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1.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13"/>
  <workbookPr hidePivotFieldList="1"/>
  <mc:AlternateContent xmlns:mc="http://schemas.openxmlformats.org/markup-compatibility/2006">
    <mc:Choice Requires="x15">
      <x15ac:absPath xmlns:x15ac="http://schemas.microsoft.com/office/spreadsheetml/2010/11/ac" url="C:\Users\Honey\Downloads\"/>
    </mc:Choice>
  </mc:AlternateContent>
  <xr:revisionPtr revIDLastSave="0" documentId="13_ncr:1_{DAD1F9F1-BCA9-46F3-AB2E-869E513E8551}" xr6:coauthVersionLast="47" xr6:coauthVersionMax="47" xr10:uidLastSave="{00000000-0000-0000-0000-000000000000}"/>
  <bookViews>
    <workbookView xWindow="-110" yWindow="-110" windowWidth="19420" windowHeight="10300" activeTab="2" xr2:uid="{00000000-000D-0000-FFFF-FFFF00000000}"/>
  </bookViews>
  <sheets>
    <sheet name="Orders" sheetId="1" r:id="rId1"/>
    <sheet name="PivotTable" sheetId="11" r:id="rId2"/>
    <sheet name="DASHBOARD" sheetId="12" r:id="rId3"/>
    <sheet name="Customers" sheetId="2" r:id="rId4"/>
    <sheet name="Products" sheetId="3" r:id="rId5"/>
    <sheet name="SalesReps" sheetId="4" r:id="rId6"/>
    <sheet name="Returns" sheetId="5" r:id="rId7"/>
    <sheet name="Shipping" sheetId="6" r:id="rId8"/>
  </sheets>
  <definedNames>
    <definedName name="_xlnm._FilterDatabase" localSheetId="0" hidden="1">Orders!$A$1:$I$5001</definedName>
    <definedName name="_xlnm._FilterDatabase" localSheetId="4" hidden="1">Products!$A$1:$F$101</definedName>
    <definedName name="_xlnm._FilterDatabase" localSheetId="6" hidden="1">Returns!$A$1:$C$5001</definedName>
    <definedName name="_xlnm._FilterDatabase" localSheetId="5" hidden="1">SalesReps!$A$1:$D$21</definedName>
    <definedName name="_xlnm._FilterDatabase" localSheetId="7" hidden="1">Shipping!$A$1:$D$5001</definedName>
    <definedName name="Slicer_OrderMonth">#N/A</definedName>
    <definedName name="Slicer_ProductCategory">#N/A</definedName>
    <definedName name="Slicer_ProductName">#N/A</definedName>
    <definedName name="Slicer_Region">#N/A</definedName>
    <definedName name="Slicer_SalesRepID">#N/A</definedName>
  </definedNames>
  <calcPr calcId="191029"/>
  <pivotCaches>
    <pivotCache cacheId="9" r:id="rId9"/>
  </pivotCaches>
  <extLst>
    <ext xmlns:x14="http://schemas.microsoft.com/office/spreadsheetml/2009/9/main" uri="{BBE1A952-AA13-448e-AADC-164F8A28A991}">
      <x14:slicerCaches>
        <x14:slicerCache r:id="rId10"/>
        <x14:slicerCache r:id="rId11"/>
        <x14:slicerCache r:id="rId12"/>
        <x14:slicerCache r:id="rId13"/>
        <x14:slicerCache r:id="rId14"/>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12" l="1"/>
  <c r="K3" i="12"/>
  <c r="I3" i="12"/>
  <c r="G3" i="12"/>
  <c r="E3" i="12"/>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U155" i="1"/>
  <c r="U156" i="1"/>
  <c r="U157" i="1"/>
  <c r="U158" i="1"/>
  <c r="U159" i="1"/>
  <c r="U160" i="1"/>
  <c r="U161" i="1"/>
  <c r="U162" i="1"/>
  <c r="U163" i="1"/>
  <c r="U164" i="1"/>
  <c r="U165" i="1"/>
  <c r="U166" i="1"/>
  <c r="U167" i="1"/>
  <c r="U168" i="1"/>
  <c r="U169" i="1"/>
  <c r="U170" i="1"/>
  <c r="U171" i="1"/>
  <c r="U172" i="1"/>
  <c r="U173" i="1"/>
  <c r="U174" i="1"/>
  <c r="U175" i="1"/>
  <c r="U176" i="1"/>
  <c r="U177" i="1"/>
  <c r="U178" i="1"/>
  <c r="U179" i="1"/>
  <c r="U180" i="1"/>
  <c r="U181" i="1"/>
  <c r="U182" i="1"/>
  <c r="U183" i="1"/>
  <c r="U184" i="1"/>
  <c r="U185" i="1"/>
  <c r="U186" i="1"/>
  <c r="U187" i="1"/>
  <c r="U188" i="1"/>
  <c r="U189" i="1"/>
  <c r="U190" i="1"/>
  <c r="U191" i="1"/>
  <c r="U192" i="1"/>
  <c r="U193" i="1"/>
  <c r="U194" i="1"/>
  <c r="U195" i="1"/>
  <c r="U196" i="1"/>
  <c r="U197" i="1"/>
  <c r="U198" i="1"/>
  <c r="U199" i="1"/>
  <c r="U200" i="1"/>
  <c r="U201" i="1"/>
  <c r="U202" i="1"/>
  <c r="U203" i="1"/>
  <c r="U204" i="1"/>
  <c r="U205" i="1"/>
  <c r="U206" i="1"/>
  <c r="U207" i="1"/>
  <c r="U208" i="1"/>
  <c r="U209" i="1"/>
  <c r="U210" i="1"/>
  <c r="U211" i="1"/>
  <c r="U212" i="1"/>
  <c r="U213" i="1"/>
  <c r="U214" i="1"/>
  <c r="U215" i="1"/>
  <c r="U216" i="1"/>
  <c r="U217" i="1"/>
  <c r="U218" i="1"/>
  <c r="U219" i="1"/>
  <c r="U220" i="1"/>
  <c r="U221" i="1"/>
  <c r="U222" i="1"/>
  <c r="U223" i="1"/>
  <c r="U224" i="1"/>
  <c r="U225" i="1"/>
  <c r="U226" i="1"/>
  <c r="U227" i="1"/>
  <c r="U228" i="1"/>
  <c r="U229" i="1"/>
  <c r="U230" i="1"/>
  <c r="U231" i="1"/>
  <c r="U232" i="1"/>
  <c r="U233" i="1"/>
  <c r="U234" i="1"/>
  <c r="U235" i="1"/>
  <c r="U236" i="1"/>
  <c r="U237" i="1"/>
  <c r="U238" i="1"/>
  <c r="U239" i="1"/>
  <c r="U240" i="1"/>
  <c r="U241" i="1"/>
  <c r="U242" i="1"/>
  <c r="U243" i="1"/>
  <c r="U244" i="1"/>
  <c r="U245" i="1"/>
  <c r="U246" i="1"/>
  <c r="U247" i="1"/>
  <c r="U248" i="1"/>
  <c r="U249" i="1"/>
  <c r="U250" i="1"/>
  <c r="U251" i="1"/>
  <c r="U252" i="1"/>
  <c r="U253" i="1"/>
  <c r="U254" i="1"/>
  <c r="U255" i="1"/>
  <c r="U256" i="1"/>
  <c r="U257" i="1"/>
  <c r="U258" i="1"/>
  <c r="U259" i="1"/>
  <c r="U260" i="1"/>
  <c r="U261" i="1"/>
  <c r="U262" i="1"/>
  <c r="U263" i="1"/>
  <c r="U264" i="1"/>
  <c r="U265" i="1"/>
  <c r="U266" i="1"/>
  <c r="U267" i="1"/>
  <c r="U268" i="1"/>
  <c r="U269" i="1"/>
  <c r="U270" i="1"/>
  <c r="U271" i="1"/>
  <c r="U272" i="1"/>
  <c r="U273" i="1"/>
  <c r="U274" i="1"/>
  <c r="U275" i="1"/>
  <c r="U276" i="1"/>
  <c r="U277" i="1"/>
  <c r="U278" i="1"/>
  <c r="U279" i="1"/>
  <c r="U280" i="1"/>
  <c r="U281" i="1"/>
  <c r="U282" i="1"/>
  <c r="U283" i="1"/>
  <c r="U284" i="1"/>
  <c r="U285" i="1"/>
  <c r="U286" i="1"/>
  <c r="U287" i="1"/>
  <c r="U288" i="1"/>
  <c r="U289" i="1"/>
  <c r="U290" i="1"/>
  <c r="U291" i="1"/>
  <c r="U292" i="1"/>
  <c r="U293" i="1"/>
  <c r="U294" i="1"/>
  <c r="U295" i="1"/>
  <c r="U296" i="1"/>
  <c r="U297" i="1"/>
  <c r="U298" i="1"/>
  <c r="U299" i="1"/>
  <c r="U300" i="1"/>
  <c r="U301" i="1"/>
  <c r="U302" i="1"/>
  <c r="U303" i="1"/>
  <c r="U304" i="1"/>
  <c r="U305" i="1"/>
  <c r="U306" i="1"/>
  <c r="U307" i="1"/>
  <c r="U308" i="1"/>
  <c r="U309" i="1"/>
  <c r="U310" i="1"/>
  <c r="U311" i="1"/>
  <c r="U312" i="1"/>
  <c r="U313" i="1"/>
  <c r="U314" i="1"/>
  <c r="U315" i="1"/>
  <c r="U316" i="1"/>
  <c r="U317" i="1"/>
  <c r="U318" i="1"/>
  <c r="U319" i="1"/>
  <c r="U320" i="1"/>
  <c r="U321" i="1"/>
  <c r="U322" i="1"/>
  <c r="U323" i="1"/>
  <c r="U324" i="1"/>
  <c r="U325" i="1"/>
  <c r="U326" i="1"/>
  <c r="U327" i="1"/>
  <c r="U328" i="1"/>
  <c r="U329" i="1"/>
  <c r="U330" i="1"/>
  <c r="U331" i="1"/>
  <c r="U332" i="1"/>
  <c r="U333" i="1"/>
  <c r="U334" i="1"/>
  <c r="U335" i="1"/>
  <c r="U336" i="1"/>
  <c r="U337" i="1"/>
  <c r="U338" i="1"/>
  <c r="U339" i="1"/>
  <c r="U340" i="1"/>
  <c r="U341" i="1"/>
  <c r="U342" i="1"/>
  <c r="U343" i="1"/>
  <c r="U344" i="1"/>
  <c r="U345" i="1"/>
  <c r="U346" i="1"/>
  <c r="U347" i="1"/>
  <c r="U348" i="1"/>
  <c r="U349" i="1"/>
  <c r="U350" i="1"/>
  <c r="U351" i="1"/>
  <c r="U352" i="1"/>
  <c r="U353" i="1"/>
  <c r="U354" i="1"/>
  <c r="U355" i="1"/>
  <c r="U356" i="1"/>
  <c r="U357" i="1"/>
  <c r="U358" i="1"/>
  <c r="U359" i="1"/>
  <c r="U360" i="1"/>
  <c r="U361" i="1"/>
  <c r="U362" i="1"/>
  <c r="U363" i="1"/>
  <c r="U364" i="1"/>
  <c r="U365" i="1"/>
  <c r="U366" i="1"/>
  <c r="U367" i="1"/>
  <c r="U368" i="1"/>
  <c r="U369" i="1"/>
  <c r="U370" i="1"/>
  <c r="U371" i="1"/>
  <c r="U372" i="1"/>
  <c r="U373" i="1"/>
  <c r="U374" i="1"/>
  <c r="U375" i="1"/>
  <c r="U376" i="1"/>
  <c r="U377" i="1"/>
  <c r="U378" i="1"/>
  <c r="U379" i="1"/>
  <c r="U380" i="1"/>
  <c r="U381" i="1"/>
  <c r="U382" i="1"/>
  <c r="U383" i="1"/>
  <c r="U384" i="1"/>
  <c r="U385" i="1"/>
  <c r="U386" i="1"/>
  <c r="U387" i="1"/>
  <c r="U388" i="1"/>
  <c r="U389" i="1"/>
  <c r="U390" i="1"/>
  <c r="U391" i="1"/>
  <c r="U392" i="1"/>
  <c r="U393" i="1"/>
  <c r="U394" i="1"/>
  <c r="U395" i="1"/>
  <c r="U396" i="1"/>
  <c r="U397" i="1"/>
  <c r="U398" i="1"/>
  <c r="U399" i="1"/>
  <c r="U400" i="1"/>
  <c r="U401" i="1"/>
  <c r="U402" i="1"/>
  <c r="U403" i="1"/>
  <c r="U404" i="1"/>
  <c r="U405" i="1"/>
  <c r="U406" i="1"/>
  <c r="U407" i="1"/>
  <c r="U408" i="1"/>
  <c r="U409" i="1"/>
  <c r="U410" i="1"/>
  <c r="U411" i="1"/>
  <c r="U412" i="1"/>
  <c r="U413" i="1"/>
  <c r="U414" i="1"/>
  <c r="U415" i="1"/>
  <c r="U416" i="1"/>
  <c r="U417" i="1"/>
  <c r="U418" i="1"/>
  <c r="U419" i="1"/>
  <c r="U420" i="1"/>
  <c r="U421" i="1"/>
  <c r="U422" i="1"/>
  <c r="U423" i="1"/>
  <c r="U424" i="1"/>
  <c r="U425" i="1"/>
  <c r="U426" i="1"/>
  <c r="U427" i="1"/>
  <c r="U428" i="1"/>
  <c r="U429" i="1"/>
  <c r="U430" i="1"/>
  <c r="U431" i="1"/>
  <c r="U432" i="1"/>
  <c r="U433" i="1"/>
  <c r="U434" i="1"/>
  <c r="U435" i="1"/>
  <c r="U436" i="1"/>
  <c r="U437" i="1"/>
  <c r="U438" i="1"/>
  <c r="U439" i="1"/>
  <c r="U440" i="1"/>
  <c r="U441" i="1"/>
  <c r="U442" i="1"/>
  <c r="U443" i="1"/>
  <c r="U444" i="1"/>
  <c r="U445" i="1"/>
  <c r="U446" i="1"/>
  <c r="U447" i="1"/>
  <c r="U448" i="1"/>
  <c r="U449" i="1"/>
  <c r="U450" i="1"/>
  <c r="U451" i="1"/>
  <c r="U452" i="1"/>
  <c r="U453" i="1"/>
  <c r="U454" i="1"/>
  <c r="U455" i="1"/>
  <c r="U456" i="1"/>
  <c r="U457" i="1"/>
  <c r="U458" i="1"/>
  <c r="U459" i="1"/>
  <c r="U460" i="1"/>
  <c r="U461" i="1"/>
  <c r="U462" i="1"/>
  <c r="U463" i="1"/>
  <c r="U464" i="1"/>
  <c r="U465" i="1"/>
  <c r="U466" i="1"/>
  <c r="U467" i="1"/>
  <c r="U468" i="1"/>
  <c r="U469" i="1"/>
  <c r="U470" i="1"/>
  <c r="U471" i="1"/>
  <c r="U472" i="1"/>
  <c r="U473" i="1"/>
  <c r="U474" i="1"/>
  <c r="U475" i="1"/>
  <c r="U476" i="1"/>
  <c r="U477" i="1"/>
  <c r="U478" i="1"/>
  <c r="U479" i="1"/>
  <c r="U480" i="1"/>
  <c r="U481" i="1"/>
  <c r="U482" i="1"/>
  <c r="U483" i="1"/>
  <c r="U484" i="1"/>
  <c r="U485" i="1"/>
  <c r="U486" i="1"/>
  <c r="U487" i="1"/>
  <c r="U488" i="1"/>
  <c r="U489" i="1"/>
  <c r="U490" i="1"/>
  <c r="U491" i="1"/>
  <c r="U492" i="1"/>
  <c r="U493" i="1"/>
  <c r="U494" i="1"/>
  <c r="U495" i="1"/>
  <c r="U496" i="1"/>
  <c r="U497" i="1"/>
  <c r="U498" i="1"/>
  <c r="U499" i="1"/>
  <c r="U500" i="1"/>
  <c r="U501" i="1"/>
  <c r="U502" i="1"/>
  <c r="U503" i="1"/>
  <c r="U504" i="1"/>
  <c r="U505" i="1"/>
  <c r="U506" i="1"/>
  <c r="U507" i="1"/>
  <c r="U508" i="1"/>
  <c r="U509" i="1"/>
  <c r="U510" i="1"/>
  <c r="U511" i="1"/>
  <c r="U512" i="1"/>
  <c r="U513" i="1"/>
  <c r="U514" i="1"/>
  <c r="U515" i="1"/>
  <c r="U516" i="1"/>
  <c r="U517" i="1"/>
  <c r="U518" i="1"/>
  <c r="U519" i="1"/>
  <c r="U520" i="1"/>
  <c r="U521" i="1"/>
  <c r="U522" i="1"/>
  <c r="U523" i="1"/>
  <c r="U524" i="1"/>
  <c r="U525" i="1"/>
  <c r="U526" i="1"/>
  <c r="U527" i="1"/>
  <c r="U528" i="1"/>
  <c r="U529" i="1"/>
  <c r="U530" i="1"/>
  <c r="U531" i="1"/>
  <c r="U532" i="1"/>
  <c r="U533" i="1"/>
  <c r="U534" i="1"/>
  <c r="U535" i="1"/>
  <c r="U536" i="1"/>
  <c r="U537" i="1"/>
  <c r="U538" i="1"/>
  <c r="U539" i="1"/>
  <c r="U540" i="1"/>
  <c r="U541" i="1"/>
  <c r="U542" i="1"/>
  <c r="U543" i="1"/>
  <c r="U544" i="1"/>
  <c r="U545" i="1"/>
  <c r="U546" i="1"/>
  <c r="U547" i="1"/>
  <c r="U548" i="1"/>
  <c r="U549" i="1"/>
  <c r="U550" i="1"/>
  <c r="U551" i="1"/>
  <c r="U552" i="1"/>
  <c r="U553" i="1"/>
  <c r="U554" i="1"/>
  <c r="U555" i="1"/>
  <c r="U556" i="1"/>
  <c r="U557" i="1"/>
  <c r="U558" i="1"/>
  <c r="U559" i="1"/>
  <c r="U560" i="1"/>
  <c r="U561" i="1"/>
  <c r="U562" i="1"/>
  <c r="U563" i="1"/>
  <c r="U564" i="1"/>
  <c r="U565" i="1"/>
  <c r="U566" i="1"/>
  <c r="U567" i="1"/>
  <c r="U568" i="1"/>
  <c r="U569" i="1"/>
  <c r="U570" i="1"/>
  <c r="U571" i="1"/>
  <c r="U572" i="1"/>
  <c r="U573" i="1"/>
  <c r="U574" i="1"/>
  <c r="U575" i="1"/>
  <c r="U576" i="1"/>
  <c r="U577" i="1"/>
  <c r="U578" i="1"/>
  <c r="U579" i="1"/>
  <c r="U580" i="1"/>
  <c r="U581" i="1"/>
  <c r="U582" i="1"/>
  <c r="U583" i="1"/>
  <c r="U584" i="1"/>
  <c r="U585" i="1"/>
  <c r="U586" i="1"/>
  <c r="U587" i="1"/>
  <c r="U588" i="1"/>
  <c r="U589" i="1"/>
  <c r="U590" i="1"/>
  <c r="U591" i="1"/>
  <c r="U592" i="1"/>
  <c r="U593" i="1"/>
  <c r="U594" i="1"/>
  <c r="U595" i="1"/>
  <c r="U596" i="1"/>
  <c r="U597" i="1"/>
  <c r="U598" i="1"/>
  <c r="U599" i="1"/>
  <c r="U600" i="1"/>
  <c r="U601" i="1"/>
  <c r="U602" i="1"/>
  <c r="U603" i="1"/>
  <c r="U604" i="1"/>
  <c r="U605" i="1"/>
  <c r="U606" i="1"/>
  <c r="U607" i="1"/>
  <c r="U608" i="1"/>
  <c r="U609" i="1"/>
  <c r="U610" i="1"/>
  <c r="U611" i="1"/>
  <c r="U612" i="1"/>
  <c r="U613" i="1"/>
  <c r="U614" i="1"/>
  <c r="U615" i="1"/>
  <c r="U616" i="1"/>
  <c r="U617" i="1"/>
  <c r="U618" i="1"/>
  <c r="U619" i="1"/>
  <c r="U620" i="1"/>
  <c r="U621" i="1"/>
  <c r="U622" i="1"/>
  <c r="U623" i="1"/>
  <c r="U624" i="1"/>
  <c r="U625" i="1"/>
  <c r="U626" i="1"/>
  <c r="U627" i="1"/>
  <c r="U628" i="1"/>
  <c r="U629" i="1"/>
  <c r="U630" i="1"/>
  <c r="U631" i="1"/>
  <c r="U632" i="1"/>
  <c r="U633" i="1"/>
  <c r="U634" i="1"/>
  <c r="U635" i="1"/>
  <c r="U636" i="1"/>
  <c r="U637" i="1"/>
  <c r="U638" i="1"/>
  <c r="U639" i="1"/>
  <c r="U640" i="1"/>
  <c r="U641" i="1"/>
  <c r="U642" i="1"/>
  <c r="U643" i="1"/>
  <c r="U644" i="1"/>
  <c r="U645" i="1"/>
  <c r="U646" i="1"/>
  <c r="U647" i="1"/>
  <c r="U648" i="1"/>
  <c r="U649" i="1"/>
  <c r="U650" i="1"/>
  <c r="U651" i="1"/>
  <c r="U652" i="1"/>
  <c r="U653" i="1"/>
  <c r="U654" i="1"/>
  <c r="U655" i="1"/>
  <c r="U656" i="1"/>
  <c r="U657" i="1"/>
  <c r="U658" i="1"/>
  <c r="U659" i="1"/>
  <c r="U660" i="1"/>
  <c r="U661" i="1"/>
  <c r="U662" i="1"/>
  <c r="U663" i="1"/>
  <c r="U664" i="1"/>
  <c r="U665" i="1"/>
  <c r="U666" i="1"/>
  <c r="U667" i="1"/>
  <c r="U668" i="1"/>
  <c r="U669" i="1"/>
  <c r="U670" i="1"/>
  <c r="U671" i="1"/>
  <c r="U672" i="1"/>
  <c r="U673" i="1"/>
  <c r="U674" i="1"/>
  <c r="U675" i="1"/>
  <c r="U676" i="1"/>
  <c r="U677" i="1"/>
  <c r="U678" i="1"/>
  <c r="U679" i="1"/>
  <c r="U680" i="1"/>
  <c r="U681" i="1"/>
  <c r="U682" i="1"/>
  <c r="U683" i="1"/>
  <c r="U684" i="1"/>
  <c r="U685" i="1"/>
  <c r="U686" i="1"/>
  <c r="U687" i="1"/>
  <c r="U688" i="1"/>
  <c r="U689" i="1"/>
  <c r="U690" i="1"/>
  <c r="U691" i="1"/>
  <c r="U692" i="1"/>
  <c r="U693" i="1"/>
  <c r="U694" i="1"/>
  <c r="U695" i="1"/>
  <c r="U696" i="1"/>
  <c r="U697" i="1"/>
  <c r="U698" i="1"/>
  <c r="U699" i="1"/>
  <c r="U700" i="1"/>
  <c r="U701" i="1"/>
  <c r="U702" i="1"/>
  <c r="U703" i="1"/>
  <c r="U704" i="1"/>
  <c r="U705" i="1"/>
  <c r="U706" i="1"/>
  <c r="U707" i="1"/>
  <c r="U708" i="1"/>
  <c r="U709" i="1"/>
  <c r="U710" i="1"/>
  <c r="U711" i="1"/>
  <c r="U712" i="1"/>
  <c r="U713" i="1"/>
  <c r="U714" i="1"/>
  <c r="U715" i="1"/>
  <c r="U716" i="1"/>
  <c r="U717" i="1"/>
  <c r="U718" i="1"/>
  <c r="U719" i="1"/>
  <c r="U720" i="1"/>
  <c r="U721" i="1"/>
  <c r="U722" i="1"/>
  <c r="U723" i="1"/>
  <c r="U724" i="1"/>
  <c r="U725" i="1"/>
  <c r="U726" i="1"/>
  <c r="U727" i="1"/>
  <c r="U728" i="1"/>
  <c r="U729" i="1"/>
  <c r="U730" i="1"/>
  <c r="U731" i="1"/>
  <c r="U732" i="1"/>
  <c r="U733" i="1"/>
  <c r="U734" i="1"/>
  <c r="U735" i="1"/>
  <c r="U736" i="1"/>
  <c r="U737" i="1"/>
  <c r="U738" i="1"/>
  <c r="U739" i="1"/>
  <c r="U740" i="1"/>
  <c r="U741" i="1"/>
  <c r="U742" i="1"/>
  <c r="U743" i="1"/>
  <c r="U744" i="1"/>
  <c r="U745" i="1"/>
  <c r="U746" i="1"/>
  <c r="U747" i="1"/>
  <c r="U748" i="1"/>
  <c r="U749" i="1"/>
  <c r="U750" i="1"/>
  <c r="U751" i="1"/>
  <c r="U752" i="1"/>
  <c r="U753" i="1"/>
  <c r="U754" i="1"/>
  <c r="U755" i="1"/>
  <c r="U756" i="1"/>
  <c r="U757" i="1"/>
  <c r="U758" i="1"/>
  <c r="U759" i="1"/>
  <c r="U760" i="1"/>
  <c r="U761" i="1"/>
  <c r="U762" i="1"/>
  <c r="U763" i="1"/>
  <c r="U764" i="1"/>
  <c r="U765" i="1"/>
  <c r="U766" i="1"/>
  <c r="U767" i="1"/>
  <c r="U768" i="1"/>
  <c r="U769" i="1"/>
  <c r="U770" i="1"/>
  <c r="U771" i="1"/>
  <c r="U772" i="1"/>
  <c r="U773" i="1"/>
  <c r="U774" i="1"/>
  <c r="U775" i="1"/>
  <c r="U776" i="1"/>
  <c r="U777" i="1"/>
  <c r="U778" i="1"/>
  <c r="U779" i="1"/>
  <c r="U780" i="1"/>
  <c r="U781" i="1"/>
  <c r="U782" i="1"/>
  <c r="U783" i="1"/>
  <c r="U784" i="1"/>
  <c r="U785" i="1"/>
  <c r="U786" i="1"/>
  <c r="U787" i="1"/>
  <c r="U788" i="1"/>
  <c r="U789" i="1"/>
  <c r="U790" i="1"/>
  <c r="U791" i="1"/>
  <c r="U792" i="1"/>
  <c r="U793" i="1"/>
  <c r="U794" i="1"/>
  <c r="U795" i="1"/>
  <c r="U796" i="1"/>
  <c r="U797" i="1"/>
  <c r="U798" i="1"/>
  <c r="U799" i="1"/>
  <c r="U800" i="1"/>
  <c r="U801" i="1"/>
  <c r="U802" i="1"/>
  <c r="U803" i="1"/>
  <c r="U804" i="1"/>
  <c r="U805" i="1"/>
  <c r="U806" i="1"/>
  <c r="U807" i="1"/>
  <c r="U808" i="1"/>
  <c r="U809" i="1"/>
  <c r="U810" i="1"/>
  <c r="U811" i="1"/>
  <c r="U812" i="1"/>
  <c r="U813" i="1"/>
  <c r="U814" i="1"/>
  <c r="U815" i="1"/>
  <c r="U816" i="1"/>
  <c r="U817" i="1"/>
  <c r="U818" i="1"/>
  <c r="U819" i="1"/>
  <c r="U820" i="1"/>
  <c r="U821" i="1"/>
  <c r="U822" i="1"/>
  <c r="U823" i="1"/>
  <c r="U824" i="1"/>
  <c r="U825" i="1"/>
  <c r="U826" i="1"/>
  <c r="U827" i="1"/>
  <c r="U828" i="1"/>
  <c r="U829" i="1"/>
  <c r="U830" i="1"/>
  <c r="U831" i="1"/>
  <c r="U832" i="1"/>
  <c r="U833" i="1"/>
  <c r="U834" i="1"/>
  <c r="U835" i="1"/>
  <c r="U836" i="1"/>
  <c r="U837" i="1"/>
  <c r="U838" i="1"/>
  <c r="U839" i="1"/>
  <c r="U840" i="1"/>
  <c r="U841" i="1"/>
  <c r="U842" i="1"/>
  <c r="U843" i="1"/>
  <c r="U844" i="1"/>
  <c r="U845" i="1"/>
  <c r="U846" i="1"/>
  <c r="U847" i="1"/>
  <c r="U848" i="1"/>
  <c r="U849" i="1"/>
  <c r="U850" i="1"/>
  <c r="U851" i="1"/>
  <c r="U852" i="1"/>
  <c r="U853" i="1"/>
  <c r="U854" i="1"/>
  <c r="U855" i="1"/>
  <c r="U856" i="1"/>
  <c r="U857" i="1"/>
  <c r="U858" i="1"/>
  <c r="U859" i="1"/>
  <c r="U860" i="1"/>
  <c r="U861" i="1"/>
  <c r="U862" i="1"/>
  <c r="U863" i="1"/>
  <c r="U864" i="1"/>
  <c r="U865" i="1"/>
  <c r="U866" i="1"/>
  <c r="U867" i="1"/>
  <c r="U868" i="1"/>
  <c r="U869" i="1"/>
  <c r="U870" i="1"/>
  <c r="U871" i="1"/>
  <c r="U872" i="1"/>
  <c r="U873" i="1"/>
  <c r="U874" i="1"/>
  <c r="U875" i="1"/>
  <c r="U876" i="1"/>
  <c r="U877" i="1"/>
  <c r="U878" i="1"/>
  <c r="U879" i="1"/>
  <c r="U880" i="1"/>
  <c r="U881" i="1"/>
  <c r="U882" i="1"/>
  <c r="U883" i="1"/>
  <c r="U884" i="1"/>
  <c r="U885" i="1"/>
  <c r="U886" i="1"/>
  <c r="U887" i="1"/>
  <c r="U888" i="1"/>
  <c r="U889" i="1"/>
  <c r="U890" i="1"/>
  <c r="U891" i="1"/>
  <c r="U892" i="1"/>
  <c r="U893" i="1"/>
  <c r="U894" i="1"/>
  <c r="U895" i="1"/>
  <c r="U896" i="1"/>
  <c r="U897" i="1"/>
  <c r="U898" i="1"/>
  <c r="U899" i="1"/>
  <c r="U900" i="1"/>
  <c r="U901" i="1"/>
  <c r="U902" i="1"/>
  <c r="U903" i="1"/>
  <c r="U904" i="1"/>
  <c r="U905" i="1"/>
  <c r="U906" i="1"/>
  <c r="U907" i="1"/>
  <c r="U908" i="1"/>
  <c r="U909" i="1"/>
  <c r="U910" i="1"/>
  <c r="U911" i="1"/>
  <c r="U912" i="1"/>
  <c r="U913" i="1"/>
  <c r="U914" i="1"/>
  <c r="U915" i="1"/>
  <c r="U916" i="1"/>
  <c r="U917" i="1"/>
  <c r="U918" i="1"/>
  <c r="U919" i="1"/>
  <c r="U920" i="1"/>
  <c r="U921" i="1"/>
  <c r="U922" i="1"/>
  <c r="U923" i="1"/>
  <c r="U924" i="1"/>
  <c r="U925" i="1"/>
  <c r="U926" i="1"/>
  <c r="U927" i="1"/>
  <c r="U928" i="1"/>
  <c r="U929" i="1"/>
  <c r="U930" i="1"/>
  <c r="U931" i="1"/>
  <c r="U932" i="1"/>
  <c r="U933" i="1"/>
  <c r="U934" i="1"/>
  <c r="U935" i="1"/>
  <c r="U936" i="1"/>
  <c r="U937" i="1"/>
  <c r="U938" i="1"/>
  <c r="U939" i="1"/>
  <c r="U940" i="1"/>
  <c r="U941" i="1"/>
  <c r="U942" i="1"/>
  <c r="U943" i="1"/>
  <c r="U944" i="1"/>
  <c r="U945" i="1"/>
  <c r="U946" i="1"/>
  <c r="U947" i="1"/>
  <c r="U948" i="1"/>
  <c r="U949" i="1"/>
  <c r="U950" i="1"/>
  <c r="U951" i="1"/>
  <c r="U952" i="1"/>
  <c r="U953" i="1"/>
  <c r="U954" i="1"/>
  <c r="U955" i="1"/>
  <c r="U956" i="1"/>
  <c r="U957" i="1"/>
  <c r="U958" i="1"/>
  <c r="U959" i="1"/>
  <c r="U960" i="1"/>
  <c r="U961" i="1"/>
  <c r="U962" i="1"/>
  <c r="U963" i="1"/>
  <c r="U964" i="1"/>
  <c r="U965" i="1"/>
  <c r="U966" i="1"/>
  <c r="U967" i="1"/>
  <c r="U968" i="1"/>
  <c r="U969" i="1"/>
  <c r="U970" i="1"/>
  <c r="U971" i="1"/>
  <c r="U972" i="1"/>
  <c r="U973" i="1"/>
  <c r="U974" i="1"/>
  <c r="U975" i="1"/>
  <c r="U976" i="1"/>
  <c r="U977" i="1"/>
  <c r="U978" i="1"/>
  <c r="U979" i="1"/>
  <c r="U980" i="1"/>
  <c r="U981" i="1"/>
  <c r="U982" i="1"/>
  <c r="U983" i="1"/>
  <c r="U984" i="1"/>
  <c r="U985" i="1"/>
  <c r="U986" i="1"/>
  <c r="U987" i="1"/>
  <c r="U988" i="1"/>
  <c r="U989" i="1"/>
  <c r="U990" i="1"/>
  <c r="U991" i="1"/>
  <c r="U992" i="1"/>
  <c r="U993" i="1"/>
  <c r="U994" i="1"/>
  <c r="U995" i="1"/>
  <c r="U996" i="1"/>
  <c r="U997" i="1"/>
  <c r="U998" i="1"/>
  <c r="U999" i="1"/>
  <c r="U1000" i="1"/>
  <c r="U1001" i="1"/>
  <c r="U1002" i="1"/>
  <c r="U1003" i="1"/>
  <c r="U1004" i="1"/>
  <c r="U1005" i="1"/>
  <c r="U1006" i="1"/>
  <c r="U1007" i="1"/>
  <c r="U1008" i="1"/>
  <c r="U1009" i="1"/>
  <c r="U1010" i="1"/>
  <c r="U1011" i="1"/>
  <c r="U1012" i="1"/>
  <c r="U1013" i="1"/>
  <c r="U1014" i="1"/>
  <c r="U1015" i="1"/>
  <c r="U1016" i="1"/>
  <c r="U1017" i="1"/>
  <c r="U1018" i="1"/>
  <c r="U1019" i="1"/>
  <c r="U1020" i="1"/>
  <c r="U1021" i="1"/>
  <c r="U1022" i="1"/>
  <c r="U1023" i="1"/>
  <c r="U1024" i="1"/>
  <c r="U1025" i="1"/>
  <c r="U1026" i="1"/>
  <c r="U1027" i="1"/>
  <c r="U1028" i="1"/>
  <c r="U1029" i="1"/>
  <c r="U1030" i="1"/>
  <c r="U1031" i="1"/>
  <c r="U1032" i="1"/>
  <c r="U1033" i="1"/>
  <c r="U1034" i="1"/>
  <c r="U1035" i="1"/>
  <c r="U1036" i="1"/>
  <c r="U1037" i="1"/>
  <c r="U1038" i="1"/>
  <c r="U1039" i="1"/>
  <c r="U1040" i="1"/>
  <c r="U1041" i="1"/>
  <c r="U1042" i="1"/>
  <c r="U1043" i="1"/>
  <c r="U1044" i="1"/>
  <c r="U1045" i="1"/>
  <c r="U1046" i="1"/>
  <c r="U1047" i="1"/>
  <c r="U1048" i="1"/>
  <c r="U1049" i="1"/>
  <c r="U1050" i="1"/>
  <c r="U1051" i="1"/>
  <c r="U1052" i="1"/>
  <c r="U1053" i="1"/>
  <c r="U1054" i="1"/>
  <c r="U1055" i="1"/>
  <c r="U1056" i="1"/>
  <c r="U1057" i="1"/>
  <c r="U1058" i="1"/>
  <c r="U1059" i="1"/>
  <c r="U1060" i="1"/>
  <c r="U1061" i="1"/>
  <c r="U1062" i="1"/>
  <c r="U1063" i="1"/>
  <c r="U1064" i="1"/>
  <c r="U1065" i="1"/>
  <c r="U1066" i="1"/>
  <c r="U1067" i="1"/>
  <c r="U1068" i="1"/>
  <c r="U1069" i="1"/>
  <c r="U1070" i="1"/>
  <c r="U1071" i="1"/>
  <c r="U1072" i="1"/>
  <c r="U1073" i="1"/>
  <c r="U1074" i="1"/>
  <c r="U1075" i="1"/>
  <c r="U1076" i="1"/>
  <c r="U1077" i="1"/>
  <c r="U1078" i="1"/>
  <c r="U1079" i="1"/>
  <c r="U1080" i="1"/>
  <c r="U1081" i="1"/>
  <c r="U1082" i="1"/>
  <c r="U1083" i="1"/>
  <c r="U1084" i="1"/>
  <c r="U1085" i="1"/>
  <c r="U1086" i="1"/>
  <c r="U1087" i="1"/>
  <c r="U1088" i="1"/>
  <c r="U1089" i="1"/>
  <c r="U1090" i="1"/>
  <c r="U1091" i="1"/>
  <c r="U1092" i="1"/>
  <c r="U1093" i="1"/>
  <c r="U1094" i="1"/>
  <c r="U1095" i="1"/>
  <c r="U1096" i="1"/>
  <c r="U1097" i="1"/>
  <c r="U1098" i="1"/>
  <c r="U1099" i="1"/>
  <c r="U1100" i="1"/>
  <c r="U1101" i="1"/>
  <c r="U1102" i="1"/>
  <c r="U1103" i="1"/>
  <c r="U1104" i="1"/>
  <c r="U1105" i="1"/>
  <c r="U1106" i="1"/>
  <c r="U1107" i="1"/>
  <c r="U1108" i="1"/>
  <c r="U1109" i="1"/>
  <c r="U1110" i="1"/>
  <c r="U1111" i="1"/>
  <c r="U1112" i="1"/>
  <c r="U1113" i="1"/>
  <c r="U1114" i="1"/>
  <c r="U1115" i="1"/>
  <c r="U1116" i="1"/>
  <c r="U1117" i="1"/>
  <c r="U1118" i="1"/>
  <c r="U1119" i="1"/>
  <c r="U1120" i="1"/>
  <c r="U1121" i="1"/>
  <c r="U1122" i="1"/>
  <c r="U1123" i="1"/>
  <c r="U1124" i="1"/>
  <c r="U1125" i="1"/>
  <c r="U1126" i="1"/>
  <c r="U1127" i="1"/>
  <c r="U1128" i="1"/>
  <c r="U1129" i="1"/>
  <c r="U1130" i="1"/>
  <c r="U1131" i="1"/>
  <c r="U1132" i="1"/>
  <c r="U1133" i="1"/>
  <c r="U1134" i="1"/>
  <c r="U1135" i="1"/>
  <c r="U1136" i="1"/>
  <c r="U1137" i="1"/>
  <c r="U1138" i="1"/>
  <c r="U1139" i="1"/>
  <c r="U1140" i="1"/>
  <c r="U1141" i="1"/>
  <c r="U1142" i="1"/>
  <c r="U1143" i="1"/>
  <c r="U1144" i="1"/>
  <c r="U1145" i="1"/>
  <c r="U1146" i="1"/>
  <c r="U1147" i="1"/>
  <c r="U1148" i="1"/>
  <c r="U1149" i="1"/>
  <c r="U1150" i="1"/>
  <c r="U1151" i="1"/>
  <c r="U1152" i="1"/>
  <c r="U1153" i="1"/>
  <c r="U1154" i="1"/>
  <c r="U1155" i="1"/>
  <c r="U1156" i="1"/>
  <c r="U1157" i="1"/>
  <c r="U1158" i="1"/>
  <c r="U1159" i="1"/>
  <c r="U1160" i="1"/>
  <c r="U1161" i="1"/>
  <c r="U1162" i="1"/>
  <c r="U1163" i="1"/>
  <c r="U1164" i="1"/>
  <c r="U1165" i="1"/>
  <c r="U1166" i="1"/>
  <c r="U1167" i="1"/>
  <c r="U1168" i="1"/>
  <c r="U1169" i="1"/>
  <c r="U1170" i="1"/>
  <c r="U1171" i="1"/>
  <c r="U1172" i="1"/>
  <c r="U1173" i="1"/>
  <c r="U1174" i="1"/>
  <c r="U1175" i="1"/>
  <c r="U1176" i="1"/>
  <c r="U1177" i="1"/>
  <c r="U1178" i="1"/>
  <c r="U1179" i="1"/>
  <c r="U1180" i="1"/>
  <c r="U1181" i="1"/>
  <c r="U1182" i="1"/>
  <c r="U1183" i="1"/>
  <c r="U1184" i="1"/>
  <c r="U1185" i="1"/>
  <c r="U1186" i="1"/>
  <c r="U1187" i="1"/>
  <c r="U1188" i="1"/>
  <c r="U1189" i="1"/>
  <c r="U1190" i="1"/>
  <c r="U1191" i="1"/>
  <c r="U1192" i="1"/>
  <c r="U1193" i="1"/>
  <c r="U1194" i="1"/>
  <c r="U1195" i="1"/>
  <c r="U1196" i="1"/>
  <c r="U1197" i="1"/>
  <c r="U1198" i="1"/>
  <c r="U1199" i="1"/>
  <c r="U1200" i="1"/>
  <c r="U1201" i="1"/>
  <c r="U1202" i="1"/>
  <c r="U1203" i="1"/>
  <c r="U1204" i="1"/>
  <c r="U1205" i="1"/>
  <c r="U1206" i="1"/>
  <c r="U1207" i="1"/>
  <c r="U1208" i="1"/>
  <c r="U1209" i="1"/>
  <c r="U1210" i="1"/>
  <c r="U1211" i="1"/>
  <c r="U1212" i="1"/>
  <c r="U1213" i="1"/>
  <c r="U1214" i="1"/>
  <c r="U1215" i="1"/>
  <c r="U1216" i="1"/>
  <c r="U1217" i="1"/>
  <c r="U1218" i="1"/>
  <c r="U1219" i="1"/>
  <c r="U1220" i="1"/>
  <c r="U1221" i="1"/>
  <c r="U1222" i="1"/>
  <c r="U1223" i="1"/>
  <c r="U1224" i="1"/>
  <c r="U1225" i="1"/>
  <c r="U1226" i="1"/>
  <c r="U1227" i="1"/>
  <c r="U1228" i="1"/>
  <c r="U1229" i="1"/>
  <c r="U1230" i="1"/>
  <c r="U1231" i="1"/>
  <c r="U1232" i="1"/>
  <c r="U1233" i="1"/>
  <c r="U1234" i="1"/>
  <c r="U1235" i="1"/>
  <c r="U1236" i="1"/>
  <c r="U1237" i="1"/>
  <c r="U1238" i="1"/>
  <c r="U1239" i="1"/>
  <c r="U1240" i="1"/>
  <c r="U1241" i="1"/>
  <c r="U1242" i="1"/>
  <c r="U1243" i="1"/>
  <c r="U1244" i="1"/>
  <c r="U1245" i="1"/>
  <c r="U1246" i="1"/>
  <c r="U1247" i="1"/>
  <c r="U1248" i="1"/>
  <c r="U1249" i="1"/>
  <c r="U1250" i="1"/>
  <c r="U1251" i="1"/>
  <c r="U1252" i="1"/>
  <c r="U1253" i="1"/>
  <c r="U1254" i="1"/>
  <c r="U1255" i="1"/>
  <c r="U1256" i="1"/>
  <c r="U1257" i="1"/>
  <c r="U1258" i="1"/>
  <c r="U1259" i="1"/>
  <c r="U1260" i="1"/>
  <c r="U1261" i="1"/>
  <c r="U1262" i="1"/>
  <c r="U1263" i="1"/>
  <c r="U1264" i="1"/>
  <c r="U1265" i="1"/>
  <c r="U1266" i="1"/>
  <c r="U1267" i="1"/>
  <c r="U1268" i="1"/>
  <c r="U1269" i="1"/>
  <c r="U1270" i="1"/>
  <c r="U1271" i="1"/>
  <c r="U1272" i="1"/>
  <c r="U1273" i="1"/>
  <c r="U1274" i="1"/>
  <c r="U1275" i="1"/>
  <c r="U1276" i="1"/>
  <c r="U1277" i="1"/>
  <c r="U1278" i="1"/>
  <c r="U1279" i="1"/>
  <c r="U1280" i="1"/>
  <c r="U1281" i="1"/>
  <c r="U1282" i="1"/>
  <c r="U1283" i="1"/>
  <c r="U1284" i="1"/>
  <c r="U1285" i="1"/>
  <c r="U1286" i="1"/>
  <c r="U1287" i="1"/>
  <c r="U1288" i="1"/>
  <c r="U1289" i="1"/>
  <c r="U1290" i="1"/>
  <c r="U1291" i="1"/>
  <c r="U1292" i="1"/>
  <c r="U1293" i="1"/>
  <c r="U1294" i="1"/>
  <c r="U1295" i="1"/>
  <c r="U1296" i="1"/>
  <c r="U1297" i="1"/>
  <c r="U1298" i="1"/>
  <c r="U1299" i="1"/>
  <c r="U1300" i="1"/>
  <c r="U1301" i="1"/>
  <c r="U1302" i="1"/>
  <c r="U1303" i="1"/>
  <c r="U1304" i="1"/>
  <c r="U1305" i="1"/>
  <c r="U1306" i="1"/>
  <c r="U1307" i="1"/>
  <c r="U1308" i="1"/>
  <c r="U1309" i="1"/>
  <c r="U1310" i="1"/>
  <c r="U1311" i="1"/>
  <c r="U1312" i="1"/>
  <c r="U1313" i="1"/>
  <c r="U1314" i="1"/>
  <c r="U1315" i="1"/>
  <c r="U1316" i="1"/>
  <c r="U1317" i="1"/>
  <c r="U1318" i="1"/>
  <c r="U1319" i="1"/>
  <c r="U1320" i="1"/>
  <c r="U1321" i="1"/>
  <c r="U1322" i="1"/>
  <c r="U1323" i="1"/>
  <c r="U1324" i="1"/>
  <c r="U1325" i="1"/>
  <c r="U1326" i="1"/>
  <c r="U1327" i="1"/>
  <c r="U1328" i="1"/>
  <c r="U1329" i="1"/>
  <c r="U1330" i="1"/>
  <c r="U1331" i="1"/>
  <c r="U1332" i="1"/>
  <c r="U1333" i="1"/>
  <c r="U1334" i="1"/>
  <c r="U1335" i="1"/>
  <c r="U1336" i="1"/>
  <c r="U1337" i="1"/>
  <c r="U1338" i="1"/>
  <c r="U1339" i="1"/>
  <c r="U1340" i="1"/>
  <c r="U1341" i="1"/>
  <c r="U1342" i="1"/>
  <c r="U1343" i="1"/>
  <c r="U1344" i="1"/>
  <c r="U1345" i="1"/>
  <c r="U1346" i="1"/>
  <c r="U1347" i="1"/>
  <c r="U1348" i="1"/>
  <c r="U1349" i="1"/>
  <c r="U1350" i="1"/>
  <c r="U1351" i="1"/>
  <c r="U1352" i="1"/>
  <c r="U1353" i="1"/>
  <c r="U1354" i="1"/>
  <c r="U1355" i="1"/>
  <c r="U1356" i="1"/>
  <c r="U1357" i="1"/>
  <c r="U1358" i="1"/>
  <c r="U1359" i="1"/>
  <c r="U1360" i="1"/>
  <c r="U1361" i="1"/>
  <c r="U1362" i="1"/>
  <c r="U1363" i="1"/>
  <c r="U1364" i="1"/>
  <c r="U1365" i="1"/>
  <c r="U1366" i="1"/>
  <c r="U1367" i="1"/>
  <c r="U1368" i="1"/>
  <c r="U1369" i="1"/>
  <c r="U1370" i="1"/>
  <c r="U1371" i="1"/>
  <c r="U1372" i="1"/>
  <c r="U1373" i="1"/>
  <c r="U1374" i="1"/>
  <c r="U1375" i="1"/>
  <c r="U1376" i="1"/>
  <c r="U1377" i="1"/>
  <c r="U1378" i="1"/>
  <c r="U1379" i="1"/>
  <c r="U1380" i="1"/>
  <c r="U1381" i="1"/>
  <c r="U1382" i="1"/>
  <c r="U1383" i="1"/>
  <c r="U1384" i="1"/>
  <c r="U1385" i="1"/>
  <c r="U1386" i="1"/>
  <c r="U1387" i="1"/>
  <c r="U1388" i="1"/>
  <c r="U1389" i="1"/>
  <c r="U1390" i="1"/>
  <c r="U1391" i="1"/>
  <c r="U1392" i="1"/>
  <c r="U1393" i="1"/>
  <c r="U1394" i="1"/>
  <c r="U1395" i="1"/>
  <c r="U1396" i="1"/>
  <c r="U1397" i="1"/>
  <c r="U1398" i="1"/>
  <c r="U1399" i="1"/>
  <c r="U1400" i="1"/>
  <c r="U1401" i="1"/>
  <c r="U1402" i="1"/>
  <c r="U1403" i="1"/>
  <c r="U1404" i="1"/>
  <c r="U1405" i="1"/>
  <c r="U1406" i="1"/>
  <c r="U1407" i="1"/>
  <c r="U1408" i="1"/>
  <c r="U1409" i="1"/>
  <c r="U1410" i="1"/>
  <c r="U1411" i="1"/>
  <c r="U1412" i="1"/>
  <c r="U1413" i="1"/>
  <c r="U1414" i="1"/>
  <c r="U1415" i="1"/>
  <c r="U1416" i="1"/>
  <c r="U1417" i="1"/>
  <c r="U1418" i="1"/>
  <c r="U1419" i="1"/>
  <c r="U1420" i="1"/>
  <c r="U1421" i="1"/>
  <c r="U1422" i="1"/>
  <c r="U1423" i="1"/>
  <c r="U1424" i="1"/>
  <c r="U1425" i="1"/>
  <c r="U1426" i="1"/>
  <c r="U1427" i="1"/>
  <c r="U1428" i="1"/>
  <c r="U1429" i="1"/>
  <c r="U1430" i="1"/>
  <c r="U1431" i="1"/>
  <c r="U1432" i="1"/>
  <c r="U1433" i="1"/>
  <c r="U1434" i="1"/>
  <c r="U1435" i="1"/>
  <c r="U1436" i="1"/>
  <c r="U1437" i="1"/>
  <c r="U1438" i="1"/>
  <c r="U1439" i="1"/>
  <c r="U1440" i="1"/>
  <c r="U1441" i="1"/>
  <c r="U1442" i="1"/>
  <c r="U1443" i="1"/>
  <c r="U1444" i="1"/>
  <c r="U1445" i="1"/>
  <c r="U1446" i="1"/>
  <c r="U1447" i="1"/>
  <c r="U1448" i="1"/>
  <c r="U1449" i="1"/>
  <c r="U1450" i="1"/>
  <c r="U1451" i="1"/>
  <c r="U1452" i="1"/>
  <c r="U1453" i="1"/>
  <c r="U1454" i="1"/>
  <c r="U1455" i="1"/>
  <c r="U1456" i="1"/>
  <c r="U1457" i="1"/>
  <c r="U1458" i="1"/>
  <c r="U1459" i="1"/>
  <c r="U1460" i="1"/>
  <c r="U1461" i="1"/>
  <c r="U1462" i="1"/>
  <c r="U1463" i="1"/>
  <c r="U1464" i="1"/>
  <c r="U1465" i="1"/>
  <c r="U1466" i="1"/>
  <c r="U1467" i="1"/>
  <c r="U1468" i="1"/>
  <c r="U1469" i="1"/>
  <c r="U1470" i="1"/>
  <c r="U1471" i="1"/>
  <c r="U1472" i="1"/>
  <c r="U1473" i="1"/>
  <c r="U1474" i="1"/>
  <c r="U1475" i="1"/>
  <c r="U1476" i="1"/>
  <c r="U1477" i="1"/>
  <c r="U1478" i="1"/>
  <c r="U1479" i="1"/>
  <c r="U1480" i="1"/>
  <c r="U1481" i="1"/>
  <c r="U1482" i="1"/>
  <c r="U1483" i="1"/>
  <c r="U1484" i="1"/>
  <c r="U1485" i="1"/>
  <c r="U1486" i="1"/>
  <c r="U1487" i="1"/>
  <c r="U1488" i="1"/>
  <c r="U1489" i="1"/>
  <c r="U1490" i="1"/>
  <c r="U1491" i="1"/>
  <c r="U1492" i="1"/>
  <c r="U1493" i="1"/>
  <c r="U1494" i="1"/>
  <c r="U1495" i="1"/>
  <c r="U1496" i="1"/>
  <c r="U1497" i="1"/>
  <c r="U1498" i="1"/>
  <c r="U1499" i="1"/>
  <c r="U1500" i="1"/>
  <c r="U1501" i="1"/>
  <c r="U1502" i="1"/>
  <c r="U1503" i="1"/>
  <c r="U1504" i="1"/>
  <c r="U1505" i="1"/>
  <c r="U1506" i="1"/>
  <c r="U1507" i="1"/>
  <c r="U1508" i="1"/>
  <c r="U1509" i="1"/>
  <c r="U1510" i="1"/>
  <c r="U1511" i="1"/>
  <c r="U1512" i="1"/>
  <c r="U1513" i="1"/>
  <c r="U1514" i="1"/>
  <c r="U1515" i="1"/>
  <c r="U1516" i="1"/>
  <c r="U1517" i="1"/>
  <c r="U1518" i="1"/>
  <c r="U1519" i="1"/>
  <c r="U1520" i="1"/>
  <c r="U1521" i="1"/>
  <c r="U1522" i="1"/>
  <c r="U1523" i="1"/>
  <c r="U1524" i="1"/>
  <c r="U1525" i="1"/>
  <c r="U1526" i="1"/>
  <c r="U1527" i="1"/>
  <c r="U1528" i="1"/>
  <c r="U1529" i="1"/>
  <c r="U1530" i="1"/>
  <c r="U1531" i="1"/>
  <c r="U1532" i="1"/>
  <c r="U1533" i="1"/>
  <c r="U1534" i="1"/>
  <c r="U1535" i="1"/>
  <c r="U1536" i="1"/>
  <c r="U1537" i="1"/>
  <c r="U1538" i="1"/>
  <c r="U1539" i="1"/>
  <c r="U1540" i="1"/>
  <c r="U1541" i="1"/>
  <c r="U1542" i="1"/>
  <c r="U1543" i="1"/>
  <c r="U1544" i="1"/>
  <c r="U1545" i="1"/>
  <c r="U1546" i="1"/>
  <c r="U1547" i="1"/>
  <c r="U1548" i="1"/>
  <c r="U1549" i="1"/>
  <c r="U1550" i="1"/>
  <c r="U1551" i="1"/>
  <c r="U1552" i="1"/>
  <c r="U1553" i="1"/>
  <c r="U1554" i="1"/>
  <c r="U1555" i="1"/>
  <c r="U1556" i="1"/>
  <c r="U1557" i="1"/>
  <c r="U1558" i="1"/>
  <c r="U1559" i="1"/>
  <c r="U1560" i="1"/>
  <c r="U1561" i="1"/>
  <c r="U1562" i="1"/>
  <c r="U1563" i="1"/>
  <c r="U1564" i="1"/>
  <c r="U1565" i="1"/>
  <c r="U1566" i="1"/>
  <c r="U1567" i="1"/>
  <c r="U1568" i="1"/>
  <c r="U1569" i="1"/>
  <c r="U1570" i="1"/>
  <c r="U1571" i="1"/>
  <c r="U1572" i="1"/>
  <c r="U1573" i="1"/>
  <c r="U1574" i="1"/>
  <c r="U1575" i="1"/>
  <c r="U1576" i="1"/>
  <c r="U1577" i="1"/>
  <c r="U1578" i="1"/>
  <c r="U1579" i="1"/>
  <c r="U1580" i="1"/>
  <c r="U1581" i="1"/>
  <c r="U1582" i="1"/>
  <c r="U1583" i="1"/>
  <c r="U1584" i="1"/>
  <c r="U1585" i="1"/>
  <c r="U1586" i="1"/>
  <c r="U1587" i="1"/>
  <c r="U1588" i="1"/>
  <c r="U1589" i="1"/>
  <c r="U1590" i="1"/>
  <c r="U1591" i="1"/>
  <c r="U1592" i="1"/>
  <c r="U1593" i="1"/>
  <c r="U1594" i="1"/>
  <c r="U1595" i="1"/>
  <c r="U1596" i="1"/>
  <c r="U1597" i="1"/>
  <c r="U1598" i="1"/>
  <c r="U1599" i="1"/>
  <c r="U1600" i="1"/>
  <c r="U1601" i="1"/>
  <c r="U1602" i="1"/>
  <c r="U1603" i="1"/>
  <c r="U1604" i="1"/>
  <c r="U1605" i="1"/>
  <c r="U1606" i="1"/>
  <c r="U1607" i="1"/>
  <c r="U1608" i="1"/>
  <c r="U1609" i="1"/>
  <c r="U1610" i="1"/>
  <c r="U1611" i="1"/>
  <c r="U1612" i="1"/>
  <c r="U1613" i="1"/>
  <c r="U1614" i="1"/>
  <c r="U1615" i="1"/>
  <c r="U1616" i="1"/>
  <c r="U1617" i="1"/>
  <c r="U1618" i="1"/>
  <c r="U1619" i="1"/>
  <c r="U1620" i="1"/>
  <c r="U1621" i="1"/>
  <c r="U1622" i="1"/>
  <c r="U1623" i="1"/>
  <c r="U1624" i="1"/>
  <c r="U1625" i="1"/>
  <c r="U1626" i="1"/>
  <c r="U1627" i="1"/>
  <c r="U1628" i="1"/>
  <c r="U1629" i="1"/>
  <c r="U1630" i="1"/>
  <c r="U1631" i="1"/>
  <c r="U1632" i="1"/>
  <c r="U1633" i="1"/>
  <c r="U1634" i="1"/>
  <c r="U1635" i="1"/>
  <c r="U1636" i="1"/>
  <c r="U1637" i="1"/>
  <c r="U1638" i="1"/>
  <c r="U1639" i="1"/>
  <c r="U1640" i="1"/>
  <c r="U1641" i="1"/>
  <c r="U1642" i="1"/>
  <c r="U1643" i="1"/>
  <c r="U1644" i="1"/>
  <c r="U1645" i="1"/>
  <c r="U1646" i="1"/>
  <c r="U1647" i="1"/>
  <c r="U1648" i="1"/>
  <c r="U1649" i="1"/>
  <c r="U1650" i="1"/>
  <c r="U1651" i="1"/>
  <c r="U1652" i="1"/>
  <c r="U1653" i="1"/>
  <c r="U1654" i="1"/>
  <c r="U1655" i="1"/>
  <c r="U1656" i="1"/>
  <c r="U1657" i="1"/>
  <c r="U1658" i="1"/>
  <c r="U1659" i="1"/>
  <c r="U1660" i="1"/>
  <c r="U1661" i="1"/>
  <c r="U1662" i="1"/>
  <c r="U1663" i="1"/>
  <c r="U1664" i="1"/>
  <c r="U1665" i="1"/>
  <c r="U1666" i="1"/>
  <c r="U1667" i="1"/>
  <c r="U1668" i="1"/>
  <c r="U1669" i="1"/>
  <c r="U1670" i="1"/>
  <c r="U1671" i="1"/>
  <c r="U1672" i="1"/>
  <c r="U1673" i="1"/>
  <c r="U1674" i="1"/>
  <c r="U1675" i="1"/>
  <c r="U1676" i="1"/>
  <c r="U1677" i="1"/>
  <c r="U1678" i="1"/>
  <c r="U1679" i="1"/>
  <c r="U1680" i="1"/>
  <c r="U1681" i="1"/>
  <c r="U1682" i="1"/>
  <c r="U1683" i="1"/>
  <c r="U1684" i="1"/>
  <c r="U1685" i="1"/>
  <c r="U1686" i="1"/>
  <c r="U1687" i="1"/>
  <c r="U1688" i="1"/>
  <c r="U1689" i="1"/>
  <c r="U1690" i="1"/>
  <c r="U1691" i="1"/>
  <c r="U1692" i="1"/>
  <c r="U1693" i="1"/>
  <c r="U1694" i="1"/>
  <c r="U1695" i="1"/>
  <c r="U1696" i="1"/>
  <c r="U1697" i="1"/>
  <c r="U1698" i="1"/>
  <c r="U1699" i="1"/>
  <c r="U1700" i="1"/>
  <c r="U1701" i="1"/>
  <c r="U1702" i="1"/>
  <c r="U1703" i="1"/>
  <c r="U1704" i="1"/>
  <c r="U1705" i="1"/>
  <c r="U1706" i="1"/>
  <c r="U1707" i="1"/>
  <c r="U1708" i="1"/>
  <c r="U1709" i="1"/>
  <c r="U1710" i="1"/>
  <c r="U1711" i="1"/>
  <c r="U1712" i="1"/>
  <c r="U1713" i="1"/>
  <c r="U1714" i="1"/>
  <c r="U1715" i="1"/>
  <c r="U1716" i="1"/>
  <c r="U1717" i="1"/>
  <c r="U1718" i="1"/>
  <c r="U1719" i="1"/>
  <c r="U1720" i="1"/>
  <c r="U1721" i="1"/>
  <c r="U1722" i="1"/>
  <c r="U1723" i="1"/>
  <c r="U1724" i="1"/>
  <c r="U1725" i="1"/>
  <c r="U1726" i="1"/>
  <c r="U1727" i="1"/>
  <c r="U1728" i="1"/>
  <c r="U1729" i="1"/>
  <c r="U1730" i="1"/>
  <c r="U1731" i="1"/>
  <c r="U1732" i="1"/>
  <c r="U1733" i="1"/>
  <c r="U1734" i="1"/>
  <c r="U1735" i="1"/>
  <c r="U1736" i="1"/>
  <c r="U1737" i="1"/>
  <c r="U1738" i="1"/>
  <c r="U1739" i="1"/>
  <c r="U1740" i="1"/>
  <c r="U1741" i="1"/>
  <c r="U1742" i="1"/>
  <c r="U1743" i="1"/>
  <c r="U1744" i="1"/>
  <c r="U1745" i="1"/>
  <c r="U1746" i="1"/>
  <c r="U1747" i="1"/>
  <c r="U1748" i="1"/>
  <c r="U1749" i="1"/>
  <c r="U1750" i="1"/>
  <c r="U1751" i="1"/>
  <c r="U1752" i="1"/>
  <c r="U1753" i="1"/>
  <c r="U1754" i="1"/>
  <c r="U1755" i="1"/>
  <c r="U1756" i="1"/>
  <c r="U1757" i="1"/>
  <c r="U1758" i="1"/>
  <c r="U1759" i="1"/>
  <c r="U1760" i="1"/>
  <c r="U1761" i="1"/>
  <c r="U1762" i="1"/>
  <c r="U1763" i="1"/>
  <c r="U1764" i="1"/>
  <c r="U1765" i="1"/>
  <c r="U1766" i="1"/>
  <c r="U1767" i="1"/>
  <c r="U1768" i="1"/>
  <c r="U1769" i="1"/>
  <c r="U1770" i="1"/>
  <c r="U1771" i="1"/>
  <c r="U1772" i="1"/>
  <c r="U1773" i="1"/>
  <c r="U1774" i="1"/>
  <c r="U1775" i="1"/>
  <c r="U1776" i="1"/>
  <c r="U1777" i="1"/>
  <c r="U1778" i="1"/>
  <c r="U1779" i="1"/>
  <c r="U1780" i="1"/>
  <c r="U1781" i="1"/>
  <c r="U1782" i="1"/>
  <c r="U1783" i="1"/>
  <c r="U1784" i="1"/>
  <c r="U1785" i="1"/>
  <c r="U1786" i="1"/>
  <c r="U1787" i="1"/>
  <c r="U1788" i="1"/>
  <c r="U1789" i="1"/>
  <c r="U1790" i="1"/>
  <c r="U1791" i="1"/>
  <c r="U1792" i="1"/>
  <c r="U1793" i="1"/>
  <c r="U1794" i="1"/>
  <c r="U1795" i="1"/>
  <c r="U1796" i="1"/>
  <c r="U1797" i="1"/>
  <c r="U1798" i="1"/>
  <c r="U1799" i="1"/>
  <c r="U1800" i="1"/>
  <c r="U1801" i="1"/>
  <c r="U1802" i="1"/>
  <c r="U1803" i="1"/>
  <c r="U1804" i="1"/>
  <c r="U1805" i="1"/>
  <c r="U1806" i="1"/>
  <c r="U1807" i="1"/>
  <c r="U1808" i="1"/>
  <c r="U1809" i="1"/>
  <c r="U1810" i="1"/>
  <c r="U1811" i="1"/>
  <c r="U1812" i="1"/>
  <c r="U1813" i="1"/>
  <c r="U1814" i="1"/>
  <c r="U1815" i="1"/>
  <c r="U1816" i="1"/>
  <c r="U1817" i="1"/>
  <c r="U1818" i="1"/>
  <c r="U1819" i="1"/>
  <c r="U1820" i="1"/>
  <c r="U1821" i="1"/>
  <c r="U1822" i="1"/>
  <c r="U1823" i="1"/>
  <c r="U1824" i="1"/>
  <c r="U1825" i="1"/>
  <c r="U1826" i="1"/>
  <c r="U1827" i="1"/>
  <c r="U1828" i="1"/>
  <c r="U1829" i="1"/>
  <c r="U1830" i="1"/>
  <c r="U1831" i="1"/>
  <c r="U1832" i="1"/>
  <c r="U1833" i="1"/>
  <c r="U1834" i="1"/>
  <c r="U1835" i="1"/>
  <c r="U1836" i="1"/>
  <c r="U1837" i="1"/>
  <c r="U1838" i="1"/>
  <c r="U1839" i="1"/>
  <c r="U1840" i="1"/>
  <c r="U1841" i="1"/>
  <c r="U1842" i="1"/>
  <c r="U1843" i="1"/>
  <c r="U1844" i="1"/>
  <c r="U1845" i="1"/>
  <c r="U1846" i="1"/>
  <c r="U1847" i="1"/>
  <c r="U1848" i="1"/>
  <c r="U1849" i="1"/>
  <c r="U1850" i="1"/>
  <c r="U1851" i="1"/>
  <c r="U1852" i="1"/>
  <c r="U1853" i="1"/>
  <c r="U1854" i="1"/>
  <c r="U1855" i="1"/>
  <c r="U1856" i="1"/>
  <c r="U1857" i="1"/>
  <c r="U1858" i="1"/>
  <c r="U1859" i="1"/>
  <c r="U1860" i="1"/>
  <c r="U1861" i="1"/>
  <c r="U1862" i="1"/>
  <c r="U1863" i="1"/>
  <c r="U1864" i="1"/>
  <c r="U1865" i="1"/>
  <c r="U1866" i="1"/>
  <c r="U1867" i="1"/>
  <c r="U1868" i="1"/>
  <c r="U1869" i="1"/>
  <c r="U1870" i="1"/>
  <c r="U1871" i="1"/>
  <c r="U1872" i="1"/>
  <c r="U1873" i="1"/>
  <c r="U1874" i="1"/>
  <c r="U1875" i="1"/>
  <c r="U1876" i="1"/>
  <c r="U1877" i="1"/>
  <c r="U1878" i="1"/>
  <c r="U1879" i="1"/>
  <c r="U1880" i="1"/>
  <c r="U1881" i="1"/>
  <c r="U1882" i="1"/>
  <c r="U1883" i="1"/>
  <c r="U1884" i="1"/>
  <c r="U1885" i="1"/>
  <c r="U1886" i="1"/>
  <c r="U1887" i="1"/>
  <c r="U1888" i="1"/>
  <c r="U1889" i="1"/>
  <c r="U1890" i="1"/>
  <c r="U1891" i="1"/>
  <c r="U1892" i="1"/>
  <c r="U1893" i="1"/>
  <c r="U1894" i="1"/>
  <c r="U1895" i="1"/>
  <c r="U1896" i="1"/>
  <c r="U1897" i="1"/>
  <c r="U1898" i="1"/>
  <c r="U1899" i="1"/>
  <c r="U1900" i="1"/>
  <c r="U1901" i="1"/>
  <c r="U1902" i="1"/>
  <c r="U1903" i="1"/>
  <c r="U1904" i="1"/>
  <c r="U1905" i="1"/>
  <c r="U1906" i="1"/>
  <c r="U1907" i="1"/>
  <c r="U1908" i="1"/>
  <c r="U1909" i="1"/>
  <c r="U1910" i="1"/>
  <c r="U1911" i="1"/>
  <c r="U1912" i="1"/>
  <c r="U1913" i="1"/>
  <c r="U1914" i="1"/>
  <c r="U1915" i="1"/>
  <c r="U1916" i="1"/>
  <c r="U1917" i="1"/>
  <c r="U1918" i="1"/>
  <c r="U1919" i="1"/>
  <c r="U1920" i="1"/>
  <c r="U1921" i="1"/>
  <c r="U1922" i="1"/>
  <c r="U1923" i="1"/>
  <c r="U1924" i="1"/>
  <c r="U1925" i="1"/>
  <c r="U1926" i="1"/>
  <c r="U1927" i="1"/>
  <c r="U1928" i="1"/>
  <c r="U1929" i="1"/>
  <c r="U1930" i="1"/>
  <c r="U1931" i="1"/>
  <c r="U1932" i="1"/>
  <c r="U1933" i="1"/>
  <c r="U1934" i="1"/>
  <c r="U1935" i="1"/>
  <c r="U1936" i="1"/>
  <c r="U1937" i="1"/>
  <c r="U1938" i="1"/>
  <c r="U1939" i="1"/>
  <c r="U1940" i="1"/>
  <c r="U1941" i="1"/>
  <c r="U1942" i="1"/>
  <c r="U1943" i="1"/>
  <c r="U1944" i="1"/>
  <c r="U1945" i="1"/>
  <c r="U1946" i="1"/>
  <c r="U1947" i="1"/>
  <c r="U1948" i="1"/>
  <c r="U1949" i="1"/>
  <c r="U1950" i="1"/>
  <c r="U1951" i="1"/>
  <c r="U1952" i="1"/>
  <c r="U1953" i="1"/>
  <c r="U1954" i="1"/>
  <c r="U1955" i="1"/>
  <c r="U1956" i="1"/>
  <c r="U1957" i="1"/>
  <c r="U1958" i="1"/>
  <c r="U1959" i="1"/>
  <c r="U1960" i="1"/>
  <c r="U1961" i="1"/>
  <c r="U1962" i="1"/>
  <c r="U1963" i="1"/>
  <c r="U1964" i="1"/>
  <c r="U1965" i="1"/>
  <c r="U1966" i="1"/>
  <c r="U1967" i="1"/>
  <c r="U1968" i="1"/>
  <c r="U1969" i="1"/>
  <c r="U1970" i="1"/>
  <c r="U1971" i="1"/>
  <c r="U1972" i="1"/>
  <c r="U1973" i="1"/>
  <c r="U1974" i="1"/>
  <c r="U1975" i="1"/>
  <c r="U1976" i="1"/>
  <c r="U1977" i="1"/>
  <c r="U1978" i="1"/>
  <c r="U1979" i="1"/>
  <c r="U1980" i="1"/>
  <c r="U1981" i="1"/>
  <c r="U1982" i="1"/>
  <c r="U1983" i="1"/>
  <c r="U1984" i="1"/>
  <c r="U1985" i="1"/>
  <c r="U1986" i="1"/>
  <c r="U1987" i="1"/>
  <c r="U1988" i="1"/>
  <c r="U1989" i="1"/>
  <c r="U1990" i="1"/>
  <c r="U1991" i="1"/>
  <c r="U1992" i="1"/>
  <c r="U1993" i="1"/>
  <c r="U1994" i="1"/>
  <c r="U1995" i="1"/>
  <c r="U1996" i="1"/>
  <c r="U1997" i="1"/>
  <c r="U1998" i="1"/>
  <c r="U1999" i="1"/>
  <c r="U2000" i="1"/>
  <c r="U2001" i="1"/>
  <c r="U2002" i="1"/>
  <c r="U2003" i="1"/>
  <c r="U2004" i="1"/>
  <c r="U2005" i="1"/>
  <c r="U2006" i="1"/>
  <c r="U2007" i="1"/>
  <c r="U2008" i="1"/>
  <c r="U2009" i="1"/>
  <c r="U2010" i="1"/>
  <c r="U2011" i="1"/>
  <c r="U2012" i="1"/>
  <c r="U2013" i="1"/>
  <c r="U2014" i="1"/>
  <c r="U2015" i="1"/>
  <c r="U2016" i="1"/>
  <c r="U2017" i="1"/>
  <c r="U2018" i="1"/>
  <c r="U2019" i="1"/>
  <c r="U2020" i="1"/>
  <c r="U2021" i="1"/>
  <c r="U2022" i="1"/>
  <c r="U2023" i="1"/>
  <c r="U2024" i="1"/>
  <c r="U2025" i="1"/>
  <c r="U2026" i="1"/>
  <c r="U2027" i="1"/>
  <c r="U2028" i="1"/>
  <c r="U2029" i="1"/>
  <c r="U2030" i="1"/>
  <c r="U2031" i="1"/>
  <c r="U2032" i="1"/>
  <c r="U2033" i="1"/>
  <c r="U2034" i="1"/>
  <c r="U2035" i="1"/>
  <c r="U2036" i="1"/>
  <c r="U2037" i="1"/>
  <c r="U2038" i="1"/>
  <c r="U2039" i="1"/>
  <c r="U2040" i="1"/>
  <c r="U2041" i="1"/>
  <c r="U2042" i="1"/>
  <c r="U2043" i="1"/>
  <c r="U2044" i="1"/>
  <c r="U2045" i="1"/>
  <c r="U2046" i="1"/>
  <c r="U2047" i="1"/>
  <c r="U2048" i="1"/>
  <c r="U2049" i="1"/>
  <c r="U2050" i="1"/>
  <c r="U2051" i="1"/>
  <c r="U2052" i="1"/>
  <c r="U2053" i="1"/>
  <c r="U2054" i="1"/>
  <c r="U2055" i="1"/>
  <c r="U2056" i="1"/>
  <c r="U2057" i="1"/>
  <c r="U2058" i="1"/>
  <c r="U2059" i="1"/>
  <c r="U2060" i="1"/>
  <c r="U2061" i="1"/>
  <c r="U2062" i="1"/>
  <c r="U2063" i="1"/>
  <c r="U2064" i="1"/>
  <c r="U2065" i="1"/>
  <c r="U2066" i="1"/>
  <c r="U2067" i="1"/>
  <c r="U2068" i="1"/>
  <c r="U2069" i="1"/>
  <c r="U2070" i="1"/>
  <c r="U2071" i="1"/>
  <c r="U2072" i="1"/>
  <c r="U2073" i="1"/>
  <c r="U2074" i="1"/>
  <c r="U2075" i="1"/>
  <c r="U2076" i="1"/>
  <c r="U2077" i="1"/>
  <c r="U2078" i="1"/>
  <c r="U2079" i="1"/>
  <c r="U2080" i="1"/>
  <c r="U2081" i="1"/>
  <c r="U2082" i="1"/>
  <c r="U2083" i="1"/>
  <c r="U2084" i="1"/>
  <c r="U2085" i="1"/>
  <c r="U2086" i="1"/>
  <c r="U2087" i="1"/>
  <c r="U2088" i="1"/>
  <c r="U2089" i="1"/>
  <c r="U2090" i="1"/>
  <c r="U2091" i="1"/>
  <c r="U2092" i="1"/>
  <c r="U2093" i="1"/>
  <c r="U2094" i="1"/>
  <c r="U2095" i="1"/>
  <c r="U2096" i="1"/>
  <c r="U2097" i="1"/>
  <c r="U2098" i="1"/>
  <c r="U2099" i="1"/>
  <c r="U2100" i="1"/>
  <c r="U2101" i="1"/>
  <c r="U2102" i="1"/>
  <c r="U2103" i="1"/>
  <c r="U2104" i="1"/>
  <c r="U2105" i="1"/>
  <c r="U2106" i="1"/>
  <c r="U2107" i="1"/>
  <c r="U2108" i="1"/>
  <c r="U2109" i="1"/>
  <c r="U2110" i="1"/>
  <c r="U2111" i="1"/>
  <c r="U2112" i="1"/>
  <c r="U2113" i="1"/>
  <c r="U2114" i="1"/>
  <c r="U2115" i="1"/>
  <c r="U2116" i="1"/>
  <c r="U2117" i="1"/>
  <c r="U2118" i="1"/>
  <c r="U2119" i="1"/>
  <c r="U2120" i="1"/>
  <c r="U2121" i="1"/>
  <c r="U2122" i="1"/>
  <c r="U2123" i="1"/>
  <c r="U2124" i="1"/>
  <c r="U2125" i="1"/>
  <c r="U2126" i="1"/>
  <c r="U2127" i="1"/>
  <c r="U2128" i="1"/>
  <c r="U2129" i="1"/>
  <c r="U2130" i="1"/>
  <c r="U2131" i="1"/>
  <c r="U2132" i="1"/>
  <c r="U2133" i="1"/>
  <c r="U2134" i="1"/>
  <c r="U2135" i="1"/>
  <c r="U2136" i="1"/>
  <c r="U2137" i="1"/>
  <c r="U2138" i="1"/>
  <c r="U2139" i="1"/>
  <c r="U2140" i="1"/>
  <c r="U2141" i="1"/>
  <c r="U2142" i="1"/>
  <c r="U2143" i="1"/>
  <c r="U2144" i="1"/>
  <c r="U2145" i="1"/>
  <c r="U2146" i="1"/>
  <c r="U2147" i="1"/>
  <c r="U2148" i="1"/>
  <c r="U2149" i="1"/>
  <c r="U2150" i="1"/>
  <c r="U2151" i="1"/>
  <c r="U2152" i="1"/>
  <c r="U2153" i="1"/>
  <c r="U2154" i="1"/>
  <c r="U2155" i="1"/>
  <c r="U2156" i="1"/>
  <c r="U2157" i="1"/>
  <c r="U2158" i="1"/>
  <c r="U2159" i="1"/>
  <c r="U2160" i="1"/>
  <c r="U2161" i="1"/>
  <c r="U2162" i="1"/>
  <c r="U2163" i="1"/>
  <c r="U2164" i="1"/>
  <c r="U2165" i="1"/>
  <c r="U2166" i="1"/>
  <c r="U2167" i="1"/>
  <c r="U2168" i="1"/>
  <c r="U2169" i="1"/>
  <c r="U2170" i="1"/>
  <c r="U2171" i="1"/>
  <c r="U2172" i="1"/>
  <c r="U2173" i="1"/>
  <c r="U2174" i="1"/>
  <c r="U2175" i="1"/>
  <c r="U2176" i="1"/>
  <c r="U2177" i="1"/>
  <c r="U2178" i="1"/>
  <c r="U2179" i="1"/>
  <c r="U2180" i="1"/>
  <c r="U2181" i="1"/>
  <c r="U2182" i="1"/>
  <c r="U2183" i="1"/>
  <c r="U2184" i="1"/>
  <c r="U2185" i="1"/>
  <c r="U2186" i="1"/>
  <c r="U2187" i="1"/>
  <c r="U2188" i="1"/>
  <c r="U2189" i="1"/>
  <c r="U2190" i="1"/>
  <c r="U2191" i="1"/>
  <c r="U2192" i="1"/>
  <c r="U2193" i="1"/>
  <c r="U2194" i="1"/>
  <c r="U2195" i="1"/>
  <c r="U2196" i="1"/>
  <c r="U2197" i="1"/>
  <c r="U2198" i="1"/>
  <c r="U2199" i="1"/>
  <c r="U2200" i="1"/>
  <c r="U2201" i="1"/>
  <c r="U2202" i="1"/>
  <c r="U2203" i="1"/>
  <c r="U2204" i="1"/>
  <c r="U2205" i="1"/>
  <c r="U2206" i="1"/>
  <c r="U2207" i="1"/>
  <c r="U2208" i="1"/>
  <c r="U2209" i="1"/>
  <c r="U2210" i="1"/>
  <c r="U2211" i="1"/>
  <c r="U2212" i="1"/>
  <c r="U2213" i="1"/>
  <c r="U2214" i="1"/>
  <c r="U2215" i="1"/>
  <c r="U2216" i="1"/>
  <c r="U2217" i="1"/>
  <c r="U2218" i="1"/>
  <c r="U2219" i="1"/>
  <c r="U2220" i="1"/>
  <c r="U2221" i="1"/>
  <c r="U2222" i="1"/>
  <c r="U2223" i="1"/>
  <c r="U2224" i="1"/>
  <c r="U2225" i="1"/>
  <c r="U2226" i="1"/>
  <c r="U2227" i="1"/>
  <c r="U2228" i="1"/>
  <c r="U2229" i="1"/>
  <c r="U2230" i="1"/>
  <c r="U2231" i="1"/>
  <c r="U2232" i="1"/>
  <c r="U2233" i="1"/>
  <c r="U2234" i="1"/>
  <c r="U2235" i="1"/>
  <c r="U2236" i="1"/>
  <c r="U2237" i="1"/>
  <c r="U2238" i="1"/>
  <c r="U2239" i="1"/>
  <c r="U2240" i="1"/>
  <c r="U2241" i="1"/>
  <c r="U2242" i="1"/>
  <c r="U2243" i="1"/>
  <c r="U2244" i="1"/>
  <c r="U2245" i="1"/>
  <c r="U2246" i="1"/>
  <c r="U2247" i="1"/>
  <c r="U2248" i="1"/>
  <c r="U2249" i="1"/>
  <c r="U2250" i="1"/>
  <c r="U2251" i="1"/>
  <c r="U2252" i="1"/>
  <c r="U2253" i="1"/>
  <c r="U2254" i="1"/>
  <c r="U2255" i="1"/>
  <c r="U2256" i="1"/>
  <c r="U2257" i="1"/>
  <c r="U2258" i="1"/>
  <c r="U2259" i="1"/>
  <c r="U2260" i="1"/>
  <c r="U2261" i="1"/>
  <c r="U2262" i="1"/>
  <c r="U2263" i="1"/>
  <c r="U2264" i="1"/>
  <c r="U2265" i="1"/>
  <c r="U2266" i="1"/>
  <c r="U2267" i="1"/>
  <c r="U2268" i="1"/>
  <c r="U2269" i="1"/>
  <c r="U2270" i="1"/>
  <c r="U2271" i="1"/>
  <c r="U2272" i="1"/>
  <c r="U2273" i="1"/>
  <c r="U2274" i="1"/>
  <c r="U2275" i="1"/>
  <c r="U2276" i="1"/>
  <c r="U2277" i="1"/>
  <c r="U2278" i="1"/>
  <c r="U2279" i="1"/>
  <c r="U2280" i="1"/>
  <c r="U2281" i="1"/>
  <c r="U2282" i="1"/>
  <c r="U2283" i="1"/>
  <c r="U2284" i="1"/>
  <c r="U2285" i="1"/>
  <c r="U2286" i="1"/>
  <c r="U2287" i="1"/>
  <c r="U2288" i="1"/>
  <c r="U2289" i="1"/>
  <c r="U2290" i="1"/>
  <c r="U2291" i="1"/>
  <c r="U2292" i="1"/>
  <c r="U2293" i="1"/>
  <c r="U2294" i="1"/>
  <c r="U2295" i="1"/>
  <c r="U2296" i="1"/>
  <c r="U2297" i="1"/>
  <c r="U2298" i="1"/>
  <c r="U2299" i="1"/>
  <c r="U2300" i="1"/>
  <c r="U2301" i="1"/>
  <c r="U2302" i="1"/>
  <c r="U2303" i="1"/>
  <c r="U2304" i="1"/>
  <c r="U2305" i="1"/>
  <c r="U2306" i="1"/>
  <c r="U2307" i="1"/>
  <c r="U2308" i="1"/>
  <c r="U2309" i="1"/>
  <c r="U2310" i="1"/>
  <c r="U2311" i="1"/>
  <c r="U2312" i="1"/>
  <c r="U2313" i="1"/>
  <c r="U2314" i="1"/>
  <c r="U2315" i="1"/>
  <c r="U2316" i="1"/>
  <c r="U2317" i="1"/>
  <c r="U2318" i="1"/>
  <c r="U2319" i="1"/>
  <c r="U2320" i="1"/>
  <c r="U2321" i="1"/>
  <c r="U2322" i="1"/>
  <c r="U2323" i="1"/>
  <c r="U2324" i="1"/>
  <c r="U2325" i="1"/>
  <c r="U2326" i="1"/>
  <c r="U2327" i="1"/>
  <c r="U2328" i="1"/>
  <c r="U2329" i="1"/>
  <c r="U2330" i="1"/>
  <c r="U2331" i="1"/>
  <c r="U2332" i="1"/>
  <c r="U2333" i="1"/>
  <c r="U2334" i="1"/>
  <c r="U2335" i="1"/>
  <c r="U2336" i="1"/>
  <c r="U2337" i="1"/>
  <c r="U2338" i="1"/>
  <c r="U2339" i="1"/>
  <c r="U2340" i="1"/>
  <c r="U2341" i="1"/>
  <c r="U2342" i="1"/>
  <c r="U2343" i="1"/>
  <c r="U2344" i="1"/>
  <c r="U2345" i="1"/>
  <c r="U2346" i="1"/>
  <c r="U2347" i="1"/>
  <c r="U2348" i="1"/>
  <c r="U2349" i="1"/>
  <c r="U2350" i="1"/>
  <c r="U2351" i="1"/>
  <c r="U2352" i="1"/>
  <c r="U2353" i="1"/>
  <c r="U2354" i="1"/>
  <c r="U2355" i="1"/>
  <c r="U2356" i="1"/>
  <c r="U2357" i="1"/>
  <c r="U2358" i="1"/>
  <c r="U2359" i="1"/>
  <c r="U2360" i="1"/>
  <c r="U2361" i="1"/>
  <c r="U2362" i="1"/>
  <c r="U2363" i="1"/>
  <c r="U2364" i="1"/>
  <c r="U2365" i="1"/>
  <c r="U2366" i="1"/>
  <c r="U2367" i="1"/>
  <c r="U2368" i="1"/>
  <c r="U2369" i="1"/>
  <c r="U2370" i="1"/>
  <c r="U2371" i="1"/>
  <c r="U2372" i="1"/>
  <c r="U2373" i="1"/>
  <c r="U2374" i="1"/>
  <c r="U2375" i="1"/>
  <c r="U2376" i="1"/>
  <c r="U2377" i="1"/>
  <c r="U2378" i="1"/>
  <c r="U2379" i="1"/>
  <c r="U2380" i="1"/>
  <c r="U2381" i="1"/>
  <c r="U2382" i="1"/>
  <c r="U2383" i="1"/>
  <c r="U2384" i="1"/>
  <c r="U2385" i="1"/>
  <c r="U2386" i="1"/>
  <c r="U2387" i="1"/>
  <c r="U2388" i="1"/>
  <c r="U2389" i="1"/>
  <c r="U2390" i="1"/>
  <c r="U2391" i="1"/>
  <c r="U2392" i="1"/>
  <c r="U2393" i="1"/>
  <c r="U2394" i="1"/>
  <c r="U2395" i="1"/>
  <c r="U2396" i="1"/>
  <c r="U2397" i="1"/>
  <c r="U2398" i="1"/>
  <c r="U2399" i="1"/>
  <c r="U2400" i="1"/>
  <c r="U2401" i="1"/>
  <c r="U2402" i="1"/>
  <c r="U2403" i="1"/>
  <c r="U2404" i="1"/>
  <c r="U2405" i="1"/>
  <c r="U2406" i="1"/>
  <c r="U2407" i="1"/>
  <c r="U2408" i="1"/>
  <c r="U2409" i="1"/>
  <c r="U2410" i="1"/>
  <c r="U2411" i="1"/>
  <c r="U2412" i="1"/>
  <c r="U2413" i="1"/>
  <c r="U2414" i="1"/>
  <c r="U2415" i="1"/>
  <c r="U2416" i="1"/>
  <c r="U2417" i="1"/>
  <c r="U2418" i="1"/>
  <c r="U2419" i="1"/>
  <c r="U2420" i="1"/>
  <c r="U2421" i="1"/>
  <c r="U2422" i="1"/>
  <c r="U2423" i="1"/>
  <c r="U2424" i="1"/>
  <c r="U2425" i="1"/>
  <c r="U2426" i="1"/>
  <c r="U2427" i="1"/>
  <c r="U2428" i="1"/>
  <c r="U2429" i="1"/>
  <c r="U2430" i="1"/>
  <c r="U2431" i="1"/>
  <c r="U2432" i="1"/>
  <c r="U2433" i="1"/>
  <c r="U2434" i="1"/>
  <c r="U2435" i="1"/>
  <c r="U2436" i="1"/>
  <c r="U2437" i="1"/>
  <c r="U2438" i="1"/>
  <c r="U2439" i="1"/>
  <c r="U2440" i="1"/>
  <c r="U2441" i="1"/>
  <c r="U2442" i="1"/>
  <c r="U2443" i="1"/>
  <c r="U2444" i="1"/>
  <c r="U2445" i="1"/>
  <c r="U2446" i="1"/>
  <c r="U2447" i="1"/>
  <c r="U2448" i="1"/>
  <c r="U2449" i="1"/>
  <c r="U2450" i="1"/>
  <c r="U2451" i="1"/>
  <c r="U2452" i="1"/>
  <c r="U2453" i="1"/>
  <c r="U2454" i="1"/>
  <c r="U2455" i="1"/>
  <c r="U2456" i="1"/>
  <c r="U2457" i="1"/>
  <c r="U2458" i="1"/>
  <c r="U2459" i="1"/>
  <c r="U2460" i="1"/>
  <c r="U2461" i="1"/>
  <c r="U2462" i="1"/>
  <c r="U2463" i="1"/>
  <c r="U2464" i="1"/>
  <c r="U2465" i="1"/>
  <c r="U2466" i="1"/>
  <c r="U2467" i="1"/>
  <c r="U2468" i="1"/>
  <c r="U2469" i="1"/>
  <c r="U2470" i="1"/>
  <c r="U2471" i="1"/>
  <c r="U2472" i="1"/>
  <c r="U2473" i="1"/>
  <c r="U2474" i="1"/>
  <c r="U2475" i="1"/>
  <c r="U2476" i="1"/>
  <c r="U2477" i="1"/>
  <c r="U2478" i="1"/>
  <c r="U2479" i="1"/>
  <c r="U2480" i="1"/>
  <c r="U2481" i="1"/>
  <c r="U2482" i="1"/>
  <c r="U2483" i="1"/>
  <c r="U2484" i="1"/>
  <c r="U2485" i="1"/>
  <c r="U2486" i="1"/>
  <c r="U2487" i="1"/>
  <c r="U2488" i="1"/>
  <c r="U2489" i="1"/>
  <c r="U2490" i="1"/>
  <c r="U2491" i="1"/>
  <c r="U2492" i="1"/>
  <c r="U2493" i="1"/>
  <c r="U2494" i="1"/>
  <c r="U2495" i="1"/>
  <c r="U2496" i="1"/>
  <c r="U2497" i="1"/>
  <c r="U2498" i="1"/>
  <c r="U2499" i="1"/>
  <c r="U2500" i="1"/>
  <c r="U2501" i="1"/>
  <c r="U2502" i="1"/>
  <c r="U2503" i="1"/>
  <c r="U2504" i="1"/>
  <c r="U2505" i="1"/>
  <c r="U2506" i="1"/>
  <c r="U2507" i="1"/>
  <c r="U2508" i="1"/>
  <c r="U2509" i="1"/>
  <c r="U2510" i="1"/>
  <c r="U2511" i="1"/>
  <c r="U2512" i="1"/>
  <c r="U2513" i="1"/>
  <c r="U2514" i="1"/>
  <c r="U2515" i="1"/>
  <c r="U2516" i="1"/>
  <c r="U2517" i="1"/>
  <c r="U2518" i="1"/>
  <c r="U2519" i="1"/>
  <c r="U2520" i="1"/>
  <c r="U2521" i="1"/>
  <c r="U2522" i="1"/>
  <c r="U2523" i="1"/>
  <c r="U2524" i="1"/>
  <c r="U2525" i="1"/>
  <c r="U2526" i="1"/>
  <c r="U2527" i="1"/>
  <c r="U2528" i="1"/>
  <c r="U2529" i="1"/>
  <c r="U2530" i="1"/>
  <c r="U2531" i="1"/>
  <c r="U2532" i="1"/>
  <c r="U2533" i="1"/>
  <c r="U2534" i="1"/>
  <c r="U2535" i="1"/>
  <c r="U2536" i="1"/>
  <c r="U2537" i="1"/>
  <c r="U2538" i="1"/>
  <c r="U2539" i="1"/>
  <c r="U2540" i="1"/>
  <c r="U2541" i="1"/>
  <c r="U2542" i="1"/>
  <c r="U2543" i="1"/>
  <c r="U2544" i="1"/>
  <c r="U2545" i="1"/>
  <c r="U2546" i="1"/>
  <c r="U2547" i="1"/>
  <c r="U2548" i="1"/>
  <c r="U2549" i="1"/>
  <c r="U2550" i="1"/>
  <c r="U2551" i="1"/>
  <c r="U2552" i="1"/>
  <c r="U2553" i="1"/>
  <c r="U2554" i="1"/>
  <c r="U2555" i="1"/>
  <c r="U2556" i="1"/>
  <c r="U2557" i="1"/>
  <c r="U2558" i="1"/>
  <c r="U2559" i="1"/>
  <c r="U2560" i="1"/>
  <c r="U2561" i="1"/>
  <c r="U2562" i="1"/>
  <c r="U2563" i="1"/>
  <c r="U2564" i="1"/>
  <c r="U2565" i="1"/>
  <c r="U2566" i="1"/>
  <c r="U2567" i="1"/>
  <c r="U2568" i="1"/>
  <c r="U2569" i="1"/>
  <c r="U2570" i="1"/>
  <c r="U2571" i="1"/>
  <c r="U2572" i="1"/>
  <c r="U2573" i="1"/>
  <c r="U2574" i="1"/>
  <c r="U2575" i="1"/>
  <c r="U2576" i="1"/>
  <c r="U2577" i="1"/>
  <c r="U2578" i="1"/>
  <c r="U2579" i="1"/>
  <c r="U2580" i="1"/>
  <c r="U2581" i="1"/>
  <c r="U2582" i="1"/>
  <c r="U2583" i="1"/>
  <c r="U2584" i="1"/>
  <c r="U2585" i="1"/>
  <c r="U2586" i="1"/>
  <c r="U2587" i="1"/>
  <c r="U2588" i="1"/>
  <c r="U2589" i="1"/>
  <c r="U2590" i="1"/>
  <c r="U2591" i="1"/>
  <c r="U2592" i="1"/>
  <c r="U2593" i="1"/>
  <c r="U2594" i="1"/>
  <c r="U2595" i="1"/>
  <c r="U2596" i="1"/>
  <c r="U2597" i="1"/>
  <c r="U2598" i="1"/>
  <c r="U2599" i="1"/>
  <c r="U2600" i="1"/>
  <c r="U2601" i="1"/>
  <c r="U2602" i="1"/>
  <c r="U2603" i="1"/>
  <c r="U2604" i="1"/>
  <c r="U2605" i="1"/>
  <c r="U2606" i="1"/>
  <c r="U2607" i="1"/>
  <c r="U2608" i="1"/>
  <c r="U2609" i="1"/>
  <c r="U2610" i="1"/>
  <c r="U2611" i="1"/>
  <c r="U2612" i="1"/>
  <c r="U2613" i="1"/>
  <c r="U2614" i="1"/>
  <c r="U2615" i="1"/>
  <c r="U2616" i="1"/>
  <c r="U2617" i="1"/>
  <c r="U2618" i="1"/>
  <c r="U2619" i="1"/>
  <c r="U2620" i="1"/>
  <c r="U2621" i="1"/>
  <c r="U2622" i="1"/>
  <c r="U2623" i="1"/>
  <c r="U2624" i="1"/>
  <c r="U2625" i="1"/>
  <c r="U2626" i="1"/>
  <c r="U2627" i="1"/>
  <c r="U2628" i="1"/>
  <c r="U2629" i="1"/>
  <c r="U2630" i="1"/>
  <c r="U2631" i="1"/>
  <c r="U2632" i="1"/>
  <c r="U2633" i="1"/>
  <c r="U2634" i="1"/>
  <c r="U2635" i="1"/>
  <c r="U2636" i="1"/>
  <c r="U2637" i="1"/>
  <c r="U2638" i="1"/>
  <c r="U2639" i="1"/>
  <c r="U2640" i="1"/>
  <c r="U2641" i="1"/>
  <c r="U2642" i="1"/>
  <c r="U2643" i="1"/>
  <c r="U2644" i="1"/>
  <c r="U2645" i="1"/>
  <c r="U2646" i="1"/>
  <c r="U2647" i="1"/>
  <c r="U2648" i="1"/>
  <c r="U2649" i="1"/>
  <c r="U2650" i="1"/>
  <c r="U2651" i="1"/>
  <c r="U2652" i="1"/>
  <c r="U2653" i="1"/>
  <c r="U2654" i="1"/>
  <c r="U2655" i="1"/>
  <c r="U2656" i="1"/>
  <c r="U2657" i="1"/>
  <c r="U2658" i="1"/>
  <c r="U2659" i="1"/>
  <c r="U2660" i="1"/>
  <c r="U2661" i="1"/>
  <c r="U2662" i="1"/>
  <c r="U2663" i="1"/>
  <c r="U2664" i="1"/>
  <c r="U2665" i="1"/>
  <c r="U2666" i="1"/>
  <c r="U2667" i="1"/>
  <c r="U2668" i="1"/>
  <c r="U2669" i="1"/>
  <c r="U2670" i="1"/>
  <c r="U2671" i="1"/>
  <c r="U2672" i="1"/>
  <c r="U2673" i="1"/>
  <c r="U2674" i="1"/>
  <c r="U2675" i="1"/>
  <c r="U2676" i="1"/>
  <c r="U2677" i="1"/>
  <c r="U2678" i="1"/>
  <c r="U2679" i="1"/>
  <c r="U2680" i="1"/>
  <c r="U2681" i="1"/>
  <c r="U2682" i="1"/>
  <c r="U2683" i="1"/>
  <c r="U2684" i="1"/>
  <c r="U2685" i="1"/>
  <c r="U2686" i="1"/>
  <c r="U2687" i="1"/>
  <c r="U2688" i="1"/>
  <c r="U2689" i="1"/>
  <c r="U2690" i="1"/>
  <c r="U2691" i="1"/>
  <c r="U2692" i="1"/>
  <c r="U2693" i="1"/>
  <c r="U2694" i="1"/>
  <c r="U2695" i="1"/>
  <c r="U2696" i="1"/>
  <c r="U2697" i="1"/>
  <c r="U2698" i="1"/>
  <c r="U2699" i="1"/>
  <c r="U2700" i="1"/>
  <c r="U2701" i="1"/>
  <c r="U2702" i="1"/>
  <c r="U2703" i="1"/>
  <c r="U2704" i="1"/>
  <c r="U2705" i="1"/>
  <c r="U2706" i="1"/>
  <c r="U2707" i="1"/>
  <c r="U2708" i="1"/>
  <c r="U2709" i="1"/>
  <c r="U2710" i="1"/>
  <c r="U2711" i="1"/>
  <c r="U2712" i="1"/>
  <c r="U2713" i="1"/>
  <c r="U2714" i="1"/>
  <c r="U2715" i="1"/>
  <c r="U2716" i="1"/>
  <c r="U2717" i="1"/>
  <c r="U2718" i="1"/>
  <c r="U2719" i="1"/>
  <c r="U2720" i="1"/>
  <c r="U2721" i="1"/>
  <c r="U2722" i="1"/>
  <c r="U2723" i="1"/>
  <c r="U2724" i="1"/>
  <c r="U2725" i="1"/>
  <c r="U2726" i="1"/>
  <c r="U2727" i="1"/>
  <c r="U2728" i="1"/>
  <c r="U2729" i="1"/>
  <c r="U2730" i="1"/>
  <c r="U2731" i="1"/>
  <c r="U2732" i="1"/>
  <c r="U2733" i="1"/>
  <c r="U2734" i="1"/>
  <c r="U2735" i="1"/>
  <c r="U2736" i="1"/>
  <c r="U2737" i="1"/>
  <c r="U2738" i="1"/>
  <c r="U2739" i="1"/>
  <c r="U2740" i="1"/>
  <c r="U2741" i="1"/>
  <c r="U2742" i="1"/>
  <c r="U2743" i="1"/>
  <c r="U2744" i="1"/>
  <c r="U2745" i="1"/>
  <c r="U2746" i="1"/>
  <c r="U2747" i="1"/>
  <c r="U2748" i="1"/>
  <c r="U2749" i="1"/>
  <c r="U2750" i="1"/>
  <c r="U2751" i="1"/>
  <c r="U2752" i="1"/>
  <c r="U2753" i="1"/>
  <c r="U2754" i="1"/>
  <c r="U2755" i="1"/>
  <c r="U2756" i="1"/>
  <c r="U2757" i="1"/>
  <c r="U2758" i="1"/>
  <c r="U2759" i="1"/>
  <c r="U2760" i="1"/>
  <c r="U2761" i="1"/>
  <c r="U2762" i="1"/>
  <c r="U2763" i="1"/>
  <c r="U2764" i="1"/>
  <c r="U2765" i="1"/>
  <c r="U2766" i="1"/>
  <c r="U2767" i="1"/>
  <c r="U2768" i="1"/>
  <c r="U2769" i="1"/>
  <c r="U2770" i="1"/>
  <c r="U2771" i="1"/>
  <c r="U2772" i="1"/>
  <c r="U2773" i="1"/>
  <c r="U2774" i="1"/>
  <c r="U2775" i="1"/>
  <c r="U2776" i="1"/>
  <c r="U2777" i="1"/>
  <c r="U2778" i="1"/>
  <c r="U2779" i="1"/>
  <c r="U2780" i="1"/>
  <c r="U2781" i="1"/>
  <c r="U2782" i="1"/>
  <c r="U2783" i="1"/>
  <c r="U2784" i="1"/>
  <c r="U2785" i="1"/>
  <c r="U2786" i="1"/>
  <c r="U2787" i="1"/>
  <c r="U2788" i="1"/>
  <c r="U2789" i="1"/>
  <c r="U2790" i="1"/>
  <c r="U2791" i="1"/>
  <c r="U2792" i="1"/>
  <c r="U2793" i="1"/>
  <c r="U2794" i="1"/>
  <c r="U2795" i="1"/>
  <c r="U2796" i="1"/>
  <c r="U2797" i="1"/>
  <c r="U2798" i="1"/>
  <c r="U2799" i="1"/>
  <c r="U2800" i="1"/>
  <c r="U2801" i="1"/>
  <c r="U2802" i="1"/>
  <c r="U2803" i="1"/>
  <c r="U2804" i="1"/>
  <c r="U2805" i="1"/>
  <c r="U2806" i="1"/>
  <c r="U2807" i="1"/>
  <c r="U2808" i="1"/>
  <c r="U2809" i="1"/>
  <c r="U2810" i="1"/>
  <c r="U2811" i="1"/>
  <c r="U2812" i="1"/>
  <c r="U2813" i="1"/>
  <c r="U2814" i="1"/>
  <c r="U2815" i="1"/>
  <c r="U2816" i="1"/>
  <c r="U2817" i="1"/>
  <c r="U2818" i="1"/>
  <c r="U2819" i="1"/>
  <c r="U2820" i="1"/>
  <c r="U2821" i="1"/>
  <c r="U2822" i="1"/>
  <c r="U2823" i="1"/>
  <c r="U2824" i="1"/>
  <c r="U2825" i="1"/>
  <c r="U2826" i="1"/>
  <c r="U2827" i="1"/>
  <c r="U2828" i="1"/>
  <c r="U2829" i="1"/>
  <c r="U2830" i="1"/>
  <c r="U2831" i="1"/>
  <c r="U2832" i="1"/>
  <c r="U2833" i="1"/>
  <c r="U2834" i="1"/>
  <c r="U2835" i="1"/>
  <c r="U2836" i="1"/>
  <c r="U2837" i="1"/>
  <c r="U2838" i="1"/>
  <c r="U2839" i="1"/>
  <c r="U2840" i="1"/>
  <c r="U2841" i="1"/>
  <c r="U2842" i="1"/>
  <c r="U2843" i="1"/>
  <c r="U2844" i="1"/>
  <c r="U2845" i="1"/>
  <c r="U2846" i="1"/>
  <c r="U2847" i="1"/>
  <c r="U2848" i="1"/>
  <c r="U2849" i="1"/>
  <c r="U2850" i="1"/>
  <c r="U2851" i="1"/>
  <c r="U2852" i="1"/>
  <c r="U2853" i="1"/>
  <c r="U2854" i="1"/>
  <c r="U2855" i="1"/>
  <c r="U2856" i="1"/>
  <c r="U2857" i="1"/>
  <c r="U2858" i="1"/>
  <c r="U2859" i="1"/>
  <c r="U2860" i="1"/>
  <c r="U2861" i="1"/>
  <c r="U2862" i="1"/>
  <c r="U2863" i="1"/>
  <c r="U2864" i="1"/>
  <c r="U2865" i="1"/>
  <c r="U2866" i="1"/>
  <c r="U2867" i="1"/>
  <c r="U2868" i="1"/>
  <c r="U2869" i="1"/>
  <c r="U2870" i="1"/>
  <c r="U2871" i="1"/>
  <c r="U2872" i="1"/>
  <c r="U2873" i="1"/>
  <c r="U2874" i="1"/>
  <c r="U2875" i="1"/>
  <c r="U2876" i="1"/>
  <c r="U2877" i="1"/>
  <c r="U2878" i="1"/>
  <c r="U2879" i="1"/>
  <c r="U2880" i="1"/>
  <c r="U2881" i="1"/>
  <c r="U2882" i="1"/>
  <c r="U2883" i="1"/>
  <c r="U2884" i="1"/>
  <c r="U2885" i="1"/>
  <c r="U2886" i="1"/>
  <c r="U2887" i="1"/>
  <c r="U2888" i="1"/>
  <c r="U2889" i="1"/>
  <c r="U2890" i="1"/>
  <c r="U2891" i="1"/>
  <c r="U2892" i="1"/>
  <c r="U2893" i="1"/>
  <c r="U2894" i="1"/>
  <c r="U2895" i="1"/>
  <c r="U2896" i="1"/>
  <c r="U2897" i="1"/>
  <c r="U2898" i="1"/>
  <c r="U2899" i="1"/>
  <c r="U2900" i="1"/>
  <c r="U2901" i="1"/>
  <c r="U2902" i="1"/>
  <c r="U2903" i="1"/>
  <c r="U2904" i="1"/>
  <c r="U2905" i="1"/>
  <c r="U2906" i="1"/>
  <c r="U2907" i="1"/>
  <c r="U2908" i="1"/>
  <c r="U2909" i="1"/>
  <c r="U2910" i="1"/>
  <c r="U2911" i="1"/>
  <c r="U2912" i="1"/>
  <c r="U2913" i="1"/>
  <c r="U2914" i="1"/>
  <c r="U2915" i="1"/>
  <c r="U2916" i="1"/>
  <c r="U2917" i="1"/>
  <c r="U2918" i="1"/>
  <c r="U2919" i="1"/>
  <c r="U2920" i="1"/>
  <c r="U2921" i="1"/>
  <c r="U2922" i="1"/>
  <c r="U2923" i="1"/>
  <c r="U2924" i="1"/>
  <c r="U2925" i="1"/>
  <c r="U2926" i="1"/>
  <c r="U2927" i="1"/>
  <c r="U2928" i="1"/>
  <c r="U2929" i="1"/>
  <c r="U2930" i="1"/>
  <c r="U2931" i="1"/>
  <c r="U2932" i="1"/>
  <c r="U2933" i="1"/>
  <c r="U2934" i="1"/>
  <c r="U2935" i="1"/>
  <c r="U2936" i="1"/>
  <c r="U2937" i="1"/>
  <c r="U2938" i="1"/>
  <c r="U2939" i="1"/>
  <c r="U2940" i="1"/>
  <c r="U2941" i="1"/>
  <c r="U2942" i="1"/>
  <c r="U2943" i="1"/>
  <c r="U2944" i="1"/>
  <c r="U2945" i="1"/>
  <c r="U2946" i="1"/>
  <c r="U2947" i="1"/>
  <c r="U2948" i="1"/>
  <c r="U2949" i="1"/>
  <c r="U2950" i="1"/>
  <c r="U2951" i="1"/>
  <c r="U2952" i="1"/>
  <c r="U2953" i="1"/>
  <c r="U2954" i="1"/>
  <c r="U2955" i="1"/>
  <c r="U2956" i="1"/>
  <c r="U2957" i="1"/>
  <c r="U2958" i="1"/>
  <c r="U2959" i="1"/>
  <c r="U2960" i="1"/>
  <c r="U2961" i="1"/>
  <c r="U2962" i="1"/>
  <c r="U2963" i="1"/>
  <c r="U2964" i="1"/>
  <c r="U2965" i="1"/>
  <c r="U2966" i="1"/>
  <c r="U2967" i="1"/>
  <c r="U2968" i="1"/>
  <c r="U2969" i="1"/>
  <c r="U2970" i="1"/>
  <c r="U2971" i="1"/>
  <c r="U2972" i="1"/>
  <c r="U2973" i="1"/>
  <c r="U2974" i="1"/>
  <c r="U2975" i="1"/>
  <c r="U2976" i="1"/>
  <c r="U2977" i="1"/>
  <c r="U2978" i="1"/>
  <c r="U2979" i="1"/>
  <c r="U2980" i="1"/>
  <c r="U2981" i="1"/>
  <c r="U2982" i="1"/>
  <c r="U2983" i="1"/>
  <c r="U2984" i="1"/>
  <c r="U2985" i="1"/>
  <c r="U2986" i="1"/>
  <c r="U2987" i="1"/>
  <c r="U2988" i="1"/>
  <c r="U2989" i="1"/>
  <c r="U2990" i="1"/>
  <c r="U2991" i="1"/>
  <c r="U2992" i="1"/>
  <c r="U2993" i="1"/>
  <c r="U2994" i="1"/>
  <c r="U2995" i="1"/>
  <c r="U2996" i="1"/>
  <c r="U2997" i="1"/>
  <c r="U2998" i="1"/>
  <c r="U2999" i="1"/>
  <c r="U3000" i="1"/>
  <c r="U3001" i="1"/>
  <c r="U3002" i="1"/>
  <c r="U3003" i="1"/>
  <c r="U3004" i="1"/>
  <c r="U3005" i="1"/>
  <c r="U3006" i="1"/>
  <c r="U3007" i="1"/>
  <c r="U3008" i="1"/>
  <c r="U3009" i="1"/>
  <c r="U3010" i="1"/>
  <c r="U3011" i="1"/>
  <c r="U3012" i="1"/>
  <c r="U3013" i="1"/>
  <c r="U3014" i="1"/>
  <c r="U3015" i="1"/>
  <c r="U3016" i="1"/>
  <c r="U3017" i="1"/>
  <c r="U3018" i="1"/>
  <c r="U3019" i="1"/>
  <c r="U3020" i="1"/>
  <c r="U3021" i="1"/>
  <c r="U3022" i="1"/>
  <c r="U3023" i="1"/>
  <c r="U3024" i="1"/>
  <c r="U3025" i="1"/>
  <c r="U3026" i="1"/>
  <c r="U3027" i="1"/>
  <c r="U3028" i="1"/>
  <c r="U3029" i="1"/>
  <c r="U3030" i="1"/>
  <c r="U3031" i="1"/>
  <c r="U3032" i="1"/>
  <c r="U3033" i="1"/>
  <c r="U3034" i="1"/>
  <c r="U3035" i="1"/>
  <c r="U3036" i="1"/>
  <c r="U3037" i="1"/>
  <c r="U3038" i="1"/>
  <c r="U3039" i="1"/>
  <c r="U3040" i="1"/>
  <c r="U3041" i="1"/>
  <c r="U3042" i="1"/>
  <c r="U3043" i="1"/>
  <c r="U3044" i="1"/>
  <c r="U3045" i="1"/>
  <c r="U3046" i="1"/>
  <c r="U3047" i="1"/>
  <c r="U3048" i="1"/>
  <c r="U3049" i="1"/>
  <c r="U3050" i="1"/>
  <c r="U3051" i="1"/>
  <c r="U3052" i="1"/>
  <c r="U3053" i="1"/>
  <c r="U3054" i="1"/>
  <c r="U3055" i="1"/>
  <c r="U3056" i="1"/>
  <c r="U3057" i="1"/>
  <c r="U3058" i="1"/>
  <c r="U3059" i="1"/>
  <c r="U3060" i="1"/>
  <c r="U3061" i="1"/>
  <c r="U3062" i="1"/>
  <c r="U3063" i="1"/>
  <c r="U3064" i="1"/>
  <c r="U3065" i="1"/>
  <c r="U3066" i="1"/>
  <c r="U3067" i="1"/>
  <c r="U3068" i="1"/>
  <c r="U3069" i="1"/>
  <c r="U3070" i="1"/>
  <c r="U3071" i="1"/>
  <c r="U3072" i="1"/>
  <c r="U3073" i="1"/>
  <c r="U3074" i="1"/>
  <c r="U3075" i="1"/>
  <c r="U3076" i="1"/>
  <c r="U3077" i="1"/>
  <c r="U3078" i="1"/>
  <c r="U3079" i="1"/>
  <c r="U3080" i="1"/>
  <c r="U3081" i="1"/>
  <c r="U3082" i="1"/>
  <c r="U3083" i="1"/>
  <c r="U3084" i="1"/>
  <c r="U3085" i="1"/>
  <c r="U3086" i="1"/>
  <c r="U3087" i="1"/>
  <c r="U3088" i="1"/>
  <c r="U3089" i="1"/>
  <c r="U3090" i="1"/>
  <c r="U3091" i="1"/>
  <c r="U3092" i="1"/>
  <c r="U3093" i="1"/>
  <c r="U3094" i="1"/>
  <c r="U3095" i="1"/>
  <c r="U3096" i="1"/>
  <c r="U3097" i="1"/>
  <c r="U3098" i="1"/>
  <c r="U3099" i="1"/>
  <c r="U3100" i="1"/>
  <c r="U3101" i="1"/>
  <c r="U3102" i="1"/>
  <c r="U3103" i="1"/>
  <c r="U3104" i="1"/>
  <c r="U3105" i="1"/>
  <c r="U3106" i="1"/>
  <c r="U3107" i="1"/>
  <c r="U3108" i="1"/>
  <c r="U3109" i="1"/>
  <c r="U3110" i="1"/>
  <c r="U3111" i="1"/>
  <c r="U3112" i="1"/>
  <c r="U3113" i="1"/>
  <c r="U3114" i="1"/>
  <c r="U3115" i="1"/>
  <c r="U3116" i="1"/>
  <c r="U3117" i="1"/>
  <c r="U3118" i="1"/>
  <c r="U3119" i="1"/>
  <c r="U3120" i="1"/>
  <c r="U3121" i="1"/>
  <c r="U3122" i="1"/>
  <c r="U3123" i="1"/>
  <c r="U3124" i="1"/>
  <c r="U3125" i="1"/>
  <c r="U3126" i="1"/>
  <c r="U3127" i="1"/>
  <c r="U3128" i="1"/>
  <c r="U3129" i="1"/>
  <c r="U3130" i="1"/>
  <c r="U3131" i="1"/>
  <c r="U3132" i="1"/>
  <c r="U3133" i="1"/>
  <c r="U3134" i="1"/>
  <c r="U3135" i="1"/>
  <c r="U3136" i="1"/>
  <c r="U3137" i="1"/>
  <c r="U3138" i="1"/>
  <c r="U3139" i="1"/>
  <c r="U3140" i="1"/>
  <c r="U3141" i="1"/>
  <c r="U3142" i="1"/>
  <c r="U3143" i="1"/>
  <c r="U3144" i="1"/>
  <c r="U3145" i="1"/>
  <c r="U3146" i="1"/>
  <c r="U3147" i="1"/>
  <c r="U3148" i="1"/>
  <c r="U3149" i="1"/>
  <c r="U3150" i="1"/>
  <c r="U3151" i="1"/>
  <c r="U3152" i="1"/>
  <c r="U3153" i="1"/>
  <c r="U3154" i="1"/>
  <c r="U3155" i="1"/>
  <c r="U3156" i="1"/>
  <c r="U3157" i="1"/>
  <c r="U3158" i="1"/>
  <c r="U3159" i="1"/>
  <c r="U3160" i="1"/>
  <c r="U3161" i="1"/>
  <c r="U3162" i="1"/>
  <c r="U3163" i="1"/>
  <c r="U3164" i="1"/>
  <c r="U3165" i="1"/>
  <c r="U3166" i="1"/>
  <c r="U3167" i="1"/>
  <c r="U3168" i="1"/>
  <c r="U3169" i="1"/>
  <c r="U3170" i="1"/>
  <c r="U3171" i="1"/>
  <c r="U3172" i="1"/>
  <c r="U3173" i="1"/>
  <c r="U3174" i="1"/>
  <c r="U3175" i="1"/>
  <c r="U3176" i="1"/>
  <c r="U3177" i="1"/>
  <c r="U3178" i="1"/>
  <c r="U3179" i="1"/>
  <c r="U3180" i="1"/>
  <c r="U3181" i="1"/>
  <c r="U3182" i="1"/>
  <c r="U3183" i="1"/>
  <c r="U3184" i="1"/>
  <c r="U3185" i="1"/>
  <c r="U3186" i="1"/>
  <c r="U3187" i="1"/>
  <c r="U3188" i="1"/>
  <c r="U3189" i="1"/>
  <c r="U3190" i="1"/>
  <c r="U3191" i="1"/>
  <c r="U3192" i="1"/>
  <c r="U3193" i="1"/>
  <c r="U3194" i="1"/>
  <c r="U3195" i="1"/>
  <c r="U3196" i="1"/>
  <c r="U3197" i="1"/>
  <c r="U3198" i="1"/>
  <c r="U3199" i="1"/>
  <c r="U3200" i="1"/>
  <c r="U3201" i="1"/>
  <c r="U3202" i="1"/>
  <c r="U3203" i="1"/>
  <c r="U3204" i="1"/>
  <c r="U3205" i="1"/>
  <c r="U3206" i="1"/>
  <c r="U3207" i="1"/>
  <c r="U3208" i="1"/>
  <c r="U3209" i="1"/>
  <c r="U3210" i="1"/>
  <c r="U3211" i="1"/>
  <c r="U3212" i="1"/>
  <c r="U3213" i="1"/>
  <c r="U3214" i="1"/>
  <c r="U3215" i="1"/>
  <c r="U3216" i="1"/>
  <c r="U3217" i="1"/>
  <c r="U3218" i="1"/>
  <c r="U3219" i="1"/>
  <c r="U3220" i="1"/>
  <c r="U3221" i="1"/>
  <c r="U3222" i="1"/>
  <c r="U3223" i="1"/>
  <c r="U3224" i="1"/>
  <c r="U3225" i="1"/>
  <c r="U3226" i="1"/>
  <c r="U3227" i="1"/>
  <c r="U3228" i="1"/>
  <c r="U3229" i="1"/>
  <c r="U3230" i="1"/>
  <c r="U3231" i="1"/>
  <c r="U3232" i="1"/>
  <c r="U3233" i="1"/>
  <c r="U3234" i="1"/>
  <c r="U3235" i="1"/>
  <c r="U3236" i="1"/>
  <c r="U3237" i="1"/>
  <c r="U3238" i="1"/>
  <c r="U3239" i="1"/>
  <c r="U3240" i="1"/>
  <c r="U3241" i="1"/>
  <c r="U3242" i="1"/>
  <c r="U3243" i="1"/>
  <c r="U3244" i="1"/>
  <c r="U3245" i="1"/>
  <c r="U3246" i="1"/>
  <c r="U3247" i="1"/>
  <c r="U3248" i="1"/>
  <c r="U3249" i="1"/>
  <c r="U3250" i="1"/>
  <c r="U3251" i="1"/>
  <c r="U3252" i="1"/>
  <c r="U3253" i="1"/>
  <c r="U3254" i="1"/>
  <c r="U3255" i="1"/>
  <c r="U3256" i="1"/>
  <c r="U3257" i="1"/>
  <c r="U3258" i="1"/>
  <c r="U3259" i="1"/>
  <c r="U3260" i="1"/>
  <c r="U3261" i="1"/>
  <c r="U3262" i="1"/>
  <c r="U3263" i="1"/>
  <c r="U3264" i="1"/>
  <c r="U3265" i="1"/>
  <c r="U3266" i="1"/>
  <c r="U3267" i="1"/>
  <c r="U3268" i="1"/>
  <c r="U3269" i="1"/>
  <c r="U3270" i="1"/>
  <c r="U3271" i="1"/>
  <c r="U3272" i="1"/>
  <c r="U3273" i="1"/>
  <c r="U3274" i="1"/>
  <c r="U3275" i="1"/>
  <c r="U3276" i="1"/>
  <c r="U3277" i="1"/>
  <c r="U3278" i="1"/>
  <c r="U3279" i="1"/>
  <c r="U3280" i="1"/>
  <c r="U3281" i="1"/>
  <c r="U3282" i="1"/>
  <c r="U3283" i="1"/>
  <c r="U3284" i="1"/>
  <c r="U3285" i="1"/>
  <c r="U3286" i="1"/>
  <c r="U3287" i="1"/>
  <c r="U3288" i="1"/>
  <c r="U3289" i="1"/>
  <c r="U3290" i="1"/>
  <c r="U3291" i="1"/>
  <c r="U3292" i="1"/>
  <c r="U3293" i="1"/>
  <c r="U3294" i="1"/>
  <c r="U3295" i="1"/>
  <c r="U3296" i="1"/>
  <c r="U3297" i="1"/>
  <c r="U3298" i="1"/>
  <c r="U3299" i="1"/>
  <c r="U3300" i="1"/>
  <c r="U3301" i="1"/>
  <c r="U3302" i="1"/>
  <c r="U3303" i="1"/>
  <c r="U3304" i="1"/>
  <c r="U3305" i="1"/>
  <c r="U3306" i="1"/>
  <c r="U3307" i="1"/>
  <c r="U3308" i="1"/>
  <c r="U3309" i="1"/>
  <c r="U3310" i="1"/>
  <c r="U3311" i="1"/>
  <c r="U3312" i="1"/>
  <c r="U3313" i="1"/>
  <c r="U3314" i="1"/>
  <c r="U3315" i="1"/>
  <c r="U3316" i="1"/>
  <c r="U3317" i="1"/>
  <c r="U3318" i="1"/>
  <c r="U3319" i="1"/>
  <c r="U3320" i="1"/>
  <c r="U3321" i="1"/>
  <c r="U3322" i="1"/>
  <c r="U3323" i="1"/>
  <c r="U3324" i="1"/>
  <c r="U3325" i="1"/>
  <c r="U3326" i="1"/>
  <c r="U3327" i="1"/>
  <c r="U3328" i="1"/>
  <c r="U3329" i="1"/>
  <c r="U3330" i="1"/>
  <c r="U3331" i="1"/>
  <c r="U3332" i="1"/>
  <c r="U3333" i="1"/>
  <c r="U3334" i="1"/>
  <c r="U3335" i="1"/>
  <c r="U3336" i="1"/>
  <c r="U3337" i="1"/>
  <c r="U3338" i="1"/>
  <c r="U3339" i="1"/>
  <c r="U3340" i="1"/>
  <c r="U3341" i="1"/>
  <c r="U3342" i="1"/>
  <c r="U3343" i="1"/>
  <c r="U3344" i="1"/>
  <c r="U3345" i="1"/>
  <c r="U3346" i="1"/>
  <c r="U3347" i="1"/>
  <c r="U3348" i="1"/>
  <c r="U3349" i="1"/>
  <c r="U3350" i="1"/>
  <c r="U3351" i="1"/>
  <c r="U3352" i="1"/>
  <c r="U3353" i="1"/>
  <c r="U3354" i="1"/>
  <c r="U3355" i="1"/>
  <c r="U3356" i="1"/>
  <c r="U3357" i="1"/>
  <c r="U3358" i="1"/>
  <c r="U3359" i="1"/>
  <c r="U3360" i="1"/>
  <c r="U3361" i="1"/>
  <c r="U3362" i="1"/>
  <c r="U3363" i="1"/>
  <c r="U3364" i="1"/>
  <c r="U3365" i="1"/>
  <c r="U3366" i="1"/>
  <c r="U3367" i="1"/>
  <c r="U3368" i="1"/>
  <c r="U3369" i="1"/>
  <c r="U3370" i="1"/>
  <c r="U3371" i="1"/>
  <c r="U3372" i="1"/>
  <c r="U3373" i="1"/>
  <c r="U3374" i="1"/>
  <c r="U3375" i="1"/>
  <c r="U3376" i="1"/>
  <c r="U3377" i="1"/>
  <c r="U3378" i="1"/>
  <c r="U3379" i="1"/>
  <c r="U3380" i="1"/>
  <c r="U3381" i="1"/>
  <c r="U3382" i="1"/>
  <c r="U3383" i="1"/>
  <c r="U3384" i="1"/>
  <c r="U3385" i="1"/>
  <c r="U3386" i="1"/>
  <c r="U3387" i="1"/>
  <c r="U3388" i="1"/>
  <c r="U3389" i="1"/>
  <c r="U3390" i="1"/>
  <c r="U3391" i="1"/>
  <c r="U3392" i="1"/>
  <c r="U3393" i="1"/>
  <c r="U3394" i="1"/>
  <c r="U3395" i="1"/>
  <c r="U3396" i="1"/>
  <c r="U3397" i="1"/>
  <c r="U3398" i="1"/>
  <c r="U3399" i="1"/>
  <c r="U3400" i="1"/>
  <c r="U3401" i="1"/>
  <c r="U3402" i="1"/>
  <c r="U3403" i="1"/>
  <c r="U3404" i="1"/>
  <c r="U3405" i="1"/>
  <c r="U3406" i="1"/>
  <c r="U3407" i="1"/>
  <c r="U3408" i="1"/>
  <c r="U3409" i="1"/>
  <c r="U3410" i="1"/>
  <c r="U3411" i="1"/>
  <c r="U3412" i="1"/>
  <c r="U3413" i="1"/>
  <c r="U3414" i="1"/>
  <c r="U3415" i="1"/>
  <c r="U3416" i="1"/>
  <c r="U3417" i="1"/>
  <c r="U3418" i="1"/>
  <c r="U3419" i="1"/>
  <c r="U3420" i="1"/>
  <c r="U3421" i="1"/>
  <c r="U3422" i="1"/>
  <c r="U3423" i="1"/>
  <c r="U3424" i="1"/>
  <c r="U3425" i="1"/>
  <c r="U3426" i="1"/>
  <c r="U3427" i="1"/>
  <c r="U3428" i="1"/>
  <c r="U3429" i="1"/>
  <c r="U3430" i="1"/>
  <c r="U3431" i="1"/>
  <c r="U3432" i="1"/>
  <c r="U3433" i="1"/>
  <c r="U3434" i="1"/>
  <c r="U3435" i="1"/>
  <c r="U3436" i="1"/>
  <c r="U3437" i="1"/>
  <c r="U3438" i="1"/>
  <c r="U3439" i="1"/>
  <c r="U3440" i="1"/>
  <c r="U3441" i="1"/>
  <c r="U3442" i="1"/>
  <c r="U3443" i="1"/>
  <c r="U3444" i="1"/>
  <c r="U3445" i="1"/>
  <c r="U3446" i="1"/>
  <c r="U3447" i="1"/>
  <c r="U3448" i="1"/>
  <c r="U3449" i="1"/>
  <c r="U3450" i="1"/>
  <c r="U3451" i="1"/>
  <c r="U3452" i="1"/>
  <c r="U3453" i="1"/>
  <c r="U3454" i="1"/>
  <c r="U3455" i="1"/>
  <c r="U3456" i="1"/>
  <c r="U3457" i="1"/>
  <c r="U3458" i="1"/>
  <c r="U3459" i="1"/>
  <c r="U3460" i="1"/>
  <c r="U3461" i="1"/>
  <c r="U3462" i="1"/>
  <c r="U3463" i="1"/>
  <c r="U3464" i="1"/>
  <c r="U3465" i="1"/>
  <c r="U3466" i="1"/>
  <c r="U3467" i="1"/>
  <c r="U3468" i="1"/>
  <c r="U3469" i="1"/>
  <c r="U3470" i="1"/>
  <c r="U3471" i="1"/>
  <c r="U3472" i="1"/>
  <c r="U3473" i="1"/>
  <c r="U3474" i="1"/>
  <c r="U3475" i="1"/>
  <c r="U3476" i="1"/>
  <c r="U3477" i="1"/>
  <c r="U3478" i="1"/>
  <c r="U3479" i="1"/>
  <c r="U3480" i="1"/>
  <c r="U3481" i="1"/>
  <c r="U3482" i="1"/>
  <c r="U3483" i="1"/>
  <c r="U3484" i="1"/>
  <c r="U3485" i="1"/>
  <c r="U3486" i="1"/>
  <c r="U3487" i="1"/>
  <c r="U3488" i="1"/>
  <c r="U3489" i="1"/>
  <c r="U3490" i="1"/>
  <c r="U3491" i="1"/>
  <c r="U3492" i="1"/>
  <c r="U3493" i="1"/>
  <c r="U3494" i="1"/>
  <c r="U3495" i="1"/>
  <c r="U3496" i="1"/>
  <c r="U3497" i="1"/>
  <c r="U3498" i="1"/>
  <c r="U3499" i="1"/>
  <c r="U3500" i="1"/>
  <c r="U3501" i="1"/>
  <c r="U3502" i="1"/>
  <c r="U3503" i="1"/>
  <c r="U3504" i="1"/>
  <c r="U3505" i="1"/>
  <c r="U3506" i="1"/>
  <c r="U3507" i="1"/>
  <c r="U3508" i="1"/>
  <c r="U3509" i="1"/>
  <c r="U3510" i="1"/>
  <c r="U3511" i="1"/>
  <c r="U3512" i="1"/>
  <c r="U3513" i="1"/>
  <c r="U3514" i="1"/>
  <c r="U3515" i="1"/>
  <c r="U3516" i="1"/>
  <c r="U3517" i="1"/>
  <c r="U3518" i="1"/>
  <c r="U3519" i="1"/>
  <c r="U3520" i="1"/>
  <c r="U3521" i="1"/>
  <c r="U3522" i="1"/>
  <c r="U3523" i="1"/>
  <c r="U3524" i="1"/>
  <c r="U3525" i="1"/>
  <c r="U3526" i="1"/>
  <c r="U3527" i="1"/>
  <c r="U3528" i="1"/>
  <c r="U3529" i="1"/>
  <c r="U3530" i="1"/>
  <c r="U3531" i="1"/>
  <c r="U3532" i="1"/>
  <c r="U3533" i="1"/>
  <c r="U3534" i="1"/>
  <c r="U3535" i="1"/>
  <c r="U3536" i="1"/>
  <c r="U3537" i="1"/>
  <c r="U3538" i="1"/>
  <c r="U3539" i="1"/>
  <c r="U3540" i="1"/>
  <c r="U3541" i="1"/>
  <c r="U3542" i="1"/>
  <c r="U3543" i="1"/>
  <c r="U3544" i="1"/>
  <c r="U3545" i="1"/>
  <c r="U3546" i="1"/>
  <c r="U3547" i="1"/>
  <c r="U3548" i="1"/>
  <c r="U3549" i="1"/>
  <c r="U3550" i="1"/>
  <c r="U3551" i="1"/>
  <c r="U3552" i="1"/>
  <c r="U3553" i="1"/>
  <c r="U3554" i="1"/>
  <c r="U3555" i="1"/>
  <c r="U3556" i="1"/>
  <c r="U3557" i="1"/>
  <c r="U3558" i="1"/>
  <c r="U3559" i="1"/>
  <c r="U3560" i="1"/>
  <c r="U3561" i="1"/>
  <c r="U3562" i="1"/>
  <c r="U3563" i="1"/>
  <c r="U3564" i="1"/>
  <c r="U3565" i="1"/>
  <c r="U3566" i="1"/>
  <c r="U3567" i="1"/>
  <c r="U3568" i="1"/>
  <c r="U3569" i="1"/>
  <c r="U3570" i="1"/>
  <c r="U3571" i="1"/>
  <c r="U3572" i="1"/>
  <c r="U3573" i="1"/>
  <c r="U3574" i="1"/>
  <c r="U3575" i="1"/>
  <c r="U3576" i="1"/>
  <c r="U3577" i="1"/>
  <c r="U3578" i="1"/>
  <c r="U3579" i="1"/>
  <c r="U3580" i="1"/>
  <c r="U3581" i="1"/>
  <c r="U3582" i="1"/>
  <c r="U3583" i="1"/>
  <c r="U3584" i="1"/>
  <c r="U3585" i="1"/>
  <c r="U3586" i="1"/>
  <c r="U3587" i="1"/>
  <c r="U3588" i="1"/>
  <c r="U3589" i="1"/>
  <c r="U3590" i="1"/>
  <c r="U3591" i="1"/>
  <c r="U3592" i="1"/>
  <c r="U3593" i="1"/>
  <c r="U3594" i="1"/>
  <c r="U3595" i="1"/>
  <c r="U3596" i="1"/>
  <c r="U3597" i="1"/>
  <c r="U3598" i="1"/>
  <c r="U3599" i="1"/>
  <c r="U3600" i="1"/>
  <c r="U3601" i="1"/>
  <c r="U3602" i="1"/>
  <c r="U3603" i="1"/>
  <c r="U3604" i="1"/>
  <c r="U3605" i="1"/>
  <c r="U3606" i="1"/>
  <c r="U3607" i="1"/>
  <c r="U3608" i="1"/>
  <c r="U3609" i="1"/>
  <c r="U3610" i="1"/>
  <c r="U3611" i="1"/>
  <c r="U3612" i="1"/>
  <c r="U3613" i="1"/>
  <c r="U3614" i="1"/>
  <c r="U3615" i="1"/>
  <c r="U3616" i="1"/>
  <c r="U3617" i="1"/>
  <c r="U3618" i="1"/>
  <c r="U3619" i="1"/>
  <c r="U3620" i="1"/>
  <c r="U3621" i="1"/>
  <c r="U3622" i="1"/>
  <c r="U3623" i="1"/>
  <c r="U3624" i="1"/>
  <c r="U3625" i="1"/>
  <c r="U3626" i="1"/>
  <c r="U3627" i="1"/>
  <c r="U3628" i="1"/>
  <c r="U3629" i="1"/>
  <c r="U3630" i="1"/>
  <c r="U3631" i="1"/>
  <c r="U3632" i="1"/>
  <c r="U3633" i="1"/>
  <c r="U3634" i="1"/>
  <c r="U3635" i="1"/>
  <c r="U3636" i="1"/>
  <c r="U3637" i="1"/>
  <c r="U3638" i="1"/>
  <c r="U3639" i="1"/>
  <c r="U3640" i="1"/>
  <c r="U3641" i="1"/>
  <c r="U3642" i="1"/>
  <c r="U3643" i="1"/>
  <c r="U3644" i="1"/>
  <c r="U3645" i="1"/>
  <c r="U3646" i="1"/>
  <c r="U3647" i="1"/>
  <c r="U3648" i="1"/>
  <c r="U3649" i="1"/>
  <c r="U3650" i="1"/>
  <c r="U3651" i="1"/>
  <c r="U3652" i="1"/>
  <c r="U3653" i="1"/>
  <c r="U3654" i="1"/>
  <c r="U3655" i="1"/>
  <c r="U3656" i="1"/>
  <c r="U3657" i="1"/>
  <c r="U3658" i="1"/>
  <c r="U3659" i="1"/>
  <c r="U3660" i="1"/>
  <c r="U3661" i="1"/>
  <c r="U3662" i="1"/>
  <c r="U3663" i="1"/>
  <c r="U3664" i="1"/>
  <c r="U3665" i="1"/>
  <c r="U3666" i="1"/>
  <c r="U3667" i="1"/>
  <c r="U3668" i="1"/>
  <c r="U3669" i="1"/>
  <c r="U3670" i="1"/>
  <c r="U3671" i="1"/>
  <c r="U3672" i="1"/>
  <c r="U3673" i="1"/>
  <c r="U3674" i="1"/>
  <c r="U3675" i="1"/>
  <c r="U3676" i="1"/>
  <c r="U3677" i="1"/>
  <c r="U3678" i="1"/>
  <c r="U3679" i="1"/>
  <c r="U3680" i="1"/>
  <c r="U3681" i="1"/>
  <c r="U3682" i="1"/>
  <c r="U3683" i="1"/>
  <c r="U3684" i="1"/>
  <c r="U3685" i="1"/>
  <c r="U3686" i="1"/>
  <c r="U3687" i="1"/>
  <c r="U3688" i="1"/>
  <c r="U3689" i="1"/>
  <c r="U3690" i="1"/>
  <c r="U3691" i="1"/>
  <c r="U3692" i="1"/>
  <c r="U3693" i="1"/>
  <c r="U3694" i="1"/>
  <c r="U3695" i="1"/>
  <c r="U3696" i="1"/>
  <c r="U3697" i="1"/>
  <c r="U3698" i="1"/>
  <c r="U3699" i="1"/>
  <c r="U3700" i="1"/>
  <c r="U3701" i="1"/>
  <c r="U3702" i="1"/>
  <c r="U3703" i="1"/>
  <c r="U3704" i="1"/>
  <c r="U3705" i="1"/>
  <c r="U3706" i="1"/>
  <c r="U3707" i="1"/>
  <c r="U3708" i="1"/>
  <c r="U3709" i="1"/>
  <c r="U3710" i="1"/>
  <c r="U3711" i="1"/>
  <c r="U3712" i="1"/>
  <c r="U3713" i="1"/>
  <c r="U3714" i="1"/>
  <c r="U3715" i="1"/>
  <c r="U3716" i="1"/>
  <c r="U3717" i="1"/>
  <c r="U3718" i="1"/>
  <c r="U3719" i="1"/>
  <c r="U3720" i="1"/>
  <c r="U3721" i="1"/>
  <c r="U3722" i="1"/>
  <c r="U3723" i="1"/>
  <c r="U3724" i="1"/>
  <c r="U3725" i="1"/>
  <c r="U3726" i="1"/>
  <c r="U3727" i="1"/>
  <c r="U3728" i="1"/>
  <c r="U3729" i="1"/>
  <c r="U3730" i="1"/>
  <c r="U3731" i="1"/>
  <c r="U3732" i="1"/>
  <c r="U3733" i="1"/>
  <c r="U3734" i="1"/>
  <c r="U3735" i="1"/>
  <c r="U3736" i="1"/>
  <c r="U3737" i="1"/>
  <c r="U3738" i="1"/>
  <c r="U3739" i="1"/>
  <c r="U3740" i="1"/>
  <c r="U3741" i="1"/>
  <c r="U3742" i="1"/>
  <c r="U3743" i="1"/>
  <c r="U3744" i="1"/>
  <c r="U3745" i="1"/>
  <c r="U3746" i="1"/>
  <c r="U3747" i="1"/>
  <c r="U3748" i="1"/>
  <c r="U3749" i="1"/>
  <c r="U3750" i="1"/>
  <c r="U3751" i="1"/>
  <c r="U3752" i="1"/>
  <c r="U3753" i="1"/>
  <c r="U3754" i="1"/>
  <c r="U3755" i="1"/>
  <c r="U3756" i="1"/>
  <c r="U3757" i="1"/>
  <c r="U3758" i="1"/>
  <c r="U3759" i="1"/>
  <c r="U3760" i="1"/>
  <c r="U3761" i="1"/>
  <c r="U3762" i="1"/>
  <c r="U3763" i="1"/>
  <c r="U3764" i="1"/>
  <c r="U3765" i="1"/>
  <c r="U3766" i="1"/>
  <c r="U3767" i="1"/>
  <c r="U3768" i="1"/>
  <c r="U3769" i="1"/>
  <c r="U3770" i="1"/>
  <c r="U3771" i="1"/>
  <c r="U3772" i="1"/>
  <c r="U3773" i="1"/>
  <c r="U3774" i="1"/>
  <c r="U3775" i="1"/>
  <c r="U3776" i="1"/>
  <c r="U3777" i="1"/>
  <c r="U3778" i="1"/>
  <c r="U3779" i="1"/>
  <c r="U3780" i="1"/>
  <c r="U3781" i="1"/>
  <c r="U3782" i="1"/>
  <c r="U3783" i="1"/>
  <c r="U3784" i="1"/>
  <c r="U3785" i="1"/>
  <c r="U3786" i="1"/>
  <c r="U3787" i="1"/>
  <c r="U3788" i="1"/>
  <c r="U3789" i="1"/>
  <c r="U3790" i="1"/>
  <c r="U3791" i="1"/>
  <c r="U3792" i="1"/>
  <c r="U3793" i="1"/>
  <c r="U3794" i="1"/>
  <c r="U3795" i="1"/>
  <c r="U3796" i="1"/>
  <c r="U3797" i="1"/>
  <c r="U3798" i="1"/>
  <c r="U3799" i="1"/>
  <c r="U3800" i="1"/>
  <c r="U3801" i="1"/>
  <c r="U3802" i="1"/>
  <c r="U3803" i="1"/>
  <c r="U3804" i="1"/>
  <c r="U3805" i="1"/>
  <c r="U3806" i="1"/>
  <c r="U3807" i="1"/>
  <c r="U3808" i="1"/>
  <c r="U3809" i="1"/>
  <c r="U3810" i="1"/>
  <c r="U3811" i="1"/>
  <c r="U3812" i="1"/>
  <c r="U3813" i="1"/>
  <c r="U3814" i="1"/>
  <c r="U3815" i="1"/>
  <c r="U3816" i="1"/>
  <c r="U3817" i="1"/>
  <c r="U3818" i="1"/>
  <c r="U3819" i="1"/>
  <c r="U3820" i="1"/>
  <c r="U3821" i="1"/>
  <c r="U3822" i="1"/>
  <c r="U3823" i="1"/>
  <c r="U3824" i="1"/>
  <c r="U3825" i="1"/>
  <c r="U3826" i="1"/>
  <c r="U3827" i="1"/>
  <c r="U3828" i="1"/>
  <c r="U3829" i="1"/>
  <c r="U3830" i="1"/>
  <c r="U3831" i="1"/>
  <c r="U3832" i="1"/>
  <c r="U3833" i="1"/>
  <c r="U3834" i="1"/>
  <c r="U3835" i="1"/>
  <c r="U3836" i="1"/>
  <c r="U3837" i="1"/>
  <c r="U3838" i="1"/>
  <c r="U3839" i="1"/>
  <c r="U3840" i="1"/>
  <c r="U3841" i="1"/>
  <c r="U3842" i="1"/>
  <c r="U3843" i="1"/>
  <c r="U3844" i="1"/>
  <c r="U3845" i="1"/>
  <c r="U3846" i="1"/>
  <c r="U3847" i="1"/>
  <c r="U3848" i="1"/>
  <c r="U3849" i="1"/>
  <c r="U3850" i="1"/>
  <c r="U3851" i="1"/>
  <c r="U3852" i="1"/>
  <c r="U3853" i="1"/>
  <c r="U3854" i="1"/>
  <c r="U3855" i="1"/>
  <c r="U3856" i="1"/>
  <c r="U3857" i="1"/>
  <c r="U3858" i="1"/>
  <c r="U3859" i="1"/>
  <c r="U3860" i="1"/>
  <c r="U3861" i="1"/>
  <c r="U3862" i="1"/>
  <c r="U3863" i="1"/>
  <c r="U3864" i="1"/>
  <c r="U3865" i="1"/>
  <c r="U3866" i="1"/>
  <c r="U3867" i="1"/>
  <c r="U3868" i="1"/>
  <c r="U3869" i="1"/>
  <c r="U3870" i="1"/>
  <c r="U3871" i="1"/>
  <c r="U3872" i="1"/>
  <c r="U3873" i="1"/>
  <c r="U3874" i="1"/>
  <c r="U3875" i="1"/>
  <c r="U3876" i="1"/>
  <c r="U3877" i="1"/>
  <c r="U3878" i="1"/>
  <c r="U3879" i="1"/>
  <c r="U3880" i="1"/>
  <c r="U3881" i="1"/>
  <c r="U3882" i="1"/>
  <c r="U3883" i="1"/>
  <c r="U3884" i="1"/>
  <c r="U3885" i="1"/>
  <c r="U3886" i="1"/>
  <c r="U3887" i="1"/>
  <c r="U3888" i="1"/>
  <c r="U3889" i="1"/>
  <c r="U3890" i="1"/>
  <c r="U3891" i="1"/>
  <c r="U3892" i="1"/>
  <c r="U3893" i="1"/>
  <c r="U3894" i="1"/>
  <c r="U3895" i="1"/>
  <c r="U3896" i="1"/>
  <c r="U3897" i="1"/>
  <c r="U3898" i="1"/>
  <c r="U3899" i="1"/>
  <c r="U3900" i="1"/>
  <c r="U3901" i="1"/>
  <c r="U3902" i="1"/>
  <c r="U3903" i="1"/>
  <c r="U3904" i="1"/>
  <c r="U3905" i="1"/>
  <c r="U3906" i="1"/>
  <c r="U3907" i="1"/>
  <c r="U3908" i="1"/>
  <c r="U3909" i="1"/>
  <c r="U3910" i="1"/>
  <c r="U3911" i="1"/>
  <c r="U3912" i="1"/>
  <c r="U3913" i="1"/>
  <c r="U3914" i="1"/>
  <c r="U3915" i="1"/>
  <c r="U3916" i="1"/>
  <c r="U3917" i="1"/>
  <c r="U3918" i="1"/>
  <c r="U3919" i="1"/>
  <c r="U3920" i="1"/>
  <c r="U3921" i="1"/>
  <c r="U3922" i="1"/>
  <c r="U3923" i="1"/>
  <c r="U3924" i="1"/>
  <c r="U3925" i="1"/>
  <c r="U3926" i="1"/>
  <c r="U3927" i="1"/>
  <c r="U3928" i="1"/>
  <c r="U3929" i="1"/>
  <c r="U3930" i="1"/>
  <c r="U3931" i="1"/>
  <c r="U3932" i="1"/>
  <c r="U3933" i="1"/>
  <c r="U3934" i="1"/>
  <c r="U3935" i="1"/>
  <c r="U3936" i="1"/>
  <c r="U3937" i="1"/>
  <c r="U3938" i="1"/>
  <c r="U3939" i="1"/>
  <c r="U3940" i="1"/>
  <c r="U3941" i="1"/>
  <c r="U3942" i="1"/>
  <c r="U3943" i="1"/>
  <c r="U3944" i="1"/>
  <c r="U3945" i="1"/>
  <c r="U3946" i="1"/>
  <c r="U3947" i="1"/>
  <c r="U3948" i="1"/>
  <c r="U3949" i="1"/>
  <c r="U3950" i="1"/>
  <c r="U3951" i="1"/>
  <c r="U3952" i="1"/>
  <c r="U3953" i="1"/>
  <c r="U3954" i="1"/>
  <c r="U3955" i="1"/>
  <c r="U3956" i="1"/>
  <c r="U3957" i="1"/>
  <c r="U3958" i="1"/>
  <c r="U3959" i="1"/>
  <c r="U3960" i="1"/>
  <c r="U3961" i="1"/>
  <c r="U3962" i="1"/>
  <c r="U3963" i="1"/>
  <c r="U3964" i="1"/>
  <c r="U3965" i="1"/>
  <c r="U3966" i="1"/>
  <c r="U3967" i="1"/>
  <c r="U3968" i="1"/>
  <c r="U3969" i="1"/>
  <c r="U3970" i="1"/>
  <c r="U3971" i="1"/>
  <c r="U3972" i="1"/>
  <c r="U3973" i="1"/>
  <c r="U3974" i="1"/>
  <c r="U3975" i="1"/>
  <c r="U3976" i="1"/>
  <c r="U3977" i="1"/>
  <c r="U3978" i="1"/>
  <c r="U3979" i="1"/>
  <c r="U3980" i="1"/>
  <c r="U3981" i="1"/>
  <c r="U3982" i="1"/>
  <c r="U3983" i="1"/>
  <c r="U3984" i="1"/>
  <c r="U3985" i="1"/>
  <c r="U3986" i="1"/>
  <c r="U3987" i="1"/>
  <c r="U3988" i="1"/>
  <c r="U3989" i="1"/>
  <c r="U3990" i="1"/>
  <c r="U3991" i="1"/>
  <c r="U3992" i="1"/>
  <c r="U3993" i="1"/>
  <c r="U3994" i="1"/>
  <c r="U3995" i="1"/>
  <c r="U3996" i="1"/>
  <c r="U3997" i="1"/>
  <c r="U3998" i="1"/>
  <c r="U3999" i="1"/>
  <c r="U4000" i="1"/>
  <c r="U4001" i="1"/>
  <c r="U4002" i="1"/>
  <c r="U4003" i="1"/>
  <c r="U4004" i="1"/>
  <c r="U4005" i="1"/>
  <c r="U4006" i="1"/>
  <c r="U4007" i="1"/>
  <c r="U4008" i="1"/>
  <c r="U4009" i="1"/>
  <c r="U4010" i="1"/>
  <c r="U4011" i="1"/>
  <c r="U4012" i="1"/>
  <c r="U4013" i="1"/>
  <c r="U4014" i="1"/>
  <c r="U4015" i="1"/>
  <c r="U4016" i="1"/>
  <c r="U4017" i="1"/>
  <c r="U4018" i="1"/>
  <c r="U4019" i="1"/>
  <c r="U4020" i="1"/>
  <c r="U4021" i="1"/>
  <c r="U4022" i="1"/>
  <c r="U4023" i="1"/>
  <c r="U4024" i="1"/>
  <c r="U4025" i="1"/>
  <c r="U4026" i="1"/>
  <c r="U4027" i="1"/>
  <c r="U4028" i="1"/>
  <c r="U4029" i="1"/>
  <c r="U4030" i="1"/>
  <c r="U4031" i="1"/>
  <c r="U4032" i="1"/>
  <c r="U4033" i="1"/>
  <c r="U4034" i="1"/>
  <c r="U4035" i="1"/>
  <c r="U4036" i="1"/>
  <c r="U4037" i="1"/>
  <c r="U4038" i="1"/>
  <c r="U4039" i="1"/>
  <c r="U4040" i="1"/>
  <c r="U4041" i="1"/>
  <c r="U4042" i="1"/>
  <c r="U4043" i="1"/>
  <c r="U4044" i="1"/>
  <c r="U4045" i="1"/>
  <c r="U4046" i="1"/>
  <c r="U4047" i="1"/>
  <c r="U4048" i="1"/>
  <c r="U4049" i="1"/>
  <c r="U4050" i="1"/>
  <c r="U4051" i="1"/>
  <c r="U4052" i="1"/>
  <c r="U4053" i="1"/>
  <c r="U4054" i="1"/>
  <c r="U4055" i="1"/>
  <c r="U4056" i="1"/>
  <c r="U4057" i="1"/>
  <c r="U4058" i="1"/>
  <c r="U4059" i="1"/>
  <c r="U4060" i="1"/>
  <c r="U4061" i="1"/>
  <c r="U4062" i="1"/>
  <c r="U4063" i="1"/>
  <c r="U4064" i="1"/>
  <c r="U4065" i="1"/>
  <c r="U4066" i="1"/>
  <c r="U4067" i="1"/>
  <c r="U4068" i="1"/>
  <c r="U4069" i="1"/>
  <c r="U4070" i="1"/>
  <c r="U4071" i="1"/>
  <c r="U4072" i="1"/>
  <c r="U4073" i="1"/>
  <c r="U4074" i="1"/>
  <c r="U4075" i="1"/>
  <c r="U4076" i="1"/>
  <c r="U4077" i="1"/>
  <c r="U4078" i="1"/>
  <c r="U4079" i="1"/>
  <c r="U4080" i="1"/>
  <c r="U4081" i="1"/>
  <c r="U4082" i="1"/>
  <c r="U4083" i="1"/>
  <c r="U4084" i="1"/>
  <c r="U4085" i="1"/>
  <c r="U4086" i="1"/>
  <c r="U4087" i="1"/>
  <c r="U4088" i="1"/>
  <c r="U4089" i="1"/>
  <c r="U4090" i="1"/>
  <c r="U4091" i="1"/>
  <c r="U4092" i="1"/>
  <c r="U4093" i="1"/>
  <c r="U4094" i="1"/>
  <c r="U4095" i="1"/>
  <c r="U4096" i="1"/>
  <c r="U4097" i="1"/>
  <c r="U4098" i="1"/>
  <c r="U4099" i="1"/>
  <c r="U4100" i="1"/>
  <c r="U4101" i="1"/>
  <c r="U4102" i="1"/>
  <c r="U4103" i="1"/>
  <c r="U4104" i="1"/>
  <c r="U4105" i="1"/>
  <c r="U4106" i="1"/>
  <c r="U4107" i="1"/>
  <c r="U4108" i="1"/>
  <c r="U4109" i="1"/>
  <c r="U4110" i="1"/>
  <c r="U4111" i="1"/>
  <c r="U4112" i="1"/>
  <c r="U4113" i="1"/>
  <c r="U4114" i="1"/>
  <c r="U4115" i="1"/>
  <c r="U4116" i="1"/>
  <c r="U4117" i="1"/>
  <c r="U4118" i="1"/>
  <c r="U4119" i="1"/>
  <c r="U4120" i="1"/>
  <c r="U4121" i="1"/>
  <c r="U4122" i="1"/>
  <c r="U4123" i="1"/>
  <c r="U4124" i="1"/>
  <c r="U4125" i="1"/>
  <c r="U4126" i="1"/>
  <c r="U4127" i="1"/>
  <c r="U4128" i="1"/>
  <c r="U4129" i="1"/>
  <c r="U4130" i="1"/>
  <c r="U4131" i="1"/>
  <c r="U4132" i="1"/>
  <c r="U4133" i="1"/>
  <c r="U4134" i="1"/>
  <c r="U4135" i="1"/>
  <c r="U4136" i="1"/>
  <c r="U4137" i="1"/>
  <c r="U4138" i="1"/>
  <c r="U4139" i="1"/>
  <c r="U4140" i="1"/>
  <c r="U4141" i="1"/>
  <c r="U4142" i="1"/>
  <c r="U4143" i="1"/>
  <c r="U4144" i="1"/>
  <c r="U4145" i="1"/>
  <c r="U4146" i="1"/>
  <c r="U4147" i="1"/>
  <c r="U4148" i="1"/>
  <c r="U4149" i="1"/>
  <c r="U4150" i="1"/>
  <c r="U4151" i="1"/>
  <c r="U4152" i="1"/>
  <c r="U4153" i="1"/>
  <c r="U4154" i="1"/>
  <c r="U4155" i="1"/>
  <c r="U4156" i="1"/>
  <c r="U4157" i="1"/>
  <c r="U4158" i="1"/>
  <c r="U4159" i="1"/>
  <c r="U4160" i="1"/>
  <c r="U4161" i="1"/>
  <c r="U4162" i="1"/>
  <c r="U4163" i="1"/>
  <c r="U4164" i="1"/>
  <c r="U4165" i="1"/>
  <c r="U4166" i="1"/>
  <c r="U4167" i="1"/>
  <c r="U4168" i="1"/>
  <c r="U4169" i="1"/>
  <c r="U4170" i="1"/>
  <c r="U4171" i="1"/>
  <c r="U4172" i="1"/>
  <c r="U4173" i="1"/>
  <c r="U4174" i="1"/>
  <c r="U4175" i="1"/>
  <c r="U4176" i="1"/>
  <c r="U4177" i="1"/>
  <c r="U4178" i="1"/>
  <c r="U4179" i="1"/>
  <c r="U4180" i="1"/>
  <c r="U4181" i="1"/>
  <c r="U4182" i="1"/>
  <c r="U4183" i="1"/>
  <c r="U4184" i="1"/>
  <c r="U4185" i="1"/>
  <c r="U4186" i="1"/>
  <c r="U4187" i="1"/>
  <c r="U4188" i="1"/>
  <c r="U4189" i="1"/>
  <c r="U4190" i="1"/>
  <c r="U4191" i="1"/>
  <c r="U4192" i="1"/>
  <c r="U4193" i="1"/>
  <c r="U4194" i="1"/>
  <c r="U4195" i="1"/>
  <c r="U4196" i="1"/>
  <c r="U4197" i="1"/>
  <c r="U4198" i="1"/>
  <c r="U4199" i="1"/>
  <c r="U4200" i="1"/>
  <c r="U4201" i="1"/>
  <c r="U4202" i="1"/>
  <c r="U4203" i="1"/>
  <c r="U4204" i="1"/>
  <c r="U4205" i="1"/>
  <c r="U4206" i="1"/>
  <c r="U4207" i="1"/>
  <c r="U4208" i="1"/>
  <c r="U4209" i="1"/>
  <c r="U4210" i="1"/>
  <c r="U4211" i="1"/>
  <c r="U4212" i="1"/>
  <c r="U4213" i="1"/>
  <c r="U4214" i="1"/>
  <c r="U4215" i="1"/>
  <c r="U4216" i="1"/>
  <c r="U4217" i="1"/>
  <c r="U4218" i="1"/>
  <c r="U4219" i="1"/>
  <c r="U4220" i="1"/>
  <c r="U4221" i="1"/>
  <c r="U4222" i="1"/>
  <c r="U4223" i="1"/>
  <c r="U4224" i="1"/>
  <c r="U4225" i="1"/>
  <c r="U4226" i="1"/>
  <c r="U4227" i="1"/>
  <c r="U4228" i="1"/>
  <c r="U4229" i="1"/>
  <c r="U4230" i="1"/>
  <c r="U4231" i="1"/>
  <c r="U4232" i="1"/>
  <c r="U4233" i="1"/>
  <c r="U4234" i="1"/>
  <c r="U4235" i="1"/>
  <c r="U4236" i="1"/>
  <c r="U4237" i="1"/>
  <c r="U4238" i="1"/>
  <c r="U4239" i="1"/>
  <c r="U4240" i="1"/>
  <c r="U4241" i="1"/>
  <c r="U4242" i="1"/>
  <c r="U4243" i="1"/>
  <c r="U4244" i="1"/>
  <c r="U4245" i="1"/>
  <c r="U4246" i="1"/>
  <c r="U4247" i="1"/>
  <c r="U4248" i="1"/>
  <c r="U4249" i="1"/>
  <c r="U4250" i="1"/>
  <c r="U4251" i="1"/>
  <c r="U4252" i="1"/>
  <c r="U4253" i="1"/>
  <c r="U4254" i="1"/>
  <c r="U4255" i="1"/>
  <c r="U4256" i="1"/>
  <c r="U4257" i="1"/>
  <c r="U4258" i="1"/>
  <c r="U4259" i="1"/>
  <c r="U4260" i="1"/>
  <c r="U4261" i="1"/>
  <c r="U4262" i="1"/>
  <c r="U4263" i="1"/>
  <c r="U4264" i="1"/>
  <c r="U4265" i="1"/>
  <c r="U4266" i="1"/>
  <c r="U4267" i="1"/>
  <c r="U4268" i="1"/>
  <c r="U4269" i="1"/>
  <c r="U4270" i="1"/>
  <c r="U4271" i="1"/>
  <c r="U4272" i="1"/>
  <c r="U4273" i="1"/>
  <c r="U4274" i="1"/>
  <c r="U4275" i="1"/>
  <c r="U4276" i="1"/>
  <c r="U4277" i="1"/>
  <c r="U4278" i="1"/>
  <c r="U4279" i="1"/>
  <c r="U4280" i="1"/>
  <c r="U4281" i="1"/>
  <c r="U4282" i="1"/>
  <c r="U4283" i="1"/>
  <c r="U4284" i="1"/>
  <c r="U4285" i="1"/>
  <c r="U4286" i="1"/>
  <c r="U4287" i="1"/>
  <c r="U4288" i="1"/>
  <c r="U4289" i="1"/>
  <c r="U4290" i="1"/>
  <c r="U4291" i="1"/>
  <c r="U4292" i="1"/>
  <c r="U4293" i="1"/>
  <c r="U4294" i="1"/>
  <c r="U4295" i="1"/>
  <c r="U4296" i="1"/>
  <c r="U4297" i="1"/>
  <c r="U4298" i="1"/>
  <c r="U4299" i="1"/>
  <c r="U4300" i="1"/>
  <c r="U4301" i="1"/>
  <c r="U4302" i="1"/>
  <c r="U4303" i="1"/>
  <c r="U4304" i="1"/>
  <c r="U4305" i="1"/>
  <c r="U4306" i="1"/>
  <c r="U4307" i="1"/>
  <c r="U4308" i="1"/>
  <c r="U4309" i="1"/>
  <c r="U4310" i="1"/>
  <c r="U4311" i="1"/>
  <c r="U4312" i="1"/>
  <c r="U4313" i="1"/>
  <c r="U4314" i="1"/>
  <c r="U4315" i="1"/>
  <c r="U4316" i="1"/>
  <c r="U4317" i="1"/>
  <c r="U4318" i="1"/>
  <c r="U4319" i="1"/>
  <c r="U4320" i="1"/>
  <c r="U4321" i="1"/>
  <c r="U4322" i="1"/>
  <c r="U4323" i="1"/>
  <c r="U4324" i="1"/>
  <c r="U4325" i="1"/>
  <c r="U4326" i="1"/>
  <c r="U4327" i="1"/>
  <c r="U4328" i="1"/>
  <c r="U4329" i="1"/>
  <c r="U4330" i="1"/>
  <c r="U4331" i="1"/>
  <c r="U4332" i="1"/>
  <c r="U4333" i="1"/>
  <c r="U4334" i="1"/>
  <c r="U4335" i="1"/>
  <c r="U4336" i="1"/>
  <c r="U4337" i="1"/>
  <c r="U4338" i="1"/>
  <c r="U4339" i="1"/>
  <c r="U4340" i="1"/>
  <c r="U4341" i="1"/>
  <c r="U4342" i="1"/>
  <c r="U4343" i="1"/>
  <c r="U4344" i="1"/>
  <c r="U4345" i="1"/>
  <c r="U4346" i="1"/>
  <c r="U4347" i="1"/>
  <c r="U4348" i="1"/>
  <c r="U4349" i="1"/>
  <c r="U4350" i="1"/>
  <c r="U4351" i="1"/>
  <c r="U4352" i="1"/>
  <c r="U4353" i="1"/>
  <c r="U4354" i="1"/>
  <c r="U4355" i="1"/>
  <c r="U4356" i="1"/>
  <c r="U4357" i="1"/>
  <c r="U4358" i="1"/>
  <c r="U4359" i="1"/>
  <c r="U4360" i="1"/>
  <c r="U4361" i="1"/>
  <c r="U4362" i="1"/>
  <c r="U4363" i="1"/>
  <c r="U4364" i="1"/>
  <c r="U4365" i="1"/>
  <c r="U4366" i="1"/>
  <c r="U4367" i="1"/>
  <c r="U4368" i="1"/>
  <c r="U4369" i="1"/>
  <c r="U4370" i="1"/>
  <c r="U4371" i="1"/>
  <c r="U4372" i="1"/>
  <c r="U4373" i="1"/>
  <c r="U4374" i="1"/>
  <c r="U4375" i="1"/>
  <c r="U4376" i="1"/>
  <c r="U4377" i="1"/>
  <c r="U4378" i="1"/>
  <c r="U4379" i="1"/>
  <c r="U4380" i="1"/>
  <c r="U4381" i="1"/>
  <c r="U4382" i="1"/>
  <c r="U4383" i="1"/>
  <c r="U4384" i="1"/>
  <c r="U4385" i="1"/>
  <c r="U4386" i="1"/>
  <c r="U4387" i="1"/>
  <c r="U4388" i="1"/>
  <c r="U4389" i="1"/>
  <c r="U4390" i="1"/>
  <c r="U4391" i="1"/>
  <c r="U4392" i="1"/>
  <c r="U4393" i="1"/>
  <c r="U4394" i="1"/>
  <c r="U4395" i="1"/>
  <c r="U4396" i="1"/>
  <c r="U4397" i="1"/>
  <c r="U4398" i="1"/>
  <c r="U4399" i="1"/>
  <c r="U4400" i="1"/>
  <c r="U4401" i="1"/>
  <c r="U4402" i="1"/>
  <c r="U4403" i="1"/>
  <c r="U4404" i="1"/>
  <c r="U4405" i="1"/>
  <c r="U4406" i="1"/>
  <c r="U4407" i="1"/>
  <c r="U4408" i="1"/>
  <c r="U4409" i="1"/>
  <c r="U4410" i="1"/>
  <c r="U4411" i="1"/>
  <c r="U4412" i="1"/>
  <c r="U4413" i="1"/>
  <c r="U4414" i="1"/>
  <c r="U4415" i="1"/>
  <c r="U4416" i="1"/>
  <c r="U4417" i="1"/>
  <c r="U4418" i="1"/>
  <c r="U4419" i="1"/>
  <c r="U4420" i="1"/>
  <c r="U4421" i="1"/>
  <c r="U4422" i="1"/>
  <c r="U4423" i="1"/>
  <c r="U4424" i="1"/>
  <c r="U4425" i="1"/>
  <c r="U4426" i="1"/>
  <c r="U4427" i="1"/>
  <c r="U4428" i="1"/>
  <c r="U4429" i="1"/>
  <c r="U4430" i="1"/>
  <c r="U4431" i="1"/>
  <c r="U4432" i="1"/>
  <c r="U4433" i="1"/>
  <c r="U4434" i="1"/>
  <c r="U4435" i="1"/>
  <c r="U4436" i="1"/>
  <c r="U4437" i="1"/>
  <c r="U4438" i="1"/>
  <c r="U4439" i="1"/>
  <c r="U4440" i="1"/>
  <c r="U4441" i="1"/>
  <c r="U4442" i="1"/>
  <c r="U4443" i="1"/>
  <c r="U4444" i="1"/>
  <c r="U4445" i="1"/>
  <c r="U4446" i="1"/>
  <c r="U4447" i="1"/>
  <c r="U4448" i="1"/>
  <c r="U4449" i="1"/>
  <c r="U4450" i="1"/>
  <c r="U4451" i="1"/>
  <c r="U4452" i="1"/>
  <c r="U4453" i="1"/>
  <c r="U4454" i="1"/>
  <c r="U4455" i="1"/>
  <c r="U4456" i="1"/>
  <c r="U4457" i="1"/>
  <c r="U4458" i="1"/>
  <c r="U4459" i="1"/>
  <c r="U4460" i="1"/>
  <c r="U4461" i="1"/>
  <c r="U4462" i="1"/>
  <c r="U4463" i="1"/>
  <c r="U4464" i="1"/>
  <c r="U4465" i="1"/>
  <c r="U4466" i="1"/>
  <c r="U4467" i="1"/>
  <c r="U4468" i="1"/>
  <c r="U4469" i="1"/>
  <c r="U4470" i="1"/>
  <c r="U4471" i="1"/>
  <c r="U4472" i="1"/>
  <c r="U4473" i="1"/>
  <c r="U4474" i="1"/>
  <c r="U4475" i="1"/>
  <c r="U4476" i="1"/>
  <c r="U4477" i="1"/>
  <c r="U4478" i="1"/>
  <c r="U4479" i="1"/>
  <c r="U4480" i="1"/>
  <c r="U4481" i="1"/>
  <c r="U4482" i="1"/>
  <c r="U4483" i="1"/>
  <c r="U4484" i="1"/>
  <c r="U4485" i="1"/>
  <c r="U4486" i="1"/>
  <c r="U4487" i="1"/>
  <c r="U4488" i="1"/>
  <c r="U4489" i="1"/>
  <c r="U4490" i="1"/>
  <c r="U4491" i="1"/>
  <c r="U4492" i="1"/>
  <c r="U4493" i="1"/>
  <c r="U4494" i="1"/>
  <c r="U4495" i="1"/>
  <c r="U4496" i="1"/>
  <c r="U4497" i="1"/>
  <c r="U4498" i="1"/>
  <c r="U4499" i="1"/>
  <c r="U4500" i="1"/>
  <c r="U4501" i="1"/>
  <c r="U4502" i="1"/>
  <c r="U4503" i="1"/>
  <c r="U4504" i="1"/>
  <c r="U4505" i="1"/>
  <c r="U4506" i="1"/>
  <c r="U4507" i="1"/>
  <c r="U4508" i="1"/>
  <c r="U4509" i="1"/>
  <c r="U4510" i="1"/>
  <c r="U4511" i="1"/>
  <c r="U4512" i="1"/>
  <c r="U4513" i="1"/>
  <c r="U4514" i="1"/>
  <c r="U4515" i="1"/>
  <c r="U4516" i="1"/>
  <c r="U4517" i="1"/>
  <c r="U4518" i="1"/>
  <c r="U4519" i="1"/>
  <c r="U4520" i="1"/>
  <c r="U4521" i="1"/>
  <c r="U4522" i="1"/>
  <c r="U4523" i="1"/>
  <c r="U4524" i="1"/>
  <c r="U4525" i="1"/>
  <c r="U4526" i="1"/>
  <c r="U4527" i="1"/>
  <c r="U4528" i="1"/>
  <c r="U4529" i="1"/>
  <c r="U4530" i="1"/>
  <c r="U4531" i="1"/>
  <c r="U4532" i="1"/>
  <c r="U4533" i="1"/>
  <c r="U4534" i="1"/>
  <c r="U4535" i="1"/>
  <c r="U4536" i="1"/>
  <c r="U4537" i="1"/>
  <c r="U4538" i="1"/>
  <c r="U4539" i="1"/>
  <c r="U4540" i="1"/>
  <c r="U4541" i="1"/>
  <c r="U4542" i="1"/>
  <c r="U4543" i="1"/>
  <c r="U4544" i="1"/>
  <c r="U4545" i="1"/>
  <c r="U4546" i="1"/>
  <c r="U4547" i="1"/>
  <c r="U4548" i="1"/>
  <c r="U4549" i="1"/>
  <c r="U4550" i="1"/>
  <c r="U4551" i="1"/>
  <c r="U4552" i="1"/>
  <c r="U4553" i="1"/>
  <c r="U4554" i="1"/>
  <c r="U4555" i="1"/>
  <c r="U4556" i="1"/>
  <c r="U4557" i="1"/>
  <c r="U4558" i="1"/>
  <c r="U4559" i="1"/>
  <c r="U4560" i="1"/>
  <c r="U4561" i="1"/>
  <c r="U4562" i="1"/>
  <c r="U4563" i="1"/>
  <c r="U4564" i="1"/>
  <c r="U4565" i="1"/>
  <c r="U4566" i="1"/>
  <c r="U4567" i="1"/>
  <c r="U4568" i="1"/>
  <c r="U4569" i="1"/>
  <c r="U4570" i="1"/>
  <c r="U4571" i="1"/>
  <c r="U4572" i="1"/>
  <c r="U4573" i="1"/>
  <c r="U4574" i="1"/>
  <c r="U4575" i="1"/>
  <c r="U4576" i="1"/>
  <c r="U4577" i="1"/>
  <c r="U4578" i="1"/>
  <c r="U4579" i="1"/>
  <c r="U4580" i="1"/>
  <c r="U4581" i="1"/>
  <c r="U4582" i="1"/>
  <c r="U4583" i="1"/>
  <c r="U4584" i="1"/>
  <c r="U4585" i="1"/>
  <c r="U4586" i="1"/>
  <c r="U4587" i="1"/>
  <c r="U4588" i="1"/>
  <c r="U4589" i="1"/>
  <c r="U4590" i="1"/>
  <c r="U4591" i="1"/>
  <c r="U4592" i="1"/>
  <c r="U4593" i="1"/>
  <c r="U4594" i="1"/>
  <c r="U4595" i="1"/>
  <c r="U4596" i="1"/>
  <c r="U4597" i="1"/>
  <c r="U4598" i="1"/>
  <c r="U4599" i="1"/>
  <c r="U4600" i="1"/>
  <c r="U4601" i="1"/>
  <c r="U4602" i="1"/>
  <c r="U4603" i="1"/>
  <c r="U4604" i="1"/>
  <c r="U4605" i="1"/>
  <c r="U4606" i="1"/>
  <c r="U4607" i="1"/>
  <c r="U4608" i="1"/>
  <c r="U4609" i="1"/>
  <c r="U4610" i="1"/>
  <c r="U4611" i="1"/>
  <c r="U4612" i="1"/>
  <c r="U4613" i="1"/>
  <c r="U4614" i="1"/>
  <c r="U4615" i="1"/>
  <c r="U4616" i="1"/>
  <c r="U4617" i="1"/>
  <c r="U4618" i="1"/>
  <c r="U4619" i="1"/>
  <c r="U4620" i="1"/>
  <c r="U4621" i="1"/>
  <c r="U4622" i="1"/>
  <c r="U4623" i="1"/>
  <c r="U4624" i="1"/>
  <c r="U4625" i="1"/>
  <c r="U4626" i="1"/>
  <c r="U4627" i="1"/>
  <c r="U4628" i="1"/>
  <c r="U4629" i="1"/>
  <c r="U4630" i="1"/>
  <c r="U4631" i="1"/>
  <c r="U4632" i="1"/>
  <c r="U4633" i="1"/>
  <c r="U4634" i="1"/>
  <c r="U4635" i="1"/>
  <c r="U4636" i="1"/>
  <c r="U4637" i="1"/>
  <c r="U4638" i="1"/>
  <c r="U4639" i="1"/>
  <c r="U4640" i="1"/>
  <c r="U4641" i="1"/>
  <c r="U4642" i="1"/>
  <c r="U4643" i="1"/>
  <c r="U4644" i="1"/>
  <c r="U4645" i="1"/>
  <c r="U4646" i="1"/>
  <c r="U4647" i="1"/>
  <c r="U4648" i="1"/>
  <c r="U4649" i="1"/>
  <c r="U4650" i="1"/>
  <c r="U4651" i="1"/>
  <c r="U4652" i="1"/>
  <c r="U4653" i="1"/>
  <c r="U4654" i="1"/>
  <c r="U4655" i="1"/>
  <c r="U4656" i="1"/>
  <c r="U4657" i="1"/>
  <c r="U4658" i="1"/>
  <c r="U4659" i="1"/>
  <c r="U4660" i="1"/>
  <c r="U4661" i="1"/>
  <c r="U4662" i="1"/>
  <c r="U4663" i="1"/>
  <c r="U4664" i="1"/>
  <c r="U4665" i="1"/>
  <c r="U4666" i="1"/>
  <c r="U4667" i="1"/>
  <c r="U4668" i="1"/>
  <c r="U4669" i="1"/>
  <c r="U4670" i="1"/>
  <c r="U4671" i="1"/>
  <c r="U4672" i="1"/>
  <c r="U4673" i="1"/>
  <c r="U4674" i="1"/>
  <c r="U4675" i="1"/>
  <c r="U4676" i="1"/>
  <c r="U4677" i="1"/>
  <c r="U4678" i="1"/>
  <c r="U4679" i="1"/>
  <c r="U4680" i="1"/>
  <c r="U4681" i="1"/>
  <c r="U4682" i="1"/>
  <c r="U4683" i="1"/>
  <c r="U4684" i="1"/>
  <c r="U4685" i="1"/>
  <c r="U4686" i="1"/>
  <c r="U4687" i="1"/>
  <c r="U4688" i="1"/>
  <c r="U4689" i="1"/>
  <c r="U4690" i="1"/>
  <c r="U4691" i="1"/>
  <c r="U4692" i="1"/>
  <c r="U4693" i="1"/>
  <c r="U4694" i="1"/>
  <c r="U4695" i="1"/>
  <c r="U4696" i="1"/>
  <c r="U4697" i="1"/>
  <c r="U4698" i="1"/>
  <c r="U4699" i="1"/>
  <c r="U4700" i="1"/>
  <c r="U4701" i="1"/>
  <c r="U4702" i="1"/>
  <c r="U4703" i="1"/>
  <c r="U4704" i="1"/>
  <c r="U4705" i="1"/>
  <c r="U4706" i="1"/>
  <c r="U4707" i="1"/>
  <c r="U4708" i="1"/>
  <c r="U4709" i="1"/>
  <c r="U4710" i="1"/>
  <c r="U4711" i="1"/>
  <c r="U4712" i="1"/>
  <c r="U4713" i="1"/>
  <c r="U4714" i="1"/>
  <c r="U4715" i="1"/>
  <c r="U4716" i="1"/>
  <c r="U4717" i="1"/>
  <c r="U4718" i="1"/>
  <c r="U4719" i="1"/>
  <c r="U4720" i="1"/>
  <c r="U4721" i="1"/>
  <c r="U4722" i="1"/>
  <c r="U4723" i="1"/>
  <c r="U4724" i="1"/>
  <c r="U4725" i="1"/>
  <c r="U4726" i="1"/>
  <c r="U4727" i="1"/>
  <c r="U4728" i="1"/>
  <c r="U4729" i="1"/>
  <c r="U4730" i="1"/>
  <c r="U4731" i="1"/>
  <c r="U4732" i="1"/>
  <c r="U4733" i="1"/>
  <c r="U4734" i="1"/>
  <c r="U4735" i="1"/>
  <c r="U4736" i="1"/>
  <c r="U4737" i="1"/>
  <c r="U4738" i="1"/>
  <c r="U4739" i="1"/>
  <c r="U4740" i="1"/>
  <c r="U4741" i="1"/>
  <c r="U4742" i="1"/>
  <c r="U4743" i="1"/>
  <c r="U4744" i="1"/>
  <c r="U4745" i="1"/>
  <c r="U4746" i="1"/>
  <c r="U4747" i="1"/>
  <c r="U4748" i="1"/>
  <c r="U4749" i="1"/>
  <c r="U4750" i="1"/>
  <c r="U4751" i="1"/>
  <c r="U4752" i="1"/>
  <c r="U4753" i="1"/>
  <c r="U4754" i="1"/>
  <c r="U4755" i="1"/>
  <c r="U4756" i="1"/>
  <c r="U4757" i="1"/>
  <c r="U4758" i="1"/>
  <c r="U4759" i="1"/>
  <c r="U4760" i="1"/>
  <c r="U4761" i="1"/>
  <c r="U4762" i="1"/>
  <c r="U4763" i="1"/>
  <c r="U4764" i="1"/>
  <c r="U4765" i="1"/>
  <c r="U4766" i="1"/>
  <c r="U4767" i="1"/>
  <c r="U4768" i="1"/>
  <c r="U4769" i="1"/>
  <c r="U4770" i="1"/>
  <c r="U4771" i="1"/>
  <c r="U4772" i="1"/>
  <c r="U4773" i="1"/>
  <c r="U4774" i="1"/>
  <c r="U4775" i="1"/>
  <c r="U4776" i="1"/>
  <c r="U4777" i="1"/>
  <c r="U4778" i="1"/>
  <c r="U4779" i="1"/>
  <c r="U4780" i="1"/>
  <c r="U4781" i="1"/>
  <c r="U4782" i="1"/>
  <c r="U4783" i="1"/>
  <c r="U4784" i="1"/>
  <c r="U4785" i="1"/>
  <c r="U4786" i="1"/>
  <c r="U4787" i="1"/>
  <c r="U4788" i="1"/>
  <c r="U4789" i="1"/>
  <c r="U4790" i="1"/>
  <c r="U4791" i="1"/>
  <c r="U4792" i="1"/>
  <c r="U4793" i="1"/>
  <c r="U4794" i="1"/>
  <c r="U4795" i="1"/>
  <c r="U4796" i="1"/>
  <c r="U4797" i="1"/>
  <c r="U4798" i="1"/>
  <c r="U4799" i="1"/>
  <c r="U4800" i="1"/>
  <c r="U4801" i="1"/>
  <c r="U4802" i="1"/>
  <c r="U4803" i="1"/>
  <c r="U4804" i="1"/>
  <c r="U4805" i="1"/>
  <c r="U4806" i="1"/>
  <c r="U4807" i="1"/>
  <c r="U4808" i="1"/>
  <c r="U4809" i="1"/>
  <c r="U4810" i="1"/>
  <c r="U4811" i="1"/>
  <c r="U4812" i="1"/>
  <c r="U4813" i="1"/>
  <c r="U4814" i="1"/>
  <c r="U4815" i="1"/>
  <c r="U4816" i="1"/>
  <c r="U4817" i="1"/>
  <c r="U4818" i="1"/>
  <c r="U4819" i="1"/>
  <c r="U4820" i="1"/>
  <c r="U4821" i="1"/>
  <c r="U4822" i="1"/>
  <c r="U4823" i="1"/>
  <c r="U4824" i="1"/>
  <c r="U4825" i="1"/>
  <c r="U4826" i="1"/>
  <c r="U4827" i="1"/>
  <c r="U4828" i="1"/>
  <c r="U4829" i="1"/>
  <c r="U4830" i="1"/>
  <c r="U4831" i="1"/>
  <c r="U4832" i="1"/>
  <c r="U4833" i="1"/>
  <c r="U4834" i="1"/>
  <c r="U4835" i="1"/>
  <c r="U4836" i="1"/>
  <c r="U4837" i="1"/>
  <c r="U4838" i="1"/>
  <c r="U4839" i="1"/>
  <c r="U4840" i="1"/>
  <c r="U4841" i="1"/>
  <c r="U4842" i="1"/>
  <c r="U4843" i="1"/>
  <c r="U4844" i="1"/>
  <c r="U4845" i="1"/>
  <c r="U4846" i="1"/>
  <c r="U4847" i="1"/>
  <c r="U4848" i="1"/>
  <c r="U4849" i="1"/>
  <c r="U4850" i="1"/>
  <c r="U4851" i="1"/>
  <c r="U4852" i="1"/>
  <c r="U4853" i="1"/>
  <c r="U4854" i="1"/>
  <c r="U4855" i="1"/>
  <c r="U4856" i="1"/>
  <c r="U4857" i="1"/>
  <c r="U4858" i="1"/>
  <c r="U4859" i="1"/>
  <c r="U4860" i="1"/>
  <c r="U4861" i="1"/>
  <c r="U4862" i="1"/>
  <c r="U4863" i="1"/>
  <c r="U4864" i="1"/>
  <c r="U4865" i="1"/>
  <c r="U4866" i="1"/>
  <c r="U4867" i="1"/>
  <c r="U4868" i="1"/>
  <c r="U4869" i="1"/>
  <c r="U4870" i="1"/>
  <c r="U4871" i="1"/>
  <c r="U4872" i="1"/>
  <c r="U4873" i="1"/>
  <c r="U4874" i="1"/>
  <c r="U4875" i="1"/>
  <c r="U4876" i="1"/>
  <c r="U4877" i="1"/>
  <c r="U4878" i="1"/>
  <c r="U4879" i="1"/>
  <c r="U4880" i="1"/>
  <c r="U4881" i="1"/>
  <c r="U4882" i="1"/>
  <c r="U4883" i="1"/>
  <c r="U4884" i="1"/>
  <c r="U4885" i="1"/>
  <c r="U4886" i="1"/>
  <c r="U4887" i="1"/>
  <c r="U4888" i="1"/>
  <c r="U4889" i="1"/>
  <c r="U4890" i="1"/>
  <c r="U4891" i="1"/>
  <c r="U4892" i="1"/>
  <c r="U4893" i="1"/>
  <c r="U4894" i="1"/>
  <c r="U4895" i="1"/>
  <c r="U4896" i="1"/>
  <c r="U4897" i="1"/>
  <c r="U4898" i="1"/>
  <c r="U4899" i="1"/>
  <c r="U4900" i="1"/>
  <c r="U4901" i="1"/>
  <c r="U4902" i="1"/>
  <c r="U4903" i="1"/>
  <c r="U4904" i="1"/>
  <c r="U4905" i="1"/>
  <c r="U4906" i="1"/>
  <c r="U4907" i="1"/>
  <c r="U4908" i="1"/>
  <c r="U4909" i="1"/>
  <c r="U4910" i="1"/>
  <c r="U4911" i="1"/>
  <c r="U4912" i="1"/>
  <c r="U4913" i="1"/>
  <c r="U4914" i="1"/>
  <c r="U4915" i="1"/>
  <c r="U4916" i="1"/>
  <c r="U4917" i="1"/>
  <c r="U4918" i="1"/>
  <c r="U4919" i="1"/>
  <c r="U4920" i="1"/>
  <c r="U4921" i="1"/>
  <c r="U4922" i="1"/>
  <c r="U4923" i="1"/>
  <c r="U4924" i="1"/>
  <c r="U4925" i="1"/>
  <c r="U4926" i="1"/>
  <c r="U4927" i="1"/>
  <c r="U4928" i="1"/>
  <c r="U4929" i="1"/>
  <c r="U4930" i="1"/>
  <c r="U4931" i="1"/>
  <c r="U4932" i="1"/>
  <c r="U4933" i="1"/>
  <c r="U4934" i="1"/>
  <c r="U4935" i="1"/>
  <c r="U4936" i="1"/>
  <c r="U4937" i="1"/>
  <c r="U4938" i="1"/>
  <c r="U4939" i="1"/>
  <c r="U4940" i="1"/>
  <c r="U4941" i="1"/>
  <c r="U4942" i="1"/>
  <c r="U4943" i="1"/>
  <c r="U4944" i="1"/>
  <c r="U4945" i="1"/>
  <c r="U4946" i="1"/>
  <c r="U4947" i="1"/>
  <c r="U4948" i="1"/>
  <c r="U4949" i="1"/>
  <c r="U4950" i="1"/>
  <c r="U4951" i="1"/>
  <c r="U4952" i="1"/>
  <c r="U4953" i="1"/>
  <c r="U4954" i="1"/>
  <c r="U4955" i="1"/>
  <c r="U4956" i="1"/>
  <c r="U4957" i="1"/>
  <c r="U4958" i="1"/>
  <c r="U4959" i="1"/>
  <c r="U4960" i="1"/>
  <c r="U4961" i="1"/>
  <c r="U4962" i="1"/>
  <c r="U4963" i="1"/>
  <c r="U4964" i="1"/>
  <c r="U4965" i="1"/>
  <c r="U4966" i="1"/>
  <c r="U4967" i="1"/>
  <c r="U4968" i="1"/>
  <c r="U4969" i="1"/>
  <c r="U4970" i="1"/>
  <c r="U4971" i="1"/>
  <c r="U4972" i="1"/>
  <c r="U4973" i="1"/>
  <c r="U4974" i="1"/>
  <c r="U4975" i="1"/>
  <c r="U4976" i="1"/>
  <c r="U4977" i="1"/>
  <c r="U4978" i="1"/>
  <c r="U4979" i="1"/>
  <c r="U4980" i="1"/>
  <c r="U4981" i="1"/>
  <c r="U4982" i="1"/>
  <c r="U4983" i="1"/>
  <c r="U4984" i="1"/>
  <c r="U4985" i="1"/>
  <c r="U4986" i="1"/>
  <c r="U4987" i="1"/>
  <c r="U4988" i="1"/>
  <c r="U4989" i="1"/>
  <c r="U4990" i="1"/>
  <c r="U4991" i="1"/>
  <c r="U4992" i="1"/>
  <c r="U4993" i="1"/>
  <c r="U4994" i="1"/>
  <c r="U4995" i="1"/>
  <c r="U4996" i="1"/>
  <c r="U4997" i="1"/>
  <c r="U4998" i="1"/>
  <c r="U4999" i="1"/>
  <c r="U5000" i="1"/>
  <c r="U5001" i="1"/>
  <c r="T2" i="1"/>
  <c r="T3" i="1"/>
  <c r="T4" i="1"/>
  <c r="T5" i="1"/>
  <c r="T6" i="1"/>
  <c r="T7" i="1"/>
  <c r="T8" i="1"/>
  <c r="T9" i="1"/>
  <c r="T10" i="1"/>
  <c r="T11" i="1"/>
  <c r="T12" i="1"/>
  <c r="T13" i="1"/>
  <c r="T14" i="1"/>
  <c r="T15" i="1"/>
  <c r="T16" i="1"/>
  <c r="T17" i="1"/>
  <c r="T18" i="1"/>
  <c r="T19" i="1"/>
  <c r="T20" i="1"/>
  <c r="T21" i="1"/>
  <c r="T22" i="1"/>
  <c r="T23" i="1"/>
  <c r="T24" i="1"/>
  <c r="T25" i="1"/>
  <c r="T26" i="1"/>
  <c r="T27" i="1"/>
  <c r="T28" i="1"/>
  <c r="T29" i="1"/>
  <c r="T30" i="1"/>
  <c r="T31" i="1"/>
  <c r="T32" i="1"/>
  <c r="T33" i="1"/>
  <c r="T34" i="1"/>
  <c r="T35" i="1"/>
  <c r="T36" i="1"/>
  <c r="T37" i="1"/>
  <c r="T38" i="1"/>
  <c r="T39" i="1"/>
  <c r="T40" i="1"/>
  <c r="T41" i="1"/>
  <c r="T42" i="1"/>
  <c r="T43" i="1"/>
  <c r="T44" i="1"/>
  <c r="T45" i="1"/>
  <c r="T46" i="1"/>
  <c r="T47" i="1"/>
  <c r="T48" i="1"/>
  <c r="T49" i="1"/>
  <c r="T50" i="1"/>
  <c r="T51" i="1"/>
  <c r="T52" i="1"/>
  <c r="T53" i="1"/>
  <c r="T54" i="1"/>
  <c r="T55" i="1"/>
  <c r="T56" i="1"/>
  <c r="T57" i="1"/>
  <c r="T58" i="1"/>
  <c r="T59" i="1"/>
  <c r="T60" i="1"/>
  <c r="T61" i="1"/>
  <c r="T62" i="1"/>
  <c r="T63" i="1"/>
  <c r="T64" i="1"/>
  <c r="T65" i="1"/>
  <c r="T66" i="1"/>
  <c r="T67" i="1"/>
  <c r="T68" i="1"/>
  <c r="T69" i="1"/>
  <c r="T70" i="1"/>
  <c r="T71" i="1"/>
  <c r="T72" i="1"/>
  <c r="T73" i="1"/>
  <c r="T74" i="1"/>
  <c r="T75" i="1"/>
  <c r="T76" i="1"/>
  <c r="T77" i="1"/>
  <c r="T78" i="1"/>
  <c r="T79" i="1"/>
  <c r="T80" i="1"/>
  <c r="T81" i="1"/>
  <c r="T82" i="1"/>
  <c r="T83" i="1"/>
  <c r="T84" i="1"/>
  <c r="T85" i="1"/>
  <c r="T86" i="1"/>
  <c r="T87" i="1"/>
  <c r="T88" i="1"/>
  <c r="T89" i="1"/>
  <c r="T90" i="1"/>
  <c r="T91" i="1"/>
  <c r="T92" i="1"/>
  <c r="T93" i="1"/>
  <c r="T94" i="1"/>
  <c r="T95" i="1"/>
  <c r="T96" i="1"/>
  <c r="T97" i="1"/>
  <c r="T98" i="1"/>
  <c r="T99" i="1"/>
  <c r="T100" i="1"/>
  <c r="T101" i="1"/>
  <c r="T102" i="1"/>
  <c r="T103" i="1"/>
  <c r="T104" i="1"/>
  <c r="T105" i="1"/>
  <c r="T106" i="1"/>
  <c r="T107" i="1"/>
  <c r="T108" i="1"/>
  <c r="T109" i="1"/>
  <c r="T110" i="1"/>
  <c r="T111" i="1"/>
  <c r="T112" i="1"/>
  <c r="T113" i="1"/>
  <c r="T114" i="1"/>
  <c r="T115" i="1"/>
  <c r="T116" i="1"/>
  <c r="T117" i="1"/>
  <c r="T118" i="1"/>
  <c r="T119" i="1"/>
  <c r="T120" i="1"/>
  <c r="T121" i="1"/>
  <c r="T122" i="1"/>
  <c r="T123" i="1"/>
  <c r="T124" i="1"/>
  <c r="T125" i="1"/>
  <c r="T126" i="1"/>
  <c r="T127" i="1"/>
  <c r="T128" i="1"/>
  <c r="T129" i="1"/>
  <c r="T130" i="1"/>
  <c r="T131" i="1"/>
  <c r="T132" i="1"/>
  <c r="T133" i="1"/>
  <c r="T134" i="1"/>
  <c r="T135" i="1"/>
  <c r="T136" i="1"/>
  <c r="T137" i="1"/>
  <c r="T138" i="1"/>
  <c r="T139" i="1"/>
  <c r="T140" i="1"/>
  <c r="T141" i="1"/>
  <c r="T142" i="1"/>
  <c r="T143" i="1"/>
  <c r="T144" i="1"/>
  <c r="T145" i="1"/>
  <c r="T146" i="1"/>
  <c r="T147" i="1"/>
  <c r="T148" i="1"/>
  <c r="T149" i="1"/>
  <c r="T150" i="1"/>
  <c r="T151" i="1"/>
  <c r="T152" i="1"/>
  <c r="T153" i="1"/>
  <c r="T154" i="1"/>
  <c r="T155" i="1"/>
  <c r="T156" i="1"/>
  <c r="T157" i="1"/>
  <c r="T158" i="1"/>
  <c r="T159" i="1"/>
  <c r="T160" i="1"/>
  <c r="T161" i="1"/>
  <c r="T162" i="1"/>
  <c r="T163" i="1"/>
  <c r="T164" i="1"/>
  <c r="T165" i="1"/>
  <c r="T166" i="1"/>
  <c r="T167" i="1"/>
  <c r="T168" i="1"/>
  <c r="T169" i="1"/>
  <c r="T170" i="1"/>
  <c r="T171" i="1"/>
  <c r="T172" i="1"/>
  <c r="T173" i="1"/>
  <c r="T174" i="1"/>
  <c r="T175" i="1"/>
  <c r="T176" i="1"/>
  <c r="T177" i="1"/>
  <c r="T178" i="1"/>
  <c r="T179" i="1"/>
  <c r="T180" i="1"/>
  <c r="T181" i="1"/>
  <c r="T182" i="1"/>
  <c r="T183" i="1"/>
  <c r="T184" i="1"/>
  <c r="T185" i="1"/>
  <c r="T186" i="1"/>
  <c r="T187" i="1"/>
  <c r="T188" i="1"/>
  <c r="T189" i="1"/>
  <c r="T190" i="1"/>
  <c r="T191" i="1"/>
  <c r="T192" i="1"/>
  <c r="T193" i="1"/>
  <c r="T194" i="1"/>
  <c r="T195" i="1"/>
  <c r="T196" i="1"/>
  <c r="T197" i="1"/>
  <c r="T198" i="1"/>
  <c r="T199" i="1"/>
  <c r="T200" i="1"/>
  <c r="T201" i="1"/>
  <c r="T202" i="1"/>
  <c r="T203" i="1"/>
  <c r="T204" i="1"/>
  <c r="T205" i="1"/>
  <c r="T206" i="1"/>
  <c r="T207" i="1"/>
  <c r="T208" i="1"/>
  <c r="T209" i="1"/>
  <c r="T210" i="1"/>
  <c r="T211" i="1"/>
  <c r="T212" i="1"/>
  <c r="T213" i="1"/>
  <c r="T214" i="1"/>
  <c r="T215" i="1"/>
  <c r="T216" i="1"/>
  <c r="T217" i="1"/>
  <c r="T218" i="1"/>
  <c r="T219" i="1"/>
  <c r="T220" i="1"/>
  <c r="T221" i="1"/>
  <c r="T222" i="1"/>
  <c r="T223" i="1"/>
  <c r="T224" i="1"/>
  <c r="T225" i="1"/>
  <c r="T226" i="1"/>
  <c r="T227" i="1"/>
  <c r="T228" i="1"/>
  <c r="T229" i="1"/>
  <c r="T230" i="1"/>
  <c r="T231" i="1"/>
  <c r="T232" i="1"/>
  <c r="T233" i="1"/>
  <c r="T234" i="1"/>
  <c r="T235" i="1"/>
  <c r="T236" i="1"/>
  <c r="T237" i="1"/>
  <c r="T238" i="1"/>
  <c r="T239" i="1"/>
  <c r="T240" i="1"/>
  <c r="T241" i="1"/>
  <c r="T242" i="1"/>
  <c r="T243" i="1"/>
  <c r="T244" i="1"/>
  <c r="T245" i="1"/>
  <c r="T246" i="1"/>
  <c r="T247" i="1"/>
  <c r="T248" i="1"/>
  <c r="T249" i="1"/>
  <c r="T250" i="1"/>
  <c r="T251" i="1"/>
  <c r="T252" i="1"/>
  <c r="T253" i="1"/>
  <c r="T254" i="1"/>
  <c r="T255" i="1"/>
  <c r="T256" i="1"/>
  <c r="T257" i="1"/>
  <c r="T258" i="1"/>
  <c r="T259" i="1"/>
  <c r="T260" i="1"/>
  <c r="T261" i="1"/>
  <c r="T262" i="1"/>
  <c r="T263" i="1"/>
  <c r="T264" i="1"/>
  <c r="T265" i="1"/>
  <c r="T266" i="1"/>
  <c r="T267" i="1"/>
  <c r="T268" i="1"/>
  <c r="T269" i="1"/>
  <c r="T270" i="1"/>
  <c r="T271" i="1"/>
  <c r="T272" i="1"/>
  <c r="T273" i="1"/>
  <c r="T274" i="1"/>
  <c r="T275" i="1"/>
  <c r="T276" i="1"/>
  <c r="T277" i="1"/>
  <c r="T278" i="1"/>
  <c r="T279" i="1"/>
  <c r="T280" i="1"/>
  <c r="T281" i="1"/>
  <c r="T282" i="1"/>
  <c r="T283" i="1"/>
  <c r="T284" i="1"/>
  <c r="T285" i="1"/>
  <c r="T286" i="1"/>
  <c r="T287" i="1"/>
  <c r="T288" i="1"/>
  <c r="T289" i="1"/>
  <c r="T290" i="1"/>
  <c r="T291" i="1"/>
  <c r="T292" i="1"/>
  <c r="T293" i="1"/>
  <c r="T294" i="1"/>
  <c r="T295" i="1"/>
  <c r="T296" i="1"/>
  <c r="T297" i="1"/>
  <c r="T298" i="1"/>
  <c r="T299" i="1"/>
  <c r="T300" i="1"/>
  <c r="T301" i="1"/>
  <c r="T302" i="1"/>
  <c r="T303" i="1"/>
  <c r="T304" i="1"/>
  <c r="T305" i="1"/>
  <c r="T306" i="1"/>
  <c r="T307" i="1"/>
  <c r="T308" i="1"/>
  <c r="T309" i="1"/>
  <c r="T310" i="1"/>
  <c r="T311" i="1"/>
  <c r="T312" i="1"/>
  <c r="T313" i="1"/>
  <c r="T314" i="1"/>
  <c r="T315" i="1"/>
  <c r="T316" i="1"/>
  <c r="T317" i="1"/>
  <c r="T318" i="1"/>
  <c r="T319" i="1"/>
  <c r="T320" i="1"/>
  <c r="T321" i="1"/>
  <c r="T322" i="1"/>
  <c r="T323" i="1"/>
  <c r="T324" i="1"/>
  <c r="T325" i="1"/>
  <c r="T326" i="1"/>
  <c r="T327" i="1"/>
  <c r="T328" i="1"/>
  <c r="T329" i="1"/>
  <c r="T330" i="1"/>
  <c r="T331" i="1"/>
  <c r="T332" i="1"/>
  <c r="T333" i="1"/>
  <c r="T334" i="1"/>
  <c r="T335" i="1"/>
  <c r="T336" i="1"/>
  <c r="T337" i="1"/>
  <c r="T338" i="1"/>
  <c r="T339" i="1"/>
  <c r="T340" i="1"/>
  <c r="T341" i="1"/>
  <c r="T342" i="1"/>
  <c r="T343" i="1"/>
  <c r="T344" i="1"/>
  <c r="T345" i="1"/>
  <c r="T346" i="1"/>
  <c r="T347" i="1"/>
  <c r="T348" i="1"/>
  <c r="T349" i="1"/>
  <c r="T350" i="1"/>
  <c r="T351" i="1"/>
  <c r="T352" i="1"/>
  <c r="T353" i="1"/>
  <c r="T354" i="1"/>
  <c r="T355" i="1"/>
  <c r="T356" i="1"/>
  <c r="T357" i="1"/>
  <c r="T358" i="1"/>
  <c r="T359" i="1"/>
  <c r="T360" i="1"/>
  <c r="T361" i="1"/>
  <c r="T362" i="1"/>
  <c r="T363" i="1"/>
  <c r="T364" i="1"/>
  <c r="T365" i="1"/>
  <c r="T366" i="1"/>
  <c r="T367" i="1"/>
  <c r="T368" i="1"/>
  <c r="T369" i="1"/>
  <c r="T370" i="1"/>
  <c r="T371" i="1"/>
  <c r="T372" i="1"/>
  <c r="T373" i="1"/>
  <c r="T374" i="1"/>
  <c r="T375" i="1"/>
  <c r="T376" i="1"/>
  <c r="T377" i="1"/>
  <c r="T378" i="1"/>
  <c r="T379" i="1"/>
  <c r="T380" i="1"/>
  <c r="T381" i="1"/>
  <c r="T382" i="1"/>
  <c r="T383" i="1"/>
  <c r="T384" i="1"/>
  <c r="T385" i="1"/>
  <c r="T386" i="1"/>
  <c r="T387" i="1"/>
  <c r="T388" i="1"/>
  <c r="T389" i="1"/>
  <c r="T390" i="1"/>
  <c r="T391" i="1"/>
  <c r="T392" i="1"/>
  <c r="T393" i="1"/>
  <c r="T394" i="1"/>
  <c r="T395" i="1"/>
  <c r="T396" i="1"/>
  <c r="T397" i="1"/>
  <c r="T398" i="1"/>
  <c r="T399" i="1"/>
  <c r="T400" i="1"/>
  <c r="T401" i="1"/>
  <c r="T402" i="1"/>
  <c r="T403" i="1"/>
  <c r="T404" i="1"/>
  <c r="T405" i="1"/>
  <c r="T406" i="1"/>
  <c r="T407" i="1"/>
  <c r="T408" i="1"/>
  <c r="T409" i="1"/>
  <c r="T410" i="1"/>
  <c r="T411" i="1"/>
  <c r="T412" i="1"/>
  <c r="T413" i="1"/>
  <c r="T414" i="1"/>
  <c r="T415" i="1"/>
  <c r="T416" i="1"/>
  <c r="T417" i="1"/>
  <c r="T418" i="1"/>
  <c r="T419" i="1"/>
  <c r="T420" i="1"/>
  <c r="T421" i="1"/>
  <c r="T422" i="1"/>
  <c r="T423" i="1"/>
  <c r="T424" i="1"/>
  <c r="T425" i="1"/>
  <c r="T426" i="1"/>
  <c r="T427" i="1"/>
  <c r="T428" i="1"/>
  <c r="T429" i="1"/>
  <c r="T430" i="1"/>
  <c r="T431" i="1"/>
  <c r="T432" i="1"/>
  <c r="T433" i="1"/>
  <c r="T434" i="1"/>
  <c r="T435" i="1"/>
  <c r="T436" i="1"/>
  <c r="T437" i="1"/>
  <c r="T438" i="1"/>
  <c r="T439" i="1"/>
  <c r="T440" i="1"/>
  <c r="T441" i="1"/>
  <c r="T442" i="1"/>
  <c r="T443" i="1"/>
  <c r="T444" i="1"/>
  <c r="T445" i="1"/>
  <c r="T446" i="1"/>
  <c r="T447" i="1"/>
  <c r="T448" i="1"/>
  <c r="T449" i="1"/>
  <c r="T450" i="1"/>
  <c r="T451" i="1"/>
  <c r="T452" i="1"/>
  <c r="T453" i="1"/>
  <c r="T454" i="1"/>
  <c r="T455" i="1"/>
  <c r="T456" i="1"/>
  <c r="T457" i="1"/>
  <c r="T458" i="1"/>
  <c r="T459" i="1"/>
  <c r="T460" i="1"/>
  <c r="T461" i="1"/>
  <c r="T462" i="1"/>
  <c r="T463" i="1"/>
  <c r="T464" i="1"/>
  <c r="T465" i="1"/>
  <c r="T466" i="1"/>
  <c r="T467" i="1"/>
  <c r="T468" i="1"/>
  <c r="T469" i="1"/>
  <c r="T470" i="1"/>
  <c r="T471" i="1"/>
  <c r="T472" i="1"/>
  <c r="T473" i="1"/>
  <c r="T474" i="1"/>
  <c r="T475" i="1"/>
  <c r="T476" i="1"/>
  <c r="T477" i="1"/>
  <c r="T478" i="1"/>
  <c r="T479" i="1"/>
  <c r="T480" i="1"/>
  <c r="T481" i="1"/>
  <c r="T482" i="1"/>
  <c r="T483" i="1"/>
  <c r="T484" i="1"/>
  <c r="T485" i="1"/>
  <c r="T486" i="1"/>
  <c r="T487" i="1"/>
  <c r="T488" i="1"/>
  <c r="T489" i="1"/>
  <c r="T490" i="1"/>
  <c r="T491" i="1"/>
  <c r="T492" i="1"/>
  <c r="T493" i="1"/>
  <c r="T494" i="1"/>
  <c r="T495" i="1"/>
  <c r="T496" i="1"/>
  <c r="T497" i="1"/>
  <c r="T498" i="1"/>
  <c r="T499" i="1"/>
  <c r="T500" i="1"/>
  <c r="T501" i="1"/>
  <c r="T502" i="1"/>
  <c r="T503" i="1"/>
  <c r="T504" i="1"/>
  <c r="T505" i="1"/>
  <c r="T506" i="1"/>
  <c r="T507" i="1"/>
  <c r="T508" i="1"/>
  <c r="T509" i="1"/>
  <c r="T510" i="1"/>
  <c r="T511" i="1"/>
  <c r="T512" i="1"/>
  <c r="T513" i="1"/>
  <c r="T514" i="1"/>
  <c r="T515" i="1"/>
  <c r="T516" i="1"/>
  <c r="T517" i="1"/>
  <c r="T518" i="1"/>
  <c r="T519" i="1"/>
  <c r="T520" i="1"/>
  <c r="T521" i="1"/>
  <c r="T522" i="1"/>
  <c r="T523" i="1"/>
  <c r="T524" i="1"/>
  <c r="T525" i="1"/>
  <c r="T526" i="1"/>
  <c r="T527" i="1"/>
  <c r="T528" i="1"/>
  <c r="T529" i="1"/>
  <c r="T530" i="1"/>
  <c r="T531" i="1"/>
  <c r="T532" i="1"/>
  <c r="T533" i="1"/>
  <c r="T534" i="1"/>
  <c r="T535" i="1"/>
  <c r="T536" i="1"/>
  <c r="T537" i="1"/>
  <c r="T538" i="1"/>
  <c r="T539" i="1"/>
  <c r="T540" i="1"/>
  <c r="T541" i="1"/>
  <c r="T542" i="1"/>
  <c r="T543" i="1"/>
  <c r="T544" i="1"/>
  <c r="T545" i="1"/>
  <c r="T546" i="1"/>
  <c r="T547" i="1"/>
  <c r="T548" i="1"/>
  <c r="T549" i="1"/>
  <c r="T550" i="1"/>
  <c r="T551" i="1"/>
  <c r="T552" i="1"/>
  <c r="T553" i="1"/>
  <c r="T554" i="1"/>
  <c r="T555" i="1"/>
  <c r="T556" i="1"/>
  <c r="T557" i="1"/>
  <c r="T558" i="1"/>
  <c r="T559" i="1"/>
  <c r="T560" i="1"/>
  <c r="T561" i="1"/>
  <c r="T562" i="1"/>
  <c r="T563" i="1"/>
  <c r="T564" i="1"/>
  <c r="T565" i="1"/>
  <c r="T566" i="1"/>
  <c r="T567" i="1"/>
  <c r="T568" i="1"/>
  <c r="T569" i="1"/>
  <c r="T570" i="1"/>
  <c r="T571" i="1"/>
  <c r="T572" i="1"/>
  <c r="T573" i="1"/>
  <c r="T574" i="1"/>
  <c r="T575" i="1"/>
  <c r="T576" i="1"/>
  <c r="T577" i="1"/>
  <c r="T578" i="1"/>
  <c r="T579" i="1"/>
  <c r="T580" i="1"/>
  <c r="T581" i="1"/>
  <c r="T582" i="1"/>
  <c r="T583" i="1"/>
  <c r="T584" i="1"/>
  <c r="T585" i="1"/>
  <c r="T586" i="1"/>
  <c r="T587" i="1"/>
  <c r="T588" i="1"/>
  <c r="T589" i="1"/>
  <c r="T590" i="1"/>
  <c r="T591" i="1"/>
  <c r="T592" i="1"/>
  <c r="T593" i="1"/>
  <c r="T594" i="1"/>
  <c r="T595" i="1"/>
  <c r="T596" i="1"/>
  <c r="T597" i="1"/>
  <c r="T598" i="1"/>
  <c r="T599" i="1"/>
  <c r="T600" i="1"/>
  <c r="T601" i="1"/>
  <c r="T602" i="1"/>
  <c r="T603" i="1"/>
  <c r="T604" i="1"/>
  <c r="T605" i="1"/>
  <c r="T606" i="1"/>
  <c r="T607" i="1"/>
  <c r="T608" i="1"/>
  <c r="T609" i="1"/>
  <c r="T610" i="1"/>
  <c r="T611" i="1"/>
  <c r="T612" i="1"/>
  <c r="T613" i="1"/>
  <c r="T614" i="1"/>
  <c r="T615" i="1"/>
  <c r="T616" i="1"/>
  <c r="T617" i="1"/>
  <c r="T618" i="1"/>
  <c r="T619" i="1"/>
  <c r="T620" i="1"/>
  <c r="T621" i="1"/>
  <c r="T622" i="1"/>
  <c r="T623" i="1"/>
  <c r="T624" i="1"/>
  <c r="T625" i="1"/>
  <c r="T626" i="1"/>
  <c r="T627" i="1"/>
  <c r="T628" i="1"/>
  <c r="T629" i="1"/>
  <c r="T630" i="1"/>
  <c r="T631" i="1"/>
  <c r="T632" i="1"/>
  <c r="T633" i="1"/>
  <c r="T634" i="1"/>
  <c r="T635" i="1"/>
  <c r="T636" i="1"/>
  <c r="T637" i="1"/>
  <c r="T638" i="1"/>
  <c r="T639" i="1"/>
  <c r="T640" i="1"/>
  <c r="T641" i="1"/>
  <c r="T642" i="1"/>
  <c r="T643" i="1"/>
  <c r="T644" i="1"/>
  <c r="T645" i="1"/>
  <c r="T646" i="1"/>
  <c r="T647" i="1"/>
  <c r="T648" i="1"/>
  <c r="T649" i="1"/>
  <c r="T650" i="1"/>
  <c r="T651" i="1"/>
  <c r="T652" i="1"/>
  <c r="T653" i="1"/>
  <c r="T654" i="1"/>
  <c r="T655" i="1"/>
  <c r="T656" i="1"/>
  <c r="T657" i="1"/>
  <c r="T658" i="1"/>
  <c r="T659" i="1"/>
  <c r="T660" i="1"/>
  <c r="T661" i="1"/>
  <c r="T662" i="1"/>
  <c r="T663" i="1"/>
  <c r="T664" i="1"/>
  <c r="T665" i="1"/>
  <c r="T666" i="1"/>
  <c r="T667" i="1"/>
  <c r="T668" i="1"/>
  <c r="T669" i="1"/>
  <c r="T670" i="1"/>
  <c r="T671" i="1"/>
  <c r="T672" i="1"/>
  <c r="T673" i="1"/>
  <c r="T674" i="1"/>
  <c r="T675" i="1"/>
  <c r="T676" i="1"/>
  <c r="T677" i="1"/>
  <c r="T678" i="1"/>
  <c r="T679" i="1"/>
  <c r="T680" i="1"/>
  <c r="T681" i="1"/>
  <c r="T682" i="1"/>
  <c r="T683" i="1"/>
  <c r="T684" i="1"/>
  <c r="T685" i="1"/>
  <c r="T686" i="1"/>
  <c r="T687" i="1"/>
  <c r="T688" i="1"/>
  <c r="T689" i="1"/>
  <c r="T690" i="1"/>
  <c r="T691" i="1"/>
  <c r="T692" i="1"/>
  <c r="T693" i="1"/>
  <c r="T694" i="1"/>
  <c r="T695" i="1"/>
  <c r="T696" i="1"/>
  <c r="T697" i="1"/>
  <c r="T698" i="1"/>
  <c r="T699" i="1"/>
  <c r="T700" i="1"/>
  <c r="T701" i="1"/>
  <c r="T702" i="1"/>
  <c r="T703" i="1"/>
  <c r="T704" i="1"/>
  <c r="T705" i="1"/>
  <c r="T706" i="1"/>
  <c r="T707" i="1"/>
  <c r="T708" i="1"/>
  <c r="T709" i="1"/>
  <c r="T710" i="1"/>
  <c r="T711" i="1"/>
  <c r="T712" i="1"/>
  <c r="T713" i="1"/>
  <c r="T714" i="1"/>
  <c r="T715" i="1"/>
  <c r="T716" i="1"/>
  <c r="T717" i="1"/>
  <c r="T718" i="1"/>
  <c r="T719" i="1"/>
  <c r="T720" i="1"/>
  <c r="T721" i="1"/>
  <c r="T722" i="1"/>
  <c r="T723" i="1"/>
  <c r="T724" i="1"/>
  <c r="T725" i="1"/>
  <c r="T726" i="1"/>
  <c r="T727" i="1"/>
  <c r="T728" i="1"/>
  <c r="T729" i="1"/>
  <c r="T730" i="1"/>
  <c r="T731" i="1"/>
  <c r="T732" i="1"/>
  <c r="T733" i="1"/>
  <c r="T734" i="1"/>
  <c r="T735" i="1"/>
  <c r="T736" i="1"/>
  <c r="T737" i="1"/>
  <c r="T738" i="1"/>
  <c r="T739" i="1"/>
  <c r="T740" i="1"/>
  <c r="T741" i="1"/>
  <c r="T742" i="1"/>
  <c r="T743" i="1"/>
  <c r="T744" i="1"/>
  <c r="T745" i="1"/>
  <c r="T746" i="1"/>
  <c r="T747" i="1"/>
  <c r="T748" i="1"/>
  <c r="T749" i="1"/>
  <c r="T750" i="1"/>
  <c r="T751" i="1"/>
  <c r="T752" i="1"/>
  <c r="T753" i="1"/>
  <c r="T754" i="1"/>
  <c r="T755" i="1"/>
  <c r="T756" i="1"/>
  <c r="T757" i="1"/>
  <c r="T758" i="1"/>
  <c r="T759" i="1"/>
  <c r="T760" i="1"/>
  <c r="T761" i="1"/>
  <c r="T762" i="1"/>
  <c r="T763" i="1"/>
  <c r="T764" i="1"/>
  <c r="T765" i="1"/>
  <c r="T766" i="1"/>
  <c r="T767" i="1"/>
  <c r="T768" i="1"/>
  <c r="T769" i="1"/>
  <c r="T770" i="1"/>
  <c r="T771" i="1"/>
  <c r="T772" i="1"/>
  <c r="T773" i="1"/>
  <c r="T774" i="1"/>
  <c r="T775" i="1"/>
  <c r="T776" i="1"/>
  <c r="T777" i="1"/>
  <c r="T778" i="1"/>
  <c r="T779" i="1"/>
  <c r="T780" i="1"/>
  <c r="T781" i="1"/>
  <c r="T782" i="1"/>
  <c r="T783" i="1"/>
  <c r="T784" i="1"/>
  <c r="T785" i="1"/>
  <c r="T786" i="1"/>
  <c r="T787" i="1"/>
  <c r="T788" i="1"/>
  <c r="T789" i="1"/>
  <c r="T790" i="1"/>
  <c r="T791" i="1"/>
  <c r="T792" i="1"/>
  <c r="T793" i="1"/>
  <c r="T794" i="1"/>
  <c r="T795" i="1"/>
  <c r="T796" i="1"/>
  <c r="T797" i="1"/>
  <c r="T798" i="1"/>
  <c r="T799" i="1"/>
  <c r="T800" i="1"/>
  <c r="T801" i="1"/>
  <c r="T802" i="1"/>
  <c r="T803" i="1"/>
  <c r="T804" i="1"/>
  <c r="T805" i="1"/>
  <c r="T806" i="1"/>
  <c r="T807" i="1"/>
  <c r="T808" i="1"/>
  <c r="T809" i="1"/>
  <c r="T810" i="1"/>
  <c r="T811" i="1"/>
  <c r="T812" i="1"/>
  <c r="T813" i="1"/>
  <c r="T814" i="1"/>
  <c r="T815" i="1"/>
  <c r="T816" i="1"/>
  <c r="T817" i="1"/>
  <c r="T818" i="1"/>
  <c r="T819" i="1"/>
  <c r="T820" i="1"/>
  <c r="T821" i="1"/>
  <c r="T822" i="1"/>
  <c r="T823" i="1"/>
  <c r="T824" i="1"/>
  <c r="T825" i="1"/>
  <c r="T826" i="1"/>
  <c r="T827" i="1"/>
  <c r="T828" i="1"/>
  <c r="T829" i="1"/>
  <c r="T830" i="1"/>
  <c r="T831" i="1"/>
  <c r="T832" i="1"/>
  <c r="T833" i="1"/>
  <c r="T834" i="1"/>
  <c r="T835" i="1"/>
  <c r="T836" i="1"/>
  <c r="T837" i="1"/>
  <c r="T838" i="1"/>
  <c r="T839" i="1"/>
  <c r="T840" i="1"/>
  <c r="T841" i="1"/>
  <c r="T842" i="1"/>
  <c r="T843" i="1"/>
  <c r="T844" i="1"/>
  <c r="T845" i="1"/>
  <c r="T846" i="1"/>
  <c r="T847" i="1"/>
  <c r="T848" i="1"/>
  <c r="T849" i="1"/>
  <c r="T850" i="1"/>
  <c r="T851" i="1"/>
  <c r="T852" i="1"/>
  <c r="T853" i="1"/>
  <c r="T854" i="1"/>
  <c r="T855" i="1"/>
  <c r="T856" i="1"/>
  <c r="T857" i="1"/>
  <c r="T858" i="1"/>
  <c r="T859" i="1"/>
  <c r="T860" i="1"/>
  <c r="T861" i="1"/>
  <c r="T862" i="1"/>
  <c r="T863" i="1"/>
  <c r="T864" i="1"/>
  <c r="T865" i="1"/>
  <c r="T866" i="1"/>
  <c r="T867" i="1"/>
  <c r="T868" i="1"/>
  <c r="T869" i="1"/>
  <c r="T870" i="1"/>
  <c r="T871" i="1"/>
  <c r="T872" i="1"/>
  <c r="T873" i="1"/>
  <c r="T874" i="1"/>
  <c r="T875" i="1"/>
  <c r="T876" i="1"/>
  <c r="T877" i="1"/>
  <c r="T878" i="1"/>
  <c r="T879" i="1"/>
  <c r="T880" i="1"/>
  <c r="T881" i="1"/>
  <c r="T882" i="1"/>
  <c r="T883" i="1"/>
  <c r="T884" i="1"/>
  <c r="T885" i="1"/>
  <c r="T886" i="1"/>
  <c r="T887" i="1"/>
  <c r="T888" i="1"/>
  <c r="T889" i="1"/>
  <c r="T890" i="1"/>
  <c r="T891" i="1"/>
  <c r="T892" i="1"/>
  <c r="T893" i="1"/>
  <c r="T894" i="1"/>
  <c r="T895" i="1"/>
  <c r="T896" i="1"/>
  <c r="T897" i="1"/>
  <c r="T898" i="1"/>
  <c r="T899" i="1"/>
  <c r="T900" i="1"/>
  <c r="T901" i="1"/>
  <c r="T902" i="1"/>
  <c r="T903" i="1"/>
  <c r="T904" i="1"/>
  <c r="T905" i="1"/>
  <c r="T906" i="1"/>
  <c r="T907" i="1"/>
  <c r="T908" i="1"/>
  <c r="T909" i="1"/>
  <c r="T910" i="1"/>
  <c r="T911" i="1"/>
  <c r="T912" i="1"/>
  <c r="T913" i="1"/>
  <c r="T914" i="1"/>
  <c r="T915" i="1"/>
  <c r="T916" i="1"/>
  <c r="T917" i="1"/>
  <c r="T918" i="1"/>
  <c r="T919" i="1"/>
  <c r="T920" i="1"/>
  <c r="T921" i="1"/>
  <c r="T922" i="1"/>
  <c r="T923" i="1"/>
  <c r="T924" i="1"/>
  <c r="T925" i="1"/>
  <c r="T926" i="1"/>
  <c r="T927" i="1"/>
  <c r="T928" i="1"/>
  <c r="T929" i="1"/>
  <c r="T930" i="1"/>
  <c r="T931" i="1"/>
  <c r="T932" i="1"/>
  <c r="T933" i="1"/>
  <c r="T934" i="1"/>
  <c r="T935" i="1"/>
  <c r="T936" i="1"/>
  <c r="T937" i="1"/>
  <c r="T938" i="1"/>
  <c r="T939" i="1"/>
  <c r="T940" i="1"/>
  <c r="T941" i="1"/>
  <c r="T942" i="1"/>
  <c r="T943" i="1"/>
  <c r="T944" i="1"/>
  <c r="T945" i="1"/>
  <c r="T946" i="1"/>
  <c r="T947" i="1"/>
  <c r="T948" i="1"/>
  <c r="T949" i="1"/>
  <c r="T950" i="1"/>
  <c r="T951" i="1"/>
  <c r="T952" i="1"/>
  <c r="T953" i="1"/>
  <c r="T954" i="1"/>
  <c r="T955" i="1"/>
  <c r="T956" i="1"/>
  <c r="T957" i="1"/>
  <c r="T958" i="1"/>
  <c r="T959" i="1"/>
  <c r="T960" i="1"/>
  <c r="T961" i="1"/>
  <c r="T962" i="1"/>
  <c r="T963" i="1"/>
  <c r="T964" i="1"/>
  <c r="T965" i="1"/>
  <c r="T966" i="1"/>
  <c r="T967" i="1"/>
  <c r="T968" i="1"/>
  <c r="T969" i="1"/>
  <c r="T970" i="1"/>
  <c r="T971" i="1"/>
  <c r="T972" i="1"/>
  <c r="T973" i="1"/>
  <c r="T974" i="1"/>
  <c r="T975" i="1"/>
  <c r="T976" i="1"/>
  <c r="T977" i="1"/>
  <c r="T978" i="1"/>
  <c r="T979" i="1"/>
  <c r="T980" i="1"/>
  <c r="T981" i="1"/>
  <c r="T982" i="1"/>
  <c r="T983" i="1"/>
  <c r="T984" i="1"/>
  <c r="T985" i="1"/>
  <c r="T986" i="1"/>
  <c r="T987" i="1"/>
  <c r="T988" i="1"/>
  <c r="T989" i="1"/>
  <c r="T990" i="1"/>
  <c r="T991" i="1"/>
  <c r="T992" i="1"/>
  <c r="T993" i="1"/>
  <c r="T994" i="1"/>
  <c r="T995" i="1"/>
  <c r="T996" i="1"/>
  <c r="T997" i="1"/>
  <c r="T998" i="1"/>
  <c r="T999" i="1"/>
  <c r="T1000" i="1"/>
  <c r="T1001" i="1"/>
  <c r="T1002" i="1"/>
  <c r="T1003" i="1"/>
  <c r="T1004" i="1"/>
  <c r="T1005" i="1"/>
  <c r="T1006" i="1"/>
  <c r="T1007" i="1"/>
  <c r="T1008" i="1"/>
  <c r="T1009" i="1"/>
  <c r="T1010" i="1"/>
  <c r="T1011" i="1"/>
  <c r="T1012" i="1"/>
  <c r="T1013" i="1"/>
  <c r="T1014" i="1"/>
  <c r="T1015" i="1"/>
  <c r="T1016" i="1"/>
  <c r="T1017" i="1"/>
  <c r="T1018" i="1"/>
  <c r="T1019" i="1"/>
  <c r="T1020" i="1"/>
  <c r="T1021" i="1"/>
  <c r="T1022" i="1"/>
  <c r="T1023" i="1"/>
  <c r="T1024" i="1"/>
  <c r="T1025" i="1"/>
  <c r="T1026" i="1"/>
  <c r="T1027" i="1"/>
  <c r="T1028" i="1"/>
  <c r="T1029" i="1"/>
  <c r="T1030" i="1"/>
  <c r="T1031" i="1"/>
  <c r="T1032" i="1"/>
  <c r="T1033" i="1"/>
  <c r="T1034" i="1"/>
  <c r="T1035" i="1"/>
  <c r="T1036" i="1"/>
  <c r="T1037" i="1"/>
  <c r="T1038" i="1"/>
  <c r="T1039" i="1"/>
  <c r="T1040" i="1"/>
  <c r="T1041" i="1"/>
  <c r="T1042" i="1"/>
  <c r="T1043" i="1"/>
  <c r="T1044" i="1"/>
  <c r="T1045" i="1"/>
  <c r="T1046" i="1"/>
  <c r="T1047" i="1"/>
  <c r="T1048" i="1"/>
  <c r="T1049" i="1"/>
  <c r="T1050" i="1"/>
  <c r="T1051" i="1"/>
  <c r="T1052" i="1"/>
  <c r="T1053" i="1"/>
  <c r="T1054" i="1"/>
  <c r="T1055" i="1"/>
  <c r="T1056" i="1"/>
  <c r="T1057" i="1"/>
  <c r="T1058" i="1"/>
  <c r="T1059" i="1"/>
  <c r="T1060" i="1"/>
  <c r="T1061" i="1"/>
  <c r="T1062" i="1"/>
  <c r="T1063" i="1"/>
  <c r="T1064" i="1"/>
  <c r="T1065" i="1"/>
  <c r="T1066" i="1"/>
  <c r="T1067" i="1"/>
  <c r="T1068" i="1"/>
  <c r="T1069" i="1"/>
  <c r="T1070" i="1"/>
  <c r="T1071" i="1"/>
  <c r="T1072" i="1"/>
  <c r="T1073" i="1"/>
  <c r="T1074" i="1"/>
  <c r="T1075" i="1"/>
  <c r="T1076" i="1"/>
  <c r="T1077" i="1"/>
  <c r="T1078" i="1"/>
  <c r="T1079" i="1"/>
  <c r="T1080" i="1"/>
  <c r="T1081" i="1"/>
  <c r="T1082" i="1"/>
  <c r="T1083" i="1"/>
  <c r="T1084" i="1"/>
  <c r="T1085" i="1"/>
  <c r="T1086" i="1"/>
  <c r="T1087" i="1"/>
  <c r="T1088" i="1"/>
  <c r="T1089" i="1"/>
  <c r="T1090" i="1"/>
  <c r="T1091" i="1"/>
  <c r="T1092" i="1"/>
  <c r="T1093" i="1"/>
  <c r="T1094" i="1"/>
  <c r="T1095" i="1"/>
  <c r="T1096" i="1"/>
  <c r="T1097" i="1"/>
  <c r="T1098" i="1"/>
  <c r="T1099" i="1"/>
  <c r="T1100" i="1"/>
  <c r="T1101" i="1"/>
  <c r="T1102" i="1"/>
  <c r="T1103" i="1"/>
  <c r="T1104" i="1"/>
  <c r="T1105" i="1"/>
  <c r="T1106" i="1"/>
  <c r="T1107" i="1"/>
  <c r="T1108" i="1"/>
  <c r="T1109" i="1"/>
  <c r="T1110" i="1"/>
  <c r="T1111" i="1"/>
  <c r="T1112" i="1"/>
  <c r="T1113" i="1"/>
  <c r="T1114" i="1"/>
  <c r="T1115" i="1"/>
  <c r="T1116" i="1"/>
  <c r="T1117" i="1"/>
  <c r="T1118" i="1"/>
  <c r="T1119" i="1"/>
  <c r="T1120" i="1"/>
  <c r="T1121" i="1"/>
  <c r="T1122" i="1"/>
  <c r="T1123" i="1"/>
  <c r="T1124" i="1"/>
  <c r="T1125" i="1"/>
  <c r="T1126" i="1"/>
  <c r="T1127" i="1"/>
  <c r="T1128" i="1"/>
  <c r="T1129" i="1"/>
  <c r="T1130" i="1"/>
  <c r="T1131" i="1"/>
  <c r="T1132" i="1"/>
  <c r="T1133" i="1"/>
  <c r="T1134" i="1"/>
  <c r="T1135" i="1"/>
  <c r="T1136" i="1"/>
  <c r="T1137" i="1"/>
  <c r="T1138" i="1"/>
  <c r="T1139" i="1"/>
  <c r="T1140" i="1"/>
  <c r="T1141" i="1"/>
  <c r="T1142" i="1"/>
  <c r="T1143" i="1"/>
  <c r="T1144" i="1"/>
  <c r="T1145" i="1"/>
  <c r="T1146" i="1"/>
  <c r="T1147" i="1"/>
  <c r="T1148" i="1"/>
  <c r="T1149" i="1"/>
  <c r="T1150" i="1"/>
  <c r="T1151" i="1"/>
  <c r="T1152" i="1"/>
  <c r="T1153" i="1"/>
  <c r="T1154" i="1"/>
  <c r="T1155" i="1"/>
  <c r="T1156" i="1"/>
  <c r="T1157" i="1"/>
  <c r="T1158" i="1"/>
  <c r="T1159" i="1"/>
  <c r="T1160" i="1"/>
  <c r="T1161" i="1"/>
  <c r="T1162" i="1"/>
  <c r="T1163" i="1"/>
  <c r="T1164" i="1"/>
  <c r="T1165" i="1"/>
  <c r="T1166" i="1"/>
  <c r="T1167" i="1"/>
  <c r="T1168" i="1"/>
  <c r="T1169" i="1"/>
  <c r="T1170" i="1"/>
  <c r="T1171" i="1"/>
  <c r="T1172" i="1"/>
  <c r="T1173" i="1"/>
  <c r="T1174" i="1"/>
  <c r="T1175" i="1"/>
  <c r="T1176" i="1"/>
  <c r="T1177" i="1"/>
  <c r="T1178" i="1"/>
  <c r="T1179" i="1"/>
  <c r="T1180" i="1"/>
  <c r="T1181" i="1"/>
  <c r="T1182" i="1"/>
  <c r="T1183" i="1"/>
  <c r="T1184" i="1"/>
  <c r="T1185" i="1"/>
  <c r="T1186" i="1"/>
  <c r="T1187" i="1"/>
  <c r="T1188" i="1"/>
  <c r="T1189" i="1"/>
  <c r="T1190" i="1"/>
  <c r="T1191" i="1"/>
  <c r="T1192" i="1"/>
  <c r="T1193" i="1"/>
  <c r="T1194" i="1"/>
  <c r="T1195" i="1"/>
  <c r="T1196" i="1"/>
  <c r="T1197" i="1"/>
  <c r="T1198" i="1"/>
  <c r="T1199" i="1"/>
  <c r="T1200" i="1"/>
  <c r="T1201" i="1"/>
  <c r="T1202" i="1"/>
  <c r="T1203" i="1"/>
  <c r="T1204" i="1"/>
  <c r="T1205" i="1"/>
  <c r="T1206" i="1"/>
  <c r="T1207" i="1"/>
  <c r="T1208" i="1"/>
  <c r="T1209" i="1"/>
  <c r="T1210" i="1"/>
  <c r="T1211" i="1"/>
  <c r="T1212" i="1"/>
  <c r="T1213" i="1"/>
  <c r="T1214" i="1"/>
  <c r="T1215" i="1"/>
  <c r="T1216" i="1"/>
  <c r="T1217" i="1"/>
  <c r="T1218" i="1"/>
  <c r="T1219" i="1"/>
  <c r="T1220" i="1"/>
  <c r="T1221" i="1"/>
  <c r="T1222" i="1"/>
  <c r="T1223" i="1"/>
  <c r="T1224" i="1"/>
  <c r="T1225" i="1"/>
  <c r="T1226" i="1"/>
  <c r="T1227" i="1"/>
  <c r="T1228" i="1"/>
  <c r="T1229" i="1"/>
  <c r="T1230" i="1"/>
  <c r="T1231" i="1"/>
  <c r="T1232" i="1"/>
  <c r="T1233" i="1"/>
  <c r="T1234" i="1"/>
  <c r="T1235" i="1"/>
  <c r="T1236" i="1"/>
  <c r="T1237" i="1"/>
  <c r="T1238" i="1"/>
  <c r="T1239" i="1"/>
  <c r="T1240" i="1"/>
  <c r="T1241" i="1"/>
  <c r="T1242" i="1"/>
  <c r="T1243" i="1"/>
  <c r="T1244" i="1"/>
  <c r="T1245" i="1"/>
  <c r="T1246" i="1"/>
  <c r="T1247" i="1"/>
  <c r="T1248" i="1"/>
  <c r="T1249" i="1"/>
  <c r="T1250" i="1"/>
  <c r="T1251" i="1"/>
  <c r="T1252" i="1"/>
  <c r="T1253" i="1"/>
  <c r="T1254" i="1"/>
  <c r="T1255" i="1"/>
  <c r="T1256" i="1"/>
  <c r="T1257" i="1"/>
  <c r="T1258" i="1"/>
  <c r="T1259" i="1"/>
  <c r="T1260" i="1"/>
  <c r="T1261" i="1"/>
  <c r="T1262" i="1"/>
  <c r="T1263" i="1"/>
  <c r="T1264" i="1"/>
  <c r="T1265" i="1"/>
  <c r="T1266" i="1"/>
  <c r="T1267" i="1"/>
  <c r="T1268" i="1"/>
  <c r="T1269" i="1"/>
  <c r="T1270" i="1"/>
  <c r="T1271" i="1"/>
  <c r="T1272" i="1"/>
  <c r="T1273" i="1"/>
  <c r="T1274" i="1"/>
  <c r="T1275" i="1"/>
  <c r="T1276" i="1"/>
  <c r="T1277" i="1"/>
  <c r="T1278" i="1"/>
  <c r="T1279" i="1"/>
  <c r="T1280" i="1"/>
  <c r="T1281" i="1"/>
  <c r="T1282" i="1"/>
  <c r="T1283" i="1"/>
  <c r="T1284" i="1"/>
  <c r="T1285" i="1"/>
  <c r="T1286" i="1"/>
  <c r="T1287" i="1"/>
  <c r="T1288" i="1"/>
  <c r="T1289" i="1"/>
  <c r="T1290" i="1"/>
  <c r="T1291" i="1"/>
  <c r="T1292" i="1"/>
  <c r="T1293" i="1"/>
  <c r="T1294" i="1"/>
  <c r="T1295" i="1"/>
  <c r="T1296" i="1"/>
  <c r="T1297" i="1"/>
  <c r="T1298" i="1"/>
  <c r="T1299" i="1"/>
  <c r="T1300" i="1"/>
  <c r="T1301" i="1"/>
  <c r="T1302" i="1"/>
  <c r="T1303" i="1"/>
  <c r="T1304" i="1"/>
  <c r="T1305" i="1"/>
  <c r="T1306" i="1"/>
  <c r="T1307" i="1"/>
  <c r="T1308" i="1"/>
  <c r="T1309" i="1"/>
  <c r="T1310" i="1"/>
  <c r="T1311" i="1"/>
  <c r="T1312" i="1"/>
  <c r="T1313" i="1"/>
  <c r="T1314" i="1"/>
  <c r="T1315" i="1"/>
  <c r="T1316" i="1"/>
  <c r="T1317" i="1"/>
  <c r="T1318" i="1"/>
  <c r="T1319" i="1"/>
  <c r="T1320" i="1"/>
  <c r="T1321" i="1"/>
  <c r="T1322" i="1"/>
  <c r="T1323" i="1"/>
  <c r="T1324" i="1"/>
  <c r="T1325" i="1"/>
  <c r="T1326" i="1"/>
  <c r="T1327" i="1"/>
  <c r="T1328" i="1"/>
  <c r="T1329" i="1"/>
  <c r="T1330" i="1"/>
  <c r="T1331" i="1"/>
  <c r="T1332" i="1"/>
  <c r="T1333" i="1"/>
  <c r="T1334" i="1"/>
  <c r="T1335" i="1"/>
  <c r="T1336" i="1"/>
  <c r="T1337" i="1"/>
  <c r="T1338" i="1"/>
  <c r="T1339" i="1"/>
  <c r="T1340" i="1"/>
  <c r="T1341" i="1"/>
  <c r="T1342" i="1"/>
  <c r="T1343" i="1"/>
  <c r="T1344" i="1"/>
  <c r="T1345" i="1"/>
  <c r="T1346" i="1"/>
  <c r="T1347" i="1"/>
  <c r="T1348" i="1"/>
  <c r="T1349" i="1"/>
  <c r="T1350" i="1"/>
  <c r="T1351" i="1"/>
  <c r="T1352" i="1"/>
  <c r="T1353" i="1"/>
  <c r="T1354" i="1"/>
  <c r="T1355" i="1"/>
  <c r="T1356" i="1"/>
  <c r="T1357" i="1"/>
  <c r="T1358" i="1"/>
  <c r="T1359" i="1"/>
  <c r="T1360" i="1"/>
  <c r="T1361" i="1"/>
  <c r="T1362" i="1"/>
  <c r="T1363" i="1"/>
  <c r="T1364" i="1"/>
  <c r="T1365" i="1"/>
  <c r="T1366" i="1"/>
  <c r="T1367" i="1"/>
  <c r="T1368" i="1"/>
  <c r="T1369" i="1"/>
  <c r="T1370" i="1"/>
  <c r="T1371" i="1"/>
  <c r="T1372" i="1"/>
  <c r="T1373" i="1"/>
  <c r="T1374" i="1"/>
  <c r="T1375" i="1"/>
  <c r="T1376" i="1"/>
  <c r="T1377" i="1"/>
  <c r="T1378" i="1"/>
  <c r="T1379" i="1"/>
  <c r="T1380" i="1"/>
  <c r="T1381" i="1"/>
  <c r="T1382" i="1"/>
  <c r="T1383" i="1"/>
  <c r="T1384" i="1"/>
  <c r="T1385" i="1"/>
  <c r="T1386" i="1"/>
  <c r="T1387" i="1"/>
  <c r="T1388" i="1"/>
  <c r="T1389" i="1"/>
  <c r="T1390" i="1"/>
  <c r="T1391" i="1"/>
  <c r="T1392" i="1"/>
  <c r="T1393" i="1"/>
  <c r="T1394" i="1"/>
  <c r="T1395" i="1"/>
  <c r="T1396" i="1"/>
  <c r="T1397" i="1"/>
  <c r="T1398" i="1"/>
  <c r="T1399" i="1"/>
  <c r="T1400" i="1"/>
  <c r="T1401" i="1"/>
  <c r="T1402" i="1"/>
  <c r="T1403" i="1"/>
  <c r="T1404" i="1"/>
  <c r="T1405" i="1"/>
  <c r="T1406" i="1"/>
  <c r="T1407" i="1"/>
  <c r="T1408" i="1"/>
  <c r="T1409" i="1"/>
  <c r="T1410" i="1"/>
  <c r="T1411" i="1"/>
  <c r="T1412" i="1"/>
  <c r="T1413" i="1"/>
  <c r="T1414" i="1"/>
  <c r="T1415" i="1"/>
  <c r="T1416" i="1"/>
  <c r="T1417" i="1"/>
  <c r="T1418" i="1"/>
  <c r="T1419" i="1"/>
  <c r="T1420" i="1"/>
  <c r="T1421" i="1"/>
  <c r="T1422" i="1"/>
  <c r="T1423" i="1"/>
  <c r="T1424" i="1"/>
  <c r="T1425" i="1"/>
  <c r="T1426" i="1"/>
  <c r="T1427" i="1"/>
  <c r="T1428" i="1"/>
  <c r="T1429" i="1"/>
  <c r="T1430" i="1"/>
  <c r="T1431" i="1"/>
  <c r="T1432" i="1"/>
  <c r="T1433" i="1"/>
  <c r="T1434" i="1"/>
  <c r="T1435" i="1"/>
  <c r="T1436" i="1"/>
  <c r="T1437" i="1"/>
  <c r="T1438" i="1"/>
  <c r="T1439" i="1"/>
  <c r="T1440" i="1"/>
  <c r="T1441" i="1"/>
  <c r="T1442" i="1"/>
  <c r="T1443" i="1"/>
  <c r="T1444" i="1"/>
  <c r="T1445" i="1"/>
  <c r="T1446" i="1"/>
  <c r="T1447" i="1"/>
  <c r="T1448" i="1"/>
  <c r="T1449" i="1"/>
  <c r="T1450" i="1"/>
  <c r="T1451" i="1"/>
  <c r="T1452" i="1"/>
  <c r="T1453" i="1"/>
  <c r="T1454" i="1"/>
  <c r="T1455" i="1"/>
  <c r="T1456" i="1"/>
  <c r="T1457" i="1"/>
  <c r="T1458" i="1"/>
  <c r="T1459" i="1"/>
  <c r="T1460" i="1"/>
  <c r="T1461" i="1"/>
  <c r="T1462" i="1"/>
  <c r="T1463" i="1"/>
  <c r="T1464" i="1"/>
  <c r="T1465" i="1"/>
  <c r="T1466" i="1"/>
  <c r="T1467" i="1"/>
  <c r="T1468" i="1"/>
  <c r="T1469" i="1"/>
  <c r="T1470" i="1"/>
  <c r="T1471" i="1"/>
  <c r="T1472" i="1"/>
  <c r="T1473" i="1"/>
  <c r="T1474" i="1"/>
  <c r="T1475" i="1"/>
  <c r="T1476" i="1"/>
  <c r="T1477" i="1"/>
  <c r="T1478" i="1"/>
  <c r="T1479" i="1"/>
  <c r="T1480" i="1"/>
  <c r="T1481" i="1"/>
  <c r="T1482" i="1"/>
  <c r="T1483" i="1"/>
  <c r="T1484" i="1"/>
  <c r="T1485" i="1"/>
  <c r="T1486" i="1"/>
  <c r="T1487" i="1"/>
  <c r="T1488" i="1"/>
  <c r="T1489" i="1"/>
  <c r="T1490" i="1"/>
  <c r="T1491" i="1"/>
  <c r="T1492" i="1"/>
  <c r="T1493" i="1"/>
  <c r="T1494" i="1"/>
  <c r="T1495" i="1"/>
  <c r="T1496" i="1"/>
  <c r="T1497" i="1"/>
  <c r="T1498" i="1"/>
  <c r="T1499" i="1"/>
  <c r="T1500" i="1"/>
  <c r="T1501" i="1"/>
  <c r="T1502" i="1"/>
  <c r="T1503" i="1"/>
  <c r="T1504" i="1"/>
  <c r="T1505" i="1"/>
  <c r="T1506" i="1"/>
  <c r="T1507" i="1"/>
  <c r="T1508" i="1"/>
  <c r="T1509" i="1"/>
  <c r="T1510" i="1"/>
  <c r="T1511" i="1"/>
  <c r="T1512" i="1"/>
  <c r="T1513" i="1"/>
  <c r="T1514" i="1"/>
  <c r="T1515" i="1"/>
  <c r="T1516" i="1"/>
  <c r="T1517" i="1"/>
  <c r="T1518" i="1"/>
  <c r="T1519" i="1"/>
  <c r="T1520" i="1"/>
  <c r="T1521" i="1"/>
  <c r="T1522" i="1"/>
  <c r="T1523" i="1"/>
  <c r="T1524" i="1"/>
  <c r="T1525" i="1"/>
  <c r="T1526" i="1"/>
  <c r="T1527" i="1"/>
  <c r="T1528" i="1"/>
  <c r="T1529" i="1"/>
  <c r="T1530" i="1"/>
  <c r="T1531" i="1"/>
  <c r="T1532" i="1"/>
  <c r="T1533" i="1"/>
  <c r="T1534" i="1"/>
  <c r="T1535" i="1"/>
  <c r="T1536" i="1"/>
  <c r="T1537" i="1"/>
  <c r="T1538" i="1"/>
  <c r="T1539" i="1"/>
  <c r="T1540" i="1"/>
  <c r="T1541" i="1"/>
  <c r="T1542" i="1"/>
  <c r="T1543" i="1"/>
  <c r="T1544" i="1"/>
  <c r="T1545" i="1"/>
  <c r="T1546" i="1"/>
  <c r="T1547" i="1"/>
  <c r="T1548" i="1"/>
  <c r="T1549" i="1"/>
  <c r="T1550" i="1"/>
  <c r="T1551" i="1"/>
  <c r="T1552" i="1"/>
  <c r="T1553" i="1"/>
  <c r="T1554" i="1"/>
  <c r="T1555" i="1"/>
  <c r="T1556" i="1"/>
  <c r="T1557" i="1"/>
  <c r="T1558" i="1"/>
  <c r="T1559" i="1"/>
  <c r="T1560" i="1"/>
  <c r="T1561" i="1"/>
  <c r="T1562" i="1"/>
  <c r="T1563" i="1"/>
  <c r="T1564" i="1"/>
  <c r="T1565" i="1"/>
  <c r="T1566" i="1"/>
  <c r="T1567" i="1"/>
  <c r="T1568" i="1"/>
  <c r="T1569" i="1"/>
  <c r="T1570" i="1"/>
  <c r="T1571" i="1"/>
  <c r="T1572" i="1"/>
  <c r="T1573" i="1"/>
  <c r="T1574" i="1"/>
  <c r="T1575" i="1"/>
  <c r="T1576" i="1"/>
  <c r="T1577" i="1"/>
  <c r="T1578" i="1"/>
  <c r="T1579" i="1"/>
  <c r="T1580" i="1"/>
  <c r="T1581" i="1"/>
  <c r="T1582" i="1"/>
  <c r="T1583" i="1"/>
  <c r="T1584" i="1"/>
  <c r="T1585" i="1"/>
  <c r="T1586" i="1"/>
  <c r="T1587" i="1"/>
  <c r="T1588" i="1"/>
  <c r="T1589" i="1"/>
  <c r="T1590" i="1"/>
  <c r="T1591" i="1"/>
  <c r="T1592" i="1"/>
  <c r="T1593" i="1"/>
  <c r="T1594" i="1"/>
  <c r="T1595" i="1"/>
  <c r="T1596" i="1"/>
  <c r="T1597" i="1"/>
  <c r="T1598" i="1"/>
  <c r="T1599" i="1"/>
  <c r="T1600" i="1"/>
  <c r="T1601" i="1"/>
  <c r="T1602" i="1"/>
  <c r="T1603" i="1"/>
  <c r="T1604" i="1"/>
  <c r="T1605" i="1"/>
  <c r="T1606" i="1"/>
  <c r="T1607" i="1"/>
  <c r="T1608" i="1"/>
  <c r="T1609" i="1"/>
  <c r="T1610" i="1"/>
  <c r="T1611" i="1"/>
  <c r="T1612" i="1"/>
  <c r="T1613" i="1"/>
  <c r="T1614" i="1"/>
  <c r="T1615" i="1"/>
  <c r="T1616" i="1"/>
  <c r="T1617" i="1"/>
  <c r="T1618" i="1"/>
  <c r="T1619" i="1"/>
  <c r="T1620" i="1"/>
  <c r="T1621" i="1"/>
  <c r="T1622" i="1"/>
  <c r="T1623" i="1"/>
  <c r="T1624" i="1"/>
  <c r="T1625" i="1"/>
  <c r="T1626" i="1"/>
  <c r="T1627" i="1"/>
  <c r="T1628" i="1"/>
  <c r="T1629" i="1"/>
  <c r="T1630" i="1"/>
  <c r="T1631" i="1"/>
  <c r="T1632" i="1"/>
  <c r="T1633" i="1"/>
  <c r="T1634" i="1"/>
  <c r="T1635" i="1"/>
  <c r="T1636" i="1"/>
  <c r="T1637" i="1"/>
  <c r="T1638" i="1"/>
  <c r="T1639" i="1"/>
  <c r="T1640" i="1"/>
  <c r="T1641" i="1"/>
  <c r="T1642" i="1"/>
  <c r="T1643" i="1"/>
  <c r="T1644" i="1"/>
  <c r="T1645" i="1"/>
  <c r="T1646" i="1"/>
  <c r="T1647" i="1"/>
  <c r="T1648" i="1"/>
  <c r="T1649" i="1"/>
  <c r="T1650" i="1"/>
  <c r="T1651" i="1"/>
  <c r="T1652" i="1"/>
  <c r="T1653" i="1"/>
  <c r="T1654" i="1"/>
  <c r="T1655" i="1"/>
  <c r="T1656" i="1"/>
  <c r="T1657" i="1"/>
  <c r="T1658" i="1"/>
  <c r="T1659" i="1"/>
  <c r="T1660" i="1"/>
  <c r="T1661" i="1"/>
  <c r="T1662" i="1"/>
  <c r="T1663" i="1"/>
  <c r="T1664" i="1"/>
  <c r="T1665" i="1"/>
  <c r="T1666" i="1"/>
  <c r="T1667" i="1"/>
  <c r="T1668" i="1"/>
  <c r="T1669" i="1"/>
  <c r="T1670" i="1"/>
  <c r="T1671" i="1"/>
  <c r="T1672" i="1"/>
  <c r="T1673" i="1"/>
  <c r="T1674" i="1"/>
  <c r="T1675" i="1"/>
  <c r="T1676" i="1"/>
  <c r="T1677" i="1"/>
  <c r="T1678" i="1"/>
  <c r="T1679" i="1"/>
  <c r="T1680" i="1"/>
  <c r="T1681" i="1"/>
  <c r="T1682" i="1"/>
  <c r="T1683" i="1"/>
  <c r="T1684" i="1"/>
  <c r="T1685" i="1"/>
  <c r="T1686" i="1"/>
  <c r="T1687" i="1"/>
  <c r="T1688" i="1"/>
  <c r="T1689" i="1"/>
  <c r="T1690" i="1"/>
  <c r="T1691" i="1"/>
  <c r="T1692" i="1"/>
  <c r="T1693" i="1"/>
  <c r="T1694" i="1"/>
  <c r="T1695" i="1"/>
  <c r="T1696" i="1"/>
  <c r="T1697" i="1"/>
  <c r="T1698" i="1"/>
  <c r="T1699" i="1"/>
  <c r="T1700" i="1"/>
  <c r="T1701" i="1"/>
  <c r="T1702" i="1"/>
  <c r="T1703" i="1"/>
  <c r="T1704" i="1"/>
  <c r="T1705" i="1"/>
  <c r="T1706" i="1"/>
  <c r="T1707" i="1"/>
  <c r="T1708" i="1"/>
  <c r="T1709" i="1"/>
  <c r="T1710" i="1"/>
  <c r="T1711" i="1"/>
  <c r="T1712" i="1"/>
  <c r="T1713" i="1"/>
  <c r="T1714" i="1"/>
  <c r="T1715" i="1"/>
  <c r="T1716" i="1"/>
  <c r="T1717" i="1"/>
  <c r="T1718" i="1"/>
  <c r="T1719" i="1"/>
  <c r="T1720" i="1"/>
  <c r="T1721" i="1"/>
  <c r="T1722" i="1"/>
  <c r="T1723" i="1"/>
  <c r="T1724" i="1"/>
  <c r="T1725" i="1"/>
  <c r="T1726" i="1"/>
  <c r="T1727" i="1"/>
  <c r="T1728" i="1"/>
  <c r="T1729" i="1"/>
  <c r="T1730" i="1"/>
  <c r="T1731" i="1"/>
  <c r="T1732" i="1"/>
  <c r="T1733" i="1"/>
  <c r="T1734" i="1"/>
  <c r="T1735" i="1"/>
  <c r="T1736" i="1"/>
  <c r="T1737" i="1"/>
  <c r="T1738" i="1"/>
  <c r="T1739" i="1"/>
  <c r="T1740" i="1"/>
  <c r="T1741" i="1"/>
  <c r="T1742" i="1"/>
  <c r="T1743" i="1"/>
  <c r="T1744" i="1"/>
  <c r="T1745" i="1"/>
  <c r="T1746" i="1"/>
  <c r="T1747" i="1"/>
  <c r="T1748" i="1"/>
  <c r="T1749" i="1"/>
  <c r="T1750" i="1"/>
  <c r="T1751" i="1"/>
  <c r="T1752" i="1"/>
  <c r="T1753" i="1"/>
  <c r="T1754" i="1"/>
  <c r="T1755" i="1"/>
  <c r="T1756" i="1"/>
  <c r="T1757" i="1"/>
  <c r="T1758" i="1"/>
  <c r="T1759" i="1"/>
  <c r="T1760" i="1"/>
  <c r="T1761" i="1"/>
  <c r="T1762" i="1"/>
  <c r="T1763" i="1"/>
  <c r="T1764" i="1"/>
  <c r="T1765" i="1"/>
  <c r="T1766" i="1"/>
  <c r="T1767" i="1"/>
  <c r="T1768" i="1"/>
  <c r="T1769" i="1"/>
  <c r="T1770" i="1"/>
  <c r="T1771" i="1"/>
  <c r="T1772" i="1"/>
  <c r="T1773" i="1"/>
  <c r="T1774" i="1"/>
  <c r="T1775" i="1"/>
  <c r="T1776" i="1"/>
  <c r="T1777" i="1"/>
  <c r="T1778" i="1"/>
  <c r="T1779" i="1"/>
  <c r="T1780" i="1"/>
  <c r="T1781" i="1"/>
  <c r="T1782" i="1"/>
  <c r="T1783" i="1"/>
  <c r="T1784" i="1"/>
  <c r="T1785" i="1"/>
  <c r="T1786" i="1"/>
  <c r="T1787" i="1"/>
  <c r="T1788" i="1"/>
  <c r="T1789" i="1"/>
  <c r="T1790" i="1"/>
  <c r="T1791" i="1"/>
  <c r="T1792" i="1"/>
  <c r="T1793" i="1"/>
  <c r="T1794" i="1"/>
  <c r="T1795" i="1"/>
  <c r="T1796" i="1"/>
  <c r="T1797" i="1"/>
  <c r="T1798" i="1"/>
  <c r="T1799" i="1"/>
  <c r="T1800" i="1"/>
  <c r="T1801" i="1"/>
  <c r="T1802" i="1"/>
  <c r="T1803" i="1"/>
  <c r="T1804" i="1"/>
  <c r="T1805" i="1"/>
  <c r="T1806" i="1"/>
  <c r="T1807" i="1"/>
  <c r="T1808" i="1"/>
  <c r="T1809" i="1"/>
  <c r="T1810" i="1"/>
  <c r="T1811" i="1"/>
  <c r="T1812" i="1"/>
  <c r="T1813" i="1"/>
  <c r="T1814" i="1"/>
  <c r="T1815" i="1"/>
  <c r="T1816" i="1"/>
  <c r="T1817" i="1"/>
  <c r="T1818" i="1"/>
  <c r="T1819" i="1"/>
  <c r="T1820" i="1"/>
  <c r="T1821" i="1"/>
  <c r="T1822" i="1"/>
  <c r="T1823" i="1"/>
  <c r="T1824" i="1"/>
  <c r="T1825" i="1"/>
  <c r="T1826" i="1"/>
  <c r="T1827" i="1"/>
  <c r="T1828" i="1"/>
  <c r="T1829" i="1"/>
  <c r="T1830" i="1"/>
  <c r="T1831" i="1"/>
  <c r="T1832" i="1"/>
  <c r="T1833" i="1"/>
  <c r="T1834" i="1"/>
  <c r="T1835" i="1"/>
  <c r="T1836" i="1"/>
  <c r="T1837" i="1"/>
  <c r="T1838" i="1"/>
  <c r="T1839" i="1"/>
  <c r="T1840" i="1"/>
  <c r="T1841" i="1"/>
  <c r="T1842" i="1"/>
  <c r="T1843" i="1"/>
  <c r="T1844" i="1"/>
  <c r="T1845" i="1"/>
  <c r="T1846" i="1"/>
  <c r="T1847" i="1"/>
  <c r="T1848" i="1"/>
  <c r="T1849" i="1"/>
  <c r="T1850" i="1"/>
  <c r="T1851" i="1"/>
  <c r="T1852" i="1"/>
  <c r="T1853" i="1"/>
  <c r="T1854" i="1"/>
  <c r="T1855" i="1"/>
  <c r="T1856" i="1"/>
  <c r="T1857" i="1"/>
  <c r="T1858" i="1"/>
  <c r="T1859" i="1"/>
  <c r="T1860" i="1"/>
  <c r="T1861" i="1"/>
  <c r="T1862" i="1"/>
  <c r="T1863" i="1"/>
  <c r="T1864" i="1"/>
  <c r="T1865" i="1"/>
  <c r="T1866" i="1"/>
  <c r="T1867" i="1"/>
  <c r="T1868" i="1"/>
  <c r="T1869" i="1"/>
  <c r="T1870" i="1"/>
  <c r="T1871" i="1"/>
  <c r="T1872" i="1"/>
  <c r="T1873" i="1"/>
  <c r="T1874" i="1"/>
  <c r="T1875" i="1"/>
  <c r="T1876" i="1"/>
  <c r="T1877" i="1"/>
  <c r="T1878" i="1"/>
  <c r="T1879" i="1"/>
  <c r="T1880" i="1"/>
  <c r="T1881" i="1"/>
  <c r="T1882" i="1"/>
  <c r="T1883" i="1"/>
  <c r="T1884" i="1"/>
  <c r="T1885" i="1"/>
  <c r="T1886" i="1"/>
  <c r="T1887" i="1"/>
  <c r="T1888" i="1"/>
  <c r="T1889" i="1"/>
  <c r="T1890" i="1"/>
  <c r="T1891" i="1"/>
  <c r="T1892" i="1"/>
  <c r="T1893" i="1"/>
  <c r="T1894" i="1"/>
  <c r="T1895" i="1"/>
  <c r="T1896" i="1"/>
  <c r="T1897" i="1"/>
  <c r="T1898" i="1"/>
  <c r="T1899" i="1"/>
  <c r="T1900" i="1"/>
  <c r="T1901" i="1"/>
  <c r="T1902" i="1"/>
  <c r="T1903" i="1"/>
  <c r="T1904" i="1"/>
  <c r="T1905" i="1"/>
  <c r="T1906" i="1"/>
  <c r="T1907" i="1"/>
  <c r="T1908" i="1"/>
  <c r="T1909" i="1"/>
  <c r="T1910" i="1"/>
  <c r="T1911" i="1"/>
  <c r="T1912" i="1"/>
  <c r="T1913" i="1"/>
  <c r="T1914" i="1"/>
  <c r="T1915" i="1"/>
  <c r="T1916" i="1"/>
  <c r="T1917" i="1"/>
  <c r="T1918" i="1"/>
  <c r="T1919" i="1"/>
  <c r="T1920" i="1"/>
  <c r="T1921" i="1"/>
  <c r="T1922" i="1"/>
  <c r="T1923" i="1"/>
  <c r="T1924" i="1"/>
  <c r="T1925" i="1"/>
  <c r="T1926" i="1"/>
  <c r="T1927" i="1"/>
  <c r="T1928" i="1"/>
  <c r="T1929" i="1"/>
  <c r="T1930" i="1"/>
  <c r="T1931" i="1"/>
  <c r="T1932" i="1"/>
  <c r="T1933" i="1"/>
  <c r="T1934" i="1"/>
  <c r="T1935" i="1"/>
  <c r="T1936" i="1"/>
  <c r="T1937" i="1"/>
  <c r="T1938" i="1"/>
  <c r="T1939" i="1"/>
  <c r="T1940" i="1"/>
  <c r="T1941" i="1"/>
  <c r="T1942" i="1"/>
  <c r="T1943" i="1"/>
  <c r="T1944" i="1"/>
  <c r="T1945" i="1"/>
  <c r="T1946" i="1"/>
  <c r="T1947" i="1"/>
  <c r="T1948" i="1"/>
  <c r="T1949" i="1"/>
  <c r="T1950" i="1"/>
  <c r="T1951" i="1"/>
  <c r="T1952" i="1"/>
  <c r="T1953" i="1"/>
  <c r="T1954" i="1"/>
  <c r="T1955" i="1"/>
  <c r="T1956" i="1"/>
  <c r="T1957" i="1"/>
  <c r="T1958" i="1"/>
  <c r="T1959" i="1"/>
  <c r="T1960" i="1"/>
  <c r="T1961" i="1"/>
  <c r="T1962" i="1"/>
  <c r="T1963" i="1"/>
  <c r="T1964" i="1"/>
  <c r="T1965" i="1"/>
  <c r="T1966" i="1"/>
  <c r="T1967" i="1"/>
  <c r="T1968" i="1"/>
  <c r="T1969" i="1"/>
  <c r="T1970" i="1"/>
  <c r="T1971" i="1"/>
  <c r="T1972" i="1"/>
  <c r="T1973" i="1"/>
  <c r="T1974" i="1"/>
  <c r="T1975" i="1"/>
  <c r="T1976" i="1"/>
  <c r="T1977" i="1"/>
  <c r="T1978" i="1"/>
  <c r="T1979" i="1"/>
  <c r="T1980" i="1"/>
  <c r="T1981" i="1"/>
  <c r="T1982" i="1"/>
  <c r="T1983" i="1"/>
  <c r="T1984" i="1"/>
  <c r="T1985" i="1"/>
  <c r="T1986" i="1"/>
  <c r="T1987" i="1"/>
  <c r="T1988" i="1"/>
  <c r="T1989" i="1"/>
  <c r="T1990" i="1"/>
  <c r="T1991" i="1"/>
  <c r="T1992" i="1"/>
  <c r="T1993" i="1"/>
  <c r="T1994" i="1"/>
  <c r="T1995" i="1"/>
  <c r="T1996" i="1"/>
  <c r="T1997" i="1"/>
  <c r="T1998" i="1"/>
  <c r="T1999" i="1"/>
  <c r="T2000" i="1"/>
  <c r="T2001" i="1"/>
  <c r="T2002" i="1"/>
  <c r="T2003" i="1"/>
  <c r="T2004" i="1"/>
  <c r="T2005" i="1"/>
  <c r="T2006" i="1"/>
  <c r="T2007" i="1"/>
  <c r="T2008" i="1"/>
  <c r="T2009" i="1"/>
  <c r="T2010" i="1"/>
  <c r="T2011" i="1"/>
  <c r="T2012" i="1"/>
  <c r="T2013" i="1"/>
  <c r="T2014" i="1"/>
  <c r="T2015" i="1"/>
  <c r="T2016" i="1"/>
  <c r="T2017" i="1"/>
  <c r="T2018" i="1"/>
  <c r="T2019" i="1"/>
  <c r="T2020" i="1"/>
  <c r="T2021" i="1"/>
  <c r="T2022" i="1"/>
  <c r="T2023" i="1"/>
  <c r="T2024" i="1"/>
  <c r="T2025" i="1"/>
  <c r="T2026" i="1"/>
  <c r="T2027" i="1"/>
  <c r="T2028" i="1"/>
  <c r="T2029" i="1"/>
  <c r="T2030" i="1"/>
  <c r="T2031" i="1"/>
  <c r="T2032" i="1"/>
  <c r="T2033" i="1"/>
  <c r="T2034" i="1"/>
  <c r="T2035" i="1"/>
  <c r="T2036" i="1"/>
  <c r="T2037" i="1"/>
  <c r="T2038" i="1"/>
  <c r="T2039" i="1"/>
  <c r="T2040" i="1"/>
  <c r="T2041" i="1"/>
  <c r="T2042" i="1"/>
  <c r="T2043" i="1"/>
  <c r="T2044" i="1"/>
  <c r="T2045" i="1"/>
  <c r="T2046" i="1"/>
  <c r="T2047" i="1"/>
  <c r="T2048" i="1"/>
  <c r="T2049" i="1"/>
  <c r="T2050" i="1"/>
  <c r="T2051" i="1"/>
  <c r="T2052" i="1"/>
  <c r="T2053" i="1"/>
  <c r="T2054" i="1"/>
  <c r="T2055" i="1"/>
  <c r="T2056" i="1"/>
  <c r="T2057" i="1"/>
  <c r="T2058" i="1"/>
  <c r="T2059" i="1"/>
  <c r="T2060" i="1"/>
  <c r="T2061" i="1"/>
  <c r="T2062" i="1"/>
  <c r="T2063" i="1"/>
  <c r="T2064" i="1"/>
  <c r="T2065" i="1"/>
  <c r="T2066" i="1"/>
  <c r="T2067" i="1"/>
  <c r="T2068" i="1"/>
  <c r="T2069" i="1"/>
  <c r="T2070" i="1"/>
  <c r="T2071" i="1"/>
  <c r="T2072" i="1"/>
  <c r="T2073" i="1"/>
  <c r="T2074" i="1"/>
  <c r="T2075" i="1"/>
  <c r="T2076" i="1"/>
  <c r="T2077" i="1"/>
  <c r="T2078" i="1"/>
  <c r="T2079" i="1"/>
  <c r="T2080" i="1"/>
  <c r="T2081" i="1"/>
  <c r="T2082" i="1"/>
  <c r="T2083" i="1"/>
  <c r="T2084" i="1"/>
  <c r="T2085" i="1"/>
  <c r="T2086" i="1"/>
  <c r="T2087" i="1"/>
  <c r="T2088" i="1"/>
  <c r="T2089" i="1"/>
  <c r="T2090" i="1"/>
  <c r="T2091" i="1"/>
  <c r="T2092" i="1"/>
  <c r="T2093" i="1"/>
  <c r="T2094" i="1"/>
  <c r="T2095" i="1"/>
  <c r="T2096" i="1"/>
  <c r="T2097" i="1"/>
  <c r="T2098" i="1"/>
  <c r="T2099" i="1"/>
  <c r="T2100" i="1"/>
  <c r="T2101" i="1"/>
  <c r="T2102" i="1"/>
  <c r="T2103" i="1"/>
  <c r="T2104" i="1"/>
  <c r="T2105" i="1"/>
  <c r="T2106" i="1"/>
  <c r="T2107" i="1"/>
  <c r="T2108" i="1"/>
  <c r="T2109" i="1"/>
  <c r="T2110" i="1"/>
  <c r="T2111" i="1"/>
  <c r="T2112" i="1"/>
  <c r="T2113" i="1"/>
  <c r="T2114" i="1"/>
  <c r="T2115" i="1"/>
  <c r="T2116" i="1"/>
  <c r="T2117" i="1"/>
  <c r="T2118" i="1"/>
  <c r="T2119" i="1"/>
  <c r="T2120" i="1"/>
  <c r="T2121" i="1"/>
  <c r="T2122" i="1"/>
  <c r="T2123" i="1"/>
  <c r="T2124" i="1"/>
  <c r="T2125" i="1"/>
  <c r="T2126" i="1"/>
  <c r="T2127" i="1"/>
  <c r="T2128" i="1"/>
  <c r="T2129" i="1"/>
  <c r="T2130" i="1"/>
  <c r="T2131" i="1"/>
  <c r="T2132" i="1"/>
  <c r="T2133" i="1"/>
  <c r="T2134" i="1"/>
  <c r="T2135" i="1"/>
  <c r="T2136" i="1"/>
  <c r="T2137" i="1"/>
  <c r="T2138" i="1"/>
  <c r="T2139" i="1"/>
  <c r="T2140" i="1"/>
  <c r="T2141" i="1"/>
  <c r="T2142" i="1"/>
  <c r="T2143" i="1"/>
  <c r="T2144" i="1"/>
  <c r="T2145" i="1"/>
  <c r="T2146" i="1"/>
  <c r="T2147" i="1"/>
  <c r="T2148" i="1"/>
  <c r="T2149" i="1"/>
  <c r="T2150" i="1"/>
  <c r="T2151" i="1"/>
  <c r="T2152" i="1"/>
  <c r="T2153" i="1"/>
  <c r="T2154" i="1"/>
  <c r="T2155" i="1"/>
  <c r="T2156" i="1"/>
  <c r="T2157" i="1"/>
  <c r="T2158" i="1"/>
  <c r="T2159" i="1"/>
  <c r="T2160" i="1"/>
  <c r="T2161" i="1"/>
  <c r="T2162" i="1"/>
  <c r="T2163" i="1"/>
  <c r="T2164" i="1"/>
  <c r="T2165" i="1"/>
  <c r="T2166" i="1"/>
  <c r="T2167" i="1"/>
  <c r="T2168" i="1"/>
  <c r="T2169" i="1"/>
  <c r="T2170" i="1"/>
  <c r="T2171" i="1"/>
  <c r="T2172" i="1"/>
  <c r="T2173" i="1"/>
  <c r="T2174" i="1"/>
  <c r="T2175" i="1"/>
  <c r="T2176" i="1"/>
  <c r="T2177" i="1"/>
  <c r="T2178" i="1"/>
  <c r="T2179" i="1"/>
  <c r="T2180" i="1"/>
  <c r="T2181" i="1"/>
  <c r="T2182" i="1"/>
  <c r="T2183" i="1"/>
  <c r="T2184" i="1"/>
  <c r="T2185" i="1"/>
  <c r="T2186" i="1"/>
  <c r="T2187" i="1"/>
  <c r="T2188" i="1"/>
  <c r="T2189" i="1"/>
  <c r="T2190" i="1"/>
  <c r="T2191" i="1"/>
  <c r="T2192" i="1"/>
  <c r="T2193" i="1"/>
  <c r="T2194" i="1"/>
  <c r="T2195" i="1"/>
  <c r="T2196" i="1"/>
  <c r="T2197" i="1"/>
  <c r="T2198" i="1"/>
  <c r="T2199" i="1"/>
  <c r="T2200" i="1"/>
  <c r="T2201" i="1"/>
  <c r="T2202" i="1"/>
  <c r="T2203" i="1"/>
  <c r="T2204" i="1"/>
  <c r="T2205" i="1"/>
  <c r="T2206" i="1"/>
  <c r="T2207" i="1"/>
  <c r="T2208" i="1"/>
  <c r="T2209" i="1"/>
  <c r="T2210" i="1"/>
  <c r="T2211" i="1"/>
  <c r="T2212" i="1"/>
  <c r="T2213" i="1"/>
  <c r="T2214" i="1"/>
  <c r="T2215" i="1"/>
  <c r="T2216" i="1"/>
  <c r="T2217" i="1"/>
  <c r="T2218" i="1"/>
  <c r="T2219" i="1"/>
  <c r="T2220" i="1"/>
  <c r="T2221" i="1"/>
  <c r="T2222" i="1"/>
  <c r="T2223" i="1"/>
  <c r="T2224" i="1"/>
  <c r="T2225" i="1"/>
  <c r="T2226" i="1"/>
  <c r="T2227" i="1"/>
  <c r="T2228" i="1"/>
  <c r="T2229" i="1"/>
  <c r="T2230" i="1"/>
  <c r="T2231" i="1"/>
  <c r="T2232" i="1"/>
  <c r="T2233" i="1"/>
  <c r="T2234" i="1"/>
  <c r="T2235" i="1"/>
  <c r="T2236" i="1"/>
  <c r="T2237" i="1"/>
  <c r="T2238" i="1"/>
  <c r="T2239" i="1"/>
  <c r="T2240" i="1"/>
  <c r="T2241" i="1"/>
  <c r="T2242" i="1"/>
  <c r="T2243" i="1"/>
  <c r="T2244" i="1"/>
  <c r="T2245" i="1"/>
  <c r="T2246" i="1"/>
  <c r="T2247" i="1"/>
  <c r="T2248" i="1"/>
  <c r="T2249" i="1"/>
  <c r="T2250" i="1"/>
  <c r="T2251" i="1"/>
  <c r="T2252" i="1"/>
  <c r="T2253" i="1"/>
  <c r="T2254" i="1"/>
  <c r="T2255" i="1"/>
  <c r="T2256" i="1"/>
  <c r="T2257" i="1"/>
  <c r="T2258" i="1"/>
  <c r="T2259" i="1"/>
  <c r="T2260" i="1"/>
  <c r="T2261" i="1"/>
  <c r="T2262" i="1"/>
  <c r="T2263" i="1"/>
  <c r="T2264" i="1"/>
  <c r="T2265" i="1"/>
  <c r="T2266" i="1"/>
  <c r="T2267" i="1"/>
  <c r="T2268" i="1"/>
  <c r="T2269" i="1"/>
  <c r="T2270" i="1"/>
  <c r="T2271" i="1"/>
  <c r="T2272" i="1"/>
  <c r="T2273" i="1"/>
  <c r="T2274" i="1"/>
  <c r="T2275" i="1"/>
  <c r="T2276" i="1"/>
  <c r="T2277" i="1"/>
  <c r="T2278" i="1"/>
  <c r="T2279" i="1"/>
  <c r="T2280" i="1"/>
  <c r="T2281" i="1"/>
  <c r="T2282" i="1"/>
  <c r="T2283" i="1"/>
  <c r="T2284" i="1"/>
  <c r="T2285" i="1"/>
  <c r="T2286" i="1"/>
  <c r="T2287" i="1"/>
  <c r="T2288" i="1"/>
  <c r="T2289" i="1"/>
  <c r="T2290" i="1"/>
  <c r="T2291" i="1"/>
  <c r="T2292" i="1"/>
  <c r="T2293" i="1"/>
  <c r="T2294" i="1"/>
  <c r="T2295" i="1"/>
  <c r="T2296" i="1"/>
  <c r="T2297" i="1"/>
  <c r="T2298" i="1"/>
  <c r="T2299" i="1"/>
  <c r="T2300" i="1"/>
  <c r="T2301" i="1"/>
  <c r="T2302" i="1"/>
  <c r="T2303" i="1"/>
  <c r="T2304" i="1"/>
  <c r="T2305" i="1"/>
  <c r="T2306" i="1"/>
  <c r="T2307" i="1"/>
  <c r="T2308" i="1"/>
  <c r="T2309" i="1"/>
  <c r="T2310" i="1"/>
  <c r="T2311" i="1"/>
  <c r="T2312" i="1"/>
  <c r="T2313" i="1"/>
  <c r="T2314" i="1"/>
  <c r="T2315" i="1"/>
  <c r="T2316" i="1"/>
  <c r="T2317" i="1"/>
  <c r="T2318" i="1"/>
  <c r="T2319" i="1"/>
  <c r="T2320" i="1"/>
  <c r="T2321" i="1"/>
  <c r="T2322" i="1"/>
  <c r="T2323" i="1"/>
  <c r="T2324" i="1"/>
  <c r="T2325" i="1"/>
  <c r="T2326" i="1"/>
  <c r="T2327" i="1"/>
  <c r="T2328" i="1"/>
  <c r="T2329" i="1"/>
  <c r="T2330" i="1"/>
  <c r="T2331" i="1"/>
  <c r="T2332" i="1"/>
  <c r="T2333" i="1"/>
  <c r="T2334" i="1"/>
  <c r="T2335" i="1"/>
  <c r="T2336" i="1"/>
  <c r="T2337" i="1"/>
  <c r="T2338" i="1"/>
  <c r="T2339" i="1"/>
  <c r="T2340" i="1"/>
  <c r="T2341" i="1"/>
  <c r="T2342" i="1"/>
  <c r="T2343" i="1"/>
  <c r="T2344" i="1"/>
  <c r="T2345" i="1"/>
  <c r="T2346" i="1"/>
  <c r="T2347" i="1"/>
  <c r="T2348" i="1"/>
  <c r="T2349" i="1"/>
  <c r="T2350" i="1"/>
  <c r="T2351" i="1"/>
  <c r="T2352" i="1"/>
  <c r="T2353" i="1"/>
  <c r="T2354" i="1"/>
  <c r="T2355" i="1"/>
  <c r="T2356" i="1"/>
  <c r="T2357" i="1"/>
  <c r="T2358" i="1"/>
  <c r="T2359" i="1"/>
  <c r="T2360" i="1"/>
  <c r="T2361" i="1"/>
  <c r="T2362" i="1"/>
  <c r="T2363" i="1"/>
  <c r="T2364" i="1"/>
  <c r="T2365" i="1"/>
  <c r="T2366" i="1"/>
  <c r="T2367" i="1"/>
  <c r="T2368" i="1"/>
  <c r="T2369" i="1"/>
  <c r="T2370" i="1"/>
  <c r="T2371" i="1"/>
  <c r="T2372" i="1"/>
  <c r="T2373" i="1"/>
  <c r="T2374" i="1"/>
  <c r="T2375" i="1"/>
  <c r="T2376" i="1"/>
  <c r="T2377" i="1"/>
  <c r="T2378" i="1"/>
  <c r="T2379" i="1"/>
  <c r="T2380" i="1"/>
  <c r="T2381" i="1"/>
  <c r="T2382" i="1"/>
  <c r="T2383" i="1"/>
  <c r="T2384" i="1"/>
  <c r="T2385" i="1"/>
  <c r="T2386" i="1"/>
  <c r="T2387" i="1"/>
  <c r="T2388" i="1"/>
  <c r="T2389" i="1"/>
  <c r="T2390" i="1"/>
  <c r="T2391" i="1"/>
  <c r="T2392" i="1"/>
  <c r="T2393" i="1"/>
  <c r="T2394" i="1"/>
  <c r="T2395" i="1"/>
  <c r="T2396" i="1"/>
  <c r="T2397" i="1"/>
  <c r="T2398" i="1"/>
  <c r="T2399" i="1"/>
  <c r="T2400" i="1"/>
  <c r="T2401" i="1"/>
  <c r="T2402" i="1"/>
  <c r="T2403" i="1"/>
  <c r="T2404" i="1"/>
  <c r="T2405" i="1"/>
  <c r="T2406" i="1"/>
  <c r="T2407" i="1"/>
  <c r="T2408" i="1"/>
  <c r="T2409" i="1"/>
  <c r="T2410" i="1"/>
  <c r="T2411" i="1"/>
  <c r="T2412" i="1"/>
  <c r="T2413" i="1"/>
  <c r="T2414" i="1"/>
  <c r="T2415" i="1"/>
  <c r="T2416" i="1"/>
  <c r="T2417" i="1"/>
  <c r="T2418" i="1"/>
  <c r="T2419" i="1"/>
  <c r="T2420" i="1"/>
  <c r="T2421" i="1"/>
  <c r="T2422" i="1"/>
  <c r="T2423" i="1"/>
  <c r="T2424" i="1"/>
  <c r="T2425" i="1"/>
  <c r="T2426" i="1"/>
  <c r="T2427" i="1"/>
  <c r="T2428" i="1"/>
  <c r="T2429" i="1"/>
  <c r="T2430" i="1"/>
  <c r="T2431" i="1"/>
  <c r="T2432" i="1"/>
  <c r="T2433" i="1"/>
  <c r="T2434" i="1"/>
  <c r="T2435" i="1"/>
  <c r="T2436" i="1"/>
  <c r="T2437" i="1"/>
  <c r="T2438" i="1"/>
  <c r="T2439" i="1"/>
  <c r="T2440" i="1"/>
  <c r="T2441" i="1"/>
  <c r="T2442" i="1"/>
  <c r="T2443" i="1"/>
  <c r="T2444" i="1"/>
  <c r="T2445" i="1"/>
  <c r="T2446" i="1"/>
  <c r="T2447" i="1"/>
  <c r="T2448" i="1"/>
  <c r="T2449" i="1"/>
  <c r="T2450" i="1"/>
  <c r="T2451" i="1"/>
  <c r="T2452" i="1"/>
  <c r="T2453" i="1"/>
  <c r="T2454" i="1"/>
  <c r="T2455" i="1"/>
  <c r="T2456" i="1"/>
  <c r="T2457" i="1"/>
  <c r="T2458" i="1"/>
  <c r="T2459" i="1"/>
  <c r="T2460" i="1"/>
  <c r="T2461" i="1"/>
  <c r="T2462" i="1"/>
  <c r="T2463" i="1"/>
  <c r="T2464" i="1"/>
  <c r="T2465" i="1"/>
  <c r="T2466" i="1"/>
  <c r="T2467" i="1"/>
  <c r="T2468" i="1"/>
  <c r="T2469" i="1"/>
  <c r="T2470" i="1"/>
  <c r="T2471" i="1"/>
  <c r="T2472" i="1"/>
  <c r="T2473" i="1"/>
  <c r="T2474" i="1"/>
  <c r="T2475" i="1"/>
  <c r="T2476" i="1"/>
  <c r="T2477" i="1"/>
  <c r="T2478" i="1"/>
  <c r="T2479" i="1"/>
  <c r="T2480" i="1"/>
  <c r="T2481" i="1"/>
  <c r="T2482" i="1"/>
  <c r="T2483" i="1"/>
  <c r="T2484" i="1"/>
  <c r="T2485" i="1"/>
  <c r="T2486" i="1"/>
  <c r="T2487" i="1"/>
  <c r="T2488" i="1"/>
  <c r="T2489" i="1"/>
  <c r="T2490" i="1"/>
  <c r="T2491" i="1"/>
  <c r="T2492" i="1"/>
  <c r="T2493" i="1"/>
  <c r="T2494" i="1"/>
  <c r="T2495" i="1"/>
  <c r="T2496" i="1"/>
  <c r="T2497" i="1"/>
  <c r="T2498" i="1"/>
  <c r="T2499" i="1"/>
  <c r="T2500" i="1"/>
  <c r="T2501" i="1"/>
  <c r="T2502" i="1"/>
  <c r="T2503" i="1"/>
  <c r="T2504" i="1"/>
  <c r="T2505" i="1"/>
  <c r="T2506" i="1"/>
  <c r="T2507" i="1"/>
  <c r="T2508" i="1"/>
  <c r="T2509" i="1"/>
  <c r="T2510" i="1"/>
  <c r="T2511" i="1"/>
  <c r="T2512" i="1"/>
  <c r="T2513" i="1"/>
  <c r="T2514" i="1"/>
  <c r="T2515" i="1"/>
  <c r="T2516" i="1"/>
  <c r="T2517" i="1"/>
  <c r="T2518" i="1"/>
  <c r="T2519" i="1"/>
  <c r="T2520" i="1"/>
  <c r="T2521" i="1"/>
  <c r="T2522" i="1"/>
  <c r="T2523" i="1"/>
  <c r="T2524" i="1"/>
  <c r="T2525" i="1"/>
  <c r="T2526" i="1"/>
  <c r="T2527" i="1"/>
  <c r="T2528" i="1"/>
  <c r="T2529" i="1"/>
  <c r="T2530" i="1"/>
  <c r="T2531" i="1"/>
  <c r="T2532" i="1"/>
  <c r="T2533" i="1"/>
  <c r="T2534" i="1"/>
  <c r="T2535" i="1"/>
  <c r="T2536" i="1"/>
  <c r="T2537" i="1"/>
  <c r="T2538" i="1"/>
  <c r="T2539" i="1"/>
  <c r="T2540" i="1"/>
  <c r="T2541" i="1"/>
  <c r="T2542" i="1"/>
  <c r="T2543" i="1"/>
  <c r="T2544" i="1"/>
  <c r="T2545" i="1"/>
  <c r="T2546" i="1"/>
  <c r="T2547" i="1"/>
  <c r="T2548" i="1"/>
  <c r="T2549" i="1"/>
  <c r="T2550" i="1"/>
  <c r="T2551" i="1"/>
  <c r="T2552" i="1"/>
  <c r="T2553" i="1"/>
  <c r="T2554" i="1"/>
  <c r="T2555" i="1"/>
  <c r="T2556" i="1"/>
  <c r="T2557" i="1"/>
  <c r="T2558" i="1"/>
  <c r="T2559" i="1"/>
  <c r="T2560" i="1"/>
  <c r="T2561" i="1"/>
  <c r="T2562" i="1"/>
  <c r="T2563" i="1"/>
  <c r="T2564" i="1"/>
  <c r="T2565" i="1"/>
  <c r="T2566" i="1"/>
  <c r="T2567" i="1"/>
  <c r="T2568" i="1"/>
  <c r="T2569" i="1"/>
  <c r="T2570" i="1"/>
  <c r="T2571" i="1"/>
  <c r="T2572" i="1"/>
  <c r="T2573" i="1"/>
  <c r="T2574" i="1"/>
  <c r="T2575" i="1"/>
  <c r="T2576" i="1"/>
  <c r="T2577" i="1"/>
  <c r="T2578" i="1"/>
  <c r="T2579" i="1"/>
  <c r="T2580" i="1"/>
  <c r="T2581" i="1"/>
  <c r="T2582" i="1"/>
  <c r="T2583" i="1"/>
  <c r="T2584" i="1"/>
  <c r="T2585" i="1"/>
  <c r="T2586" i="1"/>
  <c r="T2587" i="1"/>
  <c r="T2588" i="1"/>
  <c r="T2589" i="1"/>
  <c r="T2590" i="1"/>
  <c r="T2591" i="1"/>
  <c r="T2592" i="1"/>
  <c r="T2593" i="1"/>
  <c r="T2594" i="1"/>
  <c r="T2595" i="1"/>
  <c r="T2596" i="1"/>
  <c r="T2597" i="1"/>
  <c r="T2598" i="1"/>
  <c r="T2599" i="1"/>
  <c r="T2600" i="1"/>
  <c r="T2601" i="1"/>
  <c r="T2602" i="1"/>
  <c r="T2603" i="1"/>
  <c r="T2604" i="1"/>
  <c r="T2605" i="1"/>
  <c r="T2606" i="1"/>
  <c r="T2607" i="1"/>
  <c r="T2608" i="1"/>
  <c r="T2609" i="1"/>
  <c r="T2610" i="1"/>
  <c r="T2611" i="1"/>
  <c r="T2612" i="1"/>
  <c r="T2613" i="1"/>
  <c r="T2614" i="1"/>
  <c r="T2615" i="1"/>
  <c r="T2616" i="1"/>
  <c r="T2617" i="1"/>
  <c r="T2618" i="1"/>
  <c r="T2619" i="1"/>
  <c r="T2620" i="1"/>
  <c r="T2621" i="1"/>
  <c r="T2622" i="1"/>
  <c r="T2623" i="1"/>
  <c r="T2624" i="1"/>
  <c r="T2625" i="1"/>
  <c r="T2626" i="1"/>
  <c r="T2627" i="1"/>
  <c r="T2628" i="1"/>
  <c r="T2629" i="1"/>
  <c r="T2630" i="1"/>
  <c r="T2631" i="1"/>
  <c r="T2632" i="1"/>
  <c r="T2633" i="1"/>
  <c r="T2634" i="1"/>
  <c r="T2635" i="1"/>
  <c r="T2636" i="1"/>
  <c r="T2637" i="1"/>
  <c r="T2638" i="1"/>
  <c r="T2639" i="1"/>
  <c r="T2640" i="1"/>
  <c r="T2641" i="1"/>
  <c r="T2642" i="1"/>
  <c r="T2643" i="1"/>
  <c r="T2644" i="1"/>
  <c r="T2645" i="1"/>
  <c r="T2646" i="1"/>
  <c r="T2647" i="1"/>
  <c r="T2648" i="1"/>
  <c r="T2649" i="1"/>
  <c r="T2650" i="1"/>
  <c r="T2651" i="1"/>
  <c r="T2652" i="1"/>
  <c r="T2653" i="1"/>
  <c r="T2654" i="1"/>
  <c r="T2655" i="1"/>
  <c r="T2656" i="1"/>
  <c r="T2657" i="1"/>
  <c r="T2658" i="1"/>
  <c r="T2659" i="1"/>
  <c r="T2660" i="1"/>
  <c r="T2661" i="1"/>
  <c r="T2662" i="1"/>
  <c r="T2663" i="1"/>
  <c r="T2664" i="1"/>
  <c r="T2665" i="1"/>
  <c r="T2666" i="1"/>
  <c r="T2667" i="1"/>
  <c r="T2668" i="1"/>
  <c r="T2669" i="1"/>
  <c r="T2670" i="1"/>
  <c r="T2671" i="1"/>
  <c r="T2672" i="1"/>
  <c r="T2673" i="1"/>
  <c r="T2674" i="1"/>
  <c r="T2675" i="1"/>
  <c r="T2676" i="1"/>
  <c r="T2677" i="1"/>
  <c r="T2678" i="1"/>
  <c r="T2679" i="1"/>
  <c r="T2680" i="1"/>
  <c r="T2681" i="1"/>
  <c r="T2682" i="1"/>
  <c r="T2683" i="1"/>
  <c r="T2684" i="1"/>
  <c r="T2685" i="1"/>
  <c r="T2686" i="1"/>
  <c r="T2687" i="1"/>
  <c r="T2688" i="1"/>
  <c r="T2689" i="1"/>
  <c r="T2690" i="1"/>
  <c r="T2691" i="1"/>
  <c r="T2692" i="1"/>
  <c r="T2693" i="1"/>
  <c r="T2694" i="1"/>
  <c r="T2695" i="1"/>
  <c r="T2696" i="1"/>
  <c r="T2697" i="1"/>
  <c r="T2698" i="1"/>
  <c r="T2699" i="1"/>
  <c r="T2700" i="1"/>
  <c r="T2701" i="1"/>
  <c r="T2702" i="1"/>
  <c r="T2703" i="1"/>
  <c r="T2704" i="1"/>
  <c r="T2705" i="1"/>
  <c r="T2706" i="1"/>
  <c r="T2707" i="1"/>
  <c r="T2708" i="1"/>
  <c r="T2709" i="1"/>
  <c r="T2710" i="1"/>
  <c r="T2711" i="1"/>
  <c r="T2712" i="1"/>
  <c r="T2713" i="1"/>
  <c r="T2714" i="1"/>
  <c r="T2715" i="1"/>
  <c r="T2716" i="1"/>
  <c r="T2717" i="1"/>
  <c r="T2718" i="1"/>
  <c r="T2719" i="1"/>
  <c r="T2720" i="1"/>
  <c r="T2721" i="1"/>
  <c r="T2722" i="1"/>
  <c r="T2723" i="1"/>
  <c r="T2724" i="1"/>
  <c r="T2725" i="1"/>
  <c r="T2726" i="1"/>
  <c r="T2727" i="1"/>
  <c r="T2728" i="1"/>
  <c r="T2729" i="1"/>
  <c r="T2730" i="1"/>
  <c r="T2731" i="1"/>
  <c r="T2732" i="1"/>
  <c r="T2733" i="1"/>
  <c r="T2734" i="1"/>
  <c r="T2735" i="1"/>
  <c r="T2736" i="1"/>
  <c r="T2737" i="1"/>
  <c r="T2738" i="1"/>
  <c r="T2739" i="1"/>
  <c r="T2740" i="1"/>
  <c r="T2741" i="1"/>
  <c r="T2742" i="1"/>
  <c r="T2743" i="1"/>
  <c r="T2744" i="1"/>
  <c r="T2745" i="1"/>
  <c r="T2746" i="1"/>
  <c r="T2747" i="1"/>
  <c r="T2748" i="1"/>
  <c r="T2749" i="1"/>
  <c r="T2750" i="1"/>
  <c r="T2751" i="1"/>
  <c r="T2752" i="1"/>
  <c r="T2753" i="1"/>
  <c r="T2754" i="1"/>
  <c r="T2755" i="1"/>
  <c r="T2756" i="1"/>
  <c r="T2757" i="1"/>
  <c r="T2758" i="1"/>
  <c r="T2759" i="1"/>
  <c r="T2760" i="1"/>
  <c r="T2761" i="1"/>
  <c r="T2762" i="1"/>
  <c r="T2763" i="1"/>
  <c r="T2764" i="1"/>
  <c r="T2765" i="1"/>
  <c r="T2766" i="1"/>
  <c r="T2767" i="1"/>
  <c r="T2768" i="1"/>
  <c r="T2769" i="1"/>
  <c r="T2770" i="1"/>
  <c r="T2771" i="1"/>
  <c r="T2772" i="1"/>
  <c r="T2773" i="1"/>
  <c r="T2774" i="1"/>
  <c r="T2775" i="1"/>
  <c r="T2776" i="1"/>
  <c r="T2777" i="1"/>
  <c r="T2778" i="1"/>
  <c r="T2779" i="1"/>
  <c r="T2780" i="1"/>
  <c r="T2781" i="1"/>
  <c r="T2782" i="1"/>
  <c r="T2783" i="1"/>
  <c r="T2784" i="1"/>
  <c r="T2785" i="1"/>
  <c r="T2786" i="1"/>
  <c r="T2787" i="1"/>
  <c r="T2788" i="1"/>
  <c r="T2789" i="1"/>
  <c r="T2790" i="1"/>
  <c r="T2791" i="1"/>
  <c r="T2792" i="1"/>
  <c r="T2793" i="1"/>
  <c r="T2794" i="1"/>
  <c r="T2795" i="1"/>
  <c r="T2796" i="1"/>
  <c r="T2797" i="1"/>
  <c r="T2798" i="1"/>
  <c r="T2799" i="1"/>
  <c r="T2800" i="1"/>
  <c r="T2801" i="1"/>
  <c r="T2802" i="1"/>
  <c r="T2803" i="1"/>
  <c r="T2804" i="1"/>
  <c r="T2805" i="1"/>
  <c r="T2806" i="1"/>
  <c r="T2807" i="1"/>
  <c r="T2808" i="1"/>
  <c r="T2809" i="1"/>
  <c r="T2810" i="1"/>
  <c r="T2811" i="1"/>
  <c r="T2812" i="1"/>
  <c r="T2813" i="1"/>
  <c r="T2814" i="1"/>
  <c r="T2815" i="1"/>
  <c r="T2816" i="1"/>
  <c r="T2817" i="1"/>
  <c r="T2818" i="1"/>
  <c r="T2819" i="1"/>
  <c r="T2820" i="1"/>
  <c r="T2821" i="1"/>
  <c r="T2822" i="1"/>
  <c r="T2823" i="1"/>
  <c r="T2824" i="1"/>
  <c r="T2825" i="1"/>
  <c r="T2826" i="1"/>
  <c r="T2827" i="1"/>
  <c r="T2828" i="1"/>
  <c r="T2829" i="1"/>
  <c r="T2830" i="1"/>
  <c r="T2831" i="1"/>
  <c r="T2832" i="1"/>
  <c r="T2833" i="1"/>
  <c r="T2834" i="1"/>
  <c r="T2835" i="1"/>
  <c r="T2836" i="1"/>
  <c r="T2837" i="1"/>
  <c r="T2838" i="1"/>
  <c r="T2839" i="1"/>
  <c r="T2840" i="1"/>
  <c r="T2841" i="1"/>
  <c r="T2842" i="1"/>
  <c r="T2843" i="1"/>
  <c r="T2844" i="1"/>
  <c r="T2845" i="1"/>
  <c r="T2846" i="1"/>
  <c r="T2847" i="1"/>
  <c r="T2848" i="1"/>
  <c r="T2849" i="1"/>
  <c r="T2850" i="1"/>
  <c r="T2851" i="1"/>
  <c r="T2852" i="1"/>
  <c r="T2853" i="1"/>
  <c r="T2854" i="1"/>
  <c r="T2855" i="1"/>
  <c r="T2856" i="1"/>
  <c r="T2857" i="1"/>
  <c r="T2858" i="1"/>
  <c r="T2859" i="1"/>
  <c r="T2860" i="1"/>
  <c r="T2861" i="1"/>
  <c r="T2862" i="1"/>
  <c r="T2863" i="1"/>
  <c r="T2864" i="1"/>
  <c r="T2865" i="1"/>
  <c r="T2866" i="1"/>
  <c r="T2867" i="1"/>
  <c r="T2868" i="1"/>
  <c r="T2869" i="1"/>
  <c r="T2870" i="1"/>
  <c r="T2871" i="1"/>
  <c r="T2872" i="1"/>
  <c r="T2873" i="1"/>
  <c r="T2874" i="1"/>
  <c r="T2875" i="1"/>
  <c r="T2876" i="1"/>
  <c r="T2877" i="1"/>
  <c r="T2878" i="1"/>
  <c r="T2879" i="1"/>
  <c r="T2880" i="1"/>
  <c r="T2881" i="1"/>
  <c r="T2882" i="1"/>
  <c r="T2883" i="1"/>
  <c r="T2884" i="1"/>
  <c r="T2885" i="1"/>
  <c r="T2886" i="1"/>
  <c r="T2887" i="1"/>
  <c r="T2888" i="1"/>
  <c r="T2889" i="1"/>
  <c r="T2890" i="1"/>
  <c r="T2891" i="1"/>
  <c r="T2892" i="1"/>
  <c r="T2893" i="1"/>
  <c r="T2894" i="1"/>
  <c r="T2895" i="1"/>
  <c r="T2896" i="1"/>
  <c r="T2897" i="1"/>
  <c r="T2898" i="1"/>
  <c r="T2899" i="1"/>
  <c r="T2900" i="1"/>
  <c r="T2901" i="1"/>
  <c r="T2902" i="1"/>
  <c r="T2903" i="1"/>
  <c r="T2904" i="1"/>
  <c r="T2905" i="1"/>
  <c r="T2906" i="1"/>
  <c r="T2907" i="1"/>
  <c r="T2908" i="1"/>
  <c r="T2909" i="1"/>
  <c r="T2910" i="1"/>
  <c r="T2911" i="1"/>
  <c r="T2912" i="1"/>
  <c r="T2913" i="1"/>
  <c r="T2914" i="1"/>
  <c r="T2915" i="1"/>
  <c r="T2916" i="1"/>
  <c r="T2917" i="1"/>
  <c r="T2918" i="1"/>
  <c r="T2919" i="1"/>
  <c r="T2920" i="1"/>
  <c r="T2921" i="1"/>
  <c r="T2922" i="1"/>
  <c r="T2923" i="1"/>
  <c r="T2924" i="1"/>
  <c r="T2925" i="1"/>
  <c r="T2926" i="1"/>
  <c r="T2927" i="1"/>
  <c r="T2928" i="1"/>
  <c r="T2929" i="1"/>
  <c r="T2930" i="1"/>
  <c r="T2931" i="1"/>
  <c r="T2932" i="1"/>
  <c r="T2933" i="1"/>
  <c r="T2934" i="1"/>
  <c r="T2935" i="1"/>
  <c r="T2936" i="1"/>
  <c r="T2937" i="1"/>
  <c r="T2938" i="1"/>
  <c r="T2939" i="1"/>
  <c r="T2940" i="1"/>
  <c r="T2941" i="1"/>
  <c r="T2942" i="1"/>
  <c r="T2943" i="1"/>
  <c r="T2944" i="1"/>
  <c r="T2945" i="1"/>
  <c r="T2946" i="1"/>
  <c r="T2947" i="1"/>
  <c r="T2948" i="1"/>
  <c r="T2949" i="1"/>
  <c r="T2950" i="1"/>
  <c r="T2951" i="1"/>
  <c r="T2952" i="1"/>
  <c r="T2953" i="1"/>
  <c r="T2954" i="1"/>
  <c r="T2955" i="1"/>
  <c r="T2956" i="1"/>
  <c r="T2957" i="1"/>
  <c r="T2958" i="1"/>
  <c r="T2959" i="1"/>
  <c r="T2960" i="1"/>
  <c r="T2961" i="1"/>
  <c r="T2962" i="1"/>
  <c r="T2963" i="1"/>
  <c r="T2964" i="1"/>
  <c r="T2965" i="1"/>
  <c r="T2966" i="1"/>
  <c r="T2967" i="1"/>
  <c r="T2968" i="1"/>
  <c r="T2969" i="1"/>
  <c r="T2970" i="1"/>
  <c r="T2971" i="1"/>
  <c r="T2972" i="1"/>
  <c r="T2973" i="1"/>
  <c r="T2974" i="1"/>
  <c r="T2975" i="1"/>
  <c r="T2976" i="1"/>
  <c r="T2977" i="1"/>
  <c r="T2978" i="1"/>
  <c r="T2979" i="1"/>
  <c r="T2980" i="1"/>
  <c r="T2981" i="1"/>
  <c r="T2982" i="1"/>
  <c r="T2983" i="1"/>
  <c r="T2984" i="1"/>
  <c r="T2985" i="1"/>
  <c r="T2986" i="1"/>
  <c r="T2987" i="1"/>
  <c r="T2988" i="1"/>
  <c r="T2989" i="1"/>
  <c r="T2990" i="1"/>
  <c r="T2991" i="1"/>
  <c r="T2992" i="1"/>
  <c r="T2993" i="1"/>
  <c r="T2994" i="1"/>
  <c r="T2995" i="1"/>
  <c r="T2996" i="1"/>
  <c r="T2997" i="1"/>
  <c r="T2998" i="1"/>
  <c r="T2999" i="1"/>
  <c r="T3000" i="1"/>
  <c r="T3001" i="1"/>
  <c r="T3002" i="1"/>
  <c r="T3003" i="1"/>
  <c r="T3004" i="1"/>
  <c r="T3005" i="1"/>
  <c r="T3006" i="1"/>
  <c r="T3007" i="1"/>
  <c r="T3008" i="1"/>
  <c r="T3009" i="1"/>
  <c r="T3010" i="1"/>
  <c r="T3011" i="1"/>
  <c r="T3012" i="1"/>
  <c r="T3013" i="1"/>
  <c r="T3014" i="1"/>
  <c r="T3015" i="1"/>
  <c r="T3016" i="1"/>
  <c r="T3017" i="1"/>
  <c r="T3018" i="1"/>
  <c r="T3019" i="1"/>
  <c r="T3020" i="1"/>
  <c r="T3021" i="1"/>
  <c r="T3022" i="1"/>
  <c r="T3023" i="1"/>
  <c r="T3024" i="1"/>
  <c r="T3025" i="1"/>
  <c r="T3026" i="1"/>
  <c r="T3027" i="1"/>
  <c r="T3028" i="1"/>
  <c r="T3029" i="1"/>
  <c r="T3030" i="1"/>
  <c r="T3031" i="1"/>
  <c r="T3032" i="1"/>
  <c r="T3033" i="1"/>
  <c r="T3034" i="1"/>
  <c r="T3035" i="1"/>
  <c r="T3036" i="1"/>
  <c r="T3037" i="1"/>
  <c r="T3038" i="1"/>
  <c r="T3039" i="1"/>
  <c r="T3040" i="1"/>
  <c r="T3041" i="1"/>
  <c r="T3042" i="1"/>
  <c r="T3043" i="1"/>
  <c r="T3044" i="1"/>
  <c r="T3045" i="1"/>
  <c r="T3046" i="1"/>
  <c r="T3047" i="1"/>
  <c r="T3048" i="1"/>
  <c r="T3049" i="1"/>
  <c r="T3050" i="1"/>
  <c r="T3051" i="1"/>
  <c r="T3052" i="1"/>
  <c r="T3053" i="1"/>
  <c r="T3054" i="1"/>
  <c r="T3055" i="1"/>
  <c r="T3056" i="1"/>
  <c r="T3057" i="1"/>
  <c r="T3058" i="1"/>
  <c r="T3059" i="1"/>
  <c r="T3060" i="1"/>
  <c r="T3061" i="1"/>
  <c r="T3062" i="1"/>
  <c r="T3063" i="1"/>
  <c r="T3064" i="1"/>
  <c r="T3065" i="1"/>
  <c r="T3066" i="1"/>
  <c r="T3067" i="1"/>
  <c r="T3068" i="1"/>
  <c r="T3069" i="1"/>
  <c r="T3070" i="1"/>
  <c r="T3071" i="1"/>
  <c r="T3072" i="1"/>
  <c r="T3073" i="1"/>
  <c r="T3074" i="1"/>
  <c r="T3075" i="1"/>
  <c r="T3076" i="1"/>
  <c r="T3077" i="1"/>
  <c r="T3078" i="1"/>
  <c r="T3079" i="1"/>
  <c r="T3080" i="1"/>
  <c r="T3081" i="1"/>
  <c r="T3082" i="1"/>
  <c r="T3083" i="1"/>
  <c r="T3084" i="1"/>
  <c r="T3085" i="1"/>
  <c r="T3086" i="1"/>
  <c r="T3087" i="1"/>
  <c r="T3088" i="1"/>
  <c r="T3089" i="1"/>
  <c r="T3090" i="1"/>
  <c r="T3091" i="1"/>
  <c r="T3092" i="1"/>
  <c r="T3093" i="1"/>
  <c r="T3094" i="1"/>
  <c r="T3095" i="1"/>
  <c r="T3096" i="1"/>
  <c r="T3097" i="1"/>
  <c r="T3098" i="1"/>
  <c r="T3099" i="1"/>
  <c r="T3100" i="1"/>
  <c r="T3101" i="1"/>
  <c r="T3102" i="1"/>
  <c r="T3103" i="1"/>
  <c r="T3104" i="1"/>
  <c r="T3105" i="1"/>
  <c r="T3106" i="1"/>
  <c r="T3107" i="1"/>
  <c r="T3108" i="1"/>
  <c r="T3109" i="1"/>
  <c r="T3110" i="1"/>
  <c r="T3111" i="1"/>
  <c r="T3112" i="1"/>
  <c r="T3113" i="1"/>
  <c r="T3114" i="1"/>
  <c r="T3115" i="1"/>
  <c r="T3116" i="1"/>
  <c r="T3117" i="1"/>
  <c r="T3118" i="1"/>
  <c r="T3119" i="1"/>
  <c r="T3120" i="1"/>
  <c r="T3121" i="1"/>
  <c r="T3122" i="1"/>
  <c r="T3123" i="1"/>
  <c r="T3124" i="1"/>
  <c r="T3125" i="1"/>
  <c r="T3126" i="1"/>
  <c r="T3127" i="1"/>
  <c r="T3128" i="1"/>
  <c r="T3129" i="1"/>
  <c r="T3130" i="1"/>
  <c r="T3131" i="1"/>
  <c r="T3132" i="1"/>
  <c r="T3133" i="1"/>
  <c r="T3134" i="1"/>
  <c r="T3135" i="1"/>
  <c r="T3136" i="1"/>
  <c r="T3137" i="1"/>
  <c r="T3138" i="1"/>
  <c r="T3139" i="1"/>
  <c r="T3140" i="1"/>
  <c r="T3141" i="1"/>
  <c r="T3142" i="1"/>
  <c r="T3143" i="1"/>
  <c r="T3144" i="1"/>
  <c r="T3145" i="1"/>
  <c r="T3146" i="1"/>
  <c r="T3147" i="1"/>
  <c r="T3148" i="1"/>
  <c r="T3149" i="1"/>
  <c r="T3150" i="1"/>
  <c r="T3151" i="1"/>
  <c r="T3152" i="1"/>
  <c r="T3153" i="1"/>
  <c r="T3154" i="1"/>
  <c r="T3155" i="1"/>
  <c r="T3156" i="1"/>
  <c r="T3157" i="1"/>
  <c r="T3158" i="1"/>
  <c r="T3159" i="1"/>
  <c r="T3160" i="1"/>
  <c r="T3161" i="1"/>
  <c r="T3162" i="1"/>
  <c r="T3163" i="1"/>
  <c r="T3164" i="1"/>
  <c r="T3165" i="1"/>
  <c r="T3166" i="1"/>
  <c r="T3167" i="1"/>
  <c r="T3168" i="1"/>
  <c r="T3169" i="1"/>
  <c r="T3170" i="1"/>
  <c r="T3171" i="1"/>
  <c r="T3172" i="1"/>
  <c r="T3173" i="1"/>
  <c r="T3174" i="1"/>
  <c r="T3175" i="1"/>
  <c r="T3176" i="1"/>
  <c r="T3177" i="1"/>
  <c r="T3178" i="1"/>
  <c r="T3179" i="1"/>
  <c r="T3180" i="1"/>
  <c r="T3181" i="1"/>
  <c r="T3182" i="1"/>
  <c r="T3183" i="1"/>
  <c r="T3184" i="1"/>
  <c r="T3185" i="1"/>
  <c r="T3186" i="1"/>
  <c r="T3187" i="1"/>
  <c r="T3188" i="1"/>
  <c r="T3189" i="1"/>
  <c r="T3190" i="1"/>
  <c r="T3191" i="1"/>
  <c r="T3192" i="1"/>
  <c r="T3193" i="1"/>
  <c r="T3194" i="1"/>
  <c r="T3195" i="1"/>
  <c r="T3196" i="1"/>
  <c r="T3197" i="1"/>
  <c r="T3198" i="1"/>
  <c r="T3199" i="1"/>
  <c r="T3200" i="1"/>
  <c r="T3201" i="1"/>
  <c r="T3202" i="1"/>
  <c r="T3203" i="1"/>
  <c r="T3204" i="1"/>
  <c r="T3205" i="1"/>
  <c r="T3206" i="1"/>
  <c r="T3207" i="1"/>
  <c r="T3208" i="1"/>
  <c r="T3209" i="1"/>
  <c r="T3210" i="1"/>
  <c r="T3211" i="1"/>
  <c r="T3212" i="1"/>
  <c r="T3213" i="1"/>
  <c r="T3214" i="1"/>
  <c r="T3215" i="1"/>
  <c r="T3216" i="1"/>
  <c r="T3217" i="1"/>
  <c r="T3218" i="1"/>
  <c r="T3219" i="1"/>
  <c r="T3220" i="1"/>
  <c r="T3221" i="1"/>
  <c r="T3222" i="1"/>
  <c r="T3223" i="1"/>
  <c r="T3224" i="1"/>
  <c r="T3225" i="1"/>
  <c r="T3226" i="1"/>
  <c r="T3227" i="1"/>
  <c r="T3228" i="1"/>
  <c r="T3229" i="1"/>
  <c r="T3230" i="1"/>
  <c r="T3231" i="1"/>
  <c r="T3232" i="1"/>
  <c r="T3233" i="1"/>
  <c r="T3234" i="1"/>
  <c r="T3235" i="1"/>
  <c r="T3236" i="1"/>
  <c r="T3237" i="1"/>
  <c r="T3238" i="1"/>
  <c r="T3239" i="1"/>
  <c r="T3240" i="1"/>
  <c r="T3241" i="1"/>
  <c r="T3242" i="1"/>
  <c r="T3243" i="1"/>
  <c r="T3244" i="1"/>
  <c r="T3245" i="1"/>
  <c r="T3246" i="1"/>
  <c r="T3247" i="1"/>
  <c r="T3248" i="1"/>
  <c r="T3249" i="1"/>
  <c r="T3250" i="1"/>
  <c r="T3251" i="1"/>
  <c r="T3252" i="1"/>
  <c r="T3253" i="1"/>
  <c r="T3254" i="1"/>
  <c r="T3255" i="1"/>
  <c r="T3256" i="1"/>
  <c r="T3257" i="1"/>
  <c r="T3258" i="1"/>
  <c r="T3259" i="1"/>
  <c r="T3260" i="1"/>
  <c r="T3261" i="1"/>
  <c r="T3262" i="1"/>
  <c r="T3263" i="1"/>
  <c r="T3264" i="1"/>
  <c r="T3265" i="1"/>
  <c r="T3266" i="1"/>
  <c r="T3267" i="1"/>
  <c r="T3268" i="1"/>
  <c r="T3269" i="1"/>
  <c r="T3270" i="1"/>
  <c r="T3271" i="1"/>
  <c r="T3272" i="1"/>
  <c r="T3273" i="1"/>
  <c r="T3274" i="1"/>
  <c r="T3275" i="1"/>
  <c r="T3276" i="1"/>
  <c r="T3277" i="1"/>
  <c r="T3278" i="1"/>
  <c r="T3279" i="1"/>
  <c r="T3280" i="1"/>
  <c r="T3281" i="1"/>
  <c r="T3282" i="1"/>
  <c r="T3283" i="1"/>
  <c r="T3284" i="1"/>
  <c r="T3285" i="1"/>
  <c r="T3286" i="1"/>
  <c r="T3287" i="1"/>
  <c r="T3288" i="1"/>
  <c r="T3289" i="1"/>
  <c r="T3290" i="1"/>
  <c r="T3291" i="1"/>
  <c r="T3292" i="1"/>
  <c r="T3293" i="1"/>
  <c r="T3294" i="1"/>
  <c r="T3295" i="1"/>
  <c r="T3296" i="1"/>
  <c r="T3297" i="1"/>
  <c r="T3298" i="1"/>
  <c r="T3299" i="1"/>
  <c r="T3300" i="1"/>
  <c r="T3301" i="1"/>
  <c r="T3302" i="1"/>
  <c r="T3303" i="1"/>
  <c r="T3304" i="1"/>
  <c r="T3305" i="1"/>
  <c r="T3306" i="1"/>
  <c r="T3307" i="1"/>
  <c r="T3308" i="1"/>
  <c r="T3309" i="1"/>
  <c r="T3310" i="1"/>
  <c r="T3311" i="1"/>
  <c r="T3312" i="1"/>
  <c r="T3313" i="1"/>
  <c r="T3314" i="1"/>
  <c r="T3315" i="1"/>
  <c r="T3316" i="1"/>
  <c r="T3317" i="1"/>
  <c r="T3318" i="1"/>
  <c r="T3319" i="1"/>
  <c r="T3320" i="1"/>
  <c r="T3321" i="1"/>
  <c r="T3322" i="1"/>
  <c r="T3323" i="1"/>
  <c r="T3324" i="1"/>
  <c r="T3325" i="1"/>
  <c r="T3326" i="1"/>
  <c r="T3327" i="1"/>
  <c r="T3328" i="1"/>
  <c r="T3329" i="1"/>
  <c r="T3330" i="1"/>
  <c r="T3331" i="1"/>
  <c r="T3332" i="1"/>
  <c r="T3333" i="1"/>
  <c r="T3334" i="1"/>
  <c r="T3335" i="1"/>
  <c r="T3336" i="1"/>
  <c r="T3337" i="1"/>
  <c r="T3338" i="1"/>
  <c r="T3339" i="1"/>
  <c r="T3340" i="1"/>
  <c r="T3341" i="1"/>
  <c r="T3342" i="1"/>
  <c r="T3343" i="1"/>
  <c r="T3344" i="1"/>
  <c r="T3345" i="1"/>
  <c r="T3346" i="1"/>
  <c r="T3347" i="1"/>
  <c r="T3348" i="1"/>
  <c r="T3349" i="1"/>
  <c r="T3350" i="1"/>
  <c r="T3351" i="1"/>
  <c r="T3352" i="1"/>
  <c r="T3353" i="1"/>
  <c r="T3354" i="1"/>
  <c r="T3355" i="1"/>
  <c r="T3356" i="1"/>
  <c r="T3357" i="1"/>
  <c r="T3358" i="1"/>
  <c r="T3359" i="1"/>
  <c r="T3360" i="1"/>
  <c r="T3361" i="1"/>
  <c r="T3362" i="1"/>
  <c r="T3363" i="1"/>
  <c r="T3364" i="1"/>
  <c r="T3365" i="1"/>
  <c r="T3366" i="1"/>
  <c r="T3367" i="1"/>
  <c r="T3368" i="1"/>
  <c r="T3369" i="1"/>
  <c r="T3370" i="1"/>
  <c r="T3371" i="1"/>
  <c r="T3372" i="1"/>
  <c r="T3373" i="1"/>
  <c r="T3374" i="1"/>
  <c r="T3375" i="1"/>
  <c r="T3376" i="1"/>
  <c r="T3377" i="1"/>
  <c r="T3378" i="1"/>
  <c r="T3379" i="1"/>
  <c r="T3380" i="1"/>
  <c r="T3381" i="1"/>
  <c r="T3382" i="1"/>
  <c r="T3383" i="1"/>
  <c r="T3384" i="1"/>
  <c r="T3385" i="1"/>
  <c r="T3386" i="1"/>
  <c r="T3387" i="1"/>
  <c r="T3388" i="1"/>
  <c r="T3389" i="1"/>
  <c r="T3390" i="1"/>
  <c r="T3391" i="1"/>
  <c r="T3392" i="1"/>
  <c r="T3393" i="1"/>
  <c r="T3394" i="1"/>
  <c r="T3395" i="1"/>
  <c r="T3396" i="1"/>
  <c r="T3397" i="1"/>
  <c r="T3398" i="1"/>
  <c r="T3399" i="1"/>
  <c r="T3400" i="1"/>
  <c r="T3401" i="1"/>
  <c r="T3402" i="1"/>
  <c r="T3403" i="1"/>
  <c r="T3404" i="1"/>
  <c r="T3405" i="1"/>
  <c r="T3406" i="1"/>
  <c r="T3407" i="1"/>
  <c r="T3408" i="1"/>
  <c r="T3409" i="1"/>
  <c r="T3410" i="1"/>
  <c r="T3411" i="1"/>
  <c r="T3412" i="1"/>
  <c r="T3413" i="1"/>
  <c r="T3414" i="1"/>
  <c r="T3415" i="1"/>
  <c r="T3416" i="1"/>
  <c r="T3417" i="1"/>
  <c r="T3418" i="1"/>
  <c r="T3419" i="1"/>
  <c r="T3420" i="1"/>
  <c r="T3421" i="1"/>
  <c r="T3422" i="1"/>
  <c r="T3423" i="1"/>
  <c r="T3424" i="1"/>
  <c r="T3425" i="1"/>
  <c r="T3426" i="1"/>
  <c r="T3427" i="1"/>
  <c r="T3428" i="1"/>
  <c r="T3429" i="1"/>
  <c r="T3430" i="1"/>
  <c r="T3431" i="1"/>
  <c r="T3432" i="1"/>
  <c r="T3433" i="1"/>
  <c r="T3434" i="1"/>
  <c r="T3435" i="1"/>
  <c r="T3436" i="1"/>
  <c r="T3437" i="1"/>
  <c r="T3438" i="1"/>
  <c r="T3439" i="1"/>
  <c r="T3440" i="1"/>
  <c r="T3441" i="1"/>
  <c r="T3442" i="1"/>
  <c r="T3443" i="1"/>
  <c r="T3444" i="1"/>
  <c r="T3445" i="1"/>
  <c r="T3446" i="1"/>
  <c r="T3447" i="1"/>
  <c r="T3448" i="1"/>
  <c r="T3449" i="1"/>
  <c r="T3450" i="1"/>
  <c r="T3451" i="1"/>
  <c r="T3452" i="1"/>
  <c r="T3453" i="1"/>
  <c r="T3454" i="1"/>
  <c r="T3455" i="1"/>
  <c r="T3456" i="1"/>
  <c r="T3457" i="1"/>
  <c r="T3458" i="1"/>
  <c r="T3459" i="1"/>
  <c r="T3460" i="1"/>
  <c r="T3461" i="1"/>
  <c r="T3462" i="1"/>
  <c r="T3463" i="1"/>
  <c r="T3464" i="1"/>
  <c r="T3465" i="1"/>
  <c r="T3466" i="1"/>
  <c r="T3467" i="1"/>
  <c r="T3468" i="1"/>
  <c r="T3469" i="1"/>
  <c r="T3470" i="1"/>
  <c r="T3471" i="1"/>
  <c r="T3472" i="1"/>
  <c r="T3473" i="1"/>
  <c r="T3474" i="1"/>
  <c r="T3475" i="1"/>
  <c r="T3476" i="1"/>
  <c r="T3477" i="1"/>
  <c r="T3478" i="1"/>
  <c r="T3479" i="1"/>
  <c r="T3480" i="1"/>
  <c r="T3481" i="1"/>
  <c r="T3482" i="1"/>
  <c r="T3483" i="1"/>
  <c r="T3484" i="1"/>
  <c r="T3485" i="1"/>
  <c r="T3486" i="1"/>
  <c r="T3487" i="1"/>
  <c r="T3488" i="1"/>
  <c r="T3489" i="1"/>
  <c r="T3490" i="1"/>
  <c r="T3491" i="1"/>
  <c r="T3492" i="1"/>
  <c r="T3493" i="1"/>
  <c r="T3494" i="1"/>
  <c r="T3495" i="1"/>
  <c r="T3496" i="1"/>
  <c r="T3497" i="1"/>
  <c r="T3498" i="1"/>
  <c r="T3499" i="1"/>
  <c r="T3500" i="1"/>
  <c r="T3501" i="1"/>
  <c r="T3502" i="1"/>
  <c r="T3503" i="1"/>
  <c r="T3504" i="1"/>
  <c r="T3505" i="1"/>
  <c r="T3506" i="1"/>
  <c r="T3507" i="1"/>
  <c r="T3508" i="1"/>
  <c r="T3509" i="1"/>
  <c r="T3510" i="1"/>
  <c r="T3511" i="1"/>
  <c r="T3512" i="1"/>
  <c r="T3513" i="1"/>
  <c r="T3514" i="1"/>
  <c r="T3515" i="1"/>
  <c r="T3516" i="1"/>
  <c r="T3517" i="1"/>
  <c r="T3518" i="1"/>
  <c r="T3519" i="1"/>
  <c r="T3520" i="1"/>
  <c r="T3521" i="1"/>
  <c r="T3522" i="1"/>
  <c r="T3523" i="1"/>
  <c r="T3524" i="1"/>
  <c r="T3525" i="1"/>
  <c r="T3526" i="1"/>
  <c r="T3527" i="1"/>
  <c r="T3528" i="1"/>
  <c r="T3529" i="1"/>
  <c r="T3530" i="1"/>
  <c r="T3531" i="1"/>
  <c r="T3532" i="1"/>
  <c r="T3533" i="1"/>
  <c r="T3534" i="1"/>
  <c r="T3535" i="1"/>
  <c r="T3536" i="1"/>
  <c r="T3537" i="1"/>
  <c r="T3538" i="1"/>
  <c r="T3539" i="1"/>
  <c r="T3540" i="1"/>
  <c r="T3541" i="1"/>
  <c r="T3542" i="1"/>
  <c r="T3543" i="1"/>
  <c r="T3544" i="1"/>
  <c r="T3545" i="1"/>
  <c r="T3546" i="1"/>
  <c r="T3547" i="1"/>
  <c r="T3548" i="1"/>
  <c r="T3549" i="1"/>
  <c r="T3550" i="1"/>
  <c r="T3551" i="1"/>
  <c r="T3552" i="1"/>
  <c r="T3553" i="1"/>
  <c r="T3554" i="1"/>
  <c r="T3555" i="1"/>
  <c r="T3556" i="1"/>
  <c r="T3557" i="1"/>
  <c r="T3558" i="1"/>
  <c r="T3559" i="1"/>
  <c r="T3560" i="1"/>
  <c r="T3561" i="1"/>
  <c r="T3562" i="1"/>
  <c r="T3563" i="1"/>
  <c r="T3564" i="1"/>
  <c r="T3565" i="1"/>
  <c r="T3566" i="1"/>
  <c r="T3567" i="1"/>
  <c r="T3568" i="1"/>
  <c r="T3569" i="1"/>
  <c r="T3570" i="1"/>
  <c r="T3571" i="1"/>
  <c r="T3572" i="1"/>
  <c r="T3573" i="1"/>
  <c r="T3574" i="1"/>
  <c r="T3575" i="1"/>
  <c r="T3576" i="1"/>
  <c r="T3577" i="1"/>
  <c r="T3578" i="1"/>
  <c r="T3579" i="1"/>
  <c r="T3580" i="1"/>
  <c r="T3581" i="1"/>
  <c r="T3582" i="1"/>
  <c r="T3583" i="1"/>
  <c r="T3584" i="1"/>
  <c r="T3585" i="1"/>
  <c r="T3586" i="1"/>
  <c r="T3587" i="1"/>
  <c r="T3588" i="1"/>
  <c r="T3589" i="1"/>
  <c r="T3590" i="1"/>
  <c r="T3591" i="1"/>
  <c r="T3592" i="1"/>
  <c r="T3593" i="1"/>
  <c r="T3594" i="1"/>
  <c r="T3595" i="1"/>
  <c r="T3596" i="1"/>
  <c r="T3597" i="1"/>
  <c r="T3598" i="1"/>
  <c r="T3599" i="1"/>
  <c r="T3600" i="1"/>
  <c r="T3601" i="1"/>
  <c r="T3602" i="1"/>
  <c r="T3603" i="1"/>
  <c r="T3604" i="1"/>
  <c r="T3605" i="1"/>
  <c r="T3606" i="1"/>
  <c r="T3607" i="1"/>
  <c r="T3608" i="1"/>
  <c r="T3609" i="1"/>
  <c r="T3610" i="1"/>
  <c r="T3611" i="1"/>
  <c r="T3612" i="1"/>
  <c r="T3613" i="1"/>
  <c r="T3614" i="1"/>
  <c r="T3615" i="1"/>
  <c r="T3616" i="1"/>
  <c r="T3617" i="1"/>
  <c r="T3618" i="1"/>
  <c r="T3619" i="1"/>
  <c r="T3620" i="1"/>
  <c r="T3621" i="1"/>
  <c r="T3622" i="1"/>
  <c r="T3623" i="1"/>
  <c r="T3624" i="1"/>
  <c r="T3625" i="1"/>
  <c r="T3626" i="1"/>
  <c r="T3627" i="1"/>
  <c r="T3628" i="1"/>
  <c r="T3629" i="1"/>
  <c r="T3630" i="1"/>
  <c r="T3631" i="1"/>
  <c r="T3632" i="1"/>
  <c r="T3633" i="1"/>
  <c r="T3634" i="1"/>
  <c r="T3635" i="1"/>
  <c r="T3636" i="1"/>
  <c r="T3637" i="1"/>
  <c r="T3638" i="1"/>
  <c r="T3639" i="1"/>
  <c r="T3640" i="1"/>
  <c r="T3641" i="1"/>
  <c r="T3642" i="1"/>
  <c r="T3643" i="1"/>
  <c r="T3644" i="1"/>
  <c r="T3645" i="1"/>
  <c r="T3646" i="1"/>
  <c r="T3647" i="1"/>
  <c r="T3648" i="1"/>
  <c r="T3649" i="1"/>
  <c r="T3650" i="1"/>
  <c r="T3651" i="1"/>
  <c r="T3652" i="1"/>
  <c r="T3653" i="1"/>
  <c r="T3654" i="1"/>
  <c r="T3655" i="1"/>
  <c r="T3656" i="1"/>
  <c r="T3657" i="1"/>
  <c r="T3658" i="1"/>
  <c r="T3659" i="1"/>
  <c r="T3660" i="1"/>
  <c r="T3661" i="1"/>
  <c r="T3662" i="1"/>
  <c r="T3663" i="1"/>
  <c r="T3664" i="1"/>
  <c r="T3665" i="1"/>
  <c r="T3666" i="1"/>
  <c r="T3667" i="1"/>
  <c r="T3668" i="1"/>
  <c r="T3669" i="1"/>
  <c r="T3670" i="1"/>
  <c r="T3671" i="1"/>
  <c r="T3672" i="1"/>
  <c r="T3673" i="1"/>
  <c r="T3674" i="1"/>
  <c r="T3675" i="1"/>
  <c r="T3676" i="1"/>
  <c r="T3677" i="1"/>
  <c r="T3678" i="1"/>
  <c r="T3679" i="1"/>
  <c r="T3680" i="1"/>
  <c r="T3681" i="1"/>
  <c r="T3682" i="1"/>
  <c r="T3683" i="1"/>
  <c r="T3684" i="1"/>
  <c r="T3685" i="1"/>
  <c r="T3686" i="1"/>
  <c r="T3687" i="1"/>
  <c r="T3688" i="1"/>
  <c r="T3689" i="1"/>
  <c r="T3690" i="1"/>
  <c r="T3691" i="1"/>
  <c r="T3692" i="1"/>
  <c r="T3693" i="1"/>
  <c r="T3694" i="1"/>
  <c r="T3695" i="1"/>
  <c r="T3696" i="1"/>
  <c r="T3697" i="1"/>
  <c r="T3698" i="1"/>
  <c r="T3699" i="1"/>
  <c r="T3700" i="1"/>
  <c r="T3701" i="1"/>
  <c r="T3702" i="1"/>
  <c r="T3703" i="1"/>
  <c r="T3704" i="1"/>
  <c r="T3705" i="1"/>
  <c r="T3706" i="1"/>
  <c r="T3707" i="1"/>
  <c r="T3708" i="1"/>
  <c r="T3709" i="1"/>
  <c r="T3710" i="1"/>
  <c r="T3711" i="1"/>
  <c r="T3712" i="1"/>
  <c r="T3713" i="1"/>
  <c r="T3714" i="1"/>
  <c r="T3715" i="1"/>
  <c r="T3716" i="1"/>
  <c r="T3717" i="1"/>
  <c r="T3718" i="1"/>
  <c r="T3719" i="1"/>
  <c r="T3720" i="1"/>
  <c r="T3721" i="1"/>
  <c r="T3722" i="1"/>
  <c r="T3723" i="1"/>
  <c r="T3724" i="1"/>
  <c r="T3725" i="1"/>
  <c r="T3726" i="1"/>
  <c r="T3727" i="1"/>
  <c r="T3728" i="1"/>
  <c r="T3729" i="1"/>
  <c r="T3730" i="1"/>
  <c r="T3731" i="1"/>
  <c r="T3732" i="1"/>
  <c r="T3733" i="1"/>
  <c r="T3734" i="1"/>
  <c r="T3735" i="1"/>
  <c r="T3736" i="1"/>
  <c r="T3737" i="1"/>
  <c r="T3738" i="1"/>
  <c r="T3739" i="1"/>
  <c r="T3740" i="1"/>
  <c r="T3741" i="1"/>
  <c r="T3742" i="1"/>
  <c r="T3743" i="1"/>
  <c r="T3744" i="1"/>
  <c r="T3745" i="1"/>
  <c r="T3746" i="1"/>
  <c r="T3747" i="1"/>
  <c r="T3748" i="1"/>
  <c r="T3749" i="1"/>
  <c r="T3750" i="1"/>
  <c r="T3751" i="1"/>
  <c r="T3752" i="1"/>
  <c r="T3753" i="1"/>
  <c r="T3754" i="1"/>
  <c r="T3755" i="1"/>
  <c r="T3756" i="1"/>
  <c r="T3757" i="1"/>
  <c r="T3758" i="1"/>
  <c r="T3759" i="1"/>
  <c r="T3760" i="1"/>
  <c r="T3761" i="1"/>
  <c r="T3762" i="1"/>
  <c r="T3763" i="1"/>
  <c r="T3764" i="1"/>
  <c r="T3765" i="1"/>
  <c r="T3766" i="1"/>
  <c r="T3767" i="1"/>
  <c r="T3768" i="1"/>
  <c r="T3769" i="1"/>
  <c r="T3770" i="1"/>
  <c r="T3771" i="1"/>
  <c r="T3772" i="1"/>
  <c r="T3773" i="1"/>
  <c r="T3774" i="1"/>
  <c r="T3775" i="1"/>
  <c r="T3776" i="1"/>
  <c r="T3777" i="1"/>
  <c r="T3778" i="1"/>
  <c r="T3779" i="1"/>
  <c r="T3780" i="1"/>
  <c r="T3781" i="1"/>
  <c r="T3782" i="1"/>
  <c r="T3783" i="1"/>
  <c r="T3784" i="1"/>
  <c r="T3785" i="1"/>
  <c r="T3786" i="1"/>
  <c r="T3787" i="1"/>
  <c r="T3788" i="1"/>
  <c r="T3789" i="1"/>
  <c r="T3790" i="1"/>
  <c r="T3791" i="1"/>
  <c r="T3792" i="1"/>
  <c r="T3793" i="1"/>
  <c r="T3794" i="1"/>
  <c r="T3795" i="1"/>
  <c r="T3796" i="1"/>
  <c r="T3797" i="1"/>
  <c r="T3798" i="1"/>
  <c r="T3799" i="1"/>
  <c r="T3800" i="1"/>
  <c r="T3801" i="1"/>
  <c r="T3802" i="1"/>
  <c r="T3803" i="1"/>
  <c r="T3804" i="1"/>
  <c r="T3805" i="1"/>
  <c r="T3806" i="1"/>
  <c r="T3807" i="1"/>
  <c r="T3808" i="1"/>
  <c r="T3809" i="1"/>
  <c r="T3810" i="1"/>
  <c r="T3811" i="1"/>
  <c r="T3812" i="1"/>
  <c r="T3813" i="1"/>
  <c r="T3814" i="1"/>
  <c r="T3815" i="1"/>
  <c r="T3816" i="1"/>
  <c r="T3817" i="1"/>
  <c r="T3818" i="1"/>
  <c r="T3819" i="1"/>
  <c r="T3820" i="1"/>
  <c r="T3821" i="1"/>
  <c r="T3822" i="1"/>
  <c r="T3823" i="1"/>
  <c r="T3824" i="1"/>
  <c r="T3825" i="1"/>
  <c r="T3826" i="1"/>
  <c r="T3827" i="1"/>
  <c r="T3828" i="1"/>
  <c r="T3829" i="1"/>
  <c r="T3830" i="1"/>
  <c r="T3831" i="1"/>
  <c r="T3832" i="1"/>
  <c r="T3833" i="1"/>
  <c r="T3834" i="1"/>
  <c r="T3835" i="1"/>
  <c r="T3836" i="1"/>
  <c r="T3837" i="1"/>
  <c r="T3838" i="1"/>
  <c r="T3839" i="1"/>
  <c r="T3840" i="1"/>
  <c r="T3841" i="1"/>
  <c r="T3842" i="1"/>
  <c r="T3843" i="1"/>
  <c r="T3844" i="1"/>
  <c r="T3845" i="1"/>
  <c r="T3846" i="1"/>
  <c r="T3847" i="1"/>
  <c r="T3848" i="1"/>
  <c r="T3849" i="1"/>
  <c r="T3850" i="1"/>
  <c r="T3851" i="1"/>
  <c r="T3852" i="1"/>
  <c r="T3853" i="1"/>
  <c r="T3854" i="1"/>
  <c r="T3855" i="1"/>
  <c r="T3856" i="1"/>
  <c r="T3857" i="1"/>
  <c r="T3858" i="1"/>
  <c r="T3859" i="1"/>
  <c r="T3860" i="1"/>
  <c r="T3861" i="1"/>
  <c r="T3862" i="1"/>
  <c r="T3863" i="1"/>
  <c r="T3864" i="1"/>
  <c r="T3865" i="1"/>
  <c r="T3866" i="1"/>
  <c r="T3867" i="1"/>
  <c r="T3868" i="1"/>
  <c r="T3869" i="1"/>
  <c r="T3870" i="1"/>
  <c r="T3871" i="1"/>
  <c r="T3872" i="1"/>
  <c r="T3873" i="1"/>
  <c r="T3874" i="1"/>
  <c r="T3875" i="1"/>
  <c r="T3876" i="1"/>
  <c r="T3877" i="1"/>
  <c r="T3878" i="1"/>
  <c r="T3879" i="1"/>
  <c r="T3880" i="1"/>
  <c r="T3881" i="1"/>
  <c r="T3882" i="1"/>
  <c r="T3883" i="1"/>
  <c r="T3884" i="1"/>
  <c r="T3885" i="1"/>
  <c r="T3886" i="1"/>
  <c r="T3887" i="1"/>
  <c r="T3888" i="1"/>
  <c r="T3889" i="1"/>
  <c r="T3890" i="1"/>
  <c r="T3891" i="1"/>
  <c r="T3892" i="1"/>
  <c r="T3893" i="1"/>
  <c r="T3894" i="1"/>
  <c r="T3895" i="1"/>
  <c r="T3896" i="1"/>
  <c r="T3897" i="1"/>
  <c r="T3898" i="1"/>
  <c r="T3899" i="1"/>
  <c r="T3900" i="1"/>
  <c r="T3901" i="1"/>
  <c r="T3902" i="1"/>
  <c r="T3903" i="1"/>
  <c r="T3904" i="1"/>
  <c r="T3905" i="1"/>
  <c r="T3906" i="1"/>
  <c r="T3907" i="1"/>
  <c r="T3908" i="1"/>
  <c r="T3909" i="1"/>
  <c r="T3910" i="1"/>
  <c r="T3911" i="1"/>
  <c r="T3912" i="1"/>
  <c r="T3913" i="1"/>
  <c r="T3914" i="1"/>
  <c r="T3915" i="1"/>
  <c r="T3916" i="1"/>
  <c r="T3917" i="1"/>
  <c r="T3918" i="1"/>
  <c r="T3919" i="1"/>
  <c r="T3920" i="1"/>
  <c r="T3921" i="1"/>
  <c r="T3922" i="1"/>
  <c r="T3923" i="1"/>
  <c r="T3924" i="1"/>
  <c r="T3925" i="1"/>
  <c r="T3926" i="1"/>
  <c r="T3927" i="1"/>
  <c r="T3928" i="1"/>
  <c r="T3929" i="1"/>
  <c r="T3930" i="1"/>
  <c r="T3931" i="1"/>
  <c r="T3932" i="1"/>
  <c r="T3933" i="1"/>
  <c r="T3934" i="1"/>
  <c r="T3935" i="1"/>
  <c r="T3936" i="1"/>
  <c r="T3937" i="1"/>
  <c r="T3938" i="1"/>
  <c r="T3939" i="1"/>
  <c r="T3940" i="1"/>
  <c r="T3941" i="1"/>
  <c r="T3942" i="1"/>
  <c r="T3943" i="1"/>
  <c r="T3944" i="1"/>
  <c r="T3945" i="1"/>
  <c r="T3946" i="1"/>
  <c r="T3947" i="1"/>
  <c r="T3948" i="1"/>
  <c r="T3949" i="1"/>
  <c r="T3950" i="1"/>
  <c r="T3951" i="1"/>
  <c r="T3952" i="1"/>
  <c r="T3953" i="1"/>
  <c r="T3954" i="1"/>
  <c r="T3955" i="1"/>
  <c r="T3956" i="1"/>
  <c r="T3957" i="1"/>
  <c r="T3958" i="1"/>
  <c r="T3959" i="1"/>
  <c r="T3960" i="1"/>
  <c r="T3961" i="1"/>
  <c r="T3962" i="1"/>
  <c r="T3963" i="1"/>
  <c r="T3964" i="1"/>
  <c r="T3965" i="1"/>
  <c r="T3966" i="1"/>
  <c r="T3967" i="1"/>
  <c r="T3968" i="1"/>
  <c r="T3969" i="1"/>
  <c r="T3970" i="1"/>
  <c r="T3971" i="1"/>
  <c r="T3972" i="1"/>
  <c r="T3973" i="1"/>
  <c r="T3974" i="1"/>
  <c r="T3975" i="1"/>
  <c r="T3976" i="1"/>
  <c r="T3977" i="1"/>
  <c r="T3978" i="1"/>
  <c r="T3979" i="1"/>
  <c r="T3980" i="1"/>
  <c r="T3981" i="1"/>
  <c r="T3982" i="1"/>
  <c r="T3983" i="1"/>
  <c r="T3984" i="1"/>
  <c r="T3985" i="1"/>
  <c r="T3986" i="1"/>
  <c r="T3987" i="1"/>
  <c r="T3988" i="1"/>
  <c r="T3989" i="1"/>
  <c r="T3990" i="1"/>
  <c r="T3991" i="1"/>
  <c r="T3992" i="1"/>
  <c r="T3993" i="1"/>
  <c r="T3994" i="1"/>
  <c r="T3995" i="1"/>
  <c r="T3996" i="1"/>
  <c r="T3997" i="1"/>
  <c r="T3998" i="1"/>
  <c r="T3999" i="1"/>
  <c r="T4000" i="1"/>
  <c r="T4001" i="1"/>
  <c r="T4002" i="1"/>
  <c r="T4003" i="1"/>
  <c r="T4004" i="1"/>
  <c r="T4005" i="1"/>
  <c r="T4006" i="1"/>
  <c r="T4007" i="1"/>
  <c r="T4008" i="1"/>
  <c r="T4009" i="1"/>
  <c r="T4010" i="1"/>
  <c r="T4011" i="1"/>
  <c r="T4012" i="1"/>
  <c r="T4013" i="1"/>
  <c r="T4014" i="1"/>
  <c r="T4015" i="1"/>
  <c r="T4016" i="1"/>
  <c r="T4017" i="1"/>
  <c r="T4018" i="1"/>
  <c r="T4019" i="1"/>
  <c r="T4020" i="1"/>
  <c r="T4021" i="1"/>
  <c r="T4022" i="1"/>
  <c r="T4023" i="1"/>
  <c r="T4024" i="1"/>
  <c r="T4025" i="1"/>
  <c r="T4026" i="1"/>
  <c r="T4027" i="1"/>
  <c r="T4028" i="1"/>
  <c r="T4029" i="1"/>
  <c r="T4030" i="1"/>
  <c r="T4031" i="1"/>
  <c r="T4032" i="1"/>
  <c r="T4033" i="1"/>
  <c r="T4034" i="1"/>
  <c r="T4035" i="1"/>
  <c r="T4036" i="1"/>
  <c r="T4037" i="1"/>
  <c r="T4038" i="1"/>
  <c r="T4039" i="1"/>
  <c r="T4040" i="1"/>
  <c r="T4041" i="1"/>
  <c r="T4042" i="1"/>
  <c r="T4043" i="1"/>
  <c r="T4044" i="1"/>
  <c r="T4045" i="1"/>
  <c r="T4046" i="1"/>
  <c r="T4047" i="1"/>
  <c r="T4048" i="1"/>
  <c r="T4049" i="1"/>
  <c r="T4050" i="1"/>
  <c r="T4051" i="1"/>
  <c r="T4052" i="1"/>
  <c r="T4053" i="1"/>
  <c r="T4054" i="1"/>
  <c r="T4055" i="1"/>
  <c r="T4056" i="1"/>
  <c r="T4057" i="1"/>
  <c r="T4058" i="1"/>
  <c r="T4059" i="1"/>
  <c r="T4060" i="1"/>
  <c r="T4061" i="1"/>
  <c r="T4062" i="1"/>
  <c r="T4063" i="1"/>
  <c r="T4064" i="1"/>
  <c r="T4065" i="1"/>
  <c r="T4066" i="1"/>
  <c r="T4067" i="1"/>
  <c r="T4068" i="1"/>
  <c r="T4069" i="1"/>
  <c r="T4070" i="1"/>
  <c r="T4071" i="1"/>
  <c r="T4072" i="1"/>
  <c r="T4073" i="1"/>
  <c r="T4074" i="1"/>
  <c r="T4075" i="1"/>
  <c r="T4076" i="1"/>
  <c r="T4077" i="1"/>
  <c r="T4078" i="1"/>
  <c r="T4079" i="1"/>
  <c r="T4080" i="1"/>
  <c r="T4081" i="1"/>
  <c r="T4082" i="1"/>
  <c r="T4083" i="1"/>
  <c r="T4084" i="1"/>
  <c r="T4085" i="1"/>
  <c r="T4086" i="1"/>
  <c r="T4087" i="1"/>
  <c r="T4088" i="1"/>
  <c r="T4089" i="1"/>
  <c r="T4090" i="1"/>
  <c r="T4091" i="1"/>
  <c r="T4092" i="1"/>
  <c r="T4093" i="1"/>
  <c r="T4094" i="1"/>
  <c r="T4095" i="1"/>
  <c r="T4096" i="1"/>
  <c r="T4097" i="1"/>
  <c r="T4098" i="1"/>
  <c r="T4099" i="1"/>
  <c r="T4100" i="1"/>
  <c r="T4101" i="1"/>
  <c r="T4102" i="1"/>
  <c r="T4103" i="1"/>
  <c r="T4104" i="1"/>
  <c r="T4105" i="1"/>
  <c r="T4106" i="1"/>
  <c r="T4107" i="1"/>
  <c r="T4108" i="1"/>
  <c r="T4109" i="1"/>
  <c r="T4110" i="1"/>
  <c r="T4111" i="1"/>
  <c r="T4112" i="1"/>
  <c r="T4113" i="1"/>
  <c r="T4114" i="1"/>
  <c r="T4115" i="1"/>
  <c r="T4116" i="1"/>
  <c r="T4117" i="1"/>
  <c r="T4118" i="1"/>
  <c r="T4119" i="1"/>
  <c r="T4120" i="1"/>
  <c r="T4121" i="1"/>
  <c r="T4122" i="1"/>
  <c r="T4123" i="1"/>
  <c r="T4124" i="1"/>
  <c r="T4125" i="1"/>
  <c r="T4126" i="1"/>
  <c r="T4127" i="1"/>
  <c r="T4128" i="1"/>
  <c r="T4129" i="1"/>
  <c r="T4130" i="1"/>
  <c r="T4131" i="1"/>
  <c r="T4132" i="1"/>
  <c r="T4133" i="1"/>
  <c r="T4134" i="1"/>
  <c r="T4135" i="1"/>
  <c r="T4136" i="1"/>
  <c r="T4137" i="1"/>
  <c r="T4138" i="1"/>
  <c r="T4139" i="1"/>
  <c r="T4140" i="1"/>
  <c r="T4141" i="1"/>
  <c r="T4142" i="1"/>
  <c r="T4143" i="1"/>
  <c r="T4144" i="1"/>
  <c r="T4145" i="1"/>
  <c r="T4146" i="1"/>
  <c r="T4147" i="1"/>
  <c r="T4148" i="1"/>
  <c r="T4149" i="1"/>
  <c r="T4150" i="1"/>
  <c r="T4151" i="1"/>
  <c r="T4152" i="1"/>
  <c r="T4153" i="1"/>
  <c r="T4154" i="1"/>
  <c r="T4155" i="1"/>
  <c r="T4156" i="1"/>
  <c r="T4157" i="1"/>
  <c r="T4158" i="1"/>
  <c r="T4159" i="1"/>
  <c r="T4160" i="1"/>
  <c r="T4161" i="1"/>
  <c r="T4162" i="1"/>
  <c r="T4163" i="1"/>
  <c r="T4164" i="1"/>
  <c r="T4165" i="1"/>
  <c r="T4166" i="1"/>
  <c r="T4167" i="1"/>
  <c r="T4168" i="1"/>
  <c r="T4169" i="1"/>
  <c r="T4170" i="1"/>
  <c r="T4171" i="1"/>
  <c r="T4172" i="1"/>
  <c r="T4173" i="1"/>
  <c r="T4174" i="1"/>
  <c r="T4175" i="1"/>
  <c r="T4176" i="1"/>
  <c r="T4177" i="1"/>
  <c r="T4178" i="1"/>
  <c r="T4179" i="1"/>
  <c r="T4180" i="1"/>
  <c r="T4181" i="1"/>
  <c r="T4182" i="1"/>
  <c r="T4183" i="1"/>
  <c r="T4184" i="1"/>
  <c r="T4185" i="1"/>
  <c r="T4186" i="1"/>
  <c r="T4187" i="1"/>
  <c r="T4188" i="1"/>
  <c r="T4189" i="1"/>
  <c r="T4190" i="1"/>
  <c r="T4191" i="1"/>
  <c r="T4192" i="1"/>
  <c r="T4193" i="1"/>
  <c r="T4194" i="1"/>
  <c r="T4195" i="1"/>
  <c r="T4196" i="1"/>
  <c r="T4197" i="1"/>
  <c r="T4198" i="1"/>
  <c r="T4199" i="1"/>
  <c r="T4200" i="1"/>
  <c r="T4201" i="1"/>
  <c r="T4202" i="1"/>
  <c r="T4203" i="1"/>
  <c r="T4204" i="1"/>
  <c r="T4205" i="1"/>
  <c r="T4206" i="1"/>
  <c r="T4207" i="1"/>
  <c r="T4208" i="1"/>
  <c r="T4209" i="1"/>
  <c r="T4210" i="1"/>
  <c r="T4211" i="1"/>
  <c r="T4212" i="1"/>
  <c r="T4213" i="1"/>
  <c r="T4214" i="1"/>
  <c r="T4215" i="1"/>
  <c r="T4216" i="1"/>
  <c r="T4217" i="1"/>
  <c r="T4218" i="1"/>
  <c r="T4219" i="1"/>
  <c r="T4220" i="1"/>
  <c r="T4221" i="1"/>
  <c r="T4222" i="1"/>
  <c r="T4223" i="1"/>
  <c r="T4224" i="1"/>
  <c r="T4225" i="1"/>
  <c r="T4226" i="1"/>
  <c r="T4227" i="1"/>
  <c r="T4228" i="1"/>
  <c r="T4229" i="1"/>
  <c r="T4230" i="1"/>
  <c r="T4231" i="1"/>
  <c r="T4232" i="1"/>
  <c r="T4233" i="1"/>
  <c r="T4234" i="1"/>
  <c r="T4235" i="1"/>
  <c r="T4236" i="1"/>
  <c r="T4237" i="1"/>
  <c r="T4238" i="1"/>
  <c r="T4239" i="1"/>
  <c r="T4240" i="1"/>
  <c r="T4241" i="1"/>
  <c r="T4242" i="1"/>
  <c r="T4243" i="1"/>
  <c r="T4244" i="1"/>
  <c r="T4245" i="1"/>
  <c r="T4246" i="1"/>
  <c r="T4247" i="1"/>
  <c r="T4248" i="1"/>
  <c r="T4249" i="1"/>
  <c r="T4250" i="1"/>
  <c r="T4251" i="1"/>
  <c r="T4252" i="1"/>
  <c r="T4253" i="1"/>
  <c r="T4254" i="1"/>
  <c r="T4255" i="1"/>
  <c r="T4256" i="1"/>
  <c r="T4257" i="1"/>
  <c r="T4258" i="1"/>
  <c r="T4259" i="1"/>
  <c r="T4260" i="1"/>
  <c r="T4261" i="1"/>
  <c r="T4262" i="1"/>
  <c r="T4263" i="1"/>
  <c r="T4264" i="1"/>
  <c r="T4265" i="1"/>
  <c r="T4266" i="1"/>
  <c r="T4267" i="1"/>
  <c r="T4268" i="1"/>
  <c r="T4269" i="1"/>
  <c r="T4270" i="1"/>
  <c r="T4271" i="1"/>
  <c r="T4272" i="1"/>
  <c r="T4273" i="1"/>
  <c r="T4274" i="1"/>
  <c r="T4275" i="1"/>
  <c r="T4276" i="1"/>
  <c r="T4277" i="1"/>
  <c r="T4278" i="1"/>
  <c r="T4279" i="1"/>
  <c r="T4280" i="1"/>
  <c r="T4281" i="1"/>
  <c r="T4282" i="1"/>
  <c r="T4283" i="1"/>
  <c r="T4284" i="1"/>
  <c r="T4285" i="1"/>
  <c r="T4286" i="1"/>
  <c r="T4287" i="1"/>
  <c r="T4288" i="1"/>
  <c r="T4289" i="1"/>
  <c r="T4290" i="1"/>
  <c r="T4291" i="1"/>
  <c r="T4292" i="1"/>
  <c r="T4293" i="1"/>
  <c r="T4294" i="1"/>
  <c r="T4295" i="1"/>
  <c r="T4296" i="1"/>
  <c r="T4297" i="1"/>
  <c r="T4298" i="1"/>
  <c r="T4299" i="1"/>
  <c r="T4300" i="1"/>
  <c r="T4301" i="1"/>
  <c r="T4302" i="1"/>
  <c r="T4303" i="1"/>
  <c r="T4304" i="1"/>
  <c r="T4305" i="1"/>
  <c r="T4306" i="1"/>
  <c r="T4307" i="1"/>
  <c r="T4308" i="1"/>
  <c r="T4309" i="1"/>
  <c r="T4310" i="1"/>
  <c r="T4311" i="1"/>
  <c r="T4312" i="1"/>
  <c r="T4313" i="1"/>
  <c r="T4314" i="1"/>
  <c r="T4315" i="1"/>
  <c r="T4316" i="1"/>
  <c r="T4317" i="1"/>
  <c r="T4318" i="1"/>
  <c r="T4319" i="1"/>
  <c r="T4320" i="1"/>
  <c r="T4321" i="1"/>
  <c r="T4322" i="1"/>
  <c r="T4323" i="1"/>
  <c r="T4324" i="1"/>
  <c r="T4325" i="1"/>
  <c r="T4326" i="1"/>
  <c r="T4327" i="1"/>
  <c r="T4328" i="1"/>
  <c r="T4329" i="1"/>
  <c r="T4330" i="1"/>
  <c r="T4331" i="1"/>
  <c r="T4332" i="1"/>
  <c r="T4333" i="1"/>
  <c r="T4334" i="1"/>
  <c r="T4335" i="1"/>
  <c r="T4336" i="1"/>
  <c r="T4337" i="1"/>
  <c r="T4338" i="1"/>
  <c r="T4339" i="1"/>
  <c r="T4340" i="1"/>
  <c r="T4341" i="1"/>
  <c r="T4342" i="1"/>
  <c r="T4343" i="1"/>
  <c r="T4344" i="1"/>
  <c r="T4345" i="1"/>
  <c r="T4346" i="1"/>
  <c r="T4347" i="1"/>
  <c r="T4348" i="1"/>
  <c r="T4349" i="1"/>
  <c r="T4350" i="1"/>
  <c r="T4351" i="1"/>
  <c r="T4352" i="1"/>
  <c r="T4353" i="1"/>
  <c r="T4354" i="1"/>
  <c r="T4355" i="1"/>
  <c r="T4356" i="1"/>
  <c r="T4357" i="1"/>
  <c r="T4358" i="1"/>
  <c r="T4359" i="1"/>
  <c r="T4360" i="1"/>
  <c r="T4361" i="1"/>
  <c r="T4362" i="1"/>
  <c r="T4363" i="1"/>
  <c r="T4364" i="1"/>
  <c r="T4365" i="1"/>
  <c r="T4366" i="1"/>
  <c r="T4367" i="1"/>
  <c r="T4368" i="1"/>
  <c r="T4369" i="1"/>
  <c r="T4370" i="1"/>
  <c r="T4371" i="1"/>
  <c r="T4372" i="1"/>
  <c r="T4373" i="1"/>
  <c r="T4374" i="1"/>
  <c r="T4375" i="1"/>
  <c r="T4376" i="1"/>
  <c r="T4377" i="1"/>
  <c r="T4378" i="1"/>
  <c r="T4379" i="1"/>
  <c r="T4380" i="1"/>
  <c r="T4381" i="1"/>
  <c r="T4382" i="1"/>
  <c r="T4383" i="1"/>
  <c r="T4384" i="1"/>
  <c r="T4385" i="1"/>
  <c r="T4386" i="1"/>
  <c r="T4387" i="1"/>
  <c r="T4388" i="1"/>
  <c r="T4389" i="1"/>
  <c r="T4390" i="1"/>
  <c r="T4391" i="1"/>
  <c r="T4392" i="1"/>
  <c r="T4393" i="1"/>
  <c r="T4394" i="1"/>
  <c r="T4395" i="1"/>
  <c r="T4396" i="1"/>
  <c r="T4397" i="1"/>
  <c r="T4398" i="1"/>
  <c r="T4399" i="1"/>
  <c r="T4400" i="1"/>
  <c r="T4401" i="1"/>
  <c r="T4402" i="1"/>
  <c r="T4403" i="1"/>
  <c r="T4404" i="1"/>
  <c r="T4405" i="1"/>
  <c r="T4406" i="1"/>
  <c r="T4407" i="1"/>
  <c r="T4408" i="1"/>
  <c r="T4409" i="1"/>
  <c r="T4410" i="1"/>
  <c r="T4411" i="1"/>
  <c r="T4412" i="1"/>
  <c r="T4413" i="1"/>
  <c r="T4414" i="1"/>
  <c r="T4415" i="1"/>
  <c r="T4416" i="1"/>
  <c r="T4417" i="1"/>
  <c r="T4418" i="1"/>
  <c r="T4419" i="1"/>
  <c r="T4420" i="1"/>
  <c r="T4421" i="1"/>
  <c r="T4422" i="1"/>
  <c r="T4423" i="1"/>
  <c r="T4424" i="1"/>
  <c r="T4425" i="1"/>
  <c r="T4426" i="1"/>
  <c r="T4427" i="1"/>
  <c r="T4428" i="1"/>
  <c r="T4429" i="1"/>
  <c r="T4430" i="1"/>
  <c r="T4431" i="1"/>
  <c r="T4432" i="1"/>
  <c r="T4433" i="1"/>
  <c r="T4434" i="1"/>
  <c r="T4435" i="1"/>
  <c r="T4436" i="1"/>
  <c r="T4437" i="1"/>
  <c r="T4438" i="1"/>
  <c r="T4439" i="1"/>
  <c r="T4440" i="1"/>
  <c r="T4441" i="1"/>
  <c r="T4442" i="1"/>
  <c r="T4443" i="1"/>
  <c r="T4444" i="1"/>
  <c r="T4445" i="1"/>
  <c r="T4446" i="1"/>
  <c r="T4447" i="1"/>
  <c r="T4448" i="1"/>
  <c r="T4449" i="1"/>
  <c r="T4450" i="1"/>
  <c r="T4451" i="1"/>
  <c r="T4452" i="1"/>
  <c r="T4453" i="1"/>
  <c r="T4454" i="1"/>
  <c r="T4455" i="1"/>
  <c r="T4456" i="1"/>
  <c r="T4457" i="1"/>
  <c r="T4458" i="1"/>
  <c r="T4459" i="1"/>
  <c r="T4460" i="1"/>
  <c r="T4461" i="1"/>
  <c r="T4462" i="1"/>
  <c r="T4463" i="1"/>
  <c r="T4464" i="1"/>
  <c r="T4465" i="1"/>
  <c r="T4466" i="1"/>
  <c r="T4467" i="1"/>
  <c r="T4468" i="1"/>
  <c r="T4469" i="1"/>
  <c r="T4470" i="1"/>
  <c r="T4471" i="1"/>
  <c r="T4472" i="1"/>
  <c r="T4473" i="1"/>
  <c r="T4474" i="1"/>
  <c r="T4475" i="1"/>
  <c r="T4476" i="1"/>
  <c r="T4477" i="1"/>
  <c r="T4478" i="1"/>
  <c r="T4479" i="1"/>
  <c r="T4480" i="1"/>
  <c r="T4481" i="1"/>
  <c r="T4482" i="1"/>
  <c r="T4483" i="1"/>
  <c r="T4484" i="1"/>
  <c r="T4485" i="1"/>
  <c r="T4486" i="1"/>
  <c r="T4487" i="1"/>
  <c r="T4488" i="1"/>
  <c r="T4489" i="1"/>
  <c r="T4490" i="1"/>
  <c r="T4491" i="1"/>
  <c r="T4492" i="1"/>
  <c r="T4493" i="1"/>
  <c r="T4494" i="1"/>
  <c r="T4495" i="1"/>
  <c r="T4496" i="1"/>
  <c r="T4497" i="1"/>
  <c r="T4498" i="1"/>
  <c r="T4499" i="1"/>
  <c r="T4500" i="1"/>
  <c r="T4501" i="1"/>
  <c r="T4502" i="1"/>
  <c r="T4503" i="1"/>
  <c r="T4504" i="1"/>
  <c r="T4505" i="1"/>
  <c r="T4506" i="1"/>
  <c r="T4507" i="1"/>
  <c r="T4508" i="1"/>
  <c r="T4509" i="1"/>
  <c r="T4510" i="1"/>
  <c r="T4511" i="1"/>
  <c r="T4512" i="1"/>
  <c r="T4513" i="1"/>
  <c r="T4514" i="1"/>
  <c r="T4515" i="1"/>
  <c r="T4516" i="1"/>
  <c r="T4517" i="1"/>
  <c r="T4518" i="1"/>
  <c r="T4519" i="1"/>
  <c r="T4520" i="1"/>
  <c r="T4521" i="1"/>
  <c r="T4522" i="1"/>
  <c r="T4523" i="1"/>
  <c r="T4524" i="1"/>
  <c r="T4525" i="1"/>
  <c r="T4526" i="1"/>
  <c r="T4527" i="1"/>
  <c r="T4528" i="1"/>
  <c r="T4529" i="1"/>
  <c r="T4530" i="1"/>
  <c r="T4531" i="1"/>
  <c r="T4532" i="1"/>
  <c r="T4533" i="1"/>
  <c r="T4534" i="1"/>
  <c r="T4535" i="1"/>
  <c r="T4536" i="1"/>
  <c r="T4537" i="1"/>
  <c r="T4538" i="1"/>
  <c r="T4539" i="1"/>
  <c r="T4540" i="1"/>
  <c r="T4541" i="1"/>
  <c r="T4542" i="1"/>
  <c r="T4543" i="1"/>
  <c r="T4544" i="1"/>
  <c r="T4545" i="1"/>
  <c r="T4546" i="1"/>
  <c r="T4547" i="1"/>
  <c r="T4548" i="1"/>
  <c r="T4549" i="1"/>
  <c r="T4550" i="1"/>
  <c r="T4551" i="1"/>
  <c r="T4552" i="1"/>
  <c r="T4553" i="1"/>
  <c r="T4554" i="1"/>
  <c r="T4555" i="1"/>
  <c r="T4556" i="1"/>
  <c r="T4557" i="1"/>
  <c r="T4558" i="1"/>
  <c r="T4559" i="1"/>
  <c r="T4560" i="1"/>
  <c r="T4561" i="1"/>
  <c r="T4562" i="1"/>
  <c r="T4563" i="1"/>
  <c r="T4564" i="1"/>
  <c r="T4565" i="1"/>
  <c r="T4566" i="1"/>
  <c r="T4567" i="1"/>
  <c r="T4568" i="1"/>
  <c r="T4569" i="1"/>
  <c r="T4570" i="1"/>
  <c r="T4571" i="1"/>
  <c r="T4572" i="1"/>
  <c r="T4573" i="1"/>
  <c r="T4574" i="1"/>
  <c r="T4575" i="1"/>
  <c r="T4576" i="1"/>
  <c r="T4577" i="1"/>
  <c r="T4578" i="1"/>
  <c r="T4579" i="1"/>
  <c r="T4580" i="1"/>
  <c r="T4581" i="1"/>
  <c r="T4582" i="1"/>
  <c r="T4583" i="1"/>
  <c r="T4584" i="1"/>
  <c r="T4585" i="1"/>
  <c r="T4586" i="1"/>
  <c r="T4587" i="1"/>
  <c r="T4588" i="1"/>
  <c r="T4589" i="1"/>
  <c r="T4590" i="1"/>
  <c r="T4591" i="1"/>
  <c r="T4592" i="1"/>
  <c r="T4593" i="1"/>
  <c r="T4594" i="1"/>
  <c r="T4595" i="1"/>
  <c r="T4596" i="1"/>
  <c r="T4597" i="1"/>
  <c r="T4598" i="1"/>
  <c r="T4599" i="1"/>
  <c r="T4600" i="1"/>
  <c r="T4601" i="1"/>
  <c r="T4602" i="1"/>
  <c r="T4603" i="1"/>
  <c r="T4604" i="1"/>
  <c r="T4605" i="1"/>
  <c r="T4606" i="1"/>
  <c r="T4607" i="1"/>
  <c r="T4608" i="1"/>
  <c r="T4609" i="1"/>
  <c r="T4610" i="1"/>
  <c r="T4611" i="1"/>
  <c r="T4612" i="1"/>
  <c r="T4613" i="1"/>
  <c r="T4614" i="1"/>
  <c r="T4615" i="1"/>
  <c r="T4616" i="1"/>
  <c r="T4617" i="1"/>
  <c r="T4618" i="1"/>
  <c r="T4619" i="1"/>
  <c r="T4620" i="1"/>
  <c r="T4621" i="1"/>
  <c r="T4622" i="1"/>
  <c r="T4623" i="1"/>
  <c r="T4624" i="1"/>
  <c r="T4625" i="1"/>
  <c r="T4626" i="1"/>
  <c r="T4627" i="1"/>
  <c r="T4628" i="1"/>
  <c r="T4629" i="1"/>
  <c r="T4630" i="1"/>
  <c r="T4631" i="1"/>
  <c r="T4632" i="1"/>
  <c r="T4633" i="1"/>
  <c r="T4634" i="1"/>
  <c r="T4635" i="1"/>
  <c r="T4636" i="1"/>
  <c r="T4637" i="1"/>
  <c r="T4638" i="1"/>
  <c r="T4639" i="1"/>
  <c r="T4640" i="1"/>
  <c r="T4641" i="1"/>
  <c r="T4642" i="1"/>
  <c r="T4643" i="1"/>
  <c r="T4644" i="1"/>
  <c r="T4645" i="1"/>
  <c r="T4646" i="1"/>
  <c r="T4647" i="1"/>
  <c r="T4648" i="1"/>
  <c r="T4649" i="1"/>
  <c r="T4650" i="1"/>
  <c r="T4651" i="1"/>
  <c r="T4652" i="1"/>
  <c r="T4653" i="1"/>
  <c r="T4654" i="1"/>
  <c r="T4655" i="1"/>
  <c r="T4656" i="1"/>
  <c r="T4657" i="1"/>
  <c r="T4658" i="1"/>
  <c r="T4659" i="1"/>
  <c r="T4660" i="1"/>
  <c r="T4661" i="1"/>
  <c r="T4662" i="1"/>
  <c r="T4663" i="1"/>
  <c r="T4664" i="1"/>
  <c r="T4665" i="1"/>
  <c r="T4666" i="1"/>
  <c r="T4667" i="1"/>
  <c r="T4668" i="1"/>
  <c r="T4669" i="1"/>
  <c r="T4670" i="1"/>
  <c r="T4671" i="1"/>
  <c r="T4672" i="1"/>
  <c r="T4673" i="1"/>
  <c r="T4674" i="1"/>
  <c r="T4675" i="1"/>
  <c r="T4676" i="1"/>
  <c r="T4677" i="1"/>
  <c r="T4678" i="1"/>
  <c r="T4679" i="1"/>
  <c r="T4680" i="1"/>
  <c r="T4681" i="1"/>
  <c r="T4682" i="1"/>
  <c r="T4683" i="1"/>
  <c r="T4684" i="1"/>
  <c r="T4685" i="1"/>
  <c r="T4686" i="1"/>
  <c r="T4687" i="1"/>
  <c r="T4688" i="1"/>
  <c r="T4689" i="1"/>
  <c r="T4690" i="1"/>
  <c r="T4691" i="1"/>
  <c r="T4692" i="1"/>
  <c r="T4693" i="1"/>
  <c r="T4694" i="1"/>
  <c r="T4695" i="1"/>
  <c r="T4696" i="1"/>
  <c r="T4697" i="1"/>
  <c r="T4698" i="1"/>
  <c r="T4699" i="1"/>
  <c r="T4700" i="1"/>
  <c r="T4701" i="1"/>
  <c r="T4702" i="1"/>
  <c r="T4703" i="1"/>
  <c r="T4704" i="1"/>
  <c r="T4705" i="1"/>
  <c r="T4706" i="1"/>
  <c r="T4707" i="1"/>
  <c r="T4708" i="1"/>
  <c r="T4709" i="1"/>
  <c r="T4710" i="1"/>
  <c r="T4711" i="1"/>
  <c r="T4712" i="1"/>
  <c r="T4713" i="1"/>
  <c r="T4714" i="1"/>
  <c r="T4715" i="1"/>
  <c r="T4716" i="1"/>
  <c r="T4717" i="1"/>
  <c r="T4718" i="1"/>
  <c r="T4719" i="1"/>
  <c r="T4720" i="1"/>
  <c r="T4721" i="1"/>
  <c r="T4722" i="1"/>
  <c r="T4723" i="1"/>
  <c r="T4724" i="1"/>
  <c r="T4725" i="1"/>
  <c r="T4726" i="1"/>
  <c r="T4727" i="1"/>
  <c r="T4728" i="1"/>
  <c r="T4729" i="1"/>
  <c r="T4730" i="1"/>
  <c r="T4731" i="1"/>
  <c r="T4732" i="1"/>
  <c r="T4733" i="1"/>
  <c r="T4734" i="1"/>
  <c r="T4735" i="1"/>
  <c r="T4736" i="1"/>
  <c r="T4737" i="1"/>
  <c r="T4738" i="1"/>
  <c r="T4739" i="1"/>
  <c r="T4740" i="1"/>
  <c r="T4741" i="1"/>
  <c r="T4742" i="1"/>
  <c r="T4743" i="1"/>
  <c r="T4744" i="1"/>
  <c r="T4745" i="1"/>
  <c r="T4746" i="1"/>
  <c r="T4747" i="1"/>
  <c r="T4748" i="1"/>
  <c r="T4749" i="1"/>
  <c r="T4750" i="1"/>
  <c r="T4751" i="1"/>
  <c r="T4752" i="1"/>
  <c r="T4753" i="1"/>
  <c r="T4754" i="1"/>
  <c r="T4755" i="1"/>
  <c r="T4756" i="1"/>
  <c r="T4757" i="1"/>
  <c r="T4758" i="1"/>
  <c r="T4759" i="1"/>
  <c r="T4760" i="1"/>
  <c r="T4761" i="1"/>
  <c r="T4762" i="1"/>
  <c r="T4763" i="1"/>
  <c r="T4764" i="1"/>
  <c r="T4765" i="1"/>
  <c r="T4766" i="1"/>
  <c r="T4767" i="1"/>
  <c r="T4768" i="1"/>
  <c r="T4769" i="1"/>
  <c r="T4770" i="1"/>
  <c r="T4771" i="1"/>
  <c r="T4772" i="1"/>
  <c r="T4773" i="1"/>
  <c r="T4774" i="1"/>
  <c r="T4775" i="1"/>
  <c r="T4776" i="1"/>
  <c r="T4777" i="1"/>
  <c r="T4778" i="1"/>
  <c r="T4779" i="1"/>
  <c r="T4780" i="1"/>
  <c r="T4781" i="1"/>
  <c r="T4782" i="1"/>
  <c r="T4783" i="1"/>
  <c r="T4784" i="1"/>
  <c r="T4785" i="1"/>
  <c r="T4786" i="1"/>
  <c r="T4787" i="1"/>
  <c r="T4788" i="1"/>
  <c r="T4789" i="1"/>
  <c r="T4790" i="1"/>
  <c r="T4791" i="1"/>
  <c r="T4792" i="1"/>
  <c r="T4793" i="1"/>
  <c r="T4794" i="1"/>
  <c r="T4795" i="1"/>
  <c r="T4796" i="1"/>
  <c r="T4797" i="1"/>
  <c r="T4798" i="1"/>
  <c r="T4799" i="1"/>
  <c r="T4800" i="1"/>
  <c r="T4801" i="1"/>
  <c r="T4802" i="1"/>
  <c r="T4803" i="1"/>
  <c r="T4804" i="1"/>
  <c r="T4805" i="1"/>
  <c r="T4806" i="1"/>
  <c r="T4807" i="1"/>
  <c r="T4808" i="1"/>
  <c r="T4809" i="1"/>
  <c r="T4810" i="1"/>
  <c r="T4811" i="1"/>
  <c r="T4812" i="1"/>
  <c r="T4813" i="1"/>
  <c r="T4814" i="1"/>
  <c r="T4815" i="1"/>
  <c r="T4816" i="1"/>
  <c r="T4817" i="1"/>
  <c r="T4818" i="1"/>
  <c r="T4819" i="1"/>
  <c r="T4820" i="1"/>
  <c r="T4821" i="1"/>
  <c r="T4822" i="1"/>
  <c r="T4823" i="1"/>
  <c r="T4824" i="1"/>
  <c r="T4825" i="1"/>
  <c r="T4826" i="1"/>
  <c r="T4827" i="1"/>
  <c r="T4828" i="1"/>
  <c r="T4829" i="1"/>
  <c r="T4830" i="1"/>
  <c r="T4831" i="1"/>
  <c r="T4832" i="1"/>
  <c r="T4833" i="1"/>
  <c r="T4834" i="1"/>
  <c r="T4835" i="1"/>
  <c r="T4836" i="1"/>
  <c r="T4837" i="1"/>
  <c r="T4838" i="1"/>
  <c r="T4839" i="1"/>
  <c r="T4840" i="1"/>
  <c r="T4841" i="1"/>
  <c r="T4842" i="1"/>
  <c r="T4843" i="1"/>
  <c r="T4844" i="1"/>
  <c r="T4845" i="1"/>
  <c r="T4846" i="1"/>
  <c r="T4847" i="1"/>
  <c r="T4848" i="1"/>
  <c r="T4849" i="1"/>
  <c r="T4850" i="1"/>
  <c r="T4851" i="1"/>
  <c r="T4852" i="1"/>
  <c r="T4853" i="1"/>
  <c r="T4854" i="1"/>
  <c r="T4855" i="1"/>
  <c r="T4856" i="1"/>
  <c r="T4857" i="1"/>
  <c r="T4858" i="1"/>
  <c r="T4859" i="1"/>
  <c r="T4860" i="1"/>
  <c r="T4861" i="1"/>
  <c r="T4862" i="1"/>
  <c r="T4863" i="1"/>
  <c r="T4864" i="1"/>
  <c r="T4865" i="1"/>
  <c r="T4866" i="1"/>
  <c r="T4867" i="1"/>
  <c r="T4868" i="1"/>
  <c r="T4869" i="1"/>
  <c r="T4870" i="1"/>
  <c r="T4871" i="1"/>
  <c r="T4872" i="1"/>
  <c r="T4873" i="1"/>
  <c r="T4874" i="1"/>
  <c r="T4875" i="1"/>
  <c r="T4876" i="1"/>
  <c r="T4877" i="1"/>
  <c r="T4878" i="1"/>
  <c r="T4879" i="1"/>
  <c r="T4880" i="1"/>
  <c r="T4881" i="1"/>
  <c r="T4882" i="1"/>
  <c r="T4883" i="1"/>
  <c r="T4884" i="1"/>
  <c r="T4885" i="1"/>
  <c r="T4886" i="1"/>
  <c r="T4887" i="1"/>
  <c r="T4888" i="1"/>
  <c r="T4889" i="1"/>
  <c r="T4890" i="1"/>
  <c r="T4891" i="1"/>
  <c r="T4892" i="1"/>
  <c r="T4893" i="1"/>
  <c r="T4894" i="1"/>
  <c r="T4895" i="1"/>
  <c r="T4896" i="1"/>
  <c r="T4897" i="1"/>
  <c r="T4898" i="1"/>
  <c r="T4899" i="1"/>
  <c r="T4900" i="1"/>
  <c r="T4901" i="1"/>
  <c r="T4902" i="1"/>
  <c r="T4903" i="1"/>
  <c r="T4904" i="1"/>
  <c r="T4905" i="1"/>
  <c r="T4906" i="1"/>
  <c r="T4907" i="1"/>
  <c r="T4908" i="1"/>
  <c r="T4909" i="1"/>
  <c r="T4910" i="1"/>
  <c r="T4911" i="1"/>
  <c r="T4912" i="1"/>
  <c r="T4913" i="1"/>
  <c r="T4914" i="1"/>
  <c r="T4915" i="1"/>
  <c r="T4916" i="1"/>
  <c r="T4917" i="1"/>
  <c r="T4918" i="1"/>
  <c r="T4919" i="1"/>
  <c r="T4920" i="1"/>
  <c r="T4921" i="1"/>
  <c r="T4922" i="1"/>
  <c r="T4923" i="1"/>
  <c r="T4924" i="1"/>
  <c r="T4925" i="1"/>
  <c r="T4926" i="1"/>
  <c r="T4927" i="1"/>
  <c r="T4928" i="1"/>
  <c r="T4929" i="1"/>
  <c r="T4930" i="1"/>
  <c r="T4931" i="1"/>
  <c r="T4932" i="1"/>
  <c r="T4933" i="1"/>
  <c r="T4934" i="1"/>
  <c r="T4935" i="1"/>
  <c r="T4936" i="1"/>
  <c r="T4937" i="1"/>
  <c r="T4938" i="1"/>
  <c r="T4939" i="1"/>
  <c r="T4940" i="1"/>
  <c r="T4941" i="1"/>
  <c r="T4942" i="1"/>
  <c r="T4943" i="1"/>
  <c r="T4944" i="1"/>
  <c r="T4945" i="1"/>
  <c r="T4946" i="1"/>
  <c r="T4947" i="1"/>
  <c r="T4948" i="1"/>
  <c r="T4949" i="1"/>
  <c r="T4950" i="1"/>
  <c r="T4951" i="1"/>
  <c r="T4952" i="1"/>
  <c r="T4953" i="1"/>
  <c r="T4954" i="1"/>
  <c r="T4955" i="1"/>
  <c r="T4956" i="1"/>
  <c r="T4957" i="1"/>
  <c r="T4958" i="1"/>
  <c r="T4959" i="1"/>
  <c r="T4960" i="1"/>
  <c r="T4961" i="1"/>
  <c r="T4962" i="1"/>
  <c r="T4963" i="1"/>
  <c r="T4964" i="1"/>
  <c r="T4965" i="1"/>
  <c r="T4966" i="1"/>
  <c r="T4967" i="1"/>
  <c r="T4968" i="1"/>
  <c r="T4969" i="1"/>
  <c r="T4970" i="1"/>
  <c r="T4971" i="1"/>
  <c r="T4972" i="1"/>
  <c r="T4973" i="1"/>
  <c r="T4974" i="1"/>
  <c r="T4975" i="1"/>
  <c r="T4976" i="1"/>
  <c r="T4977" i="1"/>
  <c r="T4978" i="1"/>
  <c r="T4979" i="1"/>
  <c r="T4980" i="1"/>
  <c r="T4981" i="1"/>
  <c r="T4982" i="1"/>
  <c r="T4983" i="1"/>
  <c r="T4984" i="1"/>
  <c r="T4985" i="1"/>
  <c r="T4986" i="1"/>
  <c r="T4987" i="1"/>
  <c r="T4988" i="1"/>
  <c r="T4989" i="1"/>
  <c r="T4990" i="1"/>
  <c r="T4991" i="1"/>
  <c r="T4992" i="1"/>
  <c r="T4993" i="1"/>
  <c r="T4994" i="1"/>
  <c r="T4995" i="1"/>
  <c r="T4996" i="1"/>
  <c r="T4997" i="1"/>
  <c r="T4998" i="1"/>
  <c r="T4999" i="1"/>
  <c r="T5000" i="1"/>
  <c r="T5001" i="1"/>
  <c r="L2" i="1"/>
  <c r="S2" i="1"/>
  <c r="S3" i="1"/>
  <c r="S4" i="1"/>
  <c r="S5" i="1"/>
  <c r="S6" i="1"/>
  <c r="S7" i="1"/>
  <c r="S8" i="1"/>
  <c r="S9" i="1"/>
  <c r="S10" i="1"/>
  <c r="S11" i="1"/>
  <c r="S12" i="1"/>
  <c r="S13" i="1"/>
  <c r="S14" i="1"/>
  <c r="S15" i="1"/>
  <c r="S16" i="1"/>
  <c r="S17" i="1"/>
  <c r="S18" i="1"/>
  <c r="S19" i="1"/>
  <c r="S20" i="1"/>
  <c r="S21" i="1"/>
  <c r="S22" i="1"/>
  <c r="S23" i="1"/>
  <c r="S24" i="1"/>
  <c r="S25" i="1"/>
  <c r="S26" i="1"/>
  <c r="S27" i="1"/>
  <c r="S28" i="1"/>
  <c r="S29" i="1"/>
  <c r="S30" i="1"/>
  <c r="S31" i="1"/>
  <c r="S32" i="1"/>
  <c r="S33" i="1"/>
  <c r="S34" i="1"/>
  <c r="S35" i="1"/>
  <c r="S36" i="1"/>
  <c r="S37" i="1"/>
  <c r="S38" i="1"/>
  <c r="S39" i="1"/>
  <c r="S40" i="1"/>
  <c r="S41" i="1"/>
  <c r="S42" i="1"/>
  <c r="S43" i="1"/>
  <c r="S44" i="1"/>
  <c r="S45" i="1"/>
  <c r="S46" i="1"/>
  <c r="S47" i="1"/>
  <c r="S48" i="1"/>
  <c r="S49" i="1"/>
  <c r="S50" i="1"/>
  <c r="S51" i="1"/>
  <c r="S52" i="1"/>
  <c r="S53" i="1"/>
  <c r="S54" i="1"/>
  <c r="S55" i="1"/>
  <c r="S56" i="1"/>
  <c r="S57" i="1"/>
  <c r="S58" i="1"/>
  <c r="S59" i="1"/>
  <c r="S60" i="1"/>
  <c r="S61" i="1"/>
  <c r="S62" i="1"/>
  <c r="S63" i="1"/>
  <c r="S64" i="1"/>
  <c r="S65" i="1"/>
  <c r="S66" i="1"/>
  <c r="S67" i="1"/>
  <c r="S68" i="1"/>
  <c r="S69" i="1"/>
  <c r="S70" i="1"/>
  <c r="S71" i="1"/>
  <c r="S72" i="1"/>
  <c r="S73" i="1"/>
  <c r="S74" i="1"/>
  <c r="S75" i="1"/>
  <c r="S76" i="1"/>
  <c r="S77" i="1"/>
  <c r="S78" i="1"/>
  <c r="S79" i="1"/>
  <c r="S80" i="1"/>
  <c r="S81" i="1"/>
  <c r="S82" i="1"/>
  <c r="S83" i="1"/>
  <c r="S84" i="1"/>
  <c r="S85" i="1"/>
  <c r="S86" i="1"/>
  <c r="S87" i="1"/>
  <c r="S88" i="1"/>
  <c r="S89" i="1"/>
  <c r="S90" i="1"/>
  <c r="S91" i="1"/>
  <c r="S92" i="1"/>
  <c r="S93" i="1"/>
  <c r="S94" i="1"/>
  <c r="S95" i="1"/>
  <c r="S96" i="1"/>
  <c r="S97" i="1"/>
  <c r="S98" i="1"/>
  <c r="S99" i="1"/>
  <c r="S100" i="1"/>
  <c r="S101" i="1"/>
  <c r="S102" i="1"/>
  <c r="S103" i="1"/>
  <c r="S104" i="1"/>
  <c r="S105" i="1"/>
  <c r="S106" i="1"/>
  <c r="S107" i="1"/>
  <c r="S108" i="1"/>
  <c r="S109" i="1"/>
  <c r="S110" i="1"/>
  <c r="S111" i="1"/>
  <c r="S112" i="1"/>
  <c r="S113" i="1"/>
  <c r="S114" i="1"/>
  <c r="S115" i="1"/>
  <c r="S116" i="1"/>
  <c r="S117" i="1"/>
  <c r="S118" i="1"/>
  <c r="S119" i="1"/>
  <c r="S120" i="1"/>
  <c r="S121" i="1"/>
  <c r="S122" i="1"/>
  <c r="S123" i="1"/>
  <c r="S124" i="1"/>
  <c r="S125" i="1"/>
  <c r="S126" i="1"/>
  <c r="S127" i="1"/>
  <c r="S128" i="1"/>
  <c r="S129" i="1"/>
  <c r="S130" i="1"/>
  <c r="S131" i="1"/>
  <c r="S132" i="1"/>
  <c r="S133" i="1"/>
  <c r="S134" i="1"/>
  <c r="S135" i="1"/>
  <c r="S136" i="1"/>
  <c r="S137" i="1"/>
  <c r="S138" i="1"/>
  <c r="S139" i="1"/>
  <c r="S140" i="1"/>
  <c r="S141" i="1"/>
  <c r="S142" i="1"/>
  <c r="S143" i="1"/>
  <c r="S144" i="1"/>
  <c r="S145" i="1"/>
  <c r="S146" i="1"/>
  <c r="S147" i="1"/>
  <c r="S148" i="1"/>
  <c r="S149" i="1"/>
  <c r="S150" i="1"/>
  <c r="S151" i="1"/>
  <c r="S152" i="1"/>
  <c r="S153" i="1"/>
  <c r="S154" i="1"/>
  <c r="S155" i="1"/>
  <c r="S156" i="1"/>
  <c r="S157" i="1"/>
  <c r="S158" i="1"/>
  <c r="S159" i="1"/>
  <c r="S160" i="1"/>
  <c r="S161" i="1"/>
  <c r="S162" i="1"/>
  <c r="S163" i="1"/>
  <c r="S164" i="1"/>
  <c r="S165" i="1"/>
  <c r="S166" i="1"/>
  <c r="S167" i="1"/>
  <c r="S168" i="1"/>
  <c r="S169" i="1"/>
  <c r="S170" i="1"/>
  <c r="S171" i="1"/>
  <c r="S172" i="1"/>
  <c r="S173" i="1"/>
  <c r="S174" i="1"/>
  <c r="S175" i="1"/>
  <c r="S176" i="1"/>
  <c r="S177" i="1"/>
  <c r="S178" i="1"/>
  <c r="S179" i="1"/>
  <c r="S180" i="1"/>
  <c r="S181" i="1"/>
  <c r="S182" i="1"/>
  <c r="S183" i="1"/>
  <c r="S184" i="1"/>
  <c r="S185" i="1"/>
  <c r="S186" i="1"/>
  <c r="S187" i="1"/>
  <c r="S188" i="1"/>
  <c r="S189" i="1"/>
  <c r="S190" i="1"/>
  <c r="S191" i="1"/>
  <c r="S192" i="1"/>
  <c r="S193" i="1"/>
  <c r="S194" i="1"/>
  <c r="S195" i="1"/>
  <c r="S196" i="1"/>
  <c r="S197" i="1"/>
  <c r="S198" i="1"/>
  <c r="S199" i="1"/>
  <c r="S200" i="1"/>
  <c r="S201" i="1"/>
  <c r="S202" i="1"/>
  <c r="S203" i="1"/>
  <c r="S204" i="1"/>
  <c r="S205" i="1"/>
  <c r="S206" i="1"/>
  <c r="S207" i="1"/>
  <c r="S208" i="1"/>
  <c r="S209" i="1"/>
  <c r="S210" i="1"/>
  <c r="S211" i="1"/>
  <c r="S212" i="1"/>
  <c r="S213" i="1"/>
  <c r="S214" i="1"/>
  <c r="S215" i="1"/>
  <c r="S216" i="1"/>
  <c r="S217" i="1"/>
  <c r="S218" i="1"/>
  <c r="S219" i="1"/>
  <c r="S220" i="1"/>
  <c r="S221" i="1"/>
  <c r="S222" i="1"/>
  <c r="S223" i="1"/>
  <c r="S224" i="1"/>
  <c r="S225" i="1"/>
  <c r="S226" i="1"/>
  <c r="S227" i="1"/>
  <c r="S228" i="1"/>
  <c r="S229" i="1"/>
  <c r="S230" i="1"/>
  <c r="S231" i="1"/>
  <c r="S232" i="1"/>
  <c r="S233" i="1"/>
  <c r="S234" i="1"/>
  <c r="S235" i="1"/>
  <c r="S236" i="1"/>
  <c r="S237" i="1"/>
  <c r="S238" i="1"/>
  <c r="S239" i="1"/>
  <c r="S240" i="1"/>
  <c r="S241" i="1"/>
  <c r="S242" i="1"/>
  <c r="S243" i="1"/>
  <c r="S244" i="1"/>
  <c r="S245" i="1"/>
  <c r="S246" i="1"/>
  <c r="S247" i="1"/>
  <c r="S248" i="1"/>
  <c r="S249" i="1"/>
  <c r="S250" i="1"/>
  <c r="S251" i="1"/>
  <c r="S252" i="1"/>
  <c r="S253" i="1"/>
  <c r="S254" i="1"/>
  <c r="S255" i="1"/>
  <c r="S256" i="1"/>
  <c r="S257" i="1"/>
  <c r="S258" i="1"/>
  <c r="S259" i="1"/>
  <c r="S260" i="1"/>
  <c r="S261" i="1"/>
  <c r="S262" i="1"/>
  <c r="S263" i="1"/>
  <c r="S264" i="1"/>
  <c r="S265" i="1"/>
  <c r="S266" i="1"/>
  <c r="S267" i="1"/>
  <c r="S268" i="1"/>
  <c r="S269" i="1"/>
  <c r="S270" i="1"/>
  <c r="S271" i="1"/>
  <c r="S272" i="1"/>
  <c r="S273" i="1"/>
  <c r="S274" i="1"/>
  <c r="S275" i="1"/>
  <c r="S276" i="1"/>
  <c r="S277" i="1"/>
  <c r="S278" i="1"/>
  <c r="S279" i="1"/>
  <c r="S280" i="1"/>
  <c r="S281" i="1"/>
  <c r="S282" i="1"/>
  <c r="S283" i="1"/>
  <c r="S284" i="1"/>
  <c r="S285" i="1"/>
  <c r="S286" i="1"/>
  <c r="S287" i="1"/>
  <c r="S288" i="1"/>
  <c r="S289" i="1"/>
  <c r="S290" i="1"/>
  <c r="S291" i="1"/>
  <c r="S292" i="1"/>
  <c r="S293" i="1"/>
  <c r="S294" i="1"/>
  <c r="S295" i="1"/>
  <c r="S296" i="1"/>
  <c r="S297" i="1"/>
  <c r="S298" i="1"/>
  <c r="S299" i="1"/>
  <c r="S300" i="1"/>
  <c r="S301" i="1"/>
  <c r="S302" i="1"/>
  <c r="S303" i="1"/>
  <c r="S304" i="1"/>
  <c r="S305" i="1"/>
  <c r="S306" i="1"/>
  <c r="S307" i="1"/>
  <c r="S308" i="1"/>
  <c r="S309" i="1"/>
  <c r="S310" i="1"/>
  <c r="S311" i="1"/>
  <c r="S312" i="1"/>
  <c r="S313" i="1"/>
  <c r="S314" i="1"/>
  <c r="S315" i="1"/>
  <c r="S316" i="1"/>
  <c r="S317" i="1"/>
  <c r="S318" i="1"/>
  <c r="S319" i="1"/>
  <c r="S320" i="1"/>
  <c r="S321" i="1"/>
  <c r="S322" i="1"/>
  <c r="S323" i="1"/>
  <c r="S324" i="1"/>
  <c r="S325" i="1"/>
  <c r="S326" i="1"/>
  <c r="S327" i="1"/>
  <c r="S328" i="1"/>
  <c r="S329" i="1"/>
  <c r="S330" i="1"/>
  <c r="S331" i="1"/>
  <c r="S332" i="1"/>
  <c r="S333" i="1"/>
  <c r="S334" i="1"/>
  <c r="S335" i="1"/>
  <c r="S336" i="1"/>
  <c r="S337" i="1"/>
  <c r="S338" i="1"/>
  <c r="S339" i="1"/>
  <c r="S340" i="1"/>
  <c r="S341" i="1"/>
  <c r="S342" i="1"/>
  <c r="S343" i="1"/>
  <c r="S344" i="1"/>
  <c r="S345" i="1"/>
  <c r="S346" i="1"/>
  <c r="S347" i="1"/>
  <c r="S348" i="1"/>
  <c r="S349" i="1"/>
  <c r="S350" i="1"/>
  <c r="S351" i="1"/>
  <c r="S352" i="1"/>
  <c r="S353" i="1"/>
  <c r="S354" i="1"/>
  <c r="S355" i="1"/>
  <c r="S356" i="1"/>
  <c r="S357" i="1"/>
  <c r="S358" i="1"/>
  <c r="S359" i="1"/>
  <c r="S360" i="1"/>
  <c r="S361" i="1"/>
  <c r="S362" i="1"/>
  <c r="S363" i="1"/>
  <c r="S364" i="1"/>
  <c r="S365" i="1"/>
  <c r="S366" i="1"/>
  <c r="S367" i="1"/>
  <c r="S368" i="1"/>
  <c r="S369" i="1"/>
  <c r="S370" i="1"/>
  <c r="S371" i="1"/>
  <c r="S372" i="1"/>
  <c r="S373" i="1"/>
  <c r="S374" i="1"/>
  <c r="S375" i="1"/>
  <c r="S376" i="1"/>
  <c r="S377" i="1"/>
  <c r="S378" i="1"/>
  <c r="S379" i="1"/>
  <c r="S380" i="1"/>
  <c r="S381" i="1"/>
  <c r="S382" i="1"/>
  <c r="S383" i="1"/>
  <c r="S384" i="1"/>
  <c r="S385" i="1"/>
  <c r="S386" i="1"/>
  <c r="S387" i="1"/>
  <c r="S388" i="1"/>
  <c r="S389" i="1"/>
  <c r="S390" i="1"/>
  <c r="S391" i="1"/>
  <c r="S392" i="1"/>
  <c r="S393" i="1"/>
  <c r="S394" i="1"/>
  <c r="S395" i="1"/>
  <c r="S396" i="1"/>
  <c r="S397" i="1"/>
  <c r="S398" i="1"/>
  <c r="S399" i="1"/>
  <c r="S400" i="1"/>
  <c r="S401" i="1"/>
  <c r="S402" i="1"/>
  <c r="S403" i="1"/>
  <c r="S404" i="1"/>
  <c r="S405" i="1"/>
  <c r="S406" i="1"/>
  <c r="S407" i="1"/>
  <c r="S408" i="1"/>
  <c r="S409" i="1"/>
  <c r="S410" i="1"/>
  <c r="S411" i="1"/>
  <c r="S412" i="1"/>
  <c r="S413" i="1"/>
  <c r="S414" i="1"/>
  <c r="S415" i="1"/>
  <c r="S416" i="1"/>
  <c r="S417" i="1"/>
  <c r="S418" i="1"/>
  <c r="S419" i="1"/>
  <c r="S420" i="1"/>
  <c r="S421" i="1"/>
  <c r="S422" i="1"/>
  <c r="S423" i="1"/>
  <c r="S424" i="1"/>
  <c r="S425" i="1"/>
  <c r="S426" i="1"/>
  <c r="S427" i="1"/>
  <c r="S428" i="1"/>
  <c r="S429" i="1"/>
  <c r="S430" i="1"/>
  <c r="S431" i="1"/>
  <c r="S432" i="1"/>
  <c r="S433" i="1"/>
  <c r="S434" i="1"/>
  <c r="S435" i="1"/>
  <c r="S436" i="1"/>
  <c r="S437" i="1"/>
  <c r="S438" i="1"/>
  <c r="S439" i="1"/>
  <c r="S440" i="1"/>
  <c r="S441" i="1"/>
  <c r="S442" i="1"/>
  <c r="S443" i="1"/>
  <c r="S444" i="1"/>
  <c r="S445" i="1"/>
  <c r="S446" i="1"/>
  <c r="S447" i="1"/>
  <c r="S448" i="1"/>
  <c r="S449" i="1"/>
  <c r="S450" i="1"/>
  <c r="S451" i="1"/>
  <c r="S452" i="1"/>
  <c r="S453" i="1"/>
  <c r="S454" i="1"/>
  <c r="S455" i="1"/>
  <c r="S456" i="1"/>
  <c r="S457" i="1"/>
  <c r="S458" i="1"/>
  <c r="S459" i="1"/>
  <c r="S460" i="1"/>
  <c r="S461" i="1"/>
  <c r="S462" i="1"/>
  <c r="S463" i="1"/>
  <c r="S464" i="1"/>
  <c r="S465" i="1"/>
  <c r="S466" i="1"/>
  <c r="S467" i="1"/>
  <c r="S468" i="1"/>
  <c r="S469" i="1"/>
  <c r="S470" i="1"/>
  <c r="S471" i="1"/>
  <c r="S472" i="1"/>
  <c r="S473" i="1"/>
  <c r="S474" i="1"/>
  <c r="S475" i="1"/>
  <c r="S476" i="1"/>
  <c r="S477" i="1"/>
  <c r="S478" i="1"/>
  <c r="S479" i="1"/>
  <c r="S480" i="1"/>
  <c r="S481" i="1"/>
  <c r="S482" i="1"/>
  <c r="S483" i="1"/>
  <c r="S484" i="1"/>
  <c r="S485" i="1"/>
  <c r="S486" i="1"/>
  <c r="S487" i="1"/>
  <c r="S488" i="1"/>
  <c r="S489" i="1"/>
  <c r="S490" i="1"/>
  <c r="S491" i="1"/>
  <c r="S492" i="1"/>
  <c r="S493" i="1"/>
  <c r="S494" i="1"/>
  <c r="S495" i="1"/>
  <c r="S496" i="1"/>
  <c r="S497" i="1"/>
  <c r="S498" i="1"/>
  <c r="S499" i="1"/>
  <c r="S500" i="1"/>
  <c r="S501" i="1"/>
  <c r="S502" i="1"/>
  <c r="S503" i="1"/>
  <c r="S504" i="1"/>
  <c r="S505" i="1"/>
  <c r="S506" i="1"/>
  <c r="S507" i="1"/>
  <c r="S508" i="1"/>
  <c r="S509" i="1"/>
  <c r="S510" i="1"/>
  <c r="S511" i="1"/>
  <c r="S512" i="1"/>
  <c r="S513" i="1"/>
  <c r="S514" i="1"/>
  <c r="S515" i="1"/>
  <c r="S516" i="1"/>
  <c r="S517" i="1"/>
  <c r="S518" i="1"/>
  <c r="S519" i="1"/>
  <c r="S520" i="1"/>
  <c r="S521" i="1"/>
  <c r="S522" i="1"/>
  <c r="S523" i="1"/>
  <c r="S524" i="1"/>
  <c r="S525" i="1"/>
  <c r="S526" i="1"/>
  <c r="S527" i="1"/>
  <c r="S528" i="1"/>
  <c r="S529" i="1"/>
  <c r="S530" i="1"/>
  <c r="S531" i="1"/>
  <c r="S532" i="1"/>
  <c r="S533" i="1"/>
  <c r="S534" i="1"/>
  <c r="S535" i="1"/>
  <c r="S536" i="1"/>
  <c r="S537" i="1"/>
  <c r="S538" i="1"/>
  <c r="S539" i="1"/>
  <c r="S540" i="1"/>
  <c r="S541" i="1"/>
  <c r="S542" i="1"/>
  <c r="S543" i="1"/>
  <c r="S544" i="1"/>
  <c r="S545" i="1"/>
  <c r="S546" i="1"/>
  <c r="S547" i="1"/>
  <c r="S548" i="1"/>
  <c r="S549" i="1"/>
  <c r="S550" i="1"/>
  <c r="S551" i="1"/>
  <c r="S552" i="1"/>
  <c r="S553" i="1"/>
  <c r="S554" i="1"/>
  <c r="S555" i="1"/>
  <c r="S556" i="1"/>
  <c r="S557" i="1"/>
  <c r="S558" i="1"/>
  <c r="S559" i="1"/>
  <c r="S560" i="1"/>
  <c r="S561" i="1"/>
  <c r="S562" i="1"/>
  <c r="S563" i="1"/>
  <c r="S564" i="1"/>
  <c r="S565" i="1"/>
  <c r="S566" i="1"/>
  <c r="S567" i="1"/>
  <c r="S568" i="1"/>
  <c r="S569" i="1"/>
  <c r="S570" i="1"/>
  <c r="S571" i="1"/>
  <c r="S572" i="1"/>
  <c r="S573" i="1"/>
  <c r="S574" i="1"/>
  <c r="S575" i="1"/>
  <c r="S576" i="1"/>
  <c r="S577" i="1"/>
  <c r="S578" i="1"/>
  <c r="S579" i="1"/>
  <c r="S580" i="1"/>
  <c r="S581" i="1"/>
  <c r="S582" i="1"/>
  <c r="S583" i="1"/>
  <c r="S584" i="1"/>
  <c r="S585" i="1"/>
  <c r="S586" i="1"/>
  <c r="S587" i="1"/>
  <c r="S588" i="1"/>
  <c r="S589" i="1"/>
  <c r="S590" i="1"/>
  <c r="S591" i="1"/>
  <c r="S592" i="1"/>
  <c r="S593" i="1"/>
  <c r="S594" i="1"/>
  <c r="S595" i="1"/>
  <c r="S596" i="1"/>
  <c r="S597" i="1"/>
  <c r="S598" i="1"/>
  <c r="S599" i="1"/>
  <c r="S600" i="1"/>
  <c r="S601" i="1"/>
  <c r="S602" i="1"/>
  <c r="S603" i="1"/>
  <c r="S604" i="1"/>
  <c r="S605" i="1"/>
  <c r="S606" i="1"/>
  <c r="S607" i="1"/>
  <c r="S608" i="1"/>
  <c r="S609" i="1"/>
  <c r="S610" i="1"/>
  <c r="S611" i="1"/>
  <c r="S612" i="1"/>
  <c r="S613" i="1"/>
  <c r="S614" i="1"/>
  <c r="S615" i="1"/>
  <c r="S616" i="1"/>
  <c r="S617" i="1"/>
  <c r="S618" i="1"/>
  <c r="S619" i="1"/>
  <c r="S620" i="1"/>
  <c r="S621" i="1"/>
  <c r="S622" i="1"/>
  <c r="S623" i="1"/>
  <c r="S624" i="1"/>
  <c r="S625" i="1"/>
  <c r="S626" i="1"/>
  <c r="S627" i="1"/>
  <c r="S628" i="1"/>
  <c r="S629" i="1"/>
  <c r="S630" i="1"/>
  <c r="S631" i="1"/>
  <c r="S632" i="1"/>
  <c r="S633" i="1"/>
  <c r="S634" i="1"/>
  <c r="S635" i="1"/>
  <c r="S636" i="1"/>
  <c r="S637" i="1"/>
  <c r="S638" i="1"/>
  <c r="S639" i="1"/>
  <c r="S640" i="1"/>
  <c r="S641" i="1"/>
  <c r="S642" i="1"/>
  <c r="S643" i="1"/>
  <c r="S644" i="1"/>
  <c r="S645" i="1"/>
  <c r="S646" i="1"/>
  <c r="S647" i="1"/>
  <c r="S648" i="1"/>
  <c r="S649" i="1"/>
  <c r="S650" i="1"/>
  <c r="S651" i="1"/>
  <c r="S652" i="1"/>
  <c r="S653" i="1"/>
  <c r="S654" i="1"/>
  <c r="S655" i="1"/>
  <c r="S656" i="1"/>
  <c r="S657" i="1"/>
  <c r="S658" i="1"/>
  <c r="S659" i="1"/>
  <c r="S660" i="1"/>
  <c r="S661" i="1"/>
  <c r="S662" i="1"/>
  <c r="S663" i="1"/>
  <c r="S664" i="1"/>
  <c r="S665" i="1"/>
  <c r="S666" i="1"/>
  <c r="S667" i="1"/>
  <c r="S668" i="1"/>
  <c r="S669" i="1"/>
  <c r="S670" i="1"/>
  <c r="S671" i="1"/>
  <c r="S672" i="1"/>
  <c r="S673" i="1"/>
  <c r="S674" i="1"/>
  <c r="S675" i="1"/>
  <c r="S676" i="1"/>
  <c r="S677" i="1"/>
  <c r="S678" i="1"/>
  <c r="S679" i="1"/>
  <c r="S680" i="1"/>
  <c r="S681" i="1"/>
  <c r="S682" i="1"/>
  <c r="S683" i="1"/>
  <c r="S684" i="1"/>
  <c r="S685" i="1"/>
  <c r="S686" i="1"/>
  <c r="S687" i="1"/>
  <c r="S688" i="1"/>
  <c r="S689" i="1"/>
  <c r="S690" i="1"/>
  <c r="S691" i="1"/>
  <c r="S692" i="1"/>
  <c r="S693" i="1"/>
  <c r="S694" i="1"/>
  <c r="S695" i="1"/>
  <c r="S696" i="1"/>
  <c r="S697" i="1"/>
  <c r="S698" i="1"/>
  <c r="S699" i="1"/>
  <c r="S700" i="1"/>
  <c r="S701" i="1"/>
  <c r="S702" i="1"/>
  <c r="S703" i="1"/>
  <c r="S704" i="1"/>
  <c r="S705" i="1"/>
  <c r="S706" i="1"/>
  <c r="S707" i="1"/>
  <c r="S708" i="1"/>
  <c r="S709" i="1"/>
  <c r="S710" i="1"/>
  <c r="S711" i="1"/>
  <c r="S712" i="1"/>
  <c r="S713" i="1"/>
  <c r="S714" i="1"/>
  <c r="S715" i="1"/>
  <c r="S716" i="1"/>
  <c r="S717" i="1"/>
  <c r="S718" i="1"/>
  <c r="S719" i="1"/>
  <c r="S720" i="1"/>
  <c r="S721" i="1"/>
  <c r="S722" i="1"/>
  <c r="S723" i="1"/>
  <c r="S724" i="1"/>
  <c r="S725" i="1"/>
  <c r="S726" i="1"/>
  <c r="S727" i="1"/>
  <c r="S728" i="1"/>
  <c r="S729" i="1"/>
  <c r="S730" i="1"/>
  <c r="S731" i="1"/>
  <c r="S732" i="1"/>
  <c r="S733" i="1"/>
  <c r="S734" i="1"/>
  <c r="S735" i="1"/>
  <c r="S736" i="1"/>
  <c r="S737" i="1"/>
  <c r="S738" i="1"/>
  <c r="S739" i="1"/>
  <c r="S740" i="1"/>
  <c r="S741" i="1"/>
  <c r="S742" i="1"/>
  <c r="S743" i="1"/>
  <c r="S744" i="1"/>
  <c r="S745" i="1"/>
  <c r="S746" i="1"/>
  <c r="S747" i="1"/>
  <c r="S748" i="1"/>
  <c r="S749" i="1"/>
  <c r="S750" i="1"/>
  <c r="S751" i="1"/>
  <c r="S752" i="1"/>
  <c r="S753" i="1"/>
  <c r="S754" i="1"/>
  <c r="S755" i="1"/>
  <c r="S756" i="1"/>
  <c r="S757" i="1"/>
  <c r="S758" i="1"/>
  <c r="S759" i="1"/>
  <c r="S760" i="1"/>
  <c r="S761" i="1"/>
  <c r="S762" i="1"/>
  <c r="S763" i="1"/>
  <c r="S764" i="1"/>
  <c r="S765" i="1"/>
  <c r="S766" i="1"/>
  <c r="S767" i="1"/>
  <c r="S768" i="1"/>
  <c r="S769" i="1"/>
  <c r="S770" i="1"/>
  <c r="S771" i="1"/>
  <c r="S772" i="1"/>
  <c r="S773" i="1"/>
  <c r="S774" i="1"/>
  <c r="S775" i="1"/>
  <c r="S776" i="1"/>
  <c r="S777" i="1"/>
  <c r="S778" i="1"/>
  <c r="S779" i="1"/>
  <c r="S780" i="1"/>
  <c r="S781" i="1"/>
  <c r="S782" i="1"/>
  <c r="S783" i="1"/>
  <c r="S784" i="1"/>
  <c r="S785" i="1"/>
  <c r="S786" i="1"/>
  <c r="S787" i="1"/>
  <c r="S788" i="1"/>
  <c r="S789" i="1"/>
  <c r="S790" i="1"/>
  <c r="S791" i="1"/>
  <c r="S792" i="1"/>
  <c r="S793" i="1"/>
  <c r="S794" i="1"/>
  <c r="S795" i="1"/>
  <c r="S796" i="1"/>
  <c r="S797" i="1"/>
  <c r="S798" i="1"/>
  <c r="S799" i="1"/>
  <c r="S800" i="1"/>
  <c r="S801" i="1"/>
  <c r="S802" i="1"/>
  <c r="S803" i="1"/>
  <c r="S804" i="1"/>
  <c r="S805" i="1"/>
  <c r="S806" i="1"/>
  <c r="S807" i="1"/>
  <c r="S808" i="1"/>
  <c r="S809" i="1"/>
  <c r="S810" i="1"/>
  <c r="S811" i="1"/>
  <c r="S812" i="1"/>
  <c r="S813" i="1"/>
  <c r="S814" i="1"/>
  <c r="S815" i="1"/>
  <c r="S816" i="1"/>
  <c r="S817" i="1"/>
  <c r="S818" i="1"/>
  <c r="S819" i="1"/>
  <c r="S820" i="1"/>
  <c r="S821" i="1"/>
  <c r="S822" i="1"/>
  <c r="S823" i="1"/>
  <c r="S824" i="1"/>
  <c r="S825" i="1"/>
  <c r="S826" i="1"/>
  <c r="S827" i="1"/>
  <c r="S828" i="1"/>
  <c r="S829" i="1"/>
  <c r="S830" i="1"/>
  <c r="S831" i="1"/>
  <c r="S832" i="1"/>
  <c r="S833" i="1"/>
  <c r="S834" i="1"/>
  <c r="S835" i="1"/>
  <c r="S836" i="1"/>
  <c r="S837" i="1"/>
  <c r="S838" i="1"/>
  <c r="S839" i="1"/>
  <c r="S840" i="1"/>
  <c r="S841" i="1"/>
  <c r="S842" i="1"/>
  <c r="S843" i="1"/>
  <c r="S844" i="1"/>
  <c r="S845" i="1"/>
  <c r="S846" i="1"/>
  <c r="S847" i="1"/>
  <c r="S848" i="1"/>
  <c r="S849" i="1"/>
  <c r="S850" i="1"/>
  <c r="S851" i="1"/>
  <c r="S852" i="1"/>
  <c r="S853" i="1"/>
  <c r="S854" i="1"/>
  <c r="S855" i="1"/>
  <c r="S856" i="1"/>
  <c r="S857" i="1"/>
  <c r="S858" i="1"/>
  <c r="S859" i="1"/>
  <c r="S860" i="1"/>
  <c r="S861" i="1"/>
  <c r="S862" i="1"/>
  <c r="S863" i="1"/>
  <c r="S864" i="1"/>
  <c r="S865" i="1"/>
  <c r="S866" i="1"/>
  <c r="S867" i="1"/>
  <c r="S868" i="1"/>
  <c r="S869" i="1"/>
  <c r="S870" i="1"/>
  <c r="S871" i="1"/>
  <c r="S872" i="1"/>
  <c r="S873" i="1"/>
  <c r="S874" i="1"/>
  <c r="S875" i="1"/>
  <c r="S876" i="1"/>
  <c r="S877" i="1"/>
  <c r="S878" i="1"/>
  <c r="S879" i="1"/>
  <c r="S880" i="1"/>
  <c r="S881" i="1"/>
  <c r="S882" i="1"/>
  <c r="S883" i="1"/>
  <c r="S884" i="1"/>
  <c r="S885" i="1"/>
  <c r="S886" i="1"/>
  <c r="S887" i="1"/>
  <c r="S888" i="1"/>
  <c r="S889" i="1"/>
  <c r="S890" i="1"/>
  <c r="S891" i="1"/>
  <c r="S892" i="1"/>
  <c r="S893" i="1"/>
  <c r="S894" i="1"/>
  <c r="S895" i="1"/>
  <c r="S896" i="1"/>
  <c r="S897" i="1"/>
  <c r="S898" i="1"/>
  <c r="S899" i="1"/>
  <c r="S900" i="1"/>
  <c r="S901" i="1"/>
  <c r="S902" i="1"/>
  <c r="S903" i="1"/>
  <c r="S904" i="1"/>
  <c r="S905" i="1"/>
  <c r="S906" i="1"/>
  <c r="S907" i="1"/>
  <c r="S908" i="1"/>
  <c r="S909" i="1"/>
  <c r="S910" i="1"/>
  <c r="S911" i="1"/>
  <c r="S912" i="1"/>
  <c r="S913" i="1"/>
  <c r="S914" i="1"/>
  <c r="S915" i="1"/>
  <c r="S916" i="1"/>
  <c r="S917" i="1"/>
  <c r="S918" i="1"/>
  <c r="S919" i="1"/>
  <c r="S920" i="1"/>
  <c r="S921" i="1"/>
  <c r="S922" i="1"/>
  <c r="S923" i="1"/>
  <c r="S924" i="1"/>
  <c r="S925" i="1"/>
  <c r="S926" i="1"/>
  <c r="S927" i="1"/>
  <c r="S928" i="1"/>
  <c r="S929" i="1"/>
  <c r="S930" i="1"/>
  <c r="S931" i="1"/>
  <c r="S932" i="1"/>
  <c r="S933" i="1"/>
  <c r="S934" i="1"/>
  <c r="S935" i="1"/>
  <c r="S936" i="1"/>
  <c r="S937" i="1"/>
  <c r="S938" i="1"/>
  <c r="S939" i="1"/>
  <c r="S940" i="1"/>
  <c r="S941" i="1"/>
  <c r="S942" i="1"/>
  <c r="S943" i="1"/>
  <c r="S944" i="1"/>
  <c r="S945" i="1"/>
  <c r="S946" i="1"/>
  <c r="S947" i="1"/>
  <c r="S948" i="1"/>
  <c r="S949" i="1"/>
  <c r="S950" i="1"/>
  <c r="S951" i="1"/>
  <c r="S952" i="1"/>
  <c r="S953" i="1"/>
  <c r="S954" i="1"/>
  <c r="S955" i="1"/>
  <c r="S956" i="1"/>
  <c r="S957" i="1"/>
  <c r="S958" i="1"/>
  <c r="S959" i="1"/>
  <c r="S960" i="1"/>
  <c r="S961" i="1"/>
  <c r="S962" i="1"/>
  <c r="S963" i="1"/>
  <c r="S964" i="1"/>
  <c r="S965" i="1"/>
  <c r="S966" i="1"/>
  <c r="S967" i="1"/>
  <c r="S968" i="1"/>
  <c r="S969" i="1"/>
  <c r="S970" i="1"/>
  <c r="S971" i="1"/>
  <c r="S972" i="1"/>
  <c r="S973" i="1"/>
  <c r="S974" i="1"/>
  <c r="S975" i="1"/>
  <c r="S976" i="1"/>
  <c r="S977" i="1"/>
  <c r="S978" i="1"/>
  <c r="S979" i="1"/>
  <c r="S980" i="1"/>
  <c r="S981" i="1"/>
  <c r="S982" i="1"/>
  <c r="S983" i="1"/>
  <c r="S984" i="1"/>
  <c r="S985" i="1"/>
  <c r="S986" i="1"/>
  <c r="S987" i="1"/>
  <c r="S988" i="1"/>
  <c r="S989" i="1"/>
  <c r="S990" i="1"/>
  <c r="S991" i="1"/>
  <c r="S992" i="1"/>
  <c r="S993" i="1"/>
  <c r="S994" i="1"/>
  <c r="S995" i="1"/>
  <c r="S996" i="1"/>
  <c r="S997" i="1"/>
  <c r="S998" i="1"/>
  <c r="S999" i="1"/>
  <c r="S1000" i="1"/>
  <c r="S1001" i="1"/>
  <c r="S1002" i="1"/>
  <c r="S1003" i="1"/>
  <c r="S1004" i="1"/>
  <c r="S1005" i="1"/>
  <c r="S1006" i="1"/>
  <c r="S1007" i="1"/>
  <c r="S1008" i="1"/>
  <c r="S1009" i="1"/>
  <c r="S1010" i="1"/>
  <c r="S1011" i="1"/>
  <c r="S1012" i="1"/>
  <c r="S1013" i="1"/>
  <c r="S1014" i="1"/>
  <c r="S1015" i="1"/>
  <c r="S1016" i="1"/>
  <c r="S1017" i="1"/>
  <c r="S1018" i="1"/>
  <c r="S1019" i="1"/>
  <c r="S1020" i="1"/>
  <c r="S1021" i="1"/>
  <c r="S1022" i="1"/>
  <c r="S1023" i="1"/>
  <c r="S1024" i="1"/>
  <c r="S1025" i="1"/>
  <c r="S1026" i="1"/>
  <c r="S1027" i="1"/>
  <c r="S1028" i="1"/>
  <c r="S1029" i="1"/>
  <c r="S1030" i="1"/>
  <c r="S1031" i="1"/>
  <c r="S1032" i="1"/>
  <c r="S1033" i="1"/>
  <c r="S1034" i="1"/>
  <c r="S1035" i="1"/>
  <c r="S1036" i="1"/>
  <c r="S1037" i="1"/>
  <c r="S1038" i="1"/>
  <c r="S1039" i="1"/>
  <c r="S1040" i="1"/>
  <c r="S1041" i="1"/>
  <c r="S1042" i="1"/>
  <c r="S1043" i="1"/>
  <c r="S1044" i="1"/>
  <c r="S1045" i="1"/>
  <c r="S1046" i="1"/>
  <c r="S1047" i="1"/>
  <c r="S1048" i="1"/>
  <c r="S1049" i="1"/>
  <c r="S1050" i="1"/>
  <c r="S1051" i="1"/>
  <c r="S1052" i="1"/>
  <c r="S1053" i="1"/>
  <c r="S1054" i="1"/>
  <c r="S1055" i="1"/>
  <c r="S1056" i="1"/>
  <c r="S1057" i="1"/>
  <c r="S1058" i="1"/>
  <c r="S1059" i="1"/>
  <c r="S1060" i="1"/>
  <c r="S1061" i="1"/>
  <c r="S1062" i="1"/>
  <c r="S1063" i="1"/>
  <c r="S1064" i="1"/>
  <c r="S1065" i="1"/>
  <c r="S1066" i="1"/>
  <c r="S1067" i="1"/>
  <c r="S1068" i="1"/>
  <c r="S1069" i="1"/>
  <c r="S1070" i="1"/>
  <c r="S1071" i="1"/>
  <c r="S1072" i="1"/>
  <c r="S1073" i="1"/>
  <c r="S1074" i="1"/>
  <c r="S1075" i="1"/>
  <c r="S1076" i="1"/>
  <c r="S1077" i="1"/>
  <c r="S1078" i="1"/>
  <c r="S1079" i="1"/>
  <c r="S1080" i="1"/>
  <c r="S1081" i="1"/>
  <c r="S1082" i="1"/>
  <c r="S1083" i="1"/>
  <c r="S1084" i="1"/>
  <c r="S1085" i="1"/>
  <c r="S1086" i="1"/>
  <c r="S1087" i="1"/>
  <c r="S1088" i="1"/>
  <c r="S1089" i="1"/>
  <c r="S1090" i="1"/>
  <c r="S1091" i="1"/>
  <c r="S1092" i="1"/>
  <c r="S1093" i="1"/>
  <c r="S1094" i="1"/>
  <c r="S1095" i="1"/>
  <c r="S1096" i="1"/>
  <c r="S1097" i="1"/>
  <c r="S1098" i="1"/>
  <c r="S1099" i="1"/>
  <c r="S1100" i="1"/>
  <c r="S1101" i="1"/>
  <c r="S1102" i="1"/>
  <c r="S1103" i="1"/>
  <c r="S1104" i="1"/>
  <c r="S1105" i="1"/>
  <c r="S1106" i="1"/>
  <c r="S1107" i="1"/>
  <c r="S1108" i="1"/>
  <c r="S1109" i="1"/>
  <c r="S1110" i="1"/>
  <c r="S1111" i="1"/>
  <c r="S1112" i="1"/>
  <c r="S1113" i="1"/>
  <c r="S1114" i="1"/>
  <c r="S1115" i="1"/>
  <c r="S1116" i="1"/>
  <c r="S1117" i="1"/>
  <c r="S1118" i="1"/>
  <c r="S1119" i="1"/>
  <c r="S1120" i="1"/>
  <c r="S1121" i="1"/>
  <c r="S1122" i="1"/>
  <c r="S1123" i="1"/>
  <c r="S1124" i="1"/>
  <c r="S1125" i="1"/>
  <c r="S1126" i="1"/>
  <c r="S1127" i="1"/>
  <c r="S1128" i="1"/>
  <c r="S1129" i="1"/>
  <c r="S1130" i="1"/>
  <c r="S1131" i="1"/>
  <c r="S1132" i="1"/>
  <c r="S1133" i="1"/>
  <c r="S1134" i="1"/>
  <c r="S1135" i="1"/>
  <c r="S1136" i="1"/>
  <c r="S1137" i="1"/>
  <c r="S1138" i="1"/>
  <c r="S1139" i="1"/>
  <c r="S1140" i="1"/>
  <c r="S1141" i="1"/>
  <c r="S1142" i="1"/>
  <c r="S1143" i="1"/>
  <c r="S1144" i="1"/>
  <c r="S1145" i="1"/>
  <c r="S1146" i="1"/>
  <c r="S1147" i="1"/>
  <c r="S1148" i="1"/>
  <c r="S1149" i="1"/>
  <c r="S1150" i="1"/>
  <c r="S1151" i="1"/>
  <c r="S1152" i="1"/>
  <c r="S1153" i="1"/>
  <c r="S1154" i="1"/>
  <c r="S1155" i="1"/>
  <c r="S1156" i="1"/>
  <c r="S1157" i="1"/>
  <c r="S1158" i="1"/>
  <c r="S1159" i="1"/>
  <c r="S1160" i="1"/>
  <c r="S1161" i="1"/>
  <c r="S1162" i="1"/>
  <c r="S1163" i="1"/>
  <c r="S1164" i="1"/>
  <c r="S1165" i="1"/>
  <c r="S1166" i="1"/>
  <c r="S1167" i="1"/>
  <c r="S1168" i="1"/>
  <c r="S1169" i="1"/>
  <c r="S1170" i="1"/>
  <c r="S1171" i="1"/>
  <c r="S1172" i="1"/>
  <c r="S1173" i="1"/>
  <c r="S1174" i="1"/>
  <c r="S1175" i="1"/>
  <c r="S1176" i="1"/>
  <c r="S1177" i="1"/>
  <c r="S1178" i="1"/>
  <c r="S1179" i="1"/>
  <c r="S1180" i="1"/>
  <c r="S1181" i="1"/>
  <c r="S1182" i="1"/>
  <c r="S1183" i="1"/>
  <c r="S1184" i="1"/>
  <c r="S1185" i="1"/>
  <c r="S1186" i="1"/>
  <c r="S1187" i="1"/>
  <c r="S1188" i="1"/>
  <c r="S1189" i="1"/>
  <c r="S1190" i="1"/>
  <c r="S1191" i="1"/>
  <c r="S1192" i="1"/>
  <c r="S1193" i="1"/>
  <c r="S1194" i="1"/>
  <c r="S1195" i="1"/>
  <c r="S1196" i="1"/>
  <c r="S1197" i="1"/>
  <c r="S1198" i="1"/>
  <c r="S1199" i="1"/>
  <c r="S1200" i="1"/>
  <c r="S1201" i="1"/>
  <c r="S1202" i="1"/>
  <c r="S1203" i="1"/>
  <c r="S1204" i="1"/>
  <c r="S1205" i="1"/>
  <c r="S1206" i="1"/>
  <c r="S1207" i="1"/>
  <c r="S1208" i="1"/>
  <c r="S1209" i="1"/>
  <c r="S1210" i="1"/>
  <c r="S1211" i="1"/>
  <c r="S1212" i="1"/>
  <c r="S1213" i="1"/>
  <c r="S1214" i="1"/>
  <c r="S1215" i="1"/>
  <c r="S1216" i="1"/>
  <c r="S1217" i="1"/>
  <c r="S1218" i="1"/>
  <c r="S1219" i="1"/>
  <c r="S1220" i="1"/>
  <c r="S1221" i="1"/>
  <c r="S1222" i="1"/>
  <c r="S1223" i="1"/>
  <c r="S1224" i="1"/>
  <c r="S1225" i="1"/>
  <c r="S1226" i="1"/>
  <c r="S1227" i="1"/>
  <c r="S1228" i="1"/>
  <c r="S1229" i="1"/>
  <c r="S1230" i="1"/>
  <c r="S1231" i="1"/>
  <c r="S1232" i="1"/>
  <c r="S1233" i="1"/>
  <c r="S1234" i="1"/>
  <c r="S1235" i="1"/>
  <c r="S1236" i="1"/>
  <c r="S1237" i="1"/>
  <c r="S1238" i="1"/>
  <c r="S1239" i="1"/>
  <c r="S1240" i="1"/>
  <c r="S1241" i="1"/>
  <c r="S1242" i="1"/>
  <c r="S1243" i="1"/>
  <c r="S1244" i="1"/>
  <c r="S1245" i="1"/>
  <c r="S1246" i="1"/>
  <c r="S1247" i="1"/>
  <c r="S1248" i="1"/>
  <c r="S1249" i="1"/>
  <c r="S1250" i="1"/>
  <c r="S1251" i="1"/>
  <c r="S1252" i="1"/>
  <c r="S1253" i="1"/>
  <c r="S1254" i="1"/>
  <c r="S1255" i="1"/>
  <c r="S1256" i="1"/>
  <c r="S1257" i="1"/>
  <c r="S1258" i="1"/>
  <c r="S1259" i="1"/>
  <c r="S1260" i="1"/>
  <c r="S1261" i="1"/>
  <c r="S1262" i="1"/>
  <c r="S1263" i="1"/>
  <c r="S1264" i="1"/>
  <c r="S1265" i="1"/>
  <c r="S1266" i="1"/>
  <c r="S1267" i="1"/>
  <c r="S1268" i="1"/>
  <c r="S1269" i="1"/>
  <c r="S1270" i="1"/>
  <c r="S1271" i="1"/>
  <c r="S1272" i="1"/>
  <c r="S1273" i="1"/>
  <c r="S1274" i="1"/>
  <c r="S1275" i="1"/>
  <c r="S1276" i="1"/>
  <c r="S1277" i="1"/>
  <c r="S1278" i="1"/>
  <c r="S1279" i="1"/>
  <c r="S1280" i="1"/>
  <c r="S1281" i="1"/>
  <c r="S1282" i="1"/>
  <c r="S1283" i="1"/>
  <c r="S1284" i="1"/>
  <c r="S1285" i="1"/>
  <c r="S1286" i="1"/>
  <c r="S1287" i="1"/>
  <c r="S1288" i="1"/>
  <c r="S1289" i="1"/>
  <c r="S1290" i="1"/>
  <c r="S1291" i="1"/>
  <c r="S1292" i="1"/>
  <c r="S1293" i="1"/>
  <c r="S1294" i="1"/>
  <c r="S1295" i="1"/>
  <c r="S1296" i="1"/>
  <c r="S1297" i="1"/>
  <c r="S1298" i="1"/>
  <c r="S1299" i="1"/>
  <c r="S1300" i="1"/>
  <c r="S1301" i="1"/>
  <c r="S1302" i="1"/>
  <c r="S1303" i="1"/>
  <c r="S1304" i="1"/>
  <c r="S1305" i="1"/>
  <c r="S1306" i="1"/>
  <c r="S1307" i="1"/>
  <c r="S1308" i="1"/>
  <c r="S1309" i="1"/>
  <c r="S1310" i="1"/>
  <c r="S1311" i="1"/>
  <c r="S1312" i="1"/>
  <c r="S1313" i="1"/>
  <c r="S1314" i="1"/>
  <c r="S1315" i="1"/>
  <c r="S1316" i="1"/>
  <c r="S1317" i="1"/>
  <c r="S1318" i="1"/>
  <c r="S1319" i="1"/>
  <c r="S1320" i="1"/>
  <c r="S1321" i="1"/>
  <c r="S1322" i="1"/>
  <c r="S1323" i="1"/>
  <c r="S1324" i="1"/>
  <c r="S1325" i="1"/>
  <c r="S1326" i="1"/>
  <c r="S1327" i="1"/>
  <c r="S1328" i="1"/>
  <c r="S1329" i="1"/>
  <c r="S1330" i="1"/>
  <c r="S1331" i="1"/>
  <c r="S1332" i="1"/>
  <c r="S1333" i="1"/>
  <c r="S1334" i="1"/>
  <c r="S1335" i="1"/>
  <c r="S1336" i="1"/>
  <c r="S1337" i="1"/>
  <c r="S1338" i="1"/>
  <c r="S1339" i="1"/>
  <c r="S1340" i="1"/>
  <c r="S1341" i="1"/>
  <c r="S1342" i="1"/>
  <c r="S1343" i="1"/>
  <c r="S1344" i="1"/>
  <c r="S1345" i="1"/>
  <c r="S1346" i="1"/>
  <c r="S1347" i="1"/>
  <c r="S1348" i="1"/>
  <c r="S1349" i="1"/>
  <c r="S1350" i="1"/>
  <c r="S1351" i="1"/>
  <c r="S1352" i="1"/>
  <c r="S1353" i="1"/>
  <c r="S1354" i="1"/>
  <c r="S1355" i="1"/>
  <c r="S1356" i="1"/>
  <c r="S1357" i="1"/>
  <c r="S1358" i="1"/>
  <c r="S1359" i="1"/>
  <c r="S1360" i="1"/>
  <c r="S1361" i="1"/>
  <c r="S1362" i="1"/>
  <c r="S1363" i="1"/>
  <c r="S1364" i="1"/>
  <c r="S1365" i="1"/>
  <c r="S1366" i="1"/>
  <c r="S1367" i="1"/>
  <c r="S1368" i="1"/>
  <c r="S1369" i="1"/>
  <c r="S1370" i="1"/>
  <c r="S1371" i="1"/>
  <c r="S1372" i="1"/>
  <c r="S1373" i="1"/>
  <c r="S1374" i="1"/>
  <c r="S1375" i="1"/>
  <c r="S1376" i="1"/>
  <c r="S1377" i="1"/>
  <c r="S1378" i="1"/>
  <c r="S1379" i="1"/>
  <c r="S1380" i="1"/>
  <c r="S1381" i="1"/>
  <c r="S1382" i="1"/>
  <c r="S1383" i="1"/>
  <c r="S1384" i="1"/>
  <c r="S1385" i="1"/>
  <c r="S1386" i="1"/>
  <c r="S1387" i="1"/>
  <c r="S1388" i="1"/>
  <c r="S1389" i="1"/>
  <c r="S1390" i="1"/>
  <c r="S1391" i="1"/>
  <c r="S1392" i="1"/>
  <c r="S1393" i="1"/>
  <c r="S1394" i="1"/>
  <c r="S1395" i="1"/>
  <c r="S1396" i="1"/>
  <c r="S1397" i="1"/>
  <c r="S1398" i="1"/>
  <c r="S1399" i="1"/>
  <c r="S1400" i="1"/>
  <c r="S1401" i="1"/>
  <c r="S1402" i="1"/>
  <c r="S1403" i="1"/>
  <c r="S1404" i="1"/>
  <c r="S1405" i="1"/>
  <c r="S1406" i="1"/>
  <c r="S1407" i="1"/>
  <c r="S1408" i="1"/>
  <c r="S1409" i="1"/>
  <c r="S1410" i="1"/>
  <c r="S1411" i="1"/>
  <c r="S1412" i="1"/>
  <c r="S1413" i="1"/>
  <c r="S1414" i="1"/>
  <c r="S1415" i="1"/>
  <c r="S1416" i="1"/>
  <c r="S1417" i="1"/>
  <c r="S1418" i="1"/>
  <c r="S1419" i="1"/>
  <c r="S1420" i="1"/>
  <c r="S1421" i="1"/>
  <c r="S1422" i="1"/>
  <c r="S1423" i="1"/>
  <c r="S1424" i="1"/>
  <c r="S1425" i="1"/>
  <c r="S1426" i="1"/>
  <c r="S1427" i="1"/>
  <c r="S1428" i="1"/>
  <c r="S1429" i="1"/>
  <c r="S1430" i="1"/>
  <c r="S1431" i="1"/>
  <c r="S1432" i="1"/>
  <c r="S1433" i="1"/>
  <c r="S1434" i="1"/>
  <c r="S1435" i="1"/>
  <c r="S1436" i="1"/>
  <c r="S1437" i="1"/>
  <c r="S1438" i="1"/>
  <c r="S1439" i="1"/>
  <c r="S1440" i="1"/>
  <c r="S1441" i="1"/>
  <c r="S1442" i="1"/>
  <c r="S1443" i="1"/>
  <c r="S1444" i="1"/>
  <c r="S1445" i="1"/>
  <c r="S1446" i="1"/>
  <c r="S1447" i="1"/>
  <c r="S1448" i="1"/>
  <c r="S1449" i="1"/>
  <c r="S1450" i="1"/>
  <c r="S1451" i="1"/>
  <c r="S1452" i="1"/>
  <c r="S1453" i="1"/>
  <c r="S1454" i="1"/>
  <c r="S1455" i="1"/>
  <c r="S1456" i="1"/>
  <c r="S1457" i="1"/>
  <c r="S1458" i="1"/>
  <c r="S1459" i="1"/>
  <c r="S1460" i="1"/>
  <c r="S1461" i="1"/>
  <c r="S1462" i="1"/>
  <c r="S1463" i="1"/>
  <c r="S1464" i="1"/>
  <c r="S1465" i="1"/>
  <c r="S1466" i="1"/>
  <c r="S1467" i="1"/>
  <c r="S1468" i="1"/>
  <c r="S1469" i="1"/>
  <c r="S1470" i="1"/>
  <c r="S1471" i="1"/>
  <c r="S1472" i="1"/>
  <c r="S1473" i="1"/>
  <c r="S1474" i="1"/>
  <c r="S1475" i="1"/>
  <c r="S1476" i="1"/>
  <c r="S1477" i="1"/>
  <c r="S1478" i="1"/>
  <c r="S1479" i="1"/>
  <c r="S1480" i="1"/>
  <c r="S1481" i="1"/>
  <c r="S1482" i="1"/>
  <c r="S1483" i="1"/>
  <c r="S1484" i="1"/>
  <c r="S1485" i="1"/>
  <c r="S1486" i="1"/>
  <c r="S1487" i="1"/>
  <c r="S1488" i="1"/>
  <c r="S1489" i="1"/>
  <c r="S1490" i="1"/>
  <c r="S1491" i="1"/>
  <c r="S1492" i="1"/>
  <c r="S1493" i="1"/>
  <c r="S1494" i="1"/>
  <c r="S1495" i="1"/>
  <c r="S1496" i="1"/>
  <c r="S1497" i="1"/>
  <c r="S1498" i="1"/>
  <c r="S1499" i="1"/>
  <c r="S1500" i="1"/>
  <c r="S1501" i="1"/>
  <c r="S1502" i="1"/>
  <c r="S1503" i="1"/>
  <c r="S1504" i="1"/>
  <c r="S1505" i="1"/>
  <c r="S1506" i="1"/>
  <c r="S1507" i="1"/>
  <c r="S1508" i="1"/>
  <c r="S1509" i="1"/>
  <c r="S1510" i="1"/>
  <c r="S1511" i="1"/>
  <c r="S1512" i="1"/>
  <c r="S1513" i="1"/>
  <c r="S1514" i="1"/>
  <c r="S1515" i="1"/>
  <c r="S1516" i="1"/>
  <c r="S1517" i="1"/>
  <c r="S1518" i="1"/>
  <c r="S1519" i="1"/>
  <c r="S1520" i="1"/>
  <c r="S1521" i="1"/>
  <c r="S1522" i="1"/>
  <c r="S1523" i="1"/>
  <c r="S1524" i="1"/>
  <c r="S1525" i="1"/>
  <c r="S1526" i="1"/>
  <c r="S1527" i="1"/>
  <c r="S1528" i="1"/>
  <c r="S1529" i="1"/>
  <c r="S1530" i="1"/>
  <c r="S1531" i="1"/>
  <c r="S1532" i="1"/>
  <c r="S1533" i="1"/>
  <c r="S1534" i="1"/>
  <c r="S1535" i="1"/>
  <c r="S1536" i="1"/>
  <c r="S1537" i="1"/>
  <c r="S1538" i="1"/>
  <c r="S1539" i="1"/>
  <c r="S1540" i="1"/>
  <c r="S1541" i="1"/>
  <c r="S1542" i="1"/>
  <c r="S1543" i="1"/>
  <c r="S1544" i="1"/>
  <c r="S1545" i="1"/>
  <c r="S1546" i="1"/>
  <c r="S1547" i="1"/>
  <c r="S1548" i="1"/>
  <c r="S1549" i="1"/>
  <c r="S1550" i="1"/>
  <c r="S1551" i="1"/>
  <c r="S1552" i="1"/>
  <c r="S1553" i="1"/>
  <c r="S1554" i="1"/>
  <c r="S1555" i="1"/>
  <c r="S1556" i="1"/>
  <c r="S1557" i="1"/>
  <c r="S1558" i="1"/>
  <c r="S1559" i="1"/>
  <c r="S1560" i="1"/>
  <c r="S1561" i="1"/>
  <c r="S1562" i="1"/>
  <c r="S1563" i="1"/>
  <c r="S1564" i="1"/>
  <c r="S1565" i="1"/>
  <c r="S1566" i="1"/>
  <c r="S1567" i="1"/>
  <c r="S1568" i="1"/>
  <c r="S1569" i="1"/>
  <c r="S1570" i="1"/>
  <c r="S1571" i="1"/>
  <c r="S1572" i="1"/>
  <c r="S1573" i="1"/>
  <c r="S1574" i="1"/>
  <c r="S1575" i="1"/>
  <c r="S1576" i="1"/>
  <c r="S1577" i="1"/>
  <c r="S1578" i="1"/>
  <c r="S1579" i="1"/>
  <c r="S1580" i="1"/>
  <c r="S1581" i="1"/>
  <c r="S1582" i="1"/>
  <c r="S1583" i="1"/>
  <c r="S1584" i="1"/>
  <c r="S1585" i="1"/>
  <c r="S1586" i="1"/>
  <c r="S1587" i="1"/>
  <c r="S1588" i="1"/>
  <c r="S1589" i="1"/>
  <c r="S1590" i="1"/>
  <c r="S1591" i="1"/>
  <c r="S1592" i="1"/>
  <c r="S1593" i="1"/>
  <c r="S1594" i="1"/>
  <c r="S1595" i="1"/>
  <c r="S1596" i="1"/>
  <c r="S1597" i="1"/>
  <c r="S1598" i="1"/>
  <c r="S1599" i="1"/>
  <c r="S1600" i="1"/>
  <c r="S1601" i="1"/>
  <c r="S1602" i="1"/>
  <c r="S1603" i="1"/>
  <c r="S1604" i="1"/>
  <c r="S1605" i="1"/>
  <c r="S1606" i="1"/>
  <c r="S1607" i="1"/>
  <c r="S1608" i="1"/>
  <c r="S1609" i="1"/>
  <c r="S1610" i="1"/>
  <c r="S1611" i="1"/>
  <c r="S1612" i="1"/>
  <c r="S1613" i="1"/>
  <c r="S1614" i="1"/>
  <c r="S1615" i="1"/>
  <c r="S1616" i="1"/>
  <c r="S1617" i="1"/>
  <c r="S1618" i="1"/>
  <c r="S1619" i="1"/>
  <c r="S1620" i="1"/>
  <c r="S1621" i="1"/>
  <c r="S1622" i="1"/>
  <c r="S1623" i="1"/>
  <c r="S1624" i="1"/>
  <c r="S1625" i="1"/>
  <c r="S1626" i="1"/>
  <c r="S1627" i="1"/>
  <c r="S1628" i="1"/>
  <c r="S1629" i="1"/>
  <c r="S1630" i="1"/>
  <c r="S1631" i="1"/>
  <c r="S1632" i="1"/>
  <c r="S1633" i="1"/>
  <c r="S1634" i="1"/>
  <c r="S1635" i="1"/>
  <c r="S1636" i="1"/>
  <c r="S1637" i="1"/>
  <c r="S1638" i="1"/>
  <c r="S1639" i="1"/>
  <c r="S1640" i="1"/>
  <c r="S1641" i="1"/>
  <c r="S1642" i="1"/>
  <c r="S1643" i="1"/>
  <c r="S1644" i="1"/>
  <c r="S1645" i="1"/>
  <c r="S1646" i="1"/>
  <c r="S1647" i="1"/>
  <c r="S1648" i="1"/>
  <c r="S1649" i="1"/>
  <c r="S1650" i="1"/>
  <c r="S1651" i="1"/>
  <c r="S1652" i="1"/>
  <c r="S1653" i="1"/>
  <c r="S1654" i="1"/>
  <c r="S1655" i="1"/>
  <c r="S1656" i="1"/>
  <c r="S1657" i="1"/>
  <c r="S1658" i="1"/>
  <c r="S1659" i="1"/>
  <c r="S1660" i="1"/>
  <c r="S1661" i="1"/>
  <c r="S1662" i="1"/>
  <c r="S1663" i="1"/>
  <c r="S1664" i="1"/>
  <c r="S1665" i="1"/>
  <c r="S1666" i="1"/>
  <c r="S1667" i="1"/>
  <c r="S1668" i="1"/>
  <c r="S1669" i="1"/>
  <c r="S1670" i="1"/>
  <c r="S1671" i="1"/>
  <c r="S1672" i="1"/>
  <c r="S1673" i="1"/>
  <c r="S1674" i="1"/>
  <c r="S1675" i="1"/>
  <c r="S1676" i="1"/>
  <c r="S1677" i="1"/>
  <c r="S1678" i="1"/>
  <c r="S1679" i="1"/>
  <c r="S1680" i="1"/>
  <c r="S1681" i="1"/>
  <c r="S1682" i="1"/>
  <c r="S1683" i="1"/>
  <c r="S1684" i="1"/>
  <c r="S1685" i="1"/>
  <c r="S1686" i="1"/>
  <c r="S1687" i="1"/>
  <c r="S1688" i="1"/>
  <c r="S1689" i="1"/>
  <c r="S1690" i="1"/>
  <c r="S1691" i="1"/>
  <c r="S1692" i="1"/>
  <c r="S1693" i="1"/>
  <c r="S1694" i="1"/>
  <c r="S1695" i="1"/>
  <c r="S1696" i="1"/>
  <c r="S1697" i="1"/>
  <c r="S1698" i="1"/>
  <c r="S1699" i="1"/>
  <c r="S1700" i="1"/>
  <c r="S1701" i="1"/>
  <c r="S1702" i="1"/>
  <c r="S1703" i="1"/>
  <c r="S1704" i="1"/>
  <c r="S1705" i="1"/>
  <c r="S1706" i="1"/>
  <c r="S1707" i="1"/>
  <c r="S1708" i="1"/>
  <c r="S1709" i="1"/>
  <c r="S1710" i="1"/>
  <c r="S1711" i="1"/>
  <c r="S1712" i="1"/>
  <c r="S1713" i="1"/>
  <c r="S1714" i="1"/>
  <c r="S1715" i="1"/>
  <c r="S1716" i="1"/>
  <c r="S1717" i="1"/>
  <c r="S1718" i="1"/>
  <c r="S1719" i="1"/>
  <c r="S1720" i="1"/>
  <c r="S1721" i="1"/>
  <c r="S1722" i="1"/>
  <c r="S1723" i="1"/>
  <c r="S1724" i="1"/>
  <c r="S1725" i="1"/>
  <c r="S1726" i="1"/>
  <c r="S1727" i="1"/>
  <c r="S1728" i="1"/>
  <c r="S1729" i="1"/>
  <c r="S1730" i="1"/>
  <c r="S1731" i="1"/>
  <c r="S1732" i="1"/>
  <c r="S1733" i="1"/>
  <c r="S1734" i="1"/>
  <c r="S1735" i="1"/>
  <c r="S1736" i="1"/>
  <c r="S1737" i="1"/>
  <c r="S1738" i="1"/>
  <c r="S1739" i="1"/>
  <c r="S1740" i="1"/>
  <c r="S1741" i="1"/>
  <c r="S1742" i="1"/>
  <c r="S1743" i="1"/>
  <c r="S1744" i="1"/>
  <c r="S1745" i="1"/>
  <c r="S1746" i="1"/>
  <c r="S1747" i="1"/>
  <c r="S1748" i="1"/>
  <c r="S1749" i="1"/>
  <c r="S1750" i="1"/>
  <c r="S1751" i="1"/>
  <c r="S1752" i="1"/>
  <c r="S1753" i="1"/>
  <c r="S1754" i="1"/>
  <c r="S1755" i="1"/>
  <c r="S1756" i="1"/>
  <c r="S1757" i="1"/>
  <c r="S1758" i="1"/>
  <c r="S1759" i="1"/>
  <c r="S1760" i="1"/>
  <c r="S1761" i="1"/>
  <c r="S1762" i="1"/>
  <c r="S1763" i="1"/>
  <c r="S1764" i="1"/>
  <c r="S1765" i="1"/>
  <c r="S1766" i="1"/>
  <c r="S1767" i="1"/>
  <c r="S1768" i="1"/>
  <c r="S1769" i="1"/>
  <c r="S1770" i="1"/>
  <c r="S1771" i="1"/>
  <c r="S1772" i="1"/>
  <c r="S1773" i="1"/>
  <c r="S1774" i="1"/>
  <c r="S1775" i="1"/>
  <c r="S1776" i="1"/>
  <c r="S1777" i="1"/>
  <c r="S1778" i="1"/>
  <c r="S1779" i="1"/>
  <c r="S1780" i="1"/>
  <c r="S1781" i="1"/>
  <c r="S1782" i="1"/>
  <c r="S1783" i="1"/>
  <c r="S1784" i="1"/>
  <c r="S1785" i="1"/>
  <c r="S1786" i="1"/>
  <c r="S1787" i="1"/>
  <c r="S1788" i="1"/>
  <c r="S1789" i="1"/>
  <c r="S1790" i="1"/>
  <c r="S1791" i="1"/>
  <c r="S1792" i="1"/>
  <c r="S1793" i="1"/>
  <c r="S1794" i="1"/>
  <c r="S1795" i="1"/>
  <c r="S1796" i="1"/>
  <c r="S1797" i="1"/>
  <c r="S1798" i="1"/>
  <c r="S1799" i="1"/>
  <c r="S1800" i="1"/>
  <c r="S1801" i="1"/>
  <c r="S1802" i="1"/>
  <c r="S1803" i="1"/>
  <c r="S1804" i="1"/>
  <c r="S1805" i="1"/>
  <c r="S1806" i="1"/>
  <c r="S1807" i="1"/>
  <c r="S1808" i="1"/>
  <c r="S1809" i="1"/>
  <c r="S1810" i="1"/>
  <c r="S1811" i="1"/>
  <c r="S1812" i="1"/>
  <c r="S1813" i="1"/>
  <c r="S1814" i="1"/>
  <c r="S1815" i="1"/>
  <c r="S1816" i="1"/>
  <c r="S1817" i="1"/>
  <c r="S1818" i="1"/>
  <c r="S1819" i="1"/>
  <c r="S1820" i="1"/>
  <c r="S1821" i="1"/>
  <c r="S1822" i="1"/>
  <c r="S1823" i="1"/>
  <c r="S1824" i="1"/>
  <c r="S1825" i="1"/>
  <c r="S1826" i="1"/>
  <c r="S1827" i="1"/>
  <c r="S1828" i="1"/>
  <c r="S1829" i="1"/>
  <c r="S1830" i="1"/>
  <c r="S1831" i="1"/>
  <c r="S1832" i="1"/>
  <c r="S1833" i="1"/>
  <c r="S1834" i="1"/>
  <c r="S1835" i="1"/>
  <c r="S1836" i="1"/>
  <c r="S1837" i="1"/>
  <c r="S1838" i="1"/>
  <c r="S1839" i="1"/>
  <c r="S1840" i="1"/>
  <c r="S1841" i="1"/>
  <c r="S1842" i="1"/>
  <c r="S1843" i="1"/>
  <c r="S1844" i="1"/>
  <c r="S1845" i="1"/>
  <c r="S1846" i="1"/>
  <c r="S1847" i="1"/>
  <c r="S1848" i="1"/>
  <c r="S1849" i="1"/>
  <c r="S1850" i="1"/>
  <c r="S1851" i="1"/>
  <c r="S1852" i="1"/>
  <c r="S1853" i="1"/>
  <c r="S1854" i="1"/>
  <c r="S1855" i="1"/>
  <c r="S1856" i="1"/>
  <c r="S1857" i="1"/>
  <c r="S1858" i="1"/>
  <c r="S1859" i="1"/>
  <c r="S1860" i="1"/>
  <c r="S1861" i="1"/>
  <c r="S1862" i="1"/>
  <c r="S1863" i="1"/>
  <c r="S1864" i="1"/>
  <c r="S1865" i="1"/>
  <c r="S1866" i="1"/>
  <c r="S1867" i="1"/>
  <c r="S1868" i="1"/>
  <c r="S1869" i="1"/>
  <c r="S1870" i="1"/>
  <c r="S1871" i="1"/>
  <c r="S1872" i="1"/>
  <c r="S1873" i="1"/>
  <c r="S1874" i="1"/>
  <c r="S1875" i="1"/>
  <c r="S1876" i="1"/>
  <c r="S1877" i="1"/>
  <c r="S1878" i="1"/>
  <c r="S1879" i="1"/>
  <c r="S1880" i="1"/>
  <c r="S1881" i="1"/>
  <c r="S1882" i="1"/>
  <c r="S1883" i="1"/>
  <c r="S1884" i="1"/>
  <c r="S1885" i="1"/>
  <c r="S1886" i="1"/>
  <c r="S1887" i="1"/>
  <c r="S1888" i="1"/>
  <c r="S1889" i="1"/>
  <c r="S1890" i="1"/>
  <c r="S1891" i="1"/>
  <c r="S1892" i="1"/>
  <c r="S1893" i="1"/>
  <c r="S1894" i="1"/>
  <c r="S1895" i="1"/>
  <c r="S1896" i="1"/>
  <c r="S1897" i="1"/>
  <c r="S1898" i="1"/>
  <c r="S1899" i="1"/>
  <c r="S1900" i="1"/>
  <c r="S1901" i="1"/>
  <c r="S1902" i="1"/>
  <c r="S1903" i="1"/>
  <c r="S1904" i="1"/>
  <c r="S1905" i="1"/>
  <c r="S1906" i="1"/>
  <c r="S1907" i="1"/>
  <c r="S1908" i="1"/>
  <c r="S1909" i="1"/>
  <c r="S1910" i="1"/>
  <c r="S1911" i="1"/>
  <c r="S1912" i="1"/>
  <c r="S1913" i="1"/>
  <c r="S1914" i="1"/>
  <c r="S1915" i="1"/>
  <c r="S1916" i="1"/>
  <c r="S1917" i="1"/>
  <c r="S1918" i="1"/>
  <c r="S1919" i="1"/>
  <c r="S1920" i="1"/>
  <c r="S1921" i="1"/>
  <c r="S1922" i="1"/>
  <c r="S1923" i="1"/>
  <c r="S1924" i="1"/>
  <c r="S1925" i="1"/>
  <c r="S1926" i="1"/>
  <c r="S1927" i="1"/>
  <c r="S1928" i="1"/>
  <c r="S1929" i="1"/>
  <c r="S1930" i="1"/>
  <c r="S1931" i="1"/>
  <c r="S1932" i="1"/>
  <c r="S1933" i="1"/>
  <c r="S1934" i="1"/>
  <c r="S1935" i="1"/>
  <c r="S1936" i="1"/>
  <c r="S1937" i="1"/>
  <c r="S1938" i="1"/>
  <c r="S1939" i="1"/>
  <c r="S1940" i="1"/>
  <c r="S1941" i="1"/>
  <c r="S1942" i="1"/>
  <c r="S1943" i="1"/>
  <c r="S1944" i="1"/>
  <c r="S1945" i="1"/>
  <c r="S1946" i="1"/>
  <c r="S1947" i="1"/>
  <c r="S1948" i="1"/>
  <c r="S1949" i="1"/>
  <c r="S1950" i="1"/>
  <c r="S1951" i="1"/>
  <c r="S1952" i="1"/>
  <c r="S1953" i="1"/>
  <c r="S1954" i="1"/>
  <c r="S1955" i="1"/>
  <c r="S1956" i="1"/>
  <c r="S1957" i="1"/>
  <c r="S1958" i="1"/>
  <c r="S1959" i="1"/>
  <c r="S1960" i="1"/>
  <c r="S1961" i="1"/>
  <c r="S1962" i="1"/>
  <c r="S1963" i="1"/>
  <c r="S1964" i="1"/>
  <c r="S1965" i="1"/>
  <c r="S1966" i="1"/>
  <c r="S1967" i="1"/>
  <c r="S1968" i="1"/>
  <c r="S1969" i="1"/>
  <c r="S1970" i="1"/>
  <c r="S1971" i="1"/>
  <c r="S1972" i="1"/>
  <c r="S1973" i="1"/>
  <c r="S1974" i="1"/>
  <c r="S1975" i="1"/>
  <c r="S1976" i="1"/>
  <c r="S1977" i="1"/>
  <c r="S1978" i="1"/>
  <c r="S1979" i="1"/>
  <c r="S1980" i="1"/>
  <c r="S1981" i="1"/>
  <c r="S1982" i="1"/>
  <c r="S1983" i="1"/>
  <c r="S1984" i="1"/>
  <c r="S1985" i="1"/>
  <c r="S1986" i="1"/>
  <c r="S1987" i="1"/>
  <c r="S1988" i="1"/>
  <c r="S1989" i="1"/>
  <c r="S1990" i="1"/>
  <c r="S1991" i="1"/>
  <c r="S1992" i="1"/>
  <c r="S1993" i="1"/>
  <c r="S1994" i="1"/>
  <c r="S1995" i="1"/>
  <c r="S1996" i="1"/>
  <c r="S1997" i="1"/>
  <c r="S1998" i="1"/>
  <c r="S1999" i="1"/>
  <c r="S2000" i="1"/>
  <c r="S2001" i="1"/>
  <c r="S2002" i="1"/>
  <c r="S2003" i="1"/>
  <c r="S2004" i="1"/>
  <c r="S2005" i="1"/>
  <c r="S2006" i="1"/>
  <c r="S2007" i="1"/>
  <c r="S2008" i="1"/>
  <c r="S2009" i="1"/>
  <c r="S2010" i="1"/>
  <c r="S2011" i="1"/>
  <c r="S2012" i="1"/>
  <c r="S2013" i="1"/>
  <c r="S2014" i="1"/>
  <c r="S2015" i="1"/>
  <c r="S2016" i="1"/>
  <c r="S2017" i="1"/>
  <c r="S2018" i="1"/>
  <c r="S2019" i="1"/>
  <c r="S2020" i="1"/>
  <c r="S2021" i="1"/>
  <c r="S2022" i="1"/>
  <c r="S2023" i="1"/>
  <c r="S2024" i="1"/>
  <c r="S2025" i="1"/>
  <c r="S2026" i="1"/>
  <c r="S2027" i="1"/>
  <c r="S2028" i="1"/>
  <c r="S2029" i="1"/>
  <c r="S2030" i="1"/>
  <c r="S2031" i="1"/>
  <c r="S2032" i="1"/>
  <c r="S2033" i="1"/>
  <c r="S2034" i="1"/>
  <c r="S2035" i="1"/>
  <c r="S2036" i="1"/>
  <c r="S2037" i="1"/>
  <c r="S2038" i="1"/>
  <c r="S2039" i="1"/>
  <c r="S2040" i="1"/>
  <c r="S2041" i="1"/>
  <c r="S2042" i="1"/>
  <c r="S2043" i="1"/>
  <c r="S2044" i="1"/>
  <c r="S2045" i="1"/>
  <c r="S2046" i="1"/>
  <c r="S2047" i="1"/>
  <c r="S2048" i="1"/>
  <c r="S2049" i="1"/>
  <c r="S2050" i="1"/>
  <c r="S2051" i="1"/>
  <c r="S2052" i="1"/>
  <c r="S2053" i="1"/>
  <c r="S2054" i="1"/>
  <c r="S2055" i="1"/>
  <c r="S2056" i="1"/>
  <c r="S2057" i="1"/>
  <c r="S2058" i="1"/>
  <c r="S2059" i="1"/>
  <c r="S2060" i="1"/>
  <c r="S2061" i="1"/>
  <c r="S2062" i="1"/>
  <c r="S2063" i="1"/>
  <c r="S2064" i="1"/>
  <c r="S2065" i="1"/>
  <c r="S2066" i="1"/>
  <c r="S2067" i="1"/>
  <c r="S2068" i="1"/>
  <c r="S2069" i="1"/>
  <c r="S2070" i="1"/>
  <c r="S2071" i="1"/>
  <c r="S2072" i="1"/>
  <c r="S2073" i="1"/>
  <c r="S2074" i="1"/>
  <c r="S2075" i="1"/>
  <c r="S2076" i="1"/>
  <c r="S2077" i="1"/>
  <c r="S2078" i="1"/>
  <c r="S2079" i="1"/>
  <c r="S2080" i="1"/>
  <c r="S2081" i="1"/>
  <c r="S2082" i="1"/>
  <c r="S2083" i="1"/>
  <c r="S2084" i="1"/>
  <c r="S2085" i="1"/>
  <c r="S2086" i="1"/>
  <c r="S2087" i="1"/>
  <c r="S2088" i="1"/>
  <c r="S2089" i="1"/>
  <c r="S2090" i="1"/>
  <c r="S2091" i="1"/>
  <c r="S2092" i="1"/>
  <c r="S2093" i="1"/>
  <c r="S2094" i="1"/>
  <c r="S2095" i="1"/>
  <c r="S2096" i="1"/>
  <c r="S2097" i="1"/>
  <c r="S2098" i="1"/>
  <c r="S2099" i="1"/>
  <c r="S2100" i="1"/>
  <c r="S2101" i="1"/>
  <c r="S2102" i="1"/>
  <c r="S2103" i="1"/>
  <c r="S2104" i="1"/>
  <c r="S2105" i="1"/>
  <c r="S2106" i="1"/>
  <c r="S2107" i="1"/>
  <c r="S2108" i="1"/>
  <c r="S2109" i="1"/>
  <c r="S2110" i="1"/>
  <c r="S2111" i="1"/>
  <c r="S2112" i="1"/>
  <c r="S2113" i="1"/>
  <c r="S2114" i="1"/>
  <c r="S2115" i="1"/>
  <c r="S2116" i="1"/>
  <c r="S2117" i="1"/>
  <c r="S2118" i="1"/>
  <c r="S2119" i="1"/>
  <c r="S2120" i="1"/>
  <c r="S2121" i="1"/>
  <c r="S2122" i="1"/>
  <c r="S2123" i="1"/>
  <c r="S2124" i="1"/>
  <c r="S2125" i="1"/>
  <c r="S2126" i="1"/>
  <c r="S2127" i="1"/>
  <c r="S2128" i="1"/>
  <c r="S2129" i="1"/>
  <c r="S2130" i="1"/>
  <c r="S2131" i="1"/>
  <c r="S2132" i="1"/>
  <c r="S2133" i="1"/>
  <c r="S2134" i="1"/>
  <c r="S2135" i="1"/>
  <c r="S2136" i="1"/>
  <c r="S2137" i="1"/>
  <c r="S2138" i="1"/>
  <c r="S2139" i="1"/>
  <c r="S2140" i="1"/>
  <c r="S2141" i="1"/>
  <c r="S2142" i="1"/>
  <c r="S2143" i="1"/>
  <c r="S2144" i="1"/>
  <c r="S2145" i="1"/>
  <c r="S2146" i="1"/>
  <c r="S2147" i="1"/>
  <c r="S2148" i="1"/>
  <c r="S2149" i="1"/>
  <c r="S2150" i="1"/>
  <c r="S2151" i="1"/>
  <c r="S2152" i="1"/>
  <c r="S2153" i="1"/>
  <c r="S2154" i="1"/>
  <c r="S2155" i="1"/>
  <c r="S2156" i="1"/>
  <c r="S2157" i="1"/>
  <c r="S2158" i="1"/>
  <c r="S2159" i="1"/>
  <c r="S2160" i="1"/>
  <c r="S2161" i="1"/>
  <c r="S2162" i="1"/>
  <c r="S2163" i="1"/>
  <c r="S2164" i="1"/>
  <c r="S2165" i="1"/>
  <c r="S2166" i="1"/>
  <c r="S2167" i="1"/>
  <c r="S2168" i="1"/>
  <c r="S2169" i="1"/>
  <c r="S2170" i="1"/>
  <c r="S2171" i="1"/>
  <c r="S2172" i="1"/>
  <c r="S2173" i="1"/>
  <c r="S2174" i="1"/>
  <c r="S2175" i="1"/>
  <c r="S2176" i="1"/>
  <c r="S2177" i="1"/>
  <c r="S2178" i="1"/>
  <c r="S2179" i="1"/>
  <c r="S2180" i="1"/>
  <c r="S2181" i="1"/>
  <c r="S2182" i="1"/>
  <c r="S2183" i="1"/>
  <c r="S2184" i="1"/>
  <c r="S2185" i="1"/>
  <c r="S2186" i="1"/>
  <c r="S2187" i="1"/>
  <c r="S2188" i="1"/>
  <c r="S2189" i="1"/>
  <c r="S2190" i="1"/>
  <c r="S2191" i="1"/>
  <c r="S2192" i="1"/>
  <c r="S2193" i="1"/>
  <c r="S2194" i="1"/>
  <c r="S2195" i="1"/>
  <c r="S2196" i="1"/>
  <c r="S2197" i="1"/>
  <c r="S2198" i="1"/>
  <c r="S2199" i="1"/>
  <c r="S2200" i="1"/>
  <c r="S2201" i="1"/>
  <c r="S2202" i="1"/>
  <c r="S2203" i="1"/>
  <c r="S2204" i="1"/>
  <c r="S2205" i="1"/>
  <c r="S2206" i="1"/>
  <c r="S2207" i="1"/>
  <c r="S2208" i="1"/>
  <c r="S2209" i="1"/>
  <c r="S2210" i="1"/>
  <c r="S2211" i="1"/>
  <c r="S2212" i="1"/>
  <c r="S2213" i="1"/>
  <c r="S2214" i="1"/>
  <c r="S2215" i="1"/>
  <c r="S2216" i="1"/>
  <c r="S2217" i="1"/>
  <c r="S2218" i="1"/>
  <c r="S2219" i="1"/>
  <c r="S2220" i="1"/>
  <c r="S2221" i="1"/>
  <c r="S2222" i="1"/>
  <c r="S2223" i="1"/>
  <c r="S2224" i="1"/>
  <c r="S2225" i="1"/>
  <c r="S2226" i="1"/>
  <c r="S2227" i="1"/>
  <c r="S2228" i="1"/>
  <c r="S2229" i="1"/>
  <c r="S2230" i="1"/>
  <c r="S2231" i="1"/>
  <c r="S2232" i="1"/>
  <c r="S2233" i="1"/>
  <c r="S2234" i="1"/>
  <c r="S2235" i="1"/>
  <c r="S2236" i="1"/>
  <c r="S2237" i="1"/>
  <c r="S2238" i="1"/>
  <c r="S2239" i="1"/>
  <c r="S2240" i="1"/>
  <c r="S2241" i="1"/>
  <c r="S2242" i="1"/>
  <c r="S2243" i="1"/>
  <c r="S2244" i="1"/>
  <c r="S2245" i="1"/>
  <c r="S2246" i="1"/>
  <c r="S2247" i="1"/>
  <c r="S2248" i="1"/>
  <c r="S2249" i="1"/>
  <c r="S2250" i="1"/>
  <c r="S2251" i="1"/>
  <c r="S2252" i="1"/>
  <c r="S2253" i="1"/>
  <c r="S2254" i="1"/>
  <c r="S2255" i="1"/>
  <c r="S2256" i="1"/>
  <c r="S2257" i="1"/>
  <c r="S2258" i="1"/>
  <c r="S2259" i="1"/>
  <c r="S2260" i="1"/>
  <c r="S2261" i="1"/>
  <c r="S2262" i="1"/>
  <c r="S2263" i="1"/>
  <c r="S2264" i="1"/>
  <c r="S2265" i="1"/>
  <c r="S2266" i="1"/>
  <c r="S2267" i="1"/>
  <c r="S2268" i="1"/>
  <c r="S2269" i="1"/>
  <c r="S2270" i="1"/>
  <c r="S2271" i="1"/>
  <c r="S2272" i="1"/>
  <c r="S2273" i="1"/>
  <c r="S2274" i="1"/>
  <c r="S2275" i="1"/>
  <c r="S2276" i="1"/>
  <c r="S2277" i="1"/>
  <c r="S2278" i="1"/>
  <c r="S2279" i="1"/>
  <c r="S2280" i="1"/>
  <c r="S2281" i="1"/>
  <c r="S2282" i="1"/>
  <c r="S2283" i="1"/>
  <c r="S2284" i="1"/>
  <c r="S2285" i="1"/>
  <c r="S2286" i="1"/>
  <c r="S2287" i="1"/>
  <c r="S2288" i="1"/>
  <c r="S2289" i="1"/>
  <c r="S2290" i="1"/>
  <c r="S2291" i="1"/>
  <c r="S2292" i="1"/>
  <c r="S2293" i="1"/>
  <c r="S2294" i="1"/>
  <c r="S2295" i="1"/>
  <c r="S2296" i="1"/>
  <c r="S2297" i="1"/>
  <c r="S2298" i="1"/>
  <c r="S2299" i="1"/>
  <c r="S2300" i="1"/>
  <c r="S2301" i="1"/>
  <c r="S2302" i="1"/>
  <c r="S2303" i="1"/>
  <c r="S2304" i="1"/>
  <c r="S2305" i="1"/>
  <c r="S2306" i="1"/>
  <c r="S2307" i="1"/>
  <c r="S2308" i="1"/>
  <c r="S2309" i="1"/>
  <c r="S2310" i="1"/>
  <c r="S2311" i="1"/>
  <c r="S2312" i="1"/>
  <c r="S2313" i="1"/>
  <c r="S2314" i="1"/>
  <c r="S2315" i="1"/>
  <c r="S2316" i="1"/>
  <c r="S2317" i="1"/>
  <c r="S2318" i="1"/>
  <c r="S2319" i="1"/>
  <c r="S2320" i="1"/>
  <c r="S2321" i="1"/>
  <c r="S2322" i="1"/>
  <c r="S2323" i="1"/>
  <c r="S2324" i="1"/>
  <c r="S2325" i="1"/>
  <c r="S2326" i="1"/>
  <c r="S2327" i="1"/>
  <c r="S2328" i="1"/>
  <c r="S2329" i="1"/>
  <c r="S2330" i="1"/>
  <c r="S2331" i="1"/>
  <c r="S2332" i="1"/>
  <c r="S2333" i="1"/>
  <c r="S2334" i="1"/>
  <c r="S2335" i="1"/>
  <c r="S2336" i="1"/>
  <c r="S2337" i="1"/>
  <c r="S2338" i="1"/>
  <c r="S2339" i="1"/>
  <c r="S2340" i="1"/>
  <c r="S2341" i="1"/>
  <c r="S2342" i="1"/>
  <c r="S2343" i="1"/>
  <c r="S2344" i="1"/>
  <c r="S2345" i="1"/>
  <c r="S2346" i="1"/>
  <c r="S2347" i="1"/>
  <c r="S2348" i="1"/>
  <c r="S2349" i="1"/>
  <c r="S2350" i="1"/>
  <c r="S2351" i="1"/>
  <c r="S2352" i="1"/>
  <c r="S2353" i="1"/>
  <c r="S2354" i="1"/>
  <c r="S2355" i="1"/>
  <c r="S2356" i="1"/>
  <c r="S2357" i="1"/>
  <c r="S2358" i="1"/>
  <c r="S2359" i="1"/>
  <c r="S2360" i="1"/>
  <c r="S2361" i="1"/>
  <c r="S2362" i="1"/>
  <c r="S2363" i="1"/>
  <c r="S2364" i="1"/>
  <c r="S2365" i="1"/>
  <c r="S2366" i="1"/>
  <c r="S2367" i="1"/>
  <c r="S2368" i="1"/>
  <c r="S2369" i="1"/>
  <c r="S2370" i="1"/>
  <c r="S2371" i="1"/>
  <c r="S2372" i="1"/>
  <c r="S2373" i="1"/>
  <c r="S2374" i="1"/>
  <c r="S2375" i="1"/>
  <c r="S2376" i="1"/>
  <c r="S2377" i="1"/>
  <c r="S2378" i="1"/>
  <c r="S2379" i="1"/>
  <c r="S2380" i="1"/>
  <c r="S2381" i="1"/>
  <c r="S2382" i="1"/>
  <c r="S2383" i="1"/>
  <c r="S2384" i="1"/>
  <c r="S2385" i="1"/>
  <c r="S2386" i="1"/>
  <c r="S2387" i="1"/>
  <c r="S2388" i="1"/>
  <c r="S2389" i="1"/>
  <c r="S2390" i="1"/>
  <c r="S2391" i="1"/>
  <c r="S2392" i="1"/>
  <c r="S2393" i="1"/>
  <c r="S2394" i="1"/>
  <c r="S2395" i="1"/>
  <c r="S2396" i="1"/>
  <c r="S2397" i="1"/>
  <c r="S2398" i="1"/>
  <c r="S2399" i="1"/>
  <c r="S2400" i="1"/>
  <c r="S2401" i="1"/>
  <c r="S2402" i="1"/>
  <c r="S2403" i="1"/>
  <c r="S2404" i="1"/>
  <c r="S2405" i="1"/>
  <c r="S2406" i="1"/>
  <c r="S2407" i="1"/>
  <c r="S2408" i="1"/>
  <c r="S2409" i="1"/>
  <c r="S2410" i="1"/>
  <c r="S2411" i="1"/>
  <c r="S2412" i="1"/>
  <c r="S2413" i="1"/>
  <c r="S2414" i="1"/>
  <c r="S2415" i="1"/>
  <c r="S2416" i="1"/>
  <c r="S2417" i="1"/>
  <c r="S2418" i="1"/>
  <c r="S2419" i="1"/>
  <c r="S2420" i="1"/>
  <c r="S2421" i="1"/>
  <c r="S2422" i="1"/>
  <c r="S2423" i="1"/>
  <c r="S2424" i="1"/>
  <c r="S2425" i="1"/>
  <c r="S2426" i="1"/>
  <c r="S2427" i="1"/>
  <c r="S2428" i="1"/>
  <c r="S2429" i="1"/>
  <c r="S2430" i="1"/>
  <c r="S2431" i="1"/>
  <c r="S2432" i="1"/>
  <c r="S2433" i="1"/>
  <c r="S2434" i="1"/>
  <c r="S2435" i="1"/>
  <c r="S2436" i="1"/>
  <c r="S2437" i="1"/>
  <c r="S2438" i="1"/>
  <c r="S2439" i="1"/>
  <c r="S2440" i="1"/>
  <c r="S2441" i="1"/>
  <c r="S2442" i="1"/>
  <c r="S2443" i="1"/>
  <c r="S2444" i="1"/>
  <c r="S2445" i="1"/>
  <c r="S2446" i="1"/>
  <c r="S2447" i="1"/>
  <c r="S2448" i="1"/>
  <c r="S2449" i="1"/>
  <c r="S2450" i="1"/>
  <c r="S2451" i="1"/>
  <c r="S2452" i="1"/>
  <c r="S2453" i="1"/>
  <c r="S2454" i="1"/>
  <c r="S2455" i="1"/>
  <c r="S2456" i="1"/>
  <c r="S2457" i="1"/>
  <c r="S2458" i="1"/>
  <c r="S2459" i="1"/>
  <c r="S2460" i="1"/>
  <c r="S2461" i="1"/>
  <c r="S2462" i="1"/>
  <c r="S2463" i="1"/>
  <c r="S2464" i="1"/>
  <c r="S2465" i="1"/>
  <c r="S2466" i="1"/>
  <c r="S2467" i="1"/>
  <c r="S2468" i="1"/>
  <c r="S2469" i="1"/>
  <c r="S2470" i="1"/>
  <c r="S2471" i="1"/>
  <c r="S2472" i="1"/>
  <c r="S2473" i="1"/>
  <c r="S2474" i="1"/>
  <c r="S2475" i="1"/>
  <c r="S2476" i="1"/>
  <c r="S2477" i="1"/>
  <c r="S2478" i="1"/>
  <c r="S2479" i="1"/>
  <c r="S2480" i="1"/>
  <c r="S2481" i="1"/>
  <c r="S2482" i="1"/>
  <c r="S2483" i="1"/>
  <c r="S2484" i="1"/>
  <c r="S2485" i="1"/>
  <c r="S2486" i="1"/>
  <c r="S2487" i="1"/>
  <c r="S2488" i="1"/>
  <c r="S2489" i="1"/>
  <c r="S2490" i="1"/>
  <c r="S2491" i="1"/>
  <c r="S2492" i="1"/>
  <c r="S2493" i="1"/>
  <c r="S2494" i="1"/>
  <c r="S2495" i="1"/>
  <c r="S2496" i="1"/>
  <c r="S2497" i="1"/>
  <c r="S2498" i="1"/>
  <c r="S2499" i="1"/>
  <c r="S2500" i="1"/>
  <c r="S2501" i="1"/>
  <c r="S2502" i="1"/>
  <c r="S2503" i="1"/>
  <c r="S2504" i="1"/>
  <c r="S2505" i="1"/>
  <c r="S2506" i="1"/>
  <c r="S2507" i="1"/>
  <c r="S2508" i="1"/>
  <c r="S2509" i="1"/>
  <c r="S2510" i="1"/>
  <c r="S2511" i="1"/>
  <c r="S2512" i="1"/>
  <c r="S2513" i="1"/>
  <c r="S2514" i="1"/>
  <c r="S2515" i="1"/>
  <c r="S2516" i="1"/>
  <c r="S2517" i="1"/>
  <c r="S2518" i="1"/>
  <c r="S2519" i="1"/>
  <c r="S2520" i="1"/>
  <c r="S2521" i="1"/>
  <c r="S2522" i="1"/>
  <c r="S2523" i="1"/>
  <c r="S2524" i="1"/>
  <c r="S2525" i="1"/>
  <c r="S2526" i="1"/>
  <c r="S2527" i="1"/>
  <c r="S2528" i="1"/>
  <c r="S2529" i="1"/>
  <c r="S2530" i="1"/>
  <c r="S2531" i="1"/>
  <c r="S2532" i="1"/>
  <c r="S2533" i="1"/>
  <c r="S2534" i="1"/>
  <c r="S2535" i="1"/>
  <c r="S2536" i="1"/>
  <c r="S2537" i="1"/>
  <c r="S2538" i="1"/>
  <c r="S2539" i="1"/>
  <c r="S2540" i="1"/>
  <c r="S2541" i="1"/>
  <c r="S2542" i="1"/>
  <c r="S2543" i="1"/>
  <c r="S2544" i="1"/>
  <c r="S2545" i="1"/>
  <c r="S2546" i="1"/>
  <c r="S2547" i="1"/>
  <c r="S2548" i="1"/>
  <c r="S2549" i="1"/>
  <c r="S2550" i="1"/>
  <c r="S2551" i="1"/>
  <c r="S2552" i="1"/>
  <c r="S2553" i="1"/>
  <c r="S2554" i="1"/>
  <c r="S2555" i="1"/>
  <c r="S2556" i="1"/>
  <c r="S2557" i="1"/>
  <c r="S2558" i="1"/>
  <c r="S2559" i="1"/>
  <c r="S2560" i="1"/>
  <c r="S2561" i="1"/>
  <c r="S2562" i="1"/>
  <c r="S2563" i="1"/>
  <c r="S2564" i="1"/>
  <c r="S2565" i="1"/>
  <c r="S2566" i="1"/>
  <c r="S2567" i="1"/>
  <c r="S2568" i="1"/>
  <c r="S2569" i="1"/>
  <c r="S2570" i="1"/>
  <c r="S2571" i="1"/>
  <c r="S2572" i="1"/>
  <c r="S2573" i="1"/>
  <c r="S2574" i="1"/>
  <c r="S2575" i="1"/>
  <c r="S2576" i="1"/>
  <c r="S2577" i="1"/>
  <c r="S2578" i="1"/>
  <c r="S2579" i="1"/>
  <c r="S2580" i="1"/>
  <c r="S2581" i="1"/>
  <c r="S2582" i="1"/>
  <c r="S2583" i="1"/>
  <c r="S2584" i="1"/>
  <c r="S2585" i="1"/>
  <c r="S2586" i="1"/>
  <c r="S2587" i="1"/>
  <c r="S2588" i="1"/>
  <c r="S2589" i="1"/>
  <c r="S2590" i="1"/>
  <c r="S2591" i="1"/>
  <c r="S2592" i="1"/>
  <c r="S2593" i="1"/>
  <c r="S2594" i="1"/>
  <c r="S2595" i="1"/>
  <c r="S2596" i="1"/>
  <c r="S2597" i="1"/>
  <c r="S2598" i="1"/>
  <c r="S2599" i="1"/>
  <c r="S2600" i="1"/>
  <c r="S2601" i="1"/>
  <c r="S2602" i="1"/>
  <c r="S2603" i="1"/>
  <c r="S2604" i="1"/>
  <c r="S2605" i="1"/>
  <c r="S2606" i="1"/>
  <c r="S2607" i="1"/>
  <c r="S2608" i="1"/>
  <c r="S2609" i="1"/>
  <c r="S2610" i="1"/>
  <c r="S2611" i="1"/>
  <c r="S2612" i="1"/>
  <c r="S2613" i="1"/>
  <c r="S2614" i="1"/>
  <c r="S2615" i="1"/>
  <c r="S2616" i="1"/>
  <c r="S2617" i="1"/>
  <c r="S2618" i="1"/>
  <c r="S2619" i="1"/>
  <c r="S2620" i="1"/>
  <c r="S2621" i="1"/>
  <c r="S2622" i="1"/>
  <c r="S2623" i="1"/>
  <c r="S2624" i="1"/>
  <c r="S2625" i="1"/>
  <c r="S2626" i="1"/>
  <c r="S2627" i="1"/>
  <c r="S2628" i="1"/>
  <c r="S2629" i="1"/>
  <c r="S2630" i="1"/>
  <c r="S2631" i="1"/>
  <c r="S2632" i="1"/>
  <c r="S2633" i="1"/>
  <c r="S2634" i="1"/>
  <c r="S2635" i="1"/>
  <c r="S2636" i="1"/>
  <c r="S2637" i="1"/>
  <c r="S2638" i="1"/>
  <c r="S2639" i="1"/>
  <c r="S2640" i="1"/>
  <c r="S2641" i="1"/>
  <c r="S2642" i="1"/>
  <c r="S2643" i="1"/>
  <c r="S2644" i="1"/>
  <c r="S2645" i="1"/>
  <c r="S2646" i="1"/>
  <c r="S2647" i="1"/>
  <c r="S2648" i="1"/>
  <c r="S2649" i="1"/>
  <c r="S2650" i="1"/>
  <c r="S2651" i="1"/>
  <c r="S2652" i="1"/>
  <c r="S2653" i="1"/>
  <c r="S2654" i="1"/>
  <c r="S2655" i="1"/>
  <c r="S2656" i="1"/>
  <c r="S2657" i="1"/>
  <c r="S2658" i="1"/>
  <c r="S2659" i="1"/>
  <c r="S2660" i="1"/>
  <c r="S2661" i="1"/>
  <c r="S2662" i="1"/>
  <c r="S2663" i="1"/>
  <c r="S2664" i="1"/>
  <c r="S2665" i="1"/>
  <c r="S2666" i="1"/>
  <c r="S2667" i="1"/>
  <c r="S2668" i="1"/>
  <c r="S2669" i="1"/>
  <c r="S2670" i="1"/>
  <c r="S2671" i="1"/>
  <c r="S2672" i="1"/>
  <c r="S2673" i="1"/>
  <c r="S2674" i="1"/>
  <c r="S2675" i="1"/>
  <c r="S2676" i="1"/>
  <c r="S2677" i="1"/>
  <c r="S2678" i="1"/>
  <c r="S2679" i="1"/>
  <c r="S2680" i="1"/>
  <c r="S2681" i="1"/>
  <c r="S2682" i="1"/>
  <c r="S2683" i="1"/>
  <c r="S2684" i="1"/>
  <c r="S2685" i="1"/>
  <c r="S2686" i="1"/>
  <c r="S2687" i="1"/>
  <c r="S2688" i="1"/>
  <c r="S2689" i="1"/>
  <c r="S2690" i="1"/>
  <c r="S2691" i="1"/>
  <c r="S2692" i="1"/>
  <c r="S2693" i="1"/>
  <c r="S2694" i="1"/>
  <c r="S2695" i="1"/>
  <c r="S2696" i="1"/>
  <c r="S2697" i="1"/>
  <c r="S2698" i="1"/>
  <c r="S2699" i="1"/>
  <c r="S2700" i="1"/>
  <c r="S2701" i="1"/>
  <c r="S2702" i="1"/>
  <c r="S2703" i="1"/>
  <c r="S2704" i="1"/>
  <c r="S2705" i="1"/>
  <c r="S2706" i="1"/>
  <c r="S2707" i="1"/>
  <c r="S2708" i="1"/>
  <c r="S2709" i="1"/>
  <c r="S2710" i="1"/>
  <c r="S2711" i="1"/>
  <c r="S2712" i="1"/>
  <c r="S2713" i="1"/>
  <c r="S2714" i="1"/>
  <c r="S2715" i="1"/>
  <c r="S2716" i="1"/>
  <c r="S2717" i="1"/>
  <c r="S2718" i="1"/>
  <c r="S2719" i="1"/>
  <c r="S2720" i="1"/>
  <c r="S2721" i="1"/>
  <c r="S2722" i="1"/>
  <c r="S2723" i="1"/>
  <c r="S2724" i="1"/>
  <c r="S2725" i="1"/>
  <c r="S2726" i="1"/>
  <c r="S2727" i="1"/>
  <c r="S2728" i="1"/>
  <c r="S2729" i="1"/>
  <c r="S2730" i="1"/>
  <c r="S2731" i="1"/>
  <c r="S2732" i="1"/>
  <c r="S2733" i="1"/>
  <c r="S2734" i="1"/>
  <c r="S2735" i="1"/>
  <c r="S2736" i="1"/>
  <c r="S2737" i="1"/>
  <c r="S2738" i="1"/>
  <c r="S2739" i="1"/>
  <c r="S2740" i="1"/>
  <c r="S2741" i="1"/>
  <c r="S2742" i="1"/>
  <c r="S2743" i="1"/>
  <c r="S2744" i="1"/>
  <c r="S2745" i="1"/>
  <c r="S2746" i="1"/>
  <c r="S2747" i="1"/>
  <c r="S2748" i="1"/>
  <c r="S2749" i="1"/>
  <c r="S2750" i="1"/>
  <c r="S2751" i="1"/>
  <c r="S2752" i="1"/>
  <c r="S2753" i="1"/>
  <c r="S2754" i="1"/>
  <c r="S2755" i="1"/>
  <c r="S2756" i="1"/>
  <c r="S2757" i="1"/>
  <c r="S2758" i="1"/>
  <c r="S2759" i="1"/>
  <c r="S2760" i="1"/>
  <c r="S2761" i="1"/>
  <c r="S2762" i="1"/>
  <c r="S2763" i="1"/>
  <c r="S2764" i="1"/>
  <c r="S2765" i="1"/>
  <c r="S2766" i="1"/>
  <c r="S2767" i="1"/>
  <c r="S2768" i="1"/>
  <c r="S2769" i="1"/>
  <c r="S2770" i="1"/>
  <c r="S2771" i="1"/>
  <c r="S2772" i="1"/>
  <c r="S2773" i="1"/>
  <c r="S2774" i="1"/>
  <c r="S2775" i="1"/>
  <c r="S2776" i="1"/>
  <c r="S2777" i="1"/>
  <c r="S2778" i="1"/>
  <c r="S2779" i="1"/>
  <c r="S2780" i="1"/>
  <c r="S2781" i="1"/>
  <c r="S2782" i="1"/>
  <c r="S2783" i="1"/>
  <c r="S2784" i="1"/>
  <c r="S2785" i="1"/>
  <c r="S2786" i="1"/>
  <c r="S2787" i="1"/>
  <c r="S2788" i="1"/>
  <c r="S2789" i="1"/>
  <c r="S2790" i="1"/>
  <c r="S2791" i="1"/>
  <c r="S2792" i="1"/>
  <c r="S2793" i="1"/>
  <c r="S2794" i="1"/>
  <c r="S2795" i="1"/>
  <c r="S2796" i="1"/>
  <c r="S2797" i="1"/>
  <c r="S2798" i="1"/>
  <c r="S2799" i="1"/>
  <c r="S2800" i="1"/>
  <c r="S2801" i="1"/>
  <c r="S2802" i="1"/>
  <c r="S2803" i="1"/>
  <c r="S2804" i="1"/>
  <c r="S2805" i="1"/>
  <c r="S2806" i="1"/>
  <c r="S2807" i="1"/>
  <c r="S2808" i="1"/>
  <c r="S2809" i="1"/>
  <c r="S2810" i="1"/>
  <c r="S2811" i="1"/>
  <c r="S2812" i="1"/>
  <c r="S2813" i="1"/>
  <c r="S2814" i="1"/>
  <c r="S2815" i="1"/>
  <c r="S2816" i="1"/>
  <c r="S2817" i="1"/>
  <c r="S2818" i="1"/>
  <c r="S2819" i="1"/>
  <c r="S2820" i="1"/>
  <c r="S2821" i="1"/>
  <c r="S2822" i="1"/>
  <c r="S2823" i="1"/>
  <c r="S2824" i="1"/>
  <c r="S2825" i="1"/>
  <c r="S2826" i="1"/>
  <c r="S2827" i="1"/>
  <c r="S2828" i="1"/>
  <c r="S2829" i="1"/>
  <c r="S2830" i="1"/>
  <c r="S2831" i="1"/>
  <c r="S2832" i="1"/>
  <c r="S2833" i="1"/>
  <c r="S2834" i="1"/>
  <c r="S2835" i="1"/>
  <c r="S2836" i="1"/>
  <c r="S2837" i="1"/>
  <c r="S2838" i="1"/>
  <c r="S2839" i="1"/>
  <c r="S2840" i="1"/>
  <c r="S2841" i="1"/>
  <c r="S2842" i="1"/>
  <c r="S2843" i="1"/>
  <c r="S2844" i="1"/>
  <c r="S2845" i="1"/>
  <c r="S2846" i="1"/>
  <c r="S2847" i="1"/>
  <c r="S2848" i="1"/>
  <c r="S2849" i="1"/>
  <c r="S2850" i="1"/>
  <c r="S2851" i="1"/>
  <c r="S2852" i="1"/>
  <c r="S2853" i="1"/>
  <c r="S2854" i="1"/>
  <c r="S2855" i="1"/>
  <c r="S2856" i="1"/>
  <c r="S2857" i="1"/>
  <c r="S2858" i="1"/>
  <c r="S2859" i="1"/>
  <c r="S2860" i="1"/>
  <c r="S2861" i="1"/>
  <c r="S2862" i="1"/>
  <c r="S2863" i="1"/>
  <c r="S2864" i="1"/>
  <c r="S2865" i="1"/>
  <c r="S2866" i="1"/>
  <c r="S2867" i="1"/>
  <c r="S2868" i="1"/>
  <c r="S2869" i="1"/>
  <c r="S2870" i="1"/>
  <c r="S2871" i="1"/>
  <c r="S2872" i="1"/>
  <c r="S2873" i="1"/>
  <c r="S2874" i="1"/>
  <c r="S2875" i="1"/>
  <c r="S2876" i="1"/>
  <c r="S2877" i="1"/>
  <c r="S2878" i="1"/>
  <c r="S2879" i="1"/>
  <c r="S2880" i="1"/>
  <c r="S2881" i="1"/>
  <c r="S2882" i="1"/>
  <c r="S2883" i="1"/>
  <c r="S2884" i="1"/>
  <c r="S2885" i="1"/>
  <c r="S2886" i="1"/>
  <c r="S2887" i="1"/>
  <c r="S2888" i="1"/>
  <c r="S2889" i="1"/>
  <c r="S2890" i="1"/>
  <c r="S2891" i="1"/>
  <c r="S2892" i="1"/>
  <c r="S2893" i="1"/>
  <c r="S2894" i="1"/>
  <c r="S2895" i="1"/>
  <c r="S2896" i="1"/>
  <c r="S2897" i="1"/>
  <c r="S2898" i="1"/>
  <c r="S2899" i="1"/>
  <c r="S2900" i="1"/>
  <c r="S2901" i="1"/>
  <c r="S2902" i="1"/>
  <c r="S2903" i="1"/>
  <c r="S2904" i="1"/>
  <c r="S2905" i="1"/>
  <c r="S2906" i="1"/>
  <c r="S2907" i="1"/>
  <c r="S2908" i="1"/>
  <c r="S2909" i="1"/>
  <c r="S2910" i="1"/>
  <c r="S2911" i="1"/>
  <c r="S2912" i="1"/>
  <c r="S2913" i="1"/>
  <c r="S2914" i="1"/>
  <c r="S2915" i="1"/>
  <c r="S2916" i="1"/>
  <c r="S2917" i="1"/>
  <c r="S2918" i="1"/>
  <c r="S2919" i="1"/>
  <c r="S2920" i="1"/>
  <c r="S2921" i="1"/>
  <c r="S2922" i="1"/>
  <c r="S2923" i="1"/>
  <c r="S2924" i="1"/>
  <c r="S2925" i="1"/>
  <c r="S2926" i="1"/>
  <c r="S2927" i="1"/>
  <c r="S2928" i="1"/>
  <c r="S2929" i="1"/>
  <c r="S2930" i="1"/>
  <c r="S2931" i="1"/>
  <c r="S2932" i="1"/>
  <c r="S2933" i="1"/>
  <c r="S2934" i="1"/>
  <c r="S2935" i="1"/>
  <c r="S2936" i="1"/>
  <c r="S2937" i="1"/>
  <c r="S2938" i="1"/>
  <c r="S2939" i="1"/>
  <c r="S2940" i="1"/>
  <c r="S2941" i="1"/>
  <c r="S2942" i="1"/>
  <c r="S2943" i="1"/>
  <c r="S2944" i="1"/>
  <c r="S2945" i="1"/>
  <c r="S2946" i="1"/>
  <c r="S2947" i="1"/>
  <c r="S2948" i="1"/>
  <c r="S2949" i="1"/>
  <c r="S2950" i="1"/>
  <c r="S2951" i="1"/>
  <c r="S2952" i="1"/>
  <c r="S2953" i="1"/>
  <c r="S2954" i="1"/>
  <c r="S2955" i="1"/>
  <c r="S2956" i="1"/>
  <c r="S2957" i="1"/>
  <c r="S2958" i="1"/>
  <c r="S2959" i="1"/>
  <c r="S2960" i="1"/>
  <c r="S2961" i="1"/>
  <c r="S2962" i="1"/>
  <c r="S2963" i="1"/>
  <c r="S2964" i="1"/>
  <c r="S2965" i="1"/>
  <c r="S2966" i="1"/>
  <c r="S2967" i="1"/>
  <c r="S2968" i="1"/>
  <c r="S2969" i="1"/>
  <c r="S2970" i="1"/>
  <c r="S2971" i="1"/>
  <c r="S2972" i="1"/>
  <c r="S2973" i="1"/>
  <c r="S2974" i="1"/>
  <c r="S2975" i="1"/>
  <c r="S2976" i="1"/>
  <c r="S2977" i="1"/>
  <c r="S2978" i="1"/>
  <c r="S2979" i="1"/>
  <c r="S2980" i="1"/>
  <c r="S2981" i="1"/>
  <c r="S2982" i="1"/>
  <c r="S2983" i="1"/>
  <c r="S2984" i="1"/>
  <c r="S2985" i="1"/>
  <c r="S2986" i="1"/>
  <c r="S2987" i="1"/>
  <c r="S2988" i="1"/>
  <c r="S2989" i="1"/>
  <c r="S2990" i="1"/>
  <c r="S2991" i="1"/>
  <c r="S2992" i="1"/>
  <c r="S2993" i="1"/>
  <c r="S2994" i="1"/>
  <c r="S2995" i="1"/>
  <c r="S2996" i="1"/>
  <c r="S2997" i="1"/>
  <c r="S2998" i="1"/>
  <c r="S2999" i="1"/>
  <c r="S3000" i="1"/>
  <c r="S3001" i="1"/>
  <c r="S3002" i="1"/>
  <c r="S3003" i="1"/>
  <c r="S3004" i="1"/>
  <c r="S3005" i="1"/>
  <c r="S3006" i="1"/>
  <c r="S3007" i="1"/>
  <c r="S3008" i="1"/>
  <c r="S3009" i="1"/>
  <c r="S3010" i="1"/>
  <c r="S3011" i="1"/>
  <c r="S3012" i="1"/>
  <c r="S3013" i="1"/>
  <c r="S3014" i="1"/>
  <c r="S3015" i="1"/>
  <c r="S3016" i="1"/>
  <c r="S3017" i="1"/>
  <c r="S3018" i="1"/>
  <c r="S3019" i="1"/>
  <c r="S3020" i="1"/>
  <c r="S3021" i="1"/>
  <c r="S3022" i="1"/>
  <c r="S3023" i="1"/>
  <c r="S3024" i="1"/>
  <c r="S3025" i="1"/>
  <c r="S3026" i="1"/>
  <c r="S3027" i="1"/>
  <c r="S3028" i="1"/>
  <c r="S3029" i="1"/>
  <c r="S3030" i="1"/>
  <c r="S3031" i="1"/>
  <c r="S3032" i="1"/>
  <c r="S3033" i="1"/>
  <c r="S3034" i="1"/>
  <c r="S3035" i="1"/>
  <c r="S3036" i="1"/>
  <c r="S3037" i="1"/>
  <c r="S3038" i="1"/>
  <c r="S3039" i="1"/>
  <c r="S3040" i="1"/>
  <c r="S3041" i="1"/>
  <c r="S3042" i="1"/>
  <c r="S3043" i="1"/>
  <c r="S3044" i="1"/>
  <c r="S3045" i="1"/>
  <c r="S3046" i="1"/>
  <c r="S3047" i="1"/>
  <c r="S3048" i="1"/>
  <c r="S3049" i="1"/>
  <c r="S3050" i="1"/>
  <c r="S3051" i="1"/>
  <c r="S3052" i="1"/>
  <c r="S3053" i="1"/>
  <c r="S3054" i="1"/>
  <c r="S3055" i="1"/>
  <c r="S3056" i="1"/>
  <c r="S3057" i="1"/>
  <c r="S3058" i="1"/>
  <c r="S3059" i="1"/>
  <c r="S3060" i="1"/>
  <c r="S3061" i="1"/>
  <c r="S3062" i="1"/>
  <c r="S3063" i="1"/>
  <c r="S3064" i="1"/>
  <c r="S3065" i="1"/>
  <c r="S3066" i="1"/>
  <c r="S3067" i="1"/>
  <c r="S3068" i="1"/>
  <c r="S3069" i="1"/>
  <c r="S3070" i="1"/>
  <c r="S3071" i="1"/>
  <c r="S3072" i="1"/>
  <c r="S3073" i="1"/>
  <c r="S3074" i="1"/>
  <c r="S3075" i="1"/>
  <c r="S3076" i="1"/>
  <c r="S3077" i="1"/>
  <c r="S3078" i="1"/>
  <c r="S3079" i="1"/>
  <c r="S3080" i="1"/>
  <c r="S3081" i="1"/>
  <c r="S3082" i="1"/>
  <c r="S3083" i="1"/>
  <c r="S3084" i="1"/>
  <c r="S3085" i="1"/>
  <c r="S3086" i="1"/>
  <c r="S3087" i="1"/>
  <c r="S3088" i="1"/>
  <c r="S3089" i="1"/>
  <c r="S3090" i="1"/>
  <c r="S3091" i="1"/>
  <c r="S3092" i="1"/>
  <c r="S3093" i="1"/>
  <c r="S3094" i="1"/>
  <c r="S3095" i="1"/>
  <c r="S3096" i="1"/>
  <c r="S3097" i="1"/>
  <c r="S3098" i="1"/>
  <c r="S3099" i="1"/>
  <c r="S3100" i="1"/>
  <c r="S3101" i="1"/>
  <c r="S3102" i="1"/>
  <c r="S3103" i="1"/>
  <c r="S3104" i="1"/>
  <c r="S3105" i="1"/>
  <c r="S3106" i="1"/>
  <c r="S3107" i="1"/>
  <c r="S3108" i="1"/>
  <c r="S3109" i="1"/>
  <c r="S3110" i="1"/>
  <c r="S3111" i="1"/>
  <c r="S3112" i="1"/>
  <c r="S3113" i="1"/>
  <c r="S3114" i="1"/>
  <c r="S3115" i="1"/>
  <c r="S3116" i="1"/>
  <c r="S3117" i="1"/>
  <c r="S3118" i="1"/>
  <c r="S3119" i="1"/>
  <c r="S3120" i="1"/>
  <c r="S3121" i="1"/>
  <c r="S3122" i="1"/>
  <c r="S3123" i="1"/>
  <c r="S3124" i="1"/>
  <c r="S3125" i="1"/>
  <c r="S3126" i="1"/>
  <c r="S3127" i="1"/>
  <c r="S3128" i="1"/>
  <c r="S3129" i="1"/>
  <c r="S3130" i="1"/>
  <c r="S3131" i="1"/>
  <c r="S3132" i="1"/>
  <c r="S3133" i="1"/>
  <c r="S3134" i="1"/>
  <c r="S3135" i="1"/>
  <c r="S3136" i="1"/>
  <c r="S3137" i="1"/>
  <c r="S3138" i="1"/>
  <c r="S3139" i="1"/>
  <c r="S3140" i="1"/>
  <c r="S3141" i="1"/>
  <c r="S3142" i="1"/>
  <c r="S3143" i="1"/>
  <c r="S3144" i="1"/>
  <c r="S3145" i="1"/>
  <c r="S3146" i="1"/>
  <c r="S3147" i="1"/>
  <c r="S3148" i="1"/>
  <c r="S3149" i="1"/>
  <c r="S3150" i="1"/>
  <c r="S3151" i="1"/>
  <c r="S3152" i="1"/>
  <c r="S3153" i="1"/>
  <c r="S3154" i="1"/>
  <c r="S3155" i="1"/>
  <c r="S3156" i="1"/>
  <c r="S3157" i="1"/>
  <c r="S3158" i="1"/>
  <c r="S3159" i="1"/>
  <c r="S3160" i="1"/>
  <c r="S3161" i="1"/>
  <c r="S3162" i="1"/>
  <c r="S3163" i="1"/>
  <c r="S3164" i="1"/>
  <c r="S3165" i="1"/>
  <c r="S3166" i="1"/>
  <c r="S3167" i="1"/>
  <c r="S3168" i="1"/>
  <c r="S3169" i="1"/>
  <c r="S3170" i="1"/>
  <c r="S3171" i="1"/>
  <c r="S3172" i="1"/>
  <c r="S3173" i="1"/>
  <c r="S3174" i="1"/>
  <c r="S3175" i="1"/>
  <c r="S3176" i="1"/>
  <c r="S3177" i="1"/>
  <c r="S3178" i="1"/>
  <c r="S3179" i="1"/>
  <c r="S3180" i="1"/>
  <c r="S3181" i="1"/>
  <c r="S3182" i="1"/>
  <c r="S3183" i="1"/>
  <c r="S3184" i="1"/>
  <c r="S3185" i="1"/>
  <c r="S3186" i="1"/>
  <c r="S3187" i="1"/>
  <c r="S3188" i="1"/>
  <c r="S3189" i="1"/>
  <c r="S3190" i="1"/>
  <c r="S3191" i="1"/>
  <c r="S3192" i="1"/>
  <c r="S3193" i="1"/>
  <c r="S3194" i="1"/>
  <c r="S3195" i="1"/>
  <c r="S3196" i="1"/>
  <c r="S3197" i="1"/>
  <c r="S3198" i="1"/>
  <c r="S3199" i="1"/>
  <c r="S3200" i="1"/>
  <c r="S3201" i="1"/>
  <c r="S3202" i="1"/>
  <c r="S3203" i="1"/>
  <c r="S3204" i="1"/>
  <c r="S3205" i="1"/>
  <c r="S3206" i="1"/>
  <c r="S3207" i="1"/>
  <c r="S3208" i="1"/>
  <c r="S3209" i="1"/>
  <c r="S3210" i="1"/>
  <c r="S3211" i="1"/>
  <c r="S3212" i="1"/>
  <c r="S3213" i="1"/>
  <c r="S3214" i="1"/>
  <c r="S3215" i="1"/>
  <c r="S3216" i="1"/>
  <c r="S3217" i="1"/>
  <c r="S3218" i="1"/>
  <c r="S3219" i="1"/>
  <c r="S3220" i="1"/>
  <c r="S3221" i="1"/>
  <c r="S3222" i="1"/>
  <c r="S3223" i="1"/>
  <c r="S3224" i="1"/>
  <c r="S3225" i="1"/>
  <c r="S3226" i="1"/>
  <c r="S3227" i="1"/>
  <c r="S3228" i="1"/>
  <c r="S3229" i="1"/>
  <c r="S3230" i="1"/>
  <c r="S3231" i="1"/>
  <c r="S3232" i="1"/>
  <c r="S3233" i="1"/>
  <c r="S3234" i="1"/>
  <c r="S3235" i="1"/>
  <c r="S3236" i="1"/>
  <c r="S3237" i="1"/>
  <c r="S3238" i="1"/>
  <c r="S3239" i="1"/>
  <c r="S3240" i="1"/>
  <c r="S3241" i="1"/>
  <c r="S3242" i="1"/>
  <c r="S3243" i="1"/>
  <c r="S3244" i="1"/>
  <c r="S3245" i="1"/>
  <c r="S3246" i="1"/>
  <c r="S3247" i="1"/>
  <c r="S3248" i="1"/>
  <c r="S3249" i="1"/>
  <c r="S3250" i="1"/>
  <c r="S3251" i="1"/>
  <c r="S3252" i="1"/>
  <c r="S3253" i="1"/>
  <c r="S3254" i="1"/>
  <c r="S3255" i="1"/>
  <c r="S3256" i="1"/>
  <c r="S3257" i="1"/>
  <c r="S3258" i="1"/>
  <c r="S3259" i="1"/>
  <c r="S3260" i="1"/>
  <c r="S3261" i="1"/>
  <c r="S3262" i="1"/>
  <c r="S3263" i="1"/>
  <c r="S3264" i="1"/>
  <c r="S3265" i="1"/>
  <c r="S3266" i="1"/>
  <c r="S3267" i="1"/>
  <c r="S3268" i="1"/>
  <c r="S3269" i="1"/>
  <c r="S3270" i="1"/>
  <c r="S3271" i="1"/>
  <c r="S3272" i="1"/>
  <c r="S3273" i="1"/>
  <c r="S3274" i="1"/>
  <c r="S3275" i="1"/>
  <c r="S3276" i="1"/>
  <c r="S3277" i="1"/>
  <c r="S3278" i="1"/>
  <c r="S3279" i="1"/>
  <c r="S3280" i="1"/>
  <c r="S3281" i="1"/>
  <c r="S3282" i="1"/>
  <c r="S3283" i="1"/>
  <c r="S3284" i="1"/>
  <c r="S3285" i="1"/>
  <c r="S3286" i="1"/>
  <c r="S3287" i="1"/>
  <c r="S3288" i="1"/>
  <c r="S3289" i="1"/>
  <c r="S3290" i="1"/>
  <c r="S3291" i="1"/>
  <c r="S3292" i="1"/>
  <c r="S3293" i="1"/>
  <c r="S3294" i="1"/>
  <c r="S3295" i="1"/>
  <c r="S3296" i="1"/>
  <c r="S3297" i="1"/>
  <c r="S3298" i="1"/>
  <c r="S3299" i="1"/>
  <c r="S3300" i="1"/>
  <c r="S3301" i="1"/>
  <c r="S3302" i="1"/>
  <c r="S3303" i="1"/>
  <c r="S3304" i="1"/>
  <c r="S3305" i="1"/>
  <c r="S3306" i="1"/>
  <c r="S3307" i="1"/>
  <c r="S3308" i="1"/>
  <c r="S3309" i="1"/>
  <c r="S3310" i="1"/>
  <c r="S3311" i="1"/>
  <c r="S3312" i="1"/>
  <c r="S3313" i="1"/>
  <c r="S3314" i="1"/>
  <c r="S3315" i="1"/>
  <c r="S3316" i="1"/>
  <c r="S3317" i="1"/>
  <c r="S3318" i="1"/>
  <c r="S3319" i="1"/>
  <c r="S3320" i="1"/>
  <c r="S3321" i="1"/>
  <c r="S3322" i="1"/>
  <c r="S3323" i="1"/>
  <c r="S3324" i="1"/>
  <c r="S3325" i="1"/>
  <c r="S3326" i="1"/>
  <c r="S3327" i="1"/>
  <c r="S3328" i="1"/>
  <c r="S3329" i="1"/>
  <c r="S3330" i="1"/>
  <c r="S3331" i="1"/>
  <c r="S3332" i="1"/>
  <c r="S3333" i="1"/>
  <c r="S3334" i="1"/>
  <c r="S3335" i="1"/>
  <c r="S3336" i="1"/>
  <c r="S3337" i="1"/>
  <c r="S3338" i="1"/>
  <c r="S3339" i="1"/>
  <c r="S3340" i="1"/>
  <c r="S3341" i="1"/>
  <c r="S3342" i="1"/>
  <c r="S3343" i="1"/>
  <c r="S3344" i="1"/>
  <c r="S3345" i="1"/>
  <c r="S3346" i="1"/>
  <c r="S3347" i="1"/>
  <c r="S3348" i="1"/>
  <c r="S3349" i="1"/>
  <c r="S3350" i="1"/>
  <c r="S3351" i="1"/>
  <c r="S3352" i="1"/>
  <c r="S3353" i="1"/>
  <c r="S3354" i="1"/>
  <c r="S3355" i="1"/>
  <c r="S3356" i="1"/>
  <c r="S3357" i="1"/>
  <c r="S3358" i="1"/>
  <c r="S3359" i="1"/>
  <c r="S3360" i="1"/>
  <c r="S3361" i="1"/>
  <c r="S3362" i="1"/>
  <c r="S3363" i="1"/>
  <c r="S3364" i="1"/>
  <c r="S3365" i="1"/>
  <c r="S3366" i="1"/>
  <c r="S3367" i="1"/>
  <c r="S3368" i="1"/>
  <c r="S3369" i="1"/>
  <c r="S3370" i="1"/>
  <c r="S3371" i="1"/>
  <c r="S3372" i="1"/>
  <c r="S3373" i="1"/>
  <c r="S3374" i="1"/>
  <c r="S3375" i="1"/>
  <c r="S3376" i="1"/>
  <c r="S3377" i="1"/>
  <c r="S3378" i="1"/>
  <c r="S3379" i="1"/>
  <c r="S3380" i="1"/>
  <c r="S3381" i="1"/>
  <c r="S3382" i="1"/>
  <c r="S3383" i="1"/>
  <c r="S3384" i="1"/>
  <c r="S3385" i="1"/>
  <c r="S3386" i="1"/>
  <c r="S3387" i="1"/>
  <c r="S3388" i="1"/>
  <c r="S3389" i="1"/>
  <c r="S3390" i="1"/>
  <c r="S3391" i="1"/>
  <c r="S3392" i="1"/>
  <c r="S3393" i="1"/>
  <c r="S3394" i="1"/>
  <c r="S3395" i="1"/>
  <c r="S3396" i="1"/>
  <c r="S3397" i="1"/>
  <c r="S3398" i="1"/>
  <c r="S3399" i="1"/>
  <c r="S3400" i="1"/>
  <c r="S3401" i="1"/>
  <c r="S3402" i="1"/>
  <c r="S3403" i="1"/>
  <c r="S3404" i="1"/>
  <c r="S3405" i="1"/>
  <c r="S3406" i="1"/>
  <c r="S3407" i="1"/>
  <c r="S3408" i="1"/>
  <c r="S3409" i="1"/>
  <c r="S3410" i="1"/>
  <c r="S3411" i="1"/>
  <c r="S3412" i="1"/>
  <c r="S3413" i="1"/>
  <c r="S3414" i="1"/>
  <c r="S3415" i="1"/>
  <c r="S3416" i="1"/>
  <c r="S3417" i="1"/>
  <c r="S3418" i="1"/>
  <c r="S3419" i="1"/>
  <c r="S3420" i="1"/>
  <c r="S3421" i="1"/>
  <c r="S3422" i="1"/>
  <c r="S3423" i="1"/>
  <c r="S3424" i="1"/>
  <c r="S3425" i="1"/>
  <c r="S3426" i="1"/>
  <c r="S3427" i="1"/>
  <c r="S3428" i="1"/>
  <c r="S3429" i="1"/>
  <c r="S3430" i="1"/>
  <c r="S3431" i="1"/>
  <c r="S3432" i="1"/>
  <c r="S3433" i="1"/>
  <c r="S3434" i="1"/>
  <c r="S3435" i="1"/>
  <c r="S3436" i="1"/>
  <c r="S3437" i="1"/>
  <c r="S3438" i="1"/>
  <c r="S3439" i="1"/>
  <c r="S3440" i="1"/>
  <c r="S3441" i="1"/>
  <c r="S3442" i="1"/>
  <c r="S3443" i="1"/>
  <c r="S3444" i="1"/>
  <c r="S3445" i="1"/>
  <c r="S3446" i="1"/>
  <c r="S3447" i="1"/>
  <c r="S3448" i="1"/>
  <c r="S3449" i="1"/>
  <c r="S3450" i="1"/>
  <c r="S3451" i="1"/>
  <c r="S3452" i="1"/>
  <c r="S3453" i="1"/>
  <c r="S3454" i="1"/>
  <c r="S3455" i="1"/>
  <c r="S3456" i="1"/>
  <c r="S3457" i="1"/>
  <c r="S3458" i="1"/>
  <c r="S3459" i="1"/>
  <c r="S3460" i="1"/>
  <c r="S3461" i="1"/>
  <c r="S3462" i="1"/>
  <c r="S3463" i="1"/>
  <c r="S3464" i="1"/>
  <c r="S3465" i="1"/>
  <c r="S3466" i="1"/>
  <c r="S3467" i="1"/>
  <c r="S3468" i="1"/>
  <c r="S3469" i="1"/>
  <c r="S3470" i="1"/>
  <c r="S3471" i="1"/>
  <c r="S3472" i="1"/>
  <c r="S3473" i="1"/>
  <c r="S3474" i="1"/>
  <c r="S3475" i="1"/>
  <c r="S3476" i="1"/>
  <c r="S3477" i="1"/>
  <c r="S3478" i="1"/>
  <c r="S3479" i="1"/>
  <c r="S3480" i="1"/>
  <c r="S3481" i="1"/>
  <c r="S3482" i="1"/>
  <c r="S3483" i="1"/>
  <c r="S3484" i="1"/>
  <c r="S3485" i="1"/>
  <c r="S3486" i="1"/>
  <c r="S3487" i="1"/>
  <c r="S3488" i="1"/>
  <c r="S3489" i="1"/>
  <c r="S3490" i="1"/>
  <c r="S3491" i="1"/>
  <c r="S3492" i="1"/>
  <c r="S3493" i="1"/>
  <c r="S3494" i="1"/>
  <c r="S3495" i="1"/>
  <c r="S3496" i="1"/>
  <c r="S3497" i="1"/>
  <c r="S3498" i="1"/>
  <c r="S3499" i="1"/>
  <c r="S3500" i="1"/>
  <c r="S3501" i="1"/>
  <c r="S3502" i="1"/>
  <c r="S3503" i="1"/>
  <c r="S3504" i="1"/>
  <c r="S3505" i="1"/>
  <c r="S3506" i="1"/>
  <c r="S3507" i="1"/>
  <c r="S3508" i="1"/>
  <c r="S3509" i="1"/>
  <c r="S3510" i="1"/>
  <c r="S3511" i="1"/>
  <c r="S3512" i="1"/>
  <c r="S3513" i="1"/>
  <c r="S3514" i="1"/>
  <c r="S3515" i="1"/>
  <c r="S3516" i="1"/>
  <c r="S3517" i="1"/>
  <c r="S3518" i="1"/>
  <c r="S3519" i="1"/>
  <c r="S3520" i="1"/>
  <c r="S3521" i="1"/>
  <c r="S3522" i="1"/>
  <c r="S3523" i="1"/>
  <c r="S3524" i="1"/>
  <c r="S3525" i="1"/>
  <c r="S3526" i="1"/>
  <c r="S3527" i="1"/>
  <c r="S3528" i="1"/>
  <c r="S3529" i="1"/>
  <c r="S3530" i="1"/>
  <c r="S3531" i="1"/>
  <c r="S3532" i="1"/>
  <c r="S3533" i="1"/>
  <c r="S3534" i="1"/>
  <c r="S3535" i="1"/>
  <c r="S3536" i="1"/>
  <c r="S3537" i="1"/>
  <c r="S3538" i="1"/>
  <c r="S3539" i="1"/>
  <c r="S3540" i="1"/>
  <c r="S3541" i="1"/>
  <c r="S3542" i="1"/>
  <c r="S3543" i="1"/>
  <c r="S3544" i="1"/>
  <c r="S3545" i="1"/>
  <c r="S3546" i="1"/>
  <c r="S3547" i="1"/>
  <c r="S3548" i="1"/>
  <c r="S3549" i="1"/>
  <c r="S3550" i="1"/>
  <c r="S3551" i="1"/>
  <c r="S3552" i="1"/>
  <c r="S3553" i="1"/>
  <c r="S3554" i="1"/>
  <c r="S3555" i="1"/>
  <c r="S3556" i="1"/>
  <c r="S3557" i="1"/>
  <c r="S3558" i="1"/>
  <c r="S3559" i="1"/>
  <c r="S3560" i="1"/>
  <c r="S3561" i="1"/>
  <c r="S3562" i="1"/>
  <c r="S3563" i="1"/>
  <c r="S3564" i="1"/>
  <c r="S3565" i="1"/>
  <c r="S3566" i="1"/>
  <c r="S3567" i="1"/>
  <c r="S3568" i="1"/>
  <c r="S3569" i="1"/>
  <c r="S3570" i="1"/>
  <c r="S3571" i="1"/>
  <c r="S3572" i="1"/>
  <c r="S3573" i="1"/>
  <c r="S3574" i="1"/>
  <c r="S3575" i="1"/>
  <c r="S3576" i="1"/>
  <c r="S3577" i="1"/>
  <c r="S3578" i="1"/>
  <c r="S3579" i="1"/>
  <c r="S3580" i="1"/>
  <c r="S3581" i="1"/>
  <c r="S3582" i="1"/>
  <c r="S3583" i="1"/>
  <c r="S3584" i="1"/>
  <c r="S3585" i="1"/>
  <c r="S3586" i="1"/>
  <c r="S3587" i="1"/>
  <c r="S3588" i="1"/>
  <c r="S3589" i="1"/>
  <c r="S3590" i="1"/>
  <c r="S3591" i="1"/>
  <c r="S3592" i="1"/>
  <c r="S3593" i="1"/>
  <c r="S3594" i="1"/>
  <c r="S3595" i="1"/>
  <c r="S3596" i="1"/>
  <c r="S3597" i="1"/>
  <c r="S3598" i="1"/>
  <c r="S3599" i="1"/>
  <c r="S3600" i="1"/>
  <c r="S3601" i="1"/>
  <c r="S3602" i="1"/>
  <c r="S3603" i="1"/>
  <c r="S3604" i="1"/>
  <c r="S3605" i="1"/>
  <c r="S3606" i="1"/>
  <c r="S3607" i="1"/>
  <c r="S3608" i="1"/>
  <c r="S3609" i="1"/>
  <c r="S3610" i="1"/>
  <c r="S3611" i="1"/>
  <c r="S3612" i="1"/>
  <c r="S3613" i="1"/>
  <c r="S3614" i="1"/>
  <c r="S3615" i="1"/>
  <c r="S3616" i="1"/>
  <c r="S3617" i="1"/>
  <c r="S3618" i="1"/>
  <c r="S3619" i="1"/>
  <c r="S3620" i="1"/>
  <c r="S3621" i="1"/>
  <c r="S3622" i="1"/>
  <c r="S3623" i="1"/>
  <c r="S3624" i="1"/>
  <c r="S3625" i="1"/>
  <c r="S3626" i="1"/>
  <c r="S3627" i="1"/>
  <c r="S3628" i="1"/>
  <c r="S3629" i="1"/>
  <c r="S3630" i="1"/>
  <c r="S3631" i="1"/>
  <c r="S3632" i="1"/>
  <c r="S3633" i="1"/>
  <c r="S3634" i="1"/>
  <c r="S3635" i="1"/>
  <c r="S3636" i="1"/>
  <c r="S3637" i="1"/>
  <c r="S3638" i="1"/>
  <c r="S3639" i="1"/>
  <c r="S3640" i="1"/>
  <c r="S3641" i="1"/>
  <c r="S3642" i="1"/>
  <c r="S3643" i="1"/>
  <c r="S3644" i="1"/>
  <c r="S3645" i="1"/>
  <c r="S3646" i="1"/>
  <c r="S3647" i="1"/>
  <c r="S3648" i="1"/>
  <c r="S3649" i="1"/>
  <c r="S3650" i="1"/>
  <c r="S3651" i="1"/>
  <c r="S3652" i="1"/>
  <c r="S3653" i="1"/>
  <c r="S3654" i="1"/>
  <c r="S3655" i="1"/>
  <c r="S3656" i="1"/>
  <c r="S3657" i="1"/>
  <c r="S3658" i="1"/>
  <c r="S3659" i="1"/>
  <c r="S3660" i="1"/>
  <c r="S3661" i="1"/>
  <c r="S3662" i="1"/>
  <c r="S3663" i="1"/>
  <c r="S3664" i="1"/>
  <c r="S3665" i="1"/>
  <c r="S3666" i="1"/>
  <c r="S3667" i="1"/>
  <c r="S3668" i="1"/>
  <c r="S3669" i="1"/>
  <c r="S3670" i="1"/>
  <c r="S3671" i="1"/>
  <c r="S3672" i="1"/>
  <c r="S3673" i="1"/>
  <c r="S3674" i="1"/>
  <c r="S3675" i="1"/>
  <c r="S3676" i="1"/>
  <c r="S3677" i="1"/>
  <c r="S3678" i="1"/>
  <c r="S3679" i="1"/>
  <c r="S3680" i="1"/>
  <c r="S3681" i="1"/>
  <c r="S3682" i="1"/>
  <c r="S3683" i="1"/>
  <c r="S3684" i="1"/>
  <c r="S3685" i="1"/>
  <c r="S3686" i="1"/>
  <c r="S3687" i="1"/>
  <c r="S3688" i="1"/>
  <c r="S3689" i="1"/>
  <c r="S3690" i="1"/>
  <c r="S3691" i="1"/>
  <c r="S3692" i="1"/>
  <c r="S3693" i="1"/>
  <c r="S3694" i="1"/>
  <c r="S3695" i="1"/>
  <c r="S3696" i="1"/>
  <c r="S3697" i="1"/>
  <c r="S3698" i="1"/>
  <c r="S3699" i="1"/>
  <c r="S3700" i="1"/>
  <c r="S3701" i="1"/>
  <c r="S3702" i="1"/>
  <c r="S3703" i="1"/>
  <c r="S3704" i="1"/>
  <c r="S3705" i="1"/>
  <c r="S3706" i="1"/>
  <c r="S3707" i="1"/>
  <c r="S3708" i="1"/>
  <c r="S3709" i="1"/>
  <c r="S3710" i="1"/>
  <c r="S3711" i="1"/>
  <c r="S3712" i="1"/>
  <c r="S3713" i="1"/>
  <c r="S3714" i="1"/>
  <c r="S3715" i="1"/>
  <c r="S3716" i="1"/>
  <c r="S3717" i="1"/>
  <c r="S3718" i="1"/>
  <c r="S3719" i="1"/>
  <c r="S3720" i="1"/>
  <c r="S3721" i="1"/>
  <c r="S3722" i="1"/>
  <c r="S3723" i="1"/>
  <c r="S3724" i="1"/>
  <c r="S3725" i="1"/>
  <c r="S3726" i="1"/>
  <c r="S3727" i="1"/>
  <c r="S3728" i="1"/>
  <c r="S3729" i="1"/>
  <c r="S3730" i="1"/>
  <c r="S3731" i="1"/>
  <c r="S3732" i="1"/>
  <c r="S3733" i="1"/>
  <c r="S3734" i="1"/>
  <c r="S3735" i="1"/>
  <c r="S3736" i="1"/>
  <c r="S3737" i="1"/>
  <c r="S3738" i="1"/>
  <c r="S3739" i="1"/>
  <c r="S3740" i="1"/>
  <c r="S3741" i="1"/>
  <c r="S3742" i="1"/>
  <c r="S3743" i="1"/>
  <c r="S3744" i="1"/>
  <c r="S3745" i="1"/>
  <c r="S3746" i="1"/>
  <c r="S3747" i="1"/>
  <c r="S3748" i="1"/>
  <c r="S3749" i="1"/>
  <c r="S3750" i="1"/>
  <c r="S3751" i="1"/>
  <c r="S3752" i="1"/>
  <c r="S3753" i="1"/>
  <c r="S3754" i="1"/>
  <c r="S3755" i="1"/>
  <c r="S3756" i="1"/>
  <c r="S3757" i="1"/>
  <c r="S3758" i="1"/>
  <c r="S3759" i="1"/>
  <c r="S3760" i="1"/>
  <c r="S3761" i="1"/>
  <c r="S3762" i="1"/>
  <c r="S3763" i="1"/>
  <c r="S3764" i="1"/>
  <c r="S3765" i="1"/>
  <c r="S3766" i="1"/>
  <c r="S3767" i="1"/>
  <c r="S3768" i="1"/>
  <c r="S3769" i="1"/>
  <c r="S3770" i="1"/>
  <c r="S3771" i="1"/>
  <c r="S3772" i="1"/>
  <c r="S3773" i="1"/>
  <c r="S3774" i="1"/>
  <c r="S3775" i="1"/>
  <c r="S3776" i="1"/>
  <c r="S3777" i="1"/>
  <c r="S3778" i="1"/>
  <c r="S3779" i="1"/>
  <c r="S3780" i="1"/>
  <c r="S3781" i="1"/>
  <c r="S3782" i="1"/>
  <c r="S3783" i="1"/>
  <c r="S3784" i="1"/>
  <c r="S3785" i="1"/>
  <c r="S3786" i="1"/>
  <c r="S3787" i="1"/>
  <c r="S3788" i="1"/>
  <c r="S3789" i="1"/>
  <c r="S3790" i="1"/>
  <c r="S3791" i="1"/>
  <c r="S3792" i="1"/>
  <c r="S3793" i="1"/>
  <c r="S3794" i="1"/>
  <c r="S3795" i="1"/>
  <c r="S3796" i="1"/>
  <c r="S3797" i="1"/>
  <c r="S3798" i="1"/>
  <c r="S3799" i="1"/>
  <c r="S3800" i="1"/>
  <c r="S3801" i="1"/>
  <c r="S3802" i="1"/>
  <c r="S3803" i="1"/>
  <c r="S3804" i="1"/>
  <c r="S3805" i="1"/>
  <c r="S3806" i="1"/>
  <c r="S3807" i="1"/>
  <c r="S3808" i="1"/>
  <c r="S3809" i="1"/>
  <c r="S3810" i="1"/>
  <c r="S3811" i="1"/>
  <c r="S3812" i="1"/>
  <c r="S3813" i="1"/>
  <c r="S3814" i="1"/>
  <c r="S3815" i="1"/>
  <c r="S3816" i="1"/>
  <c r="S3817" i="1"/>
  <c r="S3818" i="1"/>
  <c r="S3819" i="1"/>
  <c r="S3820" i="1"/>
  <c r="S3821" i="1"/>
  <c r="S3822" i="1"/>
  <c r="S3823" i="1"/>
  <c r="S3824" i="1"/>
  <c r="S3825" i="1"/>
  <c r="S3826" i="1"/>
  <c r="S3827" i="1"/>
  <c r="S3828" i="1"/>
  <c r="S3829" i="1"/>
  <c r="S3830" i="1"/>
  <c r="S3831" i="1"/>
  <c r="S3832" i="1"/>
  <c r="S3833" i="1"/>
  <c r="S3834" i="1"/>
  <c r="S3835" i="1"/>
  <c r="S3836" i="1"/>
  <c r="S3837" i="1"/>
  <c r="S3838" i="1"/>
  <c r="S3839" i="1"/>
  <c r="S3840" i="1"/>
  <c r="S3841" i="1"/>
  <c r="S3842" i="1"/>
  <c r="S3843" i="1"/>
  <c r="S3844" i="1"/>
  <c r="S3845" i="1"/>
  <c r="S3846" i="1"/>
  <c r="S3847" i="1"/>
  <c r="S3848" i="1"/>
  <c r="S3849" i="1"/>
  <c r="S3850" i="1"/>
  <c r="S3851" i="1"/>
  <c r="S3852" i="1"/>
  <c r="S3853" i="1"/>
  <c r="S3854" i="1"/>
  <c r="S3855" i="1"/>
  <c r="S3856" i="1"/>
  <c r="S3857" i="1"/>
  <c r="S3858" i="1"/>
  <c r="S3859" i="1"/>
  <c r="S3860" i="1"/>
  <c r="S3861" i="1"/>
  <c r="S3862" i="1"/>
  <c r="S3863" i="1"/>
  <c r="S3864" i="1"/>
  <c r="S3865" i="1"/>
  <c r="S3866" i="1"/>
  <c r="S3867" i="1"/>
  <c r="S3868" i="1"/>
  <c r="S3869" i="1"/>
  <c r="S3870" i="1"/>
  <c r="S3871" i="1"/>
  <c r="S3872" i="1"/>
  <c r="S3873" i="1"/>
  <c r="S3874" i="1"/>
  <c r="S3875" i="1"/>
  <c r="S3876" i="1"/>
  <c r="S3877" i="1"/>
  <c r="S3878" i="1"/>
  <c r="S3879" i="1"/>
  <c r="S3880" i="1"/>
  <c r="S3881" i="1"/>
  <c r="S3882" i="1"/>
  <c r="S3883" i="1"/>
  <c r="S3884" i="1"/>
  <c r="S3885" i="1"/>
  <c r="S3886" i="1"/>
  <c r="S3887" i="1"/>
  <c r="S3888" i="1"/>
  <c r="S3889" i="1"/>
  <c r="S3890" i="1"/>
  <c r="S3891" i="1"/>
  <c r="S3892" i="1"/>
  <c r="S3893" i="1"/>
  <c r="S3894" i="1"/>
  <c r="S3895" i="1"/>
  <c r="S3896" i="1"/>
  <c r="S3897" i="1"/>
  <c r="S3898" i="1"/>
  <c r="S3899" i="1"/>
  <c r="S3900" i="1"/>
  <c r="S3901" i="1"/>
  <c r="S3902" i="1"/>
  <c r="S3903" i="1"/>
  <c r="S3904" i="1"/>
  <c r="S3905" i="1"/>
  <c r="S3906" i="1"/>
  <c r="S3907" i="1"/>
  <c r="S3908" i="1"/>
  <c r="S3909" i="1"/>
  <c r="S3910" i="1"/>
  <c r="S3911" i="1"/>
  <c r="S3912" i="1"/>
  <c r="S3913" i="1"/>
  <c r="S3914" i="1"/>
  <c r="S3915" i="1"/>
  <c r="S3916" i="1"/>
  <c r="S3917" i="1"/>
  <c r="S3918" i="1"/>
  <c r="S3919" i="1"/>
  <c r="S3920" i="1"/>
  <c r="S3921" i="1"/>
  <c r="S3922" i="1"/>
  <c r="S3923" i="1"/>
  <c r="S3924" i="1"/>
  <c r="S3925" i="1"/>
  <c r="S3926" i="1"/>
  <c r="S3927" i="1"/>
  <c r="S3928" i="1"/>
  <c r="S3929" i="1"/>
  <c r="S3930" i="1"/>
  <c r="S3931" i="1"/>
  <c r="S3932" i="1"/>
  <c r="S3933" i="1"/>
  <c r="S3934" i="1"/>
  <c r="S3935" i="1"/>
  <c r="S3936" i="1"/>
  <c r="S3937" i="1"/>
  <c r="S3938" i="1"/>
  <c r="S3939" i="1"/>
  <c r="S3940" i="1"/>
  <c r="S3941" i="1"/>
  <c r="S3942" i="1"/>
  <c r="S3943" i="1"/>
  <c r="S3944" i="1"/>
  <c r="S3945" i="1"/>
  <c r="S3946" i="1"/>
  <c r="S3947" i="1"/>
  <c r="S3948" i="1"/>
  <c r="S3949" i="1"/>
  <c r="S3950" i="1"/>
  <c r="S3951" i="1"/>
  <c r="S3952" i="1"/>
  <c r="S3953" i="1"/>
  <c r="S3954" i="1"/>
  <c r="S3955" i="1"/>
  <c r="S3956" i="1"/>
  <c r="S3957" i="1"/>
  <c r="S3958" i="1"/>
  <c r="S3959" i="1"/>
  <c r="S3960" i="1"/>
  <c r="S3961" i="1"/>
  <c r="S3962" i="1"/>
  <c r="S3963" i="1"/>
  <c r="S3964" i="1"/>
  <c r="S3965" i="1"/>
  <c r="S3966" i="1"/>
  <c r="S3967" i="1"/>
  <c r="S3968" i="1"/>
  <c r="S3969" i="1"/>
  <c r="S3970" i="1"/>
  <c r="S3971" i="1"/>
  <c r="S3972" i="1"/>
  <c r="S3973" i="1"/>
  <c r="S3974" i="1"/>
  <c r="S3975" i="1"/>
  <c r="S3976" i="1"/>
  <c r="S3977" i="1"/>
  <c r="S3978" i="1"/>
  <c r="S3979" i="1"/>
  <c r="S3980" i="1"/>
  <c r="S3981" i="1"/>
  <c r="S3982" i="1"/>
  <c r="S3983" i="1"/>
  <c r="S3984" i="1"/>
  <c r="S3985" i="1"/>
  <c r="S3986" i="1"/>
  <c r="S3987" i="1"/>
  <c r="S3988" i="1"/>
  <c r="S3989" i="1"/>
  <c r="S3990" i="1"/>
  <c r="S3991" i="1"/>
  <c r="S3992" i="1"/>
  <c r="S3993" i="1"/>
  <c r="S3994" i="1"/>
  <c r="S3995" i="1"/>
  <c r="S3996" i="1"/>
  <c r="S3997" i="1"/>
  <c r="S3998" i="1"/>
  <c r="S3999" i="1"/>
  <c r="S4000" i="1"/>
  <c r="S4001" i="1"/>
  <c r="S4002" i="1"/>
  <c r="S4003" i="1"/>
  <c r="S4004" i="1"/>
  <c r="S4005" i="1"/>
  <c r="S4006" i="1"/>
  <c r="S4007" i="1"/>
  <c r="S4008" i="1"/>
  <c r="S4009" i="1"/>
  <c r="S4010" i="1"/>
  <c r="S4011" i="1"/>
  <c r="S4012" i="1"/>
  <c r="S4013" i="1"/>
  <c r="S4014" i="1"/>
  <c r="S4015" i="1"/>
  <c r="S4016" i="1"/>
  <c r="S4017" i="1"/>
  <c r="S4018" i="1"/>
  <c r="S4019" i="1"/>
  <c r="S4020" i="1"/>
  <c r="S4021" i="1"/>
  <c r="S4022" i="1"/>
  <c r="S4023" i="1"/>
  <c r="S4024" i="1"/>
  <c r="S4025" i="1"/>
  <c r="S4026" i="1"/>
  <c r="S4027" i="1"/>
  <c r="S4028" i="1"/>
  <c r="S4029" i="1"/>
  <c r="S4030" i="1"/>
  <c r="S4031" i="1"/>
  <c r="S4032" i="1"/>
  <c r="S4033" i="1"/>
  <c r="S4034" i="1"/>
  <c r="S4035" i="1"/>
  <c r="S4036" i="1"/>
  <c r="S4037" i="1"/>
  <c r="S4038" i="1"/>
  <c r="S4039" i="1"/>
  <c r="S4040" i="1"/>
  <c r="S4041" i="1"/>
  <c r="S4042" i="1"/>
  <c r="S4043" i="1"/>
  <c r="S4044" i="1"/>
  <c r="S4045" i="1"/>
  <c r="S4046" i="1"/>
  <c r="S4047" i="1"/>
  <c r="S4048" i="1"/>
  <c r="S4049" i="1"/>
  <c r="S4050" i="1"/>
  <c r="S4051" i="1"/>
  <c r="S4052" i="1"/>
  <c r="S4053" i="1"/>
  <c r="S4054" i="1"/>
  <c r="S4055" i="1"/>
  <c r="S4056" i="1"/>
  <c r="S4057" i="1"/>
  <c r="S4058" i="1"/>
  <c r="S4059" i="1"/>
  <c r="S4060" i="1"/>
  <c r="S4061" i="1"/>
  <c r="S4062" i="1"/>
  <c r="S4063" i="1"/>
  <c r="S4064" i="1"/>
  <c r="S4065" i="1"/>
  <c r="S4066" i="1"/>
  <c r="S4067" i="1"/>
  <c r="S4068" i="1"/>
  <c r="S4069" i="1"/>
  <c r="S4070" i="1"/>
  <c r="S4071" i="1"/>
  <c r="S4072" i="1"/>
  <c r="S4073" i="1"/>
  <c r="S4074" i="1"/>
  <c r="S4075" i="1"/>
  <c r="S4076" i="1"/>
  <c r="S4077" i="1"/>
  <c r="S4078" i="1"/>
  <c r="S4079" i="1"/>
  <c r="S4080" i="1"/>
  <c r="S4081" i="1"/>
  <c r="S4082" i="1"/>
  <c r="S4083" i="1"/>
  <c r="S4084" i="1"/>
  <c r="S4085" i="1"/>
  <c r="S4086" i="1"/>
  <c r="S4087" i="1"/>
  <c r="S4088" i="1"/>
  <c r="S4089" i="1"/>
  <c r="S4090" i="1"/>
  <c r="S4091" i="1"/>
  <c r="S4092" i="1"/>
  <c r="S4093" i="1"/>
  <c r="S4094" i="1"/>
  <c r="S4095" i="1"/>
  <c r="S4096" i="1"/>
  <c r="S4097" i="1"/>
  <c r="S4098" i="1"/>
  <c r="S4099" i="1"/>
  <c r="S4100" i="1"/>
  <c r="S4101" i="1"/>
  <c r="S4102" i="1"/>
  <c r="S4103" i="1"/>
  <c r="S4104" i="1"/>
  <c r="S4105" i="1"/>
  <c r="S4106" i="1"/>
  <c r="S4107" i="1"/>
  <c r="S4108" i="1"/>
  <c r="S4109" i="1"/>
  <c r="S4110" i="1"/>
  <c r="S4111" i="1"/>
  <c r="S4112" i="1"/>
  <c r="S4113" i="1"/>
  <c r="S4114" i="1"/>
  <c r="S4115" i="1"/>
  <c r="S4116" i="1"/>
  <c r="S4117" i="1"/>
  <c r="S4118" i="1"/>
  <c r="S4119" i="1"/>
  <c r="S4120" i="1"/>
  <c r="S4121" i="1"/>
  <c r="S4122" i="1"/>
  <c r="S4123" i="1"/>
  <c r="S4124" i="1"/>
  <c r="S4125" i="1"/>
  <c r="S4126" i="1"/>
  <c r="S4127" i="1"/>
  <c r="S4128" i="1"/>
  <c r="S4129" i="1"/>
  <c r="S4130" i="1"/>
  <c r="S4131" i="1"/>
  <c r="S4132" i="1"/>
  <c r="S4133" i="1"/>
  <c r="S4134" i="1"/>
  <c r="S4135" i="1"/>
  <c r="S4136" i="1"/>
  <c r="S4137" i="1"/>
  <c r="S4138" i="1"/>
  <c r="S4139" i="1"/>
  <c r="S4140" i="1"/>
  <c r="S4141" i="1"/>
  <c r="S4142" i="1"/>
  <c r="S4143" i="1"/>
  <c r="S4144" i="1"/>
  <c r="S4145" i="1"/>
  <c r="S4146" i="1"/>
  <c r="S4147" i="1"/>
  <c r="S4148" i="1"/>
  <c r="S4149" i="1"/>
  <c r="S4150" i="1"/>
  <c r="S4151" i="1"/>
  <c r="S4152" i="1"/>
  <c r="S4153" i="1"/>
  <c r="S4154" i="1"/>
  <c r="S4155" i="1"/>
  <c r="S4156" i="1"/>
  <c r="S4157" i="1"/>
  <c r="S4158" i="1"/>
  <c r="S4159" i="1"/>
  <c r="S4160" i="1"/>
  <c r="S4161" i="1"/>
  <c r="S4162" i="1"/>
  <c r="S4163" i="1"/>
  <c r="S4164" i="1"/>
  <c r="S4165" i="1"/>
  <c r="S4166" i="1"/>
  <c r="S4167" i="1"/>
  <c r="S4168" i="1"/>
  <c r="S4169" i="1"/>
  <c r="S4170" i="1"/>
  <c r="S4171" i="1"/>
  <c r="S4172" i="1"/>
  <c r="S4173" i="1"/>
  <c r="S4174" i="1"/>
  <c r="S4175" i="1"/>
  <c r="S4176" i="1"/>
  <c r="S4177" i="1"/>
  <c r="S4178" i="1"/>
  <c r="S4179" i="1"/>
  <c r="S4180" i="1"/>
  <c r="S4181" i="1"/>
  <c r="S4182" i="1"/>
  <c r="S4183" i="1"/>
  <c r="S4184" i="1"/>
  <c r="S4185" i="1"/>
  <c r="S4186" i="1"/>
  <c r="S4187" i="1"/>
  <c r="S4188" i="1"/>
  <c r="S4189" i="1"/>
  <c r="S4190" i="1"/>
  <c r="S4191" i="1"/>
  <c r="S4192" i="1"/>
  <c r="S4193" i="1"/>
  <c r="S4194" i="1"/>
  <c r="S4195" i="1"/>
  <c r="S4196" i="1"/>
  <c r="S4197" i="1"/>
  <c r="S4198" i="1"/>
  <c r="S4199" i="1"/>
  <c r="S4200" i="1"/>
  <c r="S4201" i="1"/>
  <c r="S4202" i="1"/>
  <c r="S4203" i="1"/>
  <c r="S4204" i="1"/>
  <c r="S4205" i="1"/>
  <c r="S4206" i="1"/>
  <c r="S4207" i="1"/>
  <c r="S4208" i="1"/>
  <c r="S4209" i="1"/>
  <c r="S4210" i="1"/>
  <c r="S4211" i="1"/>
  <c r="S4212" i="1"/>
  <c r="S4213" i="1"/>
  <c r="S4214" i="1"/>
  <c r="S4215" i="1"/>
  <c r="S4216" i="1"/>
  <c r="S4217" i="1"/>
  <c r="S4218" i="1"/>
  <c r="S4219" i="1"/>
  <c r="S4220" i="1"/>
  <c r="S4221" i="1"/>
  <c r="S4222" i="1"/>
  <c r="S4223" i="1"/>
  <c r="S4224" i="1"/>
  <c r="S4225" i="1"/>
  <c r="S4226" i="1"/>
  <c r="S4227" i="1"/>
  <c r="S4228" i="1"/>
  <c r="S4229" i="1"/>
  <c r="S4230" i="1"/>
  <c r="S4231" i="1"/>
  <c r="S4232" i="1"/>
  <c r="S4233" i="1"/>
  <c r="S4234" i="1"/>
  <c r="S4235" i="1"/>
  <c r="S4236" i="1"/>
  <c r="S4237" i="1"/>
  <c r="S4238" i="1"/>
  <c r="S4239" i="1"/>
  <c r="S4240" i="1"/>
  <c r="S4241" i="1"/>
  <c r="S4242" i="1"/>
  <c r="S4243" i="1"/>
  <c r="S4244" i="1"/>
  <c r="S4245" i="1"/>
  <c r="S4246" i="1"/>
  <c r="S4247" i="1"/>
  <c r="S4248" i="1"/>
  <c r="S4249" i="1"/>
  <c r="S4250" i="1"/>
  <c r="S4251" i="1"/>
  <c r="S4252" i="1"/>
  <c r="S4253" i="1"/>
  <c r="S4254" i="1"/>
  <c r="S4255" i="1"/>
  <c r="S4256" i="1"/>
  <c r="S4257" i="1"/>
  <c r="S4258" i="1"/>
  <c r="S4259" i="1"/>
  <c r="S4260" i="1"/>
  <c r="S4261" i="1"/>
  <c r="S4262" i="1"/>
  <c r="S4263" i="1"/>
  <c r="S4264" i="1"/>
  <c r="S4265" i="1"/>
  <c r="S4266" i="1"/>
  <c r="S4267" i="1"/>
  <c r="S4268" i="1"/>
  <c r="S4269" i="1"/>
  <c r="S4270" i="1"/>
  <c r="S4271" i="1"/>
  <c r="S4272" i="1"/>
  <c r="S4273" i="1"/>
  <c r="S4274" i="1"/>
  <c r="S4275" i="1"/>
  <c r="S4276" i="1"/>
  <c r="S4277" i="1"/>
  <c r="S4278" i="1"/>
  <c r="S4279" i="1"/>
  <c r="S4280" i="1"/>
  <c r="S4281" i="1"/>
  <c r="S4282" i="1"/>
  <c r="S4283" i="1"/>
  <c r="S4284" i="1"/>
  <c r="S4285" i="1"/>
  <c r="S4286" i="1"/>
  <c r="S4287" i="1"/>
  <c r="S4288" i="1"/>
  <c r="S4289" i="1"/>
  <c r="S4290" i="1"/>
  <c r="S4291" i="1"/>
  <c r="S4292" i="1"/>
  <c r="S4293" i="1"/>
  <c r="S4294" i="1"/>
  <c r="S4295" i="1"/>
  <c r="S4296" i="1"/>
  <c r="S4297" i="1"/>
  <c r="S4298" i="1"/>
  <c r="S4299" i="1"/>
  <c r="S4300" i="1"/>
  <c r="S4301" i="1"/>
  <c r="S4302" i="1"/>
  <c r="S4303" i="1"/>
  <c r="S4304" i="1"/>
  <c r="S4305" i="1"/>
  <c r="S4306" i="1"/>
  <c r="S4307" i="1"/>
  <c r="S4308" i="1"/>
  <c r="S4309" i="1"/>
  <c r="S4310" i="1"/>
  <c r="S4311" i="1"/>
  <c r="S4312" i="1"/>
  <c r="S4313" i="1"/>
  <c r="S4314" i="1"/>
  <c r="S4315" i="1"/>
  <c r="S4316" i="1"/>
  <c r="S4317" i="1"/>
  <c r="S4318" i="1"/>
  <c r="S4319" i="1"/>
  <c r="S4320" i="1"/>
  <c r="S4321" i="1"/>
  <c r="S4322" i="1"/>
  <c r="S4323" i="1"/>
  <c r="S4324" i="1"/>
  <c r="S4325" i="1"/>
  <c r="S4326" i="1"/>
  <c r="S4327" i="1"/>
  <c r="S4328" i="1"/>
  <c r="S4329" i="1"/>
  <c r="S4330" i="1"/>
  <c r="S4331" i="1"/>
  <c r="S4332" i="1"/>
  <c r="S4333" i="1"/>
  <c r="S4334" i="1"/>
  <c r="S4335" i="1"/>
  <c r="S4336" i="1"/>
  <c r="S4337" i="1"/>
  <c r="S4338" i="1"/>
  <c r="S4339" i="1"/>
  <c r="S4340" i="1"/>
  <c r="S4341" i="1"/>
  <c r="S4342" i="1"/>
  <c r="S4343" i="1"/>
  <c r="S4344" i="1"/>
  <c r="S4345" i="1"/>
  <c r="S4346" i="1"/>
  <c r="S4347" i="1"/>
  <c r="S4348" i="1"/>
  <c r="S4349" i="1"/>
  <c r="S4350" i="1"/>
  <c r="S4351" i="1"/>
  <c r="S4352" i="1"/>
  <c r="S4353" i="1"/>
  <c r="S4354" i="1"/>
  <c r="S4355" i="1"/>
  <c r="S4356" i="1"/>
  <c r="S4357" i="1"/>
  <c r="S4358" i="1"/>
  <c r="S4359" i="1"/>
  <c r="S4360" i="1"/>
  <c r="S4361" i="1"/>
  <c r="S4362" i="1"/>
  <c r="S4363" i="1"/>
  <c r="S4364" i="1"/>
  <c r="S4365" i="1"/>
  <c r="S4366" i="1"/>
  <c r="S4367" i="1"/>
  <c r="S4368" i="1"/>
  <c r="S4369" i="1"/>
  <c r="S4370" i="1"/>
  <c r="S4371" i="1"/>
  <c r="S4372" i="1"/>
  <c r="S4373" i="1"/>
  <c r="S4374" i="1"/>
  <c r="S4375" i="1"/>
  <c r="S4376" i="1"/>
  <c r="S4377" i="1"/>
  <c r="S4378" i="1"/>
  <c r="S4379" i="1"/>
  <c r="S4380" i="1"/>
  <c r="S4381" i="1"/>
  <c r="S4382" i="1"/>
  <c r="S4383" i="1"/>
  <c r="S4384" i="1"/>
  <c r="S4385" i="1"/>
  <c r="S4386" i="1"/>
  <c r="S4387" i="1"/>
  <c r="S4388" i="1"/>
  <c r="S4389" i="1"/>
  <c r="S4390" i="1"/>
  <c r="S4391" i="1"/>
  <c r="S4392" i="1"/>
  <c r="S4393" i="1"/>
  <c r="S4394" i="1"/>
  <c r="S4395" i="1"/>
  <c r="S4396" i="1"/>
  <c r="S4397" i="1"/>
  <c r="S4398" i="1"/>
  <c r="S4399" i="1"/>
  <c r="S4400" i="1"/>
  <c r="S4401" i="1"/>
  <c r="S4402" i="1"/>
  <c r="S4403" i="1"/>
  <c r="S4404" i="1"/>
  <c r="S4405" i="1"/>
  <c r="S4406" i="1"/>
  <c r="S4407" i="1"/>
  <c r="S4408" i="1"/>
  <c r="S4409" i="1"/>
  <c r="S4410" i="1"/>
  <c r="S4411" i="1"/>
  <c r="S4412" i="1"/>
  <c r="S4413" i="1"/>
  <c r="S4414" i="1"/>
  <c r="S4415" i="1"/>
  <c r="S4416" i="1"/>
  <c r="S4417" i="1"/>
  <c r="S4418" i="1"/>
  <c r="S4419" i="1"/>
  <c r="S4420" i="1"/>
  <c r="S4421" i="1"/>
  <c r="S4422" i="1"/>
  <c r="S4423" i="1"/>
  <c r="S4424" i="1"/>
  <c r="S4425" i="1"/>
  <c r="S4426" i="1"/>
  <c r="S4427" i="1"/>
  <c r="S4428" i="1"/>
  <c r="S4429" i="1"/>
  <c r="S4430" i="1"/>
  <c r="S4431" i="1"/>
  <c r="S4432" i="1"/>
  <c r="S4433" i="1"/>
  <c r="S4434" i="1"/>
  <c r="S4435" i="1"/>
  <c r="S4436" i="1"/>
  <c r="S4437" i="1"/>
  <c r="S4438" i="1"/>
  <c r="S4439" i="1"/>
  <c r="S4440" i="1"/>
  <c r="S4441" i="1"/>
  <c r="S4442" i="1"/>
  <c r="S4443" i="1"/>
  <c r="S4444" i="1"/>
  <c r="S4445" i="1"/>
  <c r="S4446" i="1"/>
  <c r="S4447" i="1"/>
  <c r="S4448" i="1"/>
  <c r="S4449" i="1"/>
  <c r="S4450" i="1"/>
  <c r="S4451" i="1"/>
  <c r="S4452" i="1"/>
  <c r="S4453" i="1"/>
  <c r="S4454" i="1"/>
  <c r="S4455" i="1"/>
  <c r="S4456" i="1"/>
  <c r="S4457" i="1"/>
  <c r="S4458" i="1"/>
  <c r="S4459" i="1"/>
  <c r="S4460" i="1"/>
  <c r="S4461" i="1"/>
  <c r="S4462" i="1"/>
  <c r="S4463" i="1"/>
  <c r="S4464" i="1"/>
  <c r="S4465" i="1"/>
  <c r="S4466" i="1"/>
  <c r="S4467" i="1"/>
  <c r="S4468" i="1"/>
  <c r="S4469" i="1"/>
  <c r="S4470" i="1"/>
  <c r="S4471" i="1"/>
  <c r="S4472" i="1"/>
  <c r="S4473" i="1"/>
  <c r="S4474" i="1"/>
  <c r="S4475" i="1"/>
  <c r="S4476" i="1"/>
  <c r="S4477" i="1"/>
  <c r="S4478" i="1"/>
  <c r="S4479" i="1"/>
  <c r="S4480" i="1"/>
  <c r="S4481" i="1"/>
  <c r="S4482" i="1"/>
  <c r="S4483" i="1"/>
  <c r="S4484" i="1"/>
  <c r="S4485" i="1"/>
  <c r="S4486" i="1"/>
  <c r="S4487" i="1"/>
  <c r="S4488" i="1"/>
  <c r="S4489" i="1"/>
  <c r="S4490" i="1"/>
  <c r="S4491" i="1"/>
  <c r="S4492" i="1"/>
  <c r="S4493" i="1"/>
  <c r="S4494" i="1"/>
  <c r="S4495" i="1"/>
  <c r="S4496" i="1"/>
  <c r="S4497" i="1"/>
  <c r="S4498" i="1"/>
  <c r="S4499" i="1"/>
  <c r="S4500" i="1"/>
  <c r="S4501" i="1"/>
  <c r="S4502" i="1"/>
  <c r="S4503" i="1"/>
  <c r="S4504" i="1"/>
  <c r="S4505" i="1"/>
  <c r="S4506" i="1"/>
  <c r="S4507" i="1"/>
  <c r="S4508" i="1"/>
  <c r="S4509" i="1"/>
  <c r="S4510" i="1"/>
  <c r="S4511" i="1"/>
  <c r="S4512" i="1"/>
  <c r="S4513" i="1"/>
  <c r="S4514" i="1"/>
  <c r="S4515" i="1"/>
  <c r="S4516" i="1"/>
  <c r="S4517" i="1"/>
  <c r="S4518" i="1"/>
  <c r="S4519" i="1"/>
  <c r="S4520" i="1"/>
  <c r="S4521" i="1"/>
  <c r="S4522" i="1"/>
  <c r="S4523" i="1"/>
  <c r="S4524" i="1"/>
  <c r="S4525" i="1"/>
  <c r="S4526" i="1"/>
  <c r="S4527" i="1"/>
  <c r="S4528" i="1"/>
  <c r="S4529" i="1"/>
  <c r="S4530" i="1"/>
  <c r="S4531" i="1"/>
  <c r="S4532" i="1"/>
  <c r="S4533" i="1"/>
  <c r="S4534" i="1"/>
  <c r="S4535" i="1"/>
  <c r="S4536" i="1"/>
  <c r="S4537" i="1"/>
  <c r="S4538" i="1"/>
  <c r="S4539" i="1"/>
  <c r="S4540" i="1"/>
  <c r="S4541" i="1"/>
  <c r="S4542" i="1"/>
  <c r="S4543" i="1"/>
  <c r="S4544" i="1"/>
  <c r="S4545" i="1"/>
  <c r="S4546" i="1"/>
  <c r="S4547" i="1"/>
  <c r="S4548" i="1"/>
  <c r="S4549" i="1"/>
  <c r="S4550" i="1"/>
  <c r="S4551" i="1"/>
  <c r="S4552" i="1"/>
  <c r="S4553" i="1"/>
  <c r="S4554" i="1"/>
  <c r="S4555" i="1"/>
  <c r="S4556" i="1"/>
  <c r="S4557" i="1"/>
  <c r="S4558" i="1"/>
  <c r="S4559" i="1"/>
  <c r="S4560" i="1"/>
  <c r="S4561" i="1"/>
  <c r="S4562" i="1"/>
  <c r="S4563" i="1"/>
  <c r="S4564" i="1"/>
  <c r="S4565" i="1"/>
  <c r="S4566" i="1"/>
  <c r="S4567" i="1"/>
  <c r="S4568" i="1"/>
  <c r="S4569" i="1"/>
  <c r="S4570" i="1"/>
  <c r="S4571" i="1"/>
  <c r="S4572" i="1"/>
  <c r="S4573" i="1"/>
  <c r="S4574" i="1"/>
  <c r="S4575" i="1"/>
  <c r="S4576" i="1"/>
  <c r="S4577" i="1"/>
  <c r="S4578" i="1"/>
  <c r="S4579" i="1"/>
  <c r="S4580" i="1"/>
  <c r="S4581" i="1"/>
  <c r="S4582" i="1"/>
  <c r="S4583" i="1"/>
  <c r="S4584" i="1"/>
  <c r="S4585" i="1"/>
  <c r="S4586" i="1"/>
  <c r="S4587" i="1"/>
  <c r="S4588" i="1"/>
  <c r="S4589" i="1"/>
  <c r="S4590" i="1"/>
  <c r="S4591" i="1"/>
  <c r="S4592" i="1"/>
  <c r="S4593" i="1"/>
  <c r="S4594" i="1"/>
  <c r="S4595" i="1"/>
  <c r="S4596" i="1"/>
  <c r="S4597" i="1"/>
  <c r="S4598" i="1"/>
  <c r="S4599" i="1"/>
  <c r="S4600" i="1"/>
  <c r="S4601" i="1"/>
  <c r="S4602" i="1"/>
  <c r="S4603" i="1"/>
  <c r="S4604" i="1"/>
  <c r="S4605" i="1"/>
  <c r="S4606" i="1"/>
  <c r="S4607" i="1"/>
  <c r="S4608" i="1"/>
  <c r="S4609" i="1"/>
  <c r="S4610" i="1"/>
  <c r="S4611" i="1"/>
  <c r="S4612" i="1"/>
  <c r="S4613" i="1"/>
  <c r="S4614" i="1"/>
  <c r="S4615" i="1"/>
  <c r="S4616" i="1"/>
  <c r="S4617" i="1"/>
  <c r="S4618" i="1"/>
  <c r="S4619" i="1"/>
  <c r="S4620" i="1"/>
  <c r="S4621" i="1"/>
  <c r="S4622" i="1"/>
  <c r="S4623" i="1"/>
  <c r="S4624" i="1"/>
  <c r="S4625" i="1"/>
  <c r="S4626" i="1"/>
  <c r="S4627" i="1"/>
  <c r="S4628" i="1"/>
  <c r="S4629" i="1"/>
  <c r="S4630" i="1"/>
  <c r="S4631" i="1"/>
  <c r="S4632" i="1"/>
  <c r="S4633" i="1"/>
  <c r="S4634" i="1"/>
  <c r="S4635" i="1"/>
  <c r="S4636" i="1"/>
  <c r="S4637" i="1"/>
  <c r="S4638" i="1"/>
  <c r="S4639" i="1"/>
  <c r="S4640" i="1"/>
  <c r="S4641" i="1"/>
  <c r="S4642" i="1"/>
  <c r="S4643" i="1"/>
  <c r="S4644" i="1"/>
  <c r="S4645" i="1"/>
  <c r="S4646" i="1"/>
  <c r="S4647" i="1"/>
  <c r="S4648" i="1"/>
  <c r="S4649" i="1"/>
  <c r="S4650" i="1"/>
  <c r="S4651" i="1"/>
  <c r="S4652" i="1"/>
  <c r="S4653" i="1"/>
  <c r="S4654" i="1"/>
  <c r="S4655" i="1"/>
  <c r="S4656" i="1"/>
  <c r="S4657" i="1"/>
  <c r="S4658" i="1"/>
  <c r="S4659" i="1"/>
  <c r="S4660" i="1"/>
  <c r="S4661" i="1"/>
  <c r="S4662" i="1"/>
  <c r="S4663" i="1"/>
  <c r="S4664" i="1"/>
  <c r="S4665" i="1"/>
  <c r="S4666" i="1"/>
  <c r="S4667" i="1"/>
  <c r="S4668" i="1"/>
  <c r="S4669" i="1"/>
  <c r="S4670" i="1"/>
  <c r="S4671" i="1"/>
  <c r="S4672" i="1"/>
  <c r="S4673" i="1"/>
  <c r="S4674" i="1"/>
  <c r="S4675" i="1"/>
  <c r="S4676" i="1"/>
  <c r="S4677" i="1"/>
  <c r="S4678" i="1"/>
  <c r="S4679" i="1"/>
  <c r="S4680" i="1"/>
  <c r="S4681" i="1"/>
  <c r="S4682" i="1"/>
  <c r="S4683" i="1"/>
  <c r="S4684" i="1"/>
  <c r="S4685" i="1"/>
  <c r="S4686" i="1"/>
  <c r="S4687" i="1"/>
  <c r="S4688" i="1"/>
  <c r="S4689" i="1"/>
  <c r="S4690" i="1"/>
  <c r="S4691" i="1"/>
  <c r="S4692" i="1"/>
  <c r="S4693" i="1"/>
  <c r="S4694" i="1"/>
  <c r="S4695" i="1"/>
  <c r="S4696" i="1"/>
  <c r="S4697" i="1"/>
  <c r="S4698" i="1"/>
  <c r="S4699" i="1"/>
  <c r="S4700" i="1"/>
  <c r="S4701" i="1"/>
  <c r="S4702" i="1"/>
  <c r="S4703" i="1"/>
  <c r="S4704" i="1"/>
  <c r="S4705" i="1"/>
  <c r="S4706" i="1"/>
  <c r="S4707" i="1"/>
  <c r="S4708" i="1"/>
  <c r="S4709" i="1"/>
  <c r="S4710" i="1"/>
  <c r="S4711" i="1"/>
  <c r="S4712" i="1"/>
  <c r="S4713" i="1"/>
  <c r="S4714" i="1"/>
  <c r="S4715" i="1"/>
  <c r="S4716" i="1"/>
  <c r="S4717" i="1"/>
  <c r="S4718" i="1"/>
  <c r="S4719" i="1"/>
  <c r="S4720" i="1"/>
  <c r="S4721" i="1"/>
  <c r="S4722" i="1"/>
  <c r="S4723" i="1"/>
  <c r="S4724" i="1"/>
  <c r="S4725" i="1"/>
  <c r="S4726" i="1"/>
  <c r="S4727" i="1"/>
  <c r="S4728" i="1"/>
  <c r="S4729" i="1"/>
  <c r="S4730" i="1"/>
  <c r="S4731" i="1"/>
  <c r="S4732" i="1"/>
  <c r="S4733" i="1"/>
  <c r="S4734" i="1"/>
  <c r="S4735" i="1"/>
  <c r="S4736" i="1"/>
  <c r="S4737" i="1"/>
  <c r="S4738" i="1"/>
  <c r="S4739" i="1"/>
  <c r="S4740" i="1"/>
  <c r="S4741" i="1"/>
  <c r="S4742" i="1"/>
  <c r="S4743" i="1"/>
  <c r="S4744" i="1"/>
  <c r="S4745" i="1"/>
  <c r="S4746" i="1"/>
  <c r="S4747" i="1"/>
  <c r="S4748" i="1"/>
  <c r="S4749" i="1"/>
  <c r="S4750" i="1"/>
  <c r="S4751" i="1"/>
  <c r="S4752" i="1"/>
  <c r="S4753" i="1"/>
  <c r="S4754" i="1"/>
  <c r="S4755" i="1"/>
  <c r="S4756" i="1"/>
  <c r="S4757" i="1"/>
  <c r="S4758" i="1"/>
  <c r="S4759" i="1"/>
  <c r="S4760" i="1"/>
  <c r="S4761" i="1"/>
  <c r="S4762" i="1"/>
  <c r="S4763" i="1"/>
  <c r="S4764" i="1"/>
  <c r="S4765" i="1"/>
  <c r="S4766" i="1"/>
  <c r="S4767" i="1"/>
  <c r="S4768" i="1"/>
  <c r="S4769" i="1"/>
  <c r="S4770" i="1"/>
  <c r="S4771" i="1"/>
  <c r="S4772" i="1"/>
  <c r="S4773" i="1"/>
  <c r="S4774" i="1"/>
  <c r="S4775" i="1"/>
  <c r="S4776" i="1"/>
  <c r="S4777" i="1"/>
  <c r="S4778" i="1"/>
  <c r="S4779" i="1"/>
  <c r="S4780" i="1"/>
  <c r="S4781" i="1"/>
  <c r="S4782" i="1"/>
  <c r="S4783" i="1"/>
  <c r="S4784" i="1"/>
  <c r="S4785" i="1"/>
  <c r="S4786" i="1"/>
  <c r="S4787" i="1"/>
  <c r="S4788" i="1"/>
  <c r="S4789" i="1"/>
  <c r="S4790" i="1"/>
  <c r="S4791" i="1"/>
  <c r="S4792" i="1"/>
  <c r="S4793" i="1"/>
  <c r="S4794" i="1"/>
  <c r="S4795" i="1"/>
  <c r="S4796" i="1"/>
  <c r="S4797" i="1"/>
  <c r="S4798" i="1"/>
  <c r="S4799" i="1"/>
  <c r="S4800" i="1"/>
  <c r="S4801" i="1"/>
  <c r="S4802" i="1"/>
  <c r="S4803" i="1"/>
  <c r="S4804" i="1"/>
  <c r="S4805" i="1"/>
  <c r="S4806" i="1"/>
  <c r="S4807" i="1"/>
  <c r="S4808" i="1"/>
  <c r="S4809" i="1"/>
  <c r="S4810" i="1"/>
  <c r="S4811" i="1"/>
  <c r="S4812" i="1"/>
  <c r="S4813" i="1"/>
  <c r="S4814" i="1"/>
  <c r="S4815" i="1"/>
  <c r="S4816" i="1"/>
  <c r="S4817" i="1"/>
  <c r="S4818" i="1"/>
  <c r="S4819" i="1"/>
  <c r="S4820" i="1"/>
  <c r="S4821" i="1"/>
  <c r="S4822" i="1"/>
  <c r="S4823" i="1"/>
  <c r="S4824" i="1"/>
  <c r="S4825" i="1"/>
  <c r="S4826" i="1"/>
  <c r="S4827" i="1"/>
  <c r="S4828" i="1"/>
  <c r="S4829" i="1"/>
  <c r="S4830" i="1"/>
  <c r="S4831" i="1"/>
  <c r="S4832" i="1"/>
  <c r="S4833" i="1"/>
  <c r="S4834" i="1"/>
  <c r="S4835" i="1"/>
  <c r="S4836" i="1"/>
  <c r="S4837" i="1"/>
  <c r="S4838" i="1"/>
  <c r="S4839" i="1"/>
  <c r="S4840" i="1"/>
  <c r="S4841" i="1"/>
  <c r="S4842" i="1"/>
  <c r="S4843" i="1"/>
  <c r="S4844" i="1"/>
  <c r="S4845" i="1"/>
  <c r="S4846" i="1"/>
  <c r="S4847" i="1"/>
  <c r="S4848" i="1"/>
  <c r="S4849" i="1"/>
  <c r="S4850" i="1"/>
  <c r="S4851" i="1"/>
  <c r="S4852" i="1"/>
  <c r="S4853" i="1"/>
  <c r="S4854" i="1"/>
  <c r="S4855" i="1"/>
  <c r="S4856" i="1"/>
  <c r="S4857" i="1"/>
  <c r="S4858" i="1"/>
  <c r="S4859" i="1"/>
  <c r="S4860" i="1"/>
  <c r="S4861" i="1"/>
  <c r="S4862" i="1"/>
  <c r="S4863" i="1"/>
  <c r="S4864" i="1"/>
  <c r="S4865" i="1"/>
  <c r="S4866" i="1"/>
  <c r="S4867" i="1"/>
  <c r="S4868" i="1"/>
  <c r="S4869" i="1"/>
  <c r="S4870" i="1"/>
  <c r="S4871" i="1"/>
  <c r="S4872" i="1"/>
  <c r="S4873" i="1"/>
  <c r="S4874" i="1"/>
  <c r="S4875" i="1"/>
  <c r="S4876" i="1"/>
  <c r="S4877" i="1"/>
  <c r="S4878" i="1"/>
  <c r="S4879" i="1"/>
  <c r="S4880" i="1"/>
  <c r="S4881" i="1"/>
  <c r="S4882" i="1"/>
  <c r="S4883" i="1"/>
  <c r="S4884" i="1"/>
  <c r="S4885" i="1"/>
  <c r="S4886" i="1"/>
  <c r="S4887" i="1"/>
  <c r="S4888" i="1"/>
  <c r="S4889" i="1"/>
  <c r="S4890" i="1"/>
  <c r="S4891" i="1"/>
  <c r="S4892" i="1"/>
  <c r="S4893" i="1"/>
  <c r="S4894" i="1"/>
  <c r="S4895" i="1"/>
  <c r="S4896" i="1"/>
  <c r="S4897" i="1"/>
  <c r="S4898" i="1"/>
  <c r="S4899" i="1"/>
  <c r="S4900" i="1"/>
  <c r="S4901" i="1"/>
  <c r="S4902" i="1"/>
  <c r="S4903" i="1"/>
  <c r="S4904" i="1"/>
  <c r="S4905" i="1"/>
  <c r="S4906" i="1"/>
  <c r="S4907" i="1"/>
  <c r="S4908" i="1"/>
  <c r="S4909" i="1"/>
  <c r="S4910" i="1"/>
  <c r="S4911" i="1"/>
  <c r="S4912" i="1"/>
  <c r="S4913" i="1"/>
  <c r="S4914" i="1"/>
  <c r="S4915" i="1"/>
  <c r="S4916" i="1"/>
  <c r="S4917" i="1"/>
  <c r="S4918" i="1"/>
  <c r="S4919" i="1"/>
  <c r="S4920" i="1"/>
  <c r="S4921" i="1"/>
  <c r="S4922" i="1"/>
  <c r="S4923" i="1"/>
  <c r="S4924" i="1"/>
  <c r="S4925" i="1"/>
  <c r="S4926" i="1"/>
  <c r="S4927" i="1"/>
  <c r="S4928" i="1"/>
  <c r="S4929" i="1"/>
  <c r="S4930" i="1"/>
  <c r="S4931" i="1"/>
  <c r="S4932" i="1"/>
  <c r="S4933" i="1"/>
  <c r="S4934" i="1"/>
  <c r="S4935" i="1"/>
  <c r="S4936" i="1"/>
  <c r="S4937" i="1"/>
  <c r="S4938" i="1"/>
  <c r="S4939" i="1"/>
  <c r="S4940" i="1"/>
  <c r="S4941" i="1"/>
  <c r="S4942" i="1"/>
  <c r="S4943" i="1"/>
  <c r="S4944" i="1"/>
  <c r="S4945" i="1"/>
  <c r="S4946" i="1"/>
  <c r="S4947" i="1"/>
  <c r="S4948" i="1"/>
  <c r="S4949" i="1"/>
  <c r="S4950" i="1"/>
  <c r="S4951" i="1"/>
  <c r="S4952" i="1"/>
  <c r="S4953" i="1"/>
  <c r="S4954" i="1"/>
  <c r="S4955" i="1"/>
  <c r="S4956" i="1"/>
  <c r="S4957" i="1"/>
  <c r="S4958" i="1"/>
  <c r="S4959" i="1"/>
  <c r="S4960" i="1"/>
  <c r="S4961" i="1"/>
  <c r="S4962" i="1"/>
  <c r="S4963" i="1"/>
  <c r="S4964" i="1"/>
  <c r="S4965" i="1"/>
  <c r="S4966" i="1"/>
  <c r="S4967" i="1"/>
  <c r="S4968" i="1"/>
  <c r="S4969" i="1"/>
  <c r="S4970" i="1"/>
  <c r="S4971" i="1"/>
  <c r="S4972" i="1"/>
  <c r="S4973" i="1"/>
  <c r="S4974" i="1"/>
  <c r="S4975" i="1"/>
  <c r="S4976" i="1"/>
  <c r="S4977" i="1"/>
  <c r="S4978" i="1"/>
  <c r="S4979" i="1"/>
  <c r="S4980" i="1"/>
  <c r="S4981" i="1"/>
  <c r="S4982" i="1"/>
  <c r="S4983" i="1"/>
  <c r="S4984" i="1"/>
  <c r="S4985" i="1"/>
  <c r="S4986" i="1"/>
  <c r="S4987" i="1"/>
  <c r="S4988" i="1"/>
  <c r="S4989" i="1"/>
  <c r="S4990" i="1"/>
  <c r="S4991" i="1"/>
  <c r="S4992" i="1"/>
  <c r="S4993" i="1"/>
  <c r="S4994" i="1"/>
  <c r="S4995" i="1"/>
  <c r="S4996" i="1"/>
  <c r="S4997" i="1"/>
  <c r="S4998" i="1"/>
  <c r="S4999" i="1"/>
  <c r="S5000" i="1"/>
  <c r="S5001" i="1"/>
  <c r="R2" i="1"/>
  <c r="R3" i="1"/>
  <c r="R4" i="1"/>
  <c r="R5" i="1"/>
  <c r="R6" i="1"/>
  <c r="R7" i="1"/>
  <c r="R8" i="1"/>
  <c r="R9" i="1"/>
  <c r="R10" i="1"/>
  <c r="R11" i="1"/>
  <c r="R12" i="1"/>
  <c r="R13" i="1"/>
  <c r="R14" i="1"/>
  <c r="R15" i="1"/>
  <c r="R16" i="1"/>
  <c r="R17" i="1"/>
  <c r="R18" i="1"/>
  <c r="R19" i="1"/>
  <c r="R20" i="1"/>
  <c r="R21" i="1"/>
  <c r="R22" i="1"/>
  <c r="R23" i="1"/>
  <c r="R24" i="1"/>
  <c r="R25" i="1"/>
  <c r="R26" i="1"/>
  <c r="R27" i="1"/>
  <c r="R28" i="1"/>
  <c r="R29" i="1"/>
  <c r="R30" i="1"/>
  <c r="R31" i="1"/>
  <c r="R32" i="1"/>
  <c r="R33" i="1"/>
  <c r="R34" i="1"/>
  <c r="R35" i="1"/>
  <c r="R36" i="1"/>
  <c r="R37" i="1"/>
  <c r="R38" i="1"/>
  <c r="R39" i="1"/>
  <c r="R40" i="1"/>
  <c r="R41" i="1"/>
  <c r="R42" i="1"/>
  <c r="R43" i="1"/>
  <c r="R44" i="1"/>
  <c r="R45" i="1"/>
  <c r="R46" i="1"/>
  <c r="R47" i="1"/>
  <c r="R48" i="1"/>
  <c r="R49" i="1"/>
  <c r="R50" i="1"/>
  <c r="R51" i="1"/>
  <c r="R52" i="1"/>
  <c r="R53" i="1"/>
  <c r="R54" i="1"/>
  <c r="R55" i="1"/>
  <c r="R56" i="1"/>
  <c r="R57" i="1"/>
  <c r="R58" i="1"/>
  <c r="R59" i="1"/>
  <c r="R60" i="1"/>
  <c r="R61" i="1"/>
  <c r="R62" i="1"/>
  <c r="R63" i="1"/>
  <c r="R64" i="1"/>
  <c r="R65" i="1"/>
  <c r="R66" i="1"/>
  <c r="R67" i="1"/>
  <c r="R68" i="1"/>
  <c r="R69" i="1"/>
  <c r="R70" i="1"/>
  <c r="R71" i="1"/>
  <c r="R72" i="1"/>
  <c r="R73" i="1"/>
  <c r="R74" i="1"/>
  <c r="R75" i="1"/>
  <c r="R76" i="1"/>
  <c r="R77" i="1"/>
  <c r="R78" i="1"/>
  <c r="R79" i="1"/>
  <c r="R80" i="1"/>
  <c r="R81" i="1"/>
  <c r="R82" i="1"/>
  <c r="R83" i="1"/>
  <c r="R84" i="1"/>
  <c r="R85" i="1"/>
  <c r="R86" i="1"/>
  <c r="R87" i="1"/>
  <c r="R88" i="1"/>
  <c r="R89" i="1"/>
  <c r="R90" i="1"/>
  <c r="R91" i="1"/>
  <c r="R92" i="1"/>
  <c r="R93" i="1"/>
  <c r="R94" i="1"/>
  <c r="R95" i="1"/>
  <c r="R96" i="1"/>
  <c r="R97" i="1"/>
  <c r="R98" i="1"/>
  <c r="R99" i="1"/>
  <c r="R100" i="1"/>
  <c r="R101" i="1"/>
  <c r="R102" i="1"/>
  <c r="R103" i="1"/>
  <c r="R104" i="1"/>
  <c r="R105" i="1"/>
  <c r="R106" i="1"/>
  <c r="R107" i="1"/>
  <c r="R108" i="1"/>
  <c r="R109" i="1"/>
  <c r="R110" i="1"/>
  <c r="R111" i="1"/>
  <c r="R112" i="1"/>
  <c r="R113" i="1"/>
  <c r="R114" i="1"/>
  <c r="R115" i="1"/>
  <c r="R116" i="1"/>
  <c r="R117" i="1"/>
  <c r="R118" i="1"/>
  <c r="R119" i="1"/>
  <c r="R120" i="1"/>
  <c r="R121" i="1"/>
  <c r="R122" i="1"/>
  <c r="R123" i="1"/>
  <c r="R124" i="1"/>
  <c r="R125" i="1"/>
  <c r="R126" i="1"/>
  <c r="R127" i="1"/>
  <c r="R128" i="1"/>
  <c r="R129" i="1"/>
  <c r="R130" i="1"/>
  <c r="R131" i="1"/>
  <c r="R132" i="1"/>
  <c r="R133" i="1"/>
  <c r="R134" i="1"/>
  <c r="R135" i="1"/>
  <c r="R136" i="1"/>
  <c r="R137" i="1"/>
  <c r="R138" i="1"/>
  <c r="R139" i="1"/>
  <c r="R140" i="1"/>
  <c r="R141" i="1"/>
  <c r="R142" i="1"/>
  <c r="R143" i="1"/>
  <c r="R144" i="1"/>
  <c r="R145" i="1"/>
  <c r="R146" i="1"/>
  <c r="R147" i="1"/>
  <c r="R148" i="1"/>
  <c r="R149" i="1"/>
  <c r="R150" i="1"/>
  <c r="R151" i="1"/>
  <c r="R152" i="1"/>
  <c r="R153" i="1"/>
  <c r="R154" i="1"/>
  <c r="R155" i="1"/>
  <c r="R156" i="1"/>
  <c r="R157" i="1"/>
  <c r="R158" i="1"/>
  <c r="R159" i="1"/>
  <c r="R160" i="1"/>
  <c r="R161" i="1"/>
  <c r="R162" i="1"/>
  <c r="R163" i="1"/>
  <c r="R164" i="1"/>
  <c r="R165" i="1"/>
  <c r="R166" i="1"/>
  <c r="R167" i="1"/>
  <c r="R168" i="1"/>
  <c r="R169" i="1"/>
  <c r="R170" i="1"/>
  <c r="R171" i="1"/>
  <c r="R172" i="1"/>
  <c r="R173" i="1"/>
  <c r="R174" i="1"/>
  <c r="R175" i="1"/>
  <c r="R176" i="1"/>
  <c r="R177" i="1"/>
  <c r="R178" i="1"/>
  <c r="R179" i="1"/>
  <c r="R180" i="1"/>
  <c r="R181" i="1"/>
  <c r="R182" i="1"/>
  <c r="R183" i="1"/>
  <c r="R184" i="1"/>
  <c r="R185" i="1"/>
  <c r="R186" i="1"/>
  <c r="R187" i="1"/>
  <c r="R188" i="1"/>
  <c r="R189" i="1"/>
  <c r="R190" i="1"/>
  <c r="R191" i="1"/>
  <c r="R192" i="1"/>
  <c r="R193" i="1"/>
  <c r="R194" i="1"/>
  <c r="R195" i="1"/>
  <c r="R196" i="1"/>
  <c r="R197" i="1"/>
  <c r="R198" i="1"/>
  <c r="R199" i="1"/>
  <c r="R200" i="1"/>
  <c r="R201" i="1"/>
  <c r="R202" i="1"/>
  <c r="R203" i="1"/>
  <c r="R204" i="1"/>
  <c r="R205" i="1"/>
  <c r="R206" i="1"/>
  <c r="R207" i="1"/>
  <c r="R208" i="1"/>
  <c r="R209" i="1"/>
  <c r="R210" i="1"/>
  <c r="R211" i="1"/>
  <c r="R212" i="1"/>
  <c r="R213" i="1"/>
  <c r="R214" i="1"/>
  <c r="R215" i="1"/>
  <c r="R216" i="1"/>
  <c r="R217" i="1"/>
  <c r="R218" i="1"/>
  <c r="R219" i="1"/>
  <c r="R220" i="1"/>
  <c r="R221" i="1"/>
  <c r="R222" i="1"/>
  <c r="R223" i="1"/>
  <c r="R224" i="1"/>
  <c r="R225" i="1"/>
  <c r="R226" i="1"/>
  <c r="R227" i="1"/>
  <c r="R228" i="1"/>
  <c r="R229" i="1"/>
  <c r="R230" i="1"/>
  <c r="R231" i="1"/>
  <c r="R232" i="1"/>
  <c r="R233" i="1"/>
  <c r="R234" i="1"/>
  <c r="R235" i="1"/>
  <c r="R236" i="1"/>
  <c r="R237" i="1"/>
  <c r="R238" i="1"/>
  <c r="R239" i="1"/>
  <c r="R240" i="1"/>
  <c r="R241" i="1"/>
  <c r="R242" i="1"/>
  <c r="R243" i="1"/>
  <c r="R244" i="1"/>
  <c r="R245" i="1"/>
  <c r="R246" i="1"/>
  <c r="R247" i="1"/>
  <c r="R248" i="1"/>
  <c r="R249" i="1"/>
  <c r="R250" i="1"/>
  <c r="R251" i="1"/>
  <c r="R252" i="1"/>
  <c r="R253" i="1"/>
  <c r="R254" i="1"/>
  <c r="R255" i="1"/>
  <c r="R256" i="1"/>
  <c r="R257" i="1"/>
  <c r="R258" i="1"/>
  <c r="R259" i="1"/>
  <c r="R260" i="1"/>
  <c r="R261" i="1"/>
  <c r="R262" i="1"/>
  <c r="R263" i="1"/>
  <c r="R264" i="1"/>
  <c r="R265" i="1"/>
  <c r="R266" i="1"/>
  <c r="R267" i="1"/>
  <c r="R268" i="1"/>
  <c r="R269" i="1"/>
  <c r="R270" i="1"/>
  <c r="R271" i="1"/>
  <c r="R272" i="1"/>
  <c r="R273" i="1"/>
  <c r="R274" i="1"/>
  <c r="R275" i="1"/>
  <c r="R276" i="1"/>
  <c r="R277" i="1"/>
  <c r="R278" i="1"/>
  <c r="R279" i="1"/>
  <c r="R280" i="1"/>
  <c r="R281" i="1"/>
  <c r="R282" i="1"/>
  <c r="R283" i="1"/>
  <c r="R284" i="1"/>
  <c r="R285" i="1"/>
  <c r="R286" i="1"/>
  <c r="R287" i="1"/>
  <c r="R288" i="1"/>
  <c r="R289" i="1"/>
  <c r="R290" i="1"/>
  <c r="R291" i="1"/>
  <c r="R292" i="1"/>
  <c r="R293" i="1"/>
  <c r="R294" i="1"/>
  <c r="R295" i="1"/>
  <c r="R296" i="1"/>
  <c r="R297" i="1"/>
  <c r="R298" i="1"/>
  <c r="R299" i="1"/>
  <c r="R300" i="1"/>
  <c r="R301" i="1"/>
  <c r="R302" i="1"/>
  <c r="R303" i="1"/>
  <c r="R304" i="1"/>
  <c r="R305" i="1"/>
  <c r="R306" i="1"/>
  <c r="R307" i="1"/>
  <c r="R308" i="1"/>
  <c r="R309" i="1"/>
  <c r="R310" i="1"/>
  <c r="R311" i="1"/>
  <c r="R312" i="1"/>
  <c r="R313" i="1"/>
  <c r="R314" i="1"/>
  <c r="R315" i="1"/>
  <c r="R316" i="1"/>
  <c r="R317" i="1"/>
  <c r="R318" i="1"/>
  <c r="R319" i="1"/>
  <c r="R320" i="1"/>
  <c r="R321" i="1"/>
  <c r="R322" i="1"/>
  <c r="R323" i="1"/>
  <c r="R324" i="1"/>
  <c r="R325" i="1"/>
  <c r="R326" i="1"/>
  <c r="R327" i="1"/>
  <c r="R328" i="1"/>
  <c r="R329" i="1"/>
  <c r="R330" i="1"/>
  <c r="R331" i="1"/>
  <c r="R332" i="1"/>
  <c r="R333" i="1"/>
  <c r="R334" i="1"/>
  <c r="R335" i="1"/>
  <c r="R336" i="1"/>
  <c r="R337" i="1"/>
  <c r="R338" i="1"/>
  <c r="R339" i="1"/>
  <c r="R340" i="1"/>
  <c r="R341" i="1"/>
  <c r="R342" i="1"/>
  <c r="R343" i="1"/>
  <c r="R344" i="1"/>
  <c r="R345" i="1"/>
  <c r="R346" i="1"/>
  <c r="R347" i="1"/>
  <c r="R348" i="1"/>
  <c r="R349" i="1"/>
  <c r="R350" i="1"/>
  <c r="R351" i="1"/>
  <c r="R352" i="1"/>
  <c r="R353" i="1"/>
  <c r="R354" i="1"/>
  <c r="R355" i="1"/>
  <c r="R356" i="1"/>
  <c r="R357" i="1"/>
  <c r="R358" i="1"/>
  <c r="R359" i="1"/>
  <c r="R360" i="1"/>
  <c r="R361" i="1"/>
  <c r="R362" i="1"/>
  <c r="R363" i="1"/>
  <c r="R364" i="1"/>
  <c r="R365" i="1"/>
  <c r="R366" i="1"/>
  <c r="R367" i="1"/>
  <c r="R368" i="1"/>
  <c r="R369" i="1"/>
  <c r="R370" i="1"/>
  <c r="R371" i="1"/>
  <c r="R372" i="1"/>
  <c r="R373" i="1"/>
  <c r="R374" i="1"/>
  <c r="R375" i="1"/>
  <c r="R376" i="1"/>
  <c r="R377" i="1"/>
  <c r="R378" i="1"/>
  <c r="R379" i="1"/>
  <c r="R380" i="1"/>
  <c r="R381" i="1"/>
  <c r="R382" i="1"/>
  <c r="R383" i="1"/>
  <c r="R384" i="1"/>
  <c r="R385" i="1"/>
  <c r="R386" i="1"/>
  <c r="R387" i="1"/>
  <c r="R388" i="1"/>
  <c r="R389" i="1"/>
  <c r="R390" i="1"/>
  <c r="R391" i="1"/>
  <c r="R392" i="1"/>
  <c r="R393" i="1"/>
  <c r="R394" i="1"/>
  <c r="R395" i="1"/>
  <c r="R396" i="1"/>
  <c r="R397" i="1"/>
  <c r="R398" i="1"/>
  <c r="R399" i="1"/>
  <c r="R400" i="1"/>
  <c r="R401" i="1"/>
  <c r="R402" i="1"/>
  <c r="R403" i="1"/>
  <c r="R404" i="1"/>
  <c r="R405" i="1"/>
  <c r="R406" i="1"/>
  <c r="R407" i="1"/>
  <c r="R408" i="1"/>
  <c r="R409" i="1"/>
  <c r="R410" i="1"/>
  <c r="R411" i="1"/>
  <c r="R412" i="1"/>
  <c r="R413" i="1"/>
  <c r="R414" i="1"/>
  <c r="R415" i="1"/>
  <c r="R416" i="1"/>
  <c r="R417" i="1"/>
  <c r="R418" i="1"/>
  <c r="R419" i="1"/>
  <c r="R420" i="1"/>
  <c r="R421" i="1"/>
  <c r="R422" i="1"/>
  <c r="R423" i="1"/>
  <c r="R424" i="1"/>
  <c r="R425" i="1"/>
  <c r="R426" i="1"/>
  <c r="R427" i="1"/>
  <c r="R428" i="1"/>
  <c r="R429" i="1"/>
  <c r="R430" i="1"/>
  <c r="R431" i="1"/>
  <c r="R432" i="1"/>
  <c r="R433" i="1"/>
  <c r="R434" i="1"/>
  <c r="R435" i="1"/>
  <c r="R436" i="1"/>
  <c r="R437" i="1"/>
  <c r="R438" i="1"/>
  <c r="R439" i="1"/>
  <c r="R440" i="1"/>
  <c r="R441" i="1"/>
  <c r="R442" i="1"/>
  <c r="R443" i="1"/>
  <c r="R444" i="1"/>
  <c r="R445" i="1"/>
  <c r="R446" i="1"/>
  <c r="R447" i="1"/>
  <c r="R448" i="1"/>
  <c r="R449" i="1"/>
  <c r="R450" i="1"/>
  <c r="R451" i="1"/>
  <c r="R452" i="1"/>
  <c r="R453" i="1"/>
  <c r="R454" i="1"/>
  <c r="R455" i="1"/>
  <c r="R456" i="1"/>
  <c r="R457" i="1"/>
  <c r="R458" i="1"/>
  <c r="R459" i="1"/>
  <c r="R460" i="1"/>
  <c r="R461" i="1"/>
  <c r="R462" i="1"/>
  <c r="R463" i="1"/>
  <c r="R464" i="1"/>
  <c r="R465" i="1"/>
  <c r="R466" i="1"/>
  <c r="R467" i="1"/>
  <c r="R468" i="1"/>
  <c r="R469" i="1"/>
  <c r="R470" i="1"/>
  <c r="R471" i="1"/>
  <c r="R472" i="1"/>
  <c r="R473" i="1"/>
  <c r="R474" i="1"/>
  <c r="R475" i="1"/>
  <c r="R476" i="1"/>
  <c r="R477" i="1"/>
  <c r="R478" i="1"/>
  <c r="R479" i="1"/>
  <c r="R480" i="1"/>
  <c r="R481" i="1"/>
  <c r="R482" i="1"/>
  <c r="R483" i="1"/>
  <c r="R484" i="1"/>
  <c r="R485" i="1"/>
  <c r="R486" i="1"/>
  <c r="R487" i="1"/>
  <c r="R488" i="1"/>
  <c r="R489" i="1"/>
  <c r="R490" i="1"/>
  <c r="R491" i="1"/>
  <c r="R492" i="1"/>
  <c r="R493" i="1"/>
  <c r="R494" i="1"/>
  <c r="R495" i="1"/>
  <c r="R496" i="1"/>
  <c r="R497" i="1"/>
  <c r="R498" i="1"/>
  <c r="R499" i="1"/>
  <c r="R500" i="1"/>
  <c r="R501" i="1"/>
  <c r="R502" i="1"/>
  <c r="R503" i="1"/>
  <c r="R504" i="1"/>
  <c r="R505" i="1"/>
  <c r="R506" i="1"/>
  <c r="R507" i="1"/>
  <c r="R508" i="1"/>
  <c r="R509" i="1"/>
  <c r="R510" i="1"/>
  <c r="R511" i="1"/>
  <c r="R512" i="1"/>
  <c r="R513" i="1"/>
  <c r="R514" i="1"/>
  <c r="R515" i="1"/>
  <c r="R516" i="1"/>
  <c r="R517" i="1"/>
  <c r="R518" i="1"/>
  <c r="R519" i="1"/>
  <c r="R520" i="1"/>
  <c r="R521" i="1"/>
  <c r="R522" i="1"/>
  <c r="R523" i="1"/>
  <c r="R524" i="1"/>
  <c r="R525" i="1"/>
  <c r="R526" i="1"/>
  <c r="R527" i="1"/>
  <c r="R528" i="1"/>
  <c r="R529" i="1"/>
  <c r="R530" i="1"/>
  <c r="R531" i="1"/>
  <c r="R532" i="1"/>
  <c r="R533" i="1"/>
  <c r="R534" i="1"/>
  <c r="R535" i="1"/>
  <c r="R536" i="1"/>
  <c r="R537" i="1"/>
  <c r="R538" i="1"/>
  <c r="R539" i="1"/>
  <c r="R540" i="1"/>
  <c r="R541" i="1"/>
  <c r="R542" i="1"/>
  <c r="R543" i="1"/>
  <c r="R544" i="1"/>
  <c r="R545" i="1"/>
  <c r="R546" i="1"/>
  <c r="R547" i="1"/>
  <c r="R548" i="1"/>
  <c r="R549" i="1"/>
  <c r="R550" i="1"/>
  <c r="R551" i="1"/>
  <c r="R552" i="1"/>
  <c r="R553" i="1"/>
  <c r="R554" i="1"/>
  <c r="R555" i="1"/>
  <c r="R556" i="1"/>
  <c r="R557" i="1"/>
  <c r="R558" i="1"/>
  <c r="R559" i="1"/>
  <c r="R560" i="1"/>
  <c r="R561" i="1"/>
  <c r="R562" i="1"/>
  <c r="R563" i="1"/>
  <c r="R564" i="1"/>
  <c r="R565" i="1"/>
  <c r="R566" i="1"/>
  <c r="R567" i="1"/>
  <c r="R568" i="1"/>
  <c r="R569" i="1"/>
  <c r="R570" i="1"/>
  <c r="R571" i="1"/>
  <c r="R572" i="1"/>
  <c r="R573" i="1"/>
  <c r="R574" i="1"/>
  <c r="R575" i="1"/>
  <c r="R576" i="1"/>
  <c r="R577" i="1"/>
  <c r="R578" i="1"/>
  <c r="R579" i="1"/>
  <c r="R580" i="1"/>
  <c r="R581" i="1"/>
  <c r="R582" i="1"/>
  <c r="R583" i="1"/>
  <c r="R584" i="1"/>
  <c r="R585" i="1"/>
  <c r="R586" i="1"/>
  <c r="R587" i="1"/>
  <c r="R588" i="1"/>
  <c r="R589" i="1"/>
  <c r="R590" i="1"/>
  <c r="R591" i="1"/>
  <c r="R592" i="1"/>
  <c r="R593" i="1"/>
  <c r="R594" i="1"/>
  <c r="R595" i="1"/>
  <c r="R596" i="1"/>
  <c r="R597" i="1"/>
  <c r="R598" i="1"/>
  <c r="R599" i="1"/>
  <c r="R600" i="1"/>
  <c r="R601" i="1"/>
  <c r="R602" i="1"/>
  <c r="R603" i="1"/>
  <c r="R604" i="1"/>
  <c r="R605" i="1"/>
  <c r="R606" i="1"/>
  <c r="R607" i="1"/>
  <c r="R608" i="1"/>
  <c r="R609" i="1"/>
  <c r="R610" i="1"/>
  <c r="R611" i="1"/>
  <c r="R612" i="1"/>
  <c r="R613" i="1"/>
  <c r="R614" i="1"/>
  <c r="R615" i="1"/>
  <c r="R616" i="1"/>
  <c r="R617" i="1"/>
  <c r="R618" i="1"/>
  <c r="R619" i="1"/>
  <c r="R620" i="1"/>
  <c r="R621" i="1"/>
  <c r="R622" i="1"/>
  <c r="R623" i="1"/>
  <c r="R624" i="1"/>
  <c r="R625" i="1"/>
  <c r="R626" i="1"/>
  <c r="R627" i="1"/>
  <c r="R628" i="1"/>
  <c r="R629" i="1"/>
  <c r="R630" i="1"/>
  <c r="R631" i="1"/>
  <c r="R632" i="1"/>
  <c r="R633" i="1"/>
  <c r="R634" i="1"/>
  <c r="R635" i="1"/>
  <c r="R636" i="1"/>
  <c r="R637" i="1"/>
  <c r="R638" i="1"/>
  <c r="R639" i="1"/>
  <c r="R640" i="1"/>
  <c r="R641" i="1"/>
  <c r="R642" i="1"/>
  <c r="R643" i="1"/>
  <c r="R644" i="1"/>
  <c r="R645" i="1"/>
  <c r="R646" i="1"/>
  <c r="R647" i="1"/>
  <c r="R648" i="1"/>
  <c r="R649" i="1"/>
  <c r="R650" i="1"/>
  <c r="R651" i="1"/>
  <c r="R652" i="1"/>
  <c r="R653" i="1"/>
  <c r="R654" i="1"/>
  <c r="R655" i="1"/>
  <c r="R656" i="1"/>
  <c r="R657" i="1"/>
  <c r="R658" i="1"/>
  <c r="R659" i="1"/>
  <c r="R660" i="1"/>
  <c r="R661" i="1"/>
  <c r="R662" i="1"/>
  <c r="R663" i="1"/>
  <c r="R664" i="1"/>
  <c r="R665" i="1"/>
  <c r="R666" i="1"/>
  <c r="R667" i="1"/>
  <c r="R668" i="1"/>
  <c r="R669" i="1"/>
  <c r="R670" i="1"/>
  <c r="R671" i="1"/>
  <c r="R672" i="1"/>
  <c r="R673" i="1"/>
  <c r="R674" i="1"/>
  <c r="R675" i="1"/>
  <c r="R676" i="1"/>
  <c r="R677" i="1"/>
  <c r="R678" i="1"/>
  <c r="R679" i="1"/>
  <c r="R680" i="1"/>
  <c r="R681" i="1"/>
  <c r="R682" i="1"/>
  <c r="R683" i="1"/>
  <c r="R684" i="1"/>
  <c r="R685" i="1"/>
  <c r="R686" i="1"/>
  <c r="R687" i="1"/>
  <c r="R688" i="1"/>
  <c r="R689" i="1"/>
  <c r="R690" i="1"/>
  <c r="R691" i="1"/>
  <c r="R692" i="1"/>
  <c r="R693" i="1"/>
  <c r="R694" i="1"/>
  <c r="R695" i="1"/>
  <c r="R696" i="1"/>
  <c r="R697" i="1"/>
  <c r="R698" i="1"/>
  <c r="R699" i="1"/>
  <c r="R700" i="1"/>
  <c r="R701" i="1"/>
  <c r="R702" i="1"/>
  <c r="R703" i="1"/>
  <c r="R704" i="1"/>
  <c r="R705" i="1"/>
  <c r="R706" i="1"/>
  <c r="R707" i="1"/>
  <c r="R708" i="1"/>
  <c r="R709" i="1"/>
  <c r="R710" i="1"/>
  <c r="R711" i="1"/>
  <c r="R712" i="1"/>
  <c r="R713" i="1"/>
  <c r="R714" i="1"/>
  <c r="R715" i="1"/>
  <c r="R716" i="1"/>
  <c r="R717" i="1"/>
  <c r="R718" i="1"/>
  <c r="R719" i="1"/>
  <c r="R720" i="1"/>
  <c r="R721" i="1"/>
  <c r="R722" i="1"/>
  <c r="R723" i="1"/>
  <c r="R724" i="1"/>
  <c r="R725" i="1"/>
  <c r="R726" i="1"/>
  <c r="R727" i="1"/>
  <c r="R728" i="1"/>
  <c r="R729" i="1"/>
  <c r="R730" i="1"/>
  <c r="R731" i="1"/>
  <c r="R732" i="1"/>
  <c r="R733" i="1"/>
  <c r="R734" i="1"/>
  <c r="R735" i="1"/>
  <c r="R736" i="1"/>
  <c r="R737" i="1"/>
  <c r="R738" i="1"/>
  <c r="R739" i="1"/>
  <c r="R740" i="1"/>
  <c r="R741" i="1"/>
  <c r="R742" i="1"/>
  <c r="R743" i="1"/>
  <c r="R744" i="1"/>
  <c r="R745" i="1"/>
  <c r="R746" i="1"/>
  <c r="R747" i="1"/>
  <c r="R748" i="1"/>
  <c r="R749" i="1"/>
  <c r="R750" i="1"/>
  <c r="R751" i="1"/>
  <c r="R752" i="1"/>
  <c r="R753" i="1"/>
  <c r="R754" i="1"/>
  <c r="R755" i="1"/>
  <c r="R756" i="1"/>
  <c r="R757" i="1"/>
  <c r="R758" i="1"/>
  <c r="R759" i="1"/>
  <c r="R760" i="1"/>
  <c r="R761" i="1"/>
  <c r="R762" i="1"/>
  <c r="R763" i="1"/>
  <c r="R764" i="1"/>
  <c r="R765" i="1"/>
  <c r="R766" i="1"/>
  <c r="R767" i="1"/>
  <c r="R768" i="1"/>
  <c r="R769" i="1"/>
  <c r="R770" i="1"/>
  <c r="R771" i="1"/>
  <c r="R772" i="1"/>
  <c r="R773" i="1"/>
  <c r="R774" i="1"/>
  <c r="R775" i="1"/>
  <c r="R776" i="1"/>
  <c r="R777" i="1"/>
  <c r="R778" i="1"/>
  <c r="R779" i="1"/>
  <c r="R780" i="1"/>
  <c r="R781" i="1"/>
  <c r="R782" i="1"/>
  <c r="R783" i="1"/>
  <c r="R784" i="1"/>
  <c r="R785" i="1"/>
  <c r="R786" i="1"/>
  <c r="R787" i="1"/>
  <c r="R788" i="1"/>
  <c r="R789" i="1"/>
  <c r="R790" i="1"/>
  <c r="R791" i="1"/>
  <c r="R792" i="1"/>
  <c r="R793" i="1"/>
  <c r="R794" i="1"/>
  <c r="R795" i="1"/>
  <c r="R796" i="1"/>
  <c r="R797" i="1"/>
  <c r="R798" i="1"/>
  <c r="R799" i="1"/>
  <c r="R800" i="1"/>
  <c r="R801" i="1"/>
  <c r="R802" i="1"/>
  <c r="R803" i="1"/>
  <c r="R804" i="1"/>
  <c r="R805" i="1"/>
  <c r="R806" i="1"/>
  <c r="R807" i="1"/>
  <c r="R808" i="1"/>
  <c r="R809" i="1"/>
  <c r="R810" i="1"/>
  <c r="R811" i="1"/>
  <c r="R812" i="1"/>
  <c r="R813" i="1"/>
  <c r="R814" i="1"/>
  <c r="R815" i="1"/>
  <c r="R816" i="1"/>
  <c r="R817" i="1"/>
  <c r="R818" i="1"/>
  <c r="R819" i="1"/>
  <c r="R820" i="1"/>
  <c r="R821" i="1"/>
  <c r="R822" i="1"/>
  <c r="R823" i="1"/>
  <c r="R824" i="1"/>
  <c r="R825" i="1"/>
  <c r="R826" i="1"/>
  <c r="R827" i="1"/>
  <c r="R828" i="1"/>
  <c r="R829" i="1"/>
  <c r="R830" i="1"/>
  <c r="R831" i="1"/>
  <c r="R832" i="1"/>
  <c r="R833" i="1"/>
  <c r="R834" i="1"/>
  <c r="R835" i="1"/>
  <c r="R836" i="1"/>
  <c r="R837" i="1"/>
  <c r="R838" i="1"/>
  <c r="R839" i="1"/>
  <c r="R840" i="1"/>
  <c r="R841" i="1"/>
  <c r="R842" i="1"/>
  <c r="R843" i="1"/>
  <c r="R844" i="1"/>
  <c r="R845" i="1"/>
  <c r="R846" i="1"/>
  <c r="R847" i="1"/>
  <c r="R848" i="1"/>
  <c r="R849" i="1"/>
  <c r="R850" i="1"/>
  <c r="R851" i="1"/>
  <c r="R852" i="1"/>
  <c r="R853" i="1"/>
  <c r="R854" i="1"/>
  <c r="R855" i="1"/>
  <c r="R856" i="1"/>
  <c r="R857" i="1"/>
  <c r="R858" i="1"/>
  <c r="R859" i="1"/>
  <c r="R860" i="1"/>
  <c r="R861" i="1"/>
  <c r="R862" i="1"/>
  <c r="R863" i="1"/>
  <c r="R864" i="1"/>
  <c r="R865" i="1"/>
  <c r="R866" i="1"/>
  <c r="R867" i="1"/>
  <c r="R868" i="1"/>
  <c r="R869" i="1"/>
  <c r="R870" i="1"/>
  <c r="R871" i="1"/>
  <c r="R872" i="1"/>
  <c r="R873" i="1"/>
  <c r="R874" i="1"/>
  <c r="R875" i="1"/>
  <c r="R876" i="1"/>
  <c r="R877" i="1"/>
  <c r="R878" i="1"/>
  <c r="R879" i="1"/>
  <c r="R880" i="1"/>
  <c r="R881" i="1"/>
  <c r="R882" i="1"/>
  <c r="R883" i="1"/>
  <c r="R884" i="1"/>
  <c r="R885" i="1"/>
  <c r="R886" i="1"/>
  <c r="R887" i="1"/>
  <c r="R888" i="1"/>
  <c r="R889" i="1"/>
  <c r="R890" i="1"/>
  <c r="R891" i="1"/>
  <c r="R892" i="1"/>
  <c r="R893" i="1"/>
  <c r="R894" i="1"/>
  <c r="R895" i="1"/>
  <c r="R896" i="1"/>
  <c r="R897" i="1"/>
  <c r="R898" i="1"/>
  <c r="R899" i="1"/>
  <c r="R900" i="1"/>
  <c r="R901" i="1"/>
  <c r="R902" i="1"/>
  <c r="R903" i="1"/>
  <c r="R904" i="1"/>
  <c r="R905" i="1"/>
  <c r="R906" i="1"/>
  <c r="R907" i="1"/>
  <c r="R908" i="1"/>
  <c r="R909" i="1"/>
  <c r="R910" i="1"/>
  <c r="R911" i="1"/>
  <c r="R912" i="1"/>
  <c r="R913" i="1"/>
  <c r="R914" i="1"/>
  <c r="R915" i="1"/>
  <c r="R916" i="1"/>
  <c r="R917" i="1"/>
  <c r="R918" i="1"/>
  <c r="R919" i="1"/>
  <c r="R920" i="1"/>
  <c r="R921" i="1"/>
  <c r="R922" i="1"/>
  <c r="R923" i="1"/>
  <c r="R924" i="1"/>
  <c r="R925" i="1"/>
  <c r="R926" i="1"/>
  <c r="R927" i="1"/>
  <c r="R928" i="1"/>
  <c r="R929" i="1"/>
  <c r="R930" i="1"/>
  <c r="R931" i="1"/>
  <c r="R932" i="1"/>
  <c r="R933" i="1"/>
  <c r="R934" i="1"/>
  <c r="R935" i="1"/>
  <c r="R936" i="1"/>
  <c r="R937" i="1"/>
  <c r="R938" i="1"/>
  <c r="R939" i="1"/>
  <c r="R940" i="1"/>
  <c r="R941" i="1"/>
  <c r="R942" i="1"/>
  <c r="R943" i="1"/>
  <c r="R944" i="1"/>
  <c r="R945" i="1"/>
  <c r="R946" i="1"/>
  <c r="R947" i="1"/>
  <c r="R948" i="1"/>
  <c r="R949" i="1"/>
  <c r="R950" i="1"/>
  <c r="R951" i="1"/>
  <c r="R952" i="1"/>
  <c r="R953" i="1"/>
  <c r="R954" i="1"/>
  <c r="R955" i="1"/>
  <c r="R956" i="1"/>
  <c r="R957" i="1"/>
  <c r="R958" i="1"/>
  <c r="R959" i="1"/>
  <c r="R960" i="1"/>
  <c r="R961" i="1"/>
  <c r="R962" i="1"/>
  <c r="R963" i="1"/>
  <c r="R964" i="1"/>
  <c r="R965" i="1"/>
  <c r="R966" i="1"/>
  <c r="R967" i="1"/>
  <c r="R968" i="1"/>
  <c r="R969" i="1"/>
  <c r="R970" i="1"/>
  <c r="R971" i="1"/>
  <c r="R972" i="1"/>
  <c r="R973" i="1"/>
  <c r="R974" i="1"/>
  <c r="R975" i="1"/>
  <c r="R976" i="1"/>
  <c r="R977" i="1"/>
  <c r="R978" i="1"/>
  <c r="R979" i="1"/>
  <c r="R980" i="1"/>
  <c r="R981" i="1"/>
  <c r="R982" i="1"/>
  <c r="R983" i="1"/>
  <c r="R984" i="1"/>
  <c r="R985" i="1"/>
  <c r="R986" i="1"/>
  <c r="R987" i="1"/>
  <c r="R988" i="1"/>
  <c r="R989" i="1"/>
  <c r="R990" i="1"/>
  <c r="R991" i="1"/>
  <c r="R992" i="1"/>
  <c r="R993" i="1"/>
  <c r="R994" i="1"/>
  <c r="R995" i="1"/>
  <c r="R996" i="1"/>
  <c r="R997" i="1"/>
  <c r="R998" i="1"/>
  <c r="R999" i="1"/>
  <c r="R1000" i="1"/>
  <c r="R1001" i="1"/>
  <c r="R1002" i="1"/>
  <c r="R1003" i="1"/>
  <c r="R1004" i="1"/>
  <c r="R1005" i="1"/>
  <c r="R1006" i="1"/>
  <c r="R1007" i="1"/>
  <c r="R1008" i="1"/>
  <c r="R1009" i="1"/>
  <c r="R1010" i="1"/>
  <c r="R1011" i="1"/>
  <c r="R1012" i="1"/>
  <c r="R1013" i="1"/>
  <c r="R1014" i="1"/>
  <c r="R1015" i="1"/>
  <c r="R1016" i="1"/>
  <c r="R1017" i="1"/>
  <c r="R1018" i="1"/>
  <c r="R1019" i="1"/>
  <c r="R1020" i="1"/>
  <c r="R1021" i="1"/>
  <c r="R1022" i="1"/>
  <c r="R1023" i="1"/>
  <c r="R1024" i="1"/>
  <c r="R1025" i="1"/>
  <c r="R1026" i="1"/>
  <c r="R1027" i="1"/>
  <c r="R1028" i="1"/>
  <c r="R1029" i="1"/>
  <c r="R1030" i="1"/>
  <c r="R1031" i="1"/>
  <c r="R1032" i="1"/>
  <c r="R1033" i="1"/>
  <c r="R1034" i="1"/>
  <c r="R1035" i="1"/>
  <c r="R1036" i="1"/>
  <c r="R1037" i="1"/>
  <c r="R1038" i="1"/>
  <c r="R1039" i="1"/>
  <c r="R1040" i="1"/>
  <c r="R1041" i="1"/>
  <c r="R1042" i="1"/>
  <c r="R1043" i="1"/>
  <c r="R1044" i="1"/>
  <c r="R1045" i="1"/>
  <c r="R1046" i="1"/>
  <c r="R1047" i="1"/>
  <c r="R1048" i="1"/>
  <c r="R1049" i="1"/>
  <c r="R1050" i="1"/>
  <c r="R1051" i="1"/>
  <c r="R1052" i="1"/>
  <c r="R1053" i="1"/>
  <c r="R1054" i="1"/>
  <c r="R1055" i="1"/>
  <c r="R1056" i="1"/>
  <c r="R1057" i="1"/>
  <c r="R1058" i="1"/>
  <c r="R1059" i="1"/>
  <c r="R1060" i="1"/>
  <c r="R1061" i="1"/>
  <c r="R1062" i="1"/>
  <c r="R1063" i="1"/>
  <c r="R1064" i="1"/>
  <c r="R1065" i="1"/>
  <c r="R1066" i="1"/>
  <c r="R1067" i="1"/>
  <c r="R1068" i="1"/>
  <c r="R1069" i="1"/>
  <c r="R1070" i="1"/>
  <c r="R1071" i="1"/>
  <c r="R1072" i="1"/>
  <c r="R1073" i="1"/>
  <c r="R1074" i="1"/>
  <c r="R1075" i="1"/>
  <c r="R1076" i="1"/>
  <c r="R1077" i="1"/>
  <c r="R1078" i="1"/>
  <c r="R1079" i="1"/>
  <c r="R1080" i="1"/>
  <c r="R1081" i="1"/>
  <c r="R1082" i="1"/>
  <c r="R1083" i="1"/>
  <c r="R1084" i="1"/>
  <c r="R1085" i="1"/>
  <c r="R1086" i="1"/>
  <c r="R1087" i="1"/>
  <c r="R1088" i="1"/>
  <c r="R1089" i="1"/>
  <c r="R1090" i="1"/>
  <c r="R1091" i="1"/>
  <c r="R1092" i="1"/>
  <c r="R1093" i="1"/>
  <c r="R1094" i="1"/>
  <c r="R1095" i="1"/>
  <c r="R1096" i="1"/>
  <c r="R1097" i="1"/>
  <c r="R1098" i="1"/>
  <c r="R1099" i="1"/>
  <c r="R1100" i="1"/>
  <c r="R1101" i="1"/>
  <c r="R1102" i="1"/>
  <c r="R1103" i="1"/>
  <c r="R1104" i="1"/>
  <c r="R1105" i="1"/>
  <c r="R1106" i="1"/>
  <c r="R1107" i="1"/>
  <c r="R1108" i="1"/>
  <c r="R1109" i="1"/>
  <c r="R1110" i="1"/>
  <c r="R1111" i="1"/>
  <c r="R1112" i="1"/>
  <c r="R1113" i="1"/>
  <c r="R1114" i="1"/>
  <c r="R1115" i="1"/>
  <c r="R1116" i="1"/>
  <c r="R1117" i="1"/>
  <c r="R1118" i="1"/>
  <c r="R1119" i="1"/>
  <c r="R1120" i="1"/>
  <c r="R1121" i="1"/>
  <c r="R1122" i="1"/>
  <c r="R1123" i="1"/>
  <c r="R1124" i="1"/>
  <c r="R1125" i="1"/>
  <c r="R1126" i="1"/>
  <c r="R1127" i="1"/>
  <c r="R1128" i="1"/>
  <c r="R1129" i="1"/>
  <c r="R1130" i="1"/>
  <c r="R1131" i="1"/>
  <c r="R1132" i="1"/>
  <c r="R1133" i="1"/>
  <c r="R1134" i="1"/>
  <c r="R1135" i="1"/>
  <c r="R1136" i="1"/>
  <c r="R1137" i="1"/>
  <c r="R1138" i="1"/>
  <c r="R1139" i="1"/>
  <c r="R1140" i="1"/>
  <c r="R1141" i="1"/>
  <c r="R1142" i="1"/>
  <c r="R1143" i="1"/>
  <c r="R1144" i="1"/>
  <c r="R1145" i="1"/>
  <c r="R1146" i="1"/>
  <c r="R1147" i="1"/>
  <c r="R1148" i="1"/>
  <c r="R1149" i="1"/>
  <c r="R1150" i="1"/>
  <c r="R1151" i="1"/>
  <c r="R1152" i="1"/>
  <c r="R1153" i="1"/>
  <c r="R1154" i="1"/>
  <c r="R1155" i="1"/>
  <c r="R1156" i="1"/>
  <c r="R1157" i="1"/>
  <c r="R1158" i="1"/>
  <c r="R1159" i="1"/>
  <c r="R1160" i="1"/>
  <c r="R1161" i="1"/>
  <c r="R1162" i="1"/>
  <c r="R1163" i="1"/>
  <c r="R1164" i="1"/>
  <c r="R1165" i="1"/>
  <c r="R1166" i="1"/>
  <c r="R1167" i="1"/>
  <c r="R1168" i="1"/>
  <c r="R1169" i="1"/>
  <c r="R1170" i="1"/>
  <c r="R1171" i="1"/>
  <c r="R1172" i="1"/>
  <c r="R1173" i="1"/>
  <c r="R1174" i="1"/>
  <c r="R1175" i="1"/>
  <c r="R1176" i="1"/>
  <c r="R1177" i="1"/>
  <c r="R1178" i="1"/>
  <c r="R1179" i="1"/>
  <c r="R1180" i="1"/>
  <c r="R1181" i="1"/>
  <c r="R1182" i="1"/>
  <c r="R1183" i="1"/>
  <c r="R1184" i="1"/>
  <c r="R1185" i="1"/>
  <c r="R1186" i="1"/>
  <c r="R1187" i="1"/>
  <c r="R1188" i="1"/>
  <c r="R1189" i="1"/>
  <c r="R1190" i="1"/>
  <c r="R1191" i="1"/>
  <c r="R1192" i="1"/>
  <c r="R1193" i="1"/>
  <c r="R1194" i="1"/>
  <c r="R1195" i="1"/>
  <c r="R1196" i="1"/>
  <c r="R1197" i="1"/>
  <c r="R1198" i="1"/>
  <c r="R1199" i="1"/>
  <c r="R1200" i="1"/>
  <c r="R1201" i="1"/>
  <c r="R1202" i="1"/>
  <c r="R1203" i="1"/>
  <c r="R1204" i="1"/>
  <c r="R1205" i="1"/>
  <c r="R1206" i="1"/>
  <c r="R1207" i="1"/>
  <c r="R1208" i="1"/>
  <c r="R1209" i="1"/>
  <c r="R1210" i="1"/>
  <c r="R1211" i="1"/>
  <c r="R1212" i="1"/>
  <c r="R1213" i="1"/>
  <c r="R1214" i="1"/>
  <c r="R1215" i="1"/>
  <c r="R1216" i="1"/>
  <c r="R1217" i="1"/>
  <c r="R1218" i="1"/>
  <c r="R1219" i="1"/>
  <c r="R1220" i="1"/>
  <c r="R1221" i="1"/>
  <c r="R1222" i="1"/>
  <c r="R1223" i="1"/>
  <c r="R1224" i="1"/>
  <c r="R1225" i="1"/>
  <c r="R1226" i="1"/>
  <c r="R1227" i="1"/>
  <c r="R1228" i="1"/>
  <c r="R1229" i="1"/>
  <c r="R1230" i="1"/>
  <c r="R1231" i="1"/>
  <c r="R1232" i="1"/>
  <c r="R1233" i="1"/>
  <c r="R1234" i="1"/>
  <c r="R1235" i="1"/>
  <c r="R1236" i="1"/>
  <c r="R1237" i="1"/>
  <c r="R1238" i="1"/>
  <c r="R1239" i="1"/>
  <c r="R1240" i="1"/>
  <c r="R1241" i="1"/>
  <c r="R1242" i="1"/>
  <c r="R1243" i="1"/>
  <c r="R1244" i="1"/>
  <c r="R1245" i="1"/>
  <c r="R1246" i="1"/>
  <c r="R1247" i="1"/>
  <c r="R1248" i="1"/>
  <c r="R1249" i="1"/>
  <c r="R1250" i="1"/>
  <c r="R1251" i="1"/>
  <c r="R1252" i="1"/>
  <c r="R1253" i="1"/>
  <c r="R1254" i="1"/>
  <c r="R1255" i="1"/>
  <c r="R1256" i="1"/>
  <c r="R1257" i="1"/>
  <c r="R1258" i="1"/>
  <c r="R1259" i="1"/>
  <c r="R1260" i="1"/>
  <c r="R1261" i="1"/>
  <c r="R1262" i="1"/>
  <c r="R1263" i="1"/>
  <c r="R1264" i="1"/>
  <c r="R1265" i="1"/>
  <c r="R1266" i="1"/>
  <c r="R1267" i="1"/>
  <c r="R1268" i="1"/>
  <c r="R1269" i="1"/>
  <c r="R1270" i="1"/>
  <c r="R1271" i="1"/>
  <c r="R1272" i="1"/>
  <c r="R1273" i="1"/>
  <c r="R1274" i="1"/>
  <c r="R1275" i="1"/>
  <c r="R1276" i="1"/>
  <c r="R1277" i="1"/>
  <c r="R1278" i="1"/>
  <c r="R1279" i="1"/>
  <c r="R1280" i="1"/>
  <c r="R1281" i="1"/>
  <c r="R1282" i="1"/>
  <c r="R1283" i="1"/>
  <c r="R1284" i="1"/>
  <c r="R1285" i="1"/>
  <c r="R1286" i="1"/>
  <c r="R1287" i="1"/>
  <c r="R1288" i="1"/>
  <c r="R1289" i="1"/>
  <c r="R1290" i="1"/>
  <c r="R1291" i="1"/>
  <c r="R1292" i="1"/>
  <c r="R1293" i="1"/>
  <c r="R1294" i="1"/>
  <c r="R1295" i="1"/>
  <c r="R1296" i="1"/>
  <c r="R1297" i="1"/>
  <c r="R1298" i="1"/>
  <c r="R1299" i="1"/>
  <c r="R1300" i="1"/>
  <c r="R1301" i="1"/>
  <c r="R1302" i="1"/>
  <c r="R1303" i="1"/>
  <c r="R1304" i="1"/>
  <c r="R1305" i="1"/>
  <c r="R1306" i="1"/>
  <c r="R1307" i="1"/>
  <c r="R1308" i="1"/>
  <c r="R1309" i="1"/>
  <c r="R1310" i="1"/>
  <c r="R1311" i="1"/>
  <c r="R1312" i="1"/>
  <c r="R1313" i="1"/>
  <c r="R1314" i="1"/>
  <c r="R1315" i="1"/>
  <c r="R1316" i="1"/>
  <c r="R1317" i="1"/>
  <c r="R1318" i="1"/>
  <c r="R1319" i="1"/>
  <c r="R1320" i="1"/>
  <c r="R1321" i="1"/>
  <c r="R1322" i="1"/>
  <c r="R1323" i="1"/>
  <c r="R1324" i="1"/>
  <c r="R1325" i="1"/>
  <c r="R1326" i="1"/>
  <c r="R1327" i="1"/>
  <c r="R1328" i="1"/>
  <c r="R1329" i="1"/>
  <c r="R1330" i="1"/>
  <c r="R1331" i="1"/>
  <c r="R1332" i="1"/>
  <c r="R1333" i="1"/>
  <c r="R1334" i="1"/>
  <c r="R1335" i="1"/>
  <c r="R1336" i="1"/>
  <c r="R1337" i="1"/>
  <c r="R1338" i="1"/>
  <c r="R1339" i="1"/>
  <c r="R1340" i="1"/>
  <c r="R1341" i="1"/>
  <c r="R1342" i="1"/>
  <c r="R1343" i="1"/>
  <c r="R1344" i="1"/>
  <c r="R1345" i="1"/>
  <c r="R1346" i="1"/>
  <c r="R1347" i="1"/>
  <c r="R1348" i="1"/>
  <c r="R1349" i="1"/>
  <c r="R1350" i="1"/>
  <c r="R1351" i="1"/>
  <c r="R1352" i="1"/>
  <c r="R1353" i="1"/>
  <c r="R1354" i="1"/>
  <c r="R1355" i="1"/>
  <c r="R1356" i="1"/>
  <c r="R1357" i="1"/>
  <c r="R1358" i="1"/>
  <c r="R1359" i="1"/>
  <c r="R1360" i="1"/>
  <c r="R1361" i="1"/>
  <c r="R1362" i="1"/>
  <c r="R1363" i="1"/>
  <c r="R1364" i="1"/>
  <c r="R1365" i="1"/>
  <c r="R1366" i="1"/>
  <c r="R1367" i="1"/>
  <c r="R1368" i="1"/>
  <c r="R1369" i="1"/>
  <c r="R1370" i="1"/>
  <c r="R1371" i="1"/>
  <c r="R1372" i="1"/>
  <c r="R1373" i="1"/>
  <c r="R1374" i="1"/>
  <c r="R1375" i="1"/>
  <c r="R1376" i="1"/>
  <c r="R1377" i="1"/>
  <c r="R1378" i="1"/>
  <c r="R1379" i="1"/>
  <c r="R1380" i="1"/>
  <c r="R1381" i="1"/>
  <c r="R1382" i="1"/>
  <c r="R1383" i="1"/>
  <c r="R1384" i="1"/>
  <c r="R1385" i="1"/>
  <c r="R1386" i="1"/>
  <c r="R1387" i="1"/>
  <c r="R1388" i="1"/>
  <c r="R1389" i="1"/>
  <c r="R1390" i="1"/>
  <c r="R1391" i="1"/>
  <c r="R1392" i="1"/>
  <c r="R1393" i="1"/>
  <c r="R1394" i="1"/>
  <c r="R1395" i="1"/>
  <c r="R1396" i="1"/>
  <c r="R1397" i="1"/>
  <c r="R1398" i="1"/>
  <c r="R1399" i="1"/>
  <c r="R1400" i="1"/>
  <c r="R1401" i="1"/>
  <c r="R1402" i="1"/>
  <c r="R1403" i="1"/>
  <c r="R1404" i="1"/>
  <c r="R1405" i="1"/>
  <c r="R1406" i="1"/>
  <c r="R1407" i="1"/>
  <c r="R1408" i="1"/>
  <c r="R1409" i="1"/>
  <c r="R1410" i="1"/>
  <c r="R1411" i="1"/>
  <c r="R1412" i="1"/>
  <c r="R1413" i="1"/>
  <c r="R1414" i="1"/>
  <c r="R1415" i="1"/>
  <c r="R1416" i="1"/>
  <c r="R1417" i="1"/>
  <c r="R1418" i="1"/>
  <c r="R1419" i="1"/>
  <c r="R1420" i="1"/>
  <c r="R1421" i="1"/>
  <c r="R1422" i="1"/>
  <c r="R1423" i="1"/>
  <c r="R1424" i="1"/>
  <c r="R1425" i="1"/>
  <c r="R1426" i="1"/>
  <c r="R1427" i="1"/>
  <c r="R1428" i="1"/>
  <c r="R1429" i="1"/>
  <c r="R1430" i="1"/>
  <c r="R1431" i="1"/>
  <c r="R1432" i="1"/>
  <c r="R1433" i="1"/>
  <c r="R1434" i="1"/>
  <c r="R1435" i="1"/>
  <c r="R1436" i="1"/>
  <c r="R1437" i="1"/>
  <c r="R1438" i="1"/>
  <c r="R1439" i="1"/>
  <c r="R1440" i="1"/>
  <c r="R1441" i="1"/>
  <c r="R1442" i="1"/>
  <c r="R1443" i="1"/>
  <c r="R1444" i="1"/>
  <c r="R1445" i="1"/>
  <c r="R1446" i="1"/>
  <c r="R1447" i="1"/>
  <c r="R1448" i="1"/>
  <c r="R1449" i="1"/>
  <c r="R1450" i="1"/>
  <c r="R1451" i="1"/>
  <c r="R1452" i="1"/>
  <c r="R1453" i="1"/>
  <c r="R1454" i="1"/>
  <c r="R1455" i="1"/>
  <c r="R1456" i="1"/>
  <c r="R1457" i="1"/>
  <c r="R1458" i="1"/>
  <c r="R1459" i="1"/>
  <c r="R1460" i="1"/>
  <c r="R1461" i="1"/>
  <c r="R1462" i="1"/>
  <c r="R1463" i="1"/>
  <c r="R1464" i="1"/>
  <c r="R1465" i="1"/>
  <c r="R1466" i="1"/>
  <c r="R1467" i="1"/>
  <c r="R1468" i="1"/>
  <c r="R1469" i="1"/>
  <c r="R1470" i="1"/>
  <c r="R1471" i="1"/>
  <c r="R1472" i="1"/>
  <c r="R1473" i="1"/>
  <c r="R1474" i="1"/>
  <c r="R1475" i="1"/>
  <c r="R1476" i="1"/>
  <c r="R1477" i="1"/>
  <c r="R1478" i="1"/>
  <c r="R1479" i="1"/>
  <c r="R1480" i="1"/>
  <c r="R1481" i="1"/>
  <c r="R1482" i="1"/>
  <c r="R1483" i="1"/>
  <c r="R1484" i="1"/>
  <c r="R1485" i="1"/>
  <c r="R1486" i="1"/>
  <c r="R1487" i="1"/>
  <c r="R1488" i="1"/>
  <c r="R1489" i="1"/>
  <c r="R1490" i="1"/>
  <c r="R1491" i="1"/>
  <c r="R1492" i="1"/>
  <c r="R1493" i="1"/>
  <c r="R1494" i="1"/>
  <c r="R1495" i="1"/>
  <c r="R1496" i="1"/>
  <c r="R1497" i="1"/>
  <c r="R1498" i="1"/>
  <c r="R1499" i="1"/>
  <c r="R1500" i="1"/>
  <c r="R1501" i="1"/>
  <c r="R1502" i="1"/>
  <c r="R1503" i="1"/>
  <c r="R1504" i="1"/>
  <c r="R1505" i="1"/>
  <c r="R1506" i="1"/>
  <c r="R1507" i="1"/>
  <c r="R1508" i="1"/>
  <c r="R1509" i="1"/>
  <c r="R1510" i="1"/>
  <c r="R1511" i="1"/>
  <c r="R1512" i="1"/>
  <c r="R1513" i="1"/>
  <c r="R1514" i="1"/>
  <c r="R1515" i="1"/>
  <c r="R1516" i="1"/>
  <c r="R1517" i="1"/>
  <c r="R1518" i="1"/>
  <c r="R1519" i="1"/>
  <c r="R1520" i="1"/>
  <c r="R1521" i="1"/>
  <c r="R1522" i="1"/>
  <c r="R1523" i="1"/>
  <c r="R1524" i="1"/>
  <c r="R1525" i="1"/>
  <c r="R1526" i="1"/>
  <c r="R1527" i="1"/>
  <c r="R1528" i="1"/>
  <c r="R1529" i="1"/>
  <c r="R1530" i="1"/>
  <c r="R1531" i="1"/>
  <c r="R1532" i="1"/>
  <c r="R1533" i="1"/>
  <c r="R1534" i="1"/>
  <c r="R1535" i="1"/>
  <c r="R1536" i="1"/>
  <c r="R1537" i="1"/>
  <c r="R1538" i="1"/>
  <c r="R1539" i="1"/>
  <c r="R1540" i="1"/>
  <c r="R1541" i="1"/>
  <c r="R1542" i="1"/>
  <c r="R1543" i="1"/>
  <c r="R1544" i="1"/>
  <c r="R1545" i="1"/>
  <c r="R1546" i="1"/>
  <c r="R1547" i="1"/>
  <c r="R1548" i="1"/>
  <c r="R1549" i="1"/>
  <c r="R1550" i="1"/>
  <c r="R1551" i="1"/>
  <c r="R1552" i="1"/>
  <c r="R1553" i="1"/>
  <c r="R1554" i="1"/>
  <c r="R1555" i="1"/>
  <c r="R1556" i="1"/>
  <c r="R1557" i="1"/>
  <c r="R1558" i="1"/>
  <c r="R1559" i="1"/>
  <c r="R1560" i="1"/>
  <c r="R1561" i="1"/>
  <c r="R1562" i="1"/>
  <c r="R1563" i="1"/>
  <c r="R1564" i="1"/>
  <c r="R1565" i="1"/>
  <c r="R1566" i="1"/>
  <c r="R1567" i="1"/>
  <c r="R1568" i="1"/>
  <c r="R1569" i="1"/>
  <c r="R1570" i="1"/>
  <c r="R1571" i="1"/>
  <c r="R1572" i="1"/>
  <c r="R1573" i="1"/>
  <c r="R1574" i="1"/>
  <c r="R1575" i="1"/>
  <c r="R1576" i="1"/>
  <c r="R1577" i="1"/>
  <c r="R1578" i="1"/>
  <c r="R1579" i="1"/>
  <c r="R1580" i="1"/>
  <c r="R1581" i="1"/>
  <c r="R1582" i="1"/>
  <c r="R1583" i="1"/>
  <c r="R1584" i="1"/>
  <c r="R1585" i="1"/>
  <c r="R1586" i="1"/>
  <c r="R1587" i="1"/>
  <c r="R1588" i="1"/>
  <c r="R1589" i="1"/>
  <c r="R1590" i="1"/>
  <c r="R1591" i="1"/>
  <c r="R1592" i="1"/>
  <c r="R1593" i="1"/>
  <c r="R1594" i="1"/>
  <c r="R1595" i="1"/>
  <c r="R1596" i="1"/>
  <c r="R1597" i="1"/>
  <c r="R1598" i="1"/>
  <c r="R1599" i="1"/>
  <c r="R1600" i="1"/>
  <c r="R1601" i="1"/>
  <c r="R1602" i="1"/>
  <c r="R1603" i="1"/>
  <c r="R1604" i="1"/>
  <c r="R1605" i="1"/>
  <c r="R1606" i="1"/>
  <c r="R1607" i="1"/>
  <c r="R1608" i="1"/>
  <c r="R1609" i="1"/>
  <c r="R1610" i="1"/>
  <c r="R1611" i="1"/>
  <c r="R1612" i="1"/>
  <c r="R1613" i="1"/>
  <c r="R1614" i="1"/>
  <c r="R1615" i="1"/>
  <c r="R1616" i="1"/>
  <c r="R1617" i="1"/>
  <c r="R1618" i="1"/>
  <c r="R1619" i="1"/>
  <c r="R1620" i="1"/>
  <c r="R1621" i="1"/>
  <c r="R1622" i="1"/>
  <c r="R1623" i="1"/>
  <c r="R1624" i="1"/>
  <c r="R1625" i="1"/>
  <c r="R1626" i="1"/>
  <c r="R1627" i="1"/>
  <c r="R1628" i="1"/>
  <c r="R1629" i="1"/>
  <c r="R1630" i="1"/>
  <c r="R1631" i="1"/>
  <c r="R1632" i="1"/>
  <c r="R1633" i="1"/>
  <c r="R1634" i="1"/>
  <c r="R1635" i="1"/>
  <c r="R1636" i="1"/>
  <c r="R1637" i="1"/>
  <c r="R1638" i="1"/>
  <c r="R1639" i="1"/>
  <c r="R1640" i="1"/>
  <c r="R1641" i="1"/>
  <c r="R1642" i="1"/>
  <c r="R1643" i="1"/>
  <c r="R1644" i="1"/>
  <c r="R1645" i="1"/>
  <c r="R1646" i="1"/>
  <c r="R1647" i="1"/>
  <c r="R1648" i="1"/>
  <c r="R1649" i="1"/>
  <c r="R1650" i="1"/>
  <c r="R1651" i="1"/>
  <c r="R1652" i="1"/>
  <c r="R1653" i="1"/>
  <c r="R1654" i="1"/>
  <c r="R1655" i="1"/>
  <c r="R1656" i="1"/>
  <c r="R1657" i="1"/>
  <c r="R1658" i="1"/>
  <c r="R1659" i="1"/>
  <c r="R1660" i="1"/>
  <c r="R1661" i="1"/>
  <c r="R1662" i="1"/>
  <c r="R1663" i="1"/>
  <c r="R1664" i="1"/>
  <c r="R1665" i="1"/>
  <c r="R1666" i="1"/>
  <c r="R1667" i="1"/>
  <c r="R1668" i="1"/>
  <c r="R1669" i="1"/>
  <c r="R1670" i="1"/>
  <c r="R1671" i="1"/>
  <c r="R1672" i="1"/>
  <c r="R1673" i="1"/>
  <c r="R1674" i="1"/>
  <c r="R1675" i="1"/>
  <c r="R1676" i="1"/>
  <c r="R1677" i="1"/>
  <c r="R1678" i="1"/>
  <c r="R1679" i="1"/>
  <c r="R1680" i="1"/>
  <c r="R1681" i="1"/>
  <c r="R1682" i="1"/>
  <c r="R1683" i="1"/>
  <c r="R1684" i="1"/>
  <c r="R1685" i="1"/>
  <c r="R1686" i="1"/>
  <c r="R1687" i="1"/>
  <c r="R1688" i="1"/>
  <c r="R1689" i="1"/>
  <c r="R1690" i="1"/>
  <c r="R1691" i="1"/>
  <c r="R1692" i="1"/>
  <c r="R1693" i="1"/>
  <c r="R1694" i="1"/>
  <c r="R1695" i="1"/>
  <c r="R1696" i="1"/>
  <c r="R1697" i="1"/>
  <c r="R1698" i="1"/>
  <c r="R1699" i="1"/>
  <c r="R1700" i="1"/>
  <c r="R1701" i="1"/>
  <c r="R1702" i="1"/>
  <c r="R1703" i="1"/>
  <c r="R1704" i="1"/>
  <c r="R1705" i="1"/>
  <c r="R1706" i="1"/>
  <c r="R1707" i="1"/>
  <c r="R1708" i="1"/>
  <c r="R1709" i="1"/>
  <c r="R1710" i="1"/>
  <c r="R1711" i="1"/>
  <c r="R1712" i="1"/>
  <c r="R1713" i="1"/>
  <c r="R1714" i="1"/>
  <c r="R1715" i="1"/>
  <c r="R1716" i="1"/>
  <c r="R1717" i="1"/>
  <c r="R1718" i="1"/>
  <c r="R1719" i="1"/>
  <c r="R1720" i="1"/>
  <c r="R1721" i="1"/>
  <c r="R1722" i="1"/>
  <c r="R1723" i="1"/>
  <c r="R1724" i="1"/>
  <c r="R1725" i="1"/>
  <c r="R1726" i="1"/>
  <c r="R1727" i="1"/>
  <c r="R1728" i="1"/>
  <c r="R1729" i="1"/>
  <c r="R1730" i="1"/>
  <c r="R1731" i="1"/>
  <c r="R1732" i="1"/>
  <c r="R1733" i="1"/>
  <c r="R1734" i="1"/>
  <c r="R1735" i="1"/>
  <c r="R1736" i="1"/>
  <c r="R1737" i="1"/>
  <c r="R1738" i="1"/>
  <c r="R1739" i="1"/>
  <c r="R1740" i="1"/>
  <c r="R1741" i="1"/>
  <c r="R1742" i="1"/>
  <c r="R1743" i="1"/>
  <c r="R1744" i="1"/>
  <c r="R1745" i="1"/>
  <c r="R1746" i="1"/>
  <c r="R1747" i="1"/>
  <c r="R1748" i="1"/>
  <c r="R1749" i="1"/>
  <c r="R1750" i="1"/>
  <c r="R1751" i="1"/>
  <c r="R1752" i="1"/>
  <c r="R1753" i="1"/>
  <c r="R1754" i="1"/>
  <c r="R1755" i="1"/>
  <c r="R1756" i="1"/>
  <c r="R1757" i="1"/>
  <c r="R1758" i="1"/>
  <c r="R1759" i="1"/>
  <c r="R1760" i="1"/>
  <c r="R1761" i="1"/>
  <c r="R1762" i="1"/>
  <c r="R1763" i="1"/>
  <c r="R1764" i="1"/>
  <c r="R1765" i="1"/>
  <c r="R1766" i="1"/>
  <c r="R1767" i="1"/>
  <c r="R1768" i="1"/>
  <c r="R1769" i="1"/>
  <c r="R1770" i="1"/>
  <c r="R1771" i="1"/>
  <c r="R1772" i="1"/>
  <c r="R1773" i="1"/>
  <c r="R1774" i="1"/>
  <c r="R1775" i="1"/>
  <c r="R1776" i="1"/>
  <c r="R1777" i="1"/>
  <c r="R1778" i="1"/>
  <c r="R1779" i="1"/>
  <c r="R1780" i="1"/>
  <c r="R1781" i="1"/>
  <c r="R1782" i="1"/>
  <c r="R1783" i="1"/>
  <c r="R1784" i="1"/>
  <c r="R1785" i="1"/>
  <c r="R1786" i="1"/>
  <c r="R1787" i="1"/>
  <c r="R1788" i="1"/>
  <c r="R1789" i="1"/>
  <c r="R1790" i="1"/>
  <c r="R1791" i="1"/>
  <c r="R1792" i="1"/>
  <c r="R1793" i="1"/>
  <c r="R1794" i="1"/>
  <c r="R1795" i="1"/>
  <c r="R1796" i="1"/>
  <c r="R1797" i="1"/>
  <c r="R1798" i="1"/>
  <c r="R1799" i="1"/>
  <c r="R1800" i="1"/>
  <c r="R1801" i="1"/>
  <c r="R1802" i="1"/>
  <c r="R1803" i="1"/>
  <c r="R1804" i="1"/>
  <c r="R1805" i="1"/>
  <c r="R1806" i="1"/>
  <c r="R1807" i="1"/>
  <c r="R1808" i="1"/>
  <c r="R1809" i="1"/>
  <c r="R1810" i="1"/>
  <c r="R1811" i="1"/>
  <c r="R1812" i="1"/>
  <c r="R1813" i="1"/>
  <c r="R1814" i="1"/>
  <c r="R1815" i="1"/>
  <c r="R1816" i="1"/>
  <c r="R1817" i="1"/>
  <c r="R1818" i="1"/>
  <c r="R1819" i="1"/>
  <c r="R1820" i="1"/>
  <c r="R1821" i="1"/>
  <c r="R1822" i="1"/>
  <c r="R1823" i="1"/>
  <c r="R1824" i="1"/>
  <c r="R1825" i="1"/>
  <c r="R1826" i="1"/>
  <c r="R1827" i="1"/>
  <c r="R1828" i="1"/>
  <c r="R1829" i="1"/>
  <c r="R1830" i="1"/>
  <c r="R1831" i="1"/>
  <c r="R1832" i="1"/>
  <c r="R1833" i="1"/>
  <c r="R1834" i="1"/>
  <c r="R1835" i="1"/>
  <c r="R1836" i="1"/>
  <c r="R1837" i="1"/>
  <c r="R1838" i="1"/>
  <c r="R1839" i="1"/>
  <c r="R1840" i="1"/>
  <c r="R1841" i="1"/>
  <c r="R1842" i="1"/>
  <c r="R1843" i="1"/>
  <c r="R1844" i="1"/>
  <c r="R1845" i="1"/>
  <c r="R1846" i="1"/>
  <c r="R1847" i="1"/>
  <c r="R1848" i="1"/>
  <c r="R1849" i="1"/>
  <c r="R1850" i="1"/>
  <c r="R1851" i="1"/>
  <c r="R1852" i="1"/>
  <c r="R1853" i="1"/>
  <c r="R1854" i="1"/>
  <c r="R1855" i="1"/>
  <c r="R1856" i="1"/>
  <c r="R1857" i="1"/>
  <c r="R1858" i="1"/>
  <c r="R1859" i="1"/>
  <c r="R1860" i="1"/>
  <c r="R1861" i="1"/>
  <c r="R1862" i="1"/>
  <c r="R1863" i="1"/>
  <c r="R1864" i="1"/>
  <c r="R1865" i="1"/>
  <c r="R1866" i="1"/>
  <c r="R1867" i="1"/>
  <c r="R1868" i="1"/>
  <c r="R1869" i="1"/>
  <c r="R1870" i="1"/>
  <c r="R1871" i="1"/>
  <c r="R1872" i="1"/>
  <c r="R1873" i="1"/>
  <c r="R1874" i="1"/>
  <c r="R1875" i="1"/>
  <c r="R1876" i="1"/>
  <c r="R1877" i="1"/>
  <c r="R1878" i="1"/>
  <c r="R1879" i="1"/>
  <c r="R1880" i="1"/>
  <c r="R1881" i="1"/>
  <c r="R1882" i="1"/>
  <c r="R1883" i="1"/>
  <c r="R1884" i="1"/>
  <c r="R1885" i="1"/>
  <c r="R1886" i="1"/>
  <c r="R1887" i="1"/>
  <c r="R1888" i="1"/>
  <c r="R1889" i="1"/>
  <c r="R1890" i="1"/>
  <c r="R1891" i="1"/>
  <c r="R1892" i="1"/>
  <c r="R1893" i="1"/>
  <c r="R1894" i="1"/>
  <c r="R1895" i="1"/>
  <c r="R1896" i="1"/>
  <c r="R1897" i="1"/>
  <c r="R1898" i="1"/>
  <c r="R1899" i="1"/>
  <c r="R1900" i="1"/>
  <c r="R1901" i="1"/>
  <c r="R1902" i="1"/>
  <c r="R1903" i="1"/>
  <c r="R1904" i="1"/>
  <c r="R1905" i="1"/>
  <c r="R1906" i="1"/>
  <c r="R1907" i="1"/>
  <c r="R1908" i="1"/>
  <c r="R1909" i="1"/>
  <c r="R1910" i="1"/>
  <c r="R1911" i="1"/>
  <c r="R1912" i="1"/>
  <c r="R1913" i="1"/>
  <c r="R1914" i="1"/>
  <c r="R1915" i="1"/>
  <c r="R1916" i="1"/>
  <c r="R1917" i="1"/>
  <c r="R1918" i="1"/>
  <c r="R1919" i="1"/>
  <c r="R1920" i="1"/>
  <c r="R1921" i="1"/>
  <c r="R1922" i="1"/>
  <c r="R1923" i="1"/>
  <c r="R1924" i="1"/>
  <c r="R1925" i="1"/>
  <c r="R1926" i="1"/>
  <c r="R1927" i="1"/>
  <c r="R1928" i="1"/>
  <c r="R1929" i="1"/>
  <c r="R1930" i="1"/>
  <c r="R1931" i="1"/>
  <c r="R1932" i="1"/>
  <c r="R1933" i="1"/>
  <c r="R1934" i="1"/>
  <c r="R1935" i="1"/>
  <c r="R1936" i="1"/>
  <c r="R1937" i="1"/>
  <c r="R1938" i="1"/>
  <c r="R1939" i="1"/>
  <c r="R1940" i="1"/>
  <c r="R1941" i="1"/>
  <c r="R1942" i="1"/>
  <c r="R1943" i="1"/>
  <c r="R1944" i="1"/>
  <c r="R1945" i="1"/>
  <c r="R1946" i="1"/>
  <c r="R1947" i="1"/>
  <c r="R1948" i="1"/>
  <c r="R1949" i="1"/>
  <c r="R1950" i="1"/>
  <c r="R1951" i="1"/>
  <c r="R1952" i="1"/>
  <c r="R1953" i="1"/>
  <c r="R1954" i="1"/>
  <c r="R1955" i="1"/>
  <c r="R1956" i="1"/>
  <c r="R1957" i="1"/>
  <c r="R1958" i="1"/>
  <c r="R1959" i="1"/>
  <c r="R1960" i="1"/>
  <c r="R1961" i="1"/>
  <c r="R1962" i="1"/>
  <c r="R1963" i="1"/>
  <c r="R1964" i="1"/>
  <c r="R1965" i="1"/>
  <c r="R1966" i="1"/>
  <c r="R1967" i="1"/>
  <c r="R1968" i="1"/>
  <c r="R1969" i="1"/>
  <c r="R1970" i="1"/>
  <c r="R1971" i="1"/>
  <c r="R1972" i="1"/>
  <c r="R1973" i="1"/>
  <c r="R1974" i="1"/>
  <c r="R1975" i="1"/>
  <c r="R1976" i="1"/>
  <c r="R1977" i="1"/>
  <c r="R1978" i="1"/>
  <c r="R1979" i="1"/>
  <c r="R1980" i="1"/>
  <c r="R1981" i="1"/>
  <c r="R1982" i="1"/>
  <c r="R1983" i="1"/>
  <c r="R1984" i="1"/>
  <c r="R1985" i="1"/>
  <c r="R1986" i="1"/>
  <c r="R1987" i="1"/>
  <c r="R1988" i="1"/>
  <c r="R1989" i="1"/>
  <c r="R1990" i="1"/>
  <c r="R1991" i="1"/>
  <c r="R1992" i="1"/>
  <c r="R1993" i="1"/>
  <c r="R1994" i="1"/>
  <c r="R1995" i="1"/>
  <c r="R1996" i="1"/>
  <c r="R1997" i="1"/>
  <c r="R1998" i="1"/>
  <c r="R1999" i="1"/>
  <c r="R2000" i="1"/>
  <c r="R2001" i="1"/>
  <c r="R2002" i="1"/>
  <c r="R2003" i="1"/>
  <c r="R2004" i="1"/>
  <c r="R2005" i="1"/>
  <c r="R2006" i="1"/>
  <c r="R2007" i="1"/>
  <c r="R2008" i="1"/>
  <c r="R2009" i="1"/>
  <c r="R2010" i="1"/>
  <c r="R2011" i="1"/>
  <c r="R2012" i="1"/>
  <c r="R2013" i="1"/>
  <c r="R2014" i="1"/>
  <c r="R2015" i="1"/>
  <c r="R2016" i="1"/>
  <c r="R2017" i="1"/>
  <c r="R2018" i="1"/>
  <c r="R2019" i="1"/>
  <c r="R2020" i="1"/>
  <c r="R2021" i="1"/>
  <c r="R2022" i="1"/>
  <c r="R2023" i="1"/>
  <c r="R2024" i="1"/>
  <c r="R2025" i="1"/>
  <c r="R2026" i="1"/>
  <c r="R2027" i="1"/>
  <c r="R2028" i="1"/>
  <c r="R2029" i="1"/>
  <c r="R2030" i="1"/>
  <c r="R2031" i="1"/>
  <c r="R2032" i="1"/>
  <c r="R2033" i="1"/>
  <c r="R2034" i="1"/>
  <c r="R2035" i="1"/>
  <c r="R2036" i="1"/>
  <c r="R2037" i="1"/>
  <c r="R2038" i="1"/>
  <c r="R2039" i="1"/>
  <c r="R2040" i="1"/>
  <c r="R2041" i="1"/>
  <c r="R2042" i="1"/>
  <c r="R2043" i="1"/>
  <c r="R2044" i="1"/>
  <c r="R2045" i="1"/>
  <c r="R2046" i="1"/>
  <c r="R2047" i="1"/>
  <c r="R2048" i="1"/>
  <c r="R2049" i="1"/>
  <c r="R2050" i="1"/>
  <c r="R2051" i="1"/>
  <c r="R2052" i="1"/>
  <c r="R2053" i="1"/>
  <c r="R2054" i="1"/>
  <c r="R2055" i="1"/>
  <c r="R2056" i="1"/>
  <c r="R2057" i="1"/>
  <c r="R2058" i="1"/>
  <c r="R2059" i="1"/>
  <c r="R2060" i="1"/>
  <c r="R2061" i="1"/>
  <c r="R2062" i="1"/>
  <c r="R2063" i="1"/>
  <c r="R2064" i="1"/>
  <c r="R2065" i="1"/>
  <c r="R2066" i="1"/>
  <c r="R2067" i="1"/>
  <c r="R2068" i="1"/>
  <c r="R2069" i="1"/>
  <c r="R2070" i="1"/>
  <c r="R2071" i="1"/>
  <c r="R2072" i="1"/>
  <c r="R2073" i="1"/>
  <c r="R2074" i="1"/>
  <c r="R2075" i="1"/>
  <c r="R2076" i="1"/>
  <c r="R2077" i="1"/>
  <c r="R2078" i="1"/>
  <c r="R2079" i="1"/>
  <c r="R2080" i="1"/>
  <c r="R2081" i="1"/>
  <c r="R2082" i="1"/>
  <c r="R2083" i="1"/>
  <c r="R2084" i="1"/>
  <c r="R2085" i="1"/>
  <c r="R2086" i="1"/>
  <c r="R2087" i="1"/>
  <c r="R2088" i="1"/>
  <c r="R2089" i="1"/>
  <c r="R2090" i="1"/>
  <c r="R2091" i="1"/>
  <c r="R2092" i="1"/>
  <c r="R2093" i="1"/>
  <c r="R2094" i="1"/>
  <c r="R2095" i="1"/>
  <c r="R2096" i="1"/>
  <c r="R2097" i="1"/>
  <c r="R2098" i="1"/>
  <c r="R2099" i="1"/>
  <c r="R2100" i="1"/>
  <c r="R2101" i="1"/>
  <c r="R2102" i="1"/>
  <c r="R2103" i="1"/>
  <c r="R2104" i="1"/>
  <c r="R2105" i="1"/>
  <c r="R2106" i="1"/>
  <c r="R2107" i="1"/>
  <c r="R2108" i="1"/>
  <c r="R2109" i="1"/>
  <c r="R2110" i="1"/>
  <c r="R2111" i="1"/>
  <c r="R2112" i="1"/>
  <c r="R2113" i="1"/>
  <c r="R2114" i="1"/>
  <c r="R2115" i="1"/>
  <c r="R2116" i="1"/>
  <c r="R2117" i="1"/>
  <c r="R2118" i="1"/>
  <c r="R2119" i="1"/>
  <c r="R2120" i="1"/>
  <c r="R2121" i="1"/>
  <c r="R2122" i="1"/>
  <c r="R2123" i="1"/>
  <c r="R2124" i="1"/>
  <c r="R2125" i="1"/>
  <c r="R2126" i="1"/>
  <c r="R2127" i="1"/>
  <c r="R2128" i="1"/>
  <c r="R2129" i="1"/>
  <c r="R2130" i="1"/>
  <c r="R2131" i="1"/>
  <c r="R2132" i="1"/>
  <c r="R2133" i="1"/>
  <c r="R2134" i="1"/>
  <c r="R2135" i="1"/>
  <c r="R2136" i="1"/>
  <c r="R2137" i="1"/>
  <c r="R2138" i="1"/>
  <c r="R2139" i="1"/>
  <c r="R2140" i="1"/>
  <c r="R2141" i="1"/>
  <c r="R2142" i="1"/>
  <c r="R2143" i="1"/>
  <c r="R2144" i="1"/>
  <c r="R2145" i="1"/>
  <c r="R2146" i="1"/>
  <c r="R2147" i="1"/>
  <c r="R2148" i="1"/>
  <c r="R2149" i="1"/>
  <c r="R2150" i="1"/>
  <c r="R2151" i="1"/>
  <c r="R2152" i="1"/>
  <c r="R2153" i="1"/>
  <c r="R2154" i="1"/>
  <c r="R2155" i="1"/>
  <c r="R2156" i="1"/>
  <c r="R2157" i="1"/>
  <c r="R2158" i="1"/>
  <c r="R2159" i="1"/>
  <c r="R2160" i="1"/>
  <c r="R2161" i="1"/>
  <c r="R2162" i="1"/>
  <c r="R2163" i="1"/>
  <c r="R2164" i="1"/>
  <c r="R2165" i="1"/>
  <c r="R2166" i="1"/>
  <c r="R2167" i="1"/>
  <c r="R2168" i="1"/>
  <c r="R2169" i="1"/>
  <c r="R2170" i="1"/>
  <c r="R2171" i="1"/>
  <c r="R2172" i="1"/>
  <c r="R2173" i="1"/>
  <c r="R2174" i="1"/>
  <c r="R2175" i="1"/>
  <c r="R2176" i="1"/>
  <c r="R2177" i="1"/>
  <c r="R2178" i="1"/>
  <c r="R2179" i="1"/>
  <c r="R2180" i="1"/>
  <c r="R2181" i="1"/>
  <c r="R2182" i="1"/>
  <c r="R2183" i="1"/>
  <c r="R2184" i="1"/>
  <c r="R2185" i="1"/>
  <c r="R2186" i="1"/>
  <c r="R2187" i="1"/>
  <c r="R2188" i="1"/>
  <c r="R2189" i="1"/>
  <c r="R2190" i="1"/>
  <c r="R2191" i="1"/>
  <c r="R2192" i="1"/>
  <c r="R2193" i="1"/>
  <c r="R2194" i="1"/>
  <c r="R2195" i="1"/>
  <c r="R2196" i="1"/>
  <c r="R2197" i="1"/>
  <c r="R2198" i="1"/>
  <c r="R2199" i="1"/>
  <c r="R2200" i="1"/>
  <c r="R2201" i="1"/>
  <c r="R2202" i="1"/>
  <c r="R2203" i="1"/>
  <c r="R2204" i="1"/>
  <c r="R2205" i="1"/>
  <c r="R2206" i="1"/>
  <c r="R2207" i="1"/>
  <c r="R2208" i="1"/>
  <c r="R2209" i="1"/>
  <c r="R2210" i="1"/>
  <c r="R2211" i="1"/>
  <c r="R2212" i="1"/>
  <c r="R2213" i="1"/>
  <c r="R2214" i="1"/>
  <c r="R2215" i="1"/>
  <c r="R2216" i="1"/>
  <c r="R2217" i="1"/>
  <c r="R2218" i="1"/>
  <c r="R2219" i="1"/>
  <c r="R2220" i="1"/>
  <c r="R2221" i="1"/>
  <c r="R2222" i="1"/>
  <c r="R2223" i="1"/>
  <c r="R2224" i="1"/>
  <c r="R2225" i="1"/>
  <c r="R2226" i="1"/>
  <c r="R2227" i="1"/>
  <c r="R2228" i="1"/>
  <c r="R2229" i="1"/>
  <c r="R2230" i="1"/>
  <c r="R2231" i="1"/>
  <c r="R2232" i="1"/>
  <c r="R2233" i="1"/>
  <c r="R2234" i="1"/>
  <c r="R2235" i="1"/>
  <c r="R2236" i="1"/>
  <c r="R2237" i="1"/>
  <c r="R2238" i="1"/>
  <c r="R2239" i="1"/>
  <c r="R2240" i="1"/>
  <c r="R2241" i="1"/>
  <c r="R2242" i="1"/>
  <c r="R2243" i="1"/>
  <c r="R2244" i="1"/>
  <c r="R2245" i="1"/>
  <c r="R2246" i="1"/>
  <c r="R2247" i="1"/>
  <c r="R2248" i="1"/>
  <c r="R2249" i="1"/>
  <c r="R2250" i="1"/>
  <c r="R2251" i="1"/>
  <c r="R2252" i="1"/>
  <c r="R2253" i="1"/>
  <c r="R2254" i="1"/>
  <c r="R2255" i="1"/>
  <c r="R2256" i="1"/>
  <c r="R2257" i="1"/>
  <c r="R2258" i="1"/>
  <c r="R2259" i="1"/>
  <c r="R2260" i="1"/>
  <c r="R2261" i="1"/>
  <c r="R2262" i="1"/>
  <c r="R2263" i="1"/>
  <c r="R2264" i="1"/>
  <c r="R2265" i="1"/>
  <c r="R2266" i="1"/>
  <c r="R2267" i="1"/>
  <c r="R2268" i="1"/>
  <c r="R2269" i="1"/>
  <c r="R2270" i="1"/>
  <c r="R2271" i="1"/>
  <c r="R2272" i="1"/>
  <c r="R2273" i="1"/>
  <c r="R2274" i="1"/>
  <c r="R2275" i="1"/>
  <c r="R2276" i="1"/>
  <c r="R2277" i="1"/>
  <c r="R2278" i="1"/>
  <c r="R2279" i="1"/>
  <c r="R2280" i="1"/>
  <c r="R2281" i="1"/>
  <c r="R2282" i="1"/>
  <c r="R2283" i="1"/>
  <c r="R2284" i="1"/>
  <c r="R2285" i="1"/>
  <c r="R2286" i="1"/>
  <c r="R2287" i="1"/>
  <c r="R2288" i="1"/>
  <c r="R2289" i="1"/>
  <c r="R2290" i="1"/>
  <c r="R2291" i="1"/>
  <c r="R2292" i="1"/>
  <c r="R2293" i="1"/>
  <c r="R2294" i="1"/>
  <c r="R2295" i="1"/>
  <c r="R2296" i="1"/>
  <c r="R2297" i="1"/>
  <c r="R2298" i="1"/>
  <c r="R2299" i="1"/>
  <c r="R2300" i="1"/>
  <c r="R2301" i="1"/>
  <c r="R2302" i="1"/>
  <c r="R2303" i="1"/>
  <c r="R2304" i="1"/>
  <c r="R2305" i="1"/>
  <c r="R2306" i="1"/>
  <c r="R2307" i="1"/>
  <c r="R2308" i="1"/>
  <c r="R2309" i="1"/>
  <c r="R2310" i="1"/>
  <c r="R2311" i="1"/>
  <c r="R2312" i="1"/>
  <c r="R2313" i="1"/>
  <c r="R2314" i="1"/>
  <c r="R2315" i="1"/>
  <c r="R2316" i="1"/>
  <c r="R2317" i="1"/>
  <c r="R2318" i="1"/>
  <c r="R2319" i="1"/>
  <c r="R2320" i="1"/>
  <c r="R2321" i="1"/>
  <c r="R2322" i="1"/>
  <c r="R2323" i="1"/>
  <c r="R2324" i="1"/>
  <c r="R2325" i="1"/>
  <c r="R2326" i="1"/>
  <c r="R2327" i="1"/>
  <c r="R2328" i="1"/>
  <c r="R2329" i="1"/>
  <c r="R2330" i="1"/>
  <c r="R2331" i="1"/>
  <c r="R2332" i="1"/>
  <c r="R2333" i="1"/>
  <c r="R2334" i="1"/>
  <c r="R2335" i="1"/>
  <c r="R2336" i="1"/>
  <c r="R2337" i="1"/>
  <c r="R2338" i="1"/>
  <c r="R2339" i="1"/>
  <c r="R2340" i="1"/>
  <c r="R2341" i="1"/>
  <c r="R2342" i="1"/>
  <c r="R2343" i="1"/>
  <c r="R2344" i="1"/>
  <c r="R2345" i="1"/>
  <c r="R2346" i="1"/>
  <c r="R2347" i="1"/>
  <c r="R2348" i="1"/>
  <c r="R2349" i="1"/>
  <c r="R2350" i="1"/>
  <c r="R2351" i="1"/>
  <c r="R2352" i="1"/>
  <c r="R2353" i="1"/>
  <c r="R2354" i="1"/>
  <c r="R2355" i="1"/>
  <c r="R2356" i="1"/>
  <c r="R2357" i="1"/>
  <c r="R2358" i="1"/>
  <c r="R2359" i="1"/>
  <c r="R2360" i="1"/>
  <c r="R2361" i="1"/>
  <c r="R2362" i="1"/>
  <c r="R2363" i="1"/>
  <c r="R2364" i="1"/>
  <c r="R2365" i="1"/>
  <c r="R2366" i="1"/>
  <c r="R2367" i="1"/>
  <c r="R2368" i="1"/>
  <c r="R2369" i="1"/>
  <c r="R2370" i="1"/>
  <c r="R2371" i="1"/>
  <c r="R2372" i="1"/>
  <c r="R2373" i="1"/>
  <c r="R2374" i="1"/>
  <c r="R2375" i="1"/>
  <c r="R2376" i="1"/>
  <c r="R2377" i="1"/>
  <c r="R2378" i="1"/>
  <c r="R2379" i="1"/>
  <c r="R2380" i="1"/>
  <c r="R2381" i="1"/>
  <c r="R2382" i="1"/>
  <c r="R2383" i="1"/>
  <c r="R2384" i="1"/>
  <c r="R2385" i="1"/>
  <c r="R2386" i="1"/>
  <c r="R2387" i="1"/>
  <c r="R2388" i="1"/>
  <c r="R2389" i="1"/>
  <c r="R2390" i="1"/>
  <c r="R2391" i="1"/>
  <c r="R2392" i="1"/>
  <c r="R2393" i="1"/>
  <c r="R2394" i="1"/>
  <c r="R2395" i="1"/>
  <c r="R2396" i="1"/>
  <c r="R2397" i="1"/>
  <c r="R2398" i="1"/>
  <c r="R2399" i="1"/>
  <c r="R2400" i="1"/>
  <c r="R2401" i="1"/>
  <c r="R2402" i="1"/>
  <c r="R2403" i="1"/>
  <c r="R2404" i="1"/>
  <c r="R2405" i="1"/>
  <c r="R2406" i="1"/>
  <c r="R2407" i="1"/>
  <c r="R2408" i="1"/>
  <c r="R2409" i="1"/>
  <c r="R2410" i="1"/>
  <c r="R2411" i="1"/>
  <c r="R2412" i="1"/>
  <c r="R2413" i="1"/>
  <c r="R2414" i="1"/>
  <c r="R2415" i="1"/>
  <c r="R2416" i="1"/>
  <c r="R2417" i="1"/>
  <c r="R2418" i="1"/>
  <c r="R2419" i="1"/>
  <c r="R2420" i="1"/>
  <c r="R2421" i="1"/>
  <c r="R2422" i="1"/>
  <c r="R2423" i="1"/>
  <c r="R2424" i="1"/>
  <c r="R2425" i="1"/>
  <c r="R2426" i="1"/>
  <c r="R2427" i="1"/>
  <c r="R2428" i="1"/>
  <c r="R2429" i="1"/>
  <c r="R2430" i="1"/>
  <c r="R2431" i="1"/>
  <c r="R2432" i="1"/>
  <c r="R2433" i="1"/>
  <c r="R2434" i="1"/>
  <c r="R2435" i="1"/>
  <c r="R2436" i="1"/>
  <c r="R2437" i="1"/>
  <c r="R2438" i="1"/>
  <c r="R2439" i="1"/>
  <c r="R2440" i="1"/>
  <c r="R2441" i="1"/>
  <c r="R2442" i="1"/>
  <c r="R2443" i="1"/>
  <c r="R2444" i="1"/>
  <c r="R2445" i="1"/>
  <c r="R2446" i="1"/>
  <c r="R2447" i="1"/>
  <c r="R2448" i="1"/>
  <c r="R2449" i="1"/>
  <c r="R2450" i="1"/>
  <c r="R2451" i="1"/>
  <c r="R2452" i="1"/>
  <c r="R2453" i="1"/>
  <c r="R2454" i="1"/>
  <c r="R2455" i="1"/>
  <c r="R2456" i="1"/>
  <c r="R2457" i="1"/>
  <c r="R2458" i="1"/>
  <c r="R2459" i="1"/>
  <c r="R2460" i="1"/>
  <c r="R2461" i="1"/>
  <c r="R2462" i="1"/>
  <c r="R2463" i="1"/>
  <c r="R2464" i="1"/>
  <c r="R2465" i="1"/>
  <c r="R2466" i="1"/>
  <c r="R2467" i="1"/>
  <c r="R2468" i="1"/>
  <c r="R2469" i="1"/>
  <c r="R2470" i="1"/>
  <c r="R2471" i="1"/>
  <c r="R2472" i="1"/>
  <c r="R2473" i="1"/>
  <c r="R2474" i="1"/>
  <c r="R2475" i="1"/>
  <c r="R2476" i="1"/>
  <c r="R2477" i="1"/>
  <c r="R2478" i="1"/>
  <c r="R2479" i="1"/>
  <c r="R2480" i="1"/>
  <c r="R2481" i="1"/>
  <c r="R2482" i="1"/>
  <c r="R2483" i="1"/>
  <c r="R2484" i="1"/>
  <c r="R2485" i="1"/>
  <c r="R2486" i="1"/>
  <c r="R2487" i="1"/>
  <c r="R2488" i="1"/>
  <c r="R2489" i="1"/>
  <c r="R2490" i="1"/>
  <c r="R2491" i="1"/>
  <c r="R2492" i="1"/>
  <c r="R2493" i="1"/>
  <c r="R2494" i="1"/>
  <c r="R2495" i="1"/>
  <c r="R2496" i="1"/>
  <c r="R2497" i="1"/>
  <c r="R2498" i="1"/>
  <c r="R2499" i="1"/>
  <c r="R2500" i="1"/>
  <c r="R2501" i="1"/>
  <c r="R2502" i="1"/>
  <c r="R2503" i="1"/>
  <c r="R2504" i="1"/>
  <c r="R2505" i="1"/>
  <c r="R2506" i="1"/>
  <c r="R2507" i="1"/>
  <c r="R2508" i="1"/>
  <c r="R2509" i="1"/>
  <c r="R2510" i="1"/>
  <c r="R2511" i="1"/>
  <c r="R2512" i="1"/>
  <c r="R2513" i="1"/>
  <c r="R2514" i="1"/>
  <c r="R2515" i="1"/>
  <c r="R2516" i="1"/>
  <c r="R2517" i="1"/>
  <c r="R2518" i="1"/>
  <c r="R2519" i="1"/>
  <c r="R2520" i="1"/>
  <c r="R2521" i="1"/>
  <c r="R2522" i="1"/>
  <c r="R2523" i="1"/>
  <c r="R2524" i="1"/>
  <c r="R2525" i="1"/>
  <c r="R2526" i="1"/>
  <c r="R2527" i="1"/>
  <c r="R2528" i="1"/>
  <c r="R2529" i="1"/>
  <c r="R2530" i="1"/>
  <c r="R2531" i="1"/>
  <c r="R2532" i="1"/>
  <c r="R2533" i="1"/>
  <c r="R2534" i="1"/>
  <c r="R2535" i="1"/>
  <c r="R2536" i="1"/>
  <c r="R2537" i="1"/>
  <c r="R2538" i="1"/>
  <c r="R2539" i="1"/>
  <c r="R2540" i="1"/>
  <c r="R2541" i="1"/>
  <c r="R2542" i="1"/>
  <c r="R2543" i="1"/>
  <c r="R2544" i="1"/>
  <c r="R2545" i="1"/>
  <c r="R2546" i="1"/>
  <c r="R2547" i="1"/>
  <c r="R2548" i="1"/>
  <c r="R2549" i="1"/>
  <c r="R2550" i="1"/>
  <c r="R2551" i="1"/>
  <c r="R2552" i="1"/>
  <c r="R2553" i="1"/>
  <c r="R2554" i="1"/>
  <c r="R2555" i="1"/>
  <c r="R2556" i="1"/>
  <c r="R2557" i="1"/>
  <c r="R2558" i="1"/>
  <c r="R2559" i="1"/>
  <c r="R2560" i="1"/>
  <c r="R2561" i="1"/>
  <c r="R2562" i="1"/>
  <c r="R2563" i="1"/>
  <c r="R2564" i="1"/>
  <c r="R2565" i="1"/>
  <c r="R2566" i="1"/>
  <c r="R2567" i="1"/>
  <c r="R2568" i="1"/>
  <c r="R2569" i="1"/>
  <c r="R2570" i="1"/>
  <c r="R2571" i="1"/>
  <c r="R2572" i="1"/>
  <c r="R2573" i="1"/>
  <c r="R2574" i="1"/>
  <c r="R2575" i="1"/>
  <c r="R2576" i="1"/>
  <c r="R2577" i="1"/>
  <c r="R2578" i="1"/>
  <c r="R2579" i="1"/>
  <c r="R2580" i="1"/>
  <c r="R2581" i="1"/>
  <c r="R2582" i="1"/>
  <c r="R2583" i="1"/>
  <c r="R2584" i="1"/>
  <c r="R2585" i="1"/>
  <c r="R2586" i="1"/>
  <c r="R2587" i="1"/>
  <c r="R2588" i="1"/>
  <c r="R2589" i="1"/>
  <c r="R2590" i="1"/>
  <c r="R2591" i="1"/>
  <c r="R2592" i="1"/>
  <c r="R2593" i="1"/>
  <c r="R2594" i="1"/>
  <c r="R2595" i="1"/>
  <c r="R2596" i="1"/>
  <c r="R2597" i="1"/>
  <c r="R2598" i="1"/>
  <c r="R2599" i="1"/>
  <c r="R2600" i="1"/>
  <c r="R2601" i="1"/>
  <c r="R2602" i="1"/>
  <c r="R2603" i="1"/>
  <c r="R2604" i="1"/>
  <c r="R2605" i="1"/>
  <c r="R2606" i="1"/>
  <c r="R2607" i="1"/>
  <c r="R2608" i="1"/>
  <c r="R2609" i="1"/>
  <c r="R2610" i="1"/>
  <c r="R2611" i="1"/>
  <c r="R2612" i="1"/>
  <c r="R2613" i="1"/>
  <c r="R2614" i="1"/>
  <c r="R2615" i="1"/>
  <c r="R2616" i="1"/>
  <c r="R2617" i="1"/>
  <c r="R2618" i="1"/>
  <c r="R2619" i="1"/>
  <c r="R2620" i="1"/>
  <c r="R2621" i="1"/>
  <c r="R2622" i="1"/>
  <c r="R2623" i="1"/>
  <c r="R2624" i="1"/>
  <c r="R2625" i="1"/>
  <c r="R2626" i="1"/>
  <c r="R2627" i="1"/>
  <c r="R2628" i="1"/>
  <c r="R2629" i="1"/>
  <c r="R2630" i="1"/>
  <c r="R2631" i="1"/>
  <c r="R2632" i="1"/>
  <c r="R2633" i="1"/>
  <c r="R2634" i="1"/>
  <c r="R2635" i="1"/>
  <c r="R2636" i="1"/>
  <c r="R2637" i="1"/>
  <c r="R2638" i="1"/>
  <c r="R2639" i="1"/>
  <c r="R2640" i="1"/>
  <c r="R2641" i="1"/>
  <c r="R2642" i="1"/>
  <c r="R2643" i="1"/>
  <c r="R2644" i="1"/>
  <c r="R2645" i="1"/>
  <c r="R2646" i="1"/>
  <c r="R2647" i="1"/>
  <c r="R2648" i="1"/>
  <c r="R2649" i="1"/>
  <c r="R2650" i="1"/>
  <c r="R2651" i="1"/>
  <c r="R2652" i="1"/>
  <c r="R2653" i="1"/>
  <c r="R2654" i="1"/>
  <c r="R2655" i="1"/>
  <c r="R2656" i="1"/>
  <c r="R2657" i="1"/>
  <c r="R2658" i="1"/>
  <c r="R2659" i="1"/>
  <c r="R2660" i="1"/>
  <c r="R2661" i="1"/>
  <c r="R2662" i="1"/>
  <c r="R2663" i="1"/>
  <c r="R2664" i="1"/>
  <c r="R2665" i="1"/>
  <c r="R2666" i="1"/>
  <c r="R2667" i="1"/>
  <c r="R2668" i="1"/>
  <c r="R2669" i="1"/>
  <c r="R2670" i="1"/>
  <c r="R2671" i="1"/>
  <c r="R2672" i="1"/>
  <c r="R2673" i="1"/>
  <c r="R2674" i="1"/>
  <c r="R2675" i="1"/>
  <c r="R2676" i="1"/>
  <c r="R2677" i="1"/>
  <c r="R2678" i="1"/>
  <c r="R2679" i="1"/>
  <c r="R2680" i="1"/>
  <c r="R2681" i="1"/>
  <c r="R2682" i="1"/>
  <c r="R2683" i="1"/>
  <c r="R2684" i="1"/>
  <c r="R2685" i="1"/>
  <c r="R2686" i="1"/>
  <c r="R2687" i="1"/>
  <c r="R2688" i="1"/>
  <c r="R2689" i="1"/>
  <c r="R2690" i="1"/>
  <c r="R2691" i="1"/>
  <c r="R2692" i="1"/>
  <c r="R2693" i="1"/>
  <c r="R2694" i="1"/>
  <c r="R2695" i="1"/>
  <c r="R2696" i="1"/>
  <c r="R2697" i="1"/>
  <c r="R2698" i="1"/>
  <c r="R2699" i="1"/>
  <c r="R2700" i="1"/>
  <c r="R2701" i="1"/>
  <c r="R2702" i="1"/>
  <c r="R2703" i="1"/>
  <c r="R2704" i="1"/>
  <c r="R2705" i="1"/>
  <c r="R2706" i="1"/>
  <c r="R2707" i="1"/>
  <c r="R2708" i="1"/>
  <c r="R2709" i="1"/>
  <c r="R2710" i="1"/>
  <c r="R2711" i="1"/>
  <c r="R2712" i="1"/>
  <c r="R2713" i="1"/>
  <c r="R2714" i="1"/>
  <c r="R2715" i="1"/>
  <c r="R2716" i="1"/>
  <c r="R2717" i="1"/>
  <c r="R2718" i="1"/>
  <c r="R2719" i="1"/>
  <c r="R2720" i="1"/>
  <c r="R2721" i="1"/>
  <c r="R2722" i="1"/>
  <c r="R2723" i="1"/>
  <c r="R2724" i="1"/>
  <c r="R2725" i="1"/>
  <c r="R2726" i="1"/>
  <c r="R2727" i="1"/>
  <c r="R2728" i="1"/>
  <c r="R2729" i="1"/>
  <c r="R2730" i="1"/>
  <c r="R2731" i="1"/>
  <c r="R2732" i="1"/>
  <c r="R2733" i="1"/>
  <c r="R2734" i="1"/>
  <c r="R2735" i="1"/>
  <c r="R2736" i="1"/>
  <c r="R2737" i="1"/>
  <c r="R2738" i="1"/>
  <c r="R2739" i="1"/>
  <c r="R2740" i="1"/>
  <c r="R2741" i="1"/>
  <c r="R2742" i="1"/>
  <c r="R2743" i="1"/>
  <c r="R2744" i="1"/>
  <c r="R2745" i="1"/>
  <c r="R2746" i="1"/>
  <c r="R2747" i="1"/>
  <c r="R2748" i="1"/>
  <c r="R2749" i="1"/>
  <c r="R2750" i="1"/>
  <c r="R2751" i="1"/>
  <c r="R2752" i="1"/>
  <c r="R2753" i="1"/>
  <c r="R2754" i="1"/>
  <c r="R2755" i="1"/>
  <c r="R2756" i="1"/>
  <c r="R2757" i="1"/>
  <c r="R2758" i="1"/>
  <c r="R2759" i="1"/>
  <c r="R2760" i="1"/>
  <c r="R2761" i="1"/>
  <c r="R2762" i="1"/>
  <c r="R2763" i="1"/>
  <c r="R2764" i="1"/>
  <c r="R2765" i="1"/>
  <c r="R2766" i="1"/>
  <c r="R2767" i="1"/>
  <c r="R2768" i="1"/>
  <c r="R2769" i="1"/>
  <c r="R2770" i="1"/>
  <c r="R2771" i="1"/>
  <c r="R2772" i="1"/>
  <c r="R2773" i="1"/>
  <c r="R2774" i="1"/>
  <c r="R2775" i="1"/>
  <c r="R2776" i="1"/>
  <c r="R2777" i="1"/>
  <c r="R2778" i="1"/>
  <c r="R2779" i="1"/>
  <c r="R2780" i="1"/>
  <c r="R2781" i="1"/>
  <c r="R2782" i="1"/>
  <c r="R2783" i="1"/>
  <c r="R2784" i="1"/>
  <c r="R2785" i="1"/>
  <c r="R2786" i="1"/>
  <c r="R2787" i="1"/>
  <c r="R2788" i="1"/>
  <c r="R2789" i="1"/>
  <c r="R2790" i="1"/>
  <c r="R2791" i="1"/>
  <c r="R2792" i="1"/>
  <c r="R2793" i="1"/>
  <c r="R2794" i="1"/>
  <c r="R2795" i="1"/>
  <c r="R2796" i="1"/>
  <c r="R2797" i="1"/>
  <c r="R2798" i="1"/>
  <c r="R2799" i="1"/>
  <c r="R2800" i="1"/>
  <c r="R2801" i="1"/>
  <c r="R2802" i="1"/>
  <c r="R2803" i="1"/>
  <c r="R2804" i="1"/>
  <c r="R2805" i="1"/>
  <c r="R2806" i="1"/>
  <c r="R2807" i="1"/>
  <c r="R2808" i="1"/>
  <c r="R2809" i="1"/>
  <c r="R2810" i="1"/>
  <c r="R2811" i="1"/>
  <c r="R2812" i="1"/>
  <c r="R2813" i="1"/>
  <c r="R2814" i="1"/>
  <c r="R2815" i="1"/>
  <c r="R2816" i="1"/>
  <c r="R2817" i="1"/>
  <c r="R2818" i="1"/>
  <c r="R2819" i="1"/>
  <c r="R2820" i="1"/>
  <c r="R2821" i="1"/>
  <c r="R2822" i="1"/>
  <c r="R2823" i="1"/>
  <c r="R2824" i="1"/>
  <c r="R2825" i="1"/>
  <c r="R2826" i="1"/>
  <c r="R2827" i="1"/>
  <c r="R2828" i="1"/>
  <c r="R2829" i="1"/>
  <c r="R2830" i="1"/>
  <c r="R2831" i="1"/>
  <c r="R2832" i="1"/>
  <c r="R2833" i="1"/>
  <c r="R2834" i="1"/>
  <c r="R2835" i="1"/>
  <c r="R2836" i="1"/>
  <c r="R2837" i="1"/>
  <c r="R2838" i="1"/>
  <c r="R2839" i="1"/>
  <c r="R2840" i="1"/>
  <c r="R2841" i="1"/>
  <c r="R2842" i="1"/>
  <c r="R2843" i="1"/>
  <c r="R2844" i="1"/>
  <c r="R2845" i="1"/>
  <c r="R2846" i="1"/>
  <c r="R2847" i="1"/>
  <c r="R2848" i="1"/>
  <c r="R2849" i="1"/>
  <c r="R2850" i="1"/>
  <c r="R2851" i="1"/>
  <c r="R2852" i="1"/>
  <c r="R2853" i="1"/>
  <c r="R2854" i="1"/>
  <c r="R2855" i="1"/>
  <c r="R2856" i="1"/>
  <c r="R2857" i="1"/>
  <c r="R2858" i="1"/>
  <c r="R2859" i="1"/>
  <c r="R2860" i="1"/>
  <c r="R2861" i="1"/>
  <c r="R2862" i="1"/>
  <c r="R2863" i="1"/>
  <c r="R2864" i="1"/>
  <c r="R2865" i="1"/>
  <c r="R2866" i="1"/>
  <c r="R2867" i="1"/>
  <c r="R2868" i="1"/>
  <c r="R2869" i="1"/>
  <c r="R2870" i="1"/>
  <c r="R2871" i="1"/>
  <c r="R2872" i="1"/>
  <c r="R2873" i="1"/>
  <c r="R2874" i="1"/>
  <c r="R2875" i="1"/>
  <c r="R2876" i="1"/>
  <c r="R2877" i="1"/>
  <c r="R2878" i="1"/>
  <c r="R2879" i="1"/>
  <c r="R2880" i="1"/>
  <c r="R2881" i="1"/>
  <c r="R2882" i="1"/>
  <c r="R2883" i="1"/>
  <c r="R2884" i="1"/>
  <c r="R2885" i="1"/>
  <c r="R2886" i="1"/>
  <c r="R2887" i="1"/>
  <c r="R2888" i="1"/>
  <c r="R2889" i="1"/>
  <c r="R2890" i="1"/>
  <c r="R2891" i="1"/>
  <c r="R2892" i="1"/>
  <c r="R2893" i="1"/>
  <c r="R2894" i="1"/>
  <c r="R2895" i="1"/>
  <c r="R2896" i="1"/>
  <c r="R2897" i="1"/>
  <c r="R2898" i="1"/>
  <c r="R2899" i="1"/>
  <c r="R2900" i="1"/>
  <c r="R2901" i="1"/>
  <c r="R2902" i="1"/>
  <c r="R2903" i="1"/>
  <c r="R2904" i="1"/>
  <c r="R2905" i="1"/>
  <c r="R2906" i="1"/>
  <c r="R2907" i="1"/>
  <c r="R2908" i="1"/>
  <c r="R2909" i="1"/>
  <c r="R2910" i="1"/>
  <c r="R2911" i="1"/>
  <c r="R2912" i="1"/>
  <c r="R2913" i="1"/>
  <c r="R2914" i="1"/>
  <c r="R2915" i="1"/>
  <c r="R2916" i="1"/>
  <c r="R2917" i="1"/>
  <c r="R2918" i="1"/>
  <c r="R2919" i="1"/>
  <c r="R2920" i="1"/>
  <c r="R2921" i="1"/>
  <c r="R2922" i="1"/>
  <c r="R2923" i="1"/>
  <c r="R2924" i="1"/>
  <c r="R2925" i="1"/>
  <c r="R2926" i="1"/>
  <c r="R2927" i="1"/>
  <c r="R2928" i="1"/>
  <c r="R2929" i="1"/>
  <c r="R2930" i="1"/>
  <c r="R2931" i="1"/>
  <c r="R2932" i="1"/>
  <c r="R2933" i="1"/>
  <c r="R2934" i="1"/>
  <c r="R2935" i="1"/>
  <c r="R2936" i="1"/>
  <c r="R2937" i="1"/>
  <c r="R2938" i="1"/>
  <c r="R2939" i="1"/>
  <c r="R2940" i="1"/>
  <c r="R2941" i="1"/>
  <c r="R2942" i="1"/>
  <c r="R2943" i="1"/>
  <c r="R2944" i="1"/>
  <c r="R2945" i="1"/>
  <c r="R2946" i="1"/>
  <c r="R2947" i="1"/>
  <c r="R2948" i="1"/>
  <c r="R2949" i="1"/>
  <c r="R2950" i="1"/>
  <c r="R2951" i="1"/>
  <c r="R2952" i="1"/>
  <c r="R2953" i="1"/>
  <c r="R2954" i="1"/>
  <c r="R2955" i="1"/>
  <c r="R2956" i="1"/>
  <c r="R2957" i="1"/>
  <c r="R2958" i="1"/>
  <c r="R2959" i="1"/>
  <c r="R2960" i="1"/>
  <c r="R2961" i="1"/>
  <c r="R2962" i="1"/>
  <c r="R2963" i="1"/>
  <c r="R2964" i="1"/>
  <c r="R2965" i="1"/>
  <c r="R2966" i="1"/>
  <c r="R2967" i="1"/>
  <c r="R2968" i="1"/>
  <c r="R2969" i="1"/>
  <c r="R2970" i="1"/>
  <c r="R2971" i="1"/>
  <c r="R2972" i="1"/>
  <c r="R2973" i="1"/>
  <c r="R2974" i="1"/>
  <c r="R2975" i="1"/>
  <c r="R2976" i="1"/>
  <c r="R2977" i="1"/>
  <c r="R2978" i="1"/>
  <c r="R2979" i="1"/>
  <c r="R2980" i="1"/>
  <c r="R2981" i="1"/>
  <c r="R2982" i="1"/>
  <c r="R2983" i="1"/>
  <c r="R2984" i="1"/>
  <c r="R2985" i="1"/>
  <c r="R2986" i="1"/>
  <c r="R2987" i="1"/>
  <c r="R2988" i="1"/>
  <c r="R2989" i="1"/>
  <c r="R2990" i="1"/>
  <c r="R2991" i="1"/>
  <c r="R2992" i="1"/>
  <c r="R2993" i="1"/>
  <c r="R2994" i="1"/>
  <c r="R2995" i="1"/>
  <c r="R2996" i="1"/>
  <c r="R2997" i="1"/>
  <c r="R2998" i="1"/>
  <c r="R2999" i="1"/>
  <c r="R3000" i="1"/>
  <c r="R3001" i="1"/>
  <c r="R3002" i="1"/>
  <c r="R3003" i="1"/>
  <c r="R3004" i="1"/>
  <c r="R3005" i="1"/>
  <c r="R3006" i="1"/>
  <c r="R3007" i="1"/>
  <c r="R3008" i="1"/>
  <c r="R3009" i="1"/>
  <c r="R3010" i="1"/>
  <c r="R3011" i="1"/>
  <c r="R3012" i="1"/>
  <c r="R3013" i="1"/>
  <c r="R3014" i="1"/>
  <c r="R3015" i="1"/>
  <c r="R3016" i="1"/>
  <c r="R3017" i="1"/>
  <c r="R3018" i="1"/>
  <c r="R3019" i="1"/>
  <c r="R3020" i="1"/>
  <c r="R3021" i="1"/>
  <c r="R3022" i="1"/>
  <c r="R3023" i="1"/>
  <c r="R3024" i="1"/>
  <c r="R3025" i="1"/>
  <c r="R3026" i="1"/>
  <c r="R3027" i="1"/>
  <c r="R3028" i="1"/>
  <c r="R3029" i="1"/>
  <c r="R3030" i="1"/>
  <c r="R3031" i="1"/>
  <c r="R3032" i="1"/>
  <c r="R3033" i="1"/>
  <c r="R3034" i="1"/>
  <c r="R3035" i="1"/>
  <c r="R3036" i="1"/>
  <c r="R3037" i="1"/>
  <c r="R3038" i="1"/>
  <c r="R3039" i="1"/>
  <c r="R3040" i="1"/>
  <c r="R3041" i="1"/>
  <c r="R3042" i="1"/>
  <c r="R3043" i="1"/>
  <c r="R3044" i="1"/>
  <c r="R3045" i="1"/>
  <c r="R3046" i="1"/>
  <c r="R3047" i="1"/>
  <c r="R3048" i="1"/>
  <c r="R3049" i="1"/>
  <c r="R3050" i="1"/>
  <c r="R3051" i="1"/>
  <c r="R3052" i="1"/>
  <c r="R3053" i="1"/>
  <c r="R3054" i="1"/>
  <c r="R3055" i="1"/>
  <c r="R3056" i="1"/>
  <c r="R3057" i="1"/>
  <c r="R3058" i="1"/>
  <c r="R3059" i="1"/>
  <c r="R3060" i="1"/>
  <c r="R3061" i="1"/>
  <c r="R3062" i="1"/>
  <c r="R3063" i="1"/>
  <c r="R3064" i="1"/>
  <c r="R3065" i="1"/>
  <c r="R3066" i="1"/>
  <c r="R3067" i="1"/>
  <c r="R3068" i="1"/>
  <c r="R3069" i="1"/>
  <c r="R3070" i="1"/>
  <c r="R3071" i="1"/>
  <c r="R3072" i="1"/>
  <c r="R3073" i="1"/>
  <c r="R3074" i="1"/>
  <c r="R3075" i="1"/>
  <c r="R3076" i="1"/>
  <c r="R3077" i="1"/>
  <c r="R3078" i="1"/>
  <c r="R3079" i="1"/>
  <c r="R3080" i="1"/>
  <c r="R3081" i="1"/>
  <c r="R3082" i="1"/>
  <c r="R3083" i="1"/>
  <c r="R3084" i="1"/>
  <c r="R3085" i="1"/>
  <c r="R3086" i="1"/>
  <c r="R3087" i="1"/>
  <c r="R3088" i="1"/>
  <c r="R3089" i="1"/>
  <c r="R3090" i="1"/>
  <c r="R3091" i="1"/>
  <c r="R3092" i="1"/>
  <c r="R3093" i="1"/>
  <c r="R3094" i="1"/>
  <c r="R3095" i="1"/>
  <c r="R3096" i="1"/>
  <c r="R3097" i="1"/>
  <c r="R3098" i="1"/>
  <c r="R3099" i="1"/>
  <c r="R3100" i="1"/>
  <c r="R3101" i="1"/>
  <c r="R3102" i="1"/>
  <c r="R3103" i="1"/>
  <c r="R3104" i="1"/>
  <c r="R3105" i="1"/>
  <c r="R3106" i="1"/>
  <c r="R3107" i="1"/>
  <c r="R3108" i="1"/>
  <c r="R3109" i="1"/>
  <c r="R3110" i="1"/>
  <c r="R3111" i="1"/>
  <c r="R3112" i="1"/>
  <c r="R3113" i="1"/>
  <c r="R3114" i="1"/>
  <c r="R3115" i="1"/>
  <c r="R3116" i="1"/>
  <c r="R3117" i="1"/>
  <c r="R3118" i="1"/>
  <c r="R3119" i="1"/>
  <c r="R3120" i="1"/>
  <c r="R3121" i="1"/>
  <c r="R3122" i="1"/>
  <c r="R3123" i="1"/>
  <c r="R3124" i="1"/>
  <c r="R3125" i="1"/>
  <c r="R3126" i="1"/>
  <c r="R3127" i="1"/>
  <c r="R3128" i="1"/>
  <c r="R3129" i="1"/>
  <c r="R3130" i="1"/>
  <c r="R3131" i="1"/>
  <c r="R3132" i="1"/>
  <c r="R3133" i="1"/>
  <c r="R3134" i="1"/>
  <c r="R3135" i="1"/>
  <c r="R3136" i="1"/>
  <c r="R3137" i="1"/>
  <c r="R3138" i="1"/>
  <c r="R3139" i="1"/>
  <c r="R3140" i="1"/>
  <c r="R3141" i="1"/>
  <c r="R3142" i="1"/>
  <c r="R3143" i="1"/>
  <c r="R3144" i="1"/>
  <c r="R3145" i="1"/>
  <c r="R3146" i="1"/>
  <c r="R3147" i="1"/>
  <c r="R3148" i="1"/>
  <c r="R3149" i="1"/>
  <c r="R3150" i="1"/>
  <c r="R3151" i="1"/>
  <c r="R3152" i="1"/>
  <c r="R3153" i="1"/>
  <c r="R3154" i="1"/>
  <c r="R3155" i="1"/>
  <c r="R3156" i="1"/>
  <c r="R3157" i="1"/>
  <c r="R3158" i="1"/>
  <c r="R3159" i="1"/>
  <c r="R3160" i="1"/>
  <c r="R3161" i="1"/>
  <c r="R3162" i="1"/>
  <c r="R3163" i="1"/>
  <c r="R3164" i="1"/>
  <c r="R3165" i="1"/>
  <c r="R3166" i="1"/>
  <c r="R3167" i="1"/>
  <c r="R3168" i="1"/>
  <c r="R3169" i="1"/>
  <c r="R3170" i="1"/>
  <c r="R3171" i="1"/>
  <c r="R3172" i="1"/>
  <c r="R3173" i="1"/>
  <c r="R3174" i="1"/>
  <c r="R3175" i="1"/>
  <c r="R3176" i="1"/>
  <c r="R3177" i="1"/>
  <c r="R3178" i="1"/>
  <c r="R3179" i="1"/>
  <c r="R3180" i="1"/>
  <c r="R3181" i="1"/>
  <c r="R3182" i="1"/>
  <c r="R3183" i="1"/>
  <c r="R3184" i="1"/>
  <c r="R3185" i="1"/>
  <c r="R3186" i="1"/>
  <c r="R3187" i="1"/>
  <c r="R3188" i="1"/>
  <c r="R3189" i="1"/>
  <c r="R3190" i="1"/>
  <c r="R3191" i="1"/>
  <c r="R3192" i="1"/>
  <c r="R3193" i="1"/>
  <c r="R3194" i="1"/>
  <c r="R3195" i="1"/>
  <c r="R3196" i="1"/>
  <c r="R3197" i="1"/>
  <c r="R3198" i="1"/>
  <c r="R3199" i="1"/>
  <c r="R3200" i="1"/>
  <c r="R3201" i="1"/>
  <c r="R3202" i="1"/>
  <c r="R3203" i="1"/>
  <c r="R3204" i="1"/>
  <c r="R3205" i="1"/>
  <c r="R3206" i="1"/>
  <c r="R3207" i="1"/>
  <c r="R3208" i="1"/>
  <c r="R3209" i="1"/>
  <c r="R3210" i="1"/>
  <c r="R3211" i="1"/>
  <c r="R3212" i="1"/>
  <c r="R3213" i="1"/>
  <c r="R3214" i="1"/>
  <c r="R3215" i="1"/>
  <c r="R3216" i="1"/>
  <c r="R3217" i="1"/>
  <c r="R3218" i="1"/>
  <c r="R3219" i="1"/>
  <c r="R3220" i="1"/>
  <c r="R3221" i="1"/>
  <c r="R3222" i="1"/>
  <c r="R3223" i="1"/>
  <c r="R3224" i="1"/>
  <c r="R3225" i="1"/>
  <c r="R3226" i="1"/>
  <c r="R3227" i="1"/>
  <c r="R3228" i="1"/>
  <c r="R3229" i="1"/>
  <c r="R3230" i="1"/>
  <c r="R3231" i="1"/>
  <c r="R3232" i="1"/>
  <c r="R3233" i="1"/>
  <c r="R3234" i="1"/>
  <c r="R3235" i="1"/>
  <c r="R3236" i="1"/>
  <c r="R3237" i="1"/>
  <c r="R3238" i="1"/>
  <c r="R3239" i="1"/>
  <c r="R3240" i="1"/>
  <c r="R3241" i="1"/>
  <c r="R3242" i="1"/>
  <c r="R3243" i="1"/>
  <c r="R3244" i="1"/>
  <c r="R3245" i="1"/>
  <c r="R3246" i="1"/>
  <c r="R3247" i="1"/>
  <c r="R3248" i="1"/>
  <c r="R3249" i="1"/>
  <c r="R3250" i="1"/>
  <c r="R3251" i="1"/>
  <c r="R3252" i="1"/>
  <c r="R3253" i="1"/>
  <c r="R3254" i="1"/>
  <c r="R3255" i="1"/>
  <c r="R3256" i="1"/>
  <c r="R3257" i="1"/>
  <c r="R3258" i="1"/>
  <c r="R3259" i="1"/>
  <c r="R3260" i="1"/>
  <c r="R3261" i="1"/>
  <c r="R3262" i="1"/>
  <c r="R3263" i="1"/>
  <c r="R3264" i="1"/>
  <c r="R3265" i="1"/>
  <c r="R3266" i="1"/>
  <c r="R3267" i="1"/>
  <c r="R3268" i="1"/>
  <c r="R3269" i="1"/>
  <c r="R3270" i="1"/>
  <c r="R3271" i="1"/>
  <c r="R3272" i="1"/>
  <c r="R3273" i="1"/>
  <c r="R3274" i="1"/>
  <c r="R3275" i="1"/>
  <c r="R3276" i="1"/>
  <c r="R3277" i="1"/>
  <c r="R3278" i="1"/>
  <c r="R3279" i="1"/>
  <c r="R3280" i="1"/>
  <c r="R3281" i="1"/>
  <c r="R3282" i="1"/>
  <c r="R3283" i="1"/>
  <c r="R3284" i="1"/>
  <c r="R3285" i="1"/>
  <c r="R3286" i="1"/>
  <c r="R3287" i="1"/>
  <c r="R3288" i="1"/>
  <c r="R3289" i="1"/>
  <c r="R3290" i="1"/>
  <c r="R3291" i="1"/>
  <c r="R3292" i="1"/>
  <c r="R3293" i="1"/>
  <c r="R3294" i="1"/>
  <c r="R3295" i="1"/>
  <c r="R3296" i="1"/>
  <c r="R3297" i="1"/>
  <c r="R3298" i="1"/>
  <c r="R3299" i="1"/>
  <c r="R3300" i="1"/>
  <c r="R3301" i="1"/>
  <c r="R3302" i="1"/>
  <c r="R3303" i="1"/>
  <c r="R3304" i="1"/>
  <c r="R3305" i="1"/>
  <c r="R3306" i="1"/>
  <c r="R3307" i="1"/>
  <c r="R3308" i="1"/>
  <c r="R3309" i="1"/>
  <c r="R3310" i="1"/>
  <c r="R3311" i="1"/>
  <c r="R3312" i="1"/>
  <c r="R3313" i="1"/>
  <c r="R3314" i="1"/>
  <c r="R3315" i="1"/>
  <c r="R3316" i="1"/>
  <c r="R3317" i="1"/>
  <c r="R3318" i="1"/>
  <c r="R3319" i="1"/>
  <c r="R3320" i="1"/>
  <c r="R3321" i="1"/>
  <c r="R3322" i="1"/>
  <c r="R3323" i="1"/>
  <c r="R3324" i="1"/>
  <c r="R3325" i="1"/>
  <c r="R3326" i="1"/>
  <c r="R3327" i="1"/>
  <c r="R3328" i="1"/>
  <c r="R3329" i="1"/>
  <c r="R3330" i="1"/>
  <c r="R3331" i="1"/>
  <c r="R3332" i="1"/>
  <c r="R3333" i="1"/>
  <c r="R3334" i="1"/>
  <c r="R3335" i="1"/>
  <c r="R3336" i="1"/>
  <c r="R3337" i="1"/>
  <c r="R3338" i="1"/>
  <c r="R3339" i="1"/>
  <c r="R3340" i="1"/>
  <c r="R3341" i="1"/>
  <c r="R3342" i="1"/>
  <c r="R3343" i="1"/>
  <c r="R3344" i="1"/>
  <c r="R3345" i="1"/>
  <c r="R3346" i="1"/>
  <c r="R3347" i="1"/>
  <c r="R3348" i="1"/>
  <c r="R3349" i="1"/>
  <c r="R3350" i="1"/>
  <c r="R3351" i="1"/>
  <c r="R3352" i="1"/>
  <c r="R3353" i="1"/>
  <c r="R3354" i="1"/>
  <c r="R3355" i="1"/>
  <c r="R3356" i="1"/>
  <c r="R3357" i="1"/>
  <c r="R3358" i="1"/>
  <c r="R3359" i="1"/>
  <c r="R3360" i="1"/>
  <c r="R3361" i="1"/>
  <c r="R3362" i="1"/>
  <c r="R3363" i="1"/>
  <c r="R3364" i="1"/>
  <c r="R3365" i="1"/>
  <c r="R3366" i="1"/>
  <c r="R3367" i="1"/>
  <c r="R3368" i="1"/>
  <c r="R3369" i="1"/>
  <c r="R3370" i="1"/>
  <c r="R3371" i="1"/>
  <c r="R3372" i="1"/>
  <c r="R3373" i="1"/>
  <c r="R3374" i="1"/>
  <c r="R3375" i="1"/>
  <c r="R3376" i="1"/>
  <c r="R3377" i="1"/>
  <c r="R3378" i="1"/>
  <c r="R3379" i="1"/>
  <c r="R3380" i="1"/>
  <c r="R3381" i="1"/>
  <c r="R3382" i="1"/>
  <c r="R3383" i="1"/>
  <c r="R3384" i="1"/>
  <c r="R3385" i="1"/>
  <c r="R3386" i="1"/>
  <c r="R3387" i="1"/>
  <c r="R3388" i="1"/>
  <c r="R3389" i="1"/>
  <c r="R3390" i="1"/>
  <c r="R3391" i="1"/>
  <c r="R3392" i="1"/>
  <c r="R3393" i="1"/>
  <c r="R3394" i="1"/>
  <c r="R3395" i="1"/>
  <c r="R3396" i="1"/>
  <c r="R3397" i="1"/>
  <c r="R3398" i="1"/>
  <c r="R3399" i="1"/>
  <c r="R3400" i="1"/>
  <c r="R3401" i="1"/>
  <c r="R3402" i="1"/>
  <c r="R3403" i="1"/>
  <c r="R3404" i="1"/>
  <c r="R3405" i="1"/>
  <c r="R3406" i="1"/>
  <c r="R3407" i="1"/>
  <c r="R3408" i="1"/>
  <c r="R3409" i="1"/>
  <c r="R3410" i="1"/>
  <c r="R3411" i="1"/>
  <c r="R3412" i="1"/>
  <c r="R3413" i="1"/>
  <c r="R3414" i="1"/>
  <c r="R3415" i="1"/>
  <c r="R3416" i="1"/>
  <c r="R3417" i="1"/>
  <c r="R3418" i="1"/>
  <c r="R3419" i="1"/>
  <c r="R3420" i="1"/>
  <c r="R3421" i="1"/>
  <c r="R3422" i="1"/>
  <c r="R3423" i="1"/>
  <c r="R3424" i="1"/>
  <c r="R3425" i="1"/>
  <c r="R3426" i="1"/>
  <c r="R3427" i="1"/>
  <c r="R3428" i="1"/>
  <c r="R3429" i="1"/>
  <c r="R3430" i="1"/>
  <c r="R3431" i="1"/>
  <c r="R3432" i="1"/>
  <c r="R3433" i="1"/>
  <c r="R3434" i="1"/>
  <c r="R3435" i="1"/>
  <c r="R3436" i="1"/>
  <c r="R3437" i="1"/>
  <c r="R3438" i="1"/>
  <c r="R3439" i="1"/>
  <c r="R3440" i="1"/>
  <c r="R3441" i="1"/>
  <c r="R3442" i="1"/>
  <c r="R3443" i="1"/>
  <c r="R3444" i="1"/>
  <c r="R3445" i="1"/>
  <c r="R3446" i="1"/>
  <c r="R3447" i="1"/>
  <c r="R3448" i="1"/>
  <c r="R3449" i="1"/>
  <c r="R3450" i="1"/>
  <c r="R3451" i="1"/>
  <c r="R3452" i="1"/>
  <c r="R3453" i="1"/>
  <c r="R3454" i="1"/>
  <c r="R3455" i="1"/>
  <c r="R3456" i="1"/>
  <c r="R3457" i="1"/>
  <c r="R3458" i="1"/>
  <c r="R3459" i="1"/>
  <c r="R3460" i="1"/>
  <c r="R3461" i="1"/>
  <c r="R3462" i="1"/>
  <c r="R3463" i="1"/>
  <c r="R3464" i="1"/>
  <c r="R3465" i="1"/>
  <c r="R3466" i="1"/>
  <c r="R3467" i="1"/>
  <c r="R3468" i="1"/>
  <c r="R3469" i="1"/>
  <c r="R3470" i="1"/>
  <c r="R3471" i="1"/>
  <c r="R3472" i="1"/>
  <c r="R3473" i="1"/>
  <c r="R3474" i="1"/>
  <c r="R3475" i="1"/>
  <c r="R3476" i="1"/>
  <c r="R3477" i="1"/>
  <c r="R3478" i="1"/>
  <c r="R3479" i="1"/>
  <c r="R3480" i="1"/>
  <c r="R3481" i="1"/>
  <c r="R3482" i="1"/>
  <c r="R3483" i="1"/>
  <c r="R3484" i="1"/>
  <c r="R3485" i="1"/>
  <c r="R3486" i="1"/>
  <c r="R3487" i="1"/>
  <c r="R3488" i="1"/>
  <c r="R3489" i="1"/>
  <c r="R3490" i="1"/>
  <c r="R3491" i="1"/>
  <c r="R3492" i="1"/>
  <c r="R3493" i="1"/>
  <c r="R3494" i="1"/>
  <c r="R3495" i="1"/>
  <c r="R3496" i="1"/>
  <c r="R3497" i="1"/>
  <c r="R3498" i="1"/>
  <c r="R3499" i="1"/>
  <c r="R3500" i="1"/>
  <c r="R3501" i="1"/>
  <c r="R3502" i="1"/>
  <c r="R3503" i="1"/>
  <c r="R3504" i="1"/>
  <c r="R3505" i="1"/>
  <c r="R3506" i="1"/>
  <c r="R3507" i="1"/>
  <c r="R3508" i="1"/>
  <c r="R3509" i="1"/>
  <c r="R3510" i="1"/>
  <c r="R3511" i="1"/>
  <c r="R3512" i="1"/>
  <c r="R3513" i="1"/>
  <c r="R3514" i="1"/>
  <c r="R3515" i="1"/>
  <c r="R3516" i="1"/>
  <c r="R3517" i="1"/>
  <c r="R3518" i="1"/>
  <c r="R3519" i="1"/>
  <c r="R3520" i="1"/>
  <c r="R3521" i="1"/>
  <c r="R3522" i="1"/>
  <c r="R3523" i="1"/>
  <c r="R3524" i="1"/>
  <c r="R3525" i="1"/>
  <c r="R3526" i="1"/>
  <c r="R3527" i="1"/>
  <c r="R3528" i="1"/>
  <c r="R3529" i="1"/>
  <c r="R3530" i="1"/>
  <c r="R3531" i="1"/>
  <c r="R3532" i="1"/>
  <c r="R3533" i="1"/>
  <c r="R3534" i="1"/>
  <c r="R3535" i="1"/>
  <c r="R3536" i="1"/>
  <c r="R3537" i="1"/>
  <c r="R3538" i="1"/>
  <c r="R3539" i="1"/>
  <c r="R3540" i="1"/>
  <c r="R3541" i="1"/>
  <c r="R3542" i="1"/>
  <c r="R3543" i="1"/>
  <c r="R3544" i="1"/>
  <c r="R3545" i="1"/>
  <c r="R3546" i="1"/>
  <c r="R3547" i="1"/>
  <c r="R3548" i="1"/>
  <c r="R3549" i="1"/>
  <c r="R3550" i="1"/>
  <c r="R3551" i="1"/>
  <c r="R3552" i="1"/>
  <c r="R3553" i="1"/>
  <c r="R3554" i="1"/>
  <c r="R3555" i="1"/>
  <c r="R3556" i="1"/>
  <c r="R3557" i="1"/>
  <c r="R3558" i="1"/>
  <c r="R3559" i="1"/>
  <c r="R3560" i="1"/>
  <c r="R3561" i="1"/>
  <c r="R3562" i="1"/>
  <c r="R3563" i="1"/>
  <c r="R3564" i="1"/>
  <c r="R3565" i="1"/>
  <c r="R3566" i="1"/>
  <c r="R3567" i="1"/>
  <c r="R3568" i="1"/>
  <c r="R3569" i="1"/>
  <c r="R3570" i="1"/>
  <c r="R3571" i="1"/>
  <c r="R3572" i="1"/>
  <c r="R3573" i="1"/>
  <c r="R3574" i="1"/>
  <c r="R3575" i="1"/>
  <c r="R3576" i="1"/>
  <c r="R3577" i="1"/>
  <c r="R3578" i="1"/>
  <c r="R3579" i="1"/>
  <c r="R3580" i="1"/>
  <c r="R3581" i="1"/>
  <c r="R3582" i="1"/>
  <c r="R3583" i="1"/>
  <c r="R3584" i="1"/>
  <c r="R3585" i="1"/>
  <c r="R3586" i="1"/>
  <c r="R3587" i="1"/>
  <c r="R3588" i="1"/>
  <c r="R3589" i="1"/>
  <c r="R3590" i="1"/>
  <c r="R3591" i="1"/>
  <c r="R3592" i="1"/>
  <c r="R3593" i="1"/>
  <c r="R3594" i="1"/>
  <c r="R3595" i="1"/>
  <c r="R3596" i="1"/>
  <c r="R3597" i="1"/>
  <c r="R3598" i="1"/>
  <c r="R3599" i="1"/>
  <c r="R3600" i="1"/>
  <c r="R3601" i="1"/>
  <c r="R3602" i="1"/>
  <c r="R3603" i="1"/>
  <c r="R3604" i="1"/>
  <c r="R3605" i="1"/>
  <c r="R3606" i="1"/>
  <c r="R3607" i="1"/>
  <c r="R3608" i="1"/>
  <c r="R3609" i="1"/>
  <c r="R3610" i="1"/>
  <c r="R3611" i="1"/>
  <c r="R3612" i="1"/>
  <c r="R3613" i="1"/>
  <c r="R3614" i="1"/>
  <c r="R3615" i="1"/>
  <c r="R3616" i="1"/>
  <c r="R3617" i="1"/>
  <c r="R3618" i="1"/>
  <c r="R3619" i="1"/>
  <c r="R3620" i="1"/>
  <c r="R3621" i="1"/>
  <c r="R3622" i="1"/>
  <c r="R3623" i="1"/>
  <c r="R3624" i="1"/>
  <c r="R3625" i="1"/>
  <c r="R3626" i="1"/>
  <c r="R3627" i="1"/>
  <c r="R3628" i="1"/>
  <c r="R3629" i="1"/>
  <c r="R3630" i="1"/>
  <c r="R3631" i="1"/>
  <c r="R3632" i="1"/>
  <c r="R3633" i="1"/>
  <c r="R3634" i="1"/>
  <c r="R3635" i="1"/>
  <c r="R3636" i="1"/>
  <c r="R3637" i="1"/>
  <c r="R3638" i="1"/>
  <c r="R3639" i="1"/>
  <c r="R3640" i="1"/>
  <c r="R3641" i="1"/>
  <c r="R3642" i="1"/>
  <c r="R3643" i="1"/>
  <c r="R3644" i="1"/>
  <c r="R3645" i="1"/>
  <c r="R3646" i="1"/>
  <c r="R3647" i="1"/>
  <c r="R3648" i="1"/>
  <c r="R3649" i="1"/>
  <c r="R3650" i="1"/>
  <c r="R3651" i="1"/>
  <c r="R3652" i="1"/>
  <c r="R3653" i="1"/>
  <c r="R3654" i="1"/>
  <c r="R3655" i="1"/>
  <c r="R3656" i="1"/>
  <c r="R3657" i="1"/>
  <c r="R3658" i="1"/>
  <c r="R3659" i="1"/>
  <c r="R3660" i="1"/>
  <c r="R3661" i="1"/>
  <c r="R3662" i="1"/>
  <c r="R3663" i="1"/>
  <c r="R3664" i="1"/>
  <c r="R3665" i="1"/>
  <c r="R3666" i="1"/>
  <c r="R3667" i="1"/>
  <c r="R3668" i="1"/>
  <c r="R3669" i="1"/>
  <c r="R3670" i="1"/>
  <c r="R3671" i="1"/>
  <c r="R3672" i="1"/>
  <c r="R3673" i="1"/>
  <c r="R3674" i="1"/>
  <c r="R3675" i="1"/>
  <c r="R3676" i="1"/>
  <c r="R3677" i="1"/>
  <c r="R3678" i="1"/>
  <c r="R3679" i="1"/>
  <c r="R3680" i="1"/>
  <c r="R3681" i="1"/>
  <c r="R3682" i="1"/>
  <c r="R3683" i="1"/>
  <c r="R3684" i="1"/>
  <c r="R3685" i="1"/>
  <c r="R3686" i="1"/>
  <c r="R3687" i="1"/>
  <c r="R3688" i="1"/>
  <c r="R3689" i="1"/>
  <c r="R3690" i="1"/>
  <c r="R3691" i="1"/>
  <c r="R3692" i="1"/>
  <c r="R3693" i="1"/>
  <c r="R3694" i="1"/>
  <c r="R3695" i="1"/>
  <c r="R3696" i="1"/>
  <c r="R3697" i="1"/>
  <c r="R3698" i="1"/>
  <c r="R3699" i="1"/>
  <c r="R3700" i="1"/>
  <c r="R3701" i="1"/>
  <c r="R3702" i="1"/>
  <c r="R3703" i="1"/>
  <c r="R3704" i="1"/>
  <c r="R3705" i="1"/>
  <c r="R3706" i="1"/>
  <c r="R3707" i="1"/>
  <c r="R3708" i="1"/>
  <c r="R3709" i="1"/>
  <c r="R3710" i="1"/>
  <c r="R3711" i="1"/>
  <c r="R3712" i="1"/>
  <c r="R3713" i="1"/>
  <c r="R3714" i="1"/>
  <c r="R3715" i="1"/>
  <c r="R3716" i="1"/>
  <c r="R3717" i="1"/>
  <c r="R3718" i="1"/>
  <c r="R3719" i="1"/>
  <c r="R3720" i="1"/>
  <c r="R3721" i="1"/>
  <c r="R3722" i="1"/>
  <c r="R3723" i="1"/>
  <c r="R3724" i="1"/>
  <c r="R3725" i="1"/>
  <c r="R3726" i="1"/>
  <c r="R3727" i="1"/>
  <c r="R3728" i="1"/>
  <c r="R3729" i="1"/>
  <c r="R3730" i="1"/>
  <c r="R3731" i="1"/>
  <c r="R3732" i="1"/>
  <c r="R3733" i="1"/>
  <c r="R3734" i="1"/>
  <c r="R3735" i="1"/>
  <c r="R3736" i="1"/>
  <c r="R3737" i="1"/>
  <c r="R3738" i="1"/>
  <c r="R3739" i="1"/>
  <c r="R3740" i="1"/>
  <c r="R3741" i="1"/>
  <c r="R3742" i="1"/>
  <c r="R3743" i="1"/>
  <c r="R3744" i="1"/>
  <c r="R3745" i="1"/>
  <c r="R3746" i="1"/>
  <c r="R3747" i="1"/>
  <c r="R3748" i="1"/>
  <c r="R3749" i="1"/>
  <c r="R3750" i="1"/>
  <c r="R3751" i="1"/>
  <c r="R3752" i="1"/>
  <c r="R3753" i="1"/>
  <c r="R3754" i="1"/>
  <c r="R3755" i="1"/>
  <c r="R3756" i="1"/>
  <c r="R3757" i="1"/>
  <c r="R3758" i="1"/>
  <c r="R3759" i="1"/>
  <c r="R3760" i="1"/>
  <c r="R3761" i="1"/>
  <c r="R3762" i="1"/>
  <c r="R3763" i="1"/>
  <c r="R3764" i="1"/>
  <c r="R3765" i="1"/>
  <c r="R3766" i="1"/>
  <c r="R3767" i="1"/>
  <c r="R3768" i="1"/>
  <c r="R3769" i="1"/>
  <c r="R3770" i="1"/>
  <c r="R3771" i="1"/>
  <c r="R3772" i="1"/>
  <c r="R3773" i="1"/>
  <c r="R3774" i="1"/>
  <c r="R3775" i="1"/>
  <c r="R3776" i="1"/>
  <c r="R3777" i="1"/>
  <c r="R3778" i="1"/>
  <c r="R3779" i="1"/>
  <c r="R3780" i="1"/>
  <c r="R3781" i="1"/>
  <c r="R3782" i="1"/>
  <c r="R3783" i="1"/>
  <c r="R3784" i="1"/>
  <c r="R3785" i="1"/>
  <c r="R3786" i="1"/>
  <c r="R3787" i="1"/>
  <c r="R3788" i="1"/>
  <c r="R3789" i="1"/>
  <c r="R3790" i="1"/>
  <c r="R3791" i="1"/>
  <c r="R3792" i="1"/>
  <c r="R3793" i="1"/>
  <c r="R3794" i="1"/>
  <c r="R3795" i="1"/>
  <c r="R3796" i="1"/>
  <c r="R3797" i="1"/>
  <c r="R3798" i="1"/>
  <c r="R3799" i="1"/>
  <c r="R3800" i="1"/>
  <c r="R3801" i="1"/>
  <c r="R3802" i="1"/>
  <c r="R3803" i="1"/>
  <c r="R3804" i="1"/>
  <c r="R3805" i="1"/>
  <c r="R3806" i="1"/>
  <c r="R3807" i="1"/>
  <c r="R3808" i="1"/>
  <c r="R3809" i="1"/>
  <c r="R3810" i="1"/>
  <c r="R3811" i="1"/>
  <c r="R3812" i="1"/>
  <c r="R3813" i="1"/>
  <c r="R3814" i="1"/>
  <c r="R3815" i="1"/>
  <c r="R3816" i="1"/>
  <c r="R3817" i="1"/>
  <c r="R3818" i="1"/>
  <c r="R3819" i="1"/>
  <c r="R3820" i="1"/>
  <c r="R3821" i="1"/>
  <c r="R3822" i="1"/>
  <c r="R3823" i="1"/>
  <c r="R3824" i="1"/>
  <c r="R3825" i="1"/>
  <c r="R3826" i="1"/>
  <c r="R3827" i="1"/>
  <c r="R3828" i="1"/>
  <c r="R3829" i="1"/>
  <c r="R3830" i="1"/>
  <c r="R3831" i="1"/>
  <c r="R3832" i="1"/>
  <c r="R3833" i="1"/>
  <c r="R3834" i="1"/>
  <c r="R3835" i="1"/>
  <c r="R3836" i="1"/>
  <c r="R3837" i="1"/>
  <c r="R3838" i="1"/>
  <c r="R3839" i="1"/>
  <c r="R3840" i="1"/>
  <c r="R3841" i="1"/>
  <c r="R3842" i="1"/>
  <c r="R3843" i="1"/>
  <c r="R3844" i="1"/>
  <c r="R3845" i="1"/>
  <c r="R3846" i="1"/>
  <c r="R3847" i="1"/>
  <c r="R3848" i="1"/>
  <c r="R3849" i="1"/>
  <c r="R3850" i="1"/>
  <c r="R3851" i="1"/>
  <c r="R3852" i="1"/>
  <c r="R3853" i="1"/>
  <c r="R3854" i="1"/>
  <c r="R3855" i="1"/>
  <c r="R3856" i="1"/>
  <c r="R3857" i="1"/>
  <c r="R3858" i="1"/>
  <c r="R3859" i="1"/>
  <c r="R3860" i="1"/>
  <c r="R3861" i="1"/>
  <c r="R3862" i="1"/>
  <c r="R3863" i="1"/>
  <c r="R3864" i="1"/>
  <c r="R3865" i="1"/>
  <c r="R3866" i="1"/>
  <c r="R3867" i="1"/>
  <c r="R3868" i="1"/>
  <c r="R3869" i="1"/>
  <c r="R3870" i="1"/>
  <c r="R3871" i="1"/>
  <c r="R3872" i="1"/>
  <c r="R3873" i="1"/>
  <c r="R3874" i="1"/>
  <c r="R3875" i="1"/>
  <c r="R3876" i="1"/>
  <c r="R3877" i="1"/>
  <c r="R3878" i="1"/>
  <c r="R3879" i="1"/>
  <c r="R3880" i="1"/>
  <c r="R3881" i="1"/>
  <c r="R3882" i="1"/>
  <c r="R3883" i="1"/>
  <c r="R3884" i="1"/>
  <c r="R3885" i="1"/>
  <c r="R3886" i="1"/>
  <c r="R3887" i="1"/>
  <c r="R3888" i="1"/>
  <c r="R3889" i="1"/>
  <c r="R3890" i="1"/>
  <c r="R3891" i="1"/>
  <c r="R3892" i="1"/>
  <c r="R3893" i="1"/>
  <c r="R3894" i="1"/>
  <c r="R3895" i="1"/>
  <c r="R3896" i="1"/>
  <c r="R3897" i="1"/>
  <c r="R3898" i="1"/>
  <c r="R3899" i="1"/>
  <c r="R3900" i="1"/>
  <c r="R3901" i="1"/>
  <c r="R3902" i="1"/>
  <c r="R3903" i="1"/>
  <c r="R3904" i="1"/>
  <c r="R3905" i="1"/>
  <c r="R3906" i="1"/>
  <c r="R3907" i="1"/>
  <c r="R3908" i="1"/>
  <c r="R3909" i="1"/>
  <c r="R3910" i="1"/>
  <c r="R3911" i="1"/>
  <c r="R3912" i="1"/>
  <c r="R3913" i="1"/>
  <c r="R3914" i="1"/>
  <c r="R3915" i="1"/>
  <c r="R3916" i="1"/>
  <c r="R3917" i="1"/>
  <c r="R3918" i="1"/>
  <c r="R3919" i="1"/>
  <c r="R3920" i="1"/>
  <c r="R3921" i="1"/>
  <c r="R3922" i="1"/>
  <c r="R3923" i="1"/>
  <c r="R3924" i="1"/>
  <c r="R3925" i="1"/>
  <c r="R3926" i="1"/>
  <c r="R3927" i="1"/>
  <c r="R3928" i="1"/>
  <c r="R3929" i="1"/>
  <c r="R3930" i="1"/>
  <c r="R3931" i="1"/>
  <c r="R3932" i="1"/>
  <c r="R3933" i="1"/>
  <c r="R3934" i="1"/>
  <c r="R3935" i="1"/>
  <c r="R3936" i="1"/>
  <c r="R3937" i="1"/>
  <c r="R3938" i="1"/>
  <c r="R3939" i="1"/>
  <c r="R3940" i="1"/>
  <c r="R3941" i="1"/>
  <c r="R3942" i="1"/>
  <c r="R3943" i="1"/>
  <c r="R3944" i="1"/>
  <c r="R3945" i="1"/>
  <c r="R3946" i="1"/>
  <c r="R3947" i="1"/>
  <c r="R3948" i="1"/>
  <c r="R3949" i="1"/>
  <c r="R3950" i="1"/>
  <c r="R3951" i="1"/>
  <c r="R3952" i="1"/>
  <c r="R3953" i="1"/>
  <c r="R3954" i="1"/>
  <c r="R3955" i="1"/>
  <c r="R3956" i="1"/>
  <c r="R3957" i="1"/>
  <c r="R3958" i="1"/>
  <c r="R3959" i="1"/>
  <c r="R3960" i="1"/>
  <c r="R3961" i="1"/>
  <c r="R3962" i="1"/>
  <c r="R3963" i="1"/>
  <c r="R3964" i="1"/>
  <c r="R3965" i="1"/>
  <c r="R3966" i="1"/>
  <c r="R3967" i="1"/>
  <c r="R3968" i="1"/>
  <c r="R3969" i="1"/>
  <c r="R3970" i="1"/>
  <c r="R3971" i="1"/>
  <c r="R3972" i="1"/>
  <c r="R3973" i="1"/>
  <c r="R3974" i="1"/>
  <c r="R3975" i="1"/>
  <c r="R3976" i="1"/>
  <c r="R3977" i="1"/>
  <c r="R3978" i="1"/>
  <c r="R3979" i="1"/>
  <c r="R3980" i="1"/>
  <c r="R3981" i="1"/>
  <c r="R3982" i="1"/>
  <c r="R3983" i="1"/>
  <c r="R3984" i="1"/>
  <c r="R3985" i="1"/>
  <c r="R3986" i="1"/>
  <c r="R3987" i="1"/>
  <c r="R3988" i="1"/>
  <c r="R3989" i="1"/>
  <c r="R3990" i="1"/>
  <c r="R3991" i="1"/>
  <c r="R3992" i="1"/>
  <c r="R3993" i="1"/>
  <c r="R3994" i="1"/>
  <c r="R3995" i="1"/>
  <c r="R3996" i="1"/>
  <c r="R3997" i="1"/>
  <c r="R3998" i="1"/>
  <c r="R3999" i="1"/>
  <c r="R4000" i="1"/>
  <c r="R4001" i="1"/>
  <c r="R4002" i="1"/>
  <c r="R4003" i="1"/>
  <c r="R4004" i="1"/>
  <c r="R4005" i="1"/>
  <c r="R4006" i="1"/>
  <c r="R4007" i="1"/>
  <c r="R4008" i="1"/>
  <c r="R4009" i="1"/>
  <c r="R4010" i="1"/>
  <c r="R4011" i="1"/>
  <c r="R4012" i="1"/>
  <c r="R4013" i="1"/>
  <c r="R4014" i="1"/>
  <c r="R4015" i="1"/>
  <c r="R4016" i="1"/>
  <c r="R4017" i="1"/>
  <c r="R4018" i="1"/>
  <c r="R4019" i="1"/>
  <c r="R4020" i="1"/>
  <c r="R4021" i="1"/>
  <c r="R4022" i="1"/>
  <c r="R4023" i="1"/>
  <c r="R4024" i="1"/>
  <c r="R4025" i="1"/>
  <c r="R4026" i="1"/>
  <c r="R4027" i="1"/>
  <c r="R4028" i="1"/>
  <c r="R4029" i="1"/>
  <c r="R4030" i="1"/>
  <c r="R4031" i="1"/>
  <c r="R4032" i="1"/>
  <c r="R4033" i="1"/>
  <c r="R4034" i="1"/>
  <c r="R4035" i="1"/>
  <c r="R4036" i="1"/>
  <c r="R4037" i="1"/>
  <c r="R4038" i="1"/>
  <c r="R4039" i="1"/>
  <c r="R4040" i="1"/>
  <c r="R4041" i="1"/>
  <c r="R4042" i="1"/>
  <c r="R4043" i="1"/>
  <c r="R4044" i="1"/>
  <c r="R4045" i="1"/>
  <c r="R4046" i="1"/>
  <c r="R4047" i="1"/>
  <c r="R4048" i="1"/>
  <c r="R4049" i="1"/>
  <c r="R4050" i="1"/>
  <c r="R4051" i="1"/>
  <c r="R4052" i="1"/>
  <c r="R4053" i="1"/>
  <c r="R4054" i="1"/>
  <c r="R4055" i="1"/>
  <c r="R4056" i="1"/>
  <c r="R4057" i="1"/>
  <c r="R4058" i="1"/>
  <c r="R4059" i="1"/>
  <c r="R4060" i="1"/>
  <c r="R4061" i="1"/>
  <c r="R4062" i="1"/>
  <c r="R4063" i="1"/>
  <c r="R4064" i="1"/>
  <c r="R4065" i="1"/>
  <c r="R4066" i="1"/>
  <c r="R4067" i="1"/>
  <c r="R4068" i="1"/>
  <c r="R4069" i="1"/>
  <c r="R4070" i="1"/>
  <c r="R4071" i="1"/>
  <c r="R4072" i="1"/>
  <c r="R4073" i="1"/>
  <c r="R4074" i="1"/>
  <c r="R4075" i="1"/>
  <c r="R4076" i="1"/>
  <c r="R4077" i="1"/>
  <c r="R4078" i="1"/>
  <c r="R4079" i="1"/>
  <c r="R4080" i="1"/>
  <c r="R4081" i="1"/>
  <c r="R4082" i="1"/>
  <c r="R4083" i="1"/>
  <c r="R4084" i="1"/>
  <c r="R4085" i="1"/>
  <c r="R4086" i="1"/>
  <c r="R4087" i="1"/>
  <c r="R4088" i="1"/>
  <c r="R4089" i="1"/>
  <c r="R4090" i="1"/>
  <c r="R4091" i="1"/>
  <c r="R4092" i="1"/>
  <c r="R4093" i="1"/>
  <c r="R4094" i="1"/>
  <c r="R4095" i="1"/>
  <c r="R4096" i="1"/>
  <c r="R4097" i="1"/>
  <c r="R4098" i="1"/>
  <c r="R4099" i="1"/>
  <c r="R4100" i="1"/>
  <c r="R4101" i="1"/>
  <c r="R4102" i="1"/>
  <c r="R4103" i="1"/>
  <c r="R4104" i="1"/>
  <c r="R4105" i="1"/>
  <c r="R4106" i="1"/>
  <c r="R4107" i="1"/>
  <c r="R4108" i="1"/>
  <c r="R4109" i="1"/>
  <c r="R4110" i="1"/>
  <c r="R4111" i="1"/>
  <c r="R4112" i="1"/>
  <c r="R4113" i="1"/>
  <c r="R4114" i="1"/>
  <c r="R4115" i="1"/>
  <c r="R4116" i="1"/>
  <c r="R4117" i="1"/>
  <c r="R4118" i="1"/>
  <c r="R4119" i="1"/>
  <c r="R4120" i="1"/>
  <c r="R4121" i="1"/>
  <c r="R4122" i="1"/>
  <c r="R4123" i="1"/>
  <c r="R4124" i="1"/>
  <c r="R4125" i="1"/>
  <c r="R4126" i="1"/>
  <c r="R4127" i="1"/>
  <c r="R4128" i="1"/>
  <c r="R4129" i="1"/>
  <c r="R4130" i="1"/>
  <c r="R4131" i="1"/>
  <c r="R4132" i="1"/>
  <c r="R4133" i="1"/>
  <c r="R4134" i="1"/>
  <c r="R4135" i="1"/>
  <c r="R4136" i="1"/>
  <c r="R4137" i="1"/>
  <c r="R4138" i="1"/>
  <c r="R4139" i="1"/>
  <c r="R4140" i="1"/>
  <c r="R4141" i="1"/>
  <c r="R4142" i="1"/>
  <c r="R4143" i="1"/>
  <c r="R4144" i="1"/>
  <c r="R4145" i="1"/>
  <c r="R4146" i="1"/>
  <c r="R4147" i="1"/>
  <c r="R4148" i="1"/>
  <c r="R4149" i="1"/>
  <c r="R4150" i="1"/>
  <c r="R4151" i="1"/>
  <c r="R4152" i="1"/>
  <c r="R4153" i="1"/>
  <c r="R4154" i="1"/>
  <c r="R4155" i="1"/>
  <c r="R4156" i="1"/>
  <c r="R4157" i="1"/>
  <c r="R4158" i="1"/>
  <c r="R4159" i="1"/>
  <c r="R4160" i="1"/>
  <c r="R4161" i="1"/>
  <c r="R4162" i="1"/>
  <c r="R4163" i="1"/>
  <c r="R4164" i="1"/>
  <c r="R4165" i="1"/>
  <c r="R4166" i="1"/>
  <c r="R4167" i="1"/>
  <c r="R4168" i="1"/>
  <c r="R4169" i="1"/>
  <c r="R4170" i="1"/>
  <c r="R4171" i="1"/>
  <c r="R4172" i="1"/>
  <c r="R4173" i="1"/>
  <c r="R4174" i="1"/>
  <c r="R4175" i="1"/>
  <c r="R4176" i="1"/>
  <c r="R4177" i="1"/>
  <c r="R4178" i="1"/>
  <c r="R4179" i="1"/>
  <c r="R4180" i="1"/>
  <c r="R4181" i="1"/>
  <c r="R4182" i="1"/>
  <c r="R4183" i="1"/>
  <c r="R4184" i="1"/>
  <c r="R4185" i="1"/>
  <c r="R4186" i="1"/>
  <c r="R4187" i="1"/>
  <c r="R4188" i="1"/>
  <c r="R4189" i="1"/>
  <c r="R4190" i="1"/>
  <c r="R4191" i="1"/>
  <c r="R4192" i="1"/>
  <c r="R4193" i="1"/>
  <c r="R4194" i="1"/>
  <c r="R4195" i="1"/>
  <c r="R4196" i="1"/>
  <c r="R4197" i="1"/>
  <c r="R4198" i="1"/>
  <c r="R4199" i="1"/>
  <c r="R4200" i="1"/>
  <c r="R4201" i="1"/>
  <c r="R4202" i="1"/>
  <c r="R4203" i="1"/>
  <c r="R4204" i="1"/>
  <c r="R4205" i="1"/>
  <c r="R4206" i="1"/>
  <c r="R4207" i="1"/>
  <c r="R4208" i="1"/>
  <c r="R4209" i="1"/>
  <c r="R4210" i="1"/>
  <c r="R4211" i="1"/>
  <c r="R4212" i="1"/>
  <c r="R4213" i="1"/>
  <c r="R4214" i="1"/>
  <c r="R4215" i="1"/>
  <c r="R4216" i="1"/>
  <c r="R4217" i="1"/>
  <c r="R4218" i="1"/>
  <c r="R4219" i="1"/>
  <c r="R4220" i="1"/>
  <c r="R4221" i="1"/>
  <c r="R4222" i="1"/>
  <c r="R4223" i="1"/>
  <c r="R4224" i="1"/>
  <c r="R4225" i="1"/>
  <c r="R4226" i="1"/>
  <c r="R4227" i="1"/>
  <c r="R4228" i="1"/>
  <c r="R4229" i="1"/>
  <c r="R4230" i="1"/>
  <c r="R4231" i="1"/>
  <c r="R4232" i="1"/>
  <c r="R4233" i="1"/>
  <c r="R4234" i="1"/>
  <c r="R4235" i="1"/>
  <c r="R4236" i="1"/>
  <c r="R4237" i="1"/>
  <c r="R4238" i="1"/>
  <c r="R4239" i="1"/>
  <c r="R4240" i="1"/>
  <c r="R4241" i="1"/>
  <c r="R4242" i="1"/>
  <c r="R4243" i="1"/>
  <c r="R4244" i="1"/>
  <c r="R4245" i="1"/>
  <c r="R4246" i="1"/>
  <c r="R4247" i="1"/>
  <c r="R4248" i="1"/>
  <c r="R4249" i="1"/>
  <c r="R4250" i="1"/>
  <c r="R4251" i="1"/>
  <c r="R4252" i="1"/>
  <c r="R4253" i="1"/>
  <c r="R4254" i="1"/>
  <c r="R4255" i="1"/>
  <c r="R4256" i="1"/>
  <c r="R4257" i="1"/>
  <c r="R4258" i="1"/>
  <c r="R4259" i="1"/>
  <c r="R4260" i="1"/>
  <c r="R4261" i="1"/>
  <c r="R4262" i="1"/>
  <c r="R4263" i="1"/>
  <c r="R4264" i="1"/>
  <c r="R4265" i="1"/>
  <c r="R4266" i="1"/>
  <c r="R4267" i="1"/>
  <c r="R4268" i="1"/>
  <c r="R4269" i="1"/>
  <c r="R4270" i="1"/>
  <c r="R4271" i="1"/>
  <c r="R4272" i="1"/>
  <c r="R4273" i="1"/>
  <c r="R4274" i="1"/>
  <c r="R4275" i="1"/>
  <c r="R4276" i="1"/>
  <c r="R4277" i="1"/>
  <c r="R4278" i="1"/>
  <c r="R4279" i="1"/>
  <c r="R4280" i="1"/>
  <c r="R4281" i="1"/>
  <c r="R4282" i="1"/>
  <c r="R4283" i="1"/>
  <c r="R4284" i="1"/>
  <c r="R4285" i="1"/>
  <c r="R4286" i="1"/>
  <c r="R4287" i="1"/>
  <c r="R4288" i="1"/>
  <c r="R4289" i="1"/>
  <c r="R4290" i="1"/>
  <c r="R4291" i="1"/>
  <c r="R4292" i="1"/>
  <c r="R4293" i="1"/>
  <c r="R4294" i="1"/>
  <c r="R4295" i="1"/>
  <c r="R4296" i="1"/>
  <c r="R4297" i="1"/>
  <c r="R4298" i="1"/>
  <c r="R4299" i="1"/>
  <c r="R4300" i="1"/>
  <c r="R4301" i="1"/>
  <c r="R4302" i="1"/>
  <c r="R4303" i="1"/>
  <c r="R4304" i="1"/>
  <c r="R4305" i="1"/>
  <c r="R4306" i="1"/>
  <c r="R4307" i="1"/>
  <c r="R4308" i="1"/>
  <c r="R4309" i="1"/>
  <c r="R4310" i="1"/>
  <c r="R4311" i="1"/>
  <c r="R4312" i="1"/>
  <c r="R4313" i="1"/>
  <c r="R4314" i="1"/>
  <c r="R4315" i="1"/>
  <c r="R4316" i="1"/>
  <c r="R4317" i="1"/>
  <c r="R4318" i="1"/>
  <c r="R4319" i="1"/>
  <c r="R4320" i="1"/>
  <c r="R4321" i="1"/>
  <c r="R4322" i="1"/>
  <c r="R4323" i="1"/>
  <c r="R4324" i="1"/>
  <c r="R4325" i="1"/>
  <c r="R4326" i="1"/>
  <c r="R4327" i="1"/>
  <c r="R4328" i="1"/>
  <c r="R4329" i="1"/>
  <c r="R4330" i="1"/>
  <c r="R4331" i="1"/>
  <c r="R4332" i="1"/>
  <c r="R4333" i="1"/>
  <c r="R4334" i="1"/>
  <c r="R4335" i="1"/>
  <c r="R4336" i="1"/>
  <c r="R4337" i="1"/>
  <c r="R4338" i="1"/>
  <c r="R4339" i="1"/>
  <c r="R4340" i="1"/>
  <c r="R4341" i="1"/>
  <c r="R4342" i="1"/>
  <c r="R4343" i="1"/>
  <c r="R4344" i="1"/>
  <c r="R4345" i="1"/>
  <c r="R4346" i="1"/>
  <c r="R4347" i="1"/>
  <c r="R4348" i="1"/>
  <c r="R4349" i="1"/>
  <c r="R4350" i="1"/>
  <c r="R4351" i="1"/>
  <c r="R4352" i="1"/>
  <c r="R4353" i="1"/>
  <c r="R4354" i="1"/>
  <c r="R4355" i="1"/>
  <c r="R4356" i="1"/>
  <c r="R4357" i="1"/>
  <c r="R4358" i="1"/>
  <c r="R4359" i="1"/>
  <c r="R4360" i="1"/>
  <c r="R4361" i="1"/>
  <c r="R4362" i="1"/>
  <c r="R4363" i="1"/>
  <c r="R4364" i="1"/>
  <c r="R4365" i="1"/>
  <c r="R4366" i="1"/>
  <c r="R4367" i="1"/>
  <c r="R4368" i="1"/>
  <c r="R4369" i="1"/>
  <c r="R4370" i="1"/>
  <c r="R4371" i="1"/>
  <c r="R4372" i="1"/>
  <c r="R4373" i="1"/>
  <c r="R4374" i="1"/>
  <c r="R4375" i="1"/>
  <c r="R4376" i="1"/>
  <c r="R4377" i="1"/>
  <c r="R4378" i="1"/>
  <c r="R4379" i="1"/>
  <c r="R4380" i="1"/>
  <c r="R4381" i="1"/>
  <c r="R4382" i="1"/>
  <c r="R4383" i="1"/>
  <c r="R4384" i="1"/>
  <c r="R4385" i="1"/>
  <c r="R4386" i="1"/>
  <c r="R4387" i="1"/>
  <c r="R4388" i="1"/>
  <c r="R4389" i="1"/>
  <c r="R4390" i="1"/>
  <c r="R4391" i="1"/>
  <c r="R4392" i="1"/>
  <c r="R4393" i="1"/>
  <c r="R4394" i="1"/>
  <c r="R4395" i="1"/>
  <c r="R4396" i="1"/>
  <c r="R4397" i="1"/>
  <c r="R4398" i="1"/>
  <c r="R4399" i="1"/>
  <c r="R4400" i="1"/>
  <c r="R4401" i="1"/>
  <c r="R4402" i="1"/>
  <c r="R4403" i="1"/>
  <c r="R4404" i="1"/>
  <c r="R4405" i="1"/>
  <c r="R4406" i="1"/>
  <c r="R4407" i="1"/>
  <c r="R4408" i="1"/>
  <c r="R4409" i="1"/>
  <c r="R4410" i="1"/>
  <c r="R4411" i="1"/>
  <c r="R4412" i="1"/>
  <c r="R4413" i="1"/>
  <c r="R4414" i="1"/>
  <c r="R4415" i="1"/>
  <c r="R4416" i="1"/>
  <c r="R4417" i="1"/>
  <c r="R4418" i="1"/>
  <c r="R4419" i="1"/>
  <c r="R4420" i="1"/>
  <c r="R4421" i="1"/>
  <c r="R4422" i="1"/>
  <c r="R4423" i="1"/>
  <c r="R4424" i="1"/>
  <c r="R4425" i="1"/>
  <c r="R4426" i="1"/>
  <c r="R4427" i="1"/>
  <c r="R4428" i="1"/>
  <c r="R4429" i="1"/>
  <c r="R4430" i="1"/>
  <c r="R4431" i="1"/>
  <c r="R4432" i="1"/>
  <c r="R4433" i="1"/>
  <c r="R4434" i="1"/>
  <c r="R4435" i="1"/>
  <c r="R4436" i="1"/>
  <c r="R4437" i="1"/>
  <c r="R4438" i="1"/>
  <c r="R4439" i="1"/>
  <c r="R4440" i="1"/>
  <c r="R4441" i="1"/>
  <c r="R4442" i="1"/>
  <c r="R4443" i="1"/>
  <c r="R4444" i="1"/>
  <c r="R4445" i="1"/>
  <c r="R4446" i="1"/>
  <c r="R4447" i="1"/>
  <c r="R4448" i="1"/>
  <c r="R4449" i="1"/>
  <c r="R4450" i="1"/>
  <c r="R4451" i="1"/>
  <c r="R4452" i="1"/>
  <c r="R4453" i="1"/>
  <c r="R4454" i="1"/>
  <c r="R4455" i="1"/>
  <c r="R4456" i="1"/>
  <c r="R4457" i="1"/>
  <c r="R4458" i="1"/>
  <c r="R4459" i="1"/>
  <c r="R4460" i="1"/>
  <c r="R4461" i="1"/>
  <c r="R4462" i="1"/>
  <c r="R4463" i="1"/>
  <c r="R4464" i="1"/>
  <c r="R4465" i="1"/>
  <c r="R4466" i="1"/>
  <c r="R4467" i="1"/>
  <c r="R4468" i="1"/>
  <c r="R4469" i="1"/>
  <c r="R4470" i="1"/>
  <c r="R4471" i="1"/>
  <c r="R4472" i="1"/>
  <c r="R4473" i="1"/>
  <c r="R4474" i="1"/>
  <c r="R4475" i="1"/>
  <c r="R4476" i="1"/>
  <c r="R4477" i="1"/>
  <c r="R4478" i="1"/>
  <c r="R4479" i="1"/>
  <c r="R4480" i="1"/>
  <c r="R4481" i="1"/>
  <c r="R4482" i="1"/>
  <c r="R4483" i="1"/>
  <c r="R4484" i="1"/>
  <c r="R4485" i="1"/>
  <c r="R4486" i="1"/>
  <c r="R4487" i="1"/>
  <c r="R4488" i="1"/>
  <c r="R4489" i="1"/>
  <c r="R4490" i="1"/>
  <c r="R4491" i="1"/>
  <c r="R4492" i="1"/>
  <c r="R4493" i="1"/>
  <c r="R4494" i="1"/>
  <c r="R4495" i="1"/>
  <c r="R4496" i="1"/>
  <c r="R4497" i="1"/>
  <c r="R4498" i="1"/>
  <c r="R4499" i="1"/>
  <c r="R4500" i="1"/>
  <c r="R4501" i="1"/>
  <c r="R4502" i="1"/>
  <c r="R4503" i="1"/>
  <c r="R4504" i="1"/>
  <c r="R4505" i="1"/>
  <c r="R4506" i="1"/>
  <c r="R4507" i="1"/>
  <c r="R4508" i="1"/>
  <c r="R4509" i="1"/>
  <c r="R4510" i="1"/>
  <c r="R4511" i="1"/>
  <c r="R4512" i="1"/>
  <c r="R4513" i="1"/>
  <c r="R4514" i="1"/>
  <c r="R4515" i="1"/>
  <c r="R4516" i="1"/>
  <c r="R4517" i="1"/>
  <c r="R4518" i="1"/>
  <c r="R4519" i="1"/>
  <c r="R4520" i="1"/>
  <c r="R4521" i="1"/>
  <c r="R4522" i="1"/>
  <c r="R4523" i="1"/>
  <c r="R4524" i="1"/>
  <c r="R4525" i="1"/>
  <c r="R4526" i="1"/>
  <c r="R4527" i="1"/>
  <c r="R4528" i="1"/>
  <c r="R4529" i="1"/>
  <c r="R4530" i="1"/>
  <c r="R4531" i="1"/>
  <c r="R4532" i="1"/>
  <c r="R4533" i="1"/>
  <c r="R4534" i="1"/>
  <c r="R4535" i="1"/>
  <c r="R4536" i="1"/>
  <c r="R4537" i="1"/>
  <c r="R4538" i="1"/>
  <c r="R4539" i="1"/>
  <c r="R4540" i="1"/>
  <c r="R4541" i="1"/>
  <c r="R4542" i="1"/>
  <c r="R4543" i="1"/>
  <c r="R4544" i="1"/>
  <c r="R4545" i="1"/>
  <c r="R4546" i="1"/>
  <c r="R4547" i="1"/>
  <c r="R4548" i="1"/>
  <c r="R4549" i="1"/>
  <c r="R4550" i="1"/>
  <c r="R4551" i="1"/>
  <c r="R4552" i="1"/>
  <c r="R4553" i="1"/>
  <c r="R4554" i="1"/>
  <c r="R4555" i="1"/>
  <c r="R4556" i="1"/>
  <c r="R4557" i="1"/>
  <c r="R4558" i="1"/>
  <c r="R4559" i="1"/>
  <c r="R4560" i="1"/>
  <c r="R4561" i="1"/>
  <c r="R4562" i="1"/>
  <c r="R4563" i="1"/>
  <c r="R4564" i="1"/>
  <c r="R4565" i="1"/>
  <c r="R4566" i="1"/>
  <c r="R4567" i="1"/>
  <c r="R4568" i="1"/>
  <c r="R4569" i="1"/>
  <c r="R4570" i="1"/>
  <c r="R4571" i="1"/>
  <c r="R4572" i="1"/>
  <c r="R4573" i="1"/>
  <c r="R4574" i="1"/>
  <c r="R4575" i="1"/>
  <c r="R4576" i="1"/>
  <c r="R4577" i="1"/>
  <c r="R4578" i="1"/>
  <c r="R4579" i="1"/>
  <c r="R4580" i="1"/>
  <c r="R4581" i="1"/>
  <c r="R4582" i="1"/>
  <c r="R4583" i="1"/>
  <c r="R4584" i="1"/>
  <c r="R4585" i="1"/>
  <c r="R4586" i="1"/>
  <c r="R4587" i="1"/>
  <c r="R4588" i="1"/>
  <c r="R4589" i="1"/>
  <c r="R4590" i="1"/>
  <c r="R4591" i="1"/>
  <c r="R4592" i="1"/>
  <c r="R4593" i="1"/>
  <c r="R4594" i="1"/>
  <c r="R4595" i="1"/>
  <c r="R4596" i="1"/>
  <c r="R4597" i="1"/>
  <c r="R4598" i="1"/>
  <c r="R4599" i="1"/>
  <c r="R4600" i="1"/>
  <c r="R4601" i="1"/>
  <c r="R4602" i="1"/>
  <c r="R4603" i="1"/>
  <c r="R4604" i="1"/>
  <c r="R4605" i="1"/>
  <c r="R4606" i="1"/>
  <c r="R4607" i="1"/>
  <c r="R4608" i="1"/>
  <c r="R4609" i="1"/>
  <c r="R4610" i="1"/>
  <c r="R4611" i="1"/>
  <c r="R4612" i="1"/>
  <c r="R4613" i="1"/>
  <c r="R4614" i="1"/>
  <c r="R4615" i="1"/>
  <c r="R4616" i="1"/>
  <c r="R4617" i="1"/>
  <c r="R4618" i="1"/>
  <c r="R4619" i="1"/>
  <c r="R4620" i="1"/>
  <c r="R4621" i="1"/>
  <c r="R4622" i="1"/>
  <c r="R4623" i="1"/>
  <c r="R4624" i="1"/>
  <c r="R4625" i="1"/>
  <c r="R4626" i="1"/>
  <c r="R4627" i="1"/>
  <c r="R4628" i="1"/>
  <c r="R4629" i="1"/>
  <c r="R4630" i="1"/>
  <c r="R4631" i="1"/>
  <c r="R4632" i="1"/>
  <c r="R4633" i="1"/>
  <c r="R4634" i="1"/>
  <c r="R4635" i="1"/>
  <c r="R4636" i="1"/>
  <c r="R4637" i="1"/>
  <c r="R4638" i="1"/>
  <c r="R4639" i="1"/>
  <c r="R4640" i="1"/>
  <c r="R4641" i="1"/>
  <c r="R4642" i="1"/>
  <c r="R4643" i="1"/>
  <c r="R4644" i="1"/>
  <c r="R4645" i="1"/>
  <c r="R4646" i="1"/>
  <c r="R4647" i="1"/>
  <c r="R4648" i="1"/>
  <c r="R4649" i="1"/>
  <c r="R4650" i="1"/>
  <c r="R4651" i="1"/>
  <c r="R4652" i="1"/>
  <c r="R4653" i="1"/>
  <c r="R4654" i="1"/>
  <c r="R4655" i="1"/>
  <c r="R4656" i="1"/>
  <c r="R4657" i="1"/>
  <c r="R4658" i="1"/>
  <c r="R4659" i="1"/>
  <c r="R4660" i="1"/>
  <c r="R4661" i="1"/>
  <c r="R4662" i="1"/>
  <c r="R4663" i="1"/>
  <c r="R4664" i="1"/>
  <c r="R4665" i="1"/>
  <c r="R4666" i="1"/>
  <c r="R4667" i="1"/>
  <c r="R4668" i="1"/>
  <c r="R4669" i="1"/>
  <c r="R4670" i="1"/>
  <c r="R4671" i="1"/>
  <c r="R4672" i="1"/>
  <c r="R4673" i="1"/>
  <c r="R4674" i="1"/>
  <c r="R4675" i="1"/>
  <c r="R4676" i="1"/>
  <c r="R4677" i="1"/>
  <c r="R4678" i="1"/>
  <c r="R4679" i="1"/>
  <c r="R4680" i="1"/>
  <c r="R4681" i="1"/>
  <c r="R4682" i="1"/>
  <c r="R4683" i="1"/>
  <c r="R4684" i="1"/>
  <c r="R4685" i="1"/>
  <c r="R4686" i="1"/>
  <c r="R4687" i="1"/>
  <c r="R4688" i="1"/>
  <c r="R4689" i="1"/>
  <c r="R4690" i="1"/>
  <c r="R4691" i="1"/>
  <c r="R4692" i="1"/>
  <c r="R4693" i="1"/>
  <c r="R4694" i="1"/>
  <c r="R4695" i="1"/>
  <c r="R4696" i="1"/>
  <c r="R4697" i="1"/>
  <c r="R4698" i="1"/>
  <c r="R4699" i="1"/>
  <c r="R4700" i="1"/>
  <c r="R4701" i="1"/>
  <c r="R4702" i="1"/>
  <c r="R4703" i="1"/>
  <c r="R4704" i="1"/>
  <c r="R4705" i="1"/>
  <c r="R4706" i="1"/>
  <c r="R4707" i="1"/>
  <c r="R4708" i="1"/>
  <c r="R4709" i="1"/>
  <c r="R4710" i="1"/>
  <c r="R4711" i="1"/>
  <c r="R4712" i="1"/>
  <c r="R4713" i="1"/>
  <c r="R4714" i="1"/>
  <c r="R4715" i="1"/>
  <c r="R4716" i="1"/>
  <c r="R4717" i="1"/>
  <c r="R4718" i="1"/>
  <c r="R4719" i="1"/>
  <c r="R4720" i="1"/>
  <c r="R4721" i="1"/>
  <c r="R4722" i="1"/>
  <c r="R4723" i="1"/>
  <c r="R4724" i="1"/>
  <c r="R4725" i="1"/>
  <c r="R4726" i="1"/>
  <c r="R4727" i="1"/>
  <c r="R4728" i="1"/>
  <c r="R4729" i="1"/>
  <c r="R4730" i="1"/>
  <c r="R4731" i="1"/>
  <c r="R4732" i="1"/>
  <c r="R4733" i="1"/>
  <c r="R4734" i="1"/>
  <c r="R4735" i="1"/>
  <c r="R4736" i="1"/>
  <c r="R4737" i="1"/>
  <c r="R4738" i="1"/>
  <c r="R4739" i="1"/>
  <c r="R4740" i="1"/>
  <c r="R4741" i="1"/>
  <c r="R4742" i="1"/>
  <c r="R4743" i="1"/>
  <c r="R4744" i="1"/>
  <c r="R4745" i="1"/>
  <c r="R4746" i="1"/>
  <c r="R4747" i="1"/>
  <c r="R4748" i="1"/>
  <c r="R4749" i="1"/>
  <c r="R4750" i="1"/>
  <c r="R4751" i="1"/>
  <c r="R4752" i="1"/>
  <c r="R4753" i="1"/>
  <c r="R4754" i="1"/>
  <c r="R4755" i="1"/>
  <c r="R4756" i="1"/>
  <c r="R4757" i="1"/>
  <c r="R4758" i="1"/>
  <c r="R4759" i="1"/>
  <c r="R4760" i="1"/>
  <c r="R4761" i="1"/>
  <c r="R4762" i="1"/>
  <c r="R4763" i="1"/>
  <c r="R4764" i="1"/>
  <c r="R4765" i="1"/>
  <c r="R4766" i="1"/>
  <c r="R4767" i="1"/>
  <c r="R4768" i="1"/>
  <c r="R4769" i="1"/>
  <c r="R4770" i="1"/>
  <c r="R4771" i="1"/>
  <c r="R4772" i="1"/>
  <c r="R4773" i="1"/>
  <c r="R4774" i="1"/>
  <c r="R4775" i="1"/>
  <c r="R4776" i="1"/>
  <c r="R4777" i="1"/>
  <c r="R4778" i="1"/>
  <c r="R4779" i="1"/>
  <c r="R4780" i="1"/>
  <c r="R4781" i="1"/>
  <c r="R4782" i="1"/>
  <c r="R4783" i="1"/>
  <c r="R4784" i="1"/>
  <c r="R4785" i="1"/>
  <c r="R4786" i="1"/>
  <c r="R4787" i="1"/>
  <c r="R4788" i="1"/>
  <c r="R4789" i="1"/>
  <c r="R4790" i="1"/>
  <c r="R4791" i="1"/>
  <c r="R4792" i="1"/>
  <c r="R4793" i="1"/>
  <c r="R4794" i="1"/>
  <c r="R4795" i="1"/>
  <c r="R4796" i="1"/>
  <c r="R4797" i="1"/>
  <c r="R4798" i="1"/>
  <c r="R4799" i="1"/>
  <c r="R4800" i="1"/>
  <c r="R4801" i="1"/>
  <c r="R4802" i="1"/>
  <c r="R4803" i="1"/>
  <c r="R4804" i="1"/>
  <c r="R4805" i="1"/>
  <c r="R4806" i="1"/>
  <c r="R4807" i="1"/>
  <c r="R4808" i="1"/>
  <c r="R4809" i="1"/>
  <c r="R4810" i="1"/>
  <c r="R4811" i="1"/>
  <c r="R4812" i="1"/>
  <c r="R4813" i="1"/>
  <c r="R4814" i="1"/>
  <c r="R4815" i="1"/>
  <c r="R4816" i="1"/>
  <c r="R4817" i="1"/>
  <c r="R4818" i="1"/>
  <c r="R4819" i="1"/>
  <c r="R4820" i="1"/>
  <c r="R4821" i="1"/>
  <c r="R4822" i="1"/>
  <c r="R4823" i="1"/>
  <c r="R4824" i="1"/>
  <c r="R4825" i="1"/>
  <c r="R4826" i="1"/>
  <c r="R4827" i="1"/>
  <c r="R4828" i="1"/>
  <c r="R4829" i="1"/>
  <c r="R4830" i="1"/>
  <c r="R4831" i="1"/>
  <c r="R4832" i="1"/>
  <c r="R4833" i="1"/>
  <c r="R4834" i="1"/>
  <c r="R4835" i="1"/>
  <c r="R4836" i="1"/>
  <c r="R4837" i="1"/>
  <c r="R4838" i="1"/>
  <c r="R4839" i="1"/>
  <c r="R4840" i="1"/>
  <c r="R4841" i="1"/>
  <c r="R4842" i="1"/>
  <c r="R4843" i="1"/>
  <c r="R4844" i="1"/>
  <c r="R4845" i="1"/>
  <c r="R4846" i="1"/>
  <c r="R4847" i="1"/>
  <c r="R4848" i="1"/>
  <c r="R4849" i="1"/>
  <c r="R4850" i="1"/>
  <c r="R4851" i="1"/>
  <c r="R4852" i="1"/>
  <c r="R4853" i="1"/>
  <c r="R4854" i="1"/>
  <c r="R4855" i="1"/>
  <c r="R4856" i="1"/>
  <c r="R4857" i="1"/>
  <c r="R4858" i="1"/>
  <c r="R4859" i="1"/>
  <c r="R4860" i="1"/>
  <c r="R4861" i="1"/>
  <c r="R4862" i="1"/>
  <c r="R4863" i="1"/>
  <c r="R4864" i="1"/>
  <c r="R4865" i="1"/>
  <c r="R4866" i="1"/>
  <c r="R4867" i="1"/>
  <c r="R4868" i="1"/>
  <c r="R4869" i="1"/>
  <c r="R4870" i="1"/>
  <c r="R4871" i="1"/>
  <c r="R4872" i="1"/>
  <c r="R4873" i="1"/>
  <c r="R4874" i="1"/>
  <c r="R4875" i="1"/>
  <c r="R4876" i="1"/>
  <c r="R4877" i="1"/>
  <c r="R4878" i="1"/>
  <c r="R4879" i="1"/>
  <c r="R4880" i="1"/>
  <c r="R4881" i="1"/>
  <c r="R4882" i="1"/>
  <c r="R4883" i="1"/>
  <c r="R4884" i="1"/>
  <c r="R4885" i="1"/>
  <c r="R4886" i="1"/>
  <c r="R4887" i="1"/>
  <c r="R4888" i="1"/>
  <c r="R4889" i="1"/>
  <c r="R4890" i="1"/>
  <c r="R4891" i="1"/>
  <c r="R4892" i="1"/>
  <c r="R4893" i="1"/>
  <c r="R4894" i="1"/>
  <c r="R4895" i="1"/>
  <c r="R4896" i="1"/>
  <c r="R4897" i="1"/>
  <c r="R4898" i="1"/>
  <c r="R4899" i="1"/>
  <c r="R4900" i="1"/>
  <c r="R4901" i="1"/>
  <c r="R4902" i="1"/>
  <c r="R4903" i="1"/>
  <c r="R4904" i="1"/>
  <c r="R4905" i="1"/>
  <c r="R4906" i="1"/>
  <c r="R4907" i="1"/>
  <c r="R4908" i="1"/>
  <c r="R4909" i="1"/>
  <c r="R4910" i="1"/>
  <c r="R4911" i="1"/>
  <c r="R4912" i="1"/>
  <c r="R4913" i="1"/>
  <c r="R4914" i="1"/>
  <c r="R4915" i="1"/>
  <c r="R4916" i="1"/>
  <c r="R4917" i="1"/>
  <c r="R4918" i="1"/>
  <c r="R4919" i="1"/>
  <c r="R4920" i="1"/>
  <c r="R4921" i="1"/>
  <c r="R4922" i="1"/>
  <c r="R4923" i="1"/>
  <c r="R4924" i="1"/>
  <c r="R4925" i="1"/>
  <c r="R4926" i="1"/>
  <c r="R4927" i="1"/>
  <c r="R4928" i="1"/>
  <c r="R4929" i="1"/>
  <c r="R4930" i="1"/>
  <c r="R4931" i="1"/>
  <c r="R4932" i="1"/>
  <c r="R4933" i="1"/>
  <c r="R4934" i="1"/>
  <c r="R4935" i="1"/>
  <c r="R4936" i="1"/>
  <c r="R4937" i="1"/>
  <c r="R4938" i="1"/>
  <c r="R4939" i="1"/>
  <c r="R4940" i="1"/>
  <c r="R4941" i="1"/>
  <c r="R4942" i="1"/>
  <c r="R4943" i="1"/>
  <c r="R4944" i="1"/>
  <c r="R4945" i="1"/>
  <c r="R4946" i="1"/>
  <c r="R4947" i="1"/>
  <c r="R4948" i="1"/>
  <c r="R4949" i="1"/>
  <c r="R4950" i="1"/>
  <c r="R4951" i="1"/>
  <c r="R4952" i="1"/>
  <c r="R4953" i="1"/>
  <c r="R4954" i="1"/>
  <c r="R4955" i="1"/>
  <c r="R4956" i="1"/>
  <c r="R4957" i="1"/>
  <c r="R4958" i="1"/>
  <c r="R4959" i="1"/>
  <c r="R4960" i="1"/>
  <c r="R4961" i="1"/>
  <c r="R4962" i="1"/>
  <c r="R4963" i="1"/>
  <c r="R4964" i="1"/>
  <c r="R4965" i="1"/>
  <c r="R4966" i="1"/>
  <c r="R4967" i="1"/>
  <c r="R4968" i="1"/>
  <c r="R4969" i="1"/>
  <c r="R4970" i="1"/>
  <c r="R4971" i="1"/>
  <c r="R4972" i="1"/>
  <c r="R4973" i="1"/>
  <c r="R4974" i="1"/>
  <c r="R4975" i="1"/>
  <c r="R4976" i="1"/>
  <c r="R4977" i="1"/>
  <c r="R4978" i="1"/>
  <c r="R4979" i="1"/>
  <c r="R4980" i="1"/>
  <c r="R4981" i="1"/>
  <c r="R4982" i="1"/>
  <c r="R4983" i="1"/>
  <c r="R4984" i="1"/>
  <c r="R4985" i="1"/>
  <c r="R4986" i="1"/>
  <c r="R4987" i="1"/>
  <c r="R4988" i="1"/>
  <c r="R4989" i="1"/>
  <c r="R4990" i="1"/>
  <c r="R4991" i="1"/>
  <c r="R4992" i="1"/>
  <c r="R4993" i="1"/>
  <c r="R4994" i="1"/>
  <c r="R4995" i="1"/>
  <c r="R4996" i="1"/>
  <c r="R4997" i="1"/>
  <c r="R4998" i="1"/>
  <c r="R4999" i="1"/>
  <c r="R5000" i="1"/>
  <c r="R5001" i="1"/>
  <c r="Q2" i="1"/>
  <c r="Q3" i="1"/>
  <c r="Q4" i="1"/>
  <c r="Q5" i="1"/>
  <c r="Q6" i="1"/>
  <c r="Q7" i="1"/>
  <c r="Q8" i="1"/>
  <c r="Q9" i="1"/>
  <c r="Q10" i="1"/>
  <c r="Q11" i="1"/>
  <c r="Q12" i="1"/>
  <c r="Q13" i="1"/>
  <c r="Q14" i="1"/>
  <c r="Q15" i="1"/>
  <c r="Q16" i="1"/>
  <c r="Q17" i="1"/>
  <c r="Q18" i="1"/>
  <c r="Q19" i="1"/>
  <c r="Q20" i="1"/>
  <c r="Q21" i="1"/>
  <c r="Q22" i="1"/>
  <c r="Q23" i="1"/>
  <c r="Q24" i="1"/>
  <c r="Q25" i="1"/>
  <c r="Q26" i="1"/>
  <c r="Q27" i="1"/>
  <c r="Q28" i="1"/>
  <c r="Q29" i="1"/>
  <c r="Q30" i="1"/>
  <c r="Q31" i="1"/>
  <c r="Q32" i="1"/>
  <c r="Q33" i="1"/>
  <c r="Q34" i="1"/>
  <c r="Q35" i="1"/>
  <c r="Q36" i="1"/>
  <c r="Q37" i="1"/>
  <c r="Q38" i="1"/>
  <c r="Q39" i="1"/>
  <c r="Q40" i="1"/>
  <c r="Q41" i="1"/>
  <c r="Q42" i="1"/>
  <c r="Q43" i="1"/>
  <c r="Q44" i="1"/>
  <c r="Q45" i="1"/>
  <c r="Q46" i="1"/>
  <c r="Q47" i="1"/>
  <c r="Q48" i="1"/>
  <c r="Q49" i="1"/>
  <c r="Q50" i="1"/>
  <c r="Q51" i="1"/>
  <c r="Q52" i="1"/>
  <c r="Q53" i="1"/>
  <c r="Q54" i="1"/>
  <c r="Q55" i="1"/>
  <c r="Q56" i="1"/>
  <c r="Q57" i="1"/>
  <c r="Q58" i="1"/>
  <c r="Q59" i="1"/>
  <c r="Q60" i="1"/>
  <c r="Q61" i="1"/>
  <c r="Q62" i="1"/>
  <c r="Q63" i="1"/>
  <c r="Q64" i="1"/>
  <c r="Q65" i="1"/>
  <c r="Q66" i="1"/>
  <c r="Q67" i="1"/>
  <c r="Q68" i="1"/>
  <c r="Q69" i="1"/>
  <c r="Q70" i="1"/>
  <c r="Q71" i="1"/>
  <c r="Q72" i="1"/>
  <c r="Q73" i="1"/>
  <c r="Q74" i="1"/>
  <c r="Q75" i="1"/>
  <c r="Q76" i="1"/>
  <c r="Q77" i="1"/>
  <c r="Q78" i="1"/>
  <c r="Q79" i="1"/>
  <c r="Q80" i="1"/>
  <c r="Q81" i="1"/>
  <c r="Q82" i="1"/>
  <c r="Q83" i="1"/>
  <c r="Q84" i="1"/>
  <c r="Q85" i="1"/>
  <c r="Q86" i="1"/>
  <c r="Q87" i="1"/>
  <c r="Q88" i="1"/>
  <c r="Q89" i="1"/>
  <c r="Q90" i="1"/>
  <c r="Q91" i="1"/>
  <c r="Q92" i="1"/>
  <c r="Q93" i="1"/>
  <c r="Q94" i="1"/>
  <c r="Q95" i="1"/>
  <c r="Q96" i="1"/>
  <c r="Q97" i="1"/>
  <c r="Q98" i="1"/>
  <c r="Q99" i="1"/>
  <c r="Q100" i="1"/>
  <c r="Q101" i="1"/>
  <c r="Q102" i="1"/>
  <c r="Q103" i="1"/>
  <c r="Q104" i="1"/>
  <c r="Q105" i="1"/>
  <c r="Q106" i="1"/>
  <c r="Q107" i="1"/>
  <c r="Q108" i="1"/>
  <c r="Q109" i="1"/>
  <c r="Q110" i="1"/>
  <c r="Q111" i="1"/>
  <c r="Q112" i="1"/>
  <c r="Q113" i="1"/>
  <c r="Q114" i="1"/>
  <c r="Q115" i="1"/>
  <c r="Q116" i="1"/>
  <c r="Q117" i="1"/>
  <c r="Q118" i="1"/>
  <c r="Q119" i="1"/>
  <c r="Q120" i="1"/>
  <c r="Q121" i="1"/>
  <c r="Q122" i="1"/>
  <c r="Q123" i="1"/>
  <c r="Q124" i="1"/>
  <c r="Q125" i="1"/>
  <c r="Q126" i="1"/>
  <c r="Q127" i="1"/>
  <c r="Q128" i="1"/>
  <c r="Q129" i="1"/>
  <c r="Q130" i="1"/>
  <c r="Q131" i="1"/>
  <c r="Q132" i="1"/>
  <c r="Q133" i="1"/>
  <c r="Q134" i="1"/>
  <c r="Q135" i="1"/>
  <c r="Q136" i="1"/>
  <c r="Q137" i="1"/>
  <c r="Q138" i="1"/>
  <c r="Q139" i="1"/>
  <c r="Q140" i="1"/>
  <c r="Q141" i="1"/>
  <c r="Q142" i="1"/>
  <c r="Q143" i="1"/>
  <c r="Q144" i="1"/>
  <c r="Q145" i="1"/>
  <c r="Q146" i="1"/>
  <c r="Q147" i="1"/>
  <c r="Q148" i="1"/>
  <c r="Q149" i="1"/>
  <c r="Q150" i="1"/>
  <c r="Q151" i="1"/>
  <c r="Q152" i="1"/>
  <c r="Q153" i="1"/>
  <c r="Q154" i="1"/>
  <c r="Q155" i="1"/>
  <c r="Q156" i="1"/>
  <c r="Q157" i="1"/>
  <c r="Q158" i="1"/>
  <c r="Q159" i="1"/>
  <c r="Q160" i="1"/>
  <c r="Q161" i="1"/>
  <c r="Q162" i="1"/>
  <c r="Q163" i="1"/>
  <c r="Q164" i="1"/>
  <c r="Q165" i="1"/>
  <c r="Q166" i="1"/>
  <c r="Q167" i="1"/>
  <c r="Q168" i="1"/>
  <c r="Q169" i="1"/>
  <c r="Q170" i="1"/>
  <c r="Q171" i="1"/>
  <c r="Q172" i="1"/>
  <c r="Q173" i="1"/>
  <c r="Q174" i="1"/>
  <c r="Q175" i="1"/>
  <c r="Q176" i="1"/>
  <c r="Q177" i="1"/>
  <c r="Q178" i="1"/>
  <c r="Q179" i="1"/>
  <c r="Q180" i="1"/>
  <c r="Q181" i="1"/>
  <c r="Q182" i="1"/>
  <c r="Q183" i="1"/>
  <c r="Q184" i="1"/>
  <c r="Q185" i="1"/>
  <c r="Q186" i="1"/>
  <c r="Q187" i="1"/>
  <c r="Q188" i="1"/>
  <c r="Q189" i="1"/>
  <c r="Q190" i="1"/>
  <c r="Q191" i="1"/>
  <c r="Q192" i="1"/>
  <c r="Q193" i="1"/>
  <c r="Q194" i="1"/>
  <c r="Q195" i="1"/>
  <c r="Q196" i="1"/>
  <c r="Q197" i="1"/>
  <c r="Q198" i="1"/>
  <c r="Q199" i="1"/>
  <c r="Q200" i="1"/>
  <c r="Q201" i="1"/>
  <c r="Q202" i="1"/>
  <c r="Q203" i="1"/>
  <c r="Q204" i="1"/>
  <c r="Q205" i="1"/>
  <c r="Q206" i="1"/>
  <c r="Q207" i="1"/>
  <c r="Q208" i="1"/>
  <c r="Q209" i="1"/>
  <c r="Q210" i="1"/>
  <c r="Q211" i="1"/>
  <c r="Q212" i="1"/>
  <c r="Q213" i="1"/>
  <c r="Q214" i="1"/>
  <c r="Q215" i="1"/>
  <c r="Q216" i="1"/>
  <c r="Q217" i="1"/>
  <c r="Q218" i="1"/>
  <c r="Q219" i="1"/>
  <c r="Q220" i="1"/>
  <c r="Q221" i="1"/>
  <c r="Q222" i="1"/>
  <c r="Q223" i="1"/>
  <c r="Q224" i="1"/>
  <c r="Q225" i="1"/>
  <c r="Q226" i="1"/>
  <c r="Q227" i="1"/>
  <c r="Q228" i="1"/>
  <c r="Q229" i="1"/>
  <c r="Q230" i="1"/>
  <c r="Q231" i="1"/>
  <c r="Q232" i="1"/>
  <c r="Q233" i="1"/>
  <c r="Q234" i="1"/>
  <c r="Q235" i="1"/>
  <c r="Q236" i="1"/>
  <c r="Q237" i="1"/>
  <c r="Q238" i="1"/>
  <c r="Q239" i="1"/>
  <c r="Q240" i="1"/>
  <c r="Q241" i="1"/>
  <c r="Q242" i="1"/>
  <c r="Q243" i="1"/>
  <c r="Q244" i="1"/>
  <c r="Q245" i="1"/>
  <c r="Q246" i="1"/>
  <c r="Q247" i="1"/>
  <c r="Q248" i="1"/>
  <c r="Q249" i="1"/>
  <c r="Q250" i="1"/>
  <c r="Q251" i="1"/>
  <c r="Q252" i="1"/>
  <c r="Q253" i="1"/>
  <c r="Q254" i="1"/>
  <c r="Q255" i="1"/>
  <c r="Q256" i="1"/>
  <c r="Q257" i="1"/>
  <c r="Q258" i="1"/>
  <c r="Q259" i="1"/>
  <c r="Q260" i="1"/>
  <c r="Q261" i="1"/>
  <c r="Q262" i="1"/>
  <c r="Q263" i="1"/>
  <c r="Q264" i="1"/>
  <c r="Q265" i="1"/>
  <c r="Q266" i="1"/>
  <c r="Q267" i="1"/>
  <c r="Q268" i="1"/>
  <c r="Q269" i="1"/>
  <c r="Q270" i="1"/>
  <c r="Q271" i="1"/>
  <c r="Q272" i="1"/>
  <c r="Q273" i="1"/>
  <c r="Q274" i="1"/>
  <c r="Q275" i="1"/>
  <c r="Q276" i="1"/>
  <c r="Q277" i="1"/>
  <c r="Q278" i="1"/>
  <c r="Q279" i="1"/>
  <c r="Q280" i="1"/>
  <c r="Q281" i="1"/>
  <c r="Q282" i="1"/>
  <c r="Q283" i="1"/>
  <c r="Q284" i="1"/>
  <c r="Q285" i="1"/>
  <c r="Q286" i="1"/>
  <c r="Q287" i="1"/>
  <c r="Q288" i="1"/>
  <c r="Q289" i="1"/>
  <c r="Q290" i="1"/>
  <c r="Q291" i="1"/>
  <c r="Q292" i="1"/>
  <c r="Q293" i="1"/>
  <c r="Q294" i="1"/>
  <c r="Q295" i="1"/>
  <c r="Q296" i="1"/>
  <c r="Q297" i="1"/>
  <c r="Q298" i="1"/>
  <c r="Q299" i="1"/>
  <c r="Q300" i="1"/>
  <c r="Q301" i="1"/>
  <c r="Q302" i="1"/>
  <c r="Q303" i="1"/>
  <c r="Q304" i="1"/>
  <c r="Q305" i="1"/>
  <c r="Q306" i="1"/>
  <c r="Q307" i="1"/>
  <c r="Q308" i="1"/>
  <c r="Q309" i="1"/>
  <c r="Q310" i="1"/>
  <c r="Q311" i="1"/>
  <c r="Q312" i="1"/>
  <c r="Q313" i="1"/>
  <c r="Q314" i="1"/>
  <c r="Q315" i="1"/>
  <c r="Q316" i="1"/>
  <c r="Q317" i="1"/>
  <c r="Q318" i="1"/>
  <c r="Q319" i="1"/>
  <c r="Q320" i="1"/>
  <c r="Q321" i="1"/>
  <c r="Q322" i="1"/>
  <c r="Q323" i="1"/>
  <c r="Q324" i="1"/>
  <c r="Q325" i="1"/>
  <c r="Q326" i="1"/>
  <c r="Q327" i="1"/>
  <c r="Q328" i="1"/>
  <c r="Q329" i="1"/>
  <c r="Q330" i="1"/>
  <c r="Q331" i="1"/>
  <c r="Q332" i="1"/>
  <c r="Q333" i="1"/>
  <c r="Q334" i="1"/>
  <c r="Q335" i="1"/>
  <c r="Q336" i="1"/>
  <c r="Q337" i="1"/>
  <c r="Q338" i="1"/>
  <c r="Q339" i="1"/>
  <c r="Q340" i="1"/>
  <c r="Q341" i="1"/>
  <c r="Q342" i="1"/>
  <c r="Q343" i="1"/>
  <c r="Q344" i="1"/>
  <c r="Q345" i="1"/>
  <c r="Q346" i="1"/>
  <c r="Q347" i="1"/>
  <c r="Q348" i="1"/>
  <c r="Q349" i="1"/>
  <c r="Q350" i="1"/>
  <c r="Q351" i="1"/>
  <c r="Q352" i="1"/>
  <c r="Q353" i="1"/>
  <c r="Q354" i="1"/>
  <c r="Q355" i="1"/>
  <c r="Q356" i="1"/>
  <c r="Q357" i="1"/>
  <c r="Q358" i="1"/>
  <c r="Q359" i="1"/>
  <c r="Q360" i="1"/>
  <c r="Q361" i="1"/>
  <c r="Q362" i="1"/>
  <c r="Q363" i="1"/>
  <c r="Q364" i="1"/>
  <c r="Q365" i="1"/>
  <c r="Q366" i="1"/>
  <c r="Q367" i="1"/>
  <c r="Q368" i="1"/>
  <c r="Q369" i="1"/>
  <c r="Q370" i="1"/>
  <c r="Q371" i="1"/>
  <c r="Q372" i="1"/>
  <c r="Q373" i="1"/>
  <c r="Q374" i="1"/>
  <c r="Q375" i="1"/>
  <c r="Q376" i="1"/>
  <c r="Q377" i="1"/>
  <c r="Q378" i="1"/>
  <c r="Q379" i="1"/>
  <c r="Q380" i="1"/>
  <c r="Q381" i="1"/>
  <c r="Q382" i="1"/>
  <c r="Q383" i="1"/>
  <c r="Q384" i="1"/>
  <c r="Q385" i="1"/>
  <c r="Q386" i="1"/>
  <c r="Q387" i="1"/>
  <c r="Q388" i="1"/>
  <c r="Q389" i="1"/>
  <c r="Q390" i="1"/>
  <c r="Q391" i="1"/>
  <c r="Q392" i="1"/>
  <c r="Q393" i="1"/>
  <c r="Q394" i="1"/>
  <c r="Q395" i="1"/>
  <c r="Q396" i="1"/>
  <c r="Q397" i="1"/>
  <c r="Q398" i="1"/>
  <c r="Q399" i="1"/>
  <c r="Q400" i="1"/>
  <c r="Q401" i="1"/>
  <c r="Q402" i="1"/>
  <c r="Q403" i="1"/>
  <c r="Q404" i="1"/>
  <c r="Q405" i="1"/>
  <c r="Q406" i="1"/>
  <c r="Q407" i="1"/>
  <c r="Q408" i="1"/>
  <c r="Q409" i="1"/>
  <c r="Q410" i="1"/>
  <c r="Q411" i="1"/>
  <c r="Q412" i="1"/>
  <c r="Q413" i="1"/>
  <c r="Q414" i="1"/>
  <c r="Q415" i="1"/>
  <c r="Q416" i="1"/>
  <c r="Q417" i="1"/>
  <c r="Q418" i="1"/>
  <c r="Q419" i="1"/>
  <c r="Q420" i="1"/>
  <c r="Q421" i="1"/>
  <c r="Q422" i="1"/>
  <c r="Q423" i="1"/>
  <c r="Q424" i="1"/>
  <c r="Q425" i="1"/>
  <c r="Q426" i="1"/>
  <c r="Q427" i="1"/>
  <c r="Q428" i="1"/>
  <c r="Q429" i="1"/>
  <c r="Q430" i="1"/>
  <c r="Q431" i="1"/>
  <c r="Q432" i="1"/>
  <c r="Q433" i="1"/>
  <c r="Q434" i="1"/>
  <c r="Q435" i="1"/>
  <c r="Q436" i="1"/>
  <c r="Q437" i="1"/>
  <c r="Q438" i="1"/>
  <c r="Q439" i="1"/>
  <c r="Q440" i="1"/>
  <c r="Q441" i="1"/>
  <c r="Q442" i="1"/>
  <c r="Q443" i="1"/>
  <c r="Q444" i="1"/>
  <c r="Q445" i="1"/>
  <c r="Q446" i="1"/>
  <c r="Q447" i="1"/>
  <c r="Q448" i="1"/>
  <c r="Q449" i="1"/>
  <c r="Q450" i="1"/>
  <c r="Q451" i="1"/>
  <c r="Q452" i="1"/>
  <c r="Q453" i="1"/>
  <c r="Q454" i="1"/>
  <c r="Q455" i="1"/>
  <c r="Q456" i="1"/>
  <c r="Q457" i="1"/>
  <c r="Q458" i="1"/>
  <c r="Q459" i="1"/>
  <c r="Q460" i="1"/>
  <c r="Q461" i="1"/>
  <c r="Q462" i="1"/>
  <c r="Q463" i="1"/>
  <c r="Q464" i="1"/>
  <c r="Q465" i="1"/>
  <c r="Q466" i="1"/>
  <c r="Q467" i="1"/>
  <c r="Q468" i="1"/>
  <c r="Q469" i="1"/>
  <c r="Q470" i="1"/>
  <c r="Q471" i="1"/>
  <c r="Q472" i="1"/>
  <c r="Q473" i="1"/>
  <c r="Q474" i="1"/>
  <c r="Q475" i="1"/>
  <c r="Q476" i="1"/>
  <c r="Q477" i="1"/>
  <c r="Q478" i="1"/>
  <c r="Q479" i="1"/>
  <c r="Q480" i="1"/>
  <c r="Q481" i="1"/>
  <c r="Q482" i="1"/>
  <c r="Q483" i="1"/>
  <c r="Q484" i="1"/>
  <c r="Q485" i="1"/>
  <c r="Q486" i="1"/>
  <c r="Q487" i="1"/>
  <c r="Q488" i="1"/>
  <c r="Q489" i="1"/>
  <c r="Q490" i="1"/>
  <c r="Q491" i="1"/>
  <c r="Q492" i="1"/>
  <c r="Q493" i="1"/>
  <c r="Q494" i="1"/>
  <c r="Q495" i="1"/>
  <c r="Q496" i="1"/>
  <c r="Q497" i="1"/>
  <c r="Q498" i="1"/>
  <c r="Q499" i="1"/>
  <c r="Q500" i="1"/>
  <c r="Q501" i="1"/>
  <c r="Q502" i="1"/>
  <c r="Q503" i="1"/>
  <c r="Q504" i="1"/>
  <c r="Q505" i="1"/>
  <c r="Q506" i="1"/>
  <c r="Q507" i="1"/>
  <c r="Q508" i="1"/>
  <c r="Q509" i="1"/>
  <c r="Q510" i="1"/>
  <c r="Q511" i="1"/>
  <c r="Q512" i="1"/>
  <c r="Q513" i="1"/>
  <c r="Q514" i="1"/>
  <c r="Q515" i="1"/>
  <c r="Q516" i="1"/>
  <c r="Q517" i="1"/>
  <c r="Q518" i="1"/>
  <c r="Q519" i="1"/>
  <c r="Q520" i="1"/>
  <c r="Q521" i="1"/>
  <c r="Q522" i="1"/>
  <c r="Q523" i="1"/>
  <c r="Q524" i="1"/>
  <c r="Q525" i="1"/>
  <c r="Q526" i="1"/>
  <c r="Q527" i="1"/>
  <c r="Q528" i="1"/>
  <c r="Q529" i="1"/>
  <c r="Q530" i="1"/>
  <c r="Q531" i="1"/>
  <c r="Q532" i="1"/>
  <c r="Q533" i="1"/>
  <c r="Q534" i="1"/>
  <c r="Q535" i="1"/>
  <c r="Q536" i="1"/>
  <c r="Q537" i="1"/>
  <c r="Q538" i="1"/>
  <c r="Q539" i="1"/>
  <c r="Q540" i="1"/>
  <c r="Q541" i="1"/>
  <c r="Q542" i="1"/>
  <c r="Q543" i="1"/>
  <c r="Q544" i="1"/>
  <c r="Q545" i="1"/>
  <c r="Q546" i="1"/>
  <c r="Q547" i="1"/>
  <c r="Q548" i="1"/>
  <c r="Q549" i="1"/>
  <c r="Q550" i="1"/>
  <c r="Q551" i="1"/>
  <c r="Q552" i="1"/>
  <c r="Q553" i="1"/>
  <c r="Q554" i="1"/>
  <c r="Q555" i="1"/>
  <c r="Q556" i="1"/>
  <c r="Q557" i="1"/>
  <c r="Q558" i="1"/>
  <c r="Q559" i="1"/>
  <c r="Q560" i="1"/>
  <c r="Q561" i="1"/>
  <c r="Q562" i="1"/>
  <c r="Q563" i="1"/>
  <c r="Q564" i="1"/>
  <c r="Q565" i="1"/>
  <c r="Q566" i="1"/>
  <c r="Q567" i="1"/>
  <c r="Q568" i="1"/>
  <c r="Q569" i="1"/>
  <c r="Q570" i="1"/>
  <c r="Q571" i="1"/>
  <c r="Q572" i="1"/>
  <c r="Q573" i="1"/>
  <c r="Q574" i="1"/>
  <c r="Q575" i="1"/>
  <c r="Q576" i="1"/>
  <c r="Q577" i="1"/>
  <c r="Q578" i="1"/>
  <c r="Q579" i="1"/>
  <c r="Q580" i="1"/>
  <c r="Q581" i="1"/>
  <c r="Q582" i="1"/>
  <c r="Q583" i="1"/>
  <c r="Q584" i="1"/>
  <c r="Q585" i="1"/>
  <c r="Q586" i="1"/>
  <c r="Q587" i="1"/>
  <c r="Q588" i="1"/>
  <c r="Q589" i="1"/>
  <c r="Q590" i="1"/>
  <c r="Q591" i="1"/>
  <c r="Q592" i="1"/>
  <c r="Q593" i="1"/>
  <c r="Q594" i="1"/>
  <c r="Q595" i="1"/>
  <c r="Q596" i="1"/>
  <c r="Q597" i="1"/>
  <c r="Q598" i="1"/>
  <c r="Q599" i="1"/>
  <c r="Q600" i="1"/>
  <c r="Q601" i="1"/>
  <c r="Q602" i="1"/>
  <c r="Q603" i="1"/>
  <c r="Q604" i="1"/>
  <c r="Q605" i="1"/>
  <c r="Q606" i="1"/>
  <c r="Q607" i="1"/>
  <c r="Q608" i="1"/>
  <c r="Q609" i="1"/>
  <c r="Q610" i="1"/>
  <c r="Q611" i="1"/>
  <c r="Q612" i="1"/>
  <c r="Q613" i="1"/>
  <c r="Q614" i="1"/>
  <c r="Q615" i="1"/>
  <c r="Q616" i="1"/>
  <c r="Q617" i="1"/>
  <c r="Q618" i="1"/>
  <c r="Q619" i="1"/>
  <c r="Q620" i="1"/>
  <c r="Q621" i="1"/>
  <c r="Q622" i="1"/>
  <c r="Q623" i="1"/>
  <c r="Q624" i="1"/>
  <c r="Q625" i="1"/>
  <c r="Q626" i="1"/>
  <c r="Q627" i="1"/>
  <c r="Q628" i="1"/>
  <c r="Q629" i="1"/>
  <c r="Q630" i="1"/>
  <c r="Q631" i="1"/>
  <c r="Q632" i="1"/>
  <c r="Q633" i="1"/>
  <c r="Q634" i="1"/>
  <c r="Q635" i="1"/>
  <c r="Q636" i="1"/>
  <c r="Q637" i="1"/>
  <c r="Q638" i="1"/>
  <c r="Q639" i="1"/>
  <c r="Q640" i="1"/>
  <c r="Q641" i="1"/>
  <c r="Q642" i="1"/>
  <c r="Q643" i="1"/>
  <c r="Q644" i="1"/>
  <c r="Q645" i="1"/>
  <c r="Q646" i="1"/>
  <c r="Q647" i="1"/>
  <c r="Q648" i="1"/>
  <c r="Q649" i="1"/>
  <c r="Q650" i="1"/>
  <c r="Q651" i="1"/>
  <c r="Q652" i="1"/>
  <c r="Q653" i="1"/>
  <c r="Q654" i="1"/>
  <c r="Q655" i="1"/>
  <c r="Q656" i="1"/>
  <c r="Q657" i="1"/>
  <c r="Q658" i="1"/>
  <c r="Q659" i="1"/>
  <c r="Q660" i="1"/>
  <c r="Q661" i="1"/>
  <c r="Q662" i="1"/>
  <c r="Q663" i="1"/>
  <c r="Q664" i="1"/>
  <c r="Q665" i="1"/>
  <c r="Q666" i="1"/>
  <c r="Q667" i="1"/>
  <c r="Q668" i="1"/>
  <c r="Q669" i="1"/>
  <c r="Q670" i="1"/>
  <c r="Q671" i="1"/>
  <c r="Q672" i="1"/>
  <c r="Q673" i="1"/>
  <c r="Q674" i="1"/>
  <c r="Q675" i="1"/>
  <c r="Q676" i="1"/>
  <c r="Q677" i="1"/>
  <c r="Q678" i="1"/>
  <c r="Q679" i="1"/>
  <c r="Q680" i="1"/>
  <c r="Q681" i="1"/>
  <c r="Q682" i="1"/>
  <c r="Q683" i="1"/>
  <c r="Q684" i="1"/>
  <c r="Q685" i="1"/>
  <c r="Q686" i="1"/>
  <c r="Q687" i="1"/>
  <c r="Q688" i="1"/>
  <c r="Q689" i="1"/>
  <c r="Q690" i="1"/>
  <c r="Q691" i="1"/>
  <c r="Q692" i="1"/>
  <c r="Q693" i="1"/>
  <c r="Q694" i="1"/>
  <c r="Q695" i="1"/>
  <c r="Q696" i="1"/>
  <c r="Q697" i="1"/>
  <c r="Q698" i="1"/>
  <c r="Q699" i="1"/>
  <c r="Q700" i="1"/>
  <c r="Q701" i="1"/>
  <c r="Q702" i="1"/>
  <c r="Q703" i="1"/>
  <c r="Q704" i="1"/>
  <c r="Q705" i="1"/>
  <c r="Q706" i="1"/>
  <c r="Q707" i="1"/>
  <c r="Q708" i="1"/>
  <c r="Q709" i="1"/>
  <c r="Q710" i="1"/>
  <c r="Q711" i="1"/>
  <c r="Q712" i="1"/>
  <c r="Q713" i="1"/>
  <c r="Q714" i="1"/>
  <c r="Q715" i="1"/>
  <c r="Q716" i="1"/>
  <c r="Q717" i="1"/>
  <c r="Q718" i="1"/>
  <c r="Q719" i="1"/>
  <c r="Q720" i="1"/>
  <c r="Q721" i="1"/>
  <c r="Q722" i="1"/>
  <c r="Q723" i="1"/>
  <c r="Q724" i="1"/>
  <c r="Q725" i="1"/>
  <c r="Q726" i="1"/>
  <c r="Q727" i="1"/>
  <c r="Q728" i="1"/>
  <c r="Q729" i="1"/>
  <c r="Q730" i="1"/>
  <c r="Q731" i="1"/>
  <c r="Q732" i="1"/>
  <c r="Q733" i="1"/>
  <c r="Q734" i="1"/>
  <c r="Q735" i="1"/>
  <c r="Q736" i="1"/>
  <c r="Q737" i="1"/>
  <c r="Q738" i="1"/>
  <c r="Q739" i="1"/>
  <c r="Q740" i="1"/>
  <c r="Q741" i="1"/>
  <c r="Q742" i="1"/>
  <c r="Q743" i="1"/>
  <c r="Q744" i="1"/>
  <c r="Q745" i="1"/>
  <c r="Q746" i="1"/>
  <c r="Q747" i="1"/>
  <c r="Q748" i="1"/>
  <c r="Q749" i="1"/>
  <c r="Q750" i="1"/>
  <c r="Q751" i="1"/>
  <c r="Q752" i="1"/>
  <c r="Q753" i="1"/>
  <c r="Q754" i="1"/>
  <c r="Q755" i="1"/>
  <c r="Q756" i="1"/>
  <c r="Q757" i="1"/>
  <c r="Q758" i="1"/>
  <c r="Q759" i="1"/>
  <c r="Q760" i="1"/>
  <c r="Q761" i="1"/>
  <c r="Q762" i="1"/>
  <c r="Q763" i="1"/>
  <c r="Q764" i="1"/>
  <c r="Q765" i="1"/>
  <c r="Q766" i="1"/>
  <c r="Q767" i="1"/>
  <c r="Q768" i="1"/>
  <c r="Q769" i="1"/>
  <c r="Q770" i="1"/>
  <c r="Q771" i="1"/>
  <c r="Q772" i="1"/>
  <c r="Q773" i="1"/>
  <c r="Q774" i="1"/>
  <c r="Q775" i="1"/>
  <c r="Q776" i="1"/>
  <c r="Q777" i="1"/>
  <c r="Q778" i="1"/>
  <c r="Q779" i="1"/>
  <c r="Q780" i="1"/>
  <c r="Q781" i="1"/>
  <c r="Q782" i="1"/>
  <c r="Q783" i="1"/>
  <c r="Q784" i="1"/>
  <c r="Q785" i="1"/>
  <c r="Q786" i="1"/>
  <c r="Q787" i="1"/>
  <c r="Q788" i="1"/>
  <c r="Q789" i="1"/>
  <c r="Q790" i="1"/>
  <c r="Q791" i="1"/>
  <c r="Q792" i="1"/>
  <c r="Q793" i="1"/>
  <c r="Q794" i="1"/>
  <c r="Q795" i="1"/>
  <c r="Q796" i="1"/>
  <c r="Q797" i="1"/>
  <c r="Q798" i="1"/>
  <c r="Q799" i="1"/>
  <c r="Q800" i="1"/>
  <c r="Q801" i="1"/>
  <c r="Q802" i="1"/>
  <c r="Q803" i="1"/>
  <c r="Q804" i="1"/>
  <c r="Q805" i="1"/>
  <c r="Q806" i="1"/>
  <c r="Q807" i="1"/>
  <c r="Q808" i="1"/>
  <c r="Q809" i="1"/>
  <c r="Q810" i="1"/>
  <c r="Q811" i="1"/>
  <c r="Q812" i="1"/>
  <c r="Q813" i="1"/>
  <c r="Q814" i="1"/>
  <c r="Q815" i="1"/>
  <c r="Q816" i="1"/>
  <c r="Q817" i="1"/>
  <c r="Q818" i="1"/>
  <c r="Q819" i="1"/>
  <c r="Q820" i="1"/>
  <c r="Q821" i="1"/>
  <c r="Q822" i="1"/>
  <c r="Q823" i="1"/>
  <c r="Q824" i="1"/>
  <c r="Q825" i="1"/>
  <c r="Q826" i="1"/>
  <c r="Q827" i="1"/>
  <c r="Q828" i="1"/>
  <c r="Q829" i="1"/>
  <c r="Q830" i="1"/>
  <c r="Q831" i="1"/>
  <c r="Q832" i="1"/>
  <c r="Q833" i="1"/>
  <c r="Q834" i="1"/>
  <c r="Q835" i="1"/>
  <c r="Q836" i="1"/>
  <c r="Q837" i="1"/>
  <c r="Q838" i="1"/>
  <c r="Q839" i="1"/>
  <c r="Q840" i="1"/>
  <c r="Q841" i="1"/>
  <c r="Q842" i="1"/>
  <c r="Q843" i="1"/>
  <c r="Q844" i="1"/>
  <c r="Q845" i="1"/>
  <c r="Q846" i="1"/>
  <c r="Q847" i="1"/>
  <c r="Q848" i="1"/>
  <c r="Q849" i="1"/>
  <c r="Q850" i="1"/>
  <c r="Q851" i="1"/>
  <c r="Q852" i="1"/>
  <c r="Q853" i="1"/>
  <c r="Q854" i="1"/>
  <c r="Q855" i="1"/>
  <c r="Q856" i="1"/>
  <c r="Q857" i="1"/>
  <c r="Q858" i="1"/>
  <c r="Q859" i="1"/>
  <c r="Q860" i="1"/>
  <c r="Q861" i="1"/>
  <c r="Q862" i="1"/>
  <c r="Q863" i="1"/>
  <c r="Q864" i="1"/>
  <c r="Q865" i="1"/>
  <c r="Q866" i="1"/>
  <c r="Q867" i="1"/>
  <c r="Q868" i="1"/>
  <c r="Q869" i="1"/>
  <c r="Q870" i="1"/>
  <c r="Q871" i="1"/>
  <c r="Q872" i="1"/>
  <c r="Q873" i="1"/>
  <c r="Q874" i="1"/>
  <c r="Q875" i="1"/>
  <c r="Q876" i="1"/>
  <c r="Q877" i="1"/>
  <c r="Q878" i="1"/>
  <c r="Q879" i="1"/>
  <c r="Q880" i="1"/>
  <c r="Q881" i="1"/>
  <c r="Q882" i="1"/>
  <c r="Q883" i="1"/>
  <c r="Q884" i="1"/>
  <c r="Q885" i="1"/>
  <c r="Q886" i="1"/>
  <c r="Q887" i="1"/>
  <c r="Q888" i="1"/>
  <c r="Q889" i="1"/>
  <c r="Q890" i="1"/>
  <c r="Q891" i="1"/>
  <c r="Q892" i="1"/>
  <c r="Q893" i="1"/>
  <c r="Q894" i="1"/>
  <c r="Q895" i="1"/>
  <c r="Q896" i="1"/>
  <c r="Q897" i="1"/>
  <c r="Q898" i="1"/>
  <c r="Q899" i="1"/>
  <c r="Q900" i="1"/>
  <c r="Q901" i="1"/>
  <c r="Q902" i="1"/>
  <c r="Q903" i="1"/>
  <c r="Q904" i="1"/>
  <c r="Q905" i="1"/>
  <c r="Q906" i="1"/>
  <c r="Q907" i="1"/>
  <c r="Q908" i="1"/>
  <c r="Q909" i="1"/>
  <c r="Q910" i="1"/>
  <c r="Q911" i="1"/>
  <c r="Q912" i="1"/>
  <c r="Q913" i="1"/>
  <c r="Q914" i="1"/>
  <c r="Q915" i="1"/>
  <c r="Q916" i="1"/>
  <c r="Q917" i="1"/>
  <c r="Q918" i="1"/>
  <c r="Q919" i="1"/>
  <c r="Q920" i="1"/>
  <c r="Q921" i="1"/>
  <c r="Q922" i="1"/>
  <c r="Q923" i="1"/>
  <c r="Q924" i="1"/>
  <c r="Q925" i="1"/>
  <c r="Q926" i="1"/>
  <c r="Q927" i="1"/>
  <c r="Q928" i="1"/>
  <c r="Q929" i="1"/>
  <c r="Q930" i="1"/>
  <c r="Q931" i="1"/>
  <c r="Q932" i="1"/>
  <c r="Q933" i="1"/>
  <c r="Q934" i="1"/>
  <c r="Q935" i="1"/>
  <c r="Q936" i="1"/>
  <c r="Q937" i="1"/>
  <c r="Q938" i="1"/>
  <c r="Q939" i="1"/>
  <c r="Q940" i="1"/>
  <c r="Q941" i="1"/>
  <c r="Q942" i="1"/>
  <c r="Q943" i="1"/>
  <c r="Q944" i="1"/>
  <c r="Q945" i="1"/>
  <c r="Q946" i="1"/>
  <c r="Q947" i="1"/>
  <c r="Q948" i="1"/>
  <c r="Q949" i="1"/>
  <c r="Q950" i="1"/>
  <c r="Q951" i="1"/>
  <c r="Q952" i="1"/>
  <c r="Q953" i="1"/>
  <c r="Q954" i="1"/>
  <c r="Q955" i="1"/>
  <c r="Q956" i="1"/>
  <c r="Q957" i="1"/>
  <c r="Q958" i="1"/>
  <c r="Q959" i="1"/>
  <c r="Q960" i="1"/>
  <c r="Q961" i="1"/>
  <c r="Q962" i="1"/>
  <c r="Q963" i="1"/>
  <c r="Q964" i="1"/>
  <c r="Q965" i="1"/>
  <c r="Q966" i="1"/>
  <c r="Q967" i="1"/>
  <c r="Q968" i="1"/>
  <c r="Q969" i="1"/>
  <c r="Q970" i="1"/>
  <c r="Q971" i="1"/>
  <c r="Q972" i="1"/>
  <c r="Q973" i="1"/>
  <c r="Q974" i="1"/>
  <c r="Q975" i="1"/>
  <c r="Q976" i="1"/>
  <c r="Q977" i="1"/>
  <c r="Q978" i="1"/>
  <c r="Q979" i="1"/>
  <c r="Q980" i="1"/>
  <c r="Q981" i="1"/>
  <c r="Q982" i="1"/>
  <c r="Q983" i="1"/>
  <c r="Q984" i="1"/>
  <c r="Q985" i="1"/>
  <c r="Q986" i="1"/>
  <c r="Q987" i="1"/>
  <c r="Q988" i="1"/>
  <c r="Q989" i="1"/>
  <c r="Q990" i="1"/>
  <c r="Q991" i="1"/>
  <c r="Q992" i="1"/>
  <c r="Q993" i="1"/>
  <c r="Q994" i="1"/>
  <c r="Q995" i="1"/>
  <c r="Q996" i="1"/>
  <c r="Q997" i="1"/>
  <c r="Q998" i="1"/>
  <c r="Q999" i="1"/>
  <c r="Q1000" i="1"/>
  <c r="Q1001" i="1"/>
  <c r="Q1002" i="1"/>
  <c r="Q1003" i="1"/>
  <c r="Q1004" i="1"/>
  <c r="Q1005" i="1"/>
  <c r="Q1006" i="1"/>
  <c r="Q1007" i="1"/>
  <c r="Q1008" i="1"/>
  <c r="Q1009" i="1"/>
  <c r="Q1010" i="1"/>
  <c r="Q1011" i="1"/>
  <c r="Q1012" i="1"/>
  <c r="Q1013" i="1"/>
  <c r="Q1014" i="1"/>
  <c r="Q1015" i="1"/>
  <c r="Q1016" i="1"/>
  <c r="Q1017" i="1"/>
  <c r="Q1018" i="1"/>
  <c r="Q1019" i="1"/>
  <c r="Q1020" i="1"/>
  <c r="Q1021" i="1"/>
  <c r="Q1022" i="1"/>
  <c r="Q1023" i="1"/>
  <c r="Q1024" i="1"/>
  <c r="Q1025" i="1"/>
  <c r="Q1026" i="1"/>
  <c r="Q1027" i="1"/>
  <c r="Q1028" i="1"/>
  <c r="Q1029" i="1"/>
  <c r="Q1030" i="1"/>
  <c r="Q1031" i="1"/>
  <c r="Q1032" i="1"/>
  <c r="Q1033" i="1"/>
  <c r="Q1034" i="1"/>
  <c r="Q1035" i="1"/>
  <c r="Q1036" i="1"/>
  <c r="Q1037" i="1"/>
  <c r="Q1038" i="1"/>
  <c r="Q1039" i="1"/>
  <c r="Q1040" i="1"/>
  <c r="Q1041" i="1"/>
  <c r="Q1042" i="1"/>
  <c r="Q1043" i="1"/>
  <c r="Q1044" i="1"/>
  <c r="Q1045" i="1"/>
  <c r="Q1046" i="1"/>
  <c r="Q1047" i="1"/>
  <c r="Q1048" i="1"/>
  <c r="Q1049" i="1"/>
  <c r="Q1050" i="1"/>
  <c r="Q1051" i="1"/>
  <c r="Q1052" i="1"/>
  <c r="Q1053" i="1"/>
  <c r="Q1054" i="1"/>
  <c r="Q1055" i="1"/>
  <c r="Q1056" i="1"/>
  <c r="Q1057" i="1"/>
  <c r="Q1058" i="1"/>
  <c r="Q1059" i="1"/>
  <c r="Q1060" i="1"/>
  <c r="Q1061" i="1"/>
  <c r="Q1062" i="1"/>
  <c r="Q1063" i="1"/>
  <c r="Q1064" i="1"/>
  <c r="Q1065" i="1"/>
  <c r="Q1066" i="1"/>
  <c r="Q1067" i="1"/>
  <c r="Q1068" i="1"/>
  <c r="Q1069" i="1"/>
  <c r="Q1070" i="1"/>
  <c r="Q1071" i="1"/>
  <c r="Q1072" i="1"/>
  <c r="Q1073" i="1"/>
  <c r="Q1074" i="1"/>
  <c r="Q1075" i="1"/>
  <c r="Q1076" i="1"/>
  <c r="Q1077" i="1"/>
  <c r="Q1078" i="1"/>
  <c r="Q1079" i="1"/>
  <c r="Q1080" i="1"/>
  <c r="Q1081" i="1"/>
  <c r="Q1082" i="1"/>
  <c r="Q1083" i="1"/>
  <c r="Q1084" i="1"/>
  <c r="Q1085" i="1"/>
  <c r="Q1086" i="1"/>
  <c r="Q1087" i="1"/>
  <c r="Q1088" i="1"/>
  <c r="Q1089" i="1"/>
  <c r="Q1090" i="1"/>
  <c r="Q1091" i="1"/>
  <c r="Q1092" i="1"/>
  <c r="Q1093" i="1"/>
  <c r="Q1094" i="1"/>
  <c r="Q1095" i="1"/>
  <c r="Q1096" i="1"/>
  <c r="Q1097" i="1"/>
  <c r="Q1098" i="1"/>
  <c r="Q1099" i="1"/>
  <c r="Q1100" i="1"/>
  <c r="Q1101" i="1"/>
  <c r="Q1102" i="1"/>
  <c r="Q1103" i="1"/>
  <c r="Q1104" i="1"/>
  <c r="Q1105" i="1"/>
  <c r="Q1106" i="1"/>
  <c r="Q1107" i="1"/>
  <c r="Q1108" i="1"/>
  <c r="Q1109" i="1"/>
  <c r="Q1110" i="1"/>
  <c r="Q1111" i="1"/>
  <c r="Q1112" i="1"/>
  <c r="Q1113" i="1"/>
  <c r="Q1114" i="1"/>
  <c r="Q1115" i="1"/>
  <c r="Q1116" i="1"/>
  <c r="Q1117" i="1"/>
  <c r="Q1118" i="1"/>
  <c r="Q1119" i="1"/>
  <c r="Q1120" i="1"/>
  <c r="Q1121" i="1"/>
  <c r="Q1122" i="1"/>
  <c r="Q1123" i="1"/>
  <c r="Q1124" i="1"/>
  <c r="Q1125" i="1"/>
  <c r="Q1126" i="1"/>
  <c r="Q1127" i="1"/>
  <c r="Q1128" i="1"/>
  <c r="Q1129" i="1"/>
  <c r="Q1130" i="1"/>
  <c r="Q1131" i="1"/>
  <c r="Q1132" i="1"/>
  <c r="Q1133" i="1"/>
  <c r="Q1134" i="1"/>
  <c r="Q1135" i="1"/>
  <c r="Q1136" i="1"/>
  <c r="Q1137" i="1"/>
  <c r="Q1138" i="1"/>
  <c r="Q1139" i="1"/>
  <c r="Q1140" i="1"/>
  <c r="Q1141" i="1"/>
  <c r="Q1142" i="1"/>
  <c r="Q1143" i="1"/>
  <c r="Q1144" i="1"/>
  <c r="Q1145" i="1"/>
  <c r="Q1146" i="1"/>
  <c r="Q1147" i="1"/>
  <c r="Q1148" i="1"/>
  <c r="Q1149" i="1"/>
  <c r="Q1150" i="1"/>
  <c r="Q1151" i="1"/>
  <c r="Q1152" i="1"/>
  <c r="Q1153" i="1"/>
  <c r="Q1154" i="1"/>
  <c r="Q1155" i="1"/>
  <c r="Q1156" i="1"/>
  <c r="Q1157" i="1"/>
  <c r="Q1158" i="1"/>
  <c r="Q1159" i="1"/>
  <c r="Q1160" i="1"/>
  <c r="Q1161" i="1"/>
  <c r="Q1162" i="1"/>
  <c r="Q1163" i="1"/>
  <c r="Q1164" i="1"/>
  <c r="Q1165" i="1"/>
  <c r="Q1166" i="1"/>
  <c r="Q1167" i="1"/>
  <c r="Q1168" i="1"/>
  <c r="Q1169" i="1"/>
  <c r="Q1170" i="1"/>
  <c r="Q1171" i="1"/>
  <c r="Q1172" i="1"/>
  <c r="Q1173" i="1"/>
  <c r="Q1174" i="1"/>
  <c r="Q1175" i="1"/>
  <c r="Q1176" i="1"/>
  <c r="Q1177" i="1"/>
  <c r="Q1178" i="1"/>
  <c r="Q1179" i="1"/>
  <c r="Q1180" i="1"/>
  <c r="Q1181" i="1"/>
  <c r="Q1182" i="1"/>
  <c r="Q1183" i="1"/>
  <c r="Q1184" i="1"/>
  <c r="Q1185" i="1"/>
  <c r="Q1186" i="1"/>
  <c r="Q1187" i="1"/>
  <c r="Q1188" i="1"/>
  <c r="Q1189" i="1"/>
  <c r="Q1190" i="1"/>
  <c r="Q1191" i="1"/>
  <c r="Q1192" i="1"/>
  <c r="Q1193" i="1"/>
  <c r="Q1194" i="1"/>
  <c r="Q1195" i="1"/>
  <c r="Q1196" i="1"/>
  <c r="Q1197" i="1"/>
  <c r="Q1198" i="1"/>
  <c r="Q1199" i="1"/>
  <c r="Q1200" i="1"/>
  <c r="Q1201" i="1"/>
  <c r="Q1202" i="1"/>
  <c r="Q1203" i="1"/>
  <c r="Q1204" i="1"/>
  <c r="Q1205" i="1"/>
  <c r="Q1206" i="1"/>
  <c r="Q1207" i="1"/>
  <c r="Q1208" i="1"/>
  <c r="Q1209" i="1"/>
  <c r="Q1210" i="1"/>
  <c r="Q1211" i="1"/>
  <c r="Q1212" i="1"/>
  <c r="Q1213" i="1"/>
  <c r="Q1214" i="1"/>
  <c r="Q1215" i="1"/>
  <c r="Q1216" i="1"/>
  <c r="Q1217" i="1"/>
  <c r="Q1218" i="1"/>
  <c r="Q1219" i="1"/>
  <c r="Q1220" i="1"/>
  <c r="Q1221" i="1"/>
  <c r="Q1222" i="1"/>
  <c r="Q1223" i="1"/>
  <c r="Q1224" i="1"/>
  <c r="Q1225" i="1"/>
  <c r="Q1226" i="1"/>
  <c r="Q1227" i="1"/>
  <c r="Q1228" i="1"/>
  <c r="Q1229" i="1"/>
  <c r="Q1230" i="1"/>
  <c r="Q1231" i="1"/>
  <c r="Q1232" i="1"/>
  <c r="Q1233" i="1"/>
  <c r="Q1234" i="1"/>
  <c r="Q1235" i="1"/>
  <c r="Q1236" i="1"/>
  <c r="Q1237" i="1"/>
  <c r="Q1238" i="1"/>
  <c r="Q1239" i="1"/>
  <c r="Q1240" i="1"/>
  <c r="Q1241" i="1"/>
  <c r="Q1242" i="1"/>
  <c r="Q1243" i="1"/>
  <c r="Q1244" i="1"/>
  <c r="Q1245" i="1"/>
  <c r="Q1246" i="1"/>
  <c r="Q1247" i="1"/>
  <c r="Q1248" i="1"/>
  <c r="Q1249" i="1"/>
  <c r="Q1250" i="1"/>
  <c r="Q1251" i="1"/>
  <c r="Q1252" i="1"/>
  <c r="Q1253" i="1"/>
  <c r="Q1254" i="1"/>
  <c r="Q1255" i="1"/>
  <c r="Q1256" i="1"/>
  <c r="Q1257" i="1"/>
  <c r="Q1258" i="1"/>
  <c r="Q1259" i="1"/>
  <c r="Q1260" i="1"/>
  <c r="Q1261" i="1"/>
  <c r="Q1262" i="1"/>
  <c r="Q1263" i="1"/>
  <c r="Q1264" i="1"/>
  <c r="Q1265" i="1"/>
  <c r="Q1266" i="1"/>
  <c r="Q1267" i="1"/>
  <c r="Q1268" i="1"/>
  <c r="Q1269" i="1"/>
  <c r="Q1270" i="1"/>
  <c r="Q1271" i="1"/>
  <c r="Q1272" i="1"/>
  <c r="Q1273" i="1"/>
  <c r="Q1274" i="1"/>
  <c r="Q1275" i="1"/>
  <c r="Q1276" i="1"/>
  <c r="Q1277" i="1"/>
  <c r="Q1278" i="1"/>
  <c r="Q1279" i="1"/>
  <c r="Q1280" i="1"/>
  <c r="Q1281" i="1"/>
  <c r="Q1282" i="1"/>
  <c r="Q1283" i="1"/>
  <c r="Q1284" i="1"/>
  <c r="Q1285" i="1"/>
  <c r="Q1286" i="1"/>
  <c r="Q1287" i="1"/>
  <c r="Q1288" i="1"/>
  <c r="Q1289" i="1"/>
  <c r="Q1290" i="1"/>
  <c r="Q1291" i="1"/>
  <c r="Q1292" i="1"/>
  <c r="Q1293" i="1"/>
  <c r="Q1294" i="1"/>
  <c r="Q1295" i="1"/>
  <c r="Q1296" i="1"/>
  <c r="Q1297" i="1"/>
  <c r="Q1298" i="1"/>
  <c r="Q1299" i="1"/>
  <c r="Q1300" i="1"/>
  <c r="Q1301" i="1"/>
  <c r="Q1302" i="1"/>
  <c r="Q1303" i="1"/>
  <c r="Q1304" i="1"/>
  <c r="Q1305" i="1"/>
  <c r="Q1306" i="1"/>
  <c r="Q1307" i="1"/>
  <c r="Q1308" i="1"/>
  <c r="Q1309" i="1"/>
  <c r="Q1310" i="1"/>
  <c r="Q1311" i="1"/>
  <c r="Q1312" i="1"/>
  <c r="Q1313" i="1"/>
  <c r="Q1314" i="1"/>
  <c r="Q1315" i="1"/>
  <c r="Q1316" i="1"/>
  <c r="Q1317" i="1"/>
  <c r="Q1318" i="1"/>
  <c r="Q1319" i="1"/>
  <c r="Q1320" i="1"/>
  <c r="Q1321" i="1"/>
  <c r="Q1322" i="1"/>
  <c r="Q1323" i="1"/>
  <c r="Q1324" i="1"/>
  <c r="Q1325" i="1"/>
  <c r="Q1326" i="1"/>
  <c r="Q1327" i="1"/>
  <c r="Q1328" i="1"/>
  <c r="Q1329" i="1"/>
  <c r="Q1330" i="1"/>
  <c r="Q1331" i="1"/>
  <c r="Q1332" i="1"/>
  <c r="Q1333" i="1"/>
  <c r="Q1334" i="1"/>
  <c r="Q1335" i="1"/>
  <c r="Q1336" i="1"/>
  <c r="Q1337" i="1"/>
  <c r="Q1338" i="1"/>
  <c r="Q1339" i="1"/>
  <c r="Q1340" i="1"/>
  <c r="Q1341" i="1"/>
  <c r="Q1342" i="1"/>
  <c r="Q1343" i="1"/>
  <c r="Q1344" i="1"/>
  <c r="Q1345" i="1"/>
  <c r="Q1346" i="1"/>
  <c r="Q1347" i="1"/>
  <c r="Q1348" i="1"/>
  <c r="Q1349" i="1"/>
  <c r="Q1350" i="1"/>
  <c r="Q1351" i="1"/>
  <c r="Q1352" i="1"/>
  <c r="Q1353" i="1"/>
  <c r="Q1354" i="1"/>
  <c r="Q1355" i="1"/>
  <c r="Q1356" i="1"/>
  <c r="Q1357" i="1"/>
  <c r="Q1358" i="1"/>
  <c r="Q1359" i="1"/>
  <c r="Q1360" i="1"/>
  <c r="Q1361" i="1"/>
  <c r="Q1362" i="1"/>
  <c r="Q1363" i="1"/>
  <c r="Q1364" i="1"/>
  <c r="Q1365" i="1"/>
  <c r="Q1366" i="1"/>
  <c r="Q1367" i="1"/>
  <c r="Q1368" i="1"/>
  <c r="Q1369" i="1"/>
  <c r="Q1370" i="1"/>
  <c r="Q1371" i="1"/>
  <c r="Q1372" i="1"/>
  <c r="Q1373" i="1"/>
  <c r="Q1374" i="1"/>
  <c r="Q1375" i="1"/>
  <c r="Q1376" i="1"/>
  <c r="Q1377" i="1"/>
  <c r="Q1378" i="1"/>
  <c r="Q1379" i="1"/>
  <c r="Q1380" i="1"/>
  <c r="Q1381" i="1"/>
  <c r="Q1382" i="1"/>
  <c r="Q1383" i="1"/>
  <c r="Q1384" i="1"/>
  <c r="Q1385" i="1"/>
  <c r="Q1386" i="1"/>
  <c r="Q1387" i="1"/>
  <c r="Q1388" i="1"/>
  <c r="Q1389" i="1"/>
  <c r="Q1390" i="1"/>
  <c r="Q1391" i="1"/>
  <c r="Q1392" i="1"/>
  <c r="Q1393" i="1"/>
  <c r="Q1394" i="1"/>
  <c r="Q1395" i="1"/>
  <c r="Q1396" i="1"/>
  <c r="Q1397" i="1"/>
  <c r="Q1398" i="1"/>
  <c r="Q1399" i="1"/>
  <c r="Q1400" i="1"/>
  <c r="Q1401" i="1"/>
  <c r="Q1402" i="1"/>
  <c r="Q1403" i="1"/>
  <c r="Q1404" i="1"/>
  <c r="Q1405" i="1"/>
  <c r="Q1406" i="1"/>
  <c r="Q1407" i="1"/>
  <c r="Q1408" i="1"/>
  <c r="Q1409" i="1"/>
  <c r="Q1410" i="1"/>
  <c r="Q1411" i="1"/>
  <c r="Q1412" i="1"/>
  <c r="Q1413" i="1"/>
  <c r="Q1414" i="1"/>
  <c r="Q1415" i="1"/>
  <c r="Q1416" i="1"/>
  <c r="Q1417" i="1"/>
  <c r="Q1418" i="1"/>
  <c r="Q1419" i="1"/>
  <c r="Q1420" i="1"/>
  <c r="Q1421" i="1"/>
  <c r="Q1422" i="1"/>
  <c r="Q1423" i="1"/>
  <c r="Q1424" i="1"/>
  <c r="Q1425" i="1"/>
  <c r="Q1426" i="1"/>
  <c r="Q1427" i="1"/>
  <c r="Q1428" i="1"/>
  <c r="Q1429" i="1"/>
  <c r="Q1430" i="1"/>
  <c r="Q1431" i="1"/>
  <c r="Q1432" i="1"/>
  <c r="Q1433" i="1"/>
  <c r="Q1434" i="1"/>
  <c r="Q1435" i="1"/>
  <c r="Q1436" i="1"/>
  <c r="Q1437" i="1"/>
  <c r="Q1438" i="1"/>
  <c r="Q1439" i="1"/>
  <c r="Q1440" i="1"/>
  <c r="Q1441" i="1"/>
  <c r="Q1442" i="1"/>
  <c r="Q1443" i="1"/>
  <c r="Q1444" i="1"/>
  <c r="Q1445" i="1"/>
  <c r="Q1446" i="1"/>
  <c r="Q1447" i="1"/>
  <c r="Q1448" i="1"/>
  <c r="Q1449" i="1"/>
  <c r="Q1450" i="1"/>
  <c r="Q1451" i="1"/>
  <c r="Q1452" i="1"/>
  <c r="Q1453" i="1"/>
  <c r="Q1454" i="1"/>
  <c r="Q1455" i="1"/>
  <c r="Q1456" i="1"/>
  <c r="Q1457" i="1"/>
  <c r="Q1458" i="1"/>
  <c r="Q1459" i="1"/>
  <c r="Q1460" i="1"/>
  <c r="Q1461" i="1"/>
  <c r="Q1462" i="1"/>
  <c r="Q1463" i="1"/>
  <c r="Q1464" i="1"/>
  <c r="Q1465" i="1"/>
  <c r="Q1466" i="1"/>
  <c r="Q1467" i="1"/>
  <c r="Q1468" i="1"/>
  <c r="Q1469" i="1"/>
  <c r="Q1470" i="1"/>
  <c r="Q1471" i="1"/>
  <c r="Q1472" i="1"/>
  <c r="Q1473" i="1"/>
  <c r="Q1474" i="1"/>
  <c r="Q1475" i="1"/>
  <c r="Q1476" i="1"/>
  <c r="Q1477" i="1"/>
  <c r="Q1478" i="1"/>
  <c r="Q1479" i="1"/>
  <c r="Q1480" i="1"/>
  <c r="Q1481" i="1"/>
  <c r="Q1482" i="1"/>
  <c r="Q1483" i="1"/>
  <c r="Q1484" i="1"/>
  <c r="Q1485" i="1"/>
  <c r="Q1486" i="1"/>
  <c r="Q1487" i="1"/>
  <c r="Q1488" i="1"/>
  <c r="Q1489" i="1"/>
  <c r="Q1490" i="1"/>
  <c r="Q1491" i="1"/>
  <c r="Q1492" i="1"/>
  <c r="Q1493" i="1"/>
  <c r="Q1494" i="1"/>
  <c r="Q1495" i="1"/>
  <c r="Q1496" i="1"/>
  <c r="Q1497" i="1"/>
  <c r="Q1498" i="1"/>
  <c r="Q1499" i="1"/>
  <c r="Q1500" i="1"/>
  <c r="Q1501" i="1"/>
  <c r="Q1502" i="1"/>
  <c r="Q1503" i="1"/>
  <c r="Q1504" i="1"/>
  <c r="Q1505" i="1"/>
  <c r="Q1506" i="1"/>
  <c r="Q1507" i="1"/>
  <c r="Q1508" i="1"/>
  <c r="Q1509" i="1"/>
  <c r="Q1510" i="1"/>
  <c r="Q1511" i="1"/>
  <c r="Q1512" i="1"/>
  <c r="Q1513" i="1"/>
  <c r="Q1514" i="1"/>
  <c r="Q1515" i="1"/>
  <c r="Q1516" i="1"/>
  <c r="Q1517" i="1"/>
  <c r="Q1518" i="1"/>
  <c r="Q1519" i="1"/>
  <c r="Q1520" i="1"/>
  <c r="Q1521" i="1"/>
  <c r="Q1522" i="1"/>
  <c r="Q1523" i="1"/>
  <c r="Q1524" i="1"/>
  <c r="Q1525" i="1"/>
  <c r="Q1526" i="1"/>
  <c r="Q1527" i="1"/>
  <c r="Q1528" i="1"/>
  <c r="Q1529" i="1"/>
  <c r="Q1530" i="1"/>
  <c r="Q1531" i="1"/>
  <c r="Q1532" i="1"/>
  <c r="Q1533" i="1"/>
  <c r="Q1534" i="1"/>
  <c r="Q1535" i="1"/>
  <c r="Q1536" i="1"/>
  <c r="Q1537" i="1"/>
  <c r="Q1538" i="1"/>
  <c r="Q1539" i="1"/>
  <c r="Q1540" i="1"/>
  <c r="Q1541" i="1"/>
  <c r="Q1542" i="1"/>
  <c r="Q1543" i="1"/>
  <c r="Q1544" i="1"/>
  <c r="Q1545" i="1"/>
  <c r="Q1546" i="1"/>
  <c r="Q1547" i="1"/>
  <c r="Q1548" i="1"/>
  <c r="Q1549" i="1"/>
  <c r="Q1550" i="1"/>
  <c r="Q1551" i="1"/>
  <c r="Q1552" i="1"/>
  <c r="Q1553" i="1"/>
  <c r="Q1554" i="1"/>
  <c r="Q1555" i="1"/>
  <c r="Q1556" i="1"/>
  <c r="Q1557" i="1"/>
  <c r="Q1558" i="1"/>
  <c r="Q1559" i="1"/>
  <c r="Q1560" i="1"/>
  <c r="Q1561" i="1"/>
  <c r="Q1562" i="1"/>
  <c r="Q1563" i="1"/>
  <c r="Q1564" i="1"/>
  <c r="Q1565" i="1"/>
  <c r="Q1566" i="1"/>
  <c r="Q1567" i="1"/>
  <c r="Q1568" i="1"/>
  <c r="Q1569" i="1"/>
  <c r="Q1570" i="1"/>
  <c r="Q1571" i="1"/>
  <c r="Q1572" i="1"/>
  <c r="Q1573" i="1"/>
  <c r="Q1574" i="1"/>
  <c r="Q1575" i="1"/>
  <c r="Q1576" i="1"/>
  <c r="Q1577" i="1"/>
  <c r="Q1578" i="1"/>
  <c r="Q1579" i="1"/>
  <c r="Q1580" i="1"/>
  <c r="Q1581" i="1"/>
  <c r="Q1582" i="1"/>
  <c r="Q1583" i="1"/>
  <c r="Q1584" i="1"/>
  <c r="Q1585" i="1"/>
  <c r="Q1586" i="1"/>
  <c r="Q1587" i="1"/>
  <c r="Q1588" i="1"/>
  <c r="Q1589" i="1"/>
  <c r="Q1590" i="1"/>
  <c r="Q1591" i="1"/>
  <c r="Q1592" i="1"/>
  <c r="Q1593" i="1"/>
  <c r="Q1594" i="1"/>
  <c r="Q1595" i="1"/>
  <c r="Q1596" i="1"/>
  <c r="Q1597" i="1"/>
  <c r="Q1598" i="1"/>
  <c r="Q1599" i="1"/>
  <c r="Q1600" i="1"/>
  <c r="Q1601" i="1"/>
  <c r="Q1602" i="1"/>
  <c r="Q1603" i="1"/>
  <c r="Q1604" i="1"/>
  <c r="Q1605" i="1"/>
  <c r="Q1606" i="1"/>
  <c r="Q1607" i="1"/>
  <c r="Q1608" i="1"/>
  <c r="Q1609" i="1"/>
  <c r="Q1610" i="1"/>
  <c r="Q1611" i="1"/>
  <c r="Q1612" i="1"/>
  <c r="Q1613" i="1"/>
  <c r="Q1614" i="1"/>
  <c r="Q1615" i="1"/>
  <c r="Q1616" i="1"/>
  <c r="Q1617" i="1"/>
  <c r="Q1618" i="1"/>
  <c r="Q1619" i="1"/>
  <c r="Q1620" i="1"/>
  <c r="Q1621" i="1"/>
  <c r="Q1622" i="1"/>
  <c r="Q1623" i="1"/>
  <c r="Q1624" i="1"/>
  <c r="Q1625" i="1"/>
  <c r="Q1626" i="1"/>
  <c r="Q1627" i="1"/>
  <c r="Q1628" i="1"/>
  <c r="Q1629" i="1"/>
  <c r="Q1630" i="1"/>
  <c r="Q1631" i="1"/>
  <c r="Q1632" i="1"/>
  <c r="Q1633" i="1"/>
  <c r="Q1634" i="1"/>
  <c r="Q1635" i="1"/>
  <c r="Q1636" i="1"/>
  <c r="Q1637" i="1"/>
  <c r="Q1638" i="1"/>
  <c r="Q1639" i="1"/>
  <c r="Q1640" i="1"/>
  <c r="Q1641" i="1"/>
  <c r="Q1642" i="1"/>
  <c r="Q1643" i="1"/>
  <c r="Q1644" i="1"/>
  <c r="Q1645" i="1"/>
  <c r="Q1646" i="1"/>
  <c r="Q1647" i="1"/>
  <c r="Q1648" i="1"/>
  <c r="Q1649" i="1"/>
  <c r="Q1650" i="1"/>
  <c r="Q1651" i="1"/>
  <c r="Q1652" i="1"/>
  <c r="Q1653" i="1"/>
  <c r="Q1654" i="1"/>
  <c r="Q1655" i="1"/>
  <c r="Q1656" i="1"/>
  <c r="Q1657" i="1"/>
  <c r="Q1658" i="1"/>
  <c r="Q1659" i="1"/>
  <c r="Q1660" i="1"/>
  <c r="Q1661" i="1"/>
  <c r="Q1662" i="1"/>
  <c r="Q1663" i="1"/>
  <c r="Q1664" i="1"/>
  <c r="Q1665" i="1"/>
  <c r="Q1666" i="1"/>
  <c r="Q1667" i="1"/>
  <c r="Q1668" i="1"/>
  <c r="Q1669" i="1"/>
  <c r="Q1670" i="1"/>
  <c r="Q1671" i="1"/>
  <c r="Q1672" i="1"/>
  <c r="Q1673" i="1"/>
  <c r="Q1674" i="1"/>
  <c r="Q1675" i="1"/>
  <c r="Q1676" i="1"/>
  <c r="Q1677" i="1"/>
  <c r="Q1678" i="1"/>
  <c r="Q1679" i="1"/>
  <c r="Q1680" i="1"/>
  <c r="Q1681" i="1"/>
  <c r="Q1682" i="1"/>
  <c r="Q1683" i="1"/>
  <c r="Q1684" i="1"/>
  <c r="Q1685" i="1"/>
  <c r="Q1686" i="1"/>
  <c r="Q1687" i="1"/>
  <c r="Q1688" i="1"/>
  <c r="Q1689" i="1"/>
  <c r="Q1690" i="1"/>
  <c r="Q1691" i="1"/>
  <c r="Q1692" i="1"/>
  <c r="Q1693" i="1"/>
  <c r="Q1694" i="1"/>
  <c r="Q1695" i="1"/>
  <c r="Q1696" i="1"/>
  <c r="Q1697" i="1"/>
  <c r="Q1698" i="1"/>
  <c r="Q1699" i="1"/>
  <c r="Q1700" i="1"/>
  <c r="Q1701" i="1"/>
  <c r="Q1702" i="1"/>
  <c r="Q1703" i="1"/>
  <c r="Q1704" i="1"/>
  <c r="Q1705" i="1"/>
  <c r="Q1706" i="1"/>
  <c r="Q1707" i="1"/>
  <c r="Q1708" i="1"/>
  <c r="Q1709" i="1"/>
  <c r="Q1710" i="1"/>
  <c r="Q1711" i="1"/>
  <c r="Q1712" i="1"/>
  <c r="Q1713" i="1"/>
  <c r="Q1714" i="1"/>
  <c r="Q1715" i="1"/>
  <c r="Q1716" i="1"/>
  <c r="Q1717" i="1"/>
  <c r="Q1718" i="1"/>
  <c r="Q1719" i="1"/>
  <c r="Q1720" i="1"/>
  <c r="Q1721" i="1"/>
  <c r="Q1722" i="1"/>
  <c r="Q1723" i="1"/>
  <c r="Q1724" i="1"/>
  <c r="Q1725" i="1"/>
  <c r="Q1726" i="1"/>
  <c r="Q1727" i="1"/>
  <c r="Q1728" i="1"/>
  <c r="Q1729" i="1"/>
  <c r="Q1730" i="1"/>
  <c r="Q1731" i="1"/>
  <c r="Q1732" i="1"/>
  <c r="Q1733" i="1"/>
  <c r="Q1734" i="1"/>
  <c r="Q1735" i="1"/>
  <c r="Q1736" i="1"/>
  <c r="Q1737" i="1"/>
  <c r="Q1738" i="1"/>
  <c r="Q1739" i="1"/>
  <c r="Q1740" i="1"/>
  <c r="Q1741" i="1"/>
  <c r="Q1742" i="1"/>
  <c r="Q1743" i="1"/>
  <c r="Q1744" i="1"/>
  <c r="Q1745" i="1"/>
  <c r="Q1746" i="1"/>
  <c r="Q1747" i="1"/>
  <c r="Q1748" i="1"/>
  <c r="Q1749" i="1"/>
  <c r="Q1750" i="1"/>
  <c r="Q1751" i="1"/>
  <c r="Q1752" i="1"/>
  <c r="Q1753" i="1"/>
  <c r="Q1754" i="1"/>
  <c r="Q1755" i="1"/>
  <c r="Q1756" i="1"/>
  <c r="Q1757" i="1"/>
  <c r="Q1758" i="1"/>
  <c r="Q1759" i="1"/>
  <c r="Q1760" i="1"/>
  <c r="Q1761" i="1"/>
  <c r="Q1762" i="1"/>
  <c r="Q1763" i="1"/>
  <c r="Q1764" i="1"/>
  <c r="Q1765" i="1"/>
  <c r="Q1766" i="1"/>
  <c r="Q1767" i="1"/>
  <c r="Q1768" i="1"/>
  <c r="Q1769" i="1"/>
  <c r="Q1770" i="1"/>
  <c r="Q1771" i="1"/>
  <c r="Q1772" i="1"/>
  <c r="Q1773" i="1"/>
  <c r="Q1774" i="1"/>
  <c r="Q1775" i="1"/>
  <c r="Q1776" i="1"/>
  <c r="Q1777" i="1"/>
  <c r="Q1778" i="1"/>
  <c r="Q1779" i="1"/>
  <c r="Q1780" i="1"/>
  <c r="Q1781" i="1"/>
  <c r="Q1782" i="1"/>
  <c r="Q1783" i="1"/>
  <c r="Q1784" i="1"/>
  <c r="Q1785" i="1"/>
  <c r="Q1786" i="1"/>
  <c r="Q1787" i="1"/>
  <c r="Q1788" i="1"/>
  <c r="Q1789" i="1"/>
  <c r="Q1790" i="1"/>
  <c r="Q1791" i="1"/>
  <c r="Q1792" i="1"/>
  <c r="Q1793" i="1"/>
  <c r="Q1794" i="1"/>
  <c r="Q1795" i="1"/>
  <c r="Q1796" i="1"/>
  <c r="Q1797" i="1"/>
  <c r="Q1798" i="1"/>
  <c r="Q1799" i="1"/>
  <c r="Q1800" i="1"/>
  <c r="Q1801" i="1"/>
  <c r="Q1802" i="1"/>
  <c r="Q1803" i="1"/>
  <c r="Q1804" i="1"/>
  <c r="Q1805" i="1"/>
  <c r="Q1806" i="1"/>
  <c r="Q1807" i="1"/>
  <c r="Q1808" i="1"/>
  <c r="Q1809" i="1"/>
  <c r="Q1810" i="1"/>
  <c r="Q1811" i="1"/>
  <c r="Q1812" i="1"/>
  <c r="Q1813" i="1"/>
  <c r="Q1814" i="1"/>
  <c r="Q1815" i="1"/>
  <c r="Q1816" i="1"/>
  <c r="Q1817" i="1"/>
  <c r="Q1818" i="1"/>
  <c r="Q1819" i="1"/>
  <c r="Q1820" i="1"/>
  <c r="Q1821" i="1"/>
  <c r="Q1822" i="1"/>
  <c r="Q1823" i="1"/>
  <c r="Q1824" i="1"/>
  <c r="Q1825" i="1"/>
  <c r="Q1826" i="1"/>
  <c r="Q1827" i="1"/>
  <c r="Q1828" i="1"/>
  <c r="Q1829" i="1"/>
  <c r="Q1830" i="1"/>
  <c r="Q1831" i="1"/>
  <c r="Q1832" i="1"/>
  <c r="Q1833" i="1"/>
  <c r="Q1834" i="1"/>
  <c r="Q1835" i="1"/>
  <c r="Q1836" i="1"/>
  <c r="Q1837" i="1"/>
  <c r="Q1838" i="1"/>
  <c r="Q1839" i="1"/>
  <c r="Q1840" i="1"/>
  <c r="Q1841" i="1"/>
  <c r="Q1842" i="1"/>
  <c r="Q1843" i="1"/>
  <c r="Q1844" i="1"/>
  <c r="Q1845" i="1"/>
  <c r="Q1846" i="1"/>
  <c r="Q1847" i="1"/>
  <c r="Q1848" i="1"/>
  <c r="Q1849" i="1"/>
  <c r="Q1850" i="1"/>
  <c r="Q1851" i="1"/>
  <c r="Q1852" i="1"/>
  <c r="Q1853" i="1"/>
  <c r="Q1854" i="1"/>
  <c r="Q1855" i="1"/>
  <c r="Q1856" i="1"/>
  <c r="Q1857" i="1"/>
  <c r="Q1858" i="1"/>
  <c r="Q1859" i="1"/>
  <c r="Q1860" i="1"/>
  <c r="Q1861" i="1"/>
  <c r="Q1862" i="1"/>
  <c r="Q1863" i="1"/>
  <c r="Q1864" i="1"/>
  <c r="Q1865" i="1"/>
  <c r="Q1866" i="1"/>
  <c r="Q1867" i="1"/>
  <c r="Q1868" i="1"/>
  <c r="Q1869" i="1"/>
  <c r="Q1870" i="1"/>
  <c r="Q1871" i="1"/>
  <c r="Q1872" i="1"/>
  <c r="Q1873" i="1"/>
  <c r="Q1874" i="1"/>
  <c r="Q1875" i="1"/>
  <c r="Q1876" i="1"/>
  <c r="Q1877" i="1"/>
  <c r="Q1878" i="1"/>
  <c r="Q1879" i="1"/>
  <c r="Q1880" i="1"/>
  <c r="Q1881" i="1"/>
  <c r="Q1882" i="1"/>
  <c r="Q1883" i="1"/>
  <c r="Q1884" i="1"/>
  <c r="Q1885" i="1"/>
  <c r="Q1886" i="1"/>
  <c r="Q1887" i="1"/>
  <c r="Q1888" i="1"/>
  <c r="Q1889" i="1"/>
  <c r="Q1890" i="1"/>
  <c r="Q1891" i="1"/>
  <c r="Q1892" i="1"/>
  <c r="Q1893" i="1"/>
  <c r="Q1894" i="1"/>
  <c r="Q1895" i="1"/>
  <c r="Q1896" i="1"/>
  <c r="Q1897" i="1"/>
  <c r="Q1898" i="1"/>
  <c r="Q1899" i="1"/>
  <c r="Q1900" i="1"/>
  <c r="Q1901" i="1"/>
  <c r="Q1902" i="1"/>
  <c r="Q1903" i="1"/>
  <c r="Q1904" i="1"/>
  <c r="Q1905" i="1"/>
  <c r="Q1906" i="1"/>
  <c r="Q1907" i="1"/>
  <c r="Q1908" i="1"/>
  <c r="Q1909" i="1"/>
  <c r="Q1910" i="1"/>
  <c r="Q1911" i="1"/>
  <c r="Q1912" i="1"/>
  <c r="Q1913" i="1"/>
  <c r="Q1914" i="1"/>
  <c r="Q1915" i="1"/>
  <c r="Q1916" i="1"/>
  <c r="Q1917" i="1"/>
  <c r="Q1918" i="1"/>
  <c r="Q1919" i="1"/>
  <c r="Q1920" i="1"/>
  <c r="Q1921" i="1"/>
  <c r="Q1922" i="1"/>
  <c r="Q1923" i="1"/>
  <c r="Q1924" i="1"/>
  <c r="Q1925" i="1"/>
  <c r="Q1926" i="1"/>
  <c r="Q1927" i="1"/>
  <c r="Q1928" i="1"/>
  <c r="Q1929" i="1"/>
  <c r="Q1930" i="1"/>
  <c r="Q1931" i="1"/>
  <c r="Q1932" i="1"/>
  <c r="Q1933" i="1"/>
  <c r="Q1934" i="1"/>
  <c r="Q1935" i="1"/>
  <c r="Q1936" i="1"/>
  <c r="Q1937" i="1"/>
  <c r="Q1938" i="1"/>
  <c r="Q1939" i="1"/>
  <c r="Q1940" i="1"/>
  <c r="Q1941" i="1"/>
  <c r="Q1942" i="1"/>
  <c r="Q1943" i="1"/>
  <c r="Q1944" i="1"/>
  <c r="Q1945" i="1"/>
  <c r="Q1946" i="1"/>
  <c r="Q1947" i="1"/>
  <c r="Q1948" i="1"/>
  <c r="Q1949" i="1"/>
  <c r="Q1950" i="1"/>
  <c r="Q1951" i="1"/>
  <c r="Q1952" i="1"/>
  <c r="Q1953" i="1"/>
  <c r="Q1954" i="1"/>
  <c r="Q1955" i="1"/>
  <c r="Q1956" i="1"/>
  <c r="Q1957" i="1"/>
  <c r="Q1958" i="1"/>
  <c r="Q1959" i="1"/>
  <c r="Q1960" i="1"/>
  <c r="Q1961" i="1"/>
  <c r="Q1962" i="1"/>
  <c r="Q1963" i="1"/>
  <c r="Q1964" i="1"/>
  <c r="Q1965" i="1"/>
  <c r="Q1966" i="1"/>
  <c r="Q1967" i="1"/>
  <c r="Q1968" i="1"/>
  <c r="Q1969" i="1"/>
  <c r="Q1970" i="1"/>
  <c r="Q1971" i="1"/>
  <c r="Q1972" i="1"/>
  <c r="Q1973" i="1"/>
  <c r="Q1974" i="1"/>
  <c r="Q1975" i="1"/>
  <c r="Q1976" i="1"/>
  <c r="Q1977" i="1"/>
  <c r="Q1978" i="1"/>
  <c r="Q1979" i="1"/>
  <c r="Q1980" i="1"/>
  <c r="Q1981" i="1"/>
  <c r="Q1982" i="1"/>
  <c r="Q1983" i="1"/>
  <c r="Q1984" i="1"/>
  <c r="Q1985" i="1"/>
  <c r="Q1986" i="1"/>
  <c r="Q1987" i="1"/>
  <c r="Q1988" i="1"/>
  <c r="Q1989" i="1"/>
  <c r="Q1990" i="1"/>
  <c r="Q1991" i="1"/>
  <c r="Q1992" i="1"/>
  <c r="Q1993" i="1"/>
  <c r="Q1994" i="1"/>
  <c r="Q1995" i="1"/>
  <c r="Q1996" i="1"/>
  <c r="Q1997" i="1"/>
  <c r="Q1998" i="1"/>
  <c r="Q1999" i="1"/>
  <c r="Q2000" i="1"/>
  <c r="Q2001" i="1"/>
  <c r="Q2002" i="1"/>
  <c r="Q2003" i="1"/>
  <c r="Q2004" i="1"/>
  <c r="Q2005" i="1"/>
  <c r="Q2006" i="1"/>
  <c r="Q2007" i="1"/>
  <c r="Q2008" i="1"/>
  <c r="Q2009" i="1"/>
  <c r="Q2010" i="1"/>
  <c r="Q2011" i="1"/>
  <c r="Q2012" i="1"/>
  <c r="Q2013" i="1"/>
  <c r="Q2014" i="1"/>
  <c r="Q2015" i="1"/>
  <c r="Q2016" i="1"/>
  <c r="Q2017" i="1"/>
  <c r="Q2018" i="1"/>
  <c r="Q2019" i="1"/>
  <c r="Q2020" i="1"/>
  <c r="Q2021" i="1"/>
  <c r="Q2022" i="1"/>
  <c r="Q2023" i="1"/>
  <c r="Q2024" i="1"/>
  <c r="Q2025" i="1"/>
  <c r="Q2026" i="1"/>
  <c r="Q2027" i="1"/>
  <c r="Q2028" i="1"/>
  <c r="Q2029" i="1"/>
  <c r="Q2030" i="1"/>
  <c r="Q2031" i="1"/>
  <c r="Q2032" i="1"/>
  <c r="Q2033" i="1"/>
  <c r="Q2034" i="1"/>
  <c r="Q2035" i="1"/>
  <c r="Q2036" i="1"/>
  <c r="Q2037" i="1"/>
  <c r="Q2038" i="1"/>
  <c r="Q2039" i="1"/>
  <c r="Q2040" i="1"/>
  <c r="Q2041" i="1"/>
  <c r="Q2042" i="1"/>
  <c r="Q2043" i="1"/>
  <c r="Q2044" i="1"/>
  <c r="Q2045" i="1"/>
  <c r="Q2046" i="1"/>
  <c r="Q2047" i="1"/>
  <c r="Q2048" i="1"/>
  <c r="Q2049" i="1"/>
  <c r="Q2050" i="1"/>
  <c r="Q2051" i="1"/>
  <c r="Q2052" i="1"/>
  <c r="Q2053" i="1"/>
  <c r="Q2054" i="1"/>
  <c r="Q2055" i="1"/>
  <c r="Q2056" i="1"/>
  <c r="Q2057" i="1"/>
  <c r="Q2058" i="1"/>
  <c r="Q2059" i="1"/>
  <c r="Q2060" i="1"/>
  <c r="Q2061" i="1"/>
  <c r="Q2062" i="1"/>
  <c r="Q2063" i="1"/>
  <c r="Q2064" i="1"/>
  <c r="Q2065" i="1"/>
  <c r="Q2066" i="1"/>
  <c r="Q2067" i="1"/>
  <c r="Q2068" i="1"/>
  <c r="Q2069" i="1"/>
  <c r="Q2070" i="1"/>
  <c r="Q2071" i="1"/>
  <c r="Q2072" i="1"/>
  <c r="Q2073" i="1"/>
  <c r="Q2074" i="1"/>
  <c r="Q2075" i="1"/>
  <c r="Q2076" i="1"/>
  <c r="Q2077" i="1"/>
  <c r="Q2078" i="1"/>
  <c r="Q2079" i="1"/>
  <c r="Q2080" i="1"/>
  <c r="Q2081" i="1"/>
  <c r="Q2082" i="1"/>
  <c r="Q2083" i="1"/>
  <c r="Q2084" i="1"/>
  <c r="Q2085" i="1"/>
  <c r="Q2086" i="1"/>
  <c r="Q2087" i="1"/>
  <c r="Q2088" i="1"/>
  <c r="Q2089" i="1"/>
  <c r="Q2090" i="1"/>
  <c r="Q2091" i="1"/>
  <c r="Q2092" i="1"/>
  <c r="Q2093" i="1"/>
  <c r="Q2094" i="1"/>
  <c r="Q2095" i="1"/>
  <c r="Q2096" i="1"/>
  <c r="Q2097" i="1"/>
  <c r="Q2098" i="1"/>
  <c r="Q2099" i="1"/>
  <c r="Q2100" i="1"/>
  <c r="Q2101" i="1"/>
  <c r="Q2102" i="1"/>
  <c r="Q2103" i="1"/>
  <c r="Q2104" i="1"/>
  <c r="Q2105" i="1"/>
  <c r="Q2106" i="1"/>
  <c r="Q2107" i="1"/>
  <c r="Q2108" i="1"/>
  <c r="Q2109" i="1"/>
  <c r="Q2110" i="1"/>
  <c r="Q2111" i="1"/>
  <c r="Q2112" i="1"/>
  <c r="Q2113" i="1"/>
  <c r="Q2114" i="1"/>
  <c r="Q2115" i="1"/>
  <c r="Q2116" i="1"/>
  <c r="Q2117" i="1"/>
  <c r="Q2118" i="1"/>
  <c r="Q2119" i="1"/>
  <c r="Q2120" i="1"/>
  <c r="Q2121" i="1"/>
  <c r="Q2122" i="1"/>
  <c r="Q2123" i="1"/>
  <c r="Q2124" i="1"/>
  <c r="Q2125" i="1"/>
  <c r="Q2126" i="1"/>
  <c r="Q2127" i="1"/>
  <c r="Q2128" i="1"/>
  <c r="Q2129" i="1"/>
  <c r="Q2130" i="1"/>
  <c r="Q2131" i="1"/>
  <c r="Q2132" i="1"/>
  <c r="Q2133" i="1"/>
  <c r="Q2134" i="1"/>
  <c r="Q2135" i="1"/>
  <c r="Q2136" i="1"/>
  <c r="Q2137" i="1"/>
  <c r="Q2138" i="1"/>
  <c r="Q2139" i="1"/>
  <c r="Q2140" i="1"/>
  <c r="Q2141" i="1"/>
  <c r="Q2142" i="1"/>
  <c r="Q2143" i="1"/>
  <c r="Q2144" i="1"/>
  <c r="Q2145" i="1"/>
  <c r="Q2146" i="1"/>
  <c r="Q2147" i="1"/>
  <c r="Q2148" i="1"/>
  <c r="Q2149" i="1"/>
  <c r="Q2150" i="1"/>
  <c r="Q2151" i="1"/>
  <c r="Q2152" i="1"/>
  <c r="Q2153" i="1"/>
  <c r="Q2154" i="1"/>
  <c r="Q2155" i="1"/>
  <c r="Q2156" i="1"/>
  <c r="Q2157" i="1"/>
  <c r="Q2158" i="1"/>
  <c r="Q2159" i="1"/>
  <c r="Q2160" i="1"/>
  <c r="Q2161" i="1"/>
  <c r="Q2162" i="1"/>
  <c r="Q2163" i="1"/>
  <c r="Q2164" i="1"/>
  <c r="Q2165" i="1"/>
  <c r="Q2166" i="1"/>
  <c r="Q2167" i="1"/>
  <c r="Q2168" i="1"/>
  <c r="Q2169" i="1"/>
  <c r="Q2170" i="1"/>
  <c r="Q2171" i="1"/>
  <c r="Q2172" i="1"/>
  <c r="Q2173" i="1"/>
  <c r="Q2174" i="1"/>
  <c r="Q2175" i="1"/>
  <c r="Q2176" i="1"/>
  <c r="Q2177" i="1"/>
  <c r="Q2178" i="1"/>
  <c r="Q2179" i="1"/>
  <c r="Q2180" i="1"/>
  <c r="Q2181" i="1"/>
  <c r="Q2182" i="1"/>
  <c r="Q2183" i="1"/>
  <c r="Q2184" i="1"/>
  <c r="Q2185" i="1"/>
  <c r="Q2186" i="1"/>
  <c r="Q2187" i="1"/>
  <c r="Q2188" i="1"/>
  <c r="Q2189" i="1"/>
  <c r="Q2190" i="1"/>
  <c r="Q2191" i="1"/>
  <c r="Q2192" i="1"/>
  <c r="Q2193" i="1"/>
  <c r="Q2194" i="1"/>
  <c r="Q2195" i="1"/>
  <c r="Q2196" i="1"/>
  <c r="Q2197" i="1"/>
  <c r="Q2198" i="1"/>
  <c r="Q2199" i="1"/>
  <c r="Q2200" i="1"/>
  <c r="Q2201" i="1"/>
  <c r="Q2202" i="1"/>
  <c r="Q2203" i="1"/>
  <c r="Q2204" i="1"/>
  <c r="Q2205" i="1"/>
  <c r="Q2206" i="1"/>
  <c r="Q2207" i="1"/>
  <c r="Q2208" i="1"/>
  <c r="Q2209" i="1"/>
  <c r="Q2210" i="1"/>
  <c r="Q2211" i="1"/>
  <c r="Q2212" i="1"/>
  <c r="Q2213" i="1"/>
  <c r="Q2214" i="1"/>
  <c r="Q2215" i="1"/>
  <c r="Q2216" i="1"/>
  <c r="Q2217" i="1"/>
  <c r="Q2218" i="1"/>
  <c r="Q2219" i="1"/>
  <c r="Q2220" i="1"/>
  <c r="Q2221" i="1"/>
  <c r="Q2222" i="1"/>
  <c r="Q2223" i="1"/>
  <c r="Q2224" i="1"/>
  <c r="Q2225" i="1"/>
  <c r="Q2226" i="1"/>
  <c r="Q2227" i="1"/>
  <c r="Q2228" i="1"/>
  <c r="Q2229" i="1"/>
  <c r="Q2230" i="1"/>
  <c r="Q2231" i="1"/>
  <c r="Q2232" i="1"/>
  <c r="Q2233" i="1"/>
  <c r="Q2234" i="1"/>
  <c r="Q2235" i="1"/>
  <c r="Q2236" i="1"/>
  <c r="Q2237" i="1"/>
  <c r="Q2238" i="1"/>
  <c r="Q2239" i="1"/>
  <c r="Q2240" i="1"/>
  <c r="Q2241" i="1"/>
  <c r="Q2242" i="1"/>
  <c r="Q2243" i="1"/>
  <c r="Q2244" i="1"/>
  <c r="Q2245" i="1"/>
  <c r="Q2246" i="1"/>
  <c r="Q2247" i="1"/>
  <c r="Q2248" i="1"/>
  <c r="Q2249" i="1"/>
  <c r="Q2250" i="1"/>
  <c r="Q2251" i="1"/>
  <c r="Q2252" i="1"/>
  <c r="Q2253" i="1"/>
  <c r="Q2254" i="1"/>
  <c r="Q2255" i="1"/>
  <c r="Q2256" i="1"/>
  <c r="Q2257" i="1"/>
  <c r="Q2258" i="1"/>
  <c r="Q2259" i="1"/>
  <c r="Q2260" i="1"/>
  <c r="Q2261" i="1"/>
  <c r="Q2262" i="1"/>
  <c r="Q2263" i="1"/>
  <c r="Q2264" i="1"/>
  <c r="Q2265" i="1"/>
  <c r="Q2266" i="1"/>
  <c r="Q2267" i="1"/>
  <c r="Q2268" i="1"/>
  <c r="Q2269" i="1"/>
  <c r="Q2270" i="1"/>
  <c r="Q2271" i="1"/>
  <c r="Q2272" i="1"/>
  <c r="Q2273" i="1"/>
  <c r="Q2274" i="1"/>
  <c r="Q2275" i="1"/>
  <c r="Q2276" i="1"/>
  <c r="Q2277" i="1"/>
  <c r="Q2278" i="1"/>
  <c r="Q2279" i="1"/>
  <c r="Q2280" i="1"/>
  <c r="Q2281" i="1"/>
  <c r="Q2282" i="1"/>
  <c r="Q2283" i="1"/>
  <c r="Q2284" i="1"/>
  <c r="Q2285" i="1"/>
  <c r="Q2286" i="1"/>
  <c r="Q2287" i="1"/>
  <c r="Q2288" i="1"/>
  <c r="Q2289" i="1"/>
  <c r="Q2290" i="1"/>
  <c r="Q2291" i="1"/>
  <c r="Q2292" i="1"/>
  <c r="Q2293" i="1"/>
  <c r="Q2294" i="1"/>
  <c r="Q2295" i="1"/>
  <c r="Q2296" i="1"/>
  <c r="Q2297" i="1"/>
  <c r="Q2298" i="1"/>
  <c r="Q2299" i="1"/>
  <c r="Q2300" i="1"/>
  <c r="Q2301" i="1"/>
  <c r="Q2302" i="1"/>
  <c r="Q2303" i="1"/>
  <c r="Q2304" i="1"/>
  <c r="Q2305" i="1"/>
  <c r="Q2306" i="1"/>
  <c r="Q2307" i="1"/>
  <c r="Q2308" i="1"/>
  <c r="Q2309" i="1"/>
  <c r="Q2310" i="1"/>
  <c r="Q2311" i="1"/>
  <c r="Q2312" i="1"/>
  <c r="Q2313" i="1"/>
  <c r="Q2314" i="1"/>
  <c r="Q2315" i="1"/>
  <c r="Q2316" i="1"/>
  <c r="Q2317" i="1"/>
  <c r="Q2318" i="1"/>
  <c r="Q2319" i="1"/>
  <c r="Q2320" i="1"/>
  <c r="Q2321" i="1"/>
  <c r="Q2322" i="1"/>
  <c r="Q2323" i="1"/>
  <c r="Q2324" i="1"/>
  <c r="Q2325" i="1"/>
  <c r="Q2326" i="1"/>
  <c r="Q2327" i="1"/>
  <c r="Q2328" i="1"/>
  <c r="Q2329" i="1"/>
  <c r="Q2330" i="1"/>
  <c r="Q2331" i="1"/>
  <c r="Q2332" i="1"/>
  <c r="Q2333" i="1"/>
  <c r="Q2334" i="1"/>
  <c r="Q2335" i="1"/>
  <c r="Q2336" i="1"/>
  <c r="Q2337" i="1"/>
  <c r="Q2338" i="1"/>
  <c r="Q2339" i="1"/>
  <c r="Q2340" i="1"/>
  <c r="Q2341" i="1"/>
  <c r="Q2342" i="1"/>
  <c r="Q2343" i="1"/>
  <c r="Q2344" i="1"/>
  <c r="Q2345" i="1"/>
  <c r="Q2346" i="1"/>
  <c r="Q2347" i="1"/>
  <c r="Q2348" i="1"/>
  <c r="Q2349" i="1"/>
  <c r="Q2350" i="1"/>
  <c r="Q2351" i="1"/>
  <c r="Q2352" i="1"/>
  <c r="Q2353" i="1"/>
  <c r="Q2354" i="1"/>
  <c r="Q2355" i="1"/>
  <c r="Q2356" i="1"/>
  <c r="Q2357" i="1"/>
  <c r="Q2358" i="1"/>
  <c r="Q2359" i="1"/>
  <c r="Q2360" i="1"/>
  <c r="Q2361" i="1"/>
  <c r="Q2362" i="1"/>
  <c r="Q2363" i="1"/>
  <c r="Q2364" i="1"/>
  <c r="Q2365" i="1"/>
  <c r="Q2366" i="1"/>
  <c r="Q2367" i="1"/>
  <c r="Q2368" i="1"/>
  <c r="Q2369" i="1"/>
  <c r="Q2370" i="1"/>
  <c r="Q2371" i="1"/>
  <c r="Q2372" i="1"/>
  <c r="Q2373" i="1"/>
  <c r="Q2374" i="1"/>
  <c r="Q2375" i="1"/>
  <c r="Q2376" i="1"/>
  <c r="Q2377" i="1"/>
  <c r="Q2378" i="1"/>
  <c r="Q2379" i="1"/>
  <c r="Q2380" i="1"/>
  <c r="Q2381" i="1"/>
  <c r="Q2382" i="1"/>
  <c r="Q2383" i="1"/>
  <c r="Q2384" i="1"/>
  <c r="Q2385" i="1"/>
  <c r="Q2386" i="1"/>
  <c r="Q2387" i="1"/>
  <c r="Q2388" i="1"/>
  <c r="Q2389" i="1"/>
  <c r="Q2390" i="1"/>
  <c r="Q2391" i="1"/>
  <c r="Q2392" i="1"/>
  <c r="Q2393" i="1"/>
  <c r="Q2394" i="1"/>
  <c r="Q2395" i="1"/>
  <c r="Q2396" i="1"/>
  <c r="Q2397" i="1"/>
  <c r="Q2398" i="1"/>
  <c r="Q2399" i="1"/>
  <c r="Q2400" i="1"/>
  <c r="Q2401" i="1"/>
  <c r="Q2402" i="1"/>
  <c r="Q2403" i="1"/>
  <c r="Q2404" i="1"/>
  <c r="Q2405" i="1"/>
  <c r="Q2406" i="1"/>
  <c r="Q2407" i="1"/>
  <c r="Q2408" i="1"/>
  <c r="Q2409" i="1"/>
  <c r="Q2410" i="1"/>
  <c r="Q2411" i="1"/>
  <c r="Q2412" i="1"/>
  <c r="Q2413" i="1"/>
  <c r="Q2414" i="1"/>
  <c r="Q2415" i="1"/>
  <c r="Q2416" i="1"/>
  <c r="Q2417" i="1"/>
  <c r="Q2418" i="1"/>
  <c r="Q2419" i="1"/>
  <c r="Q2420" i="1"/>
  <c r="Q2421" i="1"/>
  <c r="Q2422" i="1"/>
  <c r="Q2423" i="1"/>
  <c r="Q2424" i="1"/>
  <c r="Q2425" i="1"/>
  <c r="Q2426" i="1"/>
  <c r="Q2427" i="1"/>
  <c r="Q2428" i="1"/>
  <c r="Q2429" i="1"/>
  <c r="Q2430" i="1"/>
  <c r="Q2431" i="1"/>
  <c r="Q2432" i="1"/>
  <c r="Q2433" i="1"/>
  <c r="Q2434" i="1"/>
  <c r="Q2435" i="1"/>
  <c r="Q2436" i="1"/>
  <c r="Q2437" i="1"/>
  <c r="Q2438" i="1"/>
  <c r="Q2439" i="1"/>
  <c r="Q2440" i="1"/>
  <c r="Q2441" i="1"/>
  <c r="Q2442" i="1"/>
  <c r="Q2443" i="1"/>
  <c r="Q2444" i="1"/>
  <c r="Q2445" i="1"/>
  <c r="Q2446" i="1"/>
  <c r="Q2447" i="1"/>
  <c r="Q2448" i="1"/>
  <c r="Q2449" i="1"/>
  <c r="Q2450" i="1"/>
  <c r="Q2451" i="1"/>
  <c r="Q2452" i="1"/>
  <c r="Q2453" i="1"/>
  <c r="Q2454" i="1"/>
  <c r="Q2455" i="1"/>
  <c r="Q2456" i="1"/>
  <c r="Q2457" i="1"/>
  <c r="Q2458" i="1"/>
  <c r="Q2459" i="1"/>
  <c r="Q2460" i="1"/>
  <c r="Q2461" i="1"/>
  <c r="Q2462" i="1"/>
  <c r="Q2463" i="1"/>
  <c r="Q2464" i="1"/>
  <c r="Q2465" i="1"/>
  <c r="Q2466" i="1"/>
  <c r="Q2467" i="1"/>
  <c r="Q2468" i="1"/>
  <c r="Q2469" i="1"/>
  <c r="Q2470" i="1"/>
  <c r="Q2471" i="1"/>
  <c r="Q2472" i="1"/>
  <c r="Q2473" i="1"/>
  <c r="Q2474" i="1"/>
  <c r="Q2475" i="1"/>
  <c r="Q2476" i="1"/>
  <c r="Q2477" i="1"/>
  <c r="Q2478" i="1"/>
  <c r="Q2479" i="1"/>
  <c r="Q2480" i="1"/>
  <c r="Q2481" i="1"/>
  <c r="Q2482" i="1"/>
  <c r="Q2483" i="1"/>
  <c r="Q2484" i="1"/>
  <c r="Q2485" i="1"/>
  <c r="Q2486" i="1"/>
  <c r="Q2487" i="1"/>
  <c r="Q2488" i="1"/>
  <c r="Q2489" i="1"/>
  <c r="Q2490" i="1"/>
  <c r="Q2491" i="1"/>
  <c r="Q2492" i="1"/>
  <c r="Q2493" i="1"/>
  <c r="Q2494" i="1"/>
  <c r="Q2495" i="1"/>
  <c r="Q2496" i="1"/>
  <c r="Q2497" i="1"/>
  <c r="Q2498" i="1"/>
  <c r="Q2499" i="1"/>
  <c r="Q2500" i="1"/>
  <c r="Q2501" i="1"/>
  <c r="Q2502" i="1"/>
  <c r="Q2503" i="1"/>
  <c r="Q2504" i="1"/>
  <c r="Q2505" i="1"/>
  <c r="Q2506" i="1"/>
  <c r="Q2507" i="1"/>
  <c r="Q2508" i="1"/>
  <c r="Q2509" i="1"/>
  <c r="Q2510" i="1"/>
  <c r="Q2511" i="1"/>
  <c r="Q2512" i="1"/>
  <c r="Q2513" i="1"/>
  <c r="Q2514" i="1"/>
  <c r="Q2515" i="1"/>
  <c r="Q2516" i="1"/>
  <c r="Q2517" i="1"/>
  <c r="Q2518" i="1"/>
  <c r="Q2519" i="1"/>
  <c r="Q2520" i="1"/>
  <c r="Q2521" i="1"/>
  <c r="Q2522" i="1"/>
  <c r="Q2523" i="1"/>
  <c r="Q2524" i="1"/>
  <c r="Q2525" i="1"/>
  <c r="Q2526" i="1"/>
  <c r="Q2527" i="1"/>
  <c r="Q2528" i="1"/>
  <c r="Q2529" i="1"/>
  <c r="Q2530" i="1"/>
  <c r="Q2531" i="1"/>
  <c r="Q2532" i="1"/>
  <c r="Q2533" i="1"/>
  <c r="Q2534" i="1"/>
  <c r="Q2535" i="1"/>
  <c r="Q2536" i="1"/>
  <c r="Q2537" i="1"/>
  <c r="Q2538" i="1"/>
  <c r="Q2539" i="1"/>
  <c r="Q2540" i="1"/>
  <c r="Q2541" i="1"/>
  <c r="Q2542" i="1"/>
  <c r="Q2543" i="1"/>
  <c r="Q2544" i="1"/>
  <c r="Q2545" i="1"/>
  <c r="Q2546" i="1"/>
  <c r="Q2547" i="1"/>
  <c r="Q2548" i="1"/>
  <c r="Q2549" i="1"/>
  <c r="Q2550" i="1"/>
  <c r="Q2551" i="1"/>
  <c r="Q2552" i="1"/>
  <c r="Q2553" i="1"/>
  <c r="Q2554" i="1"/>
  <c r="Q2555" i="1"/>
  <c r="Q2556" i="1"/>
  <c r="Q2557" i="1"/>
  <c r="Q2558" i="1"/>
  <c r="Q2559" i="1"/>
  <c r="Q2560" i="1"/>
  <c r="Q2561" i="1"/>
  <c r="Q2562" i="1"/>
  <c r="Q2563" i="1"/>
  <c r="Q2564" i="1"/>
  <c r="Q2565" i="1"/>
  <c r="Q2566" i="1"/>
  <c r="Q2567" i="1"/>
  <c r="Q2568" i="1"/>
  <c r="Q2569" i="1"/>
  <c r="Q2570" i="1"/>
  <c r="Q2571" i="1"/>
  <c r="Q2572" i="1"/>
  <c r="Q2573" i="1"/>
  <c r="Q2574" i="1"/>
  <c r="Q2575" i="1"/>
  <c r="Q2576" i="1"/>
  <c r="Q2577" i="1"/>
  <c r="Q2578" i="1"/>
  <c r="Q2579" i="1"/>
  <c r="Q2580" i="1"/>
  <c r="Q2581" i="1"/>
  <c r="Q2582" i="1"/>
  <c r="Q2583" i="1"/>
  <c r="Q2584" i="1"/>
  <c r="Q2585" i="1"/>
  <c r="Q2586" i="1"/>
  <c r="Q2587" i="1"/>
  <c r="Q2588" i="1"/>
  <c r="Q2589" i="1"/>
  <c r="Q2590" i="1"/>
  <c r="Q2591" i="1"/>
  <c r="Q2592" i="1"/>
  <c r="Q2593" i="1"/>
  <c r="Q2594" i="1"/>
  <c r="Q2595" i="1"/>
  <c r="Q2596" i="1"/>
  <c r="Q2597" i="1"/>
  <c r="Q2598" i="1"/>
  <c r="Q2599" i="1"/>
  <c r="Q2600" i="1"/>
  <c r="Q2601" i="1"/>
  <c r="Q2602" i="1"/>
  <c r="Q2603" i="1"/>
  <c r="Q2604" i="1"/>
  <c r="Q2605" i="1"/>
  <c r="Q2606" i="1"/>
  <c r="Q2607" i="1"/>
  <c r="Q2608" i="1"/>
  <c r="Q2609" i="1"/>
  <c r="Q2610" i="1"/>
  <c r="Q2611" i="1"/>
  <c r="Q2612" i="1"/>
  <c r="Q2613" i="1"/>
  <c r="Q2614" i="1"/>
  <c r="Q2615" i="1"/>
  <c r="Q2616" i="1"/>
  <c r="Q2617" i="1"/>
  <c r="Q2618" i="1"/>
  <c r="Q2619" i="1"/>
  <c r="Q2620" i="1"/>
  <c r="Q2621" i="1"/>
  <c r="Q2622" i="1"/>
  <c r="Q2623" i="1"/>
  <c r="Q2624" i="1"/>
  <c r="Q2625" i="1"/>
  <c r="Q2626" i="1"/>
  <c r="Q2627" i="1"/>
  <c r="Q2628" i="1"/>
  <c r="Q2629" i="1"/>
  <c r="Q2630" i="1"/>
  <c r="Q2631" i="1"/>
  <c r="Q2632" i="1"/>
  <c r="Q2633" i="1"/>
  <c r="Q2634" i="1"/>
  <c r="Q2635" i="1"/>
  <c r="Q2636" i="1"/>
  <c r="Q2637" i="1"/>
  <c r="Q2638" i="1"/>
  <c r="Q2639" i="1"/>
  <c r="Q2640" i="1"/>
  <c r="Q2641" i="1"/>
  <c r="Q2642" i="1"/>
  <c r="Q2643" i="1"/>
  <c r="Q2644" i="1"/>
  <c r="Q2645" i="1"/>
  <c r="Q2646" i="1"/>
  <c r="Q2647" i="1"/>
  <c r="Q2648" i="1"/>
  <c r="Q2649" i="1"/>
  <c r="Q2650" i="1"/>
  <c r="Q2651" i="1"/>
  <c r="Q2652" i="1"/>
  <c r="Q2653" i="1"/>
  <c r="Q2654" i="1"/>
  <c r="Q2655" i="1"/>
  <c r="Q2656" i="1"/>
  <c r="Q2657" i="1"/>
  <c r="Q2658" i="1"/>
  <c r="Q2659" i="1"/>
  <c r="Q2660" i="1"/>
  <c r="Q2661" i="1"/>
  <c r="Q2662" i="1"/>
  <c r="Q2663" i="1"/>
  <c r="Q2664" i="1"/>
  <c r="Q2665" i="1"/>
  <c r="Q2666" i="1"/>
  <c r="Q2667" i="1"/>
  <c r="Q2668" i="1"/>
  <c r="Q2669" i="1"/>
  <c r="Q2670" i="1"/>
  <c r="Q2671" i="1"/>
  <c r="Q2672" i="1"/>
  <c r="Q2673" i="1"/>
  <c r="Q2674" i="1"/>
  <c r="Q2675" i="1"/>
  <c r="Q2676" i="1"/>
  <c r="Q2677" i="1"/>
  <c r="Q2678" i="1"/>
  <c r="Q2679" i="1"/>
  <c r="Q2680" i="1"/>
  <c r="Q2681" i="1"/>
  <c r="Q2682" i="1"/>
  <c r="Q2683" i="1"/>
  <c r="Q2684" i="1"/>
  <c r="Q2685" i="1"/>
  <c r="Q2686" i="1"/>
  <c r="Q2687" i="1"/>
  <c r="Q2688" i="1"/>
  <c r="Q2689" i="1"/>
  <c r="Q2690" i="1"/>
  <c r="Q2691" i="1"/>
  <c r="Q2692" i="1"/>
  <c r="Q2693" i="1"/>
  <c r="Q2694" i="1"/>
  <c r="Q2695" i="1"/>
  <c r="Q2696" i="1"/>
  <c r="Q2697" i="1"/>
  <c r="Q2698" i="1"/>
  <c r="Q2699" i="1"/>
  <c r="Q2700" i="1"/>
  <c r="Q2701" i="1"/>
  <c r="Q2702" i="1"/>
  <c r="Q2703" i="1"/>
  <c r="Q2704" i="1"/>
  <c r="Q2705" i="1"/>
  <c r="Q2706" i="1"/>
  <c r="Q2707" i="1"/>
  <c r="Q2708" i="1"/>
  <c r="Q2709" i="1"/>
  <c r="Q2710" i="1"/>
  <c r="Q2711" i="1"/>
  <c r="Q2712" i="1"/>
  <c r="Q2713" i="1"/>
  <c r="Q2714" i="1"/>
  <c r="Q2715" i="1"/>
  <c r="Q2716" i="1"/>
  <c r="Q2717" i="1"/>
  <c r="Q2718" i="1"/>
  <c r="Q2719" i="1"/>
  <c r="Q2720" i="1"/>
  <c r="Q2721" i="1"/>
  <c r="Q2722" i="1"/>
  <c r="Q2723" i="1"/>
  <c r="Q2724" i="1"/>
  <c r="Q2725" i="1"/>
  <c r="Q2726" i="1"/>
  <c r="Q2727" i="1"/>
  <c r="Q2728" i="1"/>
  <c r="Q2729" i="1"/>
  <c r="Q2730" i="1"/>
  <c r="Q2731" i="1"/>
  <c r="Q2732" i="1"/>
  <c r="Q2733" i="1"/>
  <c r="Q2734" i="1"/>
  <c r="Q2735" i="1"/>
  <c r="Q2736" i="1"/>
  <c r="Q2737" i="1"/>
  <c r="Q2738" i="1"/>
  <c r="Q2739" i="1"/>
  <c r="Q2740" i="1"/>
  <c r="Q2741" i="1"/>
  <c r="Q2742" i="1"/>
  <c r="Q2743" i="1"/>
  <c r="Q2744" i="1"/>
  <c r="Q2745" i="1"/>
  <c r="Q2746" i="1"/>
  <c r="Q2747" i="1"/>
  <c r="Q2748" i="1"/>
  <c r="Q2749" i="1"/>
  <c r="Q2750" i="1"/>
  <c r="Q2751" i="1"/>
  <c r="Q2752" i="1"/>
  <c r="Q2753" i="1"/>
  <c r="Q2754" i="1"/>
  <c r="Q2755" i="1"/>
  <c r="Q2756" i="1"/>
  <c r="Q2757" i="1"/>
  <c r="Q2758" i="1"/>
  <c r="Q2759" i="1"/>
  <c r="Q2760" i="1"/>
  <c r="Q2761" i="1"/>
  <c r="Q2762" i="1"/>
  <c r="Q2763" i="1"/>
  <c r="Q2764" i="1"/>
  <c r="Q2765" i="1"/>
  <c r="Q2766" i="1"/>
  <c r="Q2767" i="1"/>
  <c r="Q2768" i="1"/>
  <c r="Q2769" i="1"/>
  <c r="Q2770" i="1"/>
  <c r="Q2771" i="1"/>
  <c r="Q2772" i="1"/>
  <c r="Q2773" i="1"/>
  <c r="Q2774" i="1"/>
  <c r="Q2775" i="1"/>
  <c r="Q2776" i="1"/>
  <c r="Q2777" i="1"/>
  <c r="Q2778" i="1"/>
  <c r="Q2779" i="1"/>
  <c r="Q2780" i="1"/>
  <c r="Q2781" i="1"/>
  <c r="Q2782" i="1"/>
  <c r="Q2783" i="1"/>
  <c r="Q2784" i="1"/>
  <c r="Q2785" i="1"/>
  <c r="Q2786" i="1"/>
  <c r="Q2787" i="1"/>
  <c r="Q2788" i="1"/>
  <c r="Q2789" i="1"/>
  <c r="Q2790" i="1"/>
  <c r="Q2791" i="1"/>
  <c r="Q2792" i="1"/>
  <c r="Q2793" i="1"/>
  <c r="Q2794" i="1"/>
  <c r="Q2795" i="1"/>
  <c r="Q2796" i="1"/>
  <c r="Q2797" i="1"/>
  <c r="Q2798" i="1"/>
  <c r="Q2799" i="1"/>
  <c r="Q2800" i="1"/>
  <c r="Q2801" i="1"/>
  <c r="Q2802" i="1"/>
  <c r="Q2803" i="1"/>
  <c r="Q2804" i="1"/>
  <c r="Q2805" i="1"/>
  <c r="Q2806" i="1"/>
  <c r="Q2807" i="1"/>
  <c r="Q2808" i="1"/>
  <c r="Q2809" i="1"/>
  <c r="Q2810" i="1"/>
  <c r="Q2811" i="1"/>
  <c r="Q2812" i="1"/>
  <c r="Q2813" i="1"/>
  <c r="Q2814" i="1"/>
  <c r="Q2815" i="1"/>
  <c r="Q2816" i="1"/>
  <c r="Q2817" i="1"/>
  <c r="Q2818" i="1"/>
  <c r="Q2819" i="1"/>
  <c r="Q2820" i="1"/>
  <c r="Q2821" i="1"/>
  <c r="Q2822" i="1"/>
  <c r="Q2823" i="1"/>
  <c r="Q2824" i="1"/>
  <c r="Q2825" i="1"/>
  <c r="Q2826" i="1"/>
  <c r="Q2827" i="1"/>
  <c r="Q2828" i="1"/>
  <c r="Q2829" i="1"/>
  <c r="Q2830" i="1"/>
  <c r="Q2831" i="1"/>
  <c r="Q2832" i="1"/>
  <c r="Q2833" i="1"/>
  <c r="Q2834" i="1"/>
  <c r="Q2835" i="1"/>
  <c r="Q2836" i="1"/>
  <c r="Q2837" i="1"/>
  <c r="Q2838" i="1"/>
  <c r="Q2839" i="1"/>
  <c r="Q2840" i="1"/>
  <c r="Q2841" i="1"/>
  <c r="Q2842" i="1"/>
  <c r="Q2843" i="1"/>
  <c r="Q2844" i="1"/>
  <c r="Q2845" i="1"/>
  <c r="Q2846" i="1"/>
  <c r="Q2847" i="1"/>
  <c r="Q2848" i="1"/>
  <c r="Q2849" i="1"/>
  <c r="Q2850" i="1"/>
  <c r="Q2851" i="1"/>
  <c r="Q2852" i="1"/>
  <c r="Q2853" i="1"/>
  <c r="Q2854" i="1"/>
  <c r="Q2855" i="1"/>
  <c r="Q2856" i="1"/>
  <c r="Q2857" i="1"/>
  <c r="Q2858" i="1"/>
  <c r="Q2859" i="1"/>
  <c r="Q2860" i="1"/>
  <c r="Q2861" i="1"/>
  <c r="Q2862" i="1"/>
  <c r="Q2863" i="1"/>
  <c r="Q2864" i="1"/>
  <c r="Q2865" i="1"/>
  <c r="Q2866" i="1"/>
  <c r="Q2867" i="1"/>
  <c r="Q2868" i="1"/>
  <c r="Q2869" i="1"/>
  <c r="Q2870" i="1"/>
  <c r="Q2871" i="1"/>
  <c r="Q2872" i="1"/>
  <c r="Q2873" i="1"/>
  <c r="Q2874" i="1"/>
  <c r="Q2875" i="1"/>
  <c r="Q2876" i="1"/>
  <c r="Q2877" i="1"/>
  <c r="Q2878" i="1"/>
  <c r="Q2879" i="1"/>
  <c r="Q2880" i="1"/>
  <c r="Q2881" i="1"/>
  <c r="Q2882" i="1"/>
  <c r="Q2883" i="1"/>
  <c r="Q2884" i="1"/>
  <c r="Q2885" i="1"/>
  <c r="Q2886" i="1"/>
  <c r="Q2887" i="1"/>
  <c r="Q2888" i="1"/>
  <c r="Q2889" i="1"/>
  <c r="Q2890" i="1"/>
  <c r="Q2891" i="1"/>
  <c r="Q2892" i="1"/>
  <c r="Q2893" i="1"/>
  <c r="Q2894" i="1"/>
  <c r="Q2895" i="1"/>
  <c r="Q2896" i="1"/>
  <c r="Q2897" i="1"/>
  <c r="Q2898" i="1"/>
  <c r="Q2899" i="1"/>
  <c r="Q2900" i="1"/>
  <c r="Q2901" i="1"/>
  <c r="Q2902" i="1"/>
  <c r="Q2903" i="1"/>
  <c r="Q2904" i="1"/>
  <c r="Q2905" i="1"/>
  <c r="Q2906" i="1"/>
  <c r="Q2907" i="1"/>
  <c r="Q2908" i="1"/>
  <c r="Q2909" i="1"/>
  <c r="Q2910" i="1"/>
  <c r="Q2911" i="1"/>
  <c r="Q2912" i="1"/>
  <c r="Q2913" i="1"/>
  <c r="Q2914" i="1"/>
  <c r="Q2915" i="1"/>
  <c r="Q2916" i="1"/>
  <c r="Q2917" i="1"/>
  <c r="Q2918" i="1"/>
  <c r="Q2919" i="1"/>
  <c r="Q2920" i="1"/>
  <c r="Q2921" i="1"/>
  <c r="Q2922" i="1"/>
  <c r="Q2923" i="1"/>
  <c r="Q2924" i="1"/>
  <c r="Q2925" i="1"/>
  <c r="Q2926" i="1"/>
  <c r="Q2927" i="1"/>
  <c r="Q2928" i="1"/>
  <c r="Q2929" i="1"/>
  <c r="Q2930" i="1"/>
  <c r="Q2931" i="1"/>
  <c r="Q2932" i="1"/>
  <c r="Q2933" i="1"/>
  <c r="Q2934" i="1"/>
  <c r="Q2935" i="1"/>
  <c r="Q2936" i="1"/>
  <c r="Q2937" i="1"/>
  <c r="Q2938" i="1"/>
  <c r="Q2939" i="1"/>
  <c r="Q2940" i="1"/>
  <c r="Q2941" i="1"/>
  <c r="Q2942" i="1"/>
  <c r="Q2943" i="1"/>
  <c r="Q2944" i="1"/>
  <c r="Q2945" i="1"/>
  <c r="Q2946" i="1"/>
  <c r="Q2947" i="1"/>
  <c r="Q2948" i="1"/>
  <c r="Q2949" i="1"/>
  <c r="Q2950" i="1"/>
  <c r="Q2951" i="1"/>
  <c r="Q2952" i="1"/>
  <c r="Q2953" i="1"/>
  <c r="Q2954" i="1"/>
  <c r="Q2955" i="1"/>
  <c r="Q2956" i="1"/>
  <c r="Q2957" i="1"/>
  <c r="Q2958" i="1"/>
  <c r="Q2959" i="1"/>
  <c r="Q2960" i="1"/>
  <c r="Q2961" i="1"/>
  <c r="Q2962" i="1"/>
  <c r="Q2963" i="1"/>
  <c r="Q2964" i="1"/>
  <c r="Q2965" i="1"/>
  <c r="Q2966" i="1"/>
  <c r="Q2967" i="1"/>
  <c r="Q2968" i="1"/>
  <c r="Q2969" i="1"/>
  <c r="Q2970" i="1"/>
  <c r="Q2971" i="1"/>
  <c r="Q2972" i="1"/>
  <c r="Q2973" i="1"/>
  <c r="Q2974" i="1"/>
  <c r="Q2975" i="1"/>
  <c r="Q2976" i="1"/>
  <c r="Q2977" i="1"/>
  <c r="Q2978" i="1"/>
  <c r="Q2979" i="1"/>
  <c r="Q2980" i="1"/>
  <c r="Q2981" i="1"/>
  <c r="Q2982" i="1"/>
  <c r="Q2983" i="1"/>
  <c r="Q2984" i="1"/>
  <c r="Q2985" i="1"/>
  <c r="Q2986" i="1"/>
  <c r="Q2987" i="1"/>
  <c r="Q2988" i="1"/>
  <c r="Q2989" i="1"/>
  <c r="Q2990" i="1"/>
  <c r="Q2991" i="1"/>
  <c r="Q2992" i="1"/>
  <c r="Q2993" i="1"/>
  <c r="Q2994" i="1"/>
  <c r="Q2995" i="1"/>
  <c r="Q2996" i="1"/>
  <c r="Q2997" i="1"/>
  <c r="Q2998" i="1"/>
  <c r="Q2999" i="1"/>
  <c r="Q3000" i="1"/>
  <c r="Q3001" i="1"/>
  <c r="Q3002" i="1"/>
  <c r="Q3003" i="1"/>
  <c r="Q3004" i="1"/>
  <c r="Q3005" i="1"/>
  <c r="Q3006" i="1"/>
  <c r="Q3007" i="1"/>
  <c r="Q3008" i="1"/>
  <c r="Q3009" i="1"/>
  <c r="Q3010" i="1"/>
  <c r="Q3011" i="1"/>
  <c r="Q3012" i="1"/>
  <c r="Q3013" i="1"/>
  <c r="Q3014" i="1"/>
  <c r="Q3015" i="1"/>
  <c r="Q3016" i="1"/>
  <c r="Q3017" i="1"/>
  <c r="Q3018" i="1"/>
  <c r="Q3019" i="1"/>
  <c r="Q3020" i="1"/>
  <c r="Q3021" i="1"/>
  <c r="Q3022" i="1"/>
  <c r="Q3023" i="1"/>
  <c r="Q3024" i="1"/>
  <c r="Q3025" i="1"/>
  <c r="Q3026" i="1"/>
  <c r="Q3027" i="1"/>
  <c r="Q3028" i="1"/>
  <c r="Q3029" i="1"/>
  <c r="Q3030" i="1"/>
  <c r="Q3031" i="1"/>
  <c r="Q3032" i="1"/>
  <c r="Q3033" i="1"/>
  <c r="Q3034" i="1"/>
  <c r="Q3035" i="1"/>
  <c r="Q3036" i="1"/>
  <c r="Q3037" i="1"/>
  <c r="Q3038" i="1"/>
  <c r="Q3039" i="1"/>
  <c r="Q3040" i="1"/>
  <c r="Q3041" i="1"/>
  <c r="Q3042" i="1"/>
  <c r="Q3043" i="1"/>
  <c r="Q3044" i="1"/>
  <c r="Q3045" i="1"/>
  <c r="Q3046" i="1"/>
  <c r="Q3047" i="1"/>
  <c r="Q3048" i="1"/>
  <c r="Q3049" i="1"/>
  <c r="Q3050" i="1"/>
  <c r="Q3051" i="1"/>
  <c r="Q3052" i="1"/>
  <c r="Q3053" i="1"/>
  <c r="Q3054" i="1"/>
  <c r="Q3055" i="1"/>
  <c r="Q3056" i="1"/>
  <c r="Q3057" i="1"/>
  <c r="Q3058" i="1"/>
  <c r="Q3059" i="1"/>
  <c r="Q3060" i="1"/>
  <c r="Q3061" i="1"/>
  <c r="Q3062" i="1"/>
  <c r="Q3063" i="1"/>
  <c r="Q3064" i="1"/>
  <c r="Q3065" i="1"/>
  <c r="Q3066" i="1"/>
  <c r="Q3067" i="1"/>
  <c r="Q3068" i="1"/>
  <c r="Q3069" i="1"/>
  <c r="Q3070" i="1"/>
  <c r="Q3071" i="1"/>
  <c r="Q3072" i="1"/>
  <c r="Q3073" i="1"/>
  <c r="Q3074" i="1"/>
  <c r="Q3075" i="1"/>
  <c r="Q3076" i="1"/>
  <c r="Q3077" i="1"/>
  <c r="Q3078" i="1"/>
  <c r="Q3079" i="1"/>
  <c r="Q3080" i="1"/>
  <c r="Q3081" i="1"/>
  <c r="Q3082" i="1"/>
  <c r="Q3083" i="1"/>
  <c r="Q3084" i="1"/>
  <c r="Q3085" i="1"/>
  <c r="Q3086" i="1"/>
  <c r="Q3087" i="1"/>
  <c r="Q3088" i="1"/>
  <c r="Q3089" i="1"/>
  <c r="Q3090" i="1"/>
  <c r="Q3091" i="1"/>
  <c r="Q3092" i="1"/>
  <c r="Q3093" i="1"/>
  <c r="Q3094" i="1"/>
  <c r="Q3095" i="1"/>
  <c r="Q3096" i="1"/>
  <c r="Q3097" i="1"/>
  <c r="Q3098" i="1"/>
  <c r="Q3099" i="1"/>
  <c r="Q3100" i="1"/>
  <c r="Q3101" i="1"/>
  <c r="Q3102" i="1"/>
  <c r="Q3103" i="1"/>
  <c r="Q3104" i="1"/>
  <c r="Q3105" i="1"/>
  <c r="Q3106" i="1"/>
  <c r="Q3107" i="1"/>
  <c r="Q3108" i="1"/>
  <c r="Q3109" i="1"/>
  <c r="Q3110" i="1"/>
  <c r="Q3111" i="1"/>
  <c r="Q3112" i="1"/>
  <c r="Q3113" i="1"/>
  <c r="Q3114" i="1"/>
  <c r="Q3115" i="1"/>
  <c r="Q3116" i="1"/>
  <c r="Q3117" i="1"/>
  <c r="Q3118" i="1"/>
  <c r="Q3119" i="1"/>
  <c r="Q3120" i="1"/>
  <c r="Q3121" i="1"/>
  <c r="Q3122" i="1"/>
  <c r="Q3123" i="1"/>
  <c r="Q3124" i="1"/>
  <c r="Q3125" i="1"/>
  <c r="Q3126" i="1"/>
  <c r="Q3127" i="1"/>
  <c r="Q3128" i="1"/>
  <c r="Q3129" i="1"/>
  <c r="Q3130" i="1"/>
  <c r="Q3131" i="1"/>
  <c r="Q3132" i="1"/>
  <c r="Q3133" i="1"/>
  <c r="Q3134" i="1"/>
  <c r="Q3135" i="1"/>
  <c r="Q3136" i="1"/>
  <c r="Q3137" i="1"/>
  <c r="Q3138" i="1"/>
  <c r="Q3139" i="1"/>
  <c r="Q3140" i="1"/>
  <c r="Q3141" i="1"/>
  <c r="Q3142" i="1"/>
  <c r="Q3143" i="1"/>
  <c r="Q3144" i="1"/>
  <c r="Q3145" i="1"/>
  <c r="Q3146" i="1"/>
  <c r="Q3147" i="1"/>
  <c r="Q3148" i="1"/>
  <c r="Q3149" i="1"/>
  <c r="Q3150" i="1"/>
  <c r="Q3151" i="1"/>
  <c r="Q3152" i="1"/>
  <c r="Q3153" i="1"/>
  <c r="Q3154" i="1"/>
  <c r="Q3155" i="1"/>
  <c r="Q3156" i="1"/>
  <c r="Q3157" i="1"/>
  <c r="Q3158" i="1"/>
  <c r="Q3159" i="1"/>
  <c r="Q3160" i="1"/>
  <c r="Q3161" i="1"/>
  <c r="Q3162" i="1"/>
  <c r="Q3163" i="1"/>
  <c r="Q3164" i="1"/>
  <c r="Q3165" i="1"/>
  <c r="Q3166" i="1"/>
  <c r="Q3167" i="1"/>
  <c r="Q3168" i="1"/>
  <c r="Q3169" i="1"/>
  <c r="Q3170" i="1"/>
  <c r="Q3171" i="1"/>
  <c r="Q3172" i="1"/>
  <c r="Q3173" i="1"/>
  <c r="Q3174" i="1"/>
  <c r="Q3175" i="1"/>
  <c r="Q3176" i="1"/>
  <c r="Q3177" i="1"/>
  <c r="Q3178" i="1"/>
  <c r="Q3179" i="1"/>
  <c r="Q3180" i="1"/>
  <c r="Q3181" i="1"/>
  <c r="Q3182" i="1"/>
  <c r="Q3183" i="1"/>
  <c r="Q3184" i="1"/>
  <c r="Q3185" i="1"/>
  <c r="Q3186" i="1"/>
  <c r="Q3187" i="1"/>
  <c r="Q3188" i="1"/>
  <c r="Q3189" i="1"/>
  <c r="Q3190" i="1"/>
  <c r="Q3191" i="1"/>
  <c r="Q3192" i="1"/>
  <c r="Q3193" i="1"/>
  <c r="Q3194" i="1"/>
  <c r="Q3195" i="1"/>
  <c r="Q3196" i="1"/>
  <c r="Q3197" i="1"/>
  <c r="Q3198" i="1"/>
  <c r="Q3199" i="1"/>
  <c r="Q3200" i="1"/>
  <c r="Q3201" i="1"/>
  <c r="Q3202" i="1"/>
  <c r="Q3203" i="1"/>
  <c r="Q3204" i="1"/>
  <c r="Q3205" i="1"/>
  <c r="Q3206" i="1"/>
  <c r="Q3207" i="1"/>
  <c r="Q3208" i="1"/>
  <c r="Q3209" i="1"/>
  <c r="Q3210" i="1"/>
  <c r="Q3211" i="1"/>
  <c r="Q3212" i="1"/>
  <c r="Q3213" i="1"/>
  <c r="Q3214" i="1"/>
  <c r="Q3215" i="1"/>
  <c r="Q3216" i="1"/>
  <c r="Q3217" i="1"/>
  <c r="Q3218" i="1"/>
  <c r="Q3219" i="1"/>
  <c r="Q3220" i="1"/>
  <c r="Q3221" i="1"/>
  <c r="Q3222" i="1"/>
  <c r="Q3223" i="1"/>
  <c r="Q3224" i="1"/>
  <c r="Q3225" i="1"/>
  <c r="Q3226" i="1"/>
  <c r="Q3227" i="1"/>
  <c r="Q3228" i="1"/>
  <c r="Q3229" i="1"/>
  <c r="Q3230" i="1"/>
  <c r="Q3231" i="1"/>
  <c r="Q3232" i="1"/>
  <c r="Q3233" i="1"/>
  <c r="Q3234" i="1"/>
  <c r="Q3235" i="1"/>
  <c r="Q3236" i="1"/>
  <c r="Q3237" i="1"/>
  <c r="Q3238" i="1"/>
  <c r="Q3239" i="1"/>
  <c r="Q3240" i="1"/>
  <c r="Q3241" i="1"/>
  <c r="Q3242" i="1"/>
  <c r="Q3243" i="1"/>
  <c r="Q3244" i="1"/>
  <c r="Q3245" i="1"/>
  <c r="Q3246" i="1"/>
  <c r="Q3247" i="1"/>
  <c r="Q3248" i="1"/>
  <c r="Q3249" i="1"/>
  <c r="Q3250" i="1"/>
  <c r="Q3251" i="1"/>
  <c r="Q3252" i="1"/>
  <c r="Q3253" i="1"/>
  <c r="Q3254" i="1"/>
  <c r="Q3255" i="1"/>
  <c r="Q3256" i="1"/>
  <c r="Q3257" i="1"/>
  <c r="Q3258" i="1"/>
  <c r="Q3259" i="1"/>
  <c r="Q3260" i="1"/>
  <c r="Q3261" i="1"/>
  <c r="Q3262" i="1"/>
  <c r="Q3263" i="1"/>
  <c r="Q3264" i="1"/>
  <c r="Q3265" i="1"/>
  <c r="Q3266" i="1"/>
  <c r="Q3267" i="1"/>
  <c r="Q3268" i="1"/>
  <c r="Q3269" i="1"/>
  <c r="Q3270" i="1"/>
  <c r="Q3271" i="1"/>
  <c r="Q3272" i="1"/>
  <c r="Q3273" i="1"/>
  <c r="Q3274" i="1"/>
  <c r="Q3275" i="1"/>
  <c r="Q3276" i="1"/>
  <c r="Q3277" i="1"/>
  <c r="Q3278" i="1"/>
  <c r="Q3279" i="1"/>
  <c r="Q3280" i="1"/>
  <c r="Q3281" i="1"/>
  <c r="Q3282" i="1"/>
  <c r="Q3283" i="1"/>
  <c r="Q3284" i="1"/>
  <c r="Q3285" i="1"/>
  <c r="Q3286" i="1"/>
  <c r="Q3287" i="1"/>
  <c r="Q3288" i="1"/>
  <c r="Q3289" i="1"/>
  <c r="Q3290" i="1"/>
  <c r="Q3291" i="1"/>
  <c r="Q3292" i="1"/>
  <c r="Q3293" i="1"/>
  <c r="Q3294" i="1"/>
  <c r="Q3295" i="1"/>
  <c r="Q3296" i="1"/>
  <c r="Q3297" i="1"/>
  <c r="Q3298" i="1"/>
  <c r="Q3299" i="1"/>
  <c r="Q3300" i="1"/>
  <c r="Q3301" i="1"/>
  <c r="Q3302" i="1"/>
  <c r="Q3303" i="1"/>
  <c r="Q3304" i="1"/>
  <c r="Q3305" i="1"/>
  <c r="Q3306" i="1"/>
  <c r="Q3307" i="1"/>
  <c r="Q3308" i="1"/>
  <c r="Q3309" i="1"/>
  <c r="Q3310" i="1"/>
  <c r="Q3311" i="1"/>
  <c r="Q3312" i="1"/>
  <c r="Q3313" i="1"/>
  <c r="Q3314" i="1"/>
  <c r="Q3315" i="1"/>
  <c r="Q3316" i="1"/>
  <c r="Q3317" i="1"/>
  <c r="Q3318" i="1"/>
  <c r="Q3319" i="1"/>
  <c r="Q3320" i="1"/>
  <c r="Q3321" i="1"/>
  <c r="Q3322" i="1"/>
  <c r="Q3323" i="1"/>
  <c r="Q3324" i="1"/>
  <c r="Q3325" i="1"/>
  <c r="Q3326" i="1"/>
  <c r="Q3327" i="1"/>
  <c r="Q3328" i="1"/>
  <c r="Q3329" i="1"/>
  <c r="Q3330" i="1"/>
  <c r="Q3331" i="1"/>
  <c r="Q3332" i="1"/>
  <c r="Q3333" i="1"/>
  <c r="Q3334" i="1"/>
  <c r="Q3335" i="1"/>
  <c r="Q3336" i="1"/>
  <c r="Q3337" i="1"/>
  <c r="Q3338" i="1"/>
  <c r="Q3339" i="1"/>
  <c r="Q3340" i="1"/>
  <c r="Q3341" i="1"/>
  <c r="Q3342" i="1"/>
  <c r="Q3343" i="1"/>
  <c r="Q3344" i="1"/>
  <c r="Q3345" i="1"/>
  <c r="Q3346" i="1"/>
  <c r="Q3347" i="1"/>
  <c r="Q3348" i="1"/>
  <c r="Q3349" i="1"/>
  <c r="Q3350" i="1"/>
  <c r="Q3351" i="1"/>
  <c r="Q3352" i="1"/>
  <c r="Q3353" i="1"/>
  <c r="Q3354" i="1"/>
  <c r="Q3355" i="1"/>
  <c r="Q3356" i="1"/>
  <c r="Q3357" i="1"/>
  <c r="Q3358" i="1"/>
  <c r="Q3359" i="1"/>
  <c r="Q3360" i="1"/>
  <c r="Q3361" i="1"/>
  <c r="Q3362" i="1"/>
  <c r="Q3363" i="1"/>
  <c r="Q3364" i="1"/>
  <c r="Q3365" i="1"/>
  <c r="Q3366" i="1"/>
  <c r="Q3367" i="1"/>
  <c r="Q3368" i="1"/>
  <c r="Q3369" i="1"/>
  <c r="Q3370" i="1"/>
  <c r="Q3371" i="1"/>
  <c r="Q3372" i="1"/>
  <c r="Q3373" i="1"/>
  <c r="Q3374" i="1"/>
  <c r="Q3375" i="1"/>
  <c r="Q3376" i="1"/>
  <c r="Q3377" i="1"/>
  <c r="Q3378" i="1"/>
  <c r="Q3379" i="1"/>
  <c r="Q3380" i="1"/>
  <c r="Q3381" i="1"/>
  <c r="Q3382" i="1"/>
  <c r="Q3383" i="1"/>
  <c r="Q3384" i="1"/>
  <c r="Q3385" i="1"/>
  <c r="Q3386" i="1"/>
  <c r="Q3387" i="1"/>
  <c r="Q3388" i="1"/>
  <c r="Q3389" i="1"/>
  <c r="Q3390" i="1"/>
  <c r="Q3391" i="1"/>
  <c r="Q3392" i="1"/>
  <c r="Q3393" i="1"/>
  <c r="Q3394" i="1"/>
  <c r="Q3395" i="1"/>
  <c r="Q3396" i="1"/>
  <c r="Q3397" i="1"/>
  <c r="Q3398" i="1"/>
  <c r="Q3399" i="1"/>
  <c r="Q3400" i="1"/>
  <c r="Q3401" i="1"/>
  <c r="Q3402" i="1"/>
  <c r="Q3403" i="1"/>
  <c r="Q3404" i="1"/>
  <c r="Q3405" i="1"/>
  <c r="Q3406" i="1"/>
  <c r="Q3407" i="1"/>
  <c r="Q3408" i="1"/>
  <c r="Q3409" i="1"/>
  <c r="Q3410" i="1"/>
  <c r="Q3411" i="1"/>
  <c r="Q3412" i="1"/>
  <c r="Q3413" i="1"/>
  <c r="Q3414" i="1"/>
  <c r="Q3415" i="1"/>
  <c r="Q3416" i="1"/>
  <c r="Q3417" i="1"/>
  <c r="Q3418" i="1"/>
  <c r="Q3419" i="1"/>
  <c r="Q3420" i="1"/>
  <c r="Q3421" i="1"/>
  <c r="Q3422" i="1"/>
  <c r="Q3423" i="1"/>
  <c r="Q3424" i="1"/>
  <c r="Q3425" i="1"/>
  <c r="Q3426" i="1"/>
  <c r="Q3427" i="1"/>
  <c r="Q3428" i="1"/>
  <c r="Q3429" i="1"/>
  <c r="Q3430" i="1"/>
  <c r="Q3431" i="1"/>
  <c r="Q3432" i="1"/>
  <c r="Q3433" i="1"/>
  <c r="Q3434" i="1"/>
  <c r="Q3435" i="1"/>
  <c r="Q3436" i="1"/>
  <c r="Q3437" i="1"/>
  <c r="Q3438" i="1"/>
  <c r="Q3439" i="1"/>
  <c r="Q3440" i="1"/>
  <c r="Q3441" i="1"/>
  <c r="Q3442" i="1"/>
  <c r="Q3443" i="1"/>
  <c r="Q3444" i="1"/>
  <c r="Q3445" i="1"/>
  <c r="Q3446" i="1"/>
  <c r="Q3447" i="1"/>
  <c r="Q3448" i="1"/>
  <c r="Q3449" i="1"/>
  <c r="Q3450" i="1"/>
  <c r="Q3451" i="1"/>
  <c r="Q3452" i="1"/>
  <c r="Q3453" i="1"/>
  <c r="Q3454" i="1"/>
  <c r="Q3455" i="1"/>
  <c r="Q3456" i="1"/>
  <c r="Q3457" i="1"/>
  <c r="Q3458" i="1"/>
  <c r="Q3459" i="1"/>
  <c r="Q3460" i="1"/>
  <c r="Q3461" i="1"/>
  <c r="Q3462" i="1"/>
  <c r="Q3463" i="1"/>
  <c r="Q3464" i="1"/>
  <c r="Q3465" i="1"/>
  <c r="Q3466" i="1"/>
  <c r="Q3467" i="1"/>
  <c r="Q3468" i="1"/>
  <c r="Q3469" i="1"/>
  <c r="Q3470" i="1"/>
  <c r="Q3471" i="1"/>
  <c r="Q3472" i="1"/>
  <c r="Q3473" i="1"/>
  <c r="Q3474" i="1"/>
  <c r="Q3475" i="1"/>
  <c r="Q3476" i="1"/>
  <c r="Q3477" i="1"/>
  <c r="Q3478" i="1"/>
  <c r="Q3479" i="1"/>
  <c r="Q3480" i="1"/>
  <c r="Q3481" i="1"/>
  <c r="Q3482" i="1"/>
  <c r="Q3483" i="1"/>
  <c r="Q3484" i="1"/>
  <c r="Q3485" i="1"/>
  <c r="Q3486" i="1"/>
  <c r="Q3487" i="1"/>
  <c r="Q3488" i="1"/>
  <c r="Q3489" i="1"/>
  <c r="Q3490" i="1"/>
  <c r="Q3491" i="1"/>
  <c r="Q3492" i="1"/>
  <c r="Q3493" i="1"/>
  <c r="Q3494" i="1"/>
  <c r="Q3495" i="1"/>
  <c r="Q3496" i="1"/>
  <c r="Q3497" i="1"/>
  <c r="Q3498" i="1"/>
  <c r="Q3499" i="1"/>
  <c r="Q3500" i="1"/>
  <c r="Q3501" i="1"/>
  <c r="Q3502" i="1"/>
  <c r="Q3503" i="1"/>
  <c r="Q3504" i="1"/>
  <c r="Q3505" i="1"/>
  <c r="Q3506" i="1"/>
  <c r="Q3507" i="1"/>
  <c r="Q3508" i="1"/>
  <c r="Q3509" i="1"/>
  <c r="Q3510" i="1"/>
  <c r="Q3511" i="1"/>
  <c r="Q3512" i="1"/>
  <c r="Q3513" i="1"/>
  <c r="Q3514" i="1"/>
  <c r="Q3515" i="1"/>
  <c r="Q3516" i="1"/>
  <c r="Q3517" i="1"/>
  <c r="Q3518" i="1"/>
  <c r="Q3519" i="1"/>
  <c r="Q3520" i="1"/>
  <c r="Q3521" i="1"/>
  <c r="Q3522" i="1"/>
  <c r="Q3523" i="1"/>
  <c r="Q3524" i="1"/>
  <c r="Q3525" i="1"/>
  <c r="Q3526" i="1"/>
  <c r="Q3527" i="1"/>
  <c r="Q3528" i="1"/>
  <c r="Q3529" i="1"/>
  <c r="Q3530" i="1"/>
  <c r="Q3531" i="1"/>
  <c r="Q3532" i="1"/>
  <c r="Q3533" i="1"/>
  <c r="Q3534" i="1"/>
  <c r="Q3535" i="1"/>
  <c r="Q3536" i="1"/>
  <c r="Q3537" i="1"/>
  <c r="Q3538" i="1"/>
  <c r="Q3539" i="1"/>
  <c r="Q3540" i="1"/>
  <c r="Q3541" i="1"/>
  <c r="Q3542" i="1"/>
  <c r="Q3543" i="1"/>
  <c r="Q3544" i="1"/>
  <c r="Q3545" i="1"/>
  <c r="Q3546" i="1"/>
  <c r="Q3547" i="1"/>
  <c r="Q3548" i="1"/>
  <c r="Q3549" i="1"/>
  <c r="Q3550" i="1"/>
  <c r="Q3551" i="1"/>
  <c r="Q3552" i="1"/>
  <c r="Q3553" i="1"/>
  <c r="Q3554" i="1"/>
  <c r="Q3555" i="1"/>
  <c r="Q3556" i="1"/>
  <c r="Q3557" i="1"/>
  <c r="Q3558" i="1"/>
  <c r="Q3559" i="1"/>
  <c r="Q3560" i="1"/>
  <c r="Q3561" i="1"/>
  <c r="Q3562" i="1"/>
  <c r="Q3563" i="1"/>
  <c r="Q3564" i="1"/>
  <c r="Q3565" i="1"/>
  <c r="Q3566" i="1"/>
  <c r="Q3567" i="1"/>
  <c r="Q3568" i="1"/>
  <c r="Q3569" i="1"/>
  <c r="Q3570" i="1"/>
  <c r="Q3571" i="1"/>
  <c r="Q3572" i="1"/>
  <c r="Q3573" i="1"/>
  <c r="Q3574" i="1"/>
  <c r="Q3575" i="1"/>
  <c r="Q3576" i="1"/>
  <c r="Q3577" i="1"/>
  <c r="Q3578" i="1"/>
  <c r="Q3579" i="1"/>
  <c r="Q3580" i="1"/>
  <c r="Q3581" i="1"/>
  <c r="Q3582" i="1"/>
  <c r="Q3583" i="1"/>
  <c r="Q3584" i="1"/>
  <c r="Q3585" i="1"/>
  <c r="Q3586" i="1"/>
  <c r="Q3587" i="1"/>
  <c r="Q3588" i="1"/>
  <c r="Q3589" i="1"/>
  <c r="Q3590" i="1"/>
  <c r="Q3591" i="1"/>
  <c r="Q3592" i="1"/>
  <c r="Q3593" i="1"/>
  <c r="Q3594" i="1"/>
  <c r="Q3595" i="1"/>
  <c r="Q3596" i="1"/>
  <c r="Q3597" i="1"/>
  <c r="Q3598" i="1"/>
  <c r="Q3599" i="1"/>
  <c r="Q3600" i="1"/>
  <c r="Q3601" i="1"/>
  <c r="Q3602" i="1"/>
  <c r="Q3603" i="1"/>
  <c r="Q3604" i="1"/>
  <c r="Q3605" i="1"/>
  <c r="Q3606" i="1"/>
  <c r="Q3607" i="1"/>
  <c r="Q3608" i="1"/>
  <c r="Q3609" i="1"/>
  <c r="Q3610" i="1"/>
  <c r="Q3611" i="1"/>
  <c r="Q3612" i="1"/>
  <c r="Q3613" i="1"/>
  <c r="Q3614" i="1"/>
  <c r="Q3615" i="1"/>
  <c r="Q3616" i="1"/>
  <c r="Q3617" i="1"/>
  <c r="Q3618" i="1"/>
  <c r="Q3619" i="1"/>
  <c r="Q3620" i="1"/>
  <c r="Q3621" i="1"/>
  <c r="Q3622" i="1"/>
  <c r="Q3623" i="1"/>
  <c r="Q3624" i="1"/>
  <c r="Q3625" i="1"/>
  <c r="Q3626" i="1"/>
  <c r="Q3627" i="1"/>
  <c r="Q3628" i="1"/>
  <c r="Q3629" i="1"/>
  <c r="Q3630" i="1"/>
  <c r="Q3631" i="1"/>
  <c r="Q3632" i="1"/>
  <c r="Q3633" i="1"/>
  <c r="Q3634" i="1"/>
  <c r="Q3635" i="1"/>
  <c r="Q3636" i="1"/>
  <c r="Q3637" i="1"/>
  <c r="Q3638" i="1"/>
  <c r="Q3639" i="1"/>
  <c r="Q3640" i="1"/>
  <c r="Q3641" i="1"/>
  <c r="Q3642" i="1"/>
  <c r="Q3643" i="1"/>
  <c r="Q3644" i="1"/>
  <c r="Q3645" i="1"/>
  <c r="Q3646" i="1"/>
  <c r="Q3647" i="1"/>
  <c r="Q3648" i="1"/>
  <c r="Q3649" i="1"/>
  <c r="Q3650" i="1"/>
  <c r="Q3651" i="1"/>
  <c r="Q3652" i="1"/>
  <c r="Q3653" i="1"/>
  <c r="Q3654" i="1"/>
  <c r="Q3655" i="1"/>
  <c r="Q3656" i="1"/>
  <c r="Q3657" i="1"/>
  <c r="Q3658" i="1"/>
  <c r="Q3659" i="1"/>
  <c r="Q3660" i="1"/>
  <c r="Q3661" i="1"/>
  <c r="Q3662" i="1"/>
  <c r="Q3663" i="1"/>
  <c r="Q3664" i="1"/>
  <c r="Q3665" i="1"/>
  <c r="Q3666" i="1"/>
  <c r="Q3667" i="1"/>
  <c r="Q3668" i="1"/>
  <c r="Q3669" i="1"/>
  <c r="Q3670" i="1"/>
  <c r="Q3671" i="1"/>
  <c r="Q3672" i="1"/>
  <c r="Q3673" i="1"/>
  <c r="Q3674" i="1"/>
  <c r="Q3675" i="1"/>
  <c r="Q3676" i="1"/>
  <c r="Q3677" i="1"/>
  <c r="Q3678" i="1"/>
  <c r="Q3679" i="1"/>
  <c r="Q3680" i="1"/>
  <c r="Q3681" i="1"/>
  <c r="Q3682" i="1"/>
  <c r="Q3683" i="1"/>
  <c r="Q3684" i="1"/>
  <c r="Q3685" i="1"/>
  <c r="Q3686" i="1"/>
  <c r="Q3687" i="1"/>
  <c r="Q3688" i="1"/>
  <c r="Q3689" i="1"/>
  <c r="Q3690" i="1"/>
  <c r="Q3691" i="1"/>
  <c r="Q3692" i="1"/>
  <c r="Q3693" i="1"/>
  <c r="Q3694" i="1"/>
  <c r="Q3695" i="1"/>
  <c r="Q3696" i="1"/>
  <c r="Q3697" i="1"/>
  <c r="Q3698" i="1"/>
  <c r="Q3699" i="1"/>
  <c r="Q3700" i="1"/>
  <c r="Q3701" i="1"/>
  <c r="Q3702" i="1"/>
  <c r="Q3703" i="1"/>
  <c r="Q3704" i="1"/>
  <c r="Q3705" i="1"/>
  <c r="Q3706" i="1"/>
  <c r="Q3707" i="1"/>
  <c r="Q3708" i="1"/>
  <c r="Q3709" i="1"/>
  <c r="Q3710" i="1"/>
  <c r="Q3711" i="1"/>
  <c r="Q3712" i="1"/>
  <c r="Q3713" i="1"/>
  <c r="Q3714" i="1"/>
  <c r="Q3715" i="1"/>
  <c r="Q3716" i="1"/>
  <c r="Q3717" i="1"/>
  <c r="Q3718" i="1"/>
  <c r="Q3719" i="1"/>
  <c r="Q3720" i="1"/>
  <c r="Q3721" i="1"/>
  <c r="Q3722" i="1"/>
  <c r="Q3723" i="1"/>
  <c r="Q3724" i="1"/>
  <c r="Q3725" i="1"/>
  <c r="Q3726" i="1"/>
  <c r="Q3727" i="1"/>
  <c r="Q3728" i="1"/>
  <c r="Q3729" i="1"/>
  <c r="Q3730" i="1"/>
  <c r="Q3731" i="1"/>
  <c r="Q3732" i="1"/>
  <c r="Q3733" i="1"/>
  <c r="Q3734" i="1"/>
  <c r="Q3735" i="1"/>
  <c r="Q3736" i="1"/>
  <c r="Q3737" i="1"/>
  <c r="Q3738" i="1"/>
  <c r="Q3739" i="1"/>
  <c r="Q3740" i="1"/>
  <c r="Q3741" i="1"/>
  <c r="Q3742" i="1"/>
  <c r="Q3743" i="1"/>
  <c r="Q3744" i="1"/>
  <c r="Q3745" i="1"/>
  <c r="Q3746" i="1"/>
  <c r="Q3747" i="1"/>
  <c r="Q3748" i="1"/>
  <c r="Q3749" i="1"/>
  <c r="Q3750" i="1"/>
  <c r="Q3751" i="1"/>
  <c r="Q3752" i="1"/>
  <c r="Q3753" i="1"/>
  <c r="Q3754" i="1"/>
  <c r="Q3755" i="1"/>
  <c r="Q3756" i="1"/>
  <c r="Q3757" i="1"/>
  <c r="Q3758" i="1"/>
  <c r="Q3759" i="1"/>
  <c r="Q3760" i="1"/>
  <c r="Q3761" i="1"/>
  <c r="Q3762" i="1"/>
  <c r="Q3763" i="1"/>
  <c r="Q3764" i="1"/>
  <c r="Q3765" i="1"/>
  <c r="Q3766" i="1"/>
  <c r="Q3767" i="1"/>
  <c r="Q3768" i="1"/>
  <c r="Q3769" i="1"/>
  <c r="Q3770" i="1"/>
  <c r="Q3771" i="1"/>
  <c r="Q3772" i="1"/>
  <c r="Q3773" i="1"/>
  <c r="Q3774" i="1"/>
  <c r="Q3775" i="1"/>
  <c r="Q3776" i="1"/>
  <c r="Q3777" i="1"/>
  <c r="Q3778" i="1"/>
  <c r="Q3779" i="1"/>
  <c r="Q3780" i="1"/>
  <c r="Q3781" i="1"/>
  <c r="Q3782" i="1"/>
  <c r="Q3783" i="1"/>
  <c r="Q3784" i="1"/>
  <c r="Q3785" i="1"/>
  <c r="Q3786" i="1"/>
  <c r="Q3787" i="1"/>
  <c r="Q3788" i="1"/>
  <c r="Q3789" i="1"/>
  <c r="Q3790" i="1"/>
  <c r="Q3791" i="1"/>
  <c r="Q3792" i="1"/>
  <c r="Q3793" i="1"/>
  <c r="Q3794" i="1"/>
  <c r="Q3795" i="1"/>
  <c r="Q3796" i="1"/>
  <c r="Q3797" i="1"/>
  <c r="Q3798" i="1"/>
  <c r="Q3799" i="1"/>
  <c r="Q3800" i="1"/>
  <c r="Q3801" i="1"/>
  <c r="Q3802" i="1"/>
  <c r="Q3803" i="1"/>
  <c r="Q3804" i="1"/>
  <c r="Q3805" i="1"/>
  <c r="Q3806" i="1"/>
  <c r="Q3807" i="1"/>
  <c r="Q3808" i="1"/>
  <c r="Q3809" i="1"/>
  <c r="Q3810" i="1"/>
  <c r="Q3811" i="1"/>
  <c r="Q3812" i="1"/>
  <c r="Q3813" i="1"/>
  <c r="Q3814" i="1"/>
  <c r="Q3815" i="1"/>
  <c r="Q3816" i="1"/>
  <c r="Q3817" i="1"/>
  <c r="Q3818" i="1"/>
  <c r="Q3819" i="1"/>
  <c r="Q3820" i="1"/>
  <c r="Q3821" i="1"/>
  <c r="Q3822" i="1"/>
  <c r="Q3823" i="1"/>
  <c r="Q3824" i="1"/>
  <c r="Q3825" i="1"/>
  <c r="Q3826" i="1"/>
  <c r="Q3827" i="1"/>
  <c r="Q3828" i="1"/>
  <c r="Q3829" i="1"/>
  <c r="Q3830" i="1"/>
  <c r="Q3831" i="1"/>
  <c r="Q3832" i="1"/>
  <c r="Q3833" i="1"/>
  <c r="Q3834" i="1"/>
  <c r="Q3835" i="1"/>
  <c r="Q3836" i="1"/>
  <c r="Q3837" i="1"/>
  <c r="Q3838" i="1"/>
  <c r="Q3839" i="1"/>
  <c r="Q3840" i="1"/>
  <c r="Q3841" i="1"/>
  <c r="Q3842" i="1"/>
  <c r="Q3843" i="1"/>
  <c r="Q3844" i="1"/>
  <c r="Q3845" i="1"/>
  <c r="Q3846" i="1"/>
  <c r="Q3847" i="1"/>
  <c r="Q3848" i="1"/>
  <c r="Q3849" i="1"/>
  <c r="Q3850" i="1"/>
  <c r="Q3851" i="1"/>
  <c r="Q3852" i="1"/>
  <c r="Q3853" i="1"/>
  <c r="Q3854" i="1"/>
  <c r="Q3855" i="1"/>
  <c r="Q3856" i="1"/>
  <c r="Q3857" i="1"/>
  <c r="Q3858" i="1"/>
  <c r="Q3859" i="1"/>
  <c r="Q3860" i="1"/>
  <c r="Q3861" i="1"/>
  <c r="Q3862" i="1"/>
  <c r="Q3863" i="1"/>
  <c r="Q3864" i="1"/>
  <c r="Q3865" i="1"/>
  <c r="Q3866" i="1"/>
  <c r="Q3867" i="1"/>
  <c r="Q3868" i="1"/>
  <c r="Q3869" i="1"/>
  <c r="Q3870" i="1"/>
  <c r="Q3871" i="1"/>
  <c r="Q3872" i="1"/>
  <c r="Q3873" i="1"/>
  <c r="Q3874" i="1"/>
  <c r="Q3875" i="1"/>
  <c r="Q3876" i="1"/>
  <c r="Q3877" i="1"/>
  <c r="Q3878" i="1"/>
  <c r="Q3879" i="1"/>
  <c r="Q3880" i="1"/>
  <c r="Q3881" i="1"/>
  <c r="Q3882" i="1"/>
  <c r="Q3883" i="1"/>
  <c r="Q3884" i="1"/>
  <c r="Q3885" i="1"/>
  <c r="Q3886" i="1"/>
  <c r="Q3887" i="1"/>
  <c r="Q3888" i="1"/>
  <c r="Q3889" i="1"/>
  <c r="Q3890" i="1"/>
  <c r="Q3891" i="1"/>
  <c r="Q3892" i="1"/>
  <c r="Q3893" i="1"/>
  <c r="Q3894" i="1"/>
  <c r="Q3895" i="1"/>
  <c r="Q3896" i="1"/>
  <c r="Q3897" i="1"/>
  <c r="Q3898" i="1"/>
  <c r="Q3899" i="1"/>
  <c r="Q3900" i="1"/>
  <c r="Q3901" i="1"/>
  <c r="Q3902" i="1"/>
  <c r="Q3903" i="1"/>
  <c r="Q3904" i="1"/>
  <c r="Q3905" i="1"/>
  <c r="Q3906" i="1"/>
  <c r="Q3907" i="1"/>
  <c r="Q3908" i="1"/>
  <c r="Q3909" i="1"/>
  <c r="Q3910" i="1"/>
  <c r="Q3911" i="1"/>
  <c r="Q3912" i="1"/>
  <c r="Q3913" i="1"/>
  <c r="Q3914" i="1"/>
  <c r="Q3915" i="1"/>
  <c r="Q3916" i="1"/>
  <c r="Q3917" i="1"/>
  <c r="Q3918" i="1"/>
  <c r="Q3919" i="1"/>
  <c r="Q3920" i="1"/>
  <c r="Q3921" i="1"/>
  <c r="Q3922" i="1"/>
  <c r="Q3923" i="1"/>
  <c r="Q3924" i="1"/>
  <c r="Q3925" i="1"/>
  <c r="Q3926" i="1"/>
  <c r="Q3927" i="1"/>
  <c r="Q3928" i="1"/>
  <c r="Q3929" i="1"/>
  <c r="Q3930" i="1"/>
  <c r="Q3931" i="1"/>
  <c r="Q3932" i="1"/>
  <c r="Q3933" i="1"/>
  <c r="Q3934" i="1"/>
  <c r="Q3935" i="1"/>
  <c r="Q3936" i="1"/>
  <c r="Q3937" i="1"/>
  <c r="Q3938" i="1"/>
  <c r="Q3939" i="1"/>
  <c r="Q3940" i="1"/>
  <c r="Q3941" i="1"/>
  <c r="Q3942" i="1"/>
  <c r="Q3943" i="1"/>
  <c r="Q3944" i="1"/>
  <c r="Q3945" i="1"/>
  <c r="Q3946" i="1"/>
  <c r="Q3947" i="1"/>
  <c r="Q3948" i="1"/>
  <c r="Q3949" i="1"/>
  <c r="Q3950" i="1"/>
  <c r="Q3951" i="1"/>
  <c r="Q3952" i="1"/>
  <c r="Q3953" i="1"/>
  <c r="Q3954" i="1"/>
  <c r="Q3955" i="1"/>
  <c r="Q3956" i="1"/>
  <c r="Q3957" i="1"/>
  <c r="Q3958" i="1"/>
  <c r="Q3959" i="1"/>
  <c r="Q3960" i="1"/>
  <c r="Q3961" i="1"/>
  <c r="Q3962" i="1"/>
  <c r="Q3963" i="1"/>
  <c r="Q3964" i="1"/>
  <c r="Q3965" i="1"/>
  <c r="Q3966" i="1"/>
  <c r="Q3967" i="1"/>
  <c r="Q3968" i="1"/>
  <c r="Q3969" i="1"/>
  <c r="Q3970" i="1"/>
  <c r="Q3971" i="1"/>
  <c r="Q3972" i="1"/>
  <c r="Q3973" i="1"/>
  <c r="Q3974" i="1"/>
  <c r="Q3975" i="1"/>
  <c r="Q3976" i="1"/>
  <c r="Q3977" i="1"/>
  <c r="Q3978" i="1"/>
  <c r="Q3979" i="1"/>
  <c r="Q3980" i="1"/>
  <c r="Q3981" i="1"/>
  <c r="Q3982" i="1"/>
  <c r="Q3983" i="1"/>
  <c r="Q3984" i="1"/>
  <c r="Q3985" i="1"/>
  <c r="Q3986" i="1"/>
  <c r="Q3987" i="1"/>
  <c r="Q3988" i="1"/>
  <c r="Q3989" i="1"/>
  <c r="Q3990" i="1"/>
  <c r="Q3991" i="1"/>
  <c r="Q3992" i="1"/>
  <c r="Q3993" i="1"/>
  <c r="Q3994" i="1"/>
  <c r="Q3995" i="1"/>
  <c r="Q3996" i="1"/>
  <c r="Q3997" i="1"/>
  <c r="Q3998" i="1"/>
  <c r="Q3999" i="1"/>
  <c r="Q4000" i="1"/>
  <c r="Q4001" i="1"/>
  <c r="Q4002" i="1"/>
  <c r="Q4003" i="1"/>
  <c r="Q4004" i="1"/>
  <c r="Q4005" i="1"/>
  <c r="Q4006" i="1"/>
  <c r="Q4007" i="1"/>
  <c r="Q4008" i="1"/>
  <c r="Q4009" i="1"/>
  <c r="Q4010" i="1"/>
  <c r="Q4011" i="1"/>
  <c r="Q4012" i="1"/>
  <c r="Q4013" i="1"/>
  <c r="Q4014" i="1"/>
  <c r="Q4015" i="1"/>
  <c r="Q4016" i="1"/>
  <c r="Q4017" i="1"/>
  <c r="Q4018" i="1"/>
  <c r="Q4019" i="1"/>
  <c r="Q4020" i="1"/>
  <c r="Q4021" i="1"/>
  <c r="Q4022" i="1"/>
  <c r="Q4023" i="1"/>
  <c r="Q4024" i="1"/>
  <c r="Q4025" i="1"/>
  <c r="Q4026" i="1"/>
  <c r="Q4027" i="1"/>
  <c r="Q4028" i="1"/>
  <c r="Q4029" i="1"/>
  <c r="Q4030" i="1"/>
  <c r="Q4031" i="1"/>
  <c r="Q4032" i="1"/>
  <c r="Q4033" i="1"/>
  <c r="Q4034" i="1"/>
  <c r="Q4035" i="1"/>
  <c r="Q4036" i="1"/>
  <c r="Q4037" i="1"/>
  <c r="Q4038" i="1"/>
  <c r="Q4039" i="1"/>
  <c r="Q4040" i="1"/>
  <c r="Q4041" i="1"/>
  <c r="Q4042" i="1"/>
  <c r="Q4043" i="1"/>
  <c r="Q4044" i="1"/>
  <c r="Q4045" i="1"/>
  <c r="Q4046" i="1"/>
  <c r="Q4047" i="1"/>
  <c r="Q4048" i="1"/>
  <c r="Q4049" i="1"/>
  <c r="Q4050" i="1"/>
  <c r="Q4051" i="1"/>
  <c r="Q4052" i="1"/>
  <c r="Q4053" i="1"/>
  <c r="Q4054" i="1"/>
  <c r="Q4055" i="1"/>
  <c r="Q4056" i="1"/>
  <c r="Q4057" i="1"/>
  <c r="Q4058" i="1"/>
  <c r="Q4059" i="1"/>
  <c r="Q4060" i="1"/>
  <c r="Q4061" i="1"/>
  <c r="Q4062" i="1"/>
  <c r="Q4063" i="1"/>
  <c r="Q4064" i="1"/>
  <c r="Q4065" i="1"/>
  <c r="Q4066" i="1"/>
  <c r="Q4067" i="1"/>
  <c r="Q4068" i="1"/>
  <c r="Q4069" i="1"/>
  <c r="Q4070" i="1"/>
  <c r="Q4071" i="1"/>
  <c r="Q4072" i="1"/>
  <c r="Q4073" i="1"/>
  <c r="Q4074" i="1"/>
  <c r="Q4075" i="1"/>
  <c r="Q4076" i="1"/>
  <c r="Q4077" i="1"/>
  <c r="Q4078" i="1"/>
  <c r="Q4079" i="1"/>
  <c r="Q4080" i="1"/>
  <c r="Q4081" i="1"/>
  <c r="Q4082" i="1"/>
  <c r="Q4083" i="1"/>
  <c r="Q4084" i="1"/>
  <c r="Q4085" i="1"/>
  <c r="Q4086" i="1"/>
  <c r="Q4087" i="1"/>
  <c r="Q4088" i="1"/>
  <c r="Q4089" i="1"/>
  <c r="Q4090" i="1"/>
  <c r="Q4091" i="1"/>
  <c r="Q4092" i="1"/>
  <c r="Q4093" i="1"/>
  <c r="Q4094" i="1"/>
  <c r="Q4095" i="1"/>
  <c r="Q4096" i="1"/>
  <c r="Q4097" i="1"/>
  <c r="Q4098" i="1"/>
  <c r="Q4099" i="1"/>
  <c r="Q4100" i="1"/>
  <c r="Q4101" i="1"/>
  <c r="Q4102" i="1"/>
  <c r="Q4103" i="1"/>
  <c r="Q4104" i="1"/>
  <c r="Q4105" i="1"/>
  <c r="Q4106" i="1"/>
  <c r="Q4107" i="1"/>
  <c r="Q4108" i="1"/>
  <c r="Q4109" i="1"/>
  <c r="Q4110" i="1"/>
  <c r="Q4111" i="1"/>
  <c r="Q4112" i="1"/>
  <c r="Q4113" i="1"/>
  <c r="Q4114" i="1"/>
  <c r="Q4115" i="1"/>
  <c r="Q4116" i="1"/>
  <c r="Q4117" i="1"/>
  <c r="Q4118" i="1"/>
  <c r="Q4119" i="1"/>
  <c r="Q4120" i="1"/>
  <c r="Q4121" i="1"/>
  <c r="Q4122" i="1"/>
  <c r="Q4123" i="1"/>
  <c r="Q4124" i="1"/>
  <c r="Q4125" i="1"/>
  <c r="Q4126" i="1"/>
  <c r="Q4127" i="1"/>
  <c r="Q4128" i="1"/>
  <c r="Q4129" i="1"/>
  <c r="Q4130" i="1"/>
  <c r="Q4131" i="1"/>
  <c r="Q4132" i="1"/>
  <c r="Q4133" i="1"/>
  <c r="Q4134" i="1"/>
  <c r="Q4135" i="1"/>
  <c r="Q4136" i="1"/>
  <c r="Q4137" i="1"/>
  <c r="Q4138" i="1"/>
  <c r="Q4139" i="1"/>
  <c r="Q4140" i="1"/>
  <c r="Q4141" i="1"/>
  <c r="Q4142" i="1"/>
  <c r="Q4143" i="1"/>
  <c r="Q4144" i="1"/>
  <c r="Q4145" i="1"/>
  <c r="Q4146" i="1"/>
  <c r="Q4147" i="1"/>
  <c r="Q4148" i="1"/>
  <c r="Q4149" i="1"/>
  <c r="Q4150" i="1"/>
  <c r="Q4151" i="1"/>
  <c r="Q4152" i="1"/>
  <c r="Q4153" i="1"/>
  <c r="Q4154" i="1"/>
  <c r="Q4155" i="1"/>
  <c r="Q4156" i="1"/>
  <c r="Q4157" i="1"/>
  <c r="Q4158" i="1"/>
  <c r="Q4159" i="1"/>
  <c r="Q4160" i="1"/>
  <c r="Q4161" i="1"/>
  <c r="Q4162" i="1"/>
  <c r="Q4163" i="1"/>
  <c r="Q4164" i="1"/>
  <c r="Q4165" i="1"/>
  <c r="Q4166" i="1"/>
  <c r="Q4167" i="1"/>
  <c r="Q4168" i="1"/>
  <c r="Q4169" i="1"/>
  <c r="Q4170" i="1"/>
  <c r="Q4171" i="1"/>
  <c r="Q4172" i="1"/>
  <c r="Q4173" i="1"/>
  <c r="Q4174" i="1"/>
  <c r="Q4175" i="1"/>
  <c r="Q4176" i="1"/>
  <c r="Q4177" i="1"/>
  <c r="Q4178" i="1"/>
  <c r="Q4179" i="1"/>
  <c r="Q4180" i="1"/>
  <c r="Q4181" i="1"/>
  <c r="Q4182" i="1"/>
  <c r="Q4183" i="1"/>
  <c r="Q4184" i="1"/>
  <c r="Q4185" i="1"/>
  <c r="Q4186" i="1"/>
  <c r="Q4187" i="1"/>
  <c r="Q4188" i="1"/>
  <c r="Q4189" i="1"/>
  <c r="Q4190" i="1"/>
  <c r="Q4191" i="1"/>
  <c r="Q4192" i="1"/>
  <c r="Q4193" i="1"/>
  <c r="Q4194" i="1"/>
  <c r="Q4195" i="1"/>
  <c r="Q4196" i="1"/>
  <c r="Q4197" i="1"/>
  <c r="Q4198" i="1"/>
  <c r="Q4199" i="1"/>
  <c r="Q4200" i="1"/>
  <c r="Q4201" i="1"/>
  <c r="Q4202" i="1"/>
  <c r="Q4203" i="1"/>
  <c r="Q4204" i="1"/>
  <c r="Q4205" i="1"/>
  <c r="Q4206" i="1"/>
  <c r="Q4207" i="1"/>
  <c r="Q4208" i="1"/>
  <c r="Q4209" i="1"/>
  <c r="Q4210" i="1"/>
  <c r="Q4211" i="1"/>
  <c r="Q4212" i="1"/>
  <c r="Q4213" i="1"/>
  <c r="Q4214" i="1"/>
  <c r="Q4215" i="1"/>
  <c r="Q4216" i="1"/>
  <c r="Q4217" i="1"/>
  <c r="Q4218" i="1"/>
  <c r="Q4219" i="1"/>
  <c r="Q4220" i="1"/>
  <c r="Q4221" i="1"/>
  <c r="Q4222" i="1"/>
  <c r="Q4223" i="1"/>
  <c r="Q4224" i="1"/>
  <c r="Q4225" i="1"/>
  <c r="Q4226" i="1"/>
  <c r="Q4227" i="1"/>
  <c r="Q4228" i="1"/>
  <c r="Q4229" i="1"/>
  <c r="Q4230" i="1"/>
  <c r="Q4231" i="1"/>
  <c r="Q4232" i="1"/>
  <c r="Q4233" i="1"/>
  <c r="Q4234" i="1"/>
  <c r="Q4235" i="1"/>
  <c r="Q4236" i="1"/>
  <c r="Q4237" i="1"/>
  <c r="Q4238" i="1"/>
  <c r="Q4239" i="1"/>
  <c r="Q4240" i="1"/>
  <c r="Q4241" i="1"/>
  <c r="Q4242" i="1"/>
  <c r="Q4243" i="1"/>
  <c r="Q4244" i="1"/>
  <c r="Q4245" i="1"/>
  <c r="Q4246" i="1"/>
  <c r="Q4247" i="1"/>
  <c r="Q4248" i="1"/>
  <c r="Q4249" i="1"/>
  <c r="Q4250" i="1"/>
  <c r="Q4251" i="1"/>
  <c r="Q4252" i="1"/>
  <c r="Q4253" i="1"/>
  <c r="Q4254" i="1"/>
  <c r="Q4255" i="1"/>
  <c r="Q4256" i="1"/>
  <c r="Q4257" i="1"/>
  <c r="Q4258" i="1"/>
  <c r="Q4259" i="1"/>
  <c r="Q4260" i="1"/>
  <c r="Q4261" i="1"/>
  <c r="Q4262" i="1"/>
  <c r="Q4263" i="1"/>
  <c r="Q4264" i="1"/>
  <c r="Q4265" i="1"/>
  <c r="Q4266" i="1"/>
  <c r="Q4267" i="1"/>
  <c r="Q4268" i="1"/>
  <c r="Q4269" i="1"/>
  <c r="Q4270" i="1"/>
  <c r="Q4271" i="1"/>
  <c r="Q4272" i="1"/>
  <c r="Q4273" i="1"/>
  <c r="Q4274" i="1"/>
  <c r="Q4275" i="1"/>
  <c r="Q4276" i="1"/>
  <c r="Q4277" i="1"/>
  <c r="Q4278" i="1"/>
  <c r="Q4279" i="1"/>
  <c r="Q4280" i="1"/>
  <c r="Q4281" i="1"/>
  <c r="Q4282" i="1"/>
  <c r="Q4283" i="1"/>
  <c r="Q4284" i="1"/>
  <c r="Q4285" i="1"/>
  <c r="Q4286" i="1"/>
  <c r="Q4287" i="1"/>
  <c r="Q4288" i="1"/>
  <c r="Q4289" i="1"/>
  <c r="Q4290" i="1"/>
  <c r="Q4291" i="1"/>
  <c r="Q4292" i="1"/>
  <c r="Q4293" i="1"/>
  <c r="Q4294" i="1"/>
  <c r="Q4295" i="1"/>
  <c r="Q4296" i="1"/>
  <c r="Q4297" i="1"/>
  <c r="Q4298" i="1"/>
  <c r="Q4299" i="1"/>
  <c r="Q4300" i="1"/>
  <c r="Q4301" i="1"/>
  <c r="Q4302" i="1"/>
  <c r="Q4303" i="1"/>
  <c r="Q4304" i="1"/>
  <c r="Q4305" i="1"/>
  <c r="Q4306" i="1"/>
  <c r="Q4307" i="1"/>
  <c r="Q4308" i="1"/>
  <c r="Q4309" i="1"/>
  <c r="Q4310" i="1"/>
  <c r="Q4311" i="1"/>
  <c r="Q4312" i="1"/>
  <c r="Q4313" i="1"/>
  <c r="Q4314" i="1"/>
  <c r="Q4315" i="1"/>
  <c r="Q4316" i="1"/>
  <c r="Q4317" i="1"/>
  <c r="Q4318" i="1"/>
  <c r="Q4319" i="1"/>
  <c r="Q4320" i="1"/>
  <c r="Q4321" i="1"/>
  <c r="Q4322" i="1"/>
  <c r="Q4323" i="1"/>
  <c r="Q4324" i="1"/>
  <c r="Q4325" i="1"/>
  <c r="Q4326" i="1"/>
  <c r="Q4327" i="1"/>
  <c r="Q4328" i="1"/>
  <c r="Q4329" i="1"/>
  <c r="Q4330" i="1"/>
  <c r="Q4331" i="1"/>
  <c r="Q4332" i="1"/>
  <c r="Q4333" i="1"/>
  <c r="Q4334" i="1"/>
  <c r="Q4335" i="1"/>
  <c r="Q4336" i="1"/>
  <c r="Q4337" i="1"/>
  <c r="Q4338" i="1"/>
  <c r="Q4339" i="1"/>
  <c r="Q4340" i="1"/>
  <c r="Q4341" i="1"/>
  <c r="Q4342" i="1"/>
  <c r="Q4343" i="1"/>
  <c r="Q4344" i="1"/>
  <c r="Q4345" i="1"/>
  <c r="Q4346" i="1"/>
  <c r="Q4347" i="1"/>
  <c r="Q4348" i="1"/>
  <c r="Q4349" i="1"/>
  <c r="Q4350" i="1"/>
  <c r="Q4351" i="1"/>
  <c r="Q4352" i="1"/>
  <c r="Q4353" i="1"/>
  <c r="Q4354" i="1"/>
  <c r="Q4355" i="1"/>
  <c r="Q4356" i="1"/>
  <c r="Q4357" i="1"/>
  <c r="Q4358" i="1"/>
  <c r="Q4359" i="1"/>
  <c r="Q4360" i="1"/>
  <c r="Q4361" i="1"/>
  <c r="Q4362" i="1"/>
  <c r="Q4363" i="1"/>
  <c r="Q4364" i="1"/>
  <c r="Q4365" i="1"/>
  <c r="Q4366" i="1"/>
  <c r="Q4367" i="1"/>
  <c r="Q4368" i="1"/>
  <c r="Q4369" i="1"/>
  <c r="Q4370" i="1"/>
  <c r="Q4371" i="1"/>
  <c r="Q4372" i="1"/>
  <c r="Q4373" i="1"/>
  <c r="Q4374" i="1"/>
  <c r="Q4375" i="1"/>
  <c r="Q4376" i="1"/>
  <c r="Q4377" i="1"/>
  <c r="Q4378" i="1"/>
  <c r="Q4379" i="1"/>
  <c r="Q4380" i="1"/>
  <c r="Q4381" i="1"/>
  <c r="Q4382" i="1"/>
  <c r="Q4383" i="1"/>
  <c r="Q4384" i="1"/>
  <c r="Q4385" i="1"/>
  <c r="Q4386" i="1"/>
  <c r="Q4387" i="1"/>
  <c r="Q4388" i="1"/>
  <c r="Q4389" i="1"/>
  <c r="Q4390" i="1"/>
  <c r="Q4391" i="1"/>
  <c r="Q4392" i="1"/>
  <c r="Q4393" i="1"/>
  <c r="Q4394" i="1"/>
  <c r="Q4395" i="1"/>
  <c r="Q4396" i="1"/>
  <c r="Q4397" i="1"/>
  <c r="Q4398" i="1"/>
  <c r="Q4399" i="1"/>
  <c r="Q4400" i="1"/>
  <c r="Q4401" i="1"/>
  <c r="Q4402" i="1"/>
  <c r="Q4403" i="1"/>
  <c r="Q4404" i="1"/>
  <c r="Q4405" i="1"/>
  <c r="Q4406" i="1"/>
  <c r="Q4407" i="1"/>
  <c r="Q4408" i="1"/>
  <c r="Q4409" i="1"/>
  <c r="Q4410" i="1"/>
  <c r="Q4411" i="1"/>
  <c r="Q4412" i="1"/>
  <c r="Q4413" i="1"/>
  <c r="Q4414" i="1"/>
  <c r="Q4415" i="1"/>
  <c r="Q4416" i="1"/>
  <c r="Q4417" i="1"/>
  <c r="Q4418" i="1"/>
  <c r="Q4419" i="1"/>
  <c r="Q4420" i="1"/>
  <c r="Q4421" i="1"/>
  <c r="Q4422" i="1"/>
  <c r="Q4423" i="1"/>
  <c r="Q4424" i="1"/>
  <c r="Q4425" i="1"/>
  <c r="Q4426" i="1"/>
  <c r="Q4427" i="1"/>
  <c r="Q4428" i="1"/>
  <c r="Q4429" i="1"/>
  <c r="Q4430" i="1"/>
  <c r="Q4431" i="1"/>
  <c r="Q4432" i="1"/>
  <c r="Q4433" i="1"/>
  <c r="Q4434" i="1"/>
  <c r="Q4435" i="1"/>
  <c r="Q4436" i="1"/>
  <c r="Q4437" i="1"/>
  <c r="Q4438" i="1"/>
  <c r="Q4439" i="1"/>
  <c r="Q4440" i="1"/>
  <c r="Q4441" i="1"/>
  <c r="Q4442" i="1"/>
  <c r="Q4443" i="1"/>
  <c r="Q4444" i="1"/>
  <c r="Q4445" i="1"/>
  <c r="Q4446" i="1"/>
  <c r="Q4447" i="1"/>
  <c r="Q4448" i="1"/>
  <c r="Q4449" i="1"/>
  <c r="Q4450" i="1"/>
  <c r="Q4451" i="1"/>
  <c r="Q4452" i="1"/>
  <c r="Q4453" i="1"/>
  <c r="Q4454" i="1"/>
  <c r="Q4455" i="1"/>
  <c r="Q4456" i="1"/>
  <c r="Q4457" i="1"/>
  <c r="Q4458" i="1"/>
  <c r="Q4459" i="1"/>
  <c r="Q4460" i="1"/>
  <c r="Q4461" i="1"/>
  <c r="Q4462" i="1"/>
  <c r="Q4463" i="1"/>
  <c r="Q4464" i="1"/>
  <c r="Q4465" i="1"/>
  <c r="Q4466" i="1"/>
  <c r="Q4467" i="1"/>
  <c r="Q4468" i="1"/>
  <c r="Q4469" i="1"/>
  <c r="Q4470" i="1"/>
  <c r="Q4471" i="1"/>
  <c r="Q4472" i="1"/>
  <c r="Q4473" i="1"/>
  <c r="Q4474" i="1"/>
  <c r="Q4475" i="1"/>
  <c r="Q4476" i="1"/>
  <c r="Q4477" i="1"/>
  <c r="Q4478" i="1"/>
  <c r="Q4479" i="1"/>
  <c r="Q4480" i="1"/>
  <c r="Q4481" i="1"/>
  <c r="Q4482" i="1"/>
  <c r="Q4483" i="1"/>
  <c r="Q4484" i="1"/>
  <c r="Q4485" i="1"/>
  <c r="Q4486" i="1"/>
  <c r="Q4487" i="1"/>
  <c r="Q4488" i="1"/>
  <c r="Q4489" i="1"/>
  <c r="Q4490" i="1"/>
  <c r="Q4491" i="1"/>
  <c r="Q4492" i="1"/>
  <c r="Q4493" i="1"/>
  <c r="Q4494" i="1"/>
  <c r="Q4495" i="1"/>
  <c r="Q4496" i="1"/>
  <c r="Q4497" i="1"/>
  <c r="Q4498" i="1"/>
  <c r="Q4499" i="1"/>
  <c r="Q4500" i="1"/>
  <c r="Q4501" i="1"/>
  <c r="Q4502" i="1"/>
  <c r="Q4503" i="1"/>
  <c r="Q4504" i="1"/>
  <c r="Q4505" i="1"/>
  <c r="Q4506" i="1"/>
  <c r="Q4507" i="1"/>
  <c r="Q4508" i="1"/>
  <c r="Q4509" i="1"/>
  <c r="Q4510" i="1"/>
  <c r="Q4511" i="1"/>
  <c r="Q4512" i="1"/>
  <c r="Q4513" i="1"/>
  <c r="Q4514" i="1"/>
  <c r="Q4515" i="1"/>
  <c r="Q4516" i="1"/>
  <c r="Q4517" i="1"/>
  <c r="Q4518" i="1"/>
  <c r="Q4519" i="1"/>
  <c r="Q4520" i="1"/>
  <c r="Q4521" i="1"/>
  <c r="Q4522" i="1"/>
  <c r="Q4523" i="1"/>
  <c r="Q4524" i="1"/>
  <c r="Q4525" i="1"/>
  <c r="Q4526" i="1"/>
  <c r="Q4527" i="1"/>
  <c r="Q4528" i="1"/>
  <c r="Q4529" i="1"/>
  <c r="Q4530" i="1"/>
  <c r="Q4531" i="1"/>
  <c r="Q4532" i="1"/>
  <c r="Q4533" i="1"/>
  <c r="Q4534" i="1"/>
  <c r="Q4535" i="1"/>
  <c r="Q4536" i="1"/>
  <c r="Q4537" i="1"/>
  <c r="Q4538" i="1"/>
  <c r="Q4539" i="1"/>
  <c r="Q4540" i="1"/>
  <c r="Q4541" i="1"/>
  <c r="Q4542" i="1"/>
  <c r="Q4543" i="1"/>
  <c r="Q4544" i="1"/>
  <c r="Q4545" i="1"/>
  <c r="Q4546" i="1"/>
  <c r="Q4547" i="1"/>
  <c r="Q4548" i="1"/>
  <c r="Q4549" i="1"/>
  <c r="Q4550" i="1"/>
  <c r="Q4551" i="1"/>
  <c r="Q4552" i="1"/>
  <c r="Q4553" i="1"/>
  <c r="Q4554" i="1"/>
  <c r="Q4555" i="1"/>
  <c r="Q4556" i="1"/>
  <c r="Q4557" i="1"/>
  <c r="Q4558" i="1"/>
  <c r="Q4559" i="1"/>
  <c r="Q4560" i="1"/>
  <c r="Q4561" i="1"/>
  <c r="Q4562" i="1"/>
  <c r="Q4563" i="1"/>
  <c r="Q4564" i="1"/>
  <c r="Q4565" i="1"/>
  <c r="Q4566" i="1"/>
  <c r="Q4567" i="1"/>
  <c r="Q4568" i="1"/>
  <c r="Q4569" i="1"/>
  <c r="Q4570" i="1"/>
  <c r="Q4571" i="1"/>
  <c r="Q4572" i="1"/>
  <c r="Q4573" i="1"/>
  <c r="Q4574" i="1"/>
  <c r="Q4575" i="1"/>
  <c r="Q4576" i="1"/>
  <c r="Q4577" i="1"/>
  <c r="Q4578" i="1"/>
  <c r="Q4579" i="1"/>
  <c r="Q4580" i="1"/>
  <c r="Q4581" i="1"/>
  <c r="Q4582" i="1"/>
  <c r="Q4583" i="1"/>
  <c r="Q4584" i="1"/>
  <c r="Q4585" i="1"/>
  <c r="Q4586" i="1"/>
  <c r="Q4587" i="1"/>
  <c r="Q4588" i="1"/>
  <c r="Q4589" i="1"/>
  <c r="Q4590" i="1"/>
  <c r="Q4591" i="1"/>
  <c r="Q4592" i="1"/>
  <c r="Q4593" i="1"/>
  <c r="Q4594" i="1"/>
  <c r="Q4595" i="1"/>
  <c r="Q4596" i="1"/>
  <c r="Q4597" i="1"/>
  <c r="Q4598" i="1"/>
  <c r="Q4599" i="1"/>
  <c r="Q4600" i="1"/>
  <c r="Q4601" i="1"/>
  <c r="Q4602" i="1"/>
  <c r="Q4603" i="1"/>
  <c r="Q4604" i="1"/>
  <c r="Q4605" i="1"/>
  <c r="Q4606" i="1"/>
  <c r="Q4607" i="1"/>
  <c r="Q4608" i="1"/>
  <c r="Q4609" i="1"/>
  <c r="Q4610" i="1"/>
  <c r="Q4611" i="1"/>
  <c r="Q4612" i="1"/>
  <c r="Q4613" i="1"/>
  <c r="Q4614" i="1"/>
  <c r="Q4615" i="1"/>
  <c r="Q4616" i="1"/>
  <c r="Q4617" i="1"/>
  <c r="Q4618" i="1"/>
  <c r="Q4619" i="1"/>
  <c r="Q4620" i="1"/>
  <c r="Q4621" i="1"/>
  <c r="Q4622" i="1"/>
  <c r="Q4623" i="1"/>
  <c r="Q4624" i="1"/>
  <c r="Q4625" i="1"/>
  <c r="Q4626" i="1"/>
  <c r="Q4627" i="1"/>
  <c r="Q4628" i="1"/>
  <c r="Q4629" i="1"/>
  <c r="Q4630" i="1"/>
  <c r="Q4631" i="1"/>
  <c r="Q4632" i="1"/>
  <c r="Q4633" i="1"/>
  <c r="Q4634" i="1"/>
  <c r="Q4635" i="1"/>
  <c r="Q4636" i="1"/>
  <c r="Q4637" i="1"/>
  <c r="Q4638" i="1"/>
  <c r="Q4639" i="1"/>
  <c r="Q4640" i="1"/>
  <c r="Q4641" i="1"/>
  <c r="Q4642" i="1"/>
  <c r="Q4643" i="1"/>
  <c r="Q4644" i="1"/>
  <c r="Q4645" i="1"/>
  <c r="Q4646" i="1"/>
  <c r="Q4647" i="1"/>
  <c r="Q4648" i="1"/>
  <c r="Q4649" i="1"/>
  <c r="Q4650" i="1"/>
  <c r="Q4651" i="1"/>
  <c r="Q4652" i="1"/>
  <c r="Q4653" i="1"/>
  <c r="Q4654" i="1"/>
  <c r="Q4655" i="1"/>
  <c r="Q4656" i="1"/>
  <c r="Q4657" i="1"/>
  <c r="Q4658" i="1"/>
  <c r="Q4659" i="1"/>
  <c r="Q4660" i="1"/>
  <c r="Q4661" i="1"/>
  <c r="Q4662" i="1"/>
  <c r="Q4663" i="1"/>
  <c r="Q4664" i="1"/>
  <c r="Q4665" i="1"/>
  <c r="Q4666" i="1"/>
  <c r="Q4667" i="1"/>
  <c r="Q4668" i="1"/>
  <c r="Q4669" i="1"/>
  <c r="Q4670" i="1"/>
  <c r="Q4671" i="1"/>
  <c r="Q4672" i="1"/>
  <c r="Q4673" i="1"/>
  <c r="Q4674" i="1"/>
  <c r="Q4675" i="1"/>
  <c r="Q4676" i="1"/>
  <c r="Q4677" i="1"/>
  <c r="Q4678" i="1"/>
  <c r="Q4679" i="1"/>
  <c r="Q4680" i="1"/>
  <c r="Q4681" i="1"/>
  <c r="Q4682" i="1"/>
  <c r="Q4683" i="1"/>
  <c r="Q4684" i="1"/>
  <c r="Q4685" i="1"/>
  <c r="Q4686" i="1"/>
  <c r="Q4687" i="1"/>
  <c r="Q4688" i="1"/>
  <c r="Q4689" i="1"/>
  <c r="Q4690" i="1"/>
  <c r="Q4691" i="1"/>
  <c r="Q4692" i="1"/>
  <c r="Q4693" i="1"/>
  <c r="Q4694" i="1"/>
  <c r="Q4695" i="1"/>
  <c r="Q4696" i="1"/>
  <c r="Q4697" i="1"/>
  <c r="Q4698" i="1"/>
  <c r="Q4699" i="1"/>
  <c r="Q4700" i="1"/>
  <c r="Q4701" i="1"/>
  <c r="Q4702" i="1"/>
  <c r="Q4703" i="1"/>
  <c r="Q4704" i="1"/>
  <c r="Q4705" i="1"/>
  <c r="Q4706" i="1"/>
  <c r="Q4707" i="1"/>
  <c r="Q4708" i="1"/>
  <c r="Q4709" i="1"/>
  <c r="Q4710" i="1"/>
  <c r="Q4711" i="1"/>
  <c r="Q4712" i="1"/>
  <c r="Q4713" i="1"/>
  <c r="Q4714" i="1"/>
  <c r="Q4715" i="1"/>
  <c r="Q4716" i="1"/>
  <c r="Q4717" i="1"/>
  <c r="Q4718" i="1"/>
  <c r="Q4719" i="1"/>
  <c r="Q4720" i="1"/>
  <c r="Q4721" i="1"/>
  <c r="Q4722" i="1"/>
  <c r="Q4723" i="1"/>
  <c r="Q4724" i="1"/>
  <c r="Q4725" i="1"/>
  <c r="Q4726" i="1"/>
  <c r="Q4727" i="1"/>
  <c r="Q4728" i="1"/>
  <c r="Q4729" i="1"/>
  <c r="Q4730" i="1"/>
  <c r="Q4731" i="1"/>
  <c r="Q4732" i="1"/>
  <c r="Q4733" i="1"/>
  <c r="Q4734" i="1"/>
  <c r="Q4735" i="1"/>
  <c r="Q4736" i="1"/>
  <c r="Q4737" i="1"/>
  <c r="Q4738" i="1"/>
  <c r="Q4739" i="1"/>
  <c r="Q4740" i="1"/>
  <c r="Q4741" i="1"/>
  <c r="Q4742" i="1"/>
  <c r="Q4743" i="1"/>
  <c r="Q4744" i="1"/>
  <c r="Q4745" i="1"/>
  <c r="Q4746" i="1"/>
  <c r="Q4747" i="1"/>
  <c r="Q4748" i="1"/>
  <c r="Q4749" i="1"/>
  <c r="Q4750" i="1"/>
  <c r="Q4751" i="1"/>
  <c r="Q4752" i="1"/>
  <c r="Q4753" i="1"/>
  <c r="Q4754" i="1"/>
  <c r="Q4755" i="1"/>
  <c r="Q4756" i="1"/>
  <c r="Q4757" i="1"/>
  <c r="Q4758" i="1"/>
  <c r="Q4759" i="1"/>
  <c r="Q4760" i="1"/>
  <c r="Q4761" i="1"/>
  <c r="Q4762" i="1"/>
  <c r="Q4763" i="1"/>
  <c r="Q4764" i="1"/>
  <c r="Q4765" i="1"/>
  <c r="Q4766" i="1"/>
  <c r="Q4767" i="1"/>
  <c r="Q4768" i="1"/>
  <c r="Q4769" i="1"/>
  <c r="Q4770" i="1"/>
  <c r="Q4771" i="1"/>
  <c r="Q4772" i="1"/>
  <c r="Q4773" i="1"/>
  <c r="Q4774" i="1"/>
  <c r="Q4775" i="1"/>
  <c r="Q4776" i="1"/>
  <c r="Q4777" i="1"/>
  <c r="Q4778" i="1"/>
  <c r="Q4779" i="1"/>
  <c r="Q4780" i="1"/>
  <c r="Q4781" i="1"/>
  <c r="Q4782" i="1"/>
  <c r="Q4783" i="1"/>
  <c r="Q4784" i="1"/>
  <c r="Q4785" i="1"/>
  <c r="Q4786" i="1"/>
  <c r="Q4787" i="1"/>
  <c r="Q4788" i="1"/>
  <c r="Q4789" i="1"/>
  <c r="Q4790" i="1"/>
  <c r="Q4791" i="1"/>
  <c r="Q4792" i="1"/>
  <c r="Q4793" i="1"/>
  <c r="Q4794" i="1"/>
  <c r="Q4795" i="1"/>
  <c r="Q4796" i="1"/>
  <c r="Q4797" i="1"/>
  <c r="Q4798" i="1"/>
  <c r="Q4799" i="1"/>
  <c r="Q4800" i="1"/>
  <c r="Q4801" i="1"/>
  <c r="Q4802" i="1"/>
  <c r="Q4803" i="1"/>
  <c r="Q4804" i="1"/>
  <c r="Q4805" i="1"/>
  <c r="Q4806" i="1"/>
  <c r="Q4807" i="1"/>
  <c r="Q4808" i="1"/>
  <c r="Q4809" i="1"/>
  <c r="Q4810" i="1"/>
  <c r="Q4811" i="1"/>
  <c r="Q4812" i="1"/>
  <c r="Q4813" i="1"/>
  <c r="Q4814" i="1"/>
  <c r="Q4815" i="1"/>
  <c r="Q4816" i="1"/>
  <c r="Q4817" i="1"/>
  <c r="Q4818" i="1"/>
  <c r="Q4819" i="1"/>
  <c r="Q4820" i="1"/>
  <c r="Q4821" i="1"/>
  <c r="Q4822" i="1"/>
  <c r="Q4823" i="1"/>
  <c r="Q4824" i="1"/>
  <c r="Q4825" i="1"/>
  <c r="Q4826" i="1"/>
  <c r="Q4827" i="1"/>
  <c r="Q4828" i="1"/>
  <c r="Q4829" i="1"/>
  <c r="Q4830" i="1"/>
  <c r="Q4831" i="1"/>
  <c r="Q4832" i="1"/>
  <c r="Q4833" i="1"/>
  <c r="Q4834" i="1"/>
  <c r="Q4835" i="1"/>
  <c r="Q4836" i="1"/>
  <c r="Q4837" i="1"/>
  <c r="Q4838" i="1"/>
  <c r="Q4839" i="1"/>
  <c r="Q4840" i="1"/>
  <c r="Q4841" i="1"/>
  <c r="Q4842" i="1"/>
  <c r="Q4843" i="1"/>
  <c r="Q4844" i="1"/>
  <c r="Q4845" i="1"/>
  <c r="Q4846" i="1"/>
  <c r="Q4847" i="1"/>
  <c r="Q4848" i="1"/>
  <c r="Q4849" i="1"/>
  <c r="Q4850" i="1"/>
  <c r="Q4851" i="1"/>
  <c r="Q4852" i="1"/>
  <c r="Q4853" i="1"/>
  <c r="Q4854" i="1"/>
  <c r="Q4855" i="1"/>
  <c r="Q4856" i="1"/>
  <c r="Q4857" i="1"/>
  <c r="Q4858" i="1"/>
  <c r="Q4859" i="1"/>
  <c r="Q4860" i="1"/>
  <c r="Q4861" i="1"/>
  <c r="Q4862" i="1"/>
  <c r="Q4863" i="1"/>
  <c r="Q4864" i="1"/>
  <c r="Q4865" i="1"/>
  <c r="Q4866" i="1"/>
  <c r="Q4867" i="1"/>
  <c r="Q4868" i="1"/>
  <c r="Q4869" i="1"/>
  <c r="Q4870" i="1"/>
  <c r="Q4871" i="1"/>
  <c r="Q4872" i="1"/>
  <c r="Q4873" i="1"/>
  <c r="Q4874" i="1"/>
  <c r="Q4875" i="1"/>
  <c r="Q4876" i="1"/>
  <c r="Q4877" i="1"/>
  <c r="Q4878" i="1"/>
  <c r="Q4879" i="1"/>
  <c r="Q4880" i="1"/>
  <c r="Q4881" i="1"/>
  <c r="Q4882" i="1"/>
  <c r="Q4883" i="1"/>
  <c r="Q4884" i="1"/>
  <c r="Q4885" i="1"/>
  <c r="Q4886" i="1"/>
  <c r="Q4887" i="1"/>
  <c r="Q4888" i="1"/>
  <c r="Q4889" i="1"/>
  <c r="Q4890" i="1"/>
  <c r="Q4891" i="1"/>
  <c r="Q4892" i="1"/>
  <c r="Q4893" i="1"/>
  <c r="Q4894" i="1"/>
  <c r="Q4895" i="1"/>
  <c r="Q4896" i="1"/>
  <c r="Q4897" i="1"/>
  <c r="Q4898" i="1"/>
  <c r="Q4899" i="1"/>
  <c r="Q4900" i="1"/>
  <c r="Q4901" i="1"/>
  <c r="Q4902" i="1"/>
  <c r="Q4903" i="1"/>
  <c r="Q4904" i="1"/>
  <c r="Q4905" i="1"/>
  <c r="Q4906" i="1"/>
  <c r="Q4907" i="1"/>
  <c r="Q4908" i="1"/>
  <c r="Q4909" i="1"/>
  <c r="Q4910" i="1"/>
  <c r="Q4911" i="1"/>
  <c r="Q4912" i="1"/>
  <c r="Q4913" i="1"/>
  <c r="Q4914" i="1"/>
  <c r="Q4915" i="1"/>
  <c r="Q4916" i="1"/>
  <c r="Q4917" i="1"/>
  <c r="Q4918" i="1"/>
  <c r="Q4919" i="1"/>
  <c r="Q4920" i="1"/>
  <c r="Q4921" i="1"/>
  <c r="Q4922" i="1"/>
  <c r="Q4923" i="1"/>
  <c r="Q4924" i="1"/>
  <c r="Q4925" i="1"/>
  <c r="Q4926" i="1"/>
  <c r="Q4927" i="1"/>
  <c r="Q4928" i="1"/>
  <c r="Q4929" i="1"/>
  <c r="Q4930" i="1"/>
  <c r="Q4931" i="1"/>
  <c r="Q4932" i="1"/>
  <c r="Q4933" i="1"/>
  <c r="Q4934" i="1"/>
  <c r="Q4935" i="1"/>
  <c r="Q4936" i="1"/>
  <c r="Q4937" i="1"/>
  <c r="Q4938" i="1"/>
  <c r="Q4939" i="1"/>
  <c r="Q4940" i="1"/>
  <c r="Q4941" i="1"/>
  <c r="Q4942" i="1"/>
  <c r="Q4943" i="1"/>
  <c r="Q4944" i="1"/>
  <c r="Q4945" i="1"/>
  <c r="Q4946" i="1"/>
  <c r="Q4947" i="1"/>
  <c r="Q4948" i="1"/>
  <c r="Q4949" i="1"/>
  <c r="Q4950" i="1"/>
  <c r="Q4951" i="1"/>
  <c r="Q4952" i="1"/>
  <c r="Q4953" i="1"/>
  <c r="Q4954" i="1"/>
  <c r="Q4955" i="1"/>
  <c r="Q4956" i="1"/>
  <c r="Q4957" i="1"/>
  <c r="Q4958" i="1"/>
  <c r="Q4959" i="1"/>
  <c r="Q4960" i="1"/>
  <c r="Q4961" i="1"/>
  <c r="Q4962" i="1"/>
  <c r="Q4963" i="1"/>
  <c r="Q4964" i="1"/>
  <c r="Q4965" i="1"/>
  <c r="Q4966" i="1"/>
  <c r="Q4967" i="1"/>
  <c r="Q4968" i="1"/>
  <c r="Q4969" i="1"/>
  <c r="Q4970" i="1"/>
  <c r="Q4971" i="1"/>
  <c r="Q4972" i="1"/>
  <c r="Q4973" i="1"/>
  <c r="Q4974" i="1"/>
  <c r="Q4975" i="1"/>
  <c r="Q4976" i="1"/>
  <c r="Q4977" i="1"/>
  <c r="Q4978" i="1"/>
  <c r="Q4979" i="1"/>
  <c r="Q4980" i="1"/>
  <c r="Q4981" i="1"/>
  <c r="Q4982" i="1"/>
  <c r="Q4983" i="1"/>
  <c r="Q4984" i="1"/>
  <c r="Q4985" i="1"/>
  <c r="Q4986" i="1"/>
  <c r="Q4987" i="1"/>
  <c r="Q4988" i="1"/>
  <c r="Q4989" i="1"/>
  <c r="Q4990" i="1"/>
  <c r="Q4991" i="1"/>
  <c r="Q4992" i="1"/>
  <c r="Q4993" i="1"/>
  <c r="Q4994" i="1"/>
  <c r="Q4995" i="1"/>
  <c r="Q4996" i="1"/>
  <c r="Q4997" i="1"/>
  <c r="Q4998" i="1"/>
  <c r="Q4999" i="1"/>
  <c r="Q5000" i="1"/>
  <c r="Q5001" i="1"/>
  <c r="P2" i="1"/>
  <c r="P3" i="1"/>
  <c r="P4" i="1"/>
  <c r="P5" i="1"/>
  <c r="P6" i="1"/>
  <c r="P7" i="1"/>
  <c r="P8" i="1"/>
  <c r="P9" i="1"/>
  <c r="P10" i="1"/>
  <c r="P11" i="1"/>
  <c r="P12" i="1"/>
  <c r="P13" i="1"/>
  <c r="P14" i="1"/>
  <c r="P15" i="1"/>
  <c r="P16" i="1"/>
  <c r="P17" i="1"/>
  <c r="P18" i="1"/>
  <c r="P19" i="1"/>
  <c r="P20" i="1"/>
  <c r="P21" i="1"/>
  <c r="P22" i="1"/>
  <c r="P23" i="1"/>
  <c r="P24" i="1"/>
  <c r="P25" i="1"/>
  <c r="P26" i="1"/>
  <c r="P27" i="1"/>
  <c r="P28" i="1"/>
  <c r="P29" i="1"/>
  <c r="P30" i="1"/>
  <c r="P31" i="1"/>
  <c r="P32" i="1"/>
  <c r="P33" i="1"/>
  <c r="P34" i="1"/>
  <c r="P35" i="1"/>
  <c r="P36" i="1"/>
  <c r="P37" i="1"/>
  <c r="P38" i="1"/>
  <c r="P39" i="1"/>
  <c r="P40" i="1"/>
  <c r="P41" i="1"/>
  <c r="P42" i="1"/>
  <c r="P43" i="1"/>
  <c r="P44" i="1"/>
  <c r="P45" i="1"/>
  <c r="P46" i="1"/>
  <c r="P47" i="1"/>
  <c r="P48" i="1"/>
  <c r="P49" i="1"/>
  <c r="P50" i="1"/>
  <c r="P51" i="1"/>
  <c r="P52" i="1"/>
  <c r="P53" i="1"/>
  <c r="P54" i="1"/>
  <c r="P55" i="1"/>
  <c r="P56" i="1"/>
  <c r="P57" i="1"/>
  <c r="P58" i="1"/>
  <c r="P59" i="1"/>
  <c r="P60" i="1"/>
  <c r="P61" i="1"/>
  <c r="P62" i="1"/>
  <c r="P63" i="1"/>
  <c r="P64" i="1"/>
  <c r="P65" i="1"/>
  <c r="P66" i="1"/>
  <c r="P67" i="1"/>
  <c r="P68" i="1"/>
  <c r="P69" i="1"/>
  <c r="P70" i="1"/>
  <c r="P71" i="1"/>
  <c r="P72" i="1"/>
  <c r="P73" i="1"/>
  <c r="P74" i="1"/>
  <c r="P75" i="1"/>
  <c r="P76" i="1"/>
  <c r="P77" i="1"/>
  <c r="P78" i="1"/>
  <c r="P79" i="1"/>
  <c r="P80" i="1"/>
  <c r="P81" i="1"/>
  <c r="P82" i="1"/>
  <c r="P83" i="1"/>
  <c r="P84" i="1"/>
  <c r="P85" i="1"/>
  <c r="P86" i="1"/>
  <c r="P87" i="1"/>
  <c r="P88" i="1"/>
  <c r="P89" i="1"/>
  <c r="P90" i="1"/>
  <c r="P91" i="1"/>
  <c r="P92" i="1"/>
  <c r="P93" i="1"/>
  <c r="P94" i="1"/>
  <c r="P95" i="1"/>
  <c r="P96" i="1"/>
  <c r="P97" i="1"/>
  <c r="P98" i="1"/>
  <c r="P99" i="1"/>
  <c r="P100" i="1"/>
  <c r="P101" i="1"/>
  <c r="P102" i="1"/>
  <c r="P103" i="1"/>
  <c r="P104" i="1"/>
  <c r="P105" i="1"/>
  <c r="P106" i="1"/>
  <c r="P107" i="1"/>
  <c r="P108" i="1"/>
  <c r="P109" i="1"/>
  <c r="P110" i="1"/>
  <c r="P111" i="1"/>
  <c r="P112" i="1"/>
  <c r="P113" i="1"/>
  <c r="P114" i="1"/>
  <c r="P115" i="1"/>
  <c r="P116" i="1"/>
  <c r="P117" i="1"/>
  <c r="P118" i="1"/>
  <c r="P119" i="1"/>
  <c r="P120" i="1"/>
  <c r="P121" i="1"/>
  <c r="P122" i="1"/>
  <c r="P123" i="1"/>
  <c r="P124" i="1"/>
  <c r="P125" i="1"/>
  <c r="P126" i="1"/>
  <c r="P127" i="1"/>
  <c r="P128" i="1"/>
  <c r="P129" i="1"/>
  <c r="P130" i="1"/>
  <c r="P131" i="1"/>
  <c r="P132" i="1"/>
  <c r="P133" i="1"/>
  <c r="P134" i="1"/>
  <c r="P135" i="1"/>
  <c r="P136" i="1"/>
  <c r="P137" i="1"/>
  <c r="P138" i="1"/>
  <c r="P139" i="1"/>
  <c r="P140" i="1"/>
  <c r="P141" i="1"/>
  <c r="P142" i="1"/>
  <c r="P143" i="1"/>
  <c r="P144" i="1"/>
  <c r="P145" i="1"/>
  <c r="P146" i="1"/>
  <c r="P147" i="1"/>
  <c r="P148" i="1"/>
  <c r="P149" i="1"/>
  <c r="P150" i="1"/>
  <c r="P151" i="1"/>
  <c r="P152" i="1"/>
  <c r="P153" i="1"/>
  <c r="P154" i="1"/>
  <c r="P155" i="1"/>
  <c r="P156" i="1"/>
  <c r="P157" i="1"/>
  <c r="P158" i="1"/>
  <c r="P159" i="1"/>
  <c r="P160" i="1"/>
  <c r="P161" i="1"/>
  <c r="P162" i="1"/>
  <c r="P163" i="1"/>
  <c r="P164" i="1"/>
  <c r="P165" i="1"/>
  <c r="P166" i="1"/>
  <c r="P167" i="1"/>
  <c r="P168" i="1"/>
  <c r="P169" i="1"/>
  <c r="P170" i="1"/>
  <c r="P171" i="1"/>
  <c r="P172" i="1"/>
  <c r="P173" i="1"/>
  <c r="P174" i="1"/>
  <c r="P175" i="1"/>
  <c r="P176" i="1"/>
  <c r="P177" i="1"/>
  <c r="P178" i="1"/>
  <c r="P179" i="1"/>
  <c r="P180" i="1"/>
  <c r="P181" i="1"/>
  <c r="P182" i="1"/>
  <c r="P183" i="1"/>
  <c r="P184" i="1"/>
  <c r="P185" i="1"/>
  <c r="P186" i="1"/>
  <c r="P187" i="1"/>
  <c r="P188" i="1"/>
  <c r="P189" i="1"/>
  <c r="P190" i="1"/>
  <c r="P191" i="1"/>
  <c r="P192" i="1"/>
  <c r="P193" i="1"/>
  <c r="P194" i="1"/>
  <c r="P195" i="1"/>
  <c r="P196" i="1"/>
  <c r="P197" i="1"/>
  <c r="P198" i="1"/>
  <c r="P199" i="1"/>
  <c r="P200" i="1"/>
  <c r="P201" i="1"/>
  <c r="P202" i="1"/>
  <c r="P203" i="1"/>
  <c r="P204" i="1"/>
  <c r="P205" i="1"/>
  <c r="P206" i="1"/>
  <c r="P207" i="1"/>
  <c r="P208" i="1"/>
  <c r="P209" i="1"/>
  <c r="P210" i="1"/>
  <c r="P211" i="1"/>
  <c r="P212" i="1"/>
  <c r="P213" i="1"/>
  <c r="P214" i="1"/>
  <c r="P215" i="1"/>
  <c r="P216" i="1"/>
  <c r="P217" i="1"/>
  <c r="P218" i="1"/>
  <c r="P219" i="1"/>
  <c r="P220" i="1"/>
  <c r="P221" i="1"/>
  <c r="P222" i="1"/>
  <c r="P223" i="1"/>
  <c r="P224" i="1"/>
  <c r="P225" i="1"/>
  <c r="P226" i="1"/>
  <c r="P227" i="1"/>
  <c r="P228" i="1"/>
  <c r="P229" i="1"/>
  <c r="P230" i="1"/>
  <c r="P231" i="1"/>
  <c r="P232" i="1"/>
  <c r="P233" i="1"/>
  <c r="P234" i="1"/>
  <c r="P235" i="1"/>
  <c r="P236" i="1"/>
  <c r="P237" i="1"/>
  <c r="P238" i="1"/>
  <c r="P239" i="1"/>
  <c r="P240" i="1"/>
  <c r="P241" i="1"/>
  <c r="P242" i="1"/>
  <c r="P243" i="1"/>
  <c r="P244" i="1"/>
  <c r="P245" i="1"/>
  <c r="P246" i="1"/>
  <c r="P247" i="1"/>
  <c r="P248" i="1"/>
  <c r="P249" i="1"/>
  <c r="P250" i="1"/>
  <c r="P251" i="1"/>
  <c r="P252" i="1"/>
  <c r="P253" i="1"/>
  <c r="P254" i="1"/>
  <c r="P255" i="1"/>
  <c r="P256" i="1"/>
  <c r="P257" i="1"/>
  <c r="P258" i="1"/>
  <c r="P259" i="1"/>
  <c r="P260" i="1"/>
  <c r="P261" i="1"/>
  <c r="P262" i="1"/>
  <c r="P263" i="1"/>
  <c r="P264" i="1"/>
  <c r="P265" i="1"/>
  <c r="P266" i="1"/>
  <c r="P267" i="1"/>
  <c r="P268" i="1"/>
  <c r="P269" i="1"/>
  <c r="P270" i="1"/>
  <c r="P271" i="1"/>
  <c r="P272" i="1"/>
  <c r="P273" i="1"/>
  <c r="P274" i="1"/>
  <c r="P275" i="1"/>
  <c r="P276" i="1"/>
  <c r="P277" i="1"/>
  <c r="P278" i="1"/>
  <c r="P279" i="1"/>
  <c r="P280" i="1"/>
  <c r="P281" i="1"/>
  <c r="P282" i="1"/>
  <c r="P283" i="1"/>
  <c r="P284" i="1"/>
  <c r="P285" i="1"/>
  <c r="P286" i="1"/>
  <c r="P287" i="1"/>
  <c r="P288" i="1"/>
  <c r="P289" i="1"/>
  <c r="P290" i="1"/>
  <c r="P291" i="1"/>
  <c r="P292" i="1"/>
  <c r="P293" i="1"/>
  <c r="P294" i="1"/>
  <c r="P295" i="1"/>
  <c r="P296" i="1"/>
  <c r="P297" i="1"/>
  <c r="P298" i="1"/>
  <c r="P299" i="1"/>
  <c r="P300" i="1"/>
  <c r="P301" i="1"/>
  <c r="P302" i="1"/>
  <c r="P303" i="1"/>
  <c r="P304" i="1"/>
  <c r="P305" i="1"/>
  <c r="P306" i="1"/>
  <c r="P307" i="1"/>
  <c r="P308" i="1"/>
  <c r="P309" i="1"/>
  <c r="P310" i="1"/>
  <c r="P311" i="1"/>
  <c r="P312" i="1"/>
  <c r="P313" i="1"/>
  <c r="P314" i="1"/>
  <c r="P315" i="1"/>
  <c r="P316" i="1"/>
  <c r="P317" i="1"/>
  <c r="P318" i="1"/>
  <c r="P319" i="1"/>
  <c r="P320" i="1"/>
  <c r="P321" i="1"/>
  <c r="P322" i="1"/>
  <c r="P323" i="1"/>
  <c r="P324" i="1"/>
  <c r="P325" i="1"/>
  <c r="P326" i="1"/>
  <c r="P327" i="1"/>
  <c r="P328" i="1"/>
  <c r="P329" i="1"/>
  <c r="P330" i="1"/>
  <c r="P331" i="1"/>
  <c r="P332" i="1"/>
  <c r="P333" i="1"/>
  <c r="P334" i="1"/>
  <c r="P335" i="1"/>
  <c r="P336" i="1"/>
  <c r="P337" i="1"/>
  <c r="P338" i="1"/>
  <c r="P339" i="1"/>
  <c r="P340" i="1"/>
  <c r="P341" i="1"/>
  <c r="P342" i="1"/>
  <c r="P343" i="1"/>
  <c r="P344" i="1"/>
  <c r="P345" i="1"/>
  <c r="P346" i="1"/>
  <c r="P347" i="1"/>
  <c r="P348" i="1"/>
  <c r="P349" i="1"/>
  <c r="P350" i="1"/>
  <c r="P351" i="1"/>
  <c r="P352" i="1"/>
  <c r="P353" i="1"/>
  <c r="P354" i="1"/>
  <c r="P355" i="1"/>
  <c r="P356" i="1"/>
  <c r="P357" i="1"/>
  <c r="P358" i="1"/>
  <c r="P359" i="1"/>
  <c r="P360" i="1"/>
  <c r="P361" i="1"/>
  <c r="P362" i="1"/>
  <c r="P363" i="1"/>
  <c r="P364" i="1"/>
  <c r="P365" i="1"/>
  <c r="P366" i="1"/>
  <c r="P367" i="1"/>
  <c r="P368" i="1"/>
  <c r="P369" i="1"/>
  <c r="P370" i="1"/>
  <c r="P371" i="1"/>
  <c r="P372" i="1"/>
  <c r="P373" i="1"/>
  <c r="P374" i="1"/>
  <c r="P375" i="1"/>
  <c r="P376" i="1"/>
  <c r="P377" i="1"/>
  <c r="P378" i="1"/>
  <c r="P379" i="1"/>
  <c r="P380" i="1"/>
  <c r="P381" i="1"/>
  <c r="P382" i="1"/>
  <c r="P383" i="1"/>
  <c r="P384" i="1"/>
  <c r="P385" i="1"/>
  <c r="P386" i="1"/>
  <c r="P387" i="1"/>
  <c r="P388" i="1"/>
  <c r="P389" i="1"/>
  <c r="P390" i="1"/>
  <c r="P391" i="1"/>
  <c r="P392" i="1"/>
  <c r="P393" i="1"/>
  <c r="P394" i="1"/>
  <c r="P395" i="1"/>
  <c r="P396" i="1"/>
  <c r="P397" i="1"/>
  <c r="P398" i="1"/>
  <c r="P399" i="1"/>
  <c r="P400" i="1"/>
  <c r="P401" i="1"/>
  <c r="P402" i="1"/>
  <c r="P403" i="1"/>
  <c r="P404" i="1"/>
  <c r="P405" i="1"/>
  <c r="P406" i="1"/>
  <c r="P407" i="1"/>
  <c r="P408" i="1"/>
  <c r="P409" i="1"/>
  <c r="P410" i="1"/>
  <c r="P411" i="1"/>
  <c r="P412" i="1"/>
  <c r="P413" i="1"/>
  <c r="P414" i="1"/>
  <c r="P415" i="1"/>
  <c r="P416" i="1"/>
  <c r="P417" i="1"/>
  <c r="P418" i="1"/>
  <c r="P419" i="1"/>
  <c r="P420" i="1"/>
  <c r="P421" i="1"/>
  <c r="P422" i="1"/>
  <c r="P423" i="1"/>
  <c r="P424" i="1"/>
  <c r="P425" i="1"/>
  <c r="P426" i="1"/>
  <c r="P427" i="1"/>
  <c r="P428" i="1"/>
  <c r="P429" i="1"/>
  <c r="P430" i="1"/>
  <c r="P431" i="1"/>
  <c r="P432" i="1"/>
  <c r="P433" i="1"/>
  <c r="P434" i="1"/>
  <c r="P435" i="1"/>
  <c r="P436" i="1"/>
  <c r="P437" i="1"/>
  <c r="P438" i="1"/>
  <c r="P439" i="1"/>
  <c r="P440" i="1"/>
  <c r="P441" i="1"/>
  <c r="P442" i="1"/>
  <c r="P443" i="1"/>
  <c r="P444" i="1"/>
  <c r="P445" i="1"/>
  <c r="P446" i="1"/>
  <c r="P447" i="1"/>
  <c r="P448" i="1"/>
  <c r="P449" i="1"/>
  <c r="P450" i="1"/>
  <c r="P451" i="1"/>
  <c r="P452" i="1"/>
  <c r="P453" i="1"/>
  <c r="P454" i="1"/>
  <c r="P455" i="1"/>
  <c r="P456" i="1"/>
  <c r="P457" i="1"/>
  <c r="P458" i="1"/>
  <c r="P459" i="1"/>
  <c r="P460" i="1"/>
  <c r="P461" i="1"/>
  <c r="P462" i="1"/>
  <c r="P463" i="1"/>
  <c r="P464" i="1"/>
  <c r="P465" i="1"/>
  <c r="P466" i="1"/>
  <c r="P467" i="1"/>
  <c r="P468" i="1"/>
  <c r="P469" i="1"/>
  <c r="P470" i="1"/>
  <c r="P471" i="1"/>
  <c r="P472" i="1"/>
  <c r="P473" i="1"/>
  <c r="P474" i="1"/>
  <c r="P475" i="1"/>
  <c r="P476" i="1"/>
  <c r="P477" i="1"/>
  <c r="P478" i="1"/>
  <c r="P479" i="1"/>
  <c r="P480" i="1"/>
  <c r="P481" i="1"/>
  <c r="P482" i="1"/>
  <c r="P483" i="1"/>
  <c r="P484" i="1"/>
  <c r="P485" i="1"/>
  <c r="P486" i="1"/>
  <c r="P487" i="1"/>
  <c r="P488" i="1"/>
  <c r="P489" i="1"/>
  <c r="P490" i="1"/>
  <c r="P491" i="1"/>
  <c r="P492" i="1"/>
  <c r="P493" i="1"/>
  <c r="P494" i="1"/>
  <c r="P495" i="1"/>
  <c r="P496" i="1"/>
  <c r="P497" i="1"/>
  <c r="P498" i="1"/>
  <c r="P499" i="1"/>
  <c r="P500" i="1"/>
  <c r="P501" i="1"/>
  <c r="P502" i="1"/>
  <c r="P503" i="1"/>
  <c r="P504" i="1"/>
  <c r="P505" i="1"/>
  <c r="P506" i="1"/>
  <c r="P507" i="1"/>
  <c r="P508" i="1"/>
  <c r="P509" i="1"/>
  <c r="P510" i="1"/>
  <c r="P511" i="1"/>
  <c r="P512" i="1"/>
  <c r="P513" i="1"/>
  <c r="P514" i="1"/>
  <c r="P515" i="1"/>
  <c r="P516" i="1"/>
  <c r="P517" i="1"/>
  <c r="P518" i="1"/>
  <c r="P519" i="1"/>
  <c r="P520" i="1"/>
  <c r="P521" i="1"/>
  <c r="P522" i="1"/>
  <c r="P523" i="1"/>
  <c r="P524" i="1"/>
  <c r="P525" i="1"/>
  <c r="P526" i="1"/>
  <c r="P527" i="1"/>
  <c r="P528" i="1"/>
  <c r="P529" i="1"/>
  <c r="P530" i="1"/>
  <c r="P531" i="1"/>
  <c r="P532" i="1"/>
  <c r="P533" i="1"/>
  <c r="P534" i="1"/>
  <c r="P535" i="1"/>
  <c r="P536" i="1"/>
  <c r="P537" i="1"/>
  <c r="P538" i="1"/>
  <c r="P539" i="1"/>
  <c r="P540" i="1"/>
  <c r="P541" i="1"/>
  <c r="P542" i="1"/>
  <c r="P543" i="1"/>
  <c r="P544" i="1"/>
  <c r="P545" i="1"/>
  <c r="P546" i="1"/>
  <c r="P547" i="1"/>
  <c r="P548" i="1"/>
  <c r="P549" i="1"/>
  <c r="P550" i="1"/>
  <c r="P551" i="1"/>
  <c r="P552" i="1"/>
  <c r="P553" i="1"/>
  <c r="P554" i="1"/>
  <c r="P555" i="1"/>
  <c r="P556" i="1"/>
  <c r="P557" i="1"/>
  <c r="P558" i="1"/>
  <c r="P559" i="1"/>
  <c r="P560" i="1"/>
  <c r="P561" i="1"/>
  <c r="P562" i="1"/>
  <c r="P563" i="1"/>
  <c r="P564" i="1"/>
  <c r="P565" i="1"/>
  <c r="P566" i="1"/>
  <c r="P567" i="1"/>
  <c r="P568" i="1"/>
  <c r="P569" i="1"/>
  <c r="P570" i="1"/>
  <c r="P571" i="1"/>
  <c r="P572" i="1"/>
  <c r="P573" i="1"/>
  <c r="P574" i="1"/>
  <c r="P575" i="1"/>
  <c r="P576" i="1"/>
  <c r="P577" i="1"/>
  <c r="P578" i="1"/>
  <c r="P579" i="1"/>
  <c r="P580" i="1"/>
  <c r="P581" i="1"/>
  <c r="P582" i="1"/>
  <c r="P583" i="1"/>
  <c r="P584" i="1"/>
  <c r="P585" i="1"/>
  <c r="P586" i="1"/>
  <c r="P587" i="1"/>
  <c r="P588" i="1"/>
  <c r="P589" i="1"/>
  <c r="P590" i="1"/>
  <c r="P591" i="1"/>
  <c r="P592" i="1"/>
  <c r="P593" i="1"/>
  <c r="P594" i="1"/>
  <c r="P595" i="1"/>
  <c r="P596" i="1"/>
  <c r="P597" i="1"/>
  <c r="P598" i="1"/>
  <c r="P599" i="1"/>
  <c r="P600" i="1"/>
  <c r="P601" i="1"/>
  <c r="P602" i="1"/>
  <c r="P603" i="1"/>
  <c r="P604" i="1"/>
  <c r="P605" i="1"/>
  <c r="P606" i="1"/>
  <c r="P607" i="1"/>
  <c r="P608" i="1"/>
  <c r="P609" i="1"/>
  <c r="P610" i="1"/>
  <c r="P611" i="1"/>
  <c r="P612" i="1"/>
  <c r="P613" i="1"/>
  <c r="P614" i="1"/>
  <c r="P615" i="1"/>
  <c r="P616" i="1"/>
  <c r="P617" i="1"/>
  <c r="P618" i="1"/>
  <c r="P619" i="1"/>
  <c r="P620" i="1"/>
  <c r="P621" i="1"/>
  <c r="P622" i="1"/>
  <c r="P623" i="1"/>
  <c r="P624" i="1"/>
  <c r="P625" i="1"/>
  <c r="P626" i="1"/>
  <c r="P627" i="1"/>
  <c r="P628" i="1"/>
  <c r="P629" i="1"/>
  <c r="P630" i="1"/>
  <c r="P631" i="1"/>
  <c r="P632" i="1"/>
  <c r="P633" i="1"/>
  <c r="P634" i="1"/>
  <c r="P635" i="1"/>
  <c r="P636" i="1"/>
  <c r="P637" i="1"/>
  <c r="P638" i="1"/>
  <c r="P639" i="1"/>
  <c r="P640" i="1"/>
  <c r="P641" i="1"/>
  <c r="P642" i="1"/>
  <c r="P643" i="1"/>
  <c r="P644" i="1"/>
  <c r="P645" i="1"/>
  <c r="P646" i="1"/>
  <c r="P647" i="1"/>
  <c r="P648" i="1"/>
  <c r="P649" i="1"/>
  <c r="P650" i="1"/>
  <c r="P651" i="1"/>
  <c r="P652" i="1"/>
  <c r="P653" i="1"/>
  <c r="P654" i="1"/>
  <c r="P655" i="1"/>
  <c r="P656" i="1"/>
  <c r="P657" i="1"/>
  <c r="P658" i="1"/>
  <c r="P659" i="1"/>
  <c r="P660" i="1"/>
  <c r="P661" i="1"/>
  <c r="P662" i="1"/>
  <c r="P663" i="1"/>
  <c r="P664" i="1"/>
  <c r="P665" i="1"/>
  <c r="P666" i="1"/>
  <c r="P667" i="1"/>
  <c r="P668" i="1"/>
  <c r="P669" i="1"/>
  <c r="P670" i="1"/>
  <c r="P671" i="1"/>
  <c r="P672" i="1"/>
  <c r="P673" i="1"/>
  <c r="P674" i="1"/>
  <c r="P675" i="1"/>
  <c r="P676" i="1"/>
  <c r="P677" i="1"/>
  <c r="P678" i="1"/>
  <c r="P679" i="1"/>
  <c r="P680" i="1"/>
  <c r="P681" i="1"/>
  <c r="P682" i="1"/>
  <c r="P683" i="1"/>
  <c r="P684" i="1"/>
  <c r="P685" i="1"/>
  <c r="P686" i="1"/>
  <c r="P687" i="1"/>
  <c r="P688" i="1"/>
  <c r="P689" i="1"/>
  <c r="P690" i="1"/>
  <c r="P691" i="1"/>
  <c r="P692" i="1"/>
  <c r="P693" i="1"/>
  <c r="P694" i="1"/>
  <c r="P695" i="1"/>
  <c r="P696" i="1"/>
  <c r="P697" i="1"/>
  <c r="P698" i="1"/>
  <c r="P699" i="1"/>
  <c r="P700" i="1"/>
  <c r="P701" i="1"/>
  <c r="P702" i="1"/>
  <c r="P703" i="1"/>
  <c r="P704" i="1"/>
  <c r="P705" i="1"/>
  <c r="P706" i="1"/>
  <c r="P707" i="1"/>
  <c r="P708" i="1"/>
  <c r="P709" i="1"/>
  <c r="P710" i="1"/>
  <c r="P711" i="1"/>
  <c r="P712" i="1"/>
  <c r="P713" i="1"/>
  <c r="P714" i="1"/>
  <c r="P715" i="1"/>
  <c r="P716" i="1"/>
  <c r="P717" i="1"/>
  <c r="P718" i="1"/>
  <c r="P719" i="1"/>
  <c r="P720" i="1"/>
  <c r="P721" i="1"/>
  <c r="P722" i="1"/>
  <c r="P723" i="1"/>
  <c r="P724" i="1"/>
  <c r="P725" i="1"/>
  <c r="P726" i="1"/>
  <c r="P727" i="1"/>
  <c r="P728" i="1"/>
  <c r="P729" i="1"/>
  <c r="P730" i="1"/>
  <c r="P731" i="1"/>
  <c r="P732" i="1"/>
  <c r="P733" i="1"/>
  <c r="P734" i="1"/>
  <c r="P735" i="1"/>
  <c r="P736" i="1"/>
  <c r="P737" i="1"/>
  <c r="P738" i="1"/>
  <c r="P739" i="1"/>
  <c r="P740" i="1"/>
  <c r="P741" i="1"/>
  <c r="P742" i="1"/>
  <c r="P743" i="1"/>
  <c r="P744" i="1"/>
  <c r="P745" i="1"/>
  <c r="P746" i="1"/>
  <c r="P747" i="1"/>
  <c r="P748" i="1"/>
  <c r="P749" i="1"/>
  <c r="P750" i="1"/>
  <c r="P751" i="1"/>
  <c r="P752" i="1"/>
  <c r="P753" i="1"/>
  <c r="P754" i="1"/>
  <c r="P755" i="1"/>
  <c r="P756" i="1"/>
  <c r="P757" i="1"/>
  <c r="P758" i="1"/>
  <c r="P759" i="1"/>
  <c r="P760" i="1"/>
  <c r="P761" i="1"/>
  <c r="P762" i="1"/>
  <c r="P763" i="1"/>
  <c r="P764" i="1"/>
  <c r="P765" i="1"/>
  <c r="P766" i="1"/>
  <c r="P767" i="1"/>
  <c r="P768" i="1"/>
  <c r="P769" i="1"/>
  <c r="P770" i="1"/>
  <c r="P771" i="1"/>
  <c r="P772" i="1"/>
  <c r="P773" i="1"/>
  <c r="P774" i="1"/>
  <c r="P775" i="1"/>
  <c r="P776" i="1"/>
  <c r="P777" i="1"/>
  <c r="P778" i="1"/>
  <c r="P779" i="1"/>
  <c r="P780" i="1"/>
  <c r="P781" i="1"/>
  <c r="P782" i="1"/>
  <c r="P783" i="1"/>
  <c r="P784" i="1"/>
  <c r="P785" i="1"/>
  <c r="P786" i="1"/>
  <c r="P787" i="1"/>
  <c r="P788" i="1"/>
  <c r="P789" i="1"/>
  <c r="P790" i="1"/>
  <c r="P791" i="1"/>
  <c r="P792" i="1"/>
  <c r="P793" i="1"/>
  <c r="P794" i="1"/>
  <c r="P795" i="1"/>
  <c r="P796" i="1"/>
  <c r="P797" i="1"/>
  <c r="P798" i="1"/>
  <c r="P799" i="1"/>
  <c r="P800" i="1"/>
  <c r="P801" i="1"/>
  <c r="P802" i="1"/>
  <c r="P803" i="1"/>
  <c r="P804" i="1"/>
  <c r="P805" i="1"/>
  <c r="P806" i="1"/>
  <c r="P807" i="1"/>
  <c r="P808" i="1"/>
  <c r="P809" i="1"/>
  <c r="P810" i="1"/>
  <c r="P811" i="1"/>
  <c r="P812" i="1"/>
  <c r="P813" i="1"/>
  <c r="P814" i="1"/>
  <c r="P815" i="1"/>
  <c r="P816" i="1"/>
  <c r="P817" i="1"/>
  <c r="P818" i="1"/>
  <c r="P819" i="1"/>
  <c r="P820" i="1"/>
  <c r="P821" i="1"/>
  <c r="P822" i="1"/>
  <c r="P823" i="1"/>
  <c r="P824" i="1"/>
  <c r="P825" i="1"/>
  <c r="P826" i="1"/>
  <c r="P827" i="1"/>
  <c r="P828" i="1"/>
  <c r="P829" i="1"/>
  <c r="P830" i="1"/>
  <c r="P831" i="1"/>
  <c r="P832" i="1"/>
  <c r="P833" i="1"/>
  <c r="P834" i="1"/>
  <c r="P835" i="1"/>
  <c r="P836" i="1"/>
  <c r="P837" i="1"/>
  <c r="P838" i="1"/>
  <c r="P839" i="1"/>
  <c r="P840" i="1"/>
  <c r="P841" i="1"/>
  <c r="P842" i="1"/>
  <c r="P843" i="1"/>
  <c r="P844" i="1"/>
  <c r="P845" i="1"/>
  <c r="P846" i="1"/>
  <c r="P847" i="1"/>
  <c r="P848" i="1"/>
  <c r="P849" i="1"/>
  <c r="P850" i="1"/>
  <c r="P851" i="1"/>
  <c r="P852" i="1"/>
  <c r="P853" i="1"/>
  <c r="P854" i="1"/>
  <c r="P855" i="1"/>
  <c r="P856" i="1"/>
  <c r="P857" i="1"/>
  <c r="P858" i="1"/>
  <c r="P859" i="1"/>
  <c r="P860" i="1"/>
  <c r="P861" i="1"/>
  <c r="P862" i="1"/>
  <c r="P863" i="1"/>
  <c r="P864" i="1"/>
  <c r="P865" i="1"/>
  <c r="P866" i="1"/>
  <c r="P867" i="1"/>
  <c r="P868" i="1"/>
  <c r="P869" i="1"/>
  <c r="P870" i="1"/>
  <c r="P871" i="1"/>
  <c r="P872" i="1"/>
  <c r="P873" i="1"/>
  <c r="P874" i="1"/>
  <c r="P875" i="1"/>
  <c r="P876" i="1"/>
  <c r="P877" i="1"/>
  <c r="P878" i="1"/>
  <c r="P879" i="1"/>
  <c r="P880" i="1"/>
  <c r="P881" i="1"/>
  <c r="P882" i="1"/>
  <c r="P883" i="1"/>
  <c r="P884" i="1"/>
  <c r="P885" i="1"/>
  <c r="P886" i="1"/>
  <c r="P887" i="1"/>
  <c r="P888" i="1"/>
  <c r="P889" i="1"/>
  <c r="P890" i="1"/>
  <c r="P891" i="1"/>
  <c r="P892" i="1"/>
  <c r="P893" i="1"/>
  <c r="P894" i="1"/>
  <c r="P895" i="1"/>
  <c r="P896" i="1"/>
  <c r="P897" i="1"/>
  <c r="P898" i="1"/>
  <c r="P899" i="1"/>
  <c r="P900" i="1"/>
  <c r="P901" i="1"/>
  <c r="P902" i="1"/>
  <c r="P903" i="1"/>
  <c r="P904" i="1"/>
  <c r="P905" i="1"/>
  <c r="P906" i="1"/>
  <c r="P907" i="1"/>
  <c r="P908" i="1"/>
  <c r="P909" i="1"/>
  <c r="P910" i="1"/>
  <c r="P911" i="1"/>
  <c r="P912" i="1"/>
  <c r="P913" i="1"/>
  <c r="P914" i="1"/>
  <c r="P915" i="1"/>
  <c r="P916" i="1"/>
  <c r="P917" i="1"/>
  <c r="P918" i="1"/>
  <c r="P919" i="1"/>
  <c r="P920" i="1"/>
  <c r="P921" i="1"/>
  <c r="P922" i="1"/>
  <c r="P923" i="1"/>
  <c r="P924" i="1"/>
  <c r="P925" i="1"/>
  <c r="P926" i="1"/>
  <c r="P927" i="1"/>
  <c r="P928" i="1"/>
  <c r="P929" i="1"/>
  <c r="P930" i="1"/>
  <c r="P931" i="1"/>
  <c r="P932" i="1"/>
  <c r="P933" i="1"/>
  <c r="P934" i="1"/>
  <c r="P935" i="1"/>
  <c r="P936" i="1"/>
  <c r="P937" i="1"/>
  <c r="P938" i="1"/>
  <c r="P939" i="1"/>
  <c r="P940" i="1"/>
  <c r="P941" i="1"/>
  <c r="P942" i="1"/>
  <c r="P943" i="1"/>
  <c r="P944" i="1"/>
  <c r="P945" i="1"/>
  <c r="P946" i="1"/>
  <c r="P947" i="1"/>
  <c r="P948" i="1"/>
  <c r="P949" i="1"/>
  <c r="P950" i="1"/>
  <c r="P951" i="1"/>
  <c r="P952" i="1"/>
  <c r="P953" i="1"/>
  <c r="P954" i="1"/>
  <c r="P955" i="1"/>
  <c r="P956" i="1"/>
  <c r="P957" i="1"/>
  <c r="P958" i="1"/>
  <c r="P959" i="1"/>
  <c r="P960" i="1"/>
  <c r="P961" i="1"/>
  <c r="P962" i="1"/>
  <c r="P963" i="1"/>
  <c r="P964" i="1"/>
  <c r="P965" i="1"/>
  <c r="P966" i="1"/>
  <c r="P967" i="1"/>
  <c r="P968" i="1"/>
  <c r="P969" i="1"/>
  <c r="P970" i="1"/>
  <c r="P971" i="1"/>
  <c r="P972" i="1"/>
  <c r="P973" i="1"/>
  <c r="P974" i="1"/>
  <c r="P975" i="1"/>
  <c r="P976" i="1"/>
  <c r="P977" i="1"/>
  <c r="P978" i="1"/>
  <c r="P979" i="1"/>
  <c r="P980" i="1"/>
  <c r="P981" i="1"/>
  <c r="P982" i="1"/>
  <c r="P983" i="1"/>
  <c r="P984" i="1"/>
  <c r="P985" i="1"/>
  <c r="P986" i="1"/>
  <c r="P987" i="1"/>
  <c r="P988" i="1"/>
  <c r="P989" i="1"/>
  <c r="P990" i="1"/>
  <c r="P991" i="1"/>
  <c r="P992" i="1"/>
  <c r="P993" i="1"/>
  <c r="P994" i="1"/>
  <c r="P995" i="1"/>
  <c r="P996" i="1"/>
  <c r="P997" i="1"/>
  <c r="P998" i="1"/>
  <c r="P999" i="1"/>
  <c r="P1000" i="1"/>
  <c r="P1001" i="1"/>
  <c r="P1002" i="1"/>
  <c r="P1003" i="1"/>
  <c r="P1004" i="1"/>
  <c r="P1005" i="1"/>
  <c r="P1006" i="1"/>
  <c r="P1007" i="1"/>
  <c r="P1008" i="1"/>
  <c r="P1009" i="1"/>
  <c r="P1010" i="1"/>
  <c r="P1011" i="1"/>
  <c r="P1012" i="1"/>
  <c r="P1013" i="1"/>
  <c r="P1014" i="1"/>
  <c r="P1015" i="1"/>
  <c r="P1016" i="1"/>
  <c r="P1017" i="1"/>
  <c r="P1018" i="1"/>
  <c r="P1019" i="1"/>
  <c r="P1020" i="1"/>
  <c r="P1021" i="1"/>
  <c r="P1022" i="1"/>
  <c r="P1023" i="1"/>
  <c r="P1024" i="1"/>
  <c r="P1025" i="1"/>
  <c r="P1026" i="1"/>
  <c r="P1027" i="1"/>
  <c r="P1028" i="1"/>
  <c r="P1029" i="1"/>
  <c r="P1030" i="1"/>
  <c r="P1031" i="1"/>
  <c r="P1032" i="1"/>
  <c r="P1033" i="1"/>
  <c r="P1034" i="1"/>
  <c r="P1035" i="1"/>
  <c r="P1036" i="1"/>
  <c r="P1037" i="1"/>
  <c r="P1038" i="1"/>
  <c r="P1039" i="1"/>
  <c r="P1040" i="1"/>
  <c r="P1041" i="1"/>
  <c r="P1042" i="1"/>
  <c r="P1043" i="1"/>
  <c r="P1044" i="1"/>
  <c r="P1045" i="1"/>
  <c r="P1046" i="1"/>
  <c r="P1047" i="1"/>
  <c r="P1048" i="1"/>
  <c r="P1049" i="1"/>
  <c r="P1050" i="1"/>
  <c r="P1051" i="1"/>
  <c r="P1052" i="1"/>
  <c r="P1053" i="1"/>
  <c r="P1054" i="1"/>
  <c r="P1055" i="1"/>
  <c r="P1056" i="1"/>
  <c r="P1057" i="1"/>
  <c r="P1058" i="1"/>
  <c r="P1059" i="1"/>
  <c r="P1060" i="1"/>
  <c r="P1061" i="1"/>
  <c r="P1062" i="1"/>
  <c r="P1063" i="1"/>
  <c r="P1064" i="1"/>
  <c r="P1065" i="1"/>
  <c r="P1066" i="1"/>
  <c r="P1067" i="1"/>
  <c r="P1068" i="1"/>
  <c r="P1069" i="1"/>
  <c r="P1070" i="1"/>
  <c r="P1071" i="1"/>
  <c r="P1072" i="1"/>
  <c r="P1073" i="1"/>
  <c r="P1074" i="1"/>
  <c r="P1075" i="1"/>
  <c r="P1076" i="1"/>
  <c r="P1077" i="1"/>
  <c r="P1078" i="1"/>
  <c r="P1079" i="1"/>
  <c r="P1080" i="1"/>
  <c r="P1081" i="1"/>
  <c r="P1082" i="1"/>
  <c r="P1083" i="1"/>
  <c r="P1084" i="1"/>
  <c r="P1085" i="1"/>
  <c r="P1086" i="1"/>
  <c r="P1087" i="1"/>
  <c r="P1088" i="1"/>
  <c r="P1089" i="1"/>
  <c r="P1090" i="1"/>
  <c r="P1091" i="1"/>
  <c r="P1092" i="1"/>
  <c r="P1093" i="1"/>
  <c r="P1094" i="1"/>
  <c r="P1095" i="1"/>
  <c r="P1096" i="1"/>
  <c r="P1097" i="1"/>
  <c r="P1098" i="1"/>
  <c r="P1099" i="1"/>
  <c r="P1100" i="1"/>
  <c r="P1101" i="1"/>
  <c r="P1102" i="1"/>
  <c r="P1103" i="1"/>
  <c r="P1104" i="1"/>
  <c r="P1105" i="1"/>
  <c r="P1106" i="1"/>
  <c r="P1107" i="1"/>
  <c r="P1108" i="1"/>
  <c r="P1109" i="1"/>
  <c r="P1110" i="1"/>
  <c r="P1111" i="1"/>
  <c r="P1112" i="1"/>
  <c r="P1113" i="1"/>
  <c r="P1114" i="1"/>
  <c r="P1115" i="1"/>
  <c r="P1116" i="1"/>
  <c r="P1117" i="1"/>
  <c r="P1118" i="1"/>
  <c r="P1119" i="1"/>
  <c r="P1120" i="1"/>
  <c r="P1121" i="1"/>
  <c r="P1122" i="1"/>
  <c r="P1123" i="1"/>
  <c r="P1124" i="1"/>
  <c r="P1125" i="1"/>
  <c r="P1126" i="1"/>
  <c r="P1127" i="1"/>
  <c r="P1128" i="1"/>
  <c r="P1129" i="1"/>
  <c r="P1130" i="1"/>
  <c r="P1131" i="1"/>
  <c r="P1132" i="1"/>
  <c r="P1133" i="1"/>
  <c r="P1134" i="1"/>
  <c r="P1135" i="1"/>
  <c r="P1136" i="1"/>
  <c r="P1137" i="1"/>
  <c r="P1138" i="1"/>
  <c r="P1139" i="1"/>
  <c r="P1140" i="1"/>
  <c r="P1141" i="1"/>
  <c r="P1142" i="1"/>
  <c r="P1143" i="1"/>
  <c r="P1144" i="1"/>
  <c r="P1145" i="1"/>
  <c r="P1146" i="1"/>
  <c r="P1147" i="1"/>
  <c r="P1148" i="1"/>
  <c r="P1149" i="1"/>
  <c r="P1150" i="1"/>
  <c r="P1151" i="1"/>
  <c r="P1152" i="1"/>
  <c r="P1153" i="1"/>
  <c r="P1154" i="1"/>
  <c r="P1155" i="1"/>
  <c r="P1156" i="1"/>
  <c r="P1157" i="1"/>
  <c r="P1158" i="1"/>
  <c r="P1159" i="1"/>
  <c r="P1160" i="1"/>
  <c r="P1161" i="1"/>
  <c r="P1162" i="1"/>
  <c r="P1163" i="1"/>
  <c r="P1164" i="1"/>
  <c r="P1165" i="1"/>
  <c r="P1166" i="1"/>
  <c r="P1167" i="1"/>
  <c r="P1168" i="1"/>
  <c r="P1169" i="1"/>
  <c r="P1170" i="1"/>
  <c r="P1171" i="1"/>
  <c r="P1172" i="1"/>
  <c r="P1173" i="1"/>
  <c r="P1174" i="1"/>
  <c r="P1175" i="1"/>
  <c r="P1176" i="1"/>
  <c r="P1177" i="1"/>
  <c r="P1178" i="1"/>
  <c r="P1179" i="1"/>
  <c r="P1180" i="1"/>
  <c r="P1181" i="1"/>
  <c r="P1182" i="1"/>
  <c r="P1183" i="1"/>
  <c r="P1184" i="1"/>
  <c r="P1185" i="1"/>
  <c r="P1186" i="1"/>
  <c r="P1187" i="1"/>
  <c r="P1188" i="1"/>
  <c r="P1189" i="1"/>
  <c r="P1190" i="1"/>
  <c r="P1191" i="1"/>
  <c r="P1192" i="1"/>
  <c r="P1193" i="1"/>
  <c r="P1194" i="1"/>
  <c r="P1195" i="1"/>
  <c r="P1196" i="1"/>
  <c r="P1197" i="1"/>
  <c r="P1198" i="1"/>
  <c r="P1199" i="1"/>
  <c r="P1200" i="1"/>
  <c r="P1201" i="1"/>
  <c r="P1202" i="1"/>
  <c r="P1203" i="1"/>
  <c r="P1204" i="1"/>
  <c r="P1205" i="1"/>
  <c r="P1206" i="1"/>
  <c r="P1207" i="1"/>
  <c r="P1208" i="1"/>
  <c r="P1209" i="1"/>
  <c r="P1210" i="1"/>
  <c r="P1211" i="1"/>
  <c r="P1212" i="1"/>
  <c r="P1213" i="1"/>
  <c r="P1214" i="1"/>
  <c r="P1215" i="1"/>
  <c r="P1216" i="1"/>
  <c r="P1217" i="1"/>
  <c r="P1218" i="1"/>
  <c r="P1219" i="1"/>
  <c r="P1220" i="1"/>
  <c r="P1221" i="1"/>
  <c r="P1222" i="1"/>
  <c r="P1223" i="1"/>
  <c r="P1224" i="1"/>
  <c r="P1225" i="1"/>
  <c r="P1226" i="1"/>
  <c r="P1227" i="1"/>
  <c r="P1228" i="1"/>
  <c r="P1229" i="1"/>
  <c r="P1230" i="1"/>
  <c r="P1231" i="1"/>
  <c r="P1232" i="1"/>
  <c r="P1233" i="1"/>
  <c r="P1234" i="1"/>
  <c r="P1235" i="1"/>
  <c r="P1236" i="1"/>
  <c r="P1237" i="1"/>
  <c r="P1238" i="1"/>
  <c r="P1239" i="1"/>
  <c r="P1240" i="1"/>
  <c r="P1241" i="1"/>
  <c r="P1242" i="1"/>
  <c r="P1243" i="1"/>
  <c r="P1244" i="1"/>
  <c r="P1245" i="1"/>
  <c r="P1246" i="1"/>
  <c r="P1247" i="1"/>
  <c r="P1248" i="1"/>
  <c r="P1249" i="1"/>
  <c r="P1250" i="1"/>
  <c r="P1251" i="1"/>
  <c r="P1252" i="1"/>
  <c r="P1253" i="1"/>
  <c r="P1254" i="1"/>
  <c r="P1255" i="1"/>
  <c r="P1256" i="1"/>
  <c r="P1257" i="1"/>
  <c r="P1258" i="1"/>
  <c r="P1259" i="1"/>
  <c r="P1260" i="1"/>
  <c r="P1261" i="1"/>
  <c r="P1262" i="1"/>
  <c r="P1263" i="1"/>
  <c r="P1264" i="1"/>
  <c r="P1265" i="1"/>
  <c r="P1266" i="1"/>
  <c r="P1267" i="1"/>
  <c r="P1268" i="1"/>
  <c r="P1269" i="1"/>
  <c r="P1270" i="1"/>
  <c r="P1271" i="1"/>
  <c r="P1272" i="1"/>
  <c r="P1273" i="1"/>
  <c r="P1274" i="1"/>
  <c r="P1275" i="1"/>
  <c r="P1276" i="1"/>
  <c r="P1277" i="1"/>
  <c r="P1278" i="1"/>
  <c r="P1279" i="1"/>
  <c r="P1280" i="1"/>
  <c r="P1281" i="1"/>
  <c r="P1282" i="1"/>
  <c r="P1283" i="1"/>
  <c r="P1284" i="1"/>
  <c r="P1285" i="1"/>
  <c r="P1286" i="1"/>
  <c r="P1287" i="1"/>
  <c r="P1288" i="1"/>
  <c r="P1289" i="1"/>
  <c r="P1290" i="1"/>
  <c r="P1291" i="1"/>
  <c r="P1292" i="1"/>
  <c r="P1293" i="1"/>
  <c r="P1294" i="1"/>
  <c r="P1295" i="1"/>
  <c r="P1296" i="1"/>
  <c r="P1297" i="1"/>
  <c r="P1298" i="1"/>
  <c r="P1299" i="1"/>
  <c r="P1300" i="1"/>
  <c r="P1301" i="1"/>
  <c r="P1302" i="1"/>
  <c r="P1303" i="1"/>
  <c r="P1304" i="1"/>
  <c r="P1305" i="1"/>
  <c r="P1306" i="1"/>
  <c r="P1307" i="1"/>
  <c r="P1308" i="1"/>
  <c r="P1309" i="1"/>
  <c r="P1310" i="1"/>
  <c r="P1311" i="1"/>
  <c r="P1312" i="1"/>
  <c r="P1313" i="1"/>
  <c r="P1314" i="1"/>
  <c r="P1315" i="1"/>
  <c r="P1316" i="1"/>
  <c r="P1317" i="1"/>
  <c r="P1318" i="1"/>
  <c r="P1319" i="1"/>
  <c r="P1320" i="1"/>
  <c r="P1321" i="1"/>
  <c r="P1322" i="1"/>
  <c r="P1323" i="1"/>
  <c r="P1324" i="1"/>
  <c r="P1325" i="1"/>
  <c r="P1326" i="1"/>
  <c r="P1327" i="1"/>
  <c r="P1328" i="1"/>
  <c r="P1329" i="1"/>
  <c r="P1330" i="1"/>
  <c r="P1331" i="1"/>
  <c r="P1332" i="1"/>
  <c r="P1333" i="1"/>
  <c r="P1334" i="1"/>
  <c r="P1335" i="1"/>
  <c r="P1336" i="1"/>
  <c r="P1337" i="1"/>
  <c r="P1338" i="1"/>
  <c r="P1339" i="1"/>
  <c r="P1340" i="1"/>
  <c r="P1341" i="1"/>
  <c r="P1342" i="1"/>
  <c r="P1343" i="1"/>
  <c r="P1344" i="1"/>
  <c r="P1345" i="1"/>
  <c r="P1346" i="1"/>
  <c r="P1347" i="1"/>
  <c r="P1348" i="1"/>
  <c r="P1349" i="1"/>
  <c r="P1350" i="1"/>
  <c r="P1351" i="1"/>
  <c r="P1352" i="1"/>
  <c r="P1353" i="1"/>
  <c r="P1354" i="1"/>
  <c r="P1355" i="1"/>
  <c r="P1356" i="1"/>
  <c r="P1357" i="1"/>
  <c r="P1358" i="1"/>
  <c r="P1359" i="1"/>
  <c r="P1360" i="1"/>
  <c r="P1361" i="1"/>
  <c r="P1362" i="1"/>
  <c r="P1363" i="1"/>
  <c r="P1364" i="1"/>
  <c r="P1365" i="1"/>
  <c r="P1366" i="1"/>
  <c r="P1367" i="1"/>
  <c r="P1368" i="1"/>
  <c r="P1369" i="1"/>
  <c r="P1370" i="1"/>
  <c r="P1371" i="1"/>
  <c r="P1372" i="1"/>
  <c r="P1373" i="1"/>
  <c r="P1374" i="1"/>
  <c r="P1375" i="1"/>
  <c r="P1376" i="1"/>
  <c r="P1377" i="1"/>
  <c r="P1378" i="1"/>
  <c r="P1379" i="1"/>
  <c r="P1380" i="1"/>
  <c r="P1381" i="1"/>
  <c r="P1382" i="1"/>
  <c r="P1383" i="1"/>
  <c r="P1384" i="1"/>
  <c r="P1385" i="1"/>
  <c r="P1386" i="1"/>
  <c r="P1387" i="1"/>
  <c r="P1388" i="1"/>
  <c r="P1389" i="1"/>
  <c r="P1390" i="1"/>
  <c r="P1391" i="1"/>
  <c r="P1392" i="1"/>
  <c r="P1393" i="1"/>
  <c r="P1394" i="1"/>
  <c r="P1395" i="1"/>
  <c r="P1396" i="1"/>
  <c r="P1397" i="1"/>
  <c r="P1398" i="1"/>
  <c r="P1399" i="1"/>
  <c r="P1400" i="1"/>
  <c r="P1401" i="1"/>
  <c r="P1402" i="1"/>
  <c r="P1403" i="1"/>
  <c r="P1404" i="1"/>
  <c r="P1405" i="1"/>
  <c r="P1406" i="1"/>
  <c r="P1407" i="1"/>
  <c r="P1408" i="1"/>
  <c r="P1409" i="1"/>
  <c r="P1410" i="1"/>
  <c r="P1411" i="1"/>
  <c r="P1412" i="1"/>
  <c r="P1413" i="1"/>
  <c r="P1414" i="1"/>
  <c r="P1415" i="1"/>
  <c r="P1416" i="1"/>
  <c r="P1417" i="1"/>
  <c r="P1418" i="1"/>
  <c r="P1419" i="1"/>
  <c r="P1420" i="1"/>
  <c r="P1421" i="1"/>
  <c r="P1422" i="1"/>
  <c r="P1423" i="1"/>
  <c r="P1424" i="1"/>
  <c r="P1425" i="1"/>
  <c r="P1426" i="1"/>
  <c r="P1427" i="1"/>
  <c r="P1428" i="1"/>
  <c r="P1429" i="1"/>
  <c r="P1430" i="1"/>
  <c r="P1431" i="1"/>
  <c r="P1432" i="1"/>
  <c r="P1433" i="1"/>
  <c r="P1434" i="1"/>
  <c r="P1435" i="1"/>
  <c r="P1436" i="1"/>
  <c r="P1437" i="1"/>
  <c r="P1438" i="1"/>
  <c r="P1439" i="1"/>
  <c r="P1440" i="1"/>
  <c r="P1441" i="1"/>
  <c r="P1442" i="1"/>
  <c r="P1443" i="1"/>
  <c r="P1444" i="1"/>
  <c r="P1445" i="1"/>
  <c r="P1446" i="1"/>
  <c r="P1447" i="1"/>
  <c r="P1448" i="1"/>
  <c r="P1449" i="1"/>
  <c r="P1450" i="1"/>
  <c r="P1451" i="1"/>
  <c r="P1452" i="1"/>
  <c r="P1453" i="1"/>
  <c r="P1454" i="1"/>
  <c r="P1455" i="1"/>
  <c r="P1456" i="1"/>
  <c r="P1457" i="1"/>
  <c r="P1458" i="1"/>
  <c r="P1459" i="1"/>
  <c r="P1460" i="1"/>
  <c r="P1461" i="1"/>
  <c r="P1462" i="1"/>
  <c r="P1463" i="1"/>
  <c r="P1464" i="1"/>
  <c r="P1465" i="1"/>
  <c r="P1466" i="1"/>
  <c r="P1467" i="1"/>
  <c r="P1468" i="1"/>
  <c r="P1469" i="1"/>
  <c r="P1470" i="1"/>
  <c r="P1471" i="1"/>
  <c r="P1472" i="1"/>
  <c r="P1473" i="1"/>
  <c r="P1474" i="1"/>
  <c r="P1475" i="1"/>
  <c r="P1476" i="1"/>
  <c r="P1477" i="1"/>
  <c r="P1478" i="1"/>
  <c r="P1479" i="1"/>
  <c r="P1480" i="1"/>
  <c r="P1481" i="1"/>
  <c r="P1482" i="1"/>
  <c r="P1483" i="1"/>
  <c r="P1484" i="1"/>
  <c r="P1485" i="1"/>
  <c r="P1486" i="1"/>
  <c r="P1487" i="1"/>
  <c r="P1488" i="1"/>
  <c r="P1489" i="1"/>
  <c r="P1490" i="1"/>
  <c r="P1491" i="1"/>
  <c r="P1492" i="1"/>
  <c r="P1493" i="1"/>
  <c r="P1494" i="1"/>
  <c r="P1495" i="1"/>
  <c r="P1496" i="1"/>
  <c r="P1497" i="1"/>
  <c r="P1498" i="1"/>
  <c r="P1499" i="1"/>
  <c r="P1500" i="1"/>
  <c r="P1501" i="1"/>
  <c r="P1502" i="1"/>
  <c r="P1503" i="1"/>
  <c r="P1504" i="1"/>
  <c r="P1505" i="1"/>
  <c r="P1506" i="1"/>
  <c r="P1507" i="1"/>
  <c r="P1508" i="1"/>
  <c r="P1509" i="1"/>
  <c r="P1510" i="1"/>
  <c r="P1511" i="1"/>
  <c r="P1512" i="1"/>
  <c r="P1513" i="1"/>
  <c r="P1514" i="1"/>
  <c r="P1515" i="1"/>
  <c r="P1516" i="1"/>
  <c r="P1517" i="1"/>
  <c r="P1518" i="1"/>
  <c r="P1519" i="1"/>
  <c r="P1520" i="1"/>
  <c r="P1521" i="1"/>
  <c r="P1522" i="1"/>
  <c r="P1523" i="1"/>
  <c r="P1524" i="1"/>
  <c r="P1525" i="1"/>
  <c r="P1526" i="1"/>
  <c r="P1527" i="1"/>
  <c r="P1528" i="1"/>
  <c r="P1529" i="1"/>
  <c r="P1530" i="1"/>
  <c r="P1531" i="1"/>
  <c r="P1532" i="1"/>
  <c r="P1533" i="1"/>
  <c r="P1534" i="1"/>
  <c r="P1535" i="1"/>
  <c r="P1536" i="1"/>
  <c r="P1537" i="1"/>
  <c r="P1538" i="1"/>
  <c r="P1539" i="1"/>
  <c r="P1540" i="1"/>
  <c r="P1541" i="1"/>
  <c r="P1542" i="1"/>
  <c r="P1543" i="1"/>
  <c r="P1544" i="1"/>
  <c r="P1545" i="1"/>
  <c r="P1546" i="1"/>
  <c r="P1547" i="1"/>
  <c r="P1548" i="1"/>
  <c r="P1549" i="1"/>
  <c r="P1550" i="1"/>
  <c r="P1551" i="1"/>
  <c r="P1552" i="1"/>
  <c r="P1553" i="1"/>
  <c r="P1554" i="1"/>
  <c r="P1555" i="1"/>
  <c r="P1556" i="1"/>
  <c r="P1557" i="1"/>
  <c r="P1558" i="1"/>
  <c r="P1559" i="1"/>
  <c r="P1560" i="1"/>
  <c r="P1561" i="1"/>
  <c r="P1562" i="1"/>
  <c r="P1563" i="1"/>
  <c r="P1564" i="1"/>
  <c r="P1565" i="1"/>
  <c r="P1566" i="1"/>
  <c r="P1567" i="1"/>
  <c r="P1568" i="1"/>
  <c r="P1569" i="1"/>
  <c r="P1570" i="1"/>
  <c r="P1571" i="1"/>
  <c r="P1572" i="1"/>
  <c r="P1573" i="1"/>
  <c r="P1574" i="1"/>
  <c r="P1575" i="1"/>
  <c r="P1576" i="1"/>
  <c r="P1577" i="1"/>
  <c r="P1578" i="1"/>
  <c r="P1579" i="1"/>
  <c r="P1580" i="1"/>
  <c r="P1581" i="1"/>
  <c r="P1582" i="1"/>
  <c r="P1583" i="1"/>
  <c r="P1584" i="1"/>
  <c r="P1585" i="1"/>
  <c r="P1586" i="1"/>
  <c r="P1587" i="1"/>
  <c r="P1588" i="1"/>
  <c r="P1589" i="1"/>
  <c r="P1590" i="1"/>
  <c r="P1591" i="1"/>
  <c r="P1592" i="1"/>
  <c r="P1593" i="1"/>
  <c r="P1594" i="1"/>
  <c r="P1595" i="1"/>
  <c r="P1596" i="1"/>
  <c r="P1597" i="1"/>
  <c r="P1598" i="1"/>
  <c r="P1599" i="1"/>
  <c r="P1600" i="1"/>
  <c r="P1601" i="1"/>
  <c r="P1602" i="1"/>
  <c r="P1603" i="1"/>
  <c r="P1604" i="1"/>
  <c r="P1605" i="1"/>
  <c r="P1606" i="1"/>
  <c r="P1607" i="1"/>
  <c r="P1608" i="1"/>
  <c r="P1609" i="1"/>
  <c r="P1610" i="1"/>
  <c r="P1611" i="1"/>
  <c r="P1612" i="1"/>
  <c r="P1613" i="1"/>
  <c r="P1614" i="1"/>
  <c r="P1615" i="1"/>
  <c r="P1616" i="1"/>
  <c r="P1617" i="1"/>
  <c r="P1618" i="1"/>
  <c r="P1619" i="1"/>
  <c r="P1620" i="1"/>
  <c r="P1621" i="1"/>
  <c r="P1622" i="1"/>
  <c r="P1623" i="1"/>
  <c r="P1624" i="1"/>
  <c r="P1625" i="1"/>
  <c r="P1626" i="1"/>
  <c r="P1627" i="1"/>
  <c r="P1628" i="1"/>
  <c r="P1629" i="1"/>
  <c r="P1630" i="1"/>
  <c r="P1631" i="1"/>
  <c r="P1632" i="1"/>
  <c r="P1633" i="1"/>
  <c r="P1634" i="1"/>
  <c r="P1635" i="1"/>
  <c r="P1636" i="1"/>
  <c r="P1637" i="1"/>
  <c r="P1638" i="1"/>
  <c r="P1639" i="1"/>
  <c r="P1640" i="1"/>
  <c r="P1641" i="1"/>
  <c r="P1642" i="1"/>
  <c r="P1643" i="1"/>
  <c r="P1644" i="1"/>
  <c r="P1645" i="1"/>
  <c r="P1646" i="1"/>
  <c r="P1647" i="1"/>
  <c r="P1648" i="1"/>
  <c r="P1649" i="1"/>
  <c r="P1650" i="1"/>
  <c r="P1651" i="1"/>
  <c r="P1652" i="1"/>
  <c r="P1653" i="1"/>
  <c r="P1654" i="1"/>
  <c r="P1655" i="1"/>
  <c r="P1656" i="1"/>
  <c r="P1657" i="1"/>
  <c r="P1658" i="1"/>
  <c r="P1659" i="1"/>
  <c r="P1660" i="1"/>
  <c r="P1661" i="1"/>
  <c r="P1662" i="1"/>
  <c r="P1663" i="1"/>
  <c r="P1664" i="1"/>
  <c r="P1665" i="1"/>
  <c r="P1666" i="1"/>
  <c r="P1667" i="1"/>
  <c r="P1668" i="1"/>
  <c r="P1669" i="1"/>
  <c r="P1670" i="1"/>
  <c r="P1671" i="1"/>
  <c r="P1672" i="1"/>
  <c r="P1673" i="1"/>
  <c r="P1674" i="1"/>
  <c r="P1675" i="1"/>
  <c r="P1676" i="1"/>
  <c r="P1677" i="1"/>
  <c r="P1678" i="1"/>
  <c r="P1679" i="1"/>
  <c r="P1680" i="1"/>
  <c r="P1681" i="1"/>
  <c r="P1682" i="1"/>
  <c r="P1683" i="1"/>
  <c r="P1684" i="1"/>
  <c r="P1685" i="1"/>
  <c r="P1686" i="1"/>
  <c r="P1687" i="1"/>
  <c r="P1688" i="1"/>
  <c r="P1689" i="1"/>
  <c r="P1690" i="1"/>
  <c r="P1691" i="1"/>
  <c r="P1692" i="1"/>
  <c r="P1693" i="1"/>
  <c r="P1694" i="1"/>
  <c r="P1695" i="1"/>
  <c r="P1696" i="1"/>
  <c r="P1697" i="1"/>
  <c r="P1698" i="1"/>
  <c r="P1699" i="1"/>
  <c r="P1700" i="1"/>
  <c r="P1701" i="1"/>
  <c r="P1702" i="1"/>
  <c r="P1703" i="1"/>
  <c r="P1704" i="1"/>
  <c r="P1705" i="1"/>
  <c r="P1706" i="1"/>
  <c r="P1707" i="1"/>
  <c r="P1708" i="1"/>
  <c r="P1709" i="1"/>
  <c r="P1710" i="1"/>
  <c r="P1711" i="1"/>
  <c r="P1712" i="1"/>
  <c r="P1713" i="1"/>
  <c r="P1714" i="1"/>
  <c r="P1715" i="1"/>
  <c r="P1716" i="1"/>
  <c r="P1717" i="1"/>
  <c r="P1718" i="1"/>
  <c r="P1719" i="1"/>
  <c r="P1720" i="1"/>
  <c r="P1721" i="1"/>
  <c r="P1722" i="1"/>
  <c r="P1723" i="1"/>
  <c r="P1724" i="1"/>
  <c r="P1725" i="1"/>
  <c r="P1726" i="1"/>
  <c r="P1727" i="1"/>
  <c r="P1728" i="1"/>
  <c r="P1729" i="1"/>
  <c r="P1730" i="1"/>
  <c r="P1731" i="1"/>
  <c r="P1732" i="1"/>
  <c r="P1733" i="1"/>
  <c r="P1734" i="1"/>
  <c r="P1735" i="1"/>
  <c r="P1736" i="1"/>
  <c r="P1737" i="1"/>
  <c r="P1738" i="1"/>
  <c r="P1739" i="1"/>
  <c r="P1740" i="1"/>
  <c r="P1741" i="1"/>
  <c r="P1742" i="1"/>
  <c r="P1743" i="1"/>
  <c r="P1744" i="1"/>
  <c r="P1745" i="1"/>
  <c r="P1746" i="1"/>
  <c r="P1747" i="1"/>
  <c r="P1748" i="1"/>
  <c r="P1749" i="1"/>
  <c r="P1750" i="1"/>
  <c r="P1751" i="1"/>
  <c r="P1752" i="1"/>
  <c r="P1753" i="1"/>
  <c r="P1754" i="1"/>
  <c r="P1755" i="1"/>
  <c r="P1756" i="1"/>
  <c r="P1757" i="1"/>
  <c r="P1758" i="1"/>
  <c r="P1759" i="1"/>
  <c r="P1760" i="1"/>
  <c r="P1761" i="1"/>
  <c r="P1762" i="1"/>
  <c r="P1763" i="1"/>
  <c r="P1764" i="1"/>
  <c r="P1765" i="1"/>
  <c r="P1766" i="1"/>
  <c r="P1767" i="1"/>
  <c r="P1768" i="1"/>
  <c r="P1769" i="1"/>
  <c r="P1770" i="1"/>
  <c r="P1771" i="1"/>
  <c r="P1772" i="1"/>
  <c r="P1773" i="1"/>
  <c r="P1774" i="1"/>
  <c r="P1775" i="1"/>
  <c r="P1776" i="1"/>
  <c r="P1777" i="1"/>
  <c r="P1778" i="1"/>
  <c r="P1779" i="1"/>
  <c r="P1780" i="1"/>
  <c r="P1781" i="1"/>
  <c r="P1782" i="1"/>
  <c r="P1783" i="1"/>
  <c r="P1784" i="1"/>
  <c r="P1785" i="1"/>
  <c r="P1786" i="1"/>
  <c r="P1787" i="1"/>
  <c r="P1788" i="1"/>
  <c r="P1789" i="1"/>
  <c r="P1790" i="1"/>
  <c r="P1791" i="1"/>
  <c r="P1792" i="1"/>
  <c r="P1793" i="1"/>
  <c r="P1794" i="1"/>
  <c r="P1795" i="1"/>
  <c r="P1796" i="1"/>
  <c r="P1797" i="1"/>
  <c r="P1798" i="1"/>
  <c r="P1799" i="1"/>
  <c r="P1800" i="1"/>
  <c r="P1801" i="1"/>
  <c r="P1802" i="1"/>
  <c r="P1803" i="1"/>
  <c r="P1804" i="1"/>
  <c r="P1805" i="1"/>
  <c r="P1806" i="1"/>
  <c r="P1807" i="1"/>
  <c r="P1808" i="1"/>
  <c r="P1809" i="1"/>
  <c r="P1810" i="1"/>
  <c r="P1811" i="1"/>
  <c r="P1812" i="1"/>
  <c r="P1813" i="1"/>
  <c r="P1814" i="1"/>
  <c r="P1815" i="1"/>
  <c r="P1816" i="1"/>
  <c r="P1817" i="1"/>
  <c r="P1818" i="1"/>
  <c r="P1819" i="1"/>
  <c r="P1820" i="1"/>
  <c r="P1821" i="1"/>
  <c r="P1822" i="1"/>
  <c r="P1823" i="1"/>
  <c r="P1824" i="1"/>
  <c r="P1825" i="1"/>
  <c r="P1826" i="1"/>
  <c r="P1827" i="1"/>
  <c r="P1828" i="1"/>
  <c r="P1829" i="1"/>
  <c r="P1830" i="1"/>
  <c r="P1831" i="1"/>
  <c r="P1832" i="1"/>
  <c r="P1833" i="1"/>
  <c r="P1834" i="1"/>
  <c r="P1835" i="1"/>
  <c r="P1836" i="1"/>
  <c r="P1837" i="1"/>
  <c r="P1838" i="1"/>
  <c r="P1839" i="1"/>
  <c r="P1840" i="1"/>
  <c r="P1841" i="1"/>
  <c r="P1842" i="1"/>
  <c r="P1843" i="1"/>
  <c r="P1844" i="1"/>
  <c r="P1845" i="1"/>
  <c r="P1846" i="1"/>
  <c r="P1847" i="1"/>
  <c r="P1848" i="1"/>
  <c r="P1849" i="1"/>
  <c r="P1850" i="1"/>
  <c r="P1851" i="1"/>
  <c r="P1852" i="1"/>
  <c r="P1853" i="1"/>
  <c r="P1854" i="1"/>
  <c r="P1855" i="1"/>
  <c r="P1856" i="1"/>
  <c r="P1857" i="1"/>
  <c r="P1858" i="1"/>
  <c r="P1859" i="1"/>
  <c r="P1860" i="1"/>
  <c r="P1861" i="1"/>
  <c r="P1862" i="1"/>
  <c r="P1863" i="1"/>
  <c r="P1864" i="1"/>
  <c r="P1865" i="1"/>
  <c r="P1866" i="1"/>
  <c r="P1867" i="1"/>
  <c r="P1868" i="1"/>
  <c r="P1869" i="1"/>
  <c r="P1870" i="1"/>
  <c r="P1871" i="1"/>
  <c r="P1872" i="1"/>
  <c r="P1873" i="1"/>
  <c r="P1874" i="1"/>
  <c r="P1875" i="1"/>
  <c r="P1876" i="1"/>
  <c r="P1877" i="1"/>
  <c r="P1878" i="1"/>
  <c r="P1879" i="1"/>
  <c r="P1880" i="1"/>
  <c r="P1881" i="1"/>
  <c r="P1882" i="1"/>
  <c r="P1883" i="1"/>
  <c r="P1884" i="1"/>
  <c r="P1885" i="1"/>
  <c r="P1886" i="1"/>
  <c r="P1887" i="1"/>
  <c r="P1888" i="1"/>
  <c r="P1889" i="1"/>
  <c r="P1890" i="1"/>
  <c r="P1891" i="1"/>
  <c r="P1892" i="1"/>
  <c r="P1893" i="1"/>
  <c r="P1894" i="1"/>
  <c r="P1895" i="1"/>
  <c r="P1896" i="1"/>
  <c r="P1897" i="1"/>
  <c r="P1898" i="1"/>
  <c r="P1899" i="1"/>
  <c r="P1900" i="1"/>
  <c r="P1901" i="1"/>
  <c r="P1902" i="1"/>
  <c r="P1903" i="1"/>
  <c r="P1904" i="1"/>
  <c r="P1905" i="1"/>
  <c r="P1906" i="1"/>
  <c r="P1907" i="1"/>
  <c r="P1908" i="1"/>
  <c r="P1909" i="1"/>
  <c r="P1910" i="1"/>
  <c r="P1911" i="1"/>
  <c r="P1912" i="1"/>
  <c r="P1913" i="1"/>
  <c r="P1914" i="1"/>
  <c r="P1915" i="1"/>
  <c r="P1916" i="1"/>
  <c r="P1917" i="1"/>
  <c r="P1918" i="1"/>
  <c r="P1919" i="1"/>
  <c r="P1920" i="1"/>
  <c r="P1921" i="1"/>
  <c r="P1922" i="1"/>
  <c r="P1923" i="1"/>
  <c r="P1924" i="1"/>
  <c r="P1925" i="1"/>
  <c r="P1926" i="1"/>
  <c r="P1927" i="1"/>
  <c r="P1928" i="1"/>
  <c r="P1929" i="1"/>
  <c r="P1930" i="1"/>
  <c r="P1931" i="1"/>
  <c r="P1932" i="1"/>
  <c r="P1933" i="1"/>
  <c r="P1934" i="1"/>
  <c r="P1935" i="1"/>
  <c r="P1936" i="1"/>
  <c r="P1937" i="1"/>
  <c r="P1938" i="1"/>
  <c r="P1939" i="1"/>
  <c r="P1940" i="1"/>
  <c r="P1941" i="1"/>
  <c r="P1942" i="1"/>
  <c r="P1943" i="1"/>
  <c r="P1944" i="1"/>
  <c r="P1945" i="1"/>
  <c r="P1946" i="1"/>
  <c r="P1947" i="1"/>
  <c r="P1948" i="1"/>
  <c r="P1949" i="1"/>
  <c r="P1950" i="1"/>
  <c r="P1951" i="1"/>
  <c r="P1952" i="1"/>
  <c r="P1953" i="1"/>
  <c r="P1954" i="1"/>
  <c r="P1955" i="1"/>
  <c r="P1956" i="1"/>
  <c r="P1957" i="1"/>
  <c r="P1958" i="1"/>
  <c r="P1959" i="1"/>
  <c r="P1960" i="1"/>
  <c r="P1961" i="1"/>
  <c r="P1962" i="1"/>
  <c r="P1963" i="1"/>
  <c r="P1964" i="1"/>
  <c r="P1965" i="1"/>
  <c r="P1966" i="1"/>
  <c r="P1967" i="1"/>
  <c r="P1968" i="1"/>
  <c r="P1969" i="1"/>
  <c r="P1970" i="1"/>
  <c r="P1971" i="1"/>
  <c r="P1972" i="1"/>
  <c r="P1973" i="1"/>
  <c r="P1974" i="1"/>
  <c r="P1975" i="1"/>
  <c r="P1976" i="1"/>
  <c r="P1977" i="1"/>
  <c r="P1978" i="1"/>
  <c r="P1979" i="1"/>
  <c r="P1980" i="1"/>
  <c r="P1981" i="1"/>
  <c r="P1982" i="1"/>
  <c r="P1983" i="1"/>
  <c r="P1984" i="1"/>
  <c r="P1985" i="1"/>
  <c r="P1986" i="1"/>
  <c r="P1987" i="1"/>
  <c r="P1988" i="1"/>
  <c r="P1989" i="1"/>
  <c r="P1990" i="1"/>
  <c r="P1991" i="1"/>
  <c r="P1992" i="1"/>
  <c r="P1993" i="1"/>
  <c r="P1994" i="1"/>
  <c r="P1995" i="1"/>
  <c r="P1996" i="1"/>
  <c r="P1997" i="1"/>
  <c r="P1998" i="1"/>
  <c r="P1999" i="1"/>
  <c r="P2000" i="1"/>
  <c r="P2001" i="1"/>
  <c r="P2002" i="1"/>
  <c r="P2003" i="1"/>
  <c r="P2004" i="1"/>
  <c r="P2005" i="1"/>
  <c r="P2006" i="1"/>
  <c r="P2007" i="1"/>
  <c r="P2008" i="1"/>
  <c r="P2009" i="1"/>
  <c r="P2010" i="1"/>
  <c r="P2011" i="1"/>
  <c r="P2012" i="1"/>
  <c r="P2013" i="1"/>
  <c r="P2014" i="1"/>
  <c r="P2015" i="1"/>
  <c r="P2016" i="1"/>
  <c r="P2017" i="1"/>
  <c r="P2018" i="1"/>
  <c r="P2019" i="1"/>
  <c r="P2020" i="1"/>
  <c r="P2021" i="1"/>
  <c r="P2022" i="1"/>
  <c r="P2023" i="1"/>
  <c r="P2024" i="1"/>
  <c r="P2025" i="1"/>
  <c r="P2026" i="1"/>
  <c r="P2027" i="1"/>
  <c r="P2028" i="1"/>
  <c r="P2029" i="1"/>
  <c r="P2030" i="1"/>
  <c r="P2031" i="1"/>
  <c r="P2032" i="1"/>
  <c r="P2033" i="1"/>
  <c r="P2034" i="1"/>
  <c r="P2035" i="1"/>
  <c r="P2036" i="1"/>
  <c r="P2037" i="1"/>
  <c r="P2038" i="1"/>
  <c r="P2039" i="1"/>
  <c r="P2040" i="1"/>
  <c r="P2041" i="1"/>
  <c r="P2042" i="1"/>
  <c r="P2043" i="1"/>
  <c r="P2044" i="1"/>
  <c r="P2045" i="1"/>
  <c r="P2046" i="1"/>
  <c r="P2047" i="1"/>
  <c r="P2048" i="1"/>
  <c r="P2049" i="1"/>
  <c r="P2050" i="1"/>
  <c r="P2051" i="1"/>
  <c r="P2052" i="1"/>
  <c r="P2053" i="1"/>
  <c r="P2054" i="1"/>
  <c r="P2055" i="1"/>
  <c r="P2056" i="1"/>
  <c r="P2057" i="1"/>
  <c r="P2058" i="1"/>
  <c r="P2059" i="1"/>
  <c r="P2060" i="1"/>
  <c r="P2061" i="1"/>
  <c r="P2062" i="1"/>
  <c r="P2063" i="1"/>
  <c r="P2064" i="1"/>
  <c r="P2065" i="1"/>
  <c r="P2066" i="1"/>
  <c r="P2067" i="1"/>
  <c r="P2068" i="1"/>
  <c r="P2069" i="1"/>
  <c r="P2070" i="1"/>
  <c r="P2071" i="1"/>
  <c r="P2072" i="1"/>
  <c r="P2073" i="1"/>
  <c r="P2074" i="1"/>
  <c r="P2075" i="1"/>
  <c r="P2076" i="1"/>
  <c r="P2077" i="1"/>
  <c r="P2078" i="1"/>
  <c r="P2079" i="1"/>
  <c r="P2080" i="1"/>
  <c r="P2081" i="1"/>
  <c r="P2082" i="1"/>
  <c r="P2083" i="1"/>
  <c r="P2084" i="1"/>
  <c r="P2085" i="1"/>
  <c r="P2086" i="1"/>
  <c r="P2087" i="1"/>
  <c r="P2088" i="1"/>
  <c r="P2089" i="1"/>
  <c r="P2090" i="1"/>
  <c r="P2091" i="1"/>
  <c r="P2092" i="1"/>
  <c r="P2093" i="1"/>
  <c r="P2094" i="1"/>
  <c r="P2095" i="1"/>
  <c r="P2096" i="1"/>
  <c r="P2097" i="1"/>
  <c r="P2098" i="1"/>
  <c r="P2099" i="1"/>
  <c r="P2100" i="1"/>
  <c r="P2101" i="1"/>
  <c r="P2102" i="1"/>
  <c r="P2103" i="1"/>
  <c r="P2104" i="1"/>
  <c r="P2105" i="1"/>
  <c r="P2106" i="1"/>
  <c r="P2107" i="1"/>
  <c r="P2108" i="1"/>
  <c r="P2109" i="1"/>
  <c r="P2110" i="1"/>
  <c r="P2111" i="1"/>
  <c r="P2112" i="1"/>
  <c r="P2113" i="1"/>
  <c r="P2114" i="1"/>
  <c r="P2115" i="1"/>
  <c r="P2116" i="1"/>
  <c r="P2117" i="1"/>
  <c r="P2118" i="1"/>
  <c r="P2119" i="1"/>
  <c r="P2120" i="1"/>
  <c r="P2121" i="1"/>
  <c r="P2122" i="1"/>
  <c r="P2123" i="1"/>
  <c r="P2124" i="1"/>
  <c r="P2125" i="1"/>
  <c r="P2126" i="1"/>
  <c r="P2127" i="1"/>
  <c r="P2128" i="1"/>
  <c r="P2129" i="1"/>
  <c r="P2130" i="1"/>
  <c r="P2131" i="1"/>
  <c r="P2132" i="1"/>
  <c r="P2133" i="1"/>
  <c r="P2134" i="1"/>
  <c r="P2135" i="1"/>
  <c r="P2136" i="1"/>
  <c r="P2137" i="1"/>
  <c r="P2138" i="1"/>
  <c r="P2139" i="1"/>
  <c r="P2140" i="1"/>
  <c r="P2141" i="1"/>
  <c r="P2142" i="1"/>
  <c r="P2143" i="1"/>
  <c r="P2144" i="1"/>
  <c r="P2145" i="1"/>
  <c r="P2146" i="1"/>
  <c r="P2147" i="1"/>
  <c r="P2148" i="1"/>
  <c r="P2149" i="1"/>
  <c r="P2150" i="1"/>
  <c r="P2151" i="1"/>
  <c r="P2152" i="1"/>
  <c r="P2153" i="1"/>
  <c r="P2154" i="1"/>
  <c r="P2155" i="1"/>
  <c r="P2156" i="1"/>
  <c r="P2157" i="1"/>
  <c r="P2158" i="1"/>
  <c r="P2159" i="1"/>
  <c r="P2160" i="1"/>
  <c r="P2161" i="1"/>
  <c r="P2162" i="1"/>
  <c r="P2163" i="1"/>
  <c r="P2164" i="1"/>
  <c r="P2165" i="1"/>
  <c r="P2166" i="1"/>
  <c r="P2167" i="1"/>
  <c r="P2168" i="1"/>
  <c r="P2169" i="1"/>
  <c r="P2170" i="1"/>
  <c r="P2171" i="1"/>
  <c r="P2172" i="1"/>
  <c r="P2173" i="1"/>
  <c r="P2174" i="1"/>
  <c r="P2175" i="1"/>
  <c r="P2176" i="1"/>
  <c r="P2177" i="1"/>
  <c r="P2178" i="1"/>
  <c r="P2179" i="1"/>
  <c r="P2180" i="1"/>
  <c r="P2181" i="1"/>
  <c r="P2182" i="1"/>
  <c r="P2183" i="1"/>
  <c r="P2184" i="1"/>
  <c r="P2185" i="1"/>
  <c r="P2186" i="1"/>
  <c r="P2187" i="1"/>
  <c r="P2188" i="1"/>
  <c r="P2189" i="1"/>
  <c r="P2190" i="1"/>
  <c r="P2191" i="1"/>
  <c r="P2192" i="1"/>
  <c r="P2193" i="1"/>
  <c r="P2194" i="1"/>
  <c r="P2195" i="1"/>
  <c r="P2196" i="1"/>
  <c r="P2197" i="1"/>
  <c r="P2198" i="1"/>
  <c r="P2199" i="1"/>
  <c r="P2200" i="1"/>
  <c r="P2201" i="1"/>
  <c r="P2202" i="1"/>
  <c r="P2203" i="1"/>
  <c r="P2204" i="1"/>
  <c r="P2205" i="1"/>
  <c r="P2206" i="1"/>
  <c r="P2207" i="1"/>
  <c r="P2208" i="1"/>
  <c r="P2209" i="1"/>
  <c r="P2210" i="1"/>
  <c r="P2211" i="1"/>
  <c r="P2212" i="1"/>
  <c r="P2213" i="1"/>
  <c r="P2214" i="1"/>
  <c r="P2215" i="1"/>
  <c r="P2216" i="1"/>
  <c r="P2217" i="1"/>
  <c r="P2218" i="1"/>
  <c r="P2219" i="1"/>
  <c r="P2220" i="1"/>
  <c r="P2221" i="1"/>
  <c r="P2222" i="1"/>
  <c r="P2223" i="1"/>
  <c r="P2224" i="1"/>
  <c r="P2225" i="1"/>
  <c r="P2226" i="1"/>
  <c r="P2227" i="1"/>
  <c r="P2228" i="1"/>
  <c r="P2229" i="1"/>
  <c r="P2230" i="1"/>
  <c r="P2231" i="1"/>
  <c r="P2232" i="1"/>
  <c r="P2233" i="1"/>
  <c r="P2234" i="1"/>
  <c r="P2235" i="1"/>
  <c r="P2236" i="1"/>
  <c r="P2237" i="1"/>
  <c r="P2238" i="1"/>
  <c r="P2239" i="1"/>
  <c r="P2240" i="1"/>
  <c r="P2241" i="1"/>
  <c r="P2242" i="1"/>
  <c r="P2243" i="1"/>
  <c r="P2244" i="1"/>
  <c r="P2245" i="1"/>
  <c r="P2246" i="1"/>
  <c r="P2247" i="1"/>
  <c r="P2248" i="1"/>
  <c r="P2249" i="1"/>
  <c r="P2250" i="1"/>
  <c r="P2251" i="1"/>
  <c r="P2252" i="1"/>
  <c r="P2253" i="1"/>
  <c r="P2254" i="1"/>
  <c r="P2255" i="1"/>
  <c r="P2256" i="1"/>
  <c r="P2257" i="1"/>
  <c r="P2258" i="1"/>
  <c r="P2259" i="1"/>
  <c r="P2260" i="1"/>
  <c r="P2261" i="1"/>
  <c r="P2262" i="1"/>
  <c r="P2263" i="1"/>
  <c r="P2264" i="1"/>
  <c r="P2265" i="1"/>
  <c r="P2266" i="1"/>
  <c r="P2267" i="1"/>
  <c r="P2268" i="1"/>
  <c r="P2269" i="1"/>
  <c r="P2270" i="1"/>
  <c r="P2271" i="1"/>
  <c r="P2272" i="1"/>
  <c r="P2273" i="1"/>
  <c r="P2274" i="1"/>
  <c r="P2275" i="1"/>
  <c r="P2276" i="1"/>
  <c r="P2277" i="1"/>
  <c r="P2278" i="1"/>
  <c r="P2279" i="1"/>
  <c r="P2280" i="1"/>
  <c r="P2281" i="1"/>
  <c r="P2282" i="1"/>
  <c r="P2283" i="1"/>
  <c r="P2284" i="1"/>
  <c r="P2285" i="1"/>
  <c r="P2286" i="1"/>
  <c r="P2287" i="1"/>
  <c r="P2288" i="1"/>
  <c r="P2289" i="1"/>
  <c r="P2290" i="1"/>
  <c r="P2291" i="1"/>
  <c r="P2292" i="1"/>
  <c r="P2293" i="1"/>
  <c r="P2294" i="1"/>
  <c r="P2295" i="1"/>
  <c r="P2296" i="1"/>
  <c r="P2297" i="1"/>
  <c r="P2298" i="1"/>
  <c r="P2299" i="1"/>
  <c r="P2300" i="1"/>
  <c r="P2301" i="1"/>
  <c r="P2302" i="1"/>
  <c r="P2303" i="1"/>
  <c r="P2304" i="1"/>
  <c r="P2305" i="1"/>
  <c r="P2306" i="1"/>
  <c r="P2307" i="1"/>
  <c r="P2308" i="1"/>
  <c r="P2309" i="1"/>
  <c r="P2310" i="1"/>
  <c r="P2311" i="1"/>
  <c r="P2312" i="1"/>
  <c r="P2313" i="1"/>
  <c r="P2314" i="1"/>
  <c r="P2315" i="1"/>
  <c r="P2316" i="1"/>
  <c r="P2317" i="1"/>
  <c r="P2318" i="1"/>
  <c r="P2319" i="1"/>
  <c r="P2320" i="1"/>
  <c r="P2321" i="1"/>
  <c r="P2322" i="1"/>
  <c r="P2323" i="1"/>
  <c r="P2324" i="1"/>
  <c r="P2325" i="1"/>
  <c r="P2326" i="1"/>
  <c r="P2327" i="1"/>
  <c r="P2328" i="1"/>
  <c r="P2329" i="1"/>
  <c r="P2330" i="1"/>
  <c r="P2331" i="1"/>
  <c r="P2332" i="1"/>
  <c r="P2333" i="1"/>
  <c r="P2334" i="1"/>
  <c r="P2335" i="1"/>
  <c r="P2336" i="1"/>
  <c r="P2337" i="1"/>
  <c r="P2338" i="1"/>
  <c r="P2339" i="1"/>
  <c r="P2340" i="1"/>
  <c r="P2341" i="1"/>
  <c r="P2342" i="1"/>
  <c r="P2343" i="1"/>
  <c r="P2344" i="1"/>
  <c r="P2345" i="1"/>
  <c r="P2346" i="1"/>
  <c r="P2347" i="1"/>
  <c r="P2348" i="1"/>
  <c r="P2349" i="1"/>
  <c r="P2350" i="1"/>
  <c r="P2351" i="1"/>
  <c r="P2352" i="1"/>
  <c r="P2353" i="1"/>
  <c r="P2354" i="1"/>
  <c r="P2355" i="1"/>
  <c r="P2356" i="1"/>
  <c r="P2357" i="1"/>
  <c r="P2358" i="1"/>
  <c r="P2359" i="1"/>
  <c r="P2360" i="1"/>
  <c r="P2361" i="1"/>
  <c r="P2362" i="1"/>
  <c r="P2363" i="1"/>
  <c r="P2364" i="1"/>
  <c r="P2365" i="1"/>
  <c r="P2366" i="1"/>
  <c r="P2367" i="1"/>
  <c r="P2368" i="1"/>
  <c r="P2369" i="1"/>
  <c r="P2370" i="1"/>
  <c r="P2371" i="1"/>
  <c r="P2372" i="1"/>
  <c r="P2373" i="1"/>
  <c r="P2374" i="1"/>
  <c r="P2375" i="1"/>
  <c r="P2376" i="1"/>
  <c r="P2377" i="1"/>
  <c r="P2378" i="1"/>
  <c r="P2379" i="1"/>
  <c r="P2380" i="1"/>
  <c r="P2381" i="1"/>
  <c r="P2382" i="1"/>
  <c r="P2383" i="1"/>
  <c r="P2384" i="1"/>
  <c r="P2385" i="1"/>
  <c r="P2386" i="1"/>
  <c r="P2387" i="1"/>
  <c r="P2388" i="1"/>
  <c r="P2389" i="1"/>
  <c r="P2390" i="1"/>
  <c r="P2391" i="1"/>
  <c r="P2392" i="1"/>
  <c r="P2393" i="1"/>
  <c r="P2394" i="1"/>
  <c r="P2395" i="1"/>
  <c r="P2396" i="1"/>
  <c r="P2397" i="1"/>
  <c r="P2398" i="1"/>
  <c r="P2399" i="1"/>
  <c r="P2400" i="1"/>
  <c r="P2401" i="1"/>
  <c r="P2402" i="1"/>
  <c r="P2403" i="1"/>
  <c r="P2404" i="1"/>
  <c r="P2405" i="1"/>
  <c r="P2406" i="1"/>
  <c r="P2407" i="1"/>
  <c r="P2408" i="1"/>
  <c r="P2409" i="1"/>
  <c r="P2410" i="1"/>
  <c r="P2411" i="1"/>
  <c r="P2412" i="1"/>
  <c r="P2413" i="1"/>
  <c r="P2414" i="1"/>
  <c r="P2415" i="1"/>
  <c r="P2416" i="1"/>
  <c r="P2417" i="1"/>
  <c r="P2418" i="1"/>
  <c r="P2419" i="1"/>
  <c r="P2420" i="1"/>
  <c r="P2421" i="1"/>
  <c r="P2422" i="1"/>
  <c r="P2423" i="1"/>
  <c r="P2424" i="1"/>
  <c r="P2425" i="1"/>
  <c r="P2426" i="1"/>
  <c r="P2427" i="1"/>
  <c r="P2428" i="1"/>
  <c r="P2429" i="1"/>
  <c r="P2430" i="1"/>
  <c r="P2431" i="1"/>
  <c r="P2432" i="1"/>
  <c r="P2433" i="1"/>
  <c r="P2434" i="1"/>
  <c r="P2435" i="1"/>
  <c r="P2436" i="1"/>
  <c r="P2437" i="1"/>
  <c r="P2438" i="1"/>
  <c r="P2439" i="1"/>
  <c r="P2440" i="1"/>
  <c r="P2441" i="1"/>
  <c r="P2442" i="1"/>
  <c r="P2443" i="1"/>
  <c r="P2444" i="1"/>
  <c r="P2445" i="1"/>
  <c r="P2446" i="1"/>
  <c r="P2447" i="1"/>
  <c r="P2448" i="1"/>
  <c r="P2449" i="1"/>
  <c r="P2450" i="1"/>
  <c r="P2451" i="1"/>
  <c r="P2452" i="1"/>
  <c r="P2453" i="1"/>
  <c r="P2454" i="1"/>
  <c r="P2455" i="1"/>
  <c r="P2456" i="1"/>
  <c r="P2457" i="1"/>
  <c r="P2458" i="1"/>
  <c r="P2459" i="1"/>
  <c r="P2460" i="1"/>
  <c r="P2461" i="1"/>
  <c r="P2462" i="1"/>
  <c r="P2463" i="1"/>
  <c r="P2464" i="1"/>
  <c r="P2465" i="1"/>
  <c r="P2466" i="1"/>
  <c r="P2467" i="1"/>
  <c r="P2468" i="1"/>
  <c r="P2469" i="1"/>
  <c r="P2470" i="1"/>
  <c r="P2471" i="1"/>
  <c r="P2472" i="1"/>
  <c r="P2473" i="1"/>
  <c r="P2474" i="1"/>
  <c r="P2475" i="1"/>
  <c r="P2476" i="1"/>
  <c r="P2477" i="1"/>
  <c r="P2478" i="1"/>
  <c r="P2479" i="1"/>
  <c r="P2480" i="1"/>
  <c r="P2481" i="1"/>
  <c r="P2482" i="1"/>
  <c r="P2483" i="1"/>
  <c r="P2484" i="1"/>
  <c r="P2485" i="1"/>
  <c r="P2486" i="1"/>
  <c r="P2487" i="1"/>
  <c r="P2488" i="1"/>
  <c r="P2489" i="1"/>
  <c r="P2490" i="1"/>
  <c r="P2491" i="1"/>
  <c r="P2492" i="1"/>
  <c r="P2493" i="1"/>
  <c r="P2494" i="1"/>
  <c r="P2495" i="1"/>
  <c r="P2496" i="1"/>
  <c r="P2497" i="1"/>
  <c r="P2498" i="1"/>
  <c r="P2499" i="1"/>
  <c r="P2500" i="1"/>
  <c r="P2501" i="1"/>
  <c r="P2502" i="1"/>
  <c r="P2503" i="1"/>
  <c r="P2504" i="1"/>
  <c r="P2505" i="1"/>
  <c r="P2506" i="1"/>
  <c r="P2507" i="1"/>
  <c r="P2508" i="1"/>
  <c r="P2509" i="1"/>
  <c r="P2510" i="1"/>
  <c r="P2511" i="1"/>
  <c r="P2512" i="1"/>
  <c r="P2513" i="1"/>
  <c r="P2514" i="1"/>
  <c r="P2515" i="1"/>
  <c r="P2516" i="1"/>
  <c r="P2517" i="1"/>
  <c r="P2518" i="1"/>
  <c r="P2519" i="1"/>
  <c r="P2520" i="1"/>
  <c r="P2521" i="1"/>
  <c r="P2522" i="1"/>
  <c r="P2523" i="1"/>
  <c r="P2524" i="1"/>
  <c r="P2525" i="1"/>
  <c r="P2526" i="1"/>
  <c r="P2527" i="1"/>
  <c r="P2528" i="1"/>
  <c r="P2529" i="1"/>
  <c r="P2530" i="1"/>
  <c r="P2531" i="1"/>
  <c r="P2532" i="1"/>
  <c r="P2533" i="1"/>
  <c r="P2534" i="1"/>
  <c r="P2535" i="1"/>
  <c r="P2536" i="1"/>
  <c r="P2537" i="1"/>
  <c r="P2538" i="1"/>
  <c r="P2539" i="1"/>
  <c r="P2540" i="1"/>
  <c r="P2541" i="1"/>
  <c r="P2542" i="1"/>
  <c r="P2543" i="1"/>
  <c r="P2544" i="1"/>
  <c r="P2545" i="1"/>
  <c r="P2546" i="1"/>
  <c r="P2547" i="1"/>
  <c r="P2548" i="1"/>
  <c r="P2549" i="1"/>
  <c r="P2550" i="1"/>
  <c r="P2551" i="1"/>
  <c r="P2552" i="1"/>
  <c r="P2553" i="1"/>
  <c r="P2554" i="1"/>
  <c r="P2555" i="1"/>
  <c r="P2556" i="1"/>
  <c r="P2557" i="1"/>
  <c r="P2558" i="1"/>
  <c r="P2559" i="1"/>
  <c r="P2560" i="1"/>
  <c r="P2561" i="1"/>
  <c r="P2562" i="1"/>
  <c r="P2563" i="1"/>
  <c r="P2564" i="1"/>
  <c r="P2565" i="1"/>
  <c r="P2566" i="1"/>
  <c r="P2567" i="1"/>
  <c r="P2568" i="1"/>
  <c r="P2569" i="1"/>
  <c r="P2570" i="1"/>
  <c r="P2571" i="1"/>
  <c r="P2572" i="1"/>
  <c r="P2573" i="1"/>
  <c r="P2574" i="1"/>
  <c r="P2575" i="1"/>
  <c r="P2576" i="1"/>
  <c r="P2577" i="1"/>
  <c r="P2578" i="1"/>
  <c r="P2579" i="1"/>
  <c r="P2580" i="1"/>
  <c r="P2581" i="1"/>
  <c r="P2582" i="1"/>
  <c r="P2583" i="1"/>
  <c r="P2584" i="1"/>
  <c r="P2585" i="1"/>
  <c r="P2586" i="1"/>
  <c r="P2587" i="1"/>
  <c r="P2588" i="1"/>
  <c r="P2589" i="1"/>
  <c r="P2590" i="1"/>
  <c r="P2591" i="1"/>
  <c r="P2592" i="1"/>
  <c r="P2593" i="1"/>
  <c r="P2594" i="1"/>
  <c r="P2595" i="1"/>
  <c r="P2596" i="1"/>
  <c r="P2597" i="1"/>
  <c r="P2598" i="1"/>
  <c r="P2599" i="1"/>
  <c r="P2600" i="1"/>
  <c r="P2601" i="1"/>
  <c r="P2602" i="1"/>
  <c r="P2603" i="1"/>
  <c r="P2604" i="1"/>
  <c r="P2605" i="1"/>
  <c r="P2606" i="1"/>
  <c r="P2607" i="1"/>
  <c r="P2608" i="1"/>
  <c r="P2609" i="1"/>
  <c r="P2610" i="1"/>
  <c r="P2611" i="1"/>
  <c r="P2612" i="1"/>
  <c r="P2613" i="1"/>
  <c r="P2614" i="1"/>
  <c r="P2615" i="1"/>
  <c r="P2616" i="1"/>
  <c r="P2617" i="1"/>
  <c r="P2618" i="1"/>
  <c r="P2619" i="1"/>
  <c r="P2620" i="1"/>
  <c r="P2621" i="1"/>
  <c r="P2622" i="1"/>
  <c r="P2623" i="1"/>
  <c r="P2624" i="1"/>
  <c r="P2625" i="1"/>
  <c r="P2626" i="1"/>
  <c r="P2627" i="1"/>
  <c r="P2628" i="1"/>
  <c r="P2629" i="1"/>
  <c r="P2630" i="1"/>
  <c r="P2631" i="1"/>
  <c r="P2632" i="1"/>
  <c r="P2633" i="1"/>
  <c r="P2634" i="1"/>
  <c r="P2635" i="1"/>
  <c r="P2636" i="1"/>
  <c r="P2637" i="1"/>
  <c r="P2638" i="1"/>
  <c r="P2639" i="1"/>
  <c r="P2640" i="1"/>
  <c r="P2641" i="1"/>
  <c r="P2642" i="1"/>
  <c r="P2643" i="1"/>
  <c r="P2644" i="1"/>
  <c r="P2645" i="1"/>
  <c r="P2646" i="1"/>
  <c r="P2647" i="1"/>
  <c r="P2648" i="1"/>
  <c r="P2649" i="1"/>
  <c r="P2650" i="1"/>
  <c r="P2651" i="1"/>
  <c r="P2652" i="1"/>
  <c r="P2653" i="1"/>
  <c r="P2654" i="1"/>
  <c r="P2655" i="1"/>
  <c r="P2656" i="1"/>
  <c r="P2657" i="1"/>
  <c r="P2658" i="1"/>
  <c r="P2659" i="1"/>
  <c r="P2660" i="1"/>
  <c r="P2661" i="1"/>
  <c r="P2662" i="1"/>
  <c r="P2663" i="1"/>
  <c r="P2664" i="1"/>
  <c r="P2665" i="1"/>
  <c r="P2666" i="1"/>
  <c r="P2667" i="1"/>
  <c r="P2668" i="1"/>
  <c r="P2669" i="1"/>
  <c r="P2670" i="1"/>
  <c r="P2671" i="1"/>
  <c r="P2672" i="1"/>
  <c r="P2673" i="1"/>
  <c r="P2674" i="1"/>
  <c r="P2675" i="1"/>
  <c r="P2676" i="1"/>
  <c r="P2677" i="1"/>
  <c r="P2678" i="1"/>
  <c r="P2679" i="1"/>
  <c r="P2680" i="1"/>
  <c r="P2681" i="1"/>
  <c r="P2682" i="1"/>
  <c r="P2683" i="1"/>
  <c r="P2684" i="1"/>
  <c r="P2685" i="1"/>
  <c r="P2686" i="1"/>
  <c r="P2687" i="1"/>
  <c r="P2688" i="1"/>
  <c r="P2689" i="1"/>
  <c r="P2690" i="1"/>
  <c r="P2691" i="1"/>
  <c r="P2692" i="1"/>
  <c r="P2693" i="1"/>
  <c r="P2694" i="1"/>
  <c r="P2695" i="1"/>
  <c r="P2696" i="1"/>
  <c r="P2697" i="1"/>
  <c r="P2698" i="1"/>
  <c r="P2699" i="1"/>
  <c r="P2700" i="1"/>
  <c r="P2701" i="1"/>
  <c r="P2702" i="1"/>
  <c r="P2703" i="1"/>
  <c r="P2704" i="1"/>
  <c r="P2705" i="1"/>
  <c r="P2706" i="1"/>
  <c r="P2707" i="1"/>
  <c r="P2708" i="1"/>
  <c r="P2709" i="1"/>
  <c r="P2710" i="1"/>
  <c r="P2711" i="1"/>
  <c r="P2712" i="1"/>
  <c r="P2713" i="1"/>
  <c r="P2714" i="1"/>
  <c r="P2715" i="1"/>
  <c r="P2716" i="1"/>
  <c r="P2717" i="1"/>
  <c r="P2718" i="1"/>
  <c r="P2719" i="1"/>
  <c r="P2720" i="1"/>
  <c r="P2721" i="1"/>
  <c r="P2722" i="1"/>
  <c r="P2723" i="1"/>
  <c r="P2724" i="1"/>
  <c r="P2725" i="1"/>
  <c r="P2726" i="1"/>
  <c r="P2727" i="1"/>
  <c r="P2728" i="1"/>
  <c r="P2729" i="1"/>
  <c r="P2730" i="1"/>
  <c r="P2731" i="1"/>
  <c r="P2732" i="1"/>
  <c r="P2733" i="1"/>
  <c r="P2734" i="1"/>
  <c r="P2735" i="1"/>
  <c r="P2736" i="1"/>
  <c r="P2737" i="1"/>
  <c r="P2738" i="1"/>
  <c r="P2739" i="1"/>
  <c r="P2740" i="1"/>
  <c r="P2741" i="1"/>
  <c r="P2742" i="1"/>
  <c r="P2743" i="1"/>
  <c r="P2744" i="1"/>
  <c r="P2745" i="1"/>
  <c r="P2746" i="1"/>
  <c r="P2747" i="1"/>
  <c r="P2748" i="1"/>
  <c r="P2749" i="1"/>
  <c r="P2750" i="1"/>
  <c r="P2751" i="1"/>
  <c r="P2752" i="1"/>
  <c r="P2753" i="1"/>
  <c r="P2754" i="1"/>
  <c r="P2755" i="1"/>
  <c r="P2756" i="1"/>
  <c r="P2757" i="1"/>
  <c r="P2758" i="1"/>
  <c r="P2759" i="1"/>
  <c r="P2760" i="1"/>
  <c r="P2761" i="1"/>
  <c r="P2762" i="1"/>
  <c r="P2763" i="1"/>
  <c r="P2764" i="1"/>
  <c r="P2765" i="1"/>
  <c r="P2766" i="1"/>
  <c r="P2767" i="1"/>
  <c r="P2768" i="1"/>
  <c r="P2769" i="1"/>
  <c r="P2770" i="1"/>
  <c r="P2771" i="1"/>
  <c r="P2772" i="1"/>
  <c r="P2773" i="1"/>
  <c r="P2774" i="1"/>
  <c r="P2775" i="1"/>
  <c r="P2776" i="1"/>
  <c r="P2777" i="1"/>
  <c r="P2778" i="1"/>
  <c r="P2779" i="1"/>
  <c r="P2780" i="1"/>
  <c r="P2781" i="1"/>
  <c r="P2782" i="1"/>
  <c r="P2783" i="1"/>
  <c r="P2784" i="1"/>
  <c r="P2785" i="1"/>
  <c r="P2786" i="1"/>
  <c r="P2787" i="1"/>
  <c r="P2788" i="1"/>
  <c r="P2789" i="1"/>
  <c r="P2790" i="1"/>
  <c r="P2791" i="1"/>
  <c r="P2792" i="1"/>
  <c r="P2793" i="1"/>
  <c r="P2794" i="1"/>
  <c r="P2795" i="1"/>
  <c r="P2796" i="1"/>
  <c r="P2797" i="1"/>
  <c r="P2798" i="1"/>
  <c r="P2799" i="1"/>
  <c r="P2800" i="1"/>
  <c r="P2801" i="1"/>
  <c r="P2802" i="1"/>
  <c r="P2803" i="1"/>
  <c r="P2804" i="1"/>
  <c r="P2805" i="1"/>
  <c r="P2806" i="1"/>
  <c r="P2807" i="1"/>
  <c r="P2808" i="1"/>
  <c r="P2809" i="1"/>
  <c r="P2810" i="1"/>
  <c r="P2811" i="1"/>
  <c r="P2812" i="1"/>
  <c r="P2813" i="1"/>
  <c r="P2814" i="1"/>
  <c r="P2815" i="1"/>
  <c r="P2816" i="1"/>
  <c r="P2817" i="1"/>
  <c r="P2818" i="1"/>
  <c r="P2819" i="1"/>
  <c r="P2820" i="1"/>
  <c r="P2821" i="1"/>
  <c r="P2822" i="1"/>
  <c r="P2823" i="1"/>
  <c r="P2824" i="1"/>
  <c r="P2825" i="1"/>
  <c r="P2826" i="1"/>
  <c r="P2827" i="1"/>
  <c r="P2828" i="1"/>
  <c r="P2829" i="1"/>
  <c r="P2830" i="1"/>
  <c r="P2831" i="1"/>
  <c r="P2832" i="1"/>
  <c r="P2833" i="1"/>
  <c r="P2834" i="1"/>
  <c r="P2835" i="1"/>
  <c r="P2836" i="1"/>
  <c r="P2837" i="1"/>
  <c r="P2838" i="1"/>
  <c r="P2839" i="1"/>
  <c r="P2840" i="1"/>
  <c r="P2841" i="1"/>
  <c r="P2842" i="1"/>
  <c r="P2843" i="1"/>
  <c r="P2844" i="1"/>
  <c r="P2845" i="1"/>
  <c r="P2846" i="1"/>
  <c r="P2847" i="1"/>
  <c r="P2848" i="1"/>
  <c r="P2849" i="1"/>
  <c r="P2850" i="1"/>
  <c r="P2851" i="1"/>
  <c r="P2852" i="1"/>
  <c r="P2853" i="1"/>
  <c r="P2854" i="1"/>
  <c r="P2855" i="1"/>
  <c r="P2856" i="1"/>
  <c r="P2857" i="1"/>
  <c r="P2858" i="1"/>
  <c r="P2859" i="1"/>
  <c r="P2860" i="1"/>
  <c r="P2861" i="1"/>
  <c r="P2862" i="1"/>
  <c r="P2863" i="1"/>
  <c r="P2864" i="1"/>
  <c r="P2865" i="1"/>
  <c r="P2866" i="1"/>
  <c r="P2867" i="1"/>
  <c r="P2868" i="1"/>
  <c r="P2869" i="1"/>
  <c r="P2870" i="1"/>
  <c r="P2871" i="1"/>
  <c r="P2872" i="1"/>
  <c r="P2873" i="1"/>
  <c r="P2874" i="1"/>
  <c r="P2875" i="1"/>
  <c r="P2876" i="1"/>
  <c r="P2877" i="1"/>
  <c r="P2878" i="1"/>
  <c r="P2879" i="1"/>
  <c r="P2880" i="1"/>
  <c r="P2881" i="1"/>
  <c r="P2882" i="1"/>
  <c r="P2883" i="1"/>
  <c r="P2884" i="1"/>
  <c r="P2885" i="1"/>
  <c r="P2886" i="1"/>
  <c r="P2887" i="1"/>
  <c r="P2888" i="1"/>
  <c r="P2889" i="1"/>
  <c r="P2890" i="1"/>
  <c r="P2891" i="1"/>
  <c r="P2892" i="1"/>
  <c r="P2893" i="1"/>
  <c r="P2894" i="1"/>
  <c r="P2895" i="1"/>
  <c r="P2896" i="1"/>
  <c r="P2897" i="1"/>
  <c r="P2898" i="1"/>
  <c r="P2899" i="1"/>
  <c r="P2900" i="1"/>
  <c r="P2901" i="1"/>
  <c r="P2902" i="1"/>
  <c r="P2903" i="1"/>
  <c r="P2904" i="1"/>
  <c r="P2905" i="1"/>
  <c r="P2906" i="1"/>
  <c r="P2907" i="1"/>
  <c r="P2908" i="1"/>
  <c r="P2909" i="1"/>
  <c r="P2910" i="1"/>
  <c r="P2911" i="1"/>
  <c r="P2912" i="1"/>
  <c r="P2913" i="1"/>
  <c r="P2914" i="1"/>
  <c r="P2915" i="1"/>
  <c r="P2916" i="1"/>
  <c r="P2917" i="1"/>
  <c r="P2918" i="1"/>
  <c r="P2919" i="1"/>
  <c r="P2920" i="1"/>
  <c r="P2921" i="1"/>
  <c r="P2922" i="1"/>
  <c r="P2923" i="1"/>
  <c r="P2924" i="1"/>
  <c r="P2925" i="1"/>
  <c r="P2926" i="1"/>
  <c r="P2927" i="1"/>
  <c r="P2928" i="1"/>
  <c r="P2929" i="1"/>
  <c r="P2930" i="1"/>
  <c r="P2931" i="1"/>
  <c r="P2932" i="1"/>
  <c r="P2933" i="1"/>
  <c r="P2934" i="1"/>
  <c r="P2935" i="1"/>
  <c r="P2936" i="1"/>
  <c r="P2937" i="1"/>
  <c r="P2938" i="1"/>
  <c r="P2939" i="1"/>
  <c r="P2940" i="1"/>
  <c r="P2941" i="1"/>
  <c r="P2942" i="1"/>
  <c r="P2943" i="1"/>
  <c r="P2944" i="1"/>
  <c r="P2945" i="1"/>
  <c r="P2946" i="1"/>
  <c r="P2947" i="1"/>
  <c r="P2948" i="1"/>
  <c r="P2949" i="1"/>
  <c r="P2950" i="1"/>
  <c r="P2951" i="1"/>
  <c r="P2952" i="1"/>
  <c r="P2953" i="1"/>
  <c r="P2954" i="1"/>
  <c r="P2955" i="1"/>
  <c r="P2956" i="1"/>
  <c r="P2957" i="1"/>
  <c r="P2958" i="1"/>
  <c r="P2959" i="1"/>
  <c r="P2960" i="1"/>
  <c r="P2961" i="1"/>
  <c r="P2962" i="1"/>
  <c r="P2963" i="1"/>
  <c r="P2964" i="1"/>
  <c r="P2965" i="1"/>
  <c r="P2966" i="1"/>
  <c r="P2967" i="1"/>
  <c r="P2968" i="1"/>
  <c r="P2969" i="1"/>
  <c r="P2970" i="1"/>
  <c r="P2971" i="1"/>
  <c r="P2972" i="1"/>
  <c r="P2973" i="1"/>
  <c r="P2974" i="1"/>
  <c r="P2975" i="1"/>
  <c r="P2976" i="1"/>
  <c r="P2977" i="1"/>
  <c r="P2978" i="1"/>
  <c r="P2979" i="1"/>
  <c r="P2980" i="1"/>
  <c r="P2981" i="1"/>
  <c r="P2982" i="1"/>
  <c r="P2983" i="1"/>
  <c r="P2984" i="1"/>
  <c r="P2985" i="1"/>
  <c r="P2986" i="1"/>
  <c r="P2987" i="1"/>
  <c r="P2988" i="1"/>
  <c r="P2989" i="1"/>
  <c r="P2990" i="1"/>
  <c r="P2991" i="1"/>
  <c r="P2992" i="1"/>
  <c r="P2993" i="1"/>
  <c r="P2994" i="1"/>
  <c r="P2995" i="1"/>
  <c r="P2996" i="1"/>
  <c r="P2997" i="1"/>
  <c r="P2998" i="1"/>
  <c r="P2999" i="1"/>
  <c r="P3000" i="1"/>
  <c r="P3001" i="1"/>
  <c r="P3002" i="1"/>
  <c r="P3003" i="1"/>
  <c r="P3004" i="1"/>
  <c r="P3005" i="1"/>
  <c r="P3006" i="1"/>
  <c r="P3007" i="1"/>
  <c r="P3008" i="1"/>
  <c r="P3009" i="1"/>
  <c r="P3010" i="1"/>
  <c r="P3011" i="1"/>
  <c r="P3012" i="1"/>
  <c r="P3013" i="1"/>
  <c r="P3014" i="1"/>
  <c r="P3015" i="1"/>
  <c r="P3016" i="1"/>
  <c r="P3017" i="1"/>
  <c r="P3018" i="1"/>
  <c r="P3019" i="1"/>
  <c r="P3020" i="1"/>
  <c r="P3021" i="1"/>
  <c r="P3022" i="1"/>
  <c r="P3023" i="1"/>
  <c r="P3024" i="1"/>
  <c r="P3025" i="1"/>
  <c r="P3026" i="1"/>
  <c r="P3027" i="1"/>
  <c r="P3028" i="1"/>
  <c r="P3029" i="1"/>
  <c r="P3030" i="1"/>
  <c r="P3031" i="1"/>
  <c r="P3032" i="1"/>
  <c r="P3033" i="1"/>
  <c r="P3034" i="1"/>
  <c r="P3035" i="1"/>
  <c r="P3036" i="1"/>
  <c r="P3037" i="1"/>
  <c r="P3038" i="1"/>
  <c r="P3039" i="1"/>
  <c r="P3040" i="1"/>
  <c r="P3041" i="1"/>
  <c r="P3042" i="1"/>
  <c r="P3043" i="1"/>
  <c r="P3044" i="1"/>
  <c r="P3045" i="1"/>
  <c r="P3046" i="1"/>
  <c r="P3047" i="1"/>
  <c r="P3048" i="1"/>
  <c r="P3049" i="1"/>
  <c r="P3050" i="1"/>
  <c r="P3051" i="1"/>
  <c r="P3052" i="1"/>
  <c r="P3053" i="1"/>
  <c r="P3054" i="1"/>
  <c r="P3055" i="1"/>
  <c r="P3056" i="1"/>
  <c r="P3057" i="1"/>
  <c r="P3058" i="1"/>
  <c r="P3059" i="1"/>
  <c r="P3060" i="1"/>
  <c r="P3061" i="1"/>
  <c r="P3062" i="1"/>
  <c r="P3063" i="1"/>
  <c r="P3064" i="1"/>
  <c r="P3065" i="1"/>
  <c r="P3066" i="1"/>
  <c r="P3067" i="1"/>
  <c r="P3068" i="1"/>
  <c r="P3069" i="1"/>
  <c r="P3070" i="1"/>
  <c r="P3071" i="1"/>
  <c r="P3072" i="1"/>
  <c r="P3073" i="1"/>
  <c r="P3074" i="1"/>
  <c r="P3075" i="1"/>
  <c r="P3076" i="1"/>
  <c r="P3077" i="1"/>
  <c r="P3078" i="1"/>
  <c r="P3079" i="1"/>
  <c r="P3080" i="1"/>
  <c r="P3081" i="1"/>
  <c r="P3082" i="1"/>
  <c r="P3083" i="1"/>
  <c r="P3084" i="1"/>
  <c r="P3085" i="1"/>
  <c r="P3086" i="1"/>
  <c r="P3087" i="1"/>
  <c r="P3088" i="1"/>
  <c r="P3089" i="1"/>
  <c r="P3090" i="1"/>
  <c r="P3091" i="1"/>
  <c r="P3092" i="1"/>
  <c r="P3093" i="1"/>
  <c r="P3094" i="1"/>
  <c r="P3095" i="1"/>
  <c r="P3096" i="1"/>
  <c r="P3097" i="1"/>
  <c r="P3098" i="1"/>
  <c r="P3099" i="1"/>
  <c r="P3100" i="1"/>
  <c r="P3101" i="1"/>
  <c r="P3102" i="1"/>
  <c r="P3103" i="1"/>
  <c r="P3104" i="1"/>
  <c r="P3105" i="1"/>
  <c r="P3106" i="1"/>
  <c r="P3107" i="1"/>
  <c r="P3108" i="1"/>
  <c r="P3109" i="1"/>
  <c r="P3110" i="1"/>
  <c r="P3111" i="1"/>
  <c r="P3112" i="1"/>
  <c r="P3113" i="1"/>
  <c r="P3114" i="1"/>
  <c r="P3115" i="1"/>
  <c r="P3116" i="1"/>
  <c r="P3117" i="1"/>
  <c r="P3118" i="1"/>
  <c r="P3119" i="1"/>
  <c r="P3120" i="1"/>
  <c r="P3121" i="1"/>
  <c r="P3122" i="1"/>
  <c r="P3123" i="1"/>
  <c r="P3124" i="1"/>
  <c r="P3125" i="1"/>
  <c r="P3126" i="1"/>
  <c r="P3127" i="1"/>
  <c r="P3128" i="1"/>
  <c r="P3129" i="1"/>
  <c r="P3130" i="1"/>
  <c r="P3131" i="1"/>
  <c r="P3132" i="1"/>
  <c r="P3133" i="1"/>
  <c r="P3134" i="1"/>
  <c r="P3135" i="1"/>
  <c r="P3136" i="1"/>
  <c r="P3137" i="1"/>
  <c r="P3138" i="1"/>
  <c r="P3139" i="1"/>
  <c r="P3140" i="1"/>
  <c r="P3141" i="1"/>
  <c r="P3142" i="1"/>
  <c r="P3143" i="1"/>
  <c r="P3144" i="1"/>
  <c r="P3145" i="1"/>
  <c r="P3146" i="1"/>
  <c r="P3147" i="1"/>
  <c r="P3148" i="1"/>
  <c r="P3149" i="1"/>
  <c r="P3150" i="1"/>
  <c r="P3151" i="1"/>
  <c r="P3152" i="1"/>
  <c r="P3153" i="1"/>
  <c r="P3154" i="1"/>
  <c r="P3155" i="1"/>
  <c r="P3156" i="1"/>
  <c r="P3157" i="1"/>
  <c r="P3158" i="1"/>
  <c r="P3159" i="1"/>
  <c r="P3160" i="1"/>
  <c r="P3161" i="1"/>
  <c r="P3162" i="1"/>
  <c r="P3163" i="1"/>
  <c r="P3164" i="1"/>
  <c r="P3165" i="1"/>
  <c r="P3166" i="1"/>
  <c r="P3167" i="1"/>
  <c r="P3168" i="1"/>
  <c r="P3169" i="1"/>
  <c r="P3170" i="1"/>
  <c r="P3171" i="1"/>
  <c r="P3172" i="1"/>
  <c r="P3173" i="1"/>
  <c r="P3174" i="1"/>
  <c r="P3175" i="1"/>
  <c r="P3176" i="1"/>
  <c r="P3177" i="1"/>
  <c r="P3178" i="1"/>
  <c r="P3179" i="1"/>
  <c r="P3180" i="1"/>
  <c r="P3181" i="1"/>
  <c r="P3182" i="1"/>
  <c r="P3183" i="1"/>
  <c r="P3184" i="1"/>
  <c r="P3185" i="1"/>
  <c r="P3186" i="1"/>
  <c r="P3187" i="1"/>
  <c r="P3188" i="1"/>
  <c r="P3189" i="1"/>
  <c r="P3190" i="1"/>
  <c r="P3191" i="1"/>
  <c r="P3192" i="1"/>
  <c r="P3193" i="1"/>
  <c r="P3194" i="1"/>
  <c r="P3195" i="1"/>
  <c r="P3196" i="1"/>
  <c r="P3197" i="1"/>
  <c r="P3198" i="1"/>
  <c r="P3199" i="1"/>
  <c r="P3200" i="1"/>
  <c r="P3201" i="1"/>
  <c r="P3202" i="1"/>
  <c r="P3203" i="1"/>
  <c r="P3204" i="1"/>
  <c r="P3205" i="1"/>
  <c r="P3206" i="1"/>
  <c r="P3207" i="1"/>
  <c r="P3208" i="1"/>
  <c r="P3209" i="1"/>
  <c r="P3210" i="1"/>
  <c r="P3211" i="1"/>
  <c r="P3212" i="1"/>
  <c r="P3213" i="1"/>
  <c r="P3214" i="1"/>
  <c r="P3215" i="1"/>
  <c r="P3216" i="1"/>
  <c r="P3217" i="1"/>
  <c r="P3218" i="1"/>
  <c r="P3219" i="1"/>
  <c r="P3220" i="1"/>
  <c r="P3221" i="1"/>
  <c r="P3222" i="1"/>
  <c r="P3223" i="1"/>
  <c r="P3224" i="1"/>
  <c r="P3225" i="1"/>
  <c r="P3226" i="1"/>
  <c r="P3227" i="1"/>
  <c r="P3228" i="1"/>
  <c r="P3229" i="1"/>
  <c r="P3230" i="1"/>
  <c r="P3231" i="1"/>
  <c r="P3232" i="1"/>
  <c r="P3233" i="1"/>
  <c r="P3234" i="1"/>
  <c r="P3235" i="1"/>
  <c r="P3236" i="1"/>
  <c r="P3237" i="1"/>
  <c r="P3238" i="1"/>
  <c r="P3239" i="1"/>
  <c r="P3240" i="1"/>
  <c r="P3241" i="1"/>
  <c r="P3242" i="1"/>
  <c r="P3243" i="1"/>
  <c r="P3244" i="1"/>
  <c r="P3245" i="1"/>
  <c r="P3246" i="1"/>
  <c r="P3247" i="1"/>
  <c r="P3248" i="1"/>
  <c r="P3249" i="1"/>
  <c r="P3250" i="1"/>
  <c r="P3251" i="1"/>
  <c r="P3252" i="1"/>
  <c r="P3253" i="1"/>
  <c r="P3254" i="1"/>
  <c r="P3255" i="1"/>
  <c r="P3256" i="1"/>
  <c r="P3257" i="1"/>
  <c r="P3258" i="1"/>
  <c r="P3259" i="1"/>
  <c r="P3260" i="1"/>
  <c r="P3261" i="1"/>
  <c r="P3262" i="1"/>
  <c r="P3263" i="1"/>
  <c r="P3264" i="1"/>
  <c r="P3265" i="1"/>
  <c r="P3266" i="1"/>
  <c r="P3267" i="1"/>
  <c r="P3268" i="1"/>
  <c r="P3269" i="1"/>
  <c r="P3270" i="1"/>
  <c r="P3271" i="1"/>
  <c r="P3272" i="1"/>
  <c r="P3273" i="1"/>
  <c r="P3274" i="1"/>
  <c r="P3275" i="1"/>
  <c r="P3276" i="1"/>
  <c r="P3277" i="1"/>
  <c r="P3278" i="1"/>
  <c r="P3279" i="1"/>
  <c r="P3280" i="1"/>
  <c r="P3281" i="1"/>
  <c r="P3282" i="1"/>
  <c r="P3283" i="1"/>
  <c r="P3284" i="1"/>
  <c r="P3285" i="1"/>
  <c r="P3286" i="1"/>
  <c r="P3287" i="1"/>
  <c r="P3288" i="1"/>
  <c r="P3289" i="1"/>
  <c r="P3290" i="1"/>
  <c r="P3291" i="1"/>
  <c r="P3292" i="1"/>
  <c r="P3293" i="1"/>
  <c r="P3294" i="1"/>
  <c r="P3295" i="1"/>
  <c r="P3296" i="1"/>
  <c r="P3297" i="1"/>
  <c r="P3298" i="1"/>
  <c r="P3299" i="1"/>
  <c r="P3300" i="1"/>
  <c r="P3301" i="1"/>
  <c r="P3302" i="1"/>
  <c r="P3303" i="1"/>
  <c r="P3304" i="1"/>
  <c r="P3305" i="1"/>
  <c r="P3306" i="1"/>
  <c r="P3307" i="1"/>
  <c r="P3308" i="1"/>
  <c r="P3309" i="1"/>
  <c r="P3310" i="1"/>
  <c r="P3311" i="1"/>
  <c r="P3312" i="1"/>
  <c r="P3313" i="1"/>
  <c r="P3314" i="1"/>
  <c r="P3315" i="1"/>
  <c r="P3316" i="1"/>
  <c r="P3317" i="1"/>
  <c r="P3318" i="1"/>
  <c r="P3319" i="1"/>
  <c r="P3320" i="1"/>
  <c r="P3321" i="1"/>
  <c r="P3322" i="1"/>
  <c r="P3323" i="1"/>
  <c r="P3324" i="1"/>
  <c r="P3325" i="1"/>
  <c r="P3326" i="1"/>
  <c r="P3327" i="1"/>
  <c r="P3328" i="1"/>
  <c r="P3329" i="1"/>
  <c r="P3330" i="1"/>
  <c r="P3331" i="1"/>
  <c r="P3332" i="1"/>
  <c r="P3333" i="1"/>
  <c r="P3334" i="1"/>
  <c r="P3335" i="1"/>
  <c r="P3336" i="1"/>
  <c r="P3337" i="1"/>
  <c r="P3338" i="1"/>
  <c r="P3339" i="1"/>
  <c r="P3340" i="1"/>
  <c r="P3341" i="1"/>
  <c r="P3342" i="1"/>
  <c r="P3343" i="1"/>
  <c r="P3344" i="1"/>
  <c r="P3345" i="1"/>
  <c r="P3346" i="1"/>
  <c r="P3347" i="1"/>
  <c r="P3348" i="1"/>
  <c r="P3349" i="1"/>
  <c r="P3350" i="1"/>
  <c r="P3351" i="1"/>
  <c r="P3352" i="1"/>
  <c r="P3353" i="1"/>
  <c r="P3354" i="1"/>
  <c r="P3355" i="1"/>
  <c r="P3356" i="1"/>
  <c r="P3357" i="1"/>
  <c r="P3358" i="1"/>
  <c r="P3359" i="1"/>
  <c r="P3360" i="1"/>
  <c r="P3361" i="1"/>
  <c r="P3362" i="1"/>
  <c r="P3363" i="1"/>
  <c r="P3364" i="1"/>
  <c r="P3365" i="1"/>
  <c r="P3366" i="1"/>
  <c r="P3367" i="1"/>
  <c r="P3368" i="1"/>
  <c r="P3369" i="1"/>
  <c r="P3370" i="1"/>
  <c r="P3371" i="1"/>
  <c r="P3372" i="1"/>
  <c r="P3373" i="1"/>
  <c r="P3374" i="1"/>
  <c r="P3375" i="1"/>
  <c r="P3376" i="1"/>
  <c r="P3377" i="1"/>
  <c r="P3378" i="1"/>
  <c r="P3379" i="1"/>
  <c r="P3380" i="1"/>
  <c r="P3381" i="1"/>
  <c r="P3382" i="1"/>
  <c r="P3383" i="1"/>
  <c r="P3384" i="1"/>
  <c r="P3385" i="1"/>
  <c r="P3386" i="1"/>
  <c r="P3387" i="1"/>
  <c r="P3388" i="1"/>
  <c r="P3389" i="1"/>
  <c r="P3390" i="1"/>
  <c r="P3391" i="1"/>
  <c r="P3392" i="1"/>
  <c r="P3393" i="1"/>
  <c r="P3394" i="1"/>
  <c r="P3395" i="1"/>
  <c r="P3396" i="1"/>
  <c r="P3397" i="1"/>
  <c r="P3398" i="1"/>
  <c r="P3399" i="1"/>
  <c r="P3400" i="1"/>
  <c r="P3401" i="1"/>
  <c r="P3402" i="1"/>
  <c r="P3403" i="1"/>
  <c r="P3404" i="1"/>
  <c r="P3405" i="1"/>
  <c r="P3406" i="1"/>
  <c r="P3407" i="1"/>
  <c r="P3408" i="1"/>
  <c r="P3409" i="1"/>
  <c r="P3410" i="1"/>
  <c r="P3411" i="1"/>
  <c r="P3412" i="1"/>
  <c r="P3413" i="1"/>
  <c r="P3414" i="1"/>
  <c r="P3415" i="1"/>
  <c r="P3416" i="1"/>
  <c r="P3417" i="1"/>
  <c r="P3418" i="1"/>
  <c r="P3419" i="1"/>
  <c r="P3420" i="1"/>
  <c r="P3421" i="1"/>
  <c r="P3422" i="1"/>
  <c r="P3423" i="1"/>
  <c r="P3424" i="1"/>
  <c r="P3425" i="1"/>
  <c r="P3426" i="1"/>
  <c r="P3427" i="1"/>
  <c r="P3428" i="1"/>
  <c r="P3429" i="1"/>
  <c r="P3430" i="1"/>
  <c r="P3431" i="1"/>
  <c r="P3432" i="1"/>
  <c r="P3433" i="1"/>
  <c r="P3434" i="1"/>
  <c r="P3435" i="1"/>
  <c r="P3436" i="1"/>
  <c r="P3437" i="1"/>
  <c r="P3438" i="1"/>
  <c r="P3439" i="1"/>
  <c r="P3440" i="1"/>
  <c r="P3441" i="1"/>
  <c r="P3442" i="1"/>
  <c r="P3443" i="1"/>
  <c r="P3444" i="1"/>
  <c r="P3445" i="1"/>
  <c r="P3446" i="1"/>
  <c r="P3447" i="1"/>
  <c r="P3448" i="1"/>
  <c r="P3449" i="1"/>
  <c r="P3450" i="1"/>
  <c r="P3451" i="1"/>
  <c r="P3452" i="1"/>
  <c r="P3453" i="1"/>
  <c r="P3454" i="1"/>
  <c r="P3455" i="1"/>
  <c r="P3456" i="1"/>
  <c r="P3457" i="1"/>
  <c r="P3458" i="1"/>
  <c r="P3459" i="1"/>
  <c r="P3460" i="1"/>
  <c r="P3461" i="1"/>
  <c r="P3462" i="1"/>
  <c r="P3463" i="1"/>
  <c r="P3464" i="1"/>
  <c r="P3465" i="1"/>
  <c r="P3466" i="1"/>
  <c r="P3467" i="1"/>
  <c r="P3468" i="1"/>
  <c r="P3469" i="1"/>
  <c r="P3470" i="1"/>
  <c r="P3471" i="1"/>
  <c r="P3472" i="1"/>
  <c r="P3473" i="1"/>
  <c r="P3474" i="1"/>
  <c r="P3475" i="1"/>
  <c r="P3476" i="1"/>
  <c r="P3477" i="1"/>
  <c r="P3478" i="1"/>
  <c r="P3479" i="1"/>
  <c r="P3480" i="1"/>
  <c r="P3481" i="1"/>
  <c r="P3482" i="1"/>
  <c r="P3483" i="1"/>
  <c r="P3484" i="1"/>
  <c r="P3485" i="1"/>
  <c r="P3486" i="1"/>
  <c r="P3487" i="1"/>
  <c r="P3488" i="1"/>
  <c r="P3489" i="1"/>
  <c r="P3490" i="1"/>
  <c r="P3491" i="1"/>
  <c r="P3492" i="1"/>
  <c r="P3493" i="1"/>
  <c r="P3494" i="1"/>
  <c r="P3495" i="1"/>
  <c r="P3496" i="1"/>
  <c r="P3497" i="1"/>
  <c r="P3498" i="1"/>
  <c r="P3499" i="1"/>
  <c r="P3500" i="1"/>
  <c r="P3501" i="1"/>
  <c r="P3502" i="1"/>
  <c r="P3503" i="1"/>
  <c r="P3504" i="1"/>
  <c r="P3505" i="1"/>
  <c r="P3506" i="1"/>
  <c r="P3507" i="1"/>
  <c r="P3508" i="1"/>
  <c r="P3509" i="1"/>
  <c r="P3510" i="1"/>
  <c r="P3511" i="1"/>
  <c r="P3512" i="1"/>
  <c r="P3513" i="1"/>
  <c r="P3514" i="1"/>
  <c r="P3515" i="1"/>
  <c r="P3516" i="1"/>
  <c r="P3517" i="1"/>
  <c r="P3518" i="1"/>
  <c r="P3519" i="1"/>
  <c r="P3520" i="1"/>
  <c r="P3521" i="1"/>
  <c r="P3522" i="1"/>
  <c r="P3523" i="1"/>
  <c r="P3524" i="1"/>
  <c r="P3525" i="1"/>
  <c r="P3526" i="1"/>
  <c r="P3527" i="1"/>
  <c r="P3528" i="1"/>
  <c r="P3529" i="1"/>
  <c r="P3530" i="1"/>
  <c r="P3531" i="1"/>
  <c r="P3532" i="1"/>
  <c r="P3533" i="1"/>
  <c r="P3534" i="1"/>
  <c r="P3535" i="1"/>
  <c r="P3536" i="1"/>
  <c r="P3537" i="1"/>
  <c r="P3538" i="1"/>
  <c r="P3539" i="1"/>
  <c r="P3540" i="1"/>
  <c r="P3541" i="1"/>
  <c r="P3542" i="1"/>
  <c r="P3543" i="1"/>
  <c r="P3544" i="1"/>
  <c r="P3545" i="1"/>
  <c r="P3546" i="1"/>
  <c r="P3547" i="1"/>
  <c r="P3548" i="1"/>
  <c r="P3549" i="1"/>
  <c r="P3550" i="1"/>
  <c r="P3551" i="1"/>
  <c r="P3552" i="1"/>
  <c r="P3553" i="1"/>
  <c r="P3554" i="1"/>
  <c r="P3555" i="1"/>
  <c r="P3556" i="1"/>
  <c r="P3557" i="1"/>
  <c r="P3558" i="1"/>
  <c r="P3559" i="1"/>
  <c r="P3560" i="1"/>
  <c r="P3561" i="1"/>
  <c r="P3562" i="1"/>
  <c r="P3563" i="1"/>
  <c r="P3564" i="1"/>
  <c r="P3565" i="1"/>
  <c r="P3566" i="1"/>
  <c r="P3567" i="1"/>
  <c r="P3568" i="1"/>
  <c r="P3569" i="1"/>
  <c r="P3570" i="1"/>
  <c r="P3571" i="1"/>
  <c r="P3572" i="1"/>
  <c r="P3573" i="1"/>
  <c r="P3574" i="1"/>
  <c r="P3575" i="1"/>
  <c r="P3576" i="1"/>
  <c r="P3577" i="1"/>
  <c r="P3578" i="1"/>
  <c r="P3579" i="1"/>
  <c r="P3580" i="1"/>
  <c r="P3581" i="1"/>
  <c r="P3582" i="1"/>
  <c r="P3583" i="1"/>
  <c r="P3584" i="1"/>
  <c r="P3585" i="1"/>
  <c r="P3586" i="1"/>
  <c r="P3587" i="1"/>
  <c r="P3588" i="1"/>
  <c r="P3589" i="1"/>
  <c r="P3590" i="1"/>
  <c r="P3591" i="1"/>
  <c r="P3592" i="1"/>
  <c r="P3593" i="1"/>
  <c r="P3594" i="1"/>
  <c r="P3595" i="1"/>
  <c r="P3596" i="1"/>
  <c r="P3597" i="1"/>
  <c r="P3598" i="1"/>
  <c r="P3599" i="1"/>
  <c r="P3600" i="1"/>
  <c r="P3601" i="1"/>
  <c r="P3602" i="1"/>
  <c r="P3603" i="1"/>
  <c r="P3604" i="1"/>
  <c r="P3605" i="1"/>
  <c r="P3606" i="1"/>
  <c r="P3607" i="1"/>
  <c r="P3608" i="1"/>
  <c r="P3609" i="1"/>
  <c r="P3610" i="1"/>
  <c r="P3611" i="1"/>
  <c r="P3612" i="1"/>
  <c r="P3613" i="1"/>
  <c r="P3614" i="1"/>
  <c r="P3615" i="1"/>
  <c r="P3616" i="1"/>
  <c r="P3617" i="1"/>
  <c r="P3618" i="1"/>
  <c r="P3619" i="1"/>
  <c r="P3620" i="1"/>
  <c r="P3621" i="1"/>
  <c r="P3622" i="1"/>
  <c r="P3623" i="1"/>
  <c r="P3624" i="1"/>
  <c r="P3625" i="1"/>
  <c r="P3626" i="1"/>
  <c r="P3627" i="1"/>
  <c r="P3628" i="1"/>
  <c r="P3629" i="1"/>
  <c r="P3630" i="1"/>
  <c r="P3631" i="1"/>
  <c r="P3632" i="1"/>
  <c r="P3633" i="1"/>
  <c r="P3634" i="1"/>
  <c r="P3635" i="1"/>
  <c r="P3636" i="1"/>
  <c r="P3637" i="1"/>
  <c r="P3638" i="1"/>
  <c r="P3639" i="1"/>
  <c r="P3640" i="1"/>
  <c r="P3641" i="1"/>
  <c r="P3642" i="1"/>
  <c r="P3643" i="1"/>
  <c r="P3644" i="1"/>
  <c r="P3645" i="1"/>
  <c r="P3646" i="1"/>
  <c r="P3647" i="1"/>
  <c r="P3648" i="1"/>
  <c r="P3649" i="1"/>
  <c r="P3650" i="1"/>
  <c r="P3651" i="1"/>
  <c r="P3652" i="1"/>
  <c r="P3653" i="1"/>
  <c r="P3654" i="1"/>
  <c r="P3655" i="1"/>
  <c r="P3656" i="1"/>
  <c r="P3657" i="1"/>
  <c r="P3658" i="1"/>
  <c r="P3659" i="1"/>
  <c r="P3660" i="1"/>
  <c r="P3661" i="1"/>
  <c r="P3662" i="1"/>
  <c r="P3663" i="1"/>
  <c r="P3664" i="1"/>
  <c r="P3665" i="1"/>
  <c r="P3666" i="1"/>
  <c r="P3667" i="1"/>
  <c r="P3668" i="1"/>
  <c r="P3669" i="1"/>
  <c r="P3670" i="1"/>
  <c r="P3671" i="1"/>
  <c r="P3672" i="1"/>
  <c r="P3673" i="1"/>
  <c r="P3674" i="1"/>
  <c r="P3675" i="1"/>
  <c r="P3676" i="1"/>
  <c r="P3677" i="1"/>
  <c r="P3678" i="1"/>
  <c r="P3679" i="1"/>
  <c r="P3680" i="1"/>
  <c r="P3681" i="1"/>
  <c r="P3682" i="1"/>
  <c r="P3683" i="1"/>
  <c r="P3684" i="1"/>
  <c r="P3685" i="1"/>
  <c r="P3686" i="1"/>
  <c r="P3687" i="1"/>
  <c r="P3688" i="1"/>
  <c r="P3689" i="1"/>
  <c r="P3690" i="1"/>
  <c r="P3691" i="1"/>
  <c r="P3692" i="1"/>
  <c r="P3693" i="1"/>
  <c r="P3694" i="1"/>
  <c r="P3695" i="1"/>
  <c r="P3696" i="1"/>
  <c r="P3697" i="1"/>
  <c r="P3698" i="1"/>
  <c r="P3699" i="1"/>
  <c r="P3700" i="1"/>
  <c r="P3701" i="1"/>
  <c r="P3702" i="1"/>
  <c r="P3703" i="1"/>
  <c r="P3704" i="1"/>
  <c r="P3705" i="1"/>
  <c r="P3706" i="1"/>
  <c r="P3707" i="1"/>
  <c r="P3708" i="1"/>
  <c r="P3709" i="1"/>
  <c r="P3710" i="1"/>
  <c r="P3711" i="1"/>
  <c r="P3712" i="1"/>
  <c r="P3713" i="1"/>
  <c r="P3714" i="1"/>
  <c r="P3715" i="1"/>
  <c r="P3716" i="1"/>
  <c r="P3717" i="1"/>
  <c r="P3718" i="1"/>
  <c r="P3719" i="1"/>
  <c r="P3720" i="1"/>
  <c r="P3721" i="1"/>
  <c r="P3722" i="1"/>
  <c r="P3723" i="1"/>
  <c r="P3724" i="1"/>
  <c r="P3725" i="1"/>
  <c r="P3726" i="1"/>
  <c r="P3727" i="1"/>
  <c r="P3728" i="1"/>
  <c r="P3729" i="1"/>
  <c r="P3730" i="1"/>
  <c r="P3731" i="1"/>
  <c r="P3732" i="1"/>
  <c r="P3733" i="1"/>
  <c r="P3734" i="1"/>
  <c r="P3735" i="1"/>
  <c r="P3736" i="1"/>
  <c r="P3737" i="1"/>
  <c r="P3738" i="1"/>
  <c r="P3739" i="1"/>
  <c r="P3740" i="1"/>
  <c r="P3741" i="1"/>
  <c r="P3742" i="1"/>
  <c r="P3743" i="1"/>
  <c r="P3744" i="1"/>
  <c r="P3745" i="1"/>
  <c r="P3746" i="1"/>
  <c r="P3747" i="1"/>
  <c r="P3748" i="1"/>
  <c r="P3749" i="1"/>
  <c r="P3750" i="1"/>
  <c r="P3751" i="1"/>
  <c r="P3752" i="1"/>
  <c r="P3753" i="1"/>
  <c r="P3754" i="1"/>
  <c r="P3755" i="1"/>
  <c r="P3756" i="1"/>
  <c r="P3757" i="1"/>
  <c r="P3758" i="1"/>
  <c r="P3759" i="1"/>
  <c r="P3760" i="1"/>
  <c r="P3761" i="1"/>
  <c r="P3762" i="1"/>
  <c r="P3763" i="1"/>
  <c r="P3764" i="1"/>
  <c r="P3765" i="1"/>
  <c r="P3766" i="1"/>
  <c r="P3767" i="1"/>
  <c r="P3768" i="1"/>
  <c r="P3769" i="1"/>
  <c r="P3770" i="1"/>
  <c r="P3771" i="1"/>
  <c r="P3772" i="1"/>
  <c r="P3773" i="1"/>
  <c r="P3774" i="1"/>
  <c r="P3775" i="1"/>
  <c r="P3776" i="1"/>
  <c r="P3777" i="1"/>
  <c r="P3778" i="1"/>
  <c r="P3779" i="1"/>
  <c r="P3780" i="1"/>
  <c r="P3781" i="1"/>
  <c r="P3782" i="1"/>
  <c r="P3783" i="1"/>
  <c r="P3784" i="1"/>
  <c r="P3785" i="1"/>
  <c r="P3786" i="1"/>
  <c r="P3787" i="1"/>
  <c r="P3788" i="1"/>
  <c r="P3789" i="1"/>
  <c r="P3790" i="1"/>
  <c r="P3791" i="1"/>
  <c r="P3792" i="1"/>
  <c r="P3793" i="1"/>
  <c r="P3794" i="1"/>
  <c r="P3795" i="1"/>
  <c r="P3796" i="1"/>
  <c r="P3797" i="1"/>
  <c r="P3798" i="1"/>
  <c r="P3799" i="1"/>
  <c r="P3800" i="1"/>
  <c r="P3801" i="1"/>
  <c r="P3802" i="1"/>
  <c r="P3803" i="1"/>
  <c r="P3804" i="1"/>
  <c r="P3805" i="1"/>
  <c r="P3806" i="1"/>
  <c r="P3807" i="1"/>
  <c r="P3808" i="1"/>
  <c r="P3809" i="1"/>
  <c r="P3810" i="1"/>
  <c r="P3811" i="1"/>
  <c r="P3812" i="1"/>
  <c r="P3813" i="1"/>
  <c r="P3814" i="1"/>
  <c r="P3815" i="1"/>
  <c r="P3816" i="1"/>
  <c r="P3817" i="1"/>
  <c r="P3818" i="1"/>
  <c r="P3819" i="1"/>
  <c r="P3820" i="1"/>
  <c r="P3821" i="1"/>
  <c r="P3822" i="1"/>
  <c r="P3823" i="1"/>
  <c r="P3824" i="1"/>
  <c r="P3825" i="1"/>
  <c r="P3826" i="1"/>
  <c r="P3827" i="1"/>
  <c r="P3828" i="1"/>
  <c r="P3829" i="1"/>
  <c r="P3830" i="1"/>
  <c r="P3831" i="1"/>
  <c r="P3832" i="1"/>
  <c r="P3833" i="1"/>
  <c r="P3834" i="1"/>
  <c r="P3835" i="1"/>
  <c r="P3836" i="1"/>
  <c r="P3837" i="1"/>
  <c r="P3838" i="1"/>
  <c r="P3839" i="1"/>
  <c r="P3840" i="1"/>
  <c r="P3841" i="1"/>
  <c r="P3842" i="1"/>
  <c r="P3843" i="1"/>
  <c r="P3844" i="1"/>
  <c r="P3845" i="1"/>
  <c r="P3846" i="1"/>
  <c r="P3847" i="1"/>
  <c r="P3848" i="1"/>
  <c r="P3849" i="1"/>
  <c r="P3850" i="1"/>
  <c r="P3851" i="1"/>
  <c r="P3852" i="1"/>
  <c r="P3853" i="1"/>
  <c r="P3854" i="1"/>
  <c r="P3855" i="1"/>
  <c r="P3856" i="1"/>
  <c r="P3857" i="1"/>
  <c r="P3858" i="1"/>
  <c r="P3859" i="1"/>
  <c r="P3860" i="1"/>
  <c r="P3861" i="1"/>
  <c r="P3862" i="1"/>
  <c r="P3863" i="1"/>
  <c r="P3864" i="1"/>
  <c r="P3865" i="1"/>
  <c r="P3866" i="1"/>
  <c r="P3867" i="1"/>
  <c r="P3868" i="1"/>
  <c r="P3869" i="1"/>
  <c r="P3870" i="1"/>
  <c r="P3871" i="1"/>
  <c r="P3872" i="1"/>
  <c r="P3873" i="1"/>
  <c r="P3874" i="1"/>
  <c r="P3875" i="1"/>
  <c r="P3876" i="1"/>
  <c r="P3877" i="1"/>
  <c r="P3878" i="1"/>
  <c r="P3879" i="1"/>
  <c r="P3880" i="1"/>
  <c r="P3881" i="1"/>
  <c r="P3882" i="1"/>
  <c r="P3883" i="1"/>
  <c r="P3884" i="1"/>
  <c r="P3885" i="1"/>
  <c r="P3886" i="1"/>
  <c r="P3887" i="1"/>
  <c r="P3888" i="1"/>
  <c r="P3889" i="1"/>
  <c r="P3890" i="1"/>
  <c r="P3891" i="1"/>
  <c r="P3892" i="1"/>
  <c r="P3893" i="1"/>
  <c r="P3894" i="1"/>
  <c r="P3895" i="1"/>
  <c r="P3896" i="1"/>
  <c r="P3897" i="1"/>
  <c r="P3898" i="1"/>
  <c r="P3899" i="1"/>
  <c r="P3900" i="1"/>
  <c r="P3901" i="1"/>
  <c r="P3902" i="1"/>
  <c r="P3903" i="1"/>
  <c r="P3904" i="1"/>
  <c r="P3905" i="1"/>
  <c r="P3906" i="1"/>
  <c r="P3907" i="1"/>
  <c r="P3908" i="1"/>
  <c r="P3909" i="1"/>
  <c r="P3910" i="1"/>
  <c r="P3911" i="1"/>
  <c r="P3912" i="1"/>
  <c r="P3913" i="1"/>
  <c r="P3914" i="1"/>
  <c r="P3915" i="1"/>
  <c r="P3916" i="1"/>
  <c r="P3917" i="1"/>
  <c r="P3918" i="1"/>
  <c r="P3919" i="1"/>
  <c r="P3920" i="1"/>
  <c r="P3921" i="1"/>
  <c r="P3922" i="1"/>
  <c r="P3923" i="1"/>
  <c r="P3924" i="1"/>
  <c r="P3925" i="1"/>
  <c r="P3926" i="1"/>
  <c r="P3927" i="1"/>
  <c r="P3928" i="1"/>
  <c r="P3929" i="1"/>
  <c r="P3930" i="1"/>
  <c r="P3931" i="1"/>
  <c r="P3932" i="1"/>
  <c r="P3933" i="1"/>
  <c r="P3934" i="1"/>
  <c r="P3935" i="1"/>
  <c r="P3936" i="1"/>
  <c r="P3937" i="1"/>
  <c r="P3938" i="1"/>
  <c r="P3939" i="1"/>
  <c r="P3940" i="1"/>
  <c r="P3941" i="1"/>
  <c r="P3942" i="1"/>
  <c r="P3943" i="1"/>
  <c r="P3944" i="1"/>
  <c r="P3945" i="1"/>
  <c r="P3946" i="1"/>
  <c r="P3947" i="1"/>
  <c r="P3948" i="1"/>
  <c r="P3949" i="1"/>
  <c r="P3950" i="1"/>
  <c r="P3951" i="1"/>
  <c r="P3952" i="1"/>
  <c r="P3953" i="1"/>
  <c r="P3954" i="1"/>
  <c r="P3955" i="1"/>
  <c r="P3956" i="1"/>
  <c r="P3957" i="1"/>
  <c r="P3958" i="1"/>
  <c r="P3959" i="1"/>
  <c r="P3960" i="1"/>
  <c r="P3961" i="1"/>
  <c r="P3962" i="1"/>
  <c r="P3963" i="1"/>
  <c r="P3964" i="1"/>
  <c r="P3965" i="1"/>
  <c r="P3966" i="1"/>
  <c r="P3967" i="1"/>
  <c r="P3968" i="1"/>
  <c r="P3969" i="1"/>
  <c r="P3970" i="1"/>
  <c r="P3971" i="1"/>
  <c r="P3972" i="1"/>
  <c r="P3973" i="1"/>
  <c r="P3974" i="1"/>
  <c r="P3975" i="1"/>
  <c r="P3976" i="1"/>
  <c r="P3977" i="1"/>
  <c r="P3978" i="1"/>
  <c r="P3979" i="1"/>
  <c r="P3980" i="1"/>
  <c r="P3981" i="1"/>
  <c r="P3982" i="1"/>
  <c r="P3983" i="1"/>
  <c r="P3984" i="1"/>
  <c r="P3985" i="1"/>
  <c r="P3986" i="1"/>
  <c r="P3987" i="1"/>
  <c r="P3988" i="1"/>
  <c r="P3989" i="1"/>
  <c r="P3990" i="1"/>
  <c r="P3991" i="1"/>
  <c r="P3992" i="1"/>
  <c r="P3993" i="1"/>
  <c r="P3994" i="1"/>
  <c r="P3995" i="1"/>
  <c r="P3996" i="1"/>
  <c r="P3997" i="1"/>
  <c r="P3998" i="1"/>
  <c r="P3999" i="1"/>
  <c r="P4000" i="1"/>
  <c r="P4001" i="1"/>
  <c r="P4002" i="1"/>
  <c r="P4003" i="1"/>
  <c r="P4004" i="1"/>
  <c r="P4005" i="1"/>
  <c r="P4006" i="1"/>
  <c r="P4007" i="1"/>
  <c r="P4008" i="1"/>
  <c r="P4009" i="1"/>
  <c r="P4010" i="1"/>
  <c r="P4011" i="1"/>
  <c r="P4012" i="1"/>
  <c r="P4013" i="1"/>
  <c r="P4014" i="1"/>
  <c r="P4015" i="1"/>
  <c r="P4016" i="1"/>
  <c r="P4017" i="1"/>
  <c r="P4018" i="1"/>
  <c r="P4019" i="1"/>
  <c r="P4020" i="1"/>
  <c r="P4021" i="1"/>
  <c r="P4022" i="1"/>
  <c r="P4023" i="1"/>
  <c r="P4024" i="1"/>
  <c r="P4025" i="1"/>
  <c r="P4026" i="1"/>
  <c r="P4027" i="1"/>
  <c r="P4028" i="1"/>
  <c r="P4029" i="1"/>
  <c r="P4030" i="1"/>
  <c r="P4031" i="1"/>
  <c r="P4032" i="1"/>
  <c r="P4033" i="1"/>
  <c r="P4034" i="1"/>
  <c r="P4035" i="1"/>
  <c r="P4036" i="1"/>
  <c r="P4037" i="1"/>
  <c r="P4038" i="1"/>
  <c r="P4039" i="1"/>
  <c r="P4040" i="1"/>
  <c r="P4041" i="1"/>
  <c r="P4042" i="1"/>
  <c r="P4043" i="1"/>
  <c r="P4044" i="1"/>
  <c r="P4045" i="1"/>
  <c r="P4046" i="1"/>
  <c r="P4047" i="1"/>
  <c r="P4048" i="1"/>
  <c r="P4049" i="1"/>
  <c r="P4050" i="1"/>
  <c r="P4051" i="1"/>
  <c r="P4052" i="1"/>
  <c r="P4053" i="1"/>
  <c r="P4054" i="1"/>
  <c r="P4055" i="1"/>
  <c r="P4056" i="1"/>
  <c r="P4057" i="1"/>
  <c r="P4058" i="1"/>
  <c r="P4059" i="1"/>
  <c r="P4060" i="1"/>
  <c r="P4061" i="1"/>
  <c r="P4062" i="1"/>
  <c r="P4063" i="1"/>
  <c r="P4064" i="1"/>
  <c r="P4065" i="1"/>
  <c r="P4066" i="1"/>
  <c r="P4067" i="1"/>
  <c r="P4068" i="1"/>
  <c r="P4069" i="1"/>
  <c r="P4070" i="1"/>
  <c r="P4071" i="1"/>
  <c r="P4072" i="1"/>
  <c r="P4073" i="1"/>
  <c r="P4074" i="1"/>
  <c r="P4075" i="1"/>
  <c r="P4076" i="1"/>
  <c r="P4077" i="1"/>
  <c r="P4078" i="1"/>
  <c r="P4079" i="1"/>
  <c r="P4080" i="1"/>
  <c r="P4081" i="1"/>
  <c r="P4082" i="1"/>
  <c r="P4083" i="1"/>
  <c r="P4084" i="1"/>
  <c r="P4085" i="1"/>
  <c r="P4086" i="1"/>
  <c r="P4087" i="1"/>
  <c r="P4088" i="1"/>
  <c r="P4089" i="1"/>
  <c r="P4090" i="1"/>
  <c r="P4091" i="1"/>
  <c r="P4092" i="1"/>
  <c r="P4093" i="1"/>
  <c r="P4094" i="1"/>
  <c r="P4095" i="1"/>
  <c r="P4096" i="1"/>
  <c r="P4097" i="1"/>
  <c r="P4098" i="1"/>
  <c r="P4099" i="1"/>
  <c r="P4100" i="1"/>
  <c r="P4101" i="1"/>
  <c r="P4102" i="1"/>
  <c r="P4103" i="1"/>
  <c r="P4104" i="1"/>
  <c r="P4105" i="1"/>
  <c r="P4106" i="1"/>
  <c r="P4107" i="1"/>
  <c r="P4108" i="1"/>
  <c r="P4109" i="1"/>
  <c r="P4110" i="1"/>
  <c r="P4111" i="1"/>
  <c r="P4112" i="1"/>
  <c r="P4113" i="1"/>
  <c r="P4114" i="1"/>
  <c r="P4115" i="1"/>
  <c r="P4116" i="1"/>
  <c r="P4117" i="1"/>
  <c r="P4118" i="1"/>
  <c r="P4119" i="1"/>
  <c r="P4120" i="1"/>
  <c r="P4121" i="1"/>
  <c r="P4122" i="1"/>
  <c r="P4123" i="1"/>
  <c r="P4124" i="1"/>
  <c r="P4125" i="1"/>
  <c r="P4126" i="1"/>
  <c r="P4127" i="1"/>
  <c r="P4128" i="1"/>
  <c r="P4129" i="1"/>
  <c r="P4130" i="1"/>
  <c r="P4131" i="1"/>
  <c r="P4132" i="1"/>
  <c r="P4133" i="1"/>
  <c r="P4134" i="1"/>
  <c r="P4135" i="1"/>
  <c r="P4136" i="1"/>
  <c r="P4137" i="1"/>
  <c r="P4138" i="1"/>
  <c r="P4139" i="1"/>
  <c r="P4140" i="1"/>
  <c r="P4141" i="1"/>
  <c r="P4142" i="1"/>
  <c r="P4143" i="1"/>
  <c r="P4144" i="1"/>
  <c r="P4145" i="1"/>
  <c r="P4146" i="1"/>
  <c r="P4147" i="1"/>
  <c r="P4148" i="1"/>
  <c r="P4149" i="1"/>
  <c r="P4150" i="1"/>
  <c r="P4151" i="1"/>
  <c r="P4152" i="1"/>
  <c r="P4153" i="1"/>
  <c r="P4154" i="1"/>
  <c r="P4155" i="1"/>
  <c r="P4156" i="1"/>
  <c r="P4157" i="1"/>
  <c r="P4158" i="1"/>
  <c r="P4159" i="1"/>
  <c r="P4160" i="1"/>
  <c r="P4161" i="1"/>
  <c r="P4162" i="1"/>
  <c r="P4163" i="1"/>
  <c r="P4164" i="1"/>
  <c r="P4165" i="1"/>
  <c r="P4166" i="1"/>
  <c r="P4167" i="1"/>
  <c r="P4168" i="1"/>
  <c r="P4169" i="1"/>
  <c r="P4170" i="1"/>
  <c r="P4171" i="1"/>
  <c r="P4172" i="1"/>
  <c r="P4173" i="1"/>
  <c r="P4174" i="1"/>
  <c r="P4175" i="1"/>
  <c r="P4176" i="1"/>
  <c r="P4177" i="1"/>
  <c r="P4178" i="1"/>
  <c r="P4179" i="1"/>
  <c r="P4180" i="1"/>
  <c r="P4181" i="1"/>
  <c r="P4182" i="1"/>
  <c r="P4183" i="1"/>
  <c r="P4184" i="1"/>
  <c r="P4185" i="1"/>
  <c r="P4186" i="1"/>
  <c r="P4187" i="1"/>
  <c r="P4188" i="1"/>
  <c r="P4189" i="1"/>
  <c r="P4190" i="1"/>
  <c r="P4191" i="1"/>
  <c r="P4192" i="1"/>
  <c r="P4193" i="1"/>
  <c r="P4194" i="1"/>
  <c r="P4195" i="1"/>
  <c r="P4196" i="1"/>
  <c r="P4197" i="1"/>
  <c r="P4198" i="1"/>
  <c r="P4199" i="1"/>
  <c r="P4200" i="1"/>
  <c r="P4201" i="1"/>
  <c r="P4202" i="1"/>
  <c r="P4203" i="1"/>
  <c r="P4204" i="1"/>
  <c r="P4205" i="1"/>
  <c r="P4206" i="1"/>
  <c r="P4207" i="1"/>
  <c r="P4208" i="1"/>
  <c r="P4209" i="1"/>
  <c r="P4210" i="1"/>
  <c r="P4211" i="1"/>
  <c r="P4212" i="1"/>
  <c r="P4213" i="1"/>
  <c r="P4214" i="1"/>
  <c r="P4215" i="1"/>
  <c r="P4216" i="1"/>
  <c r="P4217" i="1"/>
  <c r="P4218" i="1"/>
  <c r="P4219" i="1"/>
  <c r="P4220" i="1"/>
  <c r="P4221" i="1"/>
  <c r="P4222" i="1"/>
  <c r="P4223" i="1"/>
  <c r="P4224" i="1"/>
  <c r="P4225" i="1"/>
  <c r="P4226" i="1"/>
  <c r="P4227" i="1"/>
  <c r="P4228" i="1"/>
  <c r="P4229" i="1"/>
  <c r="P4230" i="1"/>
  <c r="P4231" i="1"/>
  <c r="P4232" i="1"/>
  <c r="P4233" i="1"/>
  <c r="P4234" i="1"/>
  <c r="P4235" i="1"/>
  <c r="P4236" i="1"/>
  <c r="P4237" i="1"/>
  <c r="P4238" i="1"/>
  <c r="P4239" i="1"/>
  <c r="P4240" i="1"/>
  <c r="P4241" i="1"/>
  <c r="P4242" i="1"/>
  <c r="P4243" i="1"/>
  <c r="P4244" i="1"/>
  <c r="P4245" i="1"/>
  <c r="P4246" i="1"/>
  <c r="P4247" i="1"/>
  <c r="P4248" i="1"/>
  <c r="P4249" i="1"/>
  <c r="P4250" i="1"/>
  <c r="P4251" i="1"/>
  <c r="P4252" i="1"/>
  <c r="P4253" i="1"/>
  <c r="P4254" i="1"/>
  <c r="P4255" i="1"/>
  <c r="P4256" i="1"/>
  <c r="P4257" i="1"/>
  <c r="P4258" i="1"/>
  <c r="P4259" i="1"/>
  <c r="P4260" i="1"/>
  <c r="P4261" i="1"/>
  <c r="P4262" i="1"/>
  <c r="P4263" i="1"/>
  <c r="P4264" i="1"/>
  <c r="P4265" i="1"/>
  <c r="P4266" i="1"/>
  <c r="P4267" i="1"/>
  <c r="P4268" i="1"/>
  <c r="P4269" i="1"/>
  <c r="P4270" i="1"/>
  <c r="P4271" i="1"/>
  <c r="P4272" i="1"/>
  <c r="P4273" i="1"/>
  <c r="P4274" i="1"/>
  <c r="P4275" i="1"/>
  <c r="P4276" i="1"/>
  <c r="P4277" i="1"/>
  <c r="P4278" i="1"/>
  <c r="P4279" i="1"/>
  <c r="P4280" i="1"/>
  <c r="P4281" i="1"/>
  <c r="P4282" i="1"/>
  <c r="P4283" i="1"/>
  <c r="P4284" i="1"/>
  <c r="P4285" i="1"/>
  <c r="P4286" i="1"/>
  <c r="P4287" i="1"/>
  <c r="P4288" i="1"/>
  <c r="P4289" i="1"/>
  <c r="P4290" i="1"/>
  <c r="P4291" i="1"/>
  <c r="P4292" i="1"/>
  <c r="P4293" i="1"/>
  <c r="P4294" i="1"/>
  <c r="P4295" i="1"/>
  <c r="P4296" i="1"/>
  <c r="P4297" i="1"/>
  <c r="P4298" i="1"/>
  <c r="P4299" i="1"/>
  <c r="P4300" i="1"/>
  <c r="P4301" i="1"/>
  <c r="P4302" i="1"/>
  <c r="P4303" i="1"/>
  <c r="P4304" i="1"/>
  <c r="P4305" i="1"/>
  <c r="P4306" i="1"/>
  <c r="P4307" i="1"/>
  <c r="P4308" i="1"/>
  <c r="P4309" i="1"/>
  <c r="P4310" i="1"/>
  <c r="P4311" i="1"/>
  <c r="P4312" i="1"/>
  <c r="P4313" i="1"/>
  <c r="P4314" i="1"/>
  <c r="P4315" i="1"/>
  <c r="P4316" i="1"/>
  <c r="P4317" i="1"/>
  <c r="P4318" i="1"/>
  <c r="P4319" i="1"/>
  <c r="P4320" i="1"/>
  <c r="P4321" i="1"/>
  <c r="P4322" i="1"/>
  <c r="P4323" i="1"/>
  <c r="P4324" i="1"/>
  <c r="P4325" i="1"/>
  <c r="P4326" i="1"/>
  <c r="P4327" i="1"/>
  <c r="P4328" i="1"/>
  <c r="P4329" i="1"/>
  <c r="P4330" i="1"/>
  <c r="P4331" i="1"/>
  <c r="P4332" i="1"/>
  <c r="P4333" i="1"/>
  <c r="P4334" i="1"/>
  <c r="P4335" i="1"/>
  <c r="P4336" i="1"/>
  <c r="P4337" i="1"/>
  <c r="P4338" i="1"/>
  <c r="P4339" i="1"/>
  <c r="P4340" i="1"/>
  <c r="P4341" i="1"/>
  <c r="P4342" i="1"/>
  <c r="P4343" i="1"/>
  <c r="P4344" i="1"/>
  <c r="P4345" i="1"/>
  <c r="P4346" i="1"/>
  <c r="P4347" i="1"/>
  <c r="P4348" i="1"/>
  <c r="P4349" i="1"/>
  <c r="P4350" i="1"/>
  <c r="P4351" i="1"/>
  <c r="P4352" i="1"/>
  <c r="P4353" i="1"/>
  <c r="P4354" i="1"/>
  <c r="P4355" i="1"/>
  <c r="P4356" i="1"/>
  <c r="P4357" i="1"/>
  <c r="P4358" i="1"/>
  <c r="P4359" i="1"/>
  <c r="P4360" i="1"/>
  <c r="P4361" i="1"/>
  <c r="P4362" i="1"/>
  <c r="P4363" i="1"/>
  <c r="P4364" i="1"/>
  <c r="P4365" i="1"/>
  <c r="P4366" i="1"/>
  <c r="P4367" i="1"/>
  <c r="P4368" i="1"/>
  <c r="P4369" i="1"/>
  <c r="P4370" i="1"/>
  <c r="P4371" i="1"/>
  <c r="P4372" i="1"/>
  <c r="P4373" i="1"/>
  <c r="P4374" i="1"/>
  <c r="P4375" i="1"/>
  <c r="P4376" i="1"/>
  <c r="P4377" i="1"/>
  <c r="P4378" i="1"/>
  <c r="P4379" i="1"/>
  <c r="P4380" i="1"/>
  <c r="P4381" i="1"/>
  <c r="P4382" i="1"/>
  <c r="P4383" i="1"/>
  <c r="P4384" i="1"/>
  <c r="P4385" i="1"/>
  <c r="P4386" i="1"/>
  <c r="P4387" i="1"/>
  <c r="P4388" i="1"/>
  <c r="P4389" i="1"/>
  <c r="P4390" i="1"/>
  <c r="P4391" i="1"/>
  <c r="P4392" i="1"/>
  <c r="P4393" i="1"/>
  <c r="P4394" i="1"/>
  <c r="P4395" i="1"/>
  <c r="P4396" i="1"/>
  <c r="P4397" i="1"/>
  <c r="P4398" i="1"/>
  <c r="P4399" i="1"/>
  <c r="P4400" i="1"/>
  <c r="P4401" i="1"/>
  <c r="P4402" i="1"/>
  <c r="P4403" i="1"/>
  <c r="P4404" i="1"/>
  <c r="P4405" i="1"/>
  <c r="P4406" i="1"/>
  <c r="P4407" i="1"/>
  <c r="P4408" i="1"/>
  <c r="P4409" i="1"/>
  <c r="P4410" i="1"/>
  <c r="P4411" i="1"/>
  <c r="P4412" i="1"/>
  <c r="P4413" i="1"/>
  <c r="P4414" i="1"/>
  <c r="P4415" i="1"/>
  <c r="P4416" i="1"/>
  <c r="P4417" i="1"/>
  <c r="P4418" i="1"/>
  <c r="P4419" i="1"/>
  <c r="P4420" i="1"/>
  <c r="P4421" i="1"/>
  <c r="P4422" i="1"/>
  <c r="P4423" i="1"/>
  <c r="P4424" i="1"/>
  <c r="P4425" i="1"/>
  <c r="P4426" i="1"/>
  <c r="P4427" i="1"/>
  <c r="P4428" i="1"/>
  <c r="P4429" i="1"/>
  <c r="P4430" i="1"/>
  <c r="P4431" i="1"/>
  <c r="P4432" i="1"/>
  <c r="P4433" i="1"/>
  <c r="P4434" i="1"/>
  <c r="P4435" i="1"/>
  <c r="P4436" i="1"/>
  <c r="P4437" i="1"/>
  <c r="P4438" i="1"/>
  <c r="P4439" i="1"/>
  <c r="P4440" i="1"/>
  <c r="P4441" i="1"/>
  <c r="P4442" i="1"/>
  <c r="P4443" i="1"/>
  <c r="P4444" i="1"/>
  <c r="P4445" i="1"/>
  <c r="P4446" i="1"/>
  <c r="P4447" i="1"/>
  <c r="P4448" i="1"/>
  <c r="P4449" i="1"/>
  <c r="P4450" i="1"/>
  <c r="P4451" i="1"/>
  <c r="P4452" i="1"/>
  <c r="P4453" i="1"/>
  <c r="P4454" i="1"/>
  <c r="P4455" i="1"/>
  <c r="P4456" i="1"/>
  <c r="P4457" i="1"/>
  <c r="P4458" i="1"/>
  <c r="P4459" i="1"/>
  <c r="P4460" i="1"/>
  <c r="P4461" i="1"/>
  <c r="P4462" i="1"/>
  <c r="P4463" i="1"/>
  <c r="P4464" i="1"/>
  <c r="P4465" i="1"/>
  <c r="P4466" i="1"/>
  <c r="P4467" i="1"/>
  <c r="P4468" i="1"/>
  <c r="P4469" i="1"/>
  <c r="P4470" i="1"/>
  <c r="P4471" i="1"/>
  <c r="P4472" i="1"/>
  <c r="P4473" i="1"/>
  <c r="P4474" i="1"/>
  <c r="P4475" i="1"/>
  <c r="P4476" i="1"/>
  <c r="P4477" i="1"/>
  <c r="P4478" i="1"/>
  <c r="P4479" i="1"/>
  <c r="P4480" i="1"/>
  <c r="P4481" i="1"/>
  <c r="P4482" i="1"/>
  <c r="P4483" i="1"/>
  <c r="P4484" i="1"/>
  <c r="P4485" i="1"/>
  <c r="P4486" i="1"/>
  <c r="P4487" i="1"/>
  <c r="P4488" i="1"/>
  <c r="P4489" i="1"/>
  <c r="P4490" i="1"/>
  <c r="P4491" i="1"/>
  <c r="P4492" i="1"/>
  <c r="P4493" i="1"/>
  <c r="P4494" i="1"/>
  <c r="P4495" i="1"/>
  <c r="P4496" i="1"/>
  <c r="P4497" i="1"/>
  <c r="P4498" i="1"/>
  <c r="P4499" i="1"/>
  <c r="P4500" i="1"/>
  <c r="P4501" i="1"/>
  <c r="P4502" i="1"/>
  <c r="P4503" i="1"/>
  <c r="P4504" i="1"/>
  <c r="P4505" i="1"/>
  <c r="P4506" i="1"/>
  <c r="P4507" i="1"/>
  <c r="P4508" i="1"/>
  <c r="P4509" i="1"/>
  <c r="P4510" i="1"/>
  <c r="P4511" i="1"/>
  <c r="P4512" i="1"/>
  <c r="P4513" i="1"/>
  <c r="P4514" i="1"/>
  <c r="P4515" i="1"/>
  <c r="P4516" i="1"/>
  <c r="P4517" i="1"/>
  <c r="P4518" i="1"/>
  <c r="P4519" i="1"/>
  <c r="P4520" i="1"/>
  <c r="P4521" i="1"/>
  <c r="P4522" i="1"/>
  <c r="P4523" i="1"/>
  <c r="P4524" i="1"/>
  <c r="P4525" i="1"/>
  <c r="P4526" i="1"/>
  <c r="P4527" i="1"/>
  <c r="P4528" i="1"/>
  <c r="P4529" i="1"/>
  <c r="P4530" i="1"/>
  <c r="P4531" i="1"/>
  <c r="P4532" i="1"/>
  <c r="P4533" i="1"/>
  <c r="P4534" i="1"/>
  <c r="P4535" i="1"/>
  <c r="P4536" i="1"/>
  <c r="P4537" i="1"/>
  <c r="P4538" i="1"/>
  <c r="P4539" i="1"/>
  <c r="P4540" i="1"/>
  <c r="P4541" i="1"/>
  <c r="P4542" i="1"/>
  <c r="P4543" i="1"/>
  <c r="P4544" i="1"/>
  <c r="P4545" i="1"/>
  <c r="P4546" i="1"/>
  <c r="P4547" i="1"/>
  <c r="P4548" i="1"/>
  <c r="P4549" i="1"/>
  <c r="P4550" i="1"/>
  <c r="P4551" i="1"/>
  <c r="P4552" i="1"/>
  <c r="P4553" i="1"/>
  <c r="P4554" i="1"/>
  <c r="P4555" i="1"/>
  <c r="P4556" i="1"/>
  <c r="P4557" i="1"/>
  <c r="P4558" i="1"/>
  <c r="P4559" i="1"/>
  <c r="P4560" i="1"/>
  <c r="P4561" i="1"/>
  <c r="P4562" i="1"/>
  <c r="P4563" i="1"/>
  <c r="P4564" i="1"/>
  <c r="P4565" i="1"/>
  <c r="P4566" i="1"/>
  <c r="P4567" i="1"/>
  <c r="P4568" i="1"/>
  <c r="P4569" i="1"/>
  <c r="P4570" i="1"/>
  <c r="P4571" i="1"/>
  <c r="P4572" i="1"/>
  <c r="P4573" i="1"/>
  <c r="P4574" i="1"/>
  <c r="P4575" i="1"/>
  <c r="P4576" i="1"/>
  <c r="P4577" i="1"/>
  <c r="P4578" i="1"/>
  <c r="P4579" i="1"/>
  <c r="P4580" i="1"/>
  <c r="P4581" i="1"/>
  <c r="P4582" i="1"/>
  <c r="P4583" i="1"/>
  <c r="P4584" i="1"/>
  <c r="P4585" i="1"/>
  <c r="P4586" i="1"/>
  <c r="P4587" i="1"/>
  <c r="P4588" i="1"/>
  <c r="P4589" i="1"/>
  <c r="P4590" i="1"/>
  <c r="P4591" i="1"/>
  <c r="P4592" i="1"/>
  <c r="P4593" i="1"/>
  <c r="P4594" i="1"/>
  <c r="P4595" i="1"/>
  <c r="P4596" i="1"/>
  <c r="P4597" i="1"/>
  <c r="P4598" i="1"/>
  <c r="P4599" i="1"/>
  <c r="P4600" i="1"/>
  <c r="P4601" i="1"/>
  <c r="P4602" i="1"/>
  <c r="P4603" i="1"/>
  <c r="P4604" i="1"/>
  <c r="P4605" i="1"/>
  <c r="P4606" i="1"/>
  <c r="P4607" i="1"/>
  <c r="P4608" i="1"/>
  <c r="P4609" i="1"/>
  <c r="P4610" i="1"/>
  <c r="P4611" i="1"/>
  <c r="P4612" i="1"/>
  <c r="P4613" i="1"/>
  <c r="P4614" i="1"/>
  <c r="P4615" i="1"/>
  <c r="P4616" i="1"/>
  <c r="P4617" i="1"/>
  <c r="P4618" i="1"/>
  <c r="P4619" i="1"/>
  <c r="P4620" i="1"/>
  <c r="P4621" i="1"/>
  <c r="P4622" i="1"/>
  <c r="P4623" i="1"/>
  <c r="P4624" i="1"/>
  <c r="P4625" i="1"/>
  <c r="P4626" i="1"/>
  <c r="P4627" i="1"/>
  <c r="P4628" i="1"/>
  <c r="P4629" i="1"/>
  <c r="P4630" i="1"/>
  <c r="P4631" i="1"/>
  <c r="P4632" i="1"/>
  <c r="P4633" i="1"/>
  <c r="P4634" i="1"/>
  <c r="P4635" i="1"/>
  <c r="P4636" i="1"/>
  <c r="P4637" i="1"/>
  <c r="P4638" i="1"/>
  <c r="P4639" i="1"/>
  <c r="P4640" i="1"/>
  <c r="P4641" i="1"/>
  <c r="P4642" i="1"/>
  <c r="P4643" i="1"/>
  <c r="P4644" i="1"/>
  <c r="P4645" i="1"/>
  <c r="P4646" i="1"/>
  <c r="P4647" i="1"/>
  <c r="P4648" i="1"/>
  <c r="P4649" i="1"/>
  <c r="P4650" i="1"/>
  <c r="P4651" i="1"/>
  <c r="P4652" i="1"/>
  <c r="P4653" i="1"/>
  <c r="P4654" i="1"/>
  <c r="P4655" i="1"/>
  <c r="P4656" i="1"/>
  <c r="P4657" i="1"/>
  <c r="P4658" i="1"/>
  <c r="P4659" i="1"/>
  <c r="P4660" i="1"/>
  <c r="P4661" i="1"/>
  <c r="P4662" i="1"/>
  <c r="P4663" i="1"/>
  <c r="P4664" i="1"/>
  <c r="P4665" i="1"/>
  <c r="P4666" i="1"/>
  <c r="P4667" i="1"/>
  <c r="P4668" i="1"/>
  <c r="P4669" i="1"/>
  <c r="P4670" i="1"/>
  <c r="P4671" i="1"/>
  <c r="P4672" i="1"/>
  <c r="P4673" i="1"/>
  <c r="P4674" i="1"/>
  <c r="P4675" i="1"/>
  <c r="P4676" i="1"/>
  <c r="P4677" i="1"/>
  <c r="P4678" i="1"/>
  <c r="P4679" i="1"/>
  <c r="P4680" i="1"/>
  <c r="P4681" i="1"/>
  <c r="P4682" i="1"/>
  <c r="P4683" i="1"/>
  <c r="P4684" i="1"/>
  <c r="P4685" i="1"/>
  <c r="P4686" i="1"/>
  <c r="P4687" i="1"/>
  <c r="P4688" i="1"/>
  <c r="P4689" i="1"/>
  <c r="P4690" i="1"/>
  <c r="P4691" i="1"/>
  <c r="P4692" i="1"/>
  <c r="P4693" i="1"/>
  <c r="P4694" i="1"/>
  <c r="P4695" i="1"/>
  <c r="P4696" i="1"/>
  <c r="P4697" i="1"/>
  <c r="P4698" i="1"/>
  <c r="P4699" i="1"/>
  <c r="P4700" i="1"/>
  <c r="P4701" i="1"/>
  <c r="P4702" i="1"/>
  <c r="P4703" i="1"/>
  <c r="P4704" i="1"/>
  <c r="P4705" i="1"/>
  <c r="P4706" i="1"/>
  <c r="P4707" i="1"/>
  <c r="P4708" i="1"/>
  <c r="P4709" i="1"/>
  <c r="P4710" i="1"/>
  <c r="P4711" i="1"/>
  <c r="P4712" i="1"/>
  <c r="P4713" i="1"/>
  <c r="P4714" i="1"/>
  <c r="P4715" i="1"/>
  <c r="P4716" i="1"/>
  <c r="P4717" i="1"/>
  <c r="P4718" i="1"/>
  <c r="P4719" i="1"/>
  <c r="P4720" i="1"/>
  <c r="P4721" i="1"/>
  <c r="P4722" i="1"/>
  <c r="P4723" i="1"/>
  <c r="P4724" i="1"/>
  <c r="P4725" i="1"/>
  <c r="P4726" i="1"/>
  <c r="P4727" i="1"/>
  <c r="P4728" i="1"/>
  <c r="P4729" i="1"/>
  <c r="P4730" i="1"/>
  <c r="P4731" i="1"/>
  <c r="P4732" i="1"/>
  <c r="P4733" i="1"/>
  <c r="P4734" i="1"/>
  <c r="P4735" i="1"/>
  <c r="P4736" i="1"/>
  <c r="P4737" i="1"/>
  <c r="P4738" i="1"/>
  <c r="P4739" i="1"/>
  <c r="P4740" i="1"/>
  <c r="P4741" i="1"/>
  <c r="P4742" i="1"/>
  <c r="P4743" i="1"/>
  <c r="P4744" i="1"/>
  <c r="P4745" i="1"/>
  <c r="P4746" i="1"/>
  <c r="P4747" i="1"/>
  <c r="P4748" i="1"/>
  <c r="P4749" i="1"/>
  <c r="P4750" i="1"/>
  <c r="P4751" i="1"/>
  <c r="P4752" i="1"/>
  <c r="P4753" i="1"/>
  <c r="P4754" i="1"/>
  <c r="P4755" i="1"/>
  <c r="P4756" i="1"/>
  <c r="P4757" i="1"/>
  <c r="P4758" i="1"/>
  <c r="P4759" i="1"/>
  <c r="P4760" i="1"/>
  <c r="P4761" i="1"/>
  <c r="P4762" i="1"/>
  <c r="P4763" i="1"/>
  <c r="P4764" i="1"/>
  <c r="P4765" i="1"/>
  <c r="P4766" i="1"/>
  <c r="P4767" i="1"/>
  <c r="P4768" i="1"/>
  <c r="P4769" i="1"/>
  <c r="P4770" i="1"/>
  <c r="P4771" i="1"/>
  <c r="P4772" i="1"/>
  <c r="P4773" i="1"/>
  <c r="P4774" i="1"/>
  <c r="P4775" i="1"/>
  <c r="P4776" i="1"/>
  <c r="P4777" i="1"/>
  <c r="P4778" i="1"/>
  <c r="P4779" i="1"/>
  <c r="P4780" i="1"/>
  <c r="P4781" i="1"/>
  <c r="P4782" i="1"/>
  <c r="P4783" i="1"/>
  <c r="P4784" i="1"/>
  <c r="P4785" i="1"/>
  <c r="P4786" i="1"/>
  <c r="P4787" i="1"/>
  <c r="P4788" i="1"/>
  <c r="P4789" i="1"/>
  <c r="P4790" i="1"/>
  <c r="P4791" i="1"/>
  <c r="P4792" i="1"/>
  <c r="P4793" i="1"/>
  <c r="P4794" i="1"/>
  <c r="P4795" i="1"/>
  <c r="P4796" i="1"/>
  <c r="P4797" i="1"/>
  <c r="P4798" i="1"/>
  <c r="P4799" i="1"/>
  <c r="P4800" i="1"/>
  <c r="P4801" i="1"/>
  <c r="P4802" i="1"/>
  <c r="P4803" i="1"/>
  <c r="P4804" i="1"/>
  <c r="P4805" i="1"/>
  <c r="P4806" i="1"/>
  <c r="P4807" i="1"/>
  <c r="P4808" i="1"/>
  <c r="P4809" i="1"/>
  <c r="P4810" i="1"/>
  <c r="P4811" i="1"/>
  <c r="P4812" i="1"/>
  <c r="P4813" i="1"/>
  <c r="P4814" i="1"/>
  <c r="P4815" i="1"/>
  <c r="P4816" i="1"/>
  <c r="P4817" i="1"/>
  <c r="P4818" i="1"/>
  <c r="P4819" i="1"/>
  <c r="P4820" i="1"/>
  <c r="P4821" i="1"/>
  <c r="P4822" i="1"/>
  <c r="P4823" i="1"/>
  <c r="P4824" i="1"/>
  <c r="P4825" i="1"/>
  <c r="P4826" i="1"/>
  <c r="P4827" i="1"/>
  <c r="P4828" i="1"/>
  <c r="P4829" i="1"/>
  <c r="P4830" i="1"/>
  <c r="P4831" i="1"/>
  <c r="P4832" i="1"/>
  <c r="P4833" i="1"/>
  <c r="P4834" i="1"/>
  <c r="P4835" i="1"/>
  <c r="P4836" i="1"/>
  <c r="P4837" i="1"/>
  <c r="P4838" i="1"/>
  <c r="P4839" i="1"/>
  <c r="P4840" i="1"/>
  <c r="P4841" i="1"/>
  <c r="P4842" i="1"/>
  <c r="P4843" i="1"/>
  <c r="P4844" i="1"/>
  <c r="P4845" i="1"/>
  <c r="P4846" i="1"/>
  <c r="P4847" i="1"/>
  <c r="P4848" i="1"/>
  <c r="P4849" i="1"/>
  <c r="P4850" i="1"/>
  <c r="P4851" i="1"/>
  <c r="P4852" i="1"/>
  <c r="P4853" i="1"/>
  <c r="P4854" i="1"/>
  <c r="P4855" i="1"/>
  <c r="P4856" i="1"/>
  <c r="P4857" i="1"/>
  <c r="P4858" i="1"/>
  <c r="P4859" i="1"/>
  <c r="P4860" i="1"/>
  <c r="P4861" i="1"/>
  <c r="P4862" i="1"/>
  <c r="P4863" i="1"/>
  <c r="P4864" i="1"/>
  <c r="P4865" i="1"/>
  <c r="P4866" i="1"/>
  <c r="P4867" i="1"/>
  <c r="P4868" i="1"/>
  <c r="P4869" i="1"/>
  <c r="P4870" i="1"/>
  <c r="P4871" i="1"/>
  <c r="P4872" i="1"/>
  <c r="P4873" i="1"/>
  <c r="P4874" i="1"/>
  <c r="P4875" i="1"/>
  <c r="P4876" i="1"/>
  <c r="P4877" i="1"/>
  <c r="P4878" i="1"/>
  <c r="P4879" i="1"/>
  <c r="P4880" i="1"/>
  <c r="P4881" i="1"/>
  <c r="P4882" i="1"/>
  <c r="P4883" i="1"/>
  <c r="P4884" i="1"/>
  <c r="P4885" i="1"/>
  <c r="P4886" i="1"/>
  <c r="P4887" i="1"/>
  <c r="P4888" i="1"/>
  <c r="P4889" i="1"/>
  <c r="P4890" i="1"/>
  <c r="P4891" i="1"/>
  <c r="P4892" i="1"/>
  <c r="P4893" i="1"/>
  <c r="P4894" i="1"/>
  <c r="P4895" i="1"/>
  <c r="P4896" i="1"/>
  <c r="P4897" i="1"/>
  <c r="P4898" i="1"/>
  <c r="P4899" i="1"/>
  <c r="P4900" i="1"/>
  <c r="P4901" i="1"/>
  <c r="P4902" i="1"/>
  <c r="P4903" i="1"/>
  <c r="P4904" i="1"/>
  <c r="P4905" i="1"/>
  <c r="P4906" i="1"/>
  <c r="P4907" i="1"/>
  <c r="P4908" i="1"/>
  <c r="P4909" i="1"/>
  <c r="P4910" i="1"/>
  <c r="P4911" i="1"/>
  <c r="P4912" i="1"/>
  <c r="P4913" i="1"/>
  <c r="P4914" i="1"/>
  <c r="P4915" i="1"/>
  <c r="P4916" i="1"/>
  <c r="P4917" i="1"/>
  <c r="P4918" i="1"/>
  <c r="P4919" i="1"/>
  <c r="P4920" i="1"/>
  <c r="P4921" i="1"/>
  <c r="P4922" i="1"/>
  <c r="P4923" i="1"/>
  <c r="P4924" i="1"/>
  <c r="P4925" i="1"/>
  <c r="P4926" i="1"/>
  <c r="P4927" i="1"/>
  <c r="P4928" i="1"/>
  <c r="P4929" i="1"/>
  <c r="P4930" i="1"/>
  <c r="P4931" i="1"/>
  <c r="P4932" i="1"/>
  <c r="P4933" i="1"/>
  <c r="P4934" i="1"/>
  <c r="P4935" i="1"/>
  <c r="P4936" i="1"/>
  <c r="P4937" i="1"/>
  <c r="P4938" i="1"/>
  <c r="P4939" i="1"/>
  <c r="P4940" i="1"/>
  <c r="P4941" i="1"/>
  <c r="P4942" i="1"/>
  <c r="P4943" i="1"/>
  <c r="P4944" i="1"/>
  <c r="P4945" i="1"/>
  <c r="P4946" i="1"/>
  <c r="P4947" i="1"/>
  <c r="P4948" i="1"/>
  <c r="P4949" i="1"/>
  <c r="P4950" i="1"/>
  <c r="P4951" i="1"/>
  <c r="P4952" i="1"/>
  <c r="P4953" i="1"/>
  <c r="P4954" i="1"/>
  <c r="P4955" i="1"/>
  <c r="P4956" i="1"/>
  <c r="P4957" i="1"/>
  <c r="P4958" i="1"/>
  <c r="P4959" i="1"/>
  <c r="P4960" i="1"/>
  <c r="P4961" i="1"/>
  <c r="P4962" i="1"/>
  <c r="P4963" i="1"/>
  <c r="P4964" i="1"/>
  <c r="P4965" i="1"/>
  <c r="P4966" i="1"/>
  <c r="P4967" i="1"/>
  <c r="P4968" i="1"/>
  <c r="P4969" i="1"/>
  <c r="P4970" i="1"/>
  <c r="P4971" i="1"/>
  <c r="P4972" i="1"/>
  <c r="P4973" i="1"/>
  <c r="P4974" i="1"/>
  <c r="P4975" i="1"/>
  <c r="P4976" i="1"/>
  <c r="P4977" i="1"/>
  <c r="P4978" i="1"/>
  <c r="P4979" i="1"/>
  <c r="P4980" i="1"/>
  <c r="P4981" i="1"/>
  <c r="P4982" i="1"/>
  <c r="P4983" i="1"/>
  <c r="P4984" i="1"/>
  <c r="P4985" i="1"/>
  <c r="P4986" i="1"/>
  <c r="P4987" i="1"/>
  <c r="P4988" i="1"/>
  <c r="P4989" i="1"/>
  <c r="P4990" i="1"/>
  <c r="P4991" i="1"/>
  <c r="P4992" i="1"/>
  <c r="P4993" i="1"/>
  <c r="P4994" i="1"/>
  <c r="P4995" i="1"/>
  <c r="P4996" i="1"/>
  <c r="P4997" i="1"/>
  <c r="P4998" i="1"/>
  <c r="P4999" i="1"/>
  <c r="P5000" i="1"/>
  <c r="P5001" i="1"/>
  <c r="O2" i="1"/>
  <c r="O3" i="1"/>
  <c r="O4" i="1"/>
  <c r="O5" i="1"/>
  <c r="O6" i="1"/>
  <c r="O7" i="1"/>
  <c r="O8" i="1"/>
  <c r="O9" i="1"/>
  <c r="O10" i="1"/>
  <c r="O11" i="1"/>
  <c r="O12" i="1"/>
  <c r="O13" i="1"/>
  <c r="O14" i="1"/>
  <c r="O15" i="1"/>
  <c r="O16" i="1"/>
  <c r="O17" i="1"/>
  <c r="O18" i="1"/>
  <c r="O19" i="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M2" i="1"/>
  <c r="N2" i="1" s="1"/>
  <c r="M3" i="1"/>
  <c r="N3" i="1" s="1"/>
  <c r="M4" i="1"/>
  <c r="N4" i="1" s="1"/>
  <c r="M5" i="1"/>
  <c r="N5" i="1" s="1"/>
  <c r="M6" i="1"/>
  <c r="N6" i="1" s="1"/>
  <c r="M7" i="1"/>
  <c r="N7" i="1" s="1"/>
  <c r="M8" i="1"/>
  <c r="N8" i="1" s="1"/>
  <c r="M9" i="1"/>
  <c r="N9" i="1" s="1"/>
  <c r="M10" i="1"/>
  <c r="N10" i="1" s="1"/>
  <c r="M11" i="1"/>
  <c r="N11" i="1" s="1"/>
  <c r="M12" i="1"/>
  <c r="N12" i="1" s="1"/>
  <c r="M13" i="1"/>
  <c r="N13" i="1" s="1"/>
  <c r="M14" i="1"/>
  <c r="N14" i="1" s="1"/>
  <c r="M15" i="1"/>
  <c r="N15" i="1" s="1"/>
  <c r="M16" i="1"/>
  <c r="N16" i="1" s="1"/>
  <c r="M17" i="1"/>
  <c r="N17" i="1" s="1"/>
  <c r="M18" i="1"/>
  <c r="N18" i="1" s="1"/>
  <c r="M19" i="1"/>
  <c r="N19" i="1" s="1"/>
  <c r="M20" i="1"/>
  <c r="N20" i="1" s="1"/>
  <c r="M21" i="1"/>
  <c r="N21" i="1" s="1"/>
  <c r="M22" i="1"/>
  <c r="N22" i="1" s="1"/>
  <c r="M23" i="1"/>
  <c r="N23" i="1" s="1"/>
  <c r="M24" i="1"/>
  <c r="N24" i="1" s="1"/>
  <c r="M25" i="1"/>
  <c r="N25" i="1" s="1"/>
  <c r="M26" i="1"/>
  <c r="N26" i="1" s="1"/>
  <c r="M27" i="1"/>
  <c r="N27" i="1" s="1"/>
  <c r="M28" i="1"/>
  <c r="N28" i="1" s="1"/>
  <c r="M29" i="1"/>
  <c r="N29" i="1" s="1"/>
  <c r="M30" i="1"/>
  <c r="N30" i="1" s="1"/>
  <c r="M31" i="1"/>
  <c r="N31" i="1" s="1"/>
  <c r="M32" i="1"/>
  <c r="N32" i="1" s="1"/>
  <c r="M33" i="1"/>
  <c r="N33" i="1" s="1"/>
  <c r="M34" i="1"/>
  <c r="N34" i="1" s="1"/>
  <c r="M35" i="1"/>
  <c r="N35" i="1" s="1"/>
  <c r="M36" i="1"/>
  <c r="N36" i="1" s="1"/>
  <c r="M37" i="1"/>
  <c r="N37" i="1" s="1"/>
  <c r="M38" i="1"/>
  <c r="N38" i="1" s="1"/>
  <c r="M39" i="1"/>
  <c r="N39" i="1" s="1"/>
  <c r="M40" i="1"/>
  <c r="N40" i="1" s="1"/>
  <c r="M41" i="1"/>
  <c r="N41" i="1" s="1"/>
  <c r="M42" i="1"/>
  <c r="N42" i="1" s="1"/>
  <c r="M43" i="1"/>
  <c r="N43" i="1" s="1"/>
  <c r="M44" i="1"/>
  <c r="N44" i="1" s="1"/>
  <c r="M45" i="1"/>
  <c r="N45" i="1" s="1"/>
  <c r="M46" i="1"/>
  <c r="N46" i="1" s="1"/>
  <c r="M47" i="1"/>
  <c r="N47" i="1" s="1"/>
  <c r="M48" i="1"/>
  <c r="N48" i="1" s="1"/>
  <c r="M49" i="1"/>
  <c r="N49" i="1" s="1"/>
  <c r="M50" i="1"/>
  <c r="N50" i="1" s="1"/>
  <c r="M51" i="1"/>
  <c r="N51" i="1" s="1"/>
  <c r="M52" i="1"/>
  <c r="N52" i="1" s="1"/>
  <c r="M53" i="1"/>
  <c r="N53" i="1" s="1"/>
  <c r="M54" i="1"/>
  <c r="N54" i="1" s="1"/>
  <c r="M55" i="1"/>
  <c r="N55" i="1" s="1"/>
  <c r="M56" i="1"/>
  <c r="N56" i="1" s="1"/>
  <c r="M57" i="1"/>
  <c r="N57" i="1" s="1"/>
  <c r="M58" i="1"/>
  <c r="N58" i="1" s="1"/>
  <c r="M59" i="1"/>
  <c r="N59" i="1" s="1"/>
  <c r="M60" i="1"/>
  <c r="N60" i="1" s="1"/>
  <c r="M61" i="1"/>
  <c r="N61" i="1" s="1"/>
  <c r="M62" i="1"/>
  <c r="N62" i="1" s="1"/>
  <c r="M63" i="1"/>
  <c r="N63" i="1" s="1"/>
  <c r="M64" i="1"/>
  <c r="N64" i="1" s="1"/>
  <c r="M65" i="1"/>
  <c r="N65" i="1" s="1"/>
  <c r="M66" i="1"/>
  <c r="N66" i="1" s="1"/>
  <c r="M67" i="1"/>
  <c r="N67" i="1" s="1"/>
  <c r="M68" i="1"/>
  <c r="N68" i="1" s="1"/>
  <c r="M69" i="1"/>
  <c r="N69" i="1" s="1"/>
  <c r="M70" i="1"/>
  <c r="N70" i="1" s="1"/>
  <c r="M71" i="1"/>
  <c r="N71" i="1" s="1"/>
  <c r="M72" i="1"/>
  <c r="N72" i="1" s="1"/>
  <c r="M73" i="1"/>
  <c r="N73" i="1" s="1"/>
  <c r="M74" i="1"/>
  <c r="N74" i="1" s="1"/>
  <c r="M75" i="1"/>
  <c r="N75" i="1" s="1"/>
  <c r="M76" i="1"/>
  <c r="N76" i="1" s="1"/>
  <c r="M77" i="1"/>
  <c r="N77" i="1" s="1"/>
  <c r="M78" i="1"/>
  <c r="N78" i="1" s="1"/>
  <c r="M79" i="1"/>
  <c r="N79" i="1" s="1"/>
  <c r="M80" i="1"/>
  <c r="N80" i="1" s="1"/>
  <c r="M81" i="1"/>
  <c r="N81" i="1" s="1"/>
  <c r="M82" i="1"/>
  <c r="N82" i="1" s="1"/>
  <c r="M83" i="1"/>
  <c r="N83" i="1" s="1"/>
  <c r="M84" i="1"/>
  <c r="N84" i="1" s="1"/>
  <c r="M85" i="1"/>
  <c r="N85" i="1" s="1"/>
  <c r="M86" i="1"/>
  <c r="N86" i="1" s="1"/>
  <c r="M87" i="1"/>
  <c r="N87" i="1" s="1"/>
  <c r="M88" i="1"/>
  <c r="N88" i="1" s="1"/>
  <c r="M89" i="1"/>
  <c r="N89" i="1" s="1"/>
  <c r="M90" i="1"/>
  <c r="N90" i="1" s="1"/>
  <c r="M91" i="1"/>
  <c r="N91" i="1" s="1"/>
  <c r="M92" i="1"/>
  <c r="N92" i="1" s="1"/>
  <c r="M93" i="1"/>
  <c r="N93" i="1" s="1"/>
  <c r="M94" i="1"/>
  <c r="N94" i="1" s="1"/>
  <c r="M95" i="1"/>
  <c r="N95" i="1" s="1"/>
  <c r="M96" i="1"/>
  <c r="N96" i="1" s="1"/>
  <c r="M97" i="1"/>
  <c r="N97" i="1" s="1"/>
  <c r="M98" i="1"/>
  <c r="N98" i="1" s="1"/>
  <c r="M99" i="1"/>
  <c r="N99" i="1" s="1"/>
  <c r="M100" i="1"/>
  <c r="N100" i="1" s="1"/>
  <c r="M101" i="1"/>
  <c r="N101" i="1" s="1"/>
  <c r="M102" i="1"/>
  <c r="N102" i="1" s="1"/>
  <c r="M103" i="1"/>
  <c r="N103" i="1" s="1"/>
  <c r="M104" i="1"/>
  <c r="N104" i="1" s="1"/>
  <c r="M105" i="1"/>
  <c r="N105" i="1" s="1"/>
  <c r="M106" i="1"/>
  <c r="N106" i="1" s="1"/>
  <c r="M107" i="1"/>
  <c r="N107" i="1" s="1"/>
  <c r="M108" i="1"/>
  <c r="N108" i="1" s="1"/>
  <c r="M109" i="1"/>
  <c r="N109" i="1" s="1"/>
  <c r="M110" i="1"/>
  <c r="N110" i="1" s="1"/>
  <c r="M111" i="1"/>
  <c r="N111" i="1" s="1"/>
  <c r="M112" i="1"/>
  <c r="N112" i="1" s="1"/>
  <c r="M113" i="1"/>
  <c r="N113" i="1" s="1"/>
  <c r="M114" i="1"/>
  <c r="N114" i="1" s="1"/>
  <c r="M115" i="1"/>
  <c r="N115" i="1" s="1"/>
  <c r="M116" i="1"/>
  <c r="N116" i="1" s="1"/>
  <c r="M117" i="1"/>
  <c r="N117" i="1" s="1"/>
  <c r="M118" i="1"/>
  <c r="N118" i="1" s="1"/>
  <c r="M119" i="1"/>
  <c r="N119" i="1" s="1"/>
  <c r="M120" i="1"/>
  <c r="N120" i="1" s="1"/>
  <c r="M121" i="1"/>
  <c r="N121" i="1" s="1"/>
  <c r="M122" i="1"/>
  <c r="N122" i="1" s="1"/>
  <c r="M123" i="1"/>
  <c r="N123" i="1" s="1"/>
  <c r="M124" i="1"/>
  <c r="N124" i="1" s="1"/>
  <c r="M125" i="1"/>
  <c r="N125" i="1" s="1"/>
  <c r="M126" i="1"/>
  <c r="N126" i="1" s="1"/>
  <c r="M127" i="1"/>
  <c r="N127" i="1" s="1"/>
  <c r="M128" i="1"/>
  <c r="N128" i="1" s="1"/>
  <c r="M129" i="1"/>
  <c r="N129" i="1" s="1"/>
  <c r="M130" i="1"/>
  <c r="N130" i="1" s="1"/>
  <c r="M131" i="1"/>
  <c r="N131" i="1" s="1"/>
  <c r="M132" i="1"/>
  <c r="N132" i="1" s="1"/>
  <c r="M133" i="1"/>
  <c r="N133" i="1" s="1"/>
  <c r="M134" i="1"/>
  <c r="N134" i="1" s="1"/>
  <c r="M135" i="1"/>
  <c r="N135" i="1" s="1"/>
  <c r="M136" i="1"/>
  <c r="N136" i="1" s="1"/>
  <c r="M137" i="1"/>
  <c r="N137" i="1" s="1"/>
  <c r="M138" i="1"/>
  <c r="N138" i="1" s="1"/>
  <c r="M139" i="1"/>
  <c r="N139" i="1" s="1"/>
  <c r="M140" i="1"/>
  <c r="N140" i="1" s="1"/>
  <c r="M141" i="1"/>
  <c r="N141" i="1" s="1"/>
  <c r="M142" i="1"/>
  <c r="N142" i="1" s="1"/>
  <c r="M143" i="1"/>
  <c r="N143" i="1" s="1"/>
  <c r="M144" i="1"/>
  <c r="N144" i="1" s="1"/>
  <c r="M145" i="1"/>
  <c r="N145" i="1" s="1"/>
  <c r="M146" i="1"/>
  <c r="N146" i="1" s="1"/>
  <c r="M147" i="1"/>
  <c r="N147" i="1" s="1"/>
  <c r="M148" i="1"/>
  <c r="N148" i="1" s="1"/>
  <c r="M149" i="1"/>
  <c r="N149" i="1" s="1"/>
  <c r="M150" i="1"/>
  <c r="N150" i="1" s="1"/>
  <c r="M151" i="1"/>
  <c r="N151" i="1" s="1"/>
  <c r="M152" i="1"/>
  <c r="N152" i="1" s="1"/>
  <c r="M153" i="1"/>
  <c r="N153" i="1" s="1"/>
  <c r="M154" i="1"/>
  <c r="N154" i="1" s="1"/>
  <c r="M155" i="1"/>
  <c r="N155" i="1" s="1"/>
  <c r="M156" i="1"/>
  <c r="N156" i="1" s="1"/>
  <c r="M157" i="1"/>
  <c r="N157" i="1" s="1"/>
  <c r="M158" i="1"/>
  <c r="N158" i="1" s="1"/>
  <c r="M159" i="1"/>
  <c r="N159" i="1" s="1"/>
  <c r="M160" i="1"/>
  <c r="N160" i="1" s="1"/>
  <c r="M161" i="1"/>
  <c r="N161" i="1" s="1"/>
  <c r="M162" i="1"/>
  <c r="N162" i="1" s="1"/>
  <c r="M163" i="1"/>
  <c r="N163" i="1" s="1"/>
  <c r="M164" i="1"/>
  <c r="N164" i="1" s="1"/>
  <c r="M165" i="1"/>
  <c r="N165" i="1" s="1"/>
  <c r="M166" i="1"/>
  <c r="N166" i="1" s="1"/>
  <c r="M167" i="1"/>
  <c r="N167" i="1" s="1"/>
  <c r="M168" i="1"/>
  <c r="N168" i="1" s="1"/>
  <c r="M169" i="1"/>
  <c r="N169" i="1" s="1"/>
  <c r="M170" i="1"/>
  <c r="N170" i="1" s="1"/>
  <c r="M171" i="1"/>
  <c r="N171" i="1" s="1"/>
  <c r="M172" i="1"/>
  <c r="N172" i="1" s="1"/>
  <c r="M173" i="1"/>
  <c r="N173" i="1" s="1"/>
  <c r="M174" i="1"/>
  <c r="N174" i="1" s="1"/>
  <c r="M175" i="1"/>
  <c r="N175" i="1" s="1"/>
  <c r="M176" i="1"/>
  <c r="N176" i="1" s="1"/>
  <c r="M177" i="1"/>
  <c r="N177" i="1" s="1"/>
  <c r="M178" i="1"/>
  <c r="N178" i="1" s="1"/>
  <c r="M179" i="1"/>
  <c r="N179" i="1" s="1"/>
  <c r="M180" i="1"/>
  <c r="N180" i="1" s="1"/>
  <c r="M181" i="1"/>
  <c r="N181" i="1" s="1"/>
  <c r="M182" i="1"/>
  <c r="N182" i="1" s="1"/>
  <c r="M183" i="1"/>
  <c r="N183" i="1" s="1"/>
  <c r="M184" i="1"/>
  <c r="N184" i="1" s="1"/>
  <c r="M185" i="1"/>
  <c r="N185" i="1" s="1"/>
  <c r="M186" i="1"/>
  <c r="N186" i="1" s="1"/>
  <c r="M187" i="1"/>
  <c r="N187" i="1" s="1"/>
  <c r="M188" i="1"/>
  <c r="N188" i="1" s="1"/>
  <c r="M189" i="1"/>
  <c r="N189" i="1" s="1"/>
  <c r="M190" i="1"/>
  <c r="N190" i="1" s="1"/>
  <c r="M191" i="1"/>
  <c r="N191" i="1" s="1"/>
  <c r="M192" i="1"/>
  <c r="N192" i="1" s="1"/>
  <c r="M193" i="1"/>
  <c r="N193" i="1" s="1"/>
  <c r="M194" i="1"/>
  <c r="N194" i="1" s="1"/>
  <c r="M195" i="1"/>
  <c r="N195" i="1" s="1"/>
  <c r="M196" i="1"/>
  <c r="N196" i="1" s="1"/>
  <c r="M197" i="1"/>
  <c r="N197" i="1" s="1"/>
  <c r="M198" i="1"/>
  <c r="N198" i="1" s="1"/>
  <c r="M199" i="1"/>
  <c r="N199" i="1" s="1"/>
  <c r="M200" i="1"/>
  <c r="N200" i="1" s="1"/>
  <c r="M201" i="1"/>
  <c r="N201" i="1" s="1"/>
  <c r="M202" i="1"/>
  <c r="N202" i="1" s="1"/>
  <c r="M203" i="1"/>
  <c r="N203" i="1" s="1"/>
  <c r="M204" i="1"/>
  <c r="N204" i="1" s="1"/>
  <c r="M205" i="1"/>
  <c r="N205" i="1" s="1"/>
  <c r="M206" i="1"/>
  <c r="N206" i="1" s="1"/>
  <c r="M207" i="1"/>
  <c r="N207" i="1" s="1"/>
  <c r="M208" i="1"/>
  <c r="N208" i="1" s="1"/>
  <c r="M209" i="1"/>
  <c r="N209" i="1" s="1"/>
  <c r="M210" i="1"/>
  <c r="N210" i="1" s="1"/>
  <c r="M211" i="1"/>
  <c r="N211" i="1" s="1"/>
  <c r="M212" i="1"/>
  <c r="N212" i="1" s="1"/>
  <c r="M213" i="1"/>
  <c r="N213" i="1" s="1"/>
  <c r="M214" i="1"/>
  <c r="N214" i="1" s="1"/>
  <c r="M215" i="1"/>
  <c r="N215" i="1" s="1"/>
  <c r="M216" i="1"/>
  <c r="N216" i="1" s="1"/>
  <c r="M217" i="1"/>
  <c r="N217" i="1" s="1"/>
  <c r="M218" i="1"/>
  <c r="N218" i="1" s="1"/>
  <c r="M219" i="1"/>
  <c r="N219" i="1" s="1"/>
  <c r="M220" i="1"/>
  <c r="N220" i="1" s="1"/>
  <c r="M221" i="1"/>
  <c r="N221" i="1" s="1"/>
  <c r="M222" i="1"/>
  <c r="N222" i="1" s="1"/>
  <c r="M223" i="1"/>
  <c r="N223" i="1" s="1"/>
  <c r="M224" i="1"/>
  <c r="N224" i="1" s="1"/>
  <c r="M225" i="1"/>
  <c r="N225" i="1" s="1"/>
  <c r="M226" i="1"/>
  <c r="N226" i="1" s="1"/>
  <c r="M227" i="1"/>
  <c r="N227" i="1" s="1"/>
  <c r="M228" i="1"/>
  <c r="N228" i="1" s="1"/>
  <c r="M229" i="1"/>
  <c r="N229" i="1" s="1"/>
  <c r="M230" i="1"/>
  <c r="N230" i="1" s="1"/>
  <c r="M231" i="1"/>
  <c r="N231" i="1" s="1"/>
  <c r="M232" i="1"/>
  <c r="N232" i="1" s="1"/>
  <c r="M233" i="1"/>
  <c r="N233" i="1" s="1"/>
  <c r="M234" i="1"/>
  <c r="N234" i="1" s="1"/>
  <c r="M235" i="1"/>
  <c r="N235" i="1" s="1"/>
  <c r="M236" i="1"/>
  <c r="N236" i="1" s="1"/>
  <c r="M237" i="1"/>
  <c r="N237" i="1" s="1"/>
  <c r="M238" i="1"/>
  <c r="N238" i="1" s="1"/>
  <c r="M239" i="1"/>
  <c r="N239" i="1" s="1"/>
  <c r="M240" i="1"/>
  <c r="N240" i="1" s="1"/>
  <c r="M241" i="1"/>
  <c r="N241" i="1" s="1"/>
  <c r="M242" i="1"/>
  <c r="N242" i="1" s="1"/>
  <c r="M243" i="1"/>
  <c r="N243" i="1" s="1"/>
  <c r="M244" i="1"/>
  <c r="N244" i="1" s="1"/>
  <c r="M245" i="1"/>
  <c r="N245" i="1" s="1"/>
  <c r="M246" i="1"/>
  <c r="N246" i="1" s="1"/>
  <c r="M247" i="1"/>
  <c r="N247" i="1" s="1"/>
  <c r="M248" i="1"/>
  <c r="N248" i="1" s="1"/>
  <c r="M249" i="1"/>
  <c r="N249" i="1" s="1"/>
  <c r="M250" i="1"/>
  <c r="N250" i="1" s="1"/>
  <c r="M251" i="1"/>
  <c r="N251" i="1" s="1"/>
  <c r="M252" i="1"/>
  <c r="N252" i="1" s="1"/>
  <c r="M253" i="1"/>
  <c r="N253" i="1" s="1"/>
  <c r="M254" i="1"/>
  <c r="N254" i="1" s="1"/>
  <c r="M255" i="1"/>
  <c r="N255" i="1" s="1"/>
  <c r="M256" i="1"/>
  <c r="N256" i="1" s="1"/>
  <c r="M257" i="1"/>
  <c r="N257" i="1" s="1"/>
  <c r="M258" i="1"/>
  <c r="N258" i="1" s="1"/>
  <c r="M259" i="1"/>
  <c r="N259" i="1" s="1"/>
  <c r="M260" i="1"/>
  <c r="N260" i="1" s="1"/>
  <c r="M261" i="1"/>
  <c r="N261" i="1" s="1"/>
  <c r="M262" i="1"/>
  <c r="N262" i="1" s="1"/>
  <c r="M263" i="1"/>
  <c r="N263" i="1" s="1"/>
  <c r="M264" i="1"/>
  <c r="N264" i="1" s="1"/>
  <c r="M265" i="1"/>
  <c r="N265" i="1" s="1"/>
  <c r="M266" i="1"/>
  <c r="N266" i="1" s="1"/>
  <c r="M267" i="1"/>
  <c r="N267" i="1" s="1"/>
  <c r="M268" i="1"/>
  <c r="N268" i="1" s="1"/>
  <c r="M269" i="1"/>
  <c r="N269" i="1" s="1"/>
  <c r="M270" i="1"/>
  <c r="N270" i="1" s="1"/>
  <c r="M271" i="1"/>
  <c r="N271" i="1" s="1"/>
  <c r="M272" i="1"/>
  <c r="N272" i="1" s="1"/>
  <c r="M273" i="1"/>
  <c r="N273" i="1" s="1"/>
  <c r="M274" i="1"/>
  <c r="N274" i="1" s="1"/>
  <c r="M275" i="1"/>
  <c r="N275" i="1" s="1"/>
  <c r="M276" i="1"/>
  <c r="N276" i="1" s="1"/>
  <c r="M277" i="1"/>
  <c r="N277" i="1" s="1"/>
  <c r="M278" i="1"/>
  <c r="N278" i="1" s="1"/>
  <c r="M279" i="1"/>
  <c r="N279" i="1" s="1"/>
  <c r="M280" i="1"/>
  <c r="N280" i="1" s="1"/>
  <c r="M281" i="1"/>
  <c r="N281" i="1" s="1"/>
  <c r="M282" i="1"/>
  <c r="N282" i="1" s="1"/>
  <c r="M283" i="1"/>
  <c r="N283" i="1" s="1"/>
  <c r="M284" i="1"/>
  <c r="N284" i="1" s="1"/>
  <c r="M285" i="1"/>
  <c r="N285" i="1" s="1"/>
  <c r="M286" i="1"/>
  <c r="N286" i="1" s="1"/>
  <c r="M287" i="1"/>
  <c r="N287" i="1" s="1"/>
  <c r="M288" i="1"/>
  <c r="N288" i="1" s="1"/>
  <c r="M289" i="1"/>
  <c r="N289" i="1" s="1"/>
  <c r="M290" i="1"/>
  <c r="N290" i="1" s="1"/>
  <c r="M291" i="1"/>
  <c r="N291" i="1" s="1"/>
  <c r="M292" i="1"/>
  <c r="N292" i="1" s="1"/>
  <c r="M293" i="1"/>
  <c r="N293" i="1" s="1"/>
  <c r="M294" i="1"/>
  <c r="N294" i="1" s="1"/>
  <c r="M295" i="1"/>
  <c r="N295" i="1" s="1"/>
  <c r="M296" i="1"/>
  <c r="N296" i="1" s="1"/>
  <c r="M297" i="1"/>
  <c r="N297" i="1" s="1"/>
  <c r="M298" i="1"/>
  <c r="N298" i="1" s="1"/>
  <c r="M299" i="1"/>
  <c r="N299" i="1" s="1"/>
  <c r="M300" i="1"/>
  <c r="N300" i="1" s="1"/>
  <c r="M301" i="1"/>
  <c r="N301" i="1" s="1"/>
  <c r="M302" i="1"/>
  <c r="N302" i="1" s="1"/>
  <c r="M303" i="1"/>
  <c r="N303" i="1" s="1"/>
  <c r="M304" i="1"/>
  <c r="N304" i="1" s="1"/>
  <c r="M305" i="1"/>
  <c r="N305" i="1" s="1"/>
  <c r="M306" i="1"/>
  <c r="N306" i="1" s="1"/>
  <c r="M307" i="1"/>
  <c r="N307" i="1" s="1"/>
  <c r="M308" i="1"/>
  <c r="N308" i="1" s="1"/>
  <c r="M309" i="1"/>
  <c r="N309" i="1" s="1"/>
  <c r="M310" i="1"/>
  <c r="N310" i="1" s="1"/>
  <c r="M311" i="1"/>
  <c r="N311" i="1" s="1"/>
  <c r="M312" i="1"/>
  <c r="N312" i="1" s="1"/>
  <c r="M313" i="1"/>
  <c r="N313" i="1" s="1"/>
  <c r="M314" i="1"/>
  <c r="N314" i="1" s="1"/>
  <c r="M315" i="1"/>
  <c r="N315" i="1" s="1"/>
  <c r="M316" i="1"/>
  <c r="N316" i="1" s="1"/>
  <c r="M317" i="1"/>
  <c r="N317" i="1" s="1"/>
  <c r="M318" i="1"/>
  <c r="N318" i="1" s="1"/>
  <c r="M319" i="1"/>
  <c r="N319" i="1" s="1"/>
  <c r="M320" i="1"/>
  <c r="N320" i="1" s="1"/>
  <c r="M321" i="1"/>
  <c r="N321" i="1" s="1"/>
  <c r="M322" i="1"/>
  <c r="N322" i="1" s="1"/>
  <c r="M323" i="1"/>
  <c r="N323" i="1" s="1"/>
  <c r="M324" i="1"/>
  <c r="N324" i="1" s="1"/>
  <c r="M325" i="1"/>
  <c r="N325" i="1" s="1"/>
  <c r="M326" i="1"/>
  <c r="N326" i="1" s="1"/>
  <c r="M327" i="1"/>
  <c r="N327" i="1" s="1"/>
  <c r="M328" i="1"/>
  <c r="N328" i="1" s="1"/>
  <c r="M329" i="1"/>
  <c r="N329" i="1" s="1"/>
  <c r="M330" i="1"/>
  <c r="N330" i="1" s="1"/>
  <c r="M331" i="1"/>
  <c r="N331" i="1" s="1"/>
  <c r="M332" i="1"/>
  <c r="N332" i="1" s="1"/>
  <c r="M333" i="1"/>
  <c r="N333" i="1" s="1"/>
  <c r="M334" i="1"/>
  <c r="N334" i="1" s="1"/>
  <c r="M335" i="1"/>
  <c r="N335" i="1" s="1"/>
  <c r="M336" i="1"/>
  <c r="N336" i="1" s="1"/>
  <c r="M337" i="1"/>
  <c r="N337" i="1" s="1"/>
  <c r="M338" i="1"/>
  <c r="N338" i="1" s="1"/>
  <c r="M339" i="1"/>
  <c r="N339" i="1" s="1"/>
  <c r="M340" i="1"/>
  <c r="N340" i="1" s="1"/>
  <c r="M341" i="1"/>
  <c r="N341" i="1" s="1"/>
  <c r="M342" i="1"/>
  <c r="N342" i="1" s="1"/>
  <c r="M343" i="1"/>
  <c r="N343" i="1" s="1"/>
  <c r="M344" i="1"/>
  <c r="N344" i="1" s="1"/>
  <c r="M345" i="1"/>
  <c r="N345" i="1" s="1"/>
  <c r="M346" i="1"/>
  <c r="N346" i="1" s="1"/>
  <c r="M347" i="1"/>
  <c r="N347" i="1" s="1"/>
  <c r="M348" i="1"/>
  <c r="N348" i="1" s="1"/>
  <c r="M349" i="1"/>
  <c r="N349" i="1" s="1"/>
  <c r="M350" i="1"/>
  <c r="N350" i="1" s="1"/>
  <c r="M351" i="1"/>
  <c r="N351" i="1" s="1"/>
  <c r="M352" i="1"/>
  <c r="N352" i="1" s="1"/>
  <c r="M353" i="1"/>
  <c r="N353" i="1" s="1"/>
  <c r="M354" i="1"/>
  <c r="N354" i="1" s="1"/>
  <c r="M355" i="1"/>
  <c r="N355" i="1" s="1"/>
  <c r="M356" i="1"/>
  <c r="N356" i="1" s="1"/>
  <c r="M357" i="1"/>
  <c r="N357" i="1" s="1"/>
  <c r="M358" i="1"/>
  <c r="N358" i="1" s="1"/>
  <c r="M359" i="1"/>
  <c r="N359" i="1" s="1"/>
  <c r="M360" i="1"/>
  <c r="N360" i="1" s="1"/>
  <c r="M361" i="1"/>
  <c r="N361" i="1" s="1"/>
  <c r="M362" i="1"/>
  <c r="N362" i="1" s="1"/>
  <c r="M363" i="1"/>
  <c r="N363" i="1" s="1"/>
  <c r="M364" i="1"/>
  <c r="N364" i="1" s="1"/>
  <c r="M365" i="1"/>
  <c r="N365" i="1" s="1"/>
  <c r="M366" i="1"/>
  <c r="N366" i="1" s="1"/>
  <c r="M367" i="1"/>
  <c r="N367" i="1" s="1"/>
  <c r="M368" i="1"/>
  <c r="N368" i="1" s="1"/>
  <c r="M369" i="1"/>
  <c r="N369" i="1" s="1"/>
  <c r="M370" i="1"/>
  <c r="N370" i="1" s="1"/>
  <c r="M371" i="1"/>
  <c r="N371" i="1" s="1"/>
  <c r="M372" i="1"/>
  <c r="N372" i="1" s="1"/>
  <c r="M373" i="1"/>
  <c r="N373" i="1" s="1"/>
  <c r="M374" i="1"/>
  <c r="N374" i="1" s="1"/>
  <c r="M375" i="1"/>
  <c r="N375" i="1" s="1"/>
  <c r="M376" i="1"/>
  <c r="N376" i="1" s="1"/>
  <c r="M377" i="1"/>
  <c r="N377" i="1" s="1"/>
  <c r="M378" i="1"/>
  <c r="N378" i="1" s="1"/>
  <c r="M379" i="1"/>
  <c r="N379" i="1" s="1"/>
  <c r="M380" i="1"/>
  <c r="N380" i="1" s="1"/>
  <c r="M381" i="1"/>
  <c r="N381" i="1" s="1"/>
  <c r="M382" i="1"/>
  <c r="N382" i="1" s="1"/>
  <c r="M383" i="1"/>
  <c r="N383" i="1" s="1"/>
  <c r="M384" i="1"/>
  <c r="N384" i="1" s="1"/>
  <c r="M385" i="1"/>
  <c r="N385" i="1" s="1"/>
  <c r="M386" i="1"/>
  <c r="N386" i="1" s="1"/>
  <c r="M387" i="1"/>
  <c r="N387" i="1" s="1"/>
  <c r="M388" i="1"/>
  <c r="N388" i="1" s="1"/>
  <c r="M389" i="1"/>
  <c r="N389" i="1" s="1"/>
  <c r="M390" i="1"/>
  <c r="N390" i="1" s="1"/>
  <c r="M391" i="1"/>
  <c r="N391" i="1" s="1"/>
  <c r="M392" i="1"/>
  <c r="N392" i="1" s="1"/>
  <c r="M393" i="1"/>
  <c r="N393" i="1" s="1"/>
  <c r="M394" i="1"/>
  <c r="N394" i="1" s="1"/>
  <c r="M395" i="1"/>
  <c r="N395" i="1" s="1"/>
  <c r="M396" i="1"/>
  <c r="N396" i="1" s="1"/>
  <c r="M397" i="1"/>
  <c r="N397" i="1" s="1"/>
  <c r="M398" i="1"/>
  <c r="N398" i="1" s="1"/>
  <c r="M399" i="1"/>
  <c r="N399" i="1" s="1"/>
  <c r="M400" i="1"/>
  <c r="N400" i="1" s="1"/>
  <c r="M401" i="1"/>
  <c r="N401" i="1" s="1"/>
  <c r="M402" i="1"/>
  <c r="N402" i="1" s="1"/>
  <c r="M403" i="1"/>
  <c r="N403" i="1" s="1"/>
  <c r="M404" i="1"/>
  <c r="N404" i="1" s="1"/>
  <c r="M405" i="1"/>
  <c r="N405" i="1" s="1"/>
  <c r="M406" i="1"/>
  <c r="N406" i="1" s="1"/>
  <c r="M407" i="1"/>
  <c r="N407" i="1" s="1"/>
  <c r="M408" i="1"/>
  <c r="N408" i="1" s="1"/>
  <c r="M409" i="1"/>
  <c r="N409" i="1" s="1"/>
  <c r="M410" i="1"/>
  <c r="N410" i="1" s="1"/>
  <c r="M411" i="1"/>
  <c r="N411" i="1" s="1"/>
  <c r="M412" i="1"/>
  <c r="N412" i="1" s="1"/>
  <c r="M413" i="1"/>
  <c r="N413" i="1" s="1"/>
  <c r="M414" i="1"/>
  <c r="N414" i="1" s="1"/>
  <c r="M415" i="1"/>
  <c r="N415" i="1" s="1"/>
  <c r="M416" i="1"/>
  <c r="N416" i="1" s="1"/>
  <c r="M417" i="1"/>
  <c r="N417" i="1" s="1"/>
  <c r="M418" i="1"/>
  <c r="N418" i="1" s="1"/>
  <c r="M419" i="1"/>
  <c r="N419" i="1" s="1"/>
  <c r="M420" i="1"/>
  <c r="N420" i="1" s="1"/>
  <c r="M421" i="1"/>
  <c r="N421" i="1" s="1"/>
  <c r="M422" i="1"/>
  <c r="N422" i="1" s="1"/>
  <c r="M423" i="1"/>
  <c r="N423" i="1" s="1"/>
  <c r="M424" i="1"/>
  <c r="N424" i="1" s="1"/>
  <c r="M425" i="1"/>
  <c r="N425" i="1" s="1"/>
  <c r="M426" i="1"/>
  <c r="N426" i="1" s="1"/>
  <c r="M427" i="1"/>
  <c r="N427" i="1" s="1"/>
  <c r="M428" i="1"/>
  <c r="N428" i="1" s="1"/>
  <c r="M429" i="1"/>
  <c r="N429" i="1" s="1"/>
  <c r="M430" i="1"/>
  <c r="N430" i="1" s="1"/>
  <c r="M431" i="1"/>
  <c r="N431" i="1" s="1"/>
  <c r="M432" i="1"/>
  <c r="N432" i="1" s="1"/>
  <c r="M433" i="1"/>
  <c r="N433" i="1" s="1"/>
  <c r="M434" i="1"/>
  <c r="N434" i="1" s="1"/>
  <c r="M435" i="1"/>
  <c r="N435" i="1" s="1"/>
  <c r="M436" i="1"/>
  <c r="N436" i="1" s="1"/>
  <c r="M437" i="1"/>
  <c r="N437" i="1" s="1"/>
  <c r="M438" i="1"/>
  <c r="N438" i="1" s="1"/>
  <c r="M439" i="1"/>
  <c r="N439" i="1" s="1"/>
  <c r="M440" i="1"/>
  <c r="N440" i="1" s="1"/>
  <c r="M441" i="1"/>
  <c r="N441" i="1" s="1"/>
  <c r="M442" i="1"/>
  <c r="N442" i="1" s="1"/>
  <c r="M443" i="1"/>
  <c r="N443" i="1" s="1"/>
  <c r="M444" i="1"/>
  <c r="N444" i="1" s="1"/>
  <c r="M445" i="1"/>
  <c r="N445" i="1" s="1"/>
  <c r="M446" i="1"/>
  <c r="N446" i="1" s="1"/>
  <c r="M447" i="1"/>
  <c r="N447" i="1" s="1"/>
  <c r="M448" i="1"/>
  <c r="N448" i="1" s="1"/>
  <c r="M449" i="1"/>
  <c r="N449" i="1" s="1"/>
  <c r="M450" i="1"/>
  <c r="N450" i="1" s="1"/>
  <c r="M451" i="1"/>
  <c r="N451" i="1" s="1"/>
  <c r="M452" i="1"/>
  <c r="N452" i="1" s="1"/>
  <c r="M453" i="1"/>
  <c r="N453" i="1" s="1"/>
  <c r="M454" i="1"/>
  <c r="N454" i="1" s="1"/>
  <c r="M455" i="1"/>
  <c r="N455" i="1" s="1"/>
  <c r="M456" i="1"/>
  <c r="N456" i="1" s="1"/>
  <c r="M457" i="1"/>
  <c r="N457" i="1" s="1"/>
  <c r="M458" i="1"/>
  <c r="N458" i="1" s="1"/>
  <c r="M459" i="1"/>
  <c r="N459" i="1" s="1"/>
  <c r="M460" i="1"/>
  <c r="N460" i="1" s="1"/>
  <c r="M461" i="1"/>
  <c r="N461" i="1" s="1"/>
  <c r="M462" i="1"/>
  <c r="N462" i="1" s="1"/>
  <c r="M463" i="1"/>
  <c r="N463" i="1" s="1"/>
  <c r="M464" i="1"/>
  <c r="N464" i="1" s="1"/>
  <c r="M465" i="1"/>
  <c r="N465" i="1" s="1"/>
  <c r="M466" i="1"/>
  <c r="N466" i="1" s="1"/>
  <c r="M467" i="1"/>
  <c r="N467" i="1" s="1"/>
  <c r="M468" i="1"/>
  <c r="N468" i="1" s="1"/>
  <c r="M469" i="1"/>
  <c r="N469" i="1" s="1"/>
  <c r="M470" i="1"/>
  <c r="N470" i="1" s="1"/>
  <c r="M471" i="1"/>
  <c r="N471" i="1" s="1"/>
  <c r="M472" i="1"/>
  <c r="N472" i="1" s="1"/>
  <c r="M473" i="1"/>
  <c r="N473" i="1" s="1"/>
  <c r="M474" i="1"/>
  <c r="N474" i="1" s="1"/>
  <c r="M475" i="1"/>
  <c r="N475" i="1" s="1"/>
  <c r="M476" i="1"/>
  <c r="N476" i="1" s="1"/>
  <c r="M477" i="1"/>
  <c r="N477" i="1" s="1"/>
  <c r="M478" i="1"/>
  <c r="N478" i="1" s="1"/>
  <c r="M479" i="1"/>
  <c r="N479" i="1" s="1"/>
  <c r="M480" i="1"/>
  <c r="N480" i="1" s="1"/>
  <c r="M481" i="1"/>
  <c r="N481" i="1" s="1"/>
  <c r="M482" i="1"/>
  <c r="N482" i="1" s="1"/>
  <c r="M483" i="1"/>
  <c r="N483" i="1" s="1"/>
  <c r="M484" i="1"/>
  <c r="N484" i="1" s="1"/>
  <c r="M485" i="1"/>
  <c r="N485" i="1" s="1"/>
  <c r="M486" i="1"/>
  <c r="N486" i="1" s="1"/>
  <c r="M487" i="1"/>
  <c r="N487" i="1" s="1"/>
  <c r="M488" i="1"/>
  <c r="N488" i="1" s="1"/>
  <c r="M489" i="1"/>
  <c r="N489" i="1" s="1"/>
  <c r="M490" i="1"/>
  <c r="N490" i="1" s="1"/>
  <c r="M491" i="1"/>
  <c r="N491" i="1" s="1"/>
  <c r="M492" i="1"/>
  <c r="N492" i="1" s="1"/>
  <c r="M493" i="1"/>
  <c r="N493" i="1" s="1"/>
  <c r="M494" i="1"/>
  <c r="N494" i="1" s="1"/>
  <c r="M495" i="1"/>
  <c r="N495" i="1" s="1"/>
  <c r="M496" i="1"/>
  <c r="N496" i="1" s="1"/>
  <c r="M497" i="1"/>
  <c r="N497" i="1" s="1"/>
  <c r="M498" i="1"/>
  <c r="N498" i="1" s="1"/>
  <c r="M499" i="1"/>
  <c r="N499" i="1" s="1"/>
  <c r="M500" i="1"/>
  <c r="N500" i="1" s="1"/>
  <c r="M501" i="1"/>
  <c r="N501" i="1" s="1"/>
  <c r="M502" i="1"/>
  <c r="N502" i="1" s="1"/>
  <c r="M503" i="1"/>
  <c r="N503" i="1" s="1"/>
  <c r="M504" i="1"/>
  <c r="N504" i="1" s="1"/>
  <c r="M505" i="1"/>
  <c r="N505" i="1" s="1"/>
  <c r="M506" i="1"/>
  <c r="N506" i="1" s="1"/>
  <c r="M507" i="1"/>
  <c r="N507" i="1" s="1"/>
  <c r="M508" i="1"/>
  <c r="N508" i="1" s="1"/>
  <c r="M509" i="1"/>
  <c r="N509" i="1" s="1"/>
  <c r="M510" i="1"/>
  <c r="N510" i="1" s="1"/>
  <c r="M511" i="1"/>
  <c r="N511" i="1" s="1"/>
  <c r="M512" i="1"/>
  <c r="N512" i="1" s="1"/>
  <c r="M513" i="1"/>
  <c r="N513" i="1" s="1"/>
  <c r="M514" i="1"/>
  <c r="N514" i="1" s="1"/>
  <c r="M515" i="1"/>
  <c r="N515" i="1" s="1"/>
  <c r="M516" i="1"/>
  <c r="N516" i="1" s="1"/>
  <c r="M517" i="1"/>
  <c r="N517" i="1" s="1"/>
  <c r="M518" i="1"/>
  <c r="N518" i="1" s="1"/>
  <c r="M519" i="1"/>
  <c r="N519" i="1" s="1"/>
  <c r="M520" i="1"/>
  <c r="N520" i="1" s="1"/>
  <c r="M521" i="1"/>
  <c r="N521" i="1" s="1"/>
  <c r="M522" i="1"/>
  <c r="N522" i="1" s="1"/>
  <c r="M523" i="1"/>
  <c r="N523" i="1" s="1"/>
  <c r="M524" i="1"/>
  <c r="N524" i="1" s="1"/>
  <c r="M525" i="1"/>
  <c r="N525" i="1" s="1"/>
  <c r="M526" i="1"/>
  <c r="N526" i="1" s="1"/>
  <c r="M527" i="1"/>
  <c r="N527" i="1" s="1"/>
  <c r="M528" i="1"/>
  <c r="N528" i="1" s="1"/>
  <c r="M529" i="1"/>
  <c r="N529" i="1" s="1"/>
  <c r="M530" i="1"/>
  <c r="N530" i="1" s="1"/>
  <c r="M531" i="1"/>
  <c r="N531" i="1" s="1"/>
  <c r="M532" i="1"/>
  <c r="N532" i="1" s="1"/>
  <c r="M533" i="1"/>
  <c r="N533" i="1" s="1"/>
  <c r="M534" i="1"/>
  <c r="N534" i="1" s="1"/>
  <c r="M535" i="1"/>
  <c r="N535" i="1" s="1"/>
  <c r="M536" i="1"/>
  <c r="N536" i="1" s="1"/>
  <c r="M537" i="1"/>
  <c r="N537" i="1" s="1"/>
  <c r="M538" i="1"/>
  <c r="N538" i="1" s="1"/>
  <c r="M539" i="1"/>
  <c r="N539" i="1" s="1"/>
  <c r="M540" i="1"/>
  <c r="N540" i="1" s="1"/>
  <c r="M541" i="1"/>
  <c r="N541" i="1" s="1"/>
  <c r="M542" i="1"/>
  <c r="N542" i="1" s="1"/>
  <c r="M543" i="1"/>
  <c r="N543" i="1" s="1"/>
  <c r="M544" i="1"/>
  <c r="N544" i="1" s="1"/>
  <c r="M545" i="1"/>
  <c r="N545" i="1" s="1"/>
  <c r="M546" i="1"/>
  <c r="N546" i="1" s="1"/>
  <c r="M547" i="1"/>
  <c r="N547" i="1" s="1"/>
  <c r="M548" i="1"/>
  <c r="N548" i="1" s="1"/>
  <c r="M549" i="1"/>
  <c r="N549" i="1" s="1"/>
  <c r="M550" i="1"/>
  <c r="N550" i="1" s="1"/>
  <c r="M551" i="1"/>
  <c r="N551" i="1" s="1"/>
  <c r="M552" i="1"/>
  <c r="N552" i="1" s="1"/>
  <c r="M553" i="1"/>
  <c r="N553" i="1" s="1"/>
  <c r="M554" i="1"/>
  <c r="N554" i="1" s="1"/>
  <c r="M555" i="1"/>
  <c r="N555" i="1" s="1"/>
  <c r="M556" i="1"/>
  <c r="N556" i="1" s="1"/>
  <c r="M557" i="1"/>
  <c r="N557" i="1" s="1"/>
  <c r="M558" i="1"/>
  <c r="N558" i="1" s="1"/>
  <c r="M559" i="1"/>
  <c r="N559" i="1" s="1"/>
  <c r="M560" i="1"/>
  <c r="N560" i="1" s="1"/>
  <c r="M561" i="1"/>
  <c r="N561" i="1" s="1"/>
  <c r="M562" i="1"/>
  <c r="N562" i="1" s="1"/>
  <c r="M563" i="1"/>
  <c r="N563" i="1" s="1"/>
  <c r="M564" i="1"/>
  <c r="N564" i="1" s="1"/>
  <c r="M565" i="1"/>
  <c r="N565" i="1" s="1"/>
  <c r="M566" i="1"/>
  <c r="N566" i="1" s="1"/>
  <c r="M567" i="1"/>
  <c r="N567" i="1" s="1"/>
  <c r="M568" i="1"/>
  <c r="N568" i="1" s="1"/>
  <c r="M569" i="1"/>
  <c r="N569" i="1" s="1"/>
  <c r="M570" i="1"/>
  <c r="N570" i="1" s="1"/>
  <c r="M571" i="1"/>
  <c r="N571" i="1" s="1"/>
  <c r="M572" i="1"/>
  <c r="N572" i="1" s="1"/>
  <c r="M573" i="1"/>
  <c r="N573" i="1" s="1"/>
  <c r="M574" i="1"/>
  <c r="N574" i="1" s="1"/>
  <c r="M575" i="1"/>
  <c r="N575" i="1" s="1"/>
  <c r="M576" i="1"/>
  <c r="N576" i="1" s="1"/>
  <c r="M577" i="1"/>
  <c r="N577" i="1" s="1"/>
  <c r="M578" i="1"/>
  <c r="N578" i="1" s="1"/>
  <c r="M579" i="1"/>
  <c r="N579" i="1" s="1"/>
  <c r="M580" i="1"/>
  <c r="N580" i="1" s="1"/>
  <c r="M581" i="1"/>
  <c r="N581" i="1" s="1"/>
  <c r="M582" i="1"/>
  <c r="N582" i="1" s="1"/>
  <c r="M583" i="1"/>
  <c r="N583" i="1" s="1"/>
  <c r="M584" i="1"/>
  <c r="N584" i="1" s="1"/>
  <c r="M585" i="1"/>
  <c r="N585" i="1" s="1"/>
  <c r="M586" i="1"/>
  <c r="N586" i="1" s="1"/>
  <c r="M587" i="1"/>
  <c r="N587" i="1" s="1"/>
  <c r="M588" i="1"/>
  <c r="N588" i="1" s="1"/>
  <c r="M589" i="1"/>
  <c r="N589" i="1" s="1"/>
  <c r="M590" i="1"/>
  <c r="N590" i="1" s="1"/>
  <c r="M591" i="1"/>
  <c r="N591" i="1" s="1"/>
  <c r="M592" i="1"/>
  <c r="N592" i="1" s="1"/>
  <c r="M593" i="1"/>
  <c r="N593" i="1" s="1"/>
  <c r="M594" i="1"/>
  <c r="N594" i="1" s="1"/>
  <c r="M595" i="1"/>
  <c r="N595" i="1" s="1"/>
  <c r="M596" i="1"/>
  <c r="N596" i="1" s="1"/>
  <c r="M597" i="1"/>
  <c r="N597" i="1" s="1"/>
  <c r="M598" i="1"/>
  <c r="N598" i="1" s="1"/>
  <c r="M599" i="1"/>
  <c r="N599" i="1" s="1"/>
  <c r="M600" i="1"/>
  <c r="N600" i="1" s="1"/>
  <c r="M601" i="1"/>
  <c r="N601" i="1" s="1"/>
  <c r="M602" i="1"/>
  <c r="N602" i="1" s="1"/>
  <c r="M603" i="1"/>
  <c r="N603" i="1" s="1"/>
  <c r="M604" i="1"/>
  <c r="N604" i="1" s="1"/>
  <c r="M605" i="1"/>
  <c r="N605" i="1" s="1"/>
  <c r="M606" i="1"/>
  <c r="N606" i="1" s="1"/>
  <c r="M607" i="1"/>
  <c r="N607" i="1" s="1"/>
  <c r="M608" i="1"/>
  <c r="N608" i="1" s="1"/>
  <c r="M609" i="1"/>
  <c r="N609" i="1" s="1"/>
  <c r="M610" i="1"/>
  <c r="N610" i="1" s="1"/>
  <c r="M611" i="1"/>
  <c r="N611" i="1" s="1"/>
  <c r="M612" i="1"/>
  <c r="N612" i="1" s="1"/>
  <c r="M613" i="1"/>
  <c r="N613" i="1" s="1"/>
  <c r="M614" i="1"/>
  <c r="N614" i="1" s="1"/>
  <c r="M615" i="1"/>
  <c r="N615" i="1" s="1"/>
  <c r="M616" i="1"/>
  <c r="N616" i="1" s="1"/>
  <c r="M617" i="1"/>
  <c r="N617" i="1" s="1"/>
  <c r="M618" i="1"/>
  <c r="N618" i="1" s="1"/>
  <c r="M619" i="1"/>
  <c r="N619" i="1" s="1"/>
  <c r="M620" i="1"/>
  <c r="N620" i="1" s="1"/>
  <c r="M621" i="1"/>
  <c r="N621" i="1" s="1"/>
  <c r="M622" i="1"/>
  <c r="N622" i="1" s="1"/>
  <c r="M623" i="1"/>
  <c r="N623" i="1" s="1"/>
  <c r="M624" i="1"/>
  <c r="N624" i="1" s="1"/>
  <c r="M625" i="1"/>
  <c r="N625" i="1" s="1"/>
  <c r="M626" i="1"/>
  <c r="N626" i="1" s="1"/>
  <c r="M627" i="1"/>
  <c r="N627" i="1" s="1"/>
  <c r="M628" i="1"/>
  <c r="N628" i="1" s="1"/>
  <c r="M629" i="1"/>
  <c r="N629" i="1" s="1"/>
  <c r="M630" i="1"/>
  <c r="N630" i="1" s="1"/>
  <c r="M631" i="1"/>
  <c r="N631" i="1" s="1"/>
  <c r="M632" i="1"/>
  <c r="N632" i="1" s="1"/>
  <c r="M633" i="1"/>
  <c r="N633" i="1" s="1"/>
  <c r="M634" i="1"/>
  <c r="N634" i="1" s="1"/>
  <c r="M635" i="1"/>
  <c r="N635" i="1" s="1"/>
  <c r="M636" i="1"/>
  <c r="N636" i="1" s="1"/>
  <c r="M637" i="1"/>
  <c r="N637" i="1" s="1"/>
  <c r="M638" i="1"/>
  <c r="N638" i="1" s="1"/>
  <c r="M639" i="1"/>
  <c r="N639" i="1" s="1"/>
  <c r="M640" i="1"/>
  <c r="N640" i="1" s="1"/>
  <c r="M641" i="1"/>
  <c r="N641" i="1" s="1"/>
  <c r="M642" i="1"/>
  <c r="N642" i="1" s="1"/>
  <c r="M643" i="1"/>
  <c r="N643" i="1" s="1"/>
  <c r="M644" i="1"/>
  <c r="N644" i="1" s="1"/>
  <c r="M645" i="1"/>
  <c r="N645" i="1" s="1"/>
  <c r="M646" i="1"/>
  <c r="N646" i="1" s="1"/>
  <c r="M647" i="1"/>
  <c r="N647" i="1" s="1"/>
  <c r="M648" i="1"/>
  <c r="N648" i="1" s="1"/>
  <c r="M649" i="1"/>
  <c r="N649" i="1" s="1"/>
  <c r="M650" i="1"/>
  <c r="N650" i="1" s="1"/>
  <c r="M651" i="1"/>
  <c r="N651" i="1" s="1"/>
  <c r="M652" i="1"/>
  <c r="N652" i="1" s="1"/>
  <c r="M653" i="1"/>
  <c r="N653" i="1" s="1"/>
  <c r="M654" i="1"/>
  <c r="N654" i="1" s="1"/>
  <c r="M655" i="1"/>
  <c r="N655" i="1" s="1"/>
  <c r="M656" i="1"/>
  <c r="N656" i="1" s="1"/>
  <c r="M657" i="1"/>
  <c r="N657" i="1" s="1"/>
  <c r="M658" i="1"/>
  <c r="N658" i="1" s="1"/>
  <c r="M659" i="1"/>
  <c r="N659" i="1" s="1"/>
  <c r="M660" i="1"/>
  <c r="N660" i="1" s="1"/>
  <c r="M661" i="1"/>
  <c r="N661" i="1" s="1"/>
  <c r="M662" i="1"/>
  <c r="N662" i="1" s="1"/>
  <c r="M663" i="1"/>
  <c r="N663" i="1" s="1"/>
  <c r="M664" i="1"/>
  <c r="N664" i="1" s="1"/>
  <c r="M665" i="1"/>
  <c r="N665" i="1" s="1"/>
  <c r="M666" i="1"/>
  <c r="N666" i="1" s="1"/>
  <c r="M667" i="1"/>
  <c r="N667" i="1" s="1"/>
  <c r="M668" i="1"/>
  <c r="N668" i="1" s="1"/>
  <c r="M669" i="1"/>
  <c r="N669" i="1" s="1"/>
  <c r="M670" i="1"/>
  <c r="N670" i="1" s="1"/>
  <c r="M671" i="1"/>
  <c r="N671" i="1" s="1"/>
  <c r="M672" i="1"/>
  <c r="N672" i="1" s="1"/>
  <c r="M673" i="1"/>
  <c r="N673" i="1" s="1"/>
  <c r="M674" i="1"/>
  <c r="N674" i="1" s="1"/>
  <c r="M675" i="1"/>
  <c r="N675" i="1" s="1"/>
  <c r="M676" i="1"/>
  <c r="N676" i="1" s="1"/>
  <c r="M677" i="1"/>
  <c r="N677" i="1" s="1"/>
  <c r="M678" i="1"/>
  <c r="N678" i="1" s="1"/>
  <c r="M679" i="1"/>
  <c r="N679" i="1" s="1"/>
  <c r="M680" i="1"/>
  <c r="N680" i="1" s="1"/>
  <c r="M681" i="1"/>
  <c r="N681" i="1" s="1"/>
  <c r="M682" i="1"/>
  <c r="N682" i="1" s="1"/>
  <c r="M683" i="1"/>
  <c r="N683" i="1" s="1"/>
  <c r="M684" i="1"/>
  <c r="N684" i="1" s="1"/>
  <c r="M685" i="1"/>
  <c r="N685" i="1" s="1"/>
  <c r="M686" i="1"/>
  <c r="N686" i="1" s="1"/>
  <c r="M687" i="1"/>
  <c r="N687" i="1" s="1"/>
  <c r="M688" i="1"/>
  <c r="N688" i="1" s="1"/>
  <c r="M689" i="1"/>
  <c r="N689" i="1" s="1"/>
  <c r="M690" i="1"/>
  <c r="N690" i="1" s="1"/>
  <c r="M691" i="1"/>
  <c r="N691" i="1" s="1"/>
  <c r="M692" i="1"/>
  <c r="N692" i="1" s="1"/>
  <c r="M693" i="1"/>
  <c r="N693" i="1" s="1"/>
  <c r="M694" i="1"/>
  <c r="N694" i="1" s="1"/>
  <c r="M695" i="1"/>
  <c r="N695" i="1" s="1"/>
  <c r="M696" i="1"/>
  <c r="N696" i="1" s="1"/>
  <c r="M697" i="1"/>
  <c r="N697" i="1" s="1"/>
  <c r="M698" i="1"/>
  <c r="N698" i="1" s="1"/>
  <c r="M699" i="1"/>
  <c r="N699" i="1" s="1"/>
  <c r="M700" i="1"/>
  <c r="N700" i="1" s="1"/>
  <c r="M701" i="1"/>
  <c r="N701" i="1" s="1"/>
  <c r="M702" i="1"/>
  <c r="N702" i="1" s="1"/>
  <c r="M703" i="1"/>
  <c r="N703" i="1" s="1"/>
  <c r="M704" i="1"/>
  <c r="N704" i="1" s="1"/>
  <c r="M705" i="1"/>
  <c r="N705" i="1" s="1"/>
  <c r="M706" i="1"/>
  <c r="N706" i="1" s="1"/>
  <c r="M707" i="1"/>
  <c r="N707" i="1" s="1"/>
  <c r="M708" i="1"/>
  <c r="N708" i="1" s="1"/>
  <c r="M709" i="1"/>
  <c r="N709" i="1" s="1"/>
  <c r="M710" i="1"/>
  <c r="N710" i="1" s="1"/>
  <c r="M711" i="1"/>
  <c r="N711" i="1" s="1"/>
  <c r="M712" i="1"/>
  <c r="N712" i="1" s="1"/>
  <c r="M713" i="1"/>
  <c r="N713" i="1" s="1"/>
  <c r="M714" i="1"/>
  <c r="N714" i="1" s="1"/>
  <c r="M715" i="1"/>
  <c r="N715" i="1" s="1"/>
  <c r="M716" i="1"/>
  <c r="N716" i="1" s="1"/>
  <c r="M717" i="1"/>
  <c r="N717" i="1" s="1"/>
  <c r="M718" i="1"/>
  <c r="N718" i="1" s="1"/>
  <c r="M719" i="1"/>
  <c r="N719" i="1" s="1"/>
  <c r="M720" i="1"/>
  <c r="N720" i="1" s="1"/>
  <c r="M721" i="1"/>
  <c r="N721" i="1" s="1"/>
  <c r="M722" i="1"/>
  <c r="N722" i="1" s="1"/>
  <c r="M723" i="1"/>
  <c r="N723" i="1" s="1"/>
  <c r="M724" i="1"/>
  <c r="N724" i="1" s="1"/>
  <c r="M725" i="1"/>
  <c r="N725" i="1" s="1"/>
  <c r="M726" i="1"/>
  <c r="N726" i="1" s="1"/>
  <c r="M727" i="1"/>
  <c r="N727" i="1" s="1"/>
  <c r="M728" i="1"/>
  <c r="N728" i="1" s="1"/>
  <c r="M729" i="1"/>
  <c r="N729" i="1" s="1"/>
  <c r="M730" i="1"/>
  <c r="N730" i="1" s="1"/>
  <c r="M731" i="1"/>
  <c r="N731" i="1" s="1"/>
  <c r="M732" i="1"/>
  <c r="N732" i="1" s="1"/>
  <c r="M733" i="1"/>
  <c r="N733" i="1" s="1"/>
  <c r="M734" i="1"/>
  <c r="N734" i="1" s="1"/>
  <c r="M735" i="1"/>
  <c r="N735" i="1" s="1"/>
  <c r="M736" i="1"/>
  <c r="N736" i="1" s="1"/>
  <c r="M737" i="1"/>
  <c r="N737" i="1" s="1"/>
  <c r="M738" i="1"/>
  <c r="N738" i="1" s="1"/>
  <c r="M739" i="1"/>
  <c r="N739" i="1" s="1"/>
  <c r="M740" i="1"/>
  <c r="N740" i="1" s="1"/>
  <c r="M741" i="1"/>
  <c r="N741" i="1" s="1"/>
  <c r="M742" i="1"/>
  <c r="N742" i="1" s="1"/>
  <c r="M743" i="1"/>
  <c r="N743" i="1" s="1"/>
  <c r="M744" i="1"/>
  <c r="N744" i="1" s="1"/>
  <c r="M745" i="1"/>
  <c r="N745" i="1" s="1"/>
  <c r="M746" i="1"/>
  <c r="N746" i="1" s="1"/>
  <c r="M747" i="1"/>
  <c r="N747" i="1" s="1"/>
  <c r="M748" i="1"/>
  <c r="N748" i="1" s="1"/>
  <c r="M749" i="1"/>
  <c r="N749" i="1" s="1"/>
  <c r="M750" i="1"/>
  <c r="N750" i="1" s="1"/>
  <c r="M751" i="1"/>
  <c r="N751" i="1" s="1"/>
  <c r="M752" i="1"/>
  <c r="N752" i="1" s="1"/>
  <c r="M753" i="1"/>
  <c r="N753" i="1" s="1"/>
  <c r="M754" i="1"/>
  <c r="N754" i="1" s="1"/>
  <c r="M755" i="1"/>
  <c r="N755" i="1" s="1"/>
  <c r="M756" i="1"/>
  <c r="N756" i="1" s="1"/>
  <c r="M757" i="1"/>
  <c r="N757" i="1" s="1"/>
  <c r="M758" i="1"/>
  <c r="N758" i="1" s="1"/>
  <c r="M759" i="1"/>
  <c r="N759" i="1" s="1"/>
  <c r="M760" i="1"/>
  <c r="N760" i="1" s="1"/>
  <c r="M761" i="1"/>
  <c r="N761" i="1" s="1"/>
  <c r="M762" i="1"/>
  <c r="N762" i="1" s="1"/>
  <c r="M763" i="1"/>
  <c r="N763" i="1" s="1"/>
  <c r="M764" i="1"/>
  <c r="N764" i="1" s="1"/>
  <c r="M765" i="1"/>
  <c r="N765" i="1" s="1"/>
  <c r="M766" i="1"/>
  <c r="N766" i="1" s="1"/>
  <c r="M767" i="1"/>
  <c r="N767" i="1" s="1"/>
  <c r="M768" i="1"/>
  <c r="N768" i="1" s="1"/>
  <c r="M769" i="1"/>
  <c r="N769" i="1" s="1"/>
  <c r="M770" i="1"/>
  <c r="N770" i="1" s="1"/>
  <c r="M771" i="1"/>
  <c r="N771" i="1" s="1"/>
  <c r="M772" i="1"/>
  <c r="N772" i="1" s="1"/>
  <c r="M773" i="1"/>
  <c r="N773" i="1" s="1"/>
  <c r="M774" i="1"/>
  <c r="N774" i="1" s="1"/>
  <c r="M775" i="1"/>
  <c r="N775" i="1" s="1"/>
  <c r="M776" i="1"/>
  <c r="N776" i="1" s="1"/>
  <c r="M777" i="1"/>
  <c r="N777" i="1" s="1"/>
  <c r="M778" i="1"/>
  <c r="N778" i="1" s="1"/>
  <c r="M779" i="1"/>
  <c r="N779" i="1" s="1"/>
  <c r="M780" i="1"/>
  <c r="N780" i="1" s="1"/>
  <c r="M781" i="1"/>
  <c r="N781" i="1" s="1"/>
  <c r="M782" i="1"/>
  <c r="N782" i="1" s="1"/>
  <c r="M783" i="1"/>
  <c r="N783" i="1" s="1"/>
  <c r="M784" i="1"/>
  <c r="N784" i="1" s="1"/>
  <c r="M785" i="1"/>
  <c r="N785" i="1" s="1"/>
  <c r="M786" i="1"/>
  <c r="N786" i="1" s="1"/>
  <c r="M787" i="1"/>
  <c r="N787" i="1" s="1"/>
  <c r="M788" i="1"/>
  <c r="N788" i="1" s="1"/>
  <c r="M789" i="1"/>
  <c r="N789" i="1" s="1"/>
  <c r="M790" i="1"/>
  <c r="N790" i="1" s="1"/>
  <c r="M791" i="1"/>
  <c r="N791" i="1" s="1"/>
  <c r="M792" i="1"/>
  <c r="N792" i="1" s="1"/>
  <c r="M793" i="1"/>
  <c r="N793" i="1" s="1"/>
  <c r="M794" i="1"/>
  <c r="N794" i="1" s="1"/>
  <c r="M795" i="1"/>
  <c r="N795" i="1" s="1"/>
  <c r="M796" i="1"/>
  <c r="N796" i="1" s="1"/>
  <c r="M797" i="1"/>
  <c r="N797" i="1" s="1"/>
  <c r="M798" i="1"/>
  <c r="N798" i="1" s="1"/>
  <c r="M799" i="1"/>
  <c r="N799" i="1" s="1"/>
  <c r="M800" i="1"/>
  <c r="N800" i="1" s="1"/>
  <c r="M801" i="1"/>
  <c r="N801" i="1" s="1"/>
  <c r="M802" i="1"/>
  <c r="N802" i="1" s="1"/>
  <c r="M803" i="1"/>
  <c r="N803" i="1" s="1"/>
  <c r="M804" i="1"/>
  <c r="N804" i="1" s="1"/>
  <c r="M805" i="1"/>
  <c r="N805" i="1" s="1"/>
  <c r="M806" i="1"/>
  <c r="N806" i="1" s="1"/>
  <c r="M807" i="1"/>
  <c r="N807" i="1" s="1"/>
  <c r="M808" i="1"/>
  <c r="N808" i="1" s="1"/>
  <c r="M809" i="1"/>
  <c r="N809" i="1" s="1"/>
  <c r="M810" i="1"/>
  <c r="N810" i="1" s="1"/>
  <c r="M811" i="1"/>
  <c r="N811" i="1" s="1"/>
  <c r="M812" i="1"/>
  <c r="N812" i="1" s="1"/>
  <c r="M813" i="1"/>
  <c r="N813" i="1" s="1"/>
  <c r="M814" i="1"/>
  <c r="N814" i="1" s="1"/>
  <c r="M815" i="1"/>
  <c r="N815" i="1" s="1"/>
  <c r="M816" i="1"/>
  <c r="N816" i="1" s="1"/>
  <c r="M817" i="1"/>
  <c r="N817" i="1" s="1"/>
  <c r="M818" i="1"/>
  <c r="N818" i="1" s="1"/>
  <c r="M819" i="1"/>
  <c r="N819" i="1" s="1"/>
  <c r="M820" i="1"/>
  <c r="N820" i="1" s="1"/>
  <c r="M821" i="1"/>
  <c r="N821" i="1" s="1"/>
  <c r="M822" i="1"/>
  <c r="N822" i="1" s="1"/>
  <c r="M823" i="1"/>
  <c r="N823" i="1" s="1"/>
  <c r="M824" i="1"/>
  <c r="N824" i="1" s="1"/>
  <c r="M825" i="1"/>
  <c r="N825" i="1" s="1"/>
  <c r="M826" i="1"/>
  <c r="N826" i="1" s="1"/>
  <c r="M827" i="1"/>
  <c r="N827" i="1" s="1"/>
  <c r="M828" i="1"/>
  <c r="N828" i="1" s="1"/>
  <c r="M829" i="1"/>
  <c r="N829" i="1" s="1"/>
  <c r="M830" i="1"/>
  <c r="N830" i="1" s="1"/>
  <c r="M831" i="1"/>
  <c r="N831" i="1" s="1"/>
  <c r="M832" i="1"/>
  <c r="N832" i="1" s="1"/>
  <c r="M833" i="1"/>
  <c r="N833" i="1" s="1"/>
  <c r="M834" i="1"/>
  <c r="N834" i="1" s="1"/>
  <c r="M835" i="1"/>
  <c r="N835" i="1" s="1"/>
  <c r="M836" i="1"/>
  <c r="N836" i="1" s="1"/>
  <c r="M837" i="1"/>
  <c r="N837" i="1" s="1"/>
  <c r="M838" i="1"/>
  <c r="N838" i="1" s="1"/>
  <c r="M839" i="1"/>
  <c r="N839" i="1" s="1"/>
  <c r="M840" i="1"/>
  <c r="N840" i="1" s="1"/>
  <c r="M841" i="1"/>
  <c r="N841" i="1" s="1"/>
  <c r="M842" i="1"/>
  <c r="N842" i="1" s="1"/>
  <c r="M843" i="1"/>
  <c r="N843" i="1" s="1"/>
  <c r="M844" i="1"/>
  <c r="N844" i="1" s="1"/>
  <c r="M845" i="1"/>
  <c r="N845" i="1" s="1"/>
  <c r="M846" i="1"/>
  <c r="N846" i="1" s="1"/>
  <c r="M847" i="1"/>
  <c r="N847" i="1" s="1"/>
  <c r="M848" i="1"/>
  <c r="N848" i="1" s="1"/>
  <c r="M849" i="1"/>
  <c r="N849" i="1" s="1"/>
  <c r="M850" i="1"/>
  <c r="N850" i="1" s="1"/>
  <c r="M851" i="1"/>
  <c r="N851" i="1" s="1"/>
  <c r="M852" i="1"/>
  <c r="N852" i="1" s="1"/>
  <c r="M853" i="1"/>
  <c r="N853" i="1" s="1"/>
  <c r="M854" i="1"/>
  <c r="N854" i="1" s="1"/>
  <c r="M855" i="1"/>
  <c r="N855" i="1" s="1"/>
  <c r="M856" i="1"/>
  <c r="N856" i="1" s="1"/>
  <c r="M857" i="1"/>
  <c r="N857" i="1" s="1"/>
  <c r="M858" i="1"/>
  <c r="N858" i="1" s="1"/>
  <c r="M859" i="1"/>
  <c r="N859" i="1" s="1"/>
  <c r="M860" i="1"/>
  <c r="N860" i="1" s="1"/>
  <c r="M861" i="1"/>
  <c r="N861" i="1" s="1"/>
  <c r="M862" i="1"/>
  <c r="N862" i="1" s="1"/>
  <c r="M863" i="1"/>
  <c r="N863" i="1" s="1"/>
  <c r="M864" i="1"/>
  <c r="N864" i="1" s="1"/>
  <c r="M865" i="1"/>
  <c r="N865" i="1" s="1"/>
  <c r="M866" i="1"/>
  <c r="N866" i="1" s="1"/>
  <c r="M867" i="1"/>
  <c r="N867" i="1" s="1"/>
  <c r="M868" i="1"/>
  <c r="N868" i="1" s="1"/>
  <c r="M869" i="1"/>
  <c r="N869" i="1" s="1"/>
  <c r="M870" i="1"/>
  <c r="N870" i="1" s="1"/>
  <c r="M871" i="1"/>
  <c r="N871" i="1" s="1"/>
  <c r="M872" i="1"/>
  <c r="N872" i="1" s="1"/>
  <c r="M873" i="1"/>
  <c r="N873" i="1" s="1"/>
  <c r="M874" i="1"/>
  <c r="N874" i="1" s="1"/>
  <c r="M875" i="1"/>
  <c r="N875" i="1" s="1"/>
  <c r="M876" i="1"/>
  <c r="N876" i="1" s="1"/>
  <c r="M877" i="1"/>
  <c r="N877" i="1" s="1"/>
  <c r="M878" i="1"/>
  <c r="N878" i="1" s="1"/>
  <c r="M879" i="1"/>
  <c r="N879" i="1" s="1"/>
  <c r="M880" i="1"/>
  <c r="N880" i="1" s="1"/>
  <c r="M881" i="1"/>
  <c r="N881" i="1" s="1"/>
  <c r="M882" i="1"/>
  <c r="N882" i="1" s="1"/>
  <c r="M883" i="1"/>
  <c r="N883" i="1" s="1"/>
  <c r="M884" i="1"/>
  <c r="N884" i="1" s="1"/>
  <c r="M885" i="1"/>
  <c r="N885" i="1" s="1"/>
  <c r="M886" i="1"/>
  <c r="N886" i="1" s="1"/>
  <c r="M887" i="1"/>
  <c r="N887" i="1" s="1"/>
  <c r="M888" i="1"/>
  <c r="N888" i="1" s="1"/>
  <c r="M889" i="1"/>
  <c r="N889" i="1" s="1"/>
  <c r="M890" i="1"/>
  <c r="N890" i="1" s="1"/>
  <c r="M891" i="1"/>
  <c r="N891" i="1" s="1"/>
  <c r="M892" i="1"/>
  <c r="N892" i="1" s="1"/>
  <c r="M893" i="1"/>
  <c r="N893" i="1" s="1"/>
  <c r="M894" i="1"/>
  <c r="N894" i="1" s="1"/>
  <c r="M895" i="1"/>
  <c r="N895" i="1" s="1"/>
  <c r="M896" i="1"/>
  <c r="N896" i="1" s="1"/>
  <c r="M897" i="1"/>
  <c r="N897" i="1" s="1"/>
  <c r="M898" i="1"/>
  <c r="N898" i="1" s="1"/>
  <c r="M899" i="1"/>
  <c r="N899" i="1" s="1"/>
  <c r="M900" i="1"/>
  <c r="N900" i="1" s="1"/>
  <c r="M901" i="1"/>
  <c r="N901" i="1" s="1"/>
  <c r="M902" i="1"/>
  <c r="N902" i="1" s="1"/>
  <c r="M903" i="1"/>
  <c r="N903" i="1" s="1"/>
  <c r="M904" i="1"/>
  <c r="N904" i="1" s="1"/>
  <c r="M905" i="1"/>
  <c r="N905" i="1" s="1"/>
  <c r="M906" i="1"/>
  <c r="N906" i="1" s="1"/>
  <c r="M907" i="1"/>
  <c r="N907" i="1" s="1"/>
  <c r="M908" i="1"/>
  <c r="N908" i="1" s="1"/>
  <c r="M909" i="1"/>
  <c r="N909" i="1" s="1"/>
  <c r="M910" i="1"/>
  <c r="N910" i="1" s="1"/>
  <c r="M911" i="1"/>
  <c r="N911" i="1" s="1"/>
  <c r="M912" i="1"/>
  <c r="N912" i="1" s="1"/>
  <c r="M913" i="1"/>
  <c r="N913" i="1" s="1"/>
  <c r="M914" i="1"/>
  <c r="N914" i="1" s="1"/>
  <c r="M915" i="1"/>
  <c r="N915" i="1" s="1"/>
  <c r="M916" i="1"/>
  <c r="N916" i="1" s="1"/>
  <c r="M917" i="1"/>
  <c r="N917" i="1" s="1"/>
  <c r="M918" i="1"/>
  <c r="N918" i="1" s="1"/>
  <c r="M919" i="1"/>
  <c r="N919" i="1" s="1"/>
  <c r="M920" i="1"/>
  <c r="N920" i="1" s="1"/>
  <c r="M921" i="1"/>
  <c r="N921" i="1" s="1"/>
  <c r="M922" i="1"/>
  <c r="N922" i="1" s="1"/>
  <c r="M923" i="1"/>
  <c r="N923" i="1" s="1"/>
  <c r="M924" i="1"/>
  <c r="N924" i="1" s="1"/>
  <c r="M925" i="1"/>
  <c r="N925" i="1" s="1"/>
  <c r="M926" i="1"/>
  <c r="N926" i="1" s="1"/>
  <c r="M927" i="1"/>
  <c r="N927" i="1" s="1"/>
  <c r="M928" i="1"/>
  <c r="N928" i="1" s="1"/>
  <c r="M929" i="1"/>
  <c r="N929" i="1" s="1"/>
  <c r="M930" i="1"/>
  <c r="N930" i="1" s="1"/>
  <c r="M931" i="1"/>
  <c r="N931" i="1" s="1"/>
  <c r="M932" i="1"/>
  <c r="N932" i="1" s="1"/>
  <c r="M933" i="1"/>
  <c r="N933" i="1" s="1"/>
  <c r="M934" i="1"/>
  <c r="N934" i="1" s="1"/>
  <c r="M935" i="1"/>
  <c r="N935" i="1" s="1"/>
  <c r="M936" i="1"/>
  <c r="N936" i="1" s="1"/>
  <c r="M937" i="1"/>
  <c r="N937" i="1" s="1"/>
  <c r="M938" i="1"/>
  <c r="N938" i="1" s="1"/>
  <c r="M939" i="1"/>
  <c r="N939" i="1" s="1"/>
  <c r="M940" i="1"/>
  <c r="N940" i="1" s="1"/>
  <c r="M941" i="1"/>
  <c r="N941" i="1" s="1"/>
  <c r="M942" i="1"/>
  <c r="N942" i="1" s="1"/>
  <c r="M943" i="1"/>
  <c r="N943" i="1" s="1"/>
  <c r="M944" i="1"/>
  <c r="N944" i="1" s="1"/>
  <c r="M945" i="1"/>
  <c r="N945" i="1" s="1"/>
  <c r="M946" i="1"/>
  <c r="N946" i="1" s="1"/>
  <c r="M947" i="1"/>
  <c r="N947" i="1" s="1"/>
  <c r="M948" i="1"/>
  <c r="N948" i="1" s="1"/>
  <c r="M949" i="1"/>
  <c r="N949" i="1" s="1"/>
  <c r="M950" i="1"/>
  <c r="N950" i="1" s="1"/>
  <c r="M951" i="1"/>
  <c r="N951" i="1" s="1"/>
  <c r="M952" i="1"/>
  <c r="N952" i="1" s="1"/>
  <c r="M953" i="1"/>
  <c r="N953" i="1" s="1"/>
  <c r="M954" i="1"/>
  <c r="N954" i="1" s="1"/>
  <c r="M955" i="1"/>
  <c r="N955" i="1" s="1"/>
  <c r="M956" i="1"/>
  <c r="N956" i="1" s="1"/>
  <c r="M957" i="1"/>
  <c r="N957" i="1" s="1"/>
  <c r="M958" i="1"/>
  <c r="N958" i="1" s="1"/>
  <c r="M959" i="1"/>
  <c r="N959" i="1" s="1"/>
  <c r="M960" i="1"/>
  <c r="N960" i="1" s="1"/>
  <c r="M961" i="1"/>
  <c r="N961" i="1" s="1"/>
  <c r="M962" i="1"/>
  <c r="N962" i="1" s="1"/>
  <c r="M963" i="1"/>
  <c r="N963" i="1" s="1"/>
  <c r="M964" i="1"/>
  <c r="N964" i="1" s="1"/>
  <c r="M965" i="1"/>
  <c r="N965" i="1" s="1"/>
  <c r="M966" i="1"/>
  <c r="N966" i="1" s="1"/>
  <c r="M967" i="1"/>
  <c r="N967" i="1" s="1"/>
  <c r="M968" i="1"/>
  <c r="N968" i="1" s="1"/>
  <c r="M969" i="1"/>
  <c r="N969" i="1" s="1"/>
  <c r="M970" i="1"/>
  <c r="N970" i="1" s="1"/>
  <c r="M971" i="1"/>
  <c r="N971" i="1" s="1"/>
  <c r="M972" i="1"/>
  <c r="N972" i="1" s="1"/>
  <c r="M973" i="1"/>
  <c r="N973" i="1" s="1"/>
  <c r="M974" i="1"/>
  <c r="N974" i="1" s="1"/>
  <c r="M975" i="1"/>
  <c r="N975" i="1" s="1"/>
  <c r="M976" i="1"/>
  <c r="N976" i="1" s="1"/>
  <c r="M977" i="1"/>
  <c r="N977" i="1" s="1"/>
  <c r="M978" i="1"/>
  <c r="N978" i="1" s="1"/>
  <c r="M979" i="1"/>
  <c r="N979" i="1" s="1"/>
  <c r="M980" i="1"/>
  <c r="N980" i="1" s="1"/>
  <c r="M981" i="1"/>
  <c r="N981" i="1" s="1"/>
  <c r="M982" i="1"/>
  <c r="N982" i="1" s="1"/>
  <c r="M983" i="1"/>
  <c r="N983" i="1" s="1"/>
  <c r="M984" i="1"/>
  <c r="N984" i="1" s="1"/>
  <c r="M985" i="1"/>
  <c r="N985" i="1" s="1"/>
  <c r="M986" i="1"/>
  <c r="N986" i="1" s="1"/>
  <c r="M987" i="1"/>
  <c r="N987" i="1" s="1"/>
  <c r="M988" i="1"/>
  <c r="N988" i="1" s="1"/>
  <c r="M989" i="1"/>
  <c r="N989" i="1" s="1"/>
  <c r="M990" i="1"/>
  <c r="N990" i="1" s="1"/>
  <c r="M991" i="1"/>
  <c r="N991" i="1" s="1"/>
  <c r="M992" i="1"/>
  <c r="N992" i="1" s="1"/>
  <c r="M993" i="1"/>
  <c r="N993" i="1" s="1"/>
  <c r="M994" i="1"/>
  <c r="N994" i="1" s="1"/>
  <c r="M995" i="1"/>
  <c r="N995" i="1" s="1"/>
  <c r="M996" i="1"/>
  <c r="N996" i="1" s="1"/>
  <c r="M997" i="1"/>
  <c r="N997" i="1" s="1"/>
  <c r="M998" i="1"/>
  <c r="N998" i="1" s="1"/>
  <c r="M999" i="1"/>
  <c r="N999" i="1" s="1"/>
  <c r="M1000" i="1"/>
  <c r="N1000" i="1" s="1"/>
  <c r="M1001" i="1"/>
  <c r="N1001" i="1" s="1"/>
  <c r="M1002" i="1"/>
  <c r="N1002" i="1" s="1"/>
  <c r="M1003" i="1"/>
  <c r="N1003" i="1" s="1"/>
  <c r="M1004" i="1"/>
  <c r="N1004" i="1" s="1"/>
  <c r="M1005" i="1"/>
  <c r="N1005" i="1" s="1"/>
  <c r="M1006" i="1"/>
  <c r="N1006" i="1" s="1"/>
  <c r="M1007" i="1"/>
  <c r="N1007" i="1" s="1"/>
  <c r="M1008" i="1"/>
  <c r="N1008" i="1" s="1"/>
  <c r="M1009" i="1"/>
  <c r="N1009" i="1" s="1"/>
  <c r="M1010" i="1"/>
  <c r="N1010" i="1" s="1"/>
  <c r="M1011" i="1"/>
  <c r="N1011" i="1" s="1"/>
  <c r="M1012" i="1"/>
  <c r="N1012" i="1" s="1"/>
  <c r="M1013" i="1"/>
  <c r="N1013" i="1" s="1"/>
  <c r="M1014" i="1"/>
  <c r="N1014" i="1" s="1"/>
  <c r="M1015" i="1"/>
  <c r="N1015" i="1" s="1"/>
  <c r="M1016" i="1"/>
  <c r="N1016" i="1" s="1"/>
  <c r="M1017" i="1"/>
  <c r="N1017" i="1" s="1"/>
  <c r="M1018" i="1"/>
  <c r="N1018" i="1" s="1"/>
  <c r="M1019" i="1"/>
  <c r="N1019" i="1" s="1"/>
  <c r="M1020" i="1"/>
  <c r="N1020" i="1" s="1"/>
  <c r="M1021" i="1"/>
  <c r="N1021" i="1" s="1"/>
  <c r="M1022" i="1"/>
  <c r="N1022" i="1" s="1"/>
  <c r="M1023" i="1"/>
  <c r="N1023" i="1" s="1"/>
  <c r="M1024" i="1"/>
  <c r="N1024" i="1" s="1"/>
  <c r="M1025" i="1"/>
  <c r="N1025" i="1" s="1"/>
  <c r="M1026" i="1"/>
  <c r="N1026" i="1" s="1"/>
  <c r="M1027" i="1"/>
  <c r="N1027" i="1" s="1"/>
  <c r="M1028" i="1"/>
  <c r="N1028" i="1" s="1"/>
  <c r="M1029" i="1"/>
  <c r="N1029" i="1" s="1"/>
  <c r="M1030" i="1"/>
  <c r="N1030" i="1" s="1"/>
  <c r="M1031" i="1"/>
  <c r="N1031" i="1" s="1"/>
  <c r="M1032" i="1"/>
  <c r="N1032" i="1" s="1"/>
  <c r="M1033" i="1"/>
  <c r="N1033" i="1" s="1"/>
  <c r="M1034" i="1"/>
  <c r="N1034" i="1" s="1"/>
  <c r="M1035" i="1"/>
  <c r="N1035" i="1" s="1"/>
  <c r="M1036" i="1"/>
  <c r="N1036" i="1" s="1"/>
  <c r="M1037" i="1"/>
  <c r="N1037" i="1" s="1"/>
  <c r="M1038" i="1"/>
  <c r="N1038" i="1" s="1"/>
  <c r="M1039" i="1"/>
  <c r="N1039" i="1" s="1"/>
  <c r="M1040" i="1"/>
  <c r="N1040" i="1" s="1"/>
  <c r="M1041" i="1"/>
  <c r="N1041" i="1" s="1"/>
  <c r="M1042" i="1"/>
  <c r="N1042" i="1" s="1"/>
  <c r="M1043" i="1"/>
  <c r="N1043" i="1" s="1"/>
  <c r="M1044" i="1"/>
  <c r="N1044" i="1" s="1"/>
  <c r="M1045" i="1"/>
  <c r="N1045" i="1" s="1"/>
  <c r="M1046" i="1"/>
  <c r="N1046" i="1" s="1"/>
  <c r="M1047" i="1"/>
  <c r="N1047" i="1" s="1"/>
  <c r="M1048" i="1"/>
  <c r="N1048" i="1" s="1"/>
  <c r="M1049" i="1"/>
  <c r="N1049" i="1" s="1"/>
  <c r="M1050" i="1"/>
  <c r="N1050" i="1" s="1"/>
  <c r="M1051" i="1"/>
  <c r="N1051" i="1" s="1"/>
  <c r="M1052" i="1"/>
  <c r="N1052" i="1" s="1"/>
  <c r="M1053" i="1"/>
  <c r="N1053" i="1" s="1"/>
  <c r="M1054" i="1"/>
  <c r="N1054" i="1" s="1"/>
  <c r="M1055" i="1"/>
  <c r="N1055" i="1" s="1"/>
  <c r="M1056" i="1"/>
  <c r="N1056" i="1" s="1"/>
  <c r="M1057" i="1"/>
  <c r="N1057" i="1" s="1"/>
  <c r="M1058" i="1"/>
  <c r="N1058" i="1" s="1"/>
  <c r="M1059" i="1"/>
  <c r="N1059" i="1" s="1"/>
  <c r="M1060" i="1"/>
  <c r="N1060" i="1" s="1"/>
  <c r="M1061" i="1"/>
  <c r="N1061" i="1" s="1"/>
  <c r="M1062" i="1"/>
  <c r="N1062" i="1" s="1"/>
  <c r="M1063" i="1"/>
  <c r="N1063" i="1" s="1"/>
  <c r="M1064" i="1"/>
  <c r="N1064" i="1" s="1"/>
  <c r="M1065" i="1"/>
  <c r="N1065" i="1" s="1"/>
  <c r="M1066" i="1"/>
  <c r="N1066" i="1" s="1"/>
  <c r="M1067" i="1"/>
  <c r="N1067" i="1" s="1"/>
  <c r="M1068" i="1"/>
  <c r="N1068" i="1" s="1"/>
  <c r="M1069" i="1"/>
  <c r="N1069" i="1" s="1"/>
  <c r="M1070" i="1"/>
  <c r="N1070" i="1" s="1"/>
  <c r="M1071" i="1"/>
  <c r="N1071" i="1" s="1"/>
  <c r="M1072" i="1"/>
  <c r="N1072" i="1" s="1"/>
  <c r="M1073" i="1"/>
  <c r="N1073" i="1" s="1"/>
  <c r="M1074" i="1"/>
  <c r="N1074" i="1" s="1"/>
  <c r="M1075" i="1"/>
  <c r="N1075" i="1" s="1"/>
  <c r="M1076" i="1"/>
  <c r="N1076" i="1" s="1"/>
  <c r="M1077" i="1"/>
  <c r="N1077" i="1" s="1"/>
  <c r="M1078" i="1"/>
  <c r="N1078" i="1" s="1"/>
  <c r="M1079" i="1"/>
  <c r="N1079" i="1" s="1"/>
  <c r="M1080" i="1"/>
  <c r="N1080" i="1" s="1"/>
  <c r="M1081" i="1"/>
  <c r="N1081" i="1" s="1"/>
  <c r="M1082" i="1"/>
  <c r="N1082" i="1" s="1"/>
  <c r="M1083" i="1"/>
  <c r="N1083" i="1" s="1"/>
  <c r="M1084" i="1"/>
  <c r="N1084" i="1" s="1"/>
  <c r="M1085" i="1"/>
  <c r="N1085" i="1" s="1"/>
  <c r="M1086" i="1"/>
  <c r="N1086" i="1" s="1"/>
  <c r="M1087" i="1"/>
  <c r="N1087" i="1" s="1"/>
  <c r="M1088" i="1"/>
  <c r="N1088" i="1" s="1"/>
  <c r="M1089" i="1"/>
  <c r="N1089" i="1" s="1"/>
  <c r="M1090" i="1"/>
  <c r="N1090" i="1" s="1"/>
  <c r="M1091" i="1"/>
  <c r="N1091" i="1" s="1"/>
  <c r="M1092" i="1"/>
  <c r="N1092" i="1" s="1"/>
  <c r="M1093" i="1"/>
  <c r="N1093" i="1" s="1"/>
  <c r="M1094" i="1"/>
  <c r="N1094" i="1" s="1"/>
  <c r="M1095" i="1"/>
  <c r="N1095" i="1" s="1"/>
  <c r="M1096" i="1"/>
  <c r="N1096" i="1" s="1"/>
  <c r="M1097" i="1"/>
  <c r="N1097" i="1" s="1"/>
  <c r="M1098" i="1"/>
  <c r="N1098" i="1" s="1"/>
  <c r="M1099" i="1"/>
  <c r="N1099" i="1" s="1"/>
  <c r="M1100" i="1"/>
  <c r="N1100" i="1" s="1"/>
  <c r="M1101" i="1"/>
  <c r="N1101" i="1" s="1"/>
  <c r="M1102" i="1"/>
  <c r="N1102" i="1" s="1"/>
  <c r="M1103" i="1"/>
  <c r="N1103" i="1" s="1"/>
  <c r="M1104" i="1"/>
  <c r="N1104" i="1" s="1"/>
  <c r="M1105" i="1"/>
  <c r="N1105" i="1" s="1"/>
  <c r="M1106" i="1"/>
  <c r="N1106" i="1" s="1"/>
  <c r="M1107" i="1"/>
  <c r="N1107" i="1" s="1"/>
  <c r="M1108" i="1"/>
  <c r="N1108" i="1" s="1"/>
  <c r="M1109" i="1"/>
  <c r="N1109" i="1" s="1"/>
  <c r="M1110" i="1"/>
  <c r="N1110" i="1" s="1"/>
  <c r="M1111" i="1"/>
  <c r="N1111" i="1" s="1"/>
  <c r="M1112" i="1"/>
  <c r="N1112" i="1" s="1"/>
  <c r="M1113" i="1"/>
  <c r="N1113" i="1" s="1"/>
  <c r="M1114" i="1"/>
  <c r="N1114" i="1" s="1"/>
  <c r="M1115" i="1"/>
  <c r="N1115" i="1" s="1"/>
  <c r="M1116" i="1"/>
  <c r="N1116" i="1" s="1"/>
  <c r="M1117" i="1"/>
  <c r="N1117" i="1" s="1"/>
  <c r="M1118" i="1"/>
  <c r="N1118" i="1" s="1"/>
  <c r="M1119" i="1"/>
  <c r="N1119" i="1" s="1"/>
  <c r="M1120" i="1"/>
  <c r="N1120" i="1" s="1"/>
  <c r="M1121" i="1"/>
  <c r="N1121" i="1" s="1"/>
  <c r="M1122" i="1"/>
  <c r="N1122" i="1" s="1"/>
  <c r="M1123" i="1"/>
  <c r="N1123" i="1" s="1"/>
  <c r="M1124" i="1"/>
  <c r="N1124" i="1" s="1"/>
  <c r="M1125" i="1"/>
  <c r="N1125" i="1" s="1"/>
  <c r="M1126" i="1"/>
  <c r="N1126" i="1" s="1"/>
  <c r="M1127" i="1"/>
  <c r="N1127" i="1" s="1"/>
  <c r="M1128" i="1"/>
  <c r="N1128" i="1" s="1"/>
  <c r="M1129" i="1"/>
  <c r="N1129" i="1" s="1"/>
  <c r="M1130" i="1"/>
  <c r="N1130" i="1" s="1"/>
  <c r="M1131" i="1"/>
  <c r="N1131" i="1" s="1"/>
  <c r="M1132" i="1"/>
  <c r="N1132" i="1" s="1"/>
  <c r="M1133" i="1"/>
  <c r="N1133" i="1" s="1"/>
  <c r="M1134" i="1"/>
  <c r="N1134" i="1" s="1"/>
  <c r="M1135" i="1"/>
  <c r="N1135" i="1" s="1"/>
  <c r="M1136" i="1"/>
  <c r="N1136" i="1" s="1"/>
  <c r="M1137" i="1"/>
  <c r="N1137" i="1" s="1"/>
  <c r="M1138" i="1"/>
  <c r="N1138" i="1" s="1"/>
  <c r="M1139" i="1"/>
  <c r="N1139" i="1" s="1"/>
  <c r="M1140" i="1"/>
  <c r="N1140" i="1" s="1"/>
  <c r="M1141" i="1"/>
  <c r="N1141" i="1" s="1"/>
  <c r="M1142" i="1"/>
  <c r="N1142" i="1" s="1"/>
  <c r="M1143" i="1"/>
  <c r="N1143" i="1" s="1"/>
  <c r="M1144" i="1"/>
  <c r="N1144" i="1" s="1"/>
  <c r="M1145" i="1"/>
  <c r="N1145" i="1" s="1"/>
  <c r="M1146" i="1"/>
  <c r="N1146" i="1" s="1"/>
  <c r="M1147" i="1"/>
  <c r="N1147" i="1" s="1"/>
  <c r="M1148" i="1"/>
  <c r="N1148" i="1" s="1"/>
  <c r="M1149" i="1"/>
  <c r="N1149" i="1" s="1"/>
  <c r="M1150" i="1"/>
  <c r="N1150" i="1" s="1"/>
  <c r="M1151" i="1"/>
  <c r="N1151" i="1" s="1"/>
  <c r="M1152" i="1"/>
  <c r="N1152" i="1" s="1"/>
  <c r="M1153" i="1"/>
  <c r="N1153" i="1" s="1"/>
  <c r="M1154" i="1"/>
  <c r="N1154" i="1" s="1"/>
  <c r="M1155" i="1"/>
  <c r="N1155" i="1" s="1"/>
  <c r="M1156" i="1"/>
  <c r="N1156" i="1" s="1"/>
  <c r="M1157" i="1"/>
  <c r="N1157" i="1" s="1"/>
  <c r="M1158" i="1"/>
  <c r="N1158" i="1" s="1"/>
  <c r="M1159" i="1"/>
  <c r="N1159" i="1" s="1"/>
  <c r="M1160" i="1"/>
  <c r="N1160" i="1" s="1"/>
  <c r="M1161" i="1"/>
  <c r="N1161" i="1" s="1"/>
  <c r="M1162" i="1"/>
  <c r="N1162" i="1" s="1"/>
  <c r="M1163" i="1"/>
  <c r="N1163" i="1" s="1"/>
  <c r="M1164" i="1"/>
  <c r="N1164" i="1" s="1"/>
  <c r="M1165" i="1"/>
  <c r="N1165" i="1" s="1"/>
  <c r="M1166" i="1"/>
  <c r="N1166" i="1" s="1"/>
  <c r="M1167" i="1"/>
  <c r="N1167" i="1" s="1"/>
  <c r="M1168" i="1"/>
  <c r="N1168" i="1" s="1"/>
  <c r="M1169" i="1"/>
  <c r="N1169" i="1" s="1"/>
  <c r="M1170" i="1"/>
  <c r="N1170" i="1" s="1"/>
  <c r="M1171" i="1"/>
  <c r="N1171" i="1" s="1"/>
  <c r="M1172" i="1"/>
  <c r="N1172" i="1" s="1"/>
  <c r="M1173" i="1"/>
  <c r="N1173" i="1" s="1"/>
  <c r="M1174" i="1"/>
  <c r="N1174" i="1" s="1"/>
  <c r="M1175" i="1"/>
  <c r="N1175" i="1" s="1"/>
  <c r="M1176" i="1"/>
  <c r="N1176" i="1" s="1"/>
  <c r="M1177" i="1"/>
  <c r="N1177" i="1" s="1"/>
  <c r="M1178" i="1"/>
  <c r="N1178" i="1" s="1"/>
  <c r="M1179" i="1"/>
  <c r="N1179" i="1" s="1"/>
  <c r="M1180" i="1"/>
  <c r="N1180" i="1" s="1"/>
  <c r="M1181" i="1"/>
  <c r="N1181" i="1" s="1"/>
  <c r="M1182" i="1"/>
  <c r="N1182" i="1" s="1"/>
  <c r="M1183" i="1"/>
  <c r="N1183" i="1" s="1"/>
  <c r="M1184" i="1"/>
  <c r="N1184" i="1" s="1"/>
  <c r="M1185" i="1"/>
  <c r="N1185" i="1" s="1"/>
  <c r="M1186" i="1"/>
  <c r="N1186" i="1" s="1"/>
  <c r="M1187" i="1"/>
  <c r="N1187" i="1" s="1"/>
  <c r="M1188" i="1"/>
  <c r="N1188" i="1" s="1"/>
  <c r="M1189" i="1"/>
  <c r="N1189" i="1" s="1"/>
  <c r="M1190" i="1"/>
  <c r="N1190" i="1" s="1"/>
  <c r="M1191" i="1"/>
  <c r="N1191" i="1" s="1"/>
  <c r="M1192" i="1"/>
  <c r="N1192" i="1" s="1"/>
  <c r="M1193" i="1"/>
  <c r="N1193" i="1" s="1"/>
  <c r="M1194" i="1"/>
  <c r="N1194" i="1" s="1"/>
  <c r="M1195" i="1"/>
  <c r="N1195" i="1" s="1"/>
  <c r="M1196" i="1"/>
  <c r="N1196" i="1" s="1"/>
  <c r="M1197" i="1"/>
  <c r="N1197" i="1" s="1"/>
  <c r="M1198" i="1"/>
  <c r="N1198" i="1" s="1"/>
  <c r="M1199" i="1"/>
  <c r="N1199" i="1" s="1"/>
  <c r="M1200" i="1"/>
  <c r="N1200" i="1" s="1"/>
  <c r="M1201" i="1"/>
  <c r="N1201" i="1" s="1"/>
  <c r="M1202" i="1"/>
  <c r="N1202" i="1" s="1"/>
  <c r="M1203" i="1"/>
  <c r="N1203" i="1" s="1"/>
  <c r="M1204" i="1"/>
  <c r="N1204" i="1" s="1"/>
  <c r="M1205" i="1"/>
  <c r="N1205" i="1" s="1"/>
  <c r="M1206" i="1"/>
  <c r="N1206" i="1" s="1"/>
  <c r="M1207" i="1"/>
  <c r="N1207" i="1" s="1"/>
  <c r="M1208" i="1"/>
  <c r="N1208" i="1" s="1"/>
  <c r="M1209" i="1"/>
  <c r="N1209" i="1" s="1"/>
  <c r="M1210" i="1"/>
  <c r="N1210" i="1" s="1"/>
  <c r="M1211" i="1"/>
  <c r="N1211" i="1" s="1"/>
  <c r="M1212" i="1"/>
  <c r="N1212" i="1" s="1"/>
  <c r="M1213" i="1"/>
  <c r="N1213" i="1" s="1"/>
  <c r="M1214" i="1"/>
  <c r="N1214" i="1" s="1"/>
  <c r="M1215" i="1"/>
  <c r="N1215" i="1" s="1"/>
  <c r="M1216" i="1"/>
  <c r="N1216" i="1" s="1"/>
  <c r="M1217" i="1"/>
  <c r="N1217" i="1" s="1"/>
  <c r="M1218" i="1"/>
  <c r="N1218" i="1" s="1"/>
  <c r="M1219" i="1"/>
  <c r="N1219" i="1" s="1"/>
  <c r="M1220" i="1"/>
  <c r="N1220" i="1" s="1"/>
  <c r="M1221" i="1"/>
  <c r="N1221" i="1" s="1"/>
  <c r="M1222" i="1"/>
  <c r="N1222" i="1" s="1"/>
  <c r="M1223" i="1"/>
  <c r="N1223" i="1" s="1"/>
  <c r="M1224" i="1"/>
  <c r="N1224" i="1" s="1"/>
  <c r="M1225" i="1"/>
  <c r="N1225" i="1" s="1"/>
  <c r="M1226" i="1"/>
  <c r="N1226" i="1" s="1"/>
  <c r="M1227" i="1"/>
  <c r="N1227" i="1" s="1"/>
  <c r="M1228" i="1"/>
  <c r="N1228" i="1" s="1"/>
  <c r="M1229" i="1"/>
  <c r="N1229" i="1" s="1"/>
  <c r="M1230" i="1"/>
  <c r="N1230" i="1" s="1"/>
  <c r="M1231" i="1"/>
  <c r="N1231" i="1" s="1"/>
  <c r="M1232" i="1"/>
  <c r="N1232" i="1" s="1"/>
  <c r="M1233" i="1"/>
  <c r="N1233" i="1" s="1"/>
  <c r="M1234" i="1"/>
  <c r="N1234" i="1" s="1"/>
  <c r="M1235" i="1"/>
  <c r="N1235" i="1" s="1"/>
  <c r="M1236" i="1"/>
  <c r="N1236" i="1" s="1"/>
  <c r="M1237" i="1"/>
  <c r="N1237" i="1" s="1"/>
  <c r="M1238" i="1"/>
  <c r="N1238" i="1" s="1"/>
  <c r="M1239" i="1"/>
  <c r="N1239" i="1" s="1"/>
  <c r="M1240" i="1"/>
  <c r="N1240" i="1" s="1"/>
  <c r="M1241" i="1"/>
  <c r="N1241" i="1" s="1"/>
  <c r="M1242" i="1"/>
  <c r="N1242" i="1" s="1"/>
  <c r="M1243" i="1"/>
  <c r="N1243" i="1" s="1"/>
  <c r="M1244" i="1"/>
  <c r="N1244" i="1" s="1"/>
  <c r="M1245" i="1"/>
  <c r="N1245" i="1" s="1"/>
  <c r="M1246" i="1"/>
  <c r="N1246" i="1" s="1"/>
  <c r="M1247" i="1"/>
  <c r="N1247" i="1" s="1"/>
  <c r="M1248" i="1"/>
  <c r="N1248" i="1" s="1"/>
  <c r="M1249" i="1"/>
  <c r="N1249" i="1" s="1"/>
  <c r="M1250" i="1"/>
  <c r="N1250" i="1" s="1"/>
  <c r="M1251" i="1"/>
  <c r="N1251" i="1" s="1"/>
  <c r="M1252" i="1"/>
  <c r="N1252" i="1" s="1"/>
  <c r="M1253" i="1"/>
  <c r="N1253" i="1" s="1"/>
  <c r="M1254" i="1"/>
  <c r="N1254" i="1" s="1"/>
  <c r="M1255" i="1"/>
  <c r="N1255" i="1" s="1"/>
  <c r="M1256" i="1"/>
  <c r="N1256" i="1" s="1"/>
  <c r="M1257" i="1"/>
  <c r="N1257" i="1" s="1"/>
  <c r="M1258" i="1"/>
  <c r="N1258" i="1" s="1"/>
  <c r="M1259" i="1"/>
  <c r="N1259" i="1" s="1"/>
  <c r="M1260" i="1"/>
  <c r="N1260" i="1" s="1"/>
  <c r="M1261" i="1"/>
  <c r="N1261" i="1" s="1"/>
  <c r="M1262" i="1"/>
  <c r="N1262" i="1" s="1"/>
  <c r="M1263" i="1"/>
  <c r="N1263" i="1" s="1"/>
  <c r="M1264" i="1"/>
  <c r="N1264" i="1" s="1"/>
  <c r="M1265" i="1"/>
  <c r="N1265" i="1" s="1"/>
  <c r="M1266" i="1"/>
  <c r="N1266" i="1" s="1"/>
  <c r="M1267" i="1"/>
  <c r="N1267" i="1" s="1"/>
  <c r="M1268" i="1"/>
  <c r="N1268" i="1" s="1"/>
  <c r="M1269" i="1"/>
  <c r="N1269" i="1" s="1"/>
  <c r="M1270" i="1"/>
  <c r="N1270" i="1" s="1"/>
  <c r="M1271" i="1"/>
  <c r="N1271" i="1" s="1"/>
  <c r="M1272" i="1"/>
  <c r="N1272" i="1" s="1"/>
  <c r="M1273" i="1"/>
  <c r="N1273" i="1" s="1"/>
  <c r="M1274" i="1"/>
  <c r="N1274" i="1" s="1"/>
  <c r="M1275" i="1"/>
  <c r="N1275" i="1" s="1"/>
  <c r="M1276" i="1"/>
  <c r="N1276" i="1" s="1"/>
  <c r="M1277" i="1"/>
  <c r="N1277" i="1" s="1"/>
  <c r="M1278" i="1"/>
  <c r="N1278" i="1" s="1"/>
  <c r="M1279" i="1"/>
  <c r="N1279" i="1" s="1"/>
  <c r="M1280" i="1"/>
  <c r="N1280" i="1" s="1"/>
  <c r="M1281" i="1"/>
  <c r="N1281" i="1" s="1"/>
  <c r="M1282" i="1"/>
  <c r="N1282" i="1" s="1"/>
  <c r="M1283" i="1"/>
  <c r="N1283" i="1" s="1"/>
  <c r="M1284" i="1"/>
  <c r="N1284" i="1" s="1"/>
  <c r="M1285" i="1"/>
  <c r="N1285" i="1" s="1"/>
  <c r="M1286" i="1"/>
  <c r="N1286" i="1" s="1"/>
  <c r="M1287" i="1"/>
  <c r="N1287" i="1" s="1"/>
  <c r="M1288" i="1"/>
  <c r="N1288" i="1" s="1"/>
  <c r="M1289" i="1"/>
  <c r="N1289" i="1" s="1"/>
  <c r="M1290" i="1"/>
  <c r="N1290" i="1" s="1"/>
  <c r="M1291" i="1"/>
  <c r="N1291" i="1" s="1"/>
  <c r="M1292" i="1"/>
  <c r="N1292" i="1" s="1"/>
  <c r="M1293" i="1"/>
  <c r="N1293" i="1" s="1"/>
  <c r="M1294" i="1"/>
  <c r="N1294" i="1" s="1"/>
  <c r="M1295" i="1"/>
  <c r="N1295" i="1" s="1"/>
  <c r="M1296" i="1"/>
  <c r="N1296" i="1" s="1"/>
  <c r="M1297" i="1"/>
  <c r="N1297" i="1" s="1"/>
  <c r="M1298" i="1"/>
  <c r="N1298" i="1" s="1"/>
  <c r="M1299" i="1"/>
  <c r="N1299" i="1" s="1"/>
  <c r="M1300" i="1"/>
  <c r="N1300" i="1" s="1"/>
  <c r="M1301" i="1"/>
  <c r="N1301" i="1" s="1"/>
  <c r="M1302" i="1"/>
  <c r="N1302" i="1" s="1"/>
  <c r="M1303" i="1"/>
  <c r="N1303" i="1" s="1"/>
  <c r="M1304" i="1"/>
  <c r="N1304" i="1" s="1"/>
  <c r="M1305" i="1"/>
  <c r="N1305" i="1" s="1"/>
  <c r="M1306" i="1"/>
  <c r="N1306" i="1" s="1"/>
  <c r="M1307" i="1"/>
  <c r="N1307" i="1" s="1"/>
  <c r="M1308" i="1"/>
  <c r="N1308" i="1" s="1"/>
  <c r="M1309" i="1"/>
  <c r="N1309" i="1" s="1"/>
  <c r="M1310" i="1"/>
  <c r="N1310" i="1" s="1"/>
  <c r="M1311" i="1"/>
  <c r="N1311" i="1" s="1"/>
  <c r="M1312" i="1"/>
  <c r="N1312" i="1" s="1"/>
  <c r="M1313" i="1"/>
  <c r="N1313" i="1" s="1"/>
  <c r="M1314" i="1"/>
  <c r="N1314" i="1" s="1"/>
  <c r="M1315" i="1"/>
  <c r="N1315" i="1" s="1"/>
  <c r="M1316" i="1"/>
  <c r="N1316" i="1" s="1"/>
  <c r="M1317" i="1"/>
  <c r="N1317" i="1" s="1"/>
  <c r="M1318" i="1"/>
  <c r="N1318" i="1" s="1"/>
  <c r="M1319" i="1"/>
  <c r="N1319" i="1" s="1"/>
  <c r="M1320" i="1"/>
  <c r="N1320" i="1" s="1"/>
  <c r="M1321" i="1"/>
  <c r="N1321" i="1" s="1"/>
  <c r="M1322" i="1"/>
  <c r="N1322" i="1" s="1"/>
  <c r="M1323" i="1"/>
  <c r="N1323" i="1" s="1"/>
  <c r="M1324" i="1"/>
  <c r="N1324" i="1" s="1"/>
  <c r="M1325" i="1"/>
  <c r="N1325" i="1" s="1"/>
  <c r="M1326" i="1"/>
  <c r="N1326" i="1" s="1"/>
  <c r="M1327" i="1"/>
  <c r="N1327" i="1" s="1"/>
  <c r="M1328" i="1"/>
  <c r="N1328" i="1" s="1"/>
  <c r="M1329" i="1"/>
  <c r="N1329" i="1" s="1"/>
  <c r="M1330" i="1"/>
  <c r="N1330" i="1" s="1"/>
  <c r="M1331" i="1"/>
  <c r="N1331" i="1" s="1"/>
  <c r="M1332" i="1"/>
  <c r="N1332" i="1" s="1"/>
  <c r="M1333" i="1"/>
  <c r="N1333" i="1" s="1"/>
  <c r="M1334" i="1"/>
  <c r="N1334" i="1" s="1"/>
  <c r="M1335" i="1"/>
  <c r="N1335" i="1" s="1"/>
  <c r="M1336" i="1"/>
  <c r="N1336" i="1" s="1"/>
  <c r="M1337" i="1"/>
  <c r="N1337" i="1" s="1"/>
  <c r="M1338" i="1"/>
  <c r="N1338" i="1" s="1"/>
  <c r="M1339" i="1"/>
  <c r="N1339" i="1" s="1"/>
  <c r="M1340" i="1"/>
  <c r="N1340" i="1" s="1"/>
  <c r="M1341" i="1"/>
  <c r="N1341" i="1" s="1"/>
  <c r="M1342" i="1"/>
  <c r="N1342" i="1" s="1"/>
  <c r="M1343" i="1"/>
  <c r="N1343" i="1" s="1"/>
  <c r="M1344" i="1"/>
  <c r="N1344" i="1" s="1"/>
  <c r="M1345" i="1"/>
  <c r="N1345" i="1" s="1"/>
  <c r="M1346" i="1"/>
  <c r="N1346" i="1" s="1"/>
  <c r="M1347" i="1"/>
  <c r="N1347" i="1" s="1"/>
  <c r="M1348" i="1"/>
  <c r="N1348" i="1" s="1"/>
  <c r="M1349" i="1"/>
  <c r="N1349" i="1" s="1"/>
  <c r="M1350" i="1"/>
  <c r="N1350" i="1" s="1"/>
  <c r="M1351" i="1"/>
  <c r="N1351" i="1" s="1"/>
  <c r="M1352" i="1"/>
  <c r="N1352" i="1" s="1"/>
  <c r="M1353" i="1"/>
  <c r="N1353" i="1" s="1"/>
  <c r="M1354" i="1"/>
  <c r="N1354" i="1" s="1"/>
  <c r="M1355" i="1"/>
  <c r="N1355" i="1" s="1"/>
  <c r="M1356" i="1"/>
  <c r="N1356" i="1" s="1"/>
  <c r="M1357" i="1"/>
  <c r="N1357" i="1" s="1"/>
  <c r="M1358" i="1"/>
  <c r="N1358" i="1" s="1"/>
  <c r="M1359" i="1"/>
  <c r="N1359" i="1" s="1"/>
  <c r="M1360" i="1"/>
  <c r="N1360" i="1" s="1"/>
  <c r="M1361" i="1"/>
  <c r="N1361" i="1" s="1"/>
  <c r="M1362" i="1"/>
  <c r="N1362" i="1" s="1"/>
  <c r="M1363" i="1"/>
  <c r="N1363" i="1" s="1"/>
  <c r="M1364" i="1"/>
  <c r="N1364" i="1" s="1"/>
  <c r="M1365" i="1"/>
  <c r="N1365" i="1" s="1"/>
  <c r="M1366" i="1"/>
  <c r="N1366" i="1" s="1"/>
  <c r="M1367" i="1"/>
  <c r="N1367" i="1" s="1"/>
  <c r="M1368" i="1"/>
  <c r="N1368" i="1" s="1"/>
  <c r="M1369" i="1"/>
  <c r="N1369" i="1" s="1"/>
  <c r="M1370" i="1"/>
  <c r="N1370" i="1" s="1"/>
  <c r="M1371" i="1"/>
  <c r="N1371" i="1" s="1"/>
  <c r="M1372" i="1"/>
  <c r="N1372" i="1" s="1"/>
  <c r="M1373" i="1"/>
  <c r="N1373" i="1" s="1"/>
  <c r="M1374" i="1"/>
  <c r="N1374" i="1" s="1"/>
  <c r="M1375" i="1"/>
  <c r="N1375" i="1" s="1"/>
  <c r="M1376" i="1"/>
  <c r="N1376" i="1" s="1"/>
  <c r="M1377" i="1"/>
  <c r="N1377" i="1" s="1"/>
  <c r="M1378" i="1"/>
  <c r="N1378" i="1" s="1"/>
  <c r="M1379" i="1"/>
  <c r="N1379" i="1" s="1"/>
  <c r="M1380" i="1"/>
  <c r="N1380" i="1" s="1"/>
  <c r="M1381" i="1"/>
  <c r="N1381" i="1" s="1"/>
  <c r="M1382" i="1"/>
  <c r="N1382" i="1" s="1"/>
  <c r="M1383" i="1"/>
  <c r="N1383" i="1" s="1"/>
  <c r="M1384" i="1"/>
  <c r="N1384" i="1" s="1"/>
  <c r="M1385" i="1"/>
  <c r="N1385" i="1" s="1"/>
  <c r="M1386" i="1"/>
  <c r="N1386" i="1" s="1"/>
  <c r="M1387" i="1"/>
  <c r="N1387" i="1" s="1"/>
  <c r="M1388" i="1"/>
  <c r="N1388" i="1" s="1"/>
  <c r="M1389" i="1"/>
  <c r="N1389" i="1" s="1"/>
  <c r="M1390" i="1"/>
  <c r="N1390" i="1" s="1"/>
  <c r="M1391" i="1"/>
  <c r="N1391" i="1" s="1"/>
  <c r="M1392" i="1"/>
  <c r="N1392" i="1" s="1"/>
  <c r="M1393" i="1"/>
  <c r="N1393" i="1" s="1"/>
  <c r="M1394" i="1"/>
  <c r="N1394" i="1" s="1"/>
  <c r="M1395" i="1"/>
  <c r="N1395" i="1" s="1"/>
  <c r="M1396" i="1"/>
  <c r="N1396" i="1" s="1"/>
  <c r="M1397" i="1"/>
  <c r="N1397" i="1" s="1"/>
  <c r="M1398" i="1"/>
  <c r="N1398" i="1" s="1"/>
  <c r="M1399" i="1"/>
  <c r="N1399" i="1" s="1"/>
  <c r="M1400" i="1"/>
  <c r="N1400" i="1" s="1"/>
  <c r="M1401" i="1"/>
  <c r="N1401" i="1" s="1"/>
  <c r="M1402" i="1"/>
  <c r="N1402" i="1" s="1"/>
  <c r="M1403" i="1"/>
  <c r="N1403" i="1" s="1"/>
  <c r="M1404" i="1"/>
  <c r="N1404" i="1" s="1"/>
  <c r="M1405" i="1"/>
  <c r="N1405" i="1" s="1"/>
  <c r="M1406" i="1"/>
  <c r="N1406" i="1" s="1"/>
  <c r="M1407" i="1"/>
  <c r="N1407" i="1" s="1"/>
  <c r="M1408" i="1"/>
  <c r="N1408" i="1" s="1"/>
  <c r="M1409" i="1"/>
  <c r="N1409" i="1" s="1"/>
  <c r="M1410" i="1"/>
  <c r="N1410" i="1" s="1"/>
  <c r="M1411" i="1"/>
  <c r="N1411" i="1" s="1"/>
  <c r="M1412" i="1"/>
  <c r="N1412" i="1" s="1"/>
  <c r="M1413" i="1"/>
  <c r="N1413" i="1" s="1"/>
  <c r="M1414" i="1"/>
  <c r="N1414" i="1" s="1"/>
  <c r="M1415" i="1"/>
  <c r="N1415" i="1" s="1"/>
  <c r="M1416" i="1"/>
  <c r="N1416" i="1" s="1"/>
  <c r="M1417" i="1"/>
  <c r="N1417" i="1" s="1"/>
  <c r="M1418" i="1"/>
  <c r="N1418" i="1" s="1"/>
  <c r="M1419" i="1"/>
  <c r="N1419" i="1" s="1"/>
  <c r="M1420" i="1"/>
  <c r="N1420" i="1" s="1"/>
  <c r="M1421" i="1"/>
  <c r="N1421" i="1" s="1"/>
  <c r="M1422" i="1"/>
  <c r="N1422" i="1" s="1"/>
  <c r="M1423" i="1"/>
  <c r="N1423" i="1" s="1"/>
  <c r="M1424" i="1"/>
  <c r="N1424" i="1" s="1"/>
  <c r="M1425" i="1"/>
  <c r="N1425" i="1" s="1"/>
  <c r="M1426" i="1"/>
  <c r="N1426" i="1" s="1"/>
  <c r="M1427" i="1"/>
  <c r="N1427" i="1" s="1"/>
  <c r="M1428" i="1"/>
  <c r="N1428" i="1" s="1"/>
  <c r="M1429" i="1"/>
  <c r="N1429" i="1" s="1"/>
  <c r="M1430" i="1"/>
  <c r="N1430" i="1" s="1"/>
  <c r="M1431" i="1"/>
  <c r="N1431" i="1" s="1"/>
  <c r="M1432" i="1"/>
  <c r="N1432" i="1" s="1"/>
  <c r="M1433" i="1"/>
  <c r="N1433" i="1" s="1"/>
  <c r="M1434" i="1"/>
  <c r="N1434" i="1" s="1"/>
  <c r="M1435" i="1"/>
  <c r="N1435" i="1" s="1"/>
  <c r="M1436" i="1"/>
  <c r="N1436" i="1" s="1"/>
  <c r="M1437" i="1"/>
  <c r="N1437" i="1" s="1"/>
  <c r="M1438" i="1"/>
  <c r="N1438" i="1" s="1"/>
  <c r="M1439" i="1"/>
  <c r="N1439" i="1" s="1"/>
  <c r="M1440" i="1"/>
  <c r="N1440" i="1" s="1"/>
  <c r="M1441" i="1"/>
  <c r="N1441" i="1" s="1"/>
  <c r="M1442" i="1"/>
  <c r="N1442" i="1" s="1"/>
  <c r="M1443" i="1"/>
  <c r="N1443" i="1" s="1"/>
  <c r="M1444" i="1"/>
  <c r="N1444" i="1" s="1"/>
  <c r="M1445" i="1"/>
  <c r="N1445" i="1" s="1"/>
  <c r="M1446" i="1"/>
  <c r="N1446" i="1" s="1"/>
  <c r="M1447" i="1"/>
  <c r="N1447" i="1" s="1"/>
  <c r="M1448" i="1"/>
  <c r="N1448" i="1" s="1"/>
  <c r="M1449" i="1"/>
  <c r="N1449" i="1" s="1"/>
  <c r="M1450" i="1"/>
  <c r="N1450" i="1" s="1"/>
  <c r="M1451" i="1"/>
  <c r="N1451" i="1" s="1"/>
  <c r="M1452" i="1"/>
  <c r="N1452" i="1" s="1"/>
  <c r="M1453" i="1"/>
  <c r="N1453" i="1" s="1"/>
  <c r="M1454" i="1"/>
  <c r="N1454" i="1" s="1"/>
  <c r="M1455" i="1"/>
  <c r="N1455" i="1" s="1"/>
  <c r="M1456" i="1"/>
  <c r="N1456" i="1" s="1"/>
  <c r="M1457" i="1"/>
  <c r="N1457" i="1" s="1"/>
  <c r="M1458" i="1"/>
  <c r="N1458" i="1" s="1"/>
  <c r="M1459" i="1"/>
  <c r="N1459" i="1" s="1"/>
  <c r="M1460" i="1"/>
  <c r="N1460" i="1" s="1"/>
  <c r="M1461" i="1"/>
  <c r="N1461" i="1" s="1"/>
  <c r="M1462" i="1"/>
  <c r="N1462" i="1" s="1"/>
  <c r="M1463" i="1"/>
  <c r="N1463" i="1" s="1"/>
  <c r="M1464" i="1"/>
  <c r="N1464" i="1" s="1"/>
  <c r="M1465" i="1"/>
  <c r="N1465" i="1" s="1"/>
  <c r="M1466" i="1"/>
  <c r="N1466" i="1" s="1"/>
  <c r="M1467" i="1"/>
  <c r="N1467" i="1" s="1"/>
  <c r="M1468" i="1"/>
  <c r="N1468" i="1" s="1"/>
  <c r="M1469" i="1"/>
  <c r="N1469" i="1" s="1"/>
  <c r="M1470" i="1"/>
  <c r="N1470" i="1" s="1"/>
  <c r="M1471" i="1"/>
  <c r="N1471" i="1" s="1"/>
  <c r="M1472" i="1"/>
  <c r="N1472" i="1" s="1"/>
  <c r="M1473" i="1"/>
  <c r="N1473" i="1" s="1"/>
  <c r="M1474" i="1"/>
  <c r="N1474" i="1" s="1"/>
  <c r="M1475" i="1"/>
  <c r="N1475" i="1" s="1"/>
  <c r="M1476" i="1"/>
  <c r="N1476" i="1" s="1"/>
  <c r="M1477" i="1"/>
  <c r="N1477" i="1" s="1"/>
  <c r="M1478" i="1"/>
  <c r="N1478" i="1" s="1"/>
  <c r="M1479" i="1"/>
  <c r="N1479" i="1" s="1"/>
  <c r="M1480" i="1"/>
  <c r="N1480" i="1" s="1"/>
  <c r="M1481" i="1"/>
  <c r="N1481" i="1" s="1"/>
  <c r="M1482" i="1"/>
  <c r="N1482" i="1" s="1"/>
  <c r="M1483" i="1"/>
  <c r="N1483" i="1" s="1"/>
  <c r="M1484" i="1"/>
  <c r="N1484" i="1" s="1"/>
  <c r="M1485" i="1"/>
  <c r="N1485" i="1" s="1"/>
  <c r="M1486" i="1"/>
  <c r="N1486" i="1" s="1"/>
  <c r="M1487" i="1"/>
  <c r="N1487" i="1" s="1"/>
  <c r="M1488" i="1"/>
  <c r="N1488" i="1" s="1"/>
  <c r="M1489" i="1"/>
  <c r="N1489" i="1" s="1"/>
  <c r="M1490" i="1"/>
  <c r="N1490" i="1" s="1"/>
  <c r="M1491" i="1"/>
  <c r="N1491" i="1" s="1"/>
  <c r="M1492" i="1"/>
  <c r="N1492" i="1" s="1"/>
  <c r="M1493" i="1"/>
  <c r="N1493" i="1" s="1"/>
  <c r="M1494" i="1"/>
  <c r="N1494" i="1" s="1"/>
  <c r="M1495" i="1"/>
  <c r="N1495" i="1" s="1"/>
  <c r="M1496" i="1"/>
  <c r="N1496" i="1" s="1"/>
  <c r="M1497" i="1"/>
  <c r="N1497" i="1" s="1"/>
  <c r="M1498" i="1"/>
  <c r="N1498" i="1" s="1"/>
  <c r="M1499" i="1"/>
  <c r="N1499" i="1" s="1"/>
  <c r="M1500" i="1"/>
  <c r="N1500" i="1" s="1"/>
  <c r="M1501" i="1"/>
  <c r="N1501" i="1" s="1"/>
  <c r="M1502" i="1"/>
  <c r="N1502" i="1" s="1"/>
  <c r="M1503" i="1"/>
  <c r="N1503" i="1" s="1"/>
  <c r="M1504" i="1"/>
  <c r="N1504" i="1" s="1"/>
  <c r="M1505" i="1"/>
  <c r="N1505" i="1" s="1"/>
  <c r="M1506" i="1"/>
  <c r="N1506" i="1" s="1"/>
  <c r="M1507" i="1"/>
  <c r="N1507" i="1" s="1"/>
  <c r="M1508" i="1"/>
  <c r="N1508" i="1" s="1"/>
  <c r="M1509" i="1"/>
  <c r="N1509" i="1" s="1"/>
  <c r="M1510" i="1"/>
  <c r="N1510" i="1" s="1"/>
  <c r="M1511" i="1"/>
  <c r="N1511" i="1" s="1"/>
  <c r="M1512" i="1"/>
  <c r="N1512" i="1" s="1"/>
  <c r="M1513" i="1"/>
  <c r="N1513" i="1" s="1"/>
  <c r="M1514" i="1"/>
  <c r="N1514" i="1" s="1"/>
  <c r="M1515" i="1"/>
  <c r="N1515" i="1" s="1"/>
  <c r="M1516" i="1"/>
  <c r="N1516" i="1" s="1"/>
  <c r="M1517" i="1"/>
  <c r="N1517" i="1" s="1"/>
  <c r="M1518" i="1"/>
  <c r="N1518" i="1" s="1"/>
  <c r="M1519" i="1"/>
  <c r="N1519" i="1" s="1"/>
  <c r="M1520" i="1"/>
  <c r="N1520" i="1" s="1"/>
  <c r="M1521" i="1"/>
  <c r="N1521" i="1" s="1"/>
  <c r="M1522" i="1"/>
  <c r="N1522" i="1" s="1"/>
  <c r="M1523" i="1"/>
  <c r="N1523" i="1" s="1"/>
  <c r="M1524" i="1"/>
  <c r="N1524" i="1" s="1"/>
  <c r="M1525" i="1"/>
  <c r="N1525" i="1" s="1"/>
  <c r="M1526" i="1"/>
  <c r="N1526" i="1" s="1"/>
  <c r="M1527" i="1"/>
  <c r="N1527" i="1" s="1"/>
  <c r="M1528" i="1"/>
  <c r="N1528" i="1" s="1"/>
  <c r="M1529" i="1"/>
  <c r="N1529" i="1" s="1"/>
  <c r="M1530" i="1"/>
  <c r="N1530" i="1" s="1"/>
  <c r="M1531" i="1"/>
  <c r="N1531" i="1" s="1"/>
  <c r="M1532" i="1"/>
  <c r="N1532" i="1" s="1"/>
  <c r="M1533" i="1"/>
  <c r="N1533" i="1" s="1"/>
  <c r="M1534" i="1"/>
  <c r="N1534" i="1" s="1"/>
  <c r="M1535" i="1"/>
  <c r="N1535" i="1" s="1"/>
  <c r="M1536" i="1"/>
  <c r="N1536" i="1" s="1"/>
  <c r="M1537" i="1"/>
  <c r="N1537" i="1" s="1"/>
  <c r="M1538" i="1"/>
  <c r="N1538" i="1" s="1"/>
  <c r="M1539" i="1"/>
  <c r="N1539" i="1" s="1"/>
  <c r="M1540" i="1"/>
  <c r="N1540" i="1" s="1"/>
  <c r="M1541" i="1"/>
  <c r="N1541" i="1" s="1"/>
  <c r="M1542" i="1"/>
  <c r="N1542" i="1" s="1"/>
  <c r="M1543" i="1"/>
  <c r="N1543" i="1" s="1"/>
  <c r="M1544" i="1"/>
  <c r="N1544" i="1" s="1"/>
  <c r="M1545" i="1"/>
  <c r="N1545" i="1" s="1"/>
  <c r="M1546" i="1"/>
  <c r="N1546" i="1" s="1"/>
  <c r="M1547" i="1"/>
  <c r="N1547" i="1" s="1"/>
  <c r="M1548" i="1"/>
  <c r="N1548" i="1" s="1"/>
  <c r="M1549" i="1"/>
  <c r="N1549" i="1" s="1"/>
  <c r="M1550" i="1"/>
  <c r="N1550" i="1" s="1"/>
  <c r="M1551" i="1"/>
  <c r="N1551" i="1" s="1"/>
  <c r="M1552" i="1"/>
  <c r="N1552" i="1" s="1"/>
  <c r="M1553" i="1"/>
  <c r="N1553" i="1" s="1"/>
  <c r="M1554" i="1"/>
  <c r="N1554" i="1" s="1"/>
  <c r="M1555" i="1"/>
  <c r="N1555" i="1" s="1"/>
  <c r="M1556" i="1"/>
  <c r="N1556" i="1" s="1"/>
  <c r="M1557" i="1"/>
  <c r="N1557" i="1" s="1"/>
  <c r="M1558" i="1"/>
  <c r="N1558" i="1" s="1"/>
  <c r="M1559" i="1"/>
  <c r="N1559" i="1" s="1"/>
  <c r="M1560" i="1"/>
  <c r="N1560" i="1" s="1"/>
  <c r="M1561" i="1"/>
  <c r="N1561" i="1" s="1"/>
  <c r="M1562" i="1"/>
  <c r="N1562" i="1" s="1"/>
  <c r="M1563" i="1"/>
  <c r="N1563" i="1" s="1"/>
  <c r="M1564" i="1"/>
  <c r="N1564" i="1" s="1"/>
  <c r="M1565" i="1"/>
  <c r="N1565" i="1" s="1"/>
  <c r="M1566" i="1"/>
  <c r="N1566" i="1" s="1"/>
  <c r="M1567" i="1"/>
  <c r="N1567" i="1" s="1"/>
  <c r="M1568" i="1"/>
  <c r="N1568" i="1" s="1"/>
  <c r="M1569" i="1"/>
  <c r="N1569" i="1" s="1"/>
  <c r="M1570" i="1"/>
  <c r="N1570" i="1" s="1"/>
  <c r="M1571" i="1"/>
  <c r="N1571" i="1" s="1"/>
  <c r="M1572" i="1"/>
  <c r="N1572" i="1" s="1"/>
  <c r="M1573" i="1"/>
  <c r="N1573" i="1" s="1"/>
  <c r="M1574" i="1"/>
  <c r="N1574" i="1" s="1"/>
  <c r="M1575" i="1"/>
  <c r="N1575" i="1" s="1"/>
  <c r="M1576" i="1"/>
  <c r="N1576" i="1" s="1"/>
  <c r="M1577" i="1"/>
  <c r="N1577" i="1" s="1"/>
  <c r="M1578" i="1"/>
  <c r="N1578" i="1" s="1"/>
  <c r="M1579" i="1"/>
  <c r="N1579" i="1" s="1"/>
  <c r="M1580" i="1"/>
  <c r="N1580" i="1" s="1"/>
  <c r="M1581" i="1"/>
  <c r="N1581" i="1" s="1"/>
  <c r="M1582" i="1"/>
  <c r="N1582" i="1" s="1"/>
  <c r="M1583" i="1"/>
  <c r="N1583" i="1" s="1"/>
  <c r="M1584" i="1"/>
  <c r="N1584" i="1" s="1"/>
  <c r="M1585" i="1"/>
  <c r="N1585" i="1" s="1"/>
  <c r="M1586" i="1"/>
  <c r="N1586" i="1" s="1"/>
  <c r="M1587" i="1"/>
  <c r="N1587" i="1" s="1"/>
  <c r="M1588" i="1"/>
  <c r="N1588" i="1" s="1"/>
  <c r="M1589" i="1"/>
  <c r="N1589" i="1" s="1"/>
  <c r="M1590" i="1"/>
  <c r="N1590" i="1" s="1"/>
  <c r="M1591" i="1"/>
  <c r="N1591" i="1" s="1"/>
  <c r="M1592" i="1"/>
  <c r="N1592" i="1" s="1"/>
  <c r="M1593" i="1"/>
  <c r="N1593" i="1" s="1"/>
  <c r="M1594" i="1"/>
  <c r="N1594" i="1" s="1"/>
  <c r="M1595" i="1"/>
  <c r="N1595" i="1" s="1"/>
  <c r="M1596" i="1"/>
  <c r="N1596" i="1" s="1"/>
  <c r="M1597" i="1"/>
  <c r="N1597" i="1" s="1"/>
  <c r="M1598" i="1"/>
  <c r="N1598" i="1" s="1"/>
  <c r="M1599" i="1"/>
  <c r="N1599" i="1" s="1"/>
  <c r="M1600" i="1"/>
  <c r="N1600" i="1" s="1"/>
  <c r="M1601" i="1"/>
  <c r="N1601" i="1" s="1"/>
  <c r="M1602" i="1"/>
  <c r="N1602" i="1" s="1"/>
  <c r="M1603" i="1"/>
  <c r="N1603" i="1" s="1"/>
  <c r="M1604" i="1"/>
  <c r="N1604" i="1" s="1"/>
  <c r="M1605" i="1"/>
  <c r="N1605" i="1" s="1"/>
  <c r="M1606" i="1"/>
  <c r="N1606" i="1" s="1"/>
  <c r="M1607" i="1"/>
  <c r="N1607" i="1" s="1"/>
  <c r="M1608" i="1"/>
  <c r="N1608" i="1" s="1"/>
  <c r="M1609" i="1"/>
  <c r="N1609" i="1" s="1"/>
  <c r="M1610" i="1"/>
  <c r="N1610" i="1" s="1"/>
  <c r="M1611" i="1"/>
  <c r="N1611" i="1" s="1"/>
  <c r="M1612" i="1"/>
  <c r="N1612" i="1" s="1"/>
  <c r="M1613" i="1"/>
  <c r="N1613" i="1" s="1"/>
  <c r="M1614" i="1"/>
  <c r="N1614" i="1" s="1"/>
  <c r="M1615" i="1"/>
  <c r="N1615" i="1" s="1"/>
  <c r="M1616" i="1"/>
  <c r="N1616" i="1" s="1"/>
  <c r="M1617" i="1"/>
  <c r="N1617" i="1" s="1"/>
  <c r="M1618" i="1"/>
  <c r="N1618" i="1" s="1"/>
  <c r="M1619" i="1"/>
  <c r="N1619" i="1" s="1"/>
  <c r="M1620" i="1"/>
  <c r="N1620" i="1" s="1"/>
  <c r="M1621" i="1"/>
  <c r="N1621" i="1" s="1"/>
  <c r="M1622" i="1"/>
  <c r="N1622" i="1" s="1"/>
  <c r="M1623" i="1"/>
  <c r="N1623" i="1" s="1"/>
  <c r="M1624" i="1"/>
  <c r="N1624" i="1" s="1"/>
  <c r="M1625" i="1"/>
  <c r="N1625" i="1" s="1"/>
  <c r="M1626" i="1"/>
  <c r="N1626" i="1" s="1"/>
  <c r="M1627" i="1"/>
  <c r="N1627" i="1" s="1"/>
  <c r="M1628" i="1"/>
  <c r="N1628" i="1" s="1"/>
  <c r="M1629" i="1"/>
  <c r="N1629" i="1" s="1"/>
  <c r="M1630" i="1"/>
  <c r="N1630" i="1" s="1"/>
  <c r="M1631" i="1"/>
  <c r="N1631" i="1" s="1"/>
  <c r="M1632" i="1"/>
  <c r="N1632" i="1" s="1"/>
  <c r="M1633" i="1"/>
  <c r="N1633" i="1" s="1"/>
  <c r="M1634" i="1"/>
  <c r="N1634" i="1" s="1"/>
  <c r="M1635" i="1"/>
  <c r="N1635" i="1" s="1"/>
  <c r="M1636" i="1"/>
  <c r="N1636" i="1" s="1"/>
  <c r="M1637" i="1"/>
  <c r="N1637" i="1" s="1"/>
  <c r="M1638" i="1"/>
  <c r="N1638" i="1" s="1"/>
  <c r="M1639" i="1"/>
  <c r="N1639" i="1" s="1"/>
  <c r="M1640" i="1"/>
  <c r="N1640" i="1" s="1"/>
  <c r="M1641" i="1"/>
  <c r="N1641" i="1" s="1"/>
  <c r="M1642" i="1"/>
  <c r="N1642" i="1" s="1"/>
  <c r="M1643" i="1"/>
  <c r="N1643" i="1" s="1"/>
  <c r="M1644" i="1"/>
  <c r="N1644" i="1" s="1"/>
  <c r="M1645" i="1"/>
  <c r="N1645" i="1" s="1"/>
  <c r="M1646" i="1"/>
  <c r="N1646" i="1" s="1"/>
  <c r="M1647" i="1"/>
  <c r="N1647" i="1" s="1"/>
  <c r="M1648" i="1"/>
  <c r="N1648" i="1" s="1"/>
  <c r="M1649" i="1"/>
  <c r="N1649" i="1" s="1"/>
  <c r="M1650" i="1"/>
  <c r="N1650" i="1" s="1"/>
  <c r="M1651" i="1"/>
  <c r="N1651" i="1" s="1"/>
  <c r="M1652" i="1"/>
  <c r="N1652" i="1" s="1"/>
  <c r="M1653" i="1"/>
  <c r="N1653" i="1" s="1"/>
  <c r="M1654" i="1"/>
  <c r="N1654" i="1" s="1"/>
  <c r="M1655" i="1"/>
  <c r="N1655" i="1" s="1"/>
  <c r="M1656" i="1"/>
  <c r="N1656" i="1" s="1"/>
  <c r="M1657" i="1"/>
  <c r="N1657" i="1" s="1"/>
  <c r="M1658" i="1"/>
  <c r="N1658" i="1" s="1"/>
  <c r="M1659" i="1"/>
  <c r="N1659" i="1" s="1"/>
  <c r="M1660" i="1"/>
  <c r="N1660" i="1" s="1"/>
  <c r="M1661" i="1"/>
  <c r="N1661" i="1" s="1"/>
  <c r="M1662" i="1"/>
  <c r="N1662" i="1" s="1"/>
  <c r="M1663" i="1"/>
  <c r="N1663" i="1" s="1"/>
  <c r="M1664" i="1"/>
  <c r="N1664" i="1" s="1"/>
  <c r="M1665" i="1"/>
  <c r="N1665" i="1" s="1"/>
  <c r="M1666" i="1"/>
  <c r="N1666" i="1" s="1"/>
  <c r="M1667" i="1"/>
  <c r="N1667" i="1" s="1"/>
  <c r="M1668" i="1"/>
  <c r="N1668" i="1" s="1"/>
  <c r="M1669" i="1"/>
  <c r="N1669" i="1" s="1"/>
  <c r="M1670" i="1"/>
  <c r="N1670" i="1" s="1"/>
  <c r="M1671" i="1"/>
  <c r="N1671" i="1" s="1"/>
  <c r="M1672" i="1"/>
  <c r="N1672" i="1" s="1"/>
  <c r="M1673" i="1"/>
  <c r="N1673" i="1" s="1"/>
  <c r="M1674" i="1"/>
  <c r="N1674" i="1" s="1"/>
  <c r="M1675" i="1"/>
  <c r="N1675" i="1" s="1"/>
  <c r="M1676" i="1"/>
  <c r="N1676" i="1" s="1"/>
  <c r="M1677" i="1"/>
  <c r="N1677" i="1" s="1"/>
  <c r="M1678" i="1"/>
  <c r="N1678" i="1" s="1"/>
  <c r="M1679" i="1"/>
  <c r="N1679" i="1" s="1"/>
  <c r="M1680" i="1"/>
  <c r="N1680" i="1" s="1"/>
  <c r="M1681" i="1"/>
  <c r="N1681" i="1" s="1"/>
  <c r="M1682" i="1"/>
  <c r="N1682" i="1" s="1"/>
  <c r="M1683" i="1"/>
  <c r="N1683" i="1" s="1"/>
  <c r="M1684" i="1"/>
  <c r="N1684" i="1" s="1"/>
  <c r="M1685" i="1"/>
  <c r="N1685" i="1" s="1"/>
  <c r="M1686" i="1"/>
  <c r="N1686" i="1" s="1"/>
  <c r="M1687" i="1"/>
  <c r="N1687" i="1" s="1"/>
  <c r="M1688" i="1"/>
  <c r="N1688" i="1" s="1"/>
  <c r="M1689" i="1"/>
  <c r="N1689" i="1" s="1"/>
  <c r="M1690" i="1"/>
  <c r="N1690" i="1" s="1"/>
  <c r="M1691" i="1"/>
  <c r="N1691" i="1" s="1"/>
  <c r="M1692" i="1"/>
  <c r="N1692" i="1" s="1"/>
  <c r="M1693" i="1"/>
  <c r="N1693" i="1" s="1"/>
  <c r="M1694" i="1"/>
  <c r="N1694" i="1" s="1"/>
  <c r="M1695" i="1"/>
  <c r="N1695" i="1" s="1"/>
  <c r="M1696" i="1"/>
  <c r="N1696" i="1" s="1"/>
  <c r="M1697" i="1"/>
  <c r="N1697" i="1" s="1"/>
  <c r="M1698" i="1"/>
  <c r="N1698" i="1" s="1"/>
  <c r="M1699" i="1"/>
  <c r="N1699" i="1" s="1"/>
  <c r="M1700" i="1"/>
  <c r="N1700" i="1" s="1"/>
  <c r="M1701" i="1"/>
  <c r="N1701" i="1" s="1"/>
  <c r="M1702" i="1"/>
  <c r="N1702" i="1" s="1"/>
  <c r="M1703" i="1"/>
  <c r="N1703" i="1" s="1"/>
  <c r="M1704" i="1"/>
  <c r="N1704" i="1" s="1"/>
  <c r="M1705" i="1"/>
  <c r="N1705" i="1" s="1"/>
  <c r="M1706" i="1"/>
  <c r="N1706" i="1" s="1"/>
  <c r="M1707" i="1"/>
  <c r="N1707" i="1" s="1"/>
  <c r="M1708" i="1"/>
  <c r="N1708" i="1" s="1"/>
  <c r="M1709" i="1"/>
  <c r="N1709" i="1" s="1"/>
  <c r="M1710" i="1"/>
  <c r="N1710" i="1" s="1"/>
  <c r="M1711" i="1"/>
  <c r="N1711" i="1" s="1"/>
  <c r="M1712" i="1"/>
  <c r="N1712" i="1" s="1"/>
  <c r="M1713" i="1"/>
  <c r="N1713" i="1" s="1"/>
  <c r="M1714" i="1"/>
  <c r="N1714" i="1" s="1"/>
  <c r="M1715" i="1"/>
  <c r="N1715" i="1" s="1"/>
  <c r="M1716" i="1"/>
  <c r="N1716" i="1" s="1"/>
  <c r="M1717" i="1"/>
  <c r="N1717" i="1" s="1"/>
  <c r="M1718" i="1"/>
  <c r="N1718" i="1" s="1"/>
  <c r="M1719" i="1"/>
  <c r="N1719" i="1" s="1"/>
  <c r="M1720" i="1"/>
  <c r="N1720" i="1" s="1"/>
  <c r="M1721" i="1"/>
  <c r="N1721" i="1" s="1"/>
  <c r="M1722" i="1"/>
  <c r="N1722" i="1" s="1"/>
  <c r="M1723" i="1"/>
  <c r="N1723" i="1" s="1"/>
  <c r="M1724" i="1"/>
  <c r="N1724" i="1" s="1"/>
  <c r="M1725" i="1"/>
  <c r="N1725" i="1" s="1"/>
  <c r="M1726" i="1"/>
  <c r="N1726" i="1" s="1"/>
  <c r="M1727" i="1"/>
  <c r="N1727" i="1" s="1"/>
  <c r="M1728" i="1"/>
  <c r="N1728" i="1" s="1"/>
  <c r="M1729" i="1"/>
  <c r="N1729" i="1" s="1"/>
  <c r="M1730" i="1"/>
  <c r="N1730" i="1" s="1"/>
  <c r="M1731" i="1"/>
  <c r="N1731" i="1" s="1"/>
  <c r="M1732" i="1"/>
  <c r="N1732" i="1" s="1"/>
  <c r="M1733" i="1"/>
  <c r="N1733" i="1" s="1"/>
  <c r="M1734" i="1"/>
  <c r="N1734" i="1" s="1"/>
  <c r="M1735" i="1"/>
  <c r="N1735" i="1" s="1"/>
  <c r="M1736" i="1"/>
  <c r="N1736" i="1" s="1"/>
  <c r="M1737" i="1"/>
  <c r="N1737" i="1" s="1"/>
  <c r="M1738" i="1"/>
  <c r="N1738" i="1" s="1"/>
  <c r="M1739" i="1"/>
  <c r="N1739" i="1" s="1"/>
  <c r="M1740" i="1"/>
  <c r="N1740" i="1" s="1"/>
  <c r="M1741" i="1"/>
  <c r="N1741" i="1" s="1"/>
  <c r="M1742" i="1"/>
  <c r="N1742" i="1" s="1"/>
  <c r="M1743" i="1"/>
  <c r="N1743" i="1" s="1"/>
  <c r="M1744" i="1"/>
  <c r="N1744" i="1" s="1"/>
  <c r="M1745" i="1"/>
  <c r="N1745" i="1" s="1"/>
  <c r="M1746" i="1"/>
  <c r="N1746" i="1" s="1"/>
  <c r="M1747" i="1"/>
  <c r="N1747" i="1" s="1"/>
  <c r="M1748" i="1"/>
  <c r="N1748" i="1" s="1"/>
  <c r="M1749" i="1"/>
  <c r="N1749" i="1" s="1"/>
  <c r="M1750" i="1"/>
  <c r="N1750" i="1" s="1"/>
  <c r="M1751" i="1"/>
  <c r="N1751" i="1" s="1"/>
  <c r="M1752" i="1"/>
  <c r="N1752" i="1" s="1"/>
  <c r="M1753" i="1"/>
  <c r="N1753" i="1" s="1"/>
  <c r="M1754" i="1"/>
  <c r="N1754" i="1" s="1"/>
  <c r="M1755" i="1"/>
  <c r="N1755" i="1" s="1"/>
  <c r="M1756" i="1"/>
  <c r="N1756" i="1" s="1"/>
  <c r="M1757" i="1"/>
  <c r="N1757" i="1" s="1"/>
  <c r="M1758" i="1"/>
  <c r="N1758" i="1" s="1"/>
  <c r="M1759" i="1"/>
  <c r="N1759" i="1" s="1"/>
  <c r="M1760" i="1"/>
  <c r="N1760" i="1" s="1"/>
  <c r="M1761" i="1"/>
  <c r="N1761" i="1" s="1"/>
  <c r="M1762" i="1"/>
  <c r="N1762" i="1" s="1"/>
  <c r="M1763" i="1"/>
  <c r="N1763" i="1" s="1"/>
  <c r="M1764" i="1"/>
  <c r="N1764" i="1" s="1"/>
  <c r="M1765" i="1"/>
  <c r="N1765" i="1" s="1"/>
  <c r="M1766" i="1"/>
  <c r="N1766" i="1" s="1"/>
  <c r="M1767" i="1"/>
  <c r="N1767" i="1" s="1"/>
  <c r="M1768" i="1"/>
  <c r="N1768" i="1" s="1"/>
  <c r="M1769" i="1"/>
  <c r="N1769" i="1" s="1"/>
  <c r="M1770" i="1"/>
  <c r="N1770" i="1" s="1"/>
  <c r="M1771" i="1"/>
  <c r="N1771" i="1" s="1"/>
  <c r="M1772" i="1"/>
  <c r="N1772" i="1" s="1"/>
  <c r="M1773" i="1"/>
  <c r="N1773" i="1" s="1"/>
  <c r="M1774" i="1"/>
  <c r="N1774" i="1" s="1"/>
  <c r="M1775" i="1"/>
  <c r="N1775" i="1" s="1"/>
  <c r="M1776" i="1"/>
  <c r="N1776" i="1" s="1"/>
  <c r="M1777" i="1"/>
  <c r="N1777" i="1" s="1"/>
  <c r="M1778" i="1"/>
  <c r="N1778" i="1" s="1"/>
  <c r="M1779" i="1"/>
  <c r="N1779" i="1" s="1"/>
  <c r="M1780" i="1"/>
  <c r="N1780" i="1" s="1"/>
  <c r="M1781" i="1"/>
  <c r="N1781" i="1" s="1"/>
  <c r="M1782" i="1"/>
  <c r="N1782" i="1" s="1"/>
  <c r="M1783" i="1"/>
  <c r="N1783" i="1" s="1"/>
  <c r="M1784" i="1"/>
  <c r="N1784" i="1" s="1"/>
  <c r="M1785" i="1"/>
  <c r="N1785" i="1" s="1"/>
  <c r="M1786" i="1"/>
  <c r="N1786" i="1" s="1"/>
  <c r="M1787" i="1"/>
  <c r="N1787" i="1" s="1"/>
  <c r="M1788" i="1"/>
  <c r="N1788" i="1" s="1"/>
  <c r="M1789" i="1"/>
  <c r="N1789" i="1" s="1"/>
  <c r="M1790" i="1"/>
  <c r="N1790" i="1" s="1"/>
  <c r="M1791" i="1"/>
  <c r="N1791" i="1" s="1"/>
  <c r="M1792" i="1"/>
  <c r="N1792" i="1" s="1"/>
  <c r="M1793" i="1"/>
  <c r="N1793" i="1" s="1"/>
  <c r="M1794" i="1"/>
  <c r="N1794" i="1" s="1"/>
  <c r="M1795" i="1"/>
  <c r="N1795" i="1" s="1"/>
  <c r="M1796" i="1"/>
  <c r="N1796" i="1" s="1"/>
  <c r="M1797" i="1"/>
  <c r="N1797" i="1" s="1"/>
  <c r="M1798" i="1"/>
  <c r="N1798" i="1" s="1"/>
  <c r="M1799" i="1"/>
  <c r="N1799" i="1" s="1"/>
  <c r="M1800" i="1"/>
  <c r="N1800" i="1" s="1"/>
  <c r="M1801" i="1"/>
  <c r="N1801" i="1" s="1"/>
  <c r="M1802" i="1"/>
  <c r="N1802" i="1" s="1"/>
  <c r="M1803" i="1"/>
  <c r="N1803" i="1" s="1"/>
  <c r="M1804" i="1"/>
  <c r="N1804" i="1" s="1"/>
  <c r="M1805" i="1"/>
  <c r="N1805" i="1" s="1"/>
  <c r="M1806" i="1"/>
  <c r="N1806" i="1" s="1"/>
  <c r="M1807" i="1"/>
  <c r="N1807" i="1" s="1"/>
  <c r="M1808" i="1"/>
  <c r="N1808" i="1" s="1"/>
  <c r="M1809" i="1"/>
  <c r="N1809" i="1" s="1"/>
  <c r="M1810" i="1"/>
  <c r="N1810" i="1" s="1"/>
  <c r="M1811" i="1"/>
  <c r="N1811" i="1" s="1"/>
  <c r="M1812" i="1"/>
  <c r="N1812" i="1" s="1"/>
  <c r="M1813" i="1"/>
  <c r="N1813" i="1" s="1"/>
  <c r="M1814" i="1"/>
  <c r="N1814" i="1" s="1"/>
  <c r="M1815" i="1"/>
  <c r="N1815" i="1" s="1"/>
  <c r="M1816" i="1"/>
  <c r="N1816" i="1" s="1"/>
  <c r="M1817" i="1"/>
  <c r="N1817" i="1" s="1"/>
  <c r="M1818" i="1"/>
  <c r="N1818" i="1" s="1"/>
  <c r="M1819" i="1"/>
  <c r="N1819" i="1" s="1"/>
  <c r="M1820" i="1"/>
  <c r="N1820" i="1" s="1"/>
  <c r="M1821" i="1"/>
  <c r="N1821" i="1" s="1"/>
  <c r="M1822" i="1"/>
  <c r="N1822" i="1" s="1"/>
  <c r="M1823" i="1"/>
  <c r="N1823" i="1" s="1"/>
  <c r="M1824" i="1"/>
  <c r="N1824" i="1" s="1"/>
  <c r="M1825" i="1"/>
  <c r="N1825" i="1" s="1"/>
  <c r="M1826" i="1"/>
  <c r="N1826" i="1" s="1"/>
  <c r="M1827" i="1"/>
  <c r="N1827" i="1" s="1"/>
  <c r="M1828" i="1"/>
  <c r="N1828" i="1" s="1"/>
  <c r="M1829" i="1"/>
  <c r="N1829" i="1" s="1"/>
  <c r="M1830" i="1"/>
  <c r="N1830" i="1" s="1"/>
  <c r="M1831" i="1"/>
  <c r="N1831" i="1" s="1"/>
  <c r="M1832" i="1"/>
  <c r="N1832" i="1" s="1"/>
  <c r="M1833" i="1"/>
  <c r="N1833" i="1" s="1"/>
  <c r="M1834" i="1"/>
  <c r="N1834" i="1" s="1"/>
  <c r="M1835" i="1"/>
  <c r="N1835" i="1" s="1"/>
  <c r="M1836" i="1"/>
  <c r="N1836" i="1" s="1"/>
  <c r="M1837" i="1"/>
  <c r="N1837" i="1" s="1"/>
  <c r="M1838" i="1"/>
  <c r="N1838" i="1" s="1"/>
  <c r="M1839" i="1"/>
  <c r="N1839" i="1" s="1"/>
  <c r="M1840" i="1"/>
  <c r="N1840" i="1" s="1"/>
  <c r="M1841" i="1"/>
  <c r="N1841" i="1" s="1"/>
  <c r="M1842" i="1"/>
  <c r="N1842" i="1" s="1"/>
  <c r="M1843" i="1"/>
  <c r="N1843" i="1" s="1"/>
  <c r="M1844" i="1"/>
  <c r="N1844" i="1" s="1"/>
  <c r="M1845" i="1"/>
  <c r="N1845" i="1" s="1"/>
  <c r="M1846" i="1"/>
  <c r="N1846" i="1" s="1"/>
  <c r="M1847" i="1"/>
  <c r="N1847" i="1" s="1"/>
  <c r="M1848" i="1"/>
  <c r="N1848" i="1" s="1"/>
  <c r="M1849" i="1"/>
  <c r="N1849" i="1" s="1"/>
  <c r="M1850" i="1"/>
  <c r="N1850" i="1" s="1"/>
  <c r="M1851" i="1"/>
  <c r="N1851" i="1" s="1"/>
  <c r="M1852" i="1"/>
  <c r="N1852" i="1" s="1"/>
  <c r="M1853" i="1"/>
  <c r="N1853" i="1" s="1"/>
  <c r="M1854" i="1"/>
  <c r="N1854" i="1" s="1"/>
  <c r="M1855" i="1"/>
  <c r="N1855" i="1" s="1"/>
  <c r="M1856" i="1"/>
  <c r="N1856" i="1" s="1"/>
  <c r="M1857" i="1"/>
  <c r="N1857" i="1" s="1"/>
  <c r="M1858" i="1"/>
  <c r="N1858" i="1" s="1"/>
  <c r="M1859" i="1"/>
  <c r="N1859" i="1" s="1"/>
  <c r="M1860" i="1"/>
  <c r="N1860" i="1" s="1"/>
  <c r="M1861" i="1"/>
  <c r="N1861" i="1" s="1"/>
  <c r="M1862" i="1"/>
  <c r="N1862" i="1" s="1"/>
  <c r="M1863" i="1"/>
  <c r="N1863" i="1" s="1"/>
  <c r="M1864" i="1"/>
  <c r="N1864" i="1" s="1"/>
  <c r="M1865" i="1"/>
  <c r="N1865" i="1" s="1"/>
  <c r="M1866" i="1"/>
  <c r="N1866" i="1" s="1"/>
  <c r="M1867" i="1"/>
  <c r="N1867" i="1" s="1"/>
  <c r="M1868" i="1"/>
  <c r="N1868" i="1" s="1"/>
  <c r="M1869" i="1"/>
  <c r="N1869" i="1" s="1"/>
  <c r="M1870" i="1"/>
  <c r="N1870" i="1" s="1"/>
  <c r="M1871" i="1"/>
  <c r="N1871" i="1" s="1"/>
  <c r="M1872" i="1"/>
  <c r="N1872" i="1" s="1"/>
  <c r="M1873" i="1"/>
  <c r="N1873" i="1" s="1"/>
  <c r="M1874" i="1"/>
  <c r="N1874" i="1" s="1"/>
  <c r="M1875" i="1"/>
  <c r="N1875" i="1" s="1"/>
  <c r="M1876" i="1"/>
  <c r="N1876" i="1" s="1"/>
  <c r="M1877" i="1"/>
  <c r="N1877" i="1" s="1"/>
  <c r="M1878" i="1"/>
  <c r="N1878" i="1" s="1"/>
  <c r="M1879" i="1"/>
  <c r="N1879" i="1" s="1"/>
  <c r="M1880" i="1"/>
  <c r="N1880" i="1" s="1"/>
  <c r="M1881" i="1"/>
  <c r="N1881" i="1" s="1"/>
  <c r="M1882" i="1"/>
  <c r="N1882" i="1" s="1"/>
  <c r="M1883" i="1"/>
  <c r="N1883" i="1" s="1"/>
  <c r="M1884" i="1"/>
  <c r="N1884" i="1" s="1"/>
  <c r="M1885" i="1"/>
  <c r="N1885" i="1" s="1"/>
  <c r="M1886" i="1"/>
  <c r="N1886" i="1" s="1"/>
  <c r="M1887" i="1"/>
  <c r="N1887" i="1" s="1"/>
  <c r="M1888" i="1"/>
  <c r="N1888" i="1" s="1"/>
  <c r="M1889" i="1"/>
  <c r="N1889" i="1" s="1"/>
  <c r="M1890" i="1"/>
  <c r="N1890" i="1" s="1"/>
  <c r="M1891" i="1"/>
  <c r="N1891" i="1" s="1"/>
  <c r="M1892" i="1"/>
  <c r="N1892" i="1" s="1"/>
  <c r="M1893" i="1"/>
  <c r="N1893" i="1" s="1"/>
  <c r="M1894" i="1"/>
  <c r="N1894" i="1" s="1"/>
  <c r="M1895" i="1"/>
  <c r="N1895" i="1" s="1"/>
  <c r="M1896" i="1"/>
  <c r="N1896" i="1" s="1"/>
  <c r="M1897" i="1"/>
  <c r="N1897" i="1" s="1"/>
  <c r="M1898" i="1"/>
  <c r="N1898" i="1" s="1"/>
  <c r="M1899" i="1"/>
  <c r="N1899" i="1" s="1"/>
  <c r="M1900" i="1"/>
  <c r="N1900" i="1" s="1"/>
  <c r="M1901" i="1"/>
  <c r="N1901" i="1" s="1"/>
  <c r="M1902" i="1"/>
  <c r="N1902" i="1" s="1"/>
  <c r="M1903" i="1"/>
  <c r="N1903" i="1" s="1"/>
  <c r="M1904" i="1"/>
  <c r="N1904" i="1" s="1"/>
  <c r="M1905" i="1"/>
  <c r="N1905" i="1" s="1"/>
  <c r="M1906" i="1"/>
  <c r="N1906" i="1" s="1"/>
  <c r="M1907" i="1"/>
  <c r="N1907" i="1" s="1"/>
  <c r="M1908" i="1"/>
  <c r="N1908" i="1" s="1"/>
  <c r="M1909" i="1"/>
  <c r="N1909" i="1" s="1"/>
  <c r="M1910" i="1"/>
  <c r="N1910" i="1" s="1"/>
  <c r="M1911" i="1"/>
  <c r="N1911" i="1" s="1"/>
  <c r="M1912" i="1"/>
  <c r="N1912" i="1" s="1"/>
  <c r="M1913" i="1"/>
  <c r="N1913" i="1" s="1"/>
  <c r="M1914" i="1"/>
  <c r="N1914" i="1" s="1"/>
  <c r="M1915" i="1"/>
  <c r="N1915" i="1" s="1"/>
  <c r="M1916" i="1"/>
  <c r="N1916" i="1" s="1"/>
  <c r="M1917" i="1"/>
  <c r="N1917" i="1" s="1"/>
  <c r="M1918" i="1"/>
  <c r="N1918" i="1" s="1"/>
  <c r="M1919" i="1"/>
  <c r="N1919" i="1" s="1"/>
  <c r="M1920" i="1"/>
  <c r="N1920" i="1" s="1"/>
  <c r="M1921" i="1"/>
  <c r="N1921" i="1" s="1"/>
  <c r="M1922" i="1"/>
  <c r="N1922" i="1" s="1"/>
  <c r="M1923" i="1"/>
  <c r="N1923" i="1" s="1"/>
  <c r="M1924" i="1"/>
  <c r="N1924" i="1" s="1"/>
  <c r="M1925" i="1"/>
  <c r="N1925" i="1" s="1"/>
  <c r="M1926" i="1"/>
  <c r="N1926" i="1" s="1"/>
  <c r="M1927" i="1"/>
  <c r="N1927" i="1" s="1"/>
  <c r="M1928" i="1"/>
  <c r="N1928" i="1" s="1"/>
  <c r="M1929" i="1"/>
  <c r="N1929" i="1" s="1"/>
  <c r="M1930" i="1"/>
  <c r="N1930" i="1" s="1"/>
  <c r="M1931" i="1"/>
  <c r="N1931" i="1" s="1"/>
  <c r="M1932" i="1"/>
  <c r="N1932" i="1" s="1"/>
  <c r="M1933" i="1"/>
  <c r="N1933" i="1" s="1"/>
  <c r="M1934" i="1"/>
  <c r="N1934" i="1" s="1"/>
  <c r="M1935" i="1"/>
  <c r="N1935" i="1" s="1"/>
  <c r="M1936" i="1"/>
  <c r="N1936" i="1" s="1"/>
  <c r="M1937" i="1"/>
  <c r="N1937" i="1" s="1"/>
  <c r="M1938" i="1"/>
  <c r="N1938" i="1" s="1"/>
  <c r="M1939" i="1"/>
  <c r="N1939" i="1" s="1"/>
  <c r="M1940" i="1"/>
  <c r="N1940" i="1" s="1"/>
  <c r="M1941" i="1"/>
  <c r="N1941" i="1" s="1"/>
  <c r="M1942" i="1"/>
  <c r="N1942" i="1" s="1"/>
  <c r="M1943" i="1"/>
  <c r="N1943" i="1" s="1"/>
  <c r="M1944" i="1"/>
  <c r="N1944" i="1" s="1"/>
  <c r="M1945" i="1"/>
  <c r="N1945" i="1" s="1"/>
  <c r="M1946" i="1"/>
  <c r="N1946" i="1" s="1"/>
  <c r="M1947" i="1"/>
  <c r="N1947" i="1" s="1"/>
  <c r="M1948" i="1"/>
  <c r="N1948" i="1" s="1"/>
  <c r="M1949" i="1"/>
  <c r="N1949" i="1" s="1"/>
  <c r="M1950" i="1"/>
  <c r="N1950" i="1" s="1"/>
  <c r="M1951" i="1"/>
  <c r="N1951" i="1" s="1"/>
  <c r="M1952" i="1"/>
  <c r="N1952" i="1" s="1"/>
  <c r="M1953" i="1"/>
  <c r="N1953" i="1" s="1"/>
  <c r="M1954" i="1"/>
  <c r="N1954" i="1" s="1"/>
  <c r="M1955" i="1"/>
  <c r="N1955" i="1" s="1"/>
  <c r="M1956" i="1"/>
  <c r="N1956" i="1" s="1"/>
  <c r="M1957" i="1"/>
  <c r="N1957" i="1" s="1"/>
  <c r="M1958" i="1"/>
  <c r="N1958" i="1" s="1"/>
  <c r="M1959" i="1"/>
  <c r="N1959" i="1" s="1"/>
  <c r="M1960" i="1"/>
  <c r="N1960" i="1" s="1"/>
  <c r="M1961" i="1"/>
  <c r="N1961" i="1" s="1"/>
  <c r="M1962" i="1"/>
  <c r="N1962" i="1" s="1"/>
  <c r="M1963" i="1"/>
  <c r="N1963" i="1" s="1"/>
  <c r="M1964" i="1"/>
  <c r="N1964" i="1" s="1"/>
  <c r="M1965" i="1"/>
  <c r="N1965" i="1" s="1"/>
  <c r="M1966" i="1"/>
  <c r="N1966" i="1" s="1"/>
  <c r="M1967" i="1"/>
  <c r="N1967" i="1" s="1"/>
  <c r="M1968" i="1"/>
  <c r="N1968" i="1" s="1"/>
  <c r="M1969" i="1"/>
  <c r="N1969" i="1" s="1"/>
  <c r="M1970" i="1"/>
  <c r="N1970" i="1" s="1"/>
  <c r="M1971" i="1"/>
  <c r="N1971" i="1" s="1"/>
  <c r="M1972" i="1"/>
  <c r="N1972" i="1" s="1"/>
  <c r="M1973" i="1"/>
  <c r="N1973" i="1" s="1"/>
  <c r="M1974" i="1"/>
  <c r="N1974" i="1" s="1"/>
  <c r="M1975" i="1"/>
  <c r="N1975" i="1" s="1"/>
  <c r="M1976" i="1"/>
  <c r="N1976" i="1" s="1"/>
  <c r="M1977" i="1"/>
  <c r="N1977" i="1" s="1"/>
  <c r="M1978" i="1"/>
  <c r="N1978" i="1" s="1"/>
  <c r="M1979" i="1"/>
  <c r="N1979" i="1" s="1"/>
  <c r="M1980" i="1"/>
  <c r="N1980" i="1" s="1"/>
  <c r="M1981" i="1"/>
  <c r="N1981" i="1" s="1"/>
  <c r="M1982" i="1"/>
  <c r="N1982" i="1" s="1"/>
  <c r="M1983" i="1"/>
  <c r="N1983" i="1" s="1"/>
  <c r="M1984" i="1"/>
  <c r="N1984" i="1" s="1"/>
  <c r="M1985" i="1"/>
  <c r="N1985" i="1" s="1"/>
  <c r="M1986" i="1"/>
  <c r="N1986" i="1" s="1"/>
  <c r="M1987" i="1"/>
  <c r="N1987" i="1" s="1"/>
  <c r="M1988" i="1"/>
  <c r="N1988" i="1" s="1"/>
  <c r="M1989" i="1"/>
  <c r="N1989" i="1" s="1"/>
  <c r="M1990" i="1"/>
  <c r="N1990" i="1" s="1"/>
  <c r="M1991" i="1"/>
  <c r="N1991" i="1" s="1"/>
  <c r="M1992" i="1"/>
  <c r="N1992" i="1" s="1"/>
  <c r="M1993" i="1"/>
  <c r="N1993" i="1" s="1"/>
  <c r="M1994" i="1"/>
  <c r="N1994" i="1" s="1"/>
  <c r="M1995" i="1"/>
  <c r="N1995" i="1" s="1"/>
  <c r="M1996" i="1"/>
  <c r="N1996" i="1" s="1"/>
  <c r="M1997" i="1"/>
  <c r="N1997" i="1" s="1"/>
  <c r="M1998" i="1"/>
  <c r="N1998" i="1" s="1"/>
  <c r="M1999" i="1"/>
  <c r="N1999" i="1" s="1"/>
  <c r="M2000" i="1"/>
  <c r="N2000" i="1" s="1"/>
  <c r="M2001" i="1"/>
  <c r="N2001" i="1" s="1"/>
  <c r="M2002" i="1"/>
  <c r="N2002" i="1" s="1"/>
  <c r="M2003" i="1"/>
  <c r="N2003" i="1" s="1"/>
  <c r="M2004" i="1"/>
  <c r="N2004" i="1" s="1"/>
  <c r="M2005" i="1"/>
  <c r="N2005" i="1" s="1"/>
  <c r="M2006" i="1"/>
  <c r="N2006" i="1" s="1"/>
  <c r="M2007" i="1"/>
  <c r="N2007" i="1" s="1"/>
  <c r="M2008" i="1"/>
  <c r="N2008" i="1" s="1"/>
  <c r="M2009" i="1"/>
  <c r="N2009" i="1" s="1"/>
  <c r="M2010" i="1"/>
  <c r="N2010" i="1" s="1"/>
  <c r="M2011" i="1"/>
  <c r="N2011" i="1" s="1"/>
  <c r="M2012" i="1"/>
  <c r="N2012" i="1" s="1"/>
  <c r="M2013" i="1"/>
  <c r="N2013" i="1" s="1"/>
  <c r="M2014" i="1"/>
  <c r="N2014" i="1" s="1"/>
  <c r="M2015" i="1"/>
  <c r="N2015" i="1" s="1"/>
  <c r="M2016" i="1"/>
  <c r="N2016" i="1" s="1"/>
  <c r="M2017" i="1"/>
  <c r="N2017" i="1" s="1"/>
  <c r="M2018" i="1"/>
  <c r="N2018" i="1" s="1"/>
  <c r="M2019" i="1"/>
  <c r="N2019" i="1" s="1"/>
  <c r="M2020" i="1"/>
  <c r="N2020" i="1" s="1"/>
  <c r="M2021" i="1"/>
  <c r="N2021" i="1" s="1"/>
  <c r="M2022" i="1"/>
  <c r="N2022" i="1" s="1"/>
  <c r="M2023" i="1"/>
  <c r="N2023" i="1" s="1"/>
  <c r="M2024" i="1"/>
  <c r="N2024" i="1" s="1"/>
  <c r="M2025" i="1"/>
  <c r="N2025" i="1" s="1"/>
  <c r="M2026" i="1"/>
  <c r="N2026" i="1" s="1"/>
  <c r="M2027" i="1"/>
  <c r="N2027" i="1" s="1"/>
  <c r="M2028" i="1"/>
  <c r="N2028" i="1" s="1"/>
  <c r="M2029" i="1"/>
  <c r="N2029" i="1" s="1"/>
  <c r="M2030" i="1"/>
  <c r="N2030" i="1" s="1"/>
  <c r="M2031" i="1"/>
  <c r="N2031" i="1" s="1"/>
  <c r="M2032" i="1"/>
  <c r="N2032" i="1" s="1"/>
  <c r="M2033" i="1"/>
  <c r="N2033" i="1" s="1"/>
  <c r="M2034" i="1"/>
  <c r="N2034" i="1" s="1"/>
  <c r="M2035" i="1"/>
  <c r="N2035" i="1" s="1"/>
  <c r="M2036" i="1"/>
  <c r="N2036" i="1" s="1"/>
  <c r="M2037" i="1"/>
  <c r="N2037" i="1" s="1"/>
  <c r="M2038" i="1"/>
  <c r="N2038" i="1" s="1"/>
  <c r="M2039" i="1"/>
  <c r="N2039" i="1" s="1"/>
  <c r="M2040" i="1"/>
  <c r="N2040" i="1" s="1"/>
  <c r="M2041" i="1"/>
  <c r="N2041" i="1" s="1"/>
  <c r="M2042" i="1"/>
  <c r="N2042" i="1" s="1"/>
  <c r="M2043" i="1"/>
  <c r="N2043" i="1" s="1"/>
  <c r="M2044" i="1"/>
  <c r="N2044" i="1" s="1"/>
  <c r="M2045" i="1"/>
  <c r="N2045" i="1" s="1"/>
  <c r="M2046" i="1"/>
  <c r="N2046" i="1" s="1"/>
  <c r="M2047" i="1"/>
  <c r="N2047" i="1" s="1"/>
  <c r="M2048" i="1"/>
  <c r="N2048" i="1" s="1"/>
  <c r="M2049" i="1"/>
  <c r="N2049" i="1" s="1"/>
  <c r="M2050" i="1"/>
  <c r="N2050" i="1" s="1"/>
  <c r="M2051" i="1"/>
  <c r="N2051" i="1" s="1"/>
  <c r="M2052" i="1"/>
  <c r="N2052" i="1" s="1"/>
  <c r="M2053" i="1"/>
  <c r="N2053" i="1" s="1"/>
  <c r="M2054" i="1"/>
  <c r="N2054" i="1" s="1"/>
  <c r="M2055" i="1"/>
  <c r="N2055" i="1" s="1"/>
  <c r="M2056" i="1"/>
  <c r="N2056" i="1" s="1"/>
  <c r="M2057" i="1"/>
  <c r="N2057" i="1" s="1"/>
  <c r="M2058" i="1"/>
  <c r="N2058" i="1" s="1"/>
  <c r="M2059" i="1"/>
  <c r="N2059" i="1" s="1"/>
  <c r="M2060" i="1"/>
  <c r="N2060" i="1" s="1"/>
  <c r="M2061" i="1"/>
  <c r="N2061" i="1" s="1"/>
  <c r="M2062" i="1"/>
  <c r="N2062" i="1" s="1"/>
  <c r="M2063" i="1"/>
  <c r="N2063" i="1" s="1"/>
  <c r="M2064" i="1"/>
  <c r="N2064" i="1" s="1"/>
  <c r="M2065" i="1"/>
  <c r="N2065" i="1" s="1"/>
  <c r="M2066" i="1"/>
  <c r="N2066" i="1" s="1"/>
  <c r="M2067" i="1"/>
  <c r="N2067" i="1" s="1"/>
  <c r="M2068" i="1"/>
  <c r="N2068" i="1" s="1"/>
  <c r="M2069" i="1"/>
  <c r="N2069" i="1" s="1"/>
  <c r="M2070" i="1"/>
  <c r="N2070" i="1" s="1"/>
  <c r="M2071" i="1"/>
  <c r="N2071" i="1" s="1"/>
  <c r="M2072" i="1"/>
  <c r="N2072" i="1" s="1"/>
  <c r="M2073" i="1"/>
  <c r="N2073" i="1" s="1"/>
  <c r="M2074" i="1"/>
  <c r="N2074" i="1" s="1"/>
  <c r="M2075" i="1"/>
  <c r="N2075" i="1" s="1"/>
  <c r="M2076" i="1"/>
  <c r="N2076" i="1" s="1"/>
  <c r="M2077" i="1"/>
  <c r="N2077" i="1" s="1"/>
  <c r="M2078" i="1"/>
  <c r="N2078" i="1" s="1"/>
  <c r="M2079" i="1"/>
  <c r="N2079" i="1" s="1"/>
  <c r="M2080" i="1"/>
  <c r="N2080" i="1" s="1"/>
  <c r="M2081" i="1"/>
  <c r="N2081" i="1" s="1"/>
  <c r="M2082" i="1"/>
  <c r="N2082" i="1" s="1"/>
  <c r="M2083" i="1"/>
  <c r="N2083" i="1" s="1"/>
  <c r="M2084" i="1"/>
  <c r="N2084" i="1" s="1"/>
  <c r="M2085" i="1"/>
  <c r="N2085" i="1" s="1"/>
  <c r="M2086" i="1"/>
  <c r="N2086" i="1" s="1"/>
  <c r="M2087" i="1"/>
  <c r="N2087" i="1" s="1"/>
  <c r="M2088" i="1"/>
  <c r="N2088" i="1" s="1"/>
  <c r="M2089" i="1"/>
  <c r="N2089" i="1" s="1"/>
  <c r="M2090" i="1"/>
  <c r="N2090" i="1" s="1"/>
  <c r="M2091" i="1"/>
  <c r="N2091" i="1" s="1"/>
  <c r="M2092" i="1"/>
  <c r="N2092" i="1" s="1"/>
  <c r="M2093" i="1"/>
  <c r="N2093" i="1" s="1"/>
  <c r="M2094" i="1"/>
  <c r="N2094" i="1" s="1"/>
  <c r="M2095" i="1"/>
  <c r="N2095" i="1" s="1"/>
  <c r="M2096" i="1"/>
  <c r="N2096" i="1" s="1"/>
  <c r="M2097" i="1"/>
  <c r="N2097" i="1" s="1"/>
  <c r="M2098" i="1"/>
  <c r="N2098" i="1" s="1"/>
  <c r="M2099" i="1"/>
  <c r="N2099" i="1" s="1"/>
  <c r="M2100" i="1"/>
  <c r="N2100" i="1" s="1"/>
  <c r="M2101" i="1"/>
  <c r="N2101" i="1" s="1"/>
  <c r="M2102" i="1"/>
  <c r="N2102" i="1" s="1"/>
  <c r="M2103" i="1"/>
  <c r="N2103" i="1" s="1"/>
  <c r="M2104" i="1"/>
  <c r="N2104" i="1" s="1"/>
  <c r="M2105" i="1"/>
  <c r="N2105" i="1" s="1"/>
  <c r="M2106" i="1"/>
  <c r="N2106" i="1" s="1"/>
  <c r="M2107" i="1"/>
  <c r="N2107" i="1" s="1"/>
  <c r="M2108" i="1"/>
  <c r="N2108" i="1" s="1"/>
  <c r="M2109" i="1"/>
  <c r="N2109" i="1" s="1"/>
  <c r="M2110" i="1"/>
  <c r="N2110" i="1" s="1"/>
  <c r="M2111" i="1"/>
  <c r="N2111" i="1" s="1"/>
  <c r="M2112" i="1"/>
  <c r="N2112" i="1" s="1"/>
  <c r="M2113" i="1"/>
  <c r="N2113" i="1" s="1"/>
  <c r="M2114" i="1"/>
  <c r="N2114" i="1" s="1"/>
  <c r="M2115" i="1"/>
  <c r="N2115" i="1" s="1"/>
  <c r="M2116" i="1"/>
  <c r="N2116" i="1" s="1"/>
  <c r="M2117" i="1"/>
  <c r="N2117" i="1" s="1"/>
  <c r="M2118" i="1"/>
  <c r="N2118" i="1" s="1"/>
  <c r="M2119" i="1"/>
  <c r="N2119" i="1" s="1"/>
  <c r="M2120" i="1"/>
  <c r="N2120" i="1" s="1"/>
  <c r="M2121" i="1"/>
  <c r="N2121" i="1" s="1"/>
  <c r="M2122" i="1"/>
  <c r="N2122" i="1" s="1"/>
  <c r="M2123" i="1"/>
  <c r="N2123" i="1" s="1"/>
  <c r="M2124" i="1"/>
  <c r="N2124" i="1" s="1"/>
  <c r="M2125" i="1"/>
  <c r="N2125" i="1" s="1"/>
  <c r="M2126" i="1"/>
  <c r="N2126" i="1" s="1"/>
  <c r="M2127" i="1"/>
  <c r="N2127" i="1" s="1"/>
  <c r="M2128" i="1"/>
  <c r="N2128" i="1" s="1"/>
  <c r="M2129" i="1"/>
  <c r="N2129" i="1" s="1"/>
  <c r="M2130" i="1"/>
  <c r="N2130" i="1" s="1"/>
  <c r="M2131" i="1"/>
  <c r="N2131" i="1" s="1"/>
  <c r="M2132" i="1"/>
  <c r="N2132" i="1" s="1"/>
  <c r="M2133" i="1"/>
  <c r="N2133" i="1" s="1"/>
  <c r="M2134" i="1"/>
  <c r="N2134" i="1" s="1"/>
  <c r="M2135" i="1"/>
  <c r="N2135" i="1" s="1"/>
  <c r="M2136" i="1"/>
  <c r="N2136" i="1" s="1"/>
  <c r="M2137" i="1"/>
  <c r="N2137" i="1" s="1"/>
  <c r="M2138" i="1"/>
  <c r="N2138" i="1" s="1"/>
  <c r="M2139" i="1"/>
  <c r="N2139" i="1" s="1"/>
  <c r="M2140" i="1"/>
  <c r="N2140" i="1" s="1"/>
  <c r="M2141" i="1"/>
  <c r="N2141" i="1" s="1"/>
  <c r="M2142" i="1"/>
  <c r="N2142" i="1" s="1"/>
  <c r="M2143" i="1"/>
  <c r="N2143" i="1" s="1"/>
  <c r="M2144" i="1"/>
  <c r="N2144" i="1" s="1"/>
  <c r="M2145" i="1"/>
  <c r="N2145" i="1" s="1"/>
  <c r="M2146" i="1"/>
  <c r="N2146" i="1" s="1"/>
  <c r="M2147" i="1"/>
  <c r="N2147" i="1" s="1"/>
  <c r="M2148" i="1"/>
  <c r="N2148" i="1" s="1"/>
  <c r="M2149" i="1"/>
  <c r="N2149" i="1" s="1"/>
  <c r="M2150" i="1"/>
  <c r="N2150" i="1" s="1"/>
  <c r="M2151" i="1"/>
  <c r="N2151" i="1" s="1"/>
  <c r="M2152" i="1"/>
  <c r="N2152" i="1" s="1"/>
  <c r="M2153" i="1"/>
  <c r="N2153" i="1" s="1"/>
  <c r="M2154" i="1"/>
  <c r="N2154" i="1" s="1"/>
  <c r="M2155" i="1"/>
  <c r="N2155" i="1" s="1"/>
  <c r="M2156" i="1"/>
  <c r="N2156" i="1" s="1"/>
  <c r="M2157" i="1"/>
  <c r="N2157" i="1" s="1"/>
  <c r="M2158" i="1"/>
  <c r="N2158" i="1" s="1"/>
  <c r="M2159" i="1"/>
  <c r="N2159" i="1" s="1"/>
  <c r="M2160" i="1"/>
  <c r="N2160" i="1" s="1"/>
  <c r="M2161" i="1"/>
  <c r="N2161" i="1" s="1"/>
  <c r="M2162" i="1"/>
  <c r="N2162" i="1" s="1"/>
  <c r="M2163" i="1"/>
  <c r="N2163" i="1" s="1"/>
  <c r="M2164" i="1"/>
  <c r="N2164" i="1" s="1"/>
  <c r="M2165" i="1"/>
  <c r="N2165" i="1" s="1"/>
  <c r="M2166" i="1"/>
  <c r="N2166" i="1" s="1"/>
  <c r="M2167" i="1"/>
  <c r="N2167" i="1" s="1"/>
  <c r="M2168" i="1"/>
  <c r="N2168" i="1" s="1"/>
  <c r="M2169" i="1"/>
  <c r="N2169" i="1" s="1"/>
  <c r="M2170" i="1"/>
  <c r="N2170" i="1" s="1"/>
  <c r="M2171" i="1"/>
  <c r="N2171" i="1" s="1"/>
  <c r="M2172" i="1"/>
  <c r="N2172" i="1" s="1"/>
  <c r="M2173" i="1"/>
  <c r="N2173" i="1" s="1"/>
  <c r="M2174" i="1"/>
  <c r="N2174" i="1" s="1"/>
  <c r="M2175" i="1"/>
  <c r="N2175" i="1" s="1"/>
  <c r="M2176" i="1"/>
  <c r="N2176" i="1" s="1"/>
  <c r="M2177" i="1"/>
  <c r="N2177" i="1" s="1"/>
  <c r="M2178" i="1"/>
  <c r="N2178" i="1" s="1"/>
  <c r="M2179" i="1"/>
  <c r="N2179" i="1" s="1"/>
  <c r="M2180" i="1"/>
  <c r="N2180" i="1" s="1"/>
  <c r="M2181" i="1"/>
  <c r="N2181" i="1" s="1"/>
  <c r="M2182" i="1"/>
  <c r="N2182" i="1" s="1"/>
  <c r="M2183" i="1"/>
  <c r="N2183" i="1" s="1"/>
  <c r="M2184" i="1"/>
  <c r="N2184" i="1" s="1"/>
  <c r="M2185" i="1"/>
  <c r="N2185" i="1" s="1"/>
  <c r="M2186" i="1"/>
  <c r="N2186" i="1" s="1"/>
  <c r="M2187" i="1"/>
  <c r="N2187" i="1" s="1"/>
  <c r="M2188" i="1"/>
  <c r="N2188" i="1" s="1"/>
  <c r="M2189" i="1"/>
  <c r="N2189" i="1" s="1"/>
  <c r="M2190" i="1"/>
  <c r="N2190" i="1" s="1"/>
  <c r="M2191" i="1"/>
  <c r="N2191" i="1" s="1"/>
  <c r="M2192" i="1"/>
  <c r="N2192" i="1" s="1"/>
  <c r="M2193" i="1"/>
  <c r="N2193" i="1" s="1"/>
  <c r="M2194" i="1"/>
  <c r="N2194" i="1" s="1"/>
  <c r="M2195" i="1"/>
  <c r="N2195" i="1" s="1"/>
  <c r="M2196" i="1"/>
  <c r="N2196" i="1" s="1"/>
  <c r="M2197" i="1"/>
  <c r="N2197" i="1" s="1"/>
  <c r="M2198" i="1"/>
  <c r="N2198" i="1" s="1"/>
  <c r="M2199" i="1"/>
  <c r="N2199" i="1" s="1"/>
  <c r="M2200" i="1"/>
  <c r="N2200" i="1" s="1"/>
  <c r="M2201" i="1"/>
  <c r="N2201" i="1" s="1"/>
  <c r="M2202" i="1"/>
  <c r="N2202" i="1" s="1"/>
  <c r="M2203" i="1"/>
  <c r="N2203" i="1" s="1"/>
  <c r="M2204" i="1"/>
  <c r="N2204" i="1" s="1"/>
  <c r="M2205" i="1"/>
  <c r="N2205" i="1" s="1"/>
  <c r="M2206" i="1"/>
  <c r="N2206" i="1" s="1"/>
  <c r="M2207" i="1"/>
  <c r="N2207" i="1" s="1"/>
  <c r="M2208" i="1"/>
  <c r="N2208" i="1" s="1"/>
  <c r="M2209" i="1"/>
  <c r="N2209" i="1" s="1"/>
  <c r="M2210" i="1"/>
  <c r="N2210" i="1" s="1"/>
  <c r="M2211" i="1"/>
  <c r="N2211" i="1" s="1"/>
  <c r="M2212" i="1"/>
  <c r="N2212" i="1" s="1"/>
  <c r="M2213" i="1"/>
  <c r="N2213" i="1" s="1"/>
  <c r="M2214" i="1"/>
  <c r="N2214" i="1" s="1"/>
  <c r="M2215" i="1"/>
  <c r="N2215" i="1" s="1"/>
  <c r="M2216" i="1"/>
  <c r="N2216" i="1" s="1"/>
  <c r="M2217" i="1"/>
  <c r="N2217" i="1" s="1"/>
  <c r="M2218" i="1"/>
  <c r="N2218" i="1" s="1"/>
  <c r="M2219" i="1"/>
  <c r="N2219" i="1" s="1"/>
  <c r="M2220" i="1"/>
  <c r="N2220" i="1" s="1"/>
  <c r="M2221" i="1"/>
  <c r="N2221" i="1" s="1"/>
  <c r="M2222" i="1"/>
  <c r="N2222" i="1" s="1"/>
  <c r="M2223" i="1"/>
  <c r="N2223" i="1" s="1"/>
  <c r="M2224" i="1"/>
  <c r="N2224" i="1" s="1"/>
  <c r="M2225" i="1"/>
  <c r="N2225" i="1" s="1"/>
  <c r="M2226" i="1"/>
  <c r="N2226" i="1" s="1"/>
  <c r="M2227" i="1"/>
  <c r="N2227" i="1" s="1"/>
  <c r="M2228" i="1"/>
  <c r="N2228" i="1" s="1"/>
  <c r="M2229" i="1"/>
  <c r="N2229" i="1" s="1"/>
  <c r="M2230" i="1"/>
  <c r="N2230" i="1" s="1"/>
  <c r="M2231" i="1"/>
  <c r="N2231" i="1" s="1"/>
  <c r="M2232" i="1"/>
  <c r="N2232" i="1" s="1"/>
  <c r="M2233" i="1"/>
  <c r="N2233" i="1" s="1"/>
  <c r="M2234" i="1"/>
  <c r="N2234" i="1" s="1"/>
  <c r="M2235" i="1"/>
  <c r="N2235" i="1" s="1"/>
  <c r="M2236" i="1"/>
  <c r="N2236" i="1" s="1"/>
  <c r="M2237" i="1"/>
  <c r="N2237" i="1" s="1"/>
  <c r="M2238" i="1"/>
  <c r="N2238" i="1" s="1"/>
  <c r="M2239" i="1"/>
  <c r="N2239" i="1" s="1"/>
  <c r="M2240" i="1"/>
  <c r="N2240" i="1" s="1"/>
  <c r="M2241" i="1"/>
  <c r="N2241" i="1" s="1"/>
  <c r="M2242" i="1"/>
  <c r="N2242" i="1" s="1"/>
  <c r="M2243" i="1"/>
  <c r="N2243" i="1" s="1"/>
  <c r="M2244" i="1"/>
  <c r="N2244" i="1" s="1"/>
  <c r="M2245" i="1"/>
  <c r="N2245" i="1" s="1"/>
  <c r="M2246" i="1"/>
  <c r="N2246" i="1" s="1"/>
  <c r="M2247" i="1"/>
  <c r="N2247" i="1" s="1"/>
  <c r="M2248" i="1"/>
  <c r="N2248" i="1" s="1"/>
  <c r="M2249" i="1"/>
  <c r="N2249" i="1" s="1"/>
  <c r="M2250" i="1"/>
  <c r="N2250" i="1" s="1"/>
  <c r="M2251" i="1"/>
  <c r="N2251" i="1" s="1"/>
  <c r="M2252" i="1"/>
  <c r="N2252" i="1" s="1"/>
  <c r="M2253" i="1"/>
  <c r="N2253" i="1" s="1"/>
  <c r="M2254" i="1"/>
  <c r="N2254" i="1" s="1"/>
  <c r="M2255" i="1"/>
  <c r="N2255" i="1" s="1"/>
  <c r="M2256" i="1"/>
  <c r="N2256" i="1" s="1"/>
  <c r="M2257" i="1"/>
  <c r="N2257" i="1" s="1"/>
  <c r="M2258" i="1"/>
  <c r="N2258" i="1" s="1"/>
  <c r="M2259" i="1"/>
  <c r="N2259" i="1" s="1"/>
  <c r="M2260" i="1"/>
  <c r="N2260" i="1" s="1"/>
  <c r="M2261" i="1"/>
  <c r="N2261" i="1" s="1"/>
  <c r="M2262" i="1"/>
  <c r="N2262" i="1" s="1"/>
  <c r="M2263" i="1"/>
  <c r="N2263" i="1" s="1"/>
  <c r="M2264" i="1"/>
  <c r="N2264" i="1" s="1"/>
  <c r="M2265" i="1"/>
  <c r="N2265" i="1" s="1"/>
  <c r="M2266" i="1"/>
  <c r="N2266" i="1" s="1"/>
  <c r="M2267" i="1"/>
  <c r="N2267" i="1" s="1"/>
  <c r="M2268" i="1"/>
  <c r="N2268" i="1" s="1"/>
  <c r="M2269" i="1"/>
  <c r="N2269" i="1" s="1"/>
  <c r="M2270" i="1"/>
  <c r="N2270" i="1" s="1"/>
  <c r="M2271" i="1"/>
  <c r="N2271" i="1" s="1"/>
  <c r="M2272" i="1"/>
  <c r="N2272" i="1" s="1"/>
  <c r="M2273" i="1"/>
  <c r="N2273" i="1" s="1"/>
  <c r="M2274" i="1"/>
  <c r="N2274" i="1" s="1"/>
  <c r="M2275" i="1"/>
  <c r="N2275" i="1" s="1"/>
  <c r="M2276" i="1"/>
  <c r="N2276" i="1" s="1"/>
  <c r="M2277" i="1"/>
  <c r="N2277" i="1" s="1"/>
  <c r="M2278" i="1"/>
  <c r="N2278" i="1" s="1"/>
  <c r="M2279" i="1"/>
  <c r="N2279" i="1" s="1"/>
  <c r="M2280" i="1"/>
  <c r="N2280" i="1" s="1"/>
  <c r="M2281" i="1"/>
  <c r="N2281" i="1" s="1"/>
  <c r="M2282" i="1"/>
  <c r="N2282" i="1" s="1"/>
  <c r="M2283" i="1"/>
  <c r="N2283" i="1" s="1"/>
  <c r="M2284" i="1"/>
  <c r="N2284" i="1" s="1"/>
  <c r="M2285" i="1"/>
  <c r="N2285" i="1" s="1"/>
  <c r="M2286" i="1"/>
  <c r="N2286" i="1" s="1"/>
  <c r="M2287" i="1"/>
  <c r="N2287" i="1" s="1"/>
  <c r="M2288" i="1"/>
  <c r="N2288" i="1" s="1"/>
  <c r="M2289" i="1"/>
  <c r="N2289" i="1" s="1"/>
  <c r="M2290" i="1"/>
  <c r="N2290" i="1" s="1"/>
  <c r="M2291" i="1"/>
  <c r="N2291" i="1" s="1"/>
  <c r="M2292" i="1"/>
  <c r="N2292" i="1" s="1"/>
  <c r="M2293" i="1"/>
  <c r="N2293" i="1" s="1"/>
  <c r="M2294" i="1"/>
  <c r="N2294" i="1" s="1"/>
  <c r="M2295" i="1"/>
  <c r="N2295" i="1" s="1"/>
  <c r="M2296" i="1"/>
  <c r="N2296" i="1" s="1"/>
  <c r="M2297" i="1"/>
  <c r="N2297" i="1" s="1"/>
  <c r="M2298" i="1"/>
  <c r="N2298" i="1" s="1"/>
  <c r="M2299" i="1"/>
  <c r="N2299" i="1" s="1"/>
  <c r="M2300" i="1"/>
  <c r="N2300" i="1" s="1"/>
  <c r="M2301" i="1"/>
  <c r="N2301" i="1" s="1"/>
  <c r="M2302" i="1"/>
  <c r="N2302" i="1" s="1"/>
  <c r="M2303" i="1"/>
  <c r="N2303" i="1" s="1"/>
  <c r="M2304" i="1"/>
  <c r="N2304" i="1" s="1"/>
  <c r="M2305" i="1"/>
  <c r="N2305" i="1" s="1"/>
  <c r="M2306" i="1"/>
  <c r="N2306" i="1" s="1"/>
  <c r="M2307" i="1"/>
  <c r="N2307" i="1" s="1"/>
  <c r="M2308" i="1"/>
  <c r="N2308" i="1" s="1"/>
  <c r="M2309" i="1"/>
  <c r="N2309" i="1" s="1"/>
  <c r="M2310" i="1"/>
  <c r="N2310" i="1" s="1"/>
  <c r="M2311" i="1"/>
  <c r="N2311" i="1" s="1"/>
  <c r="M2312" i="1"/>
  <c r="N2312" i="1" s="1"/>
  <c r="M2313" i="1"/>
  <c r="N2313" i="1" s="1"/>
  <c r="M2314" i="1"/>
  <c r="N2314" i="1" s="1"/>
  <c r="M2315" i="1"/>
  <c r="N2315" i="1" s="1"/>
  <c r="M2316" i="1"/>
  <c r="N2316" i="1" s="1"/>
  <c r="M2317" i="1"/>
  <c r="N2317" i="1" s="1"/>
  <c r="M2318" i="1"/>
  <c r="N2318" i="1" s="1"/>
  <c r="M2319" i="1"/>
  <c r="N2319" i="1" s="1"/>
  <c r="M2320" i="1"/>
  <c r="N2320" i="1" s="1"/>
  <c r="M2321" i="1"/>
  <c r="N2321" i="1" s="1"/>
  <c r="M2322" i="1"/>
  <c r="N2322" i="1" s="1"/>
  <c r="M2323" i="1"/>
  <c r="N2323" i="1" s="1"/>
  <c r="M2324" i="1"/>
  <c r="N2324" i="1" s="1"/>
  <c r="M2325" i="1"/>
  <c r="N2325" i="1" s="1"/>
  <c r="M2326" i="1"/>
  <c r="N2326" i="1" s="1"/>
  <c r="M2327" i="1"/>
  <c r="N2327" i="1" s="1"/>
  <c r="M2328" i="1"/>
  <c r="N2328" i="1" s="1"/>
  <c r="M2329" i="1"/>
  <c r="N2329" i="1" s="1"/>
  <c r="M2330" i="1"/>
  <c r="N2330" i="1" s="1"/>
  <c r="M2331" i="1"/>
  <c r="N2331" i="1" s="1"/>
  <c r="M2332" i="1"/>
  <c r="N2332" i="1" s="1"/>
  <c r="M2333" i="1"/>
  <c r="N2333" i="1" s="1"/>
  <c r="M2334" i="1"/>
  <c r="N2334" i="1" s="1"/>
  <c r="M2335" i="1"/>
  <c r="N2335" i="1" s="1"/>
  <c r="M2336" i="1"/>
  <c r="N2336" i="1" s="1"/>
  <c r="M2337" i="1"/>
  <c r="N2337" i="1" s="1"/>
  <c r="M2338" i="1"/>
  <c r="N2338" i="1" s="1"/>
  <c r="M2339" i="1"/>
  <c r="N2339" i="1" s="1"/>
  <c r="M2340" i="1"/>
  <c r="N2340" i="1" s="1"/>
  <c r="M2341" i="1"/>
  <c r="N2341" i="1" s="1"/>
  <c r="M2342" i="1"/>
  <c r="N2342" i="1" s="1"/>
  <c r="M2343" i="1"/>
  <c r="N2343" i="1" s="1"/>
  <c r="M2344" i="1"/>
  <c r="N2344" i="1" s="1"/>
  <c r="M2345" i="1"/>
  <c r="N2345" i="1" s="1"/>
  <c r="M2346" i="1"/>
  <c r="N2346" i="1" s="1"/>
  <c r="M2347" i="1"/>
  <c r="N2347" i="1" s="1"/>
  <c r="M2348" i="1"/>
  <c r="N2348" i="1" s="1"/>
  <c r="M2349" i="1"/>
  <c r="N2349" i="1" s="1"/>
  <c r="M2350" i="1"/>
  <c r="N2350" i="1" s="1"/>
  <c r="M2351" i="1"/>
  <c r="N2351" i="1" s="1"/>
  <c r="M2352" i="1"/>
  <c r="N2352" i="1" s="1"/>
  <c r="M2353" i="1"/>
  <c r="N2353" i="1" s="1"/>
  <c r="M2354" i="1"/>
  <c r="N2354" i="1" s="1"/>
  <c r="M2355" i="1"/>
  <c r="N2355" i="1" s="1"/>
  <c r="M2356" i="1"/>
  <c r="N2356" i="1" s="1"/>
  <c r="M2357" i="1"/>
  <c r="N2357" i="1" s="1"/>
  <c r="M2358" i="1"/>
  <c r="N2358" i="1" s="1"/>
  <c r="M2359" i="1"/>
  <c r="N2359" i="1" s="1"/>
  <c r="M2360" i="1"/>
  <c r="N2360" i="1" s="1"/>
  <c r="M2361" i="1"/>
  <c r="N2361" i="1" s="1"/>
  <c r="M2362" i="1"/>
  <c r="N2362" i="1" s="1"/>
  <c r="M2363" i="1"/>
  <c r="N2363" i="1" s="1"/>
  <c r="M2364" i="1"/>
  <c r="N2364" i="1" s="1"/>
  <c r="M2365" i="1"/>
  <c r="N2365" i="1" s="1"/>
  <c r="M2366" i="1"/>
  <c r="N2366" i="1" s="1"/>
  <c r="M2367" i="1"/>
  <c r="N2367" i="1" s="1"/>
  <c r="M2368" i="1"/>
  <c r="N2368" i="1" s="1"/>
  <c r="M2369" i="1"/>
  <c r="N2369" i="1" s="1"/>
  <c r="M2370" i="1"/>
  <c r="N2370" i="1" s="1"/>
  <c r="M2371" i="1"/>
  <c r="N2371" i="1" s="1"/>
  <c r="M2372" i="1"/>
  <c r="N2372" i="1" s="1"/>
  <c r="M2373" i="1"/>
  <c r="N2373" i="1" s="1"/>
  <c r="M2374" i="1"/>
  <c r="N2374" i="1" s="1"/>
  <c r="M2375" i="1"/>
  <c r="N2375" i="1" s="1"/>
  <c r="M2376" i="1"/>
  <c r="N2376" i="1" s="1"/>
  <c r="M2377" i="1"/>
  <c r="N2377" i="1" s="1"/>
  <c r="M2378" i="1"/>
  <c r="N2378" i="1" s="1"/>
  <c r="M2379" i="1"/>
  <c r="N2379" i="1" s="1"/>
  <c r="M2380" i="1"/>
  <c r="N2380" i="1" s="1"/>
  <c r="M2381" i="1"/>
  <c r="N2381" i="1" s="1"/>
  <c r="M2382" i="1"/>
  <c r="N2382" i="1" s="1"/>
  <c r="M2383" i="1"/>
  <c r="N2383" i="1" s="1"/>
  <c r="M2384" i="1"/>
  <c r="N2384" i="1" s="1"/>
  <c r="M2385" i="1"/>
  <c r="N2385" i="1" s="1"/>
  <c r="M2386" i="1"/>
  <c r="N2386" i="1" s="1"/>
  <c r="M2387" i="1"/>
  <c r="N2387" i="1" s="1"/>
  <c r="M2388" i="1"/>
  <c r="N2388" i="1" s="1"/>
  <c r="M2389" i="1"/>
  <c r="N2389" i="1" s="1"/>
  <c r="M2390" i="1"/>
  <c r="N2390" i="1" s="1"/>
  <c r="M2391" i="1"/>
  <c r="N2391" i="1" s="1"/>
  <c r="M2392" i="1"/>
  <c r="N2392" i="1" s="1"/>
  <c r="M2393" i="1"/>
  <c r="N2393" i="1" s="1"/>
  <c r="M2394" i="1"/>
  <c r="N2394" i="1" s="1"/>
  <c r="M2395" i="1"/>
  <c r="N2395" i="1" s="1"/>
  <c r="M2396" i="1"/>
  <c r="N2396" i="1" s="1"/>
  <c r="M2397" i="1"/>
  <c r="N2397" i="1" s="1"/>
  <c r="M2398" i="1"/>
  <c r="N2398" i="1" s="1"/>
  <c r="M2399" i="1"/>
  <c r="N2399" i="1" s="1"/>
  <c r="M2400" i="1"/>
  <c r="N2400" i="1" s="1"/>
  <c r="M2401" i="1"/>
  <c r="N2401" i="1" s="1"/>
  <c r="M2402" i="1"/>
  <c r="N2402" i="1" s="1"/>
  <c r="M2403" i="1"/>
  <c r="N2403" i="1" s="1"/>
  <c r="M2404" i="1"/>
  <c r="N2404" i="1" s="1"/>
  <c r="M2405" i="1"/>
  <c r="N2405" i="1" s="1"/>
  <c r="M2406" i="1"/>
  <c r="N2406" i="1" s="1"/>
  <c r="M2407" i="1"/>
  <c r="N2407" i="1" s="1"/>
  <c r="M2408" i="1"/>
  <c r="N2408" i="1" s="1"/>
  <c r="M2409" i="1"/>
  <c r="N2409" i="1" s="1"/>
  <c r="M2410" i="1"/>
  <c r="N2410" i="1" s="1"/>
  <c r="M2411" i="1"/>
  <c r="N2411" i="1" s="1"/>
  <c r="M2412" i="1"/>
  <c r="N2412" i="1" s="1"/>
  <c r="M2413" i="1"/>
  <c r="N2413" i="1" s="1"/>
  <c r="M2414" i="1"/>
  <c r="N2414" i="1" s="1"/>
  <c r="M2415" i="1"/>
  <c r="N2415" i="1" s="1"/>
  <c r="M2416" i="1"/>
  <c r="N2416" i="1" s="1"/>
  <c r="M2417" i="1"/>
  <c r="N2417" i="1" s="1"/>
  <c r="M2418" i="1"/>
  <c r="N2418" i="1" s="1"/>
  <c r="M2419" i="1"/>
  <c r="N2419" i="1" s="1"/>
  <c r="M2420" i="1"/>
  <c r="N2420" i="1" s="1"/>
  <c r="M2421" i="1"/>
  <c r="N2421" i="1" s="1"/>
  <c r="M2422" i="1"/>
  <c r="N2422" i="1" s="1"/>
  <c r="M2423" i="1"/>
  <c r="N2423" i="1" s="1"/>
  <c r="M2424" i="1"/>
  <c r="N2424" i="1" s="1"/>
  <c r="M2425" i="1"/>
  <c r="N2425" i="1" s="1"/>
  <c r="M2426" i="1"/>
  <c r="N2426" i="1" s="1"/>
  <c r="M2427" i="1"/>
  <c r="N2427" i="1" s="1"/>
  <c r="M2428" i="1"/>
  <c r="N2428" i="1" s="1"/>
  <c r="M2429" i="1"/>
  <c r="N2429" i="1" s="1"/>
  <c r="M2430" i="1"/>
  <c r="N2430" i="1" s="1"/>
  <c r="M2431" i="1"/>
  <c r="N2431" i="1" s="1"/>
  <c r="M2432" i="1"/>
  <c r="N2432" i="1" s="1"/>
  <c r="M2433" i="1"/>
  <c r="N2433" i="1" s="1"/>
  <c r="M2434" i="1"/>
  <c r="N2434" i="1" s="1"/>
  <c r="M2435" i="1"/>
  <c r="N2435" i="1" s="1"/>
  <c r="M2436" i="1"/>
  <c r="N2436" i="1" s="1"/>
  <c r="M2437" i="1"/>
  <c r="N2437" i="1" s="1"/>
  <c r="M2438" i="1"/>
  <c r="N2438" i="1" s="1"/>
  <c r="M2439" i="1"/>
  <c r="N2439" i="1" s="1"/>
  <c r="M2440" i="1"/>
  <c r="N2440" i="1" s="1"/>
  <c r="M2441" i="1"/>
  <c r="N2441" i="1" s="1"/>
  <c r="M2442" i="1"/>
  <c r="N2442" i="1" s="1"/>
  <c r="M2443" i="1"/>
  <c r="N2443" i="1" s="1"/>
  <c r="M2444" i="1"/>
  <c r="N2444" i="1" s="1"/>
  <c r="M2445" i="1"/>
  <c r="N2445" i="1" s="1"/>
  <c r="M2446" i="1"/>
  <c r="N2446" i="1" s="1"/>
  <c r="M2447" i="1"/>
  <c r="N2447" i="1" s="1"/>
  <c r="M2448" i="1"/>
  <c r="N2448" i="1" s="1"/>
  <c r="M2449" i="1"/>
  <c r="N2449" i="1" s="1"/>
  <c r="M2450" i="1"/>
  <c r="N2450" i="1" s="1"/>
  <c r="M2451" i="1"/>
  <c r="N2451" i="1" s="1"/>
  <c r="M2452" i="1"/>
  <c r="N2452" i="1" s="1"/>
  <c r="M2453" i="1"/>
  <c r="N2453" i="1" s="1"/>
  <c r="M2454" i="1"/>
  <c r="N2454" i="1" s="1"/>
  <c r="M2455" i="1"/>
  <c r="N2455" i="1" s="1"/>
  <c r="M2456" i="1"/>
  <c r="N2456" i="1" s="1"/>
  <c r="M2457" i="1"/>
  <c r="N2457" i="1" s="1"/>
  <c r="M2458" i="1"/>
  <c r="N2458" i="1" s="1"/>
  <c r="M2459" i="1"/>
  <c r="N2459" i="1" s="1"/>
  <c r="M2460" i="1"/>
  <c r="N2460" i="1" s="1"/>
  <c r="M2461" i="1"/>
  <c r="N2461" i="1" s="1"/>
  <c r="M2462" i="1"/>
  <c r="N2462" i="1" s="1"/>
  <c r="M2463" i="1"/>
  <c r="N2463" i="1" s="1"/>
  <c r="M2464" i="1"/>
  <c r="N2464" i="1" s="1"/>
  <c r="M2465" i="1"/>
  <c r="N2465" i="1" s="1"/>
  <c r="M2466" i="1"/>
  <c r="N2466" i="1" s="1"/>
  <c r="M2467" i="1"/>
  <c r="N2467" i="1" s="1"/>
  <c r="M2468" i="1"/>
  <c r="N2468" i="1" s="1"/>
  <c r="M2469" i="1"/>
  <c r="N2469" i="1" s="1"/>
  <c r="M2470" i="1"/>
  <c r="N2470" i="1" s="1"/>
  <c r="M2471" i="1"/>
  <c r="N2471" i="1" s="1"/>
  <c r="M2472" i="1"/>
  <c r="N2472" i="1" s="1"/>
  <c r="M2473" i="1"/>
  <c r="N2473" i="1" s="1"/>
  <c r="M2474" i="1"/>
  <c r="N2474" i="1" s="1"/>
  <c r="M2475" i="1"/>
  <c r="N2475" i="1" s="1"/>
  <c r="M2476" i="1"/>
  <c r="N2476" i="1" s="1"/>
  <c r="M2477" i="1"/>
  <c r="N2477" i="1" s="1"/>
  <c r="M2478" i="1"/>
  <c r="N2478" i="1" s="1"/>
  <c r="M2479" i="1"/>
  <c r="N2479" i="1" s="1"/>
  <c r="M2480" i="1"/>
  <c r="N2480" i="1" s="1"/>
  <c r="M2481" i="1"/>
  <c r="N2481" i="1" s="1"/>
  <c r="M2482" i="1"/>
  <c r="N2482" i="1" s="1"/>
  <c r="M2483" i="1"/>
  <c r="N2483" i="1" s="1"/>
  <c r="M2484" i="1"/>
  <c r="N2484" i="1" s="1"/>
  <c r="M2485" i="1"/>
  <c r="N2485" i="1" s="1"/>
  <c r="M2486" i="1"/>
  <c r="N2486" i="1" s="1"/>
  <c r="M2487" i="1"/>
  <c r="N2487" i="1" s="1"/>
  <c r="M2488" i="1"/>
  <c r="N2488" i="1" s="1"/>
  <c r="M2489" i="1"/>
  <c r="N2489" i="1" s="1"/>
  <c r="M2490" i="1"/>
  <c r="N2490" i="1" s="1"/>
  <c r="M2491" i="1"/>
  <c r="N2491" i="1" s="1"/>
  <c r="M2492" i="1"/>
  <c r="N2492" i="1" s="1"/>
  <c r="M2493" i="1"/>
  <c r="N2493" i="1" s="1"/>
  <c r="M2494" i="1"/>
  <c r="N2494" i="1" s="1"/>
  <c r="M2495" i="1"/>
  <c r="N2495" i="1" s="1"/>
  <c r="M2496" i="1"/>
  <c r="N2496" i="1" s="1"/>
  <c r="M2497" i="1"/>
  <c r="N2497" i="1" s="1"/>
  <c r="M2498" i="1"/>
  <c r="N2498" i="1" s="1"/>
  <c r="M2499" i="1"/>
  <c r="N2499" i="1" s="1"/>
  <c r="M2500" i="1"/>
  <c r="N2500" i="1" s="1"/>
  <c r="M2501" i="1"/>
  <c r="N2501" i="1" s="1"/>
  <c r="M2502" i="1"/>
  <c r="N2502" i="1" s="1"/>
  <c r="M2503" i="1"/>
  <c r="N2503" i="1" s="1"/>
  <c r="M2504" i="1"/>
  <c r="N2504" i="1" s="1"/>
  <c r="M2505" i="1"/>
  <c r="N2505" i="1" s="1"/>
  <c r="M2506" i="1"/>
  <c r="N2506" i="1" s="1"/>
  <c r="M2507" i="1"/>
  <c r="N2507" i="1" s="1"/>
  <c r="M2508" i="1"/>
  <c r="N2508" i="1" s="1"/>
  <c r="M2509" i="1"/>
  <c r="N2509" i="1" s="1"/>
  <c r="M2510" i="1"/>
  <c r="N2510" i="1" s="1"/>
  <c r="M2511" i="1"/>
  <c r="N2511" i="1" s="1"/>
  <c r="M2512" i="1"/>
  <c r="N2512" i="1" s="1"/>
  <c r="M2513" i="1"/>
  <c r="N2513" i="1" s="1"/>
  <c r="M2514" i="1"/>
  <c r="N2514" i="1" s="1"/>
  <c r="M2515" i="1"/>
  <c r="N2515" i="1" s="1"/>
  <c r="M2516" i="1"/>
  <c r="N2516" i="1" s="1"/>
  <c r="M2517" i="1"/>
  <c r="N2517" i="1" s="1"/>
  <c r="M2518" i="1"/>
  <c r="N2518" i="1" s="1"/>
  <c r="M2519" i="1"/>
  <c r="N2519" i="1" s="1"/>
  <c r="M2520" i="1"/>
  <c r="N2520" i="1" s="1"/>
  <c r="M2521" i="1"/>
  <c r="N2521" i="1" s="1"/>
  <c r="M2522" i="1"/>
  <c r="N2522" i="1" s="1"/>
  <c r="M2523" i="1"/>
  <c r="N2523" i="1" s="1"/>
  <c r="M2524" i="1"/>
  <c r="N2524" i="1" s="1"/>
  <c r="M2525" i="1"/>
  <c r="N2525" i="1" s="1"/>
  <c r="M2526" i="1"/>
  <c r="N2526" i="1" s="1"/>
  <c r="M2527" i="1"/>
  <c r="N2527" i="1" s="1"/>
  <c r="M2528" i="1"/>
  <c r="N2528" i="1" s="1"/>
  <c r="M2529" i="1"/>
  <c r="N2529" i="1" s="1"/>
  <c r="M2530" i="1"/>
  <c r="N2530" i="1" s="1"/>
  <c r="M2531" i="1"/>
  <c r="N2531" i="1" s="1"/>
  <c r="M2532" i="1"/>
  <c r="N2532" i="1" s="1"/>
  <c r="M2533" i="1"/>
  <c r="N2533" i="1" s="1"/>
  <c r="M2534" i="1"/>
  <c r="N2534" i="1" s="1"/>
  <c r="M2535" i="1"/>
  <c r="N2535" i="1" s="1"/>
  <c r="M2536" i="1"/>
  <c r="N2536" i="1" s="1"/>
  <c r="M2537" i="1"/>
  <c r="N2537" i="1" s="1"/>
  <c r="M2538" i="1"/>
  <c r="N2538" i="1" s="1"/>
  <c r="M2539" i="1"/>
  <c r="N2539" i="1" s="1"/>
  <c r="M2540" i="1"/>
  <c r="N2540" i="1" s="1"/>
  <c r="M2541" i="1"/>
  <c r="N2541" i="1" s="1"/>
  <c r="M2542" i="1"/>
  <c r="N2542" i="1" s="1"/>
  <c r="M2543" i="1"/>
  <c r="N2543" i="1" s="1"/>
  <c r="M2544" i="1"/>
  <c r="N2544" i="1" s="1"/>
  <c r="M2545" i="1"/>
  <c r="N2545" i="1" s="1"/>
  <c r="M2546" i="1"/>
  <c r="N2546" i="1" s="1"/>
  <c r="M2547" i="1"/>
  <c r="N2547" i="1" s="1"/>
  <c r="M2548" i="1"/>
  <c r="N2548" i="1" s="1"/>
  <c r="M2549" i="1"/>
  <c r="N2549" i="1" s="1"/>
  <c r="M2550" i="1"/>
  <c r="N2550" i="1" s="1"/>
  <c r="M2551" i="1"/>
  <c r="N2551" i="1" s="1"/>
  <c r="M2552" i="1"/>
  <c r="N2552" i="1" s="1"/>
  <c r="M2553" i="1"/>
  <c r="N2553" i="1" s="1"/>
  <c r="M2554" i="1"/>
  <c r="N2554" i="1" s="1"/>
  <c r="M2555" i="1"/>
  <c r="N2555" i="1" s="1"/>
  <c r="M2556" i="1"/>
  <c r="N2556" i="1" s="1"/>
  <c r="M2557" i="1"/>
  <c r="N2557" i="1" s="1"/>
  <c r="M2558" i="1"/>
  <c r="N2558" i="1" s="1"/>
  <c r="M2559" i="1"/>
  <c r="N2559" i="1" s="1"/>
  <c r="M2560" i="1"/>
  <c r="N2560" i="1" s="1"/>
  <c r="M2561" i="1"/>
  <c r="N2561" i="1" s="1"/>
  <c r="M2562" i="1"/>
  <c r="N2562" i="1" s="1"/>
  <c r="M2563" i="1"/>
  <c r="N2563" i="1" s="1"/>
  <c r="M2564" i="1"/>
  <c r="N2564" i="1" s="1"/>
  <c r="M2565" i="1"/>
  <c r="N2565" i="1" s="1"/>
  <c r="M2566" i="1"/>
  <c r="N2566" i="1" s="1"/>
  <c r="M2567" i="1"/>
  <c r="N2567" i="1" s="1"/>
  <c r="M2568" i="1"/>
  <c r="N2568" i="1" s="1"/>
  <c r="M2569" i="1"/>
  <c r="N2569" i="1" s="1"/>
  <c r="M2570" i="1"/>
  <c r="N2570" i="1" s="1"/>
  <c r="M2571" i="1"/>
  <c r="N2571" i="1" s="1"/>
  <c r="M2572" i="1"/>
  <c r="N2572" i="1" s="1"/>
  <c r="M2573" i="1"/>
  <c r="N2573" i="1" s="1"/>
  <c r="M2574" i="1"/>
  <c r="N2574" i="1" s="1"/>
  <c r="M2575" i="1"/>
  <c r="N2575" i="1" s="1"/>
  <c r="M2576" i="1"/>
  <c r="N2576" i="1" s="1"/>
  <c r="M2577" i="1"/>
  <c r="N2577" i="1" s="1"/>
  <c r="M2578" i="1"/>
  <c r="N2578" i="1" s="1"/>
  <c r="M2579" i="1"/>
  <c r="N2579" i="1" s="1"/>
  <c r="M2580" i="1"/>
  <c r="N2580" i="1" s="1"/>
  <c r="M2581" i="1"/>
  <c r="N2581" i="1" s="1"/>
  <c r="M2582" i="1"/>
  <c r="N2582" i="1" s="1"/>
  <c r="M2583" i="1"/>
  <c r="N2583" i="1" s="1"/>
  <c r="M2584" i="1"/>
  <c r="N2584" i="1" s="1"/>
  <c r="M2585" i="1"/>
  <c r="N2585" i="1" s="1"/>
  <c r="M2586" i="1"/>
  <c r="N2586" i="1" s="1"/>
  <c r="M2587" i="1"/>
  <c r="N2587" i="1" s="1"/>
  <c r="M2588" i="1"/>
  <c r="N2588" i="1" s="1"/>
  <c r="M2589" i="1"/>
  <c r="N2589" i="1" s="1"/>
  <c r="M2590" i="1"/>
  <c r="N2590" i="1" s="1"/>
  <c r="M2591" i="1"/>
  <c r="N2591" i="1" s="1"/>
  <c r="M2592" i="1"/>
  <c r="N2592" i="1" s="1"/>
  <c r="M2593" i="1"/>
  <c r="N2593" i="1" s="1"/>
  <c r="M2594" i="1"/>
  <c r="N2594" i="1" s="1"/>
  <c r="M2595" i="1"/>
  <c r="N2595" i="1" s="1"/>
  <c r="M2596" i="1"/>
  <c r="N2596" i="1" s="1"/>
  <c r="M2597" i="1"/>
  <c r="N2597" i="1" s="1"/>
  <c r="M2598" i="1"/>
  <c r="N2598" i="1" s="1"/>
  <c r="M2599" i="1"/>
  <c r="N2599" i="1" s="1"/>
  <c r="M2600" i="1"/>
  <c r="N2600" i="1" s="1"/>
  <c r="M2601" i="1"/>
  <c r="N2601" i="1" s="1"/>
  <c r="M2602" i="1"/>
  <c r="N2602" i="1" s="1"/>
  <c r="M2603" i="1"/>
  <c r="N2603" i="1" s="1"/>
  <c r="M2604" i="1"/>
  <c r="N2604" i="1" s="1"/>
  <c r="M2605" i="1"/>
  <c r="N2605" i="1" s="1"/>
  <c r="M2606" i="1"/>
  <c r="N2606" i="1" s="1"/>
  <c r="M2607" i="1"/>
  <c r="N2607" i="1" s="1"/>
  <c r="M2608" i="1"/>
  <c r="N2608" i="1" s="1"/>
  <c r="M2609" i="1"/>
  <c r="N2609" i="1" s="1"/>
  <c r="M2610" i="1"/>
  <c r="N2610" i="1" s="1"/>
  <c r="M2611" i="1"/>
  <c r="N2611" i="1" s="1"/>
  <c r="M2612" i="1"/>
  <c r="N2612" i="1" s="1"/>
  <c r="M2613" i="1"/>
  <c r="N2613" i="1" s="1"/>
  <c r="M2614" i="1"/>
  <c r="N2614" i="1" s="1"/>
  <c r="M2615" i="1"/>
  <c r="N2615" i="1" s="1"/>
  <c r="M2616" i="1"/>
  <c r="N2616" i="1" s="1"/>
  <c r="M2617" i="1"/>
  <c r="N2617" i="1" s="1"/>
  <c r="M2618" i="1"/>
  <c r="N2618" i="1" s="1"/>
  <c r="M2619" i="1"/>
  <c r="N2619" i="1" s="1"/>
  <c r="M2620" i="1"/>
  <c r="N2620" i="1" s="1"/>
  <c r="M2621" i="1"/>
  <c r="N2621" i="1" s="1"/>
  <c r="M2622" i="1"/>
  <c r="N2622" i="1" s="1"/>
  <c r="M2623" i="1"/>
  <c r="N2623" i="1" s="1"/>
  <c r="M2624" i="1"/>
  <c r="N2624" i="1" s="1"/>
  <c r="M2625" i="1"/>
  <c r="N2625" i="1" s="1"/>
  <c r="M2626" i="1"/>
  <c r="N2626" i="1" s="1"/>
  <c r="M2627" i="1"/>
  <c r="N2627" i="1" s="1"/>
  <c r="M2628" i="1"/>
  <c r="N2628" i="1" s="1"/>
  <c r="M2629" i="1"/>
  <c r="N2629" i="1" s="1"/>
  <c r="M2630" i="1"/>
  <c r="N2630" i="1" s="1"/>
  <c r="M2631" i="1"/>
  <c r="N2631" i="1" s="1"/>
  <c r="M2632" i="1"/>
  <c r="N2632" i="1" s="1"/>
  <c r="M2633" i="1"/>
  <c r="N2633" i="1" s="1"/>
  <c r="M2634" i="1"/>
  <c r="N2634" i="1" s="1"/>
  <c r="M2635" i="1"/>
  <c r="N2635" i="1" s="1"/>
  <c r="M2636" i="1"/>
  <c r="N2636" i="1" s="1"/>
  <c r="M2637" i="1"/>
  <c r="N2637" i="1" s="1"/>
  <c r="M2638" i="1"/>
  <c r="N2638" i="1" s="1"/>
  <c r="M2639" i="1"/>
  <c r="N2639" i="1" s="1"/>
  <c r="M2640" i="1"/>
  <c r="N2640" i="1" s="1"/>
  <c r="M2641" i="1"/>
  <c r="N2641" i="1" s="1"/>
  <c r="M2642" i="1"/>
  <c r="N2642" i="1" s="1"/>
  <c r="M2643" i="1"/>
  <c r="N2643" i="1" s="1"/>
  <c r="M2644" i="1"/>
  <c r="N2644" i="1" s="1"/>
  <c r="M2645" i="1"/>
  <c r="N2645" i="1" s="1"/>
  <c r="M2646" i="1"/>
  <c r="N2646" i="1" s="1"/>
  <c r="M2647" i="1"/>
  <c r="N2647" i="1" s="1"/>
  <c r="M2648" i="1"/>
  <c r="N2648" i="1" s="1"/>
  <c r="M2649" i="1"/>
  <c r="N2649" i="1" s="1"/>
  <c r="M2650" i="1"/>
  <c r="N2650" i="1" s="1"/>
  <c r="M2651" i="1"/>
  <c r="N2651" i="1" s="1"/>
  <c r="M2652" i="1"/>
  <c r="N2652" i="1" s="1"/>
  <c r="M2653" i="1"/>
  <c r="N2653" i="1" s="1"/>
  <c r="M2654" i="1"/>
  <c r="N2654" i="1" s="1"/>
  <c r="M2655" i="1"/>
  <c r="N2655" i="1" s="1"/>
  <c r="M2656" i="1"/>
  <c r="N2656" i="1" s="1"/>
  <c r="M2657" i="1"/>
  <c r="N2657" i="1" s="1"/>
  <c r="M2658" i="1"/>
  <c r="N2658" i="1" s="1"/>
  <c r="M2659" i="1"/>
  <c r="N2659" i="1" s="1"/>
  <c r="M2660" i="1"/>
  <c r="N2660" i="1" s="1"/>
  <c r="M2661" i="1"/>
  <c r="N2661" i="1" s="1"/>
  <c r="M2662" i="1"/>
  <c r="N2662" i="1" s="1"/>
  <c r="M2663" i="1"/>
  <c r="N2663" i="1" s="1"/>
  <c r="M2664" i="1"/>
  <c r="N2664" i="1" s="1"/>
  <c r="M2665" i="1"/>
  <c r="N2665" i="1" s="1"/>
  <c r="M2666" i="1"/>
  <c r="N2666" i="1" s="1"/>
  <c r="M2667" i="1"/>
  <c r="N2667" i="1" s="1"/>
  <c r="M2668" i="1"/>
  <c r="N2668" i="1" s="1"/>
  <c r="M2669" i="1"/>
  <c r="N2669" i="1" s="1"/>
  <c r="M2670" i="1"/>
  <c r="N2670" i="1" s="1"/>
  <c r="M2671" i="1"/>
  <c r="N2671" i="1" s="1"/>
  <c r="M2672" i="1"/>
  <c r="N2672" i="1" s="1"/>
  <c r="M2673" i="1"/>
  <c r="N2673" i="1" s="1"/>
  <c r="M2674" i="1"/>
  <c r="N2674" i="1" s="1"/>
  <c r="M2675" i="1"/>
  <c r="N2675" i="1" s="1"/>
  <c r="M2676" i="1"/>
  <c r="N2676" i="1" s="1"/>
  <c r="M2677" i="1"/>
  <c r="N2677" i="1" s="1"/>
  <c r="M2678" i="1"/>
  <c r="N2678" i="1" s="1"/>
  <c r="M2679" i="1"/>
  <c r="N2679" i="1" s="1"/>
  <c r="M2680" i="1"/>
  <c r="N2680" i="1" s="1"/>
  <c r="M2681" i="1"/>
  <c r="N2681" i="1" s="1"/>
  <c r="M2682" i="1"/>
  <c r="N2682" i="1" s="1"/>
  <c r="M2683" i="1"/>
  <c r="N2683" i="1" s="1"/>
  <c r="M2684" i="1"/>
  <c r="N2684" i="1" s="1"/>
  <c r="M2685" i="1"/>
  <c r="N2685" i="1" s="1"/>
  <c r="M2686" i="1"/>
  <c r="N2686" i="1" s="1"/>
  <c r="M2687" i="1"/>
  <c r="N2687" i="1" s="1"/>
  <c r="M2688" i="1"/>
  <c r="N2688" i="1" s="1"/>
  <c r="M2689" i="1"/>
  <c r="N2689" i="1" s="1"/>
  <c r="M2690" i="1"/>
  <c r="N2690" i="1" s="1"/>
  <c r="M2691" i="1"/>
  <c r="N2691" i="1" s="1"/>
  <c r="M2692" i="1"/>
  <c r="N2692" i="1" s="1"/>
  <c r="M2693" i="1"/>
  <c r="N2693" i="1" s="1"/>
  <c r="M2694" i="1"/>
  <c r="N2694" i="1" s="1"/>
  <c r="M2695" i="1"/>
  <c r="N2695" i="1" s="1"/>
  <c r="M2696" i="1"/>
  <c r="N2696" i="1" s="1"/>
  <c r="M2697" i="1"/>
  <c r="N2697" i="1" s="1"/>
  <c r="M2698" i="1"/>
  <c r="N2698" i="1" s="1"/>
  <c r="M2699" i="1"/>
  <c r="N2699" i="1" s="1"/>
  <c r="M2700" i="1"/>
  <c r="N2700" i="1" s="1"/>
  <c r="M2701" i="1"/>
  <c r="N2701" i="1" s="1"/>
  <c r="M2702" i="1"/>
  <c r="N2702" i="1" s="1"/>
  <c r="M2703" i="1"/>
  <c r="N2703" i="1" s="1"/>
  <c r="M2704" i="1"/>
  <c r="N2704" i="1" s="1"/>
  <c r="M2705" i="1"/>
  <c r="N2705" i="1" s="1"/>
  <c r="M2706" i="1"/>
  <c r="N2706" i="1" s="1"/>
  <c r="M2707" i="1"/>
  <c r="N2707" i="1" s="1"/>
  <c r="M2708" i="1"/>
  <c r="N2708" i="1" s="1"/>
  <c r="M2709" i="1"/>
  <c r="N2709" i="1" s="1"/>
  <c r="M2710" i="1"/>
  <c r="N2710" i="1" s="1"/>
  <c r="M2711" i="1"/>
  <c r="N2711" i="1" s="1"/>
  <c r="M2712" i="1"/>
  <c r="N2712" i="1" s="1"/>
  <c r="M2713" i="1"/>
  <c r="N2713" i="1" s="1"/>
  <c r="M2714" i="1"/>
  <c r="N2714" i="1" s="1"/>
  <c r="M2715" i="1"/>
  <c r="N2715" i="1" s="1"/>
  <c r="M2716" i="1"/>
  <c r="N2716" i="1" s="1"/>
  <c r="M2717" i="1"/>
  <c r="N2717" i="1" s="1"/>
  <c r="M2718" i="1"/>
  <c r="N2718" i="1" s="1"/>
  <c r="M2719" i="1"/>
  <c r="N2719" i="1" s="1"/>
  <c r="M2720" i="1"/>
  <c r="N2720" i="1" s="1"/>
  <c r="M2721" i="1"/>
  <c r="N2721" i="1" s="1"/>
  <c r="M2722" i="1"/>
  <c r="N2722" i="1" s="1"/>
  <c r="M2723" i="1"/>
  <c r="N2723" i="1" s="1"/>
  <c r="M2724" i="1"/>
  <c r="N2724" i="1" s="1"/>
  <c r="M2725" i="1"/>
  <c r="N2725" i="1" s="1"/>
  <c r="M2726" i="1"/>
  <c r="N2726" i="1" s="1"/>
  <c r="M2727" i="1"/>
  <c r="N2727" i="1" s="1"/>
  <c r="M2728" i="1"/>
  <c r="N2728" i="1" s="1"/>
  <c r="M2729" i="1"/>
  <c r="N2729" i="1" s="1"/>
  <c r="M2730" i="1"/>
  <c r="N2730" i="1" s="1"/>
  <c r="M2731" i="1"/>
  <c r="N2731" i="1" s="1"/>
  <c r="M2732" i="1"/>
  <c r="N2732" i="1" s="1"/>
  <c r="M2733" i="1"/>
  <c r="N2733" i="1" s="1"/>
  <c r="M2734" i="1"/>
  <c r="N2734" i="1" s="1"/>
  <c r="M2735" i="1"/>
  <c r="N2735" i="1" s="1"/>
  <c r="M2736" i="1"/>
  <c r="N2736" i="1" s="1"/>
  <c r="M2737" i="1"/>
  <c r="N2737" i="1" s="1"/>
  <c r="M2738" i="1"/>
  <c r="N2738" i="1" s="1"/>
  <c r="M2739" i="1"/>
  <c r="N2739" i="1" s="1"/>
  <c r="M2740" i="1"/>
  <c r="N2740" i="1" s="1"/>
  <c r="M2741" i="1"/>
  <c r="N2741" i="1" s="1"/>
  <c r="M2742" i="1"/>
  <c r="N2742" i="1" s="1"/>
  <c r="M2743" i="1"/>
  <c r="N2743" i="1" s="1"/>
  <c r="M2744" i="1"/>
  <c r="N2744" i="1" s="1"/>
  <c r="M2745" i="1"/>
  <c r="N2745" i="1" s="1"/>
  <c r="M2746" i="1"/>
  <c r="N2746" i="1" s="1"/>
  <c r="M2747" i="1"/>
  <c r="N2747" i="1" s="1"/>
  <c r="M2748" i="1"/>
  <c r="N2748" i="1" s="1"/>
  <c r="M2749" i="1"/>
  <c r="N2749" i="1" s="1"/>
  <c r="M2750" i="1"/>
  <c r="N2750" i="1" s="1"/>
  <c r="M2751" i="1"/>
  <c r="N2751" i="1" s="1"/>
  <c r="M2752" i="1"/>
  <c r="N2752" i="1" s="1"/>
  <c r="M2753" i="1"/>
  <c r="N2753" i="1" s="1"/>
  <c r="M2754" i="1"/>
  <c r="N2754" i="1" s="1"/>
  <c r="M2755" i="1"/>
  <c r="N2755" i="1" s="1"/>
  <c r="M2756" i="1"/>
  <c r="N2756" i="1" s="1"/>
  <c r="M2757" i="1"/>
  <c r="N2757" i="1" s="1"/>
  <c r="M2758" i="1"/>
  <c r="N2758" i="1" s="1"/>
  <c r="M2759" i="1"/>
  <c r="N2759" i="1" s="1"/>
  <c r="M2760" i="1"/>
  <c r="N2760" i="1" s="1"/>
  <c r="M2761" i="1"/>
  <c r="N2761" i="1" s="1"/>
  <c r="M2762" i="1"/>
  <c r="N2762" i="1" s="1"/>
  <c r="M2763" i="1"/>
  <c r="N2763" i="1" s="1"/>
  <c r="M2764" i="1"/>
  <c r="N2764" i="1" s="1"/>
  <c r="M2765" i="1"/>
  <c r="N2765" i="1" s="1"/>
  <c r="M2766" i="1"/>
  <c r="N2766" i="1" s="1"/>
  <c r="M2767" i="1"/>
  <c r="N2767" i="1" s="1"/>
  <c r="M2768" i="1"/>
  <c r="N2768" i="1" s="1"/>
  <c r="M2769" i="1"/>
  <c r="N2769" i="1" s="1"/>
  <c r="M2770" i="1"/>
  <c r="N2770" i="1" s="1"/>
  <c r="M2771" i="1"/>
  <c r="N2771" i="1" s="1"/>
  <c r="M2772" i="1"/>
  <c r="N2772" i="1" s="1"/>
  <c r="M2773" i="1"/>
  <c r="N2773" i="1" s="1"/>
  <c r="M2774" i="1"/>
  <c r="N2774" i="1" s="1"/>
  <c r="M2775" i="1"/>
  <c r="N2775" i="1" s="1"/>
  <c r="M2776" i="1"/>
  <c r="N2776" i="1" s="1"/>
  <c r="M2777" i="1"/>
  <c r="N2777" i="1" s="1"/>
  <c r="M2778" i="1"/>
  <c r="N2778" i="1" s="1"/>
  <c r="M2779" i="1"/>
  <c r="N2779" i="1" s="1"/>
  <c r="M2780" i="1"/>
  <c r="N2780" i="1" s="1"/>
  <c r="M2781" i="1"/>
  <c r="N2781" i="1" s="1"/>
  <c r="M2782" i="1"/>
  <c r="N2782" i="1" s="1"/>
  <c r="M2783" i="1"/>
  <c r="N2783" i="1" s="1"/>
  <c r="M2784" i="1"/>
  <c r="N2784" i="1" s="1"/>
  <c r="M2785" i="1"/>
  <c r="N2785" i="1" s="1"/>
  <c r="M2786" i="1"/>
  <c r="N2786" i="1" s="1"/>
  <c r="M2787" i="1"/>
  <c r="N2787" i="1" s="1"/>
  <c r="M2788" i="1"/>
  <c r="N2788" i="1" s="1"/>
  <c r="M2789" i="1"/>
  <c r="N2789" i="1" s="1"/>
  <c r="M2790" i="1"/>
  <c r="N2790" i="1" s="1"/>
  <c r="M2791" i="1"/>
  <c r="N2791" i="1" s="1"/>
  <c r="M2792" i="1"/>
  <c r="N2792" i="1" s="1"/>
  <c r="M2793" i="1"/>
  <c r="N2793" i="1" s="1"/>
  <c r="M2794" i="1"/>
  <c r="N2794" i="1" s="1"/>
  <c r="M2795" i="1"/>
  <c r="N2795" i="1" s="1"/>
  <c r="M2796" i="1"/>
  <c r="N2796" i="1" s="1"/>
  <c r="M2797" i="1"/>
  <c r="N2797" i="1" s="1"/>
  <c r="M2798" i="1"/>
  <c r="N2798" i="1" s="1"/>
  <c r="M2799" i="1"/>
  <c r="N2799" i="1" s="1"/>
  <c r="M2800" i="1"/>
  <c r="N2800" i="1" s="1"/>
  <c r="M2801" i="1"/>
  <c r="N2801" i="1" s="1"/>
  <c r="M2802" i="1"/>
  <c r="N2802" i="1" s="1"/>
  <c r="M2803" i="1"/>
  <c r="N2803" i="1" s="1"/>
  <c r="M2804" i="1"/>
  <c r="N2804" i="1" s="1"/>
  <c r="M2805" i="1"/>
  <c r="N2805" i="1" s="1"/>
  <c r="M2806" i="1"/>
  <c r="N2806" i="1" s="1"/>
  <c r="M2807" i="1"/>
  <c r="N2807" i="1" s="1"/>
  <c r="M2808" i="1"/>
  <c r="N2808" i="1" s="1"/>
  <c r="M2809" i="1"/>
  <c r="N2809" i="1" s="1"/>
  <c r="M2810" i="1"/>
  <c r="N2810" i="1" s="1"/>
  <c r="M2811" i="1"/>
  <c r="N2811" i="1" s="1"/>
  <c r="M2812" i="1"/>
  <c r="N2812" i="1" s="1"/>
  <c r="M2813" i="1"/>
  <c r="N2813" i="1" s="1"/>
  <c r="M2814" i="1"/>
  <c r="N2814" i="1" s="1"/>
  <c r="M2815" i="1"/>
  <c r="N2815" i="1" s="1"/>
  <c r="M2816" i="1"/>
  <c r="N2816" i="1" s="1"/>
  <c r="M2817" i="1"/>
  <c r="N2817" i="1" s="1"/>
  <c r="M2818" i="1"/>
  <c r="N2818" i="1" s="1"/>
  <c r="M2819" i="1"/>
  <c r="N2819" i="1" s="1"/>
  <c r="M2820" i="1"/>
  <c r="N2820" i="1" s="1"/>
  <c r="M2821" i="1"/>
  <c r="N2821" i="1" s="1"/>
  <c r="M2822" i="1"/>
  <c r="N2822" i="1" s="1"/>
  <c r="M2823" i="1"/>
  <c r="N2823" i="1" s="1"/>
  <c r="M2824" i="1"/>
  <c r="N2824" i="1" s="1"/>
  <c r="M2825" i="1"/>
  <c r="N2825" i="1" s="1"/>
  <c r="M2826" i="1"/>
  <c r="N2826" i="1" s="1"/>
  <c r="M2827" i="1"/>
  <c r="N2827" i="1" s="1"/>
  <c r="M2828" i="1"/>
  <c r="N2828" i="1" s="1"/>
  <c r="M2829" i="1"/>
  <c r="N2829" i="1" s="1"/>
  <c r="M2830" i="1"/>
  <c r="N2830" i="1" s="1"/>
  <c r="M2831" i="1"/>
  <c r="N2831" i="1" s="1"/>
  <c r="M2832" i="1"/>
  <c r="N2832" i="1" s="1"/>
  <c r="M2833" i="1"/>
  <c r="N2833" i="1" s="1"/>
  <c r="M2834" i="1"/>
  <c r="N2834" i="1" s="1"/>
  <c r="M2835" i="1"/>
  <c r="N2835" i="1" s="1"/>
  <c r="M2836" i="1"/>
  <c r="N2836" i="1" s="1"/>
  <c r="M2837" i="1"/>
  <c r="N2837" i="1" s="1"/>
  <c r="M2838" i="1"/>
  <c r="N2838" i="1" s="1"/>
  <c r="M2839" i="1"/>
  <c r="N2839" i="1" s="1"/>
  <c r="M2840" i="1"/>
  <c r="N2840" i="1" s="1"/>
  <c r="M2841" i="1"/>
  <c r="N2841" i="1" s="1"/>
  <c r="M2842" i="1"/>
  <c r="N2842" i="1" s="1"/>
  <c r="M2843" i="1"/>
  <c r="N2843" i="1" s="1"/>
  <c r="M2844" i="1"/>
  <c r="N2844" i="1" s="1"/>
  <c r="M2845" i="1"/>
  <c r="N2845" i="1" s="1"/>
  <c r="M2846" i="1"/>
  <c r="N2846" i="1" s="1"/>
  <c r="M2847" i="1"/>
  <c r="N2847" i="1" s="1"/>
  <c r="M2848" i="1"/>
  <c r="N2848" i="1" s="1"/>
  <c r="M2849" i="1"/>
  <c r="N2849" i="1" s="1"/>
  <c r="M2850" i="1"/>
  <c r="N2850" i="1" s="1"/>
  <c r="M2851" i="1"/>
  <c r="N2851" i="1" s="1"/>
  <c r="M2852" i="1"/>
  <c r="N2852" i="1" s="1"/>
  <c r="M2853" i="1"/>
  <c r="N2853" i="1" s="1"/>
  <c r="M2854" i="1"/>
  <c r="N2854" i="1" s="1"/>
  <c r="M2855" i="1"/>
  <c r="N2855" i="1" s="1"/>
  <c r="M2856" i="1"/>
  <c r="N2856" i="1" s="1"/>
  <c r="M2857" i="1"/>
  <c r="N2857" i="1" s="1"/>
  <c r="M2858" i="1"/>
  <c r="N2858" i="1" s="1"/>
  <c r="M2859" i="1"/>
  <c r="N2859" i="1" s="1"/>
  <c r="M2860" i="1"/>
  <c r="N2860" i="1" s="1"/>
  <c r="M2861" i="1"/>
  <c r="N2861" i="1" s="1"/>
  <c r="M2862" i="1"/>
  <c r="N2862" i="1" s="1"/>
  <c r="M2863" i="1"/>
  <c r="N2863" i="1" s="1"/>
  <c r="M2864" i="1"/>
  <c r="N2864" i="1" s="1"/>
  <c r="M2865" i="1"/>
  <c r="N2865" i="1" s="1"/>
  <c r="M2866" i="1"/>
  <c r="N2866" i="1" s="1"/>
  <c r="M2867" i="1"/>
  <c r="N2867" i="1" s="1"/>
  <c r="M2868" i="1"/>
  <c r="N2868" i="1" s="1"/>
  <c r="M2869" i="1"/>
  <c r="N2869" i="1" s="1"/>
  <c r="M2870" i="1"/>
  <c r="N2870" i="1" s="1"/>
  <c r="M2871" i="1"/>
  <c r="N2871" i="1" s="1"/>
  <c r="M2872" i="1"/>
  <c r="N2872" i="1" s="1"/>
  <c r="M2873" i="1"/>
  <c r="N2873" i="1" s="1"/>
  <c r="M2874" i="1"/>
  <c r="N2874" i="1" s="1"/>
  <c r="M2875" i="1"/>
  <c r="N2875" i="1" s="1"/>
  <c r="M2876" i="1"/>
  <c r="N2876" i="1" s="1"/>
  <c r="M2877" i="1"/>
  <c r="N2877" i="1" s="1"/>
  <c r="M2878" i="1"/>
  <c r="N2878" i="1" s="1"/>
  <c r="M2879" i="1"/>
  <c r="N2879" i="1" s="1"/>
  <c r="M2880" i="1"/>
  <c r="N2880" i="1" s="1"/>
  <c r="M2881" i="1"/>
  <c r="N2881" i="1" s="1"/>
  <c r="M2882" i="1"/>
  <c r="N2882" i="1" s="1"/>
  <c r="M2883" i="1"/>
  <c r="N2883" i="1" s="1"/>
  <c r="M2884" i="1"/>
  <c r="N2884" i="1" s="1"/>
  <c r="M2885" i="1"/>
  <c r="N2885" i="1" s="1"/>
  <c r="M2886" i="1"/>
  <c r="N2886" i="1" s="1"/>
  <c r="M2887" i="1"/>
  <c r="N2887" i="1" s="1"/>
  <c r="M2888" i="1"/>
  <c r="N2888" i="1" s="1"/>
  <c r="M2889" i="1"/>
  <c r="N2889" i="1" s="1"/>
  <c r="M2890" i="1"/>
  <c r="N2890" i="1" s="1"/>
  <c r="M2891" i="1"/>
  <c r="N2891" i="1" s="1"/>
  <c r="M2892" i="1"/>
  <c r="N2892" i="1" s="1"/>
  <c r="M2893" i="1"/>
  <c r="N2893" i="1" s="1"/>
  <c r="M2894" i="1"/>
  <c r="N2894" i="1" s="1"/>
  <c r="M2895" i="1"/>
  <c r="N2895" i="1" s="1"/>
  <c r="M2896" i="1"/>
  <c r="N2896" i="1" s="1"/>
  <c r="M2897" i="1"/>
  <c r="N2897" i="1" s="1"/>
  <c r="M2898" i="1"/>
  <c r="N2898" i="1" s="1"/>
  <c r="M2899" i="1"/>
  <c r="N2899" i="1" s="1"/>
  <c r="M2900" i="1"/>
  <c r="N2900" i="1" s="1"/>
  <c r="M2901" i="1"/>
  <c r="N2901" i="1" s="1"/>
  <c r="M2902" i="1"/>
  <c r="N2902" i="1" s="1"/>
  <c r="M2903" i="1"/>
  <c r="N2903" i="1" s="1"/>
  <c r="M2904" i="1"/>
  <c r="N2904" i="1" s="1"/>
  <c r="M2905" i="1"/>
  <c r="N2905" i="1" s="1"/>
  <c r="M2906" i="1"/>
  <c r="N2906" i="1" s="1"/>
  <c r="M2907" i="1"/>
  <c r="N2907" i="1" s="1"/>
  <c r="M2908" i="1"/>
  <c r="N2908" i="1" s="1"/>
  <c r="M2909" i="1"/>
  <c r="N2909" i="1" s="1"/>
  <c r="M2910" i="1"/>
  <c r="N2910" i="1" s="1"/>
  <c r="M2911" i="1"/>
  <c r="N2911" i="1" s="1"/>
  <c r="M2912" i="1"/>
  <c r="N2912" i="1" s="1"/>
  <c r="M2913" i="1"/>
  <c r="N2913" i="1" s="1"/>
  <c r="M2914" i="1"/>
  <c r="N2914" i="1" s="1"/>
  <c r="M2915" i="1"/>
  <c r="N2915" i="1" s="1"/>
  <c r="M2916" i="1"/>
  <c r="N2916" i="1" s="1"/>
  <c r="M2917" i="1"/>
  <c r="N2917" i="1" s="1"/>
  <c r="M2918" i="1"/>
  <c r="N2918" i="1" s="1"/>
  <c r="M2919" i="1"/>
  <c r="N2919" i="1" s="1"/>
  <c r="M2920" i="1"/>
  <c r="N2920" i="1" s="1"/>
  <c r="M2921" i="1"/>
  <c r="N2921" i="1" s="1"/>
  <c r="M2922" i="1"/>
  <c r="N2922" i="1" s="1"/>
  <c r="M2923" i="1"/>
  <c r="N2923" i="1" s="1"/>
  <c r="M2924" i="1"/>
  <c r="N2924" i="1" s="1"/>
  <c r="M2925" i="1"/>
  <c r="N2925" i="1" s="1"/>
  <c r="M2926" i="1"/>
  <c r="N2926" i="1" s="1"/>
  <c r="M2927" i="1"/>
  <c r="N2927" i="1" s="1"/>
  <c r="M2928" i="1"/>
  <c r="N2928" i="1" s="1"/>
  <c r="M2929" i="1"/>
  <c r="N2929" i="1" s="1"/>
  <c r="M2930" i="1"/>
  <c r="N2930" i="1" s="1"/>
  <c r="M2931" i="1"/>
  <c r="N2931" i="1" s="1"/>
  <c r="M2932" i="1"/>
  <c r="N2932" i="1" s="1"/>
  <c r="M2933" i="1"/>
  <c r="N2933" i="1" s="1"/>
  <c r="M2934" i="1"/>
  <c r="N2934" i="1" s="1"/>
  <c r="M2935" i="1"/>
  <c r="N2935" i="1" s="1"/>
  <c r="M2936" i="1"/>
  <c r="N2936" i="1" s="1"/>
  <c r="M2937" i="1"/>
  <c r="N2937" i="1" s="1"/>
  <c r="M2938" i="1"/>
  <c r="N2938" i="1" s="1"/>
  <c r="M2939" i="1"/>
  <c r="N2939" i="1" s="1"/>
  <c r="M2940" i="1"/>
  <c r="N2940" i="1" s="1"/>
  <c r="M2941" i="1"/>
  <c r="N2941" i="1" s="1"/>
  <c r="M2942" i="1"/>
  <c r="N2942" i="1" s="1"/>
  <c r="M2943" i="1"/>
  <c r="N2943" i="1" s="1"/>
  <c r="M2944" i="1"/>
  <c r="N2944" i="1" s="1"/>
  <c r="M2945" i="1"/>
  <c r="N2945" i="1" s="1"/>
  <c r="M2946" i="1"/>
  <c r="N2946" i="1" s="1"/>
  <c r="M2947" i="1"/>
  <c r="N2947" i="1" s="1"/>
  <c r="M2948" i="1"/>
  <c r="N2948" i="1" s="1"/>
  <c r="M2949" i="1"/>
  <c r="N2949" i="1" s="1"/>
  <c r="M2950" i="1"/>
  <c r="N2950" i="1" s="1"/>
  <c r="M2951" i="1"/>
  <c r="N2951" i="1" s="1"/>
  <c r="M2952" i="1"/>
  <c r="N2952" i="1" s="1"/>
  <c r="M2953" i="1"/>
  <c r="N2953" i="1" s="1"/>
  <c r="M2954" i="1"/>
  <c r="N2954" i="1" s="1"/>
  <c r="M2955" i="1"/>
  <c r="N2955" i="1" s="1"/>
  <c r="M2956" i="1"/>
  <c r="N2956" i="1" s="1"/>
  <c r="M2957" i="1"/>
  <c r="N2957" i="1" s="1"/>
  <c r="M2958" i="1"/>
  <c r="N2958" i="1" s="1"/>
  <c r="M2959" i="1"/>
  <c r="N2959" i="1" s="1"/>
  <c r="M2960" i="1"/>
  <c r="N2960" i="1" s="1"/>
  <c r="M2961" i="1"/>
  <c r="N2961" i="1" s="1"/>
  <c r="M2962" i="1"/>
  <c r="N2962" i="1" s="1"/>
  <c r="M2963" i="1"/>
  <c r="N2963" i="1" s="1"/>
  <c r="M2964" i="1"/>
  <c r="N2964" i="1" s="1"/>
  <c r="M2965" i="1"/>
  <c r="N2965" i="1" s="1"/>
  <c r="M2966" i="1"/>
  <c r="N2966" i="1" s="1"/>
  <c r="M2967" i="1"/>
  <c r="N2967" i="1" s="1"/>
  <c r="M2968" i="1"/>
  <c r="N2968" i="1" s="1"/>
  <c r="M2969" i="1"/>
  <c r="N2969" i="1" s="1"/>
  <c r="M2970" i="1"/>
  <c r="N2970" i="1" s="1"/>
  <c r="M2971" i="1"/>
  <c r="N2971" i="1" s="1"/>
  <c r="M2972" i="1"/>
  <c r="N2972" i="1" s="1"/>
  <c r="M2973" i="1"/>
  <c r="N2973" i="1" s="1"/>
  <c r="M2974" i="1"/>
  <c r="N2974" i="1" s="1"/>
  <c r="M2975" i="1"/>
  <c r="N2975" i="1" s="1"/>
  <c r="M2976" i="1"/>
  <c r="N2976" i="1" s="1"/>
  <c r="M2977" i="1"/>
  <c r="N2977" i="1" s="1"/>
  <c r="M2978" i="1"/>
  <c r="N2978" i="1" s="1"/>
  <c r="M2979" i="1"/>
  <c r="N2979" i="1" s="1"/>
  <c r="M2980" i="1"/>
  <c r="N2980" i="1" s="1"/>
  <c r="M2981" i="1"/>
  <c r="N2981" i="1" s="1"/>
  <c r="M2982" i="1"/>
  <c r="N2982" i="1" s="1"/>
  <c r="M2983" i="1"/>
  <c r="N2983" i="1" s="1"/>
  <c r="M2984" i="1"/>
  <c r="N2984" i="1" s="1"/>
  <c r="M2985" i="1"/>
  <c r="N2985" i="1" s="1"/>
  <c r="M2986" i="1"/>
  <c r="N2986" i="1" s="1"/>
  <c r="M2987" i="1"/>
  <c r="N2987" i="1" s="1"/>
  <c r="M2988" i="1"/>
  <c r="N2988" i="1" s="1"/>
  <c r="M2989" i="1"/>
  <c r="N2989" i="1" s="1"/>
  <c r="M2990" i="1"/>
  <c r="N2990" i="1" s="1"/>
  <c r="M2991" i="1"/>
  <c r="N2991" i="1" s="1"/>
  <c r="M2992" i="1"/>
  <c r="N2992" i="1" s="1"/>
  <c r="M2993" i="1"/>
  <c r="N2993" i="1" s="1"/>
  <c r="M2994" i="1"/>
  <c r="N2994" i="1" s="1"/>
  <c r="M2995" i="1"/>
  <c r="N2995" i="1" s="1"/>
  <c r="M2996" i="1"/>
  <c r="N2996" i="1" s="1"/>
  <c r="M2997" i="1"/>
  <c r="N2997" i="1" s="1"/>
  <c r="M2998" i="1"/>
  <c r="N2998" i="1" s="1"/>
  <c r="M2999" i="1"/>
  <c r="N2999" i="1" s="1"/>
  <c r="M3000" i="1"/>
  <c r="N3000" i="1" s="1"/>
  <c r="M3001" i="1"/>
  <c r="N3001" i="1" s="1"/>
  <c r="M3002" i="1"/>
  <c r="N3002" i="1" s="1"/>
  <c r="M3003" i="1"/>
  <c r="N3003" i="1" s="1"/>
  <c r="M3004" i="1"/>
  <c r="N3004" i="1" s="1"/>
  <c r="M3005" i="1"/>
  <c r="N3005" i="1" s="1"/>
  <c r="M3006" i="1"/>
  <c r="N3006" i="1" s="1"/>
  <c r="M3007" i="1"/>
  <c r="N3007" i="1" s="1"/>
  <c r="M3008" i="1"/>
  <c r="N3008" i="1" s="1"/>
  <c r="M3009" i="1"/>
  <c r="N3009" i="1" s="1"/>
  <c r="M3010" i="1"/>
  <c r="N3010" i="1" s="1"/>
  <c r="M3011" i="1"/>
  <c r="N3011" i="1" s="1"/>
  <c r="M3012" i="1"/>
  <c r="N3012" i="1" s="1"/>
  <c r="M3013" i="1"/>
  <c r="N3013" i="1" s="1"/>
  <c r="M3014" i="1"/>
  <c r="N3014" i="1" s="1"/>
  <c r="M3015" i="1"/>
  <c r="N3015" i="1" s="1"/>
  <c r="M3016" i="1"/>
  <c r="N3016" i="1" s="1"/>
  <c r="M3017" i="1"/>
  <c r="N3017" i="1" s="1"/>
  <c r="M3018" i="1"/>
  <c r="N3018" i="1" s="1"/>
  <c r="M3019" i="1"/>
  <c r="N3019" i="1" s="1"/>
  <c r="M3020" i="1"/>
  <c r="N3020" i="1" s="1"/>
  <c r="M3021" i="1"/>
  <c r="N3021" i="1" s="1"/>
  <c r="M3022" i="1"/>
  <c r="N3022" i="1" s="1"/>
  <c r="M3023" i="1"/>
  <c r="N3023" i="1" s="1"/>
  <c r="M3024" i="1"/>
  <c r="N3024" i="1" s="1"/>
  <c r="M3025" i="1"/>
  <c r="N3025" i="1" s="1"/>
  <c r="M3026" i="1"/>
  <c r="N3026" i="1" s="1"/>
  <c r="M3027" i="1"/>
  <c r="N3027" i="1" s="1"/>
  <c r="M3028" i="1"/>
  <c r="N3028" i="1" s="1"/>
  <c r="M3029" i="1"/>
  <c r="N3029" i="1" s="1"/>
  <c r="M3030" i="1"/>
  <c r="N3030" i="1" s="1"/>
  <c r="M3031" i="1"/>
  <c r="N3031" i="1" s="1"/>
  <c r="M3032" i="1"/>
  <c r="N3032" i="1" s="1"/>
  <c r="M3033" i="1"/>
  <c r="N3033" i="1" s="1"/>
  <c r="M3034" i="1"/>
  <c r="N3034" i="1" s="1"/>
  <c r="M3035" i="1"/>
  <c r="N3035" i="1" s="1"/>
  <c r="M3036" i="1"/>
  <c r="N3036" i="1" s="1"/>
  <c r="M3037" i="1"/>
  <c r="N3037" i="1" s="1"/>
  <c r="M3038" i="1"/>
  <c r="N3038" i="1" s="1"/>
  <c r="M3039" i="1"/>
  <c r="N3039" i="1" s="1"/>
  <c r="M3040" i="1"/>
  <c r="N3040" i="1" s="1"/>
  <c r="M3041" i="1"/>
  <c r="N3041" i="1" s="1"/>
  <c r="M3042" i="1"/>
  <c r="N3042" i="1" s="1"/>
  <c r="M3043" i="1"/>
  <c r="N3043" i="1" s="1"/>
  <c r="M3044" i="1"/>
  <c r="N3044" i="1" s="1"/>
  <c r="M3045" i="1"/>
  <c r="N3045" i="1" s="1"/>
  <c r="M3046" i="1"/>
  <c r="N3046" i="1" s="1"/>
  <c r="M3047" i="1"/>
  <c r="N3047" i="1" s="1"/>
  <c r="M3048" i="1"/>
  <c r="N3048" i="1" s="1"/>
  <c r="M3049" i="1"/>
  <c r="N3049" i="1" s="1"/>
  <c r="M3050" i="1"/>
  <c r="N3050" i="1" s="1"/>
  <c r="M3051" i="1"/>
  <c r="N3051" i="1" s="1"/>
  <c r="M3052" i="1"/>
  <c r="N3052" i="1" s="1"/>
  <c r="M3053" i="1"/>
  <c r="N3053" i="1" s="1"/>
  <c r="M3054" i="1"/>
  <c r="N3054" i="1" s="1"/>
  <c r="M3055" i="1"/>
  <c r="N3055" i="1" s="1"/>
  <c r="M3056" i="1"/>
  <c r="N3056" i="1" s="1"/>
  <c r="M3057" i="1"/>
  <c r="N3057" i="1" s="1"/>
  <c r="M3058" i="1"/>
  <c r="N3058" i="1" s="1"/>
  <c r="M3059" i="1"/>
  <c r="N3059" i="1" s="1"/>
  <c r="M3060" i="1"/>
  <c r="N3060" i="1" s="1"/>
  <c r="M3061" i="1"/>
  <c r="N3061" i="1" s="1"/>
  <c r="M3062" i="1"/>
  <c r="N3062" i="1" s="1"/>
  <c r="M3063" i="1"/>
  <c r="N3063" i="1" s="1"/>
  <c r="M3064" i="1"/>
  <c r="N3064" i="1" s="1"/>
  <c r="M3065" i="1"/>
  <c r="N3065" i="1" s="1"/>
  <c r="M3066" i="1"/>
  <c r="N3066" i="1" s="1"/>
  <c r="M3067" i="1"/>
  <c r="N3067" i="1" s="1"/>
  <c r="M3068" i="1"/>
  <c r="N3068" i="1" s="1"/>
  <c r="M3069" i="1"/>
  <c r="N3069" i="1" s="1"/>
  <c r="M3070" i="1"/>
  <c r="N3070" i="1" s="1"/>
  <c r="M3071" i="1"/>
  <c r="N3071" i="1" s="1"/>
  <c r="M3072" i="1"/>
  <c r="N3072" i="1" s="1"/>
  <c r="M3073" i="1"/>
  <c r="N3073" i="1" s="1"/>
  <c r="M3074" i="1"/>
  <c r="N3074" i="1" s="1"/>
  <c r="M3075" i="1"/>
  <c r="N3075" i="1" s="1"/>
  <c r="M3076" i="1"/>
  <c r="N3076" i="1" s="1"/>
  <c r="M3077" i="1"/>
  <c r="N3077" i="1" s="1"/>
  <c r="M3078" i="1"/>
  <c r="N3078" i="1" s="1"/>
  <c r="M3079" i="1"/>
  <c r="N3079" i="1" s="1"/>
  <c r="M3080" i="1"/>
  <c r="N3080" i="1" s="1"/>
  <c r="M3081" i="1"/>
  <c r="N3081" i="1" s="1"/>
  <c r="M3082" i="1"/>
  <c r="N3082" i="1" s="1"/>
  <c r="M3083" i="1"/>
  <c r="N3083" i="1" s="1"/>
  <c r="M3084" i="1"/>
  <c r="N3084" i="1" s="1"/>
  <c r="M3085" i="1"/>
  <c r="N3085" i="1" s="1"/>
  <c r="M3086" i="1"/>
  <c r="N3086" i="1" s="1"/>
  <c r="M3087" i="1"/>
  <c r="N3087" i="1" s="1"/>
  <c r="M3088" i="1"/>
  <c r="N3088" i="1" s="1"/>
  <c r="M3089" i="1"/>
  <c r="N3089" i="1" s="1"/>
  <c r="M3090" i="1"/>
  <c r="N3090" i="1" s="1"/>
  <c r="M3091" i="1"/>
  <c r="N3091" i="1" s="1"/>
  <c r="M3092" i="1"/>
  <c r="N3092" i="1" s="1"/>
  <c r="M3093" i="1"/>
  <c r="N3093" i="1" s="1"/>
  <c r="M3094" i="1"/>
  <c r="N3094" i="1" s="1"/>
  <c r="M3095" i="1"/>
  <c r="N3095" i="1" s="1"/>
  <c r="M3096" i="1"/>
  <c r="N3096" i="1" s="1"/>
  <c r="M3097" i="1"/>
  <c r="N3097" i="1" s="1"/>
  <c r="M3098" i="1"/>
  <c r="N3098" i="1" s="1"/>
  <c r="M3099" i="1"/>
  <c r="N3099" i="1" s="1"/>
  <c r="M3100" i="1"/>
  <c r="N3100" i="1" s="1"/>
  <c r="M3101" i="1"/>
  <c r="N3101" i="1" s="1"/>
  <c r="M3102" i="1"/>
  <c r="N3102" i="1" s="1"/>
  <c r="M3103" i="1"/>
  <c r="N3103" i="1" s="1"/>
  <c r="M3104" i="1"/>
  <c r="N3104" i="1" s="1"/>
  <c r="M3105" i="1"/>
  <c r="N3105" i="1" s="1"/>
  <c r="M3106" i="1"/>
  <c r="N3106" i="1" s="1"/>
  <c r="M3107" i="1"/>
  <c r="N3107" i="1" s="1"/>
  <c r="M3108" i="1"/>
  <c r="N3108" i="1" s="1"/>
  <c r="M3109" i="1"/>
  <c r="N3109" i="1" s="1"/>
  <c r="M3110" i="1"/>
  <c r="N3110" i="1" s="1"/>
  <c r="M3111" i="1"/>
  <c r="N3111" i="1" s="1"/>
  <c r="M3112" i="1"/>
  <c r="N3112" i="1" s="1"/>
  <c r="M3113" i="1"/>
  <c r="N3113" i="1" s="1"/>
  <c r="M3114" i="1"/>
  <c r="N3114" i="1" s="1"/>
  <c r="M3115" i="1"/>
  <c r="N3115" i="1" s="1"/>
  <c r="M3116" i="1"/>
  <c r="N3116" i="1" s="1"/>
  <c r="M3117" i="1"/>
  <c r="N3117" i="1" s="1"/>
  <c r="M3118" i="1"/>
  <c r="N3118" i="1" s="1"/>
  <c r="M3119" i="1"/>
  <c r="N3119" i="1" s="1"/>
  <c r="M3120" i="1"/>
  <c r="N3120" i="1" s="1"/>
  <c r="M3121" i="1"/>
  <c r="N3121" i="1" s="1"/>
  <c r="M3122" i="1"/>
  <c r="N3122" i="1" s="1"/>
  <c r="M3123" i="1"/>
  <c r="N3123" i="1" s="1"/>
  <c r="M3124" i="1"/>
  <c r="N3124" i="1" s="1"/>
  <c r="M3125" i="1"/>
  <c r="N3125" i="1" s="1"/>
  <c r="M3126" i="1"/>
  <c r="N3126" i="1" s="1"/>
  <c r="M3127" i="1"/>
  <c r="N3127" i="1" s="1"/>
  <c r="M3128" i="1"/>
  <c r="N3128" i="1" s="1"/>
  <c r="M3129" i="1"/>
  <c r="N3129" i="1" s="1"/>
  <c r="M3130" i="1"/>
  <c r="N3130" i="1" s="1"/>
  <c r="M3131" i="1"/>
  <c r="N3131" i="1" s="1"/>
  <c r="M3132" i="1"/>
  <c r="N3132" i="1" s="1"/>
  <c r="M3133" i="1"/>
  <c r="N3133" i="1" s="1"/>
  <c r="M3134" i="1"/>
  <c r="N3134" i="1" s="1"/>
  <c r="M3135" i="1"/>
  <c r="N3135" i="1" s="1"/>
  <c r="M3136" i="1"/>
  <c r="N3136" i="1" s="1"/>
  <c r="M3137" i="1"/>
  <c r="N3137" i="1" s="1"/>
  <c r="M3138" i="1"/>
  <c r="N3138" i="1" s="1"/>
  <c r="M3139" i="1"/>
  <c r="N3139" i="1" s="1"/>
  <c r="M3140" i="1"/>
  <c r="N3140" i="1" s="1"/>
  <c r="M3141" i="1"/>
  <c r="N3141" i="1" s="1"/>
  <c r="M3142" i="1"/>
  <c r="N3142" i="1" s="1"/>
  <c r="M3143" i="1"/>
  <c r="N3143" i="1" s="1"/>
  <c r="M3144" i="1"/>
  <c r="N3144" i="1" s="1"/>
  <c r="M3145" i="1"/>
  <c r="N3145" i="1" s="1"/>
  <c r="M3146" i="1"/>
  <c r="N3146" i="1" s="1"/>
  <c r="M3147" i="1"/>
  <c r="N3147" i="1" s="1"/>
  <c r="M3148" i="1"/>
  <c r="N3148" i="1" s="1"/>
  <c r="M3149" i="1"/>
  <c r="N3149" i="1" s="1"/>
  <c r="M3150" i="1"/>
  <c r="N3150" i="1" s="1"/>
  <c r="M3151" i="1"/>
  <c r="N3151" i="1" s="1"/>
  <c r="M3152" i="1"/>
  <c r="N3152" i="1" s="1"/>
  <c r="M3153" i="1"/>
  <c r="N3153" i="1" s="1"/>
  <c r="M3154" i="1"/>
  <c r="N3154" i="1" s="1"/>
  <c r="M3155" i="1"/>
  <c r="N3155" i="1" s="1"/>
  <c r="M3156" i="1"/>
  <c r="N3156" i="1" s="1"/>
  <c r="M3157" i="1"/>
  <c r="N3157" i="1" s="1"/>
  <c r="M3158" i="1"/>
  <c r="N3158" i="1" s="1"/>
  <c r="M3159" i="1"/>
  <c r="N3159" i="1" s="1"/>
  <c r="M3160" i="1"/>
  <c r="N3160" i="1" s="1"/>
  <c r="M3161" i="1"/>
  <c r="N3161" i="1" s="1"/>
  <c r="M3162" i="1"/>
  <c r="N3162" i="1" s="1"/>
  <c r="M3163" i="1"/>
  <c r="N3163" i="1" s="1"/>
  <c r="M3164" i="1"/>
  <c r="N3164" i="1" s="1"/>
  <c r="M3165" i="1"/>
  <c r="N3165" i="1" s="1"/>
  <c r="M3166" i="1"/>
  <c r="N3166" i="1" s="1"/>
  <c r="M3167" i="1"/>
  <c r="N3167" i="1" s="1"/>
  <c r="M3168" i="1"/>
  <c r="N3168" i="1" s="1"/>
  <c r="M3169" i="1"/>
  <c r="N3169" i="1" s="1"/>
  <c r="M3170" i="1"/>
  <c r="N3170" i="1" s="1"/>
  <c r="M3171" i="1"/>
  <c r="N3171" i="1" s="1"/>
  <c r="M3172" i="1"/>
  <c r="N3172" i="1" s="1"/>
  <c r="M3173" i="1"/>
  <c r="N3173" i="1" s="1"/>
  <c r="M3174" i="1"/>
  <c r="N3174" i="1" s="1"/>
  <c r="M3175" i="1"/>
  <c r="N3175" i="1" s="1"/>
  <c r="M3176" i="1"/>
  <c r="N3176" i="1" s="1"/>
  <c r="M3177" i="1"/>
  <c r="N3177" i="1" s="1"/>
  <c r="M3178" i="1"/>
  <c r="N3178" i="1" s="1"/>
  <c r="M3179" i="1"/>
  <c r="N3179" i="1" s="1"/>
  <c r="M3180" i="1"/>
  <c r="N3180" i="1" s="1"/>
  <c r="M3181" i="1"/>
  <c r="N3181" i="1" s="1"/>
  <c r="M3182" i="1"/>
  <c r="N3182" i="1" s="1"/>
  <c r="M3183" i="1"/>
  <c r="N3183" i="1" s="1"/>
  <c r="M3184" i="1"/>
  <c r="N3184" i="1" s="1"/>
  <c r="M3185" i="1"/>
  <c r="N3185" i="1" s="1"/>
  <c r="M3186" i="1"/>
  <c r="N3186" i="1" s="1"/>
  <c r="M3187" i="1"/>
  <c r="N3187" i="1" s="1"/>
  <c r="M3188" i="1"/>
  <c r="N3188" i="1" s="1"/>
  <c r="M3189" i="1"/>
  <c r="N3189" i="1" s="1"/>
  <c r="M3190" i="1"/>
  <c r="N3190" i="1" s="1"/>
  <c r="M3191" i="1"/>
  <c r="N3191" i="1" s="1"/>
  <c r="M3192" i="1"/>
  <c r="N3192" i="1" s="1"/>
  <c r="M3193" i="1"/>
  <c r="N3193" i="1" s="1"/>
  <c r="M3194" i="1"/>
  <c r="N3194" i="1" s="1"/>
  <c r="M3195" i="1"/>
  <c r="N3195" i="1" s="1"/>
  <c r="M3196" i="1"/>
  <c r="N3196" i="1" s="1"/>
  <c r="M3197" i="1"/>
  <c r="N3197" i="1" s="1"/>
  <c r="M3198" i="1"/>
  <c r="N3198" i="1" s="1"/>
  <c r="M3199" i="1"/>
  <c r="N3199" i="1" s="1"/>
  <c r="M3200" i="1"/>
  <c r="N3200" i="1" s="1"/>
  <c r="M3201" i="1"/>
  <c r="N3201" i="1" s="1"/>
  <c r="M3202" i="1"/>
  <c r="N3202" i="1" s="1"/>
  <c r="M3203" i="1"/>
  <c r="N3203" i="1" s="1"/>
  <c r="M3204" i="1"/>
  <c r="N3204" i="1" s="1"/>
  <c r="M3205" i="1"/>
  <c r="N3205" i="1" s="1"/>
  <c r="M3206" i="1"/>
  <c r="N3206" i="1" s="1"/>
  <c r="M3207" i="1"/>
  <c r="N3207" i="1" s="1"/>
  <c r="M3208" i="1"/>
  <c r="N3208" i="1" s="1"/>
  <c r="M3209" i="1"/>
  <c r="N3209" i="1" s="1"/>
  <c r="M3210" i="1"/>
  <c r="N3210" i="1" s="1"/>
  <c r="M3211" i="1"/>
  <c r="N3211" i="1" s="1"/>
  <c r="M3212" i="1"/>
  <c r="N3212" i="1" s="1"/>
  <c r="M3213" i="1"/>
  <c r="N3213" i="1" s="1"/>
  <c r="M3214" i="1"/>
  <c r="N3214" i="1" s="1"/>
  <c r="M3215" i="1"/>
  <c r="N3215" i="1" s="1"/>
  <c r="M3216" i="1"/>
  <c r="N3216" i="1" s="1"/>
  <c r="M3217" i="1"/>
  <c r="N3217" i="1" s="1"/>
  <c r="M3218" i="1"/>
  <c r="N3218" i="1" s="1"/>
  <c r="M3219" i="1"/>
  <c r="N3219" i="1" s="1"/>
  <c r="M3220" i="1"/>
  <c r="N3220" i="1" s="1"/>
  <c r="M3221" i="1"/>
  <c r="N3221" i="1" s="1"/>
  <c r="M3222" i="1"/>
  <c r="N3222" i="1" s="1"/>
  <c r="M3223" i="1"/>
  <c r="N3223" i="1" s="1"/>
  <c r="M3224" i="1"/>
  <c r="N3224" i="1" s="1"/>
  <c r="M3225" i="1"/>
  <c r="N3225" i="1" s="1"/>
  <c r="M3226" i="1"/>
  <c r="N3226" i="1" s="1"/>
  <c r="M3227" i="1"/>
  <c r="N3227" i="1" s="1"/>
  <c r="M3228" i="1"/>
  <c r="N3228" i="1" s="1"/>
  <c r="M3229" i="1"/>
  <c r="N3229" i="1" s="1"/>
  <c r="M3230" i="1"/>
  <c r="N3230" i="1" s="1"/>
  <c r="M3231" i="1"/>
  <c r="N3231" i="1" s="1"/>
  <c r="M3232" i="1"/>
  <c r="N3232" i="1" s="1"/>
  <c r="M3233" i="1"/>
  <c r="N3233" i="1" s="1"/>
  <c r="M3234" i="1"/>
  <c r="N3234" i="1" s="1"/>
  <c r="M3235" i="1"/>
  <c r="N3235" i="1" s="1"/>
  <c r="M3236" i="1"/>
  <c r="N3236" i="1" s="1"/>
  <c r="M3237" i="1"/>
  <c r="N3237" i="1" s="1"/>
  <c r="M3238" i="1"/>
  <c r="N3238" i="1" s="1"/>
  <c r="M3239" i="1"/>
  <c r="N3239" i="1" s="1"/>
  <c r="M3240" i="1"/>
  <c r="N3240" i="1" s="1"/>
  <c r="M3241" i="1"/>
  <c r="N3241" i="1" s="1"/>
  <c r="M3242" i="1"/>
  <c r="N3242" i="1" s="1"/>
  <c r="M3243" i="1"/>
  <c r="N3243" i="1" s="1"/>
  <c r="M3244" i="1"/>
  <c r="N3244" i="1" s="1"/>
  <c r="M3245" i="1"/>
  <c r="N3245" i="1" s="1"/>
  <c r="M3246" i="1"/>
  <c r="N3246" i="1" s="1"/>
  <c r="M3247" i="1"/>
  <c r="N3247" i="1" s="1"/>
  <c r="M3248" i="1"/>
  <c r="N3248" i="1" s="1"/>
  <c r="M3249" i="1"/>
  <c r="N3249" i="1" s="1"/>
  <c r="M3250" i="1"/>
  <c r="N3250" i="1" s="1"/>
  <c r="M3251" i="1"/>
  <c r="N3251" i="1" s="1"/>
  <c r="M3252" i="1"/>
  <c r="N3252" i="1" s="1"/>
  <c r="M3253" i="1"/>
  <c r="N3253" i="1" s="1"/>
  <c r="M3254" i="1"/>
  <c r="N3254" i="1" s="1"/>
  <c r="M3255" i="1"/>
  <c r="N3255" i="1" s="1"/>
  <c r="M3256" i="1"/>
  <c r="N3256" i="1" s="1"/>
  <c r="M3257" i="1"/>
  <c r="N3257" i="1" s="1"/>
  <c r="M3258" i="1"/>
  <c r="N3258" i="1" s="1"/>
  <c r="M3259" i="1"/>
  <c r="N3259" i="1" s="1"/>
  <c r="M3260" i="1"/>
  <c r="N3260" i="1" s="1"/>
  <c r="M3261" i="1"/>
  <c r="N3261" i="1" s="1"/>
  <c r="M3262" i="1"/>
  <c r="N3262" i="1" s="1"/>
  <c r="M3263" i="1"/>
  <c r="N3263" i="1" s="1"/>
  <c r="M3264" i="1"/>
  <c r="N3264" i="1" s="1"/>
  <c r="M3265" i="1"/>
  <c r="N3265" i="1" s="1"/>
  <c r="M3266" i="1"/>
  <c r="N3266" i="1" s="1"/>
  <c r="M3267" i="1"/>
  <c r="N3267" i="1" s="1"/>
  <c r="M3268" i="1"/>
  <c r="N3268" i="1" s="1"/>
  <c r="M3269" i="1"/>
  <c r="N3269" i="1" s="1"/>
  <c r="M3270" i="1"/>
  <c r="N3270" i="1" s="1"/>
  <c r="M3271" i="1"/>
  <c r="N3271" i="1" s="1"/>
  <c r="M3272" i="1"/>
  <c r="N3272" i="1" s="1"/>
  <c r="M3273" i="1"/>
  <c r="N3273" i="1" s="1"/>
  <c r="M3274" i="1"/>
  <c r="N3274" i="1" s="1"/>
  <c r="M3275" i="1"/>
  <c r="N3275" i="1" s="1"/>
  <c r="M3276" i="1"/>
  <c r="N3276" i="1" s="1"/>
  <c r="M3277" i="1"/>
  <c r="N3277" i="1" s="1"/>
  <c r="M3278" i="1"/>
  <c r="N3278" i="1" s="1"/>
  <c r="M3279" i="1"/>
  <c r="N3279" i="1" s="1"/>
  <c r="M3280" i="1"/>
  <c r="N3280" i="1" s="1"/>
  <c r="M3281" i="1"/>
  <c r="N3281" i="1" s="1"/>
  <c r="M3282" i="1"/>
  <c r="N3282" i="1" s="1"/>
  <c r="M3283" i="1"/>
  <c r="N3283" i="1" s="1"/>
  <c r="M3284" i="1"/>
  <c r="N3284" i="1" s="1"/>
  <c r="M3285" i="1"/>
  <c r="N3285" i="1" s="1"/>
  <c r="M3286" i="1"/>
  <c r="N3286" i="1" s="1"/>
  <c r="M3287" i="1"/>
  <c r="N3287" i="1" s="1"/>
  <c r="M3288" i="1"/>
  <c r="N3288" i="1" s="1"/>
  <c r="M3289" i="1"/>
  <c r="N3289" i="1" s="1"/>
  <c r="M3290" i="1"/>
  <c r="N3290" i="1" s="1"/>
  <c r="M3291" i="1"/>
  <c r="N3291" i="1" s="1"/>
  <c r="M3292" i="1"/>
  <c r="N3292" i="1" s="1"/>
  <c r="M3293" i="1"/>
  <c r="N3293" i="1" s="1"/>
  <c r="M3294" i="1"/>
  <c r="N3294" i="1" s="1"/>
  <c r="M3295" i="1"/>
  <c r="N3295" i="1" s="1"/>
  <c r="M3296" i="1"/>
  <c r="N3296" i="1" s="1"/>
  <c r="M3297" i="1"/>
  <c r="N3297" i="1" s="1"/>
  <c r="M3298" i="1"/>
  <c r="N3298" i="1" s="1"/>
  <c r="M3299" i="1"/>
  <c r="N3299" i="1" s="1"/>
  <c r="M3300" i="1"/>
  <c r="N3300" i="1" s="1"/>
  <c r="M3301" i="1"/>
  <c r="N3301" i="1" s="1"/>
  <c r="M3302" i="1"/>
  <c r="N3302" i="1" s="1"/>
  <c r="M3303" i="1"/>
  <c r="N3303" i="1" s="1"/>
  <c r="M3304" i="1"/>
  <c r="N3304" i="1" s="1"/>
  <c r="M3305" i="1"/>
  <c r="N3305" i="1" s="1"/>
  <c r="M3306" i="1"/>
  <c r="N3306" i="1" s="1"/>
  <c r="M3307" i="1"/>
  <c r="N3307" i="1" s="1"/>
  <c r="M3308" i="1"/>
  <c r="N3308" i="1" s="1"/>
  <c r="M3309" i="1"/>
  <c r="N3309" i="1" s="1"/>
  <c r="M3310" i="1"/>
  <c r="N3310" i="1" s="1"/>
  <c r="M3311" i="1"/>
  <c r="N3311" i="1" s="1"/>
  <c r="M3312" i="1"/>
  <c r="N3312" i="1" s="1"/>
  <c r="M3313" i="1"/>
  <c r="N3313" i="1" s="1"/>
  <c r="M3314" i="1"/>
  <c r="N3314" i="1" s="1"/>
  <c r="M3315" i="1"/>
  <c r="N3315" i="1" s="1"/>
  <c r="M3316" i="1"/>
  <c r="N3316" i="1" s="1"/>
  <c r="M3317" i="1"/>
  <c r="N3317" i="1" s="1"/>
  <c r="M3318" i="1"/>
  <c r="N3318" i="1" s="1"/>
  <c r="M3319" i="1"/>
  <c r="N3319" i="1" s="1"/>
  <c r="M3320" i="1"/>
  <c r="N3320" i="1" s="1"/>
  <c r="M3321" i="1"/>
  <c r="N3321" i="1" s="1"/>
  <c r="M3322" i="1"/>
  <c r="N3322" i="1" s="1"/>
  <c r="M3323" i="1"/>
  <c r="N3323" i="1" s="1"/>
  <c r="M3324" i="1"/>
  <c r="N3324" i="1" s="1"/>
  <c r="M3325" i="1"/>
  <c r="N3325" i="1" s="1"/>
  <c r="M3326" i="1"/>
  <c r="N3326" i="1" s="1"/>
  <c r="M3327" i="1"/>
  <c r="N3327" i="1" s="1"/>
  <c r="M3328" i="1"/>
  <c r="N3328" i="1" s="1"/>
  <c r="M3329" i="1"/>
  <c r="N3329" i="1" s="1"/>
  <c r="M3330" i="1"/>
  <c r="N3330" i="1" s="1"/>
  <c r="M3331" i="1"/>
  <c r="N3331" i="1" s="1"/>
  <c r="M3332" i="1"/>
  <c r="N3332" i="1" s="1"/>
  <c r="M3333" i="1"/>
  <c r="N3333" i="1" s="1"/>
  <c r="M3334" i="1"/>
  <c r="N3334" i="1" s="1"/>
  <c r="M3335" i="1"/>
  <c r="N3335" i="1" s="1"/>
  <c r="M3336" i="1"/>
  <c r="N3336" i="1" s="1"/>
  <c r="M3337" i="1"/>
  <c r="N3337" i="1" s="1"/>
  <c r="M3338" i="1"/>
  <c r="N3338" i="1" s="1"/>
  <c r="M3339" i="1"/>
  <c r="N3339" i="1" s="1"/>
  <c r="M3340" i="1"/>
  <c r="N3340" i="1" s="1"/>
  <c r="M3341" i="1"/>
  <c r="N3341" i="1" s="1"/>
  <c r="M3342" i="1"/>
  <c r="N3342" i="1" s="1"/>
  <c r="M3343" i="1"/>
  <c r="N3343" i="1" s="1"/>
  <c r="M3344" i="1"/>
  <c r="N3344" i="1" s="1"/>
  <c r="M3345" i="1"/>
  <c r="N3345" i="1" s="1"/>
  <c r="M3346" i="1"/>
  <c r="N3346" i="1" s="1"/>
  <c r="M3347" i="1"/>
  <c r="N3347" i="1" s="1"/>
  <c r="M3348" i="1"/>
  <c r="N3348" i="1" s="1"/>
  <c r="M3349" i="1"/>
  <c r="N3349" i="1" s="1"/>
  <c r="M3350" i="1"/>
  <c r="N3350" i="1" s="1"/>
  <c r="M3351" i="1"/>
  <c r="N3351" i="1" s="1"/>
  <c r="M3352" i="1"/>
  <c r="N3352" i="1" s="1"/>
  <c r="M3353" i="1"/>
  <c r="N3353" i="1" s="1"/>
  <c r="M3354" i="1"/>
  <c r="N3354" i="1" s="1"/>
  <c r="M3355" i="1"/>
  <c r="N3355" i="1" s="1"/>
  <c r="M3356" i="1"/>
  <c r="N3356" i="1" s="1"/>
  <c r="M3357" i="1"/>
  <c r="N3357" i="1" s="1"/>
  <c r="M3358" i="1"/>
  <c r="N3358" i="1" s="1"/>
  <c r="M3359" i="1"/>
  <c r="N3359" i="1" s="1"/>
  <c r="M3360" i="1"/>
  <c r="N3360" i="1" s="1"/>
  <c r="M3361" i="1"/>
  <c r="N3361" i="1" s="1"/>
  <c r="M3362" i="1"/>
  <c r="N3362" i="1" s="1"/>
  <c r="M3363" i="1"/>
  <c r="N3363" i="1" s="1"/>
  <c r="M3364" i="1"/>
  <c r="N3364" i="1" s="1"/>
  <c r="M3365" i="1"/>
  <c r="N3365" i="1" s="1"/>
  <c r="M3366" i="1"/>
  <c r="N3366" i="1" s="1"/>
  <c r="M3367" i="1"/>
  <c r="N3367" i="1" s="1"/>
  <c r="M3368" i="1"/>
  <c r="N3368" i="1" s="1"/>
  <c r="M3369" i="1"/>
  <c r="N3369" i="1" s="1"/>
  <c r="M3370" i="1"/>
  <c r="N3370" i="1" s="1"/>
  <c r="M3371" i="1"/>
  <c r="N3371" i="1" s="1"/>
  <c r="M3372" i="1"/>
  <c r="N3372" i="1" s="1"/>
  <c r="M3373" i="1"/>
  <c r="N3373" i="1" s="1"/>
  <c r="M3374" i="1"/>
  <c r="N3374" i="1" s="1"/>
  <c r="M3375" i="1"/>
  <c r="N3375" i="1" s="1"/>
  <c r="M3376" i="1"/>
  <c r="N3376" i="1" s="1"/>
  <c r="M3377" i="1"/>
  <c r="N3377" i="1" s="1"/>
  <c r="M3378" i="1"/>
  <c r="N3378" i="1" s="1"/>
  <c r="M3379" i="1"/>
  <c r="N3379" i="1" s="1"/>
  <c r="M3380" i="1"/>
  <c r="N3380" i="1" s="1"/>
  <c r="M3381" i="1"/>
  <c r="N3381" i="1" s="1"/>
  <c r="M3382" i="1"/>
  <c r="N3382" i="1" s="1"/>
  <c r="M3383" i="1"/>
  <c r="N3383" i="1" s="1"/>
  <c r="M3384" i="1"/>
  <c r="N3384" i="1" s="1"/>
  <c r="M3385" i="1"/>
  <c r="N3385" i="1" s="1"/>
  <c r="M3386" i="1"/>
  <c r="N3386" i="1" s="1"/>
  <c r="M3387" i="1"/>
  <c r="N3387" i="1" s="1"/>
  <c r="M3388" i="1"/>
  <c r="N3388" i="1" s="1"/>
  <c r="M3389" i="1"/>
  <c r="N3389" i="1" s="1"/>
  <c r="M3390" i="1"/>
  <c r="N3390" i="1" s="1"/>
  <c r="M3391" i="1"/>
  <c r="N3391" i="1" s="1"/>
  <c r="M3392" i="1"/>
  <c r="N3392" i="1" s="1"/>
  <c r="M3393" i="1"/>
  <c r="N3393" i="1" s="1"/>
  <c r="M3394" i="1"/>
  <c r="N3394" i="1" s="1"/>
  <c r="M3395" i="1"/>
  <c r="N3395" i="1" s="1"/>
  <c r="M3396" i="1"/>
  <c r="N3396" i="1" s="1"/>
  <c r="M3397" i="1"/>
  <c r="N3397" i="1" s="1"/>
  <c r="M3398" i="1"/>
  <c r="N3398" i="1" s="1"/>
  <c r="M3399" i="1"/>
  <c r="N3399" i="1" s="1"/>
  <c r="M3400" i="1"/>
  <c r="N3400" i="1" s="1"/>
  <c r="M3401" i="1"/>
  <c r="N3401" i="1" s="1"/>
  <c r="M3402" i="1"/>
  <c r="N3402" i="1" s="1"/>
  <c r="M3403" i="1"/>
  <c r="N3403" i="1" s="1"/>
  <c r="M3404" i="1"/>
  <c r="N3404" i="1" s="1"/>
  <c r="M3405" i="1"/>
  <c r="N3405" i="1" s="1"/>
  <c r="M3406" i="1"/>
  <c r="N3406" i="1" s="1"/>
  <c r="M3407" i="1"/>
  <c r="N3407" i="1" s="1"/>
  <c r="M3408" i="1"/>
  <c r="N3408" i="1" s="1"/>
  <c r="M3409" i="1"/>
  <c r="N3409" i="1" s="1"/>
  <c r="M3410" i="1"/>
  <c r="N3410" i="1" s="1"/>
  <c r="M3411" i="1"/>
  <c r="N3411" i="1" s="1"/>
  <c r="M3412" i="1"/>
  <c r="N3412" i="1" s="1"/>
  <c r="M3413" i="1"/>
  <c r="N3413" i="1" s="1"/>
  <c r="M3414" i="1"/>
  <c r="N3414" i="1" s="1"/>
  <c r="M3415" i="1"/>
  <c r="N3415" i="1" s="1"/>
  <c r="M3416" i="1"/>
  <c r="N3416" i="1" s="1"/>
  <c r="M3417" i="1"/>
  <c r="N3417" i="1" s="1"/>
  <c r="M3418" i="1"/>
  <c r="N3418" i="1" s="1"/>
  <c r="M3419" i="1"/>
  <c r="N3419" i="1" s="1"/>
  <c r="M3420" i="1"/>
  <c r="N3420" i="1" s="1"/>
  <c r="M3421" i="1"/>
  <c r="N3421" i="1" s="1"/>
  <c r="M3422" i="1"/>
  <c r="N3422" i="1" s="1"/>
  <c r="M3423" i="1"/>
  <c r="N3423" i="1" s="1"/>
  <c r="M3424" i="1"/>
  <c r="N3424" i="1" s="1"/>
  <c r="M3425" i="1"/>
  <c r="N3425" i="1" s="1"/>
  <c r="M3426" i="1"/>
  <c r="N3426" i="1" s="1"/>
  <c r="M3427" i="1"/>
  <c r="N3427" i="1" s="1"/>
  <c r="M3428" i="1"/>
  <c r="N3428" i="1" s="1"/>
  <c r="M3429" i="1"/>
  <c r="N3429" i="1" s="1"/>
  <c r="M3430" i="1"/>
  <c r="N3430" i="1" s="1"/>
  <c r="M3431" i="1"/>
  <c r="N3431" i="1" s="1"/>
  <c r="M3432" i="1"/>
  <c r="N3432" i="1" s="1"/>
  <c r="M3433" i="1"/>
  <c r="N3433" i="1" s="1"/>
  <c r="M3434" i="1"/>
  <c r="N3434" i="1" s="1"/>
  <c r="M3435" i="1"/>
  <c r="N3435" i="1" s="1"/>
  <c r="M3436" i="1"/>
  <c r="N3436" i="1" s="1"/>
  <c r="M3437" i="1"/>
  <c r="N3437" i="1" s="1"/>
  <c r="M3438" i="1"/>
  <c r="N3438" i="1" s="1"/>
  <c r="M3439" i="1"/>
  <c r="N3439" i="1" s="1"/>
  <c r="M3440" i="1"/>
  <c r="N3440" i="1" s="1"/>
  <c r="M3441" i="1"/>
  <c r="N3441" i="1" s="1"/>
  <c r="M3442" i="1"/>
  <c r="N3442" i="1" s="1"/>
  <c r="M3443" i="1"/>
  <c r="N3443" i="1" s="1"/>
  <c r="M3444" i="1"/>
  <c r="N3444" i="1" s="1"/>
  <c r="M3445" i="1"/>
  <c r="N3445" i="1" s="1"/>
  <c r="M3446" i="1"/>
  <c r="N3446" i="1" s="1"/>
  <c r="M3447" i="1"/>
  <c r="N3447" i="1" s="1"/>
  <c r="M3448" i="1"/>
  <c r="N3448" i="1" s="1"/>
  <c r="M3449" i="1"/>
  <c r="N3449" i="1" s="1"/>
  <c r="M3450" i="1"/>
  <c r="N3450" i="1" s="1"/>
  <c r="M3451" i="1"/>
  <c r="N3451" i="1" s="1"/>
  <c r="M3452" i="1"/>
  <c r="N3452" i="1" s="1"/>
  <c r="M3453" i="1"/>
  <c r="N3453" i="1" s="1"/>
  <c r="M3454" i="1"/>
  <c r="N3454" i="1" s="1"/>
  <c r="M3455" i="1"/>
  <c r="N3455" i="1" s="1"/>
  <c r="M3456" i="1"/>
  <c r="N3456" i="1" s="1"/>
  <c r="M3457" i="1"/>
  <c r="N3457" i="1" s="1"/>
  <c r="M3458" i="1"/>
  <c r="N3458" i="1" s="1"/>
  <c r="M3459" i="1"/>
  <c r="N3459" i="1" s="1"/>
  <c r="M3460" i="1"/>
  <c r="N3460" i="1" s="1"/>
  <c r="M3461" i="1"/>
  <c r="N3461" i="1" s="1"/>
  <c r="M3462" i="1"/>
  <c r="N3462" i="1" s="1"/>
  <c r="M3463" i="1"/>
  <c r="N3463" i="1" s="1"/>
  <c r="M3464" i="1"/>
  <c r="N3464" i="1" s="1"/>
  <c r="M3465" i="1"/>
  <c r="N3465" i="1" s="1"/>
  <c r="M3466" i="1"/>
  <c r="N3466" i="1" s="1"/>
  <c r="M3467" i="1"/>
  <c r="N3467" i="1" s="1"/>
  <c r="M3468" i="1"/>
  <c r="N3468" i="1" s="1"/>
  <c r="M3469" i="1"/>
  <c r="N3469" i="1" s="1"/>
  <c r="M3470" i="1"/>
  <c r="N3470" i="1" s="1"/>
  <c r="M3471" i="1"/>
  <c r="N3471" i="1" s="1"/>
  <c r="M3472" i="1"/>
  <c r="N3472" i="1" s="1"/>
  <c r="M3473" i="1"/>
  <c r="N3473" i="1" s="1"/>
  <c r="M3474" i="1"/>
  <c r="N3474" i="1" s="1"/>
  <c r="M3475" i="1"/>
  <c r="N3475" i="1" s="1"/>
  <c r="M3476" i="1"/>
  <c r="N3476" i="1" s="1"/>
  <c r="M3477" i="1"/>
  <c r="N3477" i="1" s="1"/>
  <c r="M3478" i="1"/>
  <c r="N3478" i="1" s="1"/>
  <c r="M3479" i="1"/>
  <c r="N3479" i="1" s="1"/>
  <c r="M3480" i="1"/>
  <c r="N3480" i="1" s="1"/>
  <c r="M3481" i="1"/>
  <c r="N3481" i="1" s="1"/>
  <c r="M3482" i="1"/>
  <c r="N3482" i="1" s="1"/>
  <c r="M3483" i="1"/>
  <c r="N3483" i="1" s="1"/>
  <c r="M3484" i="1"/>
  <c r="N3484" i="1" s="1"/>
  <c r="M3485" i="1"/>
  <c r="N3485" i="1" s="1"/>
  <c r="M3486" i="1"/>
  <c r="N3486" i="1" s="1"/>
  <c r="M3487" i="1"/>
  <c r="N3487" i="1" s="1"/>
  <c r="M3488" i="1"/>
  <c r="N3488" i="1" s="1"/>
  <c r="M3489" i="1"/>
  <c r="N3489" i="1" s="1"/>
  <c r="M3490" i="1"/>
  <c r="N3490" i="1" s="1"/>
  <c r="M3491" i="1"/>
  <c r="N3491" i="1" s="1"/>
  <c r="M3492" i="1"/>
  <c r="N3492" i="1" s="1"/>
  <c r="M3493" i="1"/>
  <c r="N3493" i="1" s="1"/>
  <c r="M3494" i="1"/>
  <c r="N3494" i="1" s="1"/>
  <c r="M3495" i="1"/>
  <c r="N3495" i="1" s="1"/>
  <c r="M3496" i="1"/>
  <c r="N3496" i="1" s="1"/>
  <c r="M3497" i="1"/>
  <c r="N3497" i="1" s="1"/>
  <c r="M3498" i="1"/>
  <c r="N3498" i="1" s="1"/>
  <c r="M3499" i="1"/>
  <c r="N3499" i="1" s="1"/>
  <c r="M3500" i="1"/>
  <c r="N3500" i="1" s="1"/>
  <c r="M3501" i="1"/>
  <c r="N3501" i="1" s="1"/>
  <c r="M3502" i="1"/>
  <c r="N3502" i="1" s="1"/>
  <c r="M3503" i="1"/>
  <c r="N3503" i="1" s="1"/>
  <c r="M3504" i="1"/>
  <c r="N3504" i="1" s="1"/>
  <c r="M3505" i="1"/>
  <c r="N3505" i="1" s="1"/>
  <c r="M3506" i="1"/>
  <c r="N3506" i="1" s="1"/>
  <c r="M3507" i="1"/>
  <c r="N3507" i="1" s="1"/>
  <c r="M3508" i="1"/>
  <c r="N3508" i="1" s="1"/>
  <c r="M3509" i="1"/>
  <c r="N3509" i="1" s="1"/>
  <c r="M3510" i="1"/>
  <c r="N3510" i="1" s="1"/>
  <c r="M3511" i="1"/>
  <c r="N3511" i="1" s="1"/>
  <c r="M3512" i="1"/>
  <c r="N3512" i="1" s="1"/>
  <c r="M3513" i="1"/>
  <c r="N3513" i="1" s="1"/>
  <c r="M3514" i="1"/>
  <c r="N3514" i="1" s="1"/>
  <c r="M3515" i="1"/>
  <c r="N3515" i="1" s="1"/>
  <c r="M3516" i="1"/>
  <c r="N3516" i="1" s="1"/>
  <c r="M3517" i="1"/>
  <c r="N3517" i="1" s="1"/>
  <c r="M3518" i="1"/>
  <c r="N3518" i="1" s="1"/>
  <c r="M3519" i="1"/>
  <c r="N3519" i="1" s="1"/>
  <c r="M3520" i="1"/>
  <c r="N3520" i="1" s="1"/>
  <c r="M3521" i="1"/>
  <c r="N3521" i="1" s="1"/>
  <c r="M3522" i="1"/>
  <c r="N3522" i="1" s="1"/>
  <c r="M3523" i="1"/>
  <c r="N3523" i="1" s="1"/>
  <c r="M3524" i="1"/>
  <c r="N3524" i="1" s="1"/>
  <c r="M3525" i="1"/>
  <c r="N3525" i="1" s="1"/>
  <c r="M3526" i="1"/>
  <c r="N3526" i="1" s="1"/>
  <c r="M3527" i="1"/>
  <c r="N3527" i="1" s="1"/>
  <c r="M3528" i="1"/>
  <c r="N3528" i="1" s="1"/>
  <c r="M3529" i="1"/>
  <c r="N3529" i="1" s="1"/>
  <c r="M3530" i="1"/>
  <c r="N3530" i="1" s="1"/>
  <c r="M3531" i="1"/>
  <c r="N3531" i="1" s="1"/>
  <c r="M3532" i="1"/>
  <c r="N3532" i="1" s="1"/>
  <c r="M3533" i="1"/>
  <c r="N3533" i="1" s="1"/>
  <c r="M3534" i="1"/>
  <c r="N3534" i="1" s="1"/>
  <c r="M3535" i="1"/>
  <c r="N3535" i="1" s="1"/>
  <c r="M3536" i="1"/>
  <c r="N3536" i="1" s="1"/>
  <c r="M3537" i="1"/>
  <c r="N3537" i="1" s="1"/>
  <c r="M3538" i="1"/>
  <c r="N3538" i="1" s="1"/>
  <c r="M3539" i="1"/>
  <c r="N3539" i="1" s="1"/>
  <c r="M3540" i="1"/>
  <c r="N3540" i="1" s="1"/>
  <c r="M3541" i="1"/>
  <c r="N3541" i="1" s="1"/>
  <c r="M3542" i="1"/>
  <c r="N3542" i="1" s="1"/>
  <c r="M3543" i="1"/>
  <c r="N3543" i="1" s="1"/>
  <c r="M3544" i="1"/>
  <c r="N3544" i="1" s="1"/>
  <c r="M3545" i="1"/>
  <c r="N3545" i="1" s="1"/>
  <c r="M3546" i="1"/>
  <c r="N3546" i="1" s="1"/>
  <c r="M3547" i="1"/>
  <c r="N3547" i="1" s="1"/>
  <c r="M3548" i="1"/>
  <c r="N3548" i="1" s="1"/>
  <c r="M3549" i="1"/>
  <c r="N3549" i="1" s="1"/>
  <c r="M3550" i="1"/>
  <c r="N3550" i="1" s="1"/>
  <c r="M3551" i="1"/>
  <c r="N3551" i="1" s="1"/>
  <c r="M3552" i="1"/>
  <c r="N3552" i="1" s="1"/>
  <c r="M3553" i="1"/>
  <c r="N3553" i="1" s="1"/>
  <c r="M3554" i="1"/>
  <c r="N3554" i="1" s="1"/>
  <c r="M3555" i="1"/>
  <c r="N3555" i="1" s="1"/>
  <c r="M3556" i="1"/>
  <c r="N3556" i="1" s="1"/>
  <c r="M3557" i="1"/>
  <c r="N3557" i="1" s="1"/>
  <c r="M3558" i="1"/>
  <c r="N3558" i="1" s="1"/>
  <c r="M3559" i="1"/>
  <c r="N3559" i="1" s="1"/>
  <c r="M3560" i="1"/>
  <c r="N3560" i="1" s="1"/>
  <c r="M3561" i="1"/>
  <c r="N3561" i="1" s="1"/>
  <c r="M3562" i="1"/>
  <c r="N3562" i="1" s="1"/>
  <c r="M3563" i="1"/>
  <c r="N3563" i="1" s="1"/>
  <c r="M3564" i="1"/>
  <c r="N3564" i="1" s="1"/>
  <c r="M3565" i="1"/>
  <c r="N3565" i="1" s="1"/>
  <c r="M3566" i="1"/>
  <c r="N3566" i="1" s="1"/>
  <c r="M3567" i="1"/>
  <c r="N3567" i="1" s="1"/>
  <c r="M3568" i="1"/>
  <c r="N3568" i="1" s="1"/>
  <c r="M3569" i="1"/>
  <c r="N3569" i="1" s="1"/>
  <c r="M3570" i="1"/>
  <c r="N3570" i="1" s="1"/>
  <c r="M3571" i="1"/>
  <c r="N3571" i="1" s="1"/>
  <c r="M3572" i="1"/>
  <c r="N3572" i="1" s="1"/>
  <c r="M3573" i="1"/>
  <c r="N3573" i="1" s="1"/>
  <c r="M3574" i="1"/>
  <c r="N3574" i="1" s="1"/>
  <c r="M3575" i="1"/>
  <c r="N3575" i="1" s="1"/>
  <c r="M3576" i="1"/>
  <c r="N3576" i="1" s="1"/>
  <c r="M3577" i="1"/>
  <c r="N3577" i="1" s="1"/>
  <c r="M3578" i="1"/>
  <c r="N3578" i="1" s="1"/>
  <c r="M3579" i="1"/>
  <c r="N3579" i="1" s="1"/>
  <c r="M3580" i="1"/>
  <c r="N3580" i="1" s="1"/>
  <c r="M3581" i="1"/>
  <c r="N3581" i="1" s="1"/>
  <c r="M3582" i="1"/>
  <c r="N3582" i="1" s="1"/>
  <c r="M3583" i="1"/>
  <c r="N3583" i="1" s="1"/>
  <c r="M3584" i="1"/>
  <c r="N3584" i="1" s="1"/>
  <c r="M3585" i="1"/>
  <c r="N3585" i="1" s="1"/>
  <c r="M3586" i="1"/>
  <c r="N3586" i="1" s="1"/>
  <c r="M3587" i="1"/>
  <c r="N3587" i="1" s="1"/>
  <c r="M3588" i="1"/>
  <c r="N3588" i="1" s="1"/>
  <c r="M3589" i="1"/>
  <c r="N3589" i="1" s="1"/>
  <c r="M3590" i="1"/>
  <c r="N3590" i="1" s="1"/>
  <c r="M3591" i="1"/>
  <c r="N3591" i="1" s="1"/>
  <c r="M3592" i="1"/>
  <c r="N3592" i="1" s="1"/>
  <c r="M3593" i="1"/>
  <c r="N3593" i="1" s="1"/>
  <c r="M3594" i="1"/>
  <c r="N3594" i="1" s="1"/>
  <c r="M3595" i="1"/>
  <c r="N3595" i="1" s="1"/>
  <c r="M3596" i="1"/>
  <c r="N3596" i="1" s="1"/>
  <c r="M3597" i="1"/>
  <c r="N3597" i="1" s="1"/>
  <c r="M3598" i="1"/>
  <c r="N3598" i="1" s="1"/>
  <c r="M3599" i="1"/>
  <c r="N3599" i="1" s="1"/>
  <c r="M3600" i="1"/>
  <c r="N3600" i="1" s="1"/>
  <c r="M3601" i="1"/>
  <c r="N3601" i="1" s="1"/>
  <c r="M3602" i="1"/>
  <c r="N3602" i="1" s="1"/>
  <c r="M3603" i="1"/>
  <c r="N3603" i="1" s="1"/>
  <c r="M3604" i="1"/>
  <c r="N3604" i="1" s="1"/>
  <c r="M3605" i="1"/>
  <c r="N3605" i="1" s="1"/>
  <c r="M3606" i="1"/>
  <c r="N3606" i="1" s="1"/>
  <c r="M3607" i="1"/>
  <c r="N3607" i="1" s="1"/>
  <c r="M3608" i="1"/>
  <c r="N3608" i="1" s="1"/>
  <c r="M3609" i="1"/>
  <c r="N3609" i="1" s="1"/>
  <c r="M3610" i="1"/>
  <c r="N3610" i="1" s="1"/>
  <c r="M3611" i="1"/>
  <c r="N3611" i="1" s="1"/>
  <c r="M3612" i="1"/>
  <c r="N3612" i="1" s="1"/>
  <c r="M3613" i="1"/>
  <c r="N3613" i="1" s="1"/>
  <c r="M3614" i="1"/>
  <c r="N3614" i="1" s="1"/>
  <c r="M3615" i="1"/>
  <c r="N3615" i="1" s="1"/>
  <c r="M3616" i="1"/>
  <c r="N3616" i="1" s="1"/>
  <c r="M3617" i="1"/>
  <c r="N3617" i="1" s="1"/>
  <c r="M3618" i="1"/>
  <c r="N3618" i="1" s="1"/>
  <c r="M3619" i="1"/>
  <c r="N3619" i="1" s="1"/>
  <c r="M3620" i="1"/>
  <c r="N3620" i="1" s="1"/>
  <c r="M3621" i="1"/>
  <c r="N3621" i="1" s="1"/>
  <c r="M3622" i="1"/>
  <c r="N3622" i="1" s="1"/>
  <c r="M3623" i="1"/>
  <c r="N3623" i="1" s="1"/>
  <c r="M3624" i="1"/>
  <c r="N3624" i="1" s="1"/>
  <c r="M3625" i="1"/>
  <c r="N3625" i="1" s="1"/>
  <c r="M3626" i="1"/>
  <c r="N3626" i="1" s="1"/>
  <c r="M3627" i="1"/>
  <c r="N3627" i="1" s="1"/>
  <c r="M3628" i="1"/>
  <c r="N3628" i="1" s="1"/>
  <c r="M3629" i="1"/>
  <c r="N3629" i="1" s="1"/>
  <c r="M3630" i="1"/>
  <c r="N3630" i="1" s="1"/>
  <c r="M3631" i="1"/>
  <c r="N3631" i="1" s="1"/>
  <c r="M3632" i="1"/>
  <c r="N3632" i="1" s="1"/>
  <c r="M3633" i="1"/>
  <c r="N3633" i="1" s="1"/>
  <c r="M3634" i="1"/>
  <c r="N3634" i="1" s="1"/>
  <c r="M3635" i="1"/>
  <c r="N3635" i="1" s="1"/>
  <c r="M3636" i="1"/>
  <c r="N3636" i="1" s="1"/>
  <c r="M3637" i="1"/>
  <c r="N3637" i="1" s="1"/>
  <c r="M3638" i="1"/>
  <c r="N3638" i="1" s="1"/>
  <c r="M3639" i="1"/>
  <c r="N3639" i="1" s="1"/>
  <c r="M3640" i="1"/>
  <c r="N3640" i="1" s="1"/>
  <c r="M3641" i="1"/>
  <c r="N3641" i="1" s="1"/>
  <c r="M3642" i="1"/>
  <c r="N3642" i="1" s="1"/>
  <c r="M3643" i="1"/>
  <c r="N3643" i="1" s="1"/>
  <c r="M3644" i="1"/>
  <c r="N3644" i="1" s="1"/>
  <c r="M3645" i="1"/>
  <c r="N3645" i="1" s="1"/>
  <c r="M3646" i="1"/>
  <c r="N3646" i="1" s="1"/>
  <c r="M3647" i="1"/>
  <c r="N3647" i="1" s="1"/>
  <c r="M3648" i="1"/>
  <c r="N3648" i="1" s="1"/>
  <c r="M3649" i="1"/>
  <c r="N3649" i="1" s="1"/>
  <c r="M3650" i="1"/>
  <c r="N3650" i="1" s="1"/>
  <c r="M3651" i="1"/>
  <c r="N3651" i="1" s="1"/>
  <c r="M3652" i="1"/>
  <c r="N3652" i="1" s="1"/>
  <c r="M3653" i="1"/>
  <c r="N3653" i="1" s="1"/>
  <c r="M3654" i="1"/>
  <c r="N3654" i="1" s="1"/>
  <c r="M3655" i="1"/>
  <c r="N3655" i="1" s="1"/>
  <c r="M3656" i="1"/>
  <c r="N3656" i="1" s="1"/>
  <c r="M3657" i="1"/>
  <c r="N3657" i="1" s="1"/>
  <c r="M3658" i="1"/>
  <c r="N3658" i="1" s="1"/>
  <c r="M3659" i="1"/>
  <c r="N3659" i="1" s="1"/>
  <c r="M3660" i="1"/>
  <c r="N3660" i="1" s="1"/>
  <c r="M3661" i="1"/>
  <c r="N3661" i="1" s="1"/>
  <c r="M3662" i="1"/>
  <c r="N3662" i="1" s="1"/>
  <c r="M3663" i="1"/>
  <c r="N3663" i="1" s="1"/>
  <c r="M3664" i="1"/>
  <c r="N3664" i="1" s="1"/>
  <c r="M3665" i="1"/>
  <c r="N3665" i="1" s="1"/>
  <c r="M3666" i="1"/>
  <c r="N3666" i="1" s="1"/>
  <c r="M3667" i="1"/>
  <c r="N3667" i="1" s="1"/>
  <c r="M3668" i="1"/>
  <c r="N3668" i="1" s="1"/>
  <c r="M3669" i="1"/>
  <c r="N3669" i="1" s="1"/>
  <c r="M3670" i="1"/>
  <c r="N3670" i="1" s="1"/>
  <c r="M3671" i="1"/>
  <c r="N3671" i="1" s="1"/>
  <c r="M3672" i="1"/>
  <c r="N3672" i="1" s="1"/>
  <c r="M3673" i="1"/>
  <c r="N3673" i="1" s="1"/>
  <c r="M3674" i="1"/>
  <c r="N3674" i="1" s="1"/>
  <c r="M3675" i="1"/>
  <c r="N3675" i="1" s="1"/>
  <c r="M3676" i="1"/>
  <c r="N3676" i="1" s="1"/>
  <c r="M3677" i="1"/>
  <c r="N3677" i="1" s="1"/>
  <c r="M3678" i="1"/>
  <c r="N3678" i="1" s="1"/>
  <c r="M3679" i="1"/>
  <c r="N3679" i="1" s="1"/>
  <c r="M3680" i="1"/>
  <c r="N3680" i="1" s="1"/>
  <c r="M3681" i="1"/>
  <c r="N3681" i="1" s="1"/>
  <c r="M3682" i="1"/>
  <c r="N3682" i="1" s="1"/>
  <c r="M3683" i="1"/>
  <c r="N3683" i="1" s="1"/>
  <c r="M3684" i="1"/>
  <c r="N3684" i="1" s="1"/>
  <c r="M3685" i="1"/>
  <c r="N3685" i="1" s="1"/>
  <c r="M3686" i="1"/>
  <c r="N3686" i="1" s="1"/>
  <c r="M3687" i="1"/>
  <c r="N3687" i="1" s="1"/>
  <c r="M3688" i="1"/>
  <c r="N3688" i="1" s="1"/>
  <c r="M3689" i="1"/>
  <c r="N3689" i="1" s="1"/>
  <c r="M3690" i="1"/>
  <c r="N3690" i="1" s="1"/>
  <c r="M3691" i="1"/>
  <c r="N3691" i="1" s="1"/>
  <c r="M3692" i="1"/>
  <c r="N3692" i="1" s="1"/>
  <c r="M3693" i="1"/>
  <c r="N3693" i="1" s="1"/>
  <c r="M3694" i="1"/>
  <c r="N3694" i="1" s="1"/>
  <c r="M3695" i="1"/>
  <c r="N3695" i="1" s="1"/>
  <c r="M3696" i="1"/>
  <c r="N3696" i="1" s="1"/>
  <c r="M3697" i="1"/>
  <c r="N3697" i="1" s="1"/>
  <c r="M3698" i="1"/>
  <c r="N3698" i="1" s="1"/>
  <c r="M3699" i="1"/>
  <c r="N3699" i="1" s="1"/>
  <c r="M3700" i="1"/>
  <c r="N3700" i="1" s="1"/>
  <c r="M3701" i="1"/>
  <c r="N3701" i="1" s="1"/>
  <c r="M3702" i="1"/>
  <c r="N3702" i="1" s="1"/>
  <c r="M3703" i="1"/>
  <c r="N3703" i="1" s="1"/>
  <c r="M3704" i="1"/>
  <c r="N3704" i="1" s="1"/>
  <c r="M3705" i="1"/>
  <c r="N3705" i="1" s="1"/>
  <c r="M3706" i="1"/>
  <c r="N3706" i="1" s="1"/>
  <c r="M3707" i="1"/>
  <c r="N3707" i="1" s="1"/>
  <c r="M3708" i="1"/>
  <c r="N3708" i="1" s="1"/>
  <c r="M3709" i="1"/>
  <c r="N3709" i="1" s="1"/>
  <c r="M3710" i="1"/>
  <c r="N3710" i="1" s="1"/>
  <c r="M3711" i="1"/>
  <c r="N3711" i="1" s="1"/>
  <c r="M3712" i="1"/>
  <c r="N3712" i="1" s="1"/>
  <c r="M3713" i="1"/>
  <c r="N3713" i="1" s="1"/>
  <c r="M3714" i="1"/>
  <c r="N3714" i="1" s="1"/>
  <c r="M3715" i="1"/>
  <c r="N3715" i="1" s="1"/>
  <c r="M3716" i="1"/>
  <c r="N3716" i="1" s="1"/>
  <c r="M3717" i="1"/>
  <c r="N3717" i="1" s="1"/>
  <c r="M3718" i="1"/>
  <c r="N3718" i="1" s="1"/>
  <c r="M3719" i="1"/>
  <c r="N3719" i="1" s="1"/>
  <c r="M3720" i="1"/>
  <c r="N3720" i="1" s="1"/>
  <c r="M3721" i="1"/>
  <c r="N3721" i="1" s="1"/>
  <c r="M3722" i="1"/>
  <c r="N3722" i="1" s="1"/>
  <c r="M3723" i="1"/>
  <c r="N3723" i="1" s="1"/>
  <c r="M3724" i="1"/>
  <c r="N3724" i="1" s="1"/>
  <c r="M3725" i="1"/>
  <c r="N3725" i="1" s="1"/>
  <c r="M3726" i="1"/>
  <c r="N3726" i="1" s="1"/>
  <c r="M3727" i="1"/>
  <c r="N3727" i="1" s="1"/>
  <c r="M3728" i="1"/>
  <c r="N3728" i="1" s="1"/>
  <c r="M3729" i="1"/>
  <c r="N3729" i="1" s="1"/>
  <c r="M3730" i="1"/>
  <c r="N3730" i="1" s="1"/>
  <c r="M3731" i="1"/>
  <c r="N3731" i="1" s="1"/>
  <c r="M3732" i="1"/>
  <c r="N3732" i="1" s="1"/>
  <c r="M3733" i="1"/>
  <c r="N3733" i="1" s="1"/>
  <c r="M3734" i="1"/>
  <c r="N3734" i="1" s="1"/>
  <c r="M3735" i="1"/>
  <c r="N3735" i="1" s="1"/>
  <c r="M3736" i="1"/>
  <c r="N3736" i="1" s="1"/>
  <c r="M3737" i="1"/>
  <c r="N3737" i="1" s="1"/>
  <c r="M3738" i="1"/>
  <c r="N3738" i="1" s="1"/>
  <c r="M3739" i="1"/>
  <c r="N3739" i="1" s="1"/>
  <c r="M3740" i="1"/>
  <c r="N3740" i="1" s="1"/>
  <c r="M3741" i="1"/>
  <c r="N3741" i="1" s="1"/>
  <c r="M3742" i="1"/>
  <c r="N3742" i="1" s="1"/>
  <c r="M3743" i="1"/>
  <c r="N3743" i="1" s="1"/>
  <c r="M3744" i="1"/>
  <c r="N3744" i="1" s="1"/>
  <c r="M3745" i="1"/>
  <c r="N3745" i="1" s="1"/>
  <c r="M3746" i="1"/>
  <c r="N3746" i="1" s="1"/>
  <c r="M3747" i="1"/>
  <c r="N3747" i="1" s="1"/>
  <c r="M3748" i="1"/>
  <c r="N3748" i="1" s="1"/>
  <c r="M3749" i="1"/>
  <c r="N3749" i="1" s="1"/>
  <c r="M3750" i="1"/>
  <c r="N3750" i="1" s="1"/>
  <c r="M3751" i="1"/>
  <c r="N3751" i="1" s="1"/>
  <c r="M3752" i="1"/>
  <c r="N3752" i="1" s="1"/>
  <c r="M3753" i="1"/>
  <c r="N3753" i="1" s="1"/>
  <c r="M3754" i="1"/>
  <c r="N3754" i="1" s="1"/>
  <c r="M3755" i="1"/>
  <c r="N3755" i="1" s="1"/>
  <c r="M3756" i="1"/>
  <c r="N3756" i="1" s="1"/>
  <c r="M3757" i="1"/>
  <c r="N3757" i="1" s="1"/>
  <c r="M3758" i="1"/>
  <c r="N3758" i="1" s="1"/>
  <c r="M3759" i="1"/>
  <c r="N3759" i="1" s="1"/>
  <c r="M3760" i="1"/>
  <c r="N3760" i="1" s="1"/>
  <c r="M3761" i="1"/>
  <c r="N3761" i="1" s="1"/>
  <c r="M3762" i="1"/>
  <c r="N3762" i="1" s="1"/>
  <c r="M3763" i="1"/>
  <c r="N3763" i="1" s="1"/>
  <c r="M3764" i="1"/>
  <c r="N3764" i="1" s="1"/>
  <c r="M3765" i="1"/>
  <c r="N3765" i="1" s="1"/>
  <c r="M3766" i="1"/>
  <c r="N3766" i="1" s="1"/>
  <c r="M3767" i="1"/>
  <c r="N3767" i="1" s="1"/>
  <c r="M3768" i="1"/>
  <c r="N3768" i="1" s="1"/>
  <c r="M3769" i="1"/>
  <c r="N3769" i="1" s="1"/>
  <c r="M3770" i="1"/>
  <c r="N3770" i="1" s="1"/>
  <c r="M3771" i="1"/>
  <c r="N3771" i="1" s="1"/>
  <c r="M3772" i="1"/>
  <c r="N3772" i="1" s="1"/>
  <c r="M3773" i="1"/>
  <c r="N3773" i="1" s="1"/>
  <c r="M3774" i="1"/>
  <c r="N3774" i="1" s="1"/>
  <c r="M3775" i="1"/>
  <c r="N3775" i="1" s="1"/>
  <c r="M3776" i="1"/>
  <c r="N3776" i="1" s="1"/>
  <c r="M3777" i="1"/>
  <c r="N3777" i="1" s="1"/>
  <c r="M3778" i="1"/>
  <c r="N3778" i="1" s="1"/>
  <c r="M3779" i="1"/>
  <c r="N3779" i="1" s="1"/>
  <c r="M3780" i="1"/>
  <c r="N3780" i="1" s="1"/>
  <c r="M3781" i="1"/>
  <c r="N3781" i="1" s="1"/>
  <c r="M3782" i="1"/>
  <c r="N3782" i="1" s="1"/>
  <c r="M3783" i="1"/>
  <c r="N3783" i="1" s="1"/>
  <c r="M3784" i="1"/>
  <c r="N3784" i="1" s="1"/>
  <c r="M3785" i="1"/>
  <c r="N3785" i="1" s="1"/>
  <c r="M3786" i="1"/>
  <c r="N3786" i="1" s="1"/>
  <c r="M3787" i="1"/>
  <c r="N3787" i="1" s="1"/>
  <c r="M3788" i="1"/>
  <c r="N3788" i="1" s="1"/>
  <c r="M3789" i="1"/>
  <c r="N3789" i="1" s="1"/>
  <c r="M3790" i="1"/>
  <c r="N3790" i="1" s="1"/>
  <c r="M3791" i="1"/>
  <c r="N3791" i="1" s="1"/>
  <c r="M3792" i="1"/>
  <c r="N3792" i="1" s="1"/>
  <c r="M3793" i="1"/>
  <c r="N3793" i="1" s="1"/>
  <c r="M3794" i="1"/>
  <c r="N3794" i="1" s="1"/>
  <c r="M3795" i="1"/>
  <c r="N3795" i="1" s="1"/>
  <c r="M3796" i="1"/>
  <c r="N3796" i="1" s="1"/>
  <c r="M3797" i="1"/>
  <c r="N3797" i="1" s="1"/>
  <c r="M3798" i="1"/>
  <c r="N3798" i="1" s="1"/>
  <c r="M3799" i="1"/>
  <c r="N3799" i="1" s="1"/>
  <c r="M3800" i="1"/>
  <c r="N3800" i="1" s="1"/>
  <c r="M3801" i="1"/>
  <c r="N3801" i="1" s="1"/>
  <c r="M3802" i="1"/>
  <c r="N3802" i="1" s="1"/>
  <c r="M3803" i="1"/>
  <c r="N3803" i="1" s="1"/>
  <c r="M3804" i="1"/>
  <c r="N3804" i="1" s="1"/>
  <c r="M3805" i="1"/>
  <c r="N3805" i="1" s="1"/>
  <c r="M3806" i="1"/>
  <c r="N3806" i="1" s="1"/>
  <c r="M3807" i="1"/>
  <c r="N3807" i="1" s="1"/>
  <c r="M3808" i="1"/>
  <c r="N3808" i="1" s="1"/>
  <c r="M3809" i="1"/>
  <c r="N3809" i="1" s="1"/>
  <c r="M3810" i="1"/>
  <c r="N3810" i="1" s="1"/>
  <c r="M3811" i="1"/>
  <c r="N3811" i="1" s="1"/>
  <c r="M3812" i="1"/>
  <c r="N3812" i="1" s="1"/>
  <c r="M3813" i="1"/>
  <c r="N3813" i="1" s="1"/>
  <c r="M3814" i="1"/>
  <c r="N3814" i="1" s="1"/>
  <c r="M3815" i="1"/>
  <c r="N3815" i="1" s="1"/>
  <c r="M3816" i="1"/>
  <c r="N3816" i="1" s="1"/>
  <c r="M3817" i="1"/>
  <c r="N3817" i="1" s="1"/>
  <c r="M3818" i="1"/>
  <c r="N3818" i="1" s="1"/>
  <c r="M3819" i="1"/>
  <c r="N3819" i="1" s="1"/>
  <c r="M3820" i="1"/>
  <c r="N3820" i="1" s="1"/>
  <c r="M3821" i="1"/>
  <c r="N3821" i="1" s="1"/>
  <c r="M3822" i="1"/>
  <c r="N3822" i="1" s="1"/>
  <c r="M3823" i="1"/>
  <c r="N3823" i="1" s="1"/>
  <c r="M3824" i="1"/>
  <c r="N3824" i="1" s="1"/>
  <c r="M3825" i="1"/>
  <c r="N3825" i="1" s="1"/>
  <c r="M3826" i="1"/>
  <c r="N3826" i="1" s="1"/>
  <c r="M3827" i="1"/>
  <c r="N3827" i="1" s="1"/>
  <c r="M3828" i="1"/>
  <c r="N3828" i="1" s="1"/>
  <c r="M3829" i="1"/>
  <c r="N3829" i="1" s="1"/>
  <c r="M3830" i="1"/>
  <c r="N3830" i="1" s="1"/>
  <c r="M3831" i="1"/>
  <c r="N3831" i="1" s="1"/>
  <c r="M3832" i="1"/>
  <c r="N3832" i="1" s="1"/>
  <c r="M3833" i="1"/>
  <c r="N3833" i="1" s="1"/>
  <c r="M3834" i="1"/>
  <c r="N3834" i="1" s="1"/>
  <c r="M3835" i="1"/>
  <c r="N3835" i="1" s="1"/>
  <c r="M3836" i="1"/>
  <c r="N3836" i="1" s="1"/>
  <c r="M3837" i="1"/>
  <c r="N3837" i="1" s="1"/>
  <c r="M3838" i="1"/>
  <c r="N3838" i="1" s="1"/>
  <c r="M3839" i="1"/>
  <c r="N3839" i="1" s="1"/>
  <c r="M3840" i="1"/>
  <c r="N3840" i="1" s="1"/>
  <c r="M3841" i="1"/>
  <c r="N3841" i="1" s="1"/>
  <c r="M3842" i="1"/>
  <c r="N3842" i="1" s="1"/>
  <c r="M3843" i="1"/>
  <c r="N3843" i="1" s="1"/>
  <c r="M3844" i="1"/>
  <c r="N3844" i="1" s="1"/>
  <c r="M3845" i="1"/>
  <c r="N3845" i="1" s="1"/>
  <c r="M3846" i="1"/>
  <c r="N3846" i="1" s="1"/>
  <c r="M3847" i="1"/>
  <c r="N3847" i="1" s="1"/>
  <c r="M3848" i="1"/>
  <c r="N3848" i="1" s="1"/>
  <c r="M3849" i="1"/>
  <c r="N3849" i="1" s="1"/>
  <c r="M3850" i="1"/>
  <c r="N3850" i="1" s="1"/>
  <c r="M3851" i="1"/>
  <c r="N3851" i="1" s="1"/>
  <c r="M3852" i="1"/>
  <c r="N3852" i="1" s="1"/>
  <c r="M3853" i="1"/>
  <c r="N3853" i="1" s="1"/>
  <c r="M3854" i="1"/>
  <c r="N3854" i="1" s="1"/>
  <c r="M3855" i="1"/>
  <c r="N3855" i="1" s="1"/>
  <c r="M3856" i="1"/>
  <c r="N3856" i="1" s="1"/>
  <c r="M3857" i="1"/>
  <c r="N3857" i="1" s="1"/>
  <c r="M3858" i="1"/>
  <c r="N3858" i="1" s="1"/>
  <c r="M3859" i="1"/>
  <c r="N3859" i="1" s="1"/>
  <c r="M3860" i="1"/>
  <c r="N3860" i="1" s="1"/>
  <c r="M3861" i="1"/>
  <c r="N3861" i="1" s="1"/>
  <c r="M3862" i="1"/>
  <c r="N3862" i="1" s="1"/>
  <c r="M3863" i="1"/>
  <c r="N3863" i="1" s="1"/>
  <c r="M3864" i="1"/>
  <c r="N3864" i="1" s="1"/>
  <c r="M3865" i="1"/>
  <c r="N3865" i="1" s="1"/>
  <c r="M3866" i="1"/>
  <c r="N3866" i="1" s="1"/>
  <c r="M3867" i="1"/>
  <c r="N3867" i="1" s="1"/>
  <c r="M3868" i="1"/>
  <c r="N3868" i="1" s="1"/>
  <c r="M3869" i="1"/>
  <c r="N3869" i="1" s="1"/>
  <c r="M3870" i="1"/>
  <c r="N3870" i="1" s="1"/>
  <c r="M3871" i="1"/>
  <c r="N3871" i="1" s="1"/>
  <c r="M3872" i="1"/>
  <c r="N3872" i="1" s="1"/>
  <c r="M3873" i="1"/>
  <c r="N3873" i="1" s="1"/>
  <c r="M3874" i="1"/>
  <c r="N3874" i="1" s="1"/>
  <c r="M3875" i="1"/>
  <c r="N3875" i="1" s="1"/>
  <c r="M3876" i="1"/>
  <c r="N3876" i="1" s="1"/>
  <c r="M3877" i="1"/>
  <c r="N3877" i="1" s="1"/>
  <c r="M3878" i="1"/>
  <c r="N3878" i="1" s="1"/>
  <c r="M3879" i="1"/>
  <c r="N3879" i="1" s="1"/>
  <c r="M3880" i="1"/>
  <c r="N3880" i="1" s="1"/>
  <c r="M3881" i="1"/>
  <c r="N3881" i="1" s="1"/>
  <c r="M3882" i="1"/>
  <c r="N3882" i="1" s="1"/>
  <c r="M3883" i="1"/>
  <c r="N3883" i="1" s="1"/>
  <c r="M3884" i="1"/>
  <c r="N3884" i="1" s="1"/>
  <c r="M3885" i="1"/>
  <c r="N3885" i="1" s="1"/>
  <c r="M3886" i="1"/>
  <c r="N3886" i="1" s="1"/>
  <c r="M3887" i="1"/>
  <c r="N3887" i="1" s="1"/>
  <c r="M3888" i="1"/>
  <c r="N3888" i="1" s="1"/>
  <c r="M3889" i="1"/>
  <c r="N3889" i="1" s="1"/>
  <c r="M3890" i="1"/>
  <c r="N3890" i="1" s="1"/>
  <c r="M3891" i="1"/>
  <c r="N3891" i="1" s="1"/>
  <c r="M3892" i="1"/>
  <c r="N3892" i="1" s="1"/>
  <c r="M3893" i="1"/>
  <c r="N3893" i="1" s="1"/>
  <c r="M3894" i="1"/>
  <c r="N3894" i="1" s="1"/>
  <c r="M3895" i="1"/>
  <c r="N3895" i="1" s="1"/>
  <c r="M3896" i="1"/>
  <c r="N3896" i="1" s="1"/>
  <c r="M3897" i="1"/>
  <c r="N3897" i="1" s="1"/>
  <c r="M3898" i="1"/>
  <c r="N3898" i="1" s="1"/>
  <c r="M3899" i="1"/>
  <c r="N3899" i="1" s="1"/>
  <c r="M3900" i="1"/>
  <c r="N3900" i="1" s="1"/>
  <c r="M3901" i="1"/>
  <c r="N3901" i="1" s="1"/>
  <c r="M3902" i="1"/>
  <c r="N3902" i="1" s="1"/>
  <c r="M3903" i="1"/>
  <c r="N3903" i="1" s="1"/>
  <c r="M3904" i="1"/>
  <c r="N3904" i="1" s="1"/>
  <c r="M3905" i="1"/>
  <c r="N3905" i="1" s="1"/>
  <c r="M3906" i="1"/>
  <c r="N3906" i="1" s="1"/>
  <c r="M3907" i="1"/>
  <c r="N3907" i="1" s="1"/>
  <c r="M3908" i="1"/>
  <c r="N3908" i="1" s="1"/>
  <c r="M3909" i="1"/>
  <c r="N3909" i="1" s="1"/>
  <c r="M3910" i="1"/>
  <c r="N3910" i="1" s="1"/>
  <c r="M3911" i="1"/>
  <c r="N3911" i="1" s="1"/>
  <c r="M3912" i="1"/>
  <c r="N3912" i="1" s="1"/>
  <c r="M3913" i="1"/>
  <c r="N3913" i="1" s="1"/>
  <c r="M3914" i="1"/>
  <c r="N3914" i="1" s="1"/>
  <c r="M3915" i="1"/>
  <c r="N3915" i="1" s="1"/>
  <c r="M3916" i="1"/>
  <c r="N3916" i="1" s="1"/>
  <c r="M3917" i="1"/>
  <c r="N3917" i="1" s="1"/>
  <c r="M3918" i="1"/>
  <c r="N3918" i="1" s="1"/>
  <c r="M3919" i="1"/>
  <c r="N3919" i="1" s="1"/>
  <c r="M3920" i="1"/>
  <c r="N3920" i="1" s="1"/>
  <c r="M3921" i="1"/>
  <c r="N3921" i="1" s="1"/>
  <c r="M3922" i="1"/>
  <c r="N3922" i="1" s="1"/>
  <c r="M3923" i="1"/>
  <c r="N3923" i="1" s="1"/>
  <c r="M3924" i="1"/>
  <c r="N3924" i="1" s="1"/>
  <c r="M3925" i="1"/>
  <c r="N3925" i="1" s="1"/>
  <c r="M3926" i="1"/>
  <c r="N3926" i="1" s="1"/>
  <c r="M3927" i="1"/>
  <c r="N3927" i="1" s="1"/>
  <c r="M3928" i="1"/>
  <c r="N3928" i="1" s="1"/>
  <c r="M3929" i="1"/>
  <c r="N3929" i="1" s="1"/>
  <c r="M3930" i="1"/>
  <c r="N3930" i="1" s="1"/>
  <c r="M3931" i="1"/>
  <c r="N3931" i="1" s="1"/>
  <c r="M3932" i="1"/>
  <c r="N3932" i="1" s="1"/>
  <c r="M3933" i="1"/>
  <c r="N3933" i="1" s="1"/>
  <c r="M3934" i="1"/>
  <c r="N3934" i="1" s="1"/>
  <c r="M3935" i="1"/>
  <c r="N3935" i="1" s="1"/>
  <c r="M3936" i="1"/>
  <c r="N3936" i="1" s="1"/>
  <c r="M3937" i="1"/>
  <c r="N3937" i="1" s="1"/>
  <c r="M3938" i="1"/>
  <c r="N3938" i="1" s="1"/>
  <c r="M3939" i="1"/>
  <c r="N3939" i="1" s="1"/>
  <c r="M3940" i="1"/>
  <c r="N3940" i="1" s="1"/>
  <c r="M3941" i="1"/>
  <c r="N3941" i="1" s="1"/>
  <c r="M3942" i="1"/>
  <c r="N3942" i="1" s="1"/>
  <c r="M3943" i="1"/>
  <c r="N3943" i="1" s="1"/>
  <c r="M3944" i="1"/>
  <c r="N3944" i="1" s="1"/>
  <c r="M3945" i="1"/>
  <c r="N3945" i="1" s="1"/>
  <c r="M3946" i="1"/>
  <c r="N3946" i="1" s="1"/>
  <c r="M3947" i="1"/>
  <c r="N3947" i="1" s="1"/>
  <c r="M3948" i="1"/>
  <c r="N3948" i="1" s="1"/>
  <c r="M3949" i="1"/>
  <c r="N3949" i="1" s="1"/>
  <c r="M3950" i="1"/>
  <c r="N3950" i="1" s="1"/>
  <c r="M3951" i="1"/>
  <c r="N3951" i="1" s="1"/>
  <c r="M3952" i="1"/>
  <c r="N3952" i="1" s="1"/>
  <c r="M3953" i="1"/>
  <c r="N3953" i="1" s="1"/>
  <c r="M3954" i="1"/>
  <c r="N3954" i="1" s="1"/>
  <c r="M3955" i="1"/>
  <c r="N3955" i="1" s="1"/>
  <c r="M3956" i="1"/>
  <c r="N3956" i="1" s="1"/>
  <c r="M3957" i="1"/>
  <c r="N3957" i="1" s="1"/>
  <c r="M3958" i="1"/>
  <c r="N3958" i="1" s="1"/>
  <c r="M3959" i="1"/>
  <c r="N3959" i="1" s="1"/>
  <c r="M3960" i="1"/>
  <c r="N3960" i="1" s="1"/>
  <c r="M3961" i="1"/>
  <c r="N3961" i="1" s="1"/>
  <c r="M3962" i="1"/>
  <c r="N3962" i="1" s="1"/>
  <c r="M3963" i="1"/>
  <c r="N3963" i="1" s="1"/>
  <c r="M3964" i="1"/>
  <c r="N3964" i="1" s="1"/>
  <c r="M3965" i="1"/>
  <c r="N3965" i="1" s="1"/>
  <c r="M3966" i="1"/>
  <c r="N3966" i="1" s="1"/>
  <c r="M3967" i="1"/>
  <c r="N3967" i="1" s="1"/>
  <c r="M3968" i="1"/>
  <c r="N3968" i="1" s="1"/>
  <c r="M3969" i="1"/>
  <c r="N3969" i="1" s="1"/>
  <c r="M3970" i="1"/>
  <c r="N3970" i="1" s="1"/>
  <c r="M3971" i="1"/>
  <c r="N3971" i="1" s="1"/>
  <c r="M3972" i="1"/>
  <c r="N3972" i="1" s="1"/>
  <c r="M3973" i="1"/>
  <c r="N3973" i="1" s="1"/>
  <c r="M3974" i="1"/>
  <c r="N3974" i="1" s="1"/>
  <c r="M3975" i="1"/>
  <c r="N3975" i="1" s="1"/>
  <c r="M3976" i="1"/>
  <c r="N3976" i="1" s="1"/>
  <c r="M3977" i="1"/>
  <c r="N3977" i="1" s="1"/>
  <c r="M3978" i="1"/>
  <c r="N3978" i="1" s="1"/>
  <c r="M3979" i="1"/>
  <c r="N3979" i="1" s="1"/>
  <c r="M3980" i="1"/>
  <c r="N3980" i="1" s="1"/>
  <c r="M3981" i="1"/>
  <c r="N3981" i="1" s="1"/>
  <c r="M3982" i="1"/>
  <c r="N3982" i="1" s="1"/>
  <c r="M3983" i="1"/>
  <c r="N3983" i="1" s="1"/>
  <c r="M3984" i="1"/>
  <c r="N3984" i="1" s="1"/>
  <c r="M3985" i="1"/>
  <c r="N3985" i="1" s="1"/>
  <c r="M3986" i="1"/>
  <c r="N3986" i="1" s="1"/>
  <c r="M3987" i="1"/>
  <c r="N3987" i="1" s="1"/>
  <c r="M3988" i="1"/>
  <c r="N3988" i="1" s="1"/>
  <c r="M3989" i="1"/>
  <c r="N3989" i="1" s="1"/>
  <c r="M3990" i="1"/>
  <c r="N3990" i="1" s="1"/>
  <c r="M3991" i="1"/>
  <c r="N3991" i="1" s="1"/>
  <c r="M3992" i="1"/>
  <c r="N3992" i="1" s="1"/>
  <c r="M3993" i="1"/>
  <c r="N3993" i="1" s="1"/>
  <c r="M3994" i="1"/>
  <c r="N3994" i="1" s="1"/>
  <c r="M3995" i="1"/>
  <c r="N3995" i="1" s="1"/>
  <c r="M3996" i="1"/>
  <c r="N3996" i="1" s="1"/>
  <c r="M3997" i="1"/>
  <c r="N3997" i="1" s="1"/>
  <c r="M3998" i="1"/>
  <c r="N3998" i="1" s="1"/>
  <c r="M3999" i="1"/>
  <c r="N3999" i="1" s="1"/>
  <c r="M4000" i="1"/>
  <c r="N4000" i="1" s="1"/>
  <c r="M4001" i="1"/>
  <c r="N4001" i="1" s="1"/>
  <c r="M4002" i="1"/>
  <c r="N4002" i="1" s="1"/>
  <c r="M4003" i="1"/>
  <c r="N4003" i="1" s="1"/>
  <c r="M4004" i="1"/>
  <c r="N4004" i="1" s="1"/>
  <c r="M4005" i="1"/>
  <c r="N4005" i="1" s="1"/>
  <c r="M4006" i="1"/>
  <c r="N4006" i="1" s="1"/>
  <c r="M4007" i="1"/>
  <c r="N4007" i="1" s="1"/>
  <c r="M4008" i="1"/>
  <c r="N4008" i="1" s="1"/>
  <c r="M4009" i="1"/>
  <c r="N4009" i="1" s="1"/>
  <c r="M4010" i="1"/>
  <c r="N4010" i="1" s="1"/>
  <c r="M4011" i="1"/>
  <c r="N4011" i="1" s="1"/>
  <c r="M4012" i="1"/>
  <c r="N4012" i="1" s="1"/>
  <c r="M4013" i="1"/>
  <c r="N4013" i="1" s="1"/>
  <c r="M4014" i="1"/>
  <c r="N4014" i="1" s="1"/>
  <c r="M4015" i="1"/>
  <c r="N4015" i="1" s="1"/>
  <c r="M4016" i="1"/>
  <c r="N4016" i="1" s="1"/>
  <c r="M4017" i="1"/>
  <c r="N4017" i="1" s="1"/>
  <c r="M4018" i="1"/>
  <c r="N4018" i="1" s="1"/>
  <c r="M4019" i="1"/>
  <c r="N4019" i="1" s="1"/>
  <c r="M4020" i="1"/>
  <c r="N4020" i="1" s="1"/>
  <c r="M4021" i="1"/>
  <c r="N4021" i="1" s="1"/>
  <c r="M4022" i="1"/>
  <c r="N4022" i="1" s="1"/>
  <c r="M4023" i="1"/>
  <c r="N4023" i="1" s="1"/>
  <c r="M4024" i="1"/>
  <c r="N4024" i="1" s="1"/>
  <c r="M4025" i="1"/>
  <c r="N4025" i="1" s="1"/>
  <c r="M4026" i="1"/>
  <c r="N4026" i="1" s="1"/>
  <c r="M4027" i="1"/>
  <c r="N4027" i="1" s="1"/>
  <c r="M4028" i="1"/>
  <c r="N4028" i="1" s="1"/>
  <c r="M4029" i="1"/>
  <c r="N4029" i="1" s="1"/>
  <c r="M4030" i="1"/>
  <c r="N4030" i="1" s="1"/>
  <c r="M4031" i="1"/>
  <c r="N4031" i="1" s="1"/>
  <c r="M4032" i="1"/>
  <c r="N4032" i="1" s="1"/>
  <c r="M4033" i="1"/>
  <c r="N4033" i="1" s="1"/>
  <c r="M4034" i="1"/>
  <c r="N4034" i="1" s="1"/>
  <c r="M4035" i="1"/>
  <c r="N4035" i="1" s="1"/>
  <c r="M4036" i="1"/>
  <c r="N4036" i="1" s="1"/>
  <c r="M4037" i="1"/>
  <c r="N4037" i="1" s="1"/>
  <c r="M4038" i="1"/>
  <c r="N4038" i="1" s="1"/>
  <c r="M4039" i="1"/>
  <c r="N4039" i="1" s="1"/>
  <c r="M4040" i="1"/>
  <c r="N4040" i="1" s="1"/>
  <c r="M4041" i="1"/>
  <c r="N4041" i="1" s="1"/>
  <c r="M4042" i="1"/>
  <c r="N4042" i="1" s="1"/>
  <c r="M4043" i="1"/>
  <c r="N4043" i="1" s="1"/>
  <c r="M4044" i="1"/>
  <c r="N4044" i="1" s="1"/>
  <c r="M4045" i="1"/>
  <c r="N4045" i="1" s="1"/>
  <c r="M4046" i="1"/>
  <c r="N4046" i="1" s="1"/>
  <c r="M4047" i="1"/>
  <c r="N4047" i="1" s="1"/>
  <c r="M4048" i="1"/>
  <c r="N4048" i="1" s="1"/>
  <c r="M4049" i="1"/>
  <c r="N4049" i="1" s="1"/>
  <c r="M4050" i="1"/>
  <c r="N4050" i="1" s="1"/>
  <c r="M4051" i="1"/>
  <c r="N4051" i="1" s="1"/>
  <c r="M4052" i="1"/>
  <c r="N4052" i="1" s="1"/>
  <c r="M4053" i="1"/>
  <c r="N4053" i="1" s="1"/>
  <c r="M4054" i="1"/>
  <c r="N4054" i="1" s="1"/>
  <c r="M4055" i="1"/>
  <c r="N4055" i="1" s="1"/>
  <c r="M4056" i="1"/>
  <c r="N4056" i="1" s="1"/>
  <c r="M4057" i="1"/>
  <c r="N4057" i="1" s="1"/>
  <c r="M4058" i="1"/>
  <c r="N4058" i="1" s="1"/>
  <c r="M4059" i="1"/>
  <c r="N4059" i="1" s="1"/>
  <c r="M4060" i="1"/>
  <c r="N4060" i="1" s="1"/>
  <c r="M4061" i="1"/>
  <c r="N4061" i="1" s="1"/>
  <c r="M4062" i="1"/>
  <c r="N4062" i="1" s="1"/>
  <c r="M4063" i="1"/>
  <c r="N4063" i="1" s="1"/>
  <c r="M4064" i="1"/>
  <c r="N4064" i="1" s="1"/>
  <c r="M4065" i="1"/>
  <c r="N4065" i="1" s="1"/>
  <c r="M4066" i="1"/>
  <c r="N4066" i="1" s="1"/>
  <c r="M4067" i="1"/>
  <c r="N4067" i="1" s="1"/>
  <c r="M4068" i="1"/>
  <c r="N4068" i="1" s="1"/>
  <c r="M4069" i="1"/>
  <c r="N4069" i="1" s="1"/>
  <c r="M4070" i="1"/>
  <c r="N4070" i="1" s="1"/>
  <c r="M4071" i="1"/>
  <c r="N4071" i="1" s="1"/>
  <c r="M4072" i="1"/>
  <c r="N4072" i="1" s="1"/>
  <c r="M4073" i="1"/>
  <c r="N4073" i="1" s="1"/>
  <c r="M4074" i="1"/>
  <c r="N4074" i="1" s="1"/>
  <c r="M4075" i="1"/>
  <c r="N4075" i="1" s="1"/>
  <c r="M4076" i="1"/>
  <c r="N4076" i="1" s="1"/>
  <c r="M4077" i="1"/>
  <c r="N4077" i="1" s="1"/>
  <c r="M4078" i="1"/>
  <c r="N4078" i="1" s="1"/>
  <c r="M4079" i="1"/>
  <c r="N4079" i="1" s="1"/>
  <c r="M4080" i="1"/>
  <c r="N4080" i="1" s="1"/>
  <c r="M4081" i="1"/>
  <c r="N4081" i="1" s="1"/>
  <c r="M4082" i="1"/>
  <c r="N4082" i="1" s="1"/>
  <c r="M4083" i="1"/>
  <c r="N4083" i="1" s="1"/>
  <c r="M4084" i="1"/>
  <c r="N4084" i="1" s="1"/>
  <c r="M4085" i="1"/>
  <c r="N4085" i="1" s="1"/>
  <c r="M4086" i="1"/>
  <c r="N4086" i="1" s="1"/>
  <c r="M4087" i="1"/>
  <c r="N4087" i="1" s="1"/>
  <c r="M4088" i="1"/>
  <c r="N4088" i="1" s="1"/>
  <c r="M4089" i="1"/>
  <c r="N4089" i="1" s="1"/>
  <c r="M4090" i="1"/>
  <c r="N4090" i="1" s="1"/>
  <c r="M4091" i="1"/>
  <c r="N4091" i="1" s="1"/>
  <c r="M4092" i="1"/>
  <c r="N4092" i="1" s="1"/>
  <c r="M4093" i="1"/>
  <c r="N4093" i="1" s="1"/>
  <c r="M4094" i="1"/>
  <c r="N4094" i="1" s="1"/>
  <c r="M4095" i="1"/>
  <c r="N4095" i="1" s="1"/>
  <c r="M4096" i="1"/>
  <c r="N4096" i="1" s="1"/>
  <c r="M4097" i="1"/>
  <c r="N4097" i="1" s="1"/>
  <c r="M4098" i="1"/>
  <c r="N4098" i="1" s="1"/>
  <c r="M4099" i="1"/>
  <c r="N4099" i="1" s="1"/>
  <c r="M4100" i="1"/>
  <c r="N4100" i="1" s="1"/>
  <c r="M4101" i="1"/>
  <c r="N4101" i="1" s="1"/>
  <c r="M4102" i="1"/>
  <c r="N4102" i="1" s="1"/>
  <c r="M4103" i="1"/>
  <c r="N4103" i="1" s="1"/>
  <c r="M4104" i="1"/>
  <c r="N4104" i="1" s="1"/>
  <c r="M4105" i="1"/>
  <c r="N4105" i="1" s="1"/>
  <c r="M4106" i="1"/>
  <c r="N4106" i="1" s="1"/>
  <c r="M4107" i="1"/>
  <c r="N4107" i="1" s="1"/>
  <c r="M4108" i="1"/>
  <c r="N4108" i="1" s="1"/>
  <c r="M4109" i="1"/>
  <c r="N4109" i="1" s="1"/>
  <c r="M4110" i="1"/>
  <c r="N4110" i="1" s="1"/>
  <c r="M4111" i="1"/>
  <c r="N4111" i="1" s="1"/>
  <c r="M4112" i="1"/>
  <c r="N4112" i="1" s="1"/>
  <c r="M4113" i="1"/>
  <c r="N4113" i="1" s="1"/>
  <c r="M4114" i="1"/>
  <c r="N4114" i="1" s="1"/>
  <c r="M4115" i="1"/>
  <c r="N4115" i="1" s="1"/>
  <c r="M4116" i="1"/>
  <c r="N4116" i="1" s="1"/>
  <c r="M4117" i="1"/>
  <c r="N4117" i="1" s="1"/>
  <c r="M4118" i="1"/>
  <c r="N4118" i="1" s="1"/>
  <c r="M4119" i="1"/>
  <c r="N4119" i="1" s="1"/>
  <c r="M4120" i="1"/>
  <c r="N4120" i="1" s="1"/>
  <c r="M4121" i="1"/>
  <c r="N4121" i="1" s="1"/>
  <c r="M4122" i="1"/>
  <c r="N4122" i="1" s="1"/>
  <c r="M4123" i="1"/>
  <c r="N4123" i="1" s="1"/>
  <c r="M4124" i="1"/>
  <c r="N4124" i="1" s="1"/>
  <c r="M4125" i="1"/>
  <c r="N4125" i="1" s="1"/>
  <c r="M4126" i="1"/>
  <c r="N4126" i="1" s="1"/>
  <c r="M4127" i="1"/>
  <c r="N4127" i="1" s="1"/>
  <c r="M4128" i="1"/>
  <c r="N4128" i="1" s="1"/>
  <c r="M4129" i="1"/>
  <c r="N4129" i="1" s="1"/>
  <c r="M4130" i="1"/>
  <c r="N4130" i="1" s="1"/>
  <c r="M4131" i="1"/>
  <c r="N4131" i="1" s="1"/>
  <c r="M4132" i="1"/>
  <c r="N4132" i="1" s="1"/>
  <c r="M4133" i="1"/>
  <c r="N4133" i="1" s="1"/>
  <c r="M4134" i="1"/>
  <c r="N4134" i="1" s="1"/>
  <c r="M4135" i="1"/>
  <c r="N4135" i="1" s="1"/>
  <c r="M4136" i="1"/>
  <c r="N4136" i="1" s="1"/>
  <c r="M4137" i="1"/>
  <c r="N4137" i="1" s="1"/>
  <c r="M4138" i="1"/>
  <c r="N4138" i="1" s="1"/>
  <c r="M4139" i="1"/>
  <c r="N4139" i="1" s="1"/>
  <c r="M4140" i="1"/>
  <c r="N4140" i="1" s="1"/>
  <c r="M4141" i="1"/>
  <c r="N4141" i="1" s="1"/>
  <c r="M4142" i="1"/>
  <c r="N4142" i="1" s="1"/>
  <c r="M4143" i="1"/>
  <c r="N4143" i="1" s="1"/>
  <c r="M4144" i="1"/>
  <c r="N4144" i="1" s="1"/>
  <c r="M4145" i="1"/>
  <c r="N4145" i="1" s="1"/>
  <c r="M4146" i="1"/>
  <c r="N4146" i="1" s="1"/>
  <c r="M4147" i="1"/>
  <c r="N4147" i="1" s="1"/>
  <c r="M4148" i="1"/>
  <c r="N4148" i="1" s="1"/>
  <c r="M4149" i="1"/>
  <c r="N4149" i="1" s="1"/>
  <c r="M4150" i="1"/>
  <c r="N4150" i="1" s="1"/>
  <c r="M4151" i="1"/>
  <c r="N4151" i="1" s="1"/>
  <c r="M4152" i="1"/>
  <c r="N4152" i="1" s="1"/>
  <c r="M4153" i="1"/>
  <c r="N4153" i="1" s="1"/>
  <c r="M4154" i="1"/>
  <c r="N4154" i="1" s="1"/>
  <c r="M4155" i="1"/>
  <c r="N4155" i="1" s="1"/>
  <c r="M4156" i="1"/>
  <c r="N4156" i="1" s="1"/>
  <c r="M4157" i="1"/>
  <c r="N4157" i="1" s="1"/>
  <c r="M4158" i="1"/>
  <c r="N4158" i="1" s="1"/>
  <c r="M4159" i="1"/>
  <c r="N4159" i="1" s="1"/>
  <c r="M4160" i="1"/>
  <c r="N4160" i="1" s="1"/>
  <c r="M4161" i="1"/>
  <c r="N4161" i="1" s="1"/>
  <c r="M4162" i="1"/>
  <c r="N4162" i="1" s="1"/>
  <c r="M4163" i="1"/>
  <c r="N4163" i="1" s="1"/>
  <c r="M4164" i="1"/>
  <c r="N4164" i="1" s="1"/>
  <c r="M4165" i="1"/>
  <c r="N4165" i="1" s="1"/>
  <c r="M4166" i="1"/>
  <c r="N4166" i="1" s="1"/>
  <c r="M4167" i="1"/>
  <c r="N4167" i="1" s="1"/>
  <c r="M4168" i="1"/>
  <c r="N4168" i="1" s="1"/>
  <c r="M4169" i="1"/>
  <c r="N4169" i="1" s="1"/>
  <c r="M4170" i="1"/>
  <c r="N4170" i="1" s="1"/>
  <c r="M4171" i="1"/>
  <c r="N4171" i="1" s="1"/>
  <c r="M4172" i="1"/>
  <c r="N4172" i="1" s="1"/>
  <c r="M4173" i="1"/>
  <c r="N4173" i="1" s="1"/>
  <c r="M4174" i="1"/>
  <c r="N4174" i="1" s="1"/>
  <c r="M4175" i="1"/>
  <c r="N4175" i="1" s="1"/>
  <c r="M4176" i="1"/>
  <c r="N4176" i="1" s="1"/>
  <c r="M4177" i="1"/>
  <c r="N4177" i="1" s="1"/>
  <c r="M4178" i="1"/>
  <c r="N4178" i="1" s="1"/>
  <c r="M4179" i="1"/>
  <c r="N4179" i="1" s="1"/>
  <c r="M4180" i="1"/>
  <c r="N4180" i="1" s="1"/>
  <c r="M4181" i="1"/>
  <c r="N4181" i="1" s="1"/>
  <c r="M4182" i="1"/>
  <c r="N4182" i="1" s="1"/>
  <c r="M4183" i="1"/>
  <c r="N4183" i="1" s="1"/>
  <c r="M4184" i="1"/>
  <c r="N4184" i="1" s="1"/>
  <c r="M4185" i="1"/>
  <c r="N4185" i="1" s="1"/>
  <c r="M4186" i="1"/>
  <c r="N4186" i="1" s="1"/>
  <c r="M4187" i="1"/>
  <c r="N4187" i="1" s="1"/>
  <c r="M4188" i="1"/>
  <c r="N4188" i="1" s="1"/>
  <c r="M4189" i="1"/>
  <c r="N4189" i="1" s="1"/>
  <c r="M4190" i="1"/>
  <c r="N4190" i="1" s="1"/>
  <c r="M4191" i="1"/>
  <c r="N4191" i="1" s="1"/>
  <c r="M4192" i="1"/>
  <c r="N4192" i="1" s="1"/>
  <c r="M4193" i="1"/>
  <c r="N4193" i="1" s="1"/>
  <c r="M4194" i="1"/>
  <c r="N4194" i="1" s="1"/>
  <c r="M4195" i="1"/>
  <c r="N4195" i="1" s="1"/>
  <c r="M4196" i="1"/>
  <c r="N4196" i="1" s="1"/>
  <c r="M4197" i="1"/>
  <c r="N4197" i="1" s="1"/>
  <c r="M4198" i="1"/>
  <c r="N4198" i="1" s="1"/>
  <c r="M4199" i="1"/>
  <c r="N4199" i="1" s="1"/>
  <c r="M4200" i="1"/>
  <c r="N4200" i="1" s="1"/>
  <c r="M4201" i="1"/>
  <c r="N4201" i="1" s="1"/>
  <c r="M4202" i="1"/>
  <c r="N4202" i="1" s="1"/>
  <c r="M4203" i="1"/>
  <c r="N4203" i="1" s="1"/>
  <c r="M4204" i="1"/>
  <c r="N4204" i="1" s="1"/>
  <c r="M4205" i="1"/>
  <c r="N4205" i="1" s="1"/>
  <c r="M4206" i="1"/>
  <c r="N4206" i="1" s="1"/>
  <c r="M4207" i="1"/>
  <c r="N4207" i="1" s="1"/>
  <c r="M4208" i="1"/>
  <c r="N4208" i="1" s="1"/>
  <c r="M4209" i="1"/>
  <c r="N4209" i="1" s="1"/>
  <c r="M4210" i="1"/>
  <c r="N4210" i="1" s="1"/>
  <c r="M4211" i="1"/>
  <c r="N4211" i="1" s="1"/>
  <c r="M4212" i="1"/>
  <c r="N4212" i="1" s="1"/>
  <c r="M4213" i="1"/>
  <c r="N4213" i="1" s="1"/>
  <c r="M4214" i="1"/>
  <c r="N4214" i="1" s="1"/>
  <c r="M4215" i="1"/>
  <c r="N4215" i="1" s="1"/>
  <c r="M4216" i="1"/>
  <c r="N4216" i="1" s="1"/>
  <c r="M4217" i="1"/>
  <c r="N4217" i="1" s="1"/>
  <c r="M4218" i="1"/>
  <c r="N4218" i="1" s="1"/>
  <c r="M4219" i="1"/>
  <c r="N4219" i="1" s="1"/>
  <c r="M4220" i="1"/>
  <c r="N4220" i="1" s="1"/>
  <c r="M4221" i="1"/>
  <c r="N4221" i="1" s="1"/>
  <c r="M4222" i="1"/>
  <c r="N4222" i="1" s="1"/>
  <c r="M4223" i="1"/>
  <c r="N4223" i="1" s="1"/>
  <c r="M4224" i="1"/>
  <c r="N4224" i="1" s="1"/>
  <c r="M4225" i="1"/>
  <c r="N4225" i="1" s="1"/>
  <c r="M4226" i="1"/>
  <c r="N4226" i="1" s="1"/>
  <c r="M4227" i="1"/>
  <c r="N4227" i="1" s="1"/>
  <c r="M4228" i="1"/>
  <c r="N4228" i="1" s="1"/>
  <c r="M4229" i="1"/>
  <c r="N4229" i="1" s="1"/>
  <c r="M4230" i="1"/>
  <c r="N4230" i="1" s="1"/>
  <c r="M4231" i="1"/>
  <c r="N4231" i="1" s="1"/>
  <c r="M4232" i="1"/>
  <c r="N4232" i="1" s="1"/>
  <c r="M4233" i="1"/>
  <c r="N4233" i="1" s="1"/>
  <c r="M4234" i="1"/>
  <c r="N4234" i="1" s="1"/>
  <c r="M4235" i="1"/>
  <c r="N4235" i="1" s="1"/>
  <c r="M4236" i="1"/>
  <c r="N4236" i="1" s="1"/>
  <c r="M4237" i="1"/>
  <c r="N4237" i="1" s="1"/>
  <c r="M4238" i="1"/>
  <c r="N4238" i="1" s="1"/>
  <c r="M4239" i="1"/>
  <c r="N4239" i="1" s="1"/>
  <c r="M4240" i="1"/>
  <c r="N4240" i="1" s="1"/>
  <c r="M4241" i="1"/>
  <c r="N4241" i="1" s="1"/>
  <c r="M4242" i="1"/>
  <c r="N4242" i="1" s="1"/>
  <c r="M4243" i="1"/>
  <c r="N4243" i="1" s="1"/>
  <c r="M4244" i="1"/>
  <c r="N4244" i="1" s="1"/>
  <c r="M4245" i="1"/>
  <c r="N4245" i="1" s="1"/>
  <c r="M4246" i="1"/>
  <c r="N4246" i="1" s="1"/>
  <c r="M4247" i="1"/>
  <c r="N4247" i="1" s="1"/>
  <c r="M4248" i="1"/>
  <c r="N4248" i="1" s="1"/>
  <c r="M4249" i="1"/>
  <c r="N4249" i="1" s="1"/>
  <c r="M4250" i="1"/>
  <c r="N4250" i="1" s="1"/>
  <c r="M4251" i="1"/>
  <c r="N4251" i="1" s="1"/>
  <c r="M4252" i="1"/>
  <c r="N4252" i="1" s="1"/>
  <c r="M4253" i="1"/>
  <c r="N4253" i="1" s="1"/>
  <c r="M4254" i="1"/>
  <c r="N4254" i="1" s="1"/>
  <c r="M4255" i="1"/>
  <c r="N4255" i="1" s="1"/>
  <c r="M4256" i="1"/>
  <c r="N4256" i="1" s="1"/>
  <c r="M4257" i="1"/>
  <c r="N4257" i="1" s="1"/>
  <c r="M4258" i="1"/>
  <c r="N4258" i="1" s="1"/>
  <c r="M4259" i="1"/>
  <c r="N4259" i="1" s="1"/>
  <c r="M4260" i="1"/>
  <c r="N4260" i="1" s="1"/>
  <c r="M4261" i="1"/>
  <c r="N4261" i="1" s="1"/>
  <c r="M4262" i="1"/>
  <c r="N4262" i="1" s="1"/>
  <c r="M4263" i="1"/>
  <c r="N4263" i="1" s="1"/>
  <c r="M4264" i="1"/>
  <c r="N4264" i="1" s="1"/>
  <c r="M4265" i="1"/>
  <c r="N4265" i="1" s="1"/>
  <c r="M4266" i="1"/>
  <c r="N4266" i="1" s="1"/>
  <c r="M4267" i="1"/>
  <c r="N4267" i="1" s="1"/>
  <c r="M4268" i="1"/>
  <c r="N4268" i="1" s="1"/>
  <c r="M4269" i="1"/>
  <c r="N4269" i="1" s="1"/>
  <c r="M4270" i="1"/>
  <c r="N4270" i="1" s="1"/>
  <c r="M4271" i="1"/>
  <c r="N4271" i="1" s="1"/>
  <c r="M4272" i="1"/>
  <c r="N4272" i="1" s="1"/>
  <c r="M4273" i="1"/>
  <c r="N4273" i="1" s="1"/>
  <c r="M4274" i="1"/>
  <c r="N4274" i="1" s="1"/>
  <c r="M4275" i="1"/>
  <c r="N4275" i="1" s="1"/>
  <c r="M4276" i="1"/>
  <c r="N4276" i="1" s="1"/>
  <c r="M4277" i="1"/>
  <c r="N4277" i="1" s="1"/>
  <c r="M4278" i="1"/>
  <c r="N4278" i="1" s="1"/>
  <c r="M4279" i="1"/>
  <c r="N4279" i="1" s="1"/>
  <c r="M4280" i="1"/>
  <c r="N4280" i="1" s="1"/>
  <c r="M4281" i="1"/>
  <c r="N4281" i="1" s="1"/>
  <c r="M4282" i="1"/>
  <c r="N4282" i="1" s="1"/>
  <c r="M4283" i="1"/>
  <c r="N4283" i="1" s="1"/>
  <c r="M4284" i="1"/>
  <c r="N4284" i="1" s="1"/>
  <c r="M4285" i="1"/>
  <c r="N4285" i="1" s="1"/>
  <c r="M4286" i="1"/>
  <c r="N4286" i="1" s="1"/>
  <c r="M4287" i="1"/>
  <c r="N4287" i="1" s="1"/>
  <c r="M4288" i="1"/>
  <c r="N4288" i="1" s="1"/>
  <c r="M4289" i="1"/>
  <c r="N4289" i="1" s="1"/>
  <c r="M4290" i="1"/>
  <c r="N4290" i="1" s="1"/>
  <c r="M4291" i="1"/>
  <c r="N4291" i="1" s="1"/>
  <c r="M4292" i="1"/>
  <c r="N4292" i="1" s="1"/>
  <c r="M4293" i="1"/>
  <c r="N4293" i="1" s="1"/>
  <c r="M4294" i="1"/>
  <c r="N4294" i="1" s="1"/>
  <c r="M4295" i="1"/>
  <c r="N4295" i="1" s="1"/>
  <c r="M4296" i="1"/>
  <c r="N4296" i="1" s="1"/>
  <c r="M4297" i="1"/>
  <c r="N4297" i="1" s="1"/>
  <c r="M4298" i="1"/>
  <c r="N4298" i="1" s="1"/>
  <c r="M4299" i="1"/>
  <c r="N4299" i="1" s="1"/>
  <c r="M4300" i="1"/>
  <c r="N4300" i="1" s="1"/>
  <c r="M4301" i="1"/>
  <c r="N4301" i="1" s="1"/>
  <c r="M4302" i="1"/>
  <c r="N4302" i="1" s="1"/>
  <c r="M4303" i="1"/>
  <c r="N4303" i="1" s="1"/>
  <c r="M4304" i="1"/>
  <c r="N4304" i="1" s="1"/>
  <c r="M4305" i="1"/>
  <c r="N4305" i="1" s="1"/>
  <c r="M4306" i="1"/>
  <c r="N4306" i="1" s="1"/>
  <c r="M4307" i="1"/>
  <c r="N4307" i="1" s="1"/>
  <c r="M4308" i="1"/>
  <c r="N4308" i="1" s="1"/>
  <c r="M4309" i="1"/>
  <c r="N4309" i="1" s="1"/>
  <c r="M4310" i="1"/>
  <c r="N4310" i="1" s="1"/>
  <c r="M4311" i="1"/>
  <c r="N4311" i="1" s="1"/>
  <c r="M4312" i="1"/>
  <c r="N4312" i="1" s="1"/>
  <c r="M4313" i="1"/>
  <c r="N4313" i="1" s="1"/>
  <c r="M4314" i="1"/>
  <c r="N4314" i="1" s="1"/>
  <c r="M4315" i="1"/>
  <c r="N4315" i="1" s="1"/>
  <c r="M4316" i="1"/>
  <c r="N4316" i="1" s="1"/>
  <c r="M4317" i="1"/>
  <c r="N4317" i="1" s="1"/>
  <c r="M4318" i="1"/>
  <c r="N4318" i="1" s="1"/>
  <c r="M4319" i="1"/>
  <c r="N4319" i="1" s="1"/>
  <c r="M4320" i="1"/>
  <c r="N4320" i="1" s="1"/>
  <c r="M4321" i="1"/>
  <c r="N4321" i="1" s="1"/>
  <c r="M4322" i="1"/>
  <c r="N4322" i="1" s="1"/>
  <c r="M4323" i="1"/>
  <c r="N4323" i="1" s="1"/>
  <c r="M4324" i="1"/>
  <c r="N4324" i="1" s="1"/>
  <c r="M4325" i="1"/>
  <c r="N4325" i="1" s="1"/>
  <c r="M4326" i="1"/>
  <c r="N4326" i="1" s="1"/>
  <c r="M4327" i="1"/>
  <c r="N4327" i="1" s="1"/>
  <c r="M4328" i="1"/>
  <c r="N4328" i="1" s="1"/>
  <c r="M4329" i="1"/>
  <c r="N4329" i="1" s="1"/>
  <c r="M4330" i="1"/>
  <c r="N4330" i="1" s="1"/>
  <c r="M4331" i="1"/>
  <c r="N4331" i="1" s="1"/>
  <c r="M4332" i="1"/>
  <c r="N4332" i="1" s="1"/>
  <c r="M4333" i="1"/>
  <c r="N4333" i="1" s="1"/>
  <c r="M4334" i="1"/>
  <c r="N4334" i="1" s="1"/>
  <c r="M4335" i="1"/>
  <c r="N4335" i="1" s="1"/>
  <c r="M4336" i="1"/>
  <c r="N4336" i="1" s="1"/>
  <c r="M4337" i="1"/>
  <c r="N4337" i="1" s="1"/>
  <c r="M4338" i="1"/>
  <c r="N4338" i="1" s="1"/>
  <c r="M4339" i="1"/>
  <c r="N4339" i="1" s="1"/>
  <c r="M4340" i="1"/>
  <c r="N4340" i="1" s="1"/>
  <c r="M4341" i="1"/>
  <c r="N4341" i="1" s="1"/>
  <c r="M4342" i="1"/>
  <c r="N4342" i="1" s="1"/>
  <c r="M4343" i="1"/>
  <c r="N4343" i="1" s="1"/>
  <c r="M4344" i="1"/>
  <c r="N4344" i="1" s="1"/>
  <c r="M4345" i="1"/>
  <c r="N4345" i="1" s="1"/>
  <c r="M4346" i="1"/>
  <c r="N4346" i="1" s="1"/>
  <c r="M4347" i="1"/>
  <c r="N4347" i="1" s="1"/>
  <c r="M4348" i="1"/>
  <c r="N4348" i="1" s="1"/>
  <c r="M4349" i="1"/>
  <c r="N4349" i="1" s="1"/>
  <c r="M4350" i="1"/>
  <c r="N4350" i="1" s="1"/>
  <c r="M4351" i="1"/>
  <c r="N4351" i="1" s="1"/>
  <c r="M4352" i="1"/>
  <c r="N4352" i="1" s="1"/>
  <c r="M4353" i="1"/>
  <c r="N4353" i="1" s="1"/>
  <c r="M4354" i="1"/>
  <c r="N4354" i="1" s="1"/>
  <c r="M4355" i="1"/>
  <c r="N4355" i="1" s="1"/>
  <c r="M4356" i="1"/>
  <c r="N4356" i="1" s="1"/>
  <c r="M4357" i="1"/>
  <c r="N4357" i="1" s="1"/>
  <c r="M4358" i="1"/>
  <c r="N4358" i="1" s="1"/>
  <c r="M4359" i="1"/>
  <c r="N4359" i="1" s="1"/>
  <c r="M4360" i="1"/>
  <c r="N4360" i="1" s="1"/>
  <c r="M4361" i="1"/>
  <c r="N4361" i="1" s="1"/>
  <c r="M4362" i="1"/>
  <c r="N4362" i="1" s="1"/>
  <c r="M4363" i="1"/>
  <c r="N4363" i="1" s="1"/>
  <c r="M4364" i="1"/>
  <c r="N4364" i="1" s="1"/>
  <c r="M4365" i="1"/>
  <c r="N4365" i="1" s="1"/>
  <c r="M4366" i="1"/>
  <c r="N4366" i="1" s="1"/>
  <c r="M4367" i="1"/>
  <c r="N4367" i="1" s="1"/>
  <c r="M4368" i="1"/>
  <c r="N4368" i="1" s="1"/>
  <c r="M4369" i="1"/>
  <c r="N4369" i="1" s="1"/>
  <c r="M4370" i="1"/>
  <c r="N4370" i="1" s="1"/>
  <c r="M4371" i="1"/>
  <c r="N4371" i="1" s="1"/>
  <c r="M4372" i="1"/>
  <c r="N4372" i="1" s="1"/>
  <c r="M4373" i="1"/>
  <c r="N4373" i="1" s="1"/>
  <c r="M4374" i="1"/>
  <c r="N4374" i="1" s="1"/>
  <c r="M4375" i="1"/>
  <c r="N4375" i="1" s="1"/>
  <c r="M4376" i="1"/>
  <c r="N4376" i="1" s="1"/>
  <c r="M4377" i="1"/>
  <c r="N4377" i="1" s="1"/>
  <c r="M4378" i="1"/>
  <c r="N4378" i="1" s="1"/>
  <c r="M4379" i="1"/>
  <c r="N4379" i="1" s="1"/>
  <c r="M4380" i="1"/>
  <c r="N4380" i="1" s="1"/>
  <c r="M4381" i="1"/>
  <c r="N4381" i="1" s="1"/>
  <c r="M4382" i="1"/>
  <c r="N4382" i="1" s="1"/>
  <c r="M4383" i="1"/>
  <c r="N4383" i="1" s="1"/>
  <c r="M4384" i="1"/>
  <c r="N4384" i="1" s="1"/>
  <c r="M4385" i="1"/>
  <c r="N4385" i="1" s="1"/>
  <c r="M4386" i="1"/>
  <c r="N4386" i="1" s="1"/>
  <c r="M4387" i="1"/>
  <c r="N4387" i="1" s="1"/>
  <c r="M4388" i="1"/>
  <c r="N4388" i="1" s="1"/>
  <c r="M4389" i="1"/>
  <c r="N4389" i="1" s="1"/>
  <c r="M4390" i="1"/>
  <c r="N4390" i="1" s="1"/>
  <c r="M4391" i="1"/>
  <c r="N4391" i="1" s="1"/>
  <c r="M4392" i="1"/>
  <c r="N4392" i="1" s="1"/>
  <c r="M4393" i="1"/>
  <c r="N4393" i="1" s="1"/>
  <c r="M4394" i="1"/>
  <c r="N4394" i="1" s="1"/>
  <c r="M4395" i="1"/>
  <c r="N4395" i="1" s="1"/>
  <c r="M4396" i="1"/>
  <c r="N4396" i="1" s="1"/>
  <c r="M4397" i="1"/>
  <c r="N4397" i="1" s="1"/>
  <c r="M4398" i="1"/>
  <c r="N4398" i="1" s="1"/>
  <c r="M4399" i="1"/>
  <c r="N4399" i="1" s="1"/>
  <c r="M4400" i="1"/>
  <c r="N4400" i="1" s="1"/>
  <c r="M4401" i="1"/>
  <c r="N4401" i="1" s="1"/>
  <c r="M4402" i="1"/>
  <c r="N4402" i="1" s="1"/>
  <c r="M4403" i="1"/>
  <c r="N4403" i="1" s="1"/>
  <c r="M4404" i="1"/>
  <c r="N4404" i="1" s="1"/>
  <c r="M4405" i="1"/>
  <c r="N4405" i="1" s="1"/>
  <c r="M4406" i="1"/>
  <c r="N4406" i="1" s="1"/>
  <c r="M4407" i="1"/>
  <c r="N4407" i="1" s="1"/>
  <c r="M4408" i="1"/>
  <c r="N4408" i="1" s="1"/>
  <c r="M4409" i="1"/>
  <c r="N4409" i="1" s="1"/>
  <c r="M4410" i="1"/>
  <c r="N4410" i="1" s="1"/>
  <c r="M4411" i="1"/>
  <c r="N4411" i="1" s="1"/>
  <c r="M4412" i="1"/>
  <c r="N4412" i="1" s="1"/>
  <c r="M4413" i="1"/>
  <c r="N4413" i="1" s="1"/>
  <c r="M4414" i="1"/>
  <c r="N4414" i="1" s="1"/>
  <c r="M4415" i="1"/>
  <c r="N4415" i="1" s="1"/>
  <c r="M4416" i="1"/>
  <c r="N4416" i="1" s="1"/>
  <c r="M4417" i="1"/>
  <c r="N4417" i="1" s="1"/>
  <c r="M4418" i="1"/>
  <c r="N4418" i="1" s="1"/>
  <c r="M4419" i="1"/>
  <c r="N4419" i="1" s="1"/>
  <c r="M4420" i="1"/>
  <c r="N4420" i="1" s="1"/>
  <c r="M4421" i="1"/>
  <c r="N4421" i="1" s="1"/>
  <c r="M4422" i="1"/>
  <c r="N4422" i="1" s="1"/>
  <c r="M4423" i="1"/>
  <c r="N4423" i="1" s="1"/>
  <c r="M4424" i="1"/>
  <c r="N4424" i="1" s="1"/>
  <c r="M4425" i="1"/>
  <c r="N4425" i="1" s="1"/>
  <c r="M4426" i="1"/>
  <c r="N4426" i="1" s="1"/>
  <c r="M4427" i="1"/>
  <c r="N4427" i="1" s="1"/>
  <c r="M4428" i="1"/>
  <c r="N4428" i="1" s="1"/>
  <c r="M4429" i="1"/>
  <c r="N4429" i="1" s="1"/>
  <c r="M4430" i="1"/>
  <c r="N4430" i="1" s="1"/>
  <c r="M4431" i="1"/>
  <c r="N4431" i="1" s="1"/>
  <c r="M4432" i="1"/>
  <c r="N4432" i="1" s="1"/>
  <c r="M4433" i="1"/>
  <c r="N4433" i="1" s="1"/>
  <c r="M4434" i="1"/>
  <c r="N4434" i="1" s="1"/>
  <c r="M4435" i="1"/>
  <c r="N4435" i="1" s="1"/>
  <c r="M4436" i="1"/>
  <c r="N4436" i="1" s="1"/>
  <c r="M4437" i="1"/>
  <c r="N4437" i="1" s="1"/>
  <c r="M4438" i="1"/>
  <c r="N4438" i="1" s="1"/>
  <c r="M4439" i="1"/>
  <c r="N4439" i="1" s="1"/>
  <c r="M4440" i="1"/>
  <c r="N4440" i="1" s="1"/>
  <c r="M4441" i="1"/>
  <c r="N4441" i="1" s="1"/>
  <c r="M4442" i="1"/>
  <c r="N4442" i="1" s="1"/>
  <c r="M4443" i="1"/>
  <c r="N4443" i="1" s="1"/>
  <c r="M4444" i="1"/>
  <c r="N4444" i="1" s="1"/>
  <c r="M4445" i="1"/>
  <c r="N4445" i="1" s="1"/>
  <c r="M4446" i="1"/>
  <c r="N4446" i="1" s="1"/>
  <c r="M4447" i="1"/>
  <c r="N4447" i="1" s="1"/>
  <c r="M4448" i="1"/>
  <c r="N4448" i="1" s="1"/>
  <c r="M4449" i="1"/>
  <c r="N4449" i="1" s="1"/>
  <c r="M4450" i="1"/>
  <c r="N4450" i="1" s="1"/>
  <c r="M4451" i="1"/>
  <c r="N4451" i="1" s="1"/>
  <c r="M4452" i="1"/>
  <c r="N4452" i="1" s="1"/>
  <c r="M4453" i="1"/>
  <c r="N4453" i="1" s="1"/>
  <c r="M4454" i="1"/>
  <c r="N4454" i="1" s="1"/>
  <c r="M4455" i="1"/>
  <c r="N4455" i="1" s="1"/>
  <c r="M4456" i="1"/>
  <c r="N4456" i="1" s="1"/>
  <c r="M4457" i="1"/>
  <c r="N4457" i="1" s="1"/>
  <c r="M4458" i="1"/>
  <c r="N4458" i="1" s="1"/>
  <c r="M4459" i="1"/>
  <c r="N4459" i="1" s="1"/>
  <c r="M4460" i="1"/>
  <c r="N4460" i="1" s="1"/>
  <c r="M4461" i="1"/>
  <c r="N4461" i="1" s="1"/>
  <c r="M4462" i="1"/>
  <c r="N4462" i="1" s="1"/>
  <c r="M4463" i="1"/>
  <c r="N4463" i="1" s="1"/>
  <c r="M4464" i="1"/>
  <c r="N4464" i="1" s="1"/>
  <c r="M4465" i="1"/>
  <c r="N4465" i="1" s="1"/>
  <c r="M4466" i="1"/>
  <c r="N4466" i="1" s="1"/>
  <c r="M4467" i="1"/>
  <c r="N4467" i="1" s="1"/>
  <c r="M4468" i="1"/>
  <c r="N4468" i="1" s="1"/>
  <c r="M4469" i="1"/>
  <c r="N4469" i="1" s="1"/>
  <c r="M4470" i="1"/>
  <c r="N4470" i="1" s="1"/>
  <c r="M4471" i="1"/>
  <c r="N4471" i="1" s="1"/>
  <c r="M4472" i="1"/>
  <c r="N4472" i="1" s="1"/>
  <c r="M4473" i="1"/>
  <c r="N4473" i="1" s="1"/>
  <c r="M4474" i="1"/>
  <c r="N4474" i="1" s="1"/>
  <c r="M4475" i="1"/>
  <c r="N4475" i="1" s="1"/>
  <c r="M4476" i="1"/>
  <c r="N4476" i="1" s="1"/>
  <c r="M4477" i="1"/>
  <c r="N4477" i="1" s="1"/>
  <c r="M4478" i="1"/>
  <c r="N4478" i="1" s="1"/>
  <c r="M4479" i="1"/>
  <c r="N4479" i="1" s="1"/>
  <c r="M4480" i="1"/>
  <c r="N4480" i="1" s="1"/>
  <c r="M4481" i="1"/>
  <c r="N4481" i="1" s="1"/>
  <c r="M4482" i="1"/>
  <c r="N4482" i="1" s="1"/>
  <c r="M4483" i="1"/>
  <c r="N4483" i="1" s="1"/>
  <c r="M4484" i="1"/>
  <c r="N4484" i="1" s="1"/>
  <c r="M4485" i="1"/>
  <c r="N4485" i="1" s="1"/>
  <c r="M4486" i="1"/>
  <c r="N4486" i="1" s="1"/>
  <c r="M4487" i="1"/>
  <c r="N4487" i="1" s="1"/>
  <c r="M4488" i="1"/>
  <c r="N4488" i="1" s="1"/>
  <c r="M4489" i="1"/>
  <c r="N4489" i="1" s="1"/>
  <c r="M4490" i="1"/>
  <c r="N4490" i="1" s="1"/>
  <c r="M4491" i="1"/>
  <c r="N4491" i="1" s="1"/>
  <c r="M4492" i="1"/>
  <c r="N4492" i="1" s="1"/>
  <c r="M4493" i="1"/>
  <c r="N4493" i="1" s="1"/>
  <c r="M4494" i="1"/>
  <c r="N4494" i="1" s="1"/>
  <c r="M4495" i="1"/>
  <c r="N4495" i="1" s="1"/>
  <c r="M4496" i="1"/>
  <c r="N4496" i="1" s="1"/>
  <c r="M4497" i="1"/>
  <c r="N4497" i="1" s="1"/>
  <c r="M4498" i="1"/>
  <c r="N4498" i="1" s="1"/>
  <c r="M4499" i="1"/>
  <c r="N4499" i="1" s="1"/>
  <c r="M4500" i="1"/>
  <c r="N4500" i="1" s="1"/>
  <c r="M4501" i="1"/>
  <c r="N4501" i="1" s="1"/>
  <c r="M4502" i="1"/>
  <c r="N4502" i="1" s="1"/>
  <c r="M4503" i="1"/>
  <c r="N4503" i="1" s="1"/>
  <c r="M4504" i="1"/>
  <c r="N4504" i="1" s="1"/>
  <c r="M4505" i="1"/>
  <c r="N4505" i="1" s="1"/>
  <c r="M4506" i="1"/>
  <c r="N4506" i="1" s="1"/>
  <c r="M4507" i="1"/>
  <c r="N4507" i="1" s="1"/>
  <c r="M4508" i="1"/>
  <c r="N4508" i="1" s="1"/>
  <c r="M4509" i="1"/>
  <c r="N4509" i="1" s="1"/>
  <c r="M4510" i="1"/>
  <c r="N4510" i="1" s="1"/>
  <c r="M4511" i="1"/>
  <c r="N4511" i="1" s="1"/>
  <c r="M4512" i="1"/>
  <c r="N4512" i="1" s="1"/>
  <c r="M4513" i="1"/>
  <c r="N4513" i="1" s="1"/>
  <c r="M4514" i="1"/>
  <c r="N4514" i="1" s="1"/>
  <c r="M4515" i="1"/>
  <c r="N4515" i="1" s="1"/>
  <c r="M4516" i="1"/>
  <c r="N4516" i="1" s="1"/>
  <c r="M4517" i="1"/>
  <c r="N4517" i="1" s="1"/>
  <c r="M4518" i="1"/>
  <c r="N4518" i="1" s="1"/>
  <c r="M4519" i="1"/>
  <c r="N4519" i="1" s="1"/>
  <c r="M4520" i="1"/>
  <c r="N4520" i="1" s="1"/>
  <c r="M4521" i="1"/>
  <c r="N4521" i="1" s="1"/>
  <c r="M4522" i="1"/>
  <c r="N4522" i="1" s="1"/>
  <c r="M4523" i="1"/>
  <c r="N4523" i="1" s="1"/>
  <c r="M4524" i="1"/>
  <c r="N4524" i="1" s="1"/>
  <c r="M4525" i="1"/>
  <c r="N4525" i="1" s="1"/>
  <c r="M4526" i="1"/>
  <c r="N4526" i="1" s="1"/>
  <c r="M4527" i="1"/>
  <c r="N4527" i="1" s="1"/>
  <c r="M4528" i="1"/>
  <c r="N4528" i="1" s="1"/>
  <c r="M4529" i="1"/>
  <c r="N4529" i="1" s="1"/>
  <c r="M4530" i="1"/>
  <c r="N4530" i="1" s="1"/>
  <c r="M4531" i="1"/>
  <c r="N4531" i="1" s="1"/>
  <c r="M4532" i="1"/>
  <c r="N4532" i="1" s="1"/>
  <c r="M4533" i="1"/>
  <c r="N4533" i="1" s="1"/>
  <c r="M4534" i="1"/>
  <c r="N4534" i="1" s="1"/>
  <c r="M4535" i="1"/>
  <c r="N4535" i="1" s="1"/>
  <c r="M4536" i="1"/>
  <c r="N4536" i="1" s="1"/>
  <c r="M4537" i="1"/>
  <c r="N4537" i="1" s="1"/>
  <c r="M4538" i="1"/>
  <c r="N4538" i="1" s="1"/>
  <c r="M4539" i="1"/>
  <c r="N4539" i="1" s="1"/>
  <c r="M4540" i="1"/>
  <c r="N4540" i="1" s="1"/>
  <c r="M4541" i="1"/>
  <c r="N4541" i="1" s="1"/>
  <c r="M4542" i="1"/>
  <c r="N4542" i="1" s="1"/>
  <c r="M4543" i="1"/>
  <c r="N4543" i="1" s="1"/>
  <c r="M4544" i="1"/>
  <c r="N4544" i="1" s="1"/>
  <c r="M4545" i="1"/>
  <c r="N4545" i="1" s="1"/>
  <c r="M4546" i="1"/>
  <c r="N4546" i="1" s="1"/>
  <c r="M4547" i="1"/>
  <c r="N4547" i="1" s="1"/>
  <c r="M4548" i="1"/>
  <c r="N4548" i="1" s="1"/>
  <c r="M4549" i="1"/>
  <c r="N4549" i="1" s="1"/>
  <c r="M4550" i="1"/>
  <c r="N4550" i="1" s="1"/>
  <c r="M4551" i="1"/>
  <c r="N4551" i="1" s="1"/>
  <c r="M4552" i="1"/>
  <c r="N4552" i="1" s="1"/>
  <c r="M4553" i="1"/>
  <c r="N4553" i="1" s="1"/>
  <c r="M4554" i="1"/>
  <c r="N4554" i="1" s="1"/>
  <c r="M4555" i="1"/>
  <c r="N4555" i="1" s="1"/>
  <c r="M4556" i="1"/>
  <c r="N4556" i="1" s="1"/>
  <c r="M4557" i="1"/>
  <c r="N4557" i="1" s="1"/>
  <c r="M4558" i="1"/>
  <c r="N4558" i="1" s="1"/>
  <c r="M4559" i="1"/>
  <c r="N4559" i="1" s="1"/>
  <c r="M4560" i="1"/>
  <c r="N4560" i="1" s="1"/>
  <c r="M4561" i="1"/>
  <c r="N4561" i="1" s="1"/>
  <c r="M4562" i="1"/>
  <c r="N4562" i="1" s="1"/>
  <c r="M4563" i="1"/>
  <c r="N4563" i="1" s="1"/>
  <c r="M4564" i="1"/>
  <c r="N4564" i="1" s="1"/>
  <c r="M4565" i="1"/>
  <c r="N4565" i="1" s="1"/>
  <c r="M4566" i="1"/>
  <c r="N4566" i="1" s="1"/>
  <c r="M4567" i="1"/>
  <c r="N4567" i="1" s="1"/>
  <c r="M4568" i="1"/>
  <c r="N4568" i="1" s="1"/>
  <c r="M4569" i="1"/>
  <c r="N4569" i="1" s="1"/>
  <c r="M4570" i="1"/>
  <c r="N4570" i="1" s="1"/>
  <c r="M4571" i="1"/>
  <c r="N4571" i="1" s="1"/>
  <c r="M4572" i="1"/>
  <c r="N4572" i="1" s="1"/>
  <c r="M4573" i="1"/>
  <c r="N4573" i="1" s="1"/>
  <c r="M4574" i="1"/>
  <c r="N4574" i="1" s="1"/>
  <c r="M4575" i="1"/>
  <c r="N4575" i="1" s="1"/>
  <c r="M4576" i="1"/>
  <c r="N4576" i="1" s="1"/>
  <c r="M4577" i="1"/>
  <c r="N4577" i="1" s="1"/>
  <c r="M4578" i="1"/>
  <c r="N4578" i="1" s="1"/>
  <c r="M4579" i="1"/>
  <c r="N4579" i="1" s="1"/>
  <c r="M4580" i="1"/>
  <c r="N4580" i="1" s="1"/>
  <c r="M4581" i="1"/>
  <c r="N4581" i="1" s="1"/>
  <c r="M4582" i="1"/>
  <c r="N4582" i="1" s="1"/>
  <c r="M4583" i="1"/>
  <c r="N4583" i="1" s="1"/>
  <c r="M4584" i="1"/>
  <c r="N4584" i="1" s="1"/>
  <c r="M4585" i="1"/>
  <c r="N4585" i="1" s="1"/>
  <c r="M4586" i="1"/>
  <c r="N4586" i="1" s="1"/>
  <c r="M4587" i="1"/>
  <c r="N4587" i="1" s="1"/>
  <c r="M4588" i="1"/>
  <c r="N4588" i="1" s="1"/>
  <c r="M4589" i="1"/>
  <c r="N4589" i="1" s="1"/>
  <c r="M4590" i="1"/>
  <c r="N4590" i="1" s="1"/>
  <c r="M4591" i="1"/>
  <c r="N4591" i="1" s="1"/>
  <c r="M4592" i="1"/>
  <c r="N4592" i="1" s="1"/>
  <c r="M4593" i="1"/>
  <c r="N4593" i="1" s="1"/>
  <c r="M4594" i="1"/>
  <c r="N4594" i="1" s="1"/>
  <c r="M4595" i="1"/>
  <c r="N4595" i="1" s="1"/>
  <c r="M4596" i="1"/>
  <c r="N4596" i="1" s="1"/>
  <c r="M4597" i="1"/>
  <c r="N4597" i="1" s="1"/>
  <c r="M4598" i="1"/>
  <c r="N4598" i="1" s="1"/>
  <c r="M4599" i="1"/>
  <c r="N4599" i="1" s="1"/>
  <c r="M4600" i="1"/>
  <c r="N4600" i="1" s="1"/>
  <c r="M4601" i="1"/>
  <c r="N4601" i="1" s="1"/>
  <c r="M4602" i="1"/>
  <c r="N4602" i="1" s="1"/>
  <c r="M4603" i="1"/>
  <c r="N4603" i="1" s="1"/>
  <c r="M4604" i="1"/>
  <c r="N4604" i="1" s="1"/>
  <c r="M4605" i="1"/>
  <c r="N4605" i="1" s="1"/>
  <c r="M4606" i="1"/>
  <c r="N4606" i="1" s="1"/>
  <c r="M4607" i="1"/>
  <c r="N4607" i="1" s="1"/>
  <c r="M4608" i="1"/>
  <c r="N4608" i="1" s="1"/>
  <c r="M4609" i="1"/>
  <c r="N4609" i="1" s="1"/>
  <c r="M4610" i="1"/>
  <c r="N4610" i="1" s="1"/>
  <c r="M4611" i="1"/>
  <c r="N4611" i="1" s="1"/>
  <c r="M4612" i="1"/>
  <c r="N4612" i="1" s="1"/>
  <c r="M4613" i="1"/>
  <c r="N4613" i="1" s="1"/>
  <c r="M4614" i="1"/>
  <c r="N4614" i="1" s="1"/>
  <c r="M4615" i="1"/>
  <c r="N4615" i="1" s="1"/>
  <c r="M4616" i="1"/>
  <c r="N4616" i="1" s="1"/>
  <c r="M4617" i="1"/>
  <c r="N4617" i="1" s="1"/>
  <c r="M4618" i="1"/>
  <c r="N4618" i="1" s="1"/>
  <c r="M4619" i="1"/>
  <c r="N4619" i="1" s="1"/>
  <c r="M4620" i="1"/>
  <c r="N4620" i="1" s="1"/>
  <c r="M4621" i="1"/>
  <c r="N4621" i="1" s="1"/>
  <c r="M4622" i="1"/>
  <c r="N4622" i="1" s="1"/>
  <c r="M4623" i="1"/>
  <c r="N4623" i="1" s="1"/>
  <c r="M4624" i="1"/>
  <c r="N4624" i="1" s="1"/>
  <c r="M4625" i="1"/>
  <c r="N4625" i="1" s="1"/>
  <c r="M4626" i="1"/>
  <c r="N4626" i="1" s="1"/>
  <c r="M4627" i="1"/>
  <c r="N4627" i="1" s="1"/>
  <c r="M4628" i="1"/>
  <c r="N4628" i="1" s="1"/>
  <c r="M4629" i="1"/>
  <c r="N4629" i="1" s="1"/>
  <c r="M4630" i="1"/>
  <c r="N4630" i="1" s="1"/>
  <c r="M4631" i="1"/>
  <c r="N4631" i="1" s="1"/>
  <c r="M4632" i="1"/>
  <c r="N4632" i="1" s="1"/>
  <c r="M4633" i="1"/>
  <c r="N4633" i="1" s="1"/>
  <c r="M4634" i="1"/>
  <c r="N4634" i="1" s="1"/>
  <c r="M4635" i="1"/>
  <c r="N4635" i="1" s="1"/>
  <c r="M4636" i="1"/>
  <c r="N4636" i="1" s="1"/>
  <c r="M4637" i="1"/>
  <c r="N4637" i="1" s="1"/>
  <c r="M4638" i="1"/>
  <c r="N4638" i="1" s="1"/>
  <c r="M4639" i="1"/>
  <c r="N4639" i="1" s="1"/>
  <c r="M4640" i="1"/>
  <c r="N4640" i="1" s="1"/>
  <c r="M4641" i="1"/>
  <c r="N4641" i="1" s="1"/>
  <c r="M4642" i="1"/>
  <c r="N4642" i="1" s="1"/>
  <c r="M4643" i="1"/>
  <c r="N4643" i="1" s="1"/>
  <c r="M4644" i="1"/>
  <c r="N4644" i="1" s="1"/>
  <c r="M4645" i="1"/>
  <c r="N4645" i="1" s="1"/>
  <c r="M4646" i="1"/>
  <c r="N4646" i="1" s="1"/>
  <c r="M4647" i="1"/>
  <c r="N4647" i="1" s="1"/>
  <c r="M4648" i="1"/>
  <c r="N4648" i="1" s="1"/>
  <c r="M4649" i="1"/>
  <c r="N4649" i="1" s="1"/>
  <c r="M4650" i="1"/>
  <c r="N4650" i="1" s="1"/>
  <c r="M4651" i="1"/>
  <c r="N4651" i="1" s="1"/>
  <c r="M4652" i="1"/>
  <c r="N4652" i="1" s="1"/>
  <c r="M4653" i="1"/>
  <c r="N4653" i="1" s="1"/>
  <c r="M4654" i="1"/>
  <c r="N4654" i="1" s="1"/>
  <c r="M4655" i="1"/>
  <c r="N4655" i="1" s="1"/>
  <c r="M4656" i="1"/>
  <c r="N4656" i="1" s="1"/>
  <c r="M4657" i="1"/>
  <c r="N4657" i="1" s="1"/>
  <c r="M4658" i="1"/>
  <c r="N4658" i="1" s="1"/>
  <c r="M4659" i="1"/>
  <c r="N4659" i="1" s="1"/>
  <c r="M4660" i="1"/>
  <c r="N4660" i="1" s="1"/>
  <c r="M4661" i="1"/>
  <c r="N4661" i="1" s="1"/>
  <c r="M4662" i="1"/>
  <c r="N4662" i="1" s="1"/>
  <c r="M4663" i="1"/>
  <c r="N4663" i="1" s="1"/>
  <c r="M4664" i="1"/>
  <c r="N4664" i="1" s="1"/>
  <c r="M4665" i="1"/>
  <c r="N4665" i="1" s="1"/>
  <c r="M4666" i="1"/>
  <c r="N4666" i="1" s="1"/>
  <c r="M4667" i="1"/>
  <c r="N4667" i="1" s="1"/>
  <c r="M4668" i="1"/>
  <c r="N4668" i="1" s="1"/>
  <c r="M4669" i="1"/>
  <c r="N4669" i="1" s="1"/>
  <c r="M4670" i="1"/>
  <c r="N4670" i="1" s="1"/>
  <c r="M4671" i="1"/>
  <c r="N4671" i="1" s="1"/>
  <c r="M4672" i="1"/>
  <c r="N4672" i="1" s="1"/>
  <c r="M4673" i="1"/>
  <c r="N4673" i="1" s="1"/>
  <c r="M4674" i="1"/>
  <c r="N4674" i="1" s="1"/>
  <c r="M4675" i="1"/>
  <c r="N4675" i="1" s="1"/>
  <c r="M4676" i="1"/>
  <c r="N4676" i="1" s="1"/>
  <c r="M4677" i="1"/>
  <c r="N4677" i="1" s="1"/>
  <c r="M4678" i="1"/>
  <c r="N4678" i="1" s="1"/>
  <c r="M4679" i="1"/>
  <c r="N4679" i="1" s="1"/>
  <c r="M4680" i="1"/>
  <c r="N4680" i="1" s="1"/>
  <c r="M4681" i="1"/>
  <c r="N4681" i="1" s="1"/>
  <c r="M4682" i="1"/>
  <c r="N4682" i="1" s="1"/>
  <c r="M4683" i="1"/>
  <c r="N4683" i="1" s="1"/>
  <c r="M4684" i="1"/>
  <c r="N4684" i="1" s="1"/>
  <c r="M4685" i="1"/>
  <c r="N4685" i="1" s="1"/>
  <c r="M4686" i="1"/>
  <c r="N4686" i="1" s="1"/>
  <c r="M4687" i="1"/>
  <c r="N4687" i="1" s="1"/>
  <c r="M4688" i="1"/>
  <c r="N4688" i="1" s="1"/>
  <c r="M4689" i="1"/>
  <c r="N4689" i="1" s="1"/>
  <c r="M4690" i="1"/>
  <c r="N4690" i="1" s="1"/>
  <c r="M4691" i="1"/>
  <c r="N4691" i="1" s="1"/>
  <c r="M4692" i="1"/>
  <c r="N4692" i="1" s="1"/>
  <c r="M4693" i="1"/>
  <c r="N4693" i="1" s="1"/>
  <c r="M4694" i="1"/>
  <c r="N4694" i="1" s="1"/>
  <c r="M4695" i="1"/>
  <c r="N4695" i="1" s="1"/>
  <c r="M4696" i="1"/>
  <c r="N4696" i="1" s="1"/>
  <c r="M4697" i="1"/>
  <c r="N4697" i="1" s="1"/>
  <c r="M4698" i="1"/>
  <c r="N4698" i="1" s="1"/>
  <c r="M4699" i="1"/>
  <c r="N4699" i="1" s="1"/>
  <c r="M4700" i="1"/>
  <c r="N4700" i="1" s="1"/>
  <c r="M4701" i="1"/>
  <c r="N4701" i="1" s="1"/>
  <c r="M4702" i="1"/>
  <c r="N4702" i="1" s="1"/>
  <c r="M4703" i="1"/>
  <c r="N4703" i="1" s="1"/>
  <c r="M4704" i="1"/>
  <c r="N4704" i="1" s="1"/>
  <c r="M4705" i="1"/>
  <c r="N4705" i="1" s="1"/>
  <c r="M4706" i="1"/>
  <c r="N4706" i="1" s="1"/>
  <c r="M4707" i="1"/>
  <c r="N4707" i="1" s="1"/>
  <c r="M4708" i="1"/>
  <c r="N4708" i="1" s="1"/>
  <c r="M4709" i="1"/>
  <c r="N4709" i="1" s="1"/>
  <c r="M4710" i="1"/>
  <c r="N4710" i="1" s="1"/>
  <c r="M4711" i="1"/>
  <c r="N4711" i="1" s="1"/>
  <c r="M4712" i="1"/>
  <c r="N4712" i="1" s="1"/>
  <c r="M4713" i="1"/>
  <c r="N4713" i="1" s="1"/>
  <c r="M4714" i="1"/>
  <c r="N4714" i="1" s="1"/>
  <c r="M4715" i="1"/>
  <c r="N4715" i="1" s="1"/>
  <c r="M4716" i="1"/>
  <c r="N4716" i="1" s="1"/>
  <c r="M4717" i="1"/>
  <c r="N4717" i="1" s="1"/>
  <c r="M4718" i="1"/>
  <c r="N4718" i="1" s="1"/>
  <c r="M4719" i="1"/>
  <c r="N4719" i="1" s="1"/>
  <c r="M4720" i="1"/>
  <c r="N4720" i="1" s="1"/>
  <c r="M4721" i="1"/>
  <c r="N4721" i="1" s="1"/>
  <c r="M4722" i="1"/>
  <c r="N4722" i="1" s="1"/>
  <c r="M4723" i="1"/>
  <c r="N4723" i="1" s="1"/>
  <c r="M4724" i="1"/>
  <c r="N4724" i="1" s="1"/>
  <c r="M4725" i="1"/>
  <c r="N4725" i="1" s="1"/>
  <c r="M4726" i="1"/>
  <c r="N4726" i="1" s="1"/>
  <c r="M4727" i="1"/>
  <c r="N4727" i="1" s="1"/>
  <c r="M4728" i="1"/>
  <c r="N4728" i="1" s="1"/>
  <c r="M4729" i="1"/>
  <c r="N4729" i="1" s="1"/>
  <c r="M4730" i="1"/>
  <c r="N4730" i="1" s="1"/>
  <c r="M4731" i="1"/>
  <c r="N4731" i="1" s="1"/>
  <c r="M4732" i="1"/>
  <c r="N4732" i="1" s="1"/>
  <c r="M4733" i="1"/>
  <c r="N4733" i="1" s="1"/>
  <c r="M4734" i="1"/>
  <c r="N4734" i="1" s="1"/>
  <c r="M4735" i="1"/>
  <c r="N4735" i="1" s="1"/>
  <c r="M4736" i="1"/>
  <c r="N4736" i="1" s="1"/>
  <c r="M4737" i="1"/>
  <c r="N4737" i="1" s="1"/>
  <c r="M4738" i="1"/>
  <c r="N4738" i="1" s="1"/>
  <c r="M4739" i="1"/>
  <c r="N4739" i="1" s="1"/>
  <c r="M4740" i="1"/>
  <c r="N4740" i="1" s="1"/>
  <c r="M4741" i="1"/>
  <c r="N4741" i="1" s="1"/>
  <c r="M4742" i="1"/>
  <c r="N4742" i="1" s="1"/>
  <c r="M4743" i="1"/>
  <c r="N4743" i="1" s="1"/>
  <c r="M4744" i="1"/>
  <c r="N4744" i="1" s="1"/>
  <c r="M4745" i="1"/>
  <c r="N4745" i="1" s="1"/>
  <c r="M4746" i="1"/>
  <c r="N4746" i="1" s="1"/>
  <c r="M4747" i="1"/>
  <c r="N4747" i="1" s="1"/>
  <c r="M4748" i="1"/>
  <c r="N4748" i="1" s="1"/>
  <c r="M4749" i="1"/>
  <c r="N4749" i="1" s="1"/>
  <c r="M4750" i="1"/>
  <c r="N4750" i="1" s="1"/>
  <c r="M4751" i="1"/>
  <c r="N4751" i="1" s="1"/>
  <c r="M4752" i="1"/>
  <c r="N4752" i="1" s="1"/>
  <c r="M4753" i="1"/>
  <c r="N4753" i="1" s="1"/>
  <c r="M4754" i="1"/>
  <c r="N4754" i="1" s="1"/>
  <c r="M4755" i="1"/>
  <c r="N4755" i="1" s="1"/>
  <c r="M4756" i="1"/>
  <c r="N4756" i="1" s="1"/>
  <c r="M4757" i="1"/>
  <c r="N4757" i="1" s="1"/>
  <c r="M4758" i="1"/>
  <c r="N4758" i="1" s="1"/>
  <c r="M4759" i="1"/>
  <c r="N4759" i="1" s="1"/>
  <c r="M4760" i="1"/>
  <c r="N4760" i="1" s="1"/>
  <c r="M4761" i="1"/>
  <c r="N4761" i="1" s="1"/>
  <c r="M4762" i="1"/>
  <c r="N4762" i="1" s="1"/>
  <c r="M4763" i="1"/>
  <c r="N4763" i="1" s="1"/>
  <c r="M4764" i="1"/>
  <c r="N4764" i="1" s="1"/>
  <c r="M4765" i="1"/>
  <c r="N4765" i="1" s="1"/>
  <c r="M4766" i="1"/>
  <c r="N4766" i="1" s="1"/>
  <c r="M4767" i="1"/>
  <c r="N4767" i="1" s="1"/>
  <c r="M4768" i="1"/>
  <c r="N4768" i="1" s="1"/>
  <c r="M4769" i="1"/>
  <c r="N4769" i="1" s="1"/>
  <c r="M4770" i="1"/>
  <c r="N4770" i="1" s="1"/>
  <c r="M4771" i="1"/>
  <c r="N4771" i="1" s="1"/>
  <c r="M4772" i="1"/>
  <c r="N4772" i="1" s="1"/>
  <c r="M4773" i="1"/>
  <c r="N4773" i="1" s="1"/>
  <c r="M4774" i="1"/>
  <c r="N4774" i="1" s="1"/>
  <c r="M4775" i="1"/>
  <c r="N4775" i="1" s="1"/>
  <c r="M4776" i="1"/>
  <c r="N4776" i="1" s="1"/>
  <c r="M4777" i="1"/>
  <c r="N4777" i="1" s="1"/>
  <c r="M4778" i="1"/>
  <c r="N4778" i="1" s="1"/>
  <c r="M4779" i="1"/>
  <c r="N4779" i="1" s="1"/>
  <c r="M4780" i="1"/>
  <c r="N4780" i="1" s="1"/>
  <c r="M4781" i="1"/>
  <c r="N4781" i="1" s="1"/>
  <c r="M4782" i="1"/>
  <c r="N4782" i="1" s="1"/>
  <c r="M4783" i="1"/>
  <c r="N4783" i="1" s="1"/>
  <c r="M4784" i="1"/>
  <c r="N4784" i="1" s="1"/>
  <c r="M4785" i="1"/>
  <c r="N4785" i="1" s="1"/>
  <c r="M4786" i="1"/>
  <c r="N4786" i="1" s="1"/>
  <c r="M4787" i="1"/>
  <c r="N4787" i="1" s="1"/>
  <c r="M4788" i="1"/>
  <c r="N4788" i="1" s="1"/>
  <c r="M4789" i="1"/>
  <c r="N4789" i="1" s="1"/>
  <c r="M4790" i="1"/>
  <c r="N4790" i="1" s="1"/>
  <c r="M4791" i="1"/>
  <c r="N4791" i="1" s="1"/>
  <c r="M4792" i="1"/>
  <c r="N4792" i="1" s="1"/>
  <c r="M4793" i="1"/>
  <c r="N4793" i="1" s="1"/>
  <c r="M4794" i="1"/>
  <c r="N4794" i="1" s="1"/>
  <c r="M4795" i="1"/>
  <c r="N4795" i="1" s="1"/>
  <c r="M4796" i="1"/>
  <c r="N4796" i="1" s="1"/>
  <c r="M4797" i="1"/>
  <c r="N4797" i="1" s="1"/>
  <c r="M4798" i="1"/>
  <c r="N4798" i="1" s="1"/>
  <c r="M4799" i="1"/>
  <c r="N4799" i="1" s="1"/>
  <c r="M4800" i="1"/>
  <c r="N4800" i="1" s="1"/>
  <c r="M4801" i="1"/>
  <c r="N4801" i="1" s="1"/>
  <c r="M4802" i="1"/>
  <c r="N4802" i="1" s="1"/>
  <c r="M4803" i="1"/>
  <c r="N4803" i="1" s="1"/>
  <c r="M4804" i="1"/>
  <c r="N4804" i="1" s="1"/>
  <c r="M4805" i="1"/>
  <c r="N4805" i="1" s="1"/>
  <c r="M4806" i="1"/>
  <c r="N4806" i="1" s="1"/>
  <c r="M4807" i="1"/>
  <c r="N4807" i="1" s="1"/>
  <c r="M4808" i="1"/>
  <c r="N4808" i="1" s="1"/>
  <c r="M4809" i="1"/>
  <c r="N4809" i="1" s="1"/>
  <c r="M4810" i="1"/>
  <c r="N4810" i="1" s="1"/>
  <c r="M4811" i="1"/>
  <c r="N4811" i="1" s="1"/>
  <c r="M4812" i="1"/>
  <c r="N4812" i="1" s="1"/>
  <c r="M4813" i="1"/>
  <c r="N4813" i="1" s="1"/>
  <c r="M4814" i="1"/>
  <c r="N4814" i="1" s="1"/>
  <c r="M4815" i="1"/>
  <c r="N4815" i="1" s="1"/>
  <c r="M4816" i="1"/>
  <c r="N4816" i="1" s="1"/>
  <c r="M4817" i="1"/>
  <c r="N4817" i="1" s="1"/>
  <c r="M4818" i="1"/>
  <c r="N4818" i="1" s="1"/>
  <c r="M4819" i="1"/>
  <c r="N4819" i="1" s="1"/>
  <c r="M4820" i="1"/>
  <c r="N4820" i="1" s="1"/>
  <c r="M4821" i="1"/>
  <c r="N4821" i="1" s="1"/>
  <c r="M4822" i="1"/>
  <c r="N4822" i="1" s="1"/>
  <c r="M4823" i="1"/>
  <c r="N4823" i="1" s="1"/>
  <c r="M4824" i="1"/>
  <c r="N4824" i="1" s="1"/>
  <c r="M4825" i="1"/>
  <c r="N4825" i="1" s="1"/>
  <c r="M4826" i="1"/>
  <c r="N4826" i="1" s="1"/>
  <c r="M4827" i="1"/>
  <c r="N4827" i="1" s="1"/>
  <c r="M4828" i="1"/>
  <c r="N4828" i="1" s="1"/>
  <c r="M4829" i="1"/>
  <c r="N4829" i="1" s="1"/>
  <c r="M4830" i="1"/>
  <c r="N4830" i="1" s="1"/>
  <c r="M4831" i="1"/>
  <c r="N4831" i="1" s="1"/>
  <c r="M4832" i="1"/>
  <c r="N4832" i="1" s="1"/>
  <c r="M4833" i="1"/>
  <c r="N4833" i="1" s="1"/>
  <c r="M4834" i="1"/>
  <c r="N4834" i="1" s="1"/>
  <c r="M4835" i="1"/>
  <c r="N4835" i="1" s="1"/>
  <c r="M4836" i="1"/>
  <c r="N4836" i="1" s="1"/>
  <c r="M4837" i="1"/>
  <c r="N4837" i="1" s="1"/>
  <c r="M4838" i="1"/>
  <c r="N4838" i="1" s="1"/>
  <c r="M4839" i="1"/>
  <c r="N4839" i="1" s="1"/>
  <c r="M4840" i="1"/>
  <c r="N4840" i="1" s="1"/>
  <c r="M4841" i="1"/>
  <c r="N4841" i="1" s="1"/>
  <c r="M4842" i="1"/>
  <c r="N4842" i="1" s="1"/>
  <c r="M4843" i="1"/>
  <c r="N4843" i="1" s="1"/>
  <c r="M4844" i="1"/>
  <c r="N4844" i="1" s="1"/>
  <c r="M4845" i="1"/>
  <c r="N4845" i="1" s="1"/>
  <c r="M4846" i="1"/>
  <c r="N4846" i="1" s="1"/>
  <c r="M4847" i="1"/>
  <c r="N4847" i="1" s="1"/>
  <c r="M4848" i="1"/>
  <c r="N4848" i="1" s="1"/>
  <c r="M4849" i="1"/>
  <c r="N4849" i="1" s="1"/>
  <c r="M4850" i="1"/>
  <c r="N4850" i="1" s="1"/>
  <c r="M4851" i="1"/>
  <c r="N4851" i="1" s="1"/>
  <c r="M4852" i="1"/>
  <c r="N4852" i="1" s="1"/>
  <c r="M4853" i="1"/>
  <c r="N4853" i="1" s="1"/>
  <c r="M4854" i="1"/>
  <c r="N4854" i="1" s="1"/>
  <c r="M4855" i="1"/>
  <c r="N4855" i="1" s="1"/>
  <c r="M4856" i="1"/>
  <c r="N4856" i="1" s="1"/>
  <c r="M4857" i="1"/>
  <c r="N4857" i="1" s="1"/>
  <c r="M4858" i="1"/>
  <c r="N4858" i="1" s="1"/>
  <c r="M4859" i="1"/>
  <c r="N4859" i="1" s="1"/>
  <c r="M4860" i="1"/>
  <c r="N4860" i="1" s="1"/>
  <c r="M4861" i="1"/>
  <c r="N4861" i="1" s="1"/>
  <c r="M4862" i="1"/>
  <c r="N4862" i="1" s="1"/>
  <c r="M4863" i="1"/>
  <c r="N4863" i="1" s="1"/>
  <c r="M4864" i="1"/>
  <c r="N4864" i="1" s="1"/>
  <c r="M4865" i="1"/>
  <c r="N4865" i="1" s="1"/>
  <c r="M4866" i="1"/>
  <c r="N4866" i="1" s="1"/>
  <c r="M4867" i="1"/>
  <c r="N4867" i="1" s="1"/>
  <c r="M4868" i="1"/>
  <c r="N4868" i="1" s="1"/>
  <c r="M4869" i="1"/>
  <c r="N4869" i="1" s="1"/>
  <c r="M4870" i="1"/>
  <c r="N4870" i="1" s="1"/>
  <c r="M4871" i="1"/>
  <c r="N4871" i="1" s="1"/>
  <c r="M4872" i="1"/>
  <c r="N4872" i="1" s="1"/>
  <c r="M4873" i="1"/>
  <c r="N4873" i="1" s="1"/>
  <c r="M4874" i="1"/>
  <c r="N4874" i="1" s="1"/>
  <c r="M4875" i="1"/>
  <c r="N4875" i="1" s="1"/>
  <c r="M4876" i="1"/>
  <c r="N4876" i="1" s="1"/>
  <c r="M4877" i="1"/>
  <c r="N4877" i="1" s="1"/>
  <c r="M4878" i="1"/>
  <c r="N4878" i="1" s="1"/>
  <c r="M4879" i="1"/>
  <c r="N4879" i="1" s="1"/>
  <c r="M4880" i="1"/>
  <c r="N4880" i="1" s="1"/>
  <c r="M4881" i="1"/>
  <c r="N4881" i="1" s="1"/>
  <c r="M4882" i="1"/>
  <c r="N4882" i="1" s="1"/>
  <c r="M4883" i="1"/>
  <c r="N4883" i="1" s="1"/>
  <c r="M4884" i="1"/>
  <c r="N4884" i="1" s="1"/>
  <c r="M4885" i="1"/>
  <c r="N4885" i="1" s="1"/>
  <c r="M4886" i="1"/>
  <c r="N4886" i="1" s="1"/>
  <c r="M4887" i="1"/>
  <c r="N4887" i="1" s="1"/>
  <c r="M4888" i="1"/>
  <c r="N4888" i="1" s="1"/>
  <c r="M4889" i="1"/>
  <c r="N4889" i="1" s="1"/>
  <c r="M4890" i="1"/>
  <c r="N4890" i="1" s="1"/>
  <c r="M4891" i="1"/>
  <c r="N4891" i="1" s="1"/>
  <c r="M4892" i="1"/>
  <c r="N4892" i="1" s="1"/>
  <c r="M4893" i="1"/>
  <c r="N4893" i="1" s="1"/>
  <c r="M4894" i="1"/>
  <c r="N4894" i="1" s="1"/>
  <c r="M4895" i="1"/>
  <c r="N4895" i="1" s="1"/>
  <c r="M4896" i="1"/>
  <c r="N4896" i="1" s="1"/>
  <c r="M4897" i="1"/>
  <c r="N4897" i="1" s="1"/>
  <c r="M4898" i="1"/>
  <c r="N4898" i="1" s="1"/>
  <c r="M4899" i="1"/>
  <c r="N4899" i="1" s="1"/>
  <c r="M4900" i="1"/>
  <c r="N4900" i="1" s="1"/>
  <c r="M4901" i="1"/>
  <c r="N4901" i="1" s="1"/>
  <c r="M4902" i="1"/>
  <c r="N4902" i="1" s="1"/>
  <c r="M4903" i="1"/>
  <c r="N4903" i="1" s="1"/>
  <c r="M4904" i="1"/>
  <c r="N4904" i="1" s="1"/>
  <c r="M4905" i="1"/>
  <c r="N4905" i="1" s="1"/>
  <c r="M4906" i="1"/>
  <c r="N4906" i="1" s="1"/>
  <c r="M4907" i="1"/>
  <c r="N4907" i="1" s="1"/>
  <c r="M4908" i="1"/>
  <c r="N4908" i="1" s="1"/>
  <c r="M4909" i="1"/>
  <c r="N4909" i="1" s="1"/>
  <c r="M4910" i="1"/>
  <c r="N4910" i="1" s="1"/>
  <c r="M4911" i="1"/>
  <c r="N4911" i="1" s="1"/>
  <c r="M4912" i="1"/>
  <c r="N4912" i="1" s="1"/>
  <c r="M4913" i="1"/>
  <c r="N4913" i="1" s="1"/>
  <c r="M4914" i="1"/>
  <c r="N4914" i="1" s="1"/>
  <c r="M4915" i="1"/>
  <c r="N4915" i="1" s="1"/>
  <c r="M4916" i="1"/>
  <c r="N4916" i="1" s="1"/>
  <c r="M4917" i="1"/>
  <c r="N4917" i="1" s="1"/>
  <c r="M4918" i="1"/>
  <c r="N4918" i="1" s="1"/>
  <c r="M4919" i="1"/>
  <c r="N4919" i="1" s="1"/>
  <c r="M4920" i="1"/>
  <c r="N4920" i="1" s="1"/>
  <c r="M4921" i="1"/>
  <c r="N4921" i="1" s="1"/>
  <c r="M4922" i="1"/>
  <c r="N4922" i="1" s="1"/>
  <c r="M4923" i="1"/>
  <c r="N4923" i="1" s="1"/>
  <c r="M4924" i="1"/>
  <c r="N4924" i="1" s="1"/>
  <c r="M4925" i="1"/>
  <c r="N4925" i="1" s="1"/>
  <c r="M4926" i="1"/>
  <c r="N4926" i="1" s="1"/>
  <c r="M4927" i="1"/>
  <c r="N4927" i="1" s="1"/>
  <c r="M4928" i="1"/>
  <c r="N4928" i="1" s="1"/>
  <c r="M4929" i="1"/>
  <c r="N4929" i="1" s="1"/>
  <c r="M4930" i="1"/>
  <c r="N4930" i="1" s="1"/>
  <c r="M4931" i="1"/>
  <c r="N4931" i="1" s="1"/>
  <c r="M4932" i="1"/>
  <c r="N4932" i="1" s="1"/>
  <c r="M4933" i="1"/>
  <c r="N4933" i="1" s="1"/>
  <c r="M4934" i="1"/>
  <c r="N4934" i="1" s="1"/>
  <c r="M4935" i="1"/>
  <c r="N4935" i="1" s="1"/>
  <c r="M4936" i="1"/>
  <c r="N4936" i="1" s="1"/>
  <c r="M4937" i="1"/>
  <c r="N4937" i="1" s="1"/>
  <c r="M4938" i="1"/>
  <c r="N4938" i="1" s="1"/>
  <c r="M4939" i="1"/>
  <c r="N4939" i="1" s="1"/>
  <c r="M4940" i="1"/>
  <c r="N4940" i="1" s="1"/>
  <c r="M4941" i="1"/>
  <c r="N4941" i="1" s="1"/>
  <c r="M4942" i="1"/>
  <c r="N4942" i="1" s="1"/>
  <c r="M4943" i="1"/>
  <c r="N4943" i="1" s="1"/>
  <c r="M4944" i="1"/>
  <c r="N4944" i="1" s="1"/>
  <c r="M4945" i="1"/>
  <c r="N4945" i="1" s="1"/>
  <c r="M4946" i="1"/>
  <c r="N4946" i="1" s="1"/>
  <c r="M4947" i="1"/>
  <c r="N4947" i="1" s="1"/>
  <c r="M4948" i="1"/>
  <c r="N4948" i="1" s="1"/>
  <c r="M4949" i="1"/>
  <c r="N4949" i="1" s="1"/>
  <c r="M4950" i="1"/>
  <c r="N4950" i="1" s="1"/>
  <c r="M4951" i="1"/>
  <c r="N4951" i="1" s="1"/>
  <c r="M4952" i="1"/>
  <c r="N4952" i="1" s="1"/>
  <c r="M4953" i="1"/>
  <c r="N4953" i="1" s="1"/>
  <c r="M4954" i="1"/>
  <c r="N4954" i="1" s="1"/>
  <c r="M4955" i="1"/>
  <c r="N4955" i="1" s="1"/>
  <c r="M4956" i="1"/>
  <c r="N4956" i="1" s="1"/>
  <c r="M4957" i="1"/>
  <c r="N4957" i="1" s="1"/>
  <c r="M4958" i="1"/>
  <c r="N4958" i="1" s="1"/>
  <c r="M4959" i="1"/>
  <c r="N4959" i="1" s="1"/>
  <c r="M4960" i="1"/>
  <c r="N4960" i="1" s="1"/>
  <c r="M4961" i="1"/>
  <c r="N4961" i="1" s="1"/>
  <c r="M4962" i="1"/>
  <c r="N4962" i="1" s="1"/>
  <c r="M4963" i="1"/>
  <c r="N4963" i="1" s="1"/>
  <c r="M4964" i="1"/>
  <c r="N4964" i="1" s="1"/>
  <c r="M4965" i="1"/>
  <c r="N4965" i="1" s="1"/>
  <c r="M4966" i="1"/>
  <c r="N4966" i="1" s="1"/>
  <c r="M4967" i="1"/>
  <c r="N4967" i="1" s="1"/>
  <c r="M4968" i="1"/>
  <c r="N4968" i="1" s="1"/>
  <c r="M4969" i="1"/>
  <c r="N4969" i="1" s="1"/>
  <c r="M4970" i="1"/>
  <c r="N4970" i="1" s="1"/>
  <c r="M4971" i="1"/>
  <c r="N4971" i="1" s="1"/>
  <c r="M4972" i="1"/>
  <c r="N4972" i="1" s="1"/>
  <c r="M4973" i="1"/>
  <c r="N4973" i="1" s="1"/>
  <c r="M4974" i="1"/>
  <c r="N4974" i="1" s="1"/>
  <c r="M4975" i="1"/>
  <c r="N4975" i="1" s="1"/>
  <c r="M4976" i="1"/>
  <c r="N4976" i="1" s="1"/>
  <c r="M4977" i="1"/>
  <c r="N4977" i="1" s="1"/>
  <c r="M4978" i="1"/>
  <c r="N4978" i="1" s="1"/>
  <c r="M4979" i="1"/>
  <c r="N4979" i="1" s="1"/>
  <c r="M4980" i="1"/>
  <c r="N4980" i="1" s="1"/>
  <c r="M4981" i="1"/>
  <c r="N4981" i="1" s="1"/>
  <c r="M4982" i="1"/>
  <c r="N4982" i="1" s="1"/>
  <c r="M4983" i="1"/>
  <c r="N4983" i="1" s="1"/>
  <c r="M4984" i="1"/>
  <c r="N4984" i="1" s="1"/>
  <c r="M4985" i="1"/>
  <c r="N4985" i="1" s="1"/>
  <c r="M4986" i="1"/>
  <c r="N4986" i="1" s="1"/>
  <c r="M4987" i="1"/>
  <c r="N4987" i="1" s="1"/>
  <c r="M4988" i="1"/>
  <c r="N4988" i="1" s="1"/>
  <c r="M4989" i="1"/>
  <c r="N4989" i="1" s="1"/>
  <c r="M4990" i="1"/>
  <c r="N4990" i="1" s="1"/>
  <c r="M4991" i="1"/>
  <c r="N4991" i="1" s="1"/>
  <c r="M4992" i="1"/>
  <c r="N4992" i="1" s="1"/>
  <c r="M4993" i="1"/>
  <c r="N4993" i="1" s="1"/>
  <c r="M4994" i="1"/>
  <c r="N4994" i="1" s="1"/>
  <c r="M4995" i="1"/>
  <c r="N4995" i="1" s="1"/>
  <c r="M4996" i="1"/>
  <c r="N4996" i="1" s="1"/>
  <c r="M4997" i="1"/>
  <c r="N4997" i="1" s="1"/>
  <c r="M4998" i="1"/>
  <c r="N4998" i="1" s="1"/>
  <c r="M4999" i="1"/>
  <c r="N4999" i="1" s="1"/>
  <c r="M5000" i="1"/>
  <c r="N5000" i="1" s="1"/>
  <c r="M5001" i="1"/>
  <c r="N5001" i="1" s="1"/>
  <c r="L3" i="1"/>
  <c r="L4" i="1"/>
  <c r="L5" i="1"/>
  <c r="L6" i="1"/>
  <c r="L7" i="1"/>
  <c r="L8" i="1"/>
  <c r="L9" i="1"/>
  <c r="L10" i="1"/>
  <c r="L11" i="1"/>
  <c r="L12" i="1"/>
  <c r="L13" i="1"/>
  <c r="L14" i="1"/>
  <c r="L15" i="1"/>
  <c r="L16" i="1"/>
  <c r="L17" i="1"/>
  <c r="L18" i="1"/>
  <c r="L19" i="1"/>
  <c r="L20" i="1"/>
  <c r="L21" i="1"/>
  <c r="L22" i="1"/>
  <c r="L23" i="1"/>
  <c r="L24" i="1"/>
  <c r="L25" i="1"/>
  <c r="L26" i="1"/>
  <c r="L27" i="1"/>
  <c r="L28" i="1"/>
  <c r="L29" i="1"/>
  <c r="L30" i="1"/>
  <c r="L31" i="1"/>
  <c r="L32" i="1"/>
  <c r="L33" i="1"/>
  <c r="L34" i="1"/>
  <c r="L35" i="1"/>
  <c r="L36" i="1"/>
  <c r="L37" i="1"/>
  <c r="L38" i="1"/>
  <c r="L39" i="1"/>
  <c r="L40" i="1"/>
  <c r="L41" i="1"/>
  <c r="L42" i="1"/>
  <c r="L43" i="1"/>
  <c r="L44" i="1"/>
  <c r="L45" i="1"/>
  <c r="L46" i="1"/>
  <c r="L47" i="1"/>
  <c r="L48" i="1"/>
  <c r="L49" i="1"/>
  <c r="L50" i="1"/>
  <c r="L51" i="1"/>
  <c r="L52" i="1"/>
  <c r="L53" i="1"/>
  <c r="L54" i="1"/>
  <c r="L55" i="1"/>
  <c r="L56" i="1"/>
  <c r="L57" i="1"/>
  <c r="L58" i="1"/>
  <c r="L59" i="1"/>
  <c r="L60" i="1"/>
  <c r="L61" i="1"/>
  <c r="L62" i="1"/>
  <c r="L63" i="1"/>
  <c r="L64" i="1"/>
  <c r="L65" i="1"/>
  <c r="L66" i="1"/>
  <c r="L67" i="1"/>
  <c r="L68" i="1"/>
  <c r="L69" i="1"/>
  <c r="L70" i="1"/>
  <c r="L71" i="1"/>
  <c r="L72" i="1"/>
  <c r="L73" i="1"/>
  <c r="L74" i="1"/>
  <c r="L75" i="1"/>
  <c r="L76" i="1"/>
  <c r="L77" i="1"/>
  <c r="L78" i="1"/>
  <c r="L79" i="1"/>
  <c r="L80" i="1"/>
  <c r="L81" i="1"/>
  <c r="L82" i="1"/>
  <c r="L83" i="1"/>
  <c r="L84" i="1"/>
  <c r="L85" i="1"/>
  <c r="L86" i="1"/>
  <c r="L87" i="1"/>
  <c r="L88" i="1"/>
  <c r="L89" i="1"/>
  <c r="L90" i="1"/>
  <c r="L91" i="1"/>
  <c r="L92" i="1"/>
  <c r="L93" i="1"/>
  <c r="L94" i="1"/>
  <c r="L95" i="1"/>
  <c r="L96" i="1"/>
  <c r="L97" i="1"/>
  <c r="L98" i="1"/>
  <c r="L99" i="1"/>
  <c r="L100" i="1"/>
  <c r="L101" i="1"/>
  <c r="L102" i="1"/>
  <c r="L103" i="1"/>
  <c r="L104" i="1"/>
  <c r="L105" i="1"/>
  <c r="L106" i="1"/>
  <c r="L107" i="1"/>
  <c r="L108" i="1"/>
  <c r="L109" i="1"/>
  <c r="L110" i="1"/>
  <c r="L111" i="1"/>
  <c r="L112" i="1"/>
  <c r="L113" i="1"/>
  <c r="L114" i="1"/>
  <c r="L115" i="1"/>
  <c r="L116" i="1"/>
  <c r="L117" i="1"/>
  <c r="L118" i="1"/>
  <c r="L119" i="1"/>
  <c r="L120" i="1"/>
  <c r="L121" i="1"/>
  <c r="L122" i="1"/>
  <c r="L123" i="1"/>
  <c r="L124" i="1"/>
  <c r="L125" i="1"/>
  <c r="L126" i="1"/>
  <c r="L127" i="1"/>
  <c r="L128" i="1"/>
  <c r="L129" i="1"/>
  <c r="L130" i="1"/>
  <c r="L131" i="1"/>
  <c r="L132" i="1"/>
  <c r="L133" i="1"/>
  <c r="L134" i="1"/>
  <c r="L135" i="1"/>
  <c r="L136" i="1"/>
  <c r="L137" i="1"/>
  <c r="L138" i="1"/>
  <c r="L139" i="1"/>
  <c r="L140" i="1"/>
  <c r="L141" i="1"/>
  <c r="L142" i="1"/>
  <c r="L143" i="1"/>
  <c r="L144" i="1"/>
  <c r="L145" i="1"/>
  <c r="L146" i="1"/>
  <c r="L147" i="1"/>
  <c r="L148" i="1"/>
  <c r="L149" i="1"/>
  <c r="L150" i="1"/>
  <c r="L151" i="1"/>
  <c r="L152" i="1"/>
  <c r="L153" i="1"/>
  <c r="L154" i="1"/>
  <c r="L155" i="1"/>
  <c r="L156" i="1"/>
  <c r="L157" i="1"/>
  <c r="L158" i="1"/>
  <c r="L159" i="1"/>
  <c r="L160" i="1"/>
  <c r="L161" i="1"/>
  <c r="L162" i="1"/>
  <c r="L163" i="1"/>
  <c r="L164" i="1"/>
  <c r="L165" i="1"/>
  <c r="L166" i="1"/>
  <c r="L167" i="1"/>
  <c r="L168" i="1"/>
  <c r="L169" i="1"/>
  <c r="L170" i="1"/>
  <c r="L171" i="1"/>
  <c r="L172" i="1"/>
  <c r="L173" i="1"/>
  <c r="L174" i="1"/>
  <c r="L175" i="1"/>
  <c r="L176" i="1"/>
  <c r="L177" i="1"/>
  <c r="L178" i="1"/>
  <c r="L179" i="1"/>
  <c r="L180" i="1"/>
  <c r="L181" i="1"/>
  <c r="L182" i="1"/>
  <c r="L183" i="1"/>
  <c r="L184" i="1"/>
  <c r="L185" i="1"/>
  <c r="L186" i="1"/>
  <c r="L187" i="1"/>
  <c r="L188" i="1"/>
  <c r="L189" i="1"/>
  <c r="L190" i="1"/>
  <c r="L191" i="1"/>
  <c r="L192" i="1"/>
  <c r="L193" i="1"/>
  <c r="L194" i="1"/>
  <c r="L195" i="1"/>
  <c r="L196" i="1"/>
  <c r="L197" i="1"/>
  <c r="L198" i="1"/>
  <c r="L199" i="1"/>
  <c r="L200" i="1"/>
  <c r="L201" i="1"/>
  <c r="L202" i="1"/>
  <c r="L203" i="1"/>
  <c r="L204" i="1"/>
  <c r="L205" i="1"/>
  <c r="L206" i="1"/>
  <c r="L207" i="1"/>
  <c r="L208" i="1"/>
  <c r="L209" i="1"/>
  <c r="L210" i="1"/>
  <c r="L211" i="1"/>
  <c r="L212" i="1"/>
  <c r="L213" i="1"/>
  <c r="L214" i="1"/>
  <c r="L215" i="1"/>
  <c r="L216" i="1"/>
  <c r="L217" i="1"/>
  <c r="L218" i="1"/>
  <c r="L219" i="1"/>
  <c r="L220" i="1"/>
  <c r="L221" i="1"/>
  <c r="L222" i="1"/>
  <c r="L223" i="1"/>
  <c r="L224" i="1"/>
  <c r="L225" i="1"/>
  <c r="L226" i="1"/>
  <c r="L227" i="1"/>
  <c r="L228" i="1"/>
  <c r="L229" i="1"/>
  <c r="L230" i="1"/>
  <c r="L231" i="1"/>
  <c r="L232" i="1"/>
  <c r="L233" i="1"/>
  <c r="L234" i="1"/>
  <c r="L235" i="1"/>
  <c r="L236" i="1"/>
  <c r="L237" i="1"/>
  <c r="L238" i="1"/>
  <c r="L239" i="1"/>
  <c r="L240" i="1"/>
  <c r="L241" i="1"/>
  <c r="L242" i="1"/>
  <c r="L243" i="1"/>
  <c r="L244" i="1"/>
  <c r="L245" i="1"/>
  <c r="L246" i="1"/>
  <c r="L247" i="1"/>
  <c r="L248" i="1"/>
  <c r="L249" i="1"/>
  <c r="L250" i="1"/>
  <c r="L251" i="1"/>
  <c r="L252" i="1"/>
  <c r="L253" i="1"/>
  <c r="L254" i="1"/>
  <c r="L255" i="1"/>
  <c r="L256" i="1"/>
  <c r="L257" i="1"/>
  <c r="L258" i="1"/>
  <c r="L259" i="1"/>
  <c r="L260" i="1"/>
  <c r="L261" i="1"/>
  <c r="L262" i="1"/>
  <c r="L263" i="1"/>
  <c r="L264" i="1"/>
  <c r="L265" i="1"/>
  <c r="L266" i="1"/>
  <c r="L267" i="1"/>
  <c r="L268" i="1"/>
  <c r="L269" i="1"/>
  <c r="L270" i="1"/>
  <c r="L271" i="1"/>
  <c r="L272" i="1"/>
  <c r="L273" i="1"/>
  <c r="L274" i="1"/>
  <c r="L275" i="1"/>
  <c r="L276" i="1"/>
  <c r="L277" i="1"/>
  <c r="L278" i="1"/>
  <c r="L279" i="1"/>
  <c r="L280" i="1"/>
  <c r="L281" i="1"/>
  <c r="L282" i="1"/>
  <c r="L283" i="1"/>
  <c r="L284" i="1"/>
  <c r="L285" i="1"/>
  <c r="L286" i="1"/>
  <c r="L287" i="1"/>
  <c r="L288" i="1"/>
  <c r="L289" i="1"/>
  <c r="L290" i="1"/>
  <c r="L291" i="1"/>
  <c r="L292" i="1"/>
  <c r="L293" i="1"/>
  <c r="L294" i="1"/>
  <c r="L295" i="1"/>
  <c r="L296" i="1"/>
  <c r="L297" i="1"/>
  <c r="L298" i="1"/>
  <c r="L299" i="1"/>
  <c r="L300" i="1"/>
  <c r="L301" i="1"/>
  <c r="L302" i="1"/>
  <c r="L303" i="1"/>
  <c r="L304" i="1"/>
  <c r="L305" i="1"/>
  <c r="L306" i="1"/>
  <c r="L307" i="1"/>
  <c r="L308" i="1"/>
  <c r="L309" i="1"/>
  <c r="L310" i="1"/>
  <c r="L311" i="1"/>
  <c r="L312" i="1"/>
  <c r="L313" i="1"/>
  <c r="L314" i="1"/>
  <c r="L315" i="1"/>
  <c r="L316" i="1"/>
  <c r="L317" i="1"/>
  <c r="L318" i="1"/>
  <c r="L319" i="1"/>
  <c r="L320" i="1"/>
  <c r="L321" i="1"/>
  <c r="L322" i="1"/>
  <c r="L323" i="1"/>
  <c r="L324" i="1"/>
  <c r="L325" i="1"/>
  <c r="L326" i="1"/>
  <c r="L327" i="1"/>
  <c r="L328" i="1"/>
  <c r="L329" i="1"/>
  <c r="L330" i="1"/>
  <c r="L331" i="1"/>
  <c r="L332" i="1"/>
  <c r="L333" i="1"/>
  <c r="L334" i="1"/>
  <c r="L335" i="1"/>
  <c r="L336" i="1"/>
  <c r="L337" i="1"/>
  <c r="L338" i="1"/>
  <c r="L339" i="1"/>
  <c r="L340" i="1"/>
  <c r="L341" i="1"/>
  <c r="L342" i="1"/>
  <c r="L343" i="1"/>
  <c r="L344" i="1"/>
  <c r="L345" i="1"/>
  <c r="L346" i="1"/>
  <c r="L347" i="1"/>
  <c r="L348" i="1"/>
  <c r="L349" i="1"/>
  <c r="L350" i="1"/>
  <c r="L351" i="1"/>
  <c r="L352" i="1"/>
  <c r="L353" i="1"/>
  <c r="L354" i="1"/>
  <c r="L355" i="1"/>
  <c r="L356" i="1"/>
  <c r="L357" i="1"/>
  <c r="L358" i="1"/>
  <c r="L359" i="1"/>
  <c r="L360" i="1"/>
  <c r="L361" i="1"/>
  <c r="L362" i="1"/>
  <c r="L363" i="1"/>
  <c r="L364" i="1"/>
  <c r="L365" i="1"/>
  <c r="L366" i="1"/>
  <c r="L367" i="1"/>
  <c r="L368" i="1"/>
  <c r="L369" i="1"/>
  <c r="L370" i="1"/>
  <c r="L371" i="1"/>
  <c r="L372" i="1"/>
  <c r="L373" i="1"/>
  <c r="L374" i="1"/>
  <c r="L375" i="1"/>
  <c r="L376" i="1"/>
  <c r="L377" i="1"/>
  <c r="L378" i="1"/>
  <c r="L379" i="1"/>
  <c r="L380" i="1"/>
  <c r="L381" i="1"/>
  <c r="L382" i="1"/>
  <c r="L383" i="1"/>
  <c r="L384" i="1"/>
  <c r="L385" i="1"/>
  <c r="L386" i="1"/>
  <c r="L387" i="1"/>
  <c r="L388" i="1"/>
  <c r="L389" i="1"/>
  <c r="L390" i="1"/>
  <c r="L391" i="1"/>
  <c r="L392" i="1"/>
  <c r="L393" i="1"/>
  <c r="L394" i="1"/>
  <c r="L395" i="1"/>
  <c r="L396" i="1"/>
  <c r="L397" i="1"/>
  <c r="L398" i="1"/>
  <c r="L399" i="1"/>
  <c r="L400" i="1"/>
  <c r="L401" i="1"/>
  <c r="L402" i="1"/>
  <c r="L403" i="1"/>
  <c r="L404" i="1"/>
  <c r="L405" i="1"/>
  <c r="L406" i="1"/>
  <c r="L407" i="1"/>
  <c r="L408" i="1"/>
  <c r="L409" i="1"/>
  <c r="L410" i="1"/>
  <c r="L411" i="1"/>
  <c r="L412" i="1"/>
  <c r="L413" i="1"/>
  <c r="L414" i="1"/>
  <c r="L415" i="1"/>
  <c r="L416" i="1"/>
  <c r="L417" i="1"/>
  <c r="L418" i="1"/>
  <c r="L419" i="1"/>
  <c r="L420" i="1"/>
  <c r="L421" i="1"/>
  <c r="L422" i="1"/>
  <c r="L423" i="1"/>
  <c r="L424" i="1"/>
  <c r="L425" i="1"/>
  <c r="L426" i="1"/>
  <c r="L427" i="1"/>
  <c r="L428" i="1"/>
  <c r="L429" i="1"/>
  <c r="L430" i="1"/>
  <c r="L431" i="1"/>
  <c r="L432" i="1"/>
  <c r="L433" i="1"/>
  <c r="L434" i="1"/>
  <c r="L435" i="1"/>
  <c r="L436" i="1"/>
  <c r="L437" i="1"/>
  <c r="L438" i="1"/>
  <c r="L439" i="1"/>
  <c r="L440" i="1"/>
  <c r="L441" i="1"/>
  <c r="L442" i="1"/>
  <c r="L443" i="1"/>
  <c r="L444" i="1"/>
  <c r="L445" i="1"/>
  <c r="L446" i="1"/>
  <c r="L447" i="1"/>
  <c r="L448" i="1"/>
  <c r="L449" i="1"/>
  <c r="L450" i="1"/>
  <c r="L451" i="1"/>
  <c r="L452" i="1"/>
  <c r="L453" i="1"/>
  <c r="L454" i="1"/>
  <c r="L455" i="1"/>
  <c r="L456" i="1"/>
  <c r="L457" i="1"/>
  <c r="L458" i="1"/>
  <c r="L459" i="1"/>
  <c r="L460" i="1"/>
  <c r="L461" i="1"/>
  <c r="L462" i="1"/>
  <c r="L463" i="1"/>
  <c r="L464" i="1"/>
  <c r="L465" i="1"/>
  <c r="L466" i="1"/>
  <c r="L467" i="1"/>
  <c r="L468" i="1"/>
  <c r="L469" i="1"/>
  <c r="L470" i="1"/>
  <c r="L471" i="1"/>
  <c r="L472" i="1"/>
  <c r="L473" i="1"/>
  <c r="L474" i="1"/>
  <c r="L475" i="1"/>
  <c r="L476" i="1"/>
  <c r="L477" i="1"/>
  <c r="L478" i="1"/>
  <c r="L479" i="1"/>
  <c r="L480" i="1"/>
  <c r="L481" i="1"/>
  <c r="L482" i="1"/>
  <c r="L483" i="1"/>
  <c r="L484" i="1"/>
  <c r="L485" i="1"/>
  <c r="L486" i="1"/>
  <c r="L487" i="1"/>
  <c r="L488" i="1"/>
  <c r="L489" i="1"/>
  <c r="L490" i="1"/>
  <c r="L491" i="1"/>
  <c r="L492" i="1"/>
  <c r="L493" i="1"/>
  <c r="L494" i="1"/>
  <c r="L495" i="1"/>
  <c r="L496" i="1"/>
  <c r="L497" i="1"/>
  <c r="L498" i="1"/>
  <c r="L499" i="1"/>
  <c r="L500" i="1"/>
  <c r="L501" i="1"/>
  <c r="L502" i="1"/>
  <c r="L503" i="1"/>
  <c r="L504" i="1"/>
  <c r="L505" i="1"/>
  <c r="L506" i="1"/>
  <c r="L507" i="1"/>
  <c r="L508" i="1"/>
  <c r="L509" i="1"/>
  <c r="L510" i="1"/>
  <c r="L511" i="1"/>
  <c r="L512" i="1"/>
  <c r="L513" i="1"/>
  <c r="L514" i="1"/>
  <c r="L515" i="1"/>
  <c r="L516" i="1"/>
  <c r="L517" i="1"/>
  <c r="L518" i="1"/>
  <c r="L519" i="1"/>
  <c r="L520" i="1"/>
  <c r="L521" i="1"/>
  <c r="L522" i="1"/>
  <c r="L523" i="1"/>
  <c r="L524" i="1"/>
  <c r="L525" i="1"/>
  <c r="L526" i="1"/>
  <c r="L527" i="1"/>
  <c r="L528" i="1"/>
  <c r="L529" i="1"/>
  <c r="L530" i="1"/>
  <c r="L531" i="1"/>
  <c r="L532" i="1"/>
  <c r="L533" i="1"/>
  <c r="L534" i="1"/>
  <c r="L535" i="1"/>
  <c r="L536" i="1"/>
  <c r="L537" i="1"/>
  <c r="L538" i="1"/>
  <c r="L539" i="1"/>
  <c r="L540" i="1"/>
  <c r="L541" i="1"/>
  <c r="L542" i="1"/>
  <c r="L543" i="1"/>
  <c r="L544" i="1"/>
  <c r="L545" i="1"/>
  <c r="L546" i="1"/>
  <c r="L547" i="1"/>
  <c r="L548" i="1"/>
  <c r="L549" i="1"/>
  <c r="L550" i="1"/>
  <c r="L551" i="1"/>
  <c r="L552" i="1"/>
  <c r="L553" i="1"/>
  <c r="L554" i="1"/>
  <c r="L555" i="1"/>
  <c r="L556" i="1"/>
  <c r="L557" i="1"/>
  <c r="L558" i="1"/>
  <c r="L559" i="1"/>
  <c r="L560" i="1"/>
  <c r="L561" i="1"/>
  <c r="L562" i="1"/>
  <c r="L563" i="1"/>
  <c r="L564" i="1"/>
  <c r="L565" i="1"/>
  <c r="L566" i="1"/>
  <c r="L567" i="1"/>
  <c r="L568" i="1"/>
  <c r="L569" i="1"/>
  <c r="L570" i="1"/>
  <c r="L571" i="1"/>
  <c r="L572" i="1"/>
  <c r="L573" i="1"/>
  <c r="L574" i="1"/>
  <c r="L575" i="1"/>
  <c r="L576" i="1"/>
  <c r="L577" i="1"/>
  <c r="L578" i="1"/>
  <c r="L579" i="1"/>
  <c r="L580" i="1"/>
  <c r="L581" i="1"/>
  <c r="L582" i="1"/>
  <c r="L583" i="1"/>
  <c r="L584" i="1"/>
  <c r="L585" i="1"/>
  <c r="L586" i="1"/>
  <c r="L587" i="1"/>
  <c r="L588" i="1"/>
  <c r="L589" i="1"/>
  <c r="L590" i="1"/>
  <c r="L591" i="1"/>
  <c r="L592" i="1"/>
  <c r="L593" i="1"/>
  <c r="L594" i="1"/>
  <c r="L595" i="1"/>
  <c r="L596" i="1"/>
  <c r="L597" i="1"/>
  <c r="L598" i="1"/>
  <c r="L599" i="1"/>
  <c r="L600" i="1"/>
  <c r="L601" i="1"/>
  <c r="L602" i="1"/>
  <c r="L603" i="1"/>
  <c r="L604" i="1"/>
  <c r="L605" i="1"/>
  <c r="L606" i="1"/>
  <c r="L607" i="1"/>
  <c r="L608" i="1"/>
  <c r="L609" i="1"/>
  <c r="L610" i="1"/>
  <c r="L611" i="1"/>
  <c r="L612" i="1"/>
  <c r="L613" i="1"/>
  <c r="L614" i="1"/>
  <c r="L615" i="1"/>
  <c r="L616" i="1"/>
  <c r="L617" i="1"/>
  <c r="L618" i="1"/>
  <c r="L619" i="1"/>
  <c r="L620" i="1"/>
  <c r="L621" i="1"/>
  <c r="L622" i="1"/>
  <c r="L623" i="1"/>
  <c r="L624" i="1"/>
  <c r="L625" i="1"/>
  <c r="L626" i="1"/>
  <c r="L627" i="1"/>
  <c r="L628" i="1"/>
  <c r="L629" i="1"/>
  <c r="L630" i="1"/>
  <c r="L631" i="1"/>
  <c r="L632" i="1"/>
  <c r="L633" i="1"/>
  <c r="L634" i="1"/>
  <c r="L635" i="1"/>
  <c r="L636" i="1"/>
  <c r="L637" i="1"/>
  <c r="L638" i="1"/>
  <c r="L639" i="1"/>
  <c r="L640" i="1"/>
  <c r="L641" i="1"/>
  <c r="L642" i="1"/>
  <c r="L643" i="1"/>
  <c r="L644" i="1"/>
  <c r="L645" i="1"/>
  <c r="L646" i="1"/>
  <c r="L647" i="1"/>
  <c r="L648" i="1"/>
  <c r="L649" i="1"/>
  <c r="L650" i="1"/>
  <c r="L651" i="1"/>
  <c r="L652" i="1"/>
  <c r="L653" i="1"/>
  <c r="L654" i="1"/>
  <c r="L655" i="1"/>
  <c r="L656" i="1"/>
  <c r="L657" i="1"/>
  <c r="L658" i="1"/>
  <c r="L659" i="1"/>
  <c r="L660" i="1"/>
  <c r="L661" i="1"/>
  <c r="L662" i="1"/>
  <c r="L663" i="1"/>
  <c r="L664" i="1"/>
  <c r="L665" i="1"/>
  <c r="L666" i="1"/>
  <c r="L667" i="1"/>
  <c r="L668" i="1"/>
  <c r="L669" i="1"/>
  <c r="L670" i="1"/>
  <c r="L671" i="1"/>
  <c r="L672" i="1"/>
  <c r="L673" i="1"/>
  <c r="L674" i="1"/>
  <c r="L675" i="1"/>
  <c r="L676" i="1"/>
  <c r="L677" i="1"/>
  <c r="L678" i="1"/>
  <c r="L679" i="1"/>
  <c r="L680" i="1"/>
  <c r="L681" i="1"/>
  <c r="L682" i="1"/>
  <c r="L683" i="1"/>
  <c r="L684" i="1"/>
  <c r="L685" i="1"/>
  <c r="L686" i="1"/>
  <c r="L687" i="1"/>
  <c r="L688" i="1"/>
  <c r="L689" i="1"/>
  <c r="L690" i="1"/>
  <c r="L691" i="1"/>
  <c r="L692" i="1"/>
  <c r="L693" i="1"/>
  <c r="L694" i="1"/>
  <c r="L695" i="1"/>
  <c r="L696" i="1"/>
  <c r="L697" i="1"/>
  <c r="L698" i="1"/>
  <c r="L699" i="1"/>
  <c r="L700" i="1"/>
  <c r="L701" i="1"/>
  <c r="L702" i="1"/>
  <c r="L703" i="1"/>
  <c r="L704" i="1"/>
  <c r="L705" i="1"/>
  <c r="L706" i="1"/>
  <c r="L707" i="1"/>
  <c r="L708" i="1"/>
  <c r="L709" i="1"/>
  <c r="L710" i="1"/>
  <c r="L711" i="1"/>
  <c r="L712" i="1"/>
  <c r="L713" i="1"/>
  <c r="L714" i="1"/>
  <c r="L715" i="1"/>
  <c r="L716" i="1"/>
  <c r="L717" i="1"/>
  <c r="L718" i="1"/>
  <c r="L719" i="1"/>
  <c r="L720" i="1"/>
  <c r="L721" i="1"/>
  <c r="L722" i="1"/>
  <c r="L723" i="1"/>
  <c r="L724" i="1"/>
  <c r="L725" i="1"/>
  <c r="L726" i="1"/>
  <c r="L727" i="1"/>
  <c r="L728" i="1"/>
  <c r="L729" i="1"/>
  <c r="L730" i="1"/>
  <c r="L731" i="1"/>
  <c r="L732" i="1"/>
  <c r="L733" i="1"/>
  <c r="L734" i="1"/>
  <c r="L735" i="1"/>
  <c r="L736" i="1"/>
  <c r="L737" i="1"/>
  <c r="L738" i="1"/>
  <c r="L739" i="1"/>
  <c r="L740" i="1"/>
  <c r="L741" i="1"/>
  <c r="L742" i="1"/>
  <c r="L743" i="1"/>
  <c r="L744" i="1"/>
  <c r="L745" i="1"/>
  <c r="L746" i="1"/>
  <c r="L747" i="1"/>
  <c r="L748" i="1"/>
  <c r="L749" i="1"/>
  <c r="L750" i="1"/>
  <c r="L751" i="1"/>
  <c r="L752" i="1"/>
  <c r="L753" i="1"/>
  <c r="L754" i="1"/>
  <c r="L755" i="1"/>
  <c r="L756" i="1"/>
  <c r="L757" i="1"/>
  <c r="L758" i="1"/>
  <c r="L759" i="1"/>
  <c r="L760" i="1"/>
  <c r="L761" i="1"/>
  <c r="L762" i="1"/>
  <c r="L763" i="1"/>
  <c r="L764" i="1"/>
  <c r="L765" i="1"/>
  <c r="L766" i="1"/>
  <c r="L767" i="1"/>
  <c r="L768" i="1"/>
  <c r="L769" i="1"/>
  <c r="L770" i="1"/>
  <c r="L771" i="1"/>
  <c r="L772" i="1"/>
  <c r="L773" i="1"/>
  <c r="L774" i="1"/>
  <c r="L775" i="1"/>
  <c r="L776" i="1"/>
  <c r="L777" i="1"/>
  <c r="L778" i="1"/>
  <c r="L779" i="1"/>
  <c r="L780" i="1"/>
  <c r="L781" i="1"/>
  <c r="L782" i="1"/>
  <c r="L783" i="1"/>
  <c r="L784" i="1"/>
  <c r="L785" i="1"/>
  <c r="L786" i="1"/>
  <c r="L787" i="1"/>
  <c r="L788" i="1"/>
  <c r="L789" i="1"/>
  <c r="L790" i="1"/>
  <c r="L791" i="1"/>
  <c r="L792" i="1"/>
  <c r="L793" i="1"/>
  <c r="L794" i="1"/>
  <c r="L795" i="1"/>
  <c r="L796" i="1"/>
  <c r="L797" i="1"/>
  <c r="L798" i="1"/>
  <c r="L799" i="1"/>
  <c r="L800" i="1"/>
  <c r="L801" i="1"/>
  <c r="L802" i="1"/>
  <c r="L803" i="1"/>
  <c r="L804" i="1"/>
  <c r="L805" i="1"/>
  <c r="L806" i="1"/>
  <c r="L807" i="1"/>
  <c r="L808" i="1"/>
  <c r="L809" i="1"/>
  <c r="L810" i="1"/>
  <c r="L811" i="1"/>
  <c r="L812" i="1"/>
  <c r="L813" i="1"/>
  <c r="L814" i="1"/>
  <c r="L815" i="1"/>
  <c r="L816" i="1"/>
  <c r="L817" i="1"/>
  <c r="L818" i="1"/>
  <c r="L819" i="1"/>
  <c r="L820" i="1"/>
  <c r="L821" i="1"/>
  <c r="L822" i="1"/>
  <c r="L823" i="1"/>
  <c r="L824" i="1"/>
  <c r="L825" i="1"/>
  <c r="L826" i="1"/>
  <c r="L827" i="1"/>
  <c r="L828" i="1"/>
  <c r="L829" i="1"/>
  <c r="L830" i="1"/>
  <c r="L831" i="1"/>
  <c r="L832" i="1"/>
  <c r="L833" i="1"/>
  <c r="L834" i="1"/>
  <c r="L835" i="1"/>
  <c r="L836" i="1"/>
  <c r="L837" i="1"/>
  <c r="L838" i="1"/>
  <c r="L839" i="1"/>
  <c r="L840" i="1"/>
  <c r="L841" i="1"/>
  <c r="L842" i="1"/>
  <c r="L843" i="1"/>
  <c r="L844" i="1"/>
  <c r="L845" i="1"/>
  <c r="L846" i="1"/>
  <c r="L847" i="1"/>
  <c r="L848" i="1"/>
  <c r="L849" i="1"/>
  <c r="L850" i="1"/>
  <c r="L851" i="1"/>
  <c r="L852" i="1"/>
  <c r="L853" i="1"/>
  <c r="L854" i="1"/>
  <c r="L855" i="1"/>
  <c r="L856" i="1"/>
  <c r="L857" i="1"/>
  <c r="L858" i="1"/>
  <c r="L859" i="1"/>
  <c r="L860" i="1"/>
  <c r="L861" i="1"/>
  <c r="L862" i="1"/>
  <c r="L863" i="1"/>
  <c r="L864" i="1"/>
  <c r="L865" i="1"/>
  <c r="L866" i="1"/>
  <c r="L867" i="1"/>
  <c r="L868" i="1"/>
  <c r="L869" i="1"/>
  <c r="L870" i="1"/>
  <c r="L871" i="1"/>
  <c r="L872" i="1"/>
  <c r="L873" i="1"/>
  <c r="L874" i="1"/>
  <c r="L875" i="1"/>
  <c r="L876" i="1"/>
  <c r="L877" i="1"/>
  <c r="L878" i="1"/>
  <c r="L879" i="1"/>
  <c r="L880" i="1"/>
  <c r="L881" i="1"/>
  <c r="L882" i="1"/>
  <c r="L883" i="1"/>
  <c r="L884" i="1"/>
  <c r="L885" i="1"/>
  <c r="L886" i="1"/>
  <c r="L887" i="1"/>
  <c r="L888" i="1"/>
  <c r="L889" i="1"/>
  <c r="L890" i="1"/>
  <c r="L891" i="1"/>
  <c r="L892" i="1"/>
  <c r="L893" i="1"/>
  <c r="L894" i="1"/>
  <c r="L895" i="1"/>
  <c r="L896" i="1"/>
  <c r="L897" i="1"/>
  <c r="L898" i="1"/>
  <c r="L899" i="1"/>
  <c r="L900" i="1"/>
  <c r="L901" i="1"/>
  <c r="L902" i="1"/>
  <c r="L903" i="1"/>
  <c r="L904" i="1"/>
  <c r="L905" i="1"/>
  <c r="L906" i="1"/>
  <c r="L907" i="1"/>
  <c r="L908" i="1"/>
  <c r="L909" i="1"/>
  <c r="L910" i="1"/>
  <c r="L911" i="1"/>
  <c r="L912" i="1"/>
  <c r="L913" i="1"/>
  <c r="L914" i="1"/>
  <c r="L915" i="1"/>
  <c r="L916" i="1"/>
  <c r="L917" i="1"/>
  <c r="L918" i="1"/>
  <c r="L919" i="1"/>
  <c r="L920" i="1"/>
  <c r="L921" i="1"/>
  <c r="L922" i="1"/>
  <c r="L923" i="1"/>
  <c r="L924" i="1"/>
  <c r="L925" i="1"/>
  <c r="L926" i="1"/>
  <c r="L927" i="1"/>
  <c r="L928" i="1"/>
  <c r="L929" i="1"/>
  <c r="L930" i="1"/>
  <c r="L931" i="1"/>
  <c r="L932" i="1"/>
  <c r="L933" i="1"/>
  <c r="L934" i="1"/>
  <c r="L935" i="1"/>
  <c r="L936" i="1"/>
  <c r="L937" i="1"/>
  <c r="L938" i="1"/>
  <c r="L939" i="1"/>
  <c r="L940" i="1"/>
  <c r="L941" i="1"/>
  <c r="L942" i="1"/>
  <c r="L943" i="1"/>
  <c r="L944" i="1"/>
  <c r="L945" i="1"/>
  <c r="L946" i="1"/>
  <c r="L947" i="1"/>
  <c r="L948" i="1"/>
  <c r="L949" i="1"/>
  <c r="L950" i="1"/>
  <c r="L951" i="1"/>
  <c r="L952" i="1"/>
  <c r="L953" i="1"/>
  <c r="L954" i="1"/>
  <c r="L955" i="1"/>
  <c r="L956" i="1"/>
  <c r="L957" i="1"/>
  <c r="L958" i="1"/>
  <c r="L959" i="1"/>
  <c r="L960" i="1"/>
  <c r="L961" i="1"/>
  <c r="L962" i="1"/>
  <c r="L963" i="1"/>
  <c r="L964" i="1"/>
  <c r="L965" i="1"/>
  <c r="L966" i="1"/>
  <c r="L967" i="1"/>
  <c r="L968" i="1"/>
  <c r="L969" i="1"/>
  <c r="L970" i="1"/>
  <c r="L971" i="1"/>
  <c r="L972" i="1"/>
  <c r="L973" i="1"/>
  <c r="L974" i="1"/>
  <c r="L975" i="1"/>
  <c r="L976" i="1"/>
  <c r="L977" i="1"/>
  <c r="L978" i="1"/>
  <c r="L979" i="1"/>
  <c r="L980" i="1"/>
  <c r="L981" i="1"/>
  <c r="L982" i="1"/>
  <c r="L983" i="1"/>
  <c r="L984" i="1"/>
  <c r="L985" i="1"/>
  <c r="L986" i="1"/>
  <c r="L987" i="1"/>
  <c r="L988" i="1"/>
  <c r="L989" i="1"/>
  <c r="L990" i="1"/>
  <c r="L991" i="1"/>
  <c r="L992" i="1"/>
  <c r="L993" i="1"/>
  <c r="L994" i="1"/>
  <c r="L995" i="1"/>
  <c r="L996" i="1"/>
  <c r="L997" i="1"/>
  <c r="L998" i="1"/>
  <c r="L999" i="1"/>
  <c r="L1000" i="1"/>
  <c r="L1001" i="1"/>
  <c r="L1002" i="1"/>
  <c r="L1003" i="1"/>
  <c r="L1004" i="1"/>
  <c r="L1005" i="1"/>
  <c r="L1006" i="1"/>
  <c r="L1007" i="1"/>
  <c r="L1008" i="1"/>
  <c r="L1009" i="1"/>
  <c r="L1010" i="1"/>
  <c r="L1011" i="1"/>
  <c r="L1012" i="1"/>
  <c r="L1013" i="1"/>
  <c r="L1014" i="1"/>
  <c r="L1015" i="1"/>
  <c r="L1016" i="1"/>
  <c r="L1017" i="1"/>
  <c r="L1018" i="1"/>
  <c r="L1019" i="1"/>
  <c r="L1020" i="1"/>
  <c r="L1021" i="1"/>
  <c r="L1022" i="1"/>
  <c r="L1023" i="1"/>
  <c r="L1024" i="1"/>
  <c r="L1025" i="1"/>
  <c r="L1026" i="1"/>
  <c r="L1027" i="1"/>
  <c r="L1028" i="1"/>
  <c r="L1029" i="1"/>
  <c r="L1030" i="1"/>
  <c r="L1031" i="1"/>
  <c r="L1032" i="1"/>
  <c r="L1033" i="1"/>
  <c r="L1034" i="1"/>
  <c r="L1035" i="1"/>
  <c r="L1036" i="1"/>
  <c r="L1037" i="1"/>
  <c r="L1038" i="1"/>
  <c r="L1039" i="1"/>
  <c r="L1040" i="1"/>
  <c r="L1041" i="1"/>
  <c r="L1042" i="1"/>
  <c r="L1043" i="1"/>
  <c r="L1044" i="1"/>
  <c r="L1045" i="1"/>
  <c r="L1046" i="1"/>
  <c r="L1047" i="1"/>
  <c r="L1048" i="1"/>
  <c r="L1049" i="1"/>
  <c r="L1050" i="1"/>
  <c r="L1051" i="1"/>
  <c r="L1052" i="1"/>
  <c r="L1053" i="1"/>
  <c r="L1054" i="1"/>
  <c r="L1055" i="1"/>
  <c r="L1056" i="1"/>
  <c r="L1057" i="1"/>
  <c r="L1058" i="1"/>
  <c r="L1059" i="1"/>
  <c r="L1060" i="1"/>
  <c r="L1061" i="1"/>
  <c r="L1062" i="1"/>
  <c r="L1063" i="1"/>
  <c r="L1064" i="1"/>
  <c r="L1065" i="1"/>
  <c r="L1066" i="1"/>
  <c r="L1067" i="1"/>
  <c r="L1068" i="1"/>
  <c r="L1069" i="1"/>
  <c r="L1070" i="1"/>
  <c r="L1071" i="1"/>
  <c r="L1072" i="1"/>
  <c r="L1073" i="1"/>
  <c r="L1074" i="1"/>
  <c r="L1075" i="1"/>
  <c r="L1076" i="1"/>
  <c r="L1077" i="1"/>
  <c r="L1078" i="1"/>
  <c r="L1079" i="1"/>
  <c r="L1080" i="1"/>
  <c r="L1081" i="1"/>
  <c r="L1082" i="1"/>
  <c r="L1083" i="1"/>
  <c r="L1084" i="1"/>
  <c r="L1085" i="1"/>
  <c r="L1086" i="1"/>
  <c r="L1087" i="1"/>
  <c r="L1088" i="1"/>
  <c r="L1089" i="1"/>
  <c r="L1090" i="1"/>
  <c r="L1091" i="1"/>
  <c r="L1092" i="1"/>
  <c r="L1093" i="1"/>
  <c r="L1094" i="1"/>
  <c r="L1095" i="1"/>
  <c r="L1096" i="1"/>
  <c r="L1097" i="1"/>
  <c r="L1098" i="1"/>
  <c r="L1099" i="1"/>
  <c r="L1100" i="1"/>
  <c r="L1101" i="1"/>
  <c r="L1102" i="1"/>
  <c r="L1103" i="1"/>
  <c r="L1104" i="1"/>
  <c r="L1105" i="1"/>
  <c r="L1106" i="1"/>
  <c r="L1107" i="1"/>
  <c r="L1108" i="1"/>
  <c r="L1109" i="1"/>
  <c r="L1110" i="1"/>
  <c r="L1111" i="1"/>
  <c r="L1112" i="1"/>
  <c r="L1113" i="1"/>
  <c r="L1114" i="1"/>
  <c r="L1115" i="1"/>
  <c r="L1116" i="1"/>
  <c r="L1117" i="1"/>
  <c r="L1118" i="1"/>
  <c r="L1119" i="1"/>
  <c r="L1120" i="1"/>
  <c r="L1121" i="1"/>
  <c r="L1122" i="1"/>
  <c r="L1123" i="1"/>
  <c r="L1124" i="1"/>
  <c r="L1125" i="1"/>
  <c r="L1126" i="1"/>
  <c r="L1127" i="1"/>
  <c r="L1128" i="1"/>
  <c r="L1129" i="1"/>
  <c r="L1130" i="1"/>
  <c r="L1131" i="1"/>
  <c r="L1132" i="1"/>
  <c r="L1133" i="1"/>
  <c r="L1134" i="1"/>
  <c r="L1135" i="1"/>
  <c r="L1136" i="1"/>
  <c r="L1137" i="1"/>
  <c r="L1138" i="1"/>
  <c r="L1139" i="1"/>
  <c r="L1140" i="1"/>
  <c r="L1141" i="1"/>
  <c r="L1142" i="1"/>
  <c r="L1143" i="1"/>
  <c r="L1144" i="1"/>
  <c r="L1145" i="1"/>
  <c r="L1146" i="1"/>
  <c r="L1147" i="1"/>
  <c r="L1148" i="1"/>
  <c r="L1149" i="1"/>
  <c r="L1150" i="1"/>
  <c r="L1151" i="1"/>
  <c r="L1152" i="1"/>
  <c r="L1153" i="1"/>
  <c r="L1154" i="1"/>
  <c r="L1155" i="1"/>
  <c r="L1156" i="1"/>
  <c r="L1157" i="1"/>
  <c r="L1158" i="1"/>
  <c r="L1159" i="1"/>
  <c r="L1160" i="1"/>
  <c r="L1161" i="1"/>
  <c r="L1162" i="1"/>
  <c r="L1163" i="1"/>
  <c r="L1164" i="1"/>
  <c r="L1165" i="1"/>
  <c r="L1166" i="1"/>
  <c r="L1167" i="1"/>
  <c r="L1168" i="1"/>
  <c r="L1169" i="1"/>
  <c r="L1170" i="1"/>
  <c r="L1171" i="1"/>
  <c r="L1172" i="1"/>
  <c r="L1173" i="1"/>
  <c r="L1174" i="1"/>
  <c r="L1175" i="1"/>
  <c r="L1176" i="1"/>
  <c r="L1177" i="1"/>
  <c r="L1178" i="1"/>
  <c r="L1179" i="1"/>
  <c r="L1180" i="1"/>
  <c r="L1181" i="1"/>
  <c r="L1182" i="1"/>
  <c r="L1183" i="1"/>
  <c r="L1184" i="1"/>
  <c r="L1185" i="1"/>
  <c r="L1186" i="1"/>
  <c r="L1187" i="1"/>
  <c r="L1188" i="1"/>
  <c r="L1189" i="1"/>
  <c r="L1190" i="1"/>
  <c r="L1191" i="1"/>
  <c r="L1192" i="1"/>
  <c r="L1193" i="1"/>
  <c r="L1194" i="1"/>
  <c r="L1195" i="1"/>
  <c r="L1196" i="1"/>
  <c r="L1197" i="1"/>
  <c r="L1198" i="1"/>
  <c r="L1199" i="1"/>
  <c r="L1200" i="1"/>
  <c r="L1201" i="1"/>
  <c r="L1202" i="1"/>
  <c r="L1203" i="1"/>
  <c r="L1204" i="1"/>
  <c r="L1205" i="1"/>
  <c r="L1206" i="1"/>
  <c r="L1207" i="1"/>
  <c r="L1208" i="1"/>
  <c r="L1209" i="1"/>
  <c r="L1210" i="1"/>
  <c r="L1211" i="1"/>
  <c r="L1212" i="1"/>
  <c r="L1213" i="1"/>
  <c r="L1214" i="1"/>
  <c r="L1215" i="1"/>
  <c r="L1216" i="1"/>
  <c r="L1217" i="1"/>
  <c r="L1218" i="1"/>
  <c r="L1219" i="1"/>
  <c r="L1220" i="1"/>
  <c r="L1221" i="1"/>
  <c r="L1222" i="1"/>
  <c r="L1223" i="1"/>
  <c r="L1224" i="1"/>
  <c r="L1225" i="1"/>
  <c r="L1226" i="1"/>
  <c r="L1227" i="1"/>
  <c r="L1228" i="1"/>
  <c r="L1229" i="1"/>
  <c r="L1230" i="1"/>
  <c r="L1231" i="1"/>
  <c r="L1232" i="1"/>
  <c r="L1233" i="1"/>
  <c r="L1234" i="1"/>
  <c r="L1235" i="1"/>
  <c r="L1236" i="1"/>
  <c r="L1237" i="1"/>
  <c r="L1238" i="1"/>
  <c r="L1239" i="1"/>
  <c r="L1240" i="1"/>
  <c r="L1241" i="1"/>
  <c r="L1242" i="1"/>
  <c r="L1243" i="1"/>
  <c r="L1244" i="1"/>
  <c r="L1245" i="1"/>
  <c r="L1246" i="1"/>
  <c r="L1247" i="1"/>
  <c r="L1248" i="1"/>
  <c r="L1249" i="1"/>
  <c r="L1250" i="1"/>
  <c r="L1251" i="1"/>
  <c r="L1252" i="1"/>
  <c r="L1253" i="1"/>
  <c r="L1254" i="1"/>
  <c r="L1255" i="1"/>
  <c r="L1256" i="1"/>
  <c r="L1257" i="1"/>
  <c r="L1258" i="1"/>
  <c r="L1259" i="1"/>
  <c r="L1260" i="1"/>
  <c r="L1261" i="1"/>
  <c r="L1262" i="1"/>
  <c r="L1263" i="1"/>
  <c r="L1264" i="1"/>
  <c r="L1265" i="1"/>
  <c r="L1266" i="1"/>
  <c r="L1267" i="1"/>
  <c r="L1268" i="1"/>
  <c r="L1269" i="1"/>
  <c r="L1270" i="1"/>
  <c r="L1271" i="1"/>
  <c r="L1272" i="1"/>
  <c r="L1273" i="1"/>
  <c r="L1274" i="1"/>
  <c r="L1275" i="1"/>
  <c r="L1276" i="1"/>
  <c r="L1277" i="1"/>
  <c r="L1278" i="1"/>
  <c r="L1279" i="1"/>
  <c r="L1280" i="1"/>
  <c r="L1281" i="1"/>
  <c r="L1282" i="1"/>
  <c r="L1283" i="1"/>
  <c r="L1284" i="1"/>
  <c r="L1285" i="1"/>
  <c r="L1286" i="1"/>
  <c r="L1287" i="1"/>
  <c r="L1288" i="1"/>
  <c r="L1289" i="1"/>
  <c r="L1290" i="1"/>
  <c r="L1291" i="1"/>
  <c r="L1292" i="1"/>
  <c r="L1293" i="1"/>
  <c r="L1294" i="1"/>
  <c r="L1295" i="1"/>
  <c r="L1296" i="1"/>
  <c r="L1297" i="1"/>
  <c r="L1298" i="1"/>
  <c r="L1299" i="1"/>
  <c r="L1300" i="1"/>
  <c r="L1301" i="1"/>
  <c r="L1302" i="1"/>
  <c r="L1303" i="1"/>
  <c r="L1304" i="1"/>
  <c r="L1305" i="1"/>
  <c r="L1306" i="1"/>
  <c r="L1307" i="1"/>
  <c r="L1308" i="1"/>
  <c r="L1309" i="1"/>
  <c r="L1310" i="1"/>
  <c r="L1311" i="1"/>
  <c r="L1312" i="1"/>
  <c r="L1313" i="1"/>
  <c r="L1314" i="1"/>
  <c r="L1315" i="1"/>
  <c r="L1316" i="1"/>
  <c r="L1317" i="1"/>
  <c r="L1318" i="1"/>
  <c r="L1319" i="1"/>
  <c r="L1320" i="1"/>
  <c r="L1321" i="1"/>
  <c r="L1322" i="1"/>
  <c r="L1323" i="1"/>
  <c r="L1324" i="1"/>
  <c r="L1325" i="1"/>
  <c r="L1326" i="1"/>
  <c r="L1327" i="1"/>
  <c r="L1328" i="1"/>
  <c r="L1329" i="1"/>
  <c r="L1330" i="1"/>
  <c r="L1331" i="1"/>
  <c r="L1332" i="1"/>
  <c r="L1333" i="1"/>
  <c r="L1334" i="1"/>
  <c r="L1335" i="1"/>
  <c r="L1336" i="1"/>
  <c r="L1337" i="1"/>
  <c r="L1338" i="1"/>
  <c r="L1339" i="1"/>
  <c r="L1340" i="1"/>
  <c r="L1341" i="1"/>
  <c r="L1342" i="1"/>
  <c r="L1343" i="1"/>
  <c r="L1344" i="1"/>
  <c r="L1345" i="1"/>
  <c r="L1346" i="1"/>
  <c r="L1347" i="1"/>
  <c r="L1348" i="1"/>
  <c r="L1349" i="1"/>
  <c r="L1350" i="1"/>
  <c r="L1351" i="1"/>
  <c r="L1352" i="1"/>
  <c r="L1353" i="1"/>
  <c r="L1354" i="1"/>
  <c r="L1355" i="1"/>
  <c r="L1356" i="1"/>
  <c r="L1357" i="1"/>
  <c r="L1358" i="1"/>
  <c r="L1359" i="1"/>
  <c r="L1360" i="1"/>
  <c r="L1361" i="1"/>
  <c r="L1362" i="1"/>
  <c r="L1363" i="1"/>
  <c r="L1364" i="1"/>
  <c r="L1365" i="1"/>
  <c r="L1366" i="1"/>
  <c r="L1367" i="1"/>
  <c r="L1368" i="1"/>
  <c r="L1369" i="1"/>
  <c r="L1370" i="1"/>
  <c r="L1371" i="1"/>
  <c r="L1372" i="1"/>
  <c r="L1373" i="1"/>
  <c r="L1374" i="1"/>
  <c r="L1375" i="1"/>
  <c r="L1376" i="1"/>
  <c r="L1377" i="1"/>
  <c r="L1378" i="1"/>
  <c r="L1379" i="1"/>
  <c r="L1380" i="1"/>
  <c r="L1381" i="1"/>
  <c r="L1382" i="1"/>
  <c r="L1383" i="1"/>
  <c r="L1384" i="1"/>
  <c r="L1385" i="1"/>
  <c r="L1386" i="1"/>
  <c r="L1387" i="1"/>
  <c r="L1388" i="1"/>
  <c r="L1389" i="1"/>
  <c r="L1390" i="1"/>
  <c r="L1391" i="1"/>
  <c r="L1392" i="1"/>
  <c r="L1393" i="1"/>
  <c r="L1394" i="1"/>
  <c r="L1395" i="1"/>
  <c r="L1396" i="1"/>
  <c r="L1397" i="1"/>
  <c r="L1398" i="1"/>
  <c r="L1399" i="1"/>
  <c r="L1400" i="1"/>
  <c r="L1401" i="1"/>
  <c r="L1402" i="1"/>
  <c r="L1403" i="1"/>
  <c r="L1404" i="1"/>
  <c r="L1405" i="1"/>
  <c r="L1406" i="1"/>
  <c r="L1407" i="1"/>
  <c r="L1408" i="1"/>
  <c r="L1409" i="1"/>
  <c r="L1410" i="1"/>
  <c r="L1411" i="1"/>
  <c r="L1412" i="1"/>
  <c r="L1413" i="1"/>
  <c r="L1414" i="1"/>
  <c r="L1415" i="1"/>
  <c r="L1416" i="1"/>
  <c r="L1417" i="1"/>
  <c r="L1418" i="1"/>
  <c r="L1419" i="1"/>
  <c r="L1420" i="1"/>
  <c r="L1421" i="1"/>
  <c r="L1422" i="1"/>
  <c r="L1423" i="1"/>
  <c r="L1424" i="1"/>
  <c r="L1425" i="1"/>
  <c r="L1426" i="1"/>
  <c r="L1427" i="1"/>
  <c r="L1428" i="1"/>
  <c r="L1429" i="1"/>
  <c r="L1430" i="1"/>
  <c r="L1431" i="1"/>
  <c r="L1432" i="1"/>
  <c r="L1433" i="1"/>
  <c r="L1434" i="1"/>
  <c r="L1435" i="1"/>
  <c r="L1436" i="1"/>
  <c r="L1437" i="1"/>
  <c r="L1438" i="1"/>
  <c r="L1439" i="1"/>
  <c r="L1440" i="1"/>
  <c r="L1441" i="1"/>
  <c r="L1442" i="1"/>
  <c r="L1443" i="1"/>
  <c r="L1444" i="1"/>
  <c r="L1445" i="1"/>
  <c r="L1446" i="1"/>
  <c r="L1447" i="1"/>
  <c r="L1448" i="1"/>
  <c r="L1449" i="1"/>
  <c r="L1450" i="1"/>
  <c r="L1451" i="1"/>
  <c r="L1452" i="1"/>
  <c r="L1453" i="1"/>
  <c r="L1454" i="1"/>
  <c r="L1455" i="1"/>
  <c r="L1456" i="1"/>
  <c r="L1457" i="1"/>
  <c r="L1458" i="1"/>
  <c r="L1459" i="1"/>
  <c r="L1460" i="1"/>
  <c r="L1461" i="1"/>
  <c r="L1462" i="1"/>
  <c r="L1463" i="1"/>
  <c r="L1464" i="1"/>
  <c r="L1465" i="1"/>
  <c r="L1466" i="1"/>
  <c r="L1467" i="1"/>
  <c r="L1468" i="1"/>
  <c r="L1469" i="1"/>
  <c r="L1470" i="1"/>
  <c r="L1471" i="1"/>
  <c r="L1472" i="1"/>
  <c r="L1473" i="1"/>
  <c r="L1474" i="1"/>
  <c r="L1475" i="1"/>
  <c r="L1476" i="1"/>
  <c r="L1477" i="1"/>
  <c r="L1478" i="1"/>
  <c r="L1479" i="1"/>
  <c r="L1480" i="1"/>
  <c r="L1481" i="1"/>
  <c r="L1482" i="1"/>
  <c r="L1483" i="1"/>
  <c r="L1484" i="1"/>
  <c r="L1485" i="1"/>
  <c r="L1486" i="1"/>
  <c r="L1487" i="1"/>
  <c r="L1488" i="1"/>
  <c r="L1489" i="1"/>
  <c r="L1490" i="1"/>
  <c r="L1491" i="1"/>
  <c r="L1492" i="1"/>
  <c r="L1493" i="1"/>
  <c r="L1494" i="1"/>
  <c r="L1495" i="1"/>
  <c r="L1496" i="1"/>
  <c r="L1497" i="1"/>
  <c r="L1498" i="1"/>
  <c r="L1499" i="1"/>
  <c r="L1500" i="1"/>
  <c r="L1501" i="1"/>
  <c r="L1502" i="1"/>
  <c r="L1503" i="1"/>
  <c r="L1504" i="1"/>
  <c r="L1505" i="1"/>
  <c r="L1506" i="1"/>
  <c r="L1507" i="1"/>
  <c r="L1508" i="1"/>
  <c r="L1509" i="1"/>
  <c r="L1510" i="1"/>
  <c r="L1511" i="1"/>
  <c r="L1512" i="1"/>
  <c r="L1513" i="1"/>
  <c r="L1514" i="1"/>
  <c r="L1515" i="1"/>
  <c r="L1516" i="1"/>
  <c r="L1517" i="1"/>
  <c r="L1518" i="1"/>
  <c r="L1519" i="1"/>
  <c r="L1520" i="1"/>
  <c r="L1521" i="1"/>
  <c r="L1522" i="1"/>
  <c r="L1523" i="1"/>
  <c r="L1524" i="1"/>
  <c r="L1525" i="1"/>
  <c r="L1526" i="1"/>
  <c r="L1527" i="1"/>
  <c r="L1528" i="1"/>
  <c r="L1529" i="1"/>
  <c r="L1530" i="1"/>
  <c r="L1531" i="1"/>
  <c r="L1532" i="1"/>
  <c r="L1533" i="1"/>
  <c r="L1534" i="1"/>
  <c r="L1535" i="1"/>
  <c r="L1536" i="1"/>
  <c r="L1537" i="1"/>
  <c r="L1538" i="1"/>
  <c r="L1539" i="1"/>
  <c r="L1540" i="1"/>
  <c r="L1541" i="1"/>
  <c r="L1542" i="1"/>
  <c r="L1543" i="1"/>
  <c r="L1544" i="1"/>
  <c r="L1545" i="1"/>
  <c r="L1546" i="1"/>
  <c r="L1547" i="1"/>
  <c r="L1548" i="1"/>
  <c r="L1549" i="1"/>
  <c r="L1550" i="1"/>
  <c r="L1551" i="1"/>
  <c r="L1552" i="1"/>
  <c r="L1553" i="1"/>
  <c r="L1554" i="1"/>
  <c r="L1555" i="1"/>
  <c r="L1556" i="1"/>
  <c r="L1557" i="1"/>
  <c r="L1558" i="1"/>
  <c r="L1559" i="1"/>
  <c r="L1560" i="1"/>
  <c r="L1561" i="1"/>
  <c r="L1562" i="1"/>
  <c r="L1563" i="1"/>
  <c r="L1564" i="1"/>
  <c r="L1565" i="1"/>
  <c r="L1566" i="1"/>
  <c r="L1567" i="1"/>
  <c r="L1568" i="1"/>
  <c r="L1569" i="1"/>
  <c r="L1570" i="1"/>
  <c r="L1571" i="1"/>
  <c r="L1572" i="1"/>
  <c r="L1573" i="1"/>
  <c r="L1574" i="1"/>
  <c r="L1575" i="1"/>
  <c r="L1576" i="1"/>
  <c r="L1577" i="1"/>
  <c r="L1578" i="1"/>
  <c r="L1579" i="1"/>
  <c r="L1580" i="1"/>
  <c r="L1581" i="1"/>
  <c r="L1582" i="1"/>
  <c r="L1583" i="1"/>
  <c r="L1584" i="1"/>
  <c r="L1585" i="1"/>
  <c r="L1586" i="1"/>
  <c r="L1587" i="1"/>
  <c r="L1588" i="1"/>
  <c r="L1589" i="1"/>
  <c r="L1590" i="1"/>
  <c r="L1591" i="1"/>
  <c r="L1592" i="1"/>
  <c r="L1593" i="1"/>
  <c r="L1594" i="1"/>
  <c r="L1595" i="1"/>
  <c r="L1596" i="1"/>
  <c r="L1597" i="1"/>
  <c r="L1598" i="1"/>
  <c r="L1599" i="1"/>
  <c r="L1600" i="1"/>
  <c r="L1601" i="1"/>
  <c r="L1602" i="1"/>
  <c r="L1603" i="1"/>
  <c r="L1604" i="1"/>
  <c r="L1605" i="1"/>
  <c r="L1606" i="1"/>
  <c r="L1607" i="1"/>
  <c r="L1608" i="1"/>
  <c r="L1609" i="1"/>
  <c r="L1610" i="1"/>
  <c r="L1611" i="1"/>
  <c r="L1612" i="1"/>
  <c r="L1613" i="1"/>
  <c r="L1614" i="1"/>
  <c r="L1615" i="1"/>
  <c r="L1616" i="1"/>
  <c r="L1617" i="1"/>
  <c r="L1618" i="1"/>
  <c r="L1619" i="1"/>
  <c r="L1620" i="1"/>
  <c r="L1621" i="1"/>
  <c r="L1622" i="1"/>
  <c r="L1623" i="1"/>
  <c r="L1624" i="1"/>
  <c r="L1625" i="1"/>
  <c r="L1626" i="1"/>
  <c r="L1627" i="1"/>
  <c r="L1628" i="1"/>
  <c r="L1629" i="1"/>
  <c r="L1630" i="1"/>
  <c r="L1631" i="1"/>
  <c r="L1632" i="1"/>
  <c r="L1633" i="1"/>
  <c r="L1634" i="1"/>
  <c r="L1635" i="1"/>
  <c r="L1636" i="1"/>
  <c r="L1637" i="1"/>
  <c r="L1638" i="1"/>
  <c r="L1639" i="1"/>
  <c r="L1640" i="1"/>
  <c r="L1641" i="1"/>
  <c r="L1642" i="1"/>
  <c r="L1643" i="1"/>
  <c r="L1644" i="1"/>
  <c r="L1645" i="1"/>
  <c r="L1646" i="1"/>
  <c r="L1647" i="1"/>
  <c r="L1648" i="1"/>
  <c r="L1649" i="1"/>
  <c r="L1650" i="1"/>
  <c r="L1651" i="1"/>
  <c r="L1652" i="1"/>
  <c r="L1653" i="1"/>
  <c r="L1654" i="1"/>
  <c r="L1655" i="1"/>
  <c r="L1656" i="1"/>
  <c r="L1657" i="1"/>
  <c r="L1658" i="1"/>
  <c r="L1659" i="1"/>
  <c r="L1660" i="1"/>
  <c r="L1661" i="1"/>
  <c r="L1662" i="1"/>
  <c r="L1663" i="1"/>
  <c r="L1664" i="1"/>
  <c r="L1665" i="1"/>
  <c r="L1666" i="1"/>
  <c r="L1667" i="1"/>
  <c r="L1668" i="1"/>
  <c r="L1669" i="1"/>
  <c r="L1670" i="1"/>
  <c r="L1671" i="1"/>
  <c r="L1672" i="1"/>
  <c r="L1673" i="1"/>
  <c r="L1674" i="1"/>
  <c r="L1675" i="1"/>
  <c r="L1676" i="1"/>
  <c r="L1677" i="1"/>
  <c r="L1678" i="1"/>
  <c r="L1679" i="1"/>
  <c r="L1680" i="1"/>
  <c r="L1681" i="1"/>
  <c r="L1682" i="1"/>
  <c r="L1683" i="1"/>
  <c r="L1684" i="1"/>
  <c r="L1685" i="1"/>
  <c r="L1686" i="1"/>
  <c r="L1687" i="1"/>
  <c r="L1688" i="1"/>
  <c r="L1689" i="1"/>
  <c r="L1690" i="1"/>
  <c r="L1691" i="1"/>
  <c r="L1692" i="1"/>
  <c r="L1693" i="1"/>
  <c r="L1694" i="1"/>
  <c r="L1695" i="1"/>
  <c r="L1696" i="1"/>
  <c r="L1697" i="1"/>
  <c r="L1698" i="1"/>
  <c r="L1699" i="1"/>
  <c r="L1700" i="1"/>
  <c r="L1701" i="1"/>
  <c r="L1702" i="1"/>
  <c r="L1703" i="1"/>
  <c r="L1704" i="1"/>
  <c r="L1705" i="1"/>
  <c r="L1706" i="1"/>
  <c r="L1707" i="1"/>
  <c r="L1708" i="1"/>
  <c r="L1709" i="1"/>
  <c r="L1710" i="1"/>
  <c r="L1711" i="1"/>
  <c r="L1712" i="1"/>
  <c r="L1713" i="1"/>
  <c r="L1714" i="1"/>
  <c r="L1715" i="1"/>
  <c r="L1716" i="1"/>
  <c r="L1717" i="1"/>
  <c r="L1718" i="1"/>
  <c r="L1719" i="1"/>
  <c r="L1720" i="1"/>
  <c r="L1721" i="1"/>
  <c r="L1722" i="1"/>
  <c r="L1723" i="1"/>
  <c r="L1724" i="1"/>
  <c r="L1725" i="1"/>
  <c r="L1726" i="1"/>
  <c r="L1727" i="1"/>
  <c r="L1728" i="1"/>
  <c r="L1729" i="1"/>
  <c r="L1730" i="1"/>
  <c r="L1731" i="1"/>
  <c r="L1732" i="1"/>
  <c r="L1733" i="1"/>
  <c r="L1734" i="1"/>
  <c r="L1735" i="1"/>
  <c r="L1736" i="1"/>
  <c r="L1737" i="1"/>
  <c r="L1738" i="1"/>
  <c r="L1739" i="1"/>
  <c r="L1740" i="1"/>
  <c r="L1741" i="1"/>
  <c r="L1742" i="1"/>
  <c r="L1743" i="1"/>
  <c r="L1744" i="1"/>
  <c r="L1745" i="1"/>
  <c r="L1746" i="1"/>
  <c r="L1747" i="1"/>
  <c r="L1748" i="1"/>
  <c r="L1749" i="1"/>
  <c r="L1750" i="1"/>
  <c r="L1751" i="1"/>
  <c r="L1752" i="1"/>
  <c r="L1753" i="1"/>
  <c r="L1754" i="1"/>
  <c r="L1755" i="1"/>
  <c r="L1756" i="1"/>
  <c r="L1757" i="1"/>
  <c r="L1758" i="1"/>
  <c r="L1759" i="1"/>
  <c r="L1760" i="1"/>
  <c r="L1761" i="1"/>
  <c r="L1762" i="1"/>
  <c r="L1763" i="1"/>
  <c r="L1764" i="1"/>
  <c r="L1765" i="1"/>
  <c r="L1766" i="1"/>
  <c r="L1767" i="1"/>
  <c r="L1768" i="1"/>
  <c r="L1769" i="1"/>
  <c r="L1770" i="1"/>
  <c r="L1771" i="1"/>
  <c r="L1772" i="1"/>
  <c r="L1773" i="1"/>
  <c r="L1774" i="1"/>
  <c r="L1775" i="1"/>
  <c r="L1776" i="1"/>
  <c r="L1777" i="1"/>
  <c r="L1778" i="1"/>
  <c r="L1779" i="1"/>
  <c r="L1780" i="1"/>
  <c r="L1781" i="1"/>
  <c r="L1782" i="1"/>
  <c r="L1783" i="1"/>
  <c r="L1784" i="1"/>
  <c r="L1785" i="1"/>
  <c r="L1786" i="1"/>
  <c r="L1787" i="1"/>
  <c r="L1788" i="1"/>
  <c r="L1789" i="1"/>
  <c r="L1790" i="1"/>
  <c r="L1791" i="1"/>
  <c r="L1792" i="1"/>
  <c r="L1793" i="1"/>
  <c r="L1794" i="1"/>
  <c r="L1795" i="1"/>
  <c r="L1796" i="1"/>
  <c r="L1797" i="1"/>
  <c r="L1798" i="1"/>
  <c r="L1799" i="1"/>
  <c r="L1800" i="1"/>
  <c r="L1801" i="1"/>
  <c r="L1802" i="1"/>
  <c r="L1803" i="1"/>
  <c r="L1804" i="1"/>
  <c r="L1805" i="1"/>
  <c r="L1806" i="1"/>
  <c r="L1807" i="1"/>
  <c r="L1808" i="1"/>
  <c r="L1809" i="1"/>
  <c r="L1810" i="1"/>
  <c r="L1811" i="1"/>
  <c r="L1812" i="1"/>
  <c r="L1813" i="1"/>
  <c r="L1814" i="1"/>
  <c r="L1815" i="1"/>
  <c r="L1816" i="1"/>
  <c r="L1817" i="1"/>
  <c r="L1818" i="1"/>
  <c r="L1819" i="1"/>
  <c r="L1820" i="1"/>
  <c r="L1821" i="1"/>
  <c r="L1822" i="1"/>
  <c r="L1823" i="1"/>
  <c r="L1824" i="1"/>
  <c r="L1825" i="1"/>
  <c r="L1826" i="1"/>
  <c r="L1827" i="1"/>
  <c r="L1828" i="1"/>
  <c r="L1829" i="1"/>
  <c r="L1830" i="1"/>
  <c r="L1831" i="1"/>
  <c r="L1832" i="1"/>
  <c r="L1833" i="1"/>
  <c r="L1834" i="1"/>
  <c r="L1835" i="1"/>
  <c r="L1836" i="1"/>
  <c r="L1837" i="1"/>
  <c r="L1838" i="1"/>
  <c r="L1839" i="1"/>
  <c r="L1840" i="1"/>
  <c r="L1841" i="1"/>
  <c r="L1842" i="1"/>
  <c r="L1843" i="1"/>
  <c r="L1844" i="1"/>
  <c r="L1845" i="1"/>
  <c r="L1846" i="1"/>
  <c r="L1847" i="1"/>
  <c r="L1848" i="1"/>
  <c r="L1849" i="1"/>
  <c r="L1850" i="1"/>
  <c r="L1851" i="1"/>
  <c r="L1852" i="1"/>
  <c r="L1853" i="1"/>
  <c r="L1854" i="1"/>
  <c r="L1855" i="1"/>
  <c r="L1856" i="1"/>
  <c r="L1857" i="1"/>
  <c r="L1858" i="1"/>
  <c r="L1859" i="1"/>
  <c r="L1860" i="1"/>
  <c r="L1861" i="1"/>
  <c r="L1862" i="1"/>
  <c r="L1863" i="1"/>
  <c r="L1864" i="1"/>
  <c r="L1865" i="1"/>
  <c r="L1866" i="1"/>
  <c r="L1867" i="1"/>
  <c r="L1868" i="1"/>
  <c r="L1869" i="1"/>
  <c r="L1870" i="1"/>
  <c r="L1871" i="1"/>
  <c r="L1872" i="1"/>
  <c r="L1873" i="1"/>
  <c r="L1874" i="1"/>
  <c r="L1875" i="1"/>
  <c r="L1876" i="1"/>
  <c r="L1877" i="1"/>
  <c r="L1878" i="1"/>
  <c r="L1879" i="1"/>
  <c r="L1880" i="1"/>
  <c r="L1881" i="1"/>
  <c r="L1882" i="1"/>
  <c r="L1883" i="1"/>
  <c r="L1884" i="1"/>
  <c r="L1885" i="1"/>
  <c r="L1886" i="1"/>
  <c r="L1887" i="1"/>
  <c r="L1888" i="1"/>
  <c r="L1889" i="1"/>
  <c r="L1890" i="1"/>
  <c r="L1891" i="1"/>
  <c r="L1892" i="1"/>
  <c r="L1893" i="1"/>
  <c r="L1894" i="1"/>
  <c r="L1895" i="1"/>
  <c r="L1896" i="1"/>
  <c r="L1897" i="1"/>
  <c r="L1898" i="1"/>
  <c r="L1899" i="1"/>
  <c r="L1900" i="1"/>
  <c r="L1901" i="1"/>
  <c r="L1902" i="1"/>
  <c r="L1903" i="1"/>
  <c r="L1904" i="1"/>
  <c r="L1905" i="1"/>
  <c r="L1906" i="1"/>
  <c r="L1907" i="1"/>
  <c r="L1908" i="1"/>
  <c r="L1909" i="1"/>
  <c r="L1910" i="1"/>
  <c r="L1911" i="1"/>
  <c r="L1912" i="1"/>
  <c r="L1913" i="1"/>
  <c r="L1914" i="1"/>
  <c r="L1915" i="1"/>
  <c r="L1916" i="1"/>
  <c r="L1917" i="1"/>
  <c r="L1918" i="1"/>
  <c r="L1919" i="1"/>
  <c r="L1920" i="1"/>
  <c r="L1921" i="1"/>
  <c r="L1922" i="1"/>
  <c r="L1923" i="1"/>
  <c r="L1924" i="1"/>
  <c r="L1925" i="1"/>
  <c r="L1926" i="1"/>
  <c r="L1927" i="1"/>
  <c r="L1928" i="1"/>
  <c r="L1929" i="1"/>
  <c r="L1930" i="1"/>
  <c r="L1931" i="1"/>
  <c r="L1932" i="1"/>
  <c r="L1933" i="1"/>
  <c r="L1934" i="1"/>
  <c r="L1935" i="1"/>
  <c r="L1936" i="1"/>
  <c r="L1937" i="1"/>
  <c r="L1938" i="1"/>
  <c r="L1939" i="1"/>
  <c r="L1940" i="1"/>
  <c r="L1941" i="1"/>
  <c r="L1942" i="1"/>
  <c r="L1943" i="1"/>
  <c r="L1944" i="1"/>
  <c r="L1945" i="1"/>
  <c r="L1946" i="1"/>
  <c r="L1947" i="1"/>
  <c r="L1948" i="1"/>
  <c r="L1949" i="1"/>
  <c r="L1950" i="1"/>
  <c r="L1951" i="1"/>
  <c r="L1952" i="1"/>
  <c r="L1953" i="1"/>
  <c r="L1954" i="1"/>
  <c r="L1955" i="1"/>
  <c r="L1956" i="1"/>
  <c r="L1957" i="1"/>
  <c r="L1958" i="1"/>
  <c r="L1959" i="1"/>
  <c r="L1960" i="1"/>
  <c r="L1961" i="1"/>
  <c r="L1962" i="1"/>
  <c r="L1963" i="1"/>
  <c r="L1964" i="1"/>
  <c r="L1965" i="1"/>
  <c r="L1966" i="1"/>
  <c r="L1967" i="1"/>
  <c r="L1968" i="1"/>
  <c r="L1969" i="1"/>
  <c r="L1970" i="1"/>
  <c r="L1971" i="1"/>
  <c r="L1972" i="1"/>
  <c r="L1973" i="1"/>
  <c r="L1974" i="1"/>
  <c r="L1975" i="1"/>
  <c r="L1976" i="1"/>
  <c r="L1977" i="1"/>
  <c r="L1978" i="1"/>
  <c r="L1979" i="1"/>
  <c r="L1980" i="1"/>
  <c r="L1981" i="1"/>
  <c r="L1982" i="1"/>
  <c r="L1983" i="1"/>
  <c r="L1984" i="1"/>
  <c r="L1985" i="1"/>
  <c r="L1986" i="1"/>
  <c r="L1987" i="1"/>
  <c r="L1988" i="1"/>
  <c r="L1989" i="1"/>
  <c r="L1990" i="1"/>
  <c r="L1991" i="1"/>
  <c r="L1992" i="1"/>
  <c r="L1993" i="1"/>
  <c r="L1994" i="1"/>
  <c r="L1995" i="1"/>
  <c r="L1996" i="1"/>
  <c r="L1997" i="1"/>
  <c r="L1998" i="1"/>
  <c r="L1999" i="1"/>
  <c r="L2000" i="1"/>
  <c r="L2001" i="1"/>
  <c r="L2002" i="1"/>
  <c r="L2003" i="1"/>
  <c r="L2004" i="1"/>
  <c r="L2005" i="1"/>
  <c r="L2006" i="1"/>
  <c r="L2007" i="1"/>
  <c r="L2008" i="1"/>
  <c r="L2009" i="1"/>
  <c r="L2010" i="1"/>
  <c r="L2011" i="1"/>
  <c r="L2012" i="1"/>
  <c r="L2013" i="1"/>
  <c r="L2014" i="1"/>
  <c r="L2015" i="1"/>
  <c r="L2016" i="1"/>
  <c r="L2017" i="1"/>
  <c r="L2018" i="1"/>
  <c r="L2019" i="1"/>
  <c r="L2020" i="1"/>
  <c r="L2021" i="1"/>
  <c r="L2022" i="1"/>
  <c r="L2023" i="1"/>
  <c r="L2024" i="1"/>
  <c r="L2025" i="1"/>
  <c r="L2026" i="1"/>
  <c r="L2027" i="1"/>
  <c r="L2028" i="1"/>
  <c r="L2029" i="1"/>
  <c r="L2030" i="1"/>
  <c r="L2031" i="1"/>
  <c r="L2032" i="1"/>
  <c r="L2033" i="1"/>
  <c r="L2034" i="1"/>
  <c r="L2035" i="1"/>
  <c r="L2036" i="1"/>
  <c r="L2037" i="1"/>
  <c r="L2038" i="1"/>
  <c r="L2039" i="1"/>
  <c r="L2040" i="1"/>
  <c r="L2041" i="1"/>
  <c r="L2042" i="1"/>
  <c r="L2043" i="1"/>
  <c r="L2044" i="1"/>
  <c r="L2045" i="1"/>
  <c r="L2046" i="1"/>
  <c r="L2047" i="1"/>
  <c r="L2048" i="1"/>
  <c r="L2049" i="1"/>
  <c r="L2050" i="1"/>
  <c r="L2051" i="1"/>
  <c r="L2052" i="1"/>
  <c r="L2053" i="1"/>
  <c r="L2054" i="1"/>
  <c r="L2055" i="1"/>
  <c r="L2056" i="1"/>
  <c r="L2057" i="1"/>
  <c r="L2058" i="1"/>
  <c r="L2059" i="1"/>
  <c r="L2060" i="1"/>
  <c r="L2061" i="1"/>
  <c r="L2062" i="1"/>
  <c r="L2063" i="1"/>
  <c r="L2064" i="1"/>
  <c r="L2065" i="1"/>
  <c r="L2066" i="1"/>
  <c r="L2067" i="1"/>
  <c r="L2068" i="1"/>
  <c r="L2069" i="1"/>
  <c r="L2070" i="1"/>
  <c r="L2071" i="1"/>
  <c r="L2072" i="1"/>
  <c r="L2073" i="1"/>
  <c r="L2074" i="1"/>
  <c r="L2075" i="1"/>
  <c r="L2076" i="1"/>
  <c r="L2077" i="1"/>
  <c r="L2078" i="1"/>
  <c r="L2079" i="1"/>
  <c r="L2080" i="1"/>
  <c r="L2081" i="1"/>
  <c r="L2082" i="1"/>
  <c r="L2083" i="1"/>
  <c r="L2084" i="1"/>
  <c r="L2085" i="1"/>
  <c r="L2086" i="1"/>
  <c r="L2087" i="1"/>
  <c r="L2088" i="1"/>
  <c r="L2089" i="1"/>
  <c r="L2090" i="1"/>
  <c r="L2091" i="1"/>
  <c r="L2092" i="1"/>
  <c r="L2093" i="1"/>
  <c r="L2094" i="1"/>
  <c r="L2095" i="1"/>
  <c r="L2096" i="1"/>
  <c r="L2097" i="1"/>
  <c r="L2098" i="1"/>
  <c r="L2099" i="1"/>
  <c r="L2100" i="1"/>
  <c r="L2101" i="1"/>
  <c r="L2102" i="1"/>
  <c r="L2103" i="1"/>
  <c r="L2104" i="1"/>
  <c r="L2105" i="1"/>
  <c r="L2106" i="1"/>
  <c r="L2107" i="1"/>
  <c r="L2108" i="1"/>
  <c r="L2109" i="1"/>
  <c r="L2110" i="1"/>
  <c r="L2111" i="1"/>
  <c r="L2112" i="1"/>
  <c r="L2113" i="1"/>
  <c r="L2114" i="1"/>
  <c r="L2115" i="1"/>
  <c r="L2116" i="1"/>
  <c r="L2117" i="1"/>
  <c r="L2118" i="1"/>
  <c r="L2119" i="1"/>
  <c r="L2120" i="1"/>
  <c r="L2121" i="1"/>
  <c r="L2122" i="1"/>
  <c r="L2123" i="1"/>
  <c r="L2124" i="1"/>
  <c r="L2125" i="1"/>
  <c r="L2126" i="1"/>
  <c r="L2127" i="1"/>
  <c r="L2128" i="1"/>
  <c r="L2129" i="1"/>
  <c r="L2130" i="1"/>
  <c r="L2131" i="1"/>
  <c r="L2132" i="1"/>
  <c r="L2133" i="1"/>
  <c r="L2134" i="1"/>
  <c r="L2135" i="1"/>
  <c r="L2136" i="1"/>
  <c r="L2137" i="1"/>
  <c r="L2138" i="1"/>
  <c r="L2139" i="1"/>
  <c r="L2140" i="1"/>
  <c r="L2141" i="1"/>
  <c r="L2142" i="1"/>
  <c r="L2143" i="1"/>
  <c r="L2144" i="1"/>
  <c r="L2145" i="1"/>
  <c r="L2146" i="1"/>
  <c r="L2147" i="1"/>
  <c r="L2148" i="1"/>
  <c r="L2149" i="1"/>
  <c r="L2150" i="1"/>
  <c r="L2151" i="1"/>
  <c r="L2152" i="1"/>
  <c r="L2153" i="1"/>
  <c r="L2154" i="1"/>
  <c r="L2155" i="1"/>
  <c r="L2156" i="1"/>
  <c r="L2157" i="1"/>
  <c r="L2158" i="1"/>
  <c r="L2159" i="1"/>
  <c r="L2160" i="1"/>
  <c r="L2161" i="1"/>
  <c r="L2162" i="1"/>
  <c r="L2163" i="1"/>
  <c r="L2164" i="1"/>
  <c r="L2165" i="1"/>
  <c r="L2166" i="1"/>
  <c r="L2167" i="1"/>
  <c r="L2168" i="1"/>
  <c r="L2169" i="1"/>
  <c r="L2170" i="1"/>
  <c r="L2171" i="1"/>
  <c r="L2172" i="1"/>
  <c r="L2173" i="1"/>
  <c r="L2174" i="1"/>
  <c r="L2175" i="1"/>
  <c r="L2176" i="1"/>
  <c r="L2177" i="1"/>
  <c r="L2178" i="1"/>
  <c r="L2179" i="1"/>
  <c r="L2180" i="1"/>
  <c r="L2181" i="1"/>
  <c r="L2182" i="1"/>
  <c r="L2183" i="1"/>
  <c r="L2184" i="1"/>
  <c r="L2185" i="1"/>
  <c r="L2186" i="1"/>
  <c r="L2187" i="1"/>
  <c r="L2188" i="1"/>
  <c r="L2189" i="1"/>
  <c r="L2190" i="1"/>
  <c r="L2191" i="1"/>
  <c r="L2192" i="1"/>
  <c r="L2193" i="1"/>
  <c r="L2194" i="1"/>
  <c r="L2195" i="1"/>
  <c r="L2196" i="1"/>
  <c r="L2197" i="1"/>
  <c r="L2198" i="1"/>
  <c r="L2199" i="1"/>
  <c r="L2200" i="1"/>
  <c r="L2201" i="1"/>
  <c r="L2202" i="1"/>
  <c r="L2203" i="1"/>
  <c r="L2204" i="1"/>
  <c r="L2205" i="1"/>
  <c r="L2206" i="1"/>
  <c r="L2207" i="1"/>
  <c r="L2208" i="1"/>
  <c r="L2209" i="1"/>
  <c r="L2210" i="1"/>
  <c r="L2211" i="1"/>
  <c r="L2212" i="1"/>
  <c r="L2213" i="1"/>
  <c r="L2214" i="1"/>
  <c r="L2215" i="1"/>
  <c r="L2216" i="1"/>
  <c r="L2217" i="1"/>
  <c r="L2218" i="1"/>
  <c r="L2219" i="1"/>
  <c r="L2220" i="1"/>
  <c r="L2221" i="1"/>
  <c r="L2222" i="1"/>
  <c r="L2223" i="1"/>
  <c r="L2224" i="1"/>
  <c r="L2225" i="1"/>
  <c r="L2226" i="1"/>
  <c r="L2227" i="1"/>
  <c r="L2228" i="1"/>
  <c r="L2229" i="1"/>
  <c r="L2230" i="1"/>
  <c r="L2231" i="1"/>
  <c r="L2232" i="1"/>
  <c r="L2233" i="1"/>
  <c r="L2234" i="1"/>
  <c r="L2235" i="1"/>
  <c r="L2236" i="1"/>
  <c r="L2237" i="1"/>
  <c r="L2238" i="1"/>
  <c r="L2239" i="1"/>
  <c r="L2240" i="1"/>
  <c r="L2241" i="1"/>
  <c r="L2242" i="1"/>
  <c r="L2243" i="1"/>
  <c r="L2244" i="1"/>
  <c r="L2245" i="1"/>
  <c r="L2246" i="1"/>
  <c r="L2247" i="1"/>
  <c r="L2248" i="1"/>
  <c r="L2249" i="1"/>
  <c r="L2250" i="1"/>
  <c r="L2251" i="1"/>
  <c r="L2252" i="1"/>
  <c r="L2253" i="1"/>
  <c r="L2254" i="1"/>
  <c r="L2255" i="1"/>
  <c r="L2256" i="1"/>
  <c r="L2257" i="1"/>
  <c r="L2258" i="1"/>
  <c r="L2259" i="1"/>
  <c r="L2260" i="1"/>
  <c r="L2261" i="1"/>
  <c r="L2262" i="1"/>
  <c r="L2263" i="1"/>
  <c r="L2264" i="1"/>
  <c r="L2265" i="1"/>
  <c r="L2266" i="1"/>
  <c r="L2267" i="1"/>
  <c r="L2268" i="1"/>
  <c r="L2269" i="1"/>
  <c r="L2270" i="1"/>
  <c r="L2271" i="1"/>
  <c r="L2272" i="1"/>
  <c r="L2273" i="1"/>
  <c r="L2274" i="1"/>
  <c r="L2275" i="1"/>
  <c r="L2276" i="1"/>
  <c r="L2277" i="1"/>
  <c r="L2278" i="1"/>
  <c r="L2279" i="1"/>
  <c r="L2280" i="1"/>
  <c r="L2281" i="1"/>
  <c r="L2282" i="1"/>
  <c r="L2283" i="1"/>
  <c r="L2284" i="1"/>
  <c r="L2285" i="1"/>
  <c r="L2286" i="1"/>
  <c r="L2287" i="1"/>
  <c r="L2288" i="1"/>
  <c r="L2289" i="1"/>
  <c r="L2290" i="1"/>
  <c r="L2291" i="1"/>
  <c r="L2292" i="1"/>
  <c r="L2293" i="1"/>
  <c r="L2294" i="1"/>
  <c r="L2295" i="1"/>
  <c r="L2296" i="1"/>
  <c r="L2297" i="1"/>
  <c r="L2298" i="1"/>
  <c r="L2299" i="1"/>
  <c r="L2300" i="1"/>
  <c r="L2301" i="1"/>
  <c r="L2302" i="1"/>
  <c r="L2303" i="1"/>
  <c r="L2304" i="1"/>
  <c r="L2305" i="1"/>
  <c r="L2306" i="1"/>
  <c r="L2307" i="1"/>
  <c r="L2308" i="1"/>
  <c r="L2309" i="1"/>
  <c r="L2310" i="1"/>
  <c r="L2311" i="1"/>
  <c r="L2312" i="1"/>
  <c r="L2313" i="1"/>
  <c r="L2314" i="1"/>
  <c r="L2315" i="1"/>
  <c r="L2316" i="1"/>
  <c r="L2317" i="1"/>
  <c r="L2318" i="1"/>
  <c r="L2319" i="1"/>
  <c r="L2320" i="1"/>
  <c r="L2321" i="1"/>
  <c r="L2322" i="1"/>
  <c r="L2323" i="1"/>
  <c r="L2324" i="1"/>
  <c r="L2325" i="1"/>
  <c r="L2326" i="1"/>
  <c r="L2327" i="1"/>
  <c r="L2328" i="1"/>
  <c r="L2329" i="1"/>
  <c r="L2330" i="1"/>
  <c r="L2331" i="1"/>
  <c r="L2332" i="1"/>
  <c r="L2333" i="1"/>
  <c r="L2334" i="1"/>
  <c r="L2335" i="1"/>
  <c r="L2336" i="1"/>
  <c r="L2337" i="1"/>
  <c r="L2338" i="1"/>
  <c r="L2339" i="1"/>
  <c r="L2340" i="1"/>
  <c r="L2341" i="1"/>
  <c r="L2342" i="1"/>
  <c r="L2343" i="1"/>
  <c r="L2344" i="1"/>
  <c r="L2345" i="1"/>
  <c r="L2346" i="1"/>
  <c r="L2347" i="1"/>
  <c r="L2348" i="1"/>
  <c r="L2349" i="1"/>
  <c r="L2350" i="1"/>
  <c r="L2351" i="1"/>
  <c r="L2352" i="1"/>
  <c r="L2353" i="1"/>
  <c r="L2354" i="1"/>
  <c r="L2355" i="1"/>
  <c r="L2356" i="1"/>
  <c r="L2357" i="1"/>
  <c r="L2358" i="1"/>
  <c r="L2359" i="1"/>
  <c r="L2360" i="1"/>
  <c r="L2361" i="1"/>
  <c r="L2362" i="1"/>
  <c r="L2363" i="1"/>
  <c r="L2364" i="1"/>
  <c r="L2365" i="1"/>
  <c r="L2366" i="1"/>
  <c r="L2367" i="1"/>
  <c r="L2368" i="1"/>
  <c r="L2369" i="1"/>
  <c r="L2370" i="1"/>
  <c r="L2371" i="1"/>
  <c r="L2372" i="1"/>
  <c r="L2373" i="1"/>
  <c r="L2374" i="1"/>
  <c r="L2375" i="1"/>
  <c r="L2376" i="1"/>
  <c r="L2377" i="1"/>
  <c r="L2378" i="1"/>
  <c r="L2379" i="1"/>
  <c r="L2380" i="1"/>
  <c r="L2381" i="1"/>
  <c r="L2382" i="1"/>
  <c r="L2383" i="1"/>
  <c r="L2384" i="1"/>
  <c r="L2385" i="1"/>
  <c r="L2386" i="1"/>
  <c r="L2387" i="1"/>
  <c r="L2388" i="1"/>
  <c r="L2389" i="1"/>
  <c r="L2390" i="1"/>
  <c r="L2391" i="1"/>
  <c r="L2392" i="1"/>
  <c r="L2393" i="1"/>
  <c r="L2394" i="1"/>
  <c r="L2395" i="1"/>
  <c r="L2396" i="1"/>
  <c r="L2397" i="1"/>
  <c r="L2398" i="1"/>
  <c r="L2399" i="1"/>
  <c r="L2400" i="1"/>
  <c r="L2401" i="1"/>
  <c r="L2402" i="1"/>
  <c r="L2403" i="1"/>
  <c r="L2404" i="1"/>
  <c r="L2405" i="1"/>
  <c r="L2406" i="1"/>
  <c r="L2407" i="1"/>
  <c r="L2408" i="1"/>
  <c r="L2409" i="1"/>
  <c r="L2410" i="1"/>
  <c r="L2411" i="1"/>
  <c r="L2412" i="1"/>
  <c r="L2413" i="1"/>
  <c r="L2414" i="1"/>
  <c r="L2415" i="1"/>
  <c r="L2416" i="1"/>
  <c r="L2417" i="1"/>
  <c r="L2418" i="1"/>
  <c r="L2419" i="1"/>
  <c r="L2420" i="1"/>
  <c r="L2421" i="1"/>
  <c r="L2422" i="1"/>
  <c r="L2423" i="1"/>
  <c r="L2424" i="1"/>
  <c r="L2425" i="1"/>
  <c r="L2426" i="1"/>
  <c r="L2427" i="1"/>
  <c r="L2428" i="1"/>
  <c r="L2429" i="1"/>
  <c r="L2430" i="1"/>
  <c r="L2431" i="1"/>
  <c r="L2432" i="1"/>
  <c r="L2433" i="1"/>
  <c r="L2434" i="1"/>
  <c r="L2435" i="1"/>
  <c r="L2436" i="1"/>
  <c r="L2437" i="1"/>
  <c r="L2438" i="1"/>
  <c r="L2439" i="1"/>
  <c r="L2440" i="1"/>
  <c r="L2441" i="1"/>
  <c r="L2442" i="1"/>
  <c r="L2443" i="1"/>
  <c r="L2444" i="1"/>
  <c r="L2445" i="1"/>
  <c r="L2446" i="1"/>
  <c r="L2447" i="1"/>
  <c r="L2448" i="1"/>
  <c r="L2449" i="1"/>
  <c r="L2450" i="1"/>
  <c r="L2451" i="1"/>
  <c r="L2452" i="1"/>
  <c r="L2453" i="1"/>
  <c r="L2454" i="1"/>
  <c r="L2455" i="1"/>
  <c r="L2456" i="1"/>
  <c r="L2457" i="1"/>
  <c r="L2458" i="1"/>
  <c r="L2459" i="1"/>
  <c r="L2460" i="1"/>
  <c r="L2461" i="1"/>
  <c r="L2462" i="1"/>
  <c r="L2463" i="1"/>
  <c r="L2464" i="1"/>
  <c r="L2465" i="1"/>
  <c r="L2466" i="1"/>
  <c r="L2467" i="1"/>
  <c r="L2468" i="1"/>
  <c r="L2469" i="1"/>
  <c r="L2470" i="1"/>
  <c r="L2471" i="1"/>
  <c r="L2472" i="1"/>
  <c r="L2473" i="1"/>
  <c r="L2474" i="1"/>
  <c r="L2475" i="1"/>
  <c r="L2476" i="1"/>
  <c r="L2477" i="1"/>
  <c r="L2478" i="1"/>
  <c r="L2479" i="1"/>
  <c r="L2480" i="1"/>
  <c r="L2481" i="1"/>
  <c r="L2482" i="1"/>
  <c r="L2483" i="1"/>
  <c r="L2484" i="1"/>
  <c r="L2485" i="1"/>
  <c r="L2486" i="1"/>
  <c r="L2487" i="1"/>
  <c r="L2488" i="1"/>
  <c r="L2489" i="1"/>
  <c r="L2490" i="1"/>
  <c r="L2491" i="1"/>
  <c r="L2492" i="1"/>
  <c r="L2493" i="1"/>
  <c r="L2494" i="1"/>
  <c r="L2495" i="1"/>
  <c r="L2496" i="1"/>
  <c r="L2497" i="1"/>
  <c r="L2498" i="1"/>
  <c r="L2499" i="1"/>
  <c r="L2500" i="1"/>
  <c r="L2501" i="1"/>
  <c r="L2502" i="1"/>
  <c r="L2503" i="1"/>
  <c r="L2504" i="1"/>
  <c r="L2505" i="1"/>
  <c r="L2506" i="1"/>
  <c r="L2507" i="1"/>
  <c r="L2508" i="1"/>
  <c r="L2509" i="1"/>
  <c r="L2510" i="1"/>
  <c r="L2511" i="1"/>
  <c r="L2512" i="1"/>
  <c r="L2513" i="1"/>
  <c r="L2514" i="1"/>
  <c r="L2515" i="1"/>
  <c r="L2516" i="1"/>
  <c r="L2517" i="1"/>
  <c r="L2518" i="1"/>
  <c r="L2519" i="1"/>
  <c r="L2520" i="1"/>
  <c r="L2521" i="1"/>
  <c r="L2522" i="1"/>
  <c r="L2523" i="1"/>
  <c r="L2524" i="1"/>
  <c r="L2525" i="1"/>
  <c r="L2526" i="1"/>
  <c r="L2527" i="1"/>
  <c r="L2528" i="1"/>
  <c r="L2529" i="1"/>
  <c r="L2530" i="1"/>
  <c r="L2531" i="1"/>
  <c r="L2532" i="1"/>
  <c r="L2533" i="1"/>
  <c r="L2534" i="1"/>
  <c r="L2535" i="1"/>
  <c r="L2536" i="1"/>
  <c r="L2537" i="1"/>
  <c r="L2538" i="1"/>
  <c r="L2539" i="1"/>
  <c r="L2540" i="1"/>
  <c r="L2541" i="1"/>
  <c r="L2542" i="1"/>
  <c r="L2543" i="1"/>
  <c r="L2544" i="1"/>
  <c r="L2545" i="1"/>
  <c r="L2546" i="1"/>
  <c r="L2547" i="1"/>
  <c r="L2548" i="1"/>
  <c r="L2549" i="1"/>
  <c r="L2550" i="1"/>
  <c r="L2551" i="1"/>
  <c r="L2552" i="1"/>
  <c r="L2553" i="1"/>
  <c r="L2554" i="1"/>
  <c r="L2555" i="1"/>
  <c r="L2556" i="1"/>
  <c r="L2557" i="1"/>
  <c r="L2558" i="1"/>
  <c r="L2559" i="1"/>
  <c r="L2560" i="1"/>
  <c r="L2561" i="1"/>
  <c r="L2562" i="1"/>
  <c r="L2563" i="1"/>
  <c r="L2564" i="1"/>
  <c r="L2565" i="1"/>
  <c r="L2566" i="1"/>
  <c r="L2567" i="1"/>
  <c r="L2568" i="1"/>
  <c r="L2569" i="1"/>
  <c r="L2570" i="1"/>
  <c r="L2571" i="1"/>
  <c r="L2572" i="1"/>
  <c r="L2573" i="1"/>
  <c r="L2574" i="1"/>
  <c r="L2575" i="1"/>
  <c r="L2576" i="1"/>
  <c r="L2577" i="1"/>
  <c r="L2578" i="1"/>
  <c r="L2579" i="1"/>
  <c r="L2580" i="1"/>
  <c r="L2581" i="1"/>
  <c r="L2582" i="1"/>
  <c r="L2583" i="1"/>
  <c r="L2584" i="1"/>
  <c r="L2585" i="1"/>
  <c r="L2586" i="1"/>
  <c r="L2587" i="1"/>
  <c r="L2588" i="1"/>
  <c r="L2589" i="1"/>
  <c r="L2590" i="1"/>
  <c r="L2591" i="1"/>
  <c r="L2592" i="1"/>
  <c r="L2593" i="1"/>
  <c r="L2594" i="1"/>
  <c r="L2595" i="1"/>
  <c r="L2596" i="1"/>
  <c r="L2597" i="1"/>
  <c r="L2598" i="1"/>
  <c r="L2599" i="1"/>
  <c r="L2600" i="1"/>
  <c r="L2601" i="1"/>
  <c r="L2602" i="1"/>
  <c r="L2603" i="1"/>
  <c r="L2604" i="1"/>
  <c r="L2605" i="1"/>
  <c r="L2606" i="1"/>
  <c r="L2607" i="1"/>
  <c r="L2608" i="1"/>
  <c r="L2609" i="1"/>
  <c r="L2610" i="1"/>
  <c r="L2611" i="1"/>
  <c r="L2612" i="1"/>
  <c r="L2613" i="1"/>
  <c r="L2614" i="1"/>
  <c r="L2615" i="1"/>
  <c r="L2616" i="1"/>
  <c r="L2617" i="1"/>
  <c r="L2618" i="1"/>
  <c r="L2619" i="1"/>
  <c r="L2620" i="1"/>
  <c r="L2621" i="1"/>
  <c r="L2622" i="1"/>
  <c r="L2623" i="1"/>
  <c r="L2624" i="1"/>
  <c r="L2625" i="1"/>
  <c r="L2626" i="1"/>
  <c r="L2627" i="1"/>
  <c r="L2628" i="1"/>
  <c r="L2629" i="1"/>
  <c r="L2630" i="1"/>
  <c r="L2631" i="1"/>
  <c r="L2632" i="1"/>
  <c r="L2633" i="1"/>
  <c r="L2634" i="1"/>
  <c r="L2635" i="1"/>
  <c r="L2636" i="1"/>
  <c r="L2637" i="1"/>
  <c r="L2638" i="1"/>
  <c r="L2639" i="1"/>
  <c r="L2640" i="1"/>
  <c r="L2641" i="1"/>
  <c r="L2642" i="1"/>
  <c r="L2643" i="1"/>
  <c r="L2644" i="1"/>
  <c r="L2645" i="1"/>
  <c r="L2646" i="1"/>
  <c r="L2647" i="1"/>
  <c r="L2648" i="1"/>
  <c r="L2649" i="1"/>
  <c r="L2650" i="1"/>
  <c r="L2651" i="1"/>
  <c r="L2652" i="1"/>
  <c r="L2653" i="1"/>
  <c r="L2654" i="1"/>
  <c r="L2655" i="1"/>
  <c r="L2656" i="1"/>
  <c r="L2657" i="1"/>
  <c r="L2658" i="1"/>
  <c r="L2659" i="1"/>
  <c r="L2660" i="1"/>
  <c r="L2661" i="1"/>
  <c r="L2662" i="1"/>
  <c r="L2663" i="1"/>
  <c r="L2664" i="1"/>
  <c r="L2665" i="1"/>
  <c r="L2666" i="1"/>
  <c r="L2667" i="1"/>
  <c r="L2668" i="1"/>
  <c r="L2669" i="1"/>
  <c r="L2670" i="1"/>
  <c r="L2671" i="1"/>
  <c r="L2672" i="1"/>
  <c r="L2673" i="1"/>
  <c r="L2674" i="1"/>
  <c r="L2675" i="1"/>
  <c r="L2676" i="1"/>
  <c r="L2677" i="1"/>
  <c r="L2678" i="1"/>
  <c r="L2679" i="1"/>
  <c r="L2680" i="1"/>
  <c r="L2681" i="1"/>
  <c r="L2682" i="1"/>
  <c r="L2683" i="1"/>
  <c r="L2684" i="1"/>
  <c r="L2685" i="1"/>
  <c r="L2686" i="1"/>
  <c r="L2687" i="1"/>
  <c r="L2688" i="1"/>
  <c r="L2689" i="1"/>
  <c r="L2690" i="1"/>
  <c r="L2691" i="1"/>
  <c r="L2692" i="1"/>
  <c r="L2693" i="1"/>
  <c r="L2694" i="1"/>
  <c r="L2695" i="1"/>
  <c r="L2696" i="1"/>
  <c r="L2697" i="1"/>
  <c r="L2698" i="1"/>
  <c r="L2699" i="1"/>
  <c r="L2700" i="1"/>
  <c r="L2701" i="1"/>
  <c r="L2702" i="1"/>
  <c r="L2703" i="1"/>
  <c r="L2704" i="1"/>
  <c r="L2705" i="1"/>
  <c r="L2706" i="1"/>
  <c r="L2707" i="1"/>
  <c r="L2708" i="1"/>
  <c r="L2709" i="1"/>
  <c r="L2710" i="1"/>
  <c r="L2711" i="1"/>
  <c r="L2712" i="1"/>
  <c r="L2713" i="1"/>
  <c r="L2714" i="1"/>
  <c r="L2715" i="1"/>
  <c r="L2716" i="1"/>
  <c r="L2717" i="1"/>
  <c r="L2718" i="1"/>
  <c r="L2719" i="1"/>
  <c r="L2720" i="1"/>
  <c r="L2721" i="1"/>
  <c r="L2722" i="1"/>
  <c r="L2723" i="1"/>
  <c r="L2724" i="1"/>
  <c r="L2725" i="1"/>
  <c r="L2726" i="1"/>
  <c r="L2727" i="1"/>
  <c r="L2728" i="1"/>
  <c r="L2729" i="1"/>
  <c r="L2730" i="1"/>
  <c r="L2731" i="1"/>
  <c r="L2732" i="1"/>
  <c r="L2733" i="1"/>
  <c r="L2734" i="1"/>
  <c r="L2735" i="1"/>
  <c r="L2736" i="1"/>
  <c r="L2737" i="1"/>
  <c r="L2738" i="1"/>
  <c r="L2739" i="1"/>
  <c r="L2740" i="1"/>
  <c r="L2741" i="1"/>
  <c r="L2742" i="1"/>
  <c r="L2743" i="1"/>
  <c r="L2744" i="1"/>
  <c r="L2745" i="1"/>
  <c r="L2746" i="1"/>
  <c r="L2747" i="1"/>
  <c r="L2748" i="1"/>
  <c r="L2749" i="1"/>
  <c r="L2750" i="1"/>
  <c r="L2751" i="1"/>
  <c r="L2752" i="1"/>
  <c r="L2753" i="1"/>
  <c r="L2754" i="1"/>
  <c r="L2755" i="1"/>
  <c r="L2756" i="1"/>
  <c r="L2757" i="1"/>
  <c r="L2758" i="1"/>
  <c r="L2759" i="1"/>
  <c r="L2760" i="1"/>
  <c r="L2761" i="1"/>
  <c r="L2762" i="1"/>
  <c r="L2763" i="1"/>
  <c r="L2764" i="1"/>
  <c r="L2765" i="1"/>
  <c r="L2766" i="1"/>
  <c r="L2767" i="1"/>
  <c r="L2768" i="1"/>
  <c r="L2769" i="1"/>
  <c r="L2770" i="1"/>
  <c r="L2771" i="1"/>
  <c r="L2772" i="1"/>
  <c r="L2773" i="1"/>
  <c r="L2774" i="1"/>
  <c r="L2775" i="1"/>
  <c r="L2776" i="1"/>
  <c r="L2777" i="1"/>
  <c r="L2778" i="1"/>
  <c r="L2779" i="1"/>
  <c r="L2780" i="1"/>
  <c r="L2781" i="1"/>
  <c r="L2782" i="1"/>
  <c r="L2783" i="1"/>
  <c r="L2784" i="1"/>
  <c r="L2785" i="1"/>
  <c r="L2786" i="1"/>
  <c r="L2787" i="1"/>
  <c r="L2788" i="1"/>
  <c r="L2789" i="1"/>
  <c r="L2790" i="1"/>
  <c r="L2791" i="1"/>
  <c r="L2792" i="1"/>
  <c r="L2793" i="1"/>
  <c r="L2794" i="1"/>
  <c r="L2795" i="1"/>
  <c r="L2796" i="1"/>
  <c r="L2797" i="1"/>
  <c r="L2798" i="1"/>
  <c r="L2799" i="1"/>
  <c r="L2800" i="1"/>
  <c r="L2801" i="1"/>
  <c r="L2802" i="1"/>
  <c r="L2803" i="1"/>
  <c r="L2804" i="1"/>
  <c r="L2805" i="1"/>
  <c r="L2806" i="1"/>
  <c r="L2807" i="1"/>
  <c r="L2808" i="1"/>
  <c r="L2809" i="1"/>
  <c r="L2810" i="1"/>
  <c r="L2811" i="1"/>
  <c r="L2812" i="1"/>
  <c r="L2813" i="1"/>
  <c r="L2814" i="1"/>
  <c r="L2815" i="1"/>
  <c r="L2816" i="1"/>
  <c r="L2817" i="1"/>
  <c r="L2818" i="1"/>
  <c r="L2819" i="1"/>
  <c r="L2820" i="1"/>
  <c r="L2821" i="1"/>
  <c r="L2822" i="1"/>
  <c r="L2823" i="1"/>
  <c r="L2824" i="1"/>
  <c r="L2825" i="1"/>
  <c r="L2826" i="1"/>
  <c r="L2827" i="1"/>
  <c r="L2828" i="1"/>
  <c r="L2829" i="1"/>
  <c r="L2830" i="1"/>
  <c r="L2831" i="1"/>
  <c r="L2832" i="1"/>
  <c r="L2833" i="1"/>
  <c r="L2834" i="1"/>
  <c r="L2835" i="1"/>
  <c r="L2836" i="1"/>
  <c r="L2837" i="1"/>
  <c r="L2838" i="1"/>
  <c r="L2839" i="1"/>
  <c r="L2840" i="1"/>
  <c r="L2841" i="1"/>
  <c r="L2842" i="1"/>
  <c r="L2843" i="1"/>
  <c r="L2844" i="1"/>
  <c r="L2845" i="1"/>
  <c r="L2846" i="1"/>
  <c r="L2847" i="1"/>
  <c r="L2848" i="1"/>
  <c r="L2849" i="1"/>
  <c r="L2850" i="1"/>
  <c r="L2851" i="1"/>
  <c r="L2852" i="1"/>
  <c r="L2853" i="1"/>
  <c r="L2854" i="1"/>
  <c r="L2855" i="1"/>
  <c r="L2856" i="1"/>
  <c r="L2857" i="1"/>
  <c r="L2858" i="1"/>
  <c r="L2859" i="1"/>
  <c r="L2860" i="1"/>
  <c r="L2861" i="1"/>
  <c r="L2862" i="1"/>
  <c r="L2863" i="1"/>
  <c r="L2864" i="1"/>
  <c r="L2865" i="1"/>
  <c r="L2866" i="1"/>
  <c r="L2867" i="1"/>
  <c r="L2868" i="1"/>
  <c r="L2869" i="1"/>
  <c r="L2870" i="1"/>
  <c r="L2871" i="1"/>
  <c r="L2872" i="1"/>
  <c r="L2873" i="1"/>
  <c r="L2874" i="1"/>
  <c r="L2875" i="1"/>
  <c r="L2876" i="1"/>
  <c r="L2877" i="1"/>
  <c r="L2878" i="1"/>
  <c r="L2879" i="1"/>
  <c r="L2880" i="1"/>
  <c r="L2881" i="1"/>
  <c r="L2882" i="1"/>
  <c r="L2883" i="1"/>
  <c r="L2884" i="1"/>
  <c r="L2885" i="1"/>
  <c r="L2886" i="1"/>
  <c r="L2887" i="1"/>
  <c r="L2888" i="1"/>
  <c r="L2889" i="1"/>
  <c r="L2890" i="1"/>
  <c r="L2891" i="1"/>
  <c r="L2892" i="1"/>
  <c r="L2893" i="1"/>
  <c r="L2894" i="1"/>
  <c r="L2895" i="1"/>
  <c r="L2896" i="1"/>
  <c r="L2897" i="1"/>
  <c r="L2898" i="1"/>
  <c r="L2899" i="1"/>
  <c r="L2900" i="1"/>
  <c r="L2901" i="1"/>
  <c r="L2902" i="1"/>
  <c r="L2903" i="1"/>
  <c r="L2904" i="1"/>
  <c r="L2905" i="1"/>
  <c r="L2906" i="1"/>
  <c r="L2907" i="1"/>
  <c r="L2908" i="1"/>
  <c r="L2909" i="1"/>
  <c r="L2910" i="1"/>
  <c r="L2911" i="1"/>
  <c r="L2912" i="1"/>
  <c r="L2913" i="1"/>
  <c r="L2914" i="1"/>
  <c r="L2915" i="1"/>
  <c r="L2916" i="1"/>
  <c r="L2917" i="1"/>
  <c r="L2918" i="1"/>
  <c r="L2919" i="1"/>
  <c r="L2920" i="1"/>
  <c r="L2921" i="1"/>
  <c r="L2922" i="1"/>
  <c r="L2923" i="1"/>
  <c r="L2924" i="1"/>
  <c r="L2925" i="1"/>
  <c r="L2926" i="1"/>
  <c r="L2927" i="1"/>
  <c r="L2928" i="1"/>
  <c r="L2929" i="1"/>
  <c r="L2930" i="1"/>
  <c r="L2931" i="1"/>
  <c r="L2932" i="1"/>
  <c r="L2933" i="1"/>
  <c r="L2934" i="1"/>
  <c r="L2935" i="1"/>
  <c r="L2936" i="1"/>
  <c r="L2937" i="1"/>
  <c r="L2938" i="1"/>
  <c r="L2939" i="1"/>
  <c r="L2940" i="1"/>
  <c r="L2941" i="1"/>
  <c r="L2942" i="1"/>
  <c r="L2943" i="1"/>
  <c r="L2944" i="1"/>
  <c r="L2945" i="1"/>
  <c r="L2946" i="1"/>
  <c r="L2947" i="1"/>
  <c r="L2948" i="1"/>
  <c r="L2949" i="1"/>
  <c r="L2950" i="1"/>
  <c r="L2951" i="1"/>
  <c r="L2952" i="1"/>
  <c r="L2953" i="1"/>
  <c r="L2954" i="1"/>
  <c r="L2955" i="1"/>
  <c r="L2956" i="1"/>
  <c r="L2957" i="1"/>
  <c r="L2958" i="1"/>
  <c r="L2959" i="1"/>
  <c r="L2960" i="1"/>
  <c r="L2961" i="1"/>
  <c r="L2962" i="1"/>
  <c r="L2963" i="1"/>
  <c r="L2964" i="1"/>
  <c r="L2965" i="1"/>
  <c r="L2966" i="1"/>
  <c r="L2967" i="1"/>
  <c r="L2968" i="1"/>
  <c r="L2969" i="1"/>
  <c r="L2970" i="1"/>
  <c r="L2971" i="1"/>
  <c r="L2972" i="1"/>
  <c r="L2973" i="1"/>
  <c r="L2974" i="1"/>
  <c r="L2975" i="1"/>
  <c r="L2976" i="1"/>
  <c r="L2977" i="1"/>
  <c r="L2978" i="1"/>
  <c r="L2979" i="1"/>
  <c r="L2980" i="1"/>
  <c r="L2981" i="1"/>
  <c r="L2982" i="1"/>
  <c r="L2983" i="1"/>
  <c r="L2984" i="1"/>
  <c r="L2985" i="1"/>
  <c r="L2986" i="1"/>
  <c r="L2987" i="1"/>
  <c r="L2988" i="1"/>
  <c r="L2989" i="1"/>
  <c r="L2990" i="1"/>
  <c r="L2991" i="1"/>
  <c r="L2992" i="1"/>
  <c r="L2993" i="1"/>
  <c r="L2994" i="1"/>
  <c r="L2995" i="1"/>
  <c r="L2996" i="1"/>
  <c r="L2997" i="1"/>
  <c r="L2998" i="1"/>
  <c r="L2999" i="1"/>
  <c r="L3000" i="1"/>
  <c r="L3001" i="1"/>
  <c r="L3002" i="1"/>
  <c r="L3003" i="1"/>
  <c r="L3004" i="1"/>
  <c r="L3005" i="1"/>
  <c r="L3006" i="1"/>
  <c r="L3007" i="1"/>
  <c r="L3008" i="1"/>
  <c r="L3009" i="1"/>
  <c r="L3010" i="1"/>
  <c r="L3011" i="1"/>
  <c r="L3012" i="1"/>
  <c r="L3013" i="1"/>
  <c r="L3014" i="1"/>
  <c r="L3015" i="1"/>
  <c r="L3016" i="1"/>
  <c r="L3017" i="1"/>
  <c r="L3018" i="1"/>
  <c r="L3019" i="1"/>
  <c r="L3020" i="1"/>
  <c r="L3021" i="1"/>
  <c r="L3022" i="1"/>
  <c r="L3023" i="1"/>
  <c r="L3024" i="1"/>
  <c r="L3025" i="1"/>
  <c r="L3026" i="1"/>
  <c r="L3027" i="1"/>
  <c r="L3028" i="1"/>
  <c r="L3029" i="1"/>
  <c r="L3030" i="1"/>
  <c r="L3031" i="1"/>
  <c r="L3032" i="1"/>
  <c r="L3033" i="1"/>
  <c r="L3034" i="1"/>
  <c r="L3035" i="1"/>
  <c r="L3036" i="1"/>
  <c r="L3037" i="1"/>
  <c r="L3038" i="1"/>
  <c r="L3039" i="1"/>
  <c r="L3040" i="1"/>
  <c r="L3041" i="1"/>
  <c r="L3042" i="1"/>
  <c r="L3043" i="1"/>
  <c r="L3044" i="1"/>
  <c r="L3045" i="1"/>
  <c r="L3046" i="1"/>
  <c r="L3047" i="1"/>
  <c r="L3048" i="1"/>
  <c r="L3049" i="1"/>
  <c r="L3050" i="1"/>
  <c r="L3051" i="1"/>
  <c r="L3052" i="1"/>
  <c r="L3053" i="1"/>
  <c r="L3054" i="1"/>
  <c r="L3055" i="1"/>
  <c r="L3056" i="1"/>
  <c r="L3057" i="1"/>
  <c r="L3058" i="1"/>
  <c r="L3059" i="1"/>
  <c r="L3060" i="1"/>
  <c r="L3061" i="1"/>
  <c r="L3062" i="1"/>
  <c r="L3063" i="1"/>
  <c r="L3064" i="1"/>
  <c r="L3065" i="1"/>
  <c r="L3066" i="1"/>
  <c r="L3067" i="1"/>
  <c r="L3068" i="1"/>
  <c r="L3069" i="1"/>
  <c r="L3070" i="1"/>
  <c r="L3071" i="1"/>
  <c r="L3072" i="1"/>
  <c r="L3073" i="1"/>
  <c r="L3074" i="1"/>
  <c r="L3075" i="1"/>
  <c r="L3076" i="1"/>
  <c r="L3077" i="1"/>
  <c r="L3078" i="1"/>
  <c r="L3079" i="1"/>
  <c r="L3080" i="1"/>
  <c r="L3081" i="1"/>
  <c r="L3082" i="1"/>
  <c r="L3083" i="1"/>
  <c r="L3084" i="1"/>
  <c r="L3085" i="1"/>
  <c r="L3086" i="1"/>
  <c r="L3087" i="1"/>
  <c r="L3088" i="1"/>
  <c r="L3089" i="1"/>
  <c r="L3090" i="1"/>
  <c r="L3091" i="1"/>
  <c r="L3092" i="1"/>
  <c r="L3093" i="1"/>
  <c r="L3094" i="1"/>
  <c r="L3095" i="1"/>
  <c r="L3096" i="1"/>
  <c r="L3097" i="1"/>
  <c r="L3098" i="1"/>
  <c r="L3099" i="1"/>
  <c r="L3100" i="1"/>
  <c r="L3101" i="1"/>
  <c r="L3102" i="1"/>
  <c r="L3103" i="1"/>
  <c r="L3104" i="1"/>
  <c r="L3105" i="1"/>
  <c r="L3106" i="1"/>
  <c r="L3107" i="1"/>
  <c r="L3108" i="1"/>
  <c r="L3109" i="1"/>
  <c r="L3110" i="1"/>
  <c r="L3111" i="1"/>
  <c r="L3112" i="1"/>
  <c r="L3113" i="1"/>
  <c r="L3114" i="1"/>
  <c r="L3115" i="1"/>
  <c r="L3116" i="1"/>
  <c r="L3117" i="1"/>
  <c r="L3118" i="1"/>
  <c r="L3119" i="1"/>
  <c r="L3120" i="1"/>
  <c r="L3121" i="1"/>
  <c r="L3122" i="1"/>
  <c r="L3123" i="1"/>
  <c r="L3124" i="1"/>
  <c r="L3125" i="1"/>
  <c r="L3126" i="1"/>
  <c r="L3127" i="1"/>
  <c r="L3128" i="1"/>
  <c r="L3129" i="1"/>
  <c r="L3130" i="1"/>
  <c r="L3131" i="1"/>
  <c r="L3132" i="1"/>
  <c r="L3133" i="1"/>
  <c r="L3134" i="1"/>
  <c r="L3135" i="1"/>
  <c r="L3136" i="1"/>
  <c r="L3137" i="1"/>
  <c r="L3138" i="1"/>
  <c r="L3139" i="1"/>
  <c r="L3140" i="1"/>
  <c r="L3141" i="1"/>
  <c r="L3142" i="1"/>
  <c r="L3143" i="1"/>
  <c r="L3144" i="1"/>
  <c r="L3145" i="1"/>
  <c r="L3146" i="1"/>
  <c r="L3147" i="1"/>
  <c r="L3148" i="1"/>
  <c r="L3149" i="1"/>
  <c r="L3150" i="1"/>
  <c r="L3151" i="1"/>
  <c r="L3152" i="1"/>
  <c r="L3153" i="1"/>
  <c r="L3154" i="1"/>
  <c r="L3155" i="1"/>
  <c r="L3156" i="1"/>
  <c r="L3157" i="1"/>
  <c r="L3158" i="1"/>
  <c r="L3159" i="1"/>
  <c r="L3160" i="1"/>
  <c r="L3161" i="1"/>
  <c r="L3162" i="1"/>
  <c r="L3163" i="1"/>
  <c r="L3164" i="1"/>
  <c r="L3165" i="1"/>
  <c r="L3166" i="1"/>
  <c r="L3167" i="1"/>
  <c r="L3168" i="1"/>
  <c r="L3169" i="1"/>
  <c r="L3170" i="1"/>
  <c r="L3171" i="1"/>
  <c r="L3172" i="1"/>
  <c r="L3173" i="1"/>
  <c r="L3174" i="1"/>
  <c r="L3175" i="1"/>
  <c r="L3176" i="1"/>
  <c r="L3177" i="1"/>
  <c r="L3178" i="1"/>
  <c r="L3179" i="1"/>
  <c r="L3180" i="1"/>
  <c r="L3181" i="1"/>
  <c r="L3182" i="1"/>
  <c r="L3183" i="1"/>
  <c r="L3184" i="1"/>
  <c r="L3185" i="1"/>
  <c r="L3186" i="1"/>
  <c r="L3187" i="1"/>
  <c r="L3188" i="1"/>
  <c r="L3189" i="1"/>
  <c r="L3190" i="1"/>
  <c r="L3191" i="1"/>
  <c r="L3192" i="1"/>
  <c r="L3193" i="1"/>
  <c r="L3194" i="1"/>
  <c r="L3195" i="1"/>
  <c r="L3196" i="1"/>
  <c r="L3197" i="1"/>
  <c r="L3198" i="1"/>
  <c r="L3199" i="1"/>
  <c r="L3200" i="1"/>
  <c r="L3201" i="1"/>
  <c r="L3202" i="1"/>
  <c r="L3203" i="1"/>
  <c r="L3204" i="1"/>
  <c r="L3205" i="1"/>
  <c r="L3206" i="1"/>
  <c r="L3207" i="1"/>
  <c r="L3208" i="1"/>
  <c r="L3209" i="1"/>
  <c r="L3210" i="1"/>
  <c r="L3211" i="1"/>
  <c r="L3212" i="1"/>
  <c r="L3213" i="1"/>
  <c r="L3214" i="1"/>
  <c r="L3215" i="1"/>
  <c r="L3216" i="1"/>
  <c r="L3217" i="1"/>
  <c r="L3218" i="1"/>
  <c r="L3219" i="1"/>
  <c r="L3220" i="1"/>
  <c r="L3221" i="1"/>
  <c r="L3222" i="1"/>
  <c r="L3223" i="1"/>
  <c r="L3224" i="1"/>
  <c r="L3225" i="1"/>
  <c r="L3226" i="1"/>
  <c r="L3227" i="1"/>
  <c r="L3228" i="1"/>
  <c r="L3229" i="1"/>
  <c r="L3230" i="1"/>
  <c r="L3231" i="1"/>
  <c r="L3232" i="1"/>
  <c r="L3233" i="1"/>
  <c r="L3234" i="1"/>
  <c r="L3235" i="1"/>
  <c r="L3236" i="1"/>
  <c r="L3237" i="1"/>
  <c r="L3238" i="1"/>
  <c r="L3239" i="1"/>
  <c r="L3240" i="1"/>
  <c r="L3241" i="1"/>
  <c r="L3242" i="1"/>
  <c r="L3243" i="1"/>
  <c r="L3244" i="1"/>
  <c r="L3245" i="1"/>
  <c r="L3246" i="1"/>
  <c r="L3247" i="1"/>
  <c r="L3248" i="1"/>
  <c r="L3249" i="1"/>
  <c r="L3250" i="1"/>
  <c r="L3251" i="1"/>
  <c r="L3252" i="1"/>
  <c r="L3253" i="1"/>
  <c r="L3254" i="1"/>
  <c r="L3255" i="1"/>
  <c r="L3256" i="1"/>
  <c r="L3257" i="1"/>
  <c r="L3258" i="1"/>
  <c r="L3259" i="1"/>
  <c r="L3260" i="1"/>
  <c r="L3261" i="1"/>
  <c r="L3262" i="1"/>
  <c r="L3263" i="1"/>
  <c r="L3264" i="1"/>
  <c r="L3265" i="1"/>
  <c r="L3266" i="1"/>
  <c r="L3267" i="1"/>
  <c r="L3268" i="1"/>
  <c r="L3269" i="1"/>
  <c r="L3270" i="1"/>
  <c r="L3271" i="1"/>
  <c r="L3272" i="1"/>
  <c r="L3273" i="1"/>
  <c r="L3274" i="1"/>
  <c r="L3275" i="1"/>
  <c r="L3276" i="1"/>
  <c r="L3277" i="1"/>
  <c r="L3278" i="1"/>
  <c r="L3279" i="1"/>
  <c r="L3280" i="1"/>
  <c r="L3281" i="1"/>
  <c r="L3282" i="1"/>
  <c r="L3283" i="1"/>
  <c r="L3284" i="1"/>
  <c r="L3285" i="1"/>
  <c r="L3286" i="1"/>
  <c r="L3287" i="1"/>
  <c r="L3288" i="1"/>
  <c r="L3289" i="1"/>
  <c r="L3290" i="1"/>
  <c r="L3291" i="1"/>
  <c r="L3292" i="1"/>
  <c r="L3293" i="1"/>
  <c r="L3294" i="1"/>
  <c r="L3295" i="1"/>
  <c r="L3296" i="1"/>
  <c r="L3297" i="1"/>
  <c r="L3298" i="1"/>
  <c r="L3299" i="1"/>
  <c r="L3300" i="1"/>
  <c r="L3301" i="1"/>
  <c r="L3302" i="1"/>
  <c r="L3303" i="1"/>
  <c r="L3304" i="1"/>
  <c r="L3305" i="1"/>
  <c r="L3306" i="1"/>
  <c r="L3307" i="1"/>
  <c r="L3308" i="1"/>
  <c r="L3309" i="1"/>
  <c r="L3310" i="1"/>
  <c r="L3311" i="1"/>
  <c r="L3312" i="1"/>
  <c r="L3313" i="1"/>
  <c r="L3314" i="1"/>
  <c r="L3315" i="1"/>
  <c r="L3316" i="1"/>
  <c r="L3317" i="1"/>
  <c r="L3318" i="1"/>
  <c r="L3319" i="1"/>
  <c r="L3320" i="1"/>
  <c r="L3321" i="1"/>
  <c r="L3322" i="1"/>
  <c r="L3323" i="1"/>
  <c r="L3324" i="1"/>
  <c r="L3325" i="1"/>
  <c r="L3326" i="1"/>
  <c r="L3327" i="1"/>
  <c r="L3328" i="1"/>
  <c r="L3329" i="1"/>
  <c r="L3330" i="1"/>
  <c r="L3331" i="1"/>
  <c r="L3332" i="1"/>
  <c r="L3333" i="1"/>
  <c r="L3334" i="1"/>
  <c r="L3335" i="1"/>
  <c r="L3336" i="1"/>
  <c r="L3337" i="1"/>
  <c r="L3338" i="1"/>
  <c r="L3339" i="1"/>
  <c r="L3340" i="1"/>
  <c r="L3341" i="1"/>
  <c r="L3342" i="1"/>
  <c r="L3343" i="1"/>
  <c r="L3344" i="1"/>
  <c r="L3345" i="1"/>
  <c r="L3346" i="1"/>
  <c r="L3347" i="1"/>
  <c r="L3348" i="1"/>
  <c r="L3349" i="1"/>
  <c r="L3350" i="1"/>
  <c r="L3351" i="1"/>
  <c r="L3352" i="1"/>
  <c r="L3353" i="1"/>
  <c r="L3354" i="1"/>
  <c r="L3355" i="1"/>
  <c r="L3356" i="1"/>
  <c r="L3357" i="1"/>
  <c r="L3358" i="1"/>
  <c r="L3359" i="1"/>
  <c r="L3360" i="1"/>
  <c r="L3361" i="1"/>
  <c r="L3362" i="1"/>
  <c r="L3363" i="1"/>
  <c r="L3364" i="1"/>
  <c r="L3365" i="1"/>
  <c r="L3366" i="1"/>
  <c r="L3367" i="1"/>
  <c r="L3368" i="1"/>
  <c r="L3369" i="1"/>
  <c r="L3370" i="1"/>
  <c r="L3371" i="1"/>
  <c r="L3372" i="1"/>
  <c r="L3373" i="1"/>
  <c r="L3374" i="1"/>
  <c r="L3375" i="1"/>
  <c r="L3376" i="1"/>
  <c r="L3377" i="1"/>
  <c r="L3378" i="1"/>
  <c r="L3379" i="1"/>
  <c r="L3380" i="1"/>
  <c r="L3381" i="1"/>
  <c r="L3382" i="1"/>
  <c r="L3383" i="1"/>
  <c r="L3384" i="1"/>
  <c r="L3385" i="1"/>
  <c r="L3386" i="1"/>
  <c r="L3387" i="1"/>
  <c r="L3388" i="1"/>
  <c r="L3389" i="1"/>
  <c r="L3390" i="1"/>
  <c r="L3391" i="1"/>
  <c r="L3392" i="1"/>
  <c r="L3393" i="1"/>
  <c r="L3394" i="1"/>
  <c r="L3395" i="1"/>
  <c r="L3396" i="1"/>
  <c r="L3397" i="1"/>
  <c r="L3398" i="1"/>
  <c r="L3399" i="1"/>
  <c r="L3400" i="1"/>
  <c r="L3401" i="1"/>
  <c r="L3402" i="1"/>
  <c r="L3403" i="1"/>
  <c r="L3404" i="1"/>
  <c r="L3405" i="1"/>
  <c r="L3406" i="1"/>
  <c r="L3407" i="1"/>
  <c r="L3408" i="1"/>
  <c r="L3409" i="1"/>
  <c r="L3410" i="1"/>
  <c r="L3411" i="1"/>
  <c r="L3412" i="1"/>
  <c r="L3413" i="1"/>
  <c r="L3414" i="1"/>
  <c r="L3415" i="1"/>
  <c r="L3416" i="1"/>
  <c r="L3417" i="1"/>
  <c r="L3418" i="1"/>
  <c r="L3419" i="1"/>
  <c r="L3420" i="1"/>
  <c r="L3421" i="1"/>
  <c r="L3422" i="1"/>
  <c r="L3423" i="1"/>
  <c r="L3424" i="1"/>
  <c r="L3425" i="1"/>
  <c r="L3426" i="1"/>
  <c r="L3427" i="1"/>
  <c r="L3428" i="1"/>
  <c r="L3429" i="1"/>
  <c r="L3430" i="1"/>
  <c r="L3431" i="1"/>
  <c r="L3432" i="1"/>
  <c r="L3433" i="1"/>
  <c r="L3434" i="1"/>
  <c r="L3435" i="1"/>
  <c r="L3436" i="1"/>
  <c r="L3437" i="1"/>
  <c r="L3438" i="1"/>
  <c r="L3439" i="1"/>
  <c r="L3440" i="1"/>
  <c r="L3441" i="1"/>
  <c r="L3442" i="1"/>
  <c r="L3443" i="1"/>
  <c r="L3444" i="1"/>
  <c r="L3445" i="1"/>
  <c r="L3446" i="1"/>
  <c r="L3447" i="1"/>
  <c r="L3448" i="1"/>
  <c r="L3449" i="1"/>
  <c r="L3450" i="1"/>
  <c r="L3451" i="1"/>
  <c r="L3452" i="1"/>
  <c r="L3453" i="1"/>
  <c r="L3454" i="1"/>
  <c r="L3455" i="1"/>
  <c r="L3456" i="1"/>
  <c r="L3457" i="1"/>
  <c r="L3458" i="1"/>
  <c r="L3459" i="1"/>
  <c r="L3460" i="1"/>
  <c r="L3461" i="1"/>
  <c r="L3462" i="1"/>
  <c r="L3463" i="1"/>
  <c r="L3464" i="1"/>
  <c r="L3465" i="1"/>
  <c r="L3466" i="1"/>
  <c r="L3467" i="1"/>
  <c r="L3468" i="1"/>
  <c r="L3469" i="1"/>
  <c r="L3470" i="1"/>
  <c r="L3471" i="1"/>
  <c r="L3472" i="1"/>
  <c r="L3473" i="1"/>
  <c r="L3474" i="1"/>
  <c r="L3475" i="1"/>
  <c r="L3476" i="1"/>
  <c r="L3477" i="1"/>
  <c r="L3478" i="1"/>
  <c r="L3479" i="1"/>
  <c r="L3480" i="1"/>
  <c r="L3481" i="1"/>
  <c r="L3482" i="1"/>
  <c r="L3483" i="1"/>
  <c r="L3484" i="1"/>
  <c r="L3485" i="1"/>
  <c r="L3486" i="1"/>
  <c r="L3487" i="1"/>
  <c r="L3488" i="1"/>
  <c r="L3489" i="1"/>
  <c r="L3490" i="1"/>
  <c r="L3491" i="1"/>
  <c r="L3492" i="1"/>
  <c r="L3493" i="1"/>
  <c r="L3494" i="1"/>
  <c r="L3495" i="1"/>
  <c r="L3496" i="1"/>
  <c r="L3497" i="1"/>
  <c r="L3498" i="1"/>
  <c r="L3499" i="1"/>
  <c r="L3500" i="1"/>
  <c r="L3501" i="1"/>
  <c r="L3502" i="1"/>
  <c r="L3503" i="1"/>
  <c r="L3504" i="1"/>
  <c r="L3505" i="1"/>
  <c r="L3506" i="1"/>
  <c r="L3507" i="1"/>
  <c r="L3508" i="1"/>
  <c r="L3509" i="1"/>
  <c r="L3510" i="1"/>
  <c r="L3511" i="1"/>
  <c r="L3512" i="1"/>
  <c r="L3513" i="1"/>
  <c r="L3514" i="1"/>
  <c r="L3515" i="1"/>
  <c r="L3516" i="1"/>
  <c r="L3517" i="1"/>
  <c r="L3518" i="1"/>
  <c r="L3519" i="1"/>
  <c r="L3520" i="1"/>
  <c r="L3521" i="1"/>
  <c r="L3522" i="1"/>
  <c r="L3523" i="1"/>
  <c r="L3524" i="1"/>
  <c r="L3525" i="1"/>
  <c r="L3526" i="1"/>
  <c r="L3527" i="1"/>
  <c r="L3528" i="1"/>
  <c r="L3529" i="1"/>
  <c r="L3530" i="1"/>
  <c r="L3531" i="1"/>
  <c r="L3532" i="1"/>
  <c r="L3533" i="1"/>
  <c r="L3534" i="1"/>
  <c r="L3535" i="1"/>
  <c r="L3536" i="1"/>
  <c r="L3537" i="1"/>
  <c r="L3538" i="1"/>
  <c r="L3539" i="1"/>
  <c r="L3540" i="1"/>
  <c r="L3541" i="1"/>
  <c r="L3542" i="1"/>
  <c r="L3543" i="1"/>
  <c r="L3544" i="1"/>
  <c r="L3545" i="1"/>
  <c r="L3546" i="1"/>
  <c r="L3547" i="1"/>
  <c r="L3548" i="1"/>
  <c r="L3549" i="1"/>
  <c r="L3550" i="1"/>
  <c r="L3551" i="1"/>
  <c r="L3552" i="1"/>
  <c r="L3553" i="1"/>
  <c r="L3554" i="1"/>
  <c r="L3555" i="1"/>
  <c r="L3556" i="1"/>
  <c r="L3557" i="1"/>
  <c r="L3558" i="1"/>
  <c r="L3559" i="1"/>
  <c r="L3560" i="1"/>
  <c r="L3561" i="1"/>
  <c r="L3562" i="1"/>
  <c r="L3563" i="1"/>
  <c r="L3564" i="1"/>
  <c r="L3565" i="1"/>
  <c r="L3566" i="1"/>
  <c r="L3567" i="1"/>
  <c r="L3568" i="1"/>
  <c r="L3569" i="1"/>
  <c r="L3570" i="1"/>
  <c r="L3571" i="1"/>
  <c r="L3572" i="1"/>
  <c r="L3573" i="1"/>
  <c r="L3574" i="1"/>
  <c r="L3575" i="1"/>
  <c r="L3576" i="1"/>
  <c r="L3577" i="1"/>
  <c r="L3578" i="1"/>
  <c r="L3579" i="1"/>
  <c r="L3580" i="1"/>
  <c r="L3581" i="1"/>
  <c r="L3582" i="1"/>
  <c r="L3583" i="1"/>
  <c r="L3584" i="1"/>
  <c r="L3585" i="1"/>
  <c r="L3586" i="1"/>
  <c r="L3587" i="1"/>
  <c r="L3588" i="1"/>
  <c r="L3589" i="1"/>
  <c r="L3590" i="1"/>
  <c r="L3591" i="1"/>
  <c r="L3592" i="1"/>
  <c r="L3593" i="1"/>
  <c r="L3594" i="1"/>
  <c r="L3595" i="1"/>
  <c r="L3596" i="1"/>
  <c r="L3597" i="1"/>
  <c r="L3598" i="1"/>
  <c r="L3599" i="1"/>
  <c r="L3600" i="1"/>
  <c r="L3601" i="1"/>
  <c r="L3602" i="1"/>
  <c r="L3603" i="1"/>
  <c r="L3604" i="1"/>
  <c r="L3605" i="1"/>
  <c r="L3606" i="1"/>
  <c r="L3607" i="1"/>
  <c r="L3608" i="1"/>
  <c r="L3609" i="1"/>
  <c r="L3610" i="1"/>
  <c r="L3611" i="1"/>
  <c r="L3612" i="1"/>
  <c r="L3613" i="1"/>
  <c r="L3614" i="1"/>
  <c r="L3615" i="1"/>
  <c r="L3616" i="1"/>
  <c r="L3617" i="1"/>
  <c r="L3618" i="1"/>
  <c r="L3619" i="1"/>
  <c r="L3620" i="1"/>
  <c r="L3621" i="1"/>
  <c r="L3622" i="1"/>
  <c r="L3623" i="1"/>
  <c r="L3624" i="1"/>
  <c r="L3625" i="1"/>
  <c r="L3626" i="1"/>
  <c r="L3627" i="1"/>
  <c r="L3628" i="1"/>
  <c r="L3629" i="1"/>
  <c r="L3630" i="1"/>
  <c r="L3631" i="1"/>
  <c r="L3632" i="1"/>
  <c r="L3633" i="1"/>
  <c r="L3634" i="1"/>
  <c r="L3635" i="1"/>
  <c r="L3636" i="1"/>
  <c r="L3637" i="1"/>
  <c r="L3638" i="1"/>
  <c r="L3639" i="1"/>
  <c r="L3640" i="1"/>
  <c r="L3641" i="1"/>
  <c r="L3642" i="1"/>
  <c r="L3643" i="1"/>
  <c r="L3644" i="1"/>
  <c r="L3645" i="1"/>
  <c r="L3646" i="1"/>
  <c r="L3647" i="1"/>
  <c r="L3648" i="1"/>
  <c r="L3649" i="1"/>
  <c r="L3650" i="1"/>
  <c r="L3651" i="1"/>
  <c r="L3652" i="1"/>
  <c r="L3653" i="1"/>
  <c r="L3654" i="1"/>
  <c r="L3655" i="1"/>
  <c r="L3656" i="1"/>
  <c r="L3657" i="1"/>
  <c r="L3658" i="1"/>
  <c r="L3659" i="1"/>
  <c r="L3660" i="1"/>
  <c r="L3661" i="1"/>
  <c r="L3662" i="1"/>
  <c r="L3663" i="1"/>
  <c r="L3664" i="1"/>
  <c r="L3665" i="1"/>
  <c r="L3666" i="1"/>
  <c r="L3667" i="1"/>
  <c r="L3668" i="1"/>
  <c r="L3669" i="1"/>
  <c r="L3670" i="1"/>
  <c r="L3671" i="1"/>
  <c r="L3672" i="1"/>
  <c r="L3673" i="1"/>
  <c r="L3674" i="1"/>
  <c r="L3675" i="1"/>
  <c r="L3676" i="1"/>
  <c r="L3677" i="1"/>
  <c r="L3678" i="1"/>
  <c r="L3679" i="1"/>
  <c r="L3680" i="1"/>
  <c r="L3681" i="1"/>
  <c r="L3682" i="1"/>
  <c r="L3683" i="1"/>
  <c r="L3684" i="1"/>
  <c r="L3685" i="1"/>
  <c r="L3686" i="1"/>
  <c r="L3687" i="1"/>
  <c r="L3688" i="1"/>
  <c r="L3689" i="1"/>
  <c r="L3690" i="1"/>
  <c r="L3691" i="1"/>
  <c r="L3692" i="1"/>
  <c r="L3693" i="1"/>
  <c r="L3694" i="1"/>
  <c r="L3695" i="1"/>
  <c r="L3696" i="1"/>
  <c r="L3697" i="1"/>
  <c r="L3698" i="1"/>
  <c r="L3699" i="1"/>
  <c r="L3700" i="1"/>
  <c r="L3701" i="1"/>
  <c r="L3702" i="1"/>
  <c r="L3703" i="1"/>
  <c r="L3704" i="1"/>
  <c r="L3705" i="1"/>
  <c r="L3706" i="1"/>
  <c r="L3707" i="1"/>
  <c r="L3708" i="1"/>
  <c r="L3709" i="1"/>
  <c r="L3710" i="1"/>
  <c r="L3711" i="1"/>
  <c r="L3712" i="1"/>
  <c r="L3713" i="1"/>
  <c r="L3714" i="1"/>
  <c r="L3715" i="1"/>
  <c r="L3716" i="1"/>
  <c r="L3717" i="1"/>
  <c r="L3718" i="1"/>
  <c r="L3719" i="1"/>
  <c r="L3720" i="1"/>
  <c r="L3721" i="1"/>
  <c r="L3722" i="1"/>
  <c r="L3723" i="1"/>
  <c r="L3724" i="1"/>
  <c r="L3725" i="1"/>
  <c r="L3726" i="1"/>
  <c r="L3727" i="1"/>
  <c r="L3728" i="1"/>
  <c r="L3729" i="1"/>
  <c r="L3730" i="1"/>
  <c r="L3731" i="1"/>
  <c r="L3732" i="1"/>
  <c r="L3733" i="1"/>
  <c r="L3734" i="1"/>
  <c r="L3735" i="1"/>
  <c r="L3736" i="1"/>
  <c r="L3737" i="1"/>
  <c r="L3738" i="1"/>
  <c r="L3739" i="1"/>
  <c r="L3740" i="1"/>
  <c r="L3741" i="1"/>
  <c r="L3742" i="1"/>
  <c r="L3743" i="1"/>
  <c r="L3744" i="1"/>
  <c r="L3745" i="1"/>
  <c r="L3746" i="1"/>
  <c r="L3747" i="1"/>
  <c r="L3748" i="1"/>
  <c r="L3749" i="1"/>
  <c r="L3750" i="1"/>
  <c r="L3751" i="1"/>
  <c r="L3752" i="1"/>
  <c r="L3753" i="1"/>
  <c r="L3754" i="1"/>
  <c r="L3755" i="1"/>
  <c r="L3756" i="1"/>
  <c r="L3757" i="1"/>
  <c r="L3758" i="1"/>
  <c r="L3759" i="1"/>
  <c r="L3760" i="1"/>
  <c r="L3761" i="1"/>
  <c r="L3762" i="1"/>
  <c r="L3763" i="1"/>
  <c r="L3764" i="1"/>
  <c r="L3765" i="1"/>
  <c r="L3766" i="1"/>
  <c r="L3767" i="1"/>
  <c r="L3768" i="1"/>
  <c r="L3769" i="1"/>
  <c r="L3770" i="1"/>
  <c r="L3771" i="1"/>
  <c r="L3772" i="1"/>
  <c r="L3773" i="1"/>
  <c r="L3774" i="1"/>
  <c r="L3775" i="1"/>
  <c r="L3776" i="1"/>
  <c r="L3777" i="1"/>
  <c r="L3778" i="1"/>
  <c r="L3779" i="1"/>
  <c r="L3780" i="1"/>
  <c r="L3781" i="1"/>
  <c r="L3782" i="1"/>
  <c r="L3783" i="1"/>
  <c r="L3784" i="1"/>
  <c r="L3785" i="1"/>
  <c r="L3786" i="1"/>
  <c r="L3787" i="1"/>
  <c r="L3788" i="1"/>
  <c r="L3789" i="1"/>
  <c r="L3790" i="1"/>
  <c r="L3791" i="1"/>
  <c r="L3792" i="1"/>
  <c r="L3793" i="1"/>
  <c r="L3794" i="1"/>
  <c r="L3795" i="1"/>
  <c r="L3796" i="1"/>
  <c r="L3797" i="1"/>
  <c r="L3798" i="1"/>
  <c r="L3799" i="1"/>
  <c r="L3800" i="1"/>
  <c r="L3801" i="1"/>
  <c r="L3802" i="1"/>
  <c r="L3803" i="1"/>
  <c r="L3804" i="1"/>
  <c r="L3805" i="1"/>
  <c r="L3806" i="1"/>
  <c r="L3807" i="1"/>
  <c r="L3808" i="1"/>
  <c r="L3809" i="1"/>
  <c r="L3810" i="1"/>
  <c r="L3811" i="1"/>
  <c r="L3812" i="1"/>
  <c r="L3813" i="1"/>
  <c r="L3814" i="1"/>
  <c r="L3815" i="1"/>
  <c r="L3816" i="1"/>
  <c r="L3817" i="1"/>
  <c r="L3818" i="1"/>
  <c r="L3819" i="1"/>
  <c r="L3820" i="1"/>
  <c r="L3821" i="1"/>
  <c r="L3822" i="1"/>
  <c r="L3823" i="1"/>
  <c r="L3824" i="1"/>
  <c r="L3825" i="1"/>
  <c r="L3826" i="1"/>
  <c r="L3827" i="1"/>
  <c r="L3828" i="1"/>
  <c r="L3829" i="1"/>
  <c r="L3830" i="1"/>
  <c r="L3831" i="1"/>
  <c r="L3832" i="1"/>
  <c r="L3833" i="1"/>
  <c r="L3834" i="1"/>
  <c r="L3835" i="1"/>
  <c r="L3836" i="1"/>
  <c r="L3837" i="1"/>
  <c r="L3838" i="1"/>
  <c r="L3839" i="1"/>
  <c r="L3840" i="1"/>
  <c r="L3841" i="1"/>
  <c r="L3842" i="1"/>
  <c r="L3843" i="1"/>
  <c r="L3844" i="1"/>
  <c r="L3845" i="1"/>
  <c r="L3846" i="1"/>
  <c r="L3847" i="1"/>
  <c r="L3848" i="1"/>
  <c r="L3849" i="1"/>
  <c r="L3850" i="1"/>
  <c r="L3851" i="1"/>
  <c r="L3852" i="1"/>
  <c r="L3853" i="1"/>
  <c r="L3854" i="1"/>
  <c r="L3855" i="1"/>
  <c r="L3856" i="1"/>
  <c r="L3857" i="1"/>
  <c r="L3858" i="1"/>
  <c r="L3859" i="1"/>
  <c r="L3860" i="1"/>
  <c r="L3861" i="1"/>
  <c r="L3862" i="1"/>
  <c r="L3863" i="1"/>
  <c r="L3864" i="1"/>
  <c r="L3865" i="1"/>
  <c r="L3866" i="1"/>
  <c r="L3867" i="1"/>
  <c r="L3868" i="1"/>
  <c r="L3869" i="1"/>
  <c r="L3870" i="1"/>
  <c r="L3871" i="1"/>
  <c r="L3872" i="1"/>
  <c r="L3873" i="1"/>
  <c r="L3874" i="1"/>
  <c r="L3875" i="1"/>
  <c r="L3876" i="1"/>
  <c r="L3877" i="1"/>
  <c r="L3878" i="1"/>
  <c r="L3879" i="1"/>
  <c r="L3880" i="1"/>
  <c r="L3881" i="1"/>
  <c r="L3882" i="1"/>
  <c r="L3883" i="1"/>
  <c r="L3884" i="1"/>
  <c r="L3885" i="1"/>
  <c r="L3886" i="1"/>
  <c r="L3887" i="1"/>
  <c r="L3888" i="1"/>
  <c r="L3889" i="1"/>
  <c r="L3890" i="1"/>
  <c r="L3891" i="1"/>
  <c r="L3892" i="1"/>
  <c r="L3893" i="1"/>
  <c r="L3894" i="1"/>
  <c r="L3895" i="1"/>
  <c r="L3896" i="1"/>
  <c r="L3897" i="1"/>
  <c r="L3898" i="1"/>
  <c r="L3899" i="1"/>
  <c r="L3900" i="1"/>
  <c r="L3901" i="1"/>
  <c r="L3902" i="1"/>
  <c r="L3903" i="1"/>
  <c r="L3904" i="1"/>
  <c r="L3905" i="1"/>
  <c r="L3906" i="1"/>
  <c r="L3907" i="1"/>
  <c r="L3908" i="1"/>
  <c r="L3909" i="1"/>
  <c r="L3910" i="1"/>
  <c r="L3911" i="1"/>
  <c r="L3912" i="1"/>
  <c r="L3913" i="1"/>
  <c r="L3914" i="1"/>
  <c r="L3915" i="1"/>
  <c r="L3916" i="1"/>
  <c r="L3917" i="1"/>
  <c r="L3918" i="1"/>
  <c r="L3919" i="1"/>
  <c r="L3920" i="1"/>
  <c r="L3921" i="1"/>
  <c r="L3922" i="1"/>
  <c r="L3923" i="1"/>
  <c r="L3924" i="1"/>
  <c r="L3925" i="1"/>
  <c r="L3926" i="1"/>
  <c r="L3927" i="1"/>
  <c r="L3928" i="1"/>
  <c r="L3929" i="1"/>
  <c r="L3930" i="1"/>
  <c r="L3931" i="1"/>
  <c r="L3932" i="1"/>
  <c r="L3933" i="1"/>
  <c r="L3934" i="1"/>
  <c r="L3935" i="1"/>
  <c r="L3936" i="1"/>
  <c r="L3937" i="1"/>
  <c r="L3938" i="1"/>
  <c r="L3939" i="1"/>
  <c r="L3940" i="1"/>
  <c r="L3941" i="1"/>
  <c r="L3942" i="1"/>
  <c r="L3943" i="1"/>
  <c r="L3944" i="1"/>
  <c r="L3945" i="1"/>
  <c r="L3946" i="1"/>
  <c r="L3947" i="1"/>
  <c r="L3948" i="1"/>
  <c r="L3949" i="1"/>
  <c r="L3950" i="1"/>
  <c r="L3951" i="1"/>
  <c r="L3952" i="1"/>
  <c r="L3953" i="1"/>
  <c r="L3954" i="1"/>
  <c r="L3955" i="1"/>
  <c r="L3956" i="1"/>
  <c r="L3957" i="1"/>
  <c r="L3958" i="1"/>
  <c r="L3959" i="1"/>
  <c r="L3960" i="1"/>
  <c r="L3961" i="1"/>
  <c r="L3962" i="1"/>
  <c r="L3963" i="1"/>
  <c r="L3964" i="1"/>
  <c r="L3965" i="1"/>
  <c r="L3966" i="1"/>
  <c r="L3967" i="1"/>
  <c r="L3968" i="1"/>
  <c r="L3969" i="1"/>
  <c r="L3970" i="1"/>
  <c r="L3971" i="1"/>
  <c r="L3972" i="1"/>
  <c r="L3973" i="1"/>
  <c r="L3974" i="1"/>
  <c r="L3975" i="1"/>
  <c r="L3976" i="1"/>
  <c r="L3977" i="1"/>
  <c r="L3978" i="1"/>
  <c r="L3979" i="1"/>
  <c r="L3980" i="1"/>
  <c r="L3981" i="1"/>
  <c r="L3982" i="1"/>
  <c r="L3983" i="1"/>
  <c r="L3984" i="1"/>
  <c r="L3985" i="1"/>
  <c r="L3986" i="1"/>
  <c r="L3987" i="1"/>
  <c r="L3988" i="1"/>
  <c r="L3989" i="1"/>
  <c r="L3990" i="1"/>
  <c r="L3991" i="1"/>
  <c r="L3992" i="1"/>
  <c r="L3993" i="1"/>
  <c r="L3994" i="1"/>
  <c r="L3995" i="1"/>
  <c r="L3996" i="1"/>
  <c r="L3997" i="1"/>
  <c r="L3998" i="1"/>
  <c r="L3999" i="1"/>
  <c r="L4000" i="1"/>
  <c r="L4001" i="1"/>
  <c r="L4002" i="1"/>
  <c r="L4003" i="1"/>
  <c r="L4004" i="1"/>
  <c r="L4005" i="1"/>
  <c r="L4006" i="1"/>
  <c r="L4007" i="1"/>
  <c r="L4008" i="1"/>
  <c r="L4009" i="1"/>
  <c r="L4010" i="1"/>
  <c r="L4011" i="1"/>
  <c r="L4012" i="1"/>
  <c r="L4013" i="1"/>
  <c r="L4014" i="1"/>
  <c r="L4015" i="1"/>
  <c r="L4016" i="1"/>
  <c r="L4017" i="1"/>
  <c r="L4018" i="1"/>
  <c r="L4019" i="1"/>
  <c r="L4020" i="1"/>
  <c r="L4021" i="1"/>
  <c r="L4022" i="1"/>
  <c r="L4023" i="1"/>
  <c r="L4024" i="1"/>
  <c r="L4025" i="1"/>
  <c r="L4026" i="1"/>
  <c r="L4027" i="1"/>
  <c r="L4028" i="1"/>
  <c r="L4029" i="1"/>
  <c r="L4030" i="1"/>
  <c r="L4031" i="1"/>
  <c r="L4032" i="1"/>
  <c r="L4033" i="1"/>
  <c r="L4034" i="1"/>
  <c r="L4035" i="1"/>
  <c r="L4036" i="1"/>
  <c r="L4037" i="1"/>
  <c r="L4038" i="1"/>
  <c r="L4039" i="1"/>
  <c r="L4040" i="1"/>
  <c r="L4041" i="1"/>
  <c r="L4042" i="1"/>
  <c r="L4043" i="1"/>
  <c r="L4044" i="1"/>
  <c r="L4045" i="1"/>
  <c r="L4046" i="1"/>
  <c r="L4047" i="1"/>
  <c r="L4048" i="1"/>
  <c r="L4049" i="1"/>
  <c r="L4050" i="1"/>
  <c r="L4051" i="1"/>
  <c r="L4052" i="1"/>
  <c r="L4053" i="1"/>
  <c r="L4054" i="1"/>
  <c r="L4055" i="1"/>
  <c r="L4056" i="1"/>
  <c r="L4057" i="1"/>
  <c r="L4058" i="1"/>
  <c r="L4059" i="1"/>
  <c r="L4060" i="1"/>
  <c r="L4061" i="1"/>
  <c r="L4062" i="1"/>
  <c r="L4063" i="1"/>
  <c r="L4064" i="1"/>
  <c r="L4065" i="1"/>
  <c r="L4066" i="1"/>
  <c r="L4067" i="1"/>
  <c r="L4068" i="1"/>
  <c r="L4069" i="1"/>
  <c r="L4070" i="1"/>
  <c r="L4071" i="1"/>
  <c r="L4072" i="1"/>
  <c r="L4073" i="1"/>
  <c r="L4074" i="1"/>
  <c r="L4075" i="1"/>
  <c r="L4076" i="1"/>
  <c r="L4077" i="1"/>
  <c r="L4078" i="1"/>
  <c r="L4079" i="1"/>
  <c r="L4080" i="1"/>
  <c r="L4081" i="1"/>
  <c r="L4082" i="1"/>
  <c r="L4083" i="1"/>
  <c r="L4084" i="1"/>
  <c r="L4085" i="1"/>
  <c r="L4086" i="1"/>
  <c r="L4087" i="1"/>
  <c r="L4088" i="1"/>
  <c r="L4089" i="1"/>
  <c r="L4090" i="1"/>
  <c r="L4091" i="1"/>
  <c r="L4092" i="1"/>
  <c r="L4093" i="1"/>
  <c r="L4094" i="1"/>
  <c r="L4095" i="1"/>
  <c r="L4096" i="1"/>
  <c r="L4097" i="1"/>
  <c r="L4098" i="1"/>
  <c r="L4099" i="1"/>
  <c r="L4100" i="1"/>
  <c r="L4101" i="1"/>
  <c r="L4102" i="1"/>
  <c r="L4103" i="1"/>
  <c r="L4104" i="1"/>
  <c r="L4105" i="1"/>
  <c r="L4106" i="1"/>
  <c r="L4107" i="1"/>
  <c r="L4108" i="1"/>
  <c r="L4109" i="1"/>
  <c r="L4110" i="1"/>
  <c r="L4111" i="1"/>
  <c r="L4112" i="1"/>
  <c r="L4113" i="1"/>
  <c r="L4114" i="1"/>
  <c r="L4115" i="1"/>
  <c r="L4116" i="1"/>
  <c r="L4117" i="1"/>
  <c r="L4118" i="1"/>
  <c r="L4119" i="1"/>
  <c r="L4120" i="1"/>
  <c r="L4121" i="1"/>
  <c r="L4122" i="1"/>
  <c r="L4123" i="1"/>
  <c r="L4124" i="1"/>
  <c r="L4125" i="1"/>
  <c r="L4126" i="1"/>
  <c r="L4127" i="1"/>
  <c r="L4128" i="1"/>
  <c r="L4129" i="1"/>
  <c r="L4130" i="1"/>
  <c r="L4131" i="1"/>
  <c r="L4132" i="1"/>
  <c r="L4133" i="1"/>
  <c r="L4134" i="1"/>
  <c r="L4135" i="1"/>
  <c r="L4136" i="1"/>
  <c r="L4137" i="1"/>
  <c r="L4138" i="1"/>
  <c r="L4139" i="1"/>
  <c r="L4140" i="1"/>
  <c r="L4141" i="1"/>
  <c r="L4142" i="1"/>
  <c r="L4143" i="1"/>
  <c r="L4144" i="1"/>
  <c r="L4145" i="1"/>
  <c r="L4146" i="1"/>
  <c r="L4147" i="1"/>
  <c r="L4148" i="1"/>
  <c r="L4149" i="1"/>
  <c r="L4150" i="1"/>
  <c r="L4151" i="1"/>
  <c r="L4152" i="1"/>
  <c r="L4153" i="1"/>
  <c r="L4154" i="1"/>
  <c r="L4155" i="1"/>
  <c r="L4156" i="1"/>
  <c r="L4157" i="1"/>
  <c r="L4158" i="1"/>
  <c r="L4159" i="1"/>
  <c r="L4160" i="1"/>
  <c r="L4161" i="1"/>
  <c r="L4162" i="1"/>
  <c r="L4163" i="1"/>
  <c r="L4164" i="1"/>
  <c r="L4165" i="1"/>
  <c r="L4166" i="1"/>
  <c r="L4167" i="1"/>
  <c r="L4168" i="1"/>
  <c r="L4169" i="1"/>
  <c r="L4170" i="1"/>
  <c r="L4171" i="1"/>
  <c r="L4172" i="1"/>
  <c r="L4173" i="1"/>
  <c r="L4174" i="1"/>
  <c r="L4175" i="1"/>
  <c r="L4176" i="1"/>
  <c r="L4177" i="1"/>
  <c r="L4178" i="1"/>
  <c r="L4179" i="1"/>
  <c r="L4180" i="1"/>
  <c r="L4181" i="1"/>
  <c r="L4182" i="1"/>
  <c r="L4183" i="1"/>
  <c r="L4184" i="1"/>
  <c r="L4185" i="1"/>
  <c r="L4186" i="1"/>
  <c r="L4187" i="1"/>
  <c r="L4188" i="1"/>
  <c r="L4189" i="1"/>
  <c r="L4190" i="1"/>
  <c r="L4191" i="1"/>
  <c r="L4192" i="1"/>
  <c r="L4193" i="1"/>
  <c r="L4194" i="1"/>
  <c r="L4195" i="1"/>
  <c r="L4196" i="1"/>
  <c r="L4197" i="1"/>
  <c r="L4198" i="1"/>
  <c r="L4199" i="1"/>
  <c r="L4200" i="1"/>
  <c r="L4201" i="1"/>
  <c r="L4202" i="1"/>
  <c r="L4203" i="1"/>
  <c r="L4204" i="1"/>
  <c r="L4205" i="1"/>
  <c r="L4206" i="1"/>
  <c r="L4207" i="1"/>
  <c r="L4208" i="1"/>
  <c r="L4209" i="1"/>
  <c r="L4210" i="1"/>
  <c r="L4211" i="1"/>
  <c r="L4212" i="1"/>
  <c r="L4213" i="1"/>
  <c r="L4214" i="1"/>
  <c r="L4215" i="1"/>
  <c r="L4216" i="1"/>
  <c r="L4217" i="1"/>
  <c r="L4218" i="1"/>
  <c r="L4219" i="1"/>
  <c r="L4220" i="1"/>
  <c r="L4221" i="1"/>
  <c r="L4222" i="1"/>
  <c r="L4223" i="1"/>
  <c r="L4224" i="1"/>
  <c r="L4225" i="1"/>
  <c r="L4226" i="1"/>
  <c r="L4227" i="1"/>
  <c r="L4228" i="1"/>
  <c r="L4229" i="1"/>
  <c r="L4230" i="1"/>
  <c r="L4231" i="1"/>
  <c r="L4232" i="1"/>
  <c r="L4233" i="1"/>
  <c r="L4234" i="1"/>
  <c r="L4235" i="1"/>
  <c r="L4236" i="1"/>
  <c r="L4237" i="1"/>
  <c r="L4238" i="1"/>
  <c r="L4239" i="1"/>
  <c r="L4240" i="1"/>
  <c r="L4241" i="1"/>
  <c r="L4242" i="1"/>
  <c r="L4243" i="1"/>
  <c r="L4244" i="1"/>
  <c r="L4245" i="1"/>
  <c r="L4246" i="1"/>
  <c r="L4247" i="1"/>
  <c r="L4248" i="1"/>
  <c r="L4249" i="1"/>
  <c r="L4250" i="1"/>
  <c r="L4251" i="1"/>
  <c r="L4252" i="1"/>
  <c r="L4253" i="1"/>
  <c r="L4254" i="1"/>
  <c r="L4255" i="1"/>
  <c r="L4256" i="1"/>
  <c r="L4257" i="1"/>
  <c r="L4258" i="1"/>
  <c r="L4259" i="1"/>
  <c r="L4260" i="1"/>
  <c r="L4261" i="1"/>
  <c r="L4262" i="1"/>
  <c r="L4263" i="1"/>
  <c r="L4264" i="1"/>
  <c r="L4265" i="1"/>
  <c r="L4266" i="1"/>
  <c r="L4267" i="1"/>
  <c r="L4268" i="1"/>
  <c r="L4269" i="1"/>
  <c r="L4270" i="1"/>
  <c r="L4271" i="1"/>
  <c r="L4272" i="1"/>
  <c r="L4273" i="1"/>
  <c r="L4274" i="1"/>
  <c r="L4275" i="1"/>
  <c r="L4276" i="1"/>
  <c r="L4277" i="1"/>
  <c r="L4278" i="1"/>
  <c r="L4279" i="1"/>
  <c r="L4280" i="1"/>
  <c r="L4281" i="1"/>
  <c r="L4282" i="1"/>
  <c r="L4283" i="1"/>
  <c r="L4284" i="1"/>
  <c r="L4285" i="1"/>
  <c r="L4286" i="1"/>
  <c r="L4287" i="1"/>
  <c r="L4288" i="1"/>
  <c r="L4289" i="1"/>
  <c r="L4290" i="1"/>
  <c r="L4291" i="1"/>
  <c r="L4292" i="1"/>
  <c r="L4293" i="1"/>
  <c r="L4294" i="1"/>
  <c r="L4295" i="1"/>
  <c r="L4296" i="1"/>
  <c r="L4297" i="1"/>
  <c r="L4298" i="1"/>
  <c r="L4299" i="1"/>
  <c r="L4300" i="1"/>
  <c r="L4301" i="1"/>
  <c r="L4302" i="1"/>
  <c r="L4303" i="1"/>
  <c r="L4304" i="1"/>
  <c r="L4305" i="1"/>
  <c r="L4306" i="1"/>
  <c r="L4307" i="1"/>
  <c r="L4308" i="1"/>
  <c r="L4309" i="1"/>
  <c r="L4310" i="1"/>
  <c r="L4311" i="1"/>
  <c r="L4312" i="1"/>
  <c r="L4313" i="1"/>
  <c r="L4314" i="1"/>
  <c r="L4315" i="1"/>
  <c r="L4316" i="1"/>
  <c r="L4317" i="1"/>
  <c r="L4318" i="1"/>
  <c r="L4319" i="1"/>
  <c r="L4320" i="1"/>
  <c r="L4321" i="1"/>
  <c r="L4322" i="1"/>
  <c r="L4323" i="1"/>
  <c r="L4324" i="1"/>
  <c r="L4325" i="1"/>
  <c r="L4326" i="1"/>
  <c r="L4327" i="1"/>
  <c r="L4328" i="1"/>
  <c r="L4329" i="1"/>
  <c r="L4330" i="1"/>
  <c r="L4331" i="1"/>
  <c r="L4332" i="1"/>
  <c r="L4333" i="1"/>
  <c r="L4334" i="1"/>
  <c r="L4335" i="1"/>
  <c r="L4336" i="1"/>
  <c r="L4337" i="1"/>
  <c r="L4338" i="1"/>
  <c r="L4339" i="1"/>
  <c r="L4340" i="1"/>
  <c r="L4341" i="1"/>
  <c r="L4342" i="1"/>
  <c r="L4343" i="1"/>
  <c r="L4344" i="1"/>
  <c r="L4345" i="1"/>
  <c r="L4346" i="1"/>
  <c r="L4347" i="1"/>
  <c r="L4348" i="1"/>
  <c r="L4349" i="1"/>
  <c r="L4350" i="1"/>
  <c r="L4351" i="1"/>
  <c r="L4352" i="1"/>
  <c r="L4353" i="1"/>
  <c r="L4354" i="1"/>
  <c r="L4355" i="1"/>
  <c r="L4356" i="1"/>
  <c r="L4357" i="1"/>
  <c r="L4358" i="1"/>
  <c r="L4359" i="1"/>
  <c r="L4360" i="1"/>
  <c r="L4361" i="1"/>
  <c r="L4362" i="1"/>
  <c r="L4363" i="1"/>
  <c r="L4364" i="1"/>
  <c r="L4365" i="1"/>
  <c r="L4366" i="1"/>
  <c r="L4367" i="1"/>
  <c r="L4368" i="1"/>
  <c r="L4369" i="1"/>
  <c r="L4370" i="1"/>
  <c r="L4371" i="1"/>
  <c r="L4372" i="1"/>
  <c r="L4373" i="1"/>
  <c r="L4374" i="1"/>
  <c r="L4375" i="1"/>
  <c r="L4376" i="1"/>
  <c r="L4377" i="1"/>
  <c r="L4378" i="1"/>
  <c r="L4379" i="1"/>
  <c r="L4380" i="1"/>
  <c r="L4381" i="1"/>
  <c r="L4382" i="1"/>
  <c r="L4383" i="1"/>
  <c r="L4384" i="1"/>
  <c r="L4385" i="1"/>
  <c r="L4386" i="1"/>
  <c r="L4387" i="1"/>
  <c r="L4388" i="1"/>
  <c r="L4389" i="1"/>
  <c r="L4390" i="1"/>
  <c r="L4391" i="1"/>
  <c r="L4392" i="1"/>
  <c r="L4393" i="1"/>
  <c r="L4394" i="1"/>
  <c r="L4395" i="1"/>
  <c r="L4396" i="1"/>
  <c r="L4397" i="1"/>
  <c r="L4398" i="1"/>
  <c r="L4399" i="1"/>
  <c r="L4400" i="1"/>
  <c r="L4401" i="1"/>
  <c r="L4402" i="1"/>
  <c r="L4403" i="1"/>
  <c r="L4404" i="1"/>
  <c r="L4405" i="1"/>
  <c r="L4406" i="1"/>
  <c r="L4407" i="1"/>
  <c r="L4408" i="1"/>
  <c r="L4409" i="1"/>
  <c r="L4410" i="1"/>
  <c r="L4411" i="1"/>
  <c r="L4412" i="1"/>
  <c r="L4413" i="1"/>
  <c r="L4414" i="1"/>
  <c r="L4415" i="1"/>
  <c r="L4416" i="1"/>
  <c r="L4417" i="1"/>
  <c r="L4418" i="1"/>
  <c r="L4419" i="1"/>
  <c r="L4420" i="1"/>
  <c r="L4421" i="1"/>
  <c r="L4422" i="1"/>
  <c r="L4423" i="1"/>
  <c r="L4424" i="1"/>
  <c r="L4425" i="1"/>
  <c r="L4426" i="1"/>
  <c r="L4427" i="1"/>
  <c r="L4428" i="1"/>
  <c r="L4429" i="1"/>
  <c r="L4430" i="1"/>
  <c r="L4431" i="1"/>
  <c r="L4432" i="1"/>
  <c r="L4433" i="1"/>
  <c r="L4434" i="1"/>
  <c r="L4435" i="1"/>
  <c r="L4436" i="1"/>
  <c r="L4437" i="1"/>
  <c r="L4438" i="1"/>
  <c r="L4439" i="1"/>
  <c r="L4440" i="1"/>
  <c r="L4441" i="1"/>
  <c r="L4442" i="1"/>
  <c r="L4443" i="1"/>
  <c r="L4444" i="1"/>
  <c r="L4445" i="1"/>
  <c r="L4446" i="1"/>
  <c r="L4447" i="1"/>
  <c r="L4448" i="1"/>
  <c r="L4449" i="1"/>
  <c r="L4450" i="1"/>
  <c r="L4451" i="1"/>
  <c r="L4452" i="1"/>
  <c r="L4453" i="1"/>
  <c r="L4454" i="1"/>
  <c r="L4455" i="1"/>
  <c r="L4456" i="1"/>
  <c r="L4457" i="1"/>
  <c r="L4458" i="1"/>
  <c r="L4459" i="1"/>
  <c r="L4460" i="1"/>
  <c r="L4461" i="1"/>
  <c r="L4462" i="1"/>
  <c r="L4463" i="1"/>
  <c r="L4464" i="1"/>
  <c r="L4465" i="1"/>
  <c r="L4466" i="1"/>
  <c r="L4467" i="1"/>
  <c r="L4468" i="1"/>
  <c r="L4469" i="1"/>
  <c r="L4470" i="1"/>
  <c r="L4471" i="1"/>
  <c r="L4472" i="1"/>
  <c r="L4473" i="1"/>
  <c r="L4474" i="1"/>
  <c r="L4475" i="1"/>
  <c r="L4476" i="1"/>
  <c r="L4477" i="1"/>
  <c r="L4478" i="1"/>
  <c r="L4479" i="1"/>
  <c r="L4480" i="1"/>
  <c r="L4481" i="1"/>
  <c r="L4482" i="1"/>
  <c r="L4483" i="1"/>
  <c r="L4484" i="1"/>
  <c r="L4485" i="1"/>
  <c r="L4486" i="1"/>
  <c r="L4487" i="1"/>
  <c r="L4488" i="1"/>
  <c r="L4489" i="1"/>
  <c r="L4490" i="1"/>
  <c r="L4491" i="1"/>
  <c r="L4492" i="1"/>
  <c r="L4493" i="1"/>
  <c r="L4494" i="1"/>
  <c r="L4495" i="1"/>
  <c r="L4496" i="1"/>
  <c r="L4497" i="1"/>
  <c r="L4498" i="1"/>
  <c r="L4499" i="1"/>
  <c r="L4500" i="1"/>
  <c r="L4501" i="1"/>
  <c r="L4502" i="1"/>
  <c r="L4503" i="1"/>
  <c r="L4504" i="1"/>
  <c r="L4505" i="1"/>
  <c r="L4506" i="1"/>
  <c r="L4507" i="1"/>
  <c r="L4508" i="1"/>
  <c r="L4509" i="1"/>
  <c r="L4510" i="1"/>
  <c r="L4511" i="1"/>
  <c r="L4512" i="1"/>
  <c r="L4513" i="1"/>
  <c r="L4514" i="1"/>
  <c r="L4515" i="1"/>
  <c r="L4516" i="1"/>
  <c r="L4517" i="1"/>
  <c r="L4518" i="1"/>
  <c r="L4519" i="1"/>
  <c r="L4520" i="1"/>
  <c r="L4521" i="1"/>
  <c r="L4522" i="1"/>
  <c r="L4523" i="1"/>
  <c r="L4524" i="1"/>
  <c r="L4525" i="1"/>
  <c r="L4526" i="1"/>
  <c r="L4527" i="1"/>
  <c r="L4528" i="1"/>
  <c r="L4529" i="1"/>
  <c r="L4530" i="1"/>
  <c r="L4531" i="1"/>
  <c r="L4532" i="1"/>
  <c r="L4533" i="1"/>
  <c r="L4534" i="1"/>
  <c r="L4535" i="1"/>
  <c r="L4536" i="1"/>
  <c r="L4537" i="1"/>
  <c r="L4538" i="1"/>
  <c r="L4539" i="1"/>
  <c r="L4540" i="1"/>
  <c r="L4541" i="1"/>
  <c r="L4542" i="1"/>
  <c r="L4543" i="1"/>
  <c r="L4544" i="1"/>
  <c r="L4545" i="1"/>
  <c r="L4546" i="1"/>
  <c r="L4547" i="1"/>
  <c r="L4548" i="1"/>
  <c r="L4549" i="1"/>
  <c r="L4550" i="1"/>
  <c r="L4551" i="1"/>
  <c r="L4552" i="1"/>
  <c r="L4553" i="1"/>
  <c r="L4554" i="1"/>
  <c r="L4555" i="1"/>
  <c r="L4556" i="1"/>
  <c r="L4557" i="1"/>
  <c r="L4558" i="1"/>
  <c r="L4559" i="1"/>
  <c r="L4560" i="1"/>
  <c r="L4561" i="1"/>
  <c r="L4562" i="1"/>
  <c r="L4563" i="1"/>
  <c r="L4564" i="1"/>
  <c r="L4565" i="1"/>
  <c r="L4566" i="1"/>
  <c r="L4567" i="1"/>
  <c r="L4568" i="1"/>
  <c r="L4569" i="1"/>
  <c r="L4570" i="1"/>
  <c r="L4571" i="1"/>
  <c r="L4572" i="1"/>
  <c r="L4573" i="1"/>
  <c r="L4574" i="1"/>
  <c r="L4575" i="1"/>
  <c r="L4576" i="1"/>
  <c r="L4577" i="1"/>
  <c r="L4578" i="1"/>
  <c r="L4579" i="1"/>
  <c r="L4580" i="1"/>
  <c r="L4581" i="1"/>
  <c r="L4582" i="1"/>
  <c r="L4583" i="1"/>
  <c r="L4584" i="1"/>
  <c r="L4585" i="1"/>
  <c r="L4586" i="1"/>
  <c r="L4587" i="1"/>
  <c r="L4588" i="1"/>
  <c r="L4589" i="1"/>
  <c r="L4590" i="1"/>
  <c r="L4591" i="1"/>
  <c r="L4592" i="1"/>
  <c r="L4593" i="1"/>
  <c r="L4594" i="1"/>
  <c r="L4595" i="1"/>
  <c r="L4596" i="1"/>
  <c r="L4597" i="1"/>
  <c r="L4598" i="1"/>
  <c r="L4599" i="1"/>
  <c r="L4600" i="1"/>
  <c r="L4601" i="1"/>
  <c r="L4602" i="1"/>
  <c r="L4603" i="1"/>
  <c r="L4604" i="1"/>
  <c r="L4605" i="1"/>
  <c r="L4606" i="1"/>
  <c r="L4607" i="1"/>
  <c r="L4608" i="1"/>
  <c r="L4609" i="1"/>
  <c r="L4610" i="1"/>
  <c r="L4611" i="1"/>
  <c r="L4612" i="1"/>
  <c r="L4613" i="1"/>
  <c r="L4614" i="1"/>
  <c r="L4615" i="1"/>
  <c r="L4616" i="1"/>
  <c r="L4617" i="1"/>
  <c r="L4618" i="1"/>
  <c r="L4619" i="1"/>
  <c r="L4620" i="1"/>
  <c r="L4621" i="1"/>
  <c r="L4622" i="1"/>
  <c r="L4623" i="1"/>
  <c r="L4624" i="1"/>
  <c r="L4625" i="1"/>
  <c r="L4626" i="1"/>
  <c r="L4627" i="1"/>
  <c r="L4628" i="1"/>
  <c r="L4629" i="1"/>
  <c r="L4630" i="1"/>
  <c r="L4631" i="1"/>
  <c r="L4632" i="1"/>
  <c r="L4633" i="1"/>
  <c r="L4634" i="1"/>
  <c r="L4635" i="1"/>
  <c r="L4636" i="1"/>
  <c r="L4637" i="1"/>
  <c r="L4638" i="1"/>
  <c r="L4639" i="1"/>
  <c r="L4640" i="1"/>
  <c r="L4641" i="1"/>
  <c r="L4642" i="1"/>
  <c r="L4643" i="1"/>
  <c r="L4644" i="1"/>
  <c r="L4645" i="1"/>
  <c r="L4646" i="1"/>
  <c r="L4647" i="1"/>
  <c r="L4648" i="1"/>
  <c r="L4649" i="1"/>
  <c r="L4650" i="1"/>
  <c r="L4651" i="1"/>
  <c r="L4652" i="1"/>
  <c r="L4653" i="1"/>
  <c r="L4654" i="1"/>
  <c r="L4655" i="1"/>
  <c r="L4656" i="1"/>
  <c r="L4657" i="1"/>
  <c r="L4658" i="1"/>
  <c r="L4659" i="1"/>
  <c r="L4660" i="1"/>
  <c r="L4661" i="1"/>
  <c r="L4662" i="1"/>
  <c r="L4663" i="1"/>
  <c r="L4664" i="1"/>
  <c r="L4665" i="1"/>
  <c r="L4666" i="1"/>
  <c r="L4667" i="1"/>
  <c r="L4668" i="1"/>
  <c r="L4669" i="1"/>
  <c r="L4670" i="1"/>
  <c r="L4671" i="1"/>
  <c r="L4672" i="1"/>
  <c r="L4673" i="1"/>
  <c r="L4674" i="1"/>
  <c r="L4675" i="1"/>
  <c r="L4676" i="1"/>
  <c r="L4677" i="1"/>
  <c r="L4678" i="1"/>
  <c r="L4679" i="1"/>
  <c r="L4680" i="1"/>
  <c r="L4681" i="1"/>
  <c r="L4682" i="1"/>
  <c r="L4683" i="1"/>
  <c r="L4684" i="1"/>
  <c r="L4685" i="1"/>
  <c r="L4686" i="1"/>
  <c r="L4687" i="1"/>
  <c r="L4688" i="1"/>
  <c r="L4689" i="1"/>
  <c r="L4690" i="1"/>
  <c r="L4691" i="1"/>
  <c r="L4692" i="1"/>
  <c r="L4693" i="1"/>
  <c r="L4694" i="1"/>
  <c r="L4695" i="1"/>
  <c r="L4696" i="1"/>
  <c r="L4697" i="1"/>
  <c r="L4698" i="1"/>
  <c r="L4699" i="1"/>
  <c r="L4700" i="1"/>
  <c r="L4701" i="1"/>
  <c r="L4702" i="1"/>
  <c r="L4703" i="1"/>
  <c r="L4704" i="1"/>
  <c r="L4705" i="1"/>
  <c r="L4706" i="1"/>
  <c r="L4707" i="1"/>
  <c r="L4708" i="1"/>
  <c r="L4709" i="1"/>
  <c r="L4710" i="1"/>
  <c r="L4711" i="1"/>
  <c r="L4712" i="1"/>
  <c r="L4713" i="1"/>
  <c r="L4714" i="1"/>
  <c r="L4715" i="1"/>
  <c r="L4716" i="1"/>
  <c r="L4717" i="1"/>
  <c r="L4718" i="1"/>
  <c r="L4719" i="1"/>
  <c r="L4720" i="1"/>
  <c r="L4721" i="1"/>
  <c r="L4722" i="1"/>
  <c r="L4723" i="1"/>
  <c r="L4724" i="1"/>
  <c r="L4725" i="1"/>
  <c r="L4726" i="1"/>
  <c r="L4727" i="1"/>
  <c r="L4728" i="1"/>
  <c r="L4729" i="1"/>
  <c r="L4730" i="1"/>
  <c r="L4731" i="1"/>
  <c r="L4732" i="1"/>
  <c r="L4733" i="1"/>
  <c r="L4734" i="1"/>
  <c r="L4735" i="1"/>
  <c r="L4736" i="1"/>
  <c r="L4737" i="1"/>
  <c r="L4738" i="1"/>
  <c r="L4739" i="1"/>
  <c r="L4740" i="1"/>
  <c r="L4741" i="1"/>
  <c r="L4742" i="1"/>
  <c r="L4743" i="1"/>
  <c r="L4744" i="1"/>
  <c r="L4745" i="1"/>
  <c r="L4746" i="1"/>
  <c r="L4747" i="1"/>
  <c r="L4748" i="1"/>
  <c r="L4749" i="1"/>
  <c r="L4750" i="1"/>
  <c r="L4751" i="1"/>
  <c r="L4752" i="1"/>
  <c r="L4753" i="1"/>
  <c r="L4754" i="1"/>
  <c r="L4755" i="1"/>
  <c r="L4756" i="1"/>
  <c r="L4757" i="1"/>
  <c r="L4758" i="1"/>
  <c r="L4759" i="1"/>
  <c r="L4760" i="1"/>
  <c r="L4761" i="1"/>
  <c r="L4762" i="1"/>
  <c r="L4763" i="1"/>
  <c r="L4764" i="1"/>
  <c r="L4765" i="1"/>
  <c r="L4766" i="1"/>
  <c r="L4767" i="1"/>
  <c r="L4768" i="1"/>
  <c r="L4769" i="1"/>
  <c r="L4770" i="1"/>
  <c r="L4771" i="1"/>
  <c r="L4772" i="1"/>
  <c r="L4773" i="1"/>
  <c r="L4774" i="1"/>
  <c r="L4775" i="1"/>
  <c r="L4776" i="1"/>
  <c r="L4777" i="1"/>
  <c r="L4778" i="1"/>
  <c r="L4779" i="1"/>
  <c r="L4780" i="1"/>
  <c r="L4781" i="1"/>
  <c r="L4782" i="1"/>
  <c r="L4783" i="1"/>
  <c r="L4784" i="1"/>
  <c r="L4785" i="1"/>
  <c r="L4786" i="1"/>
  <c r="L4787" i="1"/>
  <c r="L4788" i="1"/>
  <c r="L4789" i="1"/>
  <c r="L4790" i="1"/>
  <c r="L4791" i="1"/>
  <c r="L4792" i="1"/>
  <c r="L4793" i="1"/>
  <c r="L4794" i="1"/>
  <c r="L4795" i="1"/>
  <c r="L4796" i="1"/>
  <c r="L4797" i="1"/>
  <c r="L4798" i="1"/>
  <c r="L4799" i="1"/>
  <c r="L4800" i="1"/>
  <c r="L4801" i="1"/>
  <c r="L4802" i="1"/>
  <c r="L4803" i="1"/>
  <c r="L4804" i="1"/>
  <c r="L4805" i="1"/>
  <c r="L4806" i="1"/>
  <c r="L4807" i="1"/>
  <c r="L4808" i="1"/>
  <c r="L4809" i="1"/>
  <c r="L4810" i="1"/>
  <c r="L4811" i="1"/>
  <c r="L4812" i="1"/>
  <c r="L4813" i="1"/>
  <c r="L4814" i="1"/>
  <c r="L4815" i="1"/>
  <c r="L4816" i="1"/>
  <c r="L4817" i="1"/>
  <c r="L4818" i="1"/>
  <c r="L4819" i="1"/>
  <c r="L4820" i="1"/>
  <c r="L4821" i="1"/>
  <c r="L4822" i="1"/>
  <c r="L4823" i="1"/>
  <c r="L4824" i="1"/>
  <c r="L4825" i="1"/>
  <c r="L4826" i="1"/>
  <c r="L4827" i="1"/>
  <c r="L4828" i="1"/>
  <c r="L4829" i="1"/>
  <c r="L4830" i="1"/>
  <c r="L4831" i="1"/>
  <c r="L4832" i="1"/>
  <c r="L4833" i="1"/>
  <c r="L4834" i="1"/>
  <c r="L4835" i="1"/>
  <c r="L4836" i="1"/>
  <c r="L4837" i="1"/>
  <c r="L4838" i="1"/>
  <c r="L4839" i="1"/>
  <c r="L4840" i="1"/>
  <c r="L4841" i="1"/>
  <c r="L4842" i="1"/>
  <c r="L4843" i="1"/>
  <c r="L4844" i="1"/>
  <c r="L4845" i="1"/>
  <c r="L4846" i="1"/>
  <c r="L4847" i="1"/>
  <c r="L4848" i="1"/>
  <c r="L4849" i="1"/>
  <c r="L4850" i="1"/>
  <c r="L4851" i="1"/>
  <c r="L4852" i="1"/>
  <c r="L4853" i="1"/>
  <c r="L4854" i="1"/>
  <c r="L4855" i="1"/>
  <c r="L4856" i="1"/>
  <c r="L4857" i="1"/>
  <c r="L4858" i="1"/>
  <c r="L4859" i="1"/>
  <c r="L4860" i="1"/>
  <c r="L4861" i="1"/>
  <c r="L4862" i="1"/>
  <c r="L4863" i="1"/>
  <c r="L4864" i="1"/>
  <c r="L4865" i="1"/>
  <c r="L4866" i="1"/>
  <c r="L4867" i="1"/>
  <c r="L4868" i="1"/>
  <c r="L4869" i="1"/>
  <c r="L4870" i="1"/>
  <c r="L4871" i="1"/>
  <c r="L4872" i="1"/>
  <c r="L4873" i="1"/>
  <c r="L4874" i="1"/>
  <c r="L4875" i="1"/>
  <c r="L4876" i="1"/>
  <c r="L4877" i="1"/>
  <c r="L4878" i="1"/>
  <c r="L4879" i="1"/>
  <c r="L4880" i="1"/>
  <c r="L4881" i="1"/>
  <c r="L4882" i="1"/>
  <c r="L4883" i="1"/>
  <c r="L4884" i="1"/>
  <c r="L4885" i="1"/>
  <c r="L4886" i="1"/>
  <c r="L4887" i="1"/>
  <c r="L4888" i="1"/>
  <c r="L4889" i="1"/>
  <c r="L4890" i="1"/>
  <c r="L4891" i="1"/>
  <c r="L4892" i="1"/>
  <c r="L4893" i="1"/>
  <c r="L4894" i="1"/>
  <c r="L4895" i="1"/>
  <c r="L4896" i="1"/>
  <c r="L4897" i="1"/>
  <c r="L4898" i="1"/>
  <c r="L4899" i="1"/>
  <c r="L4900" i="1"/>
  <c r="L4901" i="1"/>
  <c r="L4902" i="1"/>
  <c r="L4903" i="1"/>
  <c r="L4904" i="1"/>
  <c r="L4905" i="1"/>
  <c r="L4906" i="1"/>
  <c r="L4907" i="1"/>
  <c r="L4908" i="1"/>
  <c r="L4909" i="1"/>
  <c r="L4910" i="1"/>
  <c r="L4911" i="1"/>
  <c r="L4912" i="1"/>
  <c r="L4913" i="1"/>
  <c r="L4914" i="1"/>
  <c r="L4915" i="1"/>
  <c r="L4916" i="1"/>
  <c r="L4917" i="1"/>
  <c r="L4918" i="1"/>
  <c r="L4919" i="1"/>
  <c r="L4920" i="1"/>
  <c r="L4921" i="1"/>
  <c r="L4922" i="1"/>
  <c r="L4923" i="1"/>
  <c r="L4924" i="1"/>
  <c r="L4925" i="1"/>
  <c r="L4926" i="1"/>
  <c r="L4927" i="1"/>
  <c r="L4928" i="1"/>
  <c r="L4929" i="1"/>
  <c r="L4930" i="1"/>
  <c r="L4931" i="1"/>
  <c r="L4932" i="1"/>
  <c r="L4933" i="1"/>
  <c r="L4934" i="1"/>
  <c r="L4935" i="1"/>
  <c r="L4936" i="1"/>
  <c r="L4937" i="1"/>
  <c r="L4938" i="1"/>
  <c r="L4939" i="1"/>
  <c r="L4940" i="1"/>
  <c r="L4941" i="1"/>
  <c r="L4942" i="1"/>
  <c r="L4943" i="1"/>
  <c r="L4944" i="1"/>
  <c r="L4945" i="1"/>
  <c r="L4946" i="1"/>
  <c r="L4947" i="1"/>
  <c r="L4948" i="1"/>
  <c r="L4949" i="1"/>
  <c r="L4950" i="1"/>
  <c r="L4951" i="1"/>
  <c r="L4952" i="1"/>
  <c r="L4953" i="1"/>
  <c r="L4954" i="1"/>
  <c r="L4955" i="1"/>
  <c r="L4956" i="1"/>
  <c r="L4957" i="1"/>
  <c r="L4958" i="1"/>
  <c r="L4959" i="1"/>
  <c r="L4960" i="1"/>
  <c r="L4961" i="1"/>
  <c r="L4962" i="1"/>
  <c r="L4963" i="1"/>
  <c r="L4964" i="1"/>
  <c r="L4965" i="1"/>
  <c r="L4966" i="1"/>
  <c r="L4967" i="1"/>
  <c r="L4968" i="1"/>
  <c r="L4969" i="1"/>
  <c r="L4970" i="1"/>
  <c r="L4971" i="1"/>
  <c r="L4972" i="1"/>
  <c r="L4973" i="1"/>
  <c r="L4974" i="1"/>
  <c r="L4975" i="1"/>
  <c r="L4976" i="1"/>
  <c r="L4977" i="1"/>
  <c r="L4978" i="1"/>
  <c r="L4979" i="1"/>
  <c r="L4980" i="1"/>
  <c r="L4981" i="1"/>
  <c r="L4982" i="1"/>
  <c r="L4983" i="1"/>
  <c r="L4984" i="1"/>
  <c r="L4985" i="1"/>
  <c r="L4986" i="1"/>
  <c r="L4987" i="1"/>
  <c r="L4988" i="1"/>
  <c r="L4989" i="1"/>
  <c r="L4990" i="1"/>
  <c r="L4991" i="1"/>
  <c r="L4992" i="1"/>
  <c r="L4993" i="1"/>
  <c r="L4994" i="1"/>
  <c r="L4995" i="1"/>
  <c r="L4996" i="1"/>
  <c r="L4997" i="1"/>
  <c r="L4998" i="1"/>
  <c r="L4999" i="1"/>
  <c r="L5000" i="1"/>
  <c r="L5001" i="1"/>
  <c r="K2" i="1"/>
  <c r="K3" i="1"/>
  <c r="K4" i="1"/>
  <c r="K5" i="1"/>
  <c r="K6" i="1"/>
  <c r="K7" i="1"/>
  <c r="K8" i="1"/>
  <c r="K9" i="1"/>
  <c r="K10" i="1"/>
  <c r="K11" i="1"/>
  <c r="K12" i="1"/>
  <c r="K13" i="1"/>
  <c r="K14" i="1"/>
  <c r="K15" i="1"/>
  <c r="K16" i="1"/>
  <c r="K17" i="1"/>
  <c r="K18" i="1"/>
  <c r="K19" i="1"/>
  <c r="K20" i="1"/>
  <c r="K21" i="1"/>
  <c r="K22" i="1"/>
  <c r="K23" i="1"/>
  <c r="K24" i="1"/>
  <c r="K25" i="1"/>
  <c r="K26" i="1"/>
  <c r="K27" i="1"/>
  <c r="K28" i="1"/>
  <c r="K29" i="1"/>
  <c r="K30" i="1"/>
  <c r="K31" i="1"/>
  <c r="K32" i="1"/>
  <c r="K33" i="1"/>
  <c r="K34" i="1"/>
  <c r="K35" i="1"/>
  <c r="K36" i="1"/>
  <c r="K37" i="1"/>
  <c r="K38" i="1"/>
  <c r="K39" i="1"/>
  <c r="K40" i="1"/>
  <c r="K41" i="1"/>
  <c r="K42" i="1"/>
  <c r="K43" i="1"/>
  <c r="K44" i="1"/>
  <c r="K45" i="1"/>
  <c r="K46" i="1"/>
  <c r="K47" i="1"/>
  <c r="K48" i="1"/>
  <c r="K49" i="1"/>
  <c r="K50" i="1"/>
  <c r="K51" i="1"/>
  <c r="K52" i="1"/>
  <c r="K53" i="1"/>
  <c r="K54" i="1"/>
  <c r="K55" i="1"/>
  <c r="K56" i="1"/>
  <c r="K57" i="1"/>
  <c r="K58" i="1"/>
  <c r="K59" i="1"/>
  <c r="K60" i="1"/>
  <c r="K61" i="1"/>
  <c r="K62" i="1"/>
  <c r="K63" i="1"/>
  <c r="K64" i="1"/>
  <c r="K65" i="1"/>
  <c r="K66" i="1"/>
  <c r="K67" i="1"/>
  <c r="K68" i="1"/>
  <c r="K69" i="1"/>
  <c r="K70" i="1"/>
  <c r="K71" i="1"/>
  <c r="K72" i="1"/>
  <c r="K73" i="1"/>
  <c r="K74" i="1"/>
  <c r="K75" i="1"/>
  <c r="K76" i="1"/>
  <c r="K77" i="1"/>
  <c r="K78" i="1"/>
  <c r="K79" i="1"/>
  <c r="K80" i="1"/>
  <c r="K81" i="1"/>
  <c r="K82" i="1"/>
  <c r="K83" i="1"/>
  <c r="K84" i="1"/>
  <c r="K85" i="1"/>
  <c r="K86" i="1"/>
  <c r="K87" i="1"/>
  <c r="K88" i="1"/>
  <c r="K89" i="1"/>
  <c r="K90" i="1"/>
  <c r="K91" i="1"/>
  <c r="K92" i="1"/>
  <c r="K93" i="1"/>
  <c r="K94" i="1"/>
  <c r="K95" i="1"/>
  <c r="K96" i="1"/>
  <c r="K97" i="1"/>
  <c r="K98" i="1"/>
  <c r="K99" i="1"/>
  <c r="K100" i="1"/>
  <c r="K101" i="1"/>
  <c r="K102" i="1"/>
  <c r="K103" i="1"/>
  <c r="K104" i="1"/>
  <c r="K105" i="1"/>
  <c r="K106" i="1"/>
  <c r="K107" i="1"/>
  <c r="K108" i="1"/>
  <c r="K109" i="1"/>
  <c r="K110" i="1"/>
  <c r="K111" i="1"/>
  <c r="K112" i="1"/>
  <c r="K113" i="1"/>
  <c r="K114" i="1"/>
  <c r="K115" i="1"/>
  <c r="K116" i="1"/>
  <c r="K117" i="1"/>
  <c r="K118" i="1"/>
  <c r="K119" i="1"/>
  <c r="K120" i="1"/>
  <c r="K121" i="1"/>
  <c r="K122" i="1"/>
  <c r="K123" i="1"/>
  <c r="K124" i="1"/>
  <c r="K125" i="1"/>
  <c r="K126" i="1"/>
  <c r="K127" i="1"/>
  <c r="K128" i="1"/>
  <c r="K129" i="1"/>
  <c r="K130" i="1"/>
  <c r="K131" i="1"/>
  <c r="K132" i="1"/>
  <c r="K133" i="1"/>
  <c r="K134" i="1"/>
  <c r="K135" i="1"/>
  <c r="K136" i="1"/>
  <c r="K137" i="1"/>
  <c r="K138" i="1"/>
  <c r="K139" i="1"/>
  <c r="K140" i="1"/>
  <c r="K141" i="1"/>
  <c r="K142" i="1"/>
  <c r="K143" i="1"/>
  <c r="K144" i="1"/>
  <c r="K145" i="1"/>
  <c r="K146" i="1"/>
  <c r="K147" i="1"/>
  <c r="K148" i="1"/>
  <c r="K149" i="1"/>
  <c r="K150" i="1"/>
  <c r="K151" i="1"/>
  <c r="K152" i="1"/>
  <c r="K153" i="1"/>
  <c r="K154" i="1"/>
  <c r="K155" i="1"/>
  <c r="K156" i="1"/>
  <c r="K157" i="1"/>
  <c r="K158" i="1"/>
  <c r="K159" i="1"/>
  <c r="K160" i="1"/>
  <c r="K161" i="1"/>
  <c r="K162" i="1"/>
  <c r="K163" i="1"/>
  <c r="K164" i="1"/>
  <c r="K165" i="1"/>
  <c r="K166" i="1"/>
  <c r="K167" i="1"/>
  <c r="K168" i="1"/>
  <c r="K169" i="1"/>
  <c r="K170" i="1"/>
  <c r="K171" i="1"/>
  <c r="K172" i="1"/>
  <c r="K173" i="1"/>
  <c r="K174" i="1"/>
  <c r="K175" i="1"/>
  <c r="K176" i="1"/>
  <c r="K177" i="1"/>
  <c r="K178" i="1"/>
  <c r="K179" i="1"/>
  <c r="K180" i="1"/>
  <c r="K181" i="1"/>
  <c r="K182" i="1"/>
  <c r="K183" i="1"/>
  <c r="K184" i="1"/>
  <c r="K185" i="1"/>
  <c r="K186" i="1"/>
  <c r="K187" i="1"/>
  <c r="K188" i="1"/>
  <c r="K189" i="1"/>
  <c r="K190" i="1"/>
  <c r="K191" i="1"/>
  <c r="K192" i="1"/>
  <c r="K193" i="1"/>
  <c r="K194" i="1"/>
  <c r="K195" i="1"/>
  <c r="K196" i="1"/>
  <c r="K197" i="1"/>
  <c r="K198" i="1"/>
  <c r="K199" i="1"/>
  <c r="K200" i="1"/>
  <c r="K201" i="1"/>
  <c r="K202" i="1"/>
  <c r="K203" i="1"/>
  <c r="K204" i="1"/>
  <c r="K205" i="1"/>
  <c r="K206" i="1"/>
  <c r="K207" i="1"/>
  <c r="K208" i="1"/>
  <c r="K209" i="1"/>
  <c r="K210" i="1"/>
  <c r="K211" i="1"/>
  <c r="K212" i="1"/>
  <c r="K213" i="1"/>
  <c r="K214" i="1"/>
  <c r="K215" i="1"/>
  <c r="K216" i="1"/>
  <c r="K217" i="1"/>
  <c r="K218" i="1"/>
  <c r="K219" i="1"/>
  <c r="K220" i="1"/>
  <c r="K221" i="1"/>
  <c r="K222" i="1"/>
  <c r="K223" i="1"/>
  <c r="K224" i="1"/>
  <c r="K225" i="1"/>
  <c r="K226" i="1"/>
  <c r="K227" i="1"/>
  <c r="K228" i="1"/>
  <c r="K229" i="1"/>
  <c r="K230" i="1"/>
  <c r="K231" i="1"/>
  <c r="K232" i="1"/>
  <c r="K233" i="1"/>
  <c r="K234" i="1"/>
  <c r="K235" i="1"/>
  <c r="K236" i="1"/>
  <c r="K237" i="1"/>
  <c r="K238" i="1"/>
  <c r="K239" i="1"/>
  <c r="K240" i="1"/>
  <c r="K241" i="1"/>
  <c r="K242" i="1"/>
  <c r="K243" i="1"/>
  <c r="K244" i="1"/>
  <c r="K245" i="1"/>
  <c r="K246" i="1"/>
  <c r="K247" i="1"/>
  <c r="K248" i="1"/>
  <c r="K249" i="1"/>
  <c r="K250" i="1"/>
  <c r="K251" i="1"/>
  <c r="K252" i="1"/>
  <c r="K253" i="1"/>
  <c r="K254" i="1"/>
  <c r="K255" i="1"/>
  <c r="K256" i="1"/>
  <c r="K257" i="1"/>
  <c r="K258" i="1"/>
  <c r="K259" i="1"/>
  <c r="K260" i="1"/>
  <c r="K261" i="1"/>
  <c r="K262" i="1"/>
  <c r="K263" i="1"/>
  <c r="K264" i="1"/>
  <c r="K265" i="1"/>
  <c r="K266" i="1"/>
  <c r="K267" i="1"/>
  <c r="K268" i="1"/>
  <c r="K269" i="1"/>
  <c r="K270" i="1"/>
  <c r="K271" i="1"/>
  <c r="K272" i="1"/>
  <c r="K273" i="1"/>
  <c r="K274" i="1"/>
  <c r="K275" i="1"/>
  <c r="K276" i="1"/>
  <c r="K277" i="1"/>
  <c r="K278" i="1"/>
  <c r="K279" i="1"/>
  <c r="K280" i="1"/>
  <c r="K281" i="1"/>
  <c r="K282" i="1"/>
  <c r="K283" i="1"/>
  <c r="K284" i="1"/>
  <c r="K285" i="1"/>
  <c r="K286" i="1"/>
  <c r="K287" i="1"/>
  <c r="K288" i="1"/>
  <c r="K289" i="1"/>
  <c r="K290" i="1"/>
  <c r="K291" i="1"/>
  <c r="K292" i="1"/>
  <c r="K293" i="1"/>
  <c r="K294" i="1"/>
  <c r="K295" i="1"/>
  <c r="K296" i="1"/>
  <c r="K297" i="1"/>
  <c r="K298" i="1"/>
  <c r="K299" i="1"/>
  <c r="K300" i="1"/>
  <c r="K301" i="1"/>
  <c r="K302" i="1"/>
  <c r="K303" i="1"/>
  <c r="K304" i="1"/>
  <c r="K305" i="1"/>
  <c r="K306" i="1"/>
  <c r="K307" i="1"/>
  <c r="K308" i="1"/>
  <c r="K309" i="1"/>
  <c r="K310" i="1"/>
  <c r="K311" i="1"/>
  <c r="K312" i="1"/>
  <c r="K313" i="1"/>
  <c r="K314" i="1"/>
  <c r="K315" i="1"/>
  <c r="K316" i="1"/>
  <c r="K317" i="1"/>
  <c r="K318" i="1"/>
  <c r="K319" i="1"/>
  <c r="K320" i="1"/>
  <c r="K321" i="1"/>
  <c r="K322" i="1"/>
  <c r="K323" i="1"/>
  <c r="K324" i="1"/>
  <c r="K325" i="1"/>
  <c r="K326" i="1"/>
  <c r="K327" i="1"/>
  <c r="K328" i="1"/>
  <c r="K329" i="1"/>
  <c r="K330" i="1"/>
  <c r="K331" i="1"/>
  <c r="K332" i="1"/>
  <c r="K333" i="1"/>
  <c r="K334" i="1"/>
  <c r="K335" i="1"/>
  <c r="K336" i="1"/>
  <c r="K337" i="1"/>
  <c r="K338" i="1"/>
  <c r="K339" i="1"/>
  <c r="K340" i="1"/>
  <c r="K341" i="1"/>
  <c r="K342" i="1"/>
  <c r="K343" i="1"/>
  <c r="K344" i="1"/>
  <c r="K345" i="1"/>
  <c r="K346" i="1"/>
  <c r="K347" i="1"/>
  <c r="K348" i="1"/>
  <c r="K349" i="1"/>
  <c r="K350" i="1"/>
  <c r="K351" i="1"/>
  <c r="K352" i="1"/>
  <c r="K353" i="1"/>
  <c r="K354" i="1"/>
  <c r="K355" i="1"/>
  <c r="K356" i="1"/>
  <c r="K357" i="1"/>
  <c r="K358" i="1"/>
  <c r="K359" i="1"/>
  <c r="K360" i="1"/>
  <c r="K361" i="1"/>
  <c r="K362" i="1"/>
  <c r="K363" i="1"/>
  <c r="K364" i="1"/>
  <c r="K365" i="1"/>
  <c r="K366" i="1"/>
  <c r="K367" i="1"/>
  <c r="K368" i="1"/>
  <c r="K369" i="1"/>
  <c r="K370" i="1"/>
  <c r="K371" i="1"/>
  <c r="K372" i="1"/>
  <c r="K373" i="1"/>
  <c r="K374" i="1"/>
  <c r="K375" i="1"/>
  <c r="K376" i="1"/>
  <c r="K377" i="1"/>
  <c r="K378" i="1"/>
  <c r="K379" i="1"/>
  <c r="K380" i="1"/>
  <c r="K381" i="1"/>
  <c r="K382" i="1"/>
  <c r="K383" i="1"/>
  <c r="K384" i="1"/>
  <c r="K385" i="1"/>
  <c r="K386" i="1"/>
  <c r="K387" i="1"/>
  <c r="K388" i="1"/>
  <c r="K389" i="1"/>
  <c r="K390" i="1"/>
  <c r="K391" i="1"/>
  <c r="K392" i="1"/>
  <c r="K393" i="1"/>
  <c r="K394" i="1"/>
  <c r="K395" i="1"/>
  <c r="K396" i="1"/>
  <c r="K397" i="1"/>
  <c r="K398" i="1"/>
  <c r="K399" i="1"/>
  <c r="K400" i="1"/>
  <c r="K401" i="1"/>
  <c r="K402" i="1"/>
  <c r="K403" i="1"/>
  <c r="K404" i="1"/>
  <c r="K405" i="1"/>
  <c r="K406" i="1"/>
  <c r="K407" i="1"/>
  <c r="K408" i="1"/>
  <c r="K409" i="1"/>
  <c r="K410" i="1"/>
  <c r="K411" i="1"/>
  <c r="K412" i="1"/>
  <c r="K413" i="1"/>
  <c r="K414" i="1"/>
  <c r="K415" i="1"/>
  <c r="K416" i="1"/>
  <c r="K417" i="1"/>
  <c r="K418" i="1"/>
  <c r="K419" i="1"/>
  <c r="K420" i="1"/>
  <c r="K421" i="1"/>
  <c r="K422" i="1"/>
  <c r="K423" i="1"/>
  <c r="K424" i="1"/>
  <c r="K425" i="1"/>
  <c r="K426" i="1"/>
  <c r="K427" i="1"/>
  <c r="K428" i="1"/>
  <c r="K429" i="1"/>
  <c r="K430" i="1"/>
  <c r="K431" i="1"/>
  <c r="K432" i="1"/>
  <c r="K433" i="1"/>
  <c r="K434" i="1"/>
  <c r="K435" i="1"/>
  <c r="K436" i="1"/>
  <c r="K437" i="1"/>
  <c r="K438" i="1"/>
  <c r="K439" i="1"/>
  <c r="K440" i="1"/>
  <c r="K441" i="1"/>
  <c r="K442" i="1"/>
  <c r="K443" i="1"/>
  <c r="K444" i="1"/>
  <c r="K445" i="1"/>
  <c r="K446" i="1"/>
  <c r="K447" i="1"/>
  <c r="K448" i="1"/>
  <c r="K449" i="1"/>
  <c r="K450" i="1"/>
  <c r="K451" i="1"/>
  <c r="K452" i="1"/>
  <c r="K453" i="1"/>
  <c r="K454" i="1"/>
  <c r="K455" i="1"/>
  <c r="K456" i="1"/>
  <c r="K457" i="1"/>
  <c r="K458" i="1"/>
  <c r="K459" i="1"/>
  <c r="K460" i="1"/>
  <c r="K461" i="1"/>
  <c r="K462" i="1"/>
  <c r="K463" i="1"/>
  <c r="K464" i="1"/>
  <c r="K465" i="1"/>
  <c r="K466" i="1"/>
  <c r="K467" i="1"/>
  <c r="K468" i="1"/>
  <c r="K469" i="1"/>
  <c r="K470" i="1"/>
  <c r="K471" i="1"/>
  <c r="K472" i="1"/>
  <c r="K473" i="1"/>
  <c r="K474" i="1"/>
  <c r="K475" i="1"/>
  <c r="K476" i="1"/>
  <c r="K477" i="1"/>
  <c r="K478" i="1"/>
  <c r="K479" i="1"/>
  <c r="K480" i="1"/>
  <c r="K481" i="1"/>
  <c r="K482" i="1"/>
  <c r="K483" i="1"/>
  <c r="K484" i="1"/>
  <c r="K485" i="1"/>
  <c r="K486" i="1"/>
  <c r="K487" i="1"/>
  <c r="K488" i="1"/>
  <c r="K489" i="1"/>
  <c r="K490" i="1"/>
  <c r="K491" i="1"/>
  <c r="K492" i="1"/>
  <c r="K493" i="1"/>
  <c r="K494" i="1"/>
  <c r="K495" i="1"/>
  <c r="K496" i="1"/>
  <c r="K497" i="1"/>
  <c r="K498" i="1"/>
  <c r="K499" i="1"/>
  <c r="K500" i="1"/>
  <c r="K501" i="1"/>
  <c r="K502" i="1"/>
  <c r="K503" i="1"/>
  <c r="K504" i="1"/>
  <c r="K505" i="1"/>
  <c r="K506" i="1"/>
  <c r="K507" i="1"/>
  <c r="K508" i="1"/>
  <c r="K509" i="1"/>
  <c r="K510" i="1"/>
  <c r="K511" i="1"/>
  <c r="K512" i="1"/>
  <c r="K513" i="1"/>
  <c r="K514" i="1"/>
  <c r="K515" i="1"/>
  <c r="K516" i="1"/>
  <c r="K517" i="1"/>
  <c r="K518" i="1"/>
  <c r="K519" i="1"/>
  <c r="K520" i="1"/>
  <c r="K521" i="1"/>
  <c r="K522" i="1"/>
  <c r="K523" i="1"/>
  <c r="K524" i="1"/>
  <c r="K525" i="1"/>
  <c r="K526" i="1"/>
  <c r="K527" i="1"/>
  <c r="K528" i="1"/>
  <c r="K529" i="1"/>
  <c r="K530" i="1"/>
  <c r="K531" i="1"/>
  <c r="K532" i="1"/>
  <c r="K533" i="1"/>
  <c r="K534" i="1"/>
  <c r="K535" i="1"/>
  <c r="K536" i="1"/>
  <c r="K537" i="1"/>
  <c r="K538" i="1"/>
  <c r="K539" i="1"/>
  <c r="K540" i="1"/>
  <c r="K541" i="1"/>
  <c r="K542" i="1"/>
  <c r="K543" i="1"/>
  <c r="K544" i="1"/>
  <c r="K545" i="1"/>
  <c r="K546" i="1"/>
  <c r="K547" i="1"/>
  <c r="K548" i="1"/>
  <c r="K549" i="1"/>
  <c r="K550" i="1"/>
  <c r="K551" i="1"/>
  <c r="K552" i="1"/>
  <c r="K553" i="1"/>
  <c r="K554" i="1"/>
  <c r="K555" i="1"/>
  <c r="K556" i="1"/>
  <c r="K557" i="1"/>
  <c r="K558" i="1"/>
  <c r="K559" i="1"/>
  <c r="K560" i="1"/>
  <c r="K561" i="1"/>
  <c r="K562" i="1"/>
  <c r="K563" i="1"/>
  <c r="K564" i="1"/>
  <c r="K565" i="1"/>
  <c r="K566" i="1"/>
  <c r="K567" i="1"/>
  <c r="K568" i="1"/>
  <c r="K569" i="1"/>
  <c r="K570" i="1"/>
  <c r="K571" i="1"/>
  <c r="K572" i="1"/>
  <c r="K573" i="1"/>
  <c r="K574" i="1"/>
  <c r="K575" i="1"/>
  <c r="K576" i="1"/>
  <c r="K577" i="1"/>
  <c r="K578" i="1"/>
  <c r="K579" i="1"/>
  <c r="K580" i="1"/>
  <c r="K581" i="1"/>
  <c r="K582" i="1"/>
  <c r="K583" i="1"/>
  <c r="K584" i="1"/>
  <c r="K585" i="1"/>
  <c r="K586" i="1"/>
  <c r="K587" i="1"/>
  <c r="K588" i="1"/>
  <c r="K589" i="1"/>
  <c r="K590" i="1"/>
  <c r="K591" i="1"/>
  <c r="K592" i="1"/>
  <c r="K593" i="1"/>
  <c r="K594" i="1"/>
  <c r="K595" i="1"/>
  <c r="K596" i="1"/>
  <c r="K597" i="1"/>
  <c r="K598" i="1"/>
  <c r="K599" i="1"/>
  <c r="K600" i="1"/>
  <c r="K601" i="1"/>
  <c r="K602" i="1"/>
  <c r="K603" i="1"/>
  <c r="K604" i="1"/>
  <c r="K605" i="1"/>
  <c r="K606" i="1"/>
  <c r="K607" i="1"/>
  <c r="K608" i="1"/>
  <c r="K609" i="1"/>
  <c r="K610" i="1"/>
  <c r="K611" i="1"/>
  <c r="K612" i="1"/>
  <c r="K613" i="1"/>
  <c r="K614" i="1"/>
  <c r="K615" i="1"/>
  <c r="K616" i="1"/>
  <c r="K617" i="1"/>
  <c r="K618" i="1"/>
  <c r="K619" i="1"/>
  <c r="K620" i="1"/>
  <c r="K621" i="1"/>
  <c r="K622" i="1"/>
  <c r="K623" i="1"/>
  <c r="K624" i="1"/>
  <c r="K625" i="1"/>
  <c r="K626" i="1"/>
  <c r="K627" i="1"/>
  <c r="K628" i="1"/>
  <c r="K629" i="1"/>
  <c r="K630" i="1"/>
  <c r="K631" i="1"/>
  <c r="K632" i="1"/>
  <c r="K633" i="1"/>
  <c r="K634" i="1"/>
  <c r="K635" i="1"/>
  <c r="K636" i="1"/>
  <c r="K637" i="1"/>
  <c r="K638" i="1"/>
  <c r="K639" i="1"/>
  <c r="K640" i="1"/>
  <c r="K641" i="1"/>
  <c r="K642" i="1"/>
  <c r="K643" i="1"/>
  <c r="K644" i="1"/>
  <c r="K645" i="1"/>
  <c r="K646" i="1"/>
  <c r="K647" i="1"/>
  <c r="K648" i="1"/>
  <c r="K649" i="1"/>
  <c r="K650" i="1"/>
  <c r="K651" i="1"/>
  <c r="K652" i="1"/>
  <c r="K653" i="1"/>
  <c r="K654" i="1"/>
  <c r="K655" i="1"/>
  <c r="K656" i="1"/>
  <c r="K657" i="1"/>
  <c r="K658" i="1"/>
  <c r="K659" i="1"/>
  <c r="K660" i="1"/>
  <c r="K661" i="1"/>
  <c r="K662" i="1"/>
  <c r="K663" i="1"/>
  <c r="K664" i="1"/>
  <c r="K665" i="1"/>
  <c r="K666" i="1"/>
  <c r="K667" i="1"/>
  <c r="K668" i="1"/>
  <c r="K669" i="1"/>
  <c r="K670" i="1"/>
  <c r="K671" i="1"/>
  <c r="K672" i="1"/>
  <c r="K673" i="1"/>
  <c r="K674" i="1"/>
  <c r="K675" i="1"/>
  <c r="K676" i="1"/>
  <c r="K677" i="1"/>
  <c r="K678" i="1"/>
  <c r="K679" i="1"/>
  <c r="K680" i="1"/>
  <c r="K681" i="1"/>
  <c r="K682" i="1"/>
  <c r="K683" i="1"/>
  <c r="K684" i="1"/>
  <c r="K685" i="1"/>
  <c r="K686" i="1"/>
  <c r="K687" i="1"/>
  <c r="K688" i="1"/>
  <c r="K689" i="1"/>
  <c r="K690" i="1"/>
  <c r="K691" i="1"/>
  <c r="K692" i="1"/>
  <c r="K693" i="1"/>
  <c r="K694" i="1"/>
  <c r="K695" i="1"/>
  <c r="K696" i="1"/>
  <c r="K697" i="1"/>
  <c r="K698" i="1"/>
  <c r="K699" i="1"/>
  <c r="K700" i="1"/>
  <c r="K701" i="1"/>
  <c r="K702" i="1"/>
  <c r="K703" i="1"/>
  <c r="K704" i="1"/>
  <c r="K705" i="1"/>
  <c r="K706" i="1"/>
  <c r="K707" i="1"/>
  <c r="K708" i="1"/>
  <c r="K709" i="1"/>
  <c r="K710" i="1"/>
  <c r="K711" i="1"/>
  <c r="K712" i="1"/>
  <c r="K713" i="1"/>
  <c r="K714" i="1"/>
  <c r="K715" i="1"/>
  <c r="K716" i="1"/>
  <c r="K717" i="1"/>
  <c r="K718" i="1"/>
  <c r="K719" i="1"/>
  <c r="K720" i="1"/>
  <c r="K721" i="1"/>
  <c r="K722" i="1"/>
  <c r="K723" i="1"/>
  <c r="K724" i="1"/>
  <c r="K725" i="1"/>
  <c r="K726" i="1"/>
  <c r="K727" i="1"/>
  <c r="K728" i="1"/>
  <c r="K729" i="1"/>
  <c r="K730" i="1"/>
  <c r="K731" i="1"/>
  <c r="K732" i="1"/>
  <c r="K733" i="1"/>
  <c r="K734" i="1"/>
  <c r="K735" i="1"/>
  <c r="K736" i="1"/>
  <c r="K737" i="1"/>
  <c r="K738" i="1"/>
  <c r="K739" i="1"/>
  <c r="K740" i="1"/>
  <c r="K741" i="1"/>
  <c r="K742" i="1"/>
  <c r="K743" i="1"/>
  <c r="K744" i="1"/>
  <c r="K745" i="1"/>
  <c r="K746" i="1"/>
  <c r="K747" i="1"/>
  <c r="K748" i="1"/>
  <c r="K749" i="1"/>
  <c r="K750" i="1"/>
  <c r="K751" i="1"/>
  <c r="K752" i="1"/>
  <c r="K753" i="1"/>
  <c r="K754" i="1"/>
  <c r="K755" i="1"/>
  <c r="K756" i="1"/>
  <c r="K757" i="1"/>
  <c r="K758" i="1"/>
  <c r="K759" i="1"/>
  <c r="K760" i="1"/>
  <c r="K761" i="1"/>
  <c r="K762" i="1"/>
  <c r="K763" i="1"/>
  <c r="K764" i="1"/>
  <c r="K765" i="1"/>
  <c r="K766" i="1"/>
  <c r="K767" i="1"/>
  <c r="K768" i="1"/>
  <c r="K769" i="1"/>
  <c r="K770" i="1"/>
  <c r="K771" i="1"/>
  <c r="K772" i="1"/>
  <c r="K773" i="1"/>
  <c r="K774" i="1"/>
  <c r="K775" i="1"/>
  <c r="K776" i="1"/>
  <c r="K777" i="1"/>
  <c r="K778" i="1"/>
  <c r="K779" i="1"/>
  <c r="K780" i="1"/>
  <c r="K781" i="1"/>
  <c r="K782" i="1"/>
  <c r="K783" i="1"/>
  <c r="K784" i="1"/>
  <c r="K785" i="1"/>
  <c r="K786" i="1"/>
  <c r="K787" i="1"/>
  <c r="K788" i="1"/>
  <c r="K789" i="1"/>
  <c r="K790" i="1"/>
  <c r="K791" i="1"/>
  <c r="K792" i="1"/>
  <c r="K793" i="1"/>
  <c r="K794" i="1"/>
  <c r="K795" i="1"/>
  <c r="K796" i="1"/>
  <c r="K797" i="1"/>
  <c r="K798" i="1"/>
  <c r="K799" i="1"/>
  <c r="K800" i="1"/>
  <c r="K801" i="1"/>
  <c r="K802" i="1"/>
  <c r="K803" i="1"/>
  <c r="K804" i="1"/>
  <c r="K805" i="1"/>
  <c r="K806" i="1"/>
  <c r="K807" i="1"/>
  <c r="K808" i="1"/>
  <c r="K809" i="1"/>
  <c r="K810" i="1"/>
  <c r="K811" i="1"/>
  <c r="K812" i="1"/>
  <c r="K813" i="1"/>
  <c r="K814" i="1"/>
  <c r="K815" i="1"/>
  <c r="K816" i="1"/>
  <c r="K817" i="1"/>
  <c r="K818" i="1"/>
  <c r="K819" i="1"/>
  <c r="K820" i="1"/>
  <c r="K821" i="1"/>
  <c r="K822" i="1"/>
  <c r="K823" i="1"/>
  <c r="K824" i="1"/>
  <c r="K825" i="1"/>
  <c r="K826" i="1"/>
  <c r="K827" i="1"/>
  <c r="K828" i="1"/>
  <c r="K829" i="1"/>
  <c r="K830" i="1"/>
  <c r="K831" i="1"/>
  <c r="K832" i="1"/>
  <c r="K833" i="1"/>
  <c r="K834" i="1"/>
  <c r="K835" i="1"/>
  <c r="K836" i="1"/>
  <c r="K837" i="1"/>
  <c r="K838" i="1"/>
  <c r="K839" i="1"/>
  <c r="K840" i="1"/>
  <c r="K841" i="1"/>
  <c r="K842" i="1"/>
  <c r="K843" i="1"/>
  <c r="K844" i="1"/>
  <c r="K845" i="1"/>
  <c r="K846" i="1"/>
  <c r="K847" i="1"/>
  <c r="K848" i="1"/>
  <c r="K849" i="1"/>
  <c r="K850" i="1"/>
  <c r="K851" i="1"/>
  <c r="K852" i="1"/>
  <c r="K853" i="1"/>
  <c r="K854" i="1"/>
  <c r="K855" i="1"/>
  <c r="K856" i="1"/>
  <c r="K857" i="1"/>
  <c r="K858" i="1"/>
  <c r="K859" i="1"/>
  <c r="K860" i="1"/>
  <c r="K861" i="1"/>
  <c r="K862" i="1"/>
  <c r="K863" i="1"/>
  <c r="K864" i="1"/>
  <c r="K865" i="1"/>
  <c r="K866" i="1"/>
  <c r="K867" i="1"/>
  <c r="K868" i="1"/>
  <c r="K869" i="1"/>
  <c r="K870" i="1"/>
  <c r="K871" i="1"/>
  <c r="K872" i="1"/>
  <c r="K873" i="1"/>
  <c r="K874" i="1"/>
  <c r="K875" i="1"/>
  <c r="K876" i="1"/>
  <c r="K877" i="1"/>
  <c r="K878" i="1"/>
  <c r="K879" i="1"/>
  <c r="K880" i="1"/>
  <c r="K881" i="1"/>
  <c r="K882" i="1"/>
  <c r="K883" i="1"/>
  <c r="K884" i="1"/>
  <c r="K885" i="1"/>
  <c r="K886" i="1"/>
  <c r="K887" i="1"/>
  <c r="K888" i="1"/>
  <c r="K889" i="1"/>
  <c r="K890" i="1"/>
  <c r="K891" i="1"/>
  <c r="K892" i="1"/>
  <c r="K893" i="1"/>
  <c r="K894" i="1"/>
  <c r="K895" i="1"/>
  <c r="K896" i="1"/>
  <c r="K897" i="1"/>
  <c r="K898" i="1"/>
  <c r="K899" i="1"/>
  <c r="K900" i="1"/>
  <c r="K901" i="1"/>
  <c r="K902" i="1"/>
  <c r="K903" i="1"/>
  <c r="K904" i="1"/>
  <c r="K905" i="1"/>
  <c r="K906" i="1"/>
  <c r="K907" i="1"/>
  <c r="K908" i="1"/>
  <c r="K909" i="1"/>
  <c r="K910" i="1"/>
  <c r="K911" i="1"/>
  <c r="K912" i="1"/>
  <c r="K913" i="1"/>
  <c r="K914" i="1"/>
  <c r="K915" i="1"/>
  <c r="K916" i="1"/>
  <c r="K917" i="1"/>
  <c r="K918" i="1"/>
  <c r="K919" i="1"/>
  <c r="K920" i="1"/>
  <c r="K921" i="1"/>
  <c r="K922" i="1"/>
  <c r="K923" i="1"/>
  <c r="K924" i="1"/>
  <c r="K925" i="1"/>
  <c r="K926" i="1"/>
  <c r="K927" i="1"/>
  <c r="K928" i="1"/>
  <c r="K929" i="1"/>
  <c r="K930" i="1"/>
  <c r="K931" i="1"/>
  <c r="K932" i="1"/>
  <c r="K933" i="1"/>
  <c r="K934" i="1"/>
  <c r="K935" i="1"/>
  <c r="K936" i="1"/>
  <c r="K937" i="1"/>
  <c r="K938" i="1"/>
  <c r="K939" i="1"/>
  <c r="K940" i="1"/>
  <c r="K941" i="1"/>
  <c r="K942" i="1"/>
  <c r="K943" i="1"/>
  <c r="K944" i="1"/>
  <c r="K945" i="1"/>
  <c r="K946" i="1"/>
  <c r="K947" i="1"/>
  <c r="K948" i="1"/>
  <c r="K949" i="1"/>
  <c r="K950" i="1"/>
  <c r="K951" i="1"/>
  <c r="K952" i="1"/>
  <c r="K953" i="1"/>
  <c r="K954" i="1"/>
  <c r="K955" i="1"/>
  <c r="K956" i="1"/>
  <c r="K957" i="1"/>
  <c r="K958" i="1"/>
  <c r="K959" i="1"/>
  <c r="K960" i="1"/>
  <c r="K961" i="1"/>
  <c r="K962" i="1"/>
  <c r="K963" i="1"/>
  <c r="K964" i="1"/>
  <c r="K965" i="1"/>
  <c r="K966" i="1"/>
  <c r="K967" i="1"/>
  <c r="K968" i="1"/>
  <c r="K969" i="1"/>
  <c r="K970" i="1"/>
  <c r="K971" i="1"/>
  <c r="K972" i="1"/>
  <c r="K973" i="1"/>
  <c r="K974" i="1"/>
  <c r="K975" i="1"/>
  <c r="K976" i="1"/>
  <c r="K977" i="1"/>
  <c r="K978" i="1"/>
  <c r="K979" i="1"/>
  <c r="K980" i="1"/>
  <c r="K981" i="1"/>
  <c r="K982" i="1"/>
  <c r="K983" i="1"/>
  <c r="K984" i="1"/>
  <c r="K985" i="1"/>
  <c r="K986" i="1"/>
  <c r="K987" i="1"/>
  <c r="K988" i="1"/>
  <c r="K989" i="1"/>
  <c r="K990" i="1"/>
  <c r="K991" i="1"/>
  <c r="K992" i="1"/>
  <c r="K993" i="1"/>
  <c r="K994" i="1"/>
  <c r="K995" i="1"/>
  <c r="K996" i="1"/>
  <c r="K997" i="1"/>
  <c r="K998" i="1"/>
  <c r="K999" i="1"/>
  <c r="K1000" i="1"/>
  <c r="K1001" i="1"/>
  <c r="K1002" i="1"/>
  <c r="K1003" i="1"/>
  <c r="K1004" i="1"/>
  <c r="K1005" i="1"/>
  <c r="K1006" i="1"/>
  <c r="K1007" i="1"/>
  <c r="K1008" i="1"/>
  <c r="K1009" i="1"/>
  <c r="K1010" i="1"/>
  <c r="K1011" i="1"/>
  <c r="K1012" i="1"/>
  <c r="K1013" i="1"/>
  <c r="K1014" i="1"/>
  <c r="K1015" i="1"/>
  <c r="K1016" i="1"/>
  <c r="K1017" i="1"/>
  <c r="K1018" i="1"/>
  <c r="K1019" i="1"/>
  <c r="K1020" i="1"/>
  <c r="K1021" i="1"/>
  <c r="K1022" i="1"/>
  <c r="K1023" i="1"/>
  <c r="K1024" i="1"/>
  <c r="K1025" i="1"/>
  <c r="K1026" i="1"/>
  <c r="K1027" i="1"/>
  <c r="K1028" i="1"/>
  <c r="K1029" i="1"/>
  <c r="K1030" i="1"/>
  <c r="K1031" i="1"/>
  <c r="K1032" i="1"/>
  <c r="K1033" i="1"/>
  <c r="K1034" i="1"/>
  <c r="K1035" i="1"/>
  <c r="K1036" i="1"/>
  <c r="K1037" i="1"/>
  <c r="K1038" i="1"/>
  <c r="K1039" i="1"/>
  <c r="K1040" i="1"/>
  <c r="K1041" i="1"/>
  <c r="K1042" i="1"/>
  <c r="K1043" i="1"/>
  <c r="K1044" i="1"/>
  <c r="K1045" i="1"/>
  <c r="K1046" i="1"/>
  <c r="K1047" i="1"/>
  <c r="K1048" i="1"/>
  <c r="K1049" i="1"/>
  <c r="K1050" i="1"/>
  <c r="K1051" i="1"/>
  <c r="K1052" i="1"/>
  <c r="K1053" i="1"/>
  <c r="K1054" i="1"/>
  <c r="K1055" i="1"/>
  <c r="K1056" i="1"/>
  <c r="K1057" i="1"/>
  <c r="K1058" i="1"/>
  <c r="K1059" i="1"/>
  <c r="K1060" i="1"/>
  <c r="K1061" i="1"/>
  <c r="K1062" i="1"/>
  <c r="K1063" i="1"/>
  <c r="K1064" i="1"/>
  <c r="K1065" i="1"/>
  <c r="K1066" i="1"/>
  <c r="K1067" i="1"/>
  <c r="K1068" i="1"/>
  <c r="K1069" i="1"/>
  <c r="K1070" i="1"/>
  <c r="K1071" i="1"/>
  <c r="K1072" i="1"/>
  <c r="K1073" i="1"/>
  <c r="K1074" i="1"/>
  <c r="K1075" i="1"/>
  <c r="K1076" i="1"/>
  <c r="K1077" i="1"/>
  <c r="K1078" i="1"/>
  <c r="K1079" i="1"/>
  <c r="K1080" i="1"/>
  <c r="K1081" i="1"/>
  <c r="K1082" i="1"/>
  <c r="K1083" i="1"/>
  <c r="K1084" i="1"/>
  <c r="K1085" i="1"/>
  <c r="K1086" i="1"/>
  <c r="K1087" i="1"/>
  <c r="K1088" i="1"/>
  <c r="K1089" i="1"/>
  <c r="K1090" i="1"/>
  <c r="K1091" i="1"/>
  <c r="K1092" i="1"/>
  <c r="K1093" i="1"/>
  <c r="K1094" i="1"/>
  <c r="K1095" i="1"/>
  <c r="K1096" i="1"/>
  <c r="K1097" i="1"/>
  <c r="K1098" i="1"/>
  <c r="K1099" i="1"/>
  <c r="K1100" i="1"/>
  <c r="K1101" i="1"/>
  <c r="K1102" i="1"/>
  <c r="K1103" i="1"/>
  <c r="K1104" i="1"/>
  <c r="K1105" i="1"/>
  <c r="K1106" i="1"/>
  <c r="K1107" i="1"/>
  <c r="K1108" i="1"/>
  <c r="K1109" i="1"/>
  <c r="K1110" i="1"/>
  <c r="K1111" i="1"/>
  <c r="K1112" i="1"/>
  <c r="K1113" i="1"/>
  <c r="K1114" i="1"/>
  <c r="K1115" i="1"/>
  <c r="K1116" i="1"/>
  <c r="K1117" i="1"/>
  <c r="K1118" i="1"/>
  <c r="K1119" i="1"/>
  <c r="K1120" i="1"/>
  <c r="K1121" i="1"/>
  <c r="K1122" i="1"/>
  <c r="K1123" i="1"/>
  <c r="K1124" i="1"/>
  <c r="K1125" i="1"/>
  <c r="K1126" i="1"/>
  <c r="K1127" i="1"/>
  <c r="K1128" i="1"/>
  <c r="K1129" i="1"/>
  <c r="K1130" i="1"/>
  <c r="K1131" i="1"/>
  <c r="K1132" i="1"/>
  <c r="K1133" i="1"/>
  <c r="K1134" i="1"/>
  <c r="K1135" i="1"/>
  <c r="K1136" i="1"/>
  <c r="K1137" i="1"/>
  <c r="K1138" i="1"/>
  <c r="K1139" i="1"/>
  <c r="K1140" i="1"/>
  <c r="K1141" i="1"/>
  <c r="K1142" i="1"/>
  <c r="K1143" i="1"/>
  <c r="K1144" i="1"/>
  <c r="K1145" i="1"/>
  <c r="K1146" i="1"/>
  <c r="K1147" i="1"/>
  <c r="K1148" i="1"/>
  <c r="K1149" i="1"/>
  <c r="K1150" i="1"/>
  <c r="K1151" i="1"/>
  <c r="K1152" i="1"/>
  <c r="K1153" i="1"/>
  <c r="K1154" i="1"/>
  <c r="K1155" i="1"/>
  <c r="K1156" i="1"/>
  <c r="K1157" i="1"/>
  <c r="K1158" i="1"/>
  <c r="K1159" i="1"/>
  <c r="K1160" i="1"/>
  <c r="K1161" i="1"/>
  <c r="K1162" i="1"/>
  <c r="K1163" i="1"/>
  <c r="K1164" i="1"/>
  <c r="K1165" i="1"/>
  <c r="K1166" i="1"/>
  <c r="K1167" i="1"/>
  <c r="K1168" i="1"/>
  <c r="K1169" i="1"/>
  <c r="K1170" i="1"/>
  <c r="K1171" i="1"/>
  <c r="K1172" i="1"/>
  <c r="K1173" i="1"/>
  <c r="K1174" i="1"/>
  <c r="K1175" i="1"/>
  <c r="K1176" i="1"/>
  <c r="K1177" i="1"/>
  <c r="K1178" i="1"/>
  <c r="K1179" i="1"/>
  <c r="K1180" i="1"/>
  <c r="K1181" i="1"/>
  <c r="K1182" i="1"/>
  <c r="K1183" i="1"/>
  <c r="K1184" i="1"/>
  <c r="K1185" i="1"/>
  <c r="K1186" i="1"/>
  <c r="K1187" i="1"/>
  <c r="K1188" i="1"/>
  <c r="K1189" i="1"/>
  <c r="K1190" i="1"/>
  <c r="K1191" i="1"/>
  <c r="K1192" i="1"/>
  <c r="K1193" i="1"/>
  <c r="K1194" i="1"/>
  <c r="K1195" i="1"/>
  <c r="K1196" i="1"/>
  <c r="K1197" i="1"/>
  <c r="K1198" i="1"/>
  <c r="K1199" i="1"/>
  <c r="K1200" i="1"/>
  <c r="K1201" i="1"/>
  <c r="K1202" i="1"/>
  <c r="K1203" i="1"/>
  <c r="K1204" i="1"/>
  <c r="K1205" i="1"/>
  <c r="K1206" i="1"/>
  <c r="K1207" i="1"/>
  <c r="K1208" i="1"/>
  <c r="K1209" i="1"/>
  <c r="K1210" i="1"/>
  <c r="K1211" i="1"/>
  <c r="K1212" i="1"/>
  <c r="K1213" i="1"/>
  <c r="K1214" i="1"/>
  <c r="K1215" i="1"/>
  <c r="K1216" i="1"/>
  <c r="K1217" i="1"/>
  <c r="K1218" i="1"/>
  <c r="K1219" i="1"/>
  <c r="K1220" i="1"/>
  <c r="K1221" i="1"/>
  <c r="K1222" i="1"/>
  <c r="K1223" i="1"/>
  <c r="K1224" i="1"/>
  <c r="K1225" i="1"/>
  <c r="K1226" i="1"/>
  <c r="K1227" i="1"/>
  <c r="K1228" i="1"/>
  <c r="K1229" i="1"/>
  <c r="K1230" i="1"/>
  <c r="K1231" i="1"/>
  <c r="K1232" i="1"/>
  <c r="K1233" i="1"/>
  <c r="K1234" i="1"/>
  <c r="K1235" i="1"/>
  <c r="K1236" i="1"/>
  <c r="K1237" i="1"/>
  <c r="K1238" i="1"/>
  <c r="K1239" i="1"/>
  <c r="K1240" i="1"/>
  <c r="K1241" i="1"/>
  <c r="K1242" i="1"/>
  <c r="K1243" i="1"/>
  <c r="K1244" i="1"/>
  <c r="K1245" i="1"/>
  <c r="K1246" i="1"/>
  <c r="K1247" i="1"/>
  <c r="K1248" i="1"/>
  <c r="K1249" i="1"/>
  <c r="K1250" i="1"/>
  <c r="K1251" i="1"/>
  <c r="K1252" i="1"/>
  <c r="K1253" i="1"/>
  <c r="K1254" i="1"/>
  <c r="K1255" i="1"/>
  <c r="K1256" i="1"/>
  <c r="K1257" i="1"/>
  <c r="K1258" i="1"/>
  <c r="K1259" i="1"/>
  <c r="K1260" i="1"/>
  <c r="K1261" i="1"/>
  <c r="K1262" i="1"/>
  <c r="K1263" i="1"/>
  <c r="K1264" i="1"/>
  <c r="K1265" i="1"/>
  <c r="K1266" i="1"/>
  <c r="K1267" i="1"/>
  <c r="K1268" i="1"/>
  <c r="K1269" i="1"/>
  <c r="K1270" i="1"/>
  <c r="K1271" i="1"/>
  <c r="K1272" i="1"/>
  <c r="K1273" i="1"/>
  <c r="K1274" i="1"/>
  <c r="K1275" i="1"/>
  <c r="K1276" i="1"/>
  <c r="K1277" i="1"/>
  <c r="K1278" i="1"/>
  <c r="K1279" i="1"/>
  <c r="K1280" i="1"/>
  <c r="K1281" i="1"/>
  <c r="K1282" i="1"/>
  <c r="K1283" i="1"/>
  <c r="K1284" i="1"/>
  <c r="K1285" i="1"/>
  <c r="K1286" i="1"/>
  <c r="K1287" i="1"/>
  <c r="K1288" i="1"/>
  <c r="K1289" i="1"/>
  <c r="K1290" i="1"/>
  <c r="K1291" i="1"/>
  <c r="K1292" i="1"/>
  <c r="K1293" i="1"/>
  <c r="K1294" i="1"/>
  <c r="K1295" i="1"/>
  <c r="K1296" i="1"/>
  <c r="K1297" i="1"/>
  <c r="K1298" i="1"/>
  <c r="K1299" i="1"/>
  <c r="K1300" i="1"/>
  <c r="K1301" i="1"/>
  <c r="K1302" i="1"/>
  <c r="K1303" i="1"/>
  <c r="K1304" i="1"/>
  <c r="K1305" i="1"/>
  <c r="K1306" i="1"/>
  <c r="K1307" i="1"/>
  <c r="K1308" i="1"/>
  <c r="K1309" i="1"/>
  <c r="K1310" i="1"/>
  <c r="K1311" i="1"/>
  <c r="K1312" i="1"/>
  <c r="K1313" i="1"/>
  <c r="K1314" i="1"/>
  <c r="K1315" i="1"/>
  <c r="K1316" i="1"/>
  <c r="K1317" i="1"/>
  <c r="K1318" i="1"/>
  <c r="K1319" i="1"/>
  <c r="K1320" i="1"/>
  <c r="K1321" i="1"/>
  <c r="K1322" i="1"/>
  <c r="K1323" i="1"/>
  <c r="K1324" i="1"/>
  <c r="K1325" i="1"/>
  <c r="K1326" i="1"/>
  <c r="K1327" i="1"/>
  <c r="K1328" i="1"/>
  <c r="K1329" i="1"/>
  <c r="K1330" i="1"/>
  <c r="K1331" i="1"/>
  <c r="K1332" i="1"/>
  <c r="K1333" i="1"/>
  <c r="K1334" i="1"/>
  <c r="K1335" i="1"/>
  <c r="K1336" i="1"/>
  <c r="K1337" i="1"/>
  <c r="K1338" i="1"/>
  <c r="K1339" i="1"/>
  <c r="K1340" i="1"/>
  <c r="K1341" i="1"/>
  <c r="K1342" i="1"/>
  <c r="K1343" i="1"/>
  <c r="K1344" i="1"/>
  <c r="K1345" i="1"/>
  <c r="K1346" i="1"/>
  <c r="K1347" i="1"/>
  <c r="K1348" i="1"/>
  <c r="K1349" i="1"/>
  <c r="K1350" i="1"/>
  <c r="K1351" i="1"/>
  <c r="K1352" i="1"/>
  <c r="K1353" i="1"/>
  <c r="K1354" i="1"/>
  <c r="K1355" i="1"/>
  <c r="K1356" i="1"/>
  <c r="K1357" i="1"/>
  <c r="K1358" i="1"/>
  <c r="K1359" i="1"/>
  <c r="K1360" i="1"/>
  <c r="K1361" i="1"/>
  <c r="K1362" i="1"/>
  <c r="K1363" i="1"/>
  <c r="K1364" i="1"/>
  <c r="K1365" i="1"/>
  <c r="K1366" i="1"/>
  <c r="K1367" i="1"/>
  <c r="K1368" i="1"/>
  <c r="K1369" i="1"/>
  <c r="K1370" i="1"/>
  <c r="K1371" i="1"/>
  <c r="K1372" i="1"/>
  <c r="K1373" i="1"/>
  <c r="K1374" i="1"/>
  <c r="K1375" i="1"/>
  <c r="K1376" i="1"/>
  <c r="K1377" i="1"/>
  <c r="K1378" i="1"/>
  <c r="K1379" i="1"/>
  <c r="K1380" i="1"/>
  <c r="K1381" i="1"/>
  <c r="K1382" i="1"/>
  <c r="K1383" i="1"/>
  <c r="K1384" i="1"/>
  <c r="K1385" i="1"/>
  <c r="K1386" i="1"/>
  <c r="K1387" i="1"/>
  <c r="K1388" i="1"/>
  <c r="K1389" i="1"/>
  <c r="K1390" i="1"/>
  <c r="K1391" i="1"/>
  <c r="K1392" i="1"/>
  <c r="K1393" i="1"/>
  <c r="K1394" i="1"/>
  <c r="K1395" i="1"/>
  <c r="K1396" i="1"/>
  <c r="K1397" i="1"/>
  <c r="K1398" i="1"/>
  <c r="K1399" i="1"/>
  <c r="K1400" i="1"/>
  <c r="K1401" i="1"/>
  <c r="K1402" i="1"/>
  <c r="K1403" i="1"/>
  <c r="K1404" i="1"/>
  <c r="K1405" i="1"/>
  <c r="K1406" i="1"/>
  <c r="K1407" i="1"/>
  <c r="K1408" i="1"/>
  <c r="K1409" i="1"/>
  <c r="K1410" i="1"/>
  <c r="K1411" i="1"/>
  <c r="K1412" i="1"/>
  <c r="K1413" i="1"/>
  <c r="K1414" i="1"/>
  <c r="K1415" i="1"/>
  <c r="K1416" i="1"/>
  <c r="K1417" i="1"/>
  <c r="K1418" i="1"/>
  <c r="K1419" i="1"/>
  <c r="K1420" i="1"/>
  <c r="K1421" i="1"/>
  <c r="K1422" i="1"/>
  <c r="K1423" i="1"/>
  <c r="K1424" i="1"/>
  <c r="K1425" i="1"/>
  <c r="K1426" i="1"/>
  <c r="K1427" i="1"/>
  <c r="K1428" i="1"/>
  <c r="K1429" i="1"/>
  <c r="K1430" i="1"/>
  <c r="K1431" i="1"/>
  <c r="K1432" i="1"/>
  <c r="K1433" i="1"/>
  <c r="K1434" i="1"/>
  <c r="K1435" i="1"/>
  <c r="K1436" i="1"/>
  <c r="K1437" i="1"/>
  <c r="K1438" i="1"/>
  <c r="K1439" i="1"/>
  <c r="K1440" i="1"/>
  <c r="K1441" i="1"/>
  <c r="K1442" i="1"/>
  <c r="K1443" i="1"/>
  <c r="K1444" i="1"/>
  <c r="K1445" i="1"/>
  <c r="K1446" i="1"/>
  <c r="K1447" i="1"/>
  <c r="K1448" i="1"/>
  <c r="K1449" i="1"/>
  <c r="K1450" i="1"/>
  <c r="K1451" i="1"/>
  <c r="K1452" i="1"/>
  <c r="K1453" i="1"/>
  <c r="K1454" i="1"/>
  <c r="K1455" i="1"/>
  <c r="K1456" i="1"/>
  <c r="K1457" i="1"/>
  <c r="K1458" i="1"/>
  <c r="K1459" i="1"/>
  <c r="K1460" i="1"/>
  <c r="K1461" i="1"/>
  <c r="K1462" i="1"/>
  <c r="K1463" i="1"/>
  <c r="K1464" i="1"/>
  <c r="K1465" i="1"/>
  <c r="K1466" i="1"/>
  <c r="K1467" i="1"/>
  <c r="K1468" i="1"/>
  <c r="K1469" i="1"/>
  <c r="K1470" i="1"/>
  <c r="K1471" i="1"/>
  <c r="K1472" i="1"/>
  <c r="K1473" i="1"/>
  <c r="K1474" i="1"/>
  <c r="K1475" i="1"/>
  <c r="K1476" i="1"/>
  <c r="K1477" i="1"/>
  <c r="K1478" i="1"/>
  <c r="K1479" i="1"/>
  <c r="K1480" i="1"/>
  <c r="K1481" i="1"/>
  <c r="K1482" i="1"/>
  <c r="K1483" i="1"/>
  <c r="K1484" i="1"/>
  <c r="K1485" i="1"/>
  <c r="K1486" i="1"/>
  <c r="K1487" i="1"/>
  <c r="K1488" i="1"/>
  <c r="K1489" i="1"/>
  <c r="K1490" i="1"/>
  <c r="K1491" i="1"/>
  <c r="K1492" i="1"/>
  <c r="K1493" i="1"/>
  <c r="K1494" i="1"/>
  <c r="K1495" i="1"/>
  <c r="K1496" i="1"/>
  <c r="K1497" i="1"/>
  <c r="K1498" i="1"/>
  <c r="K1499" i="1"/>
  <c r="K1500" i="1"/>
  <c r="K1501" i="1"/>
  <c r="K1502" i="1"/>
  <c r="K1503" i="1"/>
  <c r="K1504" i="1"/>
  <c r="K1505" i="1"/>
  <c r="K1506" i="1"/>
  <c r="K1507" i="1"/>
  <c r="K1508" i="1"/>
  <c r="K1509" i="1"/>
  <c r="K1510" i="1"/>
  <c r="K1511" i="1"/>
  <c r="K1512" i="1"/>
  <c r="K1513" i="1"/>
  <c r="K1514" i="1"/>
  <c r="K1515" i="1"/>
  <c r="K1516" i="1"/>
  <c r="K1517" i="1"/>
  <c r="K1518" i="1"/>
  <c r="K1519" i="1"/>
  <c r="K1520" i="1"/>
  <c r="K1521" i="1"/>
  <c r="K1522" i="1"/>
  <c r="K1523" i="1"/>
  <c r="K1524" i="1"/>
  <c r="K1525" i="1"/>
  <c r="K1526" i="1"/>
  <c r="K1527" i="1"/>
  <c r="K1528" i="1"/>
  <c r="K1529" i="1"/>
  <c r="K1530" i="1"/>
  <c r="K1531" i="1"/>
  <c r="K1532" i="1"/>
  <c r="K1533" i="1"/>
  <c r="K1534" i="1"/>
  <c r="K1535" i="1"/>
  <c r="K1536" i="1"/>
  <c r="K1537" i="1"/>
  <c r="K1538" i="1"/>
  <c r="K1539" i="1"/>
  <c r="K1540" i="1"/>
  <c r="K1541" i="1"/>
  <c r="K1542" i="1"/>
  <c r="K1543" i="1"/>
  <c r="K1544" i="1"/>
  <c r="K1545" i="1"/>
  <c r="K1546" i="1"/>
  <c r="K1547" i="1"/>
  <c r="K1548" i="1"/>
  <c r="K1549" i="1"/>
  <c r="K1550" i="1"/>
  <c r="K1551" i="1"/>
  <c r="K1552" i="1"/>
  <c r="K1553" i="1"/>
  <c r="K1554" i="1"/>
  <c r="K1555" i="1"/>
  <c r="K1556" i="1"/>
  <c r="K1557" i="1"/>
  <c r="K1558" i="1"/>
  <c r="K1559" i="1"/>
  <c r="K1560" i="1"/>
  <c r="K1561" i="1"/>
  <c r="K1562" i="1"/>
  <c r="K1563" i="1"/>
  <c r="K1564" i="1"/>
  <c r="K1565" i="1"/>
  <c r="K1566" i="1"/>
  <c r="K1567" i="1"/>
  <c r="K1568" i="1"/>
  <c r="K1569" i="1"/>
  <c r="K1570" i="1"/>
  <c r="K1571" i="1"/>
  <c r="K1572" i="1"/>
  <c r="K1573" i="1"/>
  <c r="K1574" i="1"/>
  <c r="K1575" i="1"/>
  <c r="K1576" i="1"/>
  <c r="K1577" i="1"/>
  <c r="K1578" i="1"/>
  <c r="K1579" i="1"/>
  <c r="K1580" i="1"/>
  <c r="K1581" i="1"/>
  <c r="K1582" i="1"/>
  <c r="K1583" i="1"/>
  <c r="K1584" i="1"/>
  <c r="K1585" i="1"/>
  <c r="K1586" i="1"/>
  <c r="K1587" i="1"/>
  <c r="K1588" i="1"/>
  <c r="K1589" i="1"/>
  <c r="K1590" i="1"/>
  <c r="K1591" i="1"/>
  <c r="K1592" i="1"/>
  <c r="K1593" i="1"/>
  <c r="K1594" i="1"/>
  <c r="K1595" i="1"/>
  <c r="K1596" i="1"/>
  <c r="K1597" i="1"/>
  <c r="K1598" i="1"/>
  <c r="K1599" i="1"/>
  <c r="K1600" i="1"/>
  <c r="K1601" i="1"/>
  <c r="K1602" i="1"/>
  <c r="K1603" i="1"/>
  <c r="K1604" i="1"/>
  <c r="K1605" i="1"/>
  <c r="K1606" i="1"/>
  <c r="K1607" i="1"/>
  <c r="K1608" i="1"/>
  <c r="K1609" i="1"/>
  <c r="K1610" i="1"/>
  <c r="K1611" i="1"/>
  <c r="K1612" i="1"/>
  <c r="K1613" i="1"/>
  <c r="K1614" i="1"/>
  <c r="K1615" i="1"/>
  <c r="K1616" i="1"/>
  <c r="K1617" i="1"/>
  <c r="K1618" i="1"/>
  <c r="K1619" i="1"/>
  <c r="K1620" i="1"/>
  <c r="K1621" i="1"/>
  <c r="K1622" i="1"/>
  <c r="K1623" i="1"/>
  <c r="K1624" i="1"/>
  <c r="K1625" i="1"/>
  <c r="K1626" i="1"/>
  <c r="K1627" i="1"/>
  <c r="K1628" i="1"/>
  <c r="K1629" i="1"/>
  <c r="K1630" i="1"/>
  <c r="K1631" i="1"/>
  <c r="K1632" i="1"/>
  <c r="K1633" i="1"/>
  <c r="K1634" i="1"/>
  <c r="K1635" i="1"/>
  <c r="K1636" i="1"/>
  <c r="K1637" i="1"/>
  <c r="K1638" i="1"/>
  <c r="K1639" i="1"/>
  <c r="K1640" i="1"/>
  <c r="K1641" i="1"/>
  <c r="K1642" i="1"/>
  <c r="K1643" i="1"/>
  <c r="K1644" i="1"/>
  <c r="K1645" i="1"/>
  <c r="K1646" i="1"/>
  <c r="K1647" i="1"/>
  <c r="K1648" i="1"/>
  <c r="K1649" i="1"/>
  <c r="K1650" i="1"/>
  <c r="K1651" i="1"/>
  <c r="K1652" i="1"/>
  <c r="K1653" i="1"/>
  <c r="K1654" i="1"/>
  <c r="K1655" i="1"/>
  <c r="K1656" i="1"/>
  <c r="K1657" i="1"/>
  <c r="K1658" i="1"/>
  <c r="K1659" i="1"/>
  <c r="K1660" i="1"/>
  <c r="K1661" i="1"/>
  <c r="K1662" i="1"/>
  <c r="K1663" i="1"/>
  <c r="K1664" i="1"/>
  <c r="K1665" i="1"/>
  <c r="K1666" i="1"/>
  <c r="K1667" i="1"/>
  <c r="K1668" i="1"/>
  <c r="K1669" i="1"/>
  <c r="K1670" i="1"/>
  <c r="K1671" i="1"/>
  <c r="K1672" i="1"/>
  <c r="K1673" i="1"/>
  <c r="K1674" i="1"/>
  <c r="K1675" i="1"/>
  <c r="K1676" i="1"/>
  <c r="K1677" i="1"/>
  <c r="K1678" i="1"/>
  <c r="K1679" i="1"/>
  <c r="K1680" i="1"/>
  <c r="K1681" i="1"/>
  <c r="K1682" i="1"/>
  <c r="K1683" i="1"/>
  <c r="K1684" i="1"/>
  <c r="K1685" i="1"/>
  <c r="K1686" i="1"/>
  <c r="K1687" i="1"/>
  <c r="K1688" i="1"/>
  <c r="K1689" i="1"/>
  <c r="K1690" i="1"/>
  <c r="K1691" i="1"/>
  <c r="K1692" i="1"/>
  <c r="K1693" i="1"/>
  <c r="K1694" i="1"/>
  <c r="K1695" i="1"/>
  <c r="K1696" i="1"/>
  <c r="K1697" i="1"/>
  <c r="K1698" i="1"/>
  <c r="K1699" i="1"/>
  <c r="K1700" i="1"/>
  <c r="K1701" i="1"/>
  <c r="K1702" i="1"/>
  <c r="K1703" i="1"/>
  <c r="K1704" i="1"/>
  <c r="K1705" i="1"/>
  <c r="K1706" i="1"/>
  <c r="K1707" i="1"/>
  <c r="K1708" i="1"/>
  <c r="K1709" i="1"/>
  <c r="K1710" i="1"/>
  <c r="K1711" i="1"/>
  <c r="K1712" i="1"/>
  <c r="K1713" i="1"/>
  <c r="K1714" i="1"/>
  <c r="K1715" i="1"/>
  <c r="K1716" i="1"/>
  <c r="K1717" i="1"/>
  <c r="K1718" i="1"/>
  <c r="K1719" i="1"/>
  <c r="K1720" i="1"/>
  <c r="K1721" i="1"/>
  <c r="K1722" i="1"/>
  <c r="K1723" i="1"/>
  <c r="K1724" i="1"/>
  <c r="K1725" i="1"/>
  <c r="K1726" i="1"/>
  <c r="K1727" i="1"/>
  <c r="K1728" i="1"/>
  <c r="K1729" i="1"/>
  <c r="K1730" i="1"/>
  <c r="K1731" i="1"/>
  <c r="K1732" i="1"/>
  <c r="K1733" i="1"/>
  <c r="K1734" i="1"/>
  <c r="K1735" i="1"/>
  <c r="K1736" i="1"/>
  <c r="K1737" i="1"/>
  <c r="K1738" i="1"/>
  <c r="K1739" i="1"/>
  <c r="K1740" i="1"/>
  <c r="K1741" i="1"/>
  <c r="K1742" i="1"/>
  <c r="K1743" i="1"/>
  <c r="K1744" i="1"/>
  <c r="K1745" i="1"/>
  <c r="K1746" i="1"/>
  <c r="K1747" i="1"/>
  <c r="K1748" i="1"/>
  <c r="K1749" i="1"/>
  <c r="K1750" i="1"/>
  <c r="K1751" i="1"/>
  <c r="K1752" i="1"/>
  <c r="K1753" i="1"/>
  <c r="K1754" i="1"/>
  <c r="K1755" i="1"/>
  <c r="K1756" i="1"/>
  <c r="K1757" i="1"/>
  <c r="K1758" i="1"/>
  <c r="K1759" i="1"/>
  <c r="K1760" i="1"/>
  <c r="K1761" i="1"/>
  <c r="K1762" i="1"/>
  <c r="K1763" i="1"/>
  <c r="K1764" i="1"/>
  <c r="K1765" i="1"/>
  <c r="K1766" i="1"/>
  <c r="K1767" i="1"/>
  <c r="K1768" i="1"/>
  <c r="K1769" i="1"/>
  <c r="K1770" i="1"/>
  <c r="K1771" i="1"/>
  <c r="K1772" i="1"/>
  <c r="K1773" i="1"/>
  <c r="K1774" i="1"/>
  <c r="K1775" i="1"/>
  <c r="K1776" i="1"/>
  <c r="K1777" i="1"/>
  <c r="K1778" i="1"/>
  <c r="K1779" i="1"/>
  <c r="K1780" i="1"/>
  <c r="K1781" i="1"/>
  <c r="K1782" i="1"/>
  <c r="K1783" i="1"/>
  <c r="K1784" i="1"/>
  <c r="K1785" i="1"/>
  <c r="K1786" i="1"/>
  <c r="K1787" i="1"/>
  <c r="K1788" i="1"/>
  <c r="K1789" i="1"/>
  <c r="K1790" i="1"/>
  <c r="K1791" i="1"/>
  <c r="K1792" i="1"/>
  <c r="K1793" i="1"/>
  <c r="K1794" i="1"/>
  <c r="K1795" i="1"/>
  <c r="K1796" i="1"/>
  <c r="K1797" i="1"/>
  <c r="K1798" i="1"/>
  <c r="K1799" i="1"/>
  <c r="K1800" i="1"/>
  <c r="K1801" i="1"/>
  <c r="K1802" i="1"/>
  <c r="K1803" i="1"/>
  <c r="K1804" i="1"/>
  <c r="K1805" i="1"/>
  <c r="K1806" i="1"/>
  <c r="K1807" i="1"/>
  <c r="K1808" i="1"/>
  <c r="K1809" i="1"/>
  <c r="K1810" i="1"/>
  <c r="K1811" i="1"/>
  <c r="K1812" i="1"/>
  <c r="K1813" i="1"/>
  <c r="K1814" i="1"/>
  <c r="K1815" i="1"/>
  <c r="K1816" i="1"/>
  <c r="K1817" i="1"/>
  <c r="K1818" i="1"/>
  <c r="K1819" i="1"/>
  <c r="K1820" i="1"/>
  <c r="K1821" i="1"/>
  <c r="K1822" i="1"/>
  <c r="K1823" i="1"/>
  <c r="K1824" i="1"/>
  <c r="K1825" i="1"/>
  <c r="K1826" i="1"/>
  <c r="K1827" i="1"/>
  <c r="K1828" i="1"/>
  <c r="K1829" i="1"/>
  <c r="K1830" i="1"/>
  <c r="K1831" i="1"/>
  <c r="K1832" i="1"/>
  <c r="K1833" i="1"/>
  <c r="K1834" i="1"/>
  <c r="K1835" i="1"/>
  <c r="K1836" i="1"/>
  <c r="K1837" i="1"/>
  <c r="K1838" i="1"/>
  <c r="K1839" i="1"/>
  <c r="K1840" i="1"/>
  <c r="K1841" i="1"/>
  <c r="K1842" i="1"/>
  <c r="K1843" i="1"/>
  <c r="K1844" i="1"/>
  <c r="K1845" i="1"/>
  <c r="K1846" i="1"/>
  <c r="K1847" i="1"/>
  <c r="K1848" i="1"/>
  <c r="K1849" i="1"/>
  <c r="K1850" i="1"/>
  <c r="K1851" i="1"/>
  <c r="K1852" i="1"/>
  <c r="K1853" i="1"/>
  <c r="K1854" i="1"/>
  <c r="K1855" i="1"/>
  <c r="K1856" i="1"/>
  <c r="K1857" i="1"/>
  <c r="K1858" i="1"/>
  <c r="K1859" i="1"/>
  <c r="K1860" i="1"/>
  <c r="K1861" i="1"/>
  <c r="K1862" i="1"/>
  <c r="K1863" i="1"/>
  <c r="K1864" i="1"/>
  <c r="K1865" i="1"/>
  <c r="K1866" i="1"/>
  <c r="K1867" i="1"/>
  <c r="K1868" i="1"/>
  <c r="K1869" i="1"/>
  <c r="K1870" i="1"/>
  <c r="K1871" i="1"/>
  <c r="K1872" i="1"/>
  <c r="K1873" i="1"/>
  <c r="K1874" i="1"/>
  <c r="K1875" i="1"/>
  <c r="K1876" i="1"/>
  <c r="K1877" i="1"/>
  <c r="K1878" i="1"/>
  <c r="K1879" i="1"/>
  <c r="K1880" i="1"/>
  <c r="K1881" i="1"/>
  <c r="K1882" i="1"/>
  <c r="K1883" i="1"/>
  <c r="K1884" i="1"/>
  <c r="K1885" i="1"/>
  <c r="K1886" i="1"/>
  <c r="K1887" i="1"/>
  <c r="K1888" i="1"/>
  <c r="K1889" i="1"/>
  <c r="K1890" i="1"/>
  <c r="K1891" i="1"/>
  <c r="K1892" i="1"/>
  <c r="K1893" i="1"/>
  <c r="K1894" i="1"/>
  <c r="K1895" i="1"/>
  <c r="K1896" i="1"/>
  <c r="K1897" i="1"/>
  <c r="K1898" i="1"/>
  <c r="K1899" i="1"/>
  <c r="K1900" i="1"/>
  <c r="K1901" i="1"/>
  <c r="K1902" i="1"/>
  <c r="K1903" i="1"/>
  <c r="K1904" i="1"/>
  <c r="K1905" i="1"/>
  <c r="K1906" i="1"/>
  <c r="K1907" i="1"/>
  <c r="K1908" i="1"/>
  <c r="K1909" i="1"/>
  <c r="K1910" i="1"/>
  <c r="K1911" i="1"/>
  <c r="K1912" i="1"/>
  <c r="K1913" i="1"/>
  <c r="K1914" i="1"/>
  <c r="K1915" i="1"/>
  <c r="K1916" i="1"/>
  <c r="K1917" i="1"/>
  <c r="K1918" i="1"/>
  <c r="K1919" i="1"/>
  <c r="K1920" i="1"/>
  <c r="K1921" i="1"/>
  <c r="K1922" i="1"/>
  <c r="K1923" i="1"/>
  <c r="K1924" i="1"/>
  <c r="K1925" i="1"/>
  <c r="K1926" i="1"/>
  <c r="K1927" i="1"/>
  <c r="K1928" i="1"/>
  <c r="K1929" i="1"/>
  <c r="K1930" i="1"/>
  <c r="K1931" i="1"/>
  <c r="K1932" i="1"/>
  <c r="K1933" i="1"/>
  <c r="K1934" i="1"/>
  <c r="K1935" i="1"/>
  <c r="K1936" i="1"/>
  <c r="K1937" i="1"/>
  <c r="K1938" i="1"/>
  <c r="K1939" i="1"/>
  <c r="K1940" i="1"/>
  <c r="K1941" i="1"/>
  <c r="K1942" i="1"/>
  <c r="K1943" i="1"/>
  <c r="K1944" i="1"/>
  <c r="K1945" i="1"/>
  <c r="K1946" i="1"/>
  <c r="K1947" i="1"/>
  <c r="K1948" i="1"/>
  <c r="K1949" i="1"/>
  <c r="K1950" i="1"/>
  <c r="K1951" i="1"/>
  <c r="K1952" i="1"/>
  <c r="K1953" i="1"/>
  <c r="K1954" i="1"/>
  <c r="K1955" i="1"/>
  <c r="K1956" i="1"/>
  <c r="K1957" i="1"/>
  <c r="K1958" i="1"/>
  <c r="K1959" i="1"/>
  <c r="K1960" i="1"/>
  <c r="K1961" i="1"/>
  <c r="K1962" i="1"/>
  <c r="K1963" i="1"/>
  <c r="K1964" i="1"/>
  <c r="K1965" i="1"/>
  <c r="K1966" i="1"/>
  <c r="K1967" i="1"/>
  <c r="K1968" i="1"/>
  <c r="K1969" i="1"/>
  <c r="K1970" i="1"/>
  <c r="K1971" i="1"/>
  <c r="K1972" i="1"/>
  <c r="K1973" i="1"/>
  <c r="K1974" i="1"/>
  <c r="K1975" i="1"/>
  <c r="K1976" i="1"/>
  <c r="K1977" i="1"/>
  <c r="K1978" i="1"/>
  <c r="K1979" i="1"/>
  <c r="K1980" i="1"/>
  <c r="K1981" i="1"/>
  <c r="K1982" i="1"/>
  <c r="K1983" i="1"/>
  <c r="K1984" i="1"/>
  <c r="K1985" i="1"/>
  <c r="K1986" i="1"/>
  <c r="K1987" i="1"/>
  <c r="K1988" i="1"/>
  <c r="K1989" i="1"/>
  <c r="K1990" i="1"/>
  <c r="K1991" i="1"/>
  <c r="K1992" i="1"/>
  <c r="K1993" i="1"/>
  <c r="K1994" i="1"/>
  <c r="K1995" i="1"/>
  <c r="K1996" i="1"/>
  <c r="K1997" i="1"/>
  <c r="K1998" i="1"/>
  <c r="K1999" i="1"/>
  <c r="K2000" i="1"/>
  <c r="K2001" i="1"/>
  <c r="K2002" i="1"/>
  <c r="K2003" i="1"/>
  <c r="K2004" i="1"/>
  <c r="K2005" i="1"/>
  <c r="K2006" i="1"/>
  <c r="K2007" i="1"/>
  <c r="K2008" i="1"/>
  <c r="K2009" i="1"/>
  <c r="K2010" i="1"/>
  <c r="K2011" i="1"/>
  <c r="K2012" i="1"/>
  <c r="K2013" i="1"/>
  <c r="K2014" i="1"/>
  <c r="K2015" i="1"/>
  <c r="K2016" i="1"/>
  <c r="K2017" i="1"/>
  <c r="K2018" i="1"/>
  <c r="K2019" i="1"/>
  <c r="K2020" i="1"/>
  <c r="K2021" i="1"/>
  <c r="K2022" i="1"/>
  <c r="K2023" i="1"/>
  <c r="K2024" i="1"/>
  <c r="K2025" i="1"/>
  <c r="K2026" i="1"/>
  <c r="K2027" i="1"/>
  <c r="K2028" i="1"/>
  <c r="K2029" i="1"/>
  <c r="K2030" i="1"/>
  <c r="K2031" i="1"/>
  <c r="K2032" i="1"/>
  <c r="K2033" i="1"/>
  <c r="K2034" i="1"/>
  <c r="K2035" i="1"/>
  <c r="K2036" i="1"/>
  <c r="K2037" i="1"/>
  <c r="K2038" i="1"/>
  <c r="K2039" i="1"/>
  <c r="K2040" i="1"/>
  <c r="K2041" i="1"/>
  <c r="K2042" i="1"/>
  <c r="K2043" i="1"/>
  <c r="K2044" i="1"/>
  <c r="K2045" i="1"/>
  <c r="K2046" i="1"/>
  <c r="K2047" i="1"/>
  <c r="K2048" i="1"/>
  <c r="K2049" i="1"/>
  <c r="K2050" i="1"/>
  <c r="K2051" i="1"/>
  <c r="K2052" i="1"/>
  <c r="K2053" i="1"/>
  <c r="K2054" i="1"/>
  <c r="K2055" i="1"/>
  <c r="K2056" i="1"/>
  <c r="K2057" i="1"/>
  <c r="K2058" i="1"/>
  <c r="K2059" i="1"/>
  <c r="K2060" i="1"/>
  <c r="K2061" i="1"/>
  <c r="K2062" i="1"/>
  <c r="K2063" i="1"/>
  <c r="K2064" i="1"/>
  <c r="K2065" i="1"/>
  <c r="K2066" i="1"/>
  <c r="K2067" i="1"/>
  <c r="K2068" i="1"/>
  <c r="K2069" i="1"/>
  <c r="K2070" i="1"/>
  <c r="K2071" i="1"/>
  <c r="K2072" i="1"/>
  <c r="K2073" i="1"/>
  <c r="K2074" i="1"/>
  <c r="K2075" i="1"/>
  <c r="K2076" i="1"/>
  <c r="K2077" i="1"/>
  <c r="K2078" i="1"/>
  <c r="K2079" i="1"/>
  <c r="K2080" i="1"/>
  <c r="K2081" i="1"/>
  <c r="K2082" i="1"/>
  <c r="K2083" i="1"/>
  <c r="K2084" i="1"/>
  <c r="K2085" i="1"/>
  <c r="K2086" i="1"/>
  <c r="K2087" i="1"/>
  <c r="K2088" i="1"/>
  <c r="K2089" i="1"/>
  <c r="K2090" i="1"/>
  <c r="K2091" i="1"/>
  <c r="K2092" i="1"/>
  <c r="K2093" i="1"/>
  <c r="K2094" i="1"/>
  <c r="K2095" i="1"/>
  <c r="K2096" i="1"/>
  <c r="K2097" i="1"/>
  <c r="K2098" i="1"/>
  <c r="K2099" i="1"/>
  <c r="K2100" i="1"/>
  <c r="K2101" i="1"/>
  <c r="K2102" i="1"/>
  <c r="K2103" i="1"/>
  <c r="K2104" i="1"/>
  <c r="K2105" i="1"/>
  <c r="K2106" i="1"/>
  <c r="K2107" i="1"/>
  <c r="K2108" i="1"/>
  <c r="K2109" i="1"/>
  <c r="K2110" i="1"/>
  <c r="K2111" i="1"/>
  <c r="K2112" i="1"/>
  <c r="K2113" i="1"/>
  <c r="K2114" i="1"/>
  <c r="K2115" i="1"/>
  <c r="K2116" i="1"/>
  <c r="K2117" i="1"/>
  <c r="K2118" i="1"/>
  <c r="K2119" i="1"/>
  <c r="K2120" i="1"/>
  <c r="K2121" i="1"/>
  <c r="K2122" i="1"/>
  <c r="K2123" i="1"/>
  <c r="K2124" i="1"/>
  <c r="K2125" i="1"/>
  <c r="K2126" i="1"/>
  <c r="K2127" i="1"/>
  <c r="K2128" i="1"/>
  <c r="K2129" i="1"/>
  <c r="K2130" i="1"/>
  <c r="K2131" i="1"/>
  <c r="K2132" i="1"/>
  <c r="K2133" i="1"/>
  <c r="K2134" i="1"/>
  <c r="K2135" i="1"/>
  <c r="K2136" i="1"/>
  <c r="K2137" i="1"/>
  <c r="K2138" i="1"/>
  <c r="K2139" i="1"/>
  <c r="K2140" i="1"/>
  <c r="K2141" i="1"/>
  <c r="K2142" i="1"/>
  <c r="K2143" i="1"/>
  <c r="K2144" i="1"/>
  <c r="K2145" i="1"/>
  <c r="K2146" i="1"/>
  <c r="K2147" i="1"/>
  <c r="K2148" i="1"/>
  <c r="K2149" i="1"/>
  <c r="K2150" i="1"/>
  <c r="K2151" i="1"/>
  <c r="K2152" i="1"/>
  <c r="K2153" i="1"/>
  <c r="K2154" i="1"/>
  <c r="K2155" i="1"/>
  <c r="K2156" i="1"/>
  <c r="K2157" i="1"/>
  <c r="K2158" i="1"/>
  <c r="K2159" i="1"/>
  <c r="K2160" i="1"/>
  <c r="K2161" i="1"/>
  <c r="K2162" i="1"/>
  <c r="K2163" i="1"/>
  <c r="K2164" i="1"/>
  <c r="K2165" i="1"/>
  <c r="K2166" i="1"/>
  <c r="K2167" i="1"/>
  <c r="K2168" i="1"/>
  <c r="K2169" i="1"/>
  <c r="K2170" i="1"/>
  <c r="K2171" i="1"/>
  <c r="K2172" i="1"/>
  <c r="K2173" i="1"/>
  <c r="K2174" i="1"/>
  <c r="K2175" i="1"/>
  <c r="K2176" i="1"/>
  <c r="K2177" i="1"/>
  <c r="K2178" i="1"/>
  <c r="K2179" i="1"/>
  <c r="K2180" i="1"/>
  <c r="K2181" i="1"/>
  <c r="K2182" i="1"/>
  <c r="K2183" i="1"/>
  <c r="K2184" i="1"/>
  <c r="K2185" i="1"/>
  <c r="K2186" i="1"/>
  <c r="K2187" i="1"/>
  <c r="K2188" i="1"/>
  <c r="K2189" i="1"/>
  <c r="K2190" i="1"/>
  <c r="K2191" i="1"/>
  <c r="K2192" i="1"/>
  <c r="K2193" i="1"/>
  <c r="K2194" i="1"/>
  <c r="K2195" i="1"/>
  <c r="K2196" i="1"/>
  <c r="K2197" i="1"/>
  <c r="K2198" i="1"/>
  <c r="K2199" i="1"/>
  <c r="K2200" i="1"/>
  <c r="K2201" i="1"/>
  <c r="K2202" i="1"/>
  <c r="K2203" i="1"/>
  <c r="K2204" i="1"/>
  <c r="K2205" i="1"/>
  <c r="K2206" i="1"/>
  <c r="K2207" i="1"/>
  <c r="K2208" i="1"/>
  <c r="K2209" i="1"/>
  <c r="K2210" i="1"/>
  <c r="K2211" i="1"/>
  <c r="K2212" i="1"/>
  <c r="K2213" i="1"/>
  <c r="K2214" i="1"/>
  <c r="K2215" i="1"/>
  <c r="K2216" i="1"/>
  <c r="K2217" i="1"/>
  <c r="K2218" i="1"/>
  <c r="K2219" i="1"/>
  <c r="K2220" i="1"/>
  <c r="K2221" i="1"/>
  <c r="K2222" i="1"/>
  <c r="K2223" i="1"/>
  <c r="K2224" i="1"/>
  <c r="K2225" i="1"/>
  <c r="K2226" i="1"/>
  <c r="K2227" i="1"/>
  <c r="K2228" i="1"/>
  <c r="K2229" i="1"/>
  <c r="K2230" i="1"/>
  <c r="K2231" i="1"/>
  <c r="K2232" i="1"/>
  <c r="K2233" i="1"/>
  <c r="K2234" i="1"/>
  <c r="K2235" i="1"/>
  <c r="K2236" i="1"/>
  <c r="K2237" i="1"/>
  <c r="K2238" i="1"/>
  <c r="K2239" i="1"/>
  <c r="K2240" i="1"/>
  <c r="K2241" i="1"/>
  <c r="K2242" i="1"/>
  <c r="K2243" i="1"/>
  <c r="K2244" i="1"/>
  <c r="K2245" i="1"/>
  <c r="K2246" i="1"/>
  <c r="K2247" i="1"/>
  <c r="K2248" i="1"/>
  <c r="K2249" i="1"/>
  <c r="K2250" i="1"/>
  <c r="K2251" i="1"/>
  <c r="K2252" i="1"/>
  <c r="K2253" i="1"/>
  <c r="K2254" i="1"/>
  <c r="K2255" i="1"/>
  <c r="K2256" i="1"/>
  <c r="K2257" i="1"/>
  <c r="K2258" i="1"/>
  <c r="K2259" i="1"/>
  <c r="K2260" i="1"/>
  <c r="K2261" i="1"/>
  <c r="K2262" i="1"/>
  <c r="K2263" i="1"/>
  <c r="K2264" i="1"/>
  <c r="K2265" i="1"/>
  <c r="K2266" i="1"/>
  <c r="K2267" i="1"/>
  <c r="K2268" i="1"/>
  <c r="K2269" i="1"/>
  <c r="K2270" i="1"/>
  <c r="K2271" i="1"/>
  <c r="K2272" i="1"/>
  <c r="K2273" i="1"/>
  <c r="K2274" i="1"/>
  <c r="K2275" i="1"/>
  <c r="K2276" i="1"/>
  <c r="K2277" i="1"/>
  <c r="K2278" i="1"/>
  <c r="K2279" i="1"/>
  <c r="K2280" i="1"/>
  <c r="K2281" i="1"/>
  <c r="K2282" i="1"/>
  <c r="K2283" i="1"/>
  <c r="K2284" i="1"/>
  <c r="K2285" i="1"/>
  <c r="K2286" i="1"/>
  <c r="K2287" i="1"/>
  <c r="K2288" i="1"/>
  <c r="K2289" i="1"/>
  <c r="K2290" i="1"/>
  <c r="K2291" i="1"/>
  <c r="K2292" i="1"/>
  <c r="K2293" i="1"/>
  <c r="K2294" i="1"/>
  <c r="K2295" i="1"/>
  <c r="K2296" i="1"/>
  <c r="K2297" i="1"/>
  <c r="K2298" i="1"/>
  <c r="K2299" i="1"/>
  <c r="K2300" i="1"/>
  <c r="K2301" i="1"/>
  <c r="K2302" i="1"/>
  <c r="K2303" i="1"/>
  <c r="K2304" i="1"/>
  <c r="K2305" i="1"/>
  <c r="K2306" i="1"/>
  <c r="K2307" i="1"/>
  <c r="K2308" i="1"/>
  <c r="K2309" i="1"/>
  <c r="K2310" i="1"/>
  <c r="K2311" i="1"/>
  <c r="K2312" i="1"/>
  <c r="K2313" i="1"/>
  <c r="K2314" i="1"/>
  <c r="K2315" i="1"/>
  <c r="K2316" i="1"/>
  <c r="K2317" i="1"/>
  <c r="K2318" i="1"/>
  <c r="K2319" i="1"/>
  <c r="K2320" i="1"/>
  <c r="K2321" i="1"/>
  <c r="K2322" i="1"/>
  <c r="K2323" i="1"/>
  <c r="K2324" i="1"/>
  <c r="K2325" i="1"/>
  <c r="K2326" i="1"/>
  <c r="K2327" i="1"/>
  <c r="K2328" i="1"/>
  <c r="K2329" i="1"/>
  <c r="K2330" i="1"/>
  <c r="K2331" i="1"/>
  <c r="K2332" i="1"/>
  <c r="K2333" i="1"/>
  <c r="K2334" i="1"/>
  <c r="K2335" i="1"/>
  <c r="K2336" i="1"/>
  <c r="K2337" i="1"/>
  <c r="K2338" i="1"/>
  <c r="K2339" i="1"/>
  <c r="K2340" i="1"/>
  <c r="K2341" i="1"/>
  <c r="K2342" i="1"/>
  <c r="K2343" i="1"/>
  <c r="K2344" i="1"/>
  <c r="K2345" i="1"/>
  <c r="K2346" i="1"/>
  <c r="K2347" i="1"/>
  <c r="K2348" i="1"/>
  <c r="K2349" i="1"/>
  <c r="K2350" i="1"/>
  <c r="K2351" i="1"/>
  <c r="K2352" i="1"/>
  <c r="K2353" i="1"/>
  <c r="K2354" i="1"/>
  <c r="K2355" i="1"/>
  <c r="K2356" i="1"/>
  <c r="K2357" i="1"/>
  <c r="K2358" i="1"/>
  <c r="K2359" i="1"/>
  <c r="K2360" i="1"/>
  <c r="K2361" i="1"/>
  <c r="K2362" i="1"/>
  <c r="K2363" i="1"/>
  <c r="K2364" i="1"/>
  <c r="K2365" i="1"/>
  <c r="K2366" i="1"/>
  <c r="K2367" i="1"/>
  <c r="K2368" i="1"/>
  <c r="K2369" i="1"/>
  <c r="K2370" i="1"/>
  <c r="K2371" i="1"/>
  <c r="K2372" i="1"/>
  <c r="K2373" i="1"/>
  <c r="K2374" i="1"/>
  <c r="K2375" i="1"/>
  <c r="K2376" i="1"/>
  <c r="K2377" i="1"/>
  <c r="K2378" i="1"/>
  <c r="K2379" i="1"/>
  <c r="K2380" i="1"/>
  <c r="K2381" i="1"/>
  <c r="K2382" i="1"/>
  <c r="K2383" i="1"/>
  <c r="K2384" i="1"/>
  <c r="K2385" i="1"/>
  <c r="K2386" i="1"/>
  <c r="K2387" i="1"/>
  <c r="K2388" i="1"/>
  <c r="K2389" i="1"/>
  <c r="K2390" i="1"/>
  <c r="K2391" i="1"/>
  <c r="K2392" i="1"/>
  <c r="K2393" i="1"/>
  <c r="K2394" i="1"/>
  <c r="K2395" i="1"/>
  <c r="K2396" i="1"/>
  <c r="K2397" i="1"/>
  <c r="K2398" i="1"/>
  <c r="K2399" i="1"/>
  <c r="K2400" i="1"/>
  <c r="K2401" i="1"/>
  <c r="K2402" i="1"/>
  <c r="K2403" i="1"/>
  <c r="K2404" i="1"/>
  <c r="K2405" i="1"/>
  <c r="K2406" i="1"/>
  <c r="K2407" i="1"/>
  <c r="K2408" i="1"/>
  <c r="K2409" i="1"/>
  <c r="K2410" i="1"/>
  <c r="K2411" i="1"/>
  <c r="K2412" i="1"/>
  <c r="K2413" i="1"/>
  <c r="K2414" i="1"/>
  <c r="K2415" i="1"/>
  <c r="K2416" i="1"/>
  <c r="K2417" i="1"/>
  <c r="K2418" i="1"/>
  <c r="K2419" i="1"/>
  <c r="K2420" i="1"/>
  <c r="K2421" i="1"/>
  <c r="K2422" i="1"/>
  <c r="K2423" i="1"/>
  <c r="K2424" i="1"/>
  <c r="K2425" i="1"/>
  <c r="K2426" i="1"/>
  <c r="K2427" i="1"/>
  <c r="K2428" i="1"/>
  <c r="K2429" i="1"/>
  <c r="K2430" i="1"/>
  <c r="K2431" i="1"/>
  <c r="K2432" i="1"/>
  <c r="K2433" i="1"/>
  <c r="K2434" i="1"/>
  <c r="K2435" i="1"/>
  <c r="K2436" i="1"/>
  <c r="K2437" i="1"/>
  <c r="K2438" i="1"/>
  <c r="K2439" i="1"/>
  <c r="K2440" i="1"/>
  <c r="K2441" i="1"/>
  <c r="K2442" i="1"/>
  <c r="K2443" i="1"/>
  <c r="K2444" i="1"/>
  <c r="K2445" i="1"/>
  <c r="K2446" i="1"/>
  <c r="K2447" i="1"/>
  <c r="K2448" i="1"/>
  <c r="K2449" i="1"/>
  <c r="K2450" i="1"/>
  <c r="K2451" i="1"/>
  <c r="K2452" i="1"/>
  <c r="K2453" i="1"/>
  <c r="K2454" i="1"/>
  <c r="K2455" i="1"/>
  <c r="K2456" i="1"/>
  <c r="K2457" i="1"/>
  <c r="K2458" i="1"/>
  <c r="K2459" i="1"/>
  <c r="K2460" i="1"/>
  <c r="K2461" i="1"/>
  <c r="K2462" i="1"/>
  <c r="K2463" i="1"/>
  <c r="K2464" i="1"/>
  <c r="K2465" i="1"/>
  <c r="K2466" i="1"/>
  <c r="K2467" i="1"/>
  <c r="K2468" i="1"/>
  <c r="K2469" i="1"/>
  <c r="K2470" i="1"/>
  <c r="K2471" i="1"/>
  <c r="K2472" i="1"/>
  <c r="K2473" i="1"/>
  <c r="K2474" i="1"/>
  <c r="K2475" i="1"/>
  <c r="K2476" i="1"/>
  <c r="K2477" i="1"/>
  <c r="K2478" i="1"/>
  <c r="K2479" i="1"/>
  <c r="K2480" i="1"/>
  <c r="K2481" i="1"/>
  <c r="K2482" i="1"/>
  <c r="K2483" i="1"/>
  <c r="K2484" i="1"/>
  <c r="K2485" i="1"/>
  <c r="K2486" i="1"/>
  <c r="K2487" i="1"/>
  <c r="K2488" i="1"/>
  <c r="K2489" i="1"/>
  <c r="K2490" i="1"/>
  <c r="K2491" i="1"/>
  <c r="K2492" i="1"/>
  <c r="K2493" i="1"/>
  <c r="K2494" i="1"/>
  <c r="K2495" i="1"/>
  <c r="K2496" i="1"/>
  <c r="K2497" i="1"/>
  <c r="K2498" i="1"/>
  <c r="K2499" i="1"/>
  <c r="K2500" i="1"/>
  <c r="K2501" i="1"/>
  <c r="K2502" i="1"/>
  <c r="K2503" i="1"/>
  <c r="K2504" i="1"/>
  <c r="K2505" i="1"/>
  <c r="K2506" i="1"/>
  <c r="K2507" i="1"/>
  <c r="K2508" i="1"/>
  <c r="K2509" i="1"/>
  <c r="K2510" i="1"/>
  <c r="K2511" i="1"/>
  <c r="K2512" i="1"/>
  <c r="K2513" i="1"/>
  <c r="K2514" i="1"/>
  <c r="K2515" i="1"/>
  <c r="K2516" i="1"/>
  <c r="K2517" i="1"/>
  <c r="K2518" i="1"/>
  <c r="K2519" i="1"/>
  <c r="K2520" i="1"/>
  <c r="K2521" i="1"/>
  <c r="K2522" i="1"/>
  <c r="K2523" i="1"/>
  <c r="K2524" i="1"/>
  <c r="K2525" i="1"/>
  <c r="K2526" i="1"/>
  <c r="K2527" i="1"/>
  <c r="K2528" i="1"/>
  <c r="K2529" i="1"/>
  <c r="K2530" i="1"/>
  <c r="K2531" i="1"/>
  <c r="K2532" i="1"/>
  <c r="K2533" i="1"/>
  <c r="K2534" i="1"/>
  <c r="K2535" i="1"/>
  <c r="K2536" i="1"/>
  <c r="K2537" i="1"/>
  <c r="K2538" i="1"/>
  <c r="K2539" i="1"/>
  <c r="K2540" i="1"/>
  <c r="K2541" i="1"/>
  <c r="K2542" i="1"/>
  <c r="K2543" i="1"/>
  <c r="K2544" i="1"/>
  <c r="K2545" i="1"/>
  <c r="K2546" i="1"/>
  <c r="K2547" i="1"/>
  <c r="K2548" i="1"/>
  <c r="K2549" i="1"/>
  <c r="K2550" i="1"/>
  <c r="K2551" i="1"/>
  <c r="K2552" i="1"/>
  <c r="K2553" i="1"/>
  <c r="K2554" i="1"/>
  <c r="K2555" i="1"/>
  <c r="K2556" i="1"/>
  <c r="K2557" i="1"/>
  <c r="K2558" i="1"/>
  <c r="K2559" i="1"/>
  <c r="K2560" i="1"/>
  <c r="K2561" i="1"/>
  <c r="K2562" i="1"/>
  <c r="K2563" i="1"/>
  <c r="K2564" i="1"/>
  <c r="K2565" i="1"/>
  <c r="K2566" i="1"/>
  <c r="K2567" i="1"/>
  <c r="K2568" i="1"/>
  <c r="K2569" i="1"/>
  <c r="K2570" i="1"/>
  <c r="K2571" i="1"/>
  <c r="K2572" i="1"/>
  <c r="K2573" i="1"/>
  <c r="K2574" i="1"/>
  <c r="K2575" i="1"/>
  <c r="K2576" i="1"/>
  <c r="K2577" i="1"/>
  <c r="K2578" i="1"/>
  <c r="K2579" i="1"/>
  <c r="K2580" i="1"/>
  <c r="K2581" i="1"/>
  <c r="K2582" i="1"/>
  <c r="K2583" i="1"/>
  <c r="K2584" i="1"/>
  <c r="K2585" i="1"/>
  <c r="K2586" i="1"/>
  <c r="K2587" i="1"/>
  <c r="K2588" i="1"/>
  <c r="K2589" i="1"/>
  <c r="K2590" i="1"/>
  <c r="K2591" i="1"/>
  <c r="K2592" i="1"/>
  <c r="K2593" i="1"/>
  <c r="K2594" i="1"/>
  <c r="K2595" i="1"/>
  <c r="K2596" i="1"/>
  <c r="K2597" i="1"/>
  <c r="K2598" i="1"/>
  <c r="K2599" i="1"/>
  <c r="K2600" i="1"/>
  <c r="K2601" i="1"/>
  <c r="K2602" i="1"/>
  <c r="K2603" i="1"/>
  <c r="K2604" i="1"/>
  <c r="K2605" i="1"/>
  <c r="K2606" i="1"/>
  <c r="K2607" i="1"/>
  <c r="K2608" i="1"/>
  <c r="K2609" i="1"/>
  <c r="K2610" i="1"/>
  <c r="K2611" i="1"/>
  <c r="K2612" i="1"/>
  <c r="K2613" i="1"/>
  <c r="K2614" i="1"/>
  <c r="K2615" i="1"/>
  <c r="K2616" i="1"/>
  <c r="K2617" i="1"/>
  <c r="K2618" i="1"/>
  <c r="K2619" i="1"/>
  <c r="K2620" i="1"/>
  <c r="K2621" i="1"/>
  <c r="K2622" i="1"/>
  <c r="K2623" i="1"/>
  <c r="K2624" i="1"/>
  <c r="K2625" i="1"/>
  <c r="K2626" i="1"/>
  <c r="K2627" i="1"/>
  <c r="K2628" i="1"/>
  <c r="K2629" i="1"/>
  <c r="K2630" i="1"/>
  <c r="K2631" i="1"/>
  <c r="K2632" i="1"/>
  <c r="K2633" i="1"/>
  <c r="K2634" i="1"/>
  <c r="K2635" i="1"/>
  <c r="K2636" i="1"/>
  <c r="K2637" i="1"/>
  <c r="K2638" i="1"/>
  <c r="K2639" i="1"/>
  <c r="K2640" i="1"/>
  <c r="K2641" i="1"/>
  <c r="K2642" i="1"/>
  <c r="K2643" i="1"/>
  <c r="K2644" i="1"/>
  <c r="K2645" i="1"/>
  <c r="K2646" i="1"/>
  <c r="K2647" i="1"/>
  <c r="K2648" i="1"/>
  <c r="K2649" i="1"/>
  <c r="K2650" i="1"/>
  <c r="K2651" i="1"/>
  <c r="K2652" i="1"/>
  <c r="K2653" i="1"/>
  <c r="K2654" i="1"/>
  <c r="K2655" i="1"/>
  <c r="K2656" i="1"/>
  <c r="K2657" i="1"/>
  <c r="K2658" i="1"/>
  <c r="K2659" i="1"/>
  <c r="K2660" i="1"/>
  <c r="K2661" i="1"/>
  <c r="K2662" i="1"/>
  <c r="K2663" i="1"/>
  <c r="K2664" i="1"/>
  <c r="K2665" i="1"/>
  <c r="K2666" i="1"/>
  <c r="K2667" i="1"/>
  <c r="K2668" i="1"/>
  <c r="K2669" i="1"/>
  <c r="K2670" i="1"/>
  <c r="K2671" i="1"/>
  <c r="K2672" i="1"/>
  <c r="K2673" i="1"/>
  <c r="K2674" i="1"/>
  <c r="K2675" i="1"/>
  <c r="K2676" i="1"/>
  <c r="K2677" i="1"/>
  <c r="K2678" i="1"/>
  <c r="K2679" i="1"/>
  <c r="K2680" i="1"/>
  <c r="K2681" i="1"/>
  <c r="K2682" i="1"/>
  <c r="K2683" i="1"/>
  <c r="K2684" i="1"/>
  <c r="K2685" i="1"/>
  <c r="K2686" i="1"/>
  <c r="K2687" i="1"/>
  <c r="K2688" i="1"/>
  <c r="K2689" i="1"/>
  <c r="K2690" i="1"/>
  <c r="K2691" i="1"/>
  <c r="K2692" i="1"/>
  <c r="K2693" i="1"/>
  <c r="K2694" i="1"/>
  <c r="K2695" i="1"/>
  <c r="K2696" i="1"/>
  <c r="K2697" i="1"/>
  <c r="K2698" i="1"/>
  <c r="K2699" i="1"/>
  <c r="K2700" i="1"/>
  <c r="K2701" i="1"/>
  <c r="K2702" i="1"/>
  <c r="K2703" i="1"/>
  <c r="K2704" i="1"/>
  <c r="K2705" i="1"/>
  <c r="K2706" i="1"/>
  <c r="K2707" i="1"/>
  <c r="K2708" i="1"/>
  <c r="K2709" i="1"/>
  <c r="K2710" i="1"/>
  <c r="K2711" i="1"/>
  <c r="K2712" i="1"/>
  <c r="K2713" i="1"/>
  <c r="K2714" i="1"/>
  <c r="K2715" i="1"/>
  <c r="K2716" i="1"/>
  <c r="K2717" i="1"/>
  <c r="K2718" i="1"/>
  <c r="K2719" i="1"/>
  <c r="K2720" i="1"/>
  <c r="K2721" i="1"/>
  <c r="K2722" i="1"/>
  <c r="K2723" i="1"/>
  <c r="K2724" i="1"/>
  <c r="K2725" i="1"/>
  <c r="K2726" i="1"/>
  <c r="K2727" i="1"/>
  <c r="K2728" i="1"/>
  <c r="K2729" i="1"/>
  <c r="K2730" i="1"/>
  <c r="K2731" i="1"/>
  <c r="K2732" i="1"/>
  <c r="K2733" i="1"/>
  <c r="K2734" i="1"/>
  <c r="K2735" i="1"/>
  <c r="K2736" i="1"/>
  <c r="K2737" i="1"/>
  <c r="K2738" i="1"/>
  <c r="K2739" i="1"/>
  <c r="K2740" i="1"/>
  <c r="K2741" i="1"/>
  <c r="K2742" i="1"/>
  <c r="K2743" i="1"/>
  <c r="K2744" i="1"/>
  <c r="K2745" i="1"/>
  <c r="K2746" i="1"/>
  <c r="K2747" i="1"/>
  <c r="K2748" i="1"/>
  <c r="K2749" i="1"/>
  <c r="K2750" i="1"/>
  <c r="K2751" i="1"/>
  <c r="K2752" i="1"/>
  <c r="K2753" i="1"/>
  <c r="K2754" i="1"/>
  <c r="K2755" i="1"/>
  <c r="K2756" i="1"/>
  <c r="K2757" i="1"/>
  <c r="K2758" i="1"/>
  <c r="K2759" i="1"/>
  <c r="K2760" i="1"/>
  <c r="K2761" i="1"/>
  <c r="K2762" i="1"/>
  <c r="K2763" i="1"/>
  <c r="K2764" i="1"/>
  <c r="K2765" i="1"/>
  <c r="K2766" i="1"/>
  <c r="K2767" i="1"/>
  <c r="K2768" i="1"/>
  <c r="K2769" i="1"/>
  <c r="K2770" i="1"/>
  <c r="K2771" i="1"/>
  <c r="K2772" i="1"/>
  <c r="K2773" i="1"/>
  <c r="K2774" i="1"/>
  <c r="K2775" i="1"/>
  <c r="K2776" i="1"/>
  <c r="K2777" i="1"/>
  <c r="K2778" i="1"/>
  <c r="K2779" i="1"/>
  <c r="K2780" i="1"/>
  <c r="K2781" i="1"/>
  <c r="K2782" i="1"/>
  <c r="K2783" i="1"/>
  <c r="K2784" i="1"/>
  <c r="K2785" i="1"/>
  <c r="K2786" i="1"/>
  <c r="K2787" i="1"/>
  <c r="K2788" i="1"/>
  <c r="K2789" i="1"/>
  <c r="K2790" i="1"/>
  <c r="K2791" i="1"/>
  <c r="K2792" i="1"/>
  <c r="K2793" i="1"/>
  <c r="K2794" i="1"/>
  <c r="K2795" i="1"/>
  <c r="K2796" i="1"/>
  <c r="K2797" i="1"/>
  <c r="K2798" i="1"/>
  <c r="K2799" i="1"/>
  <c r="K2800" i="1"/>
  <c r="K2801" i="1"/>
  <c r="K2802" i="1"/>
  <c r="K2803" i="1"/>
  <c r="K2804" i="1"/>
  <c r="K2805" i="1"/>
  <c r="K2806" i="1"/>
  <c r="K2807" i="1"/>
  <c r="K2808" i="1"/>
  <c r="K2809" i="1"/>
  <c r="K2810" i="1"/>
  <c r="K2811" i="1"/>
  <c r="K2812" i="1"/>
  <c r="K2813" i="1"/>
  <c r="K2814" i="1"/>
  <c r="K2815" i="1"/>
  <c r="K2816" i="1"/>
  <c r="K2817" i="1"/>
  <c r="K2818" i="1"/>
  <c r="K2819" i="1"/>
  <c r="K2820" i="1"/>
  <c r="K2821" i="1"/>
  <c r="K2822" i="1"/>
  <c r="K2823" i="1"/>
  <c r="K2824" i="1"/>
  <c r="K2825" i="1"/>
  <c r="K2826" i="1"/>
  <c r="K2827" i="1"/>
  <c r="K2828" i="1"/>
  <c r="K2829" i="1"/>
  <c r="K2830" i="1"/>
  <c r="K2831" i="1"/>
  <c r="K2832" i="1"/>
  <c r="K2833" i="1"/>
  <c r="K2834" i="1"/>
  <c r="K2835" i="1"/>
  <c r="K2836" i="1"/>
  <c r="K2837" i="1"/>
  <c r="K2838" i="1"/>
  <c r="K2839" i="1"/>
  <c r="K2840" i="1"/>
  <c r="K2841" i="1"/>
  <c r="K2842" i="1"/>
  <c r="K2843" i="1"/>
  <c r="K2844" i="1"/>
  <c r="K2845" i="1"/>
  <c r="K2846" i="1"/>
  <c r="K2847" i="1"/>
  <c r="K2848" i="1"/>
  <c r="K2849" i="1"/>
  <c r="K2850" i="1"/>
  <c r="K2851" i="1"/>
  <c r="K2852" i="1"/>
  <c r="K2853" i="1"/>
  <c r="K2854" i="1"/>
  <c r="K2855" i="1"/>
  <c r="K2856" i="1"/>
  <c r="K2857" i="1"/>
  <c r="K2858" i="1"/>
  <c r="K2859" i="1"/>
  <c r="K2860" i="1"/>
  <c r="K2861" i="1"/>
  <c r="K2862" i="1"/>
  <c r="K2863" i="1"/>
  <c r="K2864" i="1"/>
  <c r="K2865" i="1"/>
  <c r="K2866" i="1"/>
  <c r="K2867" i="1"/>
  <c r="K2868" i="1"/>
  <c r="K2869" i="1"/>
  <c r="K2870" i="1"/>
  <c r="K2871" i="1"/>
  <c r="K2872" i="1"/>
  <c r="K2873" i="1"/>
  <c r="K2874" i="1"/>
  <c r="K2875" i="1"/>
  <c r="K2876" i="1"/>
  <c r="K2877" i="1"/>
  <c r="K2878" i="1"/>
  <c r="K2879" i="1"/>
  <c r="K2880" i="1"/>
  <c r="K2881" i="1"/>
  <c r="K2882" i="1"/>
  <c r="K2883" i="1"/>
  <c r="K2884" i="1"/>
  <c r="K2885" i="1"/>
  <c r="K2886" i="1"/>
  <c r="K2887" i="1"/>
  <c r="K2888" i="1"/>
  <c r="K2889" i="1"/>
  <c r="K2890" i="1"/>
  <c r="K2891" i="1"/>
  <c r="K2892" i="1"/>
  <c r="K2893" i="1"/>
  <c r="K2894" i="1"/>
  <c r="K2895" i="1"/>
  <c r="K2896" i="1"/>
  <c r="K2897" i="1"/>
  <c r="K2898" i="1"/>
  <c r="K2899" i="1"/>
  <c r="K2900" i="1"/>
  <c r="K2901" i="1"/>
  <c r="K2902" i="1"/>
  <c r="K2903" i="1"/>
  <c r="K2904" i="1"/>
  <c r="K2905" i="1"/>
  <c r="K2906" i="1"/>
  <c r="K2907" i="1"/>
  <c r="K2908" i="1"/>
  <c r="K2909" i="1"/>
  <c r="K2910" i="1"/>
  <c r="K2911" i="1"/>
  <c r="K2912" i="1"/>
  <c r="K2913" i="1"/>
  <c r="K2914" i="1"/>
  <c r="K2915" i="1"/>
  <c r="K2916" i="1"/>
  <c r="K2917" i="1"/>
  <c r="K2918" i="1"/>
  <c r="K2919" i="1"/>
  <c r="K2920" i="1"/>
  <c r="K2921" i="1"/>
  <c r="K2922" i="1"/>
  <c r="K2923" i="1"/>
  <c r="K2924" i="1"/>
  <c r="K2925" i="1"/>
  <c r="K2926" i="1"/>
  <c r="K2927" i="1"/>
  <c r="K2928" i="1"/>
  <c r="K2929" i="1"/>
  <c r="K2930" i="1"/>
  <c r="K2931" i="1"/>
  <c r="K2932" i="1"/>
  <c r="K2933" i="1"/>
  <c r="K2934" i="1"/>
  <c r="K2935" i="1"/>
  <c r="K2936" i="1"/>
  <c r="K2937" i="1"/>
  <c r="K2938" i="1"/>
  <c r="K2939" i="1"/>
  <c r="K2940" i="1"/>
  <c r="K2941" i="1"/>
  <c r="K2942" i="1"/>
  <c r="K2943" i="1"/>
  <c r="K2944" i="1"/>
  <c r="K2945" i="1"/>
  <c r="K2946" i="1"/>
  <c r="K2947" i="1"/>
  <c r="K2948" i="1"/>
  <c r="K2949" i="1"/>
  <c r="K2950" i="1"/>
  <c r="K2951" i="1"/>
  <c r="K2952" i="1"/>
  <c r="K2953" i="1"/>
  <c r="K2954" i="1"/>
  <c r="K2955" i="1"/>
  <c r="K2956" i="1"/>
  <c r="K2957" i="1"/>
  <c r="K2958" i="1"/>
  <c r="K2959" i="1"/>
  <c r="K2960" i="1"/>
  <c r="K2961" i="1"/>
  <c r="K2962" i="1"/>
  <c r="K2963" i="1"/>
  <c r="K2964" i="1"/>
  <c r="K2965" i="1"/>
  <c r="K2966" i="1"/>
  <c r="K2967" i="1"/>
  <c r="K2968" i="1"/>
  <c r="K2969" i="1"/>
  <c r="K2970" i="1"/>
  <c r="K2971" i="1"/>
  <c r="K2972" i="1"/>
  <c r="K2973" i="1"/>
  <c r="K2974" i="1"/>
  <c r="K2975" i="1"/>
  <c r="K2976" i="1"/>
  <c r="K2977" i="1"/>
  <c r="K2978" i="1"/>
  <c r="K2979" i="1"/>
  <c r="K2980" i="1"/>
  <c r="K2981" i="1"/>
  <c r="K2982" i="1"/>
  <c r="K2983" i="1"/>
  <c r="K2984" i="1"/>
  <c r="K2985" i="1"/>
  <c r="K2986" i="1"/>
  <c r="K2987" i="1"/>
  <c r="K2988" i="1"/>
  <c r="K2989" i="1"/>
  <c r="K2990" i="1"/>
  <c r="K2991" i="1"/>
  <c r="K2992" i="1"/>
  <c r="K2993" i="1"/>
  <c r="K2994" i="1"/>
  <c r="K2995" i="1"/>
  <c r="K2996" i="1"/>
  <c r="K2997" i="1"/>
  <c r="K2998" i="1"/>
  <c r="K2999" i="1"/>
  <c r="K3000" i="1"/>
  <c r="K3001" i="1"/>
  <c r="K3002" i="1"/>
  <c r="K3003" i="1"/>
  <c r="K3004" i="1"/>
  <c r="K3005" i="1"/>
  <c r="K3006" i="1"/>
  <c r="K3007" i="1"/>
  <c r="K3008" i="1"/>
  <c r="K3009" i="1"/>
  <c r="K3010" i="1"/>
  <c r="K3011" i="1"/>
  <c r="K3012" i="1"/>
  <c r="K3013" i="1"/>
  <c r="K3014" i="1"/>
  <c r="K3015" i="1"/>
  <c r="K3016" i="1"/>
  <c r="K3017" i="1"/>
  <c r="K3018" i="1"/>
  <c r="K3019" i="1"/>
  <c r="K3020" i="1"/>
  <c r="K3021" i="1"/>
  <c r="K3022" i="1"/>
  <c r="K3023" i="1"/>
  <c r="K3024" i="1"/>
  <c r="K3025" i="1"/>
  <c r="K3026" i="1"/>
  <c r="K3027" i="1"/>
  <c r="K3028" i="1"/>
  <c r="K3029" i="1"/>
  <c r="K3030" i="1"/>
  <c r="K3031" i="1"/>
  <c r="K3032" i="1"/>
  <c r="K3033" i="1"/>
  <c r="K3034" i="1"/>
  <c r="K3035" i="1"/>
  <c r="K3036" i="1"/>
  <c r="K3037" i="1"/>
  <c r="K3038" i="1"/>
  <c r="K3039" i="1"/>
  <c r="K3040" i="1"/>
  <c r="K3041" i="1"/>
  <c r="K3042" i="1"/>
  <c r="K3043" i="1"/>
  <c r="K3044" i="1"/>
  <c r="K3045" i="1"/>
  <c r="K3046" i="1"/>
  <c r="K3047" i="1"/>
  <c r="K3048" i="1"/>
  <c r="K3049" i="1"/>
  <c r="K3050" i="1"/>
  <c r="K3051" i="1"/>
  <c r="K3052" i="1"/>
  <c r="K3053" i="1"/>
  <c r="K3054" i="1"/>
  <c r="K3055" i="1"/>
  <c r="K3056" i="1"/>
  <c r="K3057" i="1"/>
  <c r="K3058" i="1"/>
  <c r="K3059" i="1"/>
  <c r="K3060" i="1"/>
  <c r="K3061" i="1"/>
  <c r="K3062" i="1"/>
  <c r="K3063" i="1"/>
  <c r="K3064" i="1"/>
  <c r="K3065" i="1"/>
  <c r="K3066" i="1"/>
  <c r="K3067" i="1"/>
  <c r="K3068" i="1"/>
  <c r="K3069" i="1"/>
  <c r="K3070" i="1"/>
  <c r="K3071" i="1"/>
  <c r="K3072" i="1"/>
  <c r="K3073" i="1"/>
  <c r="K3074" i="1"/>
  <c r="K3075" i="1"/>
  <c r="K3076" i="1"/>
  <c r="K3077" i="1"/>
  <c r="K3078" i="1"/>
  <c r="K3079" i="1"/>
  <c r="K3080" i="1"/>
  <c r="K3081" i="1"/>
  <c r="K3082" i="1"/>
  <c r="K3083" i="1"/>
  <c r="K3084" i="1"/>
  <c r="K3085" i="1"/>
  <c r="K3086" i="1"/>
  <c r="K3087" i="1"/>
  <c r="K3088" i="1"/>
  <c r="K3089" i="1"/>
  <c r="K3090" i="1"/>
  <c r="K3091" i="1"/>
  <c r="K3092" i="1"/>
  <c r="K3093" i="1"/>
  <c r="K3094" i="1"/>
  <c r="K3095" i="1"/>
  <c r="K3096" i="1"/>
  <c r="K3097" i="1"/>
  <c r="K3098" i="1"/>
  <c r="K3099" i="1"/>
  <c r="K3100" i="1"/>
  <c r="K3101" i="1"/>
  <c r="K3102" i="1"/>
  <c r="K3103" i="1"/>
  <c r="K3104" i="1"/>
  <c r="K3105" i="1"/>
  <c r="K3106" i="1"/>
  <c r="K3107" i="1"/>
  <c r="K3108" i="1"/>
  <c r="K3109" i="1"/>
  <c r="K3110" i="1"/>
  <c r="K3111" i="1"/>
  <c r="K3112" i="1"/>
  <c r="K3113" i="1"/>
  <c r="K3114" i="1"/>
  <c r="K3115" i="1"/>
  <c r="K3116" i="1"/>
  <c r="K3117" i="1"/>
  <c r="K3118" i="1"/>
  <c r="K3119" i="1"/>
  <c r="K3120" i="1"/>
  <c r="K3121" i="1"/>
  <c r="K3122" i="1"/>
  <c r="K3123" i="1"/>
  <c r="K3124" i="1"/>
  <c r="K3125" i="1"/>
  <c r="K3126" i="1"/>
  <c r="K3127" i="1"/>
  <c r="K3128" i="1"/>
  <c r="K3129" i="1"/>
  <c r="K3130" i="1"/>
  <c r="K3131" i="1"/>
  <c r="K3132" i="1"/>
  <c r="K3133" i="1"/>
  <c r="K3134" i="1"/>
  <c r="K3135" i="1"/>
  <c r="K3136" i="1"/>
  <c r="K3137" i="1"/>
  <c r="K3138" i="1"/>
  <c r="K3139" i="1"/>
  <c r="K3140" i="1"/>
  <c r="K3141" i="1"/>
  <c r="K3142" i="1"/>
  <c r="K3143" i="1"/>
  <c r="K3144" i="1"/>
  <c r="K3145" i="1"/>
  <c r="K3146" i="1"/>
  <c r="K3147" i="1"/>
  <c r="K3148" i="1"/>
  <c r="K3149" i="1"/>
  <c r="K3150" i="1"/>
  <c r="K3151" i="1"/>
  <c r="K3152" i="1"/>
  <c r="K3153" i="1"/>
  <c r="K3154" i="1"/>
  <c r="K3155" i="1"/>
  <c r="K3156" i="1"/>
  <c r="K3157" i="1"/>
  <c r="K3158" i="1"/>
  <c r="K3159" i="1"/>
  <c r="K3160" i="1"/>
  <c r="K3161" i="1"/>
  <c r="K3162" i="1"/>
  <c r="K3163" i="1"/>
  <c r="K3164" i="1"/>
  <c r="K3165" i="1"/>
  <c r="K3166" i="1"/>
  <c r="K3167" i="1"/>
  <c r="K3168" i="1"/>
  <c r="K3169" i="1"/>
  <c r="K3170" i="1"/>
  <c r="K3171" i="1"/>
  <c r="K3172" i="1"/>
  <c r="K3173" i="1"/>
  <c r="K3174" i="1"/>
  <c r="K3175" i="1"/>
  <c r="K3176" i="1"/>
  <c r="K3177" i="1"/>
  <c r="K3178" i="1"/>
  <c r="K3179" i="1"/>
  <c r="K3180" i="1"/>
  <c r="K3181" i="1"/>
  <c r="K3182" i="1"/>
  <c r="K3183" i="1"/>
  <c r="K3184" i="1"/>
  <c r="K3185" i="1"/>
  <c r="K3186" i="1"/>
  <c r="K3187" i="1"/>
  <c r="K3188" i="1"/>
  <c r="K3189" i="1"/>
  <c r="K3190" i="1"/>
  <c r="K3191" i="1"/>
  <c r="K3192" i="1"/>
  <c r="K3193" i="1"/>
  <c r="K3194" i="1"/>
  <c r="K3195" i="1"/>
  <c r="K3196" i="1"/>
  <c r="K3197" i="1"/>
  <c r="K3198" i="1"/>
  <c r="K3199" i="1"/>
  <c r="K3200" i="1"/>
  <c r="K3201" i="1"/>
  <c r="K3202" i="1"/>
  <c r="K3203" i="1"/>
  <c r="K3204" i="1"/>
  <c r="K3205" i="1"/>
  <c r="K3206" i="1"/>
  <c r="K3207" i="1"/>
  <c r="K3208" i="1"/>
  <c r="K3209" i="1"/>
  <c r="K3210" i="1"/>
  <c r="K3211" i="1"/>
  <c r="K3212" i="1"/>
  <c r="K3213" i="1"/>
  <c r="K3214" i="1"/>
  <c r="K3215" i="1"/>
  <c r="K3216" i="1"/>
  <c r="K3217" i="1"/>
  <c r="K3218" i="1"/>
  <c r="K3219" i="1"/>
  <c r="K3220" i="1"/>
  <c r="K3221" i="1"/>
  <c r="K3222" i="1"/>
  <c r="K3223" i="1"/>
  <c r="K3224" i="1"/>
  <c r="K3225" i="1"/>
  <c r="K3226" i="1"/>
  <c r="K3227" i="1"/>
  <c r="K3228" i="1"/>
  <c r="K3229" i="1"/>
  <c r="K3230" i="1"/>
  <c r="K3231" i="1"/>
  <c r="K3232" i="1"/>
  <c r="K3233" i="1"/>
  <c r="K3234" i="1"/>
  <c r="K3235" i="1"/>
  <c r="K3236" i="1"/>
  <c r="K3237" i="1"/>
  <c r="K3238" i="1"/>
  <c r="K3239" i="1"/>
  <c r="K3240" i="1"/>
  <c r="K3241" i="1"/>
  <c r="K3242" i="1"/>
  <c r="K3243" i="1"/>
  <c r="K3244" i="1"/>
  <c r="K3245" i="1"/>
  <c r="K3246" i="1"/>
  <c r="K3247" i="1"/>
  <c r="K3248" i="1"/>
  <c r="K3249" i="1"/>
  <c r="K3250" i="1"/>
  <c r="K3251" i="1"/>
  <c r="K3252" i="1"/>
  <c r="K3253" i="1"/>
  <c r="K3254" i="1"/>
  <c r="K3255" i="1"/>
  <c r="K3256" i="1"/>
  <c r="K3257" i="1"/>
  <c r="K3258" i="1"/>
  <c r="K3259" i="1"/>
  <c r="K3260" i="1"/>
  <c r="K3261" i="1"/>
  <c r="K3262" i="1"/>
  <c r="K3263" i="1"/>
  <c r="K3264" i="1"/>
  <c r="K3265" i="1"/>
  <c r="K3266" i="1"/>
  <c r="K3267" i="1"/>
  <c r="K3268" i="1"/>
  <c r="K3269" i="1"/>
  <c r="K3270" i="1"/>
  <c r="K3271" i="1"/>
  <c r="K3272" i="1"/>
  <c r="K3273" i="1"/>
  <c r="K3274" i="1"/>
  <c r="K3275" i="1"/>
  <c r="K3276" i="1"/>
  <c r="K3277" i="1"/>
  <c r="K3278" i="1"/>
  <c r="K3279" i="1"/>
  <c r="K3280" i="1"/>
  <c r="K3281" i="1"/>
  <c r="K3282" i="1"/>
  <c r="K3283" i="1"/>
  <c r="K3284" i="1"/>
  <c r="K3285" i="1"/>
  <c r="K3286" i="1"/>
  <c r="K3287" i="1"/>
  <c r="K3288" i="1"/>
  <c r="K3289" i="1"/>
  <c r="K3290" i="1"/>
  <c r="K3291" i="1"/>
  <c r="K3292" i="1"/>
  <c r="K3293" i="1"/>
  <c r="K3294" i="1"/>
  <c r="K3295" i="1"/>
  <c r="K3296" i="1"/>
  <c r="K3297" i="1"/>
  <c r="K3298" i="1"/>
  <c r="K3299" i="1"/>
  <c r="K3300" i="1"/>
  <c r="K3301" i="1"/>
  <c r="K3302" i="1"/>
  <c r="K3303" i="1"/>
  <c r="K3304" i="1"/>
  <c r="K3305" i="1"/>
  <c r="K3306" i="1"/>
  <c r="K3307" i="1"/>
  <c r="K3308" i="1"/>
  <c r="K3309" i="1"/>
  <c r="K3310" i="1"/>
  <c r="K3311" i="1"/>
  <c r="K3312" i="1"/>
  <c r="K3313" i="1"/>
  <c r="K3314" i="1"/>
  <c r="K3315" i="1"/>
  <c r="K3316" i="1"/>
  <c r="K3317" i="1"/>
  <c r="K3318" i="1"/>
  <c r="K3319" i="1"/>
  <c r="K3320" i="1"/>
  <c r="K3321" i="1"/>
  <c r="K3322" i="1"/>
  <c r="K3323" i="1"/>
  <c r="K3324" i="1"/>
  <c r="K3325" i="1"/>
  <c r="K3326" i="1"/>
  <c r="K3327" i="1"/>
  <c r="K3328" i="1"/>
  <c r="K3329" i="1"/>
  <c r="K3330" i="1"/>
  <c r="K3331" i="1"/>
  <c r="K3332" i="1"/>
  <c r="K3333" i="1"/>
  <c r="K3334" i="1"/>
  <c r="K3335" i="1"/>
  <c r="K3336" i="1"/>
  <c r="K3337" i="1"/>
  <c r="K3338" i="1"/>
  <c r="K3339" i="1"/>
  <c r="K3340" i="1"/>
  <c r="K3341" i="1"/>
  <c r="K3342" i="1"/>
  <c r="K3343" i="1"/>
  <c r="K3344" i="1"/>
  <c r="K3345" i="1"/>
  <c r="K3346" i="1"/>
  <c r="K3347" i="1"/>
  <c r="K3348" i="1"/>
  <c r="K3349" i="1"/>
  <c r="K3350" i="1"/>
  <c r="K3351" i="1"/>
  <c r="K3352" i="1"/>
  <c r="K3353" i="1"/>
  <c r="K3354" i="1"/>
  <c r="K3355" i="1"/>
  <c r="K3356" i="1"/>
  <c r="K3357" i="1"/>
  <c r="K3358" i="1"/>
  <c r="K3359" i="1"/>
  <c r="K3360" i="1"/>
  <c r="K3361" i="1"/>
  <c r="K3362" i="1"/>
  <c r="K3363" i="1"/>
  <c r="K3364" i="1"/>
  <c r="K3365" i="1"/>
  <c r="K3366" i="1"/>
  <c r="K3367" i="1"/>
  <c r="K3368" i="1"/>
  <c r="K3369" i="1"/>
  <c r="K3370" i="1"/>
  <c r="K3371" i="1"/>
  <c r="K3372" i="1"/>
  <c r="K3373" i="1"/>
  <c r="K3374" i="1"/>
  <c r="K3375" i="1"/>
  <c r="K3376" i="1"/>
  <c r="K3377" i="1"/>
  <c r="K3378" i="1"/>
  <c r="K3379" i="1"/>
  <c r="K3380" i="1"/>
  <c r="K3381" i="1"/>
  <c r="K3382" i="1"/>
  <c r="K3383" i="1"/>
  <c r="K3384" i="1"/>
  <c r="K3385" i="1"/>
  <c r="K3386" i="1"/>
  <c r="K3387" i="1"/>
  <c r="K3388" i="1"/>
  <c r="K3389" i="1"/>
  <c r="K3390" i="1"/>
  <c r="K3391" i="1"/>
  <c r="K3392" i="1"/>
  <c r="K3393" i="1"/>
  <c r="K3394" i="1"/>
  <c r="K3395" i="1"/>
  <c r="K3396" i="1"/>
  <c r="K3397" i="1"/>
  <c r="K3398" i="1"/>
  <c r="K3399" i="1"/>
  <c r="K3400" i="1"/>
  <c r="K3401" i="1"/>
  <c r="K3402" i="1"/>
  <c r="K3403" i="1"/>
  <c r="K3404" i="1"/>
  <c r="K3405" i="1"/>
  <c r="K3406" i="1"/>
  <c r="K3407" i="1"/>
  <c r="K3408" i="1"/>
  <c r="K3409" i="1"/>
  <c r="K3410" i="1"/>
  <c r="K3411" i="1"/>
  <c r="K3412" i="1"/>
  <c r="K3413" i="1"/>
  <c r="K3414" i="1"/>
  <c r="K3415" i="1"/>
  <c r="K3416" i="1"/>
  <c r="K3417" i="1"/>
  <c r="K3418" i="1"/>
  <c r="K3419" i="1"/>
  <c r="K3420" i="1"/>
  <c r="K3421" i="1"/>
  <c r="K3422" i="1"/>
  <c r="K3423" i="1"/>
  <c r="K3424" i="1"/>
  <c r="K3425" i="1"/>
  <c r="K3426" i="1"/>
  <c r="K3427" i="1"/>
  <c r="K3428" i="1"/>
  <c r="K3429" i="1"/>
  <c r="K3430" i="1"/>
  <c r="K3431" i="1"/>
  <c r="K3432" i="1"/>
  <c r="K3433" i="1"/>
  <c r="K3434" i="1"/>
  <c r="K3435" i="1"/>
  <c r="K3436" i="1"/>
  <c r="K3437" i="1"/>
  <c r="K3438" i="1"/>
  <c r="K3439" i="1"/>
  <c r="K3440" i="1"/>
  <c r="K3441" i="1"/>
  <c r="K3442" i="1"/>
  <c r="K3443" i="1"/>
  <c r="K3444" i="1"/>
  <c r="K3445" i="1"/>
  <c r="K3446" i="1"/>
  <c r="K3447" i="1"/>
  <c r="K3448" i="1"/>
  <c r="K3449" i="1"/>
  <c r="K3450" i="1"/>
  <c r="K3451" i="1"/>
  <c r="K3452" i="1"/>
  <c r="K3453" i="1"/>
  <c r="K3454" i="1"/>
  <c r="K3455" i="1"/>
  <c r="K3456" i="1"/>
  <c r="K3457" i="1"/>
  <c r="K3458" i="1"/>
  <c r="K3459" i="1"/>
  <c r="K3460" i="1"/>
  <c r="K3461" i="1"/>
  <c r="K3462" i="1"/>
  <c r="K3463" i="1"/>
  <c r="K3464" i="1"/>
  <c r="K3465" i="1"/>
  <c r="K3466" i="1"/>
  <c r="K3467" i="1"/>
  <c r="K3468" i="1"/>
  <c r="K3469" i="1"/>
  <c r="K3470" i="1"/>
  <c r="K3471" i="1"/>
  <c r="K3472" i="1"/>
  <c r="K3473" i="1"/>
  <c r="K3474" i="1"/>
  <c r="K3475" i="1"/>
  <c r="K3476" i="1"/>
  <c r="K3477" i="1"/>
  <c r="K3478" i="1"/>
  <c r="K3479" i="1"/>
  <c r="K3480" i="1"/>
  <c r="K3481" i="1"/>
  <c r="K3482" i="1"/>
  <c r="K3483" i="1"/>
  <c r="K3484" i="1"/>
  <c r="K3485" i="1"/>
  <c r="K3486" i="1"/>
  <c r="K3487" i="1"/>
  <c r="K3488" i="1"/>
  <c r="K3489" i="1"/>
  <c r="K3490" i="1"/>
  <c r="K3491" i="1"/>
  <c r="K3492" i="1"/>
  <c r="K3493" i="1"/>
  <c r="K3494" i="1"/>
  <c r="K3495" i="1"/>
  <c r="K3496" i="1"/>
  <c r="K3497" i="1"/>
  <c r="K3498" i="1"/>
  <c r="K3499" i="1"/>
  <c r="K3500" i="1"/>
  <c r="K3501" i="1"/>
  <c r="K3502" i="1"/>
  <c r="K3503" i="1"/>
  <c r="K3504" i="1"/>
  <c r="K3505" i="1"/>
  <c r="K3506" i="1"/>
  <c r="K3507" i="1"/>
  <c r="K3508" i="1"/>
  <c r="K3509" i="1"/>
  <c r="K3510" i="1"/>
  <c r="K3511" i="1"/>
  <c r="K3512" i="1"/>
  <c r="K3513" i="1"/>
  <c r="K3514" i="1"/>
  <c r="K3515" i="1"/>
  <c r="K3516" i="1"/>
  <c r="K3517" i="1"/>
  <c r="K3518" i="1"/>
  <c r="K3519" i="1"/>
  <c r="K3520" i="1"/>
  <c r="K3521" i="1"/>
  <c r="K3522" i="1"/>
  <c r="K3523" i="1"/>
  <c r="K3524" i="1"/>
  <c r="K3525" i="1"/>
  <c r="K3526" i="1"/>
  <c r="K3527" i="1"/>
  <c r="K3528" i="1"/>
  <c r="K3529" i="1"/>
  <c r="K3530" i="1"/>
  <c r="K3531" i="1"/>
  <c r="K3532" i="1"/>
  <c r="K3533" i="1"/>
  <c r="K3534" i="1"/>
  <c r="K3535" i="1"/>
  <c r="K3536" i="1"/>
  <c r="K3537" i="1"/>
  <c r="K3538" i="1"/>
  <c r="K3539" i="1"/>
  <c r="K3540" i="1"/>
  <c r="K3541" i="1"/>
  <c r="K3542" i="1"/>
  <c r="K3543" i="1"/>
  <c r="K3544" i="1"/>
  <c r="K3545" i="1"/>
  <c r="K3546" i="1"/>
  <c r="K3547" i="1"/>
  <c r="K3548" i="1"/>
  <c r="K3549" i="1"/>
  <c r="K3550" i="1"/>
  <c r="K3551" i="1"/>
  <c r="K3552" i="1"/>
  <c r="K3553" i="1"/>
  <c r="K3554" i="1"/>
  <c r="K3555" i="1"/>
  <c r="K3556" i="1"/>
  <c r="K3557" i="1"/>
  <c r="K3558" i="1"/>
  <c r="K3559" i="1"/>
  <c r="K3560" i="1"/>
  <c r="K3561" i="1"/>
  <c r="K3562" i="1"/>
  <c r="K3563" i="1"/>
  <c r="K3564" i="1"/>
  <c r="K3565" i="1"/>
  <c r="K3566" i="1"/>
  <c r="K3567" i="1"/>
  <c r="K3568" i="1"/>
  <c r="K3569" i="1"/>
  <c r="K3570" i="1"/>
  <c r="K3571" i="1"/>
  <c r="K3572" i="1"/>
  <c r="K3573" i="1"/>
  <c r="K3574" i="1"/>
  <c r="K3575" i="1"/>
  <c r="K3576" i="1"/>
  <c r="K3577" i="1"/>
  <c r="K3578" i="1"/>
  <c r="K3579" i="1"/>
  <c r="K3580" i="1"/>
  <c r="K3581" i="1"/>
  <c r="K3582" i="1"/>
  <c r="K3583" i="1"/>
  <c r="K3584" i="1"/>
  <c r="K3585" i="1"/>
  <c r="K3586" i="1"/>
  <c r="K3587" i="1"/>
  <c r="K3588" i="1"/>
  <c r="K3589" i="1"/>
  <c r="K3590" i="1"/>
  <c r="K3591" i="1"/>
  <c r="K3592" i="1"/>
  <c r="K3593" i="1"/>
  <c r="K3594" i="1"/>
  <c r="K3595" i="1"/>
  <c r="K3596" i="1"/>
  <c r="K3597" i="1"/>
  <c r="K3598" i="1"/>
  <c r="K3599" i="1"/>
  <c r="K3600" i="1"/>
  <c r="K3601" i="1"/>
  <c r="K3602" i="1"/>
  <c r="K3603" i="1"/>
  <c r="K3604" i="1"/>
  <c r="K3605" i="1"/>
  <c r="K3606" i="1"/>
  <c r="K3607" i="1"/>
  <c r="K3608" i="1"/>
  <c r="K3609" i="1"/>
  <c r="K3610" i="1"/>
  <c r="K3611" i="1"/>
  <c r="K3612" i="1"/>
  <c r="K3613" i="1"/>
  <c r="K3614" i="1"/>
  <c r="K3615" i="1"/>
  <c r="K3616" i="1"/>
  <c r="K3617" i="1"/>
  <c r="K3618" i="1"/>
  <c r="K3619" i="1"/>
  <c r="K3620" i="1"/>
  <c r="K3621" i="1"/>
  <c r="K3622" i="1"/>
  <c r="K3623" i="1"/>
  <c r="K3624" i="1"/>
  <c r="K3625" i="1"/>
  <c r="K3626" i="1"/>
  <c r="K3627" i="1"/>
  <c r="K3628" i="1"/>
  <c r="K3629" i="1"/>
  <c r="K3630" i="1"/>
  <c r="K3631" i="1"/>
  <c r="K3632" i="1"/>
  <c r="K3633" i="1"/>
  <c r="K3634" i="1"/>
  <c r="K3635" i="1"/>
  <c r="K3636" i="1"/>
  <c r="K3637" i="1"/>
  <c r="K3638" i="1"/>
  <c r="K3639" i="1"/>
  <c r="K3640" i="1"/>
  <c r="K3641" i="1"/>
  <c r="K3642" i="1"/>
  <c r="K3643" i="1"/>
  <c r="K3644" i="1"/>
  <c r="K3645" i="1"/>
  <c r="K3646" i="1"/>
  <c r="K3647" i="1"/>
  <c r="K3648" i="1"/>
  <c r="K3649" i="1"/>
  <c r="K3650" i="1"/>
  <c r="K3651" i="1"/>
  <c r="K3652" i="1"/>
  <c r="K3653" i="1"/>
  <c r="K3654" i="1"/>
  <c r="K3655" i="1"/>
  <c r="K3656" i="1"/>
  <c r="K3657" i="1"/>
  <c r="K3658" i="1"/>
  <c r="K3659" i="1"/>
  <c r="K3660" i="1"/>
  <c r="K3661" i="1"/>
  <c r="K3662" i="1"/>
  <c r="K3663" i="1"/>
  <c r="K3664" i="1"/>
  <c r="K3665" i="1"/>
  <c r="K3666" i="1"/>
  <c r="K3667" i="1"/>
  <c r="K3668" i="1"/>
  <c r="K3669" i="1"/>
  <c r="K3670" i="1"/>
  <c r="K3671" i="1"/>
  <c r="K3672" i="1"/>
  <c r="K3673" i="1"/>
  <c r="K3674" i="1"/>
  <c r="K3675" i="1"/>
  <c r="K3676" i="1"/>
  <c r="K3677" i="1"/>
  <c r="K3678" i="1"/>
  <c r="K3679" i="1"/>
  <c r="K3680" i="1"/>
  <c r="K3681" i="1"/>
  <c r="K3682" i="1"/>
  <c r="K3683" i="1"/>
  <c r="K3684" i="1"/>
  <c r="K3685" i="1"/>
  <c r="K3686" i="1"/>
  <c r="K3687" i="1"/>
  <c r="K3688" i="1"/>
  <c r="K3689" i="1"/>
  <c r="K3690" i="1"/>
  <c r="K3691" i="1"/>
  <c r="K3692" i="1"/>
  <c r="K3693" i="1"/>
  <c r="K3694" i="1"/>
  <c r="K3695" i="1"/>
  <c r="K3696" i="1"/>
  <c r="K3697" i="1"/>
  <c r="K3698" i="1"/>
  <c r="K3699" i="1"/>
  <c r="K3700" i="1"/>
  <c r="K3701" i="1"/>
  <c r="K3702" i="1"/>
  <c r="K3703" i="1"/>
  <c r="K3704" i="1"/>
  <c r="K3705" i="1"/>
  <c r="K3706" i="1"/>
  <c r="K3707" i="1"/>
  <c r="K3708" i="1"/>
  <c r="K3709" i="1"/>
  <c r="K3710" i="1"/>
  <c r="K3711" i="1"/>
  <c r="K3712" i="1"/>
  <c r="K3713" i="1"/>
  <c r="K3714" i="1"/>
  <c r="K3715" i="1"/>
  <c r="K3716" i="1"/>
  <c r="K3717" i="1"/>
  <c r="K3718" i="1"/>
  <c r="K3719" i="1"/>
  <c r="K3720" i="1"/>
  <c r="K3721" i="1"/>
  <c r="K3722" i="1"/>
  <c r="K3723" i="1"/>
  <c r="K3724" i="1"/>
  <c r="K3725" i="1"/>
  <c r="K3726" i="1"/>
  <c r="K3727" i="1"/>
  <c r="K3728" i="1"/>
  <c r="K3729" i="1"/>
  <c r="K3730" i="1"/>
  <c r="K3731" i="1"/>
  <c r="K3732" i="1"/>
  <c r="K3733" i="1"/>
  <c r="K3734" i="1"/>
  <c r="K3735" i="1"/>
  <c r="K3736" i="1"/>
  <c r="K3737" i="1"/>
  <c r="K3738" i="1"/>
  <c r="K3739" i="1"/>
  <c r="K3740" i="1"/>
  <c r="K3741" i="1"/>
  <c r="K3742" i="1"/>
  <c r="K3743" i="1"/>
  <c r="K3744" i="1"/>
  <c r="K3745" i="1"/>
  <c r="K3746" i="1"/>
  <c r="K3747" i="1"/>
  <c r="K3748" i="1"/>
  <c r="K3749" i="1"/>
  <c r="K3750" i="1"/>
  <c r="K3751" i="1"/>
  <c r="K3752" i="1"/>
  <c r="K3753" i="1"/>
  <c r="K3754" i="1"/>
  <c r="K3755" i="1"/>
  <c r="K3756" i="1"/>
  <c r="K3757" i="1"/>
  <c r="K3758" i="1"/>
  <c r="K3759" i="1"/>
  <c r="K3760" i="1"/>
  <c r="K3761" i="1"/>
  <c r="K3762" i="1"/>
  <c r="K3763" i="1"/>
  <c r="K3764" i="1"/>
  <c r="K3765" i="1"/>
  <c r="K3766" i="1"/>
  <c r="K3767" i="1"/>
  <c r="K3768" i="1"/>
  <c r="K3769" i="1"/>
  <c r="K3770" i="1"/>
  <c r="K3771" i="1"/>
  <c r="K3772" i="1"/>
  <c r="K3773" i="1"/>
  <c r="K3774" i="1"/>
  <c r="K3775" i="1"/>
  <c r="K3776" i="1"/>
  <c r="K3777" i="1"/>
  <c r="K3778" i="1"/>
  <c r="K3779" i="1"/>
  <c r="K3780" i="1"/>
  <c r="K3781" i="1"/>
  <c r="K3782" i="1"/>
  <c r="K3783" i="1"/>
  <c r="K3784" i="1"/>
  <c r="K3785" i="1"/>
  <c r="K3786" i="1"/>
  <c r="K3787" i="1"/>
  <c r="K3788" i="1"/>
  <c r="K3789" i="1"/>
  <c r="K3790" i="1"/>
  <c r="K3791" i="1"/>
  <c r="K3792" i="1"/>
  <c r="K3793" i="1"/>
  <c r="K3794" i="1"/>
  <c r="K3795" i="1"/>
  <c r="K3796" i="1"/>
  <c r="K3797" i="1"/>
  <c r="K3798" i="1"/>
  <c r="K3799" i="1"/>
  <c r="K3800" i="1"/>
  <c r="K3801" i="1"/>
  <c r="K3802" i="1"/>
  <c r="K3803" i="1"/>
  <c r="K3804" i="1"/>
  <c r="K3805" i="1"/>
  <c r="K3806" i="1"/>
  <c r="K3807" i="1"/>
  <c r="K3808" i="1"/>
  <c r="K3809" i="1"/>
  <c r="K3810" i="1"/>
  <c r="K3811" i="1"/>
  <c r="K3812" i="1"/>
  <c r="K3813" i="1"/>
  <c r="K3814" i="1"/>
  <c r="K3815" i="1"/>
  <c r="K3816" i="1"/>
  <c r="K3817" i="1"/>
  <c r="K3818" i="1"/>
  <c r="K3819" i="1"/>
  <c r="K3820" i="1"/>
  <c r="K3821" i="1"/>
  <c r="K3822" i="1"/>
  <c r="K3823" i="1"/>
  <c r="K3824" i="1"/>
  <c r="K3825" i="1"/>
  <c r="K3826" i="1"/>
  <c r="K3827" i="1"/>
  <c r="K3828" i="1"/>
  <c r="K3829" i="1"/>
  <c r="K3830" i="1"/>
  <c r="K3831" i="1"/>
  <c r="K3832" i="1"/>
  <c r="K3833" i="1"/>
  <c r="K3834" i="1"/>
  <c r="K3835" i="1"/>
  <c r="K3836" i="1"/>
  <c r="K3837" i="1"/>
  <c r="K3838" i="1"/>
  <c r="K3839" i="1"/>
  <c r="K3840" i="1"/>
  <c r="K3841" i="1"/>
  <c r="K3842" i="1"/>
  <c r="K3843" i="1"/>
  <c r="K3844" i="1"/>
  <c r="K3845" i="1"/>
  <c r="K3846" i="1"/>
  <c r="K3847" i="1"/>
  <c r="K3848" i="1"/>
  <c r="K3849" i="1"/>
  <c r="K3850" i="1"/>
  <c r="K3851" i="1"/>
  <c r="K3852" i="1"/>
  <c r="K3853" i="1"/>
  <c r="K3854" i="1"/>
  <c r="K3855" i="1"/>
  <c r="K3856" i="1"/>
  <c r="K3857" i="1"/>
  <c r="K3858" i="1"/>
  <c r="K3859" i="1"/>
  <c r="K3860" i="1"/>
  <c r="K3861" i="1"/>
  <c r="K3862" i="1"/>
  <c r="K3863" i="1"/>
  <c r="K3864" i="1"/>
  <c r="K3865" i="1"/>
  <c r="K3866" i="1"/>
  <c r="K3867" i="1"/>
  <c r="K3868" i="1"/>
  <c r="K3869" i="1"/>
  <c r="K3870" i="1"/>
  <c r="K3871" i="1"/>
  <c r="K3872" i="1"/>
  <c r="K3873" i="1"/>
  <c r="K3874" i="1"/>
  <c r="K3875" i="1"/>
  <c r="K3876" i="1"/>
  <c r="K3877" i="1"/>
  <c r="K3878" i="1"/>
  <c r="K3879" i="1"/>
  <c r="K3880" i="1"/>
  <c r="K3881" i="1"/>
  <c r="K3882" i="1"/>
  <c r="K3883" i="1"/>
  <c r="K3884" i="1"/>
  <c r="K3885" i="1"/>
  <c r="K3886" i="1"/>
  <c r="K3887" i="1"/>
  <c r="K3888" i="1"/>
  <c r="K3889" i="1"/>
  <c r="K3890" i="1"/>
  <c r="K3891" i="1"/>
  <c r="K3892" i="1"/>
  <c r="K3893" i="1"/>
  <c r="K3894" i="1"/>
  <c r="K3895" i="1"/>
  <c r="K3896" i="1"/>
  <c r="K3897" i="1"/>
  <c r="K3898" i="1"/>
  <c r="K3899" i="1"/>
  <c r="K3900" i="1"/>
  <c r="K3901" i="1"/>
  <c r="K3902" i="1"/>
  <c r="K3903" i="1"/>
  <c r="K3904" i="1"/>
  <c r="K3905" i="1"/>
  <c r="K3906" i="1"/>
  <c r="K3907" i="1"/>
  <c r="K3908" i="1"/>
  <c r="K3909" i="1"/>
  <c r="K3910" i="1"/>
  <c r="K3911" i="1"/>
  <c r="K3912" i="1"/>
  <c r="K3913" i="1"/>
  <c r="K3914" i="1"/>
  <c r="K3915" i="1"/>
  <c r="K3916" i="1"/>
  <c r="K3917" i="1"/>
  <c r="K3918" i="1"/>
  <c r="K3919" i="1"/>
  <c r="K3920" i="1"/>
  <c r="K3921" i="1"/>
  <c r="K3922" i="1"/>
  <c r="K3923" i="1"/>
  <c r="K3924" i="1"/>
  <c r="K3925" i="1"/>
  <c r="K3926" i="1"/>
  <c r="K3927" i="1"/>
  <c r="K3928" i="1"/>
  <c r="K3929" i="1"/>
  <c r="K3930" i="1"/>
  <c r="K3931" i="1"/>
  <c r="K3932" i="1"/>
  <c r="K3933" i="1"/>
  <c r="K3934" i="1"/>
  <c r="K3935" i="1"/>
  <c r="K3936" i="1"/>
  <c r="K3937" i="1"/>
  <c r="K3938" i="1"/>
  <c r="K3939" i="1"/>
  <c r="K3940" i="1"/>
  <c r="K3941" i="1"/>
  <c r="K3942" i="1"/>
  <c r="K3943" i="1"/>
  <c r="K3944" i="1"/>
  <c r="K3945" i="1"/>
  <c r="K3946" i="1"/>
  <c r="K3947" i="1"/>
  <c r="K3948" i="1"/>
  <c r="K3949" i="1"/>
  <c r="K3950" i="1"/>
  <c r="K3951" i="1"/>
  <c r="K3952" i="1"/>
  <c r="K3953" i="1"/>
  <c r="K3954" i="1"/>
  <c r="K3955" i="1"/>
  <c r="K3956" i="1"/>
  <c r="K3957" i="1"/>
  <c r="K3958" i="1"/>
  <c r="K3959" i="1"/>
  <c r="K3960" i="1"/>
  <c r="K3961" i="1"/>
  <c r="K3962" i="1"/>
  <c r="K3963" i="1"/>
  <c r="K3964" i="1"/>
  <c r="K3965" i="1"/>
  <c r="K3966" i="1"/>
  <c r="K3967" i="1"/>
  <c r="K3968" i="1"/>
  <c r="K3969" i="1"/>
  <c r="K3970" i="1"/>
  <c r="K3971" i="1"/>
  <c r="K3972" i="1"/>
  <c r="K3973" i="1"/>
  <c r="K3974" i="1"/>
  <c r="K3975" i="1"/>
  <c r="K3976" i="1"/>
  <c r="K3977" i="1"/>
  <c r="K3978" i="1"/>
  <c r="K3979" i="1"/>
  <c r="K3980" i="1"/>
  <c r="K3981" i="1"/>
  <c r="K3982" i="1"/>
  <c r="K3983" i="1"/>
  <c r="K3984" i="1"/>
  <c r="K3985" i="1"/>
  <c r="K3986" i="1"/>
  <c r="K3987" i="1"/>
  <c r="K3988" i="1"/>
  <c r="K3989" i="1"/>
  <c r="K3990" i="1"/>
  <c r="K3991" i="1"/>
  <c r="K3992" i="1"/>
  <c r="K3993" i="1"/>
  <c r="K3994" i="1"/>
  <c r="K3995" i="1"/>
  <c r="K3996" i="1"/>
  <c r="K3997" i="1"/>
  <c r="K3998" i="1"/>
  <c r="K3999" i="1"/>
  <c r="K4000" i="1"/>
  <c r="K4001" i="1"/>
  <c r="K4002" i="1"/>
  <c r="K4003" i="1"/>
  <c r="K4004" i="1"/>
  <c r="K4005" i="1"/>
  <c r="K4006" i="1"/>
  <c r="K4007" i="1"/>
  <c r="K4008" i="1"/>
  <c r="K4009" i="1"/>
  <c r="K4010" i="1"/>
  <c r="K4011" i="1"/>
  <c r="K4012" i="1"/>
  <c r="K4013" i="1"/>
  <c r="K4014" i="1"/>
  <c r="K4015" i="1"/>
  <c r="K4016" i="1"/>
  <c r="K4017" i="1"/>
  <c r="K4018" i="1"/>
  <c r="K4019" i="1"/>
  <c r="K4020" i="1"/>
  <c r="K4021" i="1"/>
  <c r="K4022" i="1"/>
  <c r="K4023" i="1"/>
  <c r="K4024" i="1"/>
  <c r="K4025" i="1"/>
  <c r="K4026" i="1"/>
  <c r="K4027" i="1"/>
  <c r="K4028" i="1"/>
  <c r="K4029" i="1"/>
  <c r="K4030" i="1"/>
  <c r="K4031" i="1"/>
  <c r="K4032" i="1"/>
  <c r="K4033" i="1"/>
  <c r="K4034" i="1"/>
  <c r="K4035" i="1"/>
  <c r="K4036" i="1"/>
  <c r="K4037" i="1"/>
  <c r="K4038" i="1"/>
  <c r="K4039" i="1"/>
  <c r="K4040" i="1"/>
  <c r="K4041" i="1"/>
  <c r="K4042" i="1"/>
  <c r="K4043" i="1"/>
  <c r="K4044" i="1"/>
  <c r="K4045" i="1"/>
  <c r="K4046" i="1"/>
  <c r="K4047" i="1"/>
  <c r="K4048" i="1"/>
  <c r="K4049" i="1"/>
  <c r="K4050" i="1"/>
  <c r="K4051" i="1"/>
  <c r="K4052" i="1"/>
  <c r="K4053" i="1"/>
  <c r="K4054" i="1"/>
  <c r="K4055" i="1"/>
  <c r="K4056" i="1"/>
  <c r="K4057" i="1"/>
  <c r="K4058" i="1"/>
  <c r="K4059" i="1"/>
  <c r="K4060" i="1"/>
  <c r="K4061" i="1"/>
  <c r="K4062" i="1"/>
  <c r="K4063" i="1"/>
  <c r="K4064" i="1"/>
  <c r="K4065" i="1"/>
  <c r="K4066" i="1"/>
  <c r="K4067" i="1"/>
  <c r="K4068" i="1"/>
  <c r="K4069" i="1"/>
  <c r="K4070" i="1"/>
  <c r="K4071" i="1"/>
  <c r="K4072" i="1"/>
  <c r="K4073" i="1"/>
  <c r="K4074" i="1"/>
  <c r="K4075" i="1"/>
  <c r="K4076" i="1"/>
  <c r="K4077" i="1"/>
  <c r="K4078" i="1"/>
  <c r="K4079" i="1"/>
  <c r="K4080" i="1"/>
  <c r="K4081" i="1"/>
  <c r="K4082" i="1"/>
  <c r="K4083" i="1"/>
  <c r="K4084" i="1"/>
  <c r="K4085" i="1"/>
  <c r="K4086" i="1"/>
  <c r="K4087" i="1"/>
  <c r="K4088" i="1"/>
  <c r="K4089" i="1"/>
  <c r="K4090" i="1"/>
  <c r="K4091" i="1"/>
  <c r="K4092" i="1"/>
  <c r="K4093" i="1"/>
  <c r="K4094" i="1"/>
  <c r="K4095" i="1"/>
  <c r="K4096" i="1"/>
  <c r="K4097" i="1"/>
  <c r="K4098" i="1"/>
  <c r="K4099" i="1"/>
  <c r="K4100" i="1"/>
  <c r="K4101" i="1"/>
  <c r="K4102" i="1"/>
  <c r="K4103" i="1"/>
  <c r="K4104" i="1"/>
  <c r="K4105" i="1"/>
  <c r="K4106" i="1"/>
  <c r="K4107" i="1"/>
  <c r="K4108" i="1"/>
  <c r="K4109" i="1"/>
  <c r="K4110" i="1"/>
  <c r="K4111" i="1"/>
  <c r="K4112" i="1"/>
  <c r="K4113" i="1"/>
  <c r="K4114" i="1"/>
  <c r="K4115" i="1"/>
  <c r="K4116" i="1"/>
  <c r="K4117" i="1"/>
  <c r="K4118" i="1"/>
  <c r="K4119" i="1"/>
  <c r="K4120" i="1"/>
  <c r="K4121" i="1"/>
  <c r="K4122" i="1"/>
  <c r="K4123" i="1"/>
  <c r="K4124" i="1"/>
  <c r="K4125" i="1"/>
  <c r="K4126" i="1"/>
  <c r="K4127" i="1"/>
  <c r="K4128" i="1"/>
  <c r="K4129" i="1"/>
  <c r="K4130" i="1"/>
  <c r="K4131" i="1"/>
  <c r="K4132" i="1"/>
  <c r="K4133" i="1"/>
  <c r="K4134" i="1"/>
  <c r="K4135" i="1"/>
  <c r="K4136" i="1"/>
  <c r="K4137" i="1"/>
  <c r="K4138" i="1"/>
  <c r="K4139" i="1"/>
  <c r="K4140" i="1"/>
  <c r="K4141" i="1"/>
  <c r="K4142" i="1"/>
  <c r="K4143" i="1"/>
  <c r="K4144" i="1"/>
  <c r="K4145" i="1"/>
  <c r="K4146" i="1"/>
  <c r="K4147" i="1"/>
  <c r="K4148" i="1"/>
  <c r="K4149" i="1"/>
  <c r="K4150" i="1"/>
  <c r="K4151" i="1"/>
  <c r="K4152" i="1"/>
  <c r="K4153" i="1"/>
  <c r="K4154" i="1"/>
  <c r="K4155" i="1"/>
  <c r="K4156" i="1"/>
  <c r="K4157" i="1"/>
  <c r="K4158" i="1"/>
  <c r="K4159" i="1"/>
  <c r="K4160" i="1"/>
  <c r="K4161" i="1"/>
  <c r="K4162" i="1"/>
  <c r="K4163" i="1"/>
  <c r="K4164" i="1"/>
  <c r="K4165" i="1"/>
  <c r="K4166" i="1"/>
  <c r="K4167" i="1"/>
  <c r="K4168" i="1"/>
  <c r="K4169" i="1"/>
  <c r="K4170" i="1"/>
  <c r="K4171" i="1"/>
  <c r="K4172" i="1"/>
  <c r="K4173" i="1"/>
  <c r="K4174" i="1"/>
  <c r="K4175" i="1"/>
  <c r="K4176" i="1"/>
  <c r="K4177" i="1"/>
  <c r="K4178" i="1"/>
  <c r="K4179" i="1"/>
  <c r="K4180" i="1"/>
  <c r="K4181" i="1"/>
  <c r="K4182" i="1"/>
  <c r="K4183" i="1"/>
  <c r="K4184" i="1"/>
  <c r="K4185" i="1"/>
  <c r="K4186" i="1"/>
  <c r="K4187" i="1"/>
  <c r="K4188" i="1"/>
  <c r="K4189" i="1"/>
  <c r="K4190" i="1"/>
  <c r="K4191" i="1"/>
  <c r="K4192" i="1"/>
  <c r="K4193" i="1"/>
  <c r="K4194" i="1"/>
  <c r="K4195" i="1"/>
  <c r="K4196" i="1"/>
  <c r="K4197" i="1"/>
  <c r="K4198" i="1"/>
  <c r="K4199" i="1"/>
  <c r="K4200" i="1"/>
  <c r="K4201" i="1"/>
  <c r="K4202" i="1"/>
  <c r="K4203" i="1"/>
  <c r="K4204" i="1"/>
  <c r="K4205" i="1"/>
  <c r="K4206" i="1"/>
  <c r="K4207" i="1"/>
  <c r="K4208" i="1"/>
  <c r="K4209" i="1"/>
  <c r="K4210" i="1"/>
  <c r="K4211" i="1"/>
  <c r="K4212" i="1"/>
  <c r="K4213" i="1"/>
  <c r="K4214" i="1"/>
  <c r="K4215" i="1"/>
  <c r="K4216" i="1"/>
  <c r="K4217" i="1"/>
  <c r="K4218" i="1"/>
  <c r="K4219" i="1"/>
  <c r="K4220" i="1"/>
  <c r="K4221" i="1"/>
  <c r="K4222" i="1"/>
  <c r="K4223" i="1"/>
  <c r="K4224" i="1"/>
  <c r="K4225" i="1"/>
  <c r="K4226" i="1"/>
  <c r="K4227" i="1"/>
  <c r="K4228" i="1"/>
  <c r="K4229" i="1"/>
  <c r="K4230" i="1"/>
  <c r="K4231" i="1"/>
  <c r="K4232" i="1"/>
  <c r="K4233" i="1"/>
  <c r="K4234" i="1"/>
  <c r="K4235" i="1"/>
  <c r="K4236" i="1"/>
  <c r="K4237" i="1"/>
  <c r="K4238" i="1"/>
  <c r="K4239" i="1"/>
  <c r="K4240" i="1"/>
  <c r="K4241" i="1"/>
  <c r="K4242" i="1"/>
  <c r="K4243" i="1"/>
  <c r="K4244" i="1"/>
  <c r="K4245" i="1"/>
  <c r="K4246" i="1"/>
  <c r="K4247" i="1"/>
  <c r="K4248" i="1"/>
  <c r="K4249" i="1"/>
  <c r="K4250" i="1"/>
  <c r="K4251" i="1"/>
  <c r="K4252" i="1"/>
  <c r="K4253" i="1"/>
  <c r="K4254" i="1"/>
  <c r="K4255" i="1"/>
  <c r="K4256" i="1"/>
  <c r="K4257" i="1"/>
  <c r="K4258" i="1"/>
  <c r="K4259" i="1"/>
  <c r="K4260" i="1"/>
  <c r="K4261" i="1"/>
  <c r="K4262" i="1"/>
  <c r="K4263" i="1"/>
  <c r="K4264" i="1"/>
  <c r="K4265" i="1"/>
  <c r="K4266" i="1"/>
  <c r="K4267" i="1"/>
  <c r="K4268" i="1"/>
  <c r="K4269" i="1"/>
  <c r="K4270" i="1"/>
  <c r="K4271" i="1"/>
  <c r="K4272" i="1"/>
  <c r="K4273" i="1"/>
  <c r="K4274" i="1"/>
  <c r="K4275" i="1"/>
  <c r="K4276" i="1"/>
  <c r="K4277" i="1"/>
  <c r="K4278" i="1"/>
  <c r="K4279" i="1"/>
  <c r="K4280" i="1"/>
  <c r="K4281" i="1"/>
  <c r="K4282" i="1"/>
  <c r="K4283" i="1"/>
  <c r="K4284" i="1"/>
  <c r="K4285" i="1"/>
  <c r="K4286" i="1"/>
  <c r="K4287" i="1"/>
  <c r="K4288" i="1"/>
  <c r="K4289" i="1"/>
  <c r="K4290" i="1"/>
  <c r="K4291" i="1"/>
  <c r="K4292" i="1"/>
  <c r="K4293" i="1"/>
  <c r="K4294" i="1"/>
  <c r="K4295" i="1"/>
  <c r="K4296" i="1"/>
  <c r="K4297" i="1"/>
  <c r="K4298" i="1"/>
  <c r="K4299" i="1"/>
  <c r="K4300" i="1"/>
  <c r="K4301" i="1"/>
  <c r="K4302" i="1"/>
  <c r="K4303" i="1"/>
  <c r="K4304" i="1"/>
  <c r="K4305" i="1"/>
  <c r="K4306" i="1"/>
  <c r="K4307" i="1"/>
  <c r="K4308" i="1"/>
  <c r="K4309" i="1"/>
  <c r="K4310" i="1"/>
  <c r="K4311" i="1"/>
  <c r="K4312" i="1"/>
  <c r="K4313" i="1"/>
  <c r="K4314" i="1"/>
  <c r="K4315" i="1"/>
  <c r="K4316" i="1"/>
  <c r="K4317" i="1"/>
  <c r="K4318" i="1"/>
  <c r="K4319" i="1"/>
  <c r="K4320" i="1"/>
  <c r="K4321" i="1"/>
  <c r="K4322" i="1"/>
  <c r="K4323" i="1"/>
  <c r="K4324" i="1"/>
  <c r="K4325" i="1"/>
  <c r="K4326" i="1"/>
  <c r="K4327" i="1"/>
  <c r="K4328" i="1"/>
  <c r="K4329" i="1"/>
  <c r="K4330" i="1"/>
  <c r="K4331" i="1"/>
  <c r="K4332" i="1"/>
  <c r="K4333" i="1"/>
  <c r="K4334" i="1"/>
  <c r="K4335" i="1"/>
  <c r="K4336" i="1"/>
  <c r="K4337" i="1"/>
  <c r="K4338" i="1"/>
  <c r="K4339" i="1"/>
  <c r="K4340" i="1"/>
  <c r="K4341" i="1"/>
  <c r="K4342" i="1"/>
  <c r="K4343" i="1"/>
  <c r="K4344" i="1"/>
  <c r="K4345" i="1"/>
  <c r="K4346" i="1"/>
  <c r="K4347" i="1"/>
  <c r="K4348" i="1"/>
  <c r="K4349" i="1"/>
  <c r="K4350" i="1"/>
  <c r="K4351" i="1"/>
  <c r="K4352" i="1"/>
  <c r="K4353" i="1"/>
  <c r="K4354" i="1"/>
  <c r="K4355" i="1"/>
  <c r="K4356" i="1"/>
  <c r="K4357" i="1"/>
  <c r="K4358" i="1"/>
  <c r="K4359" i="1"/>
  <c r="K4360" i="1"/>
  <c r="K4361" i="1"/>
  <c r="K4362" i="1"/>
  <c r="K4363" i="1"/>
  <c r="K4364" i="1"/>
  <c r="K4365" i="1"/>
  <c r="K4366" i="1"/>
  <c r="K4367" i="1"/>
  <c r="K4368" i="1"/>
  <c r="K4369" i="1"/>
  <c r="K4370" i="1"/>
  <c r="K4371" i="1"/>
  <c r="K4372" i="1"/>
  <c r="K4373" i="1"/>
  <c r="K4374" i="1"/>
  <c r="K4375" i="1"/>
  <c r="K4376" i="1"/>
  <c r="K4377" i="1"/>
  <c r="K4378" i="1"/>
  <c r="K4379" i="1"/>
  <c r="K4380" i="1"/>
  <c r="K4381" i="1"/>
  <c r="K4382" i="1"/>
  <c r="K4383" i="1"/>
  <c r="K4384" i="1"/>
  <c r="K4385" i="1"/>
  <c r="K4386" i="1"/>
  <c r="K4387" i="1"/>
  <c r="K4388" i="1"/>
  <c r="K4389" i="1"/>
  <c r="K4390" i="1"/>
  <c r="K4391" i="1"/>
  <c r="K4392" i="1"/>
  <c r="K4393" i="1"/>
  <c r="K4394" i="1"/>
  <c r="K4395" i="1"/>
  <c r="K4396" i="1"/>
  <c r="K4397" i="1"/>
  <c r="K4398" i="1"/>
  <c r="K4399" i="1"/>
  <c r="K4400" i="1"/>
  <c r="K4401" i="1"/>
  <c r="K4402" i="1"/>
  <c r="K4403" i="1"/>
  <c r="K4404" i="1"/>
  <c r="K4405" i="1"/>
  <c r="K4406" i="1"/>
  <c r="K4407" i="1"/>
  <c r="K4408" i="1"/>
  <c r="K4409" i="1"/>
  <c r="K4410" i="1"/>
  <c r="K4411" i="1"/>
  <c r="K4412" i="1"/>
  <c r="K4413" i="1"/>
  <c r="K4414" i="1"/>
  <c r="K4415" i="1"/>
  <c r="K4416" i="1"/>
  <c r="K4417" i="1"/>
  <c r="K4418" i="1"/>
  <c r="K4419" i="1"/>
  <c r="K4420" i="1"/>
  <c r="K4421" i="1"/>
  <c r="K4422" i="1"/>
  <c r="K4423" i="1"/>
  <c r="K4424" i="1"/>
  <c r="K4425" i="1"/>
  <c r="K4426" i="1"/>
  <c r="K4427" i="1"/>
  <c r="K4428" i="1"/>
  <c r="K4429" i="1"/>
  <c r="K4430" i="1"/>
  <c r="K4431" i="1"/>
  <c r="K4432" i="1"/>
  <c r="K4433" i="1"/>
  <c r="K4434" i="1"/>
  <c r="K4435" i="1"/>
  <c r="K4436" i="1"/>
  <c r="K4437" i="1"/>
  <c r="K4438" i="1"/>
  <c r="K4439" i="1"/>
  <c r="K4440" i="1"/>
  <c r="K4441" i="1"/>
  <c r="K4442" i="1"/>
  <c r="K4443" i="1"/>
  <c r="K4444" i="1"/>
  <c r="K4445" i="1"/>
  <c r="K4446" i="1"/>
  <c r="K4447" i="1"/>
  <c r="K4448" i="1"/>
  <c r="K4449" i="1"/>
  <c r="K4450" i="1"/>
  <c r="K4451" i="1"/>
  <c r="K4452" i="1"/>
  <c r="K4453" i="1"/>
  <c r="K4454" i="1"/>
  <c r="K4455" i="1"/>
  <c r="K4456" i="1"/>
  <c r="K4457" i="1"/>
  <c r="K4458" i="1"/>
  <c r="K4459" i="1"/>
  <c r="K4460" i="1"/>
  <c r="K4461" i="1"/>
  <c r="K4462" i="1"/>
  <c r="K4463" i="1"/>
  <c r="K4464" i="1"/>
  <c r="K4465" i="1"/>
  <c r="K4466" i="1"/>
  <c r="K4467" i="1"/>
  <c r="K4468" i="1"/>
  <c r="K4469" i="1"/>
  <c r="K4470" i="1"/>
  <c r="K4471" i="1"/>
  <c r="K4472" i="1"/>
  <c r="K4473" i="1"/>
  <c r="K4474" i="1"/>
  <c r="K4475" i="1"/>
  <c r="K4476" i="1"/>
  <c r="K4477" i="1"/>
  <c r="K4478" i="1"/>
  <c r="K4479" i="1"/>
  <c r="K4480" i="1"/>
  <c r="K4481" i="1"/>
  <c r="K4482" i="1"/>
  <c r="K4483" i="1"/>
  <c r="K4484" i="1"/>
  <c r="K4485" i="1"/>
  <c r="K4486" i="1"/>
  <c r="K4487" i="1"/>
  <c r="K4488" i="1"/>
  <c r="K4489" i="1"/>
  <c r="K4490" i="1"/>
  <c r="K4491" i="1"/>
  <c r="K4492" i="1"/>
  <c r="K4493" i="1"/>
  <c r="K4494" i="1"/>
  <c r="K4495" i="1"/>
  <c r="K4496" i="1"/>
  <c r="K4497" i="1"/>
  <c r="K4498" i="1"/>
  <c r="K4499" i="1"/>
  <c r="K4500" i="1"/>
  <c r="K4501" i="1"/>
  <c r="K4502" i="1"/>
  <c r="K4503" i="1"/>
  <c r="K4504" i="1"/>
  <c r="K4505" i="1"/>
  <c r="K4506" i="1"/>
  <c r="K4507" i="1"/>
  <c r="K4508" i="1"/>
  <c r="K4509" i="1"/>
  <c r="K4510" i="1"/>
  <c r="K4511" i="1"/>
  <c r="K4512" i="1"/>
  <c r="K4513" i="1"/>
  <c r="K4514" i="1"/>
  <c r="K4515" i="1"/>
  <c r="K4516" i="1"/>
  <c r="K4517" i="1"/>
  <c r="K4518" i="1"/>
  <c r="K4519" i="1"/>
  <c r="K4520" i="1"/>
  <c r="K4521" i="1"/>
  <c r="K4522" i="1"/>
  <c r="K4523" i="1"/>
  <c r="K4524" i="1"/>
  <c r="K4525" i="1"/>
  <c r="K4526" i="1"/>
  <c r="K4527" i="1"/>
  <c r="K4528" i="1"/>
  <c r="K4529" i="1"/>
  <c r="K4530" i="1"/>
  <c r="K4531" i="1"/>
  <c r="K4532" i="1"/>
  <c r="K4533" i="1"/>
  <c r="K4534" i="1"/>
  <c r="K4535" i="1"/>
  <c r="K4536" i="1"/>
  <c r="K4537" i="1"/>
  <c r="K4538" i="1"/>
  <c r="K4539" i="1"/>
  <c r="K4540" i="1"/>
  <c r="K4541" i="1"/>
  <c r="K4542" i="1"/>
  <c r="K4543" i="1"/>
  <c r="K4544" i="1"/>
  <c r="K4545" i="1"/>
  <c r="K4546" i="1"/>
  <c r="K4547" i="1"/>
  <c r="K4548" i="1"/>
  <c r="K4549" i="1"/>
  <c r="K4550" i="1"/>
  <c r="K4551" i="1"/>
  <c r="K4552" i="1"/>
  <c r="K4553" i="1"/>
  <c r="K4554" i="1"/>
  <c r="K4555" i="1"/>
  <c r="K4556" i="1"/>
  <c r="K4557" i="1"/>
  <c r="K4558" i="1"/>
  <c r="K4559" i="1"/>
  <c r="K4560" i="1"/>
  <c r="K4561" i="1"/>
  <c r="K4562" i="1"/>
  <c r="K4563" i="1"/>
  <c r="K4564" i="1"/>
  <c r="K4565" i="1"/>
  <c r="K4566" i="1"/>
  <c r="K4567" i="1"/>
  <c r="K4568" i="1"/>
  <c r="K4569" i="1"/>
  <c r="K4570" i="1"/>
  <c r="K4571" i="1"/>
  <c r="K4572" i="1"/>
  <c r="K4573" i="1"/>
  <c r="K4574" i="1"/>
  <c r="K4575" i="1"/>
  <c r="K4576" i="1"/>
  <c r="K4577" i="1"/>
  <c r="K4578" i="1"/>
  <c r="K4579" i="1"/>
  <c r="K4580" i="1"/>
  <c r="K4581" i="1"/>
  <c r="K4582" i="1"/>
  <c r="K4583" i="1"/>
  <c r="K4584" i="1"/>
  <c r="K4585" i="1"/>
  <c r="K4586" i="1"/>
  <c r="K4587" i="1"/>
  <c r="K4588" i="1"/>
  <c r="K4589" i="1"/>
  <c r="K4590" i="1"/>
  <c r="K4591" i="1"/>
  <c r="K4592" i="1"/>
  <c r="K4593" i="1"/>
  <c r="K4594" i="1"/>
  <c r="K4595" i="1"/>
  <c r="K4596" i="1"/>
  <c r="K4597" i="1"/>
  <c r="K4598" i="1"/>
  <c r="K4599" i="1"/>
  <c r="K4600" i="1"/>
  <c r="K4601" i="1"/>
  <c r="K4602" i="1"/>
  <c r="K4603" i="1"/>
  <c r="K4604" i="1"/>
  <c r="K4605" i="1"/>
  <c r="K4606" i="1"/>
  <c r="K4607" i="1"/>
  <c r="K4608" i="1"/>
  <c r="K4609" i="1"/>
  <c r="K4610" i="1"/>
  <c r="K4611" i="1"/>
  <c r="K4612" i="1"/>
  <c r="K4613" i="1"/>
  <c r="K4614" i="1"/>
  <c r="K4615" i="1"/>
  <c r="K4616" i="1"/>
  <c r="K4617" i="1"/>
  <c r="K4618" i="1"/>
  <c r="K4619" i="1"/>
  <c r="K4620" i="1"/>
  <c r="K4621" i="1"/>
  <c r="K4622" i="1"/>
  <c r="K4623" i="1"/>
  <c r="K4624" i="1"/>
  <c r="K4625" i="1"/>
  <c r="K4626" i="1"/>
  <c r="K4627" i="1"/>
  <c r="K4628" i="1"/>
  <c r="K4629" i="1"/>
  <c r="K4630" i="1"/>
  <c r="K4631" i="1"/>
  <c r="K4632" i="1"/>
  <c r="K4633" i="1"/>
  <c r="K4634" i="1"/>
  <c r="K4635" i="1"/>
  <c r="K4636" i="1"/>
  <c r="K4637" i="1"/>
  <c r="K4638" i="1"/>
  <c r="K4639" i="1"/>
  <c r="K4640" i="1"/>
  <c r="K4641" i="1"/>
  <c r="K4642" i="1"/>
  <c r="K4643" i="1"/>
  <c r="K4644" i="1"/>
  <c r="K4645" i="1"/>
  <c r="K4646" i="1"/>
  <c r="K4647" i="1"/>
  <c r="K4648" i="1"/>
  <c r="K4649" i="1"/>
  <c r="K4650" i="1"/>
  <c r="K4651" i="1"/>
  <c r="K4652" i="1"/>
  <c r="K4653" i="1"/>
  <c r="K4654" i="1"/>
  <c r="K4655" i="1"/>
  <c r="K4656" i="1"/>
  <c r="K4657" i="1"/>
  <c r="K4658" i="1"/>
  <c r="K4659" i="1"/>
  <c r="K4660" i="1"/>
  <c r="K4661" i="1"/>
  <c r="K4662" i="1"/>
  <c r="K4663" i="1"/>
  <c r="K4664" i="1"/>
  <c r="K4665" i="1"/>
  <c r="K4666" i="1"/>
  <c r="K4667" i="1"/>
  <c r="K4668" i="1"/>
  <c r="K4669" i="1"/>
  <c r="K4670" i="1"/>
  <c r="K4671" i="1"/>
  <c r="K4672" i="1"/>
  <c r="K4673" i="1"/>
  <c r="K4674" i="1"/>
  <c r="K4675" i="1"/>
  <c r="K4676" i="1"/>
  <c r="K4677" i="1"/>
  <c r="K4678" i="1"/>
  <c r="K4679" i="1"/>
  <c r="K4680" i="1"/>
  <c r="K4681" i="1"/>
  <c r="K4682" i="1"/>
  <c r="K4683" i="1"/>
  <c r="K4684" i="1"/>
  <c r="K4685" i="1"/>
  <c r="K4686" i="1"/>
  <c r="K4687" i="1"/>
  <c r="K4688" i="1"/>
  <c r="K4689" i="1"/>
  <c r="K4690" i="1"/>
  <c r="K4691" i="1"/>
  <c r="K4692" i="1"/>
  <c r="K4693" i="1"/>
  <c r="K4694" i="1"/>
  <c r="K4695" i="1"/>
  <c r="K4696" i="1"/>
  <c r="K4697" i="1"/>
  <c r="K4698" i="1"/>
  <c r="K4699" i="1"/>
  <c r="K4700" i="1"/>
  <c r="K4701" i="1"/>
  <c r="K4702" i="1"/>
  <c r="K4703" i="1"/>
  <c r="K4704" i="1"/>
  <c r="K4705" i="1"/>
  <c r="K4706" i="1"/>
  <c r="K4707" i="1"/>
  <c r="K4708" i="1"/>
  <c r="K4709" i="1"/>
  <c r="K4710" i="1"/>
  <c r="K4711" i="1"/>
  <c r="K4712" i="1"/>
  <c r="K4713" i="1"/>
  <c r="K4714" i="1"/>
  <c r="K4715" i="1"/>
  <c r="K4716" i="1"/>
  <c r="K4717" i="1"/>
  <c r="K4718" i="1"/>
  <c r="K4719" i="1"/>
  <c r="K4720" i="1"/>
  <c r="K4721" i="1"/>
  <c r="K4722" i="1"/>
  <c r="K4723" i="1"/>
  <c r="K4724" i="1"/>
  <c r="K4725" i="1"/>
  <c r="K4726" i="1"/>
  <c r="K4727" i="1"/>
  <c r="K4728" i="1"/>
  <c r="K4729" i="1"/>
  <c r="K4730" i="1"/>
  <c r="K4731" i="1"/>
  <c r="K4732" i="1"/>
  <c r="K4733" i="1"/>
  <c r="K4734" i="1"/>
  <c r="K4735" i="1"/>
  <c r="K4736" i="1"/>
  <c r="K4737" i="1"/>
  <c r="K4738" i="1"/>
  <c r="K4739" i="1"/>
  <c r="K4740" i="1"/>
  <c r="K4741" i="1"/>
  <c r="K4742" i="1"/>
  <c r="K4743" i="1"/>
  <c r="K4744" i="1"/>
  <c r="K4745" i="1"/>
  <c r="K4746" i="1"/>
  <c r="K4747" i="1"/>
  <c r="K4748" i="1"/>
  <c r="K4749" i="1"/>
  <c r="K4750" i="1"/>
  <c r="K4751" i="1"/>
  <c r="K4752" i="1"/>
  <c r="K4753" i="1"/>
  <c r="K4754" i="1"/>
  <c r="K4755" i="1"/>
  <c r="K4756" i="1"/>
  <c r="K4757" i="1"/>
  <c r="K4758" i="1"/>
  <c r="K4759" i="1"/>
  <c r="K4760" i="1"/>
  <c r="K4761" i="1"/>
  <c r="K4762" i="1"/>
  <c r="K4763" i="1"/>
  <c r="K4764" i="1"/>
  <c r="K4765" i="1"/>
  <c r="K4766" i="1"/>
  <c r="K4767" i="1"/>
  <c r="K4768" i="1"/>
  <c r="K4769" i="1"/>
  <c r="K4770" i="1"/>
  <c r="K4771" i="1"/>
  <c r="K4772" i="1"/>
  <c r="K4773" i="1"/>
  <c r="K4774" i="1"/>
  <c r="K4775" i="1"/>
  <c r="K4776" i="1"/>
  <c r="K4777" i="1"/>
  <c r="K4778" i="1"/>
  <c r="K4779" i="1"/>
  <c r="K4780" i="1"/>
  <c r="K4781" i="1"/>
  <c r="K4782" i="1"/>
  <c r="K4783" i="1"/>
  <c r="K4784" i="1"/>
  <c r="K4785" i="1"/>
  <c r="K4786" i="1"/>
  <c r="K4787" i="1"/>
  <c r="K4788" i="1"/>
  <c r="K4789" i="1"/>
  <c r="K4790" i="1"/>
  <c r="K4791" i="1"/>
  <c r="K4792" i="1"/>
  <c r="K4793" i="1"/>
  <c r="K4794" i="1"/>
  <c r="K4795" i="1"/>
  <c r="K4796" i="1"/>
  <c r="K4797" i="1"/>
  <c r="K4798" i="1"/>
  <c r="K4799" i="1"/>
  <c r="K4800" i="1"/>
  <c r="K4801" i="1"/>
  <c r="K4802" i="1"/>
  <c r="K4803" i="1"/>
  <c r="K4804" i="1"/>
  <c r="K4805" i="1"/>
  <c r="K4806" i="1"/>
  <c r="K4807" i="1"/>
  <c r="K4808" i="1"/>
  <c r="K4809" i="1"/>
  <c r="K4810" i="1"/>
  <c r="K4811" i="1"/>
  <c r="K4812" i="1"/>
  <c r="K4813" i="1"/>
  <c r="K4814" i="1"/>
  <c r="K4815" i="1"/>
  <c r="K4816" i="1"/>
  <c r="K4817" i="1"/>
  <c r="K4818" i="1"/>
  <c r="K4819" i="1"/>
  <c r="K4820" i="1"/>
  <c r="K4821" i="1"/>
  <c r="K4822" i="1"/>
  <c r="K4823" i="1"/>
  <c r="K4824" i="1"/>
  <c r="K4825" i="1"/>
  <c r="K4826" i="1"/>
  <c r="K4827" i="1"/>
  <c r="K4828" i="1"/>
  <c r="K4829" i="1"/>
  <c r="K4830" i="1"/>
  <c r="K4831" i="1"/>
  <c r="K4832" i="1"/>
  <c r="K4833" i="1"/>
  <c r="K4834" i="1"/>
  <c r="K4835" i="1"/>
  <c r="K4836" i="1"/>
  <c r="K4837" i="1"/>
  <c r="K4838" i="1"/>
  <c r="K4839" i="1"/>
  <c r="K4840" i="1"/>
  <c r="K4841" i="1"/>
  <c r="K4842" i="1"/>
  <c r="K4843" i="1"/>
  <c r="K4844" i="1"/>
  <c r="K4845" i="1"/>
  <c r="K4846" i="1"/>
  <c r="K4847" i="1"/>
  <c r="K4848" i="1"/>
  <c r="K4849" i="1"/>
  <c r="K4850" i="1"/>
  <c r="K4851" i="1"/>
  <c r="K4852" i="1"/>
  <c r="K4853" i="1"/>
  <c r="K4854" i="1"/>
  <c r="K4855" i="1"/>
  <c r="K4856" i="1"/>
  <c r="K4857" i="1"/>
  <c r="K4858" i="1"/>
  <c r="K4859" i="1"/>
  <c r="K4860" i="1"/>
  <c r="K4861" i="1"/>
  <c r="K4862" i="1"/>
  <c r="K4863" i="1"/>
  <c r="K4864" i="1"/>
  <c r="K4865" i="1"/>
  <c r="K4866" i="1"/>
  <c r="K4867" i="1"/>
  <c r="K4868" i="1"/>
  <c r="K4869" i="1"/>
  <c r="K4870" i="1"/>
  <c r="K4871" i="1"/>
  <c r="K4872" i="1"/>
  <c r="K4873" i="1"/>
  <c r="K4874" i="1"/>
  <c r="K4875" i="1"/>
  <c r="K4876" i="1"/>
  <c r="K4877" i="1"/>
  <c r="K4878" i="1"/>
  <c r="K4879" i="1"/>
  <c r="K4880" i="1"/>
  <c r="K4881" i="1"/>
  <c r="K4882" i="1"/>
  <c r="K4883" i="1"/>
  <c r="K4884" i="1"/>
  <c r="K4885" i="1"/>
  <c r="K4886" i="1"/>
  <c r="K4887" i="1"/>
  <c r="K4888" i="1"/>
  <c r="K4889" i="1"/>
  <c r="K4890" i="1"/>
  <c r="K4891" i="1"/>
  <c r="K4892" i="1"/>
  <c r="K4893" i="1"/>
  <c r="K4894" i="1"/>
  <c r="K4895" i="1"/>
  <c r="K4896" i="1"/>
  <c r="K4897" i="1"/>
  <c r="K4898" i="1"/>
  <c r="K4899" i="1"/>
  <c r="K4900" i="1"/>
  <c r="K4901" i="1"/>
  <c r="K4902" i="1"/>
  <c r="K4903" i="1"/>
  <c r="K4904" i="1"/>
  <c r="K4905" i="1"/>
  <c r="K4906" i="1"/>
  <c r="K4907" i="1"/>
  <c r="K4908" i="1"/>
  <c r="K4909" i="1"/>
  <c r="K4910" i="1"/>
  <c r="K4911" i="1"/>
  <c r="K4912" i="1"/>
  <c r="K4913" i="1"/>
  <c r="K4914" i="1"/>
  <c r="K4915" i="1"/>
  <c r="K4916" i="1"/>
  <c r="K4917" i="1"/>
  <c r="K4918" i="1"/>
  <c r="K4919" i="1"/>
  <c r="K4920" i="1"/>
  <c r="K4921" i="1"/>
  <c r="K4922" i="1"/>
  <c r="K4923" i="1"/>
  <c r="K4924" i="1"/>
  <c r="K4925" i="1"/>
  <c r="K4926" i="1"/>
  <c r="K4927" i="1"/>
  <c r="K4928" i="1"/>
  <c r="K4929" i="1"/>
  <c r="K4930" i="1"/>
  <c r="K4931" i="1"/>
  <c r="K4932" i="1"/>
  <c r="K4933" i="1"/>
  <c r="K4934" i="1"/>
  <c r="K4935" i="1"/>
  <c r="K4936" i="1"/>
  <c r="K4937" i="1"/>
  <c r="K4938" i="1"/>
  <c r="K4939" i="1"/>
  <c r="K4940" i="1"/>
  <c r="K4941" i="1"/>
  <c r="K4942" i="1"/>
  <c r="K4943" i="1"/>
  <c r="K4944" i="1"/>
  <c r="K4945" i="1"/>
  <c r="K4946" i="1"/>
  <c r="K4947" i="1"/>
  <c r="K4948" i="1"/>
  <c r="K4949" i="1"/>
  <c r="K4950" i="1"/>
  <c r="K4951" i="1"/>
  <c r="K4952" i="1"/>
  <c r="K4953" i="1"/>
  <c r="K4954" i="1"/>
  <c r="K4955" i="1"/>
  <c r="K4956" i="1"/>
  <c r="K4957" i="1"/>
  <c r="K4958" i="1"/>
  <c r="K4959" i="1"/>
  <c r="K4960" i="1"/>
  <c r="K4961" i="1"/>
  <c r="K4962" i="1"/>
  <c r="K4963" i="1"/>
  <c r="K4964" i="1"/>
  <c r="K4965" i="1"/>
  <c r="K4966" i="1"/>
  <c r="K4967" i="1"/>
  <c r="K4968" i="1"/>
  <c r="K4969" i="1"/>
  <c r="K4970" i="1"/>
  <c r="K4971" i="1"/>
  <c r="K4972" i="1"/>
  <c r="K4973" i="1"/>
  <c r="K4974" i="1"/>
  <c r="K4975" i="1"/>
  <c r="K4976" i="1"/>
  <c r="K4977" i="1"/>
  <c r="K4978" i="1"/>
  <c r="K4979" i="1"/>
  <c r="K4980" i="1"/>
  <c r="K4981" i="1"/>
  <c r="K4982" i="1"/>
  <c r="K4983" i="1"/>
  <c r="K4984" i="1"/>
  <c r="K4985" i="1"/>
  <c r="K4986" i="1"/>
  <c r="K4987" i="1"/>
  <c r="K4988" i="1"/>
  <c r="K4989" i="1"/>
  <c r="K4990" i="1"/>
  <c r="K4991" i="1"/>
  <c r="K4992" i="1"/>
  <c r="K4993" i="1"/>
  <c r="K4994" i="1"/>
  <c r="K4995" i="1"/>
  <c r="K4996" i="1"/>
  <c r="K4997" i="1"/>
  <c r="K4998" i="1"/>
  <c r="K4999" i="1"/>
  <c r="K5000" i="1"/>
  <c r="K5001" i="1"/>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 r="J62" i="1"/>
  <c r="J63" i="1"/>
  <c r="J64" i="1"/>
  <c r="J65" i="1"/>
  <c r="J66" i="1"/>
  <c r="J67" i="1"/>
  <c r="J68" i="1"/>
  <c r="J69" i="1"/>
  <c r="J70" i="1"/>
  <c r="J71" i="1"/>
  <c r="J72" i="1"/>
  <c r="J73" i="1"/>
  <c r="J74" i="1"/>
  <c r="J75" i="1"/>
  <c r="J76" i="1"/>
  <c r="J77" i="1"/>
  <c r="J78" i="1"/>
  <c r="J79" i="1"/>
  <c r="J80" i="1"/>
  <c r="J81" i="1"/>
  <c r="J82" i="1"/>
  <c r="J83" i="1"/>
  <c r="J84" i="1"/>
  <c r="J85" i="1"/>
  <c r="J86" i="1"/>
  <c r="J87" i="1"/>
  <c r="J88" i="1"/>
  <c r="J89" i="1"/>
  <c r="J90" i="1"/>
  <c r="J91" i="1"/>
  <c r="J92" i="1"/>
  <c r="J93" i="1"/>
  <c r="J94" i="1"/>
  <c r="J95" i="1"/>
  <c r="J96" i="1"/>
  <c r="J97" i="1"/>
  <c r="J98" i="1"/>
  <c r="J99" i="1"/>
  <c r="J100" i="1"/>
  <c r="J101" i="1"/>
  <c r="J102" i="1"/>
  <c r="J103" i="1"/>
  <c r="J104" i="1"/>
  <c r="J105" i="1"/>
  <c r="J106" i="1"/>
  <c r="J107" i="1"/>
  <c r="J108" i="1"/>
  <c r="J109" i="1"/>
  <c r="J110" i="1"/>
  <c r="J111" i="1"/>
  <c r="J112" i="1"/>
  <c r="J113" i="1"/>
  <c r="J114" i="1"/>
  <c r="J115" i="1"/>
  <c r="J116" i="1"/>
  <c r="J117" i="1"/>
  <c r="J118" i="1"/>
  <c r="J119" i="1"/>
  <c r="J120" i="1"/>
  <c r="J121" i="1"/>
  <c r="J122" i="1"/>
  <c r="J123" i="1"/>
  <c r="J124" i="1"/>
  <c r="J125" i="1"/>
  <c r="J126" i="1"/>
  <c r="J127" i="1"/>
  <c r="J128" i="1"/>
  <c r="J129" i="1"/>
  <c r="J130" i="1"/>
  <c r="J131" i="1"/>
  <c r="J132" i="1"/>
  <c r="J133" i="1"/>
  <c r="J134" i="1"/>
  <c r="J135" i="1"/>
  <c r="J136" i="1"/>
  <c r="J137" i="1"/>
  <c r="J138" i="1"/>
  <c r="J139" i="1"/>
  <c r="J140" i="1"/>
  <c r="J141" i="1"/>
  <c r="J142" i="1"/>
  <c r="J143" i="1"/>
  <c r="J144" i="1"/>
  <c r="J145" i="1"/>
  <c r="J146" i="1"/>
  <c r="J147" i="1"/>
  <c r="J148" i="1"/>
  <c r="J149" i="1"/>
  <c r="J150" i="1"/>
  <c r="J151" i="1"/>
  <c r="J152" i="1"/>
  <c r="J153" i="1"/>
  <c r="J154" i="1"/>
  <c r="J155" i="1"/>
  <c r="J156" i="1"/>
  <c r="J157" i="1"/>
  <c r="J158" i="1"/>
  <c r="J159" i="1"/>
  <c r="J160" i="1"/>
  <c r="J161" i="1"/>
  <c r="J162" i="1"/>
  <c r="J163" i="1"/>
  <c r="J164" i="1"/>
  <c r="J165" i="1"/>
  <c r="J166" i="1"/>
  <c r="J167" i="1"/>
  <c r="J168" i="1"/>
  <c r="J169" i="1"/>
  <c r="J170" i="1"/>
  <c r="J171" i="1"/>
  <c r="J172" i="1"/>
  <c r="J173" i="1"/>
  <c r="J174" i="1"/>
  <c r="J175" i="1"/>
  <c r="J176" i="1"/>
  <c r="J177" i="1"/>
  <c r="J178" i="1"/>
  <c r="J179" i="1"/>
  <c r="J180" i="1"/>
  <c r="J181" i="1"/>
  <c r="J182" i="1"/>
  <c r="J183" i="1"/>
  <c r="J184" i="1"/>
  <c r="J185" i="1"/>
  <c r="J186" i="1"/>
  <c r="J187" i="1"/>
  <c r="J188" i="1"/>
  <c r="J189" i="1"/>
  <c r="J190" i="1"/>
  <c r="J191" i="1"/>
  <c r="J192" i="1"/>
  <c r="J193" i="1"/>
  <c r="J194" i="1"/>
  <c r="J195" i="1"/>
  <c r="J196" i="1"/>
  <c r="J197" i="1"/>
  <c r="J198" i="1"/>
  <c r="J199" i="1"/>
  <c r="J200" i="1"/>
  <c r="J201" i="1"/>
  <c r="J202" i="1"/>
  <c r="J203" i="1"/>
  <c r="J204" i="1"/>
  <c r="J205" i="1"/>
  <c r="J206" i="1"/>
  <c r="J207" i="1"/>
  <c r="J208" i="1"/>
  <c r="J209" i="1"/>
  <c r="J210" i="1"/>
  <c r="J211" i="1"/>
  <c r="J212" i="1"/>
  <c r="J213" i="1"/>
  <c r="J214" i="1"/>
  <c r="J215" i="1"/>
  <c r="J216" i="1"/>
  <c r="J217" i="1"/>
  <c r="J218" i="1"/>
  <c r="J219" i="1"/>
  <c r="J220" i="1"/>
  <c r="J221" i="1"/>
  <c r="J222" i="1"/>
  <c r="J223" i="1"/>
  <c r="J224" i="1"/>
  <c r="J225" i="1"/>
  <c r="J226" i="1"/>
  <c r="J227" i="1"/>
  <c r="J228" i="1"/>
  <c r="J229" i="1"/>
  <c r="J230" i="1"/>
  <c r="J231" i="1"/>
  <c r="J232" i="1"/>
  <c r="J233" i="1"/>
  <c r="J234" i="1"/>
  <c r="J235" i="1"/>
  <c r="J236" i="1"/>
  <c r="J237" i="1"/>
  <c r="J238" i="1"/>
  <c r="J239" i="1"/>
  <c r="J240" i="1"/>
  <c r="J241" i="1"/>
  <c r="J242" i="1"/>
  <c r="J243" i="1"/>
  <c r="J244" i="1"/>
  <c r="J245" i="1"/>
  <c r="J246" i="1"/>
  <c r="J247" i="1"/>
  <c r="J248" i="1"/>
  <c r="J249" i="1"/>
  <c r="J250" i="1"/>
  <c r="J251" i="1"/>
  <c r="J252" i="1"/>
  <c r="J253" i="1"/>
  <c r="J254" i="1"/>
  <c r="J255" i="1"/>
  <c r="J256" i="1"/>
  <c r="J257" i="1"/>
  <c r="J258" i="1"/>
  <c r="J259" i="1"/>
  <c r="J260" i="1"/>
  <c r="J261" i="1"/>
  <c r="J262" i="1"/>
  <c r="J263" i="1"/>
  <c r="J264" i="1"/>
  <c r="J265" i="1"/>
  <c r="J266" i="1"/>
  <c r="J267" i="1"/>
  <c r="J268" i="1"/>
  <c r="J269" i="1"/>
  <c r="J270" i="1"/>
  <c r="J271" i="1"/>
  <c r="J272" i="1"/>
  <c r="J273" i="1"/>
  <c r="J274" i="1"/>
  <c r="J275" i="1"/>
  <c r="J276" i="1"/>
  <c r="J277" i="1"/>
  <c r="J278" i="1"/>
  <c r="J279" i="1"/>
  <c r="J280" i="1"/>
  <c r="J281" i="1"/>
  <c r="J282" i="1"/>
  <c r="J283" i="1"/>
  <c r="J284" i="1"/>
  <c r="J285" i="1"/>
  <c r="J286" i="1"/>
  <c r="J287" i="1"/>
  <c r="J288" i="1"/>
  <c r="J289" i="1"/>
  <c r="J290" i="1"/>
  <c r="J291" i="1"/>
  <c r="J292" i="1"/>
  <c r="J293" i="1"/>
  <c r="J294" i="1"/>
  <c r="J295" i="1"/>
  <c r="J296" i="1"/>
  <c r="J297" i="1"/>
  <c r="J298" i="1"/>
  <c r="J299" i="1"/>
  <c r="J300" i="1"/>
  <c r="J301" i="1"/>
  <c r="J302" i="1"/>
  <c r="J303" i="1"/>
  <c r="J304" i="1"/>
  <c r="J305" i="1"/>
  <c r="J306" i="1"/>
  <c r="J307" i="1"/>
  <c r="J308" i="1"/>
  <c r="J309" i="1"/>
  <c r="J310" i="1"/>
  <c r="J311" i="1"/>
  <c r="J312" i="1"/>
  <c r="J313" i="1"/>
  <c r="J314" i="1"/>
  <c r="J315" i="1"/>
  <c r="J316" i="1"/>
  <c r="J317" i="1"/>
  <c r="J318" i="1"/>
  <c r="J319" i="1"/>
  <c r="J320" i="1"/>
  <c r="J321" i="1"/>
  <c r="J322" i="1"/>
  <c r="J323" i="1"/>
  <c r="J324" i="1"/>
  <c r="J325" i="1"/>
  <c r="J326" i="1"/>
  <c r="J327" i="1"/>
  <c r="J328" i="1"/>
  <c r="J329" i="1"/>
  <c r="J330" i="1"/>
  <c r="J331" i="1"/>
  <c r="J332" i="1"/>
  <c r="J333" i="1"/>
  <c r="J334" i="1"/>
  <c r="J335" i="1"/>
  <c r="J336" i="1"/>
  <c r="J337" i="1"/>
  <c r="J338" i="1"/>
  <c r="J339" i="1"/>
  <c r="J340" i="1"/>
  <c r="J341" i="1"/>
  <c r="J342" i="1"/>
  <c r="J343" i="1"/>
  <c r="J344" i="1"/>
  <c r="J345" i="1"/>
  <c r="J346" i="1"/>
  <c r="J347" i="1"/>
  <c r="J348" i="1"/>
  <c r="J349" i="1"/>
  <c r="J350" i="1"/>
  <c r="J351" i="1"/>
  <c r="J352" i="1"/>
  <c r="J353" i="1"/>
  <c r="J354" i="1"/>
  <c r="J355" i="1"/>
  <c r="J356" i="1"/>
  <c r="J357" i="1"/>
  <c r="J358" i="1"/>
  <c r="J359" i="1"/>
  <c r="J360" i="1"/>
  <c r="J361" i="1"/>
  <c r="J362" i="1"/>
  <c r="J363" i="1"/>
  <c r="J364" i="1"/>
  <c r="J365" i="1"/>
  <c r="J366" i="1"/>
  <c r="J367" i="1"/>
  <c r="J368" i="1"/>
  <c r="J369" i="1"/>
  <c r="J370" i="1"/>
  <c r="J371" i="1"/>
  <c r="J372" i="1"/>
  <c r="J373" i="1"/>
  <c r="J374" i="1"/>
  <c r="J375" i="1"/>
  <c r="J376" i="1"/>
  <c r="J377" i="1"/>
  <c r="J378" i="1"/>
  <c r="J379" i="1"/>
  <c r="J380" i="1"/>
  <c r="J381" i="1"/>
  <c r="J382" i="1"/>
  <c r="J383" i="1"/>
  <c r="J384" i="1"/>
  <c r="J385" i="1"/>
  <c r="J386" i="1"/>
  <c r="J387" i="1"/>
  <c r="J388" i="1"/>
  <c r="J389" i="1"/>
  <c r="J390" i="1"/>
  <c r="J391" i="1"/>
  <c r="J392" i="1"/>
  <c r="J393" i="1"/>
  <c r="J394" i="1"/>
  <c r="J395" i="1"/>
  <c r="J396" i="1"/>
  <c r="J397" i="1"/>
  <c r="J398" i="1"/>
  <c r="J399" i="1"/>
  <c r="J400" i="1"/>
  <c r="J401" i="1"/>
  <c r="J402" i="1"/>
  <c r="J403" i="1"/>
  <c r="J404" i="1"/>
  <c r="J405" i="1"/>
  <c r="J406" i="1"/>
  <c r="J407" i="1"/>
  <c r="J408" i="1"/>
  <c r="J409" i="1"/>
  <c r="J410" i="1"/>
  <c r="J411" i="1"/>
  <c r="J412" i="1"/>
  <c r="J413" i="1"/>
  <c r="J414" i="1"/>
  <c r="J415" i="1"/>
  <c r="J416" i="1"/>
  <c r="J417" i="1"/>
  <c r="J418" i="1"/>
  <c r="J419" i="1"/>
  <c r="J420" i="1"/>
  <c r="J421" i="1"/>
  <c r="J422" i="1"/>
  <c r="J423" i="1"/>
  <c r="J424" i="1"/>
  <c r="J425" i="1"/>
  <c r="J426" i="1"/>
  <c r="J427" i="1"/>
  <c r="J428" i="1"/>
  <c r="J429" i="1"/>
  <c r="J430" i="1"/>
  <c r="J431" i="1"/>
  <c r="J432" i="1"/>
  <c r="J433" i="1"/>
  <c r="J434" i="1"/>
  <c r="J435" i="1"/>
  <c r="J436" i="1"/>
  <c r="J437" i="1"/>
  <c r="J438" i="1"/>
  <c r="J439" i="1"/>
  <c r="J440" i="1"/>
  <c r="J441" i="1"/>
  <c r="J442" i="1"/>
  <c r="J443" i="1"/>
  <c r="J444" i="1"/>
  <c r="J445" i="1"/>
  <c r="J446" i="1"/>
  <c r="J447" i="1"/>
  <c r="J448" i="1"/>
  <c r="J449" i="1"/>
  <c r="J450" i="1"/>
  <c r="J451" i="1"/>
  <c r="J452" i="1"/>
  <c r="J453" i="1"/>
  <c r="J454" i="1"/>
  <c r="J455" i="1"/>
  <c r="J456" i="1"/>
  <c r="J457" i="1"/>
  <c r="J458" i="1"/>
  <c r="J459" i="1"/>
  <c r="J460" i="1"/>
  <c r="J461" i="1"/>
  <c r="J462" i="1"/>
  <c r="J463" i="1"/>
  <c r="J464" i="1"/>
  <c r="J465" i="1"/>
  <c r="J466" i="1"/>
  <c r="J467" i="1"/>
  <c r="J468" i="1"/>
  <c r="J469" i="1"/>
  <c r="J470" i="1"/>
  <c r="J471" i="1"/>
  <c r="J472" i="1"/>
  <c r="J473" i="1"/>
  <c r="J474" i="1"/>
  <c r="J475" i="1"/>
  <c r="J476" i="1"/>
  <c r="J477" i="1"/>
  <c r="J478" i="1"/>
  <c r="J479" i="1"/>
  <c r="J480" i="1"/>
  <c r="J481" i="1"/>
  <c r="J482" i="1"/>
  <c r="J483" i="1"/>
  <c r="J484" i="1"/>
  <c r="J485" i="1"/>
  <c r="J486" i="1"/>
  <c r="J487" i="1"/>
  <c r="J488" i="1"/>
  <c r="J489" i="1"/>
  <c r="J490" i="1"/>
  <c r="J491" i="1"/>
  <c r="J492" i="1"/>
  <c r="J493" i="1"/>
  <c r="J494" i="1"/>
  <c r="J495" i="1"/>
  <c r="J496" i="1"/>
  <c r="J497" i="1"/>
  <c r="J498" i="1"/>
  <c r="J499" i="1"/>
  <c r="J500" i="1"/>
  <c r="J501" i="1"/>
  <c r="J502" i="1"/>
  <c r="J503" i="1"/>
  <c r="J504" i="1"/>
  <c r="J505" i="1"/>
  <c r="J506" i="1"/>
  <c r="J507" i="1"/>
  <c r="J508" i="1"/>
  <c r="J509" i="1"/>
  <c r="J510" i="1"/>
  <c r="J511" i="1"/>
  <c r="J512" i="1"/>
  <c r="J513" i="1"/>
  <c r="J514" i="1"/>
  <c r="J515" i="1"/>
  <c r="J516" i="1"/>
  <c r="J517" i="1"/>
  <c r="J518" i="1"/>
  <c r="J519" i="1"/>
  <c r="J520" i="1"/>
  <c r="J521" i="1"/>
  <c r="J522" i="1"/>
  <c r="J523" i="1"/>
  <c r="J524" i="1"/>
  <c r="J525" i="1"/>
  <c r="J526" i="1"/>
  <c r="J527" i="1"/>
  <c r="J528" i="1"/>
  <c r="J529" i="1"/>
  <c r="J530" i="1"/>
  <c r="J531" i="1"/>
  <c r="J532" i="1"/>
  <c r="J533" i="1"/>
  <c r="J534" i="1"/>
  <c r="J535" i="1"/>
  <c r="J536" i="1"/>
  <c r="J537" i="1"/>
  <c r="J538" i="1"/>
  <c r="J539" i="1"/>
  <c r="J540" i="1"/>
  <c r="J541" i="1"/>
  <c r="J542" i="1"/>
  <c r="J543" i="1"/>
  <c r="J544" i="1"/>
  <c r="J545" i="1"/>
  <c r="J546" i="1"/>
  <c r="J547" i="1"/>
  <c r="J548" i="1"/>
  <c r="J549" i="1"/>
  <c r="J550" i="1"/>
  <c r="J551" i="1"/>
  <c r="J552" i="1"/>
  <c r="J553" i="1"/>
  <c r="J554" i="1"/>
  <c r="J555" i="1"/>
  <c r="J556" i="1"/>
  <c r="J557" i="1"/>
  <c r="J558" i="1"/>
  <c r="J559" i="1"/>
  <c r="J560" i="1"/>
  <c r="J561" i="1"/>
  <c r="J562" i="1"/>
  <c r="J563" i="1"/>
  <c r="J564" i="1"/>
  <c r="J565" i="1"/>
  <c r="J566" i="1"/>
  <c r="J567" i="1"/>
  <c r="J568" i="1"/>
  <c r="J569" i="1"/>
  <c r="J570" i="1"/>
  <c r="J571" i="1"/>
  <c r="J572" i="1"/>
  <c r="J573" i="1"/>
  <c r="J574" i="1"/>
  <c r="J575" i="1"/>
  <c r="J576" i="1"/>
  <c r="J577" i="1"/>
  <c r="J578" i="1"/>
  <c r="J579" i="1"/>
  <c r="J580" i="1"/>
  <c r="J581" i="1"/>
  <c r="J582" i="1"/>
  <c r="J583" i="1"/>
  <c r="J584" i="1"/>
  <c r="J585" i="1"/>
  <c r="J586" i="1"/>
  <c r="J587" i="1"/>
  <c r="J588" i="1"/>
  <c r="J589" i="1"/>
  <c r="J590" i="1"/>
  <c r="J591" i="1"/>
  <c r="J592" i="1"/>
  <c r="J593" i="1"/>
  <c r="J594" i="1"/>
  <c r="J595" i="1"/>
  <c r="J596" i="1"/>
  <c r="J597" i="1"/>
  <c r="J598" i="1"/>
  <c r="J599" i="1"/>
  <c r="J600" i="1"/>
  <c r="J601" i="1"/>
  <c r="J602" i="1"/>
  <c r="J603" i="1"/>
  <c r="J604" i="1"/>
  <c r="J605" i="1"/>
  <c r="J606" i="1"/>
  <c r="J607" i="1"/>
  <c r="J608" i="1"/>
  <c r="J609" i="1"/>
  <c r="J610" i="1"/>
  <c r="J611" i="1"/>
  <c r="J612" i="1"/>
  <c r="J613" i="1"/>
  <c r="J614" i="1"/>
  <c r="J615" i="1"/>
  <c r="J616" i="1"/>
  <c r="J617" i="1"/>
  <c r="J618" i="1"/>
  <c r="J619" i="1"/>
  <c r="J620" i="1"/>
  <c r="J621" i="1"/>
  <c r="J622" i="1"/>
  <c r="J623" i="1"/>
  <c r="J624" i="1"/>
  <c r="J625" i="1"/>
  <c r="J626" i="1"/>
  <c r="J627" i="1"/>
  <c r="J628" i="1"/>
  <c r="J629" i="1"/>
  <c r="J630" i="1"/>
  <c r="J631" i="1"/>
  <c r="J632" i="1"/>
  <c r="J633" i="1"/>
  <c r="J634" i="1"/>
  <c r="J635" i="1"/>
  <c r="J636" i="1"/>
  <c r="J637" i="1"/>
  <c r="J638" i="1"/>
  <c r="J639" i="1"/>
  <c r="J640" i="1"/>
  <c r="J641" i="1"/>
  <c r="J642" i="1"/>
  <c r="J643" i="1"/>
  <c r="J644" i="1"/>
  <c r="J645" i="1"/>
  <c r="J646" i="1"/>
  <c r="J647" i="1"/>
  <c r="J648" i="1"/>
  <c r="J649" i="1"/>
  <c r="J650" i="1"/>
  <c r="J651" i="1"/>
  <c r="J652" i="1"/>
  <c r="J653" i="1"/>
  <c r="J654" i="1"/>
  <c r="J655" i="1"/>
  <c r="J656" i="1"/>
  <c r="J657" i="1"/>
  <c r="J658" i="1"/>
  <c r="J659" i="1"/>
  <c r="J660" i="1"/>
  <c r="J661" i="1"/>
  <c r="J662" i="1"/>
  <c r="J663" i="1"/>
  <c r="J664" i="1"/>
  <c r="J665" i="1"/>
  <c r="J666" i="1"/>
  <c r="J667" i="1"/>
  <c r="J668" i="1"/>
  <c r="J669" i="1"/>
  <c r="J670" i="1"/>
  <c r="J671" i="1"/>
  <c r="J672" i="1"/>
  <c r="J673" i="1"/>
  <c r="J674" i="1"/>
  <c r="J675" i="1"/>
  <c r="J676" i="1"/>
  <c r="J677" i="1"/>
  <c r="J678" i="1"/>
  <c r="J679" i="1"/>
  <c r="J680" i="1"/>
  <c r="J681" i="1"/>
  <c r="J682" i="1"/>
  <c r="J683" i="1"/>
  <c r="J684" i="1"/>
  <c r="J685" i="1"/>
  <c r="J686" i="1"/>
  <c r="J687" i="1"/>
  <c r="J688" i="1"/>
  <c r="J689" i="1"/>
  <c r="J690" i="1"/>
  <c r="J691" i="1"/>
  <c r="J692" i="1"/>
  <c r="J693" i="1"/>
  <c r="J694" i="1"/>
  <c r="J695" i="1"/>
  <c r="J696" i="1"/>
  <c r="J697" i="1"/>
  <c r="J698" i="1"/>
  <c r="J699" i="1"/>
  <c r="J700" i="1"/>
  <c r="J701" i="1"/>
  <c r="J702" i="1"/>
  <c r="J703" i="1"/>
  <c r="J704" i="1"/>
  <c r="J705" i="1"/>
  <c r="J706" i="1"/>
  <c r="J707" i="1"/>
  <c r="J708" i="1"/>
  <c r="J709" i="1"/>
  <c r="J710" i="1"/>
  <c r="J711" i="1"/>
  <c r="J712" i="1"/>
  <c r="J713" i="1"/>
  <c r="J714" i="1"/>
  <c r="J715" i="1"/>
  <c r="J716" i="1"/>
  <c r="J717" i="1"/>
  <c r="J718" i="1"/>
  <c r="J719" i="1"/>
  <c r="J720" i="1"/>
  <c r="J721" i="1"/>
  <c r="J722" i="1"/>
  <c r="J723" i="1"/>
  <c r="J724" i="1"/>
  <c r="J725" i="1"/>
  <c r="J726" i="1"/>
  <c r="J727" i="1"/>
  <c r="J728" i="1"/>
  <c r="J729" i="1"/>
  <c r="J730" i="1"/>
  <c r="J731" i="1"/>
  <c r="J732" i="1"/>
  <c r="J733" i="1"/>
  <c r="J734" i="1"/>
  <c r="J735" i="1"/>
  <c r="J736" i="1"/>
  <c r="J737" i="1"/>
  <c r="J738" i="1"/>
  <c r="J739" i="1"/>
  <c r="J740" i="1"/>
  <c r="J741" i="1"/>
  <c r="J742" i="1"/>
  <c r="J743" i="1"/>
  <c r="J744" i="1"/>
  <c r="J745" i="1"/>
  <c r="J746" i="1"/>
  <c r="J747" i="1"/>
  <c r="J748" i="1"/>
  <c r="J749" i="1"/>
  <c r="J750" i="1"/>
  <c r="J751" i="1"/>
  <c r="J752" i="1"/>
  <c r="J753" i="1"/>
  <c r="J754" i="1"/>
  <c r="J755" i="1"/>
  <c r="J756" i="1"/>
  <c r="J757" i="1"/>
  <c r="J758" i="1"/>
  <c r="J759" i="1"/>
  <c r="J760" i="1"/>
  <c r="J761" i="1"/>
  <c r="J762" i="1"/>
  <c r="J763" i="1"/>
  <c r="J764" i="1"/>
  <c r="J765" i="1"/>
  <c r="J766" i="1"/>
  <c r="J767" i="1"/>
  <c r="J768" i="1"/>
  <c r="J769" i="1"/>
  <c r="J770" i="1"/>
  <c r="J771" i="1"/>
  <c r="J772" i="1"/>
  <c r="J773" i="1"/>
  <c r="J774" i="1"/>
  <c r="J775" i="1"/>
  <c r="J776" i="1"/>
  <c r="J777" i="1"/>
  <c r="J778" i="1"/>
  <c r="J779" i="1"/>
  <c r="J780" i="1"/>
  <c r="J781" i="1"/>
  <c r="J782" i="1"/>
  <c r="J783" i="1"/>
  <c r="J784" i="1"/>
  <c r="J785" i="1"/>
  <c r="J786" i="1"/>
  <c r="J787" i="1"/>
  <c r="J788" i="1"/>
  <c r="J789" i="1"/>
  <c r="J790" i="1"/>
  <c r="J791" i="1"/>
  <c r="J792" i="1"/>
  <c r="J793" i="1"/>
  <c r="J794" i="1"/>
  <c r="J795" i="1"/>
  <c r="J796" i="1"/>
  <c r="J797" i="1"/>
  <c r="J798" i="1"/>
  <c r="J799" i="1"/>
  <c r="J800" i="1"/>
  <c r="J801" i="1"/>
  <c r="J802" i="1"/>
  <c r="J803" i="1"/>
  <c r="J804" i="1"/>
  <c r="J805" i="1"/>
  <c r="J806" i="1"/>
  <c r="J807" i="1"/>
  <c r="J808" i="1"/>
  <c r="J809" i="1"/>
  <c r="J810" i="1"/>
  <c r="J811" i="1"/>
  <c r="J812" i="1"/>
  <c r="J813" i="1"/>
  <c r="J814" i="1"/>
  <c r="J815" i="1"/>
  <c r="J816" i="1"/>
  <c r="J817" i="1"/>
  <c r="J818" i="1"/>
  <c r="J819" i="1"/>
  <c r="J820" i="1"/>
  <c r="J821" i="1"/>
  <c r="J822" i="1"/>
  <c r="J823" i="1"/>
  <c r="J824" i="1"/>
  <c r="J825" i="1"/>
  <c r="J826" i="1"/>
  <c r="J827" i="1"/>
  <c r="J828" i="1"/>
  <c r="J829" i="1"/>
  <c r="J830" i="1"/>
  <c r="J831" i="1"/>
  <c r="J832" i="1"/>
  <c r="J833" i="1"/>
  <c r="J834" i="1"/>
  <c r="J835" i="1"/>
  <c r="J836" i="1"/>
  <c r="J837" i="1"/>
  <c r="J838" i="1"/>
  <c r="J839" i="1"/>
  <c r="J840" i="1"/>
  <c r="J841" i="1"/>
  <c r="J842" i="1"/>
  <c r="J843" i="1"/>
  <c r="J844" i="1"/>
  <c r="J845" i="1"/>
  <c r="J846" i="1"/>
  <c r="J847" i="1"/>
  <c r="J848" i="1"/>
  <c r="J849" i="1"/>
  <c r="J850" i="1"/>
  <c r="J851" i="1"/>
  <c r="J852" i="1"/>
  <c r="J853" i="1"/>
  <c r="J854" i="1"/>
  <c r="J855" i="1"/>
  <c r="J856" i="1"/>
  <c r="J857" i="1"/>
  <c r="J858" i="1"/>
  <c r="J859" i="1"/>
  <c r="J860" i="1"/>
  <c r="J861" i="1"/>
  <c r="J862" i="1"/>
  <c r="J863" i="1"/>
  <c r="J864" i="1"/>
  <c r="J865" i="1"/>
  <c r="J866" i="1"/>
  <c r="J867" i="1"/>
  <c r="J868" i="1"/>
  <c r="J869" i="1"/>
  <c r="J870" i="1"/>
  <c r="J871" i="1"/>
  <c r="J872" i="1"/>
  <c r="J873" i="1"/>
  <c r="J874" i="1"/>
  <c r="J875" i="1"/>
  <c r="J876" i="1"/>
  <c r="J877" i="1"/>
  <c r="J878" i="1"/>
  <c r="J879" i="1"/>
  <c r="J880" i="1"/>
  <c r="J881" i="1"/>
  <c r="J882" i="1"/>
  <c r="J883" i="1"/>
  <c r="J884" i="1"/>
  <c r="J885" i="1"/>
  <c r="J886" i="1"/>
  <c r="J887" i="1"/>
  <c r="J888" i="1"/>
  <c r="J889" i="1"/>
  <c r="J890" i="1"/>
  <c r="J891" i="1"/>
  <c r="J892" i="1"/>
  <c r="J893" i="1"/>
  <c r="J894" i="1"/>
  <c r="J895" i="1"/>
  <c r="J896" i="1"/>
  <c r="J897" i="1"/>
  <c r="J898" i="1"/>
  <c r="J899" i="1"/>
  <c r="J900" i="1"/>
  <c r="J901" i="1"/>
  <c r="J902" i="1"/>
  <c r="J903" i="1"/>
  <c r="J904" i="1"/>
  <c r="J905" i="1"/>
  <c r="J906" i="1"/>
  <c r="J907" i="1"/>
  <c r="J908" i="1"/>
  <c r="J909" i="1"/>
  <c r="J910" i="1"/>
  <c r="J911" i="1"/>
  <c r="J912" i="1"/>
  <c r="J913" i="1"/>
  <c r="J914" i="1"/>
  <c r="J915" i="1"/>
  <c r="J916" i="1"/>
  <c r="J917" i="1"/>
  <c r="J918" i="1"/>
  <c r="J919" i="1"/>
  <c r="J920" i="1"/>
  <c r="J921" i="1"/>
  <c r="J922" i="1"/>
  <c r="J923" i="1"/>
  <c r="J924" i="1"/>
  <c r="J925" i="1"/>
  <c r="J926" i="1"/>
  <c r="J927" i="1"/>
  <c r="J928" i="1"/>
  <c r="J929" i="1"/>
  <c r="J930" i="1"/>
  <c r="J931" i="1"/>
  <c r="J932" i="1"/>
  <c r="J933" i="1"/>
  <c r="J934" i="1"/>
  <c r="J935" i="1"/>
  <c r="J936" i="1"/>
  <c r="J937" i="1"/>
  <c r="J938" i="1"/>
  <c r="J939" i="1"/>
  <c r="J940" i="1"/>
  <c r="J941" i="1"/>
  <c r="J942" i="1"/>
  <c r="J943" i="1"/>
  <c r="J944" i="1"/>
  <c r="J945" i="1"/>
  <c r="J946" i="1"/>
  <c r="J947" i="1"/>
  <c r="J948" i="1"/>
  <c r="J949" i="1"/>
  <c r="J950" i="1"/>
  <c r="J951" i="1"/>
  <c r="J952" i="1"/>
  <c r="J953" i="1"/>
  <c r="J954" i="1"/>
  <c r="J955" i="1"/>
  <c r="J956" i="1"/>
  <c r="J957" i="1"/>
  <c r="J958" i="1"/>
  <c r="J959" i="1"/>
  <c r="J960" i="1"/>
  <c r="J961" i="1"/>
  <c r="J962" i="1"/>
  <c r="J963" i="1"/>
  <c r="J964" i="1"/>
  <c r="J965" i="1"/>
  <c r="J966" i="1"/>
  <c r="J967" i="1"/>
  <c r="J968" i="1"/>
  <c r="J969" i="1"/>
  <c r="J970" i="1"/>
  <c r="J971" i="1"/>
  <c r="J972" i="1"/>
  <c r="J973" i="1"/>
  <c r="J974" i="1"/>
  <c r="J975" i="1"/>
  <c r="J976" i="1"/>
  <c r="J977" i="1"/>
  <c r="J978" i="1"/>
  <c r="J979" i="1"/>
  <c r="J980" i="1"/>
  <c r="J981" i="1"/>
  <c r="J982" i="1"/>
  <c r="J983" i="1"/>
  <c r="J984" i="1"/>
  <c r="J985" i="1"/>
  <c r="J986" i="1"/>
  <c r="J987" i="1"/>
  <c r="J988" i="1"/>
  <c r="J989" i="1"/>
  <c r="J990" i="1"/>
  <c r="J991" i="1"/>
  <c r="J992" i="1"/>
  <c r="J993" i="1"/>
  <c r="J994" i="1"/>
  <c r="J995" i="1"/>
  <c r="J996" i="1"/>
  <c r="J997" i="1"/>
  <c r="J998" i="1"/>
  <c r="J999" i="1"/>
  <c r="J1000" i="1"/>
  <c r="J1001" i="1"/>
  <c r="J1002" i="1"/>
  <c r="J1003" i="1"/>
  <c r="J1004" i="1"/>
  <c r="J1005" i="1"/>
  <c r="J1006" i="1"/>
  <c r="J1007" i="1"/>
  <c r="J1008" i="1"/>
  <c r="J1009" i="1"/>
  <c r="J1010" i="1"/>
  <c r="J1011" i="1"/>
  <c r="J1012" i="1"/>
  <c r="J1013" i="1"/>
  <c r="J1014" i="1"/>
  <c r="J1015" i="1"/>
  <c r="J1016" i="1"/>
  <c r="J1017" i="1"/>
  <c r="J1018" i="1"/>
  <c r="J1019" i="1"/>
  <c r="J1020" i="1"/>
  <c r="J1021" i="1"/>
  <c r="J1022" i="1"/>
  <c r="J1023" i="1"/>
  <c r="J1024" i="1"/>
  <c r="J1025" i="1"/>
  <c r="J1026" i="1"/>
  <c r="J1027" i="1"/>
  <c r="J1028" i="1"/>
  <c r="J1029" i="1"/>
  <c r="J1030" i="1"/>
  <c r="J1031" i="1"/>
  <c r="J1032" i="1"/>
  <c r="J1033" i="1"/>
  <c r="J1034" i="1"/>
  <c r="J1035" i="1"/>
  <c r="J1036" i="1"/>
  <c r="J1037" i="1"/>
  <c r="J1038" i="1"/>
  <c r="J1039" i="1"/>
  <c r="J1040" i="1"/>
  <c r="J1041" i="1"/>
  <c r="J1042" i="1"/>
  <c r="J1043" i="1"/>
  <c r="J1044" i="1"/>
  <c r="J1045" i="1"/>
  <c r="J1046" i="1"/>
  <c r="J1047" i="1"/>
  <c r="J1048" i="1"/>
  <c r="J1049" i="1"/>
  <c r="J1050" i="1"/>
  <c r="J1051" i="1"/>
  <c r="J1052" i="1"/>
  <c r="J1053" i="1"/>
  <c r="J1054" i="1"/>
  <c r="J1055" i="1"/>
  <c r="J1056" i="1"/>
  <c r="J1057" i="1"/>
  <c r="J1058" i="1"/>
  <c r="J1059" i="1"/>
  <c r="J1060" i="1"/>
  <c r="J1061" i="1"/>
  <c r="J1062" i="1"/>
  <c r="J1063" i="1"/>
  <c r="J1064" i="1"/>
  <c r="J1065" i="1"/>
  <c r="J1066" i="1"/>
  <c r="J1067" i="1"/>
  <c r="J1068" i="1"/>
  <c r="J1069" i="1"/>
  <c r="J1070" i="1"/>
  <c r="J1071" i="1"/>
  <c r="J1072" i="1"/>
  <c r="J1073" i="1"/>
  <c r="J1074" i="1"/>
  <c r="J1075" i="1"/>
  <c r="J1076" i="1"/>
  <c r="J1077" i="1"/>
  <c r="J1078" i="1"/>
  <c r="J1079" i="1"/>
  <c r="J1080" i="1"/>
  <c r="J1081" i="1"/>
  <c r="J1082" i="1"/>
  <c r="J1083" i="1"/>
  <c r="J1084" i="1"/>
  <c r="J1085" i="1"/>
  <c r="J1086" i="1"/>
  <c r="J1087" i="1"/>
  <c r="J1088" i="1"/>
  <c r="J1089" i="1"/>
  <c r="J1090" i="1"/>
  <c r="J1091" i="1"/>
  <c r="J1092" i="1"/>
  <c r="J1093" i="1"/>
  <c r="J1094" i="1"/>
  <c r="J1095" i="1"/>
  <c r="J1096" i="1"/>
  <c r="J1097" i="1"/>
  <c r="J1098" i="1"/>
  <c r="J1099" i="1"/>
  <c r="J1100" i="1"/>
  <c r="J1101" i="1"/>
  <c r="J1102" i="1"/>
  <c r="J1103" i="1"/>
  <c r="J1104" i="1"/>
  <c r="J1105" i="1"/>
  <c r="J1106" i="1"/>
  <c r="J1107" i="1"/>
  <c r="J1108" i="1"/>
  <c r="J1109" i="1"/>
  <c r="J1110" i="1"/>
  <c r="J1111" i="1"/>
  <c r="J1112" i="1"/>
  <c r="J1113" i="1"/>
  <c r="J1114" i="1"/>
  <c r="J1115" i="1"/>
  <c r="J1116" i="1"/>
  <c r="J1117" i="1"/>
  <c r="J1118" i="1"/>
  <c r="J1119" i="1"/>
  <c r="J1120" i="1"/>
  <c r="J1121" i="1"/>
  <c r="J1122" i="1"/>
  <c r="J1123" i="1"/>
  <c r="J1124" i="1"/>
  <c r="J1125" i="1"/>
  <c r="J1126" i="1"/>
  <c r="J1127" i="1"/>
  <c r="J1128" i="1"/>
  <c r="J1129" i="1"/>
  <c r="J1130" i="1"/>
  <c r="J1131" i="1"/>
  <c r="J1132" i="1"/>
  <c r="J1133" i="1"/>
  <c r="J1134" i="1"/>
  <c r="J1135" i="1"/>
  <c r="J1136" i="1"/>
  <c r="J1137" i="1"/>
  <c r="J1138" i="1"/>
  <c r="J1139" i="1"/>
  <c r="J1140" i="1"/>
  <c r="J1141" i="1"/>
  <c r="J1142" i="1"/>
  <c r="J1143" i="1"/>
  <c r="J1144" i="1"/>
  <c r="J1145" i="1"/>
  <c r="J1146" i="1"/>
  <c r="J1147" i="1"/>
  <c r="J1148" i="1"/>
  <c r="J1149" i="1"/>
  <c r="J1150" i="1"/>
  <c r="J1151" i="1"/>
  <c r="J1152" i="1"/>
  <c r="J1153" i="1"/>
  <c r="J1154" i="1"/>
  <c r="J1155" i="1"/>
  <c r="J1156" i="1"/>
  <c r="J1157" i="1"/>
  <c r="J1158" i="1"/>
  <c r="J1159" i="1"/>
  <c r="J1160" i="1"/>
  <c r="J1161" i="1"/>
  <c r="J1162" i="1"/>
  <c r="J1163" i="1"/>
  <c r="J1164" i="1"/>
  <c r="J1165" i="1"/>
  <c r="J1166" i="1"/>
  <c r="J1167" i="1"/>
  <c r="J1168" i="1"/>
  <c r="J1169" i="1"/>
  <c r="J1170" i="1"/>
  <c r="J1171" i="1"/>
  <c r="J1172" i="1"/>
  <c r="J1173" i="1"/>
  <c r="J1174" i="1"/>
  <c r="J1175" i="1"/>
  <c r="J1176" i="1"/>
  <c r="J1177" i="1"/>
  <c r="J1178" i="1"/>
  <c r="J1179" i="1"/>
  <c r="J1180" i="1"/>
  <c r="J1181" i="1"/>
  <c r="J1182" i="1"/>
  <c r="J1183" i="1"/>
  <c r="J1184" i="1"/>
  <c r="J1185" i="1"/>
  <c r="J1186" i="1"/>
  <c r="J1187" i="1"/>
  <c r="J1188" i="1"/>
  <c r="J1189" i="1"/>
  <c r="J1190" i="1"/>
  <c r="J1191" i="1"/>
  <c r="J1192" i="1"/>
  <c r="J1193" i="1"/>
  <c r="J1194" i="1"/>
  <c r="J1195" i="1"/>
  <c r="J1196" i="1"/>
  <c r="J1197" i="1"/>
  <c r="J1198" i="1"/>
  <c r="J1199" i="1"/>
  <c r="J1200" i="1"/>
  <c r="J1201" i="1"/>
  <c r="J1202" i="1"/>
  <c r="J1203" i="1"/>
  <c r="J1204" i="1"/>
  <c r="J1205" i="1"/>
  <c r="J1206" i="1"/>
  <c r="J1207" i="1"/>
  <c r="J1208" i="1"/>
  <c r="J1209" i="1"/>
  <c r="J1210" i="1"/>
  <c r="J1211" i="1"/>
  <c r="J1212" i="1"/>
  <c r="J1213" i="1"/>
  <c r="J1214" i="1"/>
  <c r="J1215" i="1"/>
  <c r="J1216" i="1"/>
  <c r="J1217" i="1"/>
  <c r="J1218" i="1"/>
  <c r="J1219" i="1"/>
  <c r="J1220" i="1"/>
  <c r="J1221" i="1"/>
  <c r="J1222" i="1"/>
  <c r="J1223" i="1"/>
  <c r="J1224" i="1"/>
  <c r="J1225" i="1"/>
  <c r="J1226" i="1"/>
  <c r="J1227" i="1"/>
  <c r="J1228" i="1"/>
  <c r="J1229" i="1"/>
  <c r="J1230" i="1"/>
  <c r="J1231" i="1"/>
  <c r="J1232" i="1"/>
  <c r="J1233" i="1"/>
  <c r="J1234" i="1"/>
  <c r="J1235" i="1"/>
  <c r="J1236" i="1"/>
  <c r="J1237" i="1"/>
  <c r="J1238" i="1"/>
  <c r="J1239" i="1"/>
  <c r="J1240" i="1"/>
  <c r="J1241" i="1"/>
  <c r="J1242" i="1"/>
  <c r="J1243" i="1"/>
  <c r="J1244" i="1"/>
  <c r="J1245" i="1"/>
  <c r="J1246" i="1"/>
  <c r="J1247" i="1"/>
  <c r="J1248" i="1"/>
  <c r="J1249" i="1"/>
  <c r="J1250" i="1"/>
  <c r="J1251" i="1"/>
  <c r="J1252" i="1"/>
  <c r="J1253" i="1"/>
  <c r="J1254" i="1"/>
  <c r="J1255" i="1"/>
  <c r="J1256" i="1"/>
  <c r="J1257" i="1"/>
  <c r="J1258" i="1"/>
  <c r="J1259" i="1"/>
  <c r="J1260" i="1"/>
  <c r="J1261" i="1"/>
  <c r="J1262" i="1"/>
  <c r="J1263" i="1"/>
  <c r="J1264" i="1"/>
  <c r="J1265" i="1"/>
  <c r="J1266" i="1"/>
  <c r="J1267" i="1"/>
  <c r="J1268" i="1"/>
  <c r="J1269" i="1"/>
  <c r="J1270" i="1"/>
  <c r="J1271" i="1"/>
  <c r="J1272" i="1"/>
  <c r="J1273" i="1"/>
  <c r="J1274" i="1"/>
  <c r="J1275" i="1"/>
  <c r="J1276" i="1"/>
  <c r="J1277" i="1"/>
  <c r="J1278" i="1"/>
  <c r="J1279" i="1"/>
  <c r="J1280" i="1"/>
  <c r="J1281" i="1"/>
  <c r="J1282" i="1"/>
  <c r="J1283" i="1"/>
  <c r="J1284" i="1"/>
  <c r="J1285" i="1"/>
  <c r="J1286" i="1"/>
  <c r="J1287" i="1"/>
  <c r="J1288" i="1"/>
  <c r="J1289" i="1"/>
  <c r="J1290" i="1"/>
  <c r="J1291" i="1"/>
  <c r="J1292" i="1"/>
  <c r="J1293" i="1"/>
  <c r="J1294" i="1"/>
  <c r="J1295" i="1"/>
  <c r="J1296" i="1"/>
  <c r="J1297" i="1"/>
  <c r="J1298" i="1"/>
  <c r="J1299" i="1"/>
  <c r="J1300" i="1"/>
  <c r="J1301" i="1"/>
  <c r="J1302" i="1"/>
  <c r="J1303" i="1"/>
  <c r="J1304" i="1"/>
  <c r="J1305" i="1"/>
  <c r="J1306" i="1"/>
  <c r="J1307" i="1"/>
  <c r="J1308" i="1"/>
  <c r="J1309" i="1"/>
  <c r="J1310" i="1"/>
  <c r="J1311" i="1"/>
  <c r="J1312" i="1"/>
  <c r="J1313" i="1"/>
  <c r="J1314" i="1"/>
  <c r="J1315" i="1"/>
  <c r="J1316" i="1"/>
  <c r="J1317" i="1"/>
  <c r="J1318" i="1"/>
  <c r="J1319" i="1"/>
  <c r="J1320" i="1"/>
  <c r="J1321" i="1"/>
  <c r="J1322" i="1"/>
  <c r="J1323" i="1"/>
  <c r="J1324" i="1"/>
  <c r="J1325" i="1"/>
  <c r="J1326" i="1"/>
  <c r="J1327" i="1"/>
  <c r="J1328" i="1"/>
  <c r="J1329" i="1"/>
  <c r="J1330" i="1"/>
  <c r="J1331" i="1"/>
  <c r="J1332" i="1"/>
  <c r="J1333" i="1"/>
  <c r="J1334" i="1"/>
  <c r="J1335" i="1"/>
  <c r="J1336" i="1"/>
  <c r="J1337" i="1"/>
  <c r="J1338" i="1"/>
  <c r="J1339" i="1"/>
  <c r="J1340" i="1"/>
  <c r="J1341" i="1"/>
  <c r="J1342" i="1"/>
  <c r="J1343" i="1"/>
  <c r="J1344" i="1"/>
  <c r="J1345" i="1"/>
  <c r="J1346" i="1"/>
  <c r="J1347" i="1"/>
  <c r="J1348" i="1"/>
  <c r="J1349" i="1"/>
  <c r="J1350" i="1"/>
  <c r="J1351" i="1"/>
  <c r="J1352" i="1"/>
  <c r="J1353" i="1"/>
  <c r="J1354" i="1"/>
  <c r="J1355" i="1"/>
  <c r="J1356" i="1"/>
  <c r="J1357" i="1"/>
  <c r="J1358" i="1"/>
  <c r="J1359" i="1"/>
  <c r="J1360" i="1"/>
  <c r="J1361" i="1"/>
  <c r="J1362" i="1"/>
  <c r="J1363" i="1"/>
  <c r="J1364" i="1"/>
  <c r="J1365" i="1"/>
  <c r="J1366" i="1"/>
  <c r="J1367" i="1"/>
  <c r="J1368" i="1"/>
  <c r="J1369" i="1"/>
  <c r="J1370" i="1"/>
  <c r="J1371" i="1"/>
  <c r="J1372" i="1"/>
  <c r="J1373" i="1"/>
  <c r="J1374" i="1"/>
  <c r="J1375" i="1"/>
  <c r="J1376" i="1"/>
  <c r="J1377" i="1"/>
  <c r="J1378" i="1"/>
  <c r="J1379" i="1"/>
  <c r="J1380" i="1"/>
  <c r="J1381" i="1"/>
  <c r="J1382" i="1"/>
  <c r="J1383" i="1"/>
  <c r="J1384" i="1"/>
  <c r="J1385" i="1"/>
  <c r="J1386" i="1"/>
  <c r="J1387" i="1"/>
  <c r="J1388" i="1"/>
  <c r="J1389" i="1"/>
  <c r="J1390" i="1"/>
  <c r="J1391" i="1"/>
  <c r="J1392" i="1"/>
  <c r="J1393" i="1"/>
  <c r="J1394" i="1"/>
  <c r="J1395" i="1"/>
  <c r="J1396" i="1"/>
  <c r="J1397" i="1"/>
  <c r="J1398" i="1"/>
  <c r="J1399" i="1"/>
  <c r="J1400" i="1"/>
  <c r="J1401" i="1"/>
  <c r="J1402" i="1"/>
  <c r="J1403" i="1"/>
  <c r="J1404" i="1"/>
  <c r="J1405" i="1"/>
  <c r="J1406" i="1"/>
  <c r="J1407" i="1"/>
  <c r="J1408" i="1"/>
  <c r="J1409" i="1"/>
  <c r="J1410" i="1"/>
  <c r="J1411" i="1"/>
  <c r="J1412" i="1"/>
  <c r="J1413" i="1"/>
  <c r="J1414" i="1"/>
  <c r="J1415" i="1"/>
  <c r="J1416" i="1"/>
  <c r="J1417" i="1"/>
  <c r="J1418" i="1"/>
  <c r="J1419" i="1"/>
  <c r="J1420" i="1"/>
  <c r="J1421" i="1"/>
  <c r="J1422" i="1"/>
  <c r="J1423" i="1"/>
  <c r="J1424" i="1"/>
  <c r="J1425" i="1"/>
  <c r="J1426" i="1"/>
  <c r="J1427" i="1"/>
  <c r="J1428" i="1"/>
  <c r="J1429" i="1"/>
  <c r="J1430" i="1"/>
  <c r="J1431" i="1"/>
  <c r="J1432" i="1"/>
  <c r="J1433" i="1"/>
  <c r="J1434" i="1"/>
  <c r="J1435" i="1"/>
  <c r="J1436" i="1"/>
  <c r="J1437" i="1"/>
  <c r="J1438" i="1"/>
  <c r="J1439" i="1"/>
  <c r="J1440" i="1"/>
  <c r="J1441" i="1"/>
  <c r="J1442" i="1"/>
  <c r="J1443" i="1"/>
  <c r="J1444" i="1"/>
  <c r="J1445" i="1"/>
  <c r="J1446" i="1"/>
  <c r="J1447" i="1"/>
  <c r="J1448" i="1"/>
  <c r="J1449" i="1"/>
  <c r="J1450" i="1"/>
  <c r="J1451" i="1"/>
  <c r="J1452" i="1"/>
  <c r="J1453" i="1"/>
  <c r="J1454" i="1"/>
  <c r="J1455" i="1"/>
  <c r="J1456" i="1"/>
  <c r="J1457" i="1"/>
  <c r="J1458" i="1"/>
  <c r="J1459" i="1"/>
  <c r="J1460" i="1"/>
  <c r="J1461" i="1"/>
  <c r="J1462" i="1"/>
  <c r="J1463" i="1"/>
  <c r="J1464" i="1"/>
  <c r="J1465" i="1"/>
  <c r="J1466" i="1"/>
  <c r="J1467" i="1"/>
  <c r="J1468" i="1"/>
  <c r="J1469" i="1"/>
  <c r="J1470" i="1"/>
  <c r="J1471" i="1"/>
  <c r="J1472" i="1"/>
  <c r="J1473" i="1"/>
  <c r="J1474" i="1"/>
  <c r="J1475" i="1"/>
  <c r="J1476" i="1"/>
  <c r="J1477" i="1"/>
  <c r="J1478" i="1"/>
  <c r="J1479" i="1"/>
  <c r="J1480" i="1"/>
  <c r="J1481" i="1"/>
  <c r="J1482" i="1"/>
  <c r="J1483" i="1"/>
  <c r="J1484" i="1"/>
  <c r="J1485" i="1"/>
  <c r="J1486" i="1"/>
  <c r="J1487" i="1"/>
  <c r="J1488" i="1"/>
  <c r="J1489" i="1"/>
  <c r="J1490" i="1"/>
  <c r="J1491" i="1"/>
  <c r="J1492" i="1"/>
  <c r="J1493" i="1"/>
  <c r="J1494" i="1"/>
  <c r="J1495" i="1"/>
  <c r="J1496" i="1"/>
  <c r="J1497" i="1"/>
  <c r="J1498" i="1"/>
  <c r="J1499" i="1"/>
  <c r="J1500" i="1"/>
  <c r="J1501" i="1"/>
  <c r="J1502" i="1"/>
  <c r="J1503" i="1"/>
  <c r="J1504" i="1"/>
  <c r="J1505" i="1"/>
  <c r="J1506" i="1"/>
  <c r="J1507" i="1"/>
  <c r="J1508" i="1"/>
  <c r="J1509" i="1"/>
  <c r="J1510" i="1"/>
  <c r="J1511" i="1"/>
  <c r="J1512" i="1"/>
  <c r="J1513" i="1"/>
  <c r="J1514" i="1"/>
  <c r="J1515" i="1"/>
  <c r="J1516" i="1"/>
  <c r="J1517" i="1"/>
  <c r="J1518" i="1"/>
  <c r="J1519" i="1"/>
  <c r="J1520" i="1"/>
  <c r="J1521" i="1"/>
  <c r="J1522" i="1"/>
  <c r="J1523" i="1"/>
  <c r="J1524" i="1"/>
  <c r="J1525" i="1"/>
  <c r="J1526" i="1"/>
  <c r="J1527" i="1"/>
  <c r="J1528" i="1"/>
  <c r="J1529" i="1"/>
  <c r="J1530" i="1"/>
  <c r="J1531" i="1"/>
  <c r="J1532" i="1"/>
  <c r="J1533" i="1"/>
  <c r="J1534" i="1"/>
  <c r="J1535" i="1"/>
  <c r="J1536" i="1"/>
  <c r="J1537" i="1"/>
  <c r="J1538" i="1"/>
  <c r="J1539" i="1"/>
  <c r="J1540" i="1"/>
  <c r="J1541" i="1"/>
  <c r="J1542" i="1"/>
  <c r="J1543" i="1"/>
  <c r="J1544" i="1"/>
  <c r="J1545" i="1"/>
  <c r="J1546" i="1"/>
  <c r="J1547" i="1"/>
  <c r="J1548" i="1"/>
  <c r="J1549" i="1"/>
  <c r="J1550" i="1"/>
  <c r="J1551" i="1"/>
  <c r="J1552" i="1"/>
  <c r="J1553" i="1"/>
  <c r="J1554" i="1"/>
  <c r="J1555" i="1"/>
  <c r="J1556" i="1"/>
  <c r="J1557" i="1"/>
  <c r="J1558" i="1"/>
  <c r="J1559" i="1"/>
  <c r="J1560" i="1"/>
  <c r="J1561" i="1"/>
  <c r="J1562" i="1"/>
  <c r="J1563" i="1"/>
  <c r="J1564" i="1"/>
  <c r="J1565" i="1"/>
  <c r="J1566" i="1"/>
  <c r="J1567" i="1"/>
  <c r="J1568" i="1"/>
  <c r="J1569" i="1"/>
  <c r="J1570" i="1"/>
  <c r="J1571" i="1"/>
  <c r="J1572" i="1"/>
  <c r="J1573" i="1"/>
  <c r="J1574" i="1"/>
  <c r="J1575" i="1"/>
  <c r="J1576" i="1"/>
  <c r="J1577" i="1"/>
  <c r="J1578" i="1"/>
  <c r="J1579" i="1"/>
  <c r="J1580" i="1"/>
  <c r="J1581" i="1"/>
  <c r="J1582" i="1"/>
  <c r="J1583" i="1"/>
  <c r="J1584" i="1"/>
  <c r="J1585" i="1"/>
  <c r="J1586" i="1"/>
  <c r="J1587" i="1"/>
  <c r="J1588" i="1"/>
  <c r="J1589" i="1"/>
  <c r="J1590" i="1"/>
  <c r="J1591" i="1"/>
  <c r="J1592" i="1"/>
  <c r="J1593" i="1"/>
  <c r="J1594" i="1"/>
  <c r="J1595" i="1"/>
  <c r="J1596" i="1"/>
  <c r="J1597" i="1"/>
  <c r="J1598" i="1"/>
  <c r="J1599" i="1"/>
  <c r="J1600" i="1"/>
  <c r="J1601" i="1"/>
  <c r="J1602" i="1"/>
  <c r="J1603" i="1"/>
  <c r="J1604" i="1"/>
  <c r="J1605" i="1"/>
  <c r="J1606" i="1"/>
  <c r="J1607" i="1"/>
  <c r="J1608" i="1"/>
  <c r="J1609" i="1"/>
  <c r="J1610" i="1"/>
  <c r="J1611" i="1"/>
  <c r="J1612" i="1"/>
  <c r="J1613" i="1"/>
  <c r="J1614" i="1"/>
  <c r="J1615" i="1"/>
  <c r="J1616" i="1"/>
  <c r="J1617" i="1"/>
  <c r="J1618" i="1"/>
  <c r="J1619" i="1"/>
  <c r="J1620" i="1"/>
  <c r="J1621" i="1"/>
  <c r="J1622" i="1"/>
  <c r="J1623" i="1"/>
  <c r="J1624" i="1"/>
  <c r="J1625" i="1"/>
  <c r="J1626" i="1"/>
  <c r="J1627" i="1"/>
  <c r="J1628" i="1"/>
  <c r="J1629" i="1"/>
  <c r="J1630" i="1"/>
  <c r="J1631" i="1"/>
  <c r="J1632" i="1"/>
  <c r="J1633" i="1"/>
  <c r="J1634" i="1"/>
  <c r="J1635" i="1"/>
  <c r="J1636" i="1"/>
  <c r="J1637" i="1"/>
  <c r="J1638" i="1"/>
  <c r="J1639" i="1"/>
  <c r="J1640" i="1"/>
  <c r="J1641" i="1"/>
  <c r="J1642" i="1"/>
  <c r="J1643" i="1"/>
  <c r="J1644" i="1"/>
  <c r="J1645" i="1"/>
  <c r="J1646" i="1"/>
  <c r="J1647" i="1"/>
  <c r="J1648" i="1"/>
  <c r="J1649" i="1"/>
  <c r="J1650" i="1"/>
  <c r="J1651" i="1"/>
  <c r="J1652" i="1"/>
  <c r="J1653" i="1"/>
  <c r="J1654" i="1"/>
  <c r="J1655" i="1"/>
  <c r="J1656" i="1"/>
  <c r="J1657" i="1"/>
  <c r="J1658" i="1"/>
  <c r="J1659" i="1"/>
  <c r="J1660" i="1"/>
  <c r="J1661" i="1"/>
  <c r="J1662" i="1"/>
  <c r="J1663" i="1"/>
  <c r="J1664" i="1"/>
  <c r="J1665" i="1"/>
  <c r="J1666" i="1"/>
  <c r="J1667" i="1"/>
  <c r="J1668" i="1"/>
  <c r="J1669" i="1"/>
  <c r="J1670" i="1"/>
  <c r="J1671" i="1"/>
  <c r="J1672" i="1"/>
  <c r="J1673" i="1"/>
  <c r="J1674" i="1"/>
  <c r="J1675" i="1"/>
  <c r="J1676" i="1"/>
  <c r="J1677" i="1"/>
  <c r="J1678" i="1"/>
  <c r="J1679" i="1"/>
  <c r="J1680" i="1"/>
  <c r="J1681" i="1"/>
  <c r="J1682" i="1"/>
  <c r="J1683" i="1"/>
  <c r="J1684" i="1"/>
  <c r="J1685" i="1"/>
  <c r="J1686" i="1"/>
  <c r="J1687" i="1"/>
  <c r="J1688" i="1"/>
  <c r="J1689" i="1"/>
  <c r="J1690" i="1"/>
  <c r="J1691" i="1"/>
  <c r="J1692" i="1"/>
  <c r="J1693" i="1"/>
  <c r="J1694" i="1"/>
  <c r="J1695" i="1"/>
  <c r="J1696" i="1"/>
  <c r="J1697" i="1"/>
  <c r="J1698" i="1"/>
  <c r="J1699" i="1"/>
  <c r="J1700" i="1"/>
  <c r="J1701" i="1"/>
  <c r="J1702" i="1"/>
  <c r="J1703" i="1"/>
  <c r="J1704" i="1"/>
  <c r="J1705" i="1"/>
  <c r="J1706" i="1"/>
  <c r="J1707" i="1"/>
  <c r="J1708" i="1"/>
  <c r="J1709" i="1"/>
  <c r="J1710" i="1"/>
  <c r="J1711" i="1"/>
  <c r="J1712" i="1"/>
  <c r="J1713" i="1"/>
  <c r="J1714" i="1"/>
  <c r="J1715" i="1"/>
  <c r="J1716" i="1"/>
  <c r="J1717" i="1"/>
  <c r="J1718" i="1"/>
  <c r="J1719" i="1"/>
  <c r="J1720" i="1"/>
  <c r="J1721" i="1"/>
  <c r="J1722" i="1"/>
  <c r="J1723" i="1"/>
  <c r="J1724" i="1"/>
  <c r="J1725" i="1"/>
  <c r="J1726" i="1"/>
  <c r="J1727" i="1"/>
  <c r="J1728" i="1"/>
  <c r="J1729" i="1"/>
  <c r="J1730" i="1"/>
  <c r="J1731" i="1"/>
  <c r="J1732" i="1"/>
  <c r="J1733" i="1"/>
  <c r="J1734" i="1"/>
  <c r="J1735" i="1"/>
  <c r="J1736" i="1"/>
  <c r="J1737" i="1"/>
  <c r="J1738" i="1"/>
  <c r="J1739" i="1"/>
  <c r="J1740" i="1"/>
  <c r="J1741" i="1"/>
  <c r="J1742" i="1"/>
  <c r="J1743" i="1"/>
  <c r="J1744" i="1"/>
  <c r="J1745" i="1"/>
  <c r="J1746" i="1"/>
  <c r="J1747" i="1"/>
  <c r="J1748" i="1"/>
  <c r="J1749" i="1"/>
  <c r="J1750" i="1"/>
  <c r="J1751" i="1"/>
  <c r="J1752" i="1"/>
  <c r="J1753" i="1"/>
  <c r="J1754" i="1"/>
  <c r="J1755" i="1"/>
  <c r="J1756" i="1"/>
  <c r="J1757" i="1"/>
  <c r="J1758" i="1"/>
  <c r="J1759" i="1"/>
  <c r="J1760" i="1"/>
  <c r="J1761" i="1"/>
  <c r="J1762" i="1"/>
  <c r="J1763" i="1"/>
  <c r="J1764" i="1"/>
  <c r="J1765" i="1"/>
  <c r="J1766" i="1"/>
  <c r="J1767" i="1"/>
  <c r="J1768" i="1"/>
  <c r="J1769" i="1"/>
  <c r="J1770" i="1"/>
  <c r="J1771" i="1"/>
  <c r="J1772" i="1"/>
  <c r="J1773" i="1"/>
  <c r="J1774" i="1"/>
  <c r="J1775" i="1"/>
  <c r="J1776" i="1"/>
  <c r="J1777" i="1"/>
  <c r="J1778" i="1"/>
  <c r="J1779" i="1"/>
  <c r="J1780" i="1"/>
  <c r="J1781" i="1"/>
  <c r="J1782" i="1"/>
  <c r="J1783" i="1"/>
  <c r="J1784" i="1"/>
  <c r="J1785" i="1"/>
  <c r="J1786" i="1"/>
  <c r="J1787" i="1"/>
  <c r="J1788" i="1"/>
  <c r="J1789" i="1"/>
  <c r="J1790" i="1"/>
  <c r="J1791" i="1"/>
  <c r="J1792" i="1"/>
  <c r="J1793" i="1"/>
  <c r="J1794" i="1"/>
  <c r="J1795" i="1"/>
  <c r="J1796" i="1"/>
  <c r="J1797" i="1"/>
  <c r="J1798" i="1"/>
  <c r="J1799" i="1"/>
  <c r="J1800" i="1"/>
  <c r="J1801" i="1"/>
  <c r="J1802" i="1"/>
  <c r="J1803" i="1"/>
  <c r="J1804" i="1"/>
  <c r="J1805" i="1"/>
  <c r="J1806" i="1"/>
  <c r="J1807" i="1"/>
  <c r="J1808" i="1"/>
  <c r="J1809" i="1"/>
  <c r="J1810" i="1"/>
  <c r="J1811" i="1"/>
  <c r="J1812" i="1"/>
  <c r="J1813" i="1"/>
  <c r="J1814" i="1"/>
  <c r="J1815" i="1"/>
  <c r="J1816" i="1"/>
  <c r="J1817" i="1"/>
  <c r="J1818" i="1"/>
  <c r="J1819" i="1"/>
  <c r="J1820" i="1"/>
  <c r="J1821" i="1"/>
  <c r="J1822" i="1"/>
  <c r="J1823" i="1"/>
  <c r="J1824" i="1"/>
  <c r="J1825" i="1"/>
  <c r="J1826" i="1"/>
  <c r="J1827" i="1"/>
  <c r="J1828" i="1"/>
  <c r="J1829" i="1"/>
  <c r="J1830" i="1"/>
  <c r="J1831" i="1"/>
  <c r="J1832" i="1"/>
  <c r="J1833" i="1"/>
  <c r="J1834" i="1"/>
  <c r="J1835" i="1"/>
  <c r="J1836" i="1"/>
  <c r="J1837" i="1"/>
  <c r="J1838" i="1"/>
  <c r="J1839" i="1"/>
  <c r="J1840" i="1"/>
  <c r="J1841" i="1"/>
  <c r="J1842" i="1"/>
  <c r="J1843" i="1"/>
  <c r="J1844" i="1"/>
  <c r="J1845" i="1"/>
  <c r="J1846" i="1"/>
  <c r="J1847" i="1"/>
  <c r="J1848" i="1"/>
  <c r="J1849" i="1"/>
  <c r="J1850" i="1"/>
  <c r="J1851" i="1"/>
  <c r="J1852" i="1"/>
  <c r="J1853" i="1"/>
  <c r="J1854" i="1"/>
  <c r="J1855" i="1"/>
  <c r="J1856" i="1"/>
  <c r="J1857" i="1"/>
  <c r="J1858" i="1"/>
  <c r="J1859" i="1"/>
  <c r="J1860" i="1"/>
  <c r="J1861" i="1"/>
  <c r="J1862" i="1"/>
  <c r="J1863" i="1"/>
  <c r="J1864" i="1"/>
  <c r="J1865" i="1"/>
  <c r="J1866" i="1"/>
  <c r="J1867" i="1"/>
  <c r="J1868" i="1"/>
  <c r="J1869" i="1"/>
  <c r="J1870" i="1"/>
  <c r="J1871" i="1"/>
  <c r="J1872" i="1"/>
  <c r="J1873" i="1"/>
  <c r="J1874" i="1"/>
  <c r="J1875" i="1"/>
  <c r="J1876" i="1"/>
  <c r="J1877" i="1"/>
  <c r="J1878" i="1"/>
  <c r="J1879" i="1"/>
  <c r="J1880" i="1"/>
  <c r="J1881" i="1"/>
  <c r="J1882" i="1"/>
  <c r="J1883" i="1"/>
  <c r="J1884" i="1"/>
  <c r="J1885" i="1"/>
  <c r="J1886" i="1"/>
  <c r="J1887" i="1"/>
  <c r="J1888" i="1"/>
  <c r="J1889" i="1"/>
  <c r="J1890" i="1"/>
  <c r="J1891" i="1"/>
  <c r="J1892" i="1"/>
  <c r="J1893" i="1"/>
  <c r="J1894" i="1"/>
  <c r="J1895" i="1"/>
  <c r="J1896" i="1"/>
  <c r="J1897" i="1"/>
  <c r="J1898" i="1"/>
  <c r="J1899" i="1"/>
  <c r="J1900" i="1"/>
  <c r="J1901" i="1"/>
  <c r="J1902" i="1"/>
  <c r="J1903" i="1"/>
  <c r="J1904" i="1"/>
  <c r="J1905" i="1"/>
  <c r="J1906" i="1"/>
  <c r="J1907" i="1"/>
  <c r="J1908" i="1"/>
  <c r="J1909" i="1"/>
  <c r="J1910" i="1"/>
  <c r="J1911" i="1"/>
  <c r="J1912" i="1"/>
  <c r="J1913" i="1"/>
  <c r="J1914" i="1"/>
  <c r="J1915" i="1"/>
  <c r="J1916" i="1"/>
  <c r="J1917" i="1"/>
  <c r="J1918" i="1"/>
  <c r="J1919" i="1"/>
  <c r="J1920" i="1"/>
  <c r="J1921" i="1"/>
  <c r="J1922" i="1"/>
  <c r="J1923" i="1"/>
  <c r="J1924" i="1"/>
  <c r="J1925" i="1"/>
  <c r="J1926" i="1"/>
  <c r="J1927" i="1"/>
  <c r="J1928" i="1"/>
  <c r="J1929" i="1"/>
  <c r="J1930" i="1"/>
  <c r="J1931" i="1"/>
  <c r="J1932" i="1"/>
  <c r="J1933" i="1"/>
  <c r="J1934" i="1"/>
  <c r="J1935" i="1"/>
  <c r="J1936" i="1"/>
  <c r="J1937" i="1"/>
  <c r="J1938" i="1"/>
  <c r="J1939" i="1"/>
  <c r="J1940" i="1"/>
  <c r="J1941" i="1"/>
  <c r="J1942" i="1"/>
  <c r="J1943" i="1"/>
  <c r="J1944" i="1"/>
  <c r="J1945" i="1"/>
  <c r="J1946" i="1"/>
  <c r="J1947" i="1"/>
  <c r="J1948" i="1"/>
  <c r="J1949" i="1"/>
  <c r="J1950" i="1"/>
  <c r="J1951" i="1"/>
  <c r="J1952" i="1"/>
  <c r="J1953" i="1"/>
  <c r="J1954" i="1"/>
  <c r="J1955" i="1"/>
  <c r="J1956" i="1"/>
  <c r="J1957" i="1"/>
  <c r="J1958" i="1"/>
  <c r="J1959" i="1"/>
  <c r="J1960" i="1"/>
  <c r="J1961" i="1"/>
  <c r="J1962" i="1"/>
  <c r="J1963" i="1"/>
  <c r="J1964" i="1"/>
  <c r="J1965" i="1"/>
  <c r="J1966" i="1"/>
  <c r="J1967" i="1"/>
  <c r="J1968" i="1"/>
  <c r="J1969" i="1"/>
  <c r="J1970" i="1"/>
  <c r="J1971" i="1"/>
  <c r="J1972" i="1"/>
  <c r="J1973" i="1"/>
  <c r="J1974" i="1"/>
  <c r="J1975" i="1"/>
  <c r="J1976" i="1"/>
  <c r="J1977" i="1"/>
  <c r="J1978" i="1"/>
  <c r="J1979" i="1"/>
  <c r="J1980" i="1"/>
  <c r="J1981" i="1"/>
  <c r="J1982" i="1"/>
  <c r="J1983" i="1"/>
  <c r="J1984" i="1"/>
  <c r="J1985" i="1"/>
  <c r="J1986" i="1"/>
  <c r="J1987" i="1"/>
  <c r="J1988" i="1"/>
  <c r="J1989" i="1"/>
  <c r="J1990" i="1"/>
  <c r="J1991" i="1"/>
  <c r="J1992" i="1"/>
  <c r="J1993" i="1"/>
  <c r="J1994" i="1"/>
  <c r="J1995" i="1"/>
  <c r="J1996" i="1"/>
  <c r="J1997" i="1"/>
  <c r="J1998" i="1"/>
  <c r="J1999" i="1"/>
  <c r="J2000" i="1"/>
  <c r="J2001" i="1"/>
  <c r="J2002" i="1"/>
  <c r="J2003" i="1"/>
  <c r="J2004" i="1"/>
  <c r="J2005" i="1"/>
  <c r="J2006" i="1"/>
  <c r="J2007" i="1"/>
  <c r="J2008" i="1"/>
  <c r="J2009" i="1"/>
  <c r="J2010" i="1"/>
  <c r="J2011" i="1"/>
  <c r="J2012" i="1"/>
  <c r="J2013" i="1"/>
  <c r="J2014" i="1"/>
  <c r="J2015" i="1"/>
  <c r="J2016" i="1"/>
  <c r="J2017" i="1"/>
  <c r="J2018" i="1"/>
  <c r="J2019" i="1"/>
  <c r="J2020" i="1"/>
  <c r="J2021" i="1"/>
  <c r="J2022" i="1"/>
  <c r="J2023" i="1"/>
  <c r="J2024" i="1"/>
  <c r="J2025" i="1"/>
  <c r="J2026" i="1"/>
  <c r="J2027" i="1"/>
  <c r="J2028" i="1"/>
  <c r="J2029" i="1"/>
  <c r="J2030" i="1"/>
  <c r="J2031" i="1"/>
  <c r="J2032" i="1"/>
  <c r="J2033" i="1"/>
  <c r="J2034" i="1"/>
  <c r="J2035" i="1"/>
  <c r="J2036" i="1"/>
  <c r="J2037" i="1"/>
  <c r="J2038" i="1"/>
  <c r="J2039" i="1"/>
  <c r="J2040" i="1"/>
  <c r="J2041" i="1"/>
  <c r="J2042" i="1"/>
  <c r="J2043" i="1"/>
  <c r="J2044" i="1"/>
  <c r="J2045" i="1"/>
  <c r="J2046" i="1"/>
  <c r="J2047" i="1"/>
  <c r="J2048" i="1"/>
  <c r="J2049" i="1"/>
  <c r="J2050" i="1"/>
  <c r="J2051" i="1"/>
  <c r="J2052" i="1"/>
  <c r="J2053" i="1"/>
  <c r="J2054" i="1"/>
  <c r="J2055" i="1"/>
  <c r="J2056" i="1"/>
  <c r="J2057" i="1"/>
  <c r="J2058" i="1"/>
  <c r="J2059" i="1"/>
  <c r="J2060" i="1"/>
  <c r="J2061" i="1"/>
  <c r="J2062" i="1"/>
  <c r="J2063" i="1"/>
  <c r="J2064" i="1"/>
  <c r="J2065" i="1"/>
  <c r="J2066" i="1"/>
  <c r="J2067" i="1"/>
  <c r="J2068" i="1"/>
  <c r="J2069" i="1"/>
  <c r="J2070" i="1"/>
  <c r="J2071" i="1"/>
  <c r="J2072" i="1"/>
  <c r="J2073" i="1"/>
  <c r="J2074" i="1"/>
  <c r="J2075" i="1"/>
  <c r="J2076" i="1"/>
  <c r="J2077" i="1"/>
  <c r="J2078" i="1"/>
  <c r="J2079" i="1"/>
  <c r="J2080" i="1"/>
  <c r="J2081" i="1"/>
  <c r="J2082" i="1"/>
  <c r="J2083" i="1"/>
  <c r="J2084" i="1"/>
  <c r="J2085" i="1"/>
  <c r="J2086" i="1"/>
  <c r="J2087" i="1"/>
  <c r="J2088" i="1"/>
  <c r="J2089" i="1"/>
  <c r="J2090" i="1"/>
  <c r="J2091" i="1"/>
  <c r="J2092" i="1"/>
  <c r="J2093" i="1"/>
  <c r="J2094" i="1"/>
  <c r="J2095" i="1"/>
  <c r="J2096" i="1"/>
  <c r="J2097" i="1"/>
  <c r="J2098" i="1"/>
  <c r="J2099" i="1"/>
  <c r="J2100" i="1"/>
  <c r="J2101" i="1"/>
  <c r="J2102" i="1"/>
  <c r="J2103" i="1"/>
  <c r="J2104" i="1"/>
  <c r="J2105" i="1"/>
  <c r="J2106" i="1"/>
  <c r="J2107" i="1"/>
  <c r="J2108" i="1"/>
  <c r="J2109" i="1"/>
  <c r="J2110" i="1"/>
  <c r="J2111" i="1"/>
  <c r="J2112" i="1"/>
  <c r="J2113" i="1"/>
  <c r="J2114" i="1"/>
  <c r="J2115" i="1"/>
  <c r="J2116" i="1"/>
  <c r="J2117" i="1"/>
  <c r="J2118" i="1"/>
  <c r="J2119" i="1"/>
  <c r="J2120" i="1"/>
  <c r="J2121" i="1"/>
  <c r="J2122" i="1"/>
  <c r="J2123" i="1"/>
  <c r="J2124" i="1"/>
  <c r="J2125" i="1"/>
  <c r="J2126" i="1"/>
  <c r="J2127" i="1"/>
  <c r="J2128" i="1"/>
  <c r="J2129" i="1"/>
  <c r="J2130" i="1"/>
  <c r="J2131" i="1"/>
  <c r="J2132" i="1"/>
  <c r="J2133" i="1"/>
  <c r="J2134" i="1"/>
  <c r="J2135" i="1"/>
  <c r="J2136" i="1"/>
  <c r="J2137" i="1"/>
  <c r="J2138" i="1"/>
  <c r="J2139" i="1"/>
  <c r="J2140" i="1"/>
  <c r="J2141" i="1"/>
  <c r="J2142" i="1"/>
  <c r="J2143" i="1"/>
  <c r="J2144" i="1"/>
  <c r="J2145" i="1"/>
  <c r="J2146" i="1"/>
  <c r="J2147" i="1"/>
  <c r="J2148" i="1"/>
  <c r="J2149" i="1"/>
  <c r="J2150" i="1"/>
  <c r="J2151" i="1"/>
  <c r="J2152" i="1"/>
  <c r="J2153" i="1"/>
  <c r="J2154" i="1"/>
  <c r="J2155" i="1"/>
  <c r="J2156" i="1"/>
  <c r="J2157" i="1"/>
  <c r="J2158" i="1"/>
  <c r="J2159" i="1"/>
  <c r="J2160" i="1"/>
  <c r="J2161" i="1"/>
  <c r="J2162" i="1"/>
  <c r="J2163" i="1"/>
  <c r="J2164" i="1"/>
  <c r="J2165" i="1"/>
  <c r="J2166" i="1"/>
  <c r="J2167" i="1"/>
  <c r="J2168" i="1"/>
  <c r="J2169" i="1"/>
  <c r="J2170" i="1"/>
  <c r="J2171" i="1"/>
  <c r="J2172" i="1"/>
  <c r="J2173" i="1"/>
  <c r="J2174" i="1"/>
  <c r="J2175" i="1"/>
  <c r="J2176" i="1"/>
  <c r="J2177" i="1"/>
  <c r="J2178" i="1"/>
  <c r="J2179" i="1"/>
  <c r="J2180" i="1"/>
  <c r="J2181" i="1"/>
  <c r="J2182" i="1"/>
  <c r="J2183" i="1"/>
  <c r="J2184" i="1"/>
  <c r="J2185" i="1"/>
  <c r="J2186" i="1"/>
  <c r="J2187" i="1"/>
  <c r="J2188" i="1"/>
  <c r="J2189" i="1"/>
  <c r="J2190" i="1"/>
  <c r="J2191" i="1"/>
  <c r="J2192" i="1"/>
  <c r="J2193" i="1"/>
  <c r="J2194" i="1"/>
  <c r="J2195" i="1"/>
  <c r="J2196" i="1"/>
  <c r="J2197" i="1"/>
  <c r="J2198" i="1"/>
  <c r="J2199" i="1"/>
  <c r="J2200" i="1"/>
  <c r="J2201" i="1"/>
  <c r="J2202" i="1"/>
  <c r="J2203" i="1"/>
  <c r="J2204" i="1"/>
  <c r="J2205" i="1"/>
  <c r="J2206" i="1"/>
  <c r="J2207" i="1"/>
  <c r="J2208" i="1"/>
  <c r="J2209" i="1"/>
  <c r="J2210" i="1"/>
  <c r="J2211" i="1"/>
  <c r="J2212" i="1"/>
  <c r="J2213" i="1"/>
  <c r="J2214" i="1"/>
  <c r="J2215" i="1"/>
  <c r="J2216" i="1"/>
  <c r="J2217" i="1"/>
  <c r="J2218" i="1"/>
  <c r="J2219" i="1"/>
  <c r="J2220" i="1"/>
  <c r="J2221" i="1"/>
  <c r="J2222" i="1"/>
  <c r="J2223" i="1"/>
  <c r="J2224" i="1"/>
  <c r="J2225" i="1"/>
  <c r="J2226" i="1"/>
  <c r="J2227" i="1"/>
  <c r="J2228" i="1"/>
  <c r="J2229" i="1"/>
  <c r="J2230" i="1"/>
  <c r="J2231" i="1"/>
  <c r="J2232" i="1"/>
  <c r="J2233" i="1"/>
  <c r="J2234" i="1"/>
  <c r="J2235" i="1"/>
  <c r="J2236" i="1"/>
  <c r="J2237" i="1"/>
  <c r="J2238" i="1"/>
  <c r="J2239" i="1"/>
  <c r="J2240" i="1"/>
  <c r="J2241" i="1"/>
  <c r="J2242" i="1"/>
  <c r="J2243" i="1"/>
  <c r="J2244" i="1"/>
  <c r="J2245" i="1"/>
  <c r="J2246" i="1"/>
  <c r="J2247" i="1"/>
  <c r="J2248" i="1"/>
  <c r="J2249" i="1"/>
  <c r="J2250" i="1"/>
  <c r="J2251" i="1"/>
  <c r="J2252" i="1"/>
  <c r="J2253" i="1"/>
  <c r="J2254" i="1"/>
  <c r="J2255" i="1"/>
  <c r="J2256" i="1"/>
  <c r="J2257" i="1"/>
  <c r="J2258" i="1"/>
  <c r="J2259" i="1"/>
  <c r="J2260" i="1"/>
  <c r="J2261" i="1"/>
  <c r="J2262" i="1"/>
  <c r="J2263" i="1"/>
  <c r="J2264" i="1"/>
  <c r="J2265" i="1"/>
  <c r="J2266" i="1"/>
  <c r="J2267" i="1"/>
  <c r="J2268" i="1"/>
  <c r="J2269" i="1"/>
  <c r="J2270" i="1"/>
  <c r="J2271" i="1"/>
  <c r="J2272" i="1"/>
  <c r="J2273" i="1"/>
  <c r="J2274" i="1"/>
  <c r="J2275" i="1"/>
  <c r="J2276" i="1"/>
  <c r="J2277" i="1"/>
  <c r="J2278" i="1"/>
  <c r="J2279" i="1"/>
  <c r="J2280" i="1"/>
  <c r="J2281" i="1"/>
  <c r="J2282" i="1"/>
  <c r="J2283" i="1"/>
  <c r="J2284" i="1"/>
  <c r="J2285" i="1"/>
  <c r="J2286" i="1"/>
  <c r="J2287" i="1"/>
  <c r="J2288" i="1"/>
  <c r="J2289" i="1"/>
  <c r="J2290" i="1"/>
  <c r="J2291" i="1"/>
  <c r="J2292" i="1"/>
  <c r="J2293" i="1"/>
  <c r="J2294" i="1"/>
  <c r="J2295" i="1"/>
  <c r="J2296" i="1"/>
  <c r="J2297" i="1"/>
  <c r="J2298" i="1"/>
  <c r="J2299" i="1"/>
  <c r="J2300" i="1"/>
  <c r="J2301" i="1"/>
  <c r="J2302" i="1"/>
  <c r="J2303" i="1"/>
  <c r="J2304" i="1"/>
  <c r="J2305" i="1"/>
  <c r="J2306" i="1"/>
  <c r="J2307" i="1"/>
  <c r="J2308" i="1"/>
  <c r="J2309" i="1"/>
  <c r="J2310" i="1"/>
  <c r="J2311" i="1"/>
  <c r="J2312" i="1"/>
  <c r="J2313" i="1"/>
  <c r="J2314" i="1"/>
  <c r="J2315" i="1"/>
  <c r="J2316" i="1"/>
  <c r="J2317" i="1"/>
  <c r="J2318" i="1"/>
  <c r="J2319" i="1"/>
  <c r="J2320" i="1"/>
  <c r="J2321" i="1"/>
  <c r="J2322" i="1"/>
  <c r="J2323" i="1"/>
  <c r="J2324" i="1"/>
  <c r="J2325" i="1"/>
  <c r="J2326" i="1"/>
  <c r="J2327" i="1"/>
  <c r="J2328" i="1"/>
  <c r="J2329" i="1"/>
  <c r="J2330" i="1"/>
  <c r="J2331" i="1"/>
  <c r="J2332" i="1"/>
  <c r="J2333" i="1"/>
  <c r="J2334" i="1"/>
  <c r="J2335" i="1"/>
  <c r="J2336" i="1"/>
  <c r="J2337" i="1"/>
  <c r="J2338" i="1"/>
  <c r="J2339" i="1"/>
  <c r="J2340" i="1"/>
  <c r="J2341" i="1"/>
  <c r="J2342" i="1"/>
  <c r="J2343" i="1"/>
  <c r="J2344" i="1"/>
  <c r="J2345" i="1"/>
  <c r="J2346" i="1"/>
  <c r="J2347" i="1"/>
  <c r="J2348" i="1"/>
  <c r="J2349" i="1"/>
  <c r="J2350" i="1"/>
  <c r="J2351" i="1"/>
  <c r="J2352" i="1"/>
  <c r="J2353" i="1"/>
  <c r="J2354" i="1"/>
  <c r="J2355" i="1"/>
  <c r="J2356" i="1"/>
  <c r="J2357" i="1"/>
  <c r="J2358" i="1"/>
  <c r="J2359" i="1"/>
  <c r="J2360" i="1"/>
  <c r="J2361" i="1"/>
  <c r="J2362" i="1"/>
  <c r="J2363" i="1"/>
  <c r="J2364" i="1"/>
  <c r="J2365" i="1"/>
  <c r="J2366" i="1"/>
  <c r="J2367" i="1"/>
  <c r="J2368" i="1"/>
  <c r="J2369" i="1"/>
  <c r="J2370" i="1"/>
  <c r="J2371" i="1"/>
  <c r="J2372" i="1"/>
  <c r="J2373" i="1"/>
  <c r="J2374" i="1"/>
  <c r="J2375" i="1"/>
  <c r="J2376" i="1"/>
  <c r="J2377" i="1"/>
  <c r="J2378" i="1"/>
  <c r="J2379" i="1"/>
  <c r="J2380" i="1"/>
  <c r="J2381" i="1"/>
  <c r="J2382" i="1"/>
  <c r="J2383" i="1"/>
  <c r="J2384" i="1"/>
  <c r="J2385" i="1"/>
  <c r="J2386" i="1"/>
  <c r="J2387" i="1"/>
  <c r="J2388" i="1"/>
  <c r="J2389" i="1"/>
  <c r="J2390" i="1"/>
  <c r="J2391" i="1"/>
  <c r="J2392" i="1"/>
  <c r="J2393" i="1"/>
  <c r="J2394" i="1"/>
  <c r="J2395" i="1"/>
  <c r="J2396" i="1"/>
  <c r="J2397" i="1"/>
  <c r="J2398" i="1"/>
  <c r="J2399" i="1"/>
  <c r="J2400" i="1"/>
  <c r="J2401" i="1"/>
  <c r="J2402" i="1"/>
  <c r="J2403" i="1"/>
  <c r="J2404" i="1"/>
  <c r="J2405" i="1"/>
  <c r="J2406" i="1"/>
  <c r="J2407" i="1"/>
  <c r="J2408" i="1"/>
  <c r="J2409" i="1"/>
  <c r="J2410" i="1"/>
  <c r="J2411" i="1"/>
  <c r="J2412" i="1"/>
  <c r="J2413" i="1"/>
  <c r="J2414" i="1"/>
  <c r="J2415" i="1"/>
  <c r="J2416" i="1"/>
  <c r="J2417" i="1"/>
  <c r="J2418" i="1"/>
  <c r="J2419" i="1"/>
  <c r="J2420" i="1"/>
  <c r="J2421" i="1"/>
  <c r="J2422" i="1"/>
  <c r="J2423" i="1"/>
  <c r="J2424" i="1"/>
  <c r="J2425" i="1"/>
  <c r="J2426" i="1"/>
  <c r="J2427" i="1"/>
  <c r="J2428" i="1"/>
  <c r="J2429" i="1"/>
  <c r="J2430" i="1"/>
  <c r="J2431" i="1"/>
  <c r="J2432" i="1"/>
  <c r="J2433" i="1"/>
  <c r="J2434" i="1"/>
  <c r="J2435" i="1"/>
  <c r="J2436" i="1"/>
  <c r="J2437" i="1"/>
  <c r="J2438" i="1"/>
  <c r="J2439" i="1"/>
  <c r="J2440" i="1"/>
  <c r="J2441" i="1"/>
  <c r="J2442" i="1"/>
  <c r="J2443" i="1"/>
  <c r="J2444" i="1"/>
  <c r="J2445" i="1"/>
  <c r="J2446" i="1"/>
  <c r="J2447" i="1"/>
  <c r="J2448" i="1"/>
  <c r="J2449" i="1"/>
  <c r="J2450" i="1"/>
  <c r="J2451" i="1"/>
  <c r="J2452" i="1"/>
  <c r="J2453" i="1"/>
  <c r="J2454" i="1"/>
  <c r="J2455" i="1"/>
  <c r="J2456" i="1"/>
  <c r="J2457" i="1"/>
  <c r="J2458" i="1"/>
  <c r="J2459" i="1"/>
  <c r="J2460" i="1"/>
  <c r="J2461" i="1"/>
  <c r="J2462" i="1"/>
  <c r="J2463" i="1"/>
  <c r="J2464" i="1"/>
  <c r="J2465" i="1"/>
  <c r="J2466" i="1"/>
  <c r="J2467" i="1"/>
  <c r="J2468" i="1"/>
  <c r="J2469" i="1"/>
  <c r="J2470" i="1"/>
  <c r="J2471" i="1"/>
  <c r="J2472" i="1"/>
  <c r="J2473" i="1"/>
  <c r="J2474" i="1"/>
  <c r="J2475" i="1"/>
  <c r="J2476" i="1"/>
  <c r="J2477" i="1"/>
  <c r="J2478" i="1"/>
  <c r="J2479" i="1"/>
  <c r="J2480" i="1"/>
  <c r="J2481" i="1"/>
  <c r="J2482" i="1"/>
  <c r="J2483" i="1"/>
  <c r="J2484" i="1"/>
  <c r="J2485" i="1"/>
  <c r="J2486" i="1"/>
  <c r="J2487" i="1"/>
  <c r="J2488" i="1"/>
  <c r="J2489" i="1"/>
  <c r="J2490" i="1"/>
  <c r="J2491" i="1"/>
  <c r="J2492" i="1"/>
  <c r="J2493" i="1"/>
  <c r="J2494" i="1"/>
  <c r="J2495" i="1"/>
  <c r="J2496" i="1"/>
  <c r="J2497" i="1"/>
  <c r="J2498" i="1"/>
  <c r="J2499" i="1"/>
  <c r="J2500" i="1"/>
  <c r="J2501" i="1"/>
  <c r="J2502" i="1"/>
  <c r="J2503" i="1"/>
  <c r="J2504" i="1"/>
  <c r="J2505" i="1"/>
  <c r="J2506" i="1"/>
  <c r="J2507" i="1"/>
  <c r="J2508" i="1"/>
  <c r="J2509" i="1"/>
  <c r="J2510" i="1"/>
  <c r="J2511" i="1"/>
  <c r="J2512" i="1"/>
  <c r="J2513" i="1"/>
  <c r="J2514" i="1"/>
  <c r="J2515" i="1"/>
  <c r="J2516" i="1"/>
  <c r="J2517" i="1"/>
  <c r="J2518" i="1"/>
  <c r="J2519" i="1"/>
  <c r="J2520" i="1"/>
  <c r="J2521" i="1"/>
  <c r="J2522" i="1"/>
  <c r="J2523" i="1"/>
  <c r="J2524" i="1"/>
  <c r="J2525" i="1"/>
  <c r="J2526" i="1"/>
  <c r="J2527" i="1"/>
  <c r="J2528" i="1"/>
  <c r="J2529" i="1"/>
  <c r="J2530" i="1"/>
  <c r="J2531" i="1"/>
  <c r="J2532" i="1"/>
  <c r="J2533" i="1"/>
  <c r="J2534" i="1"/>
  <c r="J2535" i="1"/>
  <c r="J2536" i="1"/>
  <c r="J2537" i="1"/>
  <c r="J2538" i="1"/>
  <c r="J2539" i="1"/>
  <c r="J2540" i="1"/>
  <c r="J2541" i="1"/>
  <c r="J2542" i="1"/>
  <c r="J2543" i="1"/>
  <c r="J2544" i="1"/>
  <c r="J2545" i="1"/>
  <c r="J2546" i="1"/>
  <c r="J2547" i="1"/>
  <c r="J2548" i="1"/>
  <c r="J2549" i="1"/>
  <c r="J2550" i="1"/>
  <c r="J2551" i="1"/>
  <c r="J2552" i="1"/>
  <c r="J2553" i="1"/>
  <c r="J2554" i="1"/>
  <c r="J2555" i="1"/>
  <c r="J2556" i="1"/>
  <c r="J2557" i="1"/>
  <c r="J2558" i="1"/>
  <c r="J2559" i="1"/>
  <c r="J2560" i="1"/>
  <c r="J2561" i="1"/>
  <c r="J2562" i="1"/>
  <c r="J2563" i="1"/>
  <c r="J2564" i="1"/>
  <c r="J2565" i="1"/>
  <c r="J2566" i="1"/>
  <c r="J2567" i="1"/>
  <c r="J2568" i="1"/>
  <c r="J2569" i="1"/>
  <c r="J2570" i="1"/>
  <c r="J2571" i="1"/>
  <c r="J2572" i="1"/>
  <c r="J2573" i="1"/>
  <c r="J2574" i="1"/>
  <c r="J2575" i="1"/>
  <c r="J2576" i="1"/>
  <c r="J2577" i="1"/>
  <c r="J2578" i="1"/>
  <c r="J2579" i="1"/>
  <c r="J2580" i="1"/>
  <c r="J2581" i="1"/>
  <c r="J2582" i="1"/>
  <c r="J2583" i="1"/>
  <c r="J2584" i="1"/>
  <c r="J2585" i="1"/>
  <c r="J2586" i="1"/>
  <c r="J2587" i="1"/>
  <c r="J2588" i="1"/>
  <c r="J2589" i="1"/>
  <c r="J2590" i="1"/>
  <c r="J2591" i="1"/>
  <c r="J2592" i="1"/>
  <c r="J2593" i="1"/>
  <c r="J2594" i="1"/>
  <c r="J2595" i="1"/>
  <c r="J2596" i="1"/>
  <c r="J2597" i="1"/>
  <c r="J2598" i="1"/>
  <c r="J2599" i="1"/>
  <c r="J2600" i="1"/>
  <c r="J2601" i="1"/>
  <c r="J2602" i="1"/>
  <c r="J2603" i="1"/>
  <c r="J2604" i="1"/>
  <c r="J2605" i="1"/>
  <c r="J2606" i="1"/>
  <c r="J2607" i="1"/>
  <c r="J2608" i="1"/>
  <c r="J2609" i="1"/>
  <c r="J2610" i="1"/>
  <c r="J2611" i="1"/>
  <c r="J2612" i="1"/>
  <c r="J2613" i="1"/>
  <c r="J2614" i="1"/>
  <c r="J2615" i="1"/>
  <c r="J2616" i="1"/>
  <c r="J2617" i="1"/>
  <c r="J2618" i="1"/>
  <c r="J2619" i="1"/>
  <c r="J2620" i="1"/>
  <c r="J2621" i="1"/>
  <c r="J2622" i="1"/>
  <c r="J2623" i="1"/>
  <c r="J2624" i="1"/>
  <c r="J2625" i="1"/>
  <c r="J2626" i="1"/>
  <c r="J2627" i="1"/>
  <c r="J2628" i="1"/>
  <c r="J2629" i="1"/>
  <c r="J2630" i="1"/>
  <c r="J2631" i="1"/>
  <c r="J2632" i="1"/>
  <c r="J2633" i="1"/>
  <c r="J2634" i="1"/>
  <c r="J2635" i="1"/>
  <c r="J2636" i="1"/>
  <c r="J2637" i="1"/>
  <c r="J2638" i="1"/>
  <c r="J2639" i="1"/>
  <c r="J2640" i="1"/>
  <c r="J2641" i="1"/>
  <c r="J2642" i="1"/>
  <c r="J2643" i="1"/>
  <c r="J2644" i="1"/>
  <c r="J2645" i="1"/>
  <c r="J2646" i="1"/>
  <c r="J2647" i="1"/>
  <c r="J2648" i="1"/>
  <c r="J2649" i="1"/>
  <c r="J2650" i="1"/>
  <c r="J2651" i="1"/>
  <c r="J2652" i="1"/>
  <c r="J2653" i="1"/>
  <c r="J2654" i="1"/>
  <c r="J2655" i="1"/>
  <c r="J2656" i="1"/>
  <c r="J2657" i="1"/>
  <c r="J2658" i="1"/>
  <c r="J2659" i="1"/>
  <c r="J2660" i="1"/>
  <c r="J2661" i="1"/>
  <c r="J2662" i="1"/>
  <c r="J2663" i="1"/>
  <c r="J2664" i="1"/>
  <c r="J2665" i="1"/>
  <c r="J2666" i="1"/>
  <c r="J2667" i="1"/>
  <c r="J2668" i="1"/>
  <c r="J2669" i="1"/>
  <c r="J2670" i="1"/>
  <c r="J2671" i="1"/>
  <c r="J2672" i="1"/>
  <c r="J2673" i="1"/>
  <c r="J2674" i="1"/>
  <c r="J2675" i="1"/>
  <c r="J2676" i="1"/>
  <c r="J2677" i="1"/>
  <c r="J2678" i="1"/>
  <c r="J2679" i="1"/>
  <c r="J2680" i="1"/>
  <c r="J2681" i="1"/>
  <c r="J2682" i="1"/>
  <c r="J2683" i="1"/>
  <c r="J2684" i="1"/>
  <c r="J2685" i="1"/>
  <c r="J2686" i="1"/>
  <c r="J2687" i="1"/>
  <c r="J2688" i="1"/>
  <c r="J2689" i="1"/>
  <c r="J2690" i="1"/>
  <c r="J2691" i="1"/>
  <c r="J2692" i="1"/>
  <c r="J2693" i="1"/>
  <c r="J2694" i="1"/>
  <c r="J2695" i="1"/>
  <c r="J2696" i="1"/>
  <c r="J2697" i="1"/>
  <c r="J2698" i="1"/>
  <c r="J2699" i="1"/>
  <c r="J2700" i="1"/>
  <c r="J2701" i="1"/>
  <c r="J2702" i="1"/>
  <c r="J2703" i="1"/>
  <c r="J2704" i="1"/>
  <c r="J2705" i="1"/>
  <c r="J2706" i="1"/>
  <c r="J2707" i="1"/>
  <c r="J2708" i="1"/>
  <c r="J2709" i="1"/>
  <c r="J2710" i="1"/>
  <c r="J2711" i="1"/>
  <c r="J2712" i="1"/>
  <c r="J2713" i="1"/>
  <c r="J2714" i="1"/>
  <c r="J2715" i="1"/>
  <c r="J2716" i="1"/>
  <c r="J2717" i="1"/>
  <c r="J2718" i="1"/>
  <c r="J2719" i="1"/>
  <c r="J2720" i="1"/>
  <c r="J2721" i="1"/>
  <c r="J2722" i="1"/>
  <c r="J2723" i="1"/>
  <c r="J2724" i="1"/>
  <c r="J2725" i="1"/>
  <c r="J2726" i="1"/>
  <c r="J2727" i="1"/>
  <c r="J2728" i="1"/>
  <c r="J2729" i="1"/>
  <c r="J2730" i="1"/>
  <c r="J2731" i="1"/>
  <c r="J2732" i="1"/>
  <c r="J2733" i="1"/>
  <c r="J2734" i="1"/>
  <c r="J2735" i="1"/>
  <c r="J2736" i="1"/>
  <c r="J2737" i="1"/>
  <c r="J2738" i="1"/>
  <c r="J2739" i="1"/>
  <c r="J2740" i="1"/>
  <c r="J2741" i="1"/>
  <c r="J2742" i="1"/>
  <c r="J2743" i="1"/>
  <c r="J2744" i="1"/>
  <c r="J2745" i="1"/>
  <c r="J2746" i="1"/>
  <c r="J2747" i="1"/>
  <c r="J2748" i="1"/>
  <c r="J2749" i="1"/>
  <c r="J2750" i="1"/>
  <c r="J2751" i="1"/>
  <c r="J2752" i="1"/>
  <c r="J2753" i="1"/>
  <c r="J2754" i="1"/>
  <c r="J2755" i="1"/>
  <c r="J2756" i="1"/>
  <c r="J2757" i="1"/>
  <c r="J2758" i="1"/>
  <c r="J2759" i="1"/>
  <c r="J2760" i="1"/>
  <c r="J2761" i="1"/>
  <c r="J2762" i="1"/>
  <c r="J2763" i="1"/>
  <c r="J2764" i="1"/>
  <c r="J2765" i="1"/>
  <c r="J2766" i="1"/>
  <c r="J2767" i="1"/>
  <c r="J2768" i="1"/>
  <c r="J2769" i="1"/>
  <c r="J2770" i="1"/>
  <c r="J2771" i="1"/>
  <c r="J2772" i="1"/>
  <c r="J2773" i="1"/>
  <c r="J2774" i="1"/>
  <c r="J2775" i="1"/>
  <c r="J2776" i="1"/>
  <c r="J2777" i="1"/>
  <c r="J2778" i="1"/>
  <c r="J2779" i="1"/>
  <c r="J2780" i="1"/>
  <c r="J2781" i="1"/>
  <c r="J2782" i="1"/>
  <c r="J2783" i="1"/>
  <c r="J2784" i="1"/>
  <c r="J2785" i="1"/>
  <c r="J2786" i="1"/>
  <c r="J2787" i="1"/>
  <c r="J2788" i="1"/>
  <c r="J2789" i="1"/>
  <c r="J2790" i="1"/>
  <c r="J2791" i="1"/>
  <c r="J2792" i="1"/>
  <c r="J2793" i="1"/>
  <c r="J2794" i="1"/>
  <c r="J2795" i="1"/>
  <c r="J2796" i="1"/>
  <c r="J2797" i="1"/>
  <c r="J2798" i="1"/>
  <c r="J2799" i="1"/>
  <c r="J2800" i="1"/>
  <c r="J2801" i="1"/>
  <c r="J2802" i="1"/>
  <c r="J2803" i="1"/>
  <c r="J2804" i="1"/>
  <c r="J2805" i="1"/>
  <c r="J2806" i="1"/>
  <c r="J2807" i="1"/>
  <c r="J2808" i="1"/>
  <c r="J2809" i="1"/>
  <c r="J2810" i="1"/>
  <c r="J2811" i="1"/>
  <c r="J2812" i="1"/>
  <c r="J2813" i="1"/>
  <c r="J2814" i="1"/>
  <c r="J2815" i="1"/>
  <c r="J2816" i="1"/>
  <c r="J2817" i="1"/>
  <c r="J2818" i="1"/>
  <c r="J2819" i="1"/>
  <c r="J2820" i="1"/>
  <c r="J2821" i="1"/>
  <c r="J2822" i="1"/>
  <c r="J2823" i="1"/>
  <c r="J2824" i="1"/>
  <c r="J2825" i="1"/>
  <c r="J2826" i="1"/>
  <c r="J2827" i="1"/>
  <c r="J2828" i="1"/>
  <c r="J2829" i="1"/>
  <c r="J2830" i="1"/>
  <c r="J2831" i="1"/>
  <c r="J2832" i="1"/>
  <c r="J2833" i="1"/>
  <c r="J2834" i="1"/>
  <c r="J2835" i="1"/>
  <c r="J2836" i="1"/>
  <c r="J2837" i="1"/>
  <c r="J2838" i="1"/>
  <c r="J2839" i="1"/>
  <c r="J2840" i="1"/>
  <c r="J2841" i="1"/>
  <c r="J2842" i="1"/>
  <c r="J2843" i="1"/>
  <c r="J2844" i="1"/>
  <c r="J2845" i="1"/>
  <c r="J2846" i="1"/>
  <c r="J2847" i="1"/>
  <c r="J2848" i="1"/>
  <c r="J2849" i="1"/>
  <c r="J2850" i="1"/>
  <c r="J2851" i="1"/>
  <c r="J2852" i="1"/>
  <c r="J2853" i="1"/>
  <c r="J2854" i="1"/>
  <c r="J2855" i="1"/>
  <c r="J2856" i="1"/>
  <c r="J2857" i="1"/>
  <c r="J2858" i="1"/>
  <c r="J2859" i="1"/>
  <c r="J2860" i="1"/>
  <c r="J2861" i="1"/>
  <c r="J2862" i="1"/>
  <c r="J2863" i="1"/>
  <c r="J2864" i="1"/>
  <c r="J2865" i="1"/>
  <c r="J2866" i="1"/>
  <c r="J2867" i="1"/>
  <c r="J2868" i="1"/>
  <c r="J2869" i="1"/>
  <c r="J2870" i="1"/>
  <c r="J2871" i="1"/>
  <c r="J2872" i="1"/>
  <c r="J2873" i="1"/>
  <c r="J2874" i="1"/>
  <c r="J2875" i="1"/>
  <c r="J2876" i="1"/>
  <c r="J2877" i="1"/>
  <c r="J2878" i="1"/>
  <c r="J2879" i="1"/>
  <c r="J2880" i="1"/>
  <c r="J2881" i="1"/>
  <c r="J2882" i="1"/>
  <c r="J2883" i="1"/>
  <c r="J2884" i="1"/>
  <c r="J2885" i="1"/>
  <c r="J2886" i="1"/>
  <c r="J2887" i="1"/>
  <c r="J2888" i="1"/>
  <c r="J2889" i="1"/>
  <c r="J2890" i="1"/>
  <c r="J2891" i="1"/>
  <c r="J2892" i="1"/>
  <c r="J2893" i="1"/>
  <c r="J2894" i="1"/>
  <c r="J2895" i="1"/>
  <c r="J2896" i="1"/>
  <c r="J2897" i="1"/>
  <c r="J2898" i="1"/>
  <c r="J2899" i="1"/>
  <c r="J2900" i="1"/>
  <c r="J2901" i="1"/>
  <c r="J2902" i="1"/>
  <c r="J2903" i="1"/>
  <c r="J2904" i="1"/>
  <c r="J2905" i="1"/>
  <c r="J2906" i="1"/>
  <c r="J2907" i="1"/>
  <c r="J2908" i="1"/>
  <c r="J2909" i="1"/>
  <c r="J2910" i="1"/>
  <c r="J2911" i="1"/>
  <c r="J2912" i="1"/>
  <c r="J2913" i="1"/>
  <c r="J2914" i="1"/>
  <c r="J2915" i="1"/>
  <c r="J2916" i="1"/>
  <c r="J2917" i="1"/>
  <c r="J2918" i="1"/>
  <c r="J2919" i="1"/>
  <c r="J2920" i="1"/>
  <c r="J2921" i="1"/>
  <c r="J2922" i="1"/>
  <c r="J2923" i="1"/>
  <c r="J2924" i="1"/>
  <c r="J2925" i="1"/>
  <c r="J2926" i="1"/>
  <c r="J2927" i="1"/>
  <c r="J2928" i="1"/>
  <c r="J2929" i="1"/>
  <c r="J2930" i="1"/>
  <c r="J2931" i="1"/>
  <c r="J2932" i="1"/>
  <c r="J2933" i="1"/>
  <c r="J2934" i="1"/>
  <c r="J2935" i="1"/>
  <c r="J2936" i="1"/>
  <c r="J2937" i="1"/>
  <c r="J2938" i="1"/>
  <c r="J2939" i="1"/>
  <c r="J2940" i="1"/>
  <c r="J2941" i="1"/>
  <c r="J2942" i="1"/>
  <c r="J2943" i="1"/>
  <c r="J2944" i="1"/>
  <c r="J2945" i="1"/>
  <c r="J2946" i="1"/>
  <c r="J2947" i="1"/>
  <c r="J2948" i="1"/>
  <c r="J2949" i="1"/>
  <c r="J2950" i="1"/>
  <c r="J2951" i="1"/>
  <c r="J2952" i="1"/>
  <c r="J2953" i="1"/>
  <c r="J2954" i="1"/>
  <c r="J2955" i="1"/>
  <c r="J2956" i="1"/>
  <c r="J2957" i="1"/>
  <c r="J2958" i="1"/>
  <c r="J2959" i="1"/>
  <c r="J2960" i="1"/>
  <c r="J2961" i="1"/>
  <c r="J2962" i="1"/>
  <c r="J2963" i="1"/>
  <c r="J2964" i="1"/>
  <c r="J2965" i="1"/>
  <c r="J2966" i="1"/>
  <c r="J2967" i="1"/>
  <c r="J2968" i="1"/>
  <c r="J2969" i="1"/>
  <c r="J2970" i="1"/>
  <c r="J2971" i="1"/>
  <c r="J2972" i="1"/>
  <c r="J2973" i="1"/>
  <c r="J2974" i="1"/>
  <c r="J2975" i="1"/>
  <c r="J2976" i="1"/>
  <c r="J2977" i="1"/>
  <c r="J2978" i="1"/>
  <c r="J2979" i="1"/>
  <c r="J2980" i="1"/>
  <c r="J2981" i="1"/>
  <c r="J2982" i="1"/>
  <c r="J2983" i="1"/>
  <c r="J2984" i="1"/>
  <c r="J2985" i="1"/>
  <c r="J2986" i="1"/>
  <c r="J2987" i="1"/>
  <c r="J2988" i="1"/>
  <c r="J2989" i="1"/>
  <c r="J2990" i="1"/>
  <c r="J2991" i="1"/>
  <c r="J2992" i="1"/>
  <c r="J2993" i="1"/>
  <c r="J2994" i="1"/>
  <c r="J2995" i="1"/>
  <c r="J2996" i="1"/>
  <c r="J2997" i="1"/>
  <c r="J2998" i="1"/>
  <c r="J2999" i="1"/>
  <c r="J3000" i="1"/>
  <c r="J3001" i="1"/>
  <c r="J3002" i="1"/>
  <c r="J3003" i="1"/>
  <c r="J3004" i="1"/>
  <c r="J3005" i="1"/>
  <c r="J3006" i="1"/>
  <c r="J3007" i="1"/>
  <c r="J3008" i="1"/>
  <c r="J3009" i="1"/>
  <c r="J3010" i="1"/>
  <c r="J3011" i="1"/>
  <c r="J3012" i="1"/>
  <c r="J3013" i="1"/>
  <c r="J3014" i="1"/>
  <c r="J3015" i="1"/>
  <c r="J3016" i="1"/>
  <c r="J3017" i="1"/>
  <c r="J3018" i="1"/>
  <c r="J3019" i="1"/>
  <c r="J3020" i="1"/>
  <c r="J3021" i="1"/>
  <c r="J3022" i="1"/>
  <c r="J3023" i="1"/>
  <c r="J3024" i="1"/>
  <c r="J3025" i="1"/>
  <c r="J3026" i="1"/>
  <c r="J3027" i="1"/>
  <c r="J3028" i="1"/>
  <c r="J3029" i="1"/>
  <c r="J3030" i="1"/>
  <c r="J3031" i="1"/>
  <c r="J3032" i="1"/>
  <c r="J3033" i="1"/>
  <c r="J3034" i="1"/>
  <c r="J3035" i="1"/>
  <c r="J3036" i="1"/>
  <c r="J3037" i="1"/>
  <c r="J3038" i="1"/>
  <c r="J3039" i="1"/>
  <c r="J3040" i="1"/>
  <c r="J3041" i="1"/>
  <c r="J3042" i="1"/>
  <c r="J3043" i="1"/>
  <c r="J3044" i="1"/>
  <c r="J3045" i="1"/>
  <c r="J3046" i="1"/>
  <c r="J3047" i="1"/>
  <c r="J3048" i="1"/>
  <c r="J3049" i="1"/>
  <c r="J3050" i="1"/>
  <c r="J3051" i="1"/>
  <c r="J3052" i="1"/>
  <c r="J3053" i="1"/>
  <c r="J3054" i="1"/>
  <c r="J3055" i="1"/>
  <c r="J3056" i="1"/>
  <c r="J3057" i="1"/>
  <c r="J3058" i="1"/>
  <c r="J3059" i="1"/>
  <c r="J3060" i="1"/>
  <c r="J3061" i="1"/>
  <c r="J3062" i="1"/>
  <c r="J3063" i="1"/>
  <c r="J3064" i="1"/>
  <c r="J3065" i="1"/>
  <c r="J3066" i="1"/>
  <c r="J3067" i="1"/>
  <c r="J3068" i="1"/>
  <c r="J3069" i="1"/>
  <c r="J3070" i="1"/>
  <c r="J3071" i="1"/>
  <c r="J3072" i="1"/>
  <c r="J3073" i="1"/>
  <c r="J3074" i="1"/>
  <c r="J3075" i="1"/>
  <c r="J3076" i="1"/>
  <c r="J3077" i="1"/>
  <c r="J3078" i="1"/>
  <c r="J3079" i="1"/>
  <c r="J3080" i="1"/>
  <c r="J3081" i="1"/>
  <c r="J3082" i="1"/>
  <c r="J3083" i="1"/>
  <c r="J3084" i="1"/>
  <c r="J3085" i="1"/>
  <c r="J3086" i="1"/>
  <c r="J3087" i="1"/>
  <c r="J3088" i="1"/>
  <c r="J3089" i="1"/>
  <c r="J3090" i="1"/>
  <c r="J3091" i="1"/>
  <c r="J3092" i="1"/>
  <c r="J3093" i="1"/>
  <c r="J3094" i="1"/>
  <c r="J3095" i="1"/>
  <c r="J3096" i="1"/>
  <c r="J3097" i="1"/>
  <c r="J3098" i="1"/>
  <c r="J3099" i="1"/>
  <c r="J3100" i="1"/>
  <c r="J3101" i="1"/>
  <c r="J3102" i="1"/>
  <c r="J3103" i="1"/>
  <c r="J3104" i="1"/>
  <c r="J3105" i="1"/>
  <c r="J3106" i="1"/>
  <c r="J3107" i="1"/>
  <c r="J3108" i="1"/>
  <c r="J3109" i="1"/>
  <c r="J3110" i="1"/>
  <c r="J3111" i="1"/>
  <c r="J3112" i="1"/>
  <c r="J3113" i="1"/>
  <c r="J3114" i="1"/>
  <c r="J3115" i="1"/>
  <c r="J3116" i="1"/>
  <c r="J3117" i="1"/>
  <c r="J3118" i="1"/>
  <c r="J3119" i="1"/>
  <c r="J3120" i="1"/>
  <c r="J3121" i="1"/>
  <c r="J3122" i="1"/>
  <c r="J3123" i="1"/>
  <c r="J3124" i="1"/>
  <c r="J3125" i="1"/>
  <c r="J3126" i="1"/>
  <c r="J3127" i="1"/>
  <c r="J3128" i="1"/>
  <c r="J3129" i="1"/>
  <c r="J3130" i="1"/>
  <c r="J3131" i="1"/>
  <c r="J3132" i="1"/>
  <c r="J3133" i="1"/>
  <c r="J3134" i="1"/>
  <c r="J3135" i="1"/>
  <c r="J3136" i="1"/>
  <c r="J3137" i="1"/>
  <c r="J3138" i="1"/>
  <c r="J3139" i="1"/>
  <c r="J3140" i="1"/>
  <c r="J3141" i="1"/>
  <c r="J3142" i="1"/>
  <c r="J3143" i="1"/>
  <c r="J3144" i="1"/>
  <c r="J3145" i="1"/>
  <c r="J3146" i="1"/>
  <c r="J3147" i="1"/>
  <c r="J3148" i="1"/>
  <c r="J3149" i="1"/>
  <c r="J3150" i="1"/>
  <c r="J3151" i="1"/>
  <c r="J3152" i="1"/>
  <c r="J3153" i="1"/>
  <c r="J3154" i="1"/>
  <c r="J3155" i="1"/>
  <c r="J3156" i="1"/>
  <c r="J3157" i="1"/>
  <c r="J3158" i="1"/>
  <c r="J3159" i="1"/>
  <c r="J3160" i="1"/>
  <c r="J3161" i="1"/>
  <c r="J3162" i="1"/>
  <c r="J3163" i="1"/>
  <c r="J3164" i="1"/>
  <c r="J3165" i="1"/>
  <c r="J3166" i="1"/>
  <c r="J3167" i="1"/>
  <c r="J3168" i="1"/>
  <c r="J3169" i="1"/>
  <c r="J3170" i="1"/>
  <c r="J3171" i="1"/>
  <c r="J3172" i="1"/>
  <c r="J3173" i="1"/>
  <c r="J3174" i="1"/>
  <c r="J3175" i="1"/>
  <c r="J3176" i="1"/>
  <c r="J3177" i="1"/>
  <c r="J3178" i="1"/>
  <c r="J3179" i="1"/>
  <c r="J3180" i="1"/>
  <c r="J3181" i="1"/>
  <c r="J3182" i="1"/>
  <c r="J3183" i="1"/>
  <c r="J3184" i="1"/>
  <c r="J3185" i="1"/>
  <c r="J3186" i="1"/>
  <c r="J3187" i="1"/>
  <c r="J3188" i="1"/>
  <c r="J3189" i="1"/>
  <c r="J3190" i="1"/>
  <c r="J3191" i="1"/>
  <c r="J3192" i="1"/>
  <c r="J3193" i="1"/>
  <c r="J3194" i="1"/>
  <c r="J3195" i="1"/>
  <c r="J3196" i="1"/>
  <c r="J3197" i="1"/>
  <c r="J3198" i="1"/>
  <c r="J3199" i="1"/>
  <c r="J3200" i="1"/>
  <c r="J3201" i="1"/>
  <c r="J3202" i="1"/>
  <c r="J3203" i="1"/>
  <c r="J3204" i="1"/>
  <c r="J3205" i="1"/>
  <c r="J3206" i="1"/>
  <c r="J3207" i="1"/>
  <c r="J3208" i="1"/>
  <c r="J3209" i="1"/>
  <c r="J3210" i="1"/>
  <c r="J3211" i="1"/>
  <c r="J3212" i="1"/>
  <c r="J3213" i="1"/>
  <c r="J3214" i="1"/>
  <c r="J3215" i="1"/>
  <c r="J3216" i="1"/>
  <c r="J3217" i="1"/>
  <c r="J3218" i="1"/>
  <c r="J3219" i="1"/>
  <c r="J3220" i="1"/>
  <c r="J3221" i="1"/>
  <c r="J3222" i="1"/>
  <c r="J3223" i="1"/>
  <c r="J3224" i="1"/>
  <c r="J3225" i="1"/>
  <c r="J3226" i="1"/>
  <c r="J3227" i="1"/>
  <c r="J3228" i="1"/>
  <c r="J3229" i="1"/>
  <c r="J3230" i="1"/>
  <c r="J3231" i="1"/>
  <c r="J3232" i="1"/>
  <c r="J3233" i="1"/>
  <c r="J3234" i="1"/>
  <c r="J3235" i="1"/>
  <c r="J3236" i="1"/>
  <c r="J3237" i="1"/>
  <c r="J3238" i="1"/>
  <c r="J3239" i="1"/>
  <c r="J3240" i="1"/>
  <c r="J3241" i="1"/>
  <c r="J3242" i="1"/>
  <c r="J3243" i="1"/>
  <c r="J3244" i="1"/>
  <c r="J3245" i="1"/>
  <c r="J3246" i="1"/>
  <c r="J3247" i="1"/>
  <c r="J3248" i="1"/>
  <c r="J3249" i="1"/>
  <c r="J3250" i="1"/>
  <c r="J3251" i="1"/>
  <c r="J3252" i="1"/>
  <c r="J3253" i="1"/>
  <c r="J3254" i="1"/>
  <c r="J3255" i="1"/>
  <c r="J3256" i="1"/>
  <c r="J3257" i="1"/>
  <c r="J3258" i="1"/>
  <c r="J3259" i="1"/>
  <c r="J3260" i="1"/>
  <c r="J3261" i="1"/>
  <c r="J3262" i="1"/>
  <c r="J3263" i="1"/>
  <c r="J3264" i="1"/>
  <c r="J3265" i="1"/>
  <c r="J3266" i="1"/>
  <c r="J3267" i="1"/>
  <c r="J3268" i="1"/>
  <c r="J3269" i="1"/>
  <c r="J3270" i="1"/>
  <c r="J3271" i="1"/>
  <c r="J3272" i="1"/>
  <c r="J3273" i="1"/>
  <c r="J3274" i="1"/>
  <c r="J3275" i="1"/>
  <c r="J3276" i="1"/>
  <c r="J3277" i="1"/>
  <c r="J3278" i="1"/>
  <c r="J3279" i="1"/>
  <c r="J3280" i="1"/>
  <c r="J3281" i="1"/>
  <c r="J3282" i="1"/>
  <c r="J3283" i="1"/>
  <c r="J3284" i="1"/>
  <c r="J3285" i="1"/>
  <c r="J3286" i="1"/>
  <c r="J3287" i="1"/>
  <c r="J3288" i="1"/>
  <c r="J3289" i="1"/>
  <c r="J3290" i="1"/>
  <c r="J3291" i="1"/>
  <c r="J3292" i="1"/>
  <c r="J3293" i="1"/>
  <c r="J3294" i="1"/>
  <c r="J3295" i="1"/>
  <c r="J3296" i="1"/>
  <c r="J3297" i="1"/>
  <c r="J3298" i="1"/>
  <c r="J3299" i="1"/>
  <c r="J3300" i="1"/>
  <c r="J3301" i="1"/>
  <c r="J3302" i="1"/>
  <c r="J3303" i="1"/>
  <c r="J3304" i="1"/>
  <c r="J3305" i="1"/>
  <c r="J3306" i="1"/>
  <c r="J3307" i="1"/>
  <c r="J3308" i="1"/>
  <c r="J3309" i="1"/>
  <c r="J3310" i="1"/>
  <c r="J3311" i="1"/>
  <c r="J3312" i="1"/>
  <c r="J3313" i="1"/>
  <c r="J3314" i="1"/>
  <c r="J3315" i="1"/>
  <c r="J3316" i="1"/>
  <c r="J3317" i="1"/>
  <c r="J3318" i="1"/>
  <c r="J3319" i="1"/>
  <c r="J3320" i="1"/>
  <c r="J3321" i="1"/>
  <c r="J3322" i="1"/>
  <c r="J3323" i="1"/>
  <c r="J3324" i="1"/>
  <c r="J3325" i="1"/>
  <c r="J3326" i="1"/>
  <c r="J3327" i="1"/>
  <c r="J3328" i="1"/>
  <c r="J3329" i="1"/>
  <c r="J3330" i="1"/>
  <c r="J3331" i="1"/>
  <c r="J3332" i="1"/>
  <c r="J3333" i="1"/>
  <c r="J3334" i="1"/>
  <c r="J3335" i="1"/>
  <c r="J3336" i="1"/>
  <c r="J3337" i="1"/>
  <c r="J3338" i="1"/>
  <c r="J3339" i="1"/>
  <c r="J3340" i="1"/>
  <c r="J3341" i="1"/>
  <c r="J3342" i="1"/>
  <c r="J3343" i="1"/>
  <c r="J3344" i="1"/>
  <c r="J3345" i="1"/>
  <c r="J3346" i="1"/>
  <c r="J3347" i="1"/>
  <c r="J3348" i="1"/>
  <c r="J3349" i="1"/>
  <c r="J3350" i="1"/>
  <c r="J3351" i="1"/>
  <c r="J3352" i="1"/>
  <c r="J3353" i="1"/>
  <c r="J3354" i="1"/>
  <c r="J3355" i="1"/>
  <c r="J3356" i="1"/>
  <c r="J3357" i="1"/>
  <c r="J3358" i="1"/>
  <c r="J3359" i="1"/>
  <c r="J3360" i="1"/>
  <c r="J3361" i="1"/>
  <c r="J3362" i="1"/>
  <c r="J3363" i="1"/>
  <c r="J3364" i="1"/>
  <c r="J3365" i="1"/>
  <c r="J3366" i="1"/>
  <c r="J3367" i="1"/>
  <c r="J3368" i="1"/>
  <c r="J3369" i="1"/>
  <c r="J3370" i="1"/>
  <c r="J3371" i="1"/>
  <c r="J3372" i="1"/>
  <c r="J3373" i="1"/>
  <c r="J3374" i="1"/>
  <c r="J3375" i="1"/>
  <c r="J3376" i="1"/>
  <c r="J3377" i="1"/>
  <c r="J3378" i="1"/>
  <c r="J3379" i="1"/>
  <c r="J3380" i="1"/>
  <c r="J3381" i="1"/>
  <c r="J3382" i="1"/>
  <c r="J3383" i="1"/>
  <c r="J3384" i="1"/>
  <c r="J3385" i="1"/>
  <c r="J3386" i="1"/>
  <c r="J3387" i="1"/>
  <c r="J3388" i="1"/>
  <c r="J3389" i="1"/>
  <c r="J3390" i="1"/>
  <c r="J3391" i="1"/>
  <c r="J3392" i="1"/>
  <c r="J3393" i="1"/>
  <c r="J3394" i="1"/>
  <c r="J3395" i="1"/>
  <c r="J3396" i="1"/>
  <c r="J3397" i="1"/>
  <c r="J3398" i="1"/>
  <c r="J3399" i="1"/>
  <c r="J3400" i="1"/>
  <c r="J3401" i="1"/>
  <c r="J3402" i="1"/>
  <c r="J3403" i="1"/>
  <c r="J3404" i="1"/>
  <c r="J3405" i="1"/>
  <c r="J3406" i="1"/>
  <c r="J3407" i="1"/>
  <c r="J3408" i="1"/>
  <c r="J3409" i="1"/>
  <c r="J3410" i="1"/>
  <c r="J3411" i="1"/>
  <c r="J3412" i="1"/>
  <c r="J3413" i="1"/>
  <c r="J3414" i="1"/>
  <c r="J3415" i="1"/>
  <c r="J3416" i="1"/>
  <c r="J3417" i="1"/>
  <c r="J3418" i="1"/>
  <c r="J3419" i="1"/>
  <c r="J3420" i="1"/>
  <c r="J3421" i="1"/>
  <c r="J3422" i="1"/>
  <c r="J3423" i="1"/>
  <c r="J3424" i="1"/>
  <c r="J3425" i="1"/>
  <c r="J3426" i="1"/>
  <c r="J3427" i="1"/>
  <c r="J3428" i="1"/>
  <c r="J3429" i="1"/>
  <c r="J3430" i="1"/>
  <c r="J3431" i="1"/>
  <c r="J3432" i="1"/>
  <c r="J3433" i="1"/>
  <c r="J3434" i="1"/>
  <c r="J3435" i="1"/>
  <c r="J3436" i="1"/>
  <c r="J3437" i="1"/>
  <c r="J3438" i="1"/>
  <c r="J3439" i="1"/>
  <c r="J3440" i="1"/>
  <c r="J3441" i="1"/>
  <c r="J3442" i="1"/>
  <c r="J3443" i="1"/>
  <c r="J3444" i="1"/>
  <c r="J3445" i="1"/>
  <c r="J3446" i="1"/>
  <c r="J3447" i="1"/>
  <c r="J3448" i="1"/>
  <c r="J3449" i="1"/>
  <c r="J3450" i="1"/>
  <c r="J3451" i="1"/>
  <c r="J3452" i="1"/>
  <c r="J3453" i="1"/>
  <c r="J3454" i="1"/>
  <c r="J3455" i="1"/>
  <c r="J3456" i="1"/>
  <c r="J3457" i="1"/>
  <c r="J3458" i="1"/>
  <c r="J3459" i="1"/>
  <c r="J3460" i="1"/>
  <c r="J3461" i="1"/>
  <c r="J3462" i="1"/>
  <c r="J3463" i="1"/>
  <c r="J3464" i="1"/>
  <c r="J3465" i="1"/>
  <c r="J3466" i="1"/>
  <c r="J3467" i="1"/>
  <c r="J3468" i="1"/>
  <c r="J3469" i="1"/>
  <c r="J3470" i="1"/>
  <c r="J3471" i="1"/>
  <c r="J3472" i="1"/>
  <c r="J3473" i="1"/>
  <c r="J3474" i="1"/>
  <c r="J3475" i="1"/>
  <c r="J3476" i="1"/>
  <c r="J3477" i="1"/>
  <c r="J3478" i="1"/>
  <c r="J3479" i="1"/>
  <c r="J3480" i="1"/>
  <c r="J3481" i="1"/>
  <c r="J3482" i="1"/>
  <c r="J3483" i="1"/>
  <c r="J3484" i="1"/>
  <c r="J3485" i="1"/>
  <c r="J3486" i="1"/>
  <c r="J3487" i="1"/>
  <c r="J3488" i="1"/>
  <c r="J3489" i="1"/>
  <c r="J3490" i="1"/>
  <c r="J3491" i="1"/>
  <c r="J3492" i="1"/>
  <c r="J3493" i="1"/>
  <c r="J3494" i="1"/>
  <c r="J3495" i="1"/>
  <c r="J3496" i="1"/>
  <c r="J3497" i="1"/>
  <c r="J3498" i="1"/>
  <c r="J3499" i="1"/>
  <c r="J3500" i="1"/>
  <c r="J3501" i="1"/>
  <c r="J3502" i="1"/>
  <c r="J3503" i="1"/>
  <c r="J3504" i="1"/>
  <c r="J3505" i="1"/>
  <c r="J3506" i="1"/>
  <c r="J3507" i="1"/>
  <c r="J3508" i="1"/>
  <c r="J3509" i="1"/>
  <c r="J3510" i="1"/>
  <c r="J3511" i="1"/>
  <c r="J3512" i="1"/>
  <c r="J3513" i="1"/>
  <c r="J3514" i="1"/>
  <c r="J3515" i="1"/>
  <c r="J3516" i="1"/>
  <c r="J3517" i="1"/>
  <c r="J3518" i="1"/>
  <c r="J3519" i="1"/>
  <c r="J3520" i="1"/>
  <c r="J3521" i="1"/>
  <c r="J3522" i="1"/>
  <c r="J3523" i="1"/>
  <c r="J3524" i="1"/>
  <c r="J3525" i="1"/>
  <c r="J3526" i="1"/>
  <c r="J3527" i="1"/>
  <c r="J3528" i="1"/>
  <c r="J3529" i="1"/>
  <c r="J3530" i="1"/>
  <c r="J3531" i="1"/>
  <c r="J3532" i="1"/>
  <c r="J3533" i="1"/>
  <c r="J3534" i="1"/>
  <c r="J3535" i="1"/>
  <c r="J3536" i="1"/>
  <c r="J3537" i="1"/>
  <c r="J3538" i="1"/>
  <c r="J3539" i="1"/>
  <c r="J3540" i="1"/>
  <c r="J3541" i="1"/>
  <c r="J3542" i="1"/>
  <c r="J3543" i="1"/>
  <c r="J3544" i="1"/>
  <c r="J3545" i="1"/>
  <c r="J3546" i="1"/>
  <c r="J3547" i="1"/>
  <c r="J3548" i="1"/>
  <c r="J3549" i="1"/>
  <c r="J3550" i="1"/>
  <c r="J3551" i="1"/>
  <c r="J3552" i="1"/>
  <c r="J3553" i="1"/>
  <c r="J3554" i="1"/>
  <c r="J3555" i="1"/>
  <c r="J3556" i="1"/>
  <c r="J3557" i="1"/>
  <c r="J3558" i="1"/>
  <c r="J3559" i="1"/>
  <c r="J3560" i="1"/>
  <c r="J3561" i="1"/>
  <c r="J3562" i="1"/>
  <c r="J3563" i="1"/>
  <c r="J3564" i="1"/>
  <c r="J3565" i="1"/>
  <c r="J3566" i="1"/>
  <c r="J3567" i="1"/>
  <c r="J3568" i="1"/>
  <c r="J3569" i="1"/>
  <c r="J3570" i="1"/>
  <c r="J3571" i="1"/>
  <c r="J3572" i="1"/>
  <c r="J3573" i="1"/>
  <c r="J3574" i="1"/>
  <c r="J3575" i="1"/>
  <c r="J3576" i="1"/>
  <c r="J3577" i="1"/>
  <c r="J3578" i="1"/>
  <c r="J3579" i="1"/>
  <c r="J3580" i="1"/>
  <c r="J3581" i="1"/>
  <c r="J3582" i="1"/>
  <c r="J3583" i="1"/>
  <c r="J3584" i="1"/>
  <c r="J3585" i="1"/>
  <c r="J3586" i="1"/>
  <c r="J3587" i="1"/>
  <c r="J3588" i="1"/>
  <c r="J3589" i="1"/>
  <c r="J3590" i="1"/>
  <c r="J3591" i="1"/>
  <c r="J3592" i="1"/>
  <c r="J3593" i="1"/>
  <c r="J3594" i="1"/>
  <c r="J3595" i="1"/>
  <c r="J3596" i="1"/>
  <c r="J3597" i="1"/>
  <c r="J3598" i="1"/>
  <c r="J3599" i="1"/>
  <c r="J3600" i="1"/>
  <c r="J3601" i="1"/>
  <c r="J3602" i="1"/>
  <c r="J3603" i="1"/>
  <c r="J3604" i="1"/>
  <c r="J3605" i="1"/>
  <c r="J3606" i="1"/>
  <c r="J3607" i="1"/>
  <c r="J3608" i="1"/>
  <c r="J3609" i="1"/>
  <c r="J3610" i="1"/>
  <c r="J3611" i="1"/>
  <c r="J3612" i="1"/>
  <c r="J3613" i="1"/>
  <c r="J3614" i="1"/>
  <c r="J3615" i="1"/>
  <c r="J3616" i="1"/>
  <c r="J3617" i="1"/>
  <c r="J3618" i="1"/>
  <c r="J3619" i="1"/>
  <c r="J3620" i="1"/>
  <c r="J3621" i="1"/>
  <c r="J3622" i="1"/>
  <c r="J3623" i="1"/>
  <c r="J3624" i="1"/>
  <c r="J3625" i="1"/>
  <c r="J3626" i="1"/>
  <c r="J3627" i="1"/>
  <c r="J3628" i="1"/>
  <c r="J3629" i="1"/>
  <c r="J3630" i="1"/>
  <c r="J3631" i="1"/>
  <c r="J3632" i="1"/>
  <c r="J3633" i="1"/>
  <c r="J3634" i="1"/>
  <c r="J3635" i="1"/>
  <c r="J3636" i="1"/>
  <c r="J3637" i="1"/>
  <c r="J3638" i="1"/>
  <c r="J3639" i="1"/>
  <c r="J3640" i="1"/>
  <c r="J3641" i="1"/>
  <c r="J3642" i="1"/>
  <c r="J3643" i="1"/>
  <c r="J3644" i="1"/>
  <c r="J3645" i="1"/>
  <c r="J3646" i="1"/>
  <c r="J3647" i="1"/>
  <c r="J3648" i="1"/>
  <c r="J3649" i="1"/>
  <c r="J3650" i="1"/>
  <c r="J3651" i="1"/>
  <c r="J3652" i="1"/>
  <c r="J3653" i="1"/>
  <c r="J3654" i="1"/>
  <c r="J3655" i="1"/>
  <c r="J3656" i="1"/>
  <c r="J3657" i="1"/>
  <c r="J3658" i="1"/>
  <c r="J3659" i="1"/>
  <c r="J3660" i="1"/>
  <c r="J3661" i="1"/>
  <c r="J3662" i="1"/>
  <c r="J3663" i="1"/>
  <c r="J3664" i="1"/>
  <c r="J3665" i="1"/>
  <c r="J3666" i="1"/>
  <c r="J3667" i="1"/>
  <c r="J3668" i="1"/>
  <c r="J3669" i="1"/>
  <c r="J3670" i="1"/>
  <c r="J3671" i="1"/>
  <c r="J3672" i="1"/>
  <c r="J3673" i="1"/>
  <c r="J3674" i="1"/>
  <c r="J3675" i="1"/>
  <c r="J3676" i="1"/>
  <c r="J3677" i="1"/>
  <c r="J3678" i="1"/>
  <c r="J3679" i="1"/>
  <c r="J3680" i="1"/>
  <c r="J3681" i="1"/>
  <c r="J3682" i="1"/>
  <c r="J3683" i="1"/>
  <c r="J3684" i="1"/>
  <c r="J3685" i="1"/>
  <c r="J3686" i="1"/>
  <c r="J3687" i="1"/>
  <c r="J3688" i="1"/>
  <c r="J3689" i="1"/>
  <c r="J3690" i="1"/>
  <c r="J3691" i="1"/>
  <c r="J3692" i="1"/>
  <c r="J3693" i="1"/>
  <c r="J3694" i="1"/>
  <c r="J3695" i="1"/>
  <c r="J3696" i="1"/>
  <c r="J3697" i="1"/>
  <c r="J3698" i="1"/>
  <c r="J3699" i="1"/>
  <c r="J3700" i="1"/>
  <c r="J3701" i="1"/>
  <c r="J3702" i="1"/>
  <c r="J3703" i="1"/>
  <c r="J3704" i="1"/>
  <c r="J3705" i="1"/>
  <c r="J3706" i="1"/>
  <c r="J3707" i="1"/>
  <c r="J3708" i="1"/>
  <c r="J3709" i="1"/>
  <c r="J3710" i="1"/>
  <c r="J3711" i="1"/>
  <c r="J3712" i="1"/>
  <c r="J3713" i="1"/>
  <c r="J3714" i="1"/>
  <c r="J3715" i="1"/>
  <c r="J3716" i="1"/>
  <c r="J3717" i="1"/>
  <c r="J3718" i="1"/>
  <c r="J3719" i="1"/>
  <c r="J3720" i="1"/>
  <c r="J3721" i="1"/>
  <c r="J3722" i="1"/>
  <c r="J3723" i="1"/>
  <c r="J3724" i="1"/>
  <c r="J3725" i="1"/>
  <c r="J3726" i="1"/>
  <c r="J3727" i="1"/>
  <c r="J3728" i="1"/>
  <c r="J3729" i="1"/>
  <c r="J3730" i="1"/>
  <c r="J3731" i="1"/>
  <c r="J3732" i="1"/>
  <c r="J3733" i="1"/>
  <c r="J3734" i="1"/>
  <c r="J3735" i="1"/>
  <c r="J3736" i="1"/>
  <c r="J3737" i="1"/>
  <c r="J3738" i="1"/>
  <c r="J3739" i="1"/>
  <c r="J3740" i="1"/>
  <c r="J3741" i="1"/>
  <c r="J3742" i="1"/>
  <c r="J3743" i="1"/>
  <c r="J3744" i="1"/>
  <c r="J3745" i="1"/>
  <c r="J3746" i="1"/>
  <c r="J3747" i="1"/>
  <c r="J3748" i="1"/>
  <c r="J3749" i="1"/>
  <c r="J3750" i="1"/>
  <c r="J3751" i="1"/>
  <c r="J3752" i="1"/>
  <c r="J3753" i="1"/>
  <c r="J3754" i="1"/>
  <c r="J3755" i="1"/>
  <c r="J3756" i="1"/>
  <c r="J3757" i="1"/>
  <c r="J3758" i="1"/>
  <c r="J3759" i="1"/>
  <c r="J3760" i="1"/>
  <c r="J3761" i="1"/>
  <c r="J3762" i="1"/>
  <c r="J3763" i="1"/>
  <c r="J3764" i="1"/>
  <c r="J3765" i="1"/>
  <c r="J3766" i="1"/>
  <c r="J3767" i="1"/>
  <c r="J3768" i="1"/>
  <c r="J3769" i="1"/>
  <c r="J3770" i="1"/>
  <c r="J3771" i="1"/>
  <c r="J3772" i="1"/>
  <c r="J3773" i="1"/>
  <c r="J3774" i="1"/>
  <c r="J3775" i="1"/>
  <c r="J3776" i="1"/>
  <c r="J3777" i="1"/>
  <c r="J3778" i="1"/>
  <c r="J3779" i="1"/>
  <c r="J3780" i="1"/>
  <c r="J3781" i="1"/>
  <c r="J3782" i="1"/>
  <c r="J3783" i="1"/>
  <c r="J3784" i="1"/>
  <c r="J3785" i="1"/>
  <c r="J3786" i="1"/>
  <c r="J3787" i="1"/>
  <c r="J3788" i="1"/>
  <c r="J3789" i="1"/>
  <c r="J3790" i="1"/>
  <c r="J3791" i="1"/>
  <c r="J3792" i="1"/>
  <c r="J3793" i="1"/>
  <c r="J3794" i="1"/>
  <c r="J3795" i="1"/>
  <c r="J3796" i="1"/>
  <c r="J3797" i="1"/>
  <c r="J3798" i="1"/>
  <c r="J3799" i="1"/>
  <c r="J3800" i="1"/>
  <c r="J3801" i="1"/>
  <c r="J3802" i="1"/>
  <c r="J3803" i="1"/>
  <c r="J3804" i="1"/>
  <c r="J3805" i="1"/>
  <c r="J3806" i="1"/>
  <c r="J3807" i="1"/>
  <c r="J3808" i="1"/>
  <c r="J3809" i="1"/>
  <c r="J3810" i="1"/>
  <c r="J3811" i="1"/>
  <c r="J3812" i="1"/>
  <c r="J3813" i="1"/>
  <c r="J3814" i="1"/>
  <c r="J3815" i="1"/>
  <c r="J3816" i="1"/>
  <c r="J3817" i="1"/>
  <c r="J3818" i="1"/>
  <c r="J3819" i="1"/>
  <c r="J3820" i="1"/>
  <c r="J3821" i="1"/>
  <c r="J3822" i="1"/>
  <c r="J3823" i="1"/>
  <c r="J3824" i="1"/>
  <c r="J3825" i="1"/>
  <c r="J3826" i="1"/>
  <c r="J3827" i="1"/>
  <c r="J3828" i="1"/>
  <c r="J3829" i="1"/>
  <c r="J3830" i="1"/>
  <c r="J3831" i="1"/>
  <c r="J3832" i="1"/>
  <c r="J3833" i="1"/>
  <c r="J3834" i="1"/>
  <c r="J3835" i="1"/>
  <c r="J3836" i="1"/>
  <c r="J3837" i="1"/>
  <c r="J3838" i="1"/>
  <c r="J3839" i="1"/>
  <c r="J3840" i="1"/>
  <c r="J3841" i="1"/>
  <c r="J3842" i="1"/>
  <c r="J3843" i="1"/>
  <c r="J3844" i="1"/>
  <c r="J3845" i="1"/>
  <c r="J3846" i="1"/>
  <c r="J3847" i="1"/>
  <c r="J3848" i="1"/>
  <c r="J3849" i="1"/>
  <c r="J3850" i="1"/>
  <c r="J3851" i="1"/>
  <c r="J3852" i="1"/>
  <c r="J3853" i="1"/>
  <c r="J3854" i="1"/>
  <c r="J3855" i="1"/>
  <c r="J3856" i="1"/>
  <c r="J3857" i="1"/>
  <c r="J3858" i="1"/>
  <c r="J3859" i="1"/>
  <c r="J3860" i="1"/>
  <c r="J3861" i="1"/>
  <c r="J3862" i="1"/>
  <c r="J3863" i="1"/>
  <c r="J3864" i="1"/>
  <c r="J3865" i="1"/>
  <c r="J3866" i="1"/>
  <c r="J3867" i="1"/>
  <c r="J3868" i="1"/>
  <c r="J3869" i="1"/>
  <c r="J3870" i="1"/>
  <c r="J3871" i="1"/>
  <c r="J3872" i="1"/>
  <c r="J3873" i="1"/>
  <c r="J3874" i="1"/>
  <c r="J3875" i="1"/>
  <c r="J3876" i="1"/>
  <c r="J3877" i="1"/>
  <c r="J3878" i="1"/>
  <c r="J3879" i="1"/>
  <c r="J3880" i="1"/>
  <c r="J3881" i="1"/>
  <c r="J3882" i="1"/>
  <c r="J3883" i="1"/>
  <c r="J3884" i="1"/>
  <c r="J3885" i="1"/>
  <c r="J3886" i="1"/>
  <c r="J3887" i="1"/>
  <c r="J3888" i="1"/>
  <c r="J3889" i="1"/>
  <c r="J3890" i="1"/>
  <c r="J3891" i="1"/>
  <c r="J3892" i="1"/>
  <c r="J3893" i="1"/>
  <c r="J3894" i="1"/>
  <c r="J3895" i="1"/>
  <c r="J3896" i="1"/>
  <c r="J3897" i="1"/>
  <c r="J3898" i="1"/>
  <c r="J3899" i="1"/>
  <c r="J3900" i="1"/>
  <c r="J3901" i="1"/>
  <c r="J3902" i="1"/>
  <c r="J3903" i="1"/>
  <c r="J3904" i="1"/>
  <c r="J3905" i="1"/>
  <c r="J3906" i="1"/>
  <c r="J3907" i="1"/>
  <c r="J3908" i="1"/>
  <c r="J3909" i="1"/>
  <c r="J3910" i="1"/>
  <c r="J3911" i="1"/>
  <c r="J3912" i="1"/>
  <c r="J3913" i="1"/>
  <c r="J3914" i="1"/>
  <c r="J3915" i="1"/>
  <c r="J3916" i="1"/>
  <c r="J3917" i="1"/>
  <c r="J3918" i="1"/>
  <c r="J3919" i="1"/>
  <c r="J3920" i="1"/>
  <c r="J3921" i="1"/>
  <c r="J3922" i="1"/>
  <c r="J3923" i="1"/>
  <c r="J3924" i="1"/>
  <c r="J3925" i="1"/>
  <c r="J3926" i="1"/>
  <c r="J3927" i="1"/>
  <c r="J3928" i="1"/>
  <c r="J3929" i="1"/>
  <c r="J3930" i="1"/>
  <c r="J3931" i="1"/>
  <c r="J3932" i="1"/>
  <c r="J3933" i="1"/>
  <c r="J3934" i="1"/>
  <c r="J3935" i="1"/>
  <c r="J3936" i="1"/>
  <c r="J3937" i="1"/>
  <c r="J3938" i="1"/>
  <c r="J3939" i="1"/>
  <c r="J3940" i="1"/>
  <c r="J3941" i="1"/>
  <c r="J3942" i="1"/>
  <c r="J3943" i="1"/>
  <c r="J3944" i="1"/>
  <c r="J3945" i="1"/>
  <c r="J3946" i="1"/>
  <c r="J3947" i="1"/>
  <c r="J3948" i="1"/>
  <c r="J3949" i="1"/>
  <c r="J3950" i="1"/>
  <c r="J3951" i="1"/>
  <c r="J3952" i="1"/>
  <c r="J3953" i="1"/>
  <c r="J3954" i="1"/>
  <c r="J3955" i="1"/>
  <c r="J3956" i="1"/>
  <c r="J3957" i="1"/>
  <c r="J3958" i="1"/>
  <c r="J3959" i="1"/>
  <c r="J3960" i="1"/>
  <c r="J3961" i="1"/>
  <c r="J3962" i="1"/>
  <c r="J3963" i="1"/>
  <c r="J3964" i="1"/>
  <c r="J3965" i="1"/>
  <c r="J3966" i="1"/>
  <c r="J3967" i="1"/>
  <c r="J3968" i="1"/>
  <c r="J3969" i="1"/>
  <c r="J3970" i="1"/>
  <c r="J3971" i="1"/>
  <c r="J3972" i="1"/>
  <c r="J3973" i="1"/>
  <c r="J3974" i="1"/>
  <c r="J3975" i="1"/>
  <c r="J3976" i="1"/>
  <c r="J3977" i="1"/>
  <c r="J3978" i="1"/>
  <c r="J3979" i="1"/>
  <c r="J3980" i="1"/>
  <c r="J3981" i="1"/>
  <c r="J3982" i="1"/>
  <c r="J3983" i="1"/>
  <c r="J3984" i="1"/>
  <c r="J3985" i="1"/>
  <c r="J3986" i="1"/>
  <c r="J3987" i="1"/>
  <c r="J3988" i="1"/>
  <c r="J3989" i="1"/>
  <c r="J3990" i="1"/>
  <c r="J3991" i="1"/>
  <c r="J3992" i="1"/>
  <c r="J3993" i="1"/>
  <c r="J3994" i="1"/>
  <c r="J3995" i="1"/>
  <c r="J3996" i="1"/>
  <c r="J3997" i="1"/>
  <c r="J3998" i="1"/>
  <c r="J3999" i="1"/>
  <c r="J4000" i="1"/>
  <c r="J4001" i="1"/>
  <c r="J4002" i="1"/>
  <c r="J4003" i="1"/>
  <c r="J4004" i="1"/>
  <c r="J4005" i="1"/>
  <c r="J4006" i="1"/>
  <c r="J4007" i="1"/>
  <c r="J4008" i="1"/>
  <c r="J4009" i="1"/>
  <c r="J4010" i="1"/>
  <c r="J4011" i="1"/>
  <c r="J4012" i="1"/>
  <c r="J4013" i="1"/>
  <c r="J4014" i="1"/>
  <c r="J4015" i="1"/>
  <c r="J4016" i="1"/>
  <c r="J4017" i="1"/>
  <c r="J4018" i="1"/>
  <c r="J4019" i="1"/>
  <c r="J4020" i="1"/>
  <c r="J4021" i="1"/>
  <c r="J4022" i="1"/>
  <c r="J4023" i="1"/>
  <c r="J4024" i="1"/>
  <c r="J4025" i="1"/>
  <c r="J4026" i="1"/>
  <c r="J4027" i="1"/>
  <c r="J4028" i="1"/>
  <c r="J4029" i="1"/>
  <c r="J4030" i="1"/>
  <c r="J4031" i="1"/>
  <c r="J4032" i="1"/>
  <c r="J4033" i="1"/>
  <c r="J4034" i="1"/>
  <c r="J4035" i="1"/>
  <c r="J4036" i="1"/>
  <c r="J4037" i="1"/>
  <c r="J4038" i="1"/>
  <c r="J4039" i="1"/>
  <c r="J4040" i="1"/>
  <c r="J4041" i="1"/>
  <c r="J4042" i="1"/>
  <c r="J4043" i="1"/>
  <c r="J4044" i="1"/>
  <c r="J4045" i="1"/>
  <c r="J4046" i="1"/>
  <c r="J4047" i="1"/>
  <c r="J4048" i="1"/>
  <c r="J4049" i="1"/>
  <c r="J4050" i="1"/>
  <c r="J4051" i="1"/>
  <c r="J4052" i="1"/>
  <c r="J4053" i="1"/>
  <c r="J4054" i="1"/>
  <c r="J4055" i="1"/>
  <c r="J4056" i="1"/>
  <c r="J4057" i="1"/>
  <c r="J4058" i="1"/>
  <c r="J4059" i="1"/>
  <c r="J4060" i="1"/>
  <c r="J4061" i="1"/>
  <c r="J4062" i="1"/>
  <c r="J4063" i="1"/>
  <c r="J4064" i="1"/>
  <c r="J4065" i="1"/>
  <c r="J4066" i="1"/>
  <c r="J4067" i="1"/>
  <c r="J4068" i="1"/>
  <c r="J4069" i="1"/>
  <c r="J4070" i="1"/>
  <c r="J4071" i="1"/>
  <c r="J4072" i="1"/>
  <c r="J4073" i="1"/>
  <c r="J4074" i="1"/>
  <c r="J4075" i="1"/>
  <c r="J4076" i="1"/>
  <c r="J4077" i="1"/>
  <c r="J4078" i="1"/>
  <c r="J4079" i="1"/>
  <c r="J4080" i="1"/>
  <c r="J4081" i="1"/>
  <c r="J4082" i="1"/>
  <c r="J4083" i="1"/>
  <c r="J4084" i="1"/>
  <c r="J4085" i="1"/>
  <c r="J4086" i="1"/>
  <c r="J4087" i="1"/>
  <c r="J4088" i="1"/>
  <c r="J4089" i="1"/>
  <c r="J4090" i="1"/>
  <c r="J4091" i="1"/>
  <c r="J4092" i="1"/>
  <c r="J4093" i="1"/>
  <c r="J4094" i="1"/>
  <c r="J4095" i="1"/>
  <c r="J4096" i="1"/>
  <c r="J4097" i="1"/>
  <c r="J4098" i="1"/>
  <c r="J4099" i="1"/>
  <c r="J4100" i="1"/>
  <c r="J4101" i="1"/>
  <c r="J4102" i="1"/>
  <c r="J4103" i="1"/>
  <c r="J4104" i="1"/>
  <c r="J4105" i="1"/>
  <c r="J4106" i="1"/>
  <c r="J4107" i="1"/>
  <c r="J4108" i="1"/>
  <c r="J4109" i="1"/>
  <c r="J4110" i="1"/>
  <c r="J4111" i="1"/>
  <c r="J4112" i="1"/>
  <c r="J4113" i="1"/>
  <c r="J4114" i="1"/>
  <c r="J4115" i="1"/>
  <c r="J4116" i="1"/>
  <c r="J4117" i="1"/>
  <c r="J4118" i="1"/>
  <c r="J4119" i="1"/>
  <c r="J4120" i="1"/>
  <c r="J4121" i="1"/>
  <c r="J4122" i="1"/>
  <c r="J4123" i="1"/>
  <c r="J4124" i="1"/>
  <c r="J4125" i="1"/>
  <c r="J4126" i="1"/>
  <c r="J4127" i="1"/>
  <c r="J4128" i="1"/>
  <c r="J4129" i="1"/>
  <c r="J4130" i="1"/>
  <c r="J4131" i="1"/>
  <c r="J4132" i="1"/>
  <c r="J4133" i="1"/>
  <c r="J4134" i="1"/>
  <c r="J4135" i="1"/>
  <c r="J4136" i="1"/>
  <c r="J4137" i="1"/>
  <c r="J4138" i="1"/>
  <c r="J4139" i="1"/>
  <c r="J4140" i="1"/>
  <c r="J4141" i="1"/>
  <c r="J4142" i="1"/>
  <c r="J4143" i="1"/>
  <c r="J4144" i="1"/>
  <c r="J4145" i="1"/>
  <c r="J4146" i="1"/>
  <c r="J4147" i="1"/>
  <c r="J4148" i="1"/>
  <c r="J4149" i="1"/>
  <c r="J4150" i="1"/>
  <c r="J4151" i="1"/>
  <c r="J4152" i="1"/>
  <c r="J4153" i="1"/>
  <c r="J4154" i="1"/>
  <c r="J4155" i="1"/>
  <c r="J4156" i="1"/>
  <c r="J4157" i="1"/>
  <c r="J4158" i="1"/>
  <c r="J4159" i="1"/>
  <c r="J4160" i="1"/>
  <c r="J4161" i="1"/>
  <c r="J4162" i="1"/>
  <c r="J4163" i="1"/>
  <c r="J4164" i="1"/>
  <c r="J4165" i="1"/>
  <c r="J4166" i="1"/>
  <c r="J4167" i="1"/>
  <c r="J4168" i="1"/>
  <c r="J4169" i="1"/>
  <c r="J4170" i="1"/>
  <c r="J4171" i="1"/>
  <c r="J4172" i="1"/>
  <c r="J4173" i="1"/>
  <c r="J4174" i="1"/>
  <c r="J4175" i="1"/>
  <c r="J4176" i="1"/>
  <c r="J4177" i="1"/>
  <c r="J4178" i="1"/>
  <c r="J4179" i="1"/>
  <c r="J4180" i="1"/>
  <c r="J4181" i="1"/>
  <c r="J4182" i="1"/>
  <c r="J4183" i="1"/>
  <c r="J4184" i="1"/>
  <c r="J4185" i="1"/>
  <c r="J4186" i="1"/>
  <c r="J4187" i="1"/>
  <c r="J4188" i="1"/>
  <c r="J4189" i="1"/>
  <c r="J4190" i="1"/>
  <c r="J4191" i="1"/>
  <c r="J4192" i="1"/>
  <c r="J4193" i="1"/>
  <c r="J4194" i="1"/>
  <c r="J4195" i="1"/>
  <c r="J4196" i="1"/>
  <c r="J4197" i="1"/>
  <c r="J4198" i="1"/>
  <c r="J4199" i="1"/>
  <c r="J4200" i="1"/>
  <c r="J4201" i="1"/>
  <c r="J4202" i="1"/>
  <c r="J4203" i="1"/>
  <c r="J4204" i="1"/>
  <c r="J4205" i="1"/>
  <c r="J4206" i="1"/>
  <c r="J4207" i="1"/>
  <c r="J4208" i="1"/>
  <c r="J4209" i="1"/>
  <c r="J4210" i="1"/>
  <c r="J4211" i="1"/>
  <c r="J4212" i="1"/>
  <c r="J4213" i="1"/>
  <c r="J4214" i="1"/>
  <c r="J4215" i="1"/>
  <c r="J4216" i="1"/>
  <c r="J4217" i="1"/>
  <c r="J4218" i="1"/>
  <c r="J4219" i="1"/>
  <c r="J4220" i="1"/>
  <c r="J4221" i="1"/>
  <c r="J4222" i="1"/>
  <c r="J4223" i="1"/>
  <c r="J4224" i="1"/>
  <c r="J4225" i="1"/>
  <c r="J4226" i="1"/>
  <c r="J4227" i="1"/>
  <c r="J4228" i="1"/>
  <c r="J4229" i="1"/>
  <c r="J4230" i="1"/>
  <c r="J4231" i="1"/>
  <c r="J4232" i="1"/>
  <c r="J4233" i="1"/>
  <c r="J4234" i="1"/>
  <c r="J4235" i="1"/>
  <c r="J4236" i="1"/>
  <c r="J4237" i="1"/>
  <c r="J4238" i="1"/>
  <c r="J4239" i="1"/>
  <c r="J4240" i="1"/>
  <c r="J4241" i="1"/>
  <c r="J4242" i="1"/>
  <c r="J4243" i="1"/>
  <c r="J4244" i="1"/>
  <c r="J4245" i="1"/>
  <c r="J4246" i="1"/>
  <c r="J4247" i="1"/>
  <c r="J4248" i="1"/>
  <c r="J4249" i="1"/>
  <c r="J4250" i="1"/>
  <c r="J4251" i="1"/>
  <c r="J4252" i="1"/>
  <c r="J4253" i="1"/>
  <c r="J4254" i="1"/>
  <c r="J4255" i="1"/>
  <c r="J4256" i="1"/>
  <c r="J4257" i="1"/>
  <c r="J4258" i="1"/>
  <c r="J4259" i="1"/>
  <c r="J4260" i="1"/>
  <c r="J4261" i="1"/>
  <c r="J4262" i="1"/>
  <c r="J4263" i="1"/>
  <c r="J4264" i="1"/>
  <c r="J4265" i="1"/>
  <c r="J4266" i="1"/>
  <c r="J4267" i="1"/>
  <c r="J4268" i="1"/>
  <c r="J4269" i="1"/>
  <c r="J4270" i="1"/>
  <c r="J4271" i="1"/>
  <c r="J4272" i="1"/>
  <c r="J4273" i="1"/>
  <c r="J4274" i="1"/>
  <c r="J4275" i="1"/>
  <c r="J4276" i="1"/>
  <c r="J4277" i="1"/>
  <c r="J4278" i="1"/>
  <c r="J4279" i="1"/>
  <c r="J4280" i="1"/>
  <c r="J4281" i="1"/>
  <c r="J4282" i="1"/>
  <c r="J4283" i="1"/>
  <c r="J4284" i="1"/>
  <c r="J4285" i="1"/>
  <c r="J4286" i="1"/>
  <c r="J4287" i="1"/>
  <c r="J4288" i="1"/>
  <c r="J4289" i="1"/>
  <c r="J4290" i="1"/>
  <c r="J4291" i="1"/>
  <c r="J4292" i="1"/>
  <c r="J4293" i="1"/>
  <c r="J4294" i="1"/>
  <c r="J4295" i="1"/>
  <c r="J4296" i="1"/>
  <c r="J4297" i="1"/>
  <c r="J4298" i="1"/>
  <c r="J4299" i="1"/>
  <c r="J4300" i="1"/>
  <c r="J4301" i="1"/>
  <c r="J4302" i="1"/>
  <c r="J4303" i="1"/>
  <c r="J4304" i="1"/>
  <c r="J4305" i="1"/>
  <c r="J4306" i="1"/>
  <c r="J4307" i="1"/>
  <c r="J4308" i="1"/>
  <c r="J4309" i="1"/>
  <c r="J4310" i="1"/>
  <c r="J4311" i="1"/>
  <c r="J4312" i="1"/>
  <c r="J4313" i="1"/>
  <c r="J4314" i="1"/>
  <c r="J4315" i="1"/>
  <c r="J4316" i="1"/>
  <c r="J4317" i="1"/>
  <c r="J4318" i="1"/>
  <c r="J4319" i="1"/>
  <c r="J4320" i="1"/>
  <c r="J4321" i="1"/>
  <c r="J4322" i="1"/>
  <c r="J4323" i="1"/>
  <c r="J4324" i="1"/>
  <c r="J4325" i="1"/>
  <c r="J4326" i="1"/>
  <c r="J4327" i="1"/>
  <c r="J4328" i="1"/>
  <c r="J4329" i="1"/>
  <c r="J4330" i="1"/>
  <c r="J4331" i="1"/>
  <c r="J4332" i="1"/>
  <c r="J4333" i="1"/>
  <c r="J4334" i="1"/>
  <c r="J4335" i="1"/>
  <c r="J4336" i="1"/>
  <c r="J4337" i="1"/>
  <c r="J4338" i="1"/>
  <c r="J4339" i="1"/>
  <c r="J4340" i="1"/>
  <c r="J4341" i="1"/>
  <c r="J4342" i="1"/>
  <c r="J4343" i="1"/>
  <c r="J4344" i="1"/>
  <c r="J4345" i="1"/>
  <c r="J4346" i="1"/>
  <c r="J4347" i="1"/>
  <c r="J4348" i="1"/>
  <c r="J4349" i="1"/>
  <c r="J4350" i="1"/>
  <c r="J4351" i="1"/>
  <c r="J4352" i="1"/>
  <c r="J4353" i="1"/>
  <c r="J4354" i="1"/>
  <c r="J4355" i="1"/>
  <c r="J4356" i="1"/>
  <c r="J4357" i="1"/>
  <c r="J4358" i="1"/>
  <c r="J4359" i="1"/>
  <c r="J4360" i="1"/>
  <c r="J4361" i="1"/>
  <c r="J4362" i="1"/>
  <c r="J4363" i="1"/>
  <c r="J4364" i="1"/>
  <c r="J4365" i="1"/>
  <c r="J4366" i="1"/>
  <c r="J4367" i="1"/>
  <c r="J4368" i="1"/>
  <c r="J4369" i="1"/>
  <c r="J4370" i="1"/>
  <c r="J4371" i="1"/>
  <c r="J4372" i="1"/>
  <c r="J4373" i="1"/>
  <c r="J4374" i="1"/>
  <c r="J4375" i="1"/>
  <c r="J4376" i="1"/>
  <c r="J4377" i="1"/>
  <c r="J4378" i="1"/>
  <c r="J4379" i="1"/>
  <c r="J4380" i="1"/>
  <c r="J4381" i="1"/>
  <c r="J4382" i="1"/>
  <c r="J4383" i="1"/>
  <c r="J4384" i="1"/>
  <c r="J4385" i="1"/>
  <c r="J4386" i="1"/>
  <c r="J4387" i="1"/>
  <c r="J4388" i="1"/>
  <c r="J4389" i="1"/>
  <c r="J4390" i="1"/>
  <c r="J4391" i="1"/>
  <c r="J4392" i="1"/>
  <c r="J4393" i="1"/>
  <c r="J4394" i="1"/>
  <c r="J4395" i="1"/>
  <c r="J4396" i="1"/>
  <c r="J4397" i="1"/>
  <c r="J4398" i="1"/>
  <c r="J4399" i="1"/>
  <c r="J4400" i="1"/>
  <c r="J4401" i="1"/>
  <c r="J4402" i="1"/>
  <c r="J4403" i="1"/>
  <c r="J4404" i="1"/>
  <c r="J4405" i="1"/>
  <c r="J4406" i="1"/>
  <c r="J4407" i="1"/>
  <c r="J4408" i="1"/>
  <c r="J4409" i="1"/>
  <c r="J4410" i="1"/>
  <c r="J4411" i="1"/>
  <c r="J4412" i="1"/>
  <c r="J4413" i="1"/>
  <c r="J4414" i="1"/>
  <c r="J4415" i="1"/>
  <c r="J4416" i="1"/>
  <c r="J4417" i="1"/>
  <c r="J4418" i="1"/>
  <c r="J4419" i="1"/>
  <c r="J4420" i="1"/>
  <c r="J4421" i="1"/>
  <c r="J4422" i="1"/>
  <c r="J4423" i="1"/>
  <c r="J4424" i="1"/>
  <c r="J4425" i="1"/>
  <c r="J4426" i="1"/>
  <c r="J4427" i="1"/>
  <c r="J4428" i="1"/>
  <c r="J4429" i="1"/>
  <c r="J4430" i="1"/>
  <c r="J4431" i="1"/>
  <c r="J4432" i="1"/>
  <c r="J4433" i="1"/>
  <c r="J4434" i="1"/>
  <c r="J4435" i="1"/>
  <c r="J4436" i="1"/>
  <c r="J4437" i="1"/>
  <c r="J4438" i="1"/>
  <c r="J4439" i="1"/>
  <c r="J4440" i="1"/>
  <c r="J4441" i="1"/>
  <c r="J4442" i="1"/>
  <c r="J4443" i="1"/>
  <c r="J4444" i="1"/>
  <c r="J4445" i="1"/>
  <c r="J4446" i="1"/>
  <c r="J4447" i="1"/>
  <c r="J4448" i="1"/>
  <c r="J4449" i="1"/>
  <c r="J4450" i="1"/>
  <c r="J4451" i="1"/>
  <c r="J4452" i="1"/>
  <c r="J4453" i="1"/>
  <c r="J4454" i="1"/>
  <c r="J4455" i="1"/>
  <c r="J4456" i="1"/>
  <c r="J4457" i="1"/>
  <c r="J4458" i="1"/>
  <c r="J4459" i="1"/>
  <c r="J4460" i="1"/>
  <c r="J4461" i="1"/>
  <c r="J4462" i="1"/>
  <c r="J4463" i="1"/>
  <c r="J4464" i="1"/>
  <c r="J4465" i="1"/>
  <c r="J4466" i="1"/>
  <c r="J4467" i="1"/>
  <c r="J4468" i="1"/>
  <c r="J4469" i="1"/>
  <c r="J4470" i="1"/>
  <c r="J4471" i="1"/>
  <c r="J4472" i="1"/>
  <c r="J4473" i="1"/>
  <c r="J4474" i="1"/>
  <c r="J4475" i="1"/>
  <c r="J4476" i="1"/>
  <c r="J4477" i="1"/>
  <c r="J4478" i="1"/>
  <c r="J4479" i="1"/>
  <c r="J4480" i="1"/>
  <c r="J4481" i="1"/>
  <c r="J4482" i="1"/>
  <c r="J4483" i="1"/>
  <c r="J4484" i="1"/>
  <c r="J4485" i="1"/>
  <c r="J4486" i="1"/>
  <c r="J4487" i="1"/>
  <c r="J4488" i="1"/>
  <c r="J4489" i="1"/>
  <c r="J4490" i="1"/>
  <c r="J4491" i="1"/>
  <c r="J4492" i="1"/>
  <c r="J4493" i="1"/>
  <c r="J4494" i="1"/>
  <c r="J4495" i="1"/>
  <c r="J4496" i="1"/>
  <c r="J4497" i="1"/>
  <c r="J4498" i="1"/>
  <c r="J4499" i="1"/>
  <c r="J4500" i="1"/>
  <c r="J4501" i="1"/>
  <c r="J4502" i="1"/>
  <c r="J4503" i="1"/>
  <c r="J4504" i="1"/>
  <c r="J4505" i="1"/>
  <c r="J4506" i="1"/>
  <c r="J4507" i="1"/>
  <c r="J4508" i="1"/>
  <c r="J4509" i="1"/>
  <c r="J4510" i="1"/>
  <c r="J4511" i="1"/>
  <c r="J4512" i="1"/>
  <c r="J4513" i="1"/>
  <c r="J4514" i="1"/>
  <c r="J4515" i="1"/>
  <c r="J4516" i="1"/>
  <c r="J4517" i="1"/>
  <c r="J4518" i="1"/>
  <c r="J4519" i="1"/>
  <c r="J4520" i="1"/>
  <c r="J4521" i="1"/>
  <c r="J4522" i="1"/>
  <c r="J4523" i="1"/>
  <c r="J4524" i="1"/>
  <c r="J4525" i="1"/>
  <c r="J4526" i="1"/>
  <c r="J4527" i="1"/>
  <c r="J4528" i="1"/>
  <c r="J4529" i="1"/>
  <c r="J4530" i="1"/>
  <c r="J4531" i="1"/>
  <c r="J4532" i="1"/>
  <c r="J4533" i="1"/>
  <c r="J4534" i="1"/>
  <c r="J4535" i="1"/>
  <c r="J4536" i="1"/>
  <c r="J4537" i="1"/>
  <c r="J4538" i="1"/>
  <c r="J4539" i="1"/>
  <c r="J4540" i="1"/>
  <c r="J4541" i="1"/>
  <c r="J4542" i="1"/>
  <c r="J4543" i="1"/>
  <c r="J4544" i="1"/>
  <c r="J4545" i="1"/>
  <c r="J4546" i="1"/>
  <c r="J4547" i="1"/>
  <c r="J4548" i="1"/>
  <c r="J4549" i="1"/>
  <c r="J4550" i="1"/>
  <c r="J4551" i="1"/>
  <c r="J4552" i="1"/>
  <c r="J4553" i="1"/>
  <c r="J4554" i="1"/>
  <c r="J4555" i="1"/>
  <c r="J4556" i="1"/>
  <c r="J4557" i="1"/>
  <c r="J4558" i="1"/>
  <c r="J4559" i="1"/>
  <c r="J4560" i="1"/>
  <c r="J4561" i="1"/>
  <c r="J4562" i="1"/>
  <c r="J4563" i="1"/>
  <c r="J4564" i="1"/>
  <c r="J4565" i="1"/>
  <c r="J4566" i="1"/>
  <c r="J4567" i="1"/>
  <c r="J4568" i="1"/>
  <c r="J4569" i="1"/>
  <c r="J4570" i="1"/>
  <c r="J4571" i="1"/>
  <c r="J4572" i="1"/>
  <c r="J4573" i="1"/>
  <c r="J4574" i="1"/>
  <c r="J4575" i="1"/>
  <c r="J4576" i="1"/>
  <c r="J4577" i="1"/>
  <c r="J4578" i="1"/>
  <c r="J4579" i="1"/>
  <c r="J4580" i="1"/>
  <c r="J4581" i="1"/>
  <c r="J4582" i="1"/>
  <c r="J4583" i="1"/>
  <c r="J4584" i="1"/>
  <c r="J4585" i="1"/>
  <c r="J4586" i="1"/>
  <c r="J4587" i="1"/>
  <c r="J4588" i="1"/>
  <c r="J4589" i="1"/>
  <c r="J4590" i="1"/>
  <c r="J4591" i="1"/>
  <c r="J4592" i="1"/>
  <c r="J4593" i="1"/>
  <c r="J4594" i="1"/>
  <c r="J4595" i="1"/>
  <c r="J4596" i="1"/>
  <c r="J4597" i="1"/>
  <c r="J4598" i="1"/>
  <c r="J4599" i="1"/>
  <c r="J4600" i="1"/>
  <c r="J4601" i="1"/>
  <c r="J4602" i="1"/>
  <c r="J4603" i="1"/>
  <c r="J4604" i="1"/>
  <c r="J4605" i="1"/>
  <c r="J4606" i="1"/>
  <c r="J4607" i="1"/>
  <c r="J4608" i="1"/>
  <c r="J4609" i="1"/>
  <c r="J4610" i="1"/>
  <c r="J4611" i="1"/>
  <c r="J4612" i="1"/>
  <c r="J4613" i="1"/>
  <c r="J4614" i="1"/>
  <c r="J4615" i="1"/>
  <c r="J4616" i="1"/>
  <c r="J4617" i="1"/>
  <c r="J4618" i="1"/>
  <c r="J4619" i="1"/>
  <c r="J4620" i="1"/>
  <c r="J4621" i="1"/>
  <c r="J4622" i="1"/>
  <c r="J4623" i="1"/>
  <c r="J4624" i="1"/>
  <c r="J4625" i="1"/>
  <c r="J4626" i="1"/>
  <c r="J4627" i="1"/>
  <c r="J4628" i="1"/>
  <c r="J4629" i="1"/>
  <c r="J4630" i="1"/>
  <c r="J4631" i="1"/>
  <c r="J4632" i="1"/>
  <c r="J4633" i="1"/>
  <c r="J4634" i="1"/>
  <c r="J4635" i="1"/>
  <c r="J4636" i="1"/>
  <c r="J4637" i="1"/>
  <c r="J4638" i="1"/>
  <c r="J4639" i="1"/>
  <c r="J4640" i="1"/>
  <c r="J4641" i="1"/>
  <c r="J4642" i="1"/>
  <c r="J4643" i="1"/>
  <c r="J4644" i="1"/>
  <c r="J4645" i="1"/>
  <c r="J4646" i="1"/>
  <c r="J4647" i="1"/>
  <c r="J4648" i="1"/>
  <c r="J4649" i="1"/>
  <c r="J4650" i="1"/>
  <c r="J4651" i="1"/>
  <c r="J4652" i="1"/>
  <c r="J4653" i="1"/>
  <c r="J4654" i="1"/>
  <c r="J4655" i="1"/>
  <c r="J4656" i="1"/>
  <c r="J4657" i="1"/>
  <c r="J4658" i="1"/>
  <c r="J4659" i="1"/>
  <c r="J4660" i="1"/>
  <c r="J4661" i="1"/>
  <c r="J4662" i="1"/>
  <c r="J4663" i="1"/>
  <c r="J4664" i="1"/>
  <c r="J4665" i="1"/>
  <c r="J4666" i="1"/>
  <c r="J4667" i="1"/>
  <c r="J4668" i="1"/>
  <c r="J4669" i="1"/>
  <c r="J4670" i="1"/>
  <c r="J4671" i="1"/>
  <c r="J4672" i="1"/>
  <c r="J4673" i="1"/>
  <c r="J4674" i="1"/>
  <c r="J4675" i="1"/>
  <c r="J4676" i="1"/>
  <c r="J4677" i="1"/>
  <c r="J4678" i="1"/>
  <c r="J4679" i="1"/>
  <c r="J4680" i="1"/>
  <c r="J4681" i="1"/>
  <c r="J4682" i="1"/>
  <c r="J4683" i="1"/>
  <c r="J4684" i="1"/>
  <c r="J4685" i="1"/>
  <c r="J4686" i="1"/>
  <c r="J4687" i="1"/>
  <c r="J4688" i="1"/>
  <c r="J4689" i="1"/>
  <c r="J4690" i="1"/>
  <c r="J4691" i="1"/>
  <c r="J4692" i="1"/>
  <c r="J4693" i="1"/>
  <c r="J4694" i="1"/>
  <c r="J4695" i="1"/>
  <c r="J4696" i="1"/>
  <c r="J4697" i="1"/>
  <c r="J4698" i="1"/>
  <c r="J4699" i="1"/>
  <c r="J4700" i="1"/>
  <c r="J4701" i="1"/>
  <c r="J4702" i="1"/>
  <c r="J4703" i="1"/>
  <c r="J4704" i="1"/>
  <c r="J4705" i="1"/>
  <c r="J4706" i="1"/>
  <c r="J4707" i="1"/>
  <c r="J4708" i="1"/>
  <c r="J4709" i="1"/>
  <c r="J4710" i="1"/>
  <c r="J4711" i="1"/>
  <c r="J4712" i="1"/>
  <c r="J4713" i="1"/>
  <c r="J4714" i="1"/>
  <c r="J4715" i="1"/>
  <c r="J4716" i="1"/>
  <c r="J4717" i="1"/>
  <c r="J4718" i="1"/>
  <c r="J4719" i="1"/>
  <c r="J4720" i="1"/>
  <c r="J4721" i="1"/>
  <c r="J4722" i="1"/>
  <c r="J4723" i="1"/>
  <c r="J4724" i="1"/>
  <c r="J4725" i="1"/>
  <c r="J4726" i="1"/>
  <c r="J4727" i="1"/>
  <c r="J4728" i="1"/>
  <c r="J4729" i="1"/>
  <c r="J4730" i="1"/>
  <c r="J4731" i="1"/>
  <c r="J4732" i="1"/>
  <c r="J4733" i="1"/>
  <c r="J4734" i="1"/>
  <c r="J4735" i="1"/>
  <c r="J4736" i="1"/>
  <c r="J4737" i="1"/>
  <c r="J4738" i="1"/>
  <c r="J4739" i="1"/>
  <c r="J4740" i="1"/>
  <c r="J4741" i="1"/>
  <c r="J4742" i="1"/>
  <c r="J4743" i="1"/>
  <c r="J4744" i="1"/>
  <c r="J4745" i="1"/>
  <c r="J4746" i="1"/>
  <c r="J4747" i="1"/>
  <c r="J4748" i="1"/>
  <c r="J4749" i="1"/>
  <c r="J4750" i="1"/>
  <c r="J4751" i="1"/>
  <c r="J4752" i="1"/>
  <c r="J4753" i="1"/>
  <c r="J4754" i="1"/>
  <c r="J4755" i="1"/>
  <c r="J4756" i="1"/>
  <c r="J4757" i="1"/>
  <c r="J4758" i="1"/>
  <c r="J4759" i="1"/>
  <c r="J4760" i="1"/>
  <c r="J4761" i="1"/>
  <c r="J4762" i="1"/>
  <c r="J4763" i="1"/>
  <c r="J4764" i="1"/>
  <c r="J4765" i="1"/>
  <c r="J4766" i="1"/>
  <c r="J4767" i="1"/>
  <c r="J4768" i="1"/>
  <c r="J4769" i="1"/>
  <c r="J4770" i="1"/>
  <c r="J4771" i="1"/>
  <c r="J4772" i="1"/>
  <c r="J4773" i="1"/>
  <c r="J4774" i="1"/>
  <c r="J4775" i="1"/>
  <c r="J4776" i="1"/>
  <c r="J4777" i="1"/>
  <c r="J4778" i="1"/>
  <c r="J4779" i="1"/>
  <c r="J4780" i="1"/>
  <c r="J4781" i="1"/>
  <c r="J4782" i="1"/>
  <c r="J4783" i="1"/>
  <c r="J4784" i="1"/>
  <c r="J4785" i="1"/>
  <c r="J4786" i="1"/>
  <c r="J4787" i="1"/>
  <c r="J4788" i="1"/>
  <c r="J4789" i="1"/>
  <c r="J4790" i="1"/>
  <c r="J4791" i="1"/>
  <c r="J4792" i="1"/>
  <c r="J4793" i="1"/>
  <c r="J4794" i="1"/>
  <c r="J4795" i="1"/>
  <c r="J4796" i="1"/>
  <c r="J4797" i="1"/>
  <c r="J4798" i="1"/>
  <c r="J4799" i="1"/>
  <c r="J4800" i="1"/>
  <c r="J4801" i="1"/>
  <c r="J4802" i="1"/>
  <c r="J4803" i="1"/>
  <c r="J4804" i="1"/>
  <c r="J4805" i="1"/>
  <c r="J4806" i="1"/>
  <c r="J4807" i="1"/>
  <c r="J4808" i="1"/>
  <c r="J4809" i="1"/>
  <c r="J4810" i="1"/>
  <c r="J4811" i="1"/>
  <c r="J4812" i="1"/>
  <c r="J4813" i="1"/>
  <c r="J4814" i="1"/>
  <c r="J4815" i="1"/>
  <c r="J4816" i="1"/>
  <c r="J4817" i="1"/>
  <c r="J4818" i="1"/>
  <c r="J4819" i="1"/>
  <c r="J4820" i="1"/>
  <c r="J4821" i="1"/>
  <c r="J4822" i="1"/>
  <c r="J4823" i="1"/>
  <c r="J4824" i="1"/>
  <c r="J4825" i="1"/>
  <c r="J4826" i="1"/>
  <c r="J4827" i="1"/>
  <c r="J4828" i="1"/>
  <c r="J4829" i="1"/>
  <c r="J4830" i="1"/>
  <c r="J4831" i="1"/>
  <c r="J4832" i="1"/>
  <c r="J4833" i="1"/>
  <c r="J4834" i="1"/>
  <c r="J4835" i="1"/>
  <c r="J4836" i="1"/>
  <c r="J4837" i="1"/>
  <c r="J4838" i="1"/>
  <c r="J4839" i="1"/>
  <c r="J4840" i="1"/>
  <c r="J4841" i="1"/>
  <c r="J4842" i="1"/>
  <c r="J4843" i="1"/>
  <c r="J4844" i="1"/>
  <c r="J4845" i="1"/>
  <c r="J4846" i="1"/>
  <c r="J4847" i="1"/>
  <c r="J4848" i="1"/>
  <c r="J4849" i="1"/>
  <c r="J4850" i="1"/>
  <c r="J4851" i="1"/>
  <c r="J4852" i="1"/>
  <c r="J4853" i="1"/>
  <c r="J4854" i="1"/>
  <c r="J4855" i="1"/>
  <c r="J4856" i="1"/>
  <c r="J4857" i="1"/>
  <c r="J4858" i="1"/>
  <c r="J4859" i="1"/>
  <c r="J4860" i="1"/>
  <c r="J4861" i="1"/>
  <c r="J4862" i="1"/>
  <c r="J4863" i="1"/>
  <c r="J4864" i="1"/>
  <c r="J4865" i="1"/>
  <c r="J4866" i="1"/>
  <c r="J4867" i="1"/>
  <c r="J4868" i="1"/>
  <c r="J4869" i="1"/>
  <c r="J4870" i="1"/>
  <c r="J4871" i="1"/>
  <c r="J4872" i="1"/>
  <c r="J4873" i="1"/>
  <c r="J4874" i="1"/>
  <c r="J4875" i="1"/>
  <c r="J4876" i="1"/>
  <c r="J4877" i="1"/>
  <c r="J4878" i="1"/>
  <c r="J4879" i="1"/>
  <c r="J4880" i="1"/>
  <c r="J4881" i="1"/>
  <c r="J4882" i="1"/>
  <c r="J4883" i="1"/>
  <c r="J4884" i="1"/>
  <c r="J4885" i="1"/>
  <c r="J4886" i="1"/>
  <c r="J4887" i="1"/>
  <c r="J4888" i="1"/>
  <c r="J4889" i="1"/>
  <c r="J4890" i="1"/>
  <c r="J4891" i="1"/>
  <c r="J4892" i="1"/>
  <c r="J4893" i="1"/>
  <c r="J4894" i="1"/>
  <c r="J4895" i="1"/>
  <c r="J4896" i="1"/>
  <c r="J4897" i="1"/>
  <c r="J4898" i="1"/>
  <c r="J4899" i="1"/>
  <c r="J4900" i="1"/>
  <c r="J4901" i="1"/>
  <c r="J4902" i="1"/>
  <c r="J4903" i="1"/>
  <c r="J4904" i="1"/>
  <c r="J4905" i="1"/>
  <c r="J4906" i="1"/>
  <c r="J4907" i="1"/>
  <c r="J4908" i="1"/>
  <c r="J4909" i="1"/>
  <c r="J4910" i="1"/>
  <c r="J4911" i="1"/>
  <c r="J4912" i="1"/>
  <c r="J4913" i="1"/>
  <c r="J4914" i="1"/>
  <c r="J4915" i="1"/>
  <c r="J4916" i="1"/>
  <c r="J4917" i="1"/>
  <c r="J4918" i="1"/>
  <c r="J4919" i="1"/>
  <c r="J4920" i="1"/>
  <c r="J4921" i="1"/>
  <c r="J4922" i="1"/>
  <c r="J4923" i="1"/>
  <c r="J4924" i="1"/>
  <c r="J4925" i="1"/>
  <c r="J4926" i="1"/>
  <c r="J4927" i="1"/>
  <c r="J4928" i="1"/>
  <c r="J4929" i="1"/>
  <c r="J4930" i="1"/>
  <c r="J4931" i="1"/>
  <c r="J4932" i="1"/>
  <c r="J4933" i="1"/>
  <c r="J4934" i="1"/>
  <c r="J4935" i="1"/>
  <c r="J4936" i="1"/>
  <c r="J4937" i="1"/>
  <c r="J4938" i="1"/>
  <c r="J4939" i="1"/>
  <c r="J4940" i="1"/>
  <c r="J4941" i="1"/>
  <c r="J4942" i="1"/>
  <c r="J4943" i="1"/>
  <c r="J4944" i="1"/>
  <c r="J4945" i="1"/>
  <c r="J4946" i="1"/>
  <c r="J4947" i="1"/>
  <c r="J4948" i="1"/>
  <c r="J4949" i="1"/>
  <c r="J4950" i="1"/>
  <c r="J4951" i="1"/>
  <c r="J4952" i="1"/>
  <c r="J4953" i="1"/>
  <c r="J4954" i="1"/>
  <c r="J4955" i="1"/>
  <c r="J4956" i="1"/>
  <c r="J4957" i="1"/>
  <c r="J4958" i="1"/>
  <c r="J4959" i="1"/>
  <c r="J4960" i="1"/>
  <c r="J4961" i="1"/>
  <c r="J4962" i="1"/>
  <c r="J4963" i="1"/>
  <c r="J4964" i="1"/>
  <c r="J4965" i="1"/>
  <c r="J4966" i="1"/>
  <c r="J4967" i="1"/>
  <c r="J4968" i="1"/>
  <c r="J4969" i="1"/>
  <c r="J4970" i="1"/>
  <c r="J4971" i="1"/>
  <c r="J4972" i="1"/>
  <c r="J4973" i="1"/>
  <c r="J4974" i="1"/>
  <c r="J4975" i="1"/>
  <c r="J4976" i="1"/>
  <c r="J4977" i="1"/>
  <c r="J4978" i="1"/>
  <c r="J4979" i="1"/>
  <c r="J4980" i="1"/>
  <c r="J4981" i="1"/>
  <c r="J4982" i="1"/>
  <c r="J4983" i="1"/>
  <c r="J4984" i="1"/>
  <c r="J4985" i="1"/>
  <c r="J4986" i="1"/>
  <c r="J4987" i="1"/>
  <c r="J4988" i="1"/>
  <c r="J4989" i="1"/>
  <c r="J4990" i="1"/>
  <c r="J4991" i="1"/>
  <c r="J4992" i="1"/>
  <c r="J4993" i="1"/>
  <c r="J4994" i="1"/>
  <c r="J4995" i="1"/>
  <c r="J4996" i="1"/>
  <c r="J4997" i="1"/>
  <c r="J4998" i="1"/>
  <c r="J4999" i="1"/>
  <c r="J5000" i="1"/>
  <c r="J5001" i="1"/>
</calcChain>
</file>

<file path=xl/sharedStrings.xml><?xml version="1.0" encoding="utf-8"?>
<sst xmlns="http://schemas.openxmlformats.org/spreadsheetml/2006/main" count="62794" uniqueCount="6298">
  <si>
    <t>OrderID</t>
  </si>
  <si>
    <t>Date</t>
  </si>
  <si>
    <t>CustomerID</t>
  </si>
  <si>
    <t>ProductID</t>
  </si>
  <si>
    <t>SalesRepID</t>
  </si>
  <si>
    <t>Region</t>
  </si>
  <si>
    <t>Quantity</t>
  </si>
  <si>
    <t>Discount</t>
  </si>
  <si>
    <t>Sales</t>
  </si>
  <si>
    <t>O00001</t>
  </si>
  <si>
    <t>2025-05-08</t>
  </si>
  <si>
    <t>C168</t>
  </si>
  <si>
    <t>P019</t>
  </si>
  <si>
    <t>R03</t>
  </si>
  <si>
    <t>Kano</t>
  </si>
  <si>
    <t>O00002</t>
  </si>
  <si>
    <t>2025-04-16</t>
  </si>
  <si>
    <t>C071</t>
  </si>
  <si>
    <t>P094</t>
  </si>
  <si>
    <t>R20</t>
  </si>
  <si>
    <t>Port Harcourt</t>
  </si>
  <si>
    <t>O00003</t>
  </si>
  <si>
    <t>2025-09-10</t>
  </si>
  <si>
    <t>C213</t>
  </si>
  <si>
    <t>P002</t>
  </si>
  <si>
    <t>R14</t>
  </si>
  <si>
    <t>Ibadan</t>
  </si>
  <si>
    <t>O00004</t>
  </si>
  <si>
    <t>2025-08-06</t>
  </si>
  <si>
    <t>C163</t>
  </si>
  <si>
    <t>P034</t>
  </si>
  <si>
    <t>O00005</t>
  </si>
  <si>
    <t>2025-12-08</t>
  </si>
  <si>
    <t>C019</t>
  </si>
  <si>
    <t>P090</t>
  </si>
  <si>
    <t>R08</t>
  </si>
  <si>
    <t>O00006</t>
  </si>
  <si>
    <t>2025-02-01</t>
  </si>
  <si>
    <t>C023</t>
  </si>
  <si>
    <t>P004</t>
  </si>
  <si>
    <t>R17</t>
  </si>
  <si>
    <t>O00007</t>
  </si>
  <si>
    <t>2025-05-27</t>
  </si>
  <si>
    <t>C283</t>
  </si>
  <si>
    <t>P056</t>
  </si>
  <si>
    <t>R12</t>
  </si>
  <si>
    <t>O00008</t>
  </si>
  <si>
    <t>2025-09-11</t>
  </si>
  <si>
    <t>C143</t>
  </si>
  <si>
    <t>P051</t>
  </si>
  <si>
    <t>R19</t>
  </si>
  <si>
    <t>Abuja</t>
  </si>
  <si>
    <t>O00009</t>
  </si>
  <si>
    <t>2025-04-25</t>
  </si>
  <si>
    <t>C141</t>
  </si>
  <si>
    <t>P047</t>
  </si>
  <si>
    <t>R07</t>
  </si>
  <si>
    <t>O00010</t>
  </si>
  <si>
    <t>2025-01-12</t>
  </si>
  <si>
    <t>C227</t>
  </si>
  <si>
    <t>P100</t>
  </si>
  <si>
    <t>O00011</t>
  </si>
  <si>
    <t>2025-09-26</t>
  </si>
  <si>
    <t>C044</t>
  </si>
  <si>
    <t>P091</t>
  </si>
  <si>
    <t>O00012</t>
  </si>
  <si>
    <t>2025-03-27</t>
  </si>
  <si>
    <t>C177</t>
  </si>
  <si>
    <t>P026</t>
  </si>
  <si>
    <t>R13</t>
  </si>
  <si>
    <t>O00013</t>
  </si>
  <si>
    <t>2025-11-04</t>
  </si>
  <si>
    <t>C079</t>
  </si>
  <si>
    <t>P030</t>
  </si>
  <si>
    <t>R11</t>
  </si>
  <si>
    <t>O00014</t>
  </si>
  <si>
    <t>2025-06-27</t>
  </si>
  <si>
    <t>C149</t>
  </si>
  <si>
    <t>P022</t>
  </si>
  <si>
    <t>R02</t>
  </si>
  <si>
    <t>O00015</t>
  </si>
  <si>
    <t>2025-11-03</t>
  </si>
  <si>
    <t>C260</t>
  </si>
  <si>
    <t>P043</t>
  </si>
  <si>
    <t>O00016</t>
  </si>
  <si>
    <t>2025-07-09</t>
  </si>
  <si>
    <t>C053</t>
  </si>
  <si>
    <t>R04</t>
  </si>
  <si>
    <t>Lagos</t>
  </si>
  <si>
    <t>O00017</t>
  </si>
  <si>
    <t>2025-01-09</t>
  </si>
  <si>
    <t>C287</t>
  </si>
  <si>
    <t>P032</t>
  </si>
  <si>
    <t>O00018</t>
  </si>
  <si>
    <t>2025-12-09</t>
  </si>
  <si>
    <t>C037</t>
  </si>
  <si>
    <t>P024</t>
  </si>
  <si>
    <t>O00019</t>
  </si>
  <si>
    <t>2025-09-14</t>
  </si>
  <si>
    <t>C001</t>
  </si>
  <si>
    <t>P021</t>
  </si>
  <si>
    <t>O00020</t>
  </si>
  <si>
    <t>2025-10-20</t>
  </si>
  <si>
    <t>C215</t>
  </si>
  <si>
    <t>P023</t>
  </si>
  <si>
    <t>R16</t>
  </si>
  <si>
    <t>O00021</t>
  </si>
  <si>
    <t>2025-02-04</t>
  </si>
  <si>
    <t>C096</t>
  </si>
  <si>
    <t>O00022</t>
  </si>
  <si>
    <t>2025-11-09</t>
  </si>
  <si>
    <t>P068</t>
  </si>
  <si>
    <t>O00023</t>
  </si>
  <si>
    <t>2025-11-18</t>
  </si>
  <si>
    <t>C191</t>
  </si>
  <si>
    <t>P070</t>
  </si>
  <si>
    <t>O00024</t>
  </si>
  <si>
    <t>2025-09-05</t>
  </si>
  <si>
    <t>P059</t>
  </si>
  <si>
    <t>R05</t>
  </si>
  <si>
    <t>O00025</t>
  </si>
  <si>
    <t>2025-10-23</t>
  </si>
  <si>
    <t>C245</t>
  </si>
  <si>
    <t>O00026</t>
  </si>
  <si>
    <t>2025-01-03</t>
  </si>
  <si>
    <t>C033</t>
  </si>
  <si>
    <t>P067</t>
  </si>
  <si>
    <t>O00027</t>
  </si>
  <si>
    <t>2025-05-19</t>
  </si>
  <si>
    <t>C237</t>
  </si>
  <si>
    <t>P092</t>
  </si>
  <si>
    <t>O00028</t>
  </si>
  <si>
    <t>2025-01-02</t>
  </si>
  <si>
    <t>P006</t>
  </si>
  <si>
    <t>O00029</t>
  </si>
  <si>
    <t>2025-08-17</t>
  </si>
  <si>
    <t>C263</t>
  </si>
  <si>
    <t>P076</t>
  </si>
  <si>
    <t>O00030</t>
  </si>
  <si>
    <t>2025-06-16</t>
  </si>
  <si>
    <t>C051</t>
  </si>
  <si>
    <t>P080</t>
  </si>
  <si>
    <t>O00031</t>
  </si>
  <si>
    <t>2025-02-06</t>
  </si>
  <si>
    <t>C156</t>
  </si>
  <si>
    <t>P089</t>
  </si>
  <si>
    <t>O00032</t>
  </si>
  <si>
    <t>2025-02-20</t>
  </si>
  <si>
    <t>O00033</t>
  </si>
  <si>
    <t>2025-10-22</t>
  </si>
  <si>
    <t>C240</t>
  </si>
  <si>
    <t>P040</t>
  </si>
  <si>
    <t>O00034</t>
  </si>
  <si>
    <t>2025-06-19</t>
  </si>
  <si>
    <t>C122</t>
  </si>
  <si>
    <t>P048</t>
  </si>
  <si>
    <t>O00035</t>
  </si>
  <si>
    <t>C155</t>
  </si>
  <si>
    <t>P007</t>
  </si>
  <si>
    <t>O00036</t>
  </si>
  <si>
    <t>2025-08-26</t>
  </si>
  <si>
    <t>C115</t>
  </si>
  <si>
    <t>P055</t>
  </si>
  <si>
    <t>O00037</t>
  </si>
  <si>
    <t>P071</t>
  </si>
  <si>
    <t>R06</t>
  </si>
  <si>
    <t>O00038</t>
  </si>
  <si>
    <t>2025-04-29</t>
  </si>
  <si>
    <t>C077</t>
  </si>
  <si>
    <t>P009</t>
  </si>
  <si>
    <t>O00039</t>
  </si>
  <si>
    <t>C251</t>
  </si>
  <si>
    <t>O00040</t>
  </si>
  <si>
    <t>2025-06-30</t>
  </si>
  <si>
    <t>P064</t>
  </si>
  <si>
    <t>O00041</t>
  </si>
  <si>
    <t>2025-01-04</t>
  </si>
  <si>
    <t>C174</t>
  </si>
  <si>
    <t>P084</t>
  </si>
  <si>
    <t>O00042</t>
  </si>
  <si>
    <t>2025-10-29</t>
  </si>
  <si>
    <t>C003</t>
  </si>
  <si>
    <t>P011</t>
  </si>
  <si>
    <t>O00043</t>
  </si>
  <si>
    <t>2025-05-03</t>
  </si>
  <si>
    <t>C165</t>
  </si>
  <si>
    <t>R10</t>
  </si>
  <si>
    <t>O00044</t>
  </si>
  <si>
    <t>2025-02-21</t>
  </si>
  <si>
    <t>C216</t>
  </si>
  <si>
    <t>P033</t>
  </si>
  <si>
    <t>O00045</t>
  </si>
  <si>
    <t>C268</t>
  </si>
  <si>
    <t>P044</t>
  </si>
  <si>
    <t>O00046</t>
  </si>
  <si>
    <t>2025-10-10</t>
  </si>
  <si>
    <t>C099</t>
  </si>
  <si>
    <t>R09</t>
  </si>
  <si>
    <t>O00047</t>
  </si>
  <si>
    <t>2025-12-22</t>
  </si>
  <si>
    <t>C125</t>
  </si>
  <si>
    <t>P050</t>
  </si>
  <si>
    <t>R15</t>
  </si>
  <si>
    <t>O00048</t>
  </si>
  <si>
    <t>2025-07-26</t>
  </si>
  <si>
    <t>R18</t>
  </si>
  <si>
    <t>O00049</t>
  </si>
  <si>
    <t>2025-12-28</t>
  </si>
  <si>
    <t>C110</t>
  </si>
  <si>
    <t>P093</t>
  </si>
  <si>
    <t>R01</t>
  </si>
  <si>
    <t>O00050</t>
  </si>
  <si>
    <t>2025-05-12</t>
  </si>
  <si>
    <t>O00051</t>
  </si>
  <si>
    <t>2025-12-11</t>
  </si>
  <si>
    <t>C025</t>
  </si>
  <si>
    <t>P052</t>
  </si>
  <si>
    <t>O00052</t>
  </si>
  <si>
    <t>2025-08-22</t>
  </si>
  <si>
    <t>C082</t>
  </si>
  <si>
    <t>O00053</t>
  </si>
  <si>
    <t>2025-06-26</t>
  </si>
  <si>
    <t>C086</t>
  </si>
  <si>
    <t>P058</t>
  </si>
  <si>
    <t>O00054</t>
  </si>
  <si>
    <t>2025-10-13</t>
  </si>
  <si>
    <t>P088</t>
  </si>
  <si>
    <t>O00055</t>
  </si>
  <si>
    <t>2025-04-09</t>
  </si>
  <si>
    <t>O00056</t>
  </si>
  <si>
    <t>2025-08-08</t>
  </si>
  <si>
    <t>C028</t>
  </si>
  <si>
    <t>P086</t>
  </si>
  <si>
    <t>O00057</t>
  </si>
  <si>
    <t>2025-09-16</t>
  </si>
  <si>
    <t>C172</t>
  </si>
  <si>
    <t>P041</t>
  </si>
  <si>
    <t>O00058</t>
  </si>
  <si>
    <t>2025-09-25</t>
  </si>
  <si>
    <t>C146</t>
  </si>
  <si>
    <t>O00059</t>
  </si>
  <si>
    <t>O00060</t>
  </si>
  <si>
    <t>2025-04-12</t>
  </si>
  <si>
    <t>C128</t>
  </si>
  <si>
    <t>P096</t>
  </si>
  <si>
    <t>O00061</t>
  </si>
  <si>
    <t>2025-07-01</t>
  </si>
  <si>
    <t>C102</t>
  </si>
  <si>
    <t>P035</t>
  </si>
  <si>
    <t>O00062</t>
  </si>
  <si>
    <t>2025-07-25</t>
  </si>
  <si>
    <t>C175</t>
  </si>
  <si>
    <t>O00063</t>
  </si>
  <si>
    <t>2025-06-02</t>
  </si>
  <si>
    <t>C059</t>
  </si>
  <si>
    <t>P079</t>
  </si>
  <si>
    <t>O00064</t>
  </si>
  <si>
    <t>2025-07-10</t>
  </si>
  <si>
    <t>C188</t>
  </si>
  <si>
    <t>O00065</t>
  </si>
  <si>
    <t>2025-06-04</t>
  </si>
  <si>
    <t>C117</t>
  </si>
  <si>
    <t>O00066</t>
  </si>
  <si>
    <t>2025-11-02</t>
  </si>
  <si>
    <t>C015</t>
  </si>
  <si>
    <t>P017</t>
  </si>
  <si>
    <t>O00067</t>
  </si>
  <si>
    <t>2025-10-12</t>
  </si>
  <si>
    <t>C249</t>
  </si>
  <si>
    <t>P062</t>
  </si>
  <si>
    <t>O00068</t>
  </si>
  <si>
    <t>2025-05-21</t>
  </si>
  <si>
    <t>P075</t>
  </si>
  <si>
    <t>O00069</t>
  </si>
  <si>
    <t>2025-12-06</t>
  </si>
  <si>
    <t>C169</t>
  </si>
  <si>
    <t>O00070</t>
  </si>
  <si>
    <t>2025-10-11</t>
  </si>
  <si>
    <t>C131</t>
  </si>
  <si>
    <t>O00071</t>
  </si>
  <si>
    <t>2025-08-18</t>
  </si>
  <si>
    <t>C154</t>
  </si>
  <si>
    <t>O00072</t>
  </si>
  <si>
    <t>2025-06-20</t>
  </si>
  <si>
    <t>C030</t>
  </si>
  <si>
    <t>O00073</t>
  </si>
  <si>
    <t>2025-12-01</t>
  </si>
  <si>
    <t>C183</t>
  </si>
  <si>
    <t>P039</t>
  </si>
  <si>
    <t>O00074</t>
  </si>
  <si>
    <t>O00075</t>
  </si>
  <si>
    <t>2025-08-27</t>
  </si>
  <si>
    <t>O00076</t>
  </si>
  <si>
    <t>2025-02-24</t>
  </si>
  <si>
    <t>C284</t>
  </si>
  <si>
    <t>O00077</t>
  </si>
  <si>
    <t>2025-11-21</t>
  </si>
  <si>
    <t>C275</t>
  </si>
  <si>
    <t>O00078</t>
  </si>
  <si>
    <t>2025-04-22</t>
  </si>
  <si>
    <t>C211</t>
  </si>
  <si>
    <t>P098</t>
  </si>
  <si>
    <t>O00079</t>
  </si>
  <si>
    <t>2025-07-03</t>
  </si>
  <si>
    <t>C278</t>
  </si>
  <si>
    <t>O00080</t>
  </si>
  <si>
    <t>2025-12-30</t>
  </si>
  <si>
    <t>C017</t>
  </si>
  <si>
    <t>P013</t>
  </si>
  <si>
    <t>O00081</t>
  </si>
  <si>
    <t>2025-03-06</t>
  </si>
  <si>
    <t>C182</t>
  </si>
  <si>
    <t>O00082</t>
  </si>
  <si>
    <t>2025-12-02</t>
  </si>
  <si>
    <t>P008</t>
  </si>
  <si>
    <t>O00083</t>
  </si>
  <si>
    <t>2025-09-18</t>
  </si>
  <si>
    <t>C056</t>
  </si>
  <si>
    <t>P074</t>
  </si>
  <si>
    <t>O00084</t>
  </si>
  <si>
    <t>2025-06-12</t>
  </si>
  <si>
    <t>P095</t>
  </si>
  <si>
    <t>O00085</t>
  </si>
  <si>
    <t>2025-05-04</t>
  </si>
  <si>
    <t>C150</t>
  </si>
  <si>
    <t>O00086</t>
  </si>
  <si>
    <t>2025-12-21</t>
  </si>
  <si>
    <t>C048</t>
  </si>
  <si>
    <t>O00087</t>
  </si>
  <si>
    <t>2025-11-24</t>
  </si>
  <si>
    <t>C140</t>
  </si>
  <si>
    <t>O00088</t>
  </si>
  <si>
    <t>2025-08-19</t>
  </si>
  <si>
    <t>C049</t>
  </si>
  <si>
    <t>O00089</t>
  </si>
  <si>
    <t>2025-02-10</t>
  </si>
  <si>
    <t>O00090</t>
  </si>
  <si>
    <t>2025-05-28</t>
  </si>
  <si>
    <t>C173</t>
  </si>
  <si>
    <t>P083</t>
  </si>
  <si>
    <t>O00091</t>
  </si>
  <si>
    <t>2025-10-18</t>
  </si>
  <si>
    <t>C094</t>
  </si>
  <si>
    <t>O00092</t>
  </si>
  <si>
    <t>C068</t>
  </si>
  <si>
    <t>O00093</t>
  </si>
  <si>
    <t>O00094</t>
  </si>
  <si>
    <t>C058</t>
  </si>
  <si>
    <t>O00095</t>
  </si>
  <si>
    <t>P061</t>
  </si>
  <si>
    <t>O00096</t>
  </si>
  <si>
    <t>2025-02-11</t>
  </si>
  <si>
    <t>P060</t>
  </si>
  <si>
    <t>O00097</t>
  </si>
  <si>
    <t>2025-02-07</t>
  </si>
  <si>
    <t>C289</t>
  </si>
  <si>
    <t>O00098</t>
  </si>
  <si>
    <t>2025-12-16</t>
  </si>
  <si>
    <t>C285</t>
  </si>
  <si>
    <t>O00099</t>
  </si>
  <si>
    <t>2025-03-09</t>
  </si>
  <si>
    <t>C034</t>
  </si>
  <si>
    <t>P025</t>
  </si>
  <si>
    <t>O00100</t>
  </si>
  <si>
    <t>2025-04-17</t>
  </si>
  <si>
    <t>C225</t>
  </si>
  <si>
    <t>O00101</t>
  </si>
  <si>
    <t>2025-04-26</t>
  </si>
  <si>
    <t>C004</t>
  </si>
  <si>
    <t>P042</t>
  </si>
  <si>
    <t>O00102</t>
  </si>
  <si>
    <t>O00103</t>
  </si>
  <si>
    <t>P057</t>
  </si>
  <si>
    <t>O00104</t>
  </si>
  <si>
    <t>2025-07-30</t>
  </si>
  <si>
    <t>O00105</t>
  </si>
  <si>
    <t>C118</t>
  </si>
  <si>
    <t>P082</t>
  </si>
  <si>
    <t>O00106</t>
  </si>
  <si>
    <t>O00107</t>
  </si>
  <si>
    <t>O00108</t>
  </si>
  <si>
    <t>2025-09-22</t>
  </si>
  <si>
    <t>P065</t>
  </si>
  <si>
    <t>O00109</t>
  </si>
  <si>
    <t>C234</t>
  </si>
  <si>
    <t>O00110</t>
  </si>
  <si>
    <t>C170</t>
  </si>
  <si>
    <t>P063</t>
  </si>
  <si>
    <t>O00111</t>
  </si>
  <si>
    <t>C127</t>
  </si>
  <si>
    <t>O00112</t>
  </si>
  <si>
    <t>2025-05-06</t>
  </si>
  <si>
    <t>C011</t>
  </si>
  <si>
    <t>O00113</t>
  </si>
  <si>
    <t>2025-09-06</t>
  </si>
  <si>
    <t>O00114</t>
  </si>
  <si>
    <t>2025-10-06</t>
  </si>
  <si>
    <t>P027</t>
  </si>
  <si>
    <t>O00115</t>
  </si>
  <si>
    <t>C026</t>
  </si>
  <si>
    <t>P029</t>
  </si>
  <si>
    <t>O00116</t>
  </si>
  <si>
    <t>C217</t>
  </si>
  <si>
    <t>P078</t>
  </si>
  <si>
    <t>O00117</t>
  </si>
  <si>
    <t>C107</t>
  </si>
  <si>
    <t>O00118</t>
  </si>
  <si>
    <t>2025-02-26</t>
  </si>
  <si>
    <t>O00119</t>
  </si>
  <si>
    <t>C024</t>
  </si>
  <si>
    <t>O00120</t>
  </si>
  <si>
    <t>2025-09-07</t>
  </si>
  <si>
    <t>C111</t>
  </si>
  <si>
    <t>O00121</t>
  </si>
  <si>
    <t>2025-06-15</t>
  </si>
  <si>
    <t>C081</t>
  </si>
  <si>
    <t>O00122</t>
  </si>
  <si>
    <t>2025-02-03</t>
  </si>
  <si>
    <t>C113</t>
  </si>
  <si>
    <t>O00123</t>
  </si>
  <si>
    <t>2025-11-29</t>
  </si>
  <si>
    <t>C271</t>
  </si>
  <si>
    <t>P036</t>
  </si>
  <si>
    <t>O00124</t>
  </si>
  <si>
    <t>2025-02-17</t>
  </si>
  <si>
    <t>O00125</t>
  </si>
  <si>
    <t>C195</t>
  </si>
  <si>
    <t>O00126</t>
  </si>
  <si>
    <t>2025-05-29</t>
  </si>
  <si>
    <t>C243</t>
  </si>
  <si>
    <t>P085</t>
  </si>
  <si>
    <t>O00127</t>
  </si>
  <si>
    <t>O00128</t>
  </si>
  <si>
    <t>2025-08-31</t>
  </si>
  <si>
    <t>C029</t>
  </si>
  <si>
    <t>O00129</t>
  </si>
  <si>
    <t>C129</t>
  </si>
  <si>
    <t>O00130</t>
  </si>
  <si>
    <t>2025-06-14</t>
  </si>
  <si>
    <t>O00131</t>
  </si>
  <si>
    <t>2025-11-11</t>
  </si>
  <si>
    <t>C214</t>
  </si>
  <si>
    <t>O00132</t>
  </si>
  <si>
    <t>2025-01-16</t>
  </si>
  <si>
    <t>C261</t>
  </si>
  <si>
    <t>O00133</t>
  </si>
  <si>
    <t>2025-01-06</t>
  </si>
  <si>
    <t>C203</t>
  </si>
  <si>
    <t>O00134</t>
  </si>
  <si>
    <t>2025-08-07</t>
  </si>
  <si>
    <t>O00135</t>
  </si>
  <si>
    <t>C221</t>
  </si>
  <si>
    <t>O00136</t>
  </si>
  <si>
    <t>C192</t>
  </si>
  <si>
    <t>P037</t>
  </si>
  <si>
    <t>O00137</t>
  </si>
  <si>
    <t>2025-07-15</t>
  </si>
  <si>
    <t>C061</t>
  </si>
  <si>
    <t>O00138</t>
  </si>
  <si>
    <t>2025-07-28</t>
  </si>
  <si>
    <t>O00139</t>
  </si>
  <si>
    <t>2025-03-16</t>
  </si>
  <si>
    <t>O00140</t>
  </si>
  <si>
    <t>2025-05-31</t>
  </si>
  <si>
    <t>C187</t>
  </si>
  <si>
    <t>O00141</t>
  </si>
  <si>
    <t>C233</t>
  </si>
  <si>
    <t>O00142</t>
  </si>
  <si>
    <t>C038</t>
  </si>
  <si>
    <t>O00143</t>
  </si>
  <si>
    <t>C276</t>
  </si>
  <si>
    <t>O00144</t>
  </si>
  <si>
    <t>2025-03-24</t>
  </si>
  <si>
    <t>O00145</t>
  </si>
  <si>
    <t>P069</t>
  </si>
  <si>
    <t>O00146</t>
  </si>
  <si>
    <t>C142</t>
  </si>
  <si>
    <t>O00147</t>
  </si>
  <si>
    <t>C145</t>
  </si>
  <si>
    <t>O00148</t>
  </si>
  <si>
    <t>2025-05-05</t>
  </si>
  <si>
    <t>C166</t>
  </si>
  <si>
    <t>O00149</t>
  </si>
  <si>
    <t>2025-05-24</t>
  </si>
  <si>
    <t>C097</t>
  </si>
  <si>
    <t>O00150</t>
  </si>
  <si>
    <t>2025-09-09</t>
  </si>
  <si>
    <t>C297</t>
  </si>
  <si>
    <t>O00151</t>
  </si>
  <si>
    <t>2025-09-20</t>
  </si>
  <si>
    <t>C231</t>
  </si>
  <si>
    <t>P049</t>
  </si>
  <si>
    <t>O00152</t>
  </si>
  <si>
    <t>2025-07-05</t>
  </si>
  <si>
    <t>O00153</t>
  </si>
  <si>
    <t>2025-12-13</t>
  </si>
  <si>
    <t>O00154</t>
  </si>
  <si>
    <t>2025-03-13</t>
  </si>
  <si>
    <t>C208</t>
  </si>
  <si>
    <t>O00155</t>
  </si>
  <si>
    <t>2025-07-19</t>
  </si>
  <si>
    <t>C265</t>
  </si>
  <si>
    <t>O00156</t>
  </si>
  <si>
    <t>2025-01-05</t>
  </si>
  <si>
    <t>P015</t>
  </si>
  <si>
    <t>O00157</t>
  </si>
  <si>
    <t>2025-08-02</t>
  </si>
  <si>
    <t>C133</t>
  </si>
  <si>
    <t>O00158</t>
  </si>
  <si>
    <t>2025-02-23</t>
  </si>
  <si>
    <t>P081</t>
  </si>
  <si>
    <t>O00159</t>
  </si>
  <si>
    <t>C016</t>
  </si>
  <si>
    <t>P005</t>
  </si>
  <si>
    <t>O00160</t>
  </si>
  <si>
    <t>C067</t>
  </si>
  <si>
    <t>P012</t>
  </si>
  <si>
    <t>O00161</t>
  </si>
  <si>
    <t>2025-04-21</t>
  </si>
  <si>
    <t>O00162</t>
  </si>
  <si>
    <t>2025-01-18</t>
  </si>
  <si>
    <t>C239</t>
  </si>
  <si>
    <t>O00163</t>
  </si>
  <si>
    <t>2025-01-25</t>
  </si>
  <si>
    <t>O00164</t>
  </si>
  <si>
    <t>2025-06-17</t>
  </si>
  <si>
    <t>C262</t>
  </si>
  <si>
    <t>O00165</t>
  </si>
  <si>
    <t>2025-04-28</t>
  </si>
  <si>
    <t>C126</t>
  </si>
  <si>
    <t>O00166</t>
  </si>
  <si>
    <t>2025-06-10</t>
  </si>
  <si>
    <t>O00167</t>
  </si>
  <si>
    <t>2025-09-15</t>
  </si>
  <si>
    <t>C066</t>
  </si>
  <si>
    <t>O00168</t>
  </si>
  <si>
    <t>2025-04-14</t>
  </si>
  <si>
    <t>C108</t>
  </si>
  <si>
    <t>O00169</t>
  </si>
  <si>
    <t>2025-07-23</t>
  </si>
  <si>
    <t>C103</t>
  </si>
  <si>
    <t>O00170</t>
  </si>
  <si>
    <t>2025-01-22</t>
  </si>
  <si>
    <t>P016</t>
  </si>
  <si>
    <t>O00171</t>
  </si>
  <si>
    <t>C257</t>
  </si>
  <si>
    <t>P014</t>
  </si>
  <si>
    <t>O00172</t>
  </si>
  <si>
    <t>2025-08-15</t>
  </si>
  <si>
    <t>O00173</t>
  </si>
  <si>
    <t>2025-06-11</t>
  </si>
  <si>
    <t>C300</t>
  </si>
  <si>
    <t>O00174</t>
  </si>
  <si>
    <t>2025-06-28</t>
  </si>
  <si>
    <t>C219</t>
  </si>
  <si>
    <t>O00175</t>
  </si>
  <si>
    <t>C072</t>
  </si>
  <si>
    <t>O00176</t>
  </si>
  <si>
    <t>2025-12-17</t>
  </si>
  <si>
    <t>C293</t>
  </si>
  <si>
    <t>P031</t>
  </si>
  <si>
    <t>O00177</t>
  </si>
  <si>
    <t>2025-05-16</t>
  </si>
  <si>
    <t>C065</t>
  </si>
  <si>
    <t>O00178</t>
  </si>
  <si>
    <t>C022</t>
  </si>
  <si>
    <t>P087</t>
  </si>
  <si>
    <t>O00179</t>
  </si>
  <si>
    <t>2025-04-23</t>
  </si>
  <si>
    <t>C064</t>
  </si>
  <si>
    <t>O00180</t>
  </si>
  <si>
    <t>O00181</t>
  </si>
  <si>
    <t>2025-01-17</t>
  </si>
  <si>
    <t>C013</t>
  </si>
  <si>
    <t>O00182</t>
  </si>
  <si>
    <t>2025-04-24</t>
  </si>
  <si>
    <t>O00183</t>
  </si>
  <si>
    <t>2025-12-26</t>
  </si>
  <si>
    <t>C202</t>
  </si>
  <si>
    <t>O00184</t>
  </si>
  <si>
    <t>O00185</t>
  </si>
  <si>
    <t>C238</t>
  </si>
  <si>
    <t>O00186</t>
  </si>
  <si>
    <t>2025-03-15</t>
  </si>
  <si>
    <t>C232</t>
  </si>
  <si>
    <t>P054</t>
  </si>
  <si>
    <t>O00187</t>
  </si>
  <si>
    <t>P097</t>
  </si>
  <si>
    <t>O00188</t>
  </si>
  <si>
    <t>O00189</t>
  </si>
  <si>
    <t>2025-05-01</t>
  </si>
  <si>
    <t>C098</t>
  </si>
  <si>
    <t>O00190</t>
  </si>
  <si>
    <t>C120</t>
  </si>
  <si>
    <t>O00191</t>
  </si>
  <si>
    <t>2025-11-28</t>
  </si>
  <si>
    <t>C197</t>
  </si>
  <si>
    <t>P028</t>
  </si>
  <si>
    <t>O00192</t>
  </si>
  <si>
    <t>2025-10-09</t>
  </si>
  <si>
    <t>C105</t>
  </si>
  <si>
    <t>O00193</t>
  </si>
  <si>
    <t>C226</t>
  </si>
  <si>
    <t>O00194</t>
  </si>
  <si>
    <t>2025-06-24</t>
  </si>
  <si>
    <t>C207</t>
  </si>
  <si>
    <t>O00195</t>
  </si>
  <si>
    <t>2025-12-27</t>
  </si>
  <si>
    <t>O00196</t>
  </si>
  <si>
    <t>O00197</t>
  </si>
  <si>
    <t>2025-12-24</t>
  </si>
  <si>
    <t>O00198</t>
  </si>
  <si>
    <t>2025-11-15</t>
  </si>
  <si>
    <t>C222</t>
  </si>
  <si>
    <t>O00199</t>
  </si>
  <si>
    <t>2025-09-02</t>
  </si>
  <si>
    <t>C161</t>
  </si>
  <si>
    <t>P045</t>
  </si>
  <si>
    <t>O00200</t>
  </si>
  <si>
    <t>2025-03-17</t>
  </si>
  <si>
    <t>O00201</t>
  </si>
  <si>
    <t>C295</t>
  </si>
  <si>
    <t>O00202</t>
  </si>
  <si>
    <t>2025-07-27</t>
  </si>
  <si>
    <t>C119</t>
  </si>
  <si>
    <t>O00203</t>
  </si>
  <si>
    <t>C158</t>
  </si>
  <si>
    <t>O00204</t>
  </si>
  <si>
    <t>2025-12-29</t>
  </si>
  <si>
    <t>C012</t>
  </si>
  <si>
    <t>O00205</t>
  </si>
  <si>
    <t>2025-01-24</t>
  </si>
  <si>
    <t>C290</t>
  </si>
  <si>
    <t>O00206</t>
  </si>
  <si>
    <t>2025-06-21</t>
  </si>
  <si>
    <t>C157</t>
  </si>
  <si>
    <t>O00207</t>
  </si>
  <si>
    <t>2025-09-24</t>
  </si>
  <si>
    <t>O00208</t>
  </si>
  <si>
    <t>O00209</t>
  </si>
  <si>
    <t>2025-01-14</t>
  </si>
  <si>
    <t>C253</t>
  </si>
  <si>
    <t>O00210</t>
  </si>
  <si>
    <t>P001</t>
  </si>
  <si>
    <t>O00211</t>
  </si>
  <si>
    <t>O00212</t>
  </si>
  <si>
    <t>2025-04-11</t>
  </si>
  <si>
    <t>O00213</t>
  </si>
  <si>
    <t>O00214</t>
  </si>
  <si>
    <t>2025-03-31</t>
  </si>
  <si>
    <t>C047</t>
  </si>
  <si>
    <t>O00215</t>
  </si>
  <si>
    <t>O00216</t>
  </si>
  <si>
    <t>C204</t>
  </si>
  <si>
    <t>O00217</t>
  </si>
  <si>
    <t>2025-01-23</t>
  </si>
  <si>
    <t>O00218</t>
  </si>
  <si>
    <t>2025-12-05</t>
  </si>
  <si>
    <t>C178</t>
  </si>
  <si>
    <t>O00219</t>
  </si>
  <si>
    <t>2025-02-13</t>
  </si>
  <si>
    <t>O00220</t>
  </si>
  <si>
    <t>O00221</t>
  </si>
  <si>
    <t>2025-08-03</t>
  </si>
  <si>
    <t>C112</t>
  </si>
  <si>
    <t>O00222</t>
  </si>
  <si>
    <t>2025-12-03</t>
  </si>
  <si>
    <t>P010</t>
  </si>
  <si>
    <t>O00223</t>
  </si>
  <si>
    <t>C083</t>
  </si>
  <si>
    <t>O00224</t>
  </si>
  <si>
    <t>2025-08-05</t>
  </si>
  <si>
    <t>C041</t>
  </si>
  <si>
    <t>O00225</t>
  </si>
  <si>
    <t>C031</t>
  </si>
  <si>
    <t>O00226</t>
  </si>
  <si>
    <t>O00227</t>
  </si>
  <si>
    <t>C279</t>
  </si>
  <si>
    <t>O00228</t>
  </si>
  <si>
    <t>2025-09-29</t>
  </si>
  <si>
    <t>O00229</t>
  </si>
  <si>
    <t>C088</t>
  </si>
  <si>
    <t>O00230</t>
  </si>
  <si>
    <t>2025-09-08</t>
  </si>
  <si>
    <t>C055</t>
  </si>
  <si>
    <t>O00231</t>
  </si>
  <si>
    <t>2025-07-24</t>
  </si>
  <si>
    <t>C147</t>
  </si>
  <si>
    <t>O00232</t>
  </si>
  <si>
    <t>O00233</t>
  </si>
  <si>
    <t>C292</t>
  </si>
  <si>
    <t>O00234</t>
  </si>
  <si>
    <t>C248</t>
  </si>
  <si>
    <t>O00235</t>
  </si>
  <si>
    <t>C299</t>
  </si>
  <si>
    <t>O00236</t>
  </si>
  <si>
    <t>C014</t>
  </si>
  <si>
    <t>O00237</t>
  </si>
  <si>
    <t>2025-08-21</t>
  </si>
  <si>
    <t>O00238</t>
  </si>
  <si>
    <t>O00239</t>
  </si>
  <si>
    <t>2025-01-29</t>
  </si>
  <si>
    <t>O00240</t>
  </si>
  <si>
    <t>C020</t>
  </si>
  <si>
    <t>O00241</t>
  </si>
  <si>
    <t>C228</t>
  </si>
  <si>
    <t>O00242</t>
  </si>
  <si>
    <t>O00243</t>
  </si>
  <si>
    <t>2025-11-05</t>
  </si>
  <si>
    <t>C286</t>
  </si>
  <si>
    <t>O00244</t>
  </si>
  <si>
    <t>2025-07-18</t>
  </si>
  <si>
    <t>C294</t>
  </si>
  <si>
    <t>O00245</t>
  </si>
  <si>
    <t>O00246</t>
  </si>
  <si>
    <t>2025-05-20</t>
  </si>
  <si>
    <t>C121</t>
  </si>
  <si>
    <t>O00247</t>
  </si>
  <si>
    <t>2025-05-14</t>
  </si>
  <si>
    <t>O00248</t>
  </si>
  <si>
    <t>2025-03-26</t>
  </si>
  <si>
    <t>O00249</t>
  </si>
  <si>
    <t>2025-06-23</t>
  </si>
  <si>
    <t>O00250</t>
  </si>
  <si>
    <t>C162</t>
  </si>
  <si>
    <t>O00251</t>
  </si>
  <si>
    <t>2025-10-03</t>
  </si>
  <si>
    <t>O00252</t>
  </si>
  <si>
    <t>C138</t>
  </si>
  <si>
    <t>O00253</t>
  </si>
  <si>
    <t>O00254</t>
  </si>
  <si>
    <t>2025-08-28</t>
  </si>
  <si>
    <t>C266</t>
  </si>
  <si>
    <t>O00255</t>
  </si>
  <si>
    <t>2025-04-06</t>
  </si>
  <si>
    <t>C137</t>
  </si>
  <si>
    <t>O00256</t>
  </si>
  <si>
    <t>2025-11-01</t>
  </si>
  <si>
    <t>O00257</t>
  </si>
  <si>
    <t>O00258</t>
  </si>
  <si>
    <t>O00259</t>
  </si>
  <si>
    <t>O00260</t>
  </si>
  <si>
    <t>O00261</t>
  </si>
  <si>
    <t>2025-06-13</t>
  </si>
  <si>
    <t>P072</t>
  </si>
  <si>
    <t>O00262</t>
  </si>
  <si>
    <t>2025-01-01</t>
  </si>
  <si>
    <t>O00263</t>
  </si>
  <si>
    <t>O00264</t>
  </si>
  <si>
    <t>2025-02-05</t>
  </si>
  <si>
    <t>C139</t>
  </si>
  <si>
    <t>O00265</t>
  </si>
  <si>
    <t>2025-09-23</t>
  </si>
  <si>
    <t>C116</t>
  </si>
  <si>
    <t>O00266</t>
  </si>
  <si>
    <t>2025-04-27</t>
  </si>
  <si>
    <t>C254</t>
  </si>
  <si>
    <t>O00267</t>
  </si>
  <si>
    <t>2025-03-05</t>
  </si>
  <si>
    <t>C074</t>
  </si>
  <si>
    <t>O00268</t>
  </si>
  <si>
    <t>2025-09-12</t>
  </si>
  <si>
    <t>O00269</t>
  </si>
  <si>
    <t>C005</t>
  </si>
  <si>
    <t>O00270</t>
  </si>
  <si>
    <t>C008</t>
  </si>
  <si>
    <t>O00271</t>
  </si>
  <si>
    <t>C134</t>
  </si>
  <si>
    <t>O00272</t>
  </si>
  <si>
    <t>2025-04-13</t>
  </si>
  <si>
    <t>O00273</t>
  </si>
  <si>
    <t>2025-01-08</t>
  </si>
  <si>
    <t>O00274</t>
  </si>
  <si>
    <t>2025-08-16</t>
  </si>
  <si>
    <t>O00275</t>
  </si>
  <si>
    <t>2025-04-04</t>
  </si>
  <si>
    <t>O00276</t>
  </si>
  <si>
    <t>2025-07-12</t>
  </si>
  <si>
    <t>C205</t>
  </si>
  <si>
    <t>O00277</t>
  </si>
  <si>
    <t>2025-12-18</t>
  </si>
  <si>
    <t>C252</t>
  </si>
  <si>
    <t>O00278</t>
  </si>
  <si>
    <t>2025-10-21</t>
  </si>
  <si>
    <t>O00279</t>
  </si>
  <si>
    <t>2025-12-07</t>
  </si>
  <si>
    <t>O00280</t>
  </si>
  <si>
    <t>C282</t>
  </si>
  <si>
    <t>O00281</t>
  </si>
  <si>
    <t>2025-10-02</t>
  </si>
  <si>
    <t>O00282</t>
  </si>
  <si>
    <t>O00283</t>
  </si>
  <si>
    <t>2025-06-25</t>
  </si>
  <si>
    <t>C042</t>
  </si>
  <si>
    <t>O00284</t>
  </si>
  <si>
    <t>O00285</t>
  </si>
  <si>
    <t>O00286</t>
  </si>
  <si>
    <t>2025-01-26</t>
  </si>
  <si>
    <t>O00287</t>
  </si>
  <si>
    <t>2025-09-01</t>
  </si>
  <si>
    <t>C148</t>
  </si>
  <si>
    <t>O00288</t>
  </si>
  <si>
    <t>2025-10-24</t>
  </si>
  <si>
    <t>C153</t>
  </si>
  <si>
    <t>O00289</t>
  </si>
  <si>
    <t>2025-12-14</t>
  </si>
  <si>
    <t>O00290</t>
  </si>
  <si>
    <t>2025-09-30</t>
  </si>
  <si>
    <t>O00291</t>
  </si>
  <si>
    <t>2025-03-23</t>
  </si>
  <si>
    <t>C018</t>
  </si>
  <si>
    <t>O00292</t>
  </si>
  <si>
    <t>2025-09-13</t>
  </si>
  <si>
    <t>O00293</t>
  </si>
  <si>
    <t>C235</t>
  </si>
  <si>
    <t>O00294</t>
  </si>
  <si>
    <t>C035</t>
  </si>
  <si>
    <t>P099</t>
  </si>
  <si>
    <t>O00295</t>
  </si>
  <si>
    <t>C229</t>
  </si>
  <si>
    <t>P020</t>
  </si>
  <si>
    <t>O00296</t>
  </si>
  <si>
    <t>O00297</t>
  </si>
  <si>
    <t>O00298</t>
  </si>
  <si>
    <t>2025-11-13</t>
  </si>
  <si>
    <t>C250</t>
  </si>
  <si>
    <t>O00299</t>
  </si>
  <si>
    <t>2025-12-04</t>
  </si>
  <si>
    <t>C039</t>
  </si>
  <si>
    <t>O00300</t>
  </si>
  <si>
    <t>2025-09-17</t>
  </si>
  <si>
    <t>C246</t>
  </si>
  <si>
    <t>O00301</t>
  </si>
  <si>
    <t>C101</t>
  </si>
  <si>
    <t>O00302</t>
  </si>
  <si>
    <t>O00303</t>
  </si>
  <si>
    <t>O00304</t>
  </si>
  <si>
    <t>O00305</t>
  </si>
  <si>
    <t>2025-03-14</t>
  </si>
  <si>
    <t>O00306</t>
  </si>
  <si>
    <t>2025-07-13</t>
  </si>
  <si>
    <t>C247</t>
  </si>
  <si>
    <t>O00307</t>
  </si>
  <si>
    <t>O00308</t>
  </si>
  <si>
    <t>2025-02-02</t>
  </si>
  <si>
    <t>C259</t>
  </si>
  <si>
    <t>O00309</t>
  </si>
  <si>
    <t>2025-04-02</t>
  </si>
  <si>
    <t>C218</t>
  </si>
  <si>
    <t>O00310</t>
  </si>
  <si>
    <t>O00311</t>
  </si>
  <si>
    <t>O00312</t>
  </si>
  <si>
    <t>C069</t>
  </si>
  <si>
    <t>O00313</t>
  </si>
  <si>
    <t>C091</t>
  </si>
  <si>
    <t>O00314</t>
  </si>
  <si>
    <t>2025-07-31</t>
  </si>
  <si>
    <t>O00315</t>
  </si>
  <si>
    <t>2025-08-30</t>
  </si>
  <si>
    <t>O00316</t>
  </si>
  <si>
    <t>O00317</t>
  </si>
  <si>
    <t>O00318</t>
  </si>
  <si>
    <t>2025-03-30</t>
  </si>
  <si>
    <t>C193</t>
  </si>
  <si>
    <t>O00319</t>
  </si>
  <si>
    <t>O00320</t>
  </si>
  <si>
    <t>C032</t>
  </si>
  <si>
    <t>O00321</t>
  </si>
  <si>
    <t>O00322</t>
  </si>
  <si>
    <t>2025-11-30</t>
  </si>
  <si>
    <t>O00323</t>
  </si>
  <si>
    <t>2025-11-27</t>
  </si>
  <si>
    <t>O00324</t>
  </si>
  <si>
    <t>O00325</t>
  </si>
  <si>
    <t>O00326</t>
  </si>
  <si>
    <t>2025-10-14</t>
  </si>
  <si>
    <t>O00327</t>
  </si>
  <si>
    <t>O00328</t>
  </si>
  <si>
    <t>O00329</t>
  </si>
  <si>
    <t>2025-01-20</t>
  </si>
  <si>
    <t>O00330</t>
  </si>
  <si>
    <t>2025-03-11</t>
  </si>
  <si>
    <t>C010</t>
  </si>
  <si>
    <t>O00331</t>
  </si>
  <si>
    <t>2025-12-20</t>
  </si>
  <si>
    <t>C277</t>
  </si>
  <si>
    <t>O00332</t>
  </si>
  <si>
    <t>2025-11-07</t>
  </si>
  <si>
    <t>O00333</t>
  </si>
  <si>
    <t>2025-11-20</t>
  </si>
  <si>
    <t>O00334</t>
  </si>
  <si>
    <t>2025-01-21</t>
  </si>
  <si>
    <t>O00335</t>
  </si>
  <si>
    <t>C152</t>
  </si>
  <si>
    <t>O00336</t>
  </si>
  <si>
    <t>2025-03-29</t>
  </si>
  <si>
    <t>O00337</t>
  </si>
  <si>
    <t>C274</t>
  </si>
  <si>
    <t>O00338</t>
  </si>
  <si>
    <t>2025-02-14</t>
  </si>
  <si>
    <t>O00339</t>
  </si>
  <si>
    <t>C130</t>
  </si>
  <si>
    <t>P003</t>
  </si>
  <si>
    <t>O00340</t>
  </si>
  <si>
    <t>O00341</t>
  </si>
  <si>
    <t>O00342</t>
  </si>
  <si>
    <t>O00343</t>
  </si>
  <si>
    <t>O00344</t>
  </si>
  <si>
    <t>C281</t>
  </si>
  <si>
    <t>O00345</t>
  </si>
  <si>
    <t>O00346</t>
  </si>
  <si>
    <t>O00347</t>
  </si>
  <si>
    <t>O00348</t>
  </si>
  <si>
    <t>2025-05-15</t>
  </si>
  <si>
    <t>P046</t>
  </si>
  <si>
    <t>O00349</t>
  </si>
  <si>
    <t>C060</t>
  </si>
  <si>
    <t>O00350</t>
  </si>
  <si>
    <t>2025-05-17</t>
  </si>
  <si>
    <t>O00351</t>
  </si>
  <si>
    <t>2025-12-19</t>
  </si>
  <si>
    <t>C272</t>
  </si>
  <si>
    <t>O00352</t>
  </si>
  <si>
    <t>2025-02-16</t>
  </si>
  <si>
    <t>C040</t>
  </si>
  <si>
    <t>O00353</t>
  </si>
  <si>
    <t>O00354</t>
  </si>
  <si>
    <t>2025-04-18</t>
  </si>
  <si>
    <t>O00355</t>
  </si>
  <si>
    <t>O00356</t>
  </si>
  <si>
    <t>2025-02-22</t>
  </si>
  <si>
    <t>O00357</t>
  </si>
  <si>
    <t>2025-07-02</t>
  </si>
  <si>
    <t>O00358</t>
  </si>
  <si>
    <t>C085</t>
  </si>
  <si>
    <t>O00359</t>
  </si>
  <si>
    <t>C184</t>
  </si>
  <si>
    <t>O00360</t>
  </si>
  <si>
    <t>O00361</t>
  </si>
  <si>
    <t>2025-06-18</t>
  </si>
  <si>
    <t>O00362</t>
  </si>
  <si>
    <t>O00363</t>
  </si>
  <si>
    <t>2025-10-16</t>
  </si>
  <si>
    <t>O00364</t>
  </si>
  <si>
    <t>O00365</t>
  </si>
  <si>
    <t>P038</t>
  </si>
  <si>
    <t>O00366</t>
  </si>
  <si>
    <t>O00367</t>
  </si>
  <si>
    <t>O00368</t>
  </si>
  <si>
    <t>2025-12-10</t>
  </si>
  <si>
    <t>O00369</t>
  </si>
  <si>
    <t>2025-08-23</t>
  </si>
  <si>
    <t>C046</t>
  </si>
  <si>
    <t>O00370</t>
  </si>
  <si>
    <t>O00371</t>
  </si>
  <si>
    <t>2025-09-04</t>
  </si>
  <si>
    <t>C198</t>
  </si>
  <si>
    <t>O00372</t>
  </si>
  <si>
    <t>O00373</t>
  </si>
  <si>
    <t>O00374</t>
  </si>
  <si>
    <t>O00375</t>
  </si>
  <si>
    <t>2025-05-25</t>
  </si>
  <si>
    <t>O00376</t>
  </si>
  <si>
    <t>2025-03-18</t>
  </si>
  <si>
    <t>O00377</t>
  </si>
  <si>
    <t>O00378</t>
  </si>
  <si>
    <t>O00379</t>
  </si>
  <si>
    <t>O00380</t>
  </si>
  <si>
    <t>O00381</t>
  </si>
  <si>
    <t>2025-01-28</t>
  </si>
  <si>
    <t>C256</t>
  </si>
  <si>
    <t>O00382</t>
  </si>
  <si>
    <t>2025-02-25</t>
  </si>
  <si>
    <t>P053</t>
  </si>
  <si>
    <t>O00383</t>
  </si>
  <si>
    <t>O00384</t>
  </si>
  <si>
    <t>2025-05-22</t>
  </si>
  <si>
    <t>C194</t>
  </si>
  <si>
    <t>O00385</t>
  </si>
  <si>
    <t>O00386</t>
  </si>
  <si>
    <t>C181</t>
  </si>
  <si>
    <t>O00387</t>
  </si>
  <si>
    <t>2025-07-07</t>
  </si>
  <si>
    <t>O00388</t>
  </si>
  <si>
    <t>O00389</t>
  </si>
  <si>
    <t>O00390</t>
  </si>
  <si>
    <t>O00391</t>
  </si>
  <si>
    <t>O00392</t>
  </si>
  <si>
    <t>2025-01-11</t>
  </si>
  <si>
    <t>O00393</t>
  </si>
  <si>
    <t>2025-08-13</t>
  </si>
  <si>
    <t>O00394</t>
  </si>
  <si>
    <t>O00395</t>
  </si>
  <si>
    <t>C136</t>
  </si>
  <si>
    <t>O00396</t>
  </si>
  <si>
    <t>2025-02-18</t>
  </si>
  <si>
    <t>C189</t>
  </si>
  <si>
    <t>O00397</t>
  </si>
  <si>
    <t>C084</t>
  </si>
  <si>
    <t>O00398</t>
  </si>
  <si>
    <t>C160</t>
  </si>
  <si>
    <t>O00399</t>
  </si>
  <si>
    <t>O00400</t>
  </si>
  <si>
    <t>O00401</t>
  </si>
  <si>
    <t>O00402</t>
  </si>
  <si>
    <t>2025-09-27</t>
  </si>
  <si>
    <t>C045</t>
  </si>
  <si>
    <t>O00403</t>
  </si>
  <si>
    <t>2025-04-30</t>
  </si>
  <si>
    <t>O00404</t>
  </si>
  <si>
    <t>C186</t>
  </si>
  <si>
    <t>O00405</t>
  </si>
  <si>
    <t>2025-05-18</t>
  </si>
  <si>
    <t>O00406</t>
  </si>
  <si>
    <t>O00407</t>
  </si>
  <si>
    <t>2025-06-09</t>
  </si>
  <si>
    <t>O00408</t>
  </si>
  <si>
    <t>2025-11-17</t>
  </si>
  <si>
    <t>O00409</t>
  </si>
  <si>
    <t>2025-04-01</t>
  </si>
  <si>
    <t>O00410</t>
  </si>
  <si>
    <t>C070</t>
  </si>
  <si>
    <t>O00411</t>
  </si>
  <si>
    <t>C200</t>
  </si>
  <si>
    <t>O00412</t>
  </si>
  <si>
    <t>O00413</t>
  </si>
  <si>
    <t>O00414</t>
  </si>
  <si>
    <t>2025-08-25</t>
  </si>
  <si>
    <t>O00415</t>
  </si>
  <si>
    <t>P018</t>
  </si>
  <si>
    <t>O00416</t>
  </si>
  <si>
    <t>2025-08-10</t>
  </si>
  <si>
    <t>O00417</t>
  </si>
  <si>
    <t>2025-07-16</t>
  </si>
  <si>
    <t>P066</t>
  </si>
  <si>
    <t>O00418</t>
  </si>
  <si>
    <t>C007</t>
  </si>
  <si>
    <t>O00419</t>
  </si>
  <si>
    <t>O00420</t>
  </si>
  <si>
    <t>O00421</t>
  </si>
  <si>
    <t>2025-10-28</t>
  </si>
  <si>
    <t>O00422</t>
  </si>
  <si>
    <t>O00423</t>
  </si>
  <si>
    <t>2025-03-20</t>
  </si>
  <si>
    <t>O00424</t>
  </si>
  <si>
    <t>2025-01-27</t>
  </si>
  <si>
    <t>C052</t>
  </si>
  <si>
    <t>O00425</t>
  </si>
  <si>
    <t>2025-05-23</t>
  </si>
  <si>
    <t>O00426</t>
  </si>
  <si>
    <t>2025-05-13</t>
  </si>
  <si>
    <t>C132</t>
  </si>
  <si>
    <t>O00427</t>
  </si>
  <si>
    <t>O00428</t>
  </si>
  <si>
    <t>O00429</t>
  </si>
  <si>
    <t>2025-03-03</t>
  </si>
  <si>
    <t>O00430</t>
  </si>
  <si>
    <t>O00431</t>
  </si>
  <si>
    <t>O00432</t>
  </si>
  <si>
    <t>O00433</t>
  </si>
  <si>
    <t>O00434</t>
  </si>
  <si>
    <t>O00435</t>
  </si>
  <si>
    <t>O00436</t>
  </si>
  <si>
    <t>2025-07-20</t>
  </si>
  <si>
    <t>O00437</t>
  </si>
  <si>
    <t>O00438</t>
  </si>
  <si>
    <t>O00439</t>
  </si>
  <si>
    <t>O00440</t>
  </si>
  <si>
    <t>C236</t>
  </si>
  <si>
    <t>O00441</t>
  </si>
  <si>
    <t>O00442</t>
  </si>
  <si>
    <t>O00443</t>
  </si>
  <si>
    <t>O00444</t>
  </si>
  <si>
    <t>2025-03-02</t>
  </si>
  <si>
    <t>O00445</t>
  </si>
  <si>
    <t>O00446</t>
  </si>
  <si>
    <t>C167</t>
  </si>
  <si>
    <t>O00447</t>
  </si>
  <si>
    <t>O00448</t>
  </si>
  <si>
    <t>C185</t>
  </si>
  <si>
    <t>O00449</t>
  </si>
  <si>
    <t>O00450</t>
  </si>
  <si>
    <t>O00451</t>
  </si>
  <si>
    <t>O00452</t>
  </si>
  <si>
    <t>O00453</t>
  </si>
  <si>
    <t>O00454</t>
  </si>
  <si>
    <t>C242</t>
  </si>
  <si>
    <t>O00455</t>
  </si>
  <si>
    <t>O00456</t>
  </si>
  <si>
    <t>2025-04-10</t>
  </si>
  <si>
    <t>O00457</t>
  </si>
  <si>
    <t>O00458</t>
  </si>
  <si>
    <t>2025-12-15</t>
  </si>
  <si>
    <t>P077</t>
  </si>
  <si>
    <t>O00459</t>
  </si>
  <si>
    <t>2025-07-17</t>
  </si>
  <si>
    <t>C076</t>
  </si>
  <si>
    <t>O00460</t>
  </si>
  <si>
    <t>2025-12-31</t>
  </si>
  <si>
    <t>O00461</t>
  </si>
  <si>
    <t>2025-10-26</t>
  </si>
  <si>
    <t>O00462</t>
  </si>
  <si>
    <t>C090</t>
  </si>
  <si>
    <t>O00463</t>
  </si>
  <si>
    <t>2025-11-16</t>
  </si>
  <si>
    <t>O00464</t>
  </si>
  <si>
    <t>O00465</t>
  </si>
  <si>
    <t>O00466</t>
  </si>
  <si>
    <t>O00467</t>
  </si>
  <si>
    <t>C043</t>
  </si>
  <si>
    <t>O00468</t>
  </si>
  <si>
    <t>O00469</t>
  </si>
  <si>
    <t>O00470</t>
  </si>
  <si>
    <t>2025-03-12</t>
  </si>
  <si>
    <t>O00471</t>
  </si>
  <si>
    <t>O00472</t>
  </si>
  <si>
    <t>O00473</t>
  </si>
  <si>
    <t>C109</t>
  </si>
  <si>
    <t>O00474</t>
  </si>
  <si>
    <t>O00475</t>
  </si>
  <si>
    <t>2025-06-01</t>
  </si>
  <si>
    <t>O00476</t>
  </si>
  <si>
    <t>2025-10-08</t>
  </si>
  <si>
    <t>O00477</t>
  </si>
  <si>
    <t>O00478</t>
  </si>
  <si>
    <t>O00479</t>
  </si>
  <si>
    <t>O00480</t>
  </si>
  <si>
    <t>O00481</t>
  </si>
  <si>
    <t>O00482</t>
  </si>
  <si>
    <t>2025-12-25</t>
  </si>
  <si>
    <t>C078</t>
  </si>
  <si>
    <t>O00483</t>
  </si>
  <si>
    <t>2025-02-09</t>
  </si>
  <si>
    <t>O00484</t>
  </si>
  <si>
    <t>O00485</t>
  </si>
  <si>
    <t>O00486</t>
  </si>
  <si>
    <t>O00487</t>
  </si>
  <si>
    <t>O00488</t>
  </si>
  <si>
    <t>C087</t>
  </si>
  <si>
    <t>O00489</t>
  </si>
  <si>
    <t>O00490</t>
  </si>
  <si>
    <t>O00491</t>
  </si>
  <si>
    <t>O00492</t>
  </si>
  <si>
    <t>O00493</t>
  </si>
  <si>
    <t>O00494</t>
  </si>
  <si>
    <t>O00495</t>
  </si>
  <si>
    <t>O00496</t>
  </si>
  <si>
    <t>C258</t>
  </si>
  <si>
    <t>O00497</t>
  </si>
  <si>
    <t>2025-03-01</t>
  </si>
  <si>
    <t>O00498</t>
  </si>
  <si>
    <t>2025-07-08</t>
  </si>
  <si>
    <t>O00499</t>
  </si>
  <si>
    <t>O00500</t>
  </si>
  <si>
    <t>2025-11-26</t>
  </si>
  <si>
    <t>C092</t>
  </si>
  <si>
    <t>O00501</t>
  </si>
  <si>
    <t>O00502</t>
  </si>
  <si>
    <t>C124</t>
  </si>
  <si>
    <t>O00503</t>
  </si>
  <si>
    <t>C089</t>
  </si>
  <si>
    <t>O00504</t>
  </si>
  <si>
    <t>2025-04-19</t>
  </si>
  <si>
    <t>C080</t>
  </si>
  <si>
    <t>O00505</t>
  </si>
  <si>
    <t>2025-05-26</t>
  </si>
  <si>
    <t>O00506</t>
  </si>
  <si>
    <t>O00507</t>
  </si>
  <si>
    <t>O00508</t>
  </si>
  <si>
    <t>2025-11-10</t>
  </si>
  <si>
    <t>O00509</t>
  </si>
  <si>
    <t>O00510</t>
  </si>
  <si>
    <t>O00511</t>
  </si>
  <si>
    <t>O00512</t>
  </si>
  <si>
    <t>O00513</t>
  </si>
  <si>
    <t>O00514</t>
  </si>
  <si>
    <t>C106</t>
  </si>
  <si>
    <t>O00515</t>
  </si>
  <si>
    <t>2025-04-07</t>
  </si>
  <si>
    <t>O00516</t>
  </si>
  <si>
    <t>O00517</t>
  </si>
  <si>
    <t>2025-04-20</t>
  </si>
  <si>
    <t>C093</t>
  </si>
  <si>
    <t>O00518</t>
  </si>
  <si>
    <t>O00519</t>
  </si>
  <si>
    <t>O00520</t>
  </si>
  <si>
    <t>O00521</t>
  </si>
  <si>
    <t>O00522</t>
  </si>
  <si>
    <t>C273</t>
  </si>
  <si>
    <t>O00523</t>
  </si>
  <si>
    <t>2025-10-27</t>
  </si>
  <si>
    <t>O00524</t>
  </si>
  <si>
    <t>O00525</t>
  </si>
  <si>
    <t>C057</t>
  </si>
  <si>
    <t>O00526</t>
  </si>
  <si>
    <t>O00527</t>
  </si>
  <si>
    <t>O00528</t>
  </si>
  <si>
    <t>O00529</t>
  </si>
  <si>
    <t>2025-03-04</t>
  </si>
  <si>
    <t>O00530</t>
  </si>
  <si>
    <t>O00531</t>
  </si>
  <si>
    <t>O00532</t>
  </si>
  <si>
    <t>O00533</t>
  </si>
  <si>
    <t>O00534</t>
  </si>
  <si>
    <t>2025-09-28</t>
  </si>
  <si>
    <t>O00535</t>
  </si>
  <si>
    <t>2025-08-12</t>
  </si>
  <si>
    <t>C298</t>
  </si>
  <si>
    <t>O00536</t>
  </si>
  <si>
    <t>O00537</t>
  </si>
  <si>
    <t>2025-01-19</t>
  </si>
  <si>
    <t>O00538</t>
  </si>
  <si>
    <t>2025-07-22</t>
  </si>
  <si>
    <t>O00539</t>
  </si>
  <si>
    <t>2025-11-08</t>
  </si>
  <si>
    <t>O00540</t>
  </si>
  <si>
    <t>O00541</t>
  </si>
  <si>
    <t>C100</t>
  </si>
  <si>
    <t>O00542</t>
  </si>
  <si>
    <t>2025-08-11</t>
  </si>
  <si>
    <t>O00543</t>
  </si>
  <si>
    <t>O00544</t>
  </si>
  <si>
    <t>2025-11-06</t>
  </si>
  <si>
    <t>C164</t>
  </si>
  <si>
    <t>O00545</t>
  </si>
  <si>
    <t>O00546</t>
  </si>
  <si>
    <t>O00547</t>
  </si>
  <si>
    <t>O00548</t>
  </si>
  <si>
    <t>O00549</t>
  </si>
  <si>
    <t>O00550</t>
  </si>
  <si>
    <t>P073</t>
  </si>
  <si>
    <t>O00551</t>
  </si>
  <si>
    <t>O00552</t>
  </si>
  <si>
    <t>O00553</t>
  </si>
  <si>
    <t>O00554</t>
  </si>
  <si>
    <t>2025-10-25</t>
  </si>
  <si>
    <t>O00555</t>
  </si>
  <si>
    <t>O00556</t>
  </si>
  <si>
    <t>2025-03-19</t>
  </si>
  <si>
    <t>O00557</t>
  </si>
  <si>
    <t>2025-09-21</t>
  </si>
  <si>
    <t>O00558</t>
  </si>
  <si>
    <t>2025-03-25</t>
  </si>
  <si>
    <t>C180</t>
  </si>
  <si>
    <t>O00559</t>
  </si>
  <si>
    <t>O00560</t>
  </si>
  <si>
    <t>2025-06-07</t>
  </si>
  <si>
    <t>O00561</t>
  </si>
  <si>
    <t>O00562</t>
  </si>
  <si>
    <t>2025-06-06</t>
  </si>
  <si>
    <t>C291</t>
  </si>
  <si>
    <t>O00563</t>
  </si>
  <si>
    <t>O00564</t>
  </si>
  <si>
    <t>O00565</t>
  </si>
  <si>
    <t>O00566</t>
  </si>
  <si>
    <t>2025-06-05</t>
  </si>
  <si>
    <t>O00567</t>
  </si>
  <si>
    <t>O00568</t>
  </si>
  <si>
    <t>O00569</t>
  </si>
  <si>
    <t>O00570</t>
  </si>
  <si>
    <t>2025-05-07</t>
  </si>
  <si>
    <t>O00571</t>
  </si>
  <si>
    <t>O00572</t>
  </si>
  <si>
    <t>O00573</t>
  </si>
  <si>
    <t>O00574</t>
  </si>
  <si>
    <t>O00575</t>
  </si>
  <si>
    <t>2025-05-10</t>
  </si>
  <si>
    <t>O00576</t>
  </si>
  <si>
    <t>2025-02-28</t>
  </si>
  <si>
    <t>O00577</t>
  </si>
  <si>
    <t>O00578</t>
  </si>
  <si>
    <t>O00579</t>
  </si>
  <si>
    <t>O00580</t>
  </si>
  <si>
    <t>O00581</t>
  </si>
  <si>
    <t>2025-03-07</t>
  </si>
  <si>
    <t>O00582</t>
  </si>
  <si>
    <t>C196</t>
  </si>
  <si>
    <t>O00583</t>
  </si>
  <si>
    <t>O00584</t>
  </si>
  <si>
    <t>C210</t>
  </si>
  <si>
    <t>O00585</t>
  </si>
  <si>
    <t>2025-06-29</t>
  </si>
  <si>
    <t>O00586</t>
  </si>
  <si>
    <t>O00587</t>
  </si>
  <si>
    <t>O00588</t>
  </si>
  <si>
    <t>O00589</t>
  </si>
  <si>
    <t>O00590</t>
  </si>
  <si>
    <t>O00591</t>
  </si>
  <si>
    <t>O00592</t>
  </si>
  <si>
    <t>O00593</t>
  </si>
  <si>
    <t>O00594</t>
  </si>
  <si>
    <t>O00595</t>
  </si>
  <si>
    <t>O00596</t>
  </si>
  <si>
    <t>O00597</t>
  </si>
  <si>
    <t>O00598</t>
  </si>
  <si>
    <t>O00599</t>
  </si>
  <si>
    <t>2025-08-20</t>
  </si>
  <si>
    <t>O00600</t>
  </si>
  <si>
    <t>O00601</t>
  </si>
  <si>
    <t>O00602</t>
  </si>
  <si>
    <t>O00603</t>
  </si>
  <si>
    <t>O00604</t>
  </si>
  <si>
    <t>2025-08-04</t>
  </si>
  <si>
    <t>O00605</t>
  </si>
  <si>
    <t>O00606</t>
  </si>
  <si>
    <t>O00607</t>
  </si>
  <si>
    <t>O00608</t>
  </si>
  <si>
    <t>O00609</t>
  </si>
  <si>
    <t>O00610</t>
  </si>
  <si>
    <t>O00611</t>
  </si>
  <si>
    <t>O00612</t>
  </si>
  <si>
    <t>O00613</t>
  </si>
  <si>
    <t>O00614</t>
  </si>
  <si>
    <t>O00615</t>
  </si>
  <si>
    <t>O00616</t>
  </si>
  <si>
    <t>C270</t>
  </si>
  <si>
    <t>O00617</t>
  </si>
  <si>
    <t>O00618</t>
  </si>
  <si>
    <t>O00619</t>
  </si>
  <si>
    <t>O00620</t>
  </si>
  <si>
    <t>O00621</t>
  </si>
  <si>
    <t>O00622</t>
  </si>
  <si>
    <t>O00623</t>
  </si>
  <si>
    <t>O00624</t>
  </si>
  <si>
    <t>2025-04-05</t>
  </si>
  <si>
    <t>O00625</t>
  </si>
  <si>
    <t>O00626</t>
  </si>
  <si>
    <t>2025-10-07</t>
  </si>
  <si>
    <t>O00627</t>
  </si>
  <si>
    <t>O00628</t>
  </si>
  <si>
    <t>2025-02-08</t>
  </si>
  <si>
    <t>O00629</t>
  </si>
  <si>
    <t>O00630</t>
  </si>
  <si>
    <t>O00631</t>
  </si>
  <si>
    <t>O00632</t>
  </si>
  <si>
    <t>2025-04-03</t>
  </si>
  <si>
    <t>C220</t>
  </si>
  <si>
    <t>O00633</t>
  </si>
  <si>
    <t>O00634</t>
  </si>
  <si>
    <t>O00635</t>
  </si>
  <si>
    <t>2025-02-15</t>
  </si>
  <si>
    <t>O00636</t>
  </si>
  <si>
    <t>O00637</t>
  </si>
  <si>
    <t>O00638</t>
  </si>
  <si>
    <t>C264</t>
  </si>
  <si>
    <t>O00639</t>
  </si>
  <si>
    <t>O00640</t>
  </si>
  <si>
    <t>O00641</t>
  </si>
  <si>
    <t>O00642</t>
  </si>
  <si>
    <t>2025-08-14</t>
  </si>
  <si>
    <t>O00643</t>
  </si>
  <si>
    <t>O00644</t>
  </si>
  <si>
    <t>C036</t>
  </si>
  <si>
    <t>O00645</t>
  </si>
  <si>
    <t>C244</t>
  </si>
  <si>
    <t>O00646</t>
  </si>
  <si>
    <t>O00647</t>
  </si>
  <si>
    <t>2025-10-31</t>
  </si>
  <si>
    <t>O00648</t>
  </si>
  <si>
    <t>O00649</t>
  </si>
  <si>
    <t>O00650</t>
  </si>
  <si>
    <t>O00651</t>
  </si>
  <si>
    <t>O00652</t>
  </si>
  <si>
    <t>O00653</t>
  </si>
  <si>
    <t>2025-01-31</t>
  </si>
  <si>
    <t>O00654</t>
  </si>
  <si>
    <t>O00655</t>
  </si>
  <si>
    <t>O00656</t>
  </si>
  <si>
    <t>C159</t>
  </si>
  <si>
    <t>O00657</t>
  </si>
  <si>
    <t>O00658</t>
  </si>
  <si>
    <t>O00659</t>
  </si>
  <si>
    <t>O00660</t>
  </si>
  <si>
    <t>O00661</t>
  </si>
  <si>
    <t>2025-08-24</t>
  </si>
  <si>
    <t>O00662</t>
  </si>
  <si>
    <t>O00663</t>
  </si>
  <si>
    <t>O00664</t>
  </si>
  <si>
    <t>O00665</t>
  </si>
  <si>
    <t>O00666</t>
  </si>
  <si>
    <t>O00667</t>
  </si>
  <si>
    <t>O00668</t>
  </si>
  <si>
    <t>C212</t>
  </si>
  <si>
    <t>O00669</t>
  </si>
  <si>
    <t>O00670</t>
  </si>
  <si>
    <t>O00671</t>
  </si>
  <si>
    <t>O00672</t>
  </si>
  <si>
    <t>O00673</t>
  </si>
  <si>
    <t>O00674</t>
  </si>
  <si>
    <t>O00675</t>
  </si>
  <si>
    <t>O00676</t>
  </si>
  <si>
    <t>O00677</t>
  </si>
  <si>
    <t>O00678</t>
  </si>
  <si>
    <t>O00679</t>
  </si>
  <si>
    <t>O00680</t>
  </si>
  <si>
    <t>2025-02-19</t>
  </si>
  <si>
    <t>O00681</t>
  </si>
  <si>
    <t>C176</t>
  </si>
  <si>
    <t>O00682</t>
  </si>
  <si>
    <t>2025-06-03</t>
  </si>
  <si>
    <t>O00683</t>
  </si>
  <si>
    <t>2025-07-11</t>
  </si>
  <si>
    <t>O00684</t>
  </si>
  <si>
    <t>O00685</t>
  </si>
  <si>
    <t>O00686</t>
  </si>
  <si>
    <t>O00687</t>
  </si>
  <si>
    <t>O00688</t>
  </si>
  <si>
    <t>O00689</t>
  </si>
  <si>
    <t>O00690</t>
  </si>
  <si>
    <t>O00691</t>
  </si>
  <si>
    <t>O00692</t>
  </si>
  <si>
    <t>O00693</t>
  </si>
  <si>
    <t>O00694</t>
  </si>
  <si>
    <t>C201</t>
  </si>
  <si>
    <t>O00695</t>
  </si>
  <si>
    <t>O00696</t>
  </si>
  <si>
    <t>O00697</t>
  </si>
  <si>
    <t>O00698</t>
  </si>
  <si>
    <t>2025-03-22</t>
  </si>
  <si>
    <t>O00699</t>
  </si>
  <si>
    <t>O00700</t>
  </si>
  <si>
    <t>O00701</t>
  </si>
  <si>
    <t>O00702</t>
  </si>
  <si>
    <t>O00703</t>
  </si>
  <si>
    <t>O00704</t>
  </si>
  <si>
    <t>C063</t>
  </si>
  <si>
    <t>O00705</t>
  </si>
  <si>
    <t>2025-01-13</t>
  </si>
  <si>
    <t>O00706</t>
  </si>
  <si>
    <t>2025-09-03</t>
  </si>
  <si>
    <t>O00707</t>
  </si>
  <si>
    <t>O00708</t>
  </si>
  <si>
    <t>C135</t>
  </si>
  <si>
    <t>O00709</t>
  </si>
  <si>
    <t>O00710</t>
  </si>
  <si>
    <t>O00711</t>
  </si>
  <si>
    <t>O00712</t>
  </si>
  <si>
    <t>O00713</t>
  </si>
  <si>
    <t>2025-03-10</t>
  </si>
  <si>
    <t>C104</t>
  </si>
  <si>
    <t>O00714</t>
  </si>
  <si>
    <t>O00715</t>
  </si>
  <si>
    <t>O00716</t>
  </si>
  <si>
    <t>O00717</t>
  </si>
  <si>
    <t>C006</t>
  </si>
  <si>
    <t>O00718</t>
  </si>
  <si>
    <t>O00719</t>
  </si>
  <si>
    <t>O00720</t>
  </si>
  <si>
    <t>O00721</t>
  </si>
  <si>
    <t>O00722</t>
  </si>
  <si>
    <t>O00723</t>
  </si>
  <si>
    <t>O00724</t>
  </si>
  <si>
    <t>O00725</t>
  </si>
  <si>
    <t>O00726</t>
  </si>
  <si>
    <t>O00727</t>
  </si>
  <si>
    <t>C062</t>
  </si>
  <si>
    <t>O00728</t>
  </si>
  <si>
    <t>C199</t>
  </si>
  <si>
    <t>O00729</t>
  </si>
  <si>
    <t>O00730</t>
  </si>
  <si>
    <t>O00731</t>
  </si>
  <si>
    <t>O00732</t>
  </si>
  <si>
    <t>O00733</t>
  </si>
  <si>
    <t>O00734</t>
  </si>
  <si>
    <t>C073</t>
  </si>
  <si>
    <t>O00735</t>
  </si>
  <si>
    <t>O00736</t>
  </si>
  <si>
    <t>O00737</t>
  </si>
  <si>
    <t>O00738</t>
  </si>
  <si>
    <t>O00739</t>
  </si>
  <si>
    <t>O00740</t>
  </si>
  <si>
    <t>O00741</t>
  </si>
  <si>
    <t>O00742</t>
  </si>
  <si>
    <t>O00743</t>
  </si>
  <si>
    <t>2025-10-17</t>
  </si>
  <si>
    <t>C021</t>
  </si>
  <si>
    <t>O00744</t>
  </si>
  <si>
    <t>O00745</t>
  </si>
  <si>
    <t>O00746</t>
  </si>
  <si>
    <t>O00747</t>
  </si>
  <si>
    <t>O00748</t>
  </si>
  <si>
    <t>O00749</t>
  </si>
  <si>
    <t>O00750</t>
  </si>
  <si>
    <t>C144</t>
  </si>
  <si>
    <t>O00751</t>
  </si>
  <si>
    <t>O00752</t>
  </si>
  <si>
    <t>O00753</t>
  </si>
  <si>
    <t>O00754</t>
  </si>
  <si>
    <t>O00755</t>
  </si>
  <si>
    <t>O00756</t>
  </si>
  <si>
    <t>O00757</t>
  </si>
  <si>
    <t>O00758</t>
  </si>
  <si>
    <t>O00759</t>
  </si>
  <si>
    <t>O00760</t>
  </si>
  <si>
    <t>O00761</t>
  </si>
  <si>
    <t>O00762</t>
  </si>
  <si>
    <t>O00763</t>
  </si>
  <si>
    <t>O00764</t>
  </si>
  <si>
    <t>C114</t>
  </si>
  <si>
    <t>O00765</t>
  </si>
  <si>
    <t>O00766</t>
  </si>
  <si>
    <t>O00767</t>
  </si>
  <si>
    <t>2025-01-07</t>
  </si>
  <si>
    <t>O00768</t>
  </si>
  <si>
    <t>O00769</t>
  </si>
  <si>
    <t>O00770</t>
  </si>
  <si>
    <t>O00771</t>
  </si>
  <si>
    <t>O00772</t>
  </si>
  <si>
    <t>O00773</t>
  </si>
  <si>
    <t>O00774</t>
  </si>
  <si>
    <t>2025-07-21</t>
  </si>
  <si>
    <t>O00775</t>
  </si>
  <si>
    <t>O00776</t>
  </si>
  <si>
    <t>O00777</t>
  </si>
  <si>
    <t>O00778</t>
  </si>
  <si>
    <t>O00779</t>
  </si>
  <si>
    <t>O00780</t>
  </si>
  <si>
    <t>O00781</t>
  </si>
  <si>
    <t>O00782</t>
  </si>
  <si>
    <t>O00783</t>
  </si>
  <si>
    <t>O00784</t>
  </si>
  <si>
    <t>O00785</t>
  </si>
  <si>
    <t>O00786</t>
  </si>
  <si>
    <t>2025-02-12</t>
  </si>
  <si>
    <t>O00787</t>
  </si>
  <si>
    <t>C223</t>
  </si>
  <si>
    <t>O00788</t>
  </si>
  <si>
    <t>O00789</t>
  </si>
  <si>
    <t>O00790</t>
  </si>
  <si>
    <t>O00791</t>
  </si>
  <si>
    <t>O00792</t>
  </si>
  <si>
    <t>O00793</t>
  </si>
  <si>
    <t>2025-11-23</t>
  </si>
  <si>
    <t>O00794</t>
  </si>
  <si>
    <t>O00795</t>
  </si>
  <si>
    <t>O00796</t>
  </si>
  <si>
    <t>O00797</t>
  </si>
  <si>
    <t>O00798</t>
  </si>
  <si>
    <t>O00799</t>
  </si>
  <si>
    <t>O00800</t>
  </si>
  <si>
    <t>O00801</t>
  </si>
  <si>
    <t>2025-12-23</t>
  </si>
  <si>
    <t>O00802</t>
  </si>
  <si>
    <t>O00803</t>
  </si>
  <si>
    <t>O00804</t>
  </si>
  <si>
    <t>2025-10-04</t>
  </si>
  <si>
    <t>O00805</t>
  </si>
  <si>
    <t>O00806</t>
  </si>
  <si>
    <t>2025-01-15</t>
  </si>
  <si>
    <t>C230</t>
  </si>
  <si>
    <t>O00807</t>
  </si>
  <si>
    <t>O00808</t>
  </si>
  <si>
    <t>O00809</t>
  </si>
  <si>
    <t>O00810</t>
  </si>
  <si>
    <t>C151</t>
  </si>
  <si>
    <t>O00811</t>
  </si>
  <si>
    <t>O00812</t>
  </si>
  <si>
    <t>O00813</t>
  </si>
  <si>
    <t>O00814</t>
  </si>
  <si>
    <t>C095</t>
  </si>
  <si>
    <t>O00815</t>
  </si>
  <si>
    <t>O00816</t>
  </si>
  <si>
    <t>O00817</t>
  </si>
  <si>
    <t>O00818</t>
  </si>
  <si>
    <t>C206</t>
  </si>
  <si>
    <t>O00819</t>
  </si>
  <si>
    <t>O00820</t>
  </si>
  <si>
    <t>2025-11-22</t>
  </si>
  <si>
    <t>O00821</t>
  </si>
  <si>
    <t>O00822</t>
  </si>
  <si>
    <t>O00823</t>
  </si>
  <si>
    <t>O00824</t>
  </si>
  <si>
    <t>O00825</t>
  </si>
  <si>
    <t>O00826</t>
  </si>
  <si>
    <t>O00827</t>
  </si>
  <si>
    <t>C255</t>
  </si>
  <si>
    <t>O00828</t>
  </si>
  <si>
    <t>O00829</t>
  </si>
  <si>
    <t>O00830</t>
  </si>
  <si>
    <t>O00831</t>
  </si>
  <si>
    <t>O00832</t>
  </si>
  <si>
    <t>O00833</t>
  </si>
  <si>
    <t>C224</t>
  </si>
  <si>
    <t>O00834</t>
  </si>
  <si>
    <t>C209</t>
  </si>
  <si>
    <t>O00835</t>
  </si>
  <si>
    <t>C267</t>
  </si>
  <si>
    <t>O00836</t>
  </si>
  <si>
    <t>O00837</t>
  </si>
  <si>
    <t>O00838</t>
  </si>
  <si>
    <t>O00839</t>
  </si>
  <si>
    <t>O00840</t>
  </si>
  <si>
    <t>O00841</t>
  </si>
  <si>
    <t>O00842</t>
  </si>
  <si>
    <t>O00843</t>
  </si>
  <si>
    <t>O00844</t>
  </si>
  <si>
    <t>O00845</t>
  </si>
  <si>
    <t>O00846</t>
  </si>
  <si>
    <t>O00847</t>
  </si>
  <si>
    <t>O00848</t>
  </si>
  <si>
    <t>O00849</t>
  </si>
  <si>
    <t>O00850</t>
  </si>
  <si>
    <t>O00851</t>
  </si>
  <si>
    <t>C241</t>
  </si>
  <si>
    <t>O00852</t>
  </si>
  <si>
    <t>2025-01-10</t>
  </si>
  <si>
    <t>O00853</t>
  </si>
  <si>
    <t>O00854</t>
  </si>
  <si>
    <t>O00855</t>
  </si>
  <si>
    <t>O00856</t>
  </si>
  <si>
    <t>O00857</t>
  </si>
  <si>
    <t>O00858</t>
  </si>
  <si>
    <t>O00859</t>
  </si>
  <si>
    <t>O00860</t>
  </si>
  <si>
    <t>O00861</t>
  </si>
  <si>
    <t>O00862</t>
  </si>
  <si>
    <t>O00863</t>
  </si>
  <si>
    <t>O00864</t>
  </si>
  <si>
    <t>2025-04-08</t>
  </si>
  <si>
    <t>C280</t>
  </si>
  <si>
    <t>O00865</t>
  </si>
  <si>
    <t>O00866</t>
  </si>
  <si>
    <t>O00867</t>
  </si>
  <si>
    <t>O00868</t>
  </si>
  <si>
    <t>O00869</t>
  </si>
  <si>
    <t>O00870</t>
  </si>
  <si>
    <t>O00871</t>
  </si>
  <si>
    <t>O00872</t>
  </si>
  <si>
    <t>O00873</t>
  </si>
  <si>
    <t>O00874</t>
  </si>
  <si>
    <t>O00875</t>
  </si>
  <si>
    <t>O00876</t>
  </si>
  <si>
    <t>O00877</t>
  </si>
  <si>
    <t>2025-03-08</t>
  </si>
  <si>
    <t>C296</t>
  </si>
  <si>
    <t>O00878</t>
  </si>
  <si>
    <t>O00879</t>
  </si>
  <si>
    <t>O00880</t>
  </si>
  <si>
    <t>O00881</t>
  </si>
  <si>
    <t>O00882</t>
  </si>
  <si>
    <t>O00883</t>
  </si>
  <si>
    <t>O00884</t>
  </si>
  <si>
    <t>O00885</t>
  </si>
  <si>
    <t>O00886</t>
  </si>
  <si>
    <t>O00887</t>
  </si>
  <si>
    <t>O00888</t>
  </si>
  <si>
    <t>O00889</t>
  </si>
  <si>
    <t>O00890</t>
  </si>
  <si>
    <t>O00891</t>
  </si>
  <si>
    <t>O00892</t>
  </si>
  <si>
    <t>O00893</t>
  </si>
  <si>
    <t>O00894</t>
  </si>
  <si>
    <t>O00895</t>
  </si>
  <si>
    <t>O00896</t>
  </si>
  <si>
    <t>O00897</t>
  </si>
  <si>
    <t>O00898</t>
  </si>
  <si>
    <t>O00899</t>
  </si>
  <si>
    <t>O00900</t>
  </si>
  <si>
    <t>O00901</t>
  </si>
  <si>
    <t>O00902</t>
  </si>
  <si>
    <t>O00903</t>
  </si>
  <si>
    <t>O00904</t>
  </si>
  <si>
    <t>O00905</t>
  </si>
  <si>
    <t>O00906</t>
  </si>
  <si>
    <t>O00907</t>
  </si>
  <si>
    <t>O00908</t>
  </si>
  <si>
    <t>O00909</t>
  </si>
  <si>
    <t>O00910</t>
  </si>
  <si>
    <t>O00911</t>
  </si>
  <si>
    <t>O00912</t>
  </si>
  <si>
    <t>O00913</t>
  </si>
  <si>
    <t>O00914</t>
  </si>
  <si>
    <t>O00915</t>
  </si>
  <si>
    <t>O00916</t>
  </si>
  <si>
    <t>O00917</t>
  </si>
  <si>
    <t>O00918</t>
  </si>
  <si>
    <t>O00919</t>
  </si>
  <si>
    <t>O00920</t>
  </si>
  <si>
    <t>O00921</t>
  </si>
  <si>
    <t>O00922</t>
  </si>
  <si>
    <t>O00923</t>
  </si>
  <si>
    <t>O00924</t>
  </si>
  <si>
    <t>O00925</t>
  </si>
  <si>
    <t>2025-05-11</t>
  </si>
  <si>
    <t>O00926</t>
  </si>
  <si>
    <t>O00927</t>
  </si>
  <si>
    <t>O00928</t>
  </si>
  <si>
    <t>O00929</t>
  </si>
  <si>
    <t>O00930</t>
  </si>
  <si>
    <t>O00931</t>
  </si>
  <si>
    <t>O00932</t>
  </si>
  <si>
    <t>O00933</t>
  </si>
  <si>
    <t>O00934</t>
  </si>
  <si>
    <t>O00935</t>
  </si>
  <si>
    <t>C054</t>
  </si>
  <si>
    <t>O00936</t>
  </si>
  <si>
    <t>O00937</t>
  </si>
  <si>
    <t>O00938</t>
  </si>
  <si>
    <t>O00939</t>
  </si>
  <si>
    <t>O00940</t>
  </si>
  <si>
    <t>O00941</t>
  </si>
  <si>
    <t>2025-01-30</t>
  </si>
  <si>
    <t>O00942</t>
  </si>
  <si>
    <t>O00943</t>
  </si>
  <si>
    <t>O00944</t>
  </si>
  <si>
    <t>O00945</t>
  </si>
  <si>
    <t>O00946</t>
  </si>
  <si>
    <t>O00947</t>
  </si>
  <si>
    <t>O00948</t>
  </si>
  <si>
    <t>O00949</t>
  </si>
  <si>
    <t>O00950</t>
  </si>
  <si>
    <t>O00951</t>
  </si>
  <si>
    <t>O00952</t>
  </si>
  <si>
    <t>O00953</t>
  </si>
  <si>
    <t>O00954</t>
  </si>
  <si>
    <t>2025-11-12</t>
  </si>
  <si>
    <t>O00955</t>
  </si>
  <si>
    <t>O00956</t>
  </si>
  <si>
    <t>O00957</t>
  </si>
  <si>
    <t>O00958</t>
  </si>
  <si>
    <t>O00959</t>
  </si>
  <si>
    <t>O00960</t>
  </si>
  <si>
    <t>O00961</t>
  </si>
  <si>
    <t>O00962</t>
  </si>
  <si>
    <t>O00963</t>
  </si>
  <si>
    <t>O00964</t>
  </si>
  <si>
    <t>O00965</t>
  </si>
  <si>
    <t>O00966</t>
  </si>
  <si>
    <t>O00967</t>
  </si>
  <si>
    <t>O00968</t>
  </si>
  <si>
    <t>O00969</t>
  </si>
  <si>
    <t>O00970</t>
  </si>
  <si>
    <t>O00971</t>
  </si>
  <si>
    <t>O00972</t>
  </si>
  <si>
    <t>O00973</t>
  </si>
  <si>
    <t>O00974</t>
  </si>
  <si>
    <t>O00975</t>
  </si>
  <si>
    <t>O00976</t>
  </si>
  <si>
    <t>O00977</t>
  </si>
  <si>
    <t>O00978</t>
  </si>
  <si>
    <t>O00979</t>
  </si>
  <si>
    <t>O00980</t>
  </si>
  <si>
    <t>O00981</t>
  </si>
  <si>
    <t>O00982</t>
  </si>
  <si>
    <t>O00983</t>
  </si>
  <si>
    <t>O00984</t>
  </si>
  <si>
    <t>O00985</t>
  </si>
  <si>
    <t>O00986</t>
  </si>
  <si>
    <t>O00987</t>
  </si>
  <si>
    <t>O00988</t>
  </si>
  <si>
    <t>O00989</t>
  </si>
  <si>
    <t>O00990</t>
  </si>
  <si>
    <t>O00991</t>
  </si>
  <si>
    <t>O00992</t>
  </si>
  <si>
    <t>O00993</t>
  </si>
  <si>
    <t>O00994</t>
  </si>
  <si>
    <t>O00995</t>
  </si>
  <si>
    <t>O00996</t>
  </si>
  <si>
    <t>O00997</t>
  </si>
  <si>
    <t>O00998</t>
  </si>
  <si>
    <t>O00999</t>
  </si>
  <si>
    <t>2025-05-30</t>
  </si>
  <si>
    <t>O01000</t>
  </si>
  <si>
    <t>O01001</t>
  </si>
  <si>
    <t>O01002</t>
  </si>
  <si>
    <t>O01003</t>
  </si>
  <si>
    <t>O01004</t>
  </si>
  <si>
    <t>O01005</t>
  </si>
  <si>
    <t>O01006</t>
  </si>
  <si>
    <t>O01007</t>
  </si>
  <si>
    <t>O01008</t>
  </si>
  <si>
    <t>O01009</t>
  </si>
  <si>
    <t>O01010</t>
  </si>
  <si>
    <t>O01011</t>
  </si>
  <si>
    <t>O01012</t>
  </si>
  <si>
    <t>O01013</t>
  </si>
  <si>
    <t>O01014</t>
  </si>
  <si>
    <t>O01015</t>
  </si>
  <si>
    <t>O01016</t>
  </si>
  <si>
    <t>O01017</t>
  </si>
  <si>
    <t>O01018</t>
  </si>
  <si>
    <t>O01019</t>
  </si>
  <si>
    <t>O01020</t>
  </si>
  <si>
    <t>O01021</t>
  </si>
  <si>
    <t>O01022</t>
  </si>
  <si>
    <t>O01023</t>
  </si>
  <si>
    <t>O01024</t>
  </si>
  <si>
    <t>O01025</t>
  </si>
  <si>
    <t>O01026</t>
  </si>
  <si>
    <t>O01027</t>
  </si>
  <si>
    <t>O01028</t>
  </si>
  <si>
    <t>C269</t>
  </si>
  <si>
    <t>O01029</t>
  </si>
  <si>
    <t>2025-08-09</t>
  </si>
  <si>
    <t>O01030</t>
  </si>
  <si>
    <t>O01031</t>
  </si>
  <si>
    <t>O01032</t>
  </si>
  <si>
    <t>O01033</t>
  </si>
  <si>
    <t>O01034</t>
  </si>
  <si>
    <t>O01035</t>
  </si>
  <si>
    <t>O01036</t>
  </si>
  <si>
    <t>O01037</t>
  </si>
  <si>
    <t>O01038</t>
  </si>
  <si>
    <t>O01039</t>
  </si>
  <si>
    <t>O01040</t>
  </si>
  <si>
    <t>O01041</t>
  </si>
  <si>
    <t>C009</t>
  </si>
  <si>
    <t>O01042</t>
  </si>
  <si>
    <t>O01043</t>
  </si>
  <si>
    <t>O01044</t>
  </si>
  <si>
    <t>2025-11-19</t>
  </si>
  <si>
    <t>O01045</t>
  </si>
  <si>
    <t>O01046</t>
  </si>
  <si>
    <t>O01047</t>
  </si>
  <si>
    <t>O01048</t>
  </si>
  <si>
    <t>O01049</t>
  </si>
  <si>
    <t>O01050</t>
  </si>
  <si>
    <t>2025-11-14</t>
  </si>
  <si>
    <t>O01051</t>
  </si>
  <si>
    <t>2025-10-15</t>
  </si>
  <si>
    <t>O01052</t>
  </si>
  <si>
    <t>O01053</t>
  </si>
  <si>
    <t>O01054</t>
  </si>
  <si>
    <t>2025-08-29</t>
  </si>
  <si>
    <t>O01055</t>
  </si>
  <si>
    <t>O01056</t>
  </si>
  <si>
    <t>O01057</t>
  </si>
  <si>
    <t>O01058</t>
  </si>
  <si>
    <t>O01059</t>
  </si>
  <si>
    <t>2025-03-21</t>
  </si>
  <si>
    <t>O01060</t>
  </si>
  <si>
    <t>O01061</t>
  </si>
  <si>
    <t>O01062</t>
  </si>
  <si>
    <t>O01063</t>
  </si>
  <si>
    <t>O01064</t>
  </si>
  <si>
    <t>O01065</t>
  </si>
  <si>
    <t>O01066</t>
  </si>
  <si>
    <t>O01067</t>
  </si>
  <si>
    <t>O01068</t>
  </si>
  <si>
    <t>O01069</t>
  </si>
  <si>
    <t>O01070</t>
  </si>
  <si>
    <t>O01071</t>
  </si>
  <si>
    <t>O01072</t>
  </si>
  <si>
    <t>O01073</t>
  </si>
  <si>
    <t>O01074</t>
  </si>
  <si>
    <t>O01075</t>
  </si>
  <si>
    <t>O01076</t>
  </si>
  <si>
    <t>O01077</t>
  </si>
  <si>
    <t>O01078</t>
  </si>
  <si>
    <t>O01079</t>
  </si>
  <si>
    <t>O01080</t>
  </si>
  <si>
    <t>O01081</t>
  </si>
  <si>
    <t>O01082</t>
  </si>
  <si>
    <t>O01083</t>
  </si>
  <si>
    <t>O01084</t>
  </si>
  <si>
    <t>O01085</t>
  </si>
  <si>
    <t>O01086</t>
  </si>
  <si>
    <t>2025-11-25</t>
  </si>
  <si>
    <t>O01087</t>
  </si>
  <si>
    <t>O01088</t>
  </si>
  <si>
    <t>O01089</t>
  </si>
  <si>
    <t>O01090</t>
  </si>
  <si>
    <t>2025-10-05</t>
  </si>
  <si>
    <t>O01091</t>
  </si>
  <si>
    <t>O01092</t>
  </si>
  <si>
    <t>O01093</t>
  </si>
  <si>
    <t>O01094</t>
  </si>
  <si>
    <t>O01095</t>
  </si>
  <si>
    <t>O01096</t>
  </si>
  <si>
    <t>2025-02-27</t>
  </si>
  <si>
    <t>O01097</t>
  </si>
  <si>
    <t>O01098</t>
  </si>
  <si>
    <t>2025-05-02</t>
  </si>
  <si>
    <t>O01099</t>
  </si>
  <si>
    <t>O01100</t>
  </si>
  <si>
    <t>O01101</t>
  </si>
  <si>
    <t>O01102</t>
  </si>
  <si>
    <t>O01103</t>
  </si>
  <si>
    <t>C002</t>
  </si>
  <si>
    <t>O01104</t>
  </si>
  <si>
    <t>O01105</t>
  </si>
  <si>
    <t>O01106</t>
  </si>
  <si>
    <t>O01107</t>
  </si>
  <si>
    <t>O01108</t>
  </si>
  <si>
    <t>O01109</t>
  </si>
  <si>
    <t>O01110</t>
  </si>
  <si>
    <t>O01111</t>
  </si>
  <si>
    <t>2025-06-08</t>
  </si>
  <si>
    <t>O01112</t>
  </si>
  <si>
    <t>2025-10-19</t>
  </si>
  <si>
    <t>O01113</t>
  </si>
  <si>
    <t>O01114</t>
  </si>
  <si>
    <t>O01115</t>
  </si>
  <si>
    <t>O01116</t>
  </si>
  <si>
    <t>O01117</t>
  </si>
  <si>
    <t>O01118</t>
  </si>
  <si>
    <t>O01119</t>
  </si>
  <si>
    <t>C075</t>
  </si>
  <si>
    <t>O01120</t>
  </si>
  <si>
    <t>O01121</t>
  </si>
  <si>
    <t>O01122</t>
  </si>
  <si>
    <t>O01123</t>
  </si>
  <si>
    <t>O01124</t>
  </si>
  <si>
    <t>O01125</t>
  </si>
  <si>
    <t>O01126</t>
  </si>
  <si>
    <t>O01127</t>
  </si>
  <si>
    <t>O01128</t>
  </si>
  <si>
    <t>O01129</t>
  </si>
  <si>
    <t>O01130</t>
  </si>
  <si>
    <t>O01131</t>
  </si>
  <si>
    <t>O01132</t>
  </si>
  <si>
    <t>O01133</t>
  </si>
  <si>
    <t>O01134</t>
  </si>
  <si>
    <t>O01135</t>
  </si>
  <si>
    <t>O01136</t>
  </si>
  <si>
    <t>O01137</t>
  </si>
  <si>
    <t>O01138</t>
  </si>
  <si>
    <t>O01139</t>
  </si>
  <si>
    <t>O01140</t>
  </si>
  <si>
    <t>O01141</t>
  </si>
  <si>
    <t>O01142</t>
  </si>
  <si>
    <t>O01143</t>
  </si>
  <si>
    <t>O01144</t>
  </si>
  <si>
    <t>O01145</t>
  </si>
  <si>
    <t>O01146</t>
  </si>
  <si>
    <t>O01147</t>
  </si>
  <si>
    <t>O01148</t>
  </si>
  <si>
    <t>O01149</t>
  </si>
  <si>
    <t>O01150</t>
  </si>
  <si>
    <t>O01151</t>
  </si>
  <si>
    <t>O01152</t>
  </si>
  <si>
    <t>O01153</t>
  </si>
  <si>
    <t>O01154</t>
  </si>
  <si>
    <t>2025-04-15</t>
  </si>
  <si>
    <t>O01155</t>
  </si>
  <si>
    <t>O01156</t>
  </si>
  <si>
    <t>O01157</t>
  </si>
  <si>
    <t>O01158</t>
  </si>
  <si>
    <t>O01159</t>
  </si>
  <si>
    <t>O01160</t>
  </si>
  <si>
    <t>O01161</t>
  </si>
  <si>
    <t>O01162</t>
  </si>
  <si>
    <t>O01163</t>
  </si>
  <si>
    <t>O01164</t>
  </si>
  <si>
    <t>O01165</t>
  </si>
  <si>
    <t>O01166</t>
  </si>
  <si>
    <t>O01167</t>
  </si>
  <si>
    <t>O01168</t>
  </si>
  <si>
    <t>O01169</t>
  </si>
  <si>
    <t>2025-05-09</t>
  </si>
  <si>
    <t>O01170</t>
  </si>
  <si>
    <t>O01171</t>
  </si>
  <si>
    <t>O01172</t>
  </si>
  <si>
    <t>O01173</t>
  </si>
  <si>
    <t>O01174</t>
  </si>
  <si>
    <t>O01175</t>
  </si>
  <si>
    <t>O01176</t>
  </si>
  <si>
    <t>O01177</t>
  </si>
  <si>
    <t>O01178</t>
  </si>
  <si>
    <t>O01179</t>
  </si>
  <si>
    <t>O01180</t>
  </si>
  <si>
    <t>2025-12-12</t>
  </si>
  <si>
    <t>O01181</t>
  </si>
  <si>
    <t>O01182</t>
  </si>
  <si>
    <t>O01183</t>
  </si>
  <si>
    <t>O01184</t>
  </si>
  <si>
    <t>O01185</t>
  </si>
  <si>
    <t>O01186</t>
  </si>
  <si>
    <t>O01187</t>
  </si>
  <si>
    <t>O01188</t>
  </si>
  <si>
    <t>O01189</t>
  </si>
  <si>
    <t>O01190</t>
  </si>
  <si>
    <t>O01191</t>
  </si>
  <si>
    <t>C050</t>
  </si>
  <si>
    <t>O01192</t>
  </si>
  <si>
    <t>O01193</t>
  </si>
  <si>
    <t>O01194</t>
  </si>
  <si>
    <t>O01195</t>
  </si>
  <si>
    <t>O01196</t>
  </si>
  <si>
    <t>O01197</t>
  </si>
  <si>
    <t>O01198</t>
  </si>
  <si>
    <t>O01199</t>
  </si>
  <si>
    <t>O01200</t>
  </si>
  <si>
    <t>O01201</t>
  </si>
  <si>
    <t>O01202</t>
  </si>
  <si>
    <t>O01203</t>
  </si>
  <si>
    <t>O01204</t>
  </si>
  <si>
    <t>O01205</t>
  </si>
  <si>
    <t>O01206</t>
  </si>
  <si>
    <t>O01207</t>
  </si>
  <si>
    <t>O01208</t>
  </si>
  <si>
    <t>O01209</t>
  </si>
  <si>
    <t>C171</t>
  </si>
  <si>
    <t>O01210</t>
  </si>
  <si>
    <t>O01211</t>
  </si>
  <si>
    <t>O01212</t>
  </si>
  <si>
    <t>O01213</t>
  </si>
  <si>
    <t>O01214</t>
  </si>
  <si>
    <t>O01215</t>
  </si>
  <si>
    <t>O01216</t>
  </si>
  <si>
    <t>O01217</t>
  </si>
  <si>
    <t>O01218</t>
  </si>
  <si>
    <t>O01219</t>
  </si>
  <si>
    <t>O01220</t>
  </si>
  <si>
    <t>O01221</t>
  </si>
  <si>
    <t>O01222</t>
  </si>
  <si>
    <t>2025-08-01</t>
  </si>
  <si>
    <t>O01223</t>
  </si>
  <si>
    <t>O01224</t>
  </si>
  <si>
    <t>O01225</t>
  </si>
  <si>
    <t>O01226</t>
  </si>
  <si>
    <t>O01227</t>
  </si>
  <si>
    <t>O01228</t>
  </si>
  <si>
    <t>O01229</t>
  </si>
  <si>
    <t>O01230</t>
  </si>
  <si>
    <t>O01231</t>
  </si>
  <si>
    <t>O01232</t>
  </si>
  <si>
    <t>O01233</t>
  </si>
  <si>
    <t>O01234</t>
  </si>
  <si>
    <t>O01235</t>
  </si>
  <si>
    <t>O01236</t>
  </si>
  <si>
    <t>O01237</t>
  </si>
  <si>
    <t>O01238</t>
  </si>
  <si>
    <t>O01239</t>
  </si>
  <si>
    <t>O01240</t>
  </si>
  <si>
    <t>O01241</t>
  </si>
  <si>
    <t>O01242</t>
  </si>
  <si>
    <t>O01243</t>
  </si>
  <si>
    <t>O01244</t>
  </si>
  <si>
    <t>O01245</t>
  </si>
  <si>
    <t>O01246</t>
  </si>
  <si>
    <t>O01247</t>
  </si>
  <si>
    <t>O01248</t>
  </si>
  <si>
    <t>O01249</t>
  </si>
  <si>
    <t>O01250</t>
  </si>
  <si>
    <t>O01251</t>
  </si>
  <si>
    <t>O01252</t>
  </si>
  <si>
    <t>O01253</t>
  </si>
  <si>
    <t>O01254</t>
  </si>
  <si>
    <t>O01255</t>
  </si>
  <si>
    <t>O01256</t>
  </si>
  <si>
    <t>O01257</t>
  </si>
  <si>
    <t>O01258</t>
  </si>
  <si>
    <t>O01259</t>
  </si>
  <si>
    <t>O01260</t>
  </si>
  <si>
    <t>C190</t>
  </si>
  <si>
    <t>O01261</t>
  </si>
  <si>
    <t>O01262</t>
  </si>
  <si>
    <t>O01263</t>
  </si>
  <si>
    <t>O01264</t>
  </si>
  <si>
    <t>O01265</t>
  </si>
  <si>
    <t>2025-07-06</t>
  </si>
  <si>
    <t>O01266</t>
  </si>
  <si>
    <t>O01267</t>
  </si>
  <si>
    <t>O01268</t>
  </si>
  <si>
    <t>O01269</t>
  </si>
  <si>
    <t>O01270</t>
  </si>
  <si>
    <t>O01271</t>
  </si>
  <si>
    <t>O01272</t>
  </si>
  <si>
    <t>O01273</t>
  </si>
  <si>
    <t>O01274</t>
  </si>
  <si>
    <t>O01275</t>
  </si>
  <si>
    <t>O01276</t>
  </si>
  <si>
    <t>O01277</t>
  </si>
  <si>
    <t>O01278</t>
  </si>
  <si>
    <t>O01279</t>
  </si>
  <si>
    <t>O01280</t>
  </si>
  <si>
    <t>O01281</t>
  </si>
  <si>
    <t>O01282</t>
  </si>
  <si>
    <t>O01283</t>
  </si>
  <si>
    <t>O01284</t>
  </si>
  <si>
    <t>O01285</t>
  </si>
  <si>
    <t>O01286</t>
  </si>
  <si>
    <t>O01287</t>
  </si>
  <si>
    <t>O01288</t>
  </si>
  <si>
    <t>O01289</t>
  </si>
  <si>
    <t>O01290</t>
  </si>
  <si>
    <t>O01291</t>
  </si>
  <si>
    <t>O01292</t>
  </si>
  <si>
    <t>O01293</t>
  </si>
  <si>
    <t>O01294</t>
  </si>
  <si>
    <t>O01295</t>
  </si>
  <si>
    <t>C027</t>
  </si>
  <si>
    <t>O01296</t>
  </si>
  <si>
    <t>O01297</t>
  </si>
  <si>
    <t>O01298</t>
  </si>
  <si>
    <t>O01299</t>
  </si>
  <si>
    <t>O01300</t>
  </si>
  <si>
    <t>O01301</t>
  </si>
  <si>
    <t>O01302</t>
  </si>
  <si>
    <t>O01303</t>
  </si>
  <si>
    <t>O01304</t>
  </si>
  <si>
    <t>O01305</t>
  </si>
  <si>
    <t>O01306</t>
  </si>
  <si>
    <t>O01307</t>
  </si>
  <si>
    <t>O01308</t>
  </si>
  <si>
    <t>O01309</t>
  </si>
  <si>
    <t>O01310</t>
  </si>
  <si>
    <t>O01311</t>
  </si>
  <si>
    <t>O01312</t>
  </si>
  <si>
    <t>O01313</t>
  </si>
  <si>
    <t>O01314</t>
  </si>
  <si>
    <t>O01315</t>
  </si>
  <si>
    <t>O01316</t>
  </si>
  <si>
    <t>O01317</t>
  </si>
  <si>
    <t>O01318</t>
  </si>
  <si>
    <t>O01319</t>
  </si>
  <si>
    <t>O01320</t>
  </si>
  <si>
    <t>O01321</t>
  </si>
  <si>
    <t>O01322</t>
  </si>
  <si>
    <t>O01323</t>
  </si>
  <si>
    <t>O01324</t>
  </si>
  <si>
    <t>O01325</t>
  </si>
  <si>
    <t>O01326</t>
  </si>
  <si>
    <t>O01327</t>
  </si>
  <si>
    <t>O01328</t>
  </si>
  <si>
    <t>O01329</t>
  </si>
  <si>
    <t>O01330</t>
  </si>
  <si>
    <t>O01331</t>
  </si>
  <si>
    <t>O01332</t>
  </si>
  <si>
    <t>O01333</t>
  </si>
  <si>
    <t>O01334</t>
  </si>
  <si>
    <t>O01335</t>
  </si>
  <si>
    <t>O01336</t>
  </si>
  <si>
    <t>2025-10-30</t>
  </si>
  <si>
    <t>O01337</t>
  </si>
  <si>
    <t>O01338</t>
  </si>
  <si>
    <t>2025-06-22</t>
  </si>
  <si>
    <t>O01339</t>
  </si>
  <si>
    <t>O01340</t>
  </si>
  <si>
    <t>O01341</t>
  </si>
  <si>
    <t>O01342</t>
  </si>
  <si>
    <t>O01343</t>
  </si>
  <si>
    <t>O01344</t>
  </si>
  <si>
    <t>O01345</t>
  </si>
  <si>
    <t>O01346</t>
  </si>
  <si>
    <t>O01347</t>
  </si>
  <si>
    <t>O01348</t>
  </si>
  <si>
    <t>O01349</t>
  </si>
  <si>
    <t>O01350</t>
  </si>
  <si>
    <t>O01351</t>
  </si>
  <si>
    <t>O01352</t>
  </si>
  <si>
    <t>O01353</t>
  </si>
  <si>
    <t>O01354</t>
  </si>
  <si>
    <t>O01355</t>
  </si>
  <si>
    <t>O01356</t>
  </si>
  <si>
    <t>O01357</t>
  </si>
  <si>
    <t>O01358</t>
  </si>
  <si>
    <t>O01359</t>
  </si>
  <si>
    <t>O01360</t>
  </si>
  <si>
    <t>O01361</t>
  </si>
  <si>
    <t>O01362</t>
  </si>
  <si>
    <t>O01363</t>
  </si>
  <si>
    <t>O01364</t>
  </si>
  <si>
    <t>O01365</t>
  </si>
  <si>
    <t>O01366</t>
  </si>
  <si>
    <t>O01367</t>
  </si>
  <si>
    <t>O01368</t>
  </si>
  <si>
    <t>O01369</t>
  </si>
  <si>
    <t>O01370</t>
  </si>
  <si>
    <t>O01371</t>
  </si>
  <si>
    <t>O01372</t>
  </si>
  <si>
    <t>O01373</t>
  </si>
  <si>
    <t>O01374</t>
  </si>
  <si>
    <t>2025-07-29</t>
  </si>
  <si>
    <t>O01375</t>
  </si>
  <si>
    <t>O01376</t>
  </si>
  <si>
    <t>O01377</t>
  </si>
  <si>
    <t>O01378</t>
  </si>
  <si>
    <t>O01379</t>
  </si>
  <si>
    <t>O01380</t>
  </si>
  <si>
    <t>O01381</t>
  </si>
  <si>
    <t>O01382</t>
  </si>
  <si>
    <t>O01383</t>
  </si>
  <si>
    <t>O01384</t>
  </si>
  <si>
    <t>O01385</t>
  </si>
  <si>
    <t>O01386</t>
  </si>
  <si>
    <t>O01387</t>
  </si>
  <si>
    <t>O01388</t>
  </si>
  <si>
    <t>O01389</t>
  </si>
  <si>
    <t>O01390</t>
  </si>
  <si>
    <t>O01391</t>
  </si>
  <si>
    <t>O01392</t>
  </si>
  <si>
    <t>O01393</t>
  </si>
  <si>
    <t>O01394</t>
  </si>
  <si>
    <t>O01395</t>
  </si>
  <si>
    <t>O01396</t>
  </si>
  <si>
    <t>O01397</t>
  </si>
  <si>
    <t>O01398</t>
  </si>
  <si>
    <t>O01399</t>
  </si>
  <si>
    <t>O01400</t>
  </si>
  <si>
    <t>O01401</t>
  </si>
  <si>
    <t>O01402</t>
  </si>
  <si>
    <t>O01403</t>
  </si>
  <si>
    <t>O01404</t>
  </si>
  <si>
    <t>O01405</t>
  </si>
  <si>
    <t>O01406</t>
  </si>
  <si>
    <t>O01407</t>
  </si>
  <si>
    <t>O01408</t>
  </si>
  <si>
    <t>O01409</t>
  </si>
  <si>
    <t>O01410</t>
  </si>
  <si>
    <t>O01411</t>
  </si>
  <si>
    <t>O01412</t>
  </si>
  <si>
    <t>O01413</t>
  </si>
  <si>
    <t>O01414</t>
  </si>
  <si>
    <t>O01415</t>
  </si>
  <si>
    <t>O01416</t>
  </si>
  <si>
    <t>O01417</t>
  </si>
  <si>
    <t>O01418</t>
  </si>
  <si>
    <t>O01419</t>
  </si>
  <si>
    <t>O01420</t>
  </si>
  <si>
    <t>O01421</t>
  </si>
  <si>
    <t>O01422</t>
  </si>
  <si>
    <t>O01423</t>
  </si>
  <si>
    <t>O01424</t>
  </si>
  <si>
    <t>O01425</t>
  </si>
  <si>
    <t>O01426</t>
  </si>
  <si>
    <t>O01427</t>
  </si>
  <si>
    <t>O01428</t>
  </si>
  <si>
    <t>O01429</t>
  </si>
  <si>
    <t>O01430</t>
  </si>
  <si>
    <t>O01431</t>
  </si>
  <si>
    <t>O01432</t>
  </si>
  <si>
    <t>O01433</t>
  </si>
  <si>
    <t>O01434</t>
  </si>
  <si>
    <t>O01435</t>
  </si>
  <si>
    <t>O01436</t>
  </si>
  <si>
    <t>O01437</t>
  </si>
  <si>
    <t>O01438</t>
  </si>
  <si>
    <t>O01439</t>
  </si>
  <si>
    <t>O01440</t>
  </si>
  <si>
    <t>O01441</t>
  </si>
  <si>
    <t>O01442</t>
  </si>
  <si>
    <t>O01443</t>
  </si>
  <si>
    <t>O01444</t>
  </si>
  <si>
    <t>O01445</t>
  </si>
  <si>
    <t>O01446</t>
  </si>
  <si>
    <t>O01447</t>
  </si>
  <si>
    <t>O01448</t>
  </si>
  <si>
    <t>O01449</t>
  </si>
  <si>
    <t>O01450</t>
  </si>
  <si>
    <t>O01451</t>
  </si>
  <si>
    <t>O01452</t>
  </si>
  <si>
    <t>O01453</t>
  </si>
  <si>
    <t>O01454</t>
  </si>
  <si>
    <t>O01455</t>
  </si>
  <si>
    <t>O01456</t>
  </si>
  <si>
    <t>O01457</t>
  </si>
  <si>
    <t>O01458</t>
  </si>
  <si>
    <t>O01459</t>
  </si>
  <si>
    <t>O01460</t>
  </si>
  <si>
    <t>O01461</t>
  </si>
  <si>
    <t>O01462</t>
  </si>
  <si>
    <t>O01463</t>
  </si>
  <si>
    <t>O01464</t>
  </si>
  <si>
    <t>O01465</t>
  </si>
  <si>
    <t>O01466</t>
  </si>
  <si>
    <t>O01467</t>
  </si>
  <si>
    <t>O01468</t>
  </si>
  <si>
    <t>O01469</t>
  </si>
  <si>
    <t>O01470</t>
  </si>
  <si>
    <t>C123</t>
  </si>
  <si>
    <t>O01471</t>
  </si>
  <si>
    <t>O01472</t>
  </si>
  <si>
    <t>O01473</t>
  </si>
  <si>
    <t>O01474</t>
  </si>
  <si>
    <t>O01475</t>
  </si>
  <si>
    <t>O01476</t>
  </si>
  <si>
    <t>O01477</t>
  </si>
  <si>
    <t>O01478</t>
  </si>
  <si>
    <t>O01479</t>
  </si>
  <si>
    <t>O01480</t>
  </si>
  <si>
    <t>O01481</t>
  </si>
  <si>
    <t>O01482</t>
  </si>
  <si>
    <t>O01483</t>
  </si>
  <si>
    <t>O01484</t>
  </si>
  <si>
    <t>O01485</t>
  </si>
  <si>
    <t>O01486</t>
  </si>
  <si>
    <t>O01487</t>
  </si>
  <si>
    <t>O01488</t>
  </si>
  <si>
    <t>O01489</t>
  </si>
  <si>
    <t>O01490</t>
  </si>
  <si>
    <t>O01491</t>
  </si>
  <si>
    <t>O01492</t>
  </si>
  <si>
    <t>O01493</t>
  </si>
  <si>
    <t>O01494</t>
  </si>
  <si>
    <t>O01495</t>
  </si>
  <si>
    <t>O01496</t>
  </si>
  <si>
    <t>O01497</t>
  </si>
  <si>
    <t>O01498</t>
  </si>
  <si>
    <t>2025-03-28</t>
  </si>
  <si>
    <t>O01499</t>
  </si>
  <si>
    <t>O01500</t>
  </si>
  <si>
    <t>O01501</t>
  </si>
  <si>
    <t>O01502</t>
  </si>
  <si>
    <t>O01503</t>
  </si>
  <si>
    <t>O01504</t>
  </si>
  <si>
    <t>O01505</t>
  </si>
  <si>
    <t>O01506</t>
  </si>
  <si>
    <t>O01507</t>
  </si>
  <si>
    <t>O01508</t>
  </si>
  <si>
    <t>O01509</t>
  </si>
  <si>
    <t>O01510</t>
  </si>
  <si>
    <t>O01511</t>
  </si>
  <si>
    <t>O01512</t>
  </si>
  <si>
    <t>O01513</t>
  </si>
  <si>
    <t>O01514</t>
  </si>
  <si>
    <t>O01515</t>
  </si>
  <si>
    <t>O01516</t>
  </si>
  <si>
    <t>O01517</t>
  </si>
  <si>
    <t>O01518</t>
  </si>
  <si>
    <t>O01519</t>
  </si>
  <si>
    <t>O01520</t>
  </si>
  <si>
    <t>O01521</t>
  </si>
  <si>
    <t>O01522</t>
  </si>
  <si>
    <t>O01523</t>
  </si>
  <si>
    <t>2025-07-04</t>
  </si>
  <si>
    <t>O01524</t>
  </si>
  <si>
    <t>O01525</t>
  </si>
  <si>
    <t>O01526</t>
  </si>
  <si>
    <t>O01527</t>
  </si>
  <si>
    <t>O01528</t>
  </si>
  <si>
    <t>O01529</t>
  </si>
  <si>
    <t>O01530</t>
  </si>
  <si>
    <t>O01531</t>
  </si>
  <si>
    <t>O01532</t>
  </si>
  <si>
    <t>O01533</t>
  </si>
  <si>
    <t>O01534</t>
  </si>
  <si>
    <t>O01535</t>
  </si>
  <si>
    <t>O01536</t>
  </si>
  <si>
    <t>O01537</t>
  </si>
  <si>
    <t>O01538</t>
  </si>
  <si>
    <t>O01539</t>
  </si>
  <si>
    <t>O01540</t>
  </si>
  <si>
    <t>O01541</t>
  </si>
  <si>
    <t>O01542</t>
  </si>
  <si>
    <t>O01543</t>
  </si>
  <si>
    <t>O01544</t>
  </si>
  <si>
    <t>O01545</t>
  </si>
  <si>
    <t>O01546</t>
  </si>
  <si>
    <t>O01547</t>
  </si>
  <si>
    <t>O01548</t>
  </si>
  <si>
    <t>O01549</t>
  </si>
  <si>
    <t>O01550</t>
  </si>
  <si>
    <t>O01551</t>
  </si>
  <si>
    <t>O01552</t>
  </si>
  <si>
    <t>O01553</t>
  </si>
  <si>
    <t>O01554</t>
  </si>
  <si>
    <t>O01555</t>
  </si>
  <si>
    <t>O01556</t>
  </si>
  <si>
    <t>O01557</t>
  </si>
  <si>
    <t>O01558</t>
  </si>
  <si>
    <t>O01559</t>
  </si>
  <si>
    <t>O01560</t>
  </si>
  <si>
    <t>O01561</t>
  </si>
  <si>
    <t>O01562</t>
  </si>
  <si>
    <t>O01563</t>
  </si>
  <si>
    <t>O01564</t>
  </si>
  <si>
    <t>O01565</t>
  </si>
  <si>
    <t>O01566</t>
  </si>
  <si>
    <t>C288</t>
  </si>
  <si>
    <t>O01567</t>
  </si>
  <si>
    <t>O01568</t>
  </si>
  <si>
    <t>O01569</t>
  </si>
  <si>
    <t>O01570</t>
  </si>
  <si>
    <t>O01571</t>
  </si>
  <si>
    <t>O01572</t>
  </si>
  <si>
    <t>O01573</t>
  </si>
  <si>
    <t>O01574</t>
  </si>
  <si>
    <t>O01575</t>
  </si>
  <si>
    <t>O01576</t>
  </si>
  <si>
    <t>O01577</t>
  </si>
  <si>
    <t>O01578</t>
  </si>
  <si>
    <t>O01579</t>
  </si>
  <si>
    <t>O01580</t>
  </si>
  <si>
    <t>O01581</t>
  </si>
  <si>
    <t>O01582</t>
  </si>
  <si>
    <t>O01583</t>
  </si>
  <si>
    <t>O01584</t>
  </si>
  <si>
    <t>O01585</t>
  </si>
  <si>
    <t>O01586</t>
  </si>
  <si>
    <t>O01587</t>
  </si>
  <si>
    <t>O01588</t>
  </si>
  <si>
    <t>O01589</t>
  </si>
  <si>
    <t>O01590</t>
  </si>
  <si>
    <t>O01591</t>
  </si>
  <si>
    <t>O01592</t>
  </si>
  <si>
    <t>O01593</t>
  </si>
  <si>
    <t>O01594</t>
  </si>
  <si>
    <t>O01595</t>
  </si>
  <si>
    <t>O01596</t>
  </si>
  <si>
    <t>O01597</t>
  </si>
  <si>
    <t>O01598</t>
  </si>
  <si>
    <t>O01599</t>
  </si>
  <si>
    <t>O01600</t>
  </si>
  <si>
    <t>O01601</t>
  </si>
  <si>
    <t>O01602</t>
  </si>
  <si>
    <t>O01603</t>
  </si>
  <si>
    <t>O01604</t>
  </si>
  <si>
    <t>O01605</t>
  </si>
  <si>
    <t>O01606</t>
  </si>
  <si>
    <t>O01607</t>
  </si>
  <si>
    <t>O01608</t>
  </si>
  <si>
    <t>O01609</t>
  </si>
  <si>
    <t>O01610</t>
  </si>
  <si>
    <t>O01611</t>
  </si>
  <si>
    <t>O01612</t>
  </si>
  <si>
    <t>O01613</t>
  </si>
  <si>
    <t>O01614</t>
  </si>
  <si>
    <t>O01615</t>
  </si>
  <si>
    <t>O01616</t>
  </si>
  <si>
    <t>O01617</t>
  </si>
  <si>
    <t>O01618</t>
  </si>
  <si>
    <t>O01619</t>
  </si>
  <si>
    <t>O01620</t>
  </si>
  <si>
    <t>O01621</t>
  </si>
  <si>
    <t>O01622</t>
  </si>
  <si>
    <t>O01623</t>
  </si>
  <si>
    <t>O01624</t>
  </si>
  <si>
    <t>O01625</t>
  </si>
  <si>
    <t>O01626</t>
  </si>
  <si>
    <t>O01627</t>
  </si>
  <si>
    <t>O01628</t>
  </si>
  <si>
    <t>O01629</t>
  </si>
  <si>
    <t>O01630</t>
  </si>
  <si>
    <t>O01631</t>
  </si>
  <si>
    <t>O01632</t>
  </si>
  <si>
    <t>O01633</t>
  </si>
  <si>
    <t>O01634</t>
  </si>
  <si>
    <t>O01635</t>
  </si>
  <si>
    <t>O01636</t>
  </si>
  <si>
    <t>O01637</t>
  </si>
  <si>
    <t>O01638</t>
  </si>
  <si>
    <t>O01639</t>
  </si>
  <si>
    <t>O01640</t>
  </si>
  <si>
    <t>O01641</t>
  </si>
  <si>
    <t>O01642</t>
  </si>
  <si>
    <t>O01643</t>
  </si>
  <si>
    <t>O01644</t>
  </si>
  <si>
    <t>O01645</t>
  </si>
  <si>
    <t>O01646</t>
  </si>
  <si>
    <t>O01647</t>
  </si>
  <si>
    <t>O01648</t>
  </si>
  <si>
    <t>O01649</t>
  </si>
  <si>
    <t>O01650</t>
  </si>
  <si>
    <t>O01651</t>
  </si>
  <si>
    <t>O01652</t>
  </si>
  <si>
    <t>O01653</t>
  </si>
  <si>
    <t>O01654</t>
  </si>
  <si>
    <t>O01655</t>
  </si>
  <si>
    <t>O01656</t>
  </si>
  <si>
    <t>O01657</t>
  </si>
  <si>
    <t>O01658</t>
  </si>
  <si>
    <t>O01659</t>
  </si>
  <si>
    <t>O01660</t>
  </si>
  <si>
    <t>O01661</t>
  </si>
  <si>
    <t>O01662</t>
  </si>
  <si>
    <t>O01663</t>
  </si>
  <si>
    <t>O01664</t>
  </si>
  <si>
    <t>O01665</t>
  </si>
  <si>
    <t>O01666</t>
  </si>
  <si>
    <t>O01667</t>
  </si>
  <si>
    <t>O01668</t>
  </si>
  <si>
    <t>O01669</t>
  </si>
  <si>
    <t>O01670</t>
  </si>
  <si>
    <t>O01671</t>
  </si>
  <si>
    <t>O01672</t>
  </si>
  <si>
    <t>O01673</t>
  </si>
  <si>
    <t>O01674</t>
  </si>
  <si>
    <t>O01675</t>
  </si>
  <si>
    <t>O01676</t>
  </si>
  <si>
    <t>O01677</t>
  </si>
  <si>
    <t>O01678</t>
  </si>
  <si>
    <t>O01679</t>
  </si>
  <si>
    <t>O01680</t>
  </si>
  <si>
    <t>O01681</t>
  </si>
  <si>
    <t>O01682</t>
  </si>
  <si>
    <t>O01683</t>
  </si>
  <si>
    <t>O01684</t>
  </si>
  <si>
    <t>O01685</t>
  </si>
  <si>
    <t>O01686</t>
  </si>
  <si>
    <t>O01687</t>
  </si>
  <si>
    <t>O01688</t>
  </si>
  <si>
    <t>O01689</t>
  </si>
  <si>
    <t>O01690</t>
  </si>
  <si>
    <t>O01691</t>
  </si>
  <si>
    <t>O01692</t>
  </si>
  <si>
    <t>O01693</t>
  </si>
  <si>
    <t>O01694</t>
  </si>
  <si>
    <t>O01695</t>
  </si>
  <si>
    <t>O01696</t>
  </si>
  <si>
    <t>O01697</t>
  </si>
  <si>
    <t>O01698</t>
  </si>
  <si>
    <t>O01699</t>
  </si>
  <si>
    <t>O01700</t>
  </si>
  <si>
    <t>O01701</t>
  </si>
  <si>
    <t>O01702</t>
  </si>
  <si>
    <t>O01703</t>
  </si>
  <si>
    <t>O01704</t>
  </si>
  <si>
    <t>O01705</t>
  </si>
  <si>
    <t>O01706</t>
  </si>
  <si>
    <t>O01707</t>
  </si>
  <si>
    <t>O01708</t>
  </si>
  <si>
    <t>O01709</t>
  </si>
  <si>
    <t>O01710</t>
  </si>
  <si>
    <t>O01711</t>
  </si>
  <si>
    <t>O01712</t>
  </si>
  <si>
    <t>O01713</t>
  </si>
  <si>
    <t>O01714</t>
  </si>
  <si>
    <t>O01715</t>
  </si>
  <si>
    <t>O01716</t>
  </si>
  <si>
    <t>O01717</t>
  </si>
  <si>
    <t>O01718</t>
  </si>
  <si>
    <t>O01719</t>
  </si>
  <si>
    <t>O01720</t>
  </si>
  <si>
    <t>O01721</t>
  </si>
  <si>
    <t>O01722</t>
  </si>
  <si>
    <t>O01723</t>
  </si>
  <si>
    <t>O01724</t>
  </si>
  <si>
    <t>O01725</t>
  </si>
  <si>
    <t>O01726</t>
  </si>
  <si>
    <t>O01727</t>
  </si>
  <si>
    <t>O01728</t>
  </si>
  <si>
    <t>O01729</t>
  </si>
  <si>
    <t>O01730</t>
  </si>
  <si>
    <t>O01731</t>
  </si>
  <si>
    <t>O01732</t>
  </si>
  <si>
    <t>2025-09-19</t>
  </si>
  <si>
    <t>O01733</t>
  </si>
  <si>
    <t>O01734</t>
  </si>
  <si>
    <t>O01735</t>
  </si>
  <si>
    <t>O01736</t>
  </si>
  <si>
    <t>O01737</t>
  </si>
  <si>
    <t>2025-07-14</t>
  </si>
  <si>
    <t>O01738</t>
  </si>
  <si>
    <t>O01739</t>
  </si>
  <si>
    <t>O01740</t>
  </si>
  <si>
    <t>O01741</t>
  </si>
  <si>
    <t>O01742</t>
  </si>
  <si>
    <t>O01743</t>
  </si>
  <si>
    <t>O01744</t>
  </si>
  <si>
    <t>O01745</t>
  </si>
  <si>
    <t>O01746</t>
  </si>
  <si>
    <t>O01747</t>
  </si>
  <si>
    <t>O01748</t>
  </si>
  <si>
    <t>O01749</t>
  </si>
  <si>
    <t>O01750</t>
  </si>
  <si>
    <t>O01751</t>
  </si>
  <si>
    <t>O01752</t>
  </si>
  <si>
    <t>O01753</t>
  </si>
  <si>
    <t>O01754</t>
  </si>
  <si>
    <t>O01755</t>
  </si>
  <si>
    <t>O01756</t>
  </si>
  <si>
    <t>O01757</t>
  </si>
  <si>
    <t>O01758</t>
  </si>
  <si>
    <t>O01759</t>
  </si>
  <si>
    <t>O01760</t>
  </si>
  <si>
    <t>O01761</t>
  </si>
  <si>
    <t>O01762</t>
  </si>
  <si>
    <t>O01763</t>
  </si>
  <si>
    <t>O01764</t>
  </si>
  <si>
    <t>O01765</t>
  </si>
  <si>
    <t>O01766</t>
  </si>
  <si>
    <t>O01767</t>
  </si>
  <si>
    <t>O01768</t>
  </si>
  <si>
    <t>O01769</t>
  </si>
  <si>
    <t>O01770</t>
  </si>
  <si>
    <t>O01771</t>
  </si>
  <si>
    <t>O01772</t>
  </si>
  <si>
    <t>O01773</t>
  </si>
  <si>
    <t>O01774</t>
  </si>
  <si>
    <t>O01775</t>
  </si>
  <si>
    <t>O01776</t>
  </si>
  <si>
    <t>O01777</t>
  </si>
  <si>
    <t>O01778</t>
  </si>
  <si>
    <t>O01779</t>
  </si>
  <si>
    <t>O01780</t>
  </si>
  <si>
    <t>O01781</t>
  </si>
  <si>
    <t>O01782</t>
  </si>
  <si>
    <t>O01783</t>
  </si>
  <si>
    <t>O01784</t>
  </si>
  <si>
    <t>O01785</t>
  </si>
  <si>
    <t>O01786</t>
  </si>
  <si>
    <t>O01787</t>
  </si>
  <si>
    <t>O01788</t>
  </si>
  <si>
    <t>O01789</t>
  </si>
  <si>
    <t>O01790</t>
  </si>
  <si>
    <t>O01791</t>
  </si>
  <si>
    <t>O01792</t>
  </si>
  <si>
    <t>O01793</t>
  </si>
  <si>
    <t>O01794</t>
  </si>
  <si>
    <t>O01795</t>
  </si>
  <si>
    <t>O01796</t>
  </si>
  <si>
    <t>O01797</t>
  </si>
  <si>
    <t>O01798</t>
  </si>
  <si>
    <t>O01799</t>
  </si>
  <si>
    <t>O01800</t>
  </si>
  <si>
    <t>O01801</t>
  </si>
  <si>
    <t>O01802</t>
  </si>
  <si>
    <t>O01803</t>
  </si>
  <si>
    <t>O01804</t>
  </si>
  <si>
    <t>O01805</t>
  </si>
  <si>
    <t>O01806</t>
  </si>
  <si>
    <t>O01807</t>
  </si>
  <si>
    <t>O01808</t>
  </si>
  <si>
    <t>O01809</t>
  </si>
  <si>
    <t>O01810</t>
  </si>
  <si>
    <t>O01811</t>
  </si>
  <si>
    <t>O01812</t>
  </si>
  <si>
    <t>O01813</t>
  </si>
  <si>
    <t>O01814</t>
  </si>
  <si>
    <t>O01815</t>
  </si>
  <si>
    <t>O01816</t>
  </si>
  <si>
    <t>O01817</t>
  </si>
  <si>
    <t>O01818</t>
  </si>
  <si>
    <t>O01819</t>
  </si>
  <si>
    <t>O01820</t>
  </si>
  <si>
    <t>O01821</t>
  </si>
  <si>
    <t>O01822</t>
  </si>
  <si>
    <t>O01823</t>
  </si>
  <si>
    <t>O01824</t>
  </si>
  <si>
    <t>O01825</t>
  </si>
  <si>
    <t>O01826</t>
  </si>
  <si>
    <t>O01827</t>
  </si>
  <si>
    <t>O01828</t>
  </si>
  <si>
    <t>O01829</t>
  </si>
  <si>
    <t>O01830</t>
  </si>
  <si>
    <t>O01831</t>
  </si>
  <si>
    <t>O01832</t>
  </si>
  <si>
    <t>O01833</t>
  </si>
  <si>
    <t>O01834</t>
  </si>
  <si>
    <t>O01835</t>
  </si>
  <si>
    <t>O01836</t>
  </si>
  <si>
    <t>O01837</t>
  </si>
  <si>
    <t>O01838</t>
  </si>
  <si>
    <t>O01839</t>
  </si>
  <si>
    <t>O01840</t>
  </si>
  <si>
    <t>O01841</t>
  </si>
  <si>
    <t>O01842</t>
  </si>
  <si>
    <t>O01843</t>
  </si>
  <si>
    <t>O01844</t>
  </si>
  <si>
    <t>O01845</t>
  </si>
  <si>
    <t>O01846</t>
  </si>
  <si>
    <t>O01847</t>
  </si>
  <si>
    <t>O01848</t>
  </si>
  <si>
    <t>O01849</t>
  </si>
  <si>
    <t>O01850</t>
  </si>
  <si>
    <t>O01851</t>
  </si>
  <si>
    <t>O01852</t>
  </si>
  <si>
    <t>O01853</t>
  </si>
  <si>
    <t>O01854</t>
  </si>
  <si>
    <t>O01855</t>
  </si>
  <si>
    <t>O01856</t>
  </si>
  <si>
    <t>O01857</t>
  </si>
  <si>
    <t>O01858</t>
  </si>
  <si>
    <t>O01859</t>
  </si>
  <si>
    <t>O01860</t>
  </si>
  <si>
    <t>O01861</t>
  </si>
  <si>
    <t>O01862</t>
  </si>
  <si>
    <t>O01863</t>
  </si>
  <si>
    <t>O01864</t>
  </si>
  <si>
    <t>O01865</t>
  </si>
  <si>
    <t>O01866</t>
  </si>
  <si>
    <t>O01867</t>
  </si>
  <si>
    <t>O01868</t>
  </si>
  <si>
    <t>O01869</t>
  </si>
  <si>
    <t>O01870</t>
  </si>
  <si>
    <t>O01871</t>
  </si>
  <si>
    <t>O01872</t>
  </si>
  <si>
    <t>O01873</t>
  </si>
  <si>
    <t>O01874</t>
  </si>
  <si>
    <t>O01875</t>
  </si>
  <si>
    <t>O01876</t>
  </si>
  <si>
    <t>O01877</t>
  </si>
  <si>
    <t>O01878</t>
  </si>
  <si>
    <t>O01879</t>
  </si>
  <si>
    <t>O01880</t>
  </si>
  <si>
    <t>O01881</t>
  </si>
  <si>
    <t>O01882</t>
  </si>
  <si>
    <t>O01883</t>
  </si>
  <si>
    <t>O01884</t>
  </si>
  <si>
    <t>O01885</t>
  </si>
  <si>
    <t>O01886</t>
  </si>
  <si>
    <t>O01887</t>
  </si>
  <si>
    <t>O01888</t>
  </si>
  <si>
    <t>O01889</t>
  </si>
  <si>
    <t>O01890</t>
  </si>
  <si>
    <t>O01891</t>
  </si>
  <si>
    <t>O01892</t>
  </si>
  <si>
    <t>O01893</t>
  </si>
  <si>
    <t>O01894</t>
  </si>
  <si>
    <t>O01895</t>
  </si>
  <si>
    <t>O01896</t>
  </si>
  <si>
    <t>O01897</t>
  </si>
  <si>
    <t>O01898</t>
  </si>
  <si>
    <t>O01899</t>
  </si>
  <si>
    <t>O01900</t>
  </si>
  <si>
    <t>O01901</t>
  </si>
  <si>
    <t>O01902</t>
  </si>
  <si>
    <t>O01903</t>
  </si>
  <si>
    <t>O01904</t>
  </si>
  <si>
    <t>O01905</t>
  </si>
  <si>
    <t>O01906</t>
  </si>
  <si>
    <t>O01907</t>
  </si>
  <si>
    <t>O01908</t>
  </si>
  <si>
    <t>O01909</t>
  </si>
  <si>
    <t>O01910</t>
  </si>
  <si>
    <t>O01911</t>
  </si>
  <si>
    <t>O01912</t>
  </si>
  <si>
    <t>O01913</t>
  </si>
  <si>
    <t>O01914</t>
  </si>
  <si>
    <t>O01915</t>
  </si>
  <si>
    <t>O01916</t>
  </si>
  <si>
    <t>O01917</t>
  </si>
  <si>
    <t>O01918</t>
  </si>
  <si>
    <t>O01919</t>
  </si>
  <si>
    <t>O01920</t>
  </si>
  <si>
    <t>O01921</t>
  </si>
  <si>
    <t>O01922</t>
  </si>
  <si>
    <t>O01923</t>
  </si>
  <si>
    <t>O01924</t>
  </si>
  <si>
    <t>O01925</t>
  </si>
  <si>
    <t>O01926</t>
  </si>
  <si>
    <t>O01927</t>
  </si>
  <si>
    <t>O01928</t>
  </si>
  <si>
    <t>O01929</t>
  </si>
  <si>
    <t>O01930</t>
  </si>
  <si>
    <t>O01931</t>
  </si>
  <si>
    <t>O01932</t>
  </si>
  <si>
    <t>O01933</t>
  </si>
  <si>
    <t>O01934</t>
  </si>
  <si>
    <t>O01935</t>
  </si>
  <si>
    <t>O01936</t>
  </si>
  <si>
    <t>O01937</t>
  </si>
  <si>
    <t>O01938</t>
  </si>
  <si>
    <t>O01939</t>
  </si>
  <si>
    <t>O01940</t>
  </si>
  <si>
    <t>O01941</t>
  </si>
  <si>
    <t>O01942</t>
  </si>
  <si>
    <t>O01943</t>
  </si>
  <si>
    <t>O01944</t>
  </si>
  <si>
    <t>O01945</t>
  </si>
  <si>
    <t>O01946</t>
  </si>
  <si>
    <t>O01947</t>
  </si>
  <si>
    <t>O01948</t>
  </si>
  <si>
    <t>O01949</t>
  </si>
  <si>
    <t>O01950</t>
  </si>
  <si>
    <t>O01951</t>
  </si>
  <si>
    <t>O01952</t>
  </si>
  <si>
    <t>O01953</t>
  </si>
  <si>
    <t>O01954</t>
  </si>
  <si>
    <t>O01955</t>
  </si>
  <si>
    <t>O01956</t>
  </si>
  <si>
    <t>O01957</t>
  </si>
  <si>
    <t>O01958</t>
  </si>
  <si>
    <t>O01959</t>
  </si>
  <si>
    <t>O01960</t>
  </si>
  <si>
    <t>O01961</t>
  </si>
  <si>
    <t>O01962</t>
  </si>
  <si>
    <t>O01963</t>
  </si>
  <si>
    <t>O01964</t>
  </si>
  <si>
    <t>O01965</t>
  </si>
  <si>
    <t>O01966</t>
  </si>
  <si>
    <t>O01967</t>
  </si>
  <si>
    <t>O01968</t>
  </si>
  <si>
    <t>O01969</t>
  </si>
  <si>
    <t>O01970</t>
  </si>
  <si>
    <t>O01971</t>
  </si>
  <si>
    <t>O01972</t>
  </si>
  <si>
    <t>O01973</t>
  </si>
  <si>
    <t>O01974</t>
  </si>
  <si>
    <t>O01975</t>
  </si>
  <si>
    <t>2025-10-01</t>
  </si>
  <si>
    <t>O01976</t>
  </si>
  <si>
    <t>O01977</t>
  </si>
  <si>
    <t>O01978</t>
  </si>
  <si>
    <t>O01979</t>
  </si>
  <si>
    <t>O01980</t>
  </si>
  <si>
    <t>O01981</t>
  </si>
  <si>
    <t>O01982</t>
  </si>
  <si>
    <t>O01983</t>
  </si>
  <si>
    <t>O01984</t>
  </si>
  <si>
    <t>O01985</t>
  </si>
  <si>
    <t>O01986</t>
  </si>
  <si>
    <t>O01987</t>
  </si>
  <si>
    <t>O01988</t>
  </si>
  <si>
    <t>O01989</t>
  </si>
  <si>
    <t>O01990</t>
  </si>
  <si>
    <t>O01991</t>
  </si>
  <si>
    <t>O01992</t>
  </si>
  <si>
    <t>O01993</t>
  </si>
  <si>
    <t>O01994</t>
  </si>
  <si>
    <t>O01995</t>
  </si>
  <si>
    <t>O01996</t>
  </si>
  <si>
    <t>O01997</t>
  </si>
  <si>
    <t>C179</t>
  </si>
  <si>
    <t>O01998</t>
  </si>
  <si>
    <t>O01999</t>
  </si>
  <si>
    <t>O02000</t>
  </si>
  <si>
    <t>O02001</t>
  </si>
  <si>
    <t>O02002</t>
  </si>
  <si>
    <t>O02003</t>
  </si>
  <si>
    <t>O02004</t>
  </si>
  <si>
    <t>O02005</t>
  </si>
  <si>
    <t>O02006</t>
  </si>
  <si>
    <t>O02007</t>
  </si>
  <si>
    <t>O02008</t>
  </si>
  <si>
    <t>O02009</t>
  </si>
  <si>
    <t>O02010</t>
  </si>
  <si>
    <t>O02011</t>
  </si>
  <si>
    <t>O02012</t>
  </si>
  <si>
    <t>O02013</t>
  </si>
  <si>
    <t>O02014</t>
  </si>
  <si>
    <t>O02015</t>
  </si>
  <si>
    <t>O02016</t>
  </si>
  <si>
    <t>O02017</t>
  </si>
  <si>
    <t>O02018</t>
  </si>
  <si>
    <t>O02019</t>
  </si>
  <si>
    <t>O02020</t>
  </si>
  <si>
    <t>O02021</t>
  </si>
  <si>
    <t>O02022</t>
  </si>
  <si>
    <t>O02023</t>
  </si>
  <si>
    <t>O02024</t>
  </si>
  <si>
    <t>O02025</t>
  </si>
  <si>
    <t>O02026</t>
  </si>
  <si>
    <t>O02027</t>
  </si>
  <si>
    <t>O02028</t>
  </si>
  <si>
    <t>O02029</t>
  </si>
  <si>
    <t>O02030</t>
  </si>
  <si>
    <t>O02031</t>
  </si>
  <si>
    <t>O02032</t>
  </si>
  <si>
    <t>O02033</t>
  </si>
  <si>
    <t>O02034</t>
  </si>
  <si>
    <t>O02035</t>
  </si>
  <si>
    <t>O02036</t>
  </si>
  <si>
    <t>O02037</t>
  </si>
  <si>
    <t>O02038</t>
  </si>
  <si>
    <t>O02039</t>
  </si>
  <si>
    <t>O02040</t>
  </si>
  <si>
    <t>O02041</t>
  </si>
  <si>
    <t>O02042</t>
  </si>
  <si>
    <t>O02043</t>
  </si>
  <si>
    <t>O02044</t>
  </si>
  <si>
    <t>O02045</t>
  </si>
  <si>
    <t>O02046</t>
  </si>
  <si>
    <t>O02047</t>
  </si>
  <si>
    <t>O02048</t>
  </si>
  <si>
    <t>O02049</t>
  </si>
  <si>
    <t>O02050</t>
  </si>
  <si>
    <t>O02051</t>
  </si>
  <si>
    <t>O02052</t>
  </si>
  <si>
    <t>O02053</t>
  </si>
  <si>
    <t>O02054</t>
  </si>
  <si>
    <t>O02055</t>
  </si>
  <si>
    <t>O02056</t>
  </si>
  <si>
    <t>O02057</t>
  </si>
  <si>
    <t>O02058</t>
  </si>
  <si>
    <t>O02059</t>
  </si>
  <si>
    <t>O02060</t>
  </si>
  <si>
    <t>O02061</t>
  </si>
  <si>
    <t>O02062</t>
  </si>
  <si>
    <t>O02063</t>
  </si>
  <si>
    <t>O02064</t>
  </si>
  <si>
    <t>O02065</t>
  </si>
  <si>
    <t>O02066</t>
  </si>
  <si>
    <t>O02067</t>
  </si>
  <si>
    <t>O02068</t>
  </si>
  <si>
    <t>O02069</t>
  </si>
  <si>
    <t>O02070</t>
  </si>
  <si>
    <t>O02071</t>
  </si>
  <si>
    <t>O02072</t>
  </si>
  <si>
    <t>O02073</t>
  </si>
  <si>
    <t>O02074</t>
  </si>
  <si>
    <t>O02075</t>
  </si>
  <si>
    <t>O02076</t>
  </si>
  <si>
    <t>O02077</t>
  </si>
  <si>
    <t>O02078</t>
  </si>
  <si>
    <t>O02079</t>
  </si>
  <si>
    <t>O02080</t>
  </si>
  <si>
    <t>O02081</t>
  </si>
  <si>
    <t>O02082</t>
  </si>
  <si>
    <t>O02083</t>
  </si>
  <si>
    <t>O02084</t>
  </si>
  <si>
    <t>O02085</t>
  </si>
  <si>
    <t>O02086</t>
  </si>
  <si>
    <t>O02087</t>
  </si>
  <si>
    <t>O02088</t>
  </si>
  <si>
    <t>O02089</t>
  </si>
  <si>
    <t>O02090</t>
  </si>
  <si>
    <t>O02091</t>
  </si>
  <si>
    <t>O02092</t>
  </si>
  <si>
    <t>O02093</t>
  </si>
  <si>
    <t>O02094</t>
  </si>
  <si>
    <t>O02095</t>
  </si>
  <si>
    <t>O02096</t>
  </si>
  <si>
    <t>O02097</t>
  </si>
  <si>
    <t>O02098</t>
  </si>
  <si>
    <t>O02099</t>
  </si>
  <si>
    <t>O02100</t>
  </si>
  <si>
    <t>O02101</t>
  </si>
  <si>
    <t>O02102</t>
  </si>
  <si>
    <t>O02103</t>
  </si>
  <si>
    <t>O02104</t>
  </si>
  <si>
    <t>O02105</t>
  </si>
  <si>
    <t>O02106</t>
  </si>
  <si>
    <t>O02107</t>
  </si>
  <si>
    <t>O02108</t>
  </si>
  <si>
    <t>O02109</t>
  </si>
  <si>
    <t>O02110</t>
  </si>
  <si>
    <t>O02111</t>
  </si>
  <si>
    <t>O02112</t>
  </si>
  <si>
    <t>O02113</t>
  </si>
  <si>
    <t>O02114</t>
  </si>
  <si>
    <t>O02115</t>
  </si>
  <si>
    <t>O02116</t>
  </si>
  <si>
    <t>O02117</t>
  </si>
  <si>
    <t>O02118</t>
  </si>
  <si>
    <t>O02119</t>
  </si>
  <si>
    <t>O02120</t>
  </si>
  <si>
    <t>O02121</t>
  </si>
  <si>
    <t>O02122</t>
  </si>
  <si>
    <t>O02123</t>
  </si>
  <si>
    <t>O02124</t>
  </si>
  <si>
    <t>O02125</t>
  </si>
  <si>
    <t>O02126</t>
  </si>
  <si>
    <t>O02127</t>
  </si>
  <si>
    <t>O02128</t>
  </si>
  <si>
    <t>O02129</t>
  </si>
  <si>
    <t>O02130</t>
  </si>
  <si>
    <t>O02131</t>
  </si>
  <si>
    <t>O02132</t>
  </si>
  <si>
    <t>O02133</t>
  </si>
  <si>
    <t>O02134</t>
  </si>
  <si>
    <t>O02135</t>
  </si>
  <si>
    <t>O02136</t>
  </si>
  <si>
    <t>O02137</t>
  </si>
  <si>
    <t>O02138</t>
  </si>
  <si>
    <t>O02139</t>
  </si>
  <si>
    <t>O02140</t>
  </si>
  <si>
    <t>O02141</t>
  </si>
  <si>
    <t>O02142</t>
  </si>
  <si>
    <t>O02143</t>
  </si>
  <si>
    <t>O02144</t>
  </si>
  <si>
    <t>O02145</t>
  </si>
  <si>
    <t>O02146</t>
  </si>
  <si>
    <t>O02147</t>
  </si>
  <si>
    <t>O02148</t>
  </si>
  <si>
    <t>O02149</t>
  </si>
  <si>
    <t>O02150</t>
  </si>
  <si>
    <t>O02151</t>
  </si>
  <si>
    <t>O02152</t>
  </si>
  <si>
    <t>O02153</t>
  </si>
  <si>
    <t>O02154</t>
  </si>
  <si>
    <t>O02155</t>
  </si>
  <si>
    <t>O02156</t>
  </si>
  <si>
    <t>O02157</t>
  </si>
  <si>
    <t>O02158</t>
  </si>
  <si>
    <t>O02159</t>
  </si>
  <si>
    <t>O02160</t>
  </si>
  <si>
    <t>O02161</t>
  </si>
  <si>
    <t>O02162</t>
  </si>
  <si>
    <t>O02163</t>
  </si>
  <si>
    <t>O02164</t>
  </si>
  <si>
    <t>O02165</t>
  </si>
  <si>
    <t>O02166</t>
  </si>
  <si>
    <t>O02167</t>
  </si>
  <si>
    <t>O02168</t>
  </si>
  <si>
    <t>O02169</t>
  </si>
  <si>
    <t>O02170</t>
  </si>
  <si>
    <t>O02171</t>
  </si>
  <si>
    <t>O02172</t>
  </si>
  <si>
    <t>O02173</t>
  </si>
  <si>
    <t>O02174</t>
  </si>
  <si>
    <t>O02175</t>
  </si>
  <si>
    <t>O02176</t>
  </si>
  <si>
    <t>O02177</t>
  </si>
  <si>
    <t>O02178</t>
  </si>
  <si>
    <t>O02179</t>
  </si>
  <si>
    <t>O02180</t>
  </si>
  <si>
    <t>O02181</t>
  </si>
  <si>
    <t>O02182</t>
  </si>
  <si>
    <t>O02183</t>
  </si>
  <si>
    <t>O02184</t>
  </si>
  <si>
    <t>O02185</t>
  </si>
  <si>
    <t>O02186</t>
  </si>
  <si>
    <t>O02187</t>
  </si>
  <si>
    <t>O02188</t>
  </si>
  <si>
    <t>O02189</t>
  </si>
  <si>
    <t>O02190</t>
  </si>
  <si>
    <t>O02191</t>
  </si>
  <si>
    <t>O02192</t>
  </si>
  <si>
    <t>O02193</t>
  </si>
  <si>
    <t>O02194</t>
  </si>
  <si>
    <t>O02195</t>
  </si>
  <si>
    <t>O02196</t>
  </si>
  <si>
    <t>O02197</t>
  </si>
  <si>
    <t>O02198</t>
  </si>
  <si>
    <t>O02199</t>
  </si>
  <si>
    <t>O02200</t>
  </si>
  <si>
    <t>O02201</t>
  </si>
  <si>
    <t>O02202</t>
  </si>
  <si>
    <t>O02203</t>
  </si>
  <si>
    <t>O02204</t>
  </si>
  <si>
    <t>O02205</t>
  </si>
  <si>
    <t>O02206</t>
  </si>
  <si>
    <t>O02207</t>
  </si>
  <si>
    <t>O02208</t>
  </si>
  <si>
    <t>O02209</t>
  </si>
  <si>
    <t>O02210</t>
  </si>
  <si>
    <t>O02211</t>
  </si>
  <si>
    <t>O02212</t>
  </si>
  <si>
    <t>O02213</t>
  </si>
  <si>
    <t>O02214</t>
  </si>
  <si>
    <t>O02215</t>
  </si>
  <si>
    <t>O02216</t>
  </si>
  <si>
    <t>O02217</t>
  </si>
  <si>
    <t>O02218</t>
  </si>
  <si>
    <t>O02219</t>
  </si>
  <si>
    <t>O02220</t>
  </si>
  <si>
    <t>O02221</t>
  </si>
  <si>
    <t>O02222</t>
  </si>
  <si>
    <t>O02223</t>
  </si>
  <si>
    <t>O02224</t>
  </si>
  <si>
    <t>O02225</t>
  </si>
  <si>
    <t>O02226</t>
  </si>
  <si>
    <t>O02227</t>
  </si>
  <si>
    <t>O02228</t>
  </si>
  <si>
    <t>O02229</t>
  </si>
  <si>
    <t>O02230</t>
  </si>
  <si>
    <t>O02231</t>
  </si>
  <si>
    <t>O02232</t>
  </si>
  <si>
    <t>O02233</t>
  </si>
  <si>
    <t>O02234</t>
  </si>
  <si>
    <t>O02235</t>
  </si>
  <si>
    <t>O02236</t>
  </si>
  <si>
    <t>O02237</t>
  </si>
  <si>
    <t>O02238</t>
  </si>
  <si>
    <t>O02239</t>
  </si>
  <si>
    <t>O02240</t>
  </si>
  <si>
    <t>O02241</t>
  </si>
  <si>
    <t>O02242</t>
  </si>
  <si>
    <t>O02243</t>
  </si>
  <si>
    <t>O02244</t>
  </si>
  <si>
    <t>O02245</t>
  </si>
  <si>
    <t>O02246</t>
  </si>
  <si>
    <t>O02247</t>
  </si>
  <si>
    <t>O02248</t>
  </si>
  <si>
    <t>O02249</t>
  </si>
  <si>
    <t>O02250</t>
  </si>
  <si>
    <t>O02251</t>
  </si>
  <si>
    <t>O02252</t>
  </si>
  <si>
    <t>O02253</t>
  </si>
  <si>
    <t>O02254</t>
  </si>
  <si>
    <t>O02255</t>
  </si>
  <si>
    <t>O02256</t>
  </si>
  <si>
    <t>O02257</t>
  </si>
  <si>
    <t>O02258</t>
  </si>
  <si>
    <t>O02259</t>
  </si>
  <si>
    <t>O02260</t>
  </si>
  <si>
    <t>O02261</t>
  </si>
  <si>
    <t>O02262</t>
  </si>
  <si>
    <t>O02263</t>
  </si>
  <si>
    <t>O02264</t>
  </si>
  <si>
    <t>O02265</t>
  </si>
  <si>
    <t>O02266</t>
  </si>
  <si>
    <t>O02267</t>
  </si>
  <si>
    <t>O02268</t>
  </si>
  <si>
    <t>O02269</t>
  </si>
  <si>
    <t>O02270</t>
  </si>
  <si>
    <t>O02271</t>
  </si>
  <si>
    <t>O02272</t>
  </si>
  <si>
    <t>O02273</t>
  </si>
  <si>
    <t>O02274</t>
  </si>
  <si>
    <t>O02275</t>
  </si>
  <si>
    <t>O02276</t>
  </si>
  <si>
    <t>O02277</t>
  </si>
  <si>
    <t>O02278</t>
  </si>
  <si>
    <t>O02279</t>
  </si>
  <si>
    <t>O02280</t>
  </si>
  <si>
    <t>O02281</t>
  </si>
  <si>
    <t>O02282</t>
  </si>
  <si>
    <t>O02283</t>
  </si>
  <si>
    <t>O02284</t>
  </si>
  <si>
    <t>O02285</t>
  </si>
  <si>
    <t>O02286</t>
  </si>
  <si>
    <t>O02287</t>
  </si>
  <si>
    <t>O02288</t>
  </si>
  <si>
    <t>O02289</t>
  </si>
  <si>
    <t>O02290</t>
  </si>
  <si>
    <t>O02291</t>
  </si>
  <si>
    <t>O02292</t>
  </si>
  <si>
    <t>O02293</t>
  </si>
  <si>
    <t>O02294</t>
  </si>
  <si>
    <t>O02295</t>
  </si>
  <si>
    <t>O02296</t>
  </si>
  <si>
    <t>O02297</t>
  </si>
  <si>
    <t>O02298</t>
  </si>
  <si>
    <t>O02299</t>
  </si>
  <si>
    <t>O02300</t>
  </si>
  <si>
    <t>O02301</t>
  </si>
  <si>
    <t>O02302</t>
  </si>
  <si>
    <t>O02303</t>
  </si>
  <si>
    <t>O02304</t>
  </si>
  <si>
    <t>O02305</t>
  </si>
  <si>
    <t>O02306</t>
  </si>
  <si>
    <t>O02307</t>
  </si>
  <si>
    <t>O02308</t>
  </si>
  <si>
    <t>O02309</t>
  </si>
  <si>
    <t>O02310</t>
  </si>
  <si>
    <t>O02311</t>
  </si>
  <si>
    <t>O02312</t>
  </si>
  <si>
    <t>O02313</t>
  </si>
  <si>
    <t>O02314</t>
  </si>
  <si>
    <t>O02315</t>
  </si>
  <si>
    <t>O02316</t>
  </si>
  <si>
    <t>O02317</t>
  </si>
  <si>
    <t>O02318</t>
  </si>
  <si>
    <t>O02319</t>
  </si>
  <si>
    <t>O02320</t>
  </si>
  <si>
    <t>O02321</t>
  </si>
  <si>
    <t>O02322</t>
  </si>
  <si>
    <t>O02323</t>
  </si>
  <si>
    <t>O02324</t>
  </si>
  <si>
    <t>O02325</t>
  </si>
  <si>
    <t>O02326</t>
  </si>
  <si>
    <t>O02327</t>
  </si>
  <si>
    <t>O02328</t>
  </si>
  <si>
    <t>O02329</t>
  </si>
  <si>
    <t>O02330</t>
  </si>
  <si>
    <t>O02331</t>
  </si>
  <si>
    <t>O02332</t>
  </si>
  <si>
    <t>O02333</t>
  </si>
  <si>
    <t>O02334</t>
  </si>
  <si>
    <t>O02335</t>
  </si>
  <si>
    <t>O02336</t>
  </si>
  <si>
    <t>O02337</t>
  </si>
  <si>
    <t>O02338</t>
  </si>
  <si>
    <t>O02339</t>
  </si>
  <si>
    <t>O02340</t>
  </si>
  <si>
    <t>O02341</t>
  </si>
  <si>
    <t>O02342</t>
  </si>
  <si>
    <t>O02343</t>
  </si>
  <si>
    <t>O02344</t>
  </si>
  <si>
    <t>O02345</t>
  </si>
  <si>
    <t>O02346</t>
  </si>
  <si>
    <t>O02347</t>
  </si>
  <si>
    <t>O02348</t>
  </si>
  <si>
    <t>O02349</t>
  </si>
  <si>
    <t>O02350</t>
  </si>
  <si>
    <t>O02351</t>
  </si>
  <si>
    <t>O02352</t>
  </si>
  <si>
    <t>O02353</t>
  </si>
  <si>
    <t>O02354</t>
  </si>
  <si>
    <t>O02355</t>
  </si>
  <si>
    <t>O02356</t>
  </si>
  <si>
    <t>O02357</t>
  </si>
  <si>
    <t>O02358</t>
  </si>
  <si>
    <t>O02359</t>
  </si>
  <si>
    <t>O02360</t>
  </si>
  <si>
    <t>O02361</t>
  </si>
  <si>
    <t>O02362</t>
  </si>
  <si>
    <t>O02363</t>
  </si>
  <si>
    <t>O02364</t>
  </si>
  <si>
    <t>O02365</t>
  </si>
  <si>
    <t>O02366</t>
  </si>
  <si>
    <t>O02367</t>
  </si>
  <si>
    <t>O02368</t>
  </si>
  <si>
    <t>O02369</t>
  </si>
  <si>
    <t>O02370</t>
  </si>
  <si>
    <t>O02371</t>
  </si>
  <si>
    <t>O02372</t>
  </si>
  <si>
    <t>O02373</t>
  </si>
  <si>
    <t>O02374</t>
  </si>
  <si>
    <t>O02375</t>
  </si>
  <si>
    <t>O02376</t>
  </si>
  <si>
    <t>O02377</t>
  </si>
  <si>
    <t>O02378</t>
  </si>
  <si>
    <t>O02379</t>
  </si>
  <si>
    <t>O02380</t>
  </si>
  <si>
    <t>O02381</t>
  </si>
  <si>
    <t>O02382</t>
  </si>
  <si>
    <t>O02383</t>
  </si>
  <si>
    <t>O02384</t>
  </si>
  <si>
    <t>O02385</t>
  </si>
  <si>
    <t>O02386</t>
  </si>
  <si>
    <t>O02387</t>
  </si>
  <si>
    <t>O02388</t>
  </si>
  <si>
    <t>O02389</t>
  </si>
  <si>
    <t>O02390</t>
  </si>
  <si>
    <t>O02391</t>
  </si>
  <si>
    <t>O02392</t>
  </si>
  <si>
    <t>O02393</t>
  </si>
  <si>
    <t>O02394</t>
  </si>
  <si>
    <t>O02395</t>
  </si>
  <si>
    <t>O02396</t>
  </si>
  <si>
    <t>O02397</t>
  </si>
  <si>
    <t>O02398</t>
  </si>
  <si>
    <t>O02399</t>
  </si>
  <si>
    <t>O02400</t>
  </si>
  <si>
    <t>O02401</t>
  </si>
  <si>
    <t>O02402</t>
  </si>
  <si>
    <t>O02403</t>
  </si>
  <si>
    <t>O02404</t>
  </si>
  <si>
    <t>O02405</t>
  </si>
  <si>
    <t>O02406</t>
  </si>
  <si>
    <t>O02407</t>
  </si>
  <si>
    <t>O02408</t>
  </si>
  <si>
    <t>O02409</t>
  </si>
  <si>
    <t>O02410</t>
  </si>
  <si>
    <t>O02411</t>
  </si>
  <si>
    <t>O02412</t>
  </si>
  <si>
    <t>O02413</t>
  </si>
  <si>
    <t>O02414</t>
  </si>
  <si>
    <t>O02415</t>
  </si>
  <si>
    <t>O02416</t>
  </si>
  <si>
    <t>O02417</t>
  </si>
  <si>
    <t>O02418</t>
  </si>
  <si>
    <t>O02419</t>
  </si>
  <si>
    <t>O02420</t>
  </si>
  <si>
    <t>O02421</t>
  </si>
  <si>
    <t>O02422</t>
  </si>
  <si>
    <t>O02423</t>
  </si>
  <si>
    <t>O02424</t>
  </si>
  <si>
    <t>O02425</t>
  </si>
  <si>
    <t>O02426</t>
  </si>
  <si>
    <t>O02427</t>
  </si>
  <si>
    <t>O02428</t>
  </si>
  <si>
    <t>O02429</t>
  </si>
  <si>
    <t>O02430</t>
  </si>
  <si>
    <t>O02431</t>
  </si>
  <si>
    <t>O02432</t>
  </si>
  <si>
    <t>O02433</t>
  </si>
  <si>
    <t>O02434</t>
  </si>
  <si>
    <t>O02435</t>
  </si>
  <si>
    <t>O02436</t>
  </si>
  <si>
    <t>O02437</t>
  </si>
  <si>
    <t>O02438</t>
  </si>
  <si>
    <t>O02439</t>
  </si>
  <si>
    <t>O02440</t>
  </si>
  <si>
    <t>O02441</t>
  </si>
  <si>
    <t>O02442</t>
  </si>
  <si>
    <t>O02443</t>
  </si>
  <si>
    <t>O02444</t>
  </si>
  <si>
    <t>O02445</t>
  </si>
  <si>
    <t>O02446</t>
  </si>
  <si>
    <t>O02447</t>
  </si>
  <si>
    <t>O02448</t>
  </si>
  <si>
    <t>O02449</t>
  </si>
  <si>
    <t>O02450</t>
  </si>
  <si>
    <t>O02451</t>
  </si>
  <si>
    <t>O02452</t>
  </si>
  <si>
    <t>O02453</t>
  </si>
  <si>
    <t>O02454</t>
  </si>
  <si>
    <t>O02455</t>
  </si>
  <si>
    <t>O02456</t>
  </si>
  <si>
    <t>O02457</t>
  </si>
  <si>
    <t>O02458</t>
  </si>
  <si>
    <t>O02459</t>
  </si>
  <si>
    <t>O02460</t>
  </si>
  <si>
    <t>O02461</t>
  </si>
  <si>
    <t>O02462</t>
  </si>
  <si>
    <t>O02463</t>
  </si>
  <si>
    <t>O02464</t>
  </si>
  <si>
    <t>O02465</t>
  </si>
  <si>
    <t>O02466</t>
  </si>
  <si>
    <t>O02467</t>
  </si>
  <si>
    <t>O02468</t>
  </si>
  <si>
    <t>O02469</t>
  </si>
  <si>
    <t>O02470</t>
  </si>
  <si>
    <t>O02471</t>
  </si>
  <si>
    <t>O02472</t>
  </si>
  <si>
    <t>O02473</t>
  </si>
  <si>
    <t>O02474</t>
  </si>
  <si>
    <t>O02475</t>
  </si>
  <si>
    <t>O02476</t>
  </si>
  <si>
    <t>O02477</t>
  </si>
  <si>
    <t>O02478</t>
  </si>
  <si>
    <t>O02479</t>
  </si>
  <si>
    <t>O02480</t>
  </si>
  <si>
    <t>O02481</t>
  </si>
  <si>
    <t>O02482</t>
  </si>
  <si>
    <t>O02483</t>
  </si>
  <si>
    <t>O02484</t>
  </si>
  <si>
    <t>O02485</t>
  </si>
  <si>
    <t>O02486</t>
  </si>
  <si>
    <t>O02487</t>
  </si>
  <si>
    <t>O02488</t>
  </si>
  <si>
    <t>O02489</t>
  </si>
  <si>
    <t>O02490</t>
  </si>
  <si>
    <t>O02491</t>
  </si>
  <si>
    <t>O02492</t>
  </si>
  <si>
    <t>O02493</t>
  </si>
  <si>
    <t>O02494</t>
  </si>
  <si>
    <t>O02495</t>
  </si>
  <si>
    <t>O02496</t>
  </si>
  <si>
    <t>O02497</t>
  </si>
  <si>
    <t>O02498</t>
  </si>
  <si>
    <t>O02499</t>
  </si>
  <si>
    <t>O02500</t>
  </si>
  <si>
    <t>O02501</t>
  </si>
  <si>
    <t>O02502</t>
  </si>
  <si>
    <t>O02503</t>
  </si>
  <si>
    <t>O02504</t>
  </si>
  <si>
    <t>O02505</t>
  </si>
  <si>
    <t>O02506</t>
  </si>
  <si>
    <t>O02507</t>
  </si>
  <si>
    <t>O02508</t>
  </si>
  <si>
    <t>O02509</t>
  </si>
  <si>
    <t>O02510</t>
  </si>
  <si>
    <t>O02511</t>
  </si>
  <si>
    <t>O02512</t>
  </si>
  <si>
    <t>O02513</t>
  </si>
  <si>
    <t>O02514</t>
  </si>
  <si>
    <t>O02515</t>
  </si>
  <si>
    <t>O02516</t>
  </si>
  <si>
    <t>O02517</t>
  </si>
  <si>
    <t>O02518</t>
  </si>
  <si>
    <t>O02519</t>
  </si>
  <si>
    <t>O02520</t>
  </si>
  <si>
    <t>O02521</t>
  </si>
  <si>
    <t>O02522</t>
  </si>
  <si>
    <t>O02523</t>
  </si>
  <si>
    <t>O02524</t>
  </si>
  <si>
    <t>O02525</t>
  </si>
  <si>
    <t>O02526</t>
  </si>
  <si>
    <t>O02527</t>
  </si>
  <si>
    <t>O02528</t>
  </si>
  <si>
    <t>O02529</t>
  </si>
  <si>
    <t>O02530</t>
  </si>
  <si>
    <t>O02531</t>
  </si>
  <si>
    <t>O02532</t>
  </si>
  <si>
    <t>O02533</t>
  </si>
  <si>
    <t>O02534</t>
  </si>
  <si>
    <t>O02535</t>
  </si>
  <si>
    <t>O02536</t>
  </si>
  <si>
    <t>O02537</t>
  </si>
  <si>
    <t>O02538</t>
  </si>
  <si>
    <t>O02539</t>
  </si>
  <si>
    <t>O02540</t>
  </si>
  <si>
    <t>O02541</t>
  </si>
  <si>
    <t>O02542</t>
  </si>
  <si>
    <t>O02543</t>
  </si>
  <si>
    <t>O02544</t>
  </si>
  <si>
    <t>O02545</t>
  </si>
  <si>
    <t>O02546</t>
  </si>
  <si>
    <t>O02547</t>
  </si>
  <si>
    <t>O02548</t>
  </si>
  <si>
    <t>O02549</t>
  </si>
  <si>
    <t>O02550</t>
  </si>
  <si>
    <t>O02551</t>
  </si>
  <si>
    <t>O02552</t>
  </si>
  <si>
    <t>O02553</t>
  </si>
  <si>
    <t>O02554</t>
  </si>
  <si>
    <t>O02555</t>
  </si>
  <si>
    <t>O02556</t>
  </si>
  <si>
    <t>O02557</t>
  </si>
  <si>
    <t>O02558</t>
  </si>
  <si>
    <t>O02559</t>
  </si>
  <si>
    <t>O02560</t>
  </si>
  <si>
    <t>O02561</t>
  </si>
  <si>
    <t>O02562</t>
  </si>
  <si>
    <t>O02563</t>
  </si>
  <si>
    <t>O02564</t>
  </si>
  <si>
    <t>O02565</t>
  </si>
  <si>
    <t>O02566</t>
  </si>
  <si>
    <t>O02567</t>
  </si>
  <si>
    <t>O02568</t>
  </si>
  <si>
    <t>O02569</t>
  </si>
  <si>
    <t>O02570</t>
  </si>
  <si>
    <t>O02571</t>
  </si>
  <si>
    <t>O02572</t>
  </si>
  <si>
    <t>O02573</t>
  </si>
  <si>
    <t>O02574</t>
  </si>
  <si>
    <t>O02575</t>
  </si>
  <si>
    <t>O02576</t>
  </si>
  <si>
    <t>O02577</t>
  </si>
  <si>
    <t>O02578</t>
  </si>
  <si>
    <t>O02579</t>
  </si>
  <si>
    <t>O02580</t>
  </si>
  <si>
    <t>O02581</t>
  </si>
  <si>
    <t>O02582</t>
  </si>
  <si>
    <t>O02583</t>
  </si>
  <si>
    <t>O02584</t>
  </si>
  <si>
    <t>O02585</t>
  </si>
  <si>
    <t>O02586</t>
  </si>
  <si>
    <t>O02587</t>
  </si>
  <si>
    <t>O02588</t>
  </si>
  <si>
    <t>O02589</t>
  </si>
  <si>
    <t>O02590</t>
  </si>
  <si>
    <t>O02591</t>
  </si>
  <si>
    <t>O02592</t>
  </si>
  <si>
    <t>O02593</t>
  </si>
  <si>
    <t>O02594</t>
  </si>
  <si>
    <t>O02595</t>
  </si>
  <si>
    <t>O02596</t>
  </si>
  <si>
    <t>O02597</t>
  </si>
  <si>
    <t>O02598</t>
  </si>
  <si>
    <t>O02599</t>
  </si>
  <si>
    <t>O02600</t>
  </si>
  <si>
    <t>O02601</t>
  </si>
  <si>
    <t>O02602</t>
  </si>
  <si>
    <t>O02603</t>
  </si>
  <si>
    <t>O02604</t>
  </si>
  <si>
    <t>O02605</t>
  </si>
  <si>
    <t>O02606</t>
  </si>
  <si>
    <t>O02607</t>
  </si>
  <si>
    <t>O02608</t>
  </si>
  <si>
    <t>O02609</t>
  </si>
  <si>
    <t>O02610</t>
  </si>
  <si>
    <t>O02611</t>
  </si>
  <si>
    <t>O02612</t>
  </si>
  <si>
    <t>O02613</t>
  </si>
  <si>
    <t>O02614</t>
  </si>
  <si>
    <t>O02615</t>
  </si>
  <si>
    <t>O02616</t>
  </si>
  <si>
    <t>O02617</t>
  </si>
  <si>
    <t>O02618</t>
  </si>
  <si>
    <t>O02619</t>
  </si>
  <si>
    <t>O02620</t>
  </si>
  <si>
    <t>O02621</t>
  </si>
  <si>
    <t>O02622</t>
  </si>
  <si>
    <t>O02623</t>
  </si>
  <si>
    <t>O02624</t>
  </si>
  <si>
    <t>O02625</t>
  </si>
  <si>
    <t>O02626</t>
  </si>
  <si>
    <t>O02627</t>
  </si>
  <si>
    <t>O02628</t>
  </si>
  <si>
    <t>O02629</t>
  </si>
  <si>
    <t>O02630</t>
  </si>
  <si>
    <t>O02631</t>
  </si>
  <si>
    <t>O02632</t>
  </si>
  <si>
    <t>O02633</t>
  </si>
  <si>
    <t>O02634</t>
  </si>
  <si>
    <t>O02635</t>
  </si>
  <si>
    <t>O02636</t>
  </si>
  <si>
    <t>O02637</t>
  </si>
  <si>
    <t>O02638</t>
  </si>
  <si>
    <t>O02639</t>
  </si>
  <si>
    <t>O02640</t>
  </si>
  <si>
    <t>O02641</t>
  </si>
  <si>
    <t>O02642</t>
  </si>
  <si>
    <t>O02643</t>
  </si>
  <si>
    <t>O02644</t>
  </si>
  <si>
    <t>O02645</t>
  </si>
  <si>
    <t>O02646</t>
  </si>
  <si>
    <t>O02647</t>
  </si>
  <si>
    <t>O02648</t>
  </si>
  <si>
    <t>O02649</t>
  </si>
  <si>
    <t>O02650</t>
  </si>
  <si>
    <t>O02651</t>
  </si>
  <si>
    <t>O02652</t>
  </si>
  <si>
    <t>O02653</t>
  </si>
  <si>
    <t>O02654</t>
  </si>
  <si>
    <t>O02655</t>
  </si>
  <si>
    <t>O02656</t>
  </si>
  <si>
    <t>O02657</t>
  </si>
  <si>
    <t>O02658</t>
  </si>
  <si>
    <t>O02659</t>
  </si>
  <si>
    <t>O02660</t>
  </si>
  <si>
    <t>O02661</t>
  </si>
  <si>
    <t>O02662</t>
  </si>
  <si>
    <t>O02663</t>
  </si>
  <si>
    <t>O02664</t>
  </si>
  <si>
    <t>O02665</t>
  </si>
  <si>
    <t>O02666</t>
  </si>
  <si>
    <t>O02667</t>
  </si>
  <si>
    <t>O02668</t>
  </si>
  <si>
    <t>O02669</t>
  </si>
  <si>
    <t>O02670</t>
  </si>
  <si>
    <t>O02671</t>
  </si>
  <si>
    <t>O02672</t>
  </si>
  <si>
    <t>O02673</t>
  </si>
  <si>
    <t>O02674</t>
  </si>
  <si>
    <t>O02675</t>
  </si>
  <si>
    <t>O02676</t>
  </si>
  <si>
    <t>O02677</t>
  </si>
  <si>
    <t>O02678</t>
  </si>
  <si>
    <t>O02679</t>
  </si>
  <si>
    <t>O02680</t>
  </si>
  <si>
    <t>O02681</t>
  </si>
  <si>
    <t>O02682</t>
  </si>
  <si>
    <t>O02683</t>
  </si>
  <si>
    <t>O02684</t>
  </si>
  <si>
    <t>O02685</t>
  </si>
  <si>
    <t>O02686</t>
  </si>
  <si>
    <t>O02687</t>
  </si>
  <si>
    <t>O02688</t>
  </si>
  <si>
    <t>O02689</t>
  </si>
  <si>
    <t>O02690</t>
  </si>
  <si>
    <t>O02691</t>
  </si>
  <si>
    <t>O02692</t>
  </si>
  <si>
    <t>O02693</t>
  </si>
  <si>
    <t>O02694</t>
  </si>
  <si>
    <t>O02695</t>
  </si>
  <si>
    <t>O02696</t>
  </si>
  <si>
    <t>O02697</t>
  </si>
  <si>
    <t>O02698</t>
  </si>
  <si>
    <t>O02699</t>
  </si>
  <si>
    <t>O02700</t>
  </si>
  <si>
    <t>O02701</t>
  </si>
  <si>
    <t>O02702</t>
  </si>
  <si>
    <t>O02703</t>
  </si>
  <si>
    <t>O02704</t>
  </si>
  <si>
    <t>O02705</t>
  </si>
  <si>
    <t>O02706</t>
  </si>
  <si>
    <t>O02707</t>
  </si>
  <si>
    <t>O02708</t>
  </si>
  <si>
    <t>O02709</t>
  </si>
  <si>
    <t>O02710</t>
  </si>
  <si>
    <t>O02711</t>
  </si>
  <si>
    <t>O02712</t>
  </si>
  <si>
    <t>O02713</t>
  </si>
  <si>
    <t>O02714</t>
  </si>
  <si>
    <t>O02715</t>
  </si>
  <si>
    <t>O02716</t>
  </si>
  <si>
    <t>O02717</t>
  </si>
  <si>
    <t>O02718</t>
  </si>
  <si>
    <t>O02719</t>
  </si>
  <si>
    <t>O02720</t>
  </si>
  <si>
    <t>O02721</t>
  </si>
  <si>
    <t>O02722</t>
  </si>
  <si>
    <t>O02723</t>
  </si>
  <si>
    <t>O02724</t>
  </si>
  <si>
    <t>O02725</t>
  </si>
  <si>
    <t>O02726</t>
  </si>
  <si>
    <t>O02727</t>
  </si>
  <si>
    <t>O02728</t>
  </si>
  <si>
    <t>O02729</t>
  </si>
  <si>
    <t>O02730</t>
  </si>
  <si>
    <t>O02731</t>
  </si>
  <si>
    <t>O02732</t>
  </si>
  <si>
    <t>O02733</t>
  </si>
  <si>
    <t>O02734</t>
  </si>
  <si>
    <t>O02735</t>
  </si>
  <si>
    <t>O02736</t>
  </si>
  <si>
    <t>O02737</t>
  </si>
  <si>
    <t>O02738</t>
  </si>
  <si>
    <t>O02739</t>
  </si>
  <si>
    <t>O02740</t>
  </si>
  <si>
    <t>O02741</t>
  </si>
  <si>
    <t>O02742</t>
  </si>
  <si>
    <t>O02743</t>
  </si>
  <si>
    <t>O02744</t>
  </si>
  <si>
    <t>O02745</t>
  </si>
  <si>
    <t>O02746</t>
  </si>
  <si>
    <t>O02747</t>
  </si>
  <si>
    <t>O02748</t>
  </si>
  <si>
    <t>O02749</t>
  </si>
  <si>
    <t>O02750</t>
  </si>
  <si>
    <t>O02751</t>
  </si>
  <si>
    <t>O02752</t>
  </si>
  <si>
    <t>O02753</t>
  </si>
  <si>
    <t>O02754</t>
  </si>
  <si>
    <t>O02755</t>
  </si>
  <si>
    <t>O02756</t>
  </si>
  <si>
    <t>O02757</t>
  </si>
  <si>
    <t>O02758</t>
  </si>
  <si>
    <t>O02759</t>
  </si>
  <si>
    <t>O02760</t>
  </si>
  <si>
    <t>O02761</t>
  </si>
  <si>
    <t>O02762</t>
  </si>
  <si>
    <t>O02763</t>
  </si>
  <si>
    <t>O02764</t>
  </si>
  <si>
    <t>O02765</t>
  </si>
  <si>
    <t>O02766</t>
  </si>
  <si>
    <t>O02767</t>
  </si>
  <si>
    <t>O02768</t>
  </si>
  <si>
    <t>O02769</t>
  </si>
  <si>
    <t>O02770</t>
  </si>
  <si>
    <t>O02771</t>
  </si>
  <si>
    <t>O02772</t>
  </si>
  <si>
    <t>O02773</t>
  </si>
  <si>
    <t>O02774</t>
  </si>
  <si>
    <t>O02775</t>
  </si>
  <si>
    <t>O02776</t>
  </si>
  <si>
    <t>O02777</t>
  </si>
  <si>
    <t>O02778</t>
  </si>
  <si>
    <t>O02779</t>
  </si>
  <si>
    <t>O02780</t>
  </si>
  <si>
    <t>O02781</t>
  </si>
  <si>
    <t>O02782</t>
  </si>
  <si>
    <t>O02783</t>
  </si>
  <si>
    <t>O02784</t>
  </si>
  <si>
    <t>O02785</t>
  </si>
  <si>
    <t>O02786</t>
  </si>
  <si>
    <t>O02787</t>
  </si>
  <si>
    <t>O02788</t>
  </si>
  <si>
    <t>O02789</t>
  </si>
  <si>
    <t>O02790</t>
  </si>
  <si>
    <t>O02791</t>
  </si>
  <si>
    <t>O02792</t>
  </si>
  <si>
    <t>O02793</t>
  </si>
  <si>
    <t>O02794</t>
  </si>
  <si>
    <t>O02795</t>
  </si>
  <si>
    <t>O02796</t>
  </si>
  <si>
    <t>O02797</t>
  </si>
  <si>
    <t>O02798</t>
  </si>
  <si>
    <t>O02799</t>
  </si>
  <si>
    <t>O02800</t>
  </si>
  <si>
    <t>O02801</t>
  </si>
  <si>
    <t>O02802</t>
  </si>
  <si>
    <t>O02803</t>
  </si>
  <si>
    <t>O02804</t>
  </si>
  <si>
    <t>O02805</t>
  </si>
  <si>
    <t>O02806</t>
  </si>
  <si>
    <t>O02807</t>
  </si>
  <si>
    <t>O02808</t>
  </si>
  <si>
    <t>O02809</t>
  </si>
  <si>
    <t>O02810</t>
  </si>
  <si>
    <t>O02811</t>
  </si>
  <si>
    <t>O02812</t>
  </si>
  <si>
    <t>O02813</t>
  </si>
  <si>
    <t>O02814</t>
  </si>
  <si>
    <t>O02815</t>
  </si>
  <si>
    <t>O02816</t>
  </si>
  <si>
    <t>O02817</t>
  </si>
  <si>
    <t>O02818</t>
  </si>
  <si>
    <t>O02819</t>
  </si>
  <si>
    <t>O02820</t>
  </si>
  <si>
    <t>O02821</t>
  </si>
  <si>
    <t>O02822</t>
  </si>
  <si>
    <t>O02823</t>
  </si>
  <si>
    <t>O02824</t>
  </si>
  <si>
    <t>O02825</t>
  </si>
  <si>
    <t>O02826</t>
  </si>
  <si>
    <t>O02827</t>
  </si>
  <si>
    <t>O02828</t>
  </si>
  <si>
    <t>O02829</t>
  </si>
  <si>
    <t>O02830</t>
  </si>
  <si>
    <t>O02831</t>
  </si>
  <si>
    <t>O02832</t>
  </si>
  <si>
    <t>O02833</t>
  </si>
  <si>
    <t>O02834</t>
  </si>
  <si>
    <t>O02835</t>
  </si>
  <si>
    <t>O02836</t>
  </si>
  <si>
    <t>O02837</t>
  </si>
  <si>
    <t>O02838</t>
  </si>
  <si>
    <t>O02839</t>
  </si>
  <si>
    <t>O02840</t>
  </si>
  <si>
    <t>O02841</t>
  </si>
  <si>
    <t>O02842</t>
  </si>
  <si>
    <t>O02843</t>
  </si>
  <si>
    <t>O02844</t>
  </si>
  <si>
    <t>O02845</t>
  </si>
  <si>
    <t>O02846</t>
  </si>
  <si>
    <t>O02847</t>
  </si>
  <si>
    <t>O02848</t>
  </si>
  <si>
    <t>O02849</t>
  </si>
  <si>
    <t>O02850</t>
  </si>
  <si>
    <t>O02851</t>
  </si>
  <si>
    <t>O02852</t>
  </si>
  <si>
    <t>O02853</t>
  </si>
  <si>
    <t>O02854</t>
  </si>
  <si>
    <t>O02855</t>
  </si>
  <si>
    <t>O02856</t>
  </si>
  <si>
    <t>O02857</t>
  </si>
  <si>
    <t>O02858</t>
  </si>
  <si>
    <t>O02859</t>
  </si>
  <si>
    <t>O02860</t>
  </si>
  <si>
    <t>O02861</t>
  </si>
  <si>
    <t>O02862</t>
  </si>
  <si>
    <t>O02863</t>
  </si>
  <si>
    <t>O02864</t>
  </si>
  <si>
    <t>O02865</t>
  </si>
  <si>
    <t>O02866</t>
  </si>
  <si>
    <t>O02867</t>
  </si>
  <si>
    <t>O02868</t>
  </si>
  <si>
    <t>O02869</t>
  </si>
  <si>
    <t>O02870</t>
  </si>
  <si>
    <t>O02871</t>
  </si>
  <si>
    <t>O02872</t>
  </si>
  <si>
    <t>O02873</t>
  </si>
  <si>
    <t>O02874</t>
  </si>
  <si>
    <t>O02875</t>
  </si>
  <si>
    <t>O02876</t>
  </si>
  <si>
    <t>O02877</t>
  </si>
  <si>
    <t>O02878</t>
  </si>
  <si>
    <t>O02879</t>
  </si>
  <si>
    <t>O02880</t>
  </si>
  <si>
    <t>O02881</t>
  </si>
  <si>
    <t>O02882</t>
  </si>
  <si>
    <t>O02883</t>
  </si>
  <si>
    <t>O02884</t>
  </si>
  <si>
    <t>O02885</t>
  </si>
  <si>
    <t>O02886</t>
  </si>
  <si>
    <t>O02887</t>
  </si>
  <si>
    <t>O02888</t>
  </si>
  <si>
    <t>O02889</t>
  </si>
  <si>
    <t>O02890</t>
  </si>
  <si>
    <t>O02891</t>
  </si>
  <si>
    <t>O02892</t>
  </si>
  <si>
    <t>O02893</t>
  </si>
  <si>
    <t>O02894</t>
  </si>
  <si>
    <t>O02895</t>
  </si>
  <si>
    <t>O02896</t>
  </si>
  <si>
    <t>O02897</t>
  </si>
  <si>
    <t>O02898</t>
  </si>
  <si>
    <t>O02899</t>
  </si>
  <si>
    <t>O02900</t>
  </si>
  <si>
    <t>O02901</t>
  </si>
  <si>
    <t>O02902</t>
  </si>
  <si>
    <t>O02903</t>
  </si>
  <si>
    <t>O02904</t>
  </si>
  <si>
    <t>O02905</t>
  </si>
  <si>
    <t>O02906</t>
  </si>
  <si>
    <t>O02907</t>
  </si>
  <si>
    <t>O02908</t>
  </si>
  <si>
    <t>O02909</t>
  </si>
  <si>
    <t>O02910</t>
  </si>
  <si>
    <t>O02911</t>
  </si>
  <si>
    <t>O02912</t>
  </si>
  <si>
    <t>O02913</t>
  </si>
  <si>
    <t>O02914</t>
  </si>
  <si>
    <t>O02915</t>
  </si>
  <si>
    <t>O02916</t>
  </si>
  <si>
    <t>O02917</t>
  </si>
  <si>
    <t>O02918</t>
  </si>
  <si>
    <t>O02919</t>
  </si>
  <si>
    <t>O02920</t>
  </si>
  <si>
    <t>O02921</t>
  </si>
  <si>
    <t>O02922</t>
  </si>
  <si>
    <t>O02923</t>
  </si>
  <si>
    <t>O02924</t>
  </si>
  <si>
    <t>O02925</t>
  </si>
  <si>
    <t>O02926</t>
  </si>
  <si>
    <t>O02927</t>
  </si>
  <si>
    <t>O02928</t>
  </si>
  <si>
    <t>O02929</t>
  </si>
  <si>
    <t>O02930</t>
  </si>
  <si>
    <t>O02931</t>
  </si>
  <si>
    <t>O02932</t>
  </si>
  <si>
    <t>O02933</t>
  </si>
  <si>
    <t>O02934</t>
  </si>
  <si>
    <t>O02935</t>
  </si>
  <si>
    <t>O02936</t>
  </si>
  <si>
    <t>O02937</t>
  </si>
  <si>
    <t>O02938</t>
  </si>
  <si>
    <t>O02939</t>
  </si>
  <si>
    <t>O02940</t>
  </si>
  <si>
    <t>O02941</t>
  </si>
  <si>
    <t>O02942</t>
  </si>
  <si>
    <t>O02943</t>
  </si>
  <si>
    <t>O02944</t>
  </si>
  <si>
    <t>O02945</t>
  </si>
  <si>
    <t>O02946</t>
  </si>
  <si>
    <t>O02947</t>
  </si>
  <si>
    <t>O02948</t>
  </si>
  <si>
    <t>O02949</t>
  </si>
  <si>
    <t>O02950</t>
  </si>
  <si>
    <t>O02951</t>
  </si>
  <si>
    <t>O02952</t>
  </si>
  <si>
    <t>O02953</t>
  </si>
  <si>
    <t>O02954</t>
  </si>
  <si>
    <t>O02955</t>
  </si>
  <si>
    <t>O02956</t>
  </si>
  <si>
    <t>O02957</t>
  </si>
  <si>
    <t>O02958</t>
  </si>
  <si>
    <t>O02959</t>
  </si>
  <si>
    <t>O02960</t>
  </si>
  <si>
    <t>O02961</t>
  </si>
  <si>
    <t>O02962</t>
  </si>
  <si>
    <t>O02963</t>
  </si>
  <si>
    <t>O02964</t>
  </si>
  <si>
    <t>O02965</t>
  </si>
  <si>
    <t>O02966</t>
  </si>
  <si>
    <t>O02967</t>
  </si>
  <si>
    <t>O02968</t>
  </si>
  <si>
    <t>O02969</t>
  </si>
  <si>
    <t>O02970</t>
  </si>
  <si>
    <t>O02971</t>
  </si>
  <si>
    <t>O02972</t>
  </si>
  <si>
    <t>O02973</t>
  </si>
  <si>
    <t>O02974</t>
  </si>
  <si>
    <t>O02975</t>
  </si>
  <si>
    <t>O02976</t>
  </si>
  <si>
    <t>O02977</t>
  </si>
  <si>
    <t>O02978</t>
  </si>
  <si>
    <t>O02979</t>
  </si>
  <si>
    <t>O02980</t>
  </si>
  <si>
    <t>O02981</t>
  </si>
  <si>
    <t>O02982</t>
  </si>
  <si>
    <t>O02983</t>
  </si>
  <si>
    <t>O02984</t>
  </si>
  <si>
    <t>O02985</t>
  </si>
  <si>
    <t>O02986</t>
  </si>
  <si>
    <t>O02987</t>
  </si>
  <si>
    <t>O02988</t>
  </si>
  <si>
    <t>O02989</t>
  </si>
  <si>
    <t>O02990</t>
  </si>
  <si>
    <t>O02991</t>
  </si>
  <si>
    <t>O02992</t>
  </si>
  <si>
    <t>O02993</t>
  </si>
  <si>
    <t>O02994</t>
  </si>
  <si>
    <t>O02995</t>
  </si>
  <si>
    <t>O02996</t>
  </si>
  <si>
    <t>O02997</t>
  </si>
  <si>
    <t>O02998</t>
  </si>
  <si>
    <t>O02999</t>
  </si>
  <si>
    <t>O03000</t>
  </si>
  <si>
    <t>O03001</t>
  </si>
  <si>
    <t>O03002</t>
  </si>
  <si>
    <t>O03003</t>
  </si>
  <si>
    <t>O03004</t>
  </si>
  <si>
    <t>O03005</t>
  </si>
  <si>
    <t>O03006</t>
  </si>
  <si>
    <t>O03007</t>
  </si>
  <si>
    <t>O03008</t>
  </si>
  <si>
    <t>O03009</t>
  </si>
  <si>
    <t>O03010</t>
  </si>
  <si>
    <t>O03011</t>
  </si>
  <si>
    <t>O03012</t>
  </si>
  <si>
    <t>O03013</t>
  </si>
  <si>
    <t>O03014</t>
  </si>
  <si>
    <t>O03015</t>
  </si>
  <si>
    <t>O03016</t>
  </si>
  <si>
    <t>O03017</t>
  </si>
  <si>
    <t>O03018</t>
  </si>
  <si>
    <t>O03019</t>
  </si>
  <si>
    <t>O03020</t>
  </si>
  <si>
    <t>O03021</t>
  </si>
  <si>
    <t>O03022</t>
  </si>
  <si>
    <t>O03023</t>
  </si>
  <si>
    <t>O03024</t>
  </si>
  <si>
    <t>O03025</t>
  </si>
  <si>
    <t>O03026</t>
  </si>
  <si>
    <t>O03027</t>
  </si>
  <si>
    <t>O03028</t>
  </si>
  <si>
    <t>O03029</t>
  </si>
  <si>
    <t>O03030</t>
  </si>
  <si>
    <t>O03031</t>
  </si>
  <si>
    <t>O03032</t>
  </si>
  <si>
    <t>O03033</t>
  </si>
  <si>
    <t>O03034</t>
  </si>
  <si>
    <t>O03035</t>
  </si>
  <si>
    <t>O03036</t>
  </si>
  <si>
    <t>O03037</t>
  </si>
  <si>
    <t>O03038</t>
  </si>
  <si>
    <t>O03039</t>
  </si>
  <si>
    <t>O03040</t>
  </si>
  <si>
    <t>O03041</t>
  </si>
  <si>
    <t>O03042</t>
  </si>
  <si>
    <t>O03043</t>
  </si>
  <si>
    <t>O03044</t>
  </si>
  <si>
    <t>O03045</t>
  </si>
  <si>
    <t>O03046</t>
  </si>
  <si>
    <t>O03047</t>
  </si>
  <si>
    <t>O03048</t>
  </si>
  <si>
    <t>O03049</t>
  </si>
  <si>
    <t>O03050</t>
  </si>
  <si>
    <t>O03051</t>
  </si>
  <si>
    <t>O03052</t>
  </si>
  <si>
    <t>O03053</t>
  </si>
  <si>
    <t>O03054</t>
  </si>
  <si>
    <t>O03055</t>
  </si>
  <si>
    <t>O03056</t>
  </si>
  <si>
    <t>O03057</t>
  </si>
  <si>
    <t>O03058</t>
  </si>
  <si>
    <t>O03059</t>
  </si>
  <si>
    <t>O03060</t>
  </si>
  <si>
    <t>O03061</t>
  </si>
  <si>
    <t>O03062</t>
  </si>
  <si>
    <t>O03063</t>
  </si>
  <si>
    <t>O03064</t>
  </si>
  <si>
    <t>O03065</t>
  </si>
  <si>
    <t>O03066</t>
  </si>
  <si>
    <t>O03067</t>
  </si>
  <si>
    <t>O03068</t>
  </si>
  <si>
    <t>O03069</t>
  </si>
  <si>
    <t>O03070</t>
  </si>
  <si>
    <t>O03071</t>
  </si>
  <si>
    <t>O03072</t>
  </si>
  <si>
    <t>O03073</t>
  </si>
  <si>
    <t>O03074</t>
  </si>
  <si>
    <t>O03075</t>
  </si>
  <si>
    <t>O03076</t>
  </si>
  <si>
    <t>O03077</t>
  </si>
  <si>
    <t>O03078</t>
  </si>
  <si>
    <t>O03079</t>
  </si>
  <si>
    <t>O03080</t>
  </si>
  <si>
    <t>O03081</t>
  </si>
  <si>
    <t>O03082</t>
  </si>
  <si>
    <t>O03083</t>
  </si>
  <si>
    <t>O03084</t>
  </si>
  <si>
    <t>O03085</t>
  </si>
  <si>
    <t>O03086</t>
  </si>
  <si>
    <t>O03087</t>
  </si>
  <si>
    <t>O03088</t>
  </si>
  <si>
    <t>O03089</t>
  </si>
  <si>
    <t>O03090</t>
  </si>
  <si>
    <t>O03091</t>
  </si>
  <si>
    <t>O03092</t>
  </si>
  <si>
    <t>O03093</t>
  </si>
  <si>
    <t>O03094</t>
  </si>
  <si>
    <t>O03095</t>
  </si>
  <si>
    <t>O03096</t>
  </si>
  <si>
    <t>O03097</t>
  </si>
  <si>
    <t>O03098</t>
  </si>
  <si>
    <t>O03099</t>
  </si>
  <si>
    <t>O03100</t>
  </si>
  <si>
    <t>O03101</t>
  </si>
  <si>
    <t>O03102</t>
  </si>
  <si>
    <t>O03103</t>
  </si>
  <si>
    <t>O03104</t>
  </si>
  <si>
    <t>O03105</t>
  </si>
  <si>
    <t>O03106</t>
  </si>
  <si>
    <t>O03107</t>
  </si>
  <si>
    <t>O03108</t>
  </si>
  <si>
    <t>O03109</t>
  </si>
  <si>
    <t>O03110</t>
  </si>
  <si>
    <t>O03111</t>
  </si>
  <si>
    <t>O03112</t>
  </si>
  <si>
    <t>O03113</t>
  </si>
  <si>
    <t>O03114</t>
  </si>
  <si>
    <t>O03115</t>
  </si>
  <si>
    <t>O03116</t>
  </si>
  <si>
    <t>O03117</t>
  </si>
  <si>
    <t>O03118</t>
  </si>
  <si>
    <t>O03119</t>
  </si>
  <si>
    <t>O03120</t>
  </si>
  <si>
    <t>O03121</t>
  </si>
  <si>
    <t>O03122</t>
  </si>
  <si>
    <t>O03123</t>
  </si>
  <si>
    <t>O03124</t>
  </si>
  <si>
    <t>O03125</t>
  </si>
  <si>
    <t>O03126</t>
  </si>
  <si>
    <t>O03127</t>
  </si>
  <si>
    <t>O03128</t>
  </si>
  <si>
    <t>O03129</t>
  </si>
  <si>
    <t>O03130</t>
  </si>
  <si>
    <t>O03131</t>
  </si>
  <si>
    <t>O03132</t>
  </si>
  <si>
    <t>O03133</t>
  </si>
  <si>
    <t>O03134</t>
  </si>
  <si>
    <t>O03135</t>
  </si>
  <si>
    <t>O03136</t>
  </si>
  <si>
    <t>O03137</t>
  </si>
  <si>
    <t>O03138</t>
  </si>
  <si>
    <t>O03139</t>
  </si>
  <si>
    <t>O03140</t>
  </si>
  <si>
    <t>O03141</t>
  </si>
  <si>
    <t>O03142</t>
  </si>
  <si>
    <t>O03143</t>
  </si>
  <si>
    <t>O03144</t>
  </si>
  <si>
    <t>O03145</t>
  </si>
  <si>
    <t>O03146</t>
  </si>
  <si>
    <t>O03147</t>
  </si>
  <si>
    <t>O03148</t>
  </si>
  <si>
    <t>O03149</t>
  </si>
  <si>
    <t>O03150</t>
  </si>
  <si>
    <t>O03151</t>
  </si>
  <si>
    <t>O03152</t>
  </si>
  <si>
    <t>O03153</t>
  </si>
  <si>
    <t>O03154</t>
  </si>
  <si>
    <t>O03155</t>
  </si>
  <si>
    <t>O03156</t>
  </si>
  <si>
    <t>O03157</t>
  </si>
  <si>
    <t>O03158</t>
  </si>
  <si>
    <t>O03159</t>
  </si>
  <si>
    <t>O03160</t>
  </si>
  <si>
    <t>O03161</t>
  </si>
  <si>
    <t>O03162</t>
  </si>
  <si>
    <t>O03163</t>
  </si>
  <si>
    <t>O03164</t>
  </si>
  <si>
    <t>O03165</t>
  </si>
  <si>
    <t>O03166</t>
  </si>
  <si>
    <t>O03167</t>
  </si>
  <si>
    <t>O03168</t>
  </si>
  <si>
    <t>O03169</t>
  </si>
  <si>
    <t>O03170</t>
  </si>
  <si>
    <t>O03171</t>
  </si>
  <si>
    <t>O03172</t>
  </si>
  <si>
    <t>O03173</t>
  </si>
  <si>
    <t>O03174</t>
  </si>
  <si>
    <t>O03175</t>
  </si>
  <si>
    <t>O03176</t>
  </si>
  <si>
    <t>O03177</t>
  </si>
  <si>
    <t>O03178</t>
  </si>
  <si>
    <t>O03179</t>
  </si>
  <si>
    <t>O03180</t>
  </si>
  <si>
    <t>O03181</t>
  </si>
  <si>
    <t>O03182</t>
  </si>
  <si>
    <t>O03183</t>
  </si>
  <si>
    <t>O03184</t>
  </si>
  <si>
    <t>O03185</t>
  </si>
  <si>
    <t>O03186</t>
  </si>
  <si>
    <t>O03187</t>
  </si>
  <si>
    <t>O03188</t>
  </si>
  <si>
    <t>O03189</t>
  </si>
  <si>
    <t>O03190</t>
  </si>
  <si>
    <t>O03191</t>
  </si>
  <si>
    <t>O03192</t>
  </si>
  <si>
    <t>O03193</t>
  </si>
  <si>
    <t>O03194</t>
  </si>
  <si>
    <t>O03195</t>
  </si>
  <si>
    <t>O03196</t>
  </si>
  <si>
    <t>O03197</t>
  </si>
  <si>
    <t>O03198</t>
  </si>
  <si>
    <t>O03199</t>
  </si>
  <si>
    <t>O03200</t>
  </si>
  <si>
    <t>O03201</t>
  </si>
  <si>
    <t>O03202</t>
  </si>
  <si>
    <t>O03203</t>
  </si>
  <si>
    <t>O03204</t>
  </si>
  <si>
    <t>O03205</t>
  </si>
  <si>
    <t>O03206</t>
  </si>
  <si>
    <t>O03207</t>
  </si>
  <si>
    <t>O03208</t>
  </si>
  <si>
    <t>O03209</t>
  </si>
  <si>
    <t>O03210</t>
  </si>
  <si>
    <t>O03211</t>
  </si>
  <si>
    <t>O03212</t>
  </si>
  <si>
    <t>O03213</t>
  </si>
  <si>
    <t>O03214</t>
  </si>
  <si>
    <t>O03215</t>
  </si>
  <si>
    <t>O03216</t>
  </si>
  <si>
    <t>O03217</t>
  </si>
  <si>
    <t>O03218</t>
  </si>
  <si>
    <t>O03219</t>
  </si>
  <si>
    <t>O03220</t>
  </si>
  <si>
    <t>O03221</t>
  </si>
  <si>
    <t>O03222</t>
  </si>
  <si>
    <t>O03223</t>
  </si>
  <si>
    <t>O03224</t>
  </si>
  <si>
    <t>O03225</t>
  </si>
  <si>
    <t>O03226</t>
  </si>
  <si>
    <t>O03227</t>
  </si>
  <si>
    <t>O03228</t>
  </si>
  <si>
    <t>O03229</t>
  </si>
  <si>
    <t>O03230</t>
  </si>
  <si>
    <t>O03231</t>
  </si>
  <si>
    <t>O03232</t>
  </si>
  <si>
    <t>O03233</t>
  </si>
  <si>
    <t>O03234</t>
  </si>
  <si>
    <t>O03235</t>
  </si>
  <si>
    <t>O03236</t>
  </si>
  <si>
    <t>O03237</t>
  </si>
  <si>
    <t>O03238</t>
  </si>
  <si>
    <t>O03239</t>
  </si>
  <si>
    <t>O03240</t>
  </si>
  <si>
    <t>O03241</t>
  </si>
  <si>
    <t>O03242</t>
  </si>
  <si>
    <t>O03243</t>
  </si>
  <si>
    <t>O03244</t>
  </si>
  <si>
    <t>O03245</t>
  </si>
  <si>
    <t>O03246</t>
  </si>
  <si>
    <t>O03247</t>
  </si>
  <si>
    <t>O03248</t>
  </si>
  <si>
    <t>O03249</t>
  </si>
  <si>
    <t>O03250</t>
  </si>
  <si>
    <t>O03251</t>
  </si>
  <si>
    <t>O03252</t>
  </si>
  <si>
    <t>O03253</t>
  </si>
  <si>
    <t>O03254</t>
  </si>
  <si>
    <t>O03255</t>
  </si>
  <si>
    <t>O03256</t>
  </si>
  <si>
    <t>O03257</t>
  </si>
  <si>
    <t>O03258</t>
  </si>
  <si>
    <t>O03259</t>
  </si>
  <si>
    <t>O03260</t>
  </si>
  <si>
    <t>O03261</t>
  </si>
  <si>
    <t>O03262</t>
  </si>
  <si>
    <t>O03263</t>
  </si>
  <si>
    <t>O03264</t>
  </si>
  <si>
    <t>O03265</t>
  </si>
  <si>
    <t>O03266</t>
  </si>
  <si>
    <t>O03267</t>
  </si>
  <si>
    <t>O03268</t>
  </si>
  <si>
    <t>O03269</t>
  </si>
  <si>
    <t>O03270</t>
  </si>
  <si>
    <t>O03271</t>
  </si>
  <si>
    <t>O03272</t>
  </si>
  <si>
    <t>O03273</t>
  </si>
  <si>
    <t>O03274</t>
  </si>
  <si>
    <t>O03275</t>
  </si>
  <si>
    <t>O03276</t>
  </si>
  <si>
    <t>O03277</t>
  </si>
  <si>
    <t>O03278</t>
  </si>
  <si>
    <t>O03279</t>
  </si>
  <si>
    <t>O03280</t>
  </si>
  <si>
    <t>O03281</t>
  </si>
  <si>
    <t>O03282</t>
  </si>
  <si>
    <t>O03283</t>
  </si>
  <si>
    <t>O03284</t>
  </si>
  <si>
    <t>O03285</t>
  </si>
  <si>
    <t>O03286</t>
  </si>
  <si>
    <t>O03287</t>
  </si>
  <si>
    <t>O03288</t>
  </si>
  <si>
    <t>O03289</t>
  </si>
  <si>
    <t>O03290</t>
  </si>
  <si>
    <t>O03291</t>
  </si>
  <si>
    <t>O03292</t>
  </si>
  <si>
    <t>O03293</t>
  </si>
  <si>
    <t>O03294</t>
  </si>
  <si>
    <t>O03295</t>
  </si>
  <si>
    <t>O03296</t>
  </si>
  <si>
    <t>O03297</t>
  </si>
  <si>
    <t>O03298</t>
  </si>
  <si>
    <t>O03299</t>
  </si>
  <si>
    <t>O03300</t>
  </si>
  <si>
    <t>O03301</t>
  </si>
  <si>
    <t>O03302</t>
  </si>
  <si>
    <t>O03303</t>
  </si>
  <si>
    <t>O03304</t>
  </si>
  <si>
    <t>O03305</t>
  </si>
  <si>
    <t>O03306</t>
  </si>
  <si>
    <t>O03307</t>
  </si>
  <si>
    <t>O03308</t>
  </si>
  <si>
    <t>O03309</t>
  </si>
  <si>
    <t>O03310</t>
  </si>
  <si>
    <t>O03311</t>
  </si>
  <si>
    <t>O03312</t>
  </si>
  <si>
    <t>O03313</t>
  </si>
  <si>
    <t>O03314</t>
  </si>
  <si>
    <t>O03315</t>
  </si>
  <si>
    <t>O03316</t>
  </si>
  <si>
    <t>O03317</t>
  </si>
  <si>
    <t>O03318</t>
  </si>
  <si>
    <t>O03319</t>
  </si>
  <si>
    <t>O03320</t>
  </si>
  <si>
    <t>O03321</t>
  </si>
  <si>
    <t>O03322</t>
  </si>
  <si>
    <t>O03323</t>
  </si>
  <si>
    <t>O03324</t>
  </si>
  <si>
    <t>O03325</t>
  </si>
  <si>
    <t>O03326</t>
  </si>
  <si>
    <t>O03327</t>
  </si>
  <si>
    <t>O03328</t>
  </si>
  <si>
    <t>O03329</t>
  </si>
  <si>
    <t>O03330</t>
  </si>
  <si>
    <t>O03331</t>
  </si>
  <si>
    <t>O03332</t>
  </si>
  <si>
    <t>O03333</t>
  </si>
  <si>
    <t>O03334</t>
  </si>
  <si>
    <t>O03335</t>
  </si>
  <si>
    <t>O03336</t>
  </si>
  <si>
    <t>O03337</t>
  </si>
  <si>
    <t>O03338</t>
  </si>
  <si>
    <t>O03339</t>
  </si>
  <si>
    <t>O03340</t>
  </si>
  <si>
    <t>O03341</t>
  </si>
  <si>
    <t>O03342</t>
  </si>
  <si>
    <t>O03343</t>
  </si>
  <si>
    <t>O03344</t>
  </si>
  <si>
    <t>O03345</t>
  </si>
  <si>
    <t>O03346</t>
  </si>
  <si>
    <t>O03347</t>
  </si>
  <si>
    <t>O03348</t>
  </si>
  <si>
    <t>O03349</t>
  </si>
  <si>
    <t>O03350</t>
  </si>
  <si>
    <t>O03351</t>
  </si>
  <si>
    <t>O03352</t>
  </si>
  <si>
    <t>O03353</t>
  </si>
  <si>
    <t>O03354</t>
  </si>
  <si>
    <t>O03355</t>
  </si>
  <si>
    <t>O03356</t>
  </si>
  <si>
    <t>O03357</t>
  </si>
  <si>
    <t>O03358</t>
  </si>
  <si>
    <t>O03359</t>
  </si>
  <si>
    <t>O03360</t>
  </si>
  <si>
    <t>O03361</t>
  </si>
  <si>
    <t>O03362</t>
  </si>
  <si>
    <t>O03363</t>
  </si>
  <si>
    <t>O03364</t>
  </si>
  <si>
    <t>O03365</t>
  </si>
  <si>
    <t>O03366</t>
  </si>
  <si>
    <t>O03367</t>
  </si>
  <si>
    <t>O03368</t>
  </si>
  <si>
    <t>O03369</t>
  </si>
  <si>
    <t>O03370</t>
  </si>
  <si>
    <t>O03371</t>
  </si>
  <si>
    <t>O03372</t>
  </si>
  <si>
    <t>O03373</t>
  </si>
  <si>
    <t>O03374</t>
  </si>
  <si>
    <t>O03375</t>
  </si>
  <si>
    <t>O03376</t>
  </si>
  <si>
    <t>O03377</t>
  </si>
  <si>
    <t>O03378</t>
  </si>
  <si>
    <t>O03379</t>
  </si>
  <si>
    <t>O03380</t>
  </si>
  <si>
    <t>O03381</t>
  </si>
  <si>
    <t>O03382</t>
  </si>
  <si>
    <t>O03383</t>
  </si>
  <si>
    <t>O03384</t>
  </si>
  <si>
    <t>O03385</t>
  </si>
  <si>
    <t>O03386</t>
  </si>
  <si>
    <t>O03387</t>
  </si>
  <si>
    <t>O03388</t>
  </si>
  <si>
    <t>O03389</t>
  </si>
  <si>
    <t>O03390</t>
  </si>
  <si>
    <t>O03391</t>
  </si>
  <si>
    <t>O03392</t>
  </si>
  <si>
    <t>O03393</t>
  </si>
  <si>
    <t>O03394</t>
  </si>
  <si>
    <t>O03395</t>
  </si>
  <si>
    <t>O03396</t>
  </si>
  <si>
    <t>O03397</t>
  </si>
  <si>
    <t>O03398</t>
  </si>
  <si>
    <t>O03399</t>
  </si>
  <si>
    <t>O03400</t>
  </si>
  <si>
    <t>O03401</t>
  </si>
  <si>
    <t>O03402</t>
  </si>
  <si>
    <t>O03403</t>
  </si>
  <si>
    <t>O03404</t>
  </si>
  <si>
    <t>O03405</t>
  </si>
  <si>
    <t>O03406</t>
  </si>
  <si>
    <t>O03407</t>
  </si>
  <si>
    <t>O03408</t>
  </si>
  <si>
    <t>O03409</t>
  </si>
  <si>
    <t>O03410</t>
  </si>
  <si>
    <t>O03411</t>
  </si>
  <si>
    <t>O03412</t>
  </si>
  <si>
    <t>O03413</t>
  </si>
  <si>
    <t>O03414</t>
  </si>
  <si>
    <t>O03415</t>
  </si>
  <si>
    <t>O03416</t>
  </si>
  <si>
    <t>O03417</t>
  </si>
  <si>
    <t>O03418</t>
  </si>
  <si>
    <t>O03419</t>
  </si>
  <si>
    <t>O03420</t>
  </si>
  <si>
    <t>O03421</t>
  </si>
  <si>
    <t>O03422</t>
  </si>
  <si>
    <t>O03423</t>
  </si>
  <si>
    <t>O03424</t>
  </si>
  <si>
    <t>O03425</t>
  </si>
  <si>
    <t>O03426</t>
  </si>
  <si>
    <t>O03427</t>
  </si>
  <si>
    <t>O03428</t>
  </si>
  <si>
    <t>O03429</t>
  </si>
  <si>
    <t>O03430</t>
  </si>
  <si>
    <t>O03431</t>
  </si>
  <si>
    <t>O03432</t>
  </si>
  <si>
    <t>O03433</t>
  </si>
  <si>
    <t>O03434</t>
  </si>
  <si>
    <t>O03435</t>
  </si>
  <si>
    <t>O03436</t>
  </si>
  <si>
    <t>O03437</t>
  </si>
  <si>
    <t>O03438</t>
  </si>
  <si>
    <t>O03439</t>
  </si>
  <si>
    <t>O03440</t>
  </si>
  <si>
    <t>O03441</t>
  </si>
  <si>
    <t>O03442</t>
  </si>
  <si>
    <t>O03443</t>
  </si>
  <si>
    <t>O03444</t>
  </si>
  <si>
    <t>O03445</t>
  </si>
  <si>
    <t>O03446</t>
  </si>
  <si>
    <t>O03447</t>
  </si>
  <si>
    <t>O03448</t>
  </si>
  <si>
    <t>O03449</t>
  </si>
  <si>
    <t>O03450</t>
  </si>
  <si>
    <t>O03451</t>
  </si>
  <si>
    <t>O03452</t>
  </si>
  <si>
    <t>O03453</t>
  </si>
  <si>
    <t>O03454</t>
  </si>
  <si>
    <t>O03455</t>
  </si>
  <si>
    <t>O03456</t>
  </si>
  <si>
    <t>O03457</t>
  </si>
  <si>
    <t>O03458</t>
  </si>
  <si>
    <t>O03459</t>
  </si>
  <si>
    <t>O03460</t>
  </si>
  <si>
    <t>O03461</t>
  </si>
  <si>
    <t>O03462</t>
  </si>
  <si>
    <t>O03463</t>
  </si>
  <si>
    <t>O03464</t>
  </si>
  <si>
    <t>O03465</t>
  </si>
  <si>
    <t>O03466</t>
  </si>
  <si>
    <t>O03467</t>
  </si>
  <si>
    <t>O03468</t>
  </si>
  <si>
    <t>O03469</t>
  </si>
  <si>
    <t>O03470</t>
  </si>
  <si>
    <t>O03471</t>
  </si>
  <si>
    <t>O03472</t>
  </si>
  <si>
    <t>O03473</t>
  </si>
  <si>
    <t>O03474</t>
  </si>
  <si>
    <t>O03475</t>
  </si>
  <si>
    <t>O03476</t>
  </si>
  <si>
    <t>O03477</t>
  </si>
  <si>
    <t>O03478</t>
  </si>
  <si>
    <t>O03479</t>
  </si>
  <si>
    <t>O03480</t>
  </si>
  <si>
    <t>O03481</t>
  </si>
  <si>
    <t>O03482</t>
  </si>
  <si>
    <t>O03483</t>
  </si>
  <si>
    <t>O03484</t>
  </si>
  <si>
    <t>O03485</t>
  </si>
  <si>
    <t>O03486</t>
  </si>
  <si>
    <t>O03487</t>
  </si>
  <si>
    <t>O03488</t>
  </si>
  <si>
    <t>O03489</t>
  </si>
  <si>
    <t>O03490</t>
  </si>
  <si>
    <t>O03491</t>
  </si>
  <si>
    <t>O03492</t>
  </si>
  <si>
    <t>O03493</t>
  </si>
  <si>
    <t>O03494</t>
  </si>
  <si>
    <t>O03495</t>
  </si>
  <si>
    <t>O03496</t>
  </si>
  <si>
    <t>O03497</t>
  </si>
  <si>
    <t>O03498</t>
  </si>
  <si>
    <t>O03499</t>
  </si>
  <si>
    <t>O03500</t>
  </si>
  <si>
    <t>O03501</t>
  </si>
  <si>
    <t>O03502</t>
  </si>
  <si>
    <t>O03503</t>
  </si>
  <si>
    <t>O03504</t>
  </si>
  <si>
    <t>O03505</t>
  </si>
  <si>
    <t>O03506</t>
  </si>
  <si>
    <t>O03507</t>
  </si>
  <si>
    <t>O03508</t>
  </si>
  <si>
    <t>O03509</t>
  </si>
  <si>
    <t>O03510</t>
  </si>
  <si>
    <t>O03511</t>
  </si>
  <si>
    <t>O03512</t>
  </si>
  <si>
    <t>O03513</t>
  </si>
  <si>
    <t>O03514</t>
  </si>
  <si>
    <t>O03515</t>
  </si>
  <si>
    <t>O03516</t>
  </si>
  <si>
    <t>O03517</t>
  </si>
  <si>
    <t>O03518</t>
  </si>
  <si>
    <t>O03519</t>
  </si>
  <si>
    <t>O03520</t>
  </si>
  <si>
    <t>O03521</t>
  </si>
  <si>
    <t>O03522</t>
  </si>
  <si>
    <t>O03523</t>
  </si>
  <si>
    <t>O03524</t>
  </si>
  <si>
    <t>O03525</t>
  </si>
  <si>
    <t>O03526</t>
  </si>
  <si>
    <t>O03527</t>
  </si>
  <si>
    <t>O03528</t>
  </si>
  <si>
    <t>O03529</t>
  </si>
  <si>
    <t>O03530</t>
  </si>
  <si>
    <t>O03531</t>
  </si>
  <si>
    <t>O03532</t>
  </si>
  <si>
    <t>O03533</t>
  </si>
  <si>
    <t>O03534</t>
  </si>
  <si>
    <t>O03535</t>
  </si>
  <si>
    <t>O03536</t>
  </si>
  <si>
    <t>O03537</t>
  </si>
  <si>
    <t>O03538</t>
  </si>
  <si>
    <t>O03539</t>
  </si>
  <si>
    <t>O03540</t>
  </si>
  <si>
    <t>O03541</t>
  </si>
  <si>
    <t>O03542</t>
  </si>
  <si>
    <t>O03543</t>
  </si>
  <si>
    <t>O03544</t>
  </si>
  <si>
    <t>O03545</t>
  </si>
  <si>
    <t>O03546</t>
  </si>
  <si>
    <t>O03547</t>
  </si>
  <si>
    <t>O03548</t>
  </si>
  <si>
    <t>O03549</t>
  </si>
  <si>
    <t>O03550</t>
  </si>
  <si>
    <t>O03551</t>
  </si>
  <si>
    <t>O03552</t>
  </si>
  <si>
    <t>O03553</t>
  </si>
  <si>
    <t>O03554</t>
  </si>
  <si>
    <t>O03555</t>
  </si>
  <si>
    <t>O03556</t>
  </si>
  <si>
    <t>O03557</t>
  </si>
  <si>
    <t>O03558</t>
  </si>
  <si>
    <t>O03559</t>
  </si>
  <si>
    <t>O03560</t>
  </si>
  <si>
    <t>O03561</t>
  </si>
  <si>
    <t>O03562</t>
  </si>
  <si>
    <t>O03563</t>
  </si>
  <si>
    <t>O03564</t>
  </si>
  <si>
    <t>O03565</t>
  </si>
  <si>
    <t>O03566</t>
  </si>
  <si>
    <t>O03567</t>
  </si>
  <si>
    <t>O03568</t>
  </si>
  <si>
    <t>O03569</t>
  </si>
  <si>
    <t>O03570</t>
  </si>
  <si>
    <t>O03571</t>
  </si>
  <si>
    <t>O03572</t>
  </si>
  <si>
    <t>O03573</t>
  </si>
  <si>
    <t>O03574</t>
  </si>
  <si>
    <t>O03575</t>
  </si>
  <si>
    <t>O03576</t>
  </si>
  <si>
    <t>O03577</t>
  </si>
  <si>
    <t>O03578</t>
  </si>
  <si>
    <t>O03579</t>
  </si>
  <si>
    <t>O03580</t>
  </si>
  <si>
    <t>O03581</t>
  </si>
  <si>
    <t>O03582</t>
  </si>
  <si>
    <t>O03583</t>
  </si>
  <si>
    <t>O03584</t>
  </si>
  <si>
    <t>O03585</t>
  </si>
  <si>
    <t>O03586</t>
  </si>
  <si>
    <t>O03587</t>
  </si>
  <si>
    <t>O03588</t>
  </si>
  <si>
    <t>O03589</t>
  </si>
  <si>
    <t>O03590</t>
  </si>
  <si>
    <t>O03591</t>
  </si>
  <si>
    <t>O03592</t>
  </si>
  <si>
    <t>O03593</t>
  </si>
  <si>
    <t>O03594</t>
  </si>
  <si>
    <t>O03595</t>
  </si>
  <si>
    <t>O03596</t>
  </si>
  <si>
    <t>O03597</t>
  </si>
  <si>
    <t>O03598</t>
  </si>
  <si>
    <t>O03599</t>
  </si>
  <si>
    <t>O03600</t>
  </si>
  <si>
    <t>O03601</t>
  </si>
  <si>
    <t>O03602</t>
  </si>
  <si>
    <t>O03603</t>
  </si>
  <si>
    <t>O03604</t>
  </si>
  <si>
    <t>O03605</t>
  </si>
  <si>
    <t>O03606</t>
  </si>
  <si>
    <t>O03607</t>
  </si>
  <si>
    <t>O03608</t>
  </si>
  <si>
    <t>O03609</t>
  </si>
  <si>
    <t>O03610</t>
  </si>
  <si>
    <t>O03611</t>
  </si>
  <si>
    <t>O03612</t>
  </si>
  <si>
    <t>O03613</t>
  </si>
  <si>
    <t>O03614</t>
  </si>
  <si>
    <t>O03615</t>
  </si>
  <si>
    <t>O03616</t>
  </si>
  <si>
    <t>O03617</t>
  </si>
  <si>
    <t>O03618</t>
  </si>
  <si>
    <t>O03619</t>
  </si>
  <si>
    <t>O03620</t>
  </si>
  <si>
    <t>O03621</t>
  </si>
  <si>
    <t>O03622</t>
  </si>
  <si>
    <t>O03623</t>
  </si>
  <si>
    <t>O03624</t>
  </si>
  <si>
    <t>O03625</t>
  </si>
  <si>
    <t>O03626</t>
  </si>
  <si>
    <t>O03627</t>
  </si>
  <si>
    <t>O03628</t>
  </si>
  <si>
    <t>O03629</t>
  </si>
  <si>
    <t>O03630</t>
  </si>
  <si>
    <t>O03631</t>
  </si>
  <si>
    <t>O03632</t>
  </si>
  <si>
    <t>O03633</t>
  </si>
  <si>
    <t>O03634</t>
  </si>
  <si>
    <t>O03635</t>
  </si>
  <si>
    <t>O03636</t>
  </si>
  <si>
    <t>O03637</t>
  </si>
  <si>
    <t>O03638</t>
  </si>
  <si>
    <t>O03639</t>
  </si>
  <si>
    <t>O03640</t>
  </si>
  <si>
    <t>O03641</t>
  </si>
  <si>
    <t>O03642</t>
  </si>
  <si>
    <t>O03643</t>
  </si>
  <si>
    <t>O03644</t>
  </si>
  <si>
    <t>O03645</t>
  </si>
  <si>
    <t>O03646</t>
  </si>
  <si>
    <t>O03647</t>
  </si>
  <si>
    <t>O03648</t>
  </si>
  <si>
    <t>O03649</t>
  </si>
  <si>
    <t>O03650</t>
  </si>
  <si>
    <t>O03651</t>
  </si>
  <si>
    <t>O03652</t>
  </si>
  <si>
    <t>O03653</t>
  </si>
  <si>
    <t>O03654</t>
  </si>
  <si>
    <t>O03655</t>
  </si>
  <si>
    <t>O03656</t>
  </si>
  <si>
    <t>O03657</t>
  </si>
  <si>
    <t>O03658</t>
  </si>
  <si>
    <t>O03659</t>
  </si>
  <si>
    <t>O03660</t>
  </si>
  <si>
    <t>O03661</t>
  </si>
  <si>
    <t>O03662</t>
  </si>
  <si>
    <t>O03663</t>
  </si>
  <si>
    <t>O03664</t>
  </si>
  <si>
    <t>O03665</t>
  </si>
  <si>
    <t>O03666</t>
  </si>
  <si>
    <t>O03667</t>
  </si>
  <si>
    <t>O03668</t>
  </si>
  <si>
    <t>O03669</t>
  </si>
  <si>
    <t>O03670</t>
  </si>
  <si>
    <t>O03671</t>
  </si>
  <si>
    <t>O03672</t>
  </si>
  <si>
    <t>O03673</t>
  </si>
  <si>
    <t>O03674</t>
  </si>
  <si>
    <t>O03675</t>
  </si>
  <si>
    <t>O03676</t>
  </si>
  <si>
    <t>O03677</t>
  </si>
  <si>
    <t>O03678</t>
  </si>
  <si>
    <t>O03679</t>
  </si>
  <si>
    <t>O03680</t>
  </si>
  <si>
    <t>O03681</t>
  </si>
  <si>
    <t>O03682</t>
  </si>
  <si>
    <t>O03683</t>
  </si>
  <si>
    <t>O03684</t>
  </si>
  <si>
    <t>O03685</t>
  </si>
  <si>
    <t>O03686</t>
  </si>
  <si>
    <t>O03687</t>
  </si>
  <si>
    <t>O03688</t>
  </si>
  <si>
    <t>O03689</t>
  </si>
  <si>
    <t>O03690</t>
  </si>
  <si>
    <t>O03691</t>
  </si>
  <si>
    <t>O03692</t>
  </si>
  <si>
    <t>O03693</t>
  </si>
  <si>
    <t>O03694</t>
  </si>
  <si>
    <t>O03695</t>
  </si>
  <si>
    <t>O03696</t>
  </si>
  <si>
    <t>O03697</t>
  </si>
  <si>
    <t>O03698</t>
  </si>
  <si>
    <t>O03699</t>
  </si>
  <si>
    <t>O03700</t>
  </si>
  <si>
    <t>O03701</t>
  </si>
  <si>
    <t>O03702</t>
  </si>
  <si>
    <t>O03703</t>
  </si>
  <si>
    <t>O03704</t>
  </si>
  <si>
    <t>O03705</t>
  </si>
  <si>
    <t>O03706</t>
  </si>
  <si>
    <t>O03707</t>
  </si>
  <si>
    <t>O03708</t>
  </si>
  <si>
    <t>O03709</t>
  </si>
  <si>
    <t>O03710</t>
  </si>
  <si>
    <t>O03711</t>
  </si>
  <si>
    <t>O03712</t>
  </si>
  <si>
    <t>O03713</t>
  </si>
  <si>
    <t>O03714</t>
  </si>
  <si>
    <t>O03715</t>
  </si>
  <si>
    <t>O03716</t>
  </si>
  <si>
    <t>O03717</t>
  </si>
  <si>
    <t>O03718</t>
  </si>
  <si>
    <t>O03719</t>
  </si>
  <si>
    <t>O03720</t>
  </si>
  <si>
    <t>O03721</t>
  </si>
  <si>
    <t>O03722</t>
  </si>
  <si>
    <t>O03723</t>
  </si>
  <si>
    <t>O03724</t>
  </si>
  <si>
    <t>O03725</t>
  </si>
  <si>
    <t>O03726</t>
  </si>
  <si>
    <t>O03727</t>
  </si>
  <si>
    <t>O03728</t>
  </si>
  <si>
    <t>O03729</t>
  </si>
  <si>
    <t>O03730</t>
  </si>
  <si>
    <t>O03731</t>
  </si>
  <si>
    <t>O03732</t>
  </si>
  <si>
    <t>O03733</t>
  </si>
  <si>
    <t>O03734</t>
  </si>
  <si>
    <t>O03735</t>
  </si>
  <si>
    <t>O03736</t>
  </si>
  <si>
    <t>O03737</t>
  </si>
  <si>
    <t>O03738</t>
  </si>
  <si>
    <t>O03739</t>
  </si>
  <si>
    <t>O03740</t>
  </si>
  <si>
    <t>O03741</t>
  </si>
  <si>
    <t>O03742</t>
  </si>
  <si>
    <t>O03743</t>
  </si>
  <si>
    <t>O03744</t>
  </si>
  <si>
    <t>O03745</t>
  </si>
  <si>
    <t>O03746</t>
  </si>
  <si>
    <t>O03747</t>
  </si>
  <si>
    <t>O03748</t>
  </si>
  <si>
    <t>O03749</t>
  </si>
  <si>
    <t>O03750</t>
  </si>
  <si>
    <t>O03751</t>
  </si>
  <si>
    <t>O03752</t>
  </si>
  <si>
    <t>O03753</t>
  </si>
  <si>
    <t>O03754</t>
  </si>
  <si>
    <t>O03755</t>
  </si>
  <si>
    <t>O03756</t>
  </si>
  <si>
    <t>O03757</t>
  </si>
  <si>
    <t>O03758</t>
  </si>
  <si>
    <t>O03759</t>
  </si>
  <si>
    <t>O03760</t>
  </si>
  <si>
    <t>O03761</t>
  </si>
  <si>
    <t>O03762</t>
  </si>
  <si>
    <t>O03763</t>
  </si>
  <si>
    <t>O03764</t>
  </si>
  <si>
    <t>O03765</t>
  </si>
  <si>
    <t>O03766</t>
  </si>
  <si>
    <t>O03767</t>
  </si>
  <si>
    <t>O03768</t>
  </si>
  <si>
    <t>O03769</t>
  </si>
  <si>
    <t>O03770</t>
  </si>
  <si>
    <t>O03771</t>
  </si>
  <si>
    <t>O03772</t>
  </si>
  <si>
    <t>O03773</t>
  </si>
  <si>
    <t>O03774</t>
  </si>
  <si>
    <t>O03775</t>
  </si>
  <si>
    <t>O03776</t>
  </si>
  <si>
    <t>O03777</t>
  </si>
  <si>
    <t>O03778</t>
  </si>
  <si>
    <t>O03779</t>
  </si>
  <si>
    <t>O03780</t>
  </si>
  <si>
    <t>O03781</t>
  </si>
  <si>
    <t>O03782</t>
  </si>
  <si>
    <t>O03783</t>
  </si>
  <si>
    <t>O03784</t>
  </si>
  <si>
    <t>O03785</t>
  </si>
  <si>
    <t>O03786</t>
  </si>
  <si>
    <t>O03787</t>
  </si>
  <si>
    <t>O03788</t>
  </si>
  <si>
    <t>O03789</t>
  </si>
  <si>
    <t>O03790</t>
  </si>
  <si>
    <t>O03791</t>
  </si>
  <si>
    <t>O03792</t>
  </si>
  <si>
    <t>O03793</t>
  </si>
  <si>
    <t>O03794</t>
  </si>
  <si>
    <t>O03795</t>
  </si>
  <si>
    <t>O03796</t>
  </si>
  <si>
    <t>O03797</t>
  </si>
  <si>
    <t>O03798</t>
  </si>
  <si>
    <t>O03799</t>
  </si>
  <si>
    <t>O03800</t>
  </si>
  <si>
    <t>O03801</t>
  </si>
  <si>
    <t>O03802</t>
  </si>
  <si>
    <t>O03803</t>
  </si>
  <si>
    <t>O03804</t>
  </si>
  <si>
    <t>O03805</t>
  </si>
  <si>
    <t>O03806</t>
  </si>
  <si>
    <t>O03807</t>
  </si>
  <si>
    <t>O03808</t>
  </si>
  <si>
    <t>O03809</t>
  </si>
  <si>
    <t>O03810</t>
  </si>
  <si>
    <t>O03811</t>
  </si>
  <si>
    <t>O03812</t>
  </si>
  <si>
    <t>O03813</t>
  </si>
  <si>
    <t>O03814</t>
  </si>
  <si>
    <t>O03815</t>
  </si>
  <si>
    <t>O03816</t>
  </si>
  <si>
    <t>O03817</t>
  </si>
  <si>
    <t>O03818</t>
  </si>
  <si>
    <t>O03819</t>
  </si>
  <si>
    <t>O03820</t>
  </si>
  <si>
    <t>O03821</t>
  </si>
  <si>
    <t>O03822</t>
  </si>
  <si>
    <t>O03823</t>
  </si>
  <si>
    <t>O03824</t>
  </si>
  <si>
    <t>O03825</t>
  </si>
  <si>
    <t>O03826</t>
  </si>
  <si>
    <t>O03827</t>
  </si>
  <si>
    <t>O03828</t>
  </si>
  <si>
    <t>O03829</t>
  </si>
  <si>
    <t>O03830</t>
  </si>
  <si>
    <t>O03831</t>
  </si>
  <si>
    <t>O03832</t>
  </si>
  <si>
    <t>O03833</t>
  </si>
  <si>
    <t>O03834</t>
  </si>
  <si>
    <t>O03835</t>
  </si>
  <si>
    <t>O03836</t>
  </si>
  <si>
    <t>O03837</t>
  </si>
  <si>
    <t>O03838</t>
  </si>
  <si>
    <t>O03839</t>
  </si>
  <si>
    <t>O03840</t>
  </si>
  <si>
    <t>O03841</t>
  </si>
  <si>
    <t>O03842</t>
  </si>
  <si>
    <t>O03843</t>
  </si>
  <si>
    <t>O03844</t>
  </si>
  <si>
    <t>O03845</t>
  </si>
  <si>
    <t>O03846</t>
  </si>
  <si>
    <t>O03847</t>
  </si>
  <si>
    <t>O03848</t>
  </si>
  <si>
    <t>O03849</t>
  </si>
  <si>
    <t>O03850</t>
  </si>
  <si>
    <t>O03851</t>
  </si>
  <si>
    <t>O03852</t>
  </si>
  <si>
    <t>O03853</t>
  </si>
  <si>
    <t>O03854</t>
  </si>
  <si>
    <t>O03855</t>
  </si>
  <si>
    <t>O03856</t>
  </si>
  <si>
    <t>O03857</t>
  </si>
  <si>
    <t>O03858</t>
  </si>
  <si>
    <t>O03859</t>
  </si>
  <si>
    <t>O03860</t>
  </si>
  <si>
    <t>O03861</t>
  </si>
  <si>
    <t>O03862</t>
  </si>
  <si>
    <t>O03863</t>
  </si>
  <si>
    <t>O03864</t>
  </si>
  <si>
    <t>O03865</t>
  </si>
  <si>
    <t>O03866</t>
  </si>
  <si>
    <t>O03867</t>
  </si>
  <si>
    <t>O03868</t>
  </si>
  <si>
    <t>O03869</t>
  </si>
  <si>
    <t>O03870</t>
  </si>
  <si>
    <t>O03871</t>
  </si>
  <si>
    <t>O03872</t>
  </si>
  <si>
    <t>O03873</t>
  </si>
  <si>
    <t>O03874</t>
  </si>
  <si>
    <t>O03875</t>
  </si>
  <si>
    <t>O03876</t>
  </si>
  <si>
    <t>O03877</t>
  </si>
  <si>
    <t>O03878</t>
  </si>
  <si>
    <t>O03879</t>
  </si>
  <si>
    <t>O03880</t>
  </si>
  <si>
    <t>O03881</t>
  </si>
  <si>
    <t>O03882</t>
  </si>
  <si>
    <t>O03883</t>
  </si>
  <si>
    <t>O03884</t>
  </si>
  <si>
    <t>O03885</t>
  </si>
  <si>
    <t>O03886</t>
  </si>
  <si>
    <t>O03887</t>
  </si>
  <si>
    <t>O03888</t>
  </si>
  <si>
    <t>O03889</t>
  </si>
  <si>
    <t>O03890</t>
  </si>
  <si>
    <t>O03891</t>
  </si>
  <si>
    <t>O03892</t>
  </si>
  <si>
    <t>O03893</t>
  </si>
  <si>
    <t>O03894</t>
  </si>
  <si>
    <t>O03895</t>
  </si>
  <si>
    <t>O03896</t>
  </si>
  <si>
    <t>O03897</t>
  </si>
  <si>
    <t>O03898</t>
  </si>
  <si>
    <t>O03899</t>
  </si>
  <si>
    <t>O03900</t>
  </si>
  <si>
    <t>O03901</t>
  </si>
  <si>
    <t>O03902</t>
  </si>
  <si>
    <t>O03903</t>
  </si>
  <si>
    <t>O03904</t>
  </si>
  <si>
    <t>O03905</t>
  </si>
  <si>
    <t>O03906</t>
  </si>
  <si>
    <t>O03907</t>
  </si>
  <si>
    <t>O03908</t>
  </si>
  <si>
    <t>O03909</t>
  </si>
  <si>
    <t>O03910</t>
  </si>
  <si>
    <t>O03911</t>
  </si>
  <si>
    <t>O03912</t>
  </si>
  <si>
    <t>O03913</t>
  </si>
  <si>
    <t>O03914</t>
  </si>
  <si>
    <t>O03915</t>
  </si>
  <si>
    <t>O03916</t>
  </si>
  <si>
    <t>O03917</t>
  </si>
  <si>
    <t>O03918</t>
  </si>
  <si>
    <t>O03919</t>
  </si>
  <si>
    <t>O03920</t>
  </si>
  <si>
    <t>O03921</t>
  </si>
  <si>
    <t>O03922</t>
  </si>
  <si>
    <t>O03923</t>
  </si>
  <si>
    <t>O03924</t>
  </si>
  <si>
    <t>O03925</t>
  </si>
  <si>
    <t>O03926</t>
  </si>
  <si>
    <t>O03927</t>
  </si>
  <si>
    <t>O03928</t>
  </si>
  <si>
    <t>O03929</t>
  </si>
  <si>
    <t>O03930</t>
  </si>
  <si>
    <t>O03931</t>
  </si>
  <si>
    <t>O03932</t>
  </si>
  <si>
    <t>O03933</t>
  </si>
  <si>
    <t>O03934</t>
  </si>
  <si>
    <t>O03935</t>
  </si>
  <si>
    <t>O03936</t>
  </si>
  <si>
    <t>O03937</t>
  </si>
  <si>
    <t>O03938</t>
  </si>
  <si>
    <t>O03939</t>
  </si>
  <si>
    <t>O03940</t>
  </si>
  <si>
    <t>O03941</t>
  </si>
  <si>
    <t>O03942</t>
  </si>
  <si>
    <t>O03943</t>
  </si>
  <si>
    <t>O03944</t>
  </si>
  <si>
    <t>O03945</t>
  </si>
  <si>
    <t>O03946</t>
  </si>
  <si>
    <t>O03947</t>
  </si>
  <si>
    <t>O03948</t>
  </si>
  <si>
    <t>O03949</t>
  </si>
  <si>
    <t>O03950</t>
  </si>
  <si>
    <t>O03951</t>
  </si>
  <si>
    <t>O03952</t>
  </si>
  <si>
    <t>O03953</t>
  </si>
  <si>
    <t>O03954</t>
  </si>
  <si>
    <t>O03955</t>
  </si>
  <si>
    <t>O03956</t>
  </si>
  <si>
    <t>O03957</t>
  </si>
  <si>
    <t>O03958</t>
  </si>
  <si>
    <t>O03959</t>
  </si>
  <si>
    <t>O03960</t>
  </si>
  <si>
    <t>O03961</t>
  </si>
  <si>
    <t>O03962</t>
  </si>
  <si>
    <t>O03963</t>
  </si>
  <si>
    <t>O03964</t>
  </si>
  <si>
    <t>O03965</t>
  </si>
  <si>
    <t>O03966</t>
  </si>
  <si>
    <t>O03967</t>
  </si>
  <si>
    <t>O03968</t>
  </si>
  <si>
    <t>O03969</t>
  </si>
  <si>
    <t>O03970</t>
  </si>
  <si>
    <t>O03971</t>
  </si>
  <si>
    <t>O03972</t>
  </si>
  <si>
    <t>O03973</t>
  </si>
  <si>
    <t>O03974</t>
  </si>
  <si>
    <t>O03975</t>
  </si>
  <si>
    <t>O03976</t>
  </si>
  <si>
    <t>O03977</t>
  </si>
  <si>
    <t>O03978</t>
  </si>
  <si>
    <t>O03979</t>
  </si>
  <si>
    <t>O03980</t>
  </si>
  <si>
    <t>O03981</t>
  </si>
  <si>
    <t>O03982</t>
  </si>
  <si>
    <t>O03983</t>
  </si>
  <si>
    <t>O03984</t>
  </si>
  <si>
    <t>O03985</t>
  </si>
  <si>
    <t>O03986</t>
  </si>
  <si>
    <t>O03987</t>
  </si>
  <si>
    <t>O03988</t>
  </si>
  <si>
    <t>O03989</t>
  </si>
  <si>
    <t>O03990</t>
  </si>
  <si>
    <t>O03991</t>
  </si>
  <si>
    <t>O03992</t>
  </si>
  <si>
    <t>O03993</t>
  </si>
  <si>
    <t>O03994</t>
  </si>
  <si>
    <t>O03995</t>
  </si>
  <si>
    <t>O03996</t>
  </si>
  <si>
    <t>O03997</t>
  </si>
  <si>
    <t>O03998</t>
  </si>
  <si>
    <t>O03999</t>
  </si>
  <si>
    <t>O04000</t>
  </si>
  <si>
    <t>O04001</t>
  </si>
  <si>
    <t>O04002</t>
  </si>
  <si>
    <t>O04003</t>
  </si>
  <si>
    <t>O04004</t>
  </si>
  <si>
    <t>O04005</t>
  </si>
  <si>
    <t>O04006</t>
  </si>
  <si>
    <t>O04007</t>
  </si>
  <si>
    <t>O04008</t>
  </si>
  <si>
    <t>O04009</t>
  </si>
  <si>
    <t>O04010</t>
  </si>
  <si>
    <t>O04011</t>
  </si>
  <si>
    <t>O04012</t>
  </si>
  <si>
    <t>O04013</t>
  </si>
  <si>
    <t>O04014</t>
  </si>
  <si>
    <t>O04015</t>
  </si>
  <si>
    <t>O04016</t>
  </si>
  <si>
    <t>O04017</t>
  </si>
  <si>
    <t>O04018</t>
  </si>
  <si>
    <t>O04019</t>
  </si>
  <si>
    <t>O04020</t>
  </si>
  <si>
    <t>O04021</t>
  </si>
  <si>
    <t>O04022</t>
  </si>
  <si>
    <t>O04023</t>
  </si>
  <si>
    <t>O04024</t>
  </si>
  <si>
    <t>O04025</t>
  </si>
  <si>
    <t>O04026</t>
  </si>
  <si>
    <t>O04027</t>
  </si>
  <si>
    <t>O04028</t>
  </si>
  <si>
    <t>O04029</t>
  </si>
  <si>
    <t>O04030</t>
  </si>
  <si>
    <t>O04031</t>
  </si>
  <si>
    <t>O04032</t>
  </si>
  <si>
    <t>O04033</t>
  </si>
  <si>
    <t>O04034</t>
  </si>
  <si>
    <t>O04035</t>
  </si>
  <si>
    <t>O04036</t>
  </si>
  <si>
    <t>O04037</t>
  </si>
  <si>
    <t>O04038</t>
  </si>
  <si>
    <t>O04039</t>
  </si>
  <si>
    <t>O04040</t>
  </si>
  <si>
    <t>O04041</t>
  </si>
  <si>
    <t>O04042</t>
  </si>
  <si>
    <t>O04043</t>
  </si>
  <si>
    <t>O04044</t>
  </si>
  <si>
    <t>O04045</t>
  </si>
  <si>
    <t>O04046</t>
  </si>
  <si>
    <t>O04047</t>
  </si>
  <si>
    <t>O04048</t>
  </si>
  <si>
    <t>O04049</t>
  </si>
  <si>
    <t>O04050</t>
  </si>
  <si>
    <t>O04051</t>
  </si>
  <si>
    <t>O04052</t>
  </si>
  <si>
    <t>O04053</t>
  </si>
  <si>
    <t>O04054</t>
  </si>
  <si>
    <t>O04055</t>
  </si>
  <si>
    <t>O04056</t>
  </si>
  <si>
    <t>O04057</t>
  </si>
  <si>
    <t>O04058</t>
  </si>
  <si>
    <t>O04059</t>
  </si>
  <si>
    <t>O04060</t>
  </si>
  <si>
    <t>O04061</t>
  </si>
  <si>
    <t>O04062</t>
  </si>
  <si>
    <t>O04063</t>
  </si>
  <si>
    <t>O04064</t>
  </si>
  <si>
    <t>O04065</t>
  </si>
  <si>
    <t>O04066</t>
  </si>
  <si>
    <t>O04067</t>
  </si>
  <si>
    <t>O04068</t>
  </si>
  <si>
    <t>O04069</t>
  </si>
  <si>
    <t>O04070</t>
  </si>
  <si>
    <t>O04071</t>
  </si>
  <si>
    <t>O04072</t>
  </si>
  <si>
    <t>O04073</t>
  </si>
  <si>
    <t>O04074</t>
  </si>
  <si>
    <t>O04075</t>
  </si>
  <si>
    <t>O04076</t>
  </si>
  <si>
    <t>O04077</t>
  </si>
  <si>
    <t>O04078</t>
  </si>
  <si>
    <t>O04079</t>
  </si>
  <si>
    <t>O04080</t>
  </si>
  <si>
    <t>O04081</t>
  </si>
  <si>
    <t>O04082</t>
  </si>
  <si>
    <t>O04083</t>
  </si>
  <si>
    <t>O04084</t>
  </si>
  <si>
    <t>O04085</t>
  </si>
  <si>
    <t>O04086</t>
  </si>
  <si>
    <t>O04087</t>
  </si>
  <si>
    <t>O04088</t>
  </si>
  <si>
    <t>O04089</t>
  </si>
  <si>
    <t>O04090</t>
  </si>
  <si>
    <t>O04091</t>
  </si>
  <si>
    <t>O04092</t>
  </si>
  <si>
    <t>O04093</t>
  </si>
  <si>
    <t>O04094</t>
  </si>
  <si>
    <t>O04095</t>
  </si>
  <si>
    <t>O04096</t>
  </si>
  <si>
    <t>O04097</t>
  </si>
  <si>
    <t>O04098</t>
  </si>
  <si>
    <t>O04099</t>
  </si>
  <si>
    <t>O04100</t>
  </si>
  <si>
    <t>O04101</t>
  </si>
  <si>
    <t>O04102</t>
  </si>
  <si>
    <t>O04103</t>
  </si>
  <si>
    <t>O04104</t>
  </si>
  <si>
    <t>O04105</t>
  </si>
  <si>
    <t>O04106</t>
  </si>
  <si>
    <t>O04107</t>
  </si>
  <si>
    <t>O04108</t>
  </si>
  <si>
    <t>O04109</t>
  </si>
  <si>
    <t>O04110</t>
  </si>
  <si>
    <t>O04111</t>
  </si>
  <si>
    <t>O04112</t>
  </si>
  <si>
    <t>O04113</t>
  </si>
  <si>
    <t>O04114</t>
  </si>
  <si>
    <t>O04115</t>
  </si>
  <si>
    <t>O04116</t>
  </si>
  <si>
    <t>O04117</t>
  </si>
  <si>
    <t>O04118</t>
  </si>
  <si>
    <t>O04119</t>
  </si>
  <si>
    <t>O04120</t>
  </si>
  <si>
    <t>O04121</t>
  </si>
  <si>
    <t>O04122</t>
  </si>
  <si>
    <t>O04123</t>
  </si>
  <si>
    <t>O04124</t>
  </si>
  <si>
    <t>O04125</t>
  </si>
  <si>
    <t>O04126</t>
  </si>
  <si>
    <t>O04127</t>
  </si>
  <si>
    <t>O04128</t>
  </si>
  <si>
    <t>O04129</t>
  </si>
  <si>
    <t>O04130</t>
  </si>
  <si>
    <t>O04131</t>
  </si>
  <si>
    <t>O04132</t>
  </si>
  <si>
    <t>O04133</t>
  </si>
  <si>
    <t>O04134</t>
  </si>
  <si>
    <t>O04135</t>
  </si>
  <si>
    <t>O04136</t>
  </si>
  <si>
    <t>O04137</t>
  </si>
  <si>
    <t>O04138</t>
  </si>
  <si>
    <t>O04139</t>
  </si>
  <si>
    <t>O04140</t>
  </si>
  <si>
    <t>O04141</t>
  </si>
  <si>
    <t>O04142</t>
  </si>
  <si>
    <t>O04143</t>
  </si>
  <si>
    <t>O04144</t>
  </si>
  <si>
    <t>O04145</t>
  </si>
  <si>
    <t>O04146</t>
  </si>
  <si>
    <t>O04147</t>
  </si>
  <si>
    <t>O04148</t>
  </si>
  <si>
    <t>O04149</t>
  </si>
  <si>
    <t>O04150</t>
  </si>
  <si>
    <t>O04151</t>
  </si>
  <si>
    <t>O04152</t>
  </si>
  <si>
    <t>O04153</t>
  </si>
  <si>
    <t>O04154</t>
  </si>
  <si>
    <t>O04155</t>
  </si>
  <si>
    <t>O04156</t>
  </si>
  <si>
    <t>O04157</t>
  </si>
  <si>
    <t>O04158</t>
  </si>
  <si>
    <t>O04159</t>
  </si>
  <si>
    <t>O04160</t>
  </si>
  <si>
    <t>O04161</t>
  </si>
  <si>
    <t>O04162</t>
  </si>
  <si>
    <t>O04163</t>
  </si>
  <si>
    <t>O04164</t>
  </si>
  <si>
    <t>O04165</t>
  </si>
  <si>
    <t>O04166</t>
  </si>
  <si>
    <t>O04167</t>
  </si>
  <si>
    <t>O04168</t>
  </si>
  <si>
    <t>O04169</t>
  </si>
  <si>
    <t>O04170</t>
  </si>
  <si>
    <t>O04171</t>
  </si>
  <si>
    <t>O04172</t>
  </si>
  <si>
    <t>O04173</t>
  </si>
  <si>
    <t>O04174</t>
  </si>
  <si>
    <t>O04175</t>
  </si>
  <si>
    <t>O04176</t>
  </si>
  <si>
    <t>O04177</t>
  </si>
  <si>
    <t>O04178</t>
  </si>
  <si>
    <t>O04179</t>
  </si>
  <si>
    <t>O04180</t>
  </si>
  <si>
    <t>O04181</t>
  </si>
  <si>
    <t>O04182</t>
  </si>
  <si>
    <t>O04183</t>
  </si>
  <si>
    <t>O04184</t>
  </si>
  <si>
    <t>O04185</t>
  </si>
  <si>
    <t>O04186</t>
  </si>
  <si>
    <t>O04187</t>
  </si>
  <si>
    <t>O04188</t>
  </si>
  <si>
    <t>O04189</t>
  </si>
  <si>
    <t>O04190</t>
  </si>
  <si>
    <t>O04191</t>
  </si>
  <si>
    <t>O04192</t>
  </si>
  <si>
    <t>O04193</t>
  </si>
  <si>
    <t>O04194</t>
  </si>
  <si>
    <t>O04195</t>
  </si>
  <si>
    <t>O04196</t>
  </si>
  <si>
    <t>O04197</t>
  </si>
  <si>
    <t>O04198</t>
  </si>
  <si>
    <t>O04199</t>
  </si>
  <si>
    <t>O04200</t>
  </si>
  <si>
    <t>O04201</t>
  </si>
  <si>
    <t>O04202</t>
  </si>
  <si>
    <t>O04203</t>
  </si>
  <si>
    <t>O04204</t>
  </si>
  <si>
    <t>O04205</t>
  </si>
  <si>
    <t>O04206</t>
  </si>
  <si>
    <t>O04207</t>
  </si>
  <si>
    <t>O04208</t>
  </si>
  <si>
    <t>O04209</t>
  </si>
  <si>
    <t>O04210</t>
  </si>
  <si>
    <t>O04211</t>
  </si>
  <si>
    <t>O04212</t>
  </si>
  <si>
    <t>O04213</t>
  </si>
  <si>
    <t>O04214</t>
  </si>
  <si>
    <t>O04215</t>
  </si>
  <si>
    <t>O04216</t>
  </si>
  <si>
    <t>O04217</t>
  </si>
  <si>
    <t>O04218</t>
  </si>
  <si>
    <t>O04219</t>
  </si>
  <si>
    <t>O04220</t>
  </si>
  <si>
    <t>O04221</t>
  </si>
  <si>
    <t>O04222</t>
  </si>
  <si>
    <t>O04223</t>
  </si>
  <si>
    <t>O04224</t>
  </si>
  <si>
    <t>O04225</t>
  </si>
  <si>
    <t>O04226</t>
  </si>
  <si>
    <t>O04227</t>
  </si>
  <si>
    <t>O04228</t>
  </si>
  <si>
    <t>O04229</t>
  </si>
  <si>
    <t>O04230</t>
  </si>
  <si>
    <t>O04231</t>
  </si>
  <si>
    <t>O04232</t>
  </si>
  <si>
    <t>O04233</t>
  </si>
  <si>
    <t>O04234</t>
  </si>
  <si>
    <t>O04235</t>
  </si>
  <si>
    <t>O04236</t>
  </si>
  <si>
    <t>O04237</t>
  </si>
  <si>
    <t>O04238</t>
  </si>
  <si>
    <t>O04239</t>
  </si>
  <si>
    <t>O04240</t>
  </si>
  <si>
    <t>O04241</t>
  </si>
  <si>
    <t>O04242</t>
  </si>
  <si>
    <t>O04243</t>
  </si>
  <si>
    <t>O04244</t>
  </si>
  <si>
    <t>O04245</t>
  </si>
  <si>
    <t>O04246</t>
  </si>
  <si>
    <t>O04247</t>
  </si>
  <si>
    <t>O04248</t>
  </si>
  <si>
    <t>O04249</t>
  </si>
  <si>
    <t>O04250</t>
  </si>
  <si>
    <t>O04251</t>
  </si>
  <si>
    <t>O04252</t>
  </si>
  <si>
    <t>O04253</t>
  </si>
  <si>
    <t>O04254</t>
  </si>
  <si>
    <t>O04255</t>
  </si>
  <si>
    <t>O04256</t>
  </si>
  <si>
    <t>O04257</t>
  </si>
  <si>
    <t>O04258</t>
  </si>
  <si>
    <t>O04259</t>
  </si>
  <si>
    <t>O04260</t>
  </si>
  <si>
    <t>O04261</t>
  </si>
  <si>
    <t>O04262</t>
  </si>
  <si>
    <t>O04263</t>
  </si>
  <si>
    <t>O04264</t>
  </si>
  <si>
    <t>O04265</t>
  </si>
  <si>
    <t>O04266</t>
  </si>
  <si>
    <t>O04267</t>
  </si>
  <si>
    <t>O04268</t>
  </si>
  <si>
    <t>O04269</t>
  </si>
  <si>
    <t>O04270</t>
  </si>
  <si>
    <t>O04271</t>
  </si>
  <si>
    <t>O04272</t>
  </si>
  <si>
    <t>O04273</t>
  </si>
  <si>
    <t>O04274</t>
  </si>
  <si>
    <t>O04275</t>
  </si>
  <si>
    <t>O04276</t>
  </si>
  <si>
    <t>O04277</t>
  </si>
  <si>
    <t>O04278</t>
  </si>
  <si>
    <t>O04279</t>
  </si>
  <si>
    <t>O04280</t>
  </si>
  <si>
    <t>O04281</t>
  </si>
  <si>
    <t>O04282</t>
  </si>
  <si>
    <t>O04283</t>
  </si>
  <si>
    <t>O04284</t>
  </si>
  <si>
    <t>O04285</t>
  </si>
  <si>
    <t>O04286</t>
  </si>
  <si>
    <t>O04287</t>
  </si>
  <si>
    <t>O04288</t>
  </si>
  <si>
    <t>O04289</t>
  </si>
  <si>
    <t>O04290</t>
  </si>
  <si>
    <t>O04291</t>
  </si>
  <si>
    <t>O04292</t>
  </si>
  <si>
    <t>O04293</t>
  </si>
  <si>
    <t>O04294</t>
  </si>
  <si>
    <t>O04295</t>
  </si>
  <si>
    <t>O04296</t>
  </si>
  <si>
    <t>O04297</t>
  </si>
  <si>
    <t>O04298</t>
  </si>
  <si>
    <t>O04299</t>
  </si>
  <si>
    <t>O04300</t>
  </si>
  <si>
    <t>O04301</t>
  </si>
  <si>
    <t>O04302</t>
  </si>
  <si>
    <t>O04303</t>
  </si>
  <si>
    <t>O04304</t>
  </si>
  <si>
    <t>O04305</t>
  </si>
  <si>
    <t>O04306</t>
  </si>
  <si>
    <t>O04307</t>
  </si>
  <si>
    <t>O04308</t>
  </si>
  <si>
    <t>O04309</t>
  </si>
  <si>
    <t>O04310</t>
  </si>
  <si>
    <t>O04311</t>
  </si>
  <si>
    <t>O04312</t>
  </si>
  <si>
    <t>O04313</t>
  </si>
  <si>
    <t>O04314</t>
  </si>
  <si>
    <t>O04315</t>
  </si>
  <si>
    <t>O04316</t>
  </si>
  <si>
    <t>O04317</t>
  </si>
  <si>
    <t>O04318</t>
  </si>
  <si>
    <t>O04319</t>
  </si>
  <si>
    <t>O04320</t>
  </si>
  <si>
    <t>O04321</t>
  </si>
  <si>
    <t>O04322</t>
  </si>
  <si>
    <t>O04323</t>
  </si>
  <si>
    <t>O04324</t>
  </si>
  <si>
    <t>O04325</t>
  </si>
  <si>
    <t>O04326</t>
  </si>
  <si>
    <t>O04327</t>
  </si>
  <si>
    <t>O04328</t>
  </si>
  <si>
    <t>O04329</t>
  </si>
  <si>
    <t>O04330</t>
  </si>
  <si>
    <t>O04331</t>
  </si>
  <si>
    <t>O04332</t>
  </si>
  <si>
    <t>O04333</t>
  </si>
  <si>
    <t>O04334</t>
  </si>
  <si>
    <t>O04335</t>
  </si>
  <si>
    <t>O04336</t>
  </si>
  <si>
    <t>O04337</t>
  </si>
  <si>
    <t>O04338</t>
  </si>
  <si>
    <t>O04339</t>
  </si>
  <si>
    <t>O04340</t>
  </si>
  <si>
    <t>O04341</t>
  </si>
  <si>
    <t>O04342</t>
  </si>
  <si>
    <t>O04343</t>
  </si>
  <si>
    <t>O04344</t>
  </si>
  <si>
    <t>O04345</t>
  </si>
  <si>
    <t>O04346</t>
  </si>
  <si>
    <t>O04347</t>
  </si>
  <si>
    <t>O04348</t>
  </si>
  <si>
    <t>O04349</t>
  </si>
  <si>
    <t>O04350</t>
  </si>
  <si>
    <t>O04351</t>
  </si>
  <si>
    <t>O04352</t>
  </si>
  <si>
    <t>O04353</t>
  </si>
  <si>
    <t>O04354</t>
  </si>
  <si>
    <t>O04355</t>
  </si>
  <si>
    <t>O04356</t>
  </si>
  <si>
    <t>O04357</t>
  </si>
  <si>
    <t>O04358</t>
  </si>
  <si>
    <t>O04359</t>
  </si>
  <si>
    <t>O04360</t>
  </si>
  <si>
    <t>O04361</t>
  </si>
  <si>
    <t>O04362</t>
  </si>
  <si>
    <t>O04363</t>
  </si>
  <si>
    <t>O04364</t>
  </si>
  <si>
    <t>O04365</t>
  </si>
  <si>
    <t>O04366</t>
  </si>
  <si>
    <t>O04367</t>
  </si>
  <si>
    <t>O04368</t>
  </si>
  <si>
    <t>O04369</t>
  </si>
  <si>
    <t>O04370</t>
  </si>
  <si>
    <t>O04371</t>
  </si>
  <si>
    <t>O04372</t>
  </si>
  <si>
    <t>O04373</t>
  </si>
  <si>
    <t>O04374</t>
  </si>
  <si>
    <t>O04375</t>
  </si>
  <si>
    <t>O04376</t>
  </si>
  <si>
    <t>O04377</t>
  </si>
  <si>
    <t>O04378</t>
  </si>
  <si>
    <t>O04379</t>
  </si>
  <si>
    <t>O04380</t>
  </si>
  <si>
    <t>O04381</t>
  </si>
  <si>
    <t>O04382</t>
  </si>
  <si>
    <t>O04383</t>
  </si>
  <si>
    <t>O04384</t>
  </si>
  <si>
    <t>O04385</t>
  </si>
  <si>
    <t>O04386</t>
  </si>
  <si>
    <t>O04387</t>
  </si>
  <si>
    <t>O04388</t>
  </si>
  <si>
    <t>O04389</t>
  </si>
  <si>
    <t>O04390</t>
  </si>
  <si>
    <t>O04391</t>
  </si>
  <si>
    <t>O04392</t>
  </si>
  <si>
    <t>O04393</t>
  </si>
  <si>
    <t>O04394</t>
  </si>
  <si>
    <t>O04395</t>
  </si>
  <si>
    <t>O04396</t>
  </si>
  <si>
    <t>O04397</t>
  </si>
  <si>
    <t>O04398</t>
  </si>
  <si>
    <t>O04399</t>
  </si>
  <si>
    <t>O04400</t>
  </si>
  <si>
    <t>O04401</t>
  </si>
  <si>
    <t>O04402</t>
  </si>
  <si>
    <t>O04403</t>
  </si>
  <si>
    <t>O04404</t>
  </si>
  <si>
    <t>O04405</t>
  </si>
  <si>
    <t>O04406</t>
  </si>
  <si>
    <t>O04407</t>
  </si>
  <si>
    <t>O04408</t>
  </si>
  <si>
    <t>O04409</t>
  </si>
  <si>
    <t>O04410</t>
  </si>
  <si>
    <t>O04411</t>
  </si>
  <si>
    <t>O04412</t>
  </si>
  <si>
    <t>O04413</t>
  </si>
  <si>
    <t>O04414</t>
  </si>
  <si>
    <t>O04415</t>
  </si>
  <si>
    <t>O04416</t>
  </si>
  <si>
    <t>O04417</t>
  </si>
  <si>
    <t>O04418</t>
  </si>
  <si>
    <t>O04419</t>
  </si>
  <si>
    <t>O04420</t>
  </si>
  <si>
    <t>O04421</t>
  </si>
  <si>
    <t>O04422</t>
  </si>
  <si>
    <t>O04423</t>
  </si>
  <si>
    <t>O04424</t>
  </si>
  <si>
    <t>O04425</t>
  </si>
  <si>
    <t>O04426</t>
  </si>
  <si>
    <t>O04427</t>
  </si>
  <si>
    <t>O04428</t>
  </si>
  <si>
    <t>O04429</t>
  </si>
  <si>
    <t>O04430</t>
  </si>
  <si>
    <t>O04431</t>
  </si>
  <si>
    <t>O04432</t>
  </si>
  <si>
    <t>O04433</t>
  </si>
  <si>
    <t>O04434</t>
  </si>
  <si>
    <t>O04435</t>
  </si>
  <si>
    <t>O04436</t>
  </si>
  <si>
    <t>O04437</t>
  </si>
  <si>
    <t>O04438</t>
  </si>
  <si>
    <t>O04439</t>
  </si>
  <si>
    <t>O04440</t>
  </si>
  <si>
    <t>O04441</t>
  </si>
  <si>
    <t>O04442</t>
  </si>
  <si>
    <t>O04443</t>
  </si>
  <si>
    <t>O04444</t>
  </si>
  <si>
    <t>O04445</t>
  </si>
  <si>
    <t>O04446</t>
  </si>
  <si>
    <t>O04447</t>
  </si>
  <si>
    <t>O04448</t>
  </si>
  <si>
    <t>O04449</t>
  </si>
  <si>
    <t>O04450</t>
  </si>
  <si>
    <t>O04451</t>
  </si>
  <si>
    <t>O04452</t>
  </si>
  <si>
    <t>O04453</t>
  </si>
  <si>
    <t>O04454</t>
  </si>
  <si>
    <t>O04455</t>
  </si>
  <si>
    <t>O04456</t>
  </si>
  <si>
    <t>O04457</t>
  </si>
  <si>
    <t>O04458</t>
  </si>
  <si>
    <t>O04459</t>
  </si>
  <si>
    <t>O04460</t>
  </si>
  <si>
    <t>O04461</t>
  </si>
  <si>
    <t>O04462</t>
  </si>
  <si>
    <t>O04463</t>
  </si>
  <si>
    <t>O04464</t>
  </si>
  <si>
    <t>O04465</t>
  </si>
  <si>
    <t>O04466</t>
  </si>
  <si>
    <t>O04467</t>
  </si>
  <si>
    <t>O04468</t>
  </si>
  <si>
    <t>O04469</t>
  </si>
  <si>
    <t>O04470</t>
  </si>
  <si>
    <t>O04471</t>
  </si>
  <si>
    <t>O04472</t>
  </si>
  <si>
    <t>O04473</t>
  </si>
  <si>
    <t>O04474</t>
  </si>
  <si>
    <t>O04475</t>
  </si>
  <si>
    <t>O04476</t>
  </si>
  <si>
    <t>O04477</t>
  </si>
  <si>
    <t>O04478</t>
  </si>
  <si>
    <t>O04479</t>
  </si>
  <si>
    <t>O04480</t>
  </si>
  <si>
    <t>O04481</t>
  </si>
  <si>
    <t>O04482</t>
  </si>
  <si>
    <t>O04483</t>
  </si>
  <si>
    <t>O04484</t>
  </si>
  <si>
    <t>O04485</t>
  </si>
  <si>
    <t>O04486</t>
  </si>
  <si>
    <t>O04487</t>
  </si>
  <si>
    <t>O04488</t>
  </si>
  <si>
    <t>O04489</t>
  </si>
  <si>
    <t>O04490</t>
  </si>
  <si>
    <t>O04491</t>
  </si>
  <si>
    <t>O04492</t>
  </si>
  <si>
    <t>O04493</t>
  </si>
  <si>
    <t>O04494</t>
  </si>
  <si>
    <t>O04495</t>
  </si>
  <si>
    <t>O04496</t>
  </si>
  <si>
    <t>O04497</t>
  </si>
  <si>
    <t>O04498</t>
  </si>
  <si>
    <t>O04499</t>
  </si>
  <si>
    <t>O04500</t>
  </si>
  <si>
    <t>O04501</t>
  </si>
  <si>
    <t>O04502</t>
  </si>
  <si>
    <t>O04503</t>
  </si>
  <si>
    <t>O04504</t>
  </si>
  <si>
    <t>O04505</t>
  </si>
  <si>
    <t>O04506</t>
  </si>
  <si>
    <t>O04507</t>
  </si>
  <si>
    <t>O04508</t>
  </si>
  <si>
    <t>O04509</t>
  </si>
  <si>
    <t>O04510</t>
  </si>
  <si>
    <t>O04511</t>
  </si>
  <si>
    <t>O04512</t>
  </si>
  <si>
    <t>O04513</t>
  </si>
  <si>
    <t>O04514</t>
  </si>
  <si>
    <t>O04515</t>
  </si>
  <si>
    <t>O04516</t>
  </si>
  <si>
    <t>O04517</t>
  </si>
  <si>
    <t>O04518</t>
  </si>
  <si>
    <t>O04519</t>
  </si>
  <si>
    <t>O04520</t>
  </si>
  <si>
    <t>O04521</t>
  </si>
  <si>
    <t>O04522</t>
  </si>
  <si>
    <t>O04523</t>
  </si>
  <si>
    <t>O04524</t>
  </si>
  <si>
    <t>O04525</t>
  </si>
  <si>
    <t>O04526</t>
  </si>
  <si>
    <t>O04527</t>
  </si>
  <si>
    <t>O04528</t>
  </si>
  <si>
    <t>O04529</t>
  </si>
  <si>
    <t>O04530</t>
  </si>
  <si>
    <t>O04531</t>
  </si>
  <si>
    <t>O04532</t>
  </si>
  <si>
    <t>O04533</t>
  </si>
  <si>
    <t>O04534</t>
  </si>
  <si>
    <t>O04535</t>
  </si>
  <si>
    <t>O04536</t>
  </si>
  <si>
    <t>O04537</t>
  </si>
  <si>
    <t>O04538</t>
  </si>
  <si>
    <t>O04539</t>
  </si>
  <si>
    <t>O04540</t>
  </si>
  <si>
    <t>O04541</t>
  </si>
  <si>
    <t>O04542</t>
  </si>
  <si>
    <t>O04543</t>
  </si>
  <si>
    <t>O04544</t>
  </si>
  <si>
    <t>O04545</t>
  </si>
  <si>
    <t>O04546</t>
  </si>
  <si>
    <t>O04547</t>
  </si>
  <si>
    <t>O04548</t>
  </si>
  <si>
    <t>O04549</t>
  </si>
  <si>
    <t>O04550</t>
  </si>
  <si>
    <t>O04551</t>
  </si>
  <si>
    <t>O04552</t>
  </si>
  <si>
    <t>O04553</t>
  </si>
  <si>
    <t>O04554</t>
  </si>
  <si>
    <t>O04555</t>
  </si>
  <si>
    <t>O04556</t>
  </si>
  <si>
    <t>O04557</t>
  </si>
  <si>
    <t>O04558</t>
  </si>
  <si>
    <t>O04559</t>
  </si>
  <si>
    <t>O04560</t>
  </si>
  <si>
    <t>O04561</t>
  </si>
  <si>
    <t>O04562</t>
  </si>
  <si>
    <t>O04563</t>
  </si>
  <si>
    <t>O04564</t>
  </si>
  <si>
    <t>O04565</t>
  </si>
  <si>
    <t>O04566</t>
  </si>
  <si>
    <t>O04567</t>
  </si>
  <si>
    <t>O04568</t>
  </si>
  <si>
    <t>O04569</t>
  </si>
  <si>
    <t>O04570</t>
  </si>
  <si>
    <t>O04571</t>
  </si>
  <si>
    <t>O04572</t>
  </si>
  <si>
    <t>O04573</t>
  </si>
  <si>
    <t>O04574</t>
  </si>
  <si>
    <t>O04575</t>
  </si>
  <si>
    <t>O04576</t>
  </si>
  <si>
    <t>O04577</t>
  </si>
  <si>
    <t>O04578</t>
  </si>
  <si>
    <t>O04579</t>
  </si>
  <si>
    <t>O04580</t>
  </si>
  <si>
    <t>O04581</t>
  </si>
  <si>
    <t>O04582</t>
  </si>
  <si>
    <t>O04583</t>
  </si>
  <si>
    <t>O04584</t>
  </si>
  <si>
    <t>O04585</t>
  </si>
  <si>
    <t>O04586</t>
  </si>
  <si>
    <t>O04587</t>
  </si>
  <si>
    <t>O04588</t>
  </si>
  <si>
    <t>O04589</t>
  </si>
  <si>
    <t>O04590</t>
  </si>
  <si>
    <t>O04591</t>
  </si>
  <si>
    <t>O04592</t>
  </si>
  <si>
    <t>O04593</t>
  </si>
  <si>
    <t>O04594</t>
  </si>
  <si>
    <t>O04595</t>
  </si>
  <si>
    <t>O04596</t>
  </si>
  <si>
    <t>O04597</t>
  </si>
  <si>
    <t>O04598</t>
  </si>
  <si>
    <t>O04599</t>
  </si>
  <si>
    <t>O04600</t>
  </si>
  <si>
    <t>O04601</t>
  </si>
  <si>
    <t>O04602</t>
  </si>
  <si>
    <t>O04603</t>
  </si>
  <si>
    <t>O04604</t>
  </si>
  <si>
    <t>O04605</t>
  </si>
  <si>
    <t>O04606</t>
  </si>
  <si>
    <t>O04607</t>
  </si>
  <si>
    <t>O04608</t>
  </si>
  <si>
    <t>O04609</t>
  </si>
  <si>
    <t>O04610</t>
  </si>
  <si>
    <t>O04611</t>
  </si>
  <si>
    <t>O04612</t>
  </si>
  <si>
    <t>O04613</t>
  </si>
  <si>
    <t>O04614</t>
  </si>
  <si>
    <t>O04615</t>
  </si>
  <si>
    <t>O04616</t>
  </si>
  <si>
    <t>O04617</t>
  </si>
  <si>
    <t>O04618</t>
  </si>
  <si>
    <t>O04619</t>
  </si>
  <si>
    <t>O04620</t>
  </si>
  <si>
    <t>O04621</t>
  </si>
  <si>
    <t>O04622</t>
  </si>
  <si>
    <t>O04623</t>
  </si>
  <si>
    <t>O04624</t>
  </si>
  <si>
    <t>O04625</t>
  </si>
  <si>
    <t>O04626</t>
  </si>
  <si>
    <t>O04627</t>
  </si>
  <si>
    <t>O04628</t>
  </si>
  <si>
    <t>O04629</t>
  </si>
  <si>
    <t>O04630</t>
  </si>
  <si>
    <t>O04631</t>
  </si>
  <si>
    <t>O04632</t>
  </si>
  <si>
    <t>O04633</t>
  </si>
  <si>
    <t>O04634</t>
  </si>
  <si>
    <t>O04635</t>
  </si>
  <si>
    <t>O04636</t>
  </si>
  <si>
    <t>O04637</t>
  </si>
  <si>
    <t>O04638</t>
  </si>
  <si>
    <t>O04639</t>
  </si>
  <si>
    <t>O04640</t>
  </si>
  <si>
    <t>O04641</t>
  </si>
  <si>
    <t>O04642</t>
  </si>
  <si>
    <t>O04643</t>
  </si>
  <si>
    <t>O04644</t>
  </si>
  <si>
    <t>O04645</t>
  </si>
  <si>
    <t>O04646</t>
  </si>
  <si>
    <t>O04647</t>
  </si>
  <si>
    <t>O04648</t>
  </si>
  <si>
    <t>O04649</t>
  </si>
  <si>
    <t>O04650</t>
  </si>
  <si>
    <t>O04651</t>
  </si>
  <si>
    <t>O04652</t>
  </si>
  <si>
    <t>O04653</t>
  </si>
  <si>
    <t>O04654</t>
  </si>
  <si>
    <t>O04655</t>
  </si>
  <si>
    <t>O04656</t>
  </si>
  <si>
    <t>O04657</t>
  </si>
  <si>
    <t>O04658</t>
  </si>
  <si>
    <t>O04659</t>
  </si>
  <si>
    <t>O04660</t>
  </si>
  <si>
    <t>O04661</t>
  </si>
  <si>
    <t>O04662</t>
  </si>
  <si>
    <t>O04663</t>
  </si>
  <si>
    <t>O04664</t>
  </si>
  <si>
    <t>O04665</t>
  </si>
  <si>
    <t>O04666</t>
  </si>
  <si>
    <t>O04667</t>
  </si>
  <si>
    <t>O04668</t>
  </si>
  <si>
    <t>O04669</t>
  </si>
  <si>
    <t>O04670</t>
  </si>
  <si>
    <t>O04671</t>
  </si>
  <si>
    <t>O04672</t>
  </si>
  <si>
    <t>O04673</t>
  </si>
  <si>
    <t>O04674</t>
  </si>
  <si>
    <t>O04675</t>
  </si>
  <si>
    <t>O04676</t>
  </si>
  <si>
    <t>O04677</t>
  </si>
  <si>
    <t>O04678</t>
  </si>
  <si>
    <t>O04679</t>
  </si>
  <si>
    <t>O04680</t>
  </si>
  <si>
    <t>O04681</t>
  </si>
  <si>
    <t>O04682</t>
  </si>
  <si>
    <t>O04683</t>
  </si>
  <si>
    <t>O04684</t>
  </si>
  <si>
    <t>O04685</t>
  </si>
  <si>
    <t>O04686</t>
  </si>
  <si>
    <t>O04687</t>
  </si>
  <si>
    <t>O04688</t>
  </si>
  <si>
    <t>O04689</t>
  </si>
  <si>
    <t>O04690</t>
  </si>
  <si>
    <t>O04691</t>
  </si>
  <si>
    <t>O04692</t>
  </si>
  <si>
    <t>O04693</t>
  </si>
  <si>
    <t>O04694</t>
  </si>
  <si>
    <t>O04695</t>
  </si>
  <si>
    <t>O04696</t>
  </si>
  <si>
    <t>O04697</t>
  </si>
  <si>
    <t>O04698</t>
  </si>
  <si>
    <t>O04699</t>
  </si>
  <si>
    <t>O04700</t>
  </si>
  <si>
    <t>O04701</t>
  </si>
  <si>
    <t>O04702</t>
  </si>
  <si>
    <t>O04703</t>
  </si>
  <si>
    <t>O04704</t>
  </si>
  <si>
    <t>O04705</t>
  </si>
  <si>
    <t>O04706</t>
  </si>
  <si>
    <t>O04707</t>
  </si>
  <si>
    <t>O04708</t>
  </si>
  <si>
    <t>O04709</t>
  </si>
  <si>
    <t>O04710</t>
  </si>
  <si>
    <t>O04711</t>
  </si>
  <si>
    <t>O04712</t>
  </si>
  <si>
    <t>O04713</t>
  </si>
  <si>
    <t>O04714</t>
  </si>
  <si>
    <t>O04715</t>
  </si>
  <si>
    <t>O04716</t>
  </si>
  <si>
    <t>O04717</t>
  </si>
  <si>
    <t>O04718</t>
  </si>
  <si>
    <t>O04719</t>
  </si>
  <si>
    <t>O04720</t>
  </si>
  <si>
    <t>O04721</t>
  </si>
  <si>
    <t>O04722</t>
  </si>
  <si>
    <t>O04723</t>
  </si>
  <si>
    <t>O04724</t>
  </si>
  <si>
    <t>O04725</t>
  </si>
  <si>
    <t>O04726</t>
  </si>
  <si>
    <t>O04727</t>
  </si>
  <si>
    <t>O04728</t>
  </si>
  <si>
    <t>O04729</t>
  </si>
  <si>
    <t>O04730</t>
  </si>
  <si>
    <t>O04731</t>
  </si>
  <si>
    <t>O04732</t>
  </si>
  <si>
    <t>O04733</t>
  </si>
  <si>
    <t>O04734</t>
  </si>
  <si>
    <t>O04735</t>
  </si>
  <si>
    <t>O04736</t>
  </si>
  <si>
    <t>O04737</t>
  </si>
  <si>
    <t>O04738</t>
  </si>
  <si>
    <t>O04739</t>
  </si>
  <si>
    <t>O04740</t>
  </si>
  <si>
    <t>O04741</t>
  </si>
  <si>
    <t>O04742</t>
  </si>
  <si>
    <t>O04743</t>
  </si>
  <si>
    <t>O04744</t>
  </si>
  <si>
    <t>O04745</t>
  </si>
  <si>
    <t>O04746</t>
  </si>
  <si>
    <t>O04747</t>
  </si>
  <si>
    <t>O04748</t>
  </si>
  <si>
    <t>O04749</t>
  </si>
  <si>
    <t>O04750</t>
  </si>
  <si>
    <t>O04751</t>
  </si>
  <si>
    <t>O04752</t>
  </si>
  <si>
    <t>O04753</t>
  </si>
  <si>
    <t>O04754</t>
  </si>
  <si>
    <t>O04755</t>
  </si>
  <si>
    <t>O04756</t>
  </si>
  <si>
    <t>O04757</t>
  </si>
  <si>
    <t>O04758</t>
  </si>
  <si>
    <t>O04759</t>
  </si>
  <si>
    <t>O04760</t>
  </si>
  <si>
    <t>O04761</t>
  </si>
  <si>
    <t>O04762</t>
  </si>
  <si>
    <t>O04763</t>
  </si>
  <si>
    <t>O04764</t>
  </si>
  <si>
    <t>O04765</t>
  </si>
  <si>
    <t>O04766</t>
  </si>
  <si>
    <t>O04767</t>
  </si>
  <si>
    <t>O04768</t>
  </si>
  <si>
    <t>O04769</t>
  </si>
  <si>
    <t>O04770</t>
  </si>
  <si>
    <t>O04771</t>
  </si>
  <si>
    <t>O04772</t>
  </si>
  <si>
    <t>O04773</t>
  </si>
  <si>
    <t>O04774</t>
  </si>
  <si>
    <t>O04775</t>
  </si>
  <si>
    <t>O04776</t>
  </si>
  <si>
    <t>O04777</t>
  </si>
  <si>
    <t>O04778</t>
  </si>
  <si>
    <t>O04779</t>
  </si>
  <si>
    <t>O04780</t>
  </si>
  <si>
    <t>O04781</t>
  </si>
  <si>
    <t>O04782</t>
  </si>
  <si>
    <t>O04783</t>
  </si>
  <si>
    <t>O04784</t>
  </si>
  <si>
    <t>O04785</t>
  </si>
  <si>
    <t>O04786</t>
  </si>
  <si>
    <t>O04787</t>
  </si>
  <si>
    <t>O04788</t>
  </si>
  <si>
    <t>O04789</t>
  </si>
  <si>
    <t>O04790</t>
  </si>
  <si>
    <t>O04791</t>
  </si>
  <si>
    <t>O04792</t>
  </si>
  <si>
    <t>O04793</t>
  </si>
  <si>
    <t>O04794</t>
  </si>
  <si>
    <t>O04795</t>
  </si>
  <si>
    <t>O04796</t>
  </si>
  <si>
    <t>O04797</t>
  </si>
  <si>
    <t>O04798</t>
  </si>
  <si>
    <t>O04799</t>
  </si>
  <si>
    <t>O04800</t>
  </si>
  <si>
    <t>O04801</t>
  </si>
  <si>
    <t>O04802</t>
  </si>
  <si>
    <t>O04803</t>
  </si>
  <si>
    <t>O04804</t>
  </si>
  <si>
    <t>O04805</t>
  </si>
  <si>
    <t>O04806</t>
  </si>
  <si>
    <t>O04807</t>
  </si>
  <si>
    <t>O04808</t>
  </si>
  <si>
    <t>O04809</t>
  </si>
  <si>
    <t>O04810</t>
  </si>
  <si>
    <t>O04811</t>
  </si>
  <si>
    <t>O04812</t>
  </si>
  <si>
    <t>O04813</t>
  </si>
  <si>
    <t>O04814</t>
  </si>
  <si>
    <t>O04815</t>
  </si>
  <si>
    <t>O04816</t>
  </si>
  <si>
    <t>O04817</t>
  </si>
  <si>
    <t>O04818</t>
  </si>
  <si>
    <t>O04819</t>
  </si>
  <si>
    <t>O04820</t>
  </si>
  <si>
    <t>O04821</t>
  </si>
  <si>
    <t>O04822</t>
  </si>
  <si>
    <t>O04823</t>
  </si>
  <si>
    <t>O04824</t>
  </si>
  <si>
    <t>O04825</t>
  </si>
  <si>
    <t>O04826</t>
  </si>
  <si>
    <t>O04827</t>
  </si>
  <si>
    <t>O04828</t>
  </si>
  <si>
    <t>O04829</t>
  </si>
  <si>
    <t>O04830</t>
  </si>
  <si>
    <t>O04831</t>
  </si>
  <si>
    <t>O04832</t>
  </si>
  <si>
    <t>O04833</t>
  </si>
  <si>
    <t>O04834</t>
  </si>
  <si>
    <t>O04835</t>
  </si>
  <si>
    <t>O04836</t>
  </si>
  <si>
    <t>O04837</t>
  </si>
  <si>
    <t>O04838</t>
  </si>
  <si>
    <t>O04839</t>
  </si>
  <si>
    <t>O04840</t>
  </si>
  <si>
    <t>O04841</t>
  </si>
  <si>
    <t>O04842</t>
  </si>
  <si>
    <t>O04843</t>
  </si>
  <si>
    <t>O04844</t>
  </si>
  <si>
    <t>O04845</t>
  </si>
  <si>
    <t>O04846</t>
  </si>
  <si>
    <t>O04847</t>
  </si>
  <si>
    <t>O04848</t>
  </si>
  <si>
    <t>O04849</t>
  </si>
  <si>
    <t>O04850</t>
  </si>
  <si>
    <t>O04851</t>
  </si>
  <si>
    <t>O04852</t>
  </si>
  <si>
    <t>O04853</t>
  </si>
  <si>
    <t>O04854</t>
  </si>
  <si>
    <t>O04855</t>
  </si>
  <si>
    <t>O04856</t>
  </si>
  <si>
    <t>O04857</t>
  </si>
  <si>
    <t>O04858</t>
  </si>
  <si>
    <t>O04859</t>
  </si>
  <si>
    <t>O04860</t>
  </si>
  <si>
    <t>O04861</t>
  </si>
  <si>
    <t>O04862</t>
  </si>
  <si>
    <t>O04863</t>
  </si>
  <si>
    <t>O04864</t>
  </si>
  <si>
    <t>O04865</t>
  </si>
  <si>
    <t>O04866</t>
  </si>
  <si>
    <t>O04867</t>
  </si>
  <si>
    <t>O04868</t>
  </si>
  <si>
    <t>O04869</t>
  </si>
  <si>
    <t>O04870</t>
  </si>
  <si>
    <t>O04871</t>
  </si>
  <si>
    <t>O04872</t>
  </si>
  <si>
    <t>O04873</t>
  </si>
  <si>
    <t>O04874</t>
  </si>
  <si>
    <t>O04875</t>
  </si>
  <si>
    <t>O04876</t>
  </si>
  <si>
    <t>O04877</t>
  </si>
  <si>
    <t>O04878</t>
  </si>
  <si>
    <t>O04879</t>
  </si>
  <si>
    <t>O04880</t>
  </si>
  <si>
    <t>O04881</t>
  </si>
  <si>
    <t>O04882</t>
  </si>
  <si>
    <t>O04883</t>
  </si>
  <si>
    <t>O04884</t>
  </si>
  <si>
    <t>O04885</t>
  </si>
  <si>
    <t>O04886</t>
  </si>
  <si>
    <t>O04887</t>
  </si>
  <si>
    <t>O04888</t>
  </si>
  <si>
    <t>O04889</t>
  </si>
  <si>
    <t>O04890</t>
  </si>
  <si>
    <t>O04891</t>
  </si>
  <si>
    <t>O04892</t>
  </si>
  <si>
    <t>O04893</t>
  </si>
  <si>
    <t>O04894</t>
  </si>
  <si>
    <t>O04895</t>
  </si>
  <si>
    <t>O04896</t>
  </si>
  <si>
    <t>O04897</t>
  </si>
  <si>
    <t>O04898</t>
  </si>
  <si>
    <t>O04899</t>
  </si>
  <si>
    <t>O04900</t>
  </si>
  <si>
    <t>O04901</t>
  </si>
  <si>
    <t>O04902</t>
  </si>
  <si>
    <t>O04903</t>
  </si>
  <si>
    <t>O04904</t>
  </si>
  <si>
    <t>O04905</t>
  </si>
  <si>
    <t>O04906</t>
  </si>
  <si>
    <t>O04907</t>
  </si>
  <si>
    <t>O04908</t>
  </si>
  <si>
    <t>O04909</t>
  </si>
  <si>
    <t>O04910</t>
  </si>
  <si>
    <t>O04911</t>
  </si>
  <si>
    <t>O04912</t>
  </si>
  <si>
    <t>O04913</t>
  </si>
  <si>
    <t>O04914</t>
  </si>
  <si>
    <t>O04915</t>
  </si>
  <si>
    <t>O04916</t>
  </si>
  <si>
    <t>O04917</t>
  </si>
  <si>
    <t>O04918</t>
  </si>
  <si>
    <t>O04919</t>
  </si>
  <si>
    <t>O04920</t>
  </si>
  <si>
    <t>O04921</t>
  </si>
  <si>
    <t>O04922</t>
  </si>
  <si>
    <t>O04923</t>
  </si>
  <si>
    <t>O04924</t>
  </si>
  <si>
    <t>O04925</t>
  </si>
  <si>
    <t>O04926</t>
  </si>
  <si>
    <t>O04927</t>
  </si>
  <si>
    <t>O04928</t>
  </si>
  <si>
    <t>O04929</t>
  </si>
  <si>
    <t>O04930</t>
  </si>
  <si>
    <t>O04931</t>
  </si>
  <si>
    <t>O04932</t>
  </si>
  <si>
    <t>O04933</t>
  </si>
  <si>
    <t>O04934</t>
  </si>
  <si>
    <t>O04935</t>
  </si>
  <si>
    <t>O04936</t>
  </si>
  <si>
    <t>O04937</t>
  </si>
  <si>
    <t>O04938</t>
  </si>
  <si>
    <t>O04939</t>
  </si>
  <si>
    <t>O04940</t>
  </si>
  <si>
    <t>O04941</t>
  </si>
  <si>
    <t>O04942</t>
  </si>
  <si>
    <t>O04943</t>
  </si>
  <si>
    <t>O04944</t>
  </si>
  <si>
    <t>O04945</t>
  </si>
  <si>
    <t>O04946</t>
  </si>
  <si>
    <t>O04947</t>
  </si>
  <si>
    <t>O04948</t>
  </si>
  <si>
    <t>O04949</t>
  </si>
  <si>
    <t>O04950</t>
  </si>
  <si>
    <t>O04951</t>
  </si>
  <si>
    <t>O04952</t>
  </si>
  <si>
    <t>O04953</t>
  </si>
  <si>
    <t>O04954</t>
  </si>
  <si>
    <t>O04955</t>
  </si>
  <si>
    <t>O04956</t>
  </si>
  <si>
    <t>O04957</t>
  </si>
  <si>
    <t>O04958</t>
  </si>
  <si>
    <t>O04959</t>
  </si>
  <si>
    <t>O04960</t>
  </si>
  <si>
    <t>O04961</t>
  </si>
  <si>
    <t>O04962</t>
  </si>
  <si>
    <t>O04963</t>
  </si>
  <si>
    <t>O04964</t>
  </si>
  <si>
    <t>O04965</t>
  </si>
  <si>
    <t>O04966</t>
  </si>
  <si>
    <t>O04967</t>
  </si>
  <si>
    <t>O04968</t>
  </si>
  <si>
    <t>O04969</t>
  </si>
  <si>
    <t>O04970</t>
  </si>
  <si>
    <t>O04971</t>
  </si>
  <si>
    <t>O04972</t>
  </si>
  <si>
    <t>O04973</t>
  </si>
  <si>
    <t>O04974</t>
  </si>
  <si>
    <t>O04975</t>
  </si>
  <si>
    <t>O04976</t>
  </si>
  <si>
    <t>O04977</t>
  </si>
  <si>
    <t>O04978</t>
  </si>
  <si>
    <t>O04979</t>
  </si>
  <si>
    <t>O04980</t>
  </si>
  <si>
    <t>O04981</t>
  </si>
  <si>
    <t>O04982</t>
  </si>
  <si>
    <t>O04983</t>
  </si>
  <si>
    <t>O04984</t>
  </si>
  <si>
    <t>O04985</t>
  </si>
  <si>
    <t>O04986</t>
  </si>
  <si>
    <t>O04987</t>
  </si>
  <si>
    <t>O04988</t>
  </si>
  <si>
    <t>O04989</t>
  </si>
  <si>
    <t>O04990</t>
  </si>
  <si>
    <t>O04991</t>
  </si>
  <si>
    <t>O04992</t>
  </si>
  <si>
    <t>O04993</t>
  </si>
  <si>
    <t>O04994</t>
  </si>
  <si>
    <t>O04995</t>
  </si>
  <si>
    <t>O04996</t>
  </si>
  <si>
    <t>O04997</t>
  </si>
  <si>
    <t>O04998</t>
  </si>
  <si>
    <t>O04999</t>
  </si>
  <si>
    <t>O05000</t>
  </si>
  <si>
    <t>CustomerName</t>
  </si>
  <si>
    <t>Gender</t>
  </si>
  <si>
    <t>Segment</t>
  </si>
  <si>
    <t>City</t>
  </si>
  <si>
    <t>State</t>
  </si>
  <si>
    <t>Customer 1</t>
  </si>
  <si>
    <t>Female</t>
  </si>
  <si>
    <t>SME</t>
  </si>
  <si>
    <t>FCT</t>
  </si>
  <si>
    <t>Customer 2</t>
  </si>
  <si>
    <t>Male</t>
  </si>
  <si>
    <t>Consumer</t>
  </si>
  <si>
    <t>Customer 3</t>
  </si>
  <si>
    <t>Corporate</t>
  </si>
  <si>
    <t>Customer 4</t>
  </si>
  <si>
    <t>Customer 5</t>
  </si>
  <si>
    <t>Oyo</t>
  </si>
  <si>
    <t>Customer 6</t>
  </si>
  <si>
    <t>Customer 7</t>
  </si>
  <si>
    <t>Rivers</t>
  </si>
  <si>
    <t>Customer 8</t>
  </si>
  <si>
    <t>Customer 9</t>
  </si>
  <si>
    <t>Customer 10</t>
  </si>
  <si>
    <t>Customer 11</t>
  </si>
  <si>
    <t>Customer 12</t>
  </si>
  <si>
    <t>Customer 13</t>
  </si>
  <si>
    <t>Customer 14</t>
  </si>
  <si>
    <t>Customer 15</t>
  </si>
  <si>
    <t>Customer 16</t>
  </si>
  <si>
    <t>Customer 17</t>
  </si>
  <si>
    <t>Customer 18</t>
  </si>
  <si>
    <t>Customer 19</t>
  </si>
  <si>
    <t>Customer 20</t>
  </si>
  <si>
    <t>Customer 21</t>
  </si>
  <si>
    <t>Customer 22</t>
  </si>
  <si>
    <t>Customer 23</t>
  </si>
  <si>
    <t>Customer 24</t>
  </si>
  <si>
    <t>Customer 25</t>
  </si>
  <si>
    <t>Customer 26</t>
  </si>
  <si>
    <t>Customer 27</t>
  </si>
  <si>
    <t>Customer 28</t>
  </si>
  <si>
    <t>Customer 29</t>
  </si>
  <si>
    <t>Customer 30</t>
  </si>
  <si>
    <t>Customer 31</t>
  </si>
  <si>
    <t>Customer 32</t>
  </si>
  <si>
    <t>Customer 33</t>
  </si>
  <si>
    <t>Customer 34</t>
  </si>
  <si>
    <t>Customer 35</t>
  </si>
  <si>
    <t>Customer 36</t>
  </si>
  <si>
    <t>Customer 37</t>
  </si>
  <si>
    <t>Customer 38</t>
  </si>
  <si>
    <t>Customer 39</t>
  </si>
  <si>
    <t>Customer 40</t>
  </si>
  <si>
    <t>Customer 41</t>
  </si>
  <si>
    <t>Customer 42</t>
  </si>
  <si>
    <t>Customer 43</t>
  </si>
  <si>
    <t>Customer 44</t>
  </si>
  <si>
    <t>Customer 45</t>
  </si>
  <si>
    <t>Customer 46</t>
  </si>
  <si>
    <t>Customer 47</t>
  </si>
  <si>
    <t>Customer 48</t>
  </si>
  <si>
    <t>Customer 49</t>
  </si>
  <si>
    <t>Customer 50</t>
  </si>
  <si>
    <t>Customer 51</t>
  </si>
  <si>
    <t>Customer 52</t>
  </si>
  <si>
    <t>Customer 53</t>
  </si>
  <si>
    <t>Customer 54</t>
  </si>
  <si>
    <t>Customer 55</t>
  </si>
  <si>
    <t>Customer 56</t>
  </si>
  <si>
    <t>Customer 57</t>
  </si>
  <si>
    <t>Customer 58</t>
  </si>
  <si>
    <t>Customer 59</t>
  </si>
  <si>
    <t>Customer 60</t>
  </si>
  <si>
    <t>Customer 61</t>
  </si>
  <si>
    <t>Customer 62</t>
  </si>
  <si>
    <t>Customer 63</t>
  </si>
  <si>
    <t>Customer 64</t>
  </si>
  <si>
    <t>Customer 65</t>
  </si>
  <si>
    <t>Customer 66</t>
  </si>
  <si>
    <t>Customer 67</t>
  </si>
  <si>
    <t>Customer 68</t>
  </si>
  <si>
    <t>Customer 69</t>
  </si>
  <si>
    <t>Customer 70</t>
  </si>
  <si>
    <t>Customer 71</t>
  </si>
  <si>
    <t>Customer 72</t>
  </si>
  <si>
    <t>Customer 73</t>
  </si>
  <si>
    <t>Customer 74</t>
  </si>
  <si>
    <t>Customer 75</t>
  </si>
  <si>
    <t>Customer 76</t>
  </si>
  <si>
    <t>Customer 77</t>
  </si>
  <si>
    <t>Customer 78</t>
  </si>
  <si>
    <t>Customer 79</t>
  </si>
  <si>
    <t>Customer 80</t>
  </si>
  <si>
    <t>Customer 81</t>
  </si>
  <si>
    <t>Customer 82</t>
  </si>
  <si>
    <t>Customer 83</t>
  </si>
  <si>
    <t>Customer 84</t>
  </si>
  <si>
    <t>Customer 85</t>
  </si>
  <si>
    <t>Customer 86</t>
  </si>
  <si>
    <t>Customer 87</t>
  </si>
  <si>
    <t>Customer 88</t>
  </si>
  <si>
    <t>Customer 89</t>
  </si>
  <si>
    <t>Customer 90</t>
  </si>
  <si>
    <t>Customer 91</t>
  </si>
  <si>
    <t>Customer 92</t>
  </si>
  <si>
    <t>Customer 93</t>
  </si>
  <si>
    <t>Customer 94</t>
  </si>
  <si>
    <t>Customer 95</t>
  </si>
  <si>
    <t>Customer 96</t>
  </si>
  <si>
    <t>Customer 97</t>
  </si>
  <si>
    <t>Customer 98</t>
  </si>
  <si>
    <t>Customer 99</t>
  </si>
  <si>
    <t>Customer 100</t>
  </si>
  <si>
    <t>Customer 101</t>
  </si>
  <si>
    <t>Customer 102</t>
  </si>
  <si>
    <t>Customer 103</t>
  </si>
  <si>
    <t>Customer 104</t>
  </si>
  <si>
    <t>Customer 105</t>
  </si>
  <si>
    <t>Customer 106</t>
  </si>
  <si>
    <t>Customer 107</t>
  </si>
  <si>
    <t>Customer 108</t>
  </si>
  <si>
    <t>Customer 109</t>
  </si>
  <si>
    <t>Customer 110</t>
  </si>
  <si>
    <t>Customer 111</t>
  </si>
  <si>
    <t>Customer 112</t>
  </si>
  <si>
    <t>Customer 113</t>
  </si>
  <si>
    <t>Customer 114</t>
  </si>
  <si>
    <t>Customer 115</t>
  </si>
  <si>
    <t>Customer 116</t>
  </si>
  <si>
    <t>Customer 117</t>
  </si>
  <si>
    <t>Customer 118</t>
  </si>
  <si>
    <t>Customer 119</t>
  </si>
  <si>
    <t>Customer 120</t>
  </si>
  <si>
    <t>Customer 121</t>
  </si>
  <si>
    <t>Customer 122</t>
  </si>
  <si>
    <t>Customer 123</t>
  </si>
  <si>
    <t>Customer 124</t>
  </si>
  <si>
    <t>Customer 125</t>
  </si>
  <si>
    <t>Customer 126</t>
  </si>
  <si>
    <t>Customer 127</t>
  </si>
  <si>
    <t>Customer 128</t>
  </si>
  <si>
    <t>Customer 129</t>
  </si>
  <si>
    <t>Customer 130</t>
  </si>
  <si>
    <t>Customer 131</t>
  </si>
  <si>
    <t>Customer 132</t>
  </si>
  <si>
    <t>Customer 133</t>
  </si>
  <si>
    <t>Customer 134</t>
  </si>
  <si>
    <t>Customer 135</t>
  </si>
  <si>
    <t>Customer 136</t>
  </si>
  <si>
    <t>Customer 137</t>
  </si>
  <si>
    <t>Customer 138</t>
  </si>
  <si>
    <t>Customer 139</t>
  </si>
  <si>
    <t>Customer 140</t>
  </si>
  <si>
    <t>Customer 141</t>
  </si>
  <si>
    <t>Customer 142</t>
  </si>
  <si>
    <t>Customer 143</t>
  </si>
  <si>
    <t>Customer 144</t>
  </si>
  <si>
    <t>Customer 145</t>
  </si>
  <si>
    <t>Customer 146</t>
  </si>
  <si>
    <t>Customer 147</t>
  </si>
  <si>
    <t>Customer 148</t>
  </si>
  <si>
    <t>Customer 149</t>
  </si>
  <si>
    <t>Customer 150</t>
  </si>
  <si>
    <t>Customer 151</t>
  </si>
  <si>
    <t>Customer 152</t>
  </si>
  <si>
    <t>Customer 153</t>
  </si>
  <si>
    <t>Customer 154</t>
  </si>
  <si>
    <t>Customer 155</t>
  </si>
  <si>
    <t>Customer 156</t>
  </si>
  <si>
    <t>Customer 157</t>
  </si>
  <si>
    <t>Customer 158</t>
  </si>
  <si>
    <t>Customer 159</t>
  </si>
  <si>
    <t>Customer 160</t>
  </si>
  <si>
    <t>Customer 161</t>
  </si>
  <si>
    <t>Customer 162</t>
  </si>
  <si>
    <t>Customer 163</t>
  </si>
  <si>
    <t>Customer 164</t>
  </si>
  <si>
    <t>Customer 165</t>
  </si>
  <si>
    <t>Customer 166</t>
  </si>
  <si>
    <t>Customer 167</t>
  </si>
  <si>
    <t>Customer 168</t>
  </si>
  <si>
    <t>Customer 169</t>
  </si>
  <si>
    <t>Customer 170</t>
  </si>
  <si>
    <t>Customer 171</t>
  </si>
  <si>
    <t>Customer 172</t>
  </si>
  <si>
    <t>Customer 173</t>
  </si>
  <si>
    <t>Customer 174</t>
  </si>
  <si>
    <t>Customer 175</t>
  </si>
  <si>
    <t>Customer 176</t>
  </si>
  <si>
    <t>Customer 177</t>
  </si>
  <si>
    <t>Customer 178</t>
  </si>
  <si>
    <t>Customer 179</t>
  </si>
  <si>
    <t>Customer 180</t>
  </si>
  <si>
    <t>Customer 181</t>
  </si>
  <si>
    <t>Customer 182</t>
  </si>
  <si>
    <t>Customer 183</t>
  </si>
  <si>
    <t>Customer 184</t>
  </si>
  <si>
    <t>Customer 185</t>
  </si>
  <si>
    <t>Customer 186</t>
  </si>
  <si>
    <t>Customer 187</t>
  </si>
  <si>
    <t>Customer 188</t>
  </si>
  <si>
    <t>Customer 189</t>
  </si>
  <si>
    <t>Customer 190</t>
  </si>
  <si>
    <t>Customer 191</t>
  </si>
  <si>
    <t>Customer 192</t>
  </si>
  <si>
    <t>Customer 193</t>
  </si>
  <si>
    <t>Customer 194</t>
  </si>
  <si>
    <t>Customer 195</t>
  </si>
  <si>
    <t>Customer 196</t>
  </si>
  <si>
    <t>Customer 197</t>
  </si>
  <si>
    <t>Customer 198</t>
  </si>
  <si>
    <t>Customer 199</t>
  </si>
  <si>
    <t>Customer 200</t>
  </si>
  <si>
    <t>Customer 201</t>
  </si>
  <si>
    <t>Customer 202</t>
  </si>
  <si>
    <t>Customer 203</t>
  </si>
  <si>
    <t>Customer 204</t>
  </si>
  <si>
    <t>Customer 205</t>
  </si>
  <si>
    <t>Customer 206</t>
  </si>
  <si>
    <t>Customer 207</t>
  </si>
  <si>
    <t>Customer 208</t>
  </si>
  <si>
    <t>Customer 209</t>
  </si>
  <si>
    <t>Customer 210</t>
  </si>
  <si>
    <t>Customer 211</t>
  </si>
  <si>
    <t>Customer 212</t>
  </si>
  <si>
    <t>Customer 213</t>
  </si>
  <si>
    <t>Customer 214</t>
  </si>
  <si>
    <t>Customer 215</t>
  </si>
  <si>
    <t>Customer 216</t>
  </si>
  <si>
    <t>Customer 217</t>
  </si>
  <si>
    <t>Customer 218</t>
  </si>
  <si>
    <t>Customer 219</t>
  </si>
  <si>
    <t>Customer 220</t>
  </si>
  <si>
    <t>Customer 221</t>
  </si>
  <si>
    <t>Customer 222</t>
  </si>
  <si>
    <t>Customer 223</t>
  </si>
  <si>
    <t>Customer 224</t>
  </si>
  <si>
    <t>Customer 225</t>
  </si>
  <si>
    <t>Customer 226</t>
  </si>
  <si>
    <t>Customer 227</t>
  </si>
  <si>
    <t>Customer 228</t>
  </si>
  <si>
    <t>Customer 229</t>
  </si>
  <si>
    <t>Customer 230</t>
  </si>
  <si>
    <t>Customer 231</t>
  </si>
  <si>
    <t>Customer 232</t>
  </si>
  <si>
    <t>Customer 233</t>
  </si>
  <si>
    <t>Customer 234</t>
  </si>
  <si>
    <t>Customer 235</t>
  </si>
  <si>
    <t>Customer 236</t>
  </si>
  <si>
    <t>Customer 237</t>
  </si>
  <si>
    <t>Customer 238</t>
  </si>
  <si>
    <t>Customer 239</t>
  </si>
  <si>
    <t>Customer 240</t>
  </si>
  <si>
    <t>Customer 241</t>
  </si>
  <si>
    <t>Customer 242</t>
  </si>
  <si>
    <t>Customer 243</t>
  </si>
  <si>
    <t>Customer 244</t>
  </si>
  <si>
    <t>Customer 245</t>
  </si>
  <si>
    <t>Customer 246</t>
  </si>
  <si>
    <t>Customer 247</t>
  </si>
  <si>
    <t>Customer 248</t>
  </si>
  <si>
    <t>Customer 249</t>
  </si>
  <si>
    <t>Customer 250</t>
  </si>
  <si>
    <t>Customer 251</t>
  </si>
  <si>
    <t>Customer 252</t>
  </si>
  <si>
    <t>Customer 253</t>
  </si>
  <si>
    <t>Customer 254</t>
  </si>
  <si>
    <t>Customer 255</t>
  </si>
  <si>
    <t>Customer 256</t>
  </si>
  <si>
    <t>Customer 257</t>
  </si>
  <si>
    <t>Customer 258</t>
  </si>
  <si>
    <t>Customer 259</t>
  </si>
  <si>
    <t>Customer 260</t>
  </si>
  <si>
    <t>Customer 261</t>
  </si>
  <si>
    <t>Customer 262</t>
  </si>
  <si>
    <t>Customer 263</t>
  </si>
  <si>
    <t>Customer 264</t>
  </si>
  <si>
    <t>Customer 265</t>
  </si>
  <si>
    <t>Customer 266</t>
  </si>
  <si>
    <t>Customer 267</t>
  </si>
  <si>
    <t>Customer 268</t>
  </si>
  <si>
    <t>Customer 269</t>
  </si>
  <si>
    <t>Customer 270</t>
  </si>
  <si>
    <t>Customer 271</t>
  </si>
  <si>
    <t>Customer 272</t>
  </si>
  <si>
    <t>Customer 273</t>
  </si>
  <si>
    <t>Customer 274</t>
  </si>
  <si>
    <t>Customer 275</t>
  </si>
  <si>
    <t>Customer 276</t>
  </si>
  <si>
    <t>Customer 277</t>
  </si>
  <si>
    <t>Customer 278</t>
  </si>
  <si>
    <t>Customer 279</t>
  </si>
  <si>
    <t>Customer 280</t>
  </si>
  <si>
    <t>Customer 281</t>
  </si>
  <si>
    <t>Customer 282</t>
  </si>
  <si>
    <t>Customer 283</t>
  </si>
  <si>
    <t>Customer 284</t>
  </si>
  <si>
    <t>Customer 285</t>
  </si>
  <si>
    <t>Customer 286</t>
  </si>
  <si>
    <t>Customer 287</t>
  </si>
  <si>
    <t>Customer 288</t>
  </si>
  <si>
    <t>Customer 289</t>
  </si>
  <si>
    <t>Customer 290</t>
  </si>
  <si>
    <t>Customer 291</t>
  </si>
  <si>
    <t>Customer 292</t>
  </si>
  <si>
    <t>Customer 293</t>
  </si>
  <si>
    <t>Customer 294</t>
  </si>
  <si>
    <t>Customer 295</t>
  </si>
  <si>
    <t>Customer 296</t>
  </si>
  <si>
    <t>Customer 297</t>
  </si>
  <si>
    <t>Customer 298</t>
  </si>
  <si>
    <t>Customer 299</t>
  </si>
  <si>
    <t>Customer 300</t>
  </si>
  <si>
    <t>Category</t>
  </si>
  <si>
    <t>Subcategory</t>
  </si>
  <si>
    <t>ProductName</t>
  </si>
  <si>
    <t>CostPrice</t>
  </si>
  <si>
    <t>SellingPrice</t>
  </si>
  <si>
    <t>Home</t>
  </si>
  <si>
    <t>Appliance</t>
  </si>
  <si>
    <t>Product 1</t>
  </si>
  <si>
    <t>Product 2</t>
  </si>
  <si>
    <t>Furniture</t>
  </si>
  <si>
    <t>Chair</t>
  </si>
  <si>
    <t>Product 3</t>
  </si>
  <si>
    <t>Office</t>
  </si>
  <si>
    <t>Stationery</t>
  </si>
  <si>
    <t>Product 4</t>
  </si>
  <si>
    <t>Product 5</t>
  </si>
  <si>
    <t>Product 6</t>
  </si>
  <si>
    <t>Product 7</t>
  </si>
  <si>
    <t>Product 8</t>
  </si>
  <si>
    <t>Electronics</t>
  </si>
  <si>
    <t>Phones</t>
  </si>
  <si>
    <t>Product 9</t>
  </si>
  <si>
    <t>Product 10</t>
  </si>
  <si>
    <t>Product 11</t>
  </si>
  <si>
    <t>Product 12</t>
  </si>
  <si>
    <t>Product 13</t>
  </si>
  <si>
    <t>Product 14</t>
  </si>
  <si>
    <t>Product 15</t>
  </si>
  <si>
    <t>Product 16</t>
  </si>
  <si>
    <t>Product 17</t>
  </si>
  <si>
    <t>Product 18</t>
  </si>
  <si>
    <t>Product 19</t>
  </si>
  <si>
    <t>Product 20</t>
  </si>
  <si>
    <t>Product 21</t>
  </si>
  <si>
    <t>Product 22</t>
  </si>
  <si>
    <t>Product 23</t>
  </si>
  <si>
    <t>Product 24</t>
  </si>
  <si>
    <t>Product 25</t>
  </si>
  <si>
    <t>Product 26</t>
  </si>
  <si>
    <t>Product 27</t>
  </si>
  <si>
    <t>Product 28</t>
  </si>
  <si>
    <t>Product 29</t>
  </si>
  <si>
    <t>Product 30</t>
  </si>
  <si>
    <t>Product 31</t>
  </si>
  <si>
    <t>Product 32</t>
  </si>
  <si>
    <t>Product 33</t>
  </si>
  <si>
    <t>Product 34</t>
  </si>
  <si>
    <t>Product 35</t>
  </si>
  <si>
    <t>Product 36</t>
  </si>
  <si>
    <t>Product 37</t>
  </si>
  <si>
    <t>Product 38</t>
  </si>
  <si>
    <t>Product 39</t>
  </si>
  <si>
    <t>Product 40</t>
  </si>
  <si>
    <t>Product 41</t>
  </si>
  <si>
    <t>Product 42</t>
  </si>
  <si>
    <t>Product 43</t>
  </si>
  <si>
    <t>Product 44</t>
  </si>
  <si>
    <t>Product 45</t>
  </si>
  <si>
    <t>Product 46</t>
  </si>
  <si>
    <t>Product 47</t>
  </si>
  <si>
    <t>Product 48</t>
  </si>
  <si>
    <t>Product 49</t>
  </si>
  <si>
    <t>Product 50</t>
  </si>
  <si>
    <t>Product 51</t>
  </si>
  <si>
    <t>Product 52</t>
  </si>
  <si>
    <t>Product 53</t>
  </si>
  <si>
    <t>Product 54</t>
  </si>
  <si>
    <t>Product 55</t>
  </si>
  <si>
    <t>Product 56</t>
  </si>
  <si>
    <t>Product 57</t>
  </si>
  <si>
    <t>Product 58</t>
  </si>
  <si>
    <t>Product 59</t>
  </si>
  <si>
    <t>Product 60</t>
  </si>
  <si>
    <t>Product 61</t>
  </si>
  <si>
    <t>Product 62</t>
  </si>
  <si>
    <t>Product 63</t>
  </si>
  <si>
    <t>Product 64</t>
  </si>
  <si>
    <t>Product 65</t>
  </si>
  <si>
    <t>Product 66</t>
  </si>
  <si>
    <t>Product 67</t>
  </si>
  <si>
    <t>Product 68</t>
  </si>
  <si>
    <t>Product 69</t>
  </si>
  <si>
    <t>Product 70</t>
  </si>
  <si>
    <t>Product 71</t>
  </si>
  <si>
    <t>Product 72</t>
  </si>
  <si>
    <t>Product 73</t>
  </si>
  <si>
    <t>Product 74</t>
  </si>
  <si>
    <t>Product 75</t>
  </si>
  <si>
    <t>Product 76</t>
  </si>
  <si>
    <t>Product 77</t>
  </si>
  <si>
    <t>Product 78</t>
  </si>
  <si>
    <t>Product 79</t>
  </si>
  <si>
    <t>Product 80</t>
  </si>
  <si>
    <t>Product 81</t>
  </si>
  <si>
    <t>Product 82</t>
  </si>
  <si>
    <t>Product 83</t>
  </si>
  <si>
    <t>Product 84</t>
  </si>
  <si>
    <t>Product 85</t>
  </si>
  <si>
    <t>Product 86</t>
  </si>
  <si>
    <t>Product 87</t>
  </si>
  <si>
    <t>Product 88</t>
  </si>
  <si>
    <t>Product 89</t>
  </si>
  <si>
    <t>Product 90</t>
  </si>
  <si>
    <t>Product 91</t>
  </si>
  <si>
    <t>Product 92</t>
  </si>
  <si>
    <t>Product 93</t>
  </si>
  <si>
    <t>Product 94</t>
  </si>
  <si>
    <t>Product 95</t>
  </si>
  <si>
    <t>Product 96</t>
  </si>
  <si>
    <t>Product 97</t>
  </si>
  <si>
    <t>Product 98</t>
  </si>
  <si>
    <t>Product 99</t>
  </si>
  <si>
    <t>Product 100</t>
  </si>
  <si>
    <t>RepID</t>
  </si>
  <si>
    <t>RepName</t>
  </si>
  <si>
    <t>Target</t>
  </si>
  <si>
    <t>Rep 1</t>
  </si>
  <si>
    <t>Rep 2</t>
  </si>
  <si>
    <t>Rep 3</t>
  </si>
  <si>
    <t>Rep 4</t>
  </si>
  <si>
    <t>Rep 5</t>
  </si>
  <si>
    <t>Rep 6</t>
  </si>
  <si>
    <t>Rep 7</t>
  </si>
  <si>
    <t>Rep 8</t>
  </si>
  <si>
    <t>Rep 9</t>
  </si>
  <si>
    <t>Rep 10</t>
  </si>
  <si>
    <t>Rep 11</t>
  </si>
  <si>
    <t>Rep 12</t>
  </si>
  <si>
    <t>Rep 13</t>
  </si>
  <si>
    <t>Rep 14</t>
  </si>
  <si>
    <t>Rep 15</t>
  </si>
  <si>
    <t>Rep 16</t>
  </si>
  <si>
    <t>Rep 17</t>
  </si>
  <si>
    <t>Rep 18</t>
  </si>
  <si>
    <t>Rep 19</t>
  </si>
  <si>
    <t>Rep 20</t>
  </si>
  <si>
    <t>Returned</t>
  </si>
  <si>
    <t>Reason</t>
  </si>
  <si>
    <t>No</t>
  </si>
  <si>
    <t>Yes</t>
  </si>
  <si>
    <t>Damaged</t>
  </si>
  <si>
    <t>Changed Mind</t>
  </si>
  <si>
    <t>Wrong Item</t>
  </si>
  <si>
    <t>Late Delivery</t>
  </si>
  <si>
    <t>ShipMode</t>
  </si>
  <si>
    <t>ShipDate</t>
  </si>
  <si>
    <t>DeliveryDate</t>
  </si>
  <si>
    <t>Pickup</t>
  </si>
  <si>
    <t>Standard</t>
  </si>
  <si>
    <t>Express</t>
  </si>
  <si>
    <t>2026-01-02</t>
  </si>
  <si>
    <t>2026-01-01</t>
  </si>
  <si>
    <t>2026-01-05</t>
  </si>
  <si>
    <t>2026-01-06</t>
  </si>
  <si>
    <t>2026-01-03</t>
  </si>
  <si>
    <t>2026-01-04</t>
  </si>
  <si>
    <t>2026-01-07</t>
  </si>
  <si>
    <t>2026-01-08</t>
  </si>
  <si>
    <t>Column1</t>
  </si>
  <si>
    <t>ProductCategory</t>
  </si>
  <si>
    <t>Profit</t>
  </si>
  <si>
    <t>OrderMonth</t>
  </si>
  <si>
    <t>IsReturned</t>
  </si>
  <si>
    <t>ValueFlag</t>
  </si>
  <si>
    <t>IFERROR</t>
  </si>
  <si>
    <t>Grand Total</t>
  </si>
  <si>
    <t>Sum of Sales</t>
  </si>
  <si>
    <t>Apr-2025</t>
  </si>
  <si>
    <t>Aug-2025</t>
  </si>
  <si>
    <t>Dec-2025</t>
  </si>
  <si>
    <t>Feb-2025</t>
  </si>
  <si>
    <t>Jan-2025</t>
  </si>
  <si>
    <t>Jul-2025</t>
  </si>
  <si>
    <t>Jun-2025</t>
  </si>
  <si>
    <t>Mar-2025</t>
  </si>
  <si>
    <t>May-2025</t>
  </si>
  <si>
    <t>Nov-2025</t>
  </si>
  <si>
    <t>Oct-2025</t>
  </si>
  <si>
    <t>Sep-2025</t>
  </si>
  <si>
    <t>Sum of Profit</t>
  </si>
  <si>
    <t>Sum of Target</t>
  </si>
  <si>
    <t>Total Sales</t>
  </si>
  <si>
    <t>Total Profit</t>
  </si>
  <si>
    <t>Total Orders</t>
  </si>
  <si>
    <t>Average Order Value</t>
  </si>
  <si>
    <t>Return Rate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</si>
</sst>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
    <numFmt numFmtId="167" formatCode="[$-F800]dddd\,\ mmmm\ dd\,\ yyyy"/>
  </numFmts>
  <fonts count="4">
    <font>
      <sz val="11"/>
      <color theme="1"/>
      <name val="Calibri"/>
      <family val="2"/>
      <scheme val="minor"/>
    </font>
    <font>
      <sz val="10"/>
      <color theme="1"/>
      <name val="Arial Unicode MS"/>
    </font>
    <font>
      <sz val="8"/>
      <name val="Calibri"/>
      <family val="2"/>
      <scheme val="minor"/>
    </font>
    <font>
      <sz val="24"/>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xf numFmtId="164" fontId="0" fillId="0" borderId="0" xfId="0" applyNumberFormat="1"/>
    <xf numFmtId="0" fontId="0" fillId="0" borderId="0" xfId="0" pivotButton="1"/>
    <xf numFmtId="0" fontId="3" fillId="0" borderId="0" xfId="0" applyFont="1"/>
    <xf numFmtId="0" fontId="0" fillId="0" borderId="0" xfId="0" applyNumberFormat="1"/>
    <xf numFmtId="164" fontId="3" fillId="0" borderId="0" xfId="0" applyNumberFormat="1" applyFont="1"/>
    <xf numFmtId="167" fontId="0" fillId="0" borderId="0" xfId="0" applyNumberFormat="1"/>
  </cellXfs>
  <cellStyles count="1">
    <cellStyle name="Normal" xfId="0" builtinId="0"/>
  </cellStyles>
  <dxfs count="22">
    <dxf>
      <numFmt numFmtId="167" formatCode="[$-F800]dddd\,\ mmmm\ dd\,\ yyyy"/>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numFmt numFmtId="164" formatCode="\₦#,##0"/>
    </dxf>
    <dxf>
      <numFmt numFmtId="164" formatCode="\₦#,##0"/>
    </dxf>
    <dxf>
      <numFmt numFmtId="164" formatCode="\₦#,##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64" formatCode="\₦#,##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4.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theme" Target="theme/theme1.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[PrimeMart_Analysis.xlsx]PivotTable!PivotTable12</c:name>
    <c:fmtId val="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a:t>
            </a:r>
            <a:r>
              <a:rPr lang="en-US" baseline="0"/>
              <a:t> Sales trEND 2025</a:t>
            </a:r>
          </a:p>
        </c:rich>
      </c:tx>
      <c:layout>
        <c:manualLayout>
          <c:xMode val="edge"/>
          <c:yMode val="edge"/>
          <c:x val="0.14343975333816503"/>
          <c:y val="9.4571915491742542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85870516185479"/>
          <c:y val="0.2401367016622922"/>
          <c:w val="0.62997419072615923"/>
          <c:h val="0.43126895596383785"/>
        </c:manualLayout>
      </c:layout>
      <c:lineChart>
        <c:grouping val="standard"/>
        <c:varyColors val="0"/>
        <c:ser>
          <c:idx val="0"/>
          <c:order val="0"/>
          <c:tx>
            <c:strRef>
              <c:f>PivotTable!$K$3</c:f>
              <c:strCache>
                <c:ptCount val="1"/>
                <c:pt idx="0">
                  <c:v>Total</c:v>
                </c:pt>
              </c:strCache>
            </c:strRef>
          </c:tx>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trendline>
            <c:spPr>
              <a:ln w="28575" cap="rnd">
                <a:solidFill>
                  <a:schemeClr val="lt1">
                    <a:alpha val="50000"/>
                  </a:schemeClr>
                </a:solidFill>
                <a:round/>
              </a:ln>
              <a:effectLst/>
            </c:spPr>
            <c:trendlineType val="linear"/>
            <c:dispRSqr val="0"/>
            <c:dispEq val="0"/>
          </c:trendline>
          <c:cat>
            <c:strRef>
              <c:f>PivotTable!$J$4:$J$16</c:f>
              <c:strCache>
                <c:ptCount val="12"/>
                <c:pt idx="0">
                  <c:v>Apr-2025</c:v>
                </c:pt>
                <c:pt idx="1">
                  <c:v>Aug-2025</c:v>
                </c:pt>
                <c:pt idx="2">
                  <c:v>Dec-2025</c:v>
                </c:pt>
                <c:pt idx="3">
                  <c:v>Feb-2025</c:v>
                </c:pt>
                <c:pt idx="4">
                  <c:v>Jan-2025</c:v>
                </c:pt>
                <c:pt idx="5">
                  <c:v>Jul-2025</c:v>
                </c:pt>
                <c:pt idx="6">
                  <c:v>Jun-2025</c:v>
                </c:pt>
                <c:pt idx="7">
                  <c:v>Mar-2025</c:v>
                </c:pt>
                <c:pt idx="8">
                  <c:v>May-2025</c:v>
                </c:pt>
                <c:pt idx="9">
                  <c:v>Nov-2025</c:v>
                </c:pt>
                <c:pt idx="10">
                  <c:v>Oct-2025</c:v>
                </c:pt>
                <c:pt idx="11">
                  <c:v>Sep-2025</c:v>
                </c:pt>
              </c:strCache>
            </c:strRef>
          </c:cat>
          <c:val>
            <c:numRef>
              <c:f>PivotTable!$K$4:$K$16</c:f>
              <c:numCache>
                <c:formatCode>\₦#,##0</c:formatCode>
                <c:ptCount val="12"/>
                <c:pt idx="0">
                  <c:v>176394511.50000018</c:v>
                </c:pt>
                <c:pt idx="1">
                  <c:v>158907290.4499999</c:v>
                </c:pt>
                <c:pt idx="2">
                  <c:v>166404323.04999995</c:v>
                </c:pt>
                <c:pt idx="3">
                  <c:v>161033112.80000001</c:v>
                </c:pt>
                <c:pt idx="4">
                  <c:v>183442805.79999995</c:v>
                </c:pt>
                <c:pt idx="5">
                  <c:v>148288530.25000003</c:v>
                </c:pt>
                <c:pt idx="6">
                  <c:v>156320534.55000004</c:v>
                </c:pt>
                <c:pt idx="7">
                  <c:v>157972437.45000002</c:v>
                </c:pt>
                <c:pt idx="8">
                  <c:v>158848988.90000007</c:v>
                </c:pt>
                <c:pt idx="9">
                  <c:v>142786587.05000004</c:v>
                </c:pt>
                <c:pt idx="10">
                  <c:v>153663634.90000001</c:v>
                </c:pt>
                <c:pt idx="11">
                  <c:v>162247786.69999993</c:v>
                </c:pt>
              </c:numCache>
            </c:numRef>
          </c:val>
          <c:smooth val="0"/>
          <c:extLst>
            <c:ext xmlns:c16="http://schemas.microsoft.com/office/drawing/2014/chart" uri="{C3380CC4-5D6E-409C-BE32-E72D297353CC}">
              <c16:uniqueId val="{00000000-BCB3-4836-985A-26BD727957D0}"/>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92168863"/>
        <c:axId val="1137757983"/>
      </c:lineChart>
      <c:catAx>
        <c:axId val="119216886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37757983"/>
        <c:crosses val="autoZero"/>
        <c:auto val="1"/>
        <c:lblAlgn val="ctr"/>
        <c:lblOffset val="100"/>
        <c:noMultiLvlLbl val="0"/>
      </c:catAx>
      <c:valAx>
        <c:axId val="11377579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9216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[PrimeMart_Analysis.xlsx]PivotTable!PivotTable13</c:name>
    <c:fmtId val="5"/>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PROFIT</a:t>
            </a:r>
            <a:r>
              <a:rPr lang="en-US" baseline="0"/>
              <a:t> BY REGION</a:t>
            </a:r>
            <a:endParaRPr lang="en-US"/>
          </a:p>
        </c:rich>
      </c:tx>
      <c:layout>
        <c:manualLayout>
          <c:xMode val="edge"/>
          <c:yMode val="edge"/>
          <c:x val="0.29522085653927405"/>
          <c:y val="0.1153877884007223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4"/>
            </a:fgClr>
            <a:bgClr>
              <a:schemeClr val="lt1"/>
            </a:bgClr>
          </a:pattFill>
          <a:ln>
            <a:noFill/>
          </a:ln>
          <a:effectLst/>
        </c:spPr>
        <c:marker>
          <c:symbol val="none"/>
        </c:marker>
        <c:dLbl>
          <c:idx val="0"/>
          <c:spPr>
            <a:solidFill>
              <a:srgbClr val="8064A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PivotTable!$K$19</c:f>
              <c:strCache>
                <c:ptCount val="1"/>
                <c:pt idx="0">
                  <c:v>Total</c:v>
                </c:pt>
              </c:strCache>
            </c:strRef>
          </c:tx>
          <c:spPr>
            <a:pattFill prst="ltUpDiag">
              <a:fgClr>
                <a:schemeClr val="accent4"/>
              </a:fgClr>
              <a:bgClr>
                <a:schemeClr val="lt1"/>
              </a:bgClr>
            </a:pattFill>
            <a:ln>
              <a:noFill/>
            </a:ln>
            <a:effectLst/>
          </c:spPr>
          <c:invertIfNegative val="0"/>
          <c:cat>
            <c:strRef>
              <c:f>PivotTable!$J$20:$J$25</c:f>
              <c:strCache>
                <c:ptCount val="5"/>
                <c:pt idx="0">
                  <c:v>Abuja</c:v>
                </c:pt>
                <c:pt idx="1">
                  <c:v>Ibadan</c:v>
                </c:pt>
                <c:pt idx="2">
                  <c:v>Kano</c:v>
                </c:pt>
                <c:pt idx="3">
                  <c:v>Lagos</c:v>
                </c:pt>
                <c:pt idx="4">
                  <c:v>Port Harcourt</c:v>
                </c:pt>
              </c:strCache>
            </c:strRef>
          </c:cat>
          <c:val>
            <c:numRef>
              <c:f>PivotTable!$K$20:$K$25</c:f>
              <c:numCache>
                <c:formatCode>General</c:formatCode>
                <c:ptCount val="5"/>
                <c:pt idx="0">
                  <c:v>150656177.60000011</c:v>
                </c:pt>
                <c:pt idx="1">
                  <c:v>156058266.15000015</c:v>
                </c:pt>
                <c:pt idx="2">
                  <c:v>135748250.54999992</c:v>
                </c:pt>
                <c:pt idx="3">
                  <c:v>164022081.70000017</c:v>
                </c:pt>
                <c:pt idx="4">
                  <c:v>165333327.39999995</c:v>
                </c:pt>
              </c:numCache>
            </c:numRef>
          </c:val>
          <c:extLst>
            <c:ext xmlns:c16="http://schemas.microsoft.com/office/drawing/2014/chart" uri="{C3380CC4-5D6E-409C-BE32-E72D297353CC}">
              <c16:uniqueId val="{00000000-2CE7-416E-8D41-87CD0AE96473}"/>
            </c:ext>
          </c:extLst>
        </c:ser>
        <c:dLbls>
          <c:showLegendKey val="0"/>
          <c:showVal val="0"/>
          <c:showCatName val="0"/>
          <c:showSerName val="0"/>
          <c:showPercent val="0"/>
          <c:showBubbleSize val="0"/>
        </c:dLbls>
        <c:gapWidth val="269"/>
        <c:overlap val="-20"/>
        <c:axId val="1622166495"/>
        <c:axId val="1137779583"/>
      </c:barChart>
      <c:catAx>
        <c:axId val="1622166495"/>
        <c:scaling>
          <c:orientation val="minMax"/>
        </c:scaling>
        <c:delete val="0"/>
        <c:axPos val="b"/>
        <c:numFmt formatCode="General" sourceLinked="1"/>
        <c:majorTickMark val="none"/>
        <c:minorTickMark val="none"/>
        <c:tickLblPos val="nextTo"/>
        <c:spPr>
          <a:noFill/>
          <a:ln w="3175" cap="flat" cmpd="sng" algn="ctr">
            <a:solidFill>
              <a:schemeClr val="accent4">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137779583"/>
        <c:crosses val="autoZero"/>
        <c:auto val="1"/>
        <c:lblAlgn val="ctr"/>
        <c:lblOffset val="100"/>
        <c:noMultiLvlLbl val="0"/>
      </c:catAx>
      <c:valAx>
        <c:axId val="1137779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2216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[PrimeMart_Analysis.xlsx]PivotTable!PivotTable8</c:name>
    <c:fmtId val="1"/>
  </c:pivotSource>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2"/>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2"/>
          </a:solidFill>
          <a:ln>
            <a:noFill/>
          </a:ln>
          <a:effectLst>
            <a:outerShdw blurRad="254000" sx="102000" sy="102000" algn="ctr" rotWithShape="0">
              <a:prstClr val="black">
                <a:alpha val="20000"/>
              </a:prstClr>
            </a:outerShdw>
          </a:effectLst>
        </c:spPr>
      </c:pivotFmt>
      <c:pivotFmt>
        <c:idx val="2"/>
        <c:spPr>
          <a:solidFill>
            <a:schemeClr val="accent2"/>
          </a:solidFill>
          <a:ln>
            <a:noFill/>
          </a:ln>
          <a:effectLst>
            <a:outerShdw blurRad="254000" sx="102000" sy="102000" algn="ctr" rotWithShape="0">
              <a:prstClr val="black">
                <a:alpha val="20000"/>
              </a:prstClr>
            </a:outerShdw>
          </a:effectLst>
        </c:spPr>
      </c:pivotFmt>
      <c:pivotFmt>
        <c:idx val="3"/>
        <c:spPr>
          <a:solidFill>
            <a:schemeClr val="accent2"/>
          </a:solidFill>
          <a:ln>
            <a:noFill/>
          </a:ln>
          <a:effectLst>
            <a:outerShdw blurRad="254000" sx="102000" sy="102000" algn="ctr" rotWithShape="0">
              <a:prstClr val="black">
                <a:alpha val="20000"/>
              </a:prstClr>
            </a:outerShdw>
          </a:effectLst>
        </c:spPr>
      </c:pivotFmt>
      <c:pivotFmt>
        <c:idx val="4"/>
        <c:spPr>
          <a:solidFill>
            <a:schemeClr val="accent2"/>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PivotTable!$E$3</c:f>
              <c:strCache>
                <c:ptCount val="1"/>
                <c:pt idx="0">
                  <c:v>Total</c:v>
                </c:pt>
              </c:strCache>
            </c:strRef>
          </c:tx>
          <c:dPt>
            <c:idx val="0"/>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51E-4A31-90EE-D5C5A37346A6}"/>
              </c:ext>
            </c:extLst>
          </c:dPt>
          <c:dPt>
            <c:idx val="1"/>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51E-4A31-90EE-D5C5A37346A6}"/>
              </c:ext>
            </c:extLst>
          </c:dPt>
          <c:dPt>
            <c:idx val="2"/>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051E-4A31-90EE-D5C5A37346A6}"/>
              </c:ext>
            </c:extLst>
          </c:dPt>
          <c:dPt>
            <c:idx val="3"/>
            <c:bubble3D val="0"/>
            <c:spPr>
              <a:solidFill>
                <a:schemeClr val="accent2">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051E-4A31-90EE-D5C5A37346A6}"/>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PivotTable!$D$4:$D$8</c:f>
              <c:strCache>
                <c:ptCount val="4"/>
                <c:pt idx="0">
                  <c:v>Electronics</c:v>
                </c:pt>
                <c:pt idx="1">
                  <c:v>Furniture</c:v>
                </c:pt>
                <c:pt idx="2">
                  <c:v>Home</c:v>
                </c:pt>
                <c:pt idx="3">
                  <c:v>Office</c:v>
                </c:pt>
              </c:strCache>
            </c:strRef>
          </c:cat>
          <c:val>
            <c:numRef>
              <c:f>PivotTable!$E$4:$E$8</c:f>
              <c:numCache>
                <c:formatCode>\₦#,##0</c:formatCode>
                <c:ptCount val="4"/>
                <c:pt idx="0">
                  <c:v>378041326.44999981</c:v>
                </c:pt>
                <c:pt idx="1">
                  <c:v>629773723.89999974</c:v>
                </c:pt>
                <c:pt idx="2">
                  <c:v>425889848.95000011</c:v>
                </c:pt>
                <c:pt idx="3">
                  <c:v>492605644.10000002</c:v>
                </c:pt>
              </c:numCache>
            </c:numRef>
          </c:val>
          <c:extLst>
            <c:ext xmlns:c16="http://schemas.microsoft.com/office/drawing/2014/chart" uri="{C3380CC4-5D6E-409C-BE32-E72D297353CC}">
              <c16:uniqueId val="{00000000-AC33-4ED7-85A3-7ADC961150D7}"/>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[PrimeMart_Analysis.xlsx]PivotTable!PivotTable11</c:name>
    <c:fmtId val="0"/>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TOP</a:t>
            </a:r>
            <a:r>
              <a:rPr lang="en-US" baseline="0"/>
              <a:t> 10 PRODUCTS BY SALES</a:t>
            </a:r>
          </a:p>
        </c:rich>
      </c:tx>
      <c:layout>
        <c:manualLayout>
          <c:xMode val="edge"/>
          <c:yMode val="edge"/>
          <c:x val="0.25086992543496273"/>
          <c:y val="0.11934966462525518"/>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PivotTable!$B$25</c:f>
              <c:strCache>
                <c:ptCount val="1"/>
                <c:pt idx="0">
                  <c:v>Total</c:v>
                </c:pt>
              </c:strCache>
            </c:strRef>
          </c:tx>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invertIfNegative val="0"/>
          <c:cat>
            <c:strRef>
              <c:f>PivotTable!$A$26:$A$36</c:f>
              <c:strCache>
                <c:ptCount val="10"/>
                <c:pt idx="0">
                  <c:v>Product 10</c:v>
                </c:pt>
                <c:pt idx="1">
                  <c:v>Product 31</c:v>
                </c:pt>
                <c:pt idx="2">
                  <c:v>Product 35</c:v>
                </c:pt>
                <c:pt idx="3">
                  <c:v>Product 43</c:v>
                </c:pt>
                <c:pt idx="4">
                  <c:v>Product 6</c:v>
                </c:pt>
                <c:pt idx="5">
                  <c:v>Product 61</c:v>
                </c:pt>
                <c:pt idx="6">
                  <c:v>Product 77</c:v>
                </c:pt>
                <c:pt idx="7">
                  <c:v>Product 83</c:v>
                </c:pt>
                <c:pt idx="8">
                  <c:v>Product 84</c:v>
                </c:pt>
                <c:pt idx="9">
                  <c:v>Product 86</c:v>
                </c:pt>
              </c:strCache>
            </c:strRef>
          </c:cat>
          <c:val>
            <c:numRef>
              <c:f>PivotTable!$B$26:$B$36</c:f>
              <c:numCache>
                <c:formatCode>\₦#,##0</c:formatCode>
                <c:ptCount val="10"/>
                <c:pt idx="0">
                  <c:v>25315210.850000005</c:v>
                </c:pt>
                <c:pt idx="1">
                  <c:v>26121446.749999996</c:v>
                </c:pt>
                <c:pt idx="2">
                  <c:v>25733649.150000002</c:v>
                </c:pt>
                <c:pt idx="3">
                  <c:v>23898359.749999996</c:v>
                </c:pt>
                <c:pt idx="4">
                  <c:v>26361920.299999997</c:v>
                </c:pt>
                <c:pt idx="5">
                  <c:v>24174018.549999993</c:v>
                </c:pt>
                <c:pt idx="6">
                  <c:v>24146286.250000004</c:v>
                </c:pt>
                <c:pt idx="7">
                  <c:v>27126631.25</c:v>
                </c:pt>
                <c:pt idx="8">
                  <c:v>24589191.399999995</c:v>
                </c:pt>
                <c:pt idx="9">
                  <c:v>24148462.999999996</c:v>
                </c:pt>
              </c:numCache>
            </c:numRef>
          </c:val>
          <c:extLst>
            <c:ext xmlns:c16="http://schemas.microsoft.com/office/drawing/2014/chart" uri="{C3380CC4-5D6E-409C-BE32-E72D297353CC}">
              <c16:uniqueId val="{00000000-1B8D-424E-ACB3-12B473028B4E}"/>
            </c:ext>
          </c:extLst>
        </c:ser>
        <c:dLbls>
          <c:showLegendKey val="0"/>
          <c:showVal val="0"/>
          <c:showCatName val="0"/>
          <c:showSerName val="0"/>
          <c:showPercent val="0"/>
          <c:showBubbleSize val="0"/>
        </c:dLbls>
        <c:gapWidth val="100"/>
        <c:axId val="1583276687"/>
        <c:axId val="1137717663"/>
      </c:barChart>
      <c:catAx>
        <c:axId val="1583276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37717663"/>
        <c:crosses val="autoZero"/>
        <c:auto val="1"/>
        <c:lblAlgn val="ctr"/>
        <c:lblOffset val="100"/>
        <c:noMultiLvlLbl val="0"/>
      </c:catAx>
      <c:valAx>
        <c:axId val="113771766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8327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[PrimeMart_Analysis.xlsx]PivotTable!PivotTable9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Rep Performance vs. Target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PivotTable!$K$34</c:f>
              <c:strCache>
                <c:ptCount val="1"/>
                <c:pt idx="0">
                  <c:v>Sum of Sales</c:v>
                </c:pt>
              </c:strCache>
            </c:strRef>
          </c:tx>
          <c:spPr>
            <a:solidFill>
              <a:schemeClr val="accent2"/>
            </a:solidFill>
            <a:ln>
              <a:noFill/>
            </a:ln>
            <a:effectLst/>
          </c:spPr>
          <c:invertIfNegative val="0"/>
          <c:cat>
            <c:strRef>
              <c:f>PivotTable!$J$35:$J$45</c:f>
              <c:strCache>
                <c:ptCount val="10"/>
                <c:pt idx="0">
                  <c:v>R01</c:v>
                </c:pt>
                <c:pt idx="1">
                  <c:v>R03</c:v>
                </c:pt>
                <c:pt idx="2">
                  <c:v>R04</c:v>
                </c:pt>
                <c:pt idx="3">
                  <c:v>R07</c:v>
                </c:pt>
                <c:pt idx="4">
                  <c:v>R11</c:v>
                </c:pt>
                <c:pt idx="5">
                  <c:v>R12</c:v>
                </c:pt>
                <c:pt idx="6">
                  <c:v>R13</c:v>
                </c:pt>
                <c:pt idx="7">
                  <c:v>R16</c:v>
                </c:pt>
                <c:pt idx="8">
                  <c:v>R18</c:v>
                </c:pt>
                <c:pt idx="9">
                  <c:v>R19</c:v>
                </c:pt>
              </c:strCache>
            </c:strRef>
          </c:cat>
          <c:val>
            <c:numRef>
              <c:f>PivotTable!$K$35:$K$45</c:f>
              <c:numCache>
                <c:formatCode>\₦#,##0</c:formatCode>
                <c:ptCount val="10"/>
                <c:pt idx="0">
                  <c:v>100479701.60000002</c:v>
                </c:pt>
                <c:pt idx="1">
                  <c:v>109027538.55</c:v>
                </c:pt>
                <c:pt idx="2">
                  <c:v>102487093.3</c:v>
                </c:pt>
                <c:pt idx="3">
                  <c:v>112482320.90000005</c:v>
                </c:pt>
                <c:pt idx="4">
                  <c:v>100500771.85000004</c:v>
                </c:pt>
                <c:pt idx="5">
                  <c:v>104044274.69999997</c:v>
                </c:pt>
                <c:pt idx="6">
                  <c:v>98681032.400000036</c:v>
                </c:pt>
                <c:pt idx="7">
                  <c:v>101523909.94999997</c:v>
                </c:pt>
                <c:pt idx="8">
                  <c:v>101140584.85000001</c:v>
                </c:pt>
                <c:pt idx="9">
                  <c:v>99047847.750000015</c:v>
                </c:pt>
              </c:numCache>
            </c:numRef>
          </c:val>
          <c:extLst>
            <c:ext xmlns:c16="http://schemas.microsoft.com/office/drawing/2014/chart" uri="{C3380CC4-5D6E-409C-BE32-E72D297353CC}">
              <c16:uniqueId val="{00000000-0E02-4858-A816-2C1C8F77FFAB}"/>
            </c:ext>
          </c:extLst>
        </c:ser>
        <c:ser>
          <c:idx val="1"/>
          <c:order val="1"/>
          <c:tx>
            <c:strRef>
              <c:f>PivotTable!$L$34</c:f>
              <c:strCache>
                <c:ptCount val="1"/>
                <c:pt idx="0">
                  <c:v>Sum of Target</c:v>
                </c:pt>
              </c:strCache>
            </c:strRef>
          </c:tx>
          <c:spPr>
            <a:solidFill>
              <a:schemeClr val="accent4"/>
            </a:solidFill>
            <a:ln>
              <a:noFill/>
            </a:ln>
            <a:effectLst/>
          </c:spPr>
          <c:invertIfNegative val="0"/>
          <c:cat>
            <c:strRef>
              <c:f>PivotTable!$J$35:$J$45</c:f>
              <c:strCache>
                <c:ptCount val="10"/>
                <c:pt idx="0">
                  <c:v>R01</c:v>
                </c:pt>
                <c:pt idx="1">
                  <c:v>R03</c:v>
                </c:pt>
                <c:pt idx="2">
                  <c:v>R04</c:v>
                </c:pt>
                <c:pt idx="3">
                  <c:v>R07</c:v>
                </c:pt>
                <c:pt idx="4">
                  <c:v>R11</c:v>
                </c:pt>
                <c:pt idx="5">
                  <c:v>R12</c:v>
                </c:pt>
                <c:pt idx="6">
                  <c:v>R13</c:v>
                </c:pt>
                <c:pt idx="7">
                  <c:v>R16</c:v>
                </c:pt>
                <c:pt idx="8">
                  <c:v>R18</c:v>
                </c:pt>
                <c:pt idx="9">
                  <c:v>R19</c:v>
                </c:pt>
              </c:strCache>
            </c:strRef>
          </c:cat>
          <c:val>
            <c:numRef>
              <c:f>PivotTable!$L$35:$L$45</c:f>
              <c:numCache>
                <c:formatCode>General</c:formatCode>
                <c:ptCount val="10"/>
                <c:pt idx="0">
                  <c:v>5085540002</c:v>
                </c:pt>
                <c:pt idx="1">
                  <c:v>3200277060</c:v>
                </c:pt>
                <c:pt idx="2">
                  <c:v>4828758129</c:v>
                </c:pt>
                <c:pt idx="3">
                  <c:v>3894516990</c:v>
                </c:pt>
                <c:pt idx="4">
                  <c:v>1791935847</c:v>
                </c:pt>
                <c:pt idx="5">
                  <c:v>2943158140</c:v>
                </c:pt>
                <c:pt idx="6">
                  <c:v>4965732045</c:v>
                </c:pt>
                <c:pt idx="7">
                  <c:v>2261520040</c:v>
                </c:pt>
                <c:pt idx="8">
                  <c:v>4045359576</c:v>
                </c:pt>
                <c:pt idx="9">
                  <c:v>4736731818</c:v>
                </c:pt>
              </c:numCache>
            </c:numRef>
          </c:val>
          <c:extLst>
            <c:ext xmlns:c16="http://schemas.microsoft.com/office/drawing/2014/chart" uri="{C3380CC4-5D6E-409C-BE32-E72D297353CC}">
              <c16:uniqueId val="{00000001-0E02-4858-A816-2C1C8F77FFAB}"/>
            </c:ext>
          </c:extLst>
        </c:ser>
        <c:dLbls>
          <c:showLegendKey val="0"/>
          <c:showVal val="0"/>
          <c:showCatName val="0"/>
          <c:showSerName val="0"/>
          <c:showPercent val="0"/>
          <c:showBubbleSize val="0"/>
        </c:dLbls>
        <c:gapWidth val="219"/>
        <c:overlap val="-27"/>
        <c:axId val="1192169791"/>
        <c:axId val="1137766623"/>
      </c:barChart>
      <c:catAx>
        <c:axId val="119216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766623"/>
        <c:crosses val="autoZero"/>
        <c:auto val="1"/>
        <c:lblAlgn val="ctr"/>
        <c:lblOffset val="100"/>
        <c:noMultiLvlLbl val="0"/>
      </c:catAx>
      <c:valAx>
        <c:axId val="11377666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16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[PrimeMart_Analysis.xlsx]PivotTable!PivotTable8</c:name>
    <c:fmtId val="6"/>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1"/>
      </c:pivotFmt>
      <c:pivotFmt>
        <c:idx val="2"/>
      </c:pivotFmt>
      <c:pivotFmt>
        <c:idx val="3"/>
      </c:pivotFmt>
      <c:pivotFmt>
        <c:idx val="4"/>
      </c:pivotFmt>
      <c:pivotFmt>
        <c:idx val="5"/>
        <c:dLbl>
          <c:idx val="0"/>
          <c:dLblPos val="ctr"/>
          <c:showLegendKey val="0"/>
          <c:showVal val="0"/>
          <c:showCatName val="0"/>
          <c:showSerName val="0"/>
          <c:showPercent val="1"/>
          <c:showBubbleSize val="0"/>
          <c:extLst>
            <c:ext xmlns:c15="http://schemas.microsoft.com/office/drawing/2012/chart" uri="{CE6537A1-D6FC-4f65-9D91-7224C49458BB}"/>
          </c:extLst>
        </c:dLbl>
      </c:pivotFmt>
      <c:pivotFmt>
        <c:idx val="6"/>
      </c:pivotFmt>
      <c:pivotFmt>
        <c:idx val="7"/>
      </c:pivotFmt>
      <c:pivotFmt>
        <c:idx val="8"/>
      </c:pivotFmt>
      <c:pivotFmt>
        <c:idx val="9"/>
      </c:pivotFmt>
      <c:pivotFmt>
        <c:idx val="1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1"/>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pivotFmt>
      <c:pivotFmt>
        <c:idx val="12"/>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pivotFmt>
      <c:pivotFmt>
        <c:idx val="13"/>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pivotFmt>
      <c:pivotFmt>
        <c:idx val="14"/>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pivotFmt>
    </c:pivotFmts>
    <c:plotArea>
      <c:layout/>
      <c:pieChart>
        <c:varyColors val="1"/>
        <c:ser>
          <c:idx val="0"/>
          <c:order val="0"/>
          <c:tx>
            <c:strRef>
              <c:f>PivotTable!$E$3</c:f>
              <c:strCache>
                <c:ptCount val="1"/>
                <c:pt idx="0">
                  <c:v>Total</c:v>
                </c:pt>
              </c:strCache>
            </c:strRef>
          </c:tx>
          <c:dPt>
            <c:idx val="0"/>
            <c:bubble3D val="0"/>
            <c:spPr>
              <a:gradFill rotWithShape="1">
                <a:gsLst>
                  <a:gs pos="0">
                    <a:schemeClr val="accent2">
                      <a:tint val="50000"/>
                      <a:satMod val="300000"/>
                    </a:schemeClr>
                  </a:gs>
                  <a:gs pos="35000">
                    <a:schemeClr val="accent2">
                      <a:tint val="37000"/>
                      <a:satMod val="300000"/>
                    </a:schemeClr>
                  </a:gs>
                  <a:gs pos="100000">
                    <a:schemeClr val="accent2">
                      <a:tint val="15000"/>
                      <a:satMod val="350000"/>
                    </a:schemeClr>
                  </a:gs>
                </a:gsLst>
                <a:lin ang="16200000" scaled="1"/>
              </a:gradFill>
              <a:ln w="9525" cap="flat" cmpd="sng" algn="ctr">
                <a:solidFill>
                  <a:schemeClr val="accent2">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1-DC0F-4681-AA9D-63FF3D5479ED}"/>
              </c:ext>
            </c:extLst>
          </c:dPt>
          <c:dPt>
            <c:idx val="1"/>
            <c:bubble3D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3-DC0F-4681-AA9D-63FF3D5479ED}"/>
              </c:ext>
            </c:extLst>
          </c:dPt>
          <c:dPt>
            <c:idx val="2"/>
            <c:bubble3D val="0"/>
            <c:spPr>
              <a:gradFill rotWithShape="1">
                <a:gsLst>
                  <a:gs pos="0">
                    <a:schemeClr val="accent6">
                      <a:tint val="50000"/>
                      <a:satMod val="300000"/>
                    </a:schemeClr>
                  </a:gs>
                  <a:gs pos="35000">
                    <a:schemeClr val="accent6">
                      <a:tint val="37000"/>
                      <a:satMod val="300000"/>
                    </a:schemeClr>
                  </a:gs>
                  <a:gs pos="100000">
                    <a:schemeClr val="accent6">
                      <a:tint val="15000"/>
                      <a:satMod val="350000"/>
                    </a:schemeClr>
                  </a:gs>
                </a:gsLst>
                <a:lin ang="16200000" scaled="1"/>
              </a:gradFill>
              <a:ln w="9525" cap="flat" cmpd="sng" algn="ctr">
                <a:solidFill>
                  <a:schemeClr val="accent6">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5-DC0F-4681-AA9D-63FF3D5479ED}"/>
              </c:ext>
            </c:extLst>
          </c:dPt>
          <c:dPt>
            <c:idx val="3"/>
            <c:bubble3D val="0"/>
            <c:spPr>
              <a:gradFill rotWithShape="1">
                <a:gsLst>
                  <a:gs pos="0">
                    <a:schemeClr val="accent2">
                      <a:lumMod val="60000"/>
                      <a:tint val="50000"/>
                      <a:satMod val="300000"/>
                    </a:schemeClr>
                  </a:gs>
                  <a:gs pos="35000">
                    <a:schemeClr val="accent2">
                      <a:lumMod val="60000"/>
                      <a:tint val="37000"/>
                      <a:satMod val="300000"/>
                    </a:schemeClr>
                  </a:gs>
                  <a:gs pos="100000">
                    <a:schemeClr val="accent2">
                      <a:lumMod val="60000"/>
                      <a:tint val="15000"/>
                      <a:satMod val="350000"/>
                    </a:schemeClr>
                  </a:gs>
                </a:gsLst>
                <a:lin ang="16200000" scaled="1"/>
              </a:gradFill>
              <a:ln w="9525" cap="flat" cmpd="sng" algn="ctr">
                <a:solidFill>
                  <a:schemeClr val="accent2">
                    <a:lumMod val="60000"/>
                    <a:shade val="95000"/>
                  </a:schemeClr>
                </a:solidFill>
                <a:round/>
              </a:ln>
              <a:effectLst>
                <a:outerShdw blurRad="40000" dist="20000" dir="5400000" rotWithShape="0">
                  <a:srgbClr val="000000">
                    <a:alpha val="38000"/>
                  </a:srgbClr>
                </a:outerShdw>
              </a:effectLst>
            </c:spPr>
            <c:extLst>
              <c:ext xmlns:c16="http://schemas.microsoft.com/office/drawing/2014/chart" uri="{C3380CC4-5D6E-409C-BE32-E72D297353CC}">
                <c16:uniqueId val="{00000007-DC0F-4681-AA9D-63FF3D5479ED}"/>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tx1">
                      <a:lumMod val="35000"/>
                      <a:lumOff val="65000"/>
                    </a:schemeClr>
                  </a:solidFill>
                </a:ln>
                <a:effectLst/>
              </c:spPr>
            </c:leaderLines>
            <c:extLst>
              <c:ext xmlns:c15="http://schemas.microsoft.com/office/drawing/2012/chart" uri="{CE6537A1-D6FC-4f65-9D91-7224C49458BB}"/>
            </c:extLst>
          </c:dLbls>
          <c:cat>
            <c:strRef>
              <c:f>PivotTable!$D$4:$D$8</c:f>
              <c:strCache>
                <c:ptCount val="4"/>
                <c:pt idx="0">
                  <c:v>Electronics</c:v>
                </c:pt>
                <c:pt idx="1">
                  <c:v>Furniture</c:v>
                </c:pt>
                <c:pt idx="2">
                  <c:v>Home</c:v>
                </c:pt>
                <c:pt idx="3">
                  <c:v>Office</c:v>
                </c:pt>
              </c:strCache>
            </c:strRef>
          </c:cat>
          <c:val>
            <c:numRef>
              <c:f>PivotTable!$E$4:$E$8</c:f>
              <c:numCache>
                <c:formatCode>\₦#,##0</c:formatCode>
                <c:ptCount val="4"/>
                <c:pt idx="0">
                  <c:v>378041326.44999981</c:v>
                </c:pt>
                <c:pt idx="1">
                  <c:v>629773723.89999974</c:v>
                </c:pt>
                <c:pt idx="2">
                  <c:v>425889848.95000011</c:v>
                </c:pt>
                <c:pt idx="3">
                  <c:v>492605644.10000002</c:v>
                </c:pt>
              </c:numCache>
            </c:numRef>
          </c:val>
          <c:extLst>
            <c:ext xmlns:c16="http://schemas.microsoft.com/office/drawing/2014/chart" uri="{C3380CC4-5D6E-409C-BE32-E72D297353CC}">
              <c16:uniqueId val="{00000008-DC0F-4681-AA9D-63FF3D5479ED}"/>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[PrimeMart_Analysis.xlsx]PivotTable!PivotTable12</c:name>
    <c:fmtId val="8"/>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Monthly</a:t>
            </a:r>
            <a:r>
              <a:rPr lang="en-US" baseline="0"/>
              <a:t> Sales trEND 2025</a:t>
            </a:r>
          </a:p>
        </c:rich>
      </c:tx>
      <c:layout>
        <c:manualLayout>
          <c:xMode val="edge"/>
          <c:yMode val="edge"/>
          <c:x val="0.14343975333816503"/>
          <c:y val="9.4571915491742542E-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4"/>
            </a:fgClr>
            <a:bgClr>
              <a:schemeClr val="lt1"/>
            </a:bgClr>
          </a:pattFill>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4"/>
            </a:fgClr>
            <a:bgClr>
              <a:schemeClr val="lt1"/>
            </a:bgClr>
          </a:pattFill>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8385870516185479"/>
          <c:y val="0.2401367016622922"/>
          <c:w val="0.62997419072615923"/>
          <c:h val="0.43126895596383785"/>
        </c:manualLayout>
      </c:layout>
      <c:lineChart>
        <c:grouping val="standard"/>
        <c:varyColors val="0"/>
        <c:ser>
          <c:idx val="0"/>
          <c:order val="0"/>
          <c:tx>
            <c:strRef>
              <c:f>PivotTable!$K$3</c:f>
              <c:strCache>
                <c:ptCount val="1"/>
                <c:pt idx="0">
                  <c:v>Total</c:v>
                </c:pt>
              </c:strCache>
            </c:strRef>
          </c:tx>
          <c:spPr>
            <a:ln w="34925" cap="rnd">
              <a:solidFill>
                <a:schemeClr val="lt1"/>
              </a:solidFill>
              <a:round/>
            </a:ln>
            <a:effectLst>
              <a:outerShdw dist="25400" dir="2700000" algn="tl" rotWithShape="0">
                <a:schemeClr val="accent4"/>
              </a:outerShdw>
            </a:effectLst>
          </c:spPr>
          <c:marker>
            <c:symbol val="circle"/>
            <c:size val="5"/>
            <c:spPr>
              <a:solidFill>
                <a:schemeClr val="accent4"/>
              </a:solidFill>
              <a:ln w="22225">
                <a:solidFill>
                  <a:schemeClr val="lt1"/>
                </a:solidFill>
                <a:round/>
              </a:ln>
              <a:effectLst/>
            </c:spPr>
          </c:marker>
          <c:trendline>
            <c:spPr>
              <a:ln w="28575" cap="rnd">
                <a:solidFill>
                  <a:schemeClr val="lt1">
                    <a:alpha val="50000"/>
                  </a:schemeClr>
                </a:solidFill>
                <a:round/>
              </a:ln>
              <a:effectLst/>
            </c:spPr>
            <c:trendlineType val="linear"/>
            <c:dispRSqr val="0"/>
            <c:dispEq val="0"/>
          </c:trendline>
          <c:cat>
            <c:strRef>
              <c:f>PivotTable!$J$4:$J$16</c:f>
              <c:strCache>
                <c:ptCount val="12"/>
                <c:pt idx="0">
                  <c:v>Apr-2025</c:v>
                </c:pt>
                <c:pt idx="1">
                  <c:v>Aug-2025</c:v>
                </c:pt>
                <c:pt idx="2">
                  <c:v>Dec-2025</c:v>
                </c:pt>
                <c:pt idx="3">
                  <c:v>Feb-2025</c:v>
                </c:pt>
                <c:pt idx="4">
                  <c:v>Jan-2025</c:v>
                </c:pt>
                <c:pt idx="5">
                  <c:v>Jul-2025</c:v>
                </c:pt>
                <c:pt idx="6">
                  <c:v>Jun-2025</c:v>
                </c:pt>
                <c:pt idx="7">
                  <c:v>Mar-2025</c:v>
                </c:pt>
                <c:pt idx="8">
                  <c:v>May-2025</c:v>
                </c:pt>
                <c:pt idx="9">
                  <c:v>Nov-2025</c:v>
                </c:pt>
                <c:pt idx="10">
                  <c:v>Oct-2025</c:v>
                </c:pt>
                <c:pt idx="11">
                  <c:v>Sep-2025</c:v>
                </c:pt>
              </c:strCache>
            </c:strRef>
          </c:cat>
          <c:val>
            <c:numRef>
              <c:f>PivotTable!$K$4:$K$16</c:f>
              <c:numCache>
                <c:formatCode>\₦#,##0</c:formatCode>
                <c:ptCount val="12"/>
                <c:pt idx="0">
                  <c:v>176394511.50000018</c:v>
                </c:pt>
                <c:pt idx="1">
                  <c:v>158907290.4499999</c:v>
                </c:pt>
                <c:pt idx="2">
                  <c:v>166404323.04999995</c:v>
                </c:pt>
                <c:pt idx="3">
                  <c:v>161033112.80000001</c:v>
                </c:pt>
                <c:pt idx="4">
                  <c:v>183442805.79999995</c:v>
                </c:pt>
                <c:pt idx="5">
                  <c:v>148288530.25000003</c:v>
                </c:pt>
                <c:pt idx="6">
                  <c:v>156320534.55000004</c:v>
                </c:pt>
                <c:pt idx="7">
                  <c:v>157972437.45000002</c:v>
                </c:pt>
                <c:pt idx="8">
                  <c:v>158848988.90000007</c:v>
                </c:pt>
                <c:pt idx="9">
                  <c:v>142786587.05000004</c:v>
                </c:pt>
                <c:pt idx="10">
                  <c:v>153663634.90000001</c:v>
                </c:pt>
                <c:pt idx="11">
                  <c:v>162247786.69999993</c:v>
                </c:pt>
              </c:numCache>
            </c:numRef>
          </c:val>
          <c:smooth val="0"/>
          <c:extLst>
            <c:ext xmlns:c16="http://schemas.microsoft.com/office/drawing/2014/chart" uri="{C3380CC4-5D6E-409C-BE32-E72D297353CC}">
              <c16:uniqueId val="{00000001-C903-4602-80F2-CAC84419D79F}"/>
            </c:ext>
          </c:extLst>
        </c:ser>
        <c:dLbls>
          <c:showLegendKey val="0"/>
          <c:showVal val="0"/>
          <c:showCatName val="0"/>
          <c:showSerName val="0"/>
          <c:showPercent val="0"/>
          <c:showBubbleSize val="0"/>
        </c:dLbls>
        <c:dropLines>
          <c:spPr>
            <a:ln w="9525" cap="flat" cmpd="sng" algn="ctr">
              <a:gradFill>
                <a:gsLst>
                  <a:gs pos="0">
                    <a:schemeClr val="lt1"/>
                  </a:gs>
                  <a:gs pos="100000">
                    <a:schemeClr val="lt1">
                      <a:alpha val="0"/>
                    </a:schemeClr>
                  </a:gs>
                </a:gsLst>
                <a:lin ang="5400000" scaled="0"/>
              </a:gradFill>
              <a:round/>
            </a:ln>
            <a:effectLst/>
          </c:spPr>
        </c:dropLines>
        <c:marker val="1"/>
        <c:smooth val="0"/>
        <c:axId val="1192168863"/>
        <c:axId val="1137757983"/>
      </c:lineChart>
      <c:catAx>
        <c:axId val="1192168863"/>
        <c:scaling>
          <c:orientation val="minMax"/>
        </c:scaling>
        <c:delete val="0"/>
        <c:axPos val="b"/>
        <c:numFmt formatCode="General" sourceLinked="1"/>
        <c:majorTickMark val="none"/>
        <c:minorTickMark val="none"/>
        <c:tickLblPos val="nextTo"/>
        <c:spPr>
          <a:noFill/>
          <a:ln w="12700" cap="flat" cmpd="sng" algn="ctr">
            <a:solidFill>
              <a:schemeClr val="lt1"/>
            </a:solidFill>
            <a:round/>
          </a:ln>
          <a:effectLst/>
        </c:spPr>
        <c:txPr>
          <a:bodyPr rot="-60000000" spcFirstLastPara="1" vertOverflow="ellipsis" vert="horz" wrap="square" anchor="ctr" anchorCtr="1"/>
          <a:lstStyle/>
          <a:p>
            <a:pPr>
              <a:defRPr sz="900" b="0" i="0" u="none" strike="noStrike" kern="1200" spc="100" baseline="0">
                <a:solidFill>
                  <a:schemeClr val="lt1"/>
                </a:solidFill>
                <a:latin typeface="+mn-lt"/>
                <a:ea typeface="+mn-ea"/>
                <a:cs typeface="+mn-cs"/>
              </a:defRPr>
            </a:pPr>
            <a:endParaRPr lang="en-US"/>
          </a:p>
        </c:txPr>
        <c:crossAx val="1137757983"/>
        <c:crosses val="autoZero"/>
        <c:auto val="1"/>
        <c:lblAlgn val="ctr"/>
        <c:lblOffset val="100"/>
        <c:noMultiLvlLbl val="0"/>
      </c:catAx>
      <c:valAx>
        <c:axId val="1137757983"/>
        <c:scaling>
          <c:orientation val="minMax"/>
        </c:scaling>
        <c:delete val="0"/>
        <c:axPos val="l"/>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921688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[PrimeMart_Analysis.xlsx]PivotTable!PivotTable13</c:name>
    <c:fmtId val="10"/>
  </c:pivotSource>
  <c:chart>
    <c:title>
      <c:tx>
        <c:rich>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r>
              <a:rPr lang="en-US"/>
              <a:t>PROFIT</a:t>
            </a:r>
            <a:r>
              <a:rPr lang="en-US" baseline="0"/>
              <a:t> BY REGION</a:t>
            </a:r>
            <a:endParaRPr lang="en-US"/>
          </a:p>
        </c:rich>
      </c:tx>
      <c:layout>
        <c:manualLayout>
          <c:xMode val="edge"/>
          <c:yMode val="edge"/>
          <c:x val="0.29522085653927405"/>
          <c:y val="0.11538778840072232"/>
        </c:manualLayout>
      </c:layout>
      <c:overlay val="0"/>
      <c:spPr>
        <a:noFill/>
        <a:ln>
          <a:noFill/>
        </a:ln>
        <a:effectLst/>
      </c:spPr>
      <c:txPr>
        <a:bodyPr rot="0" spcFirstLastPara="1" vertOverflow="ellipsis" vert="horz" wrap="square" anchor="ctr" anchorCtr="1"/>
        <a:lstStyle/>
        <a:p>
          <a:pPr>
            <a:defRPr sz="1500" b="1" i="0" u="none" strike="noStrike" kern="1200" cap="all" spc="100" normalizeH="0" baseline="0">
              <a:solidFill>
                <a:schemeClr val="lt1"/>
              </a:solidFill>
              <a:latin typeface="+mn-lt"/>
              <a:ea typeface="+mn-ea"/>
              <a:cs typeface="+mn-cs"/>
            </a:defRPr>
          </a:pPr>
          <a:endParaRPr lang="en-US"/>
        </a:p>
      </c:txPr>
    </c:title>
    <c:autoTitleDeleted val="0"/>
    <c:pivotFmts>
      <c:pivotFmt>
        <c:idx val="0"/>
        <c:spPr>
          <a:pattFill prst="ltUpDiag">
            <a:fgClr>
              <a:schemeClr val="accent4"/>
            </a:fgClr>
            <a:bgClr>
              <a:schemeClr val="lt1"/>
            </a:bgClr>
          </a:pattFill>
          <a:ln>
            <a:noFill/>
          </a:ln>
          <a:effectLst/>
        </c:spPr>
        <c:marker>
          <c:symbol val="none"/>
        </c:marker>
        <c:dLbl>
          <c:idx val="0"/>
          <c:spPr>
            <a:solidFill>
              <a:srgbClr val="8064A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pattFill prst="ltUpDiag">
            <a:fgClr>
              <a:schemeClr val="accent4"/>
            </a:fgClr>
            <a:bgClr>
              <a:schemeClr val="lt1"/>
            </a:bgClr>
          </a:pattFill>
          <a:ln>
            <a:noFill/>
          </a:ln>
          <a:effectLst/>
        </c:spPr>
        <c:marker>
          <c:symbol val="none"/>
        </c:marker>
        <c:dLbl>
          <c:idx val="0"/>
          <c:spPr>
            <a:solidFill>
              <a:srgbClr val="8064A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pattFill prst="ltUpDiag">
            <a:fgClr>
              <a:schemeClr val="accent4"/>
            </a:fgClr>
            <a:bgClr>
              <a:schemeClr val="lt1"/>
            </a:bgClr>
          </a:pattFill>
          <a:ln>
            <a:noFill/>
          </a:ln>
          <a:effectLst/>
        </c:spPr>
        <c:marker>
          <c:symbol val="none"/>
        </c:marker>
        <c:dLbl>
          <c:idx val="0"/>
          <c:spPr>
            <a:solidFill>
              <a:srgbClr val="8064A2">
                <a:alpha val="70000"/>
              </a:srgbClr>
            </a:soli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PivotTable!$K$19</c:f>
              <c:strCache>
                <c:ptCount val="1"/>
                <c:pt idx="0">
                  <c:v>Total</c:v>
                </c:pt>
              </c:strCache>
            </c:strRef>
          </c:tx>
          <c:spPr>
            <a:pattFill prst="ltUpDiag">
              <a:fgClr>
                <a:schemeClr val="accent4"/>
              </a:fgClr>
              <a:bgClr>
                <a:schemeClr val="lt1"/>
              </a:bgClr>
            </a:pattFill>
            <a:ln>
              <a:noFill/>
            </a:ln>
            <a:effectLst/>
          </c:spPr>
          <c:invertIfNegative val="0"/>
          <c:cat>
            <c:strRef>
              <c:f>PivotTable!$J$20:$J$25</c:f>
              <c:strCache>
                <c:ptCount val="5"/>
                <c:pt idx="0">
                  <c:v>Abuja</c:v>
                </c:pt>
                <c:pt idx="1">
                  <c:v>Ibadan</c:v>
                </c:pt>
                <c:pt idx="2">
                  <c:v>Kano</c:v>
                </c:pt>
                <c:pt idx="3">
                  <c:v>Lagos</c:v>
                </c:pt>
                <c:pt idx="4">
                  <c:v>Port Harcourt</c:v>
                </c:pt>
              </c:strCache>
            </c:strRef>
          </c:cat>
          <c:val>
            <c:numRef>
              <c:f>PivotTable!$K$20:$K$25</c:f>
              <c:numCache>
                <c:formatCode>General</c:formatCode>
                <c:ptCount val="5"/>
                <c:pt idx="0">
                  <c:v>150656177.60000011</c:v>
                </c:pt>
                <c:pt idx="1">
                  <c:v>156058266.15000015</c:v>
                </c:pt>
                <c:pt idx="2">
                  <c:v>135748250.54999992</c:v>
                </c:pt>
                <c:pt idx="3">
                  <c:v>164022081.70000017</c:v>
                </c:pt>
                <c:pt idx="4">
                  <c:v>165333327.39999995</c:v>
                </c:pt>
              </c:numCache>
            </c:numRef>
          </c:val>
          <c:extLst>
            <c:ext xmlns:c16="http://schemas.microsoft.com/office/drawing/2014/chart" uri="{C3380CC4-5D6E-409C-BE32-E72D297353CC}">
              <c16:uniqueId val="{00000000-8DB3-4116-9684-47B4C407B9BC}"/>
            </c:ext>
          </c:extLst>
        </c:ser>
        <c:dLbls>
          <c:showLegendKey val="0"/>
          <c:showVal val="0"/>
          <c:showCatName val="0"/>
          <c:showSerName val="0"/>
          <c:showPercent val="0"/>
          <c:showBubbleSize val="0"/>
        </c:dLbls>
        <c:gapWidth val="269"/>
        <c:overlap val="-20"/>
        <c:axId val="1622166495"/>
        <c:axId val="1137779583"/>
      </c:barChart>
      <c:catAx>
        <c:axId val="1622166495"/>
        <c:scaling>
          <c:orientation val="minMax"/>
        </c:scaling>
        <c:delete val="0"/>
        <c:axPos val="b"/>
        <c:numFmt formatCode="General" sourceLinked="1"/>
        <c:majorTickMark val="none"/>
        <c:minorTickMark val="none"/>
        <c:tickLblPos val="nextTo"/>
        <c:spPr>
          <a:noFill/>
          <a:ln w="3175" cap="flat" cmpd="sng" algn="ctr">
            <a:solidFill>
              <a:schemeClr val="accent4">
                <a:lumMod val="60000"/>
                <a:lumOff val="40000"/>
              </a:schemeClr>
            </a:solidFill>
            <a:round/>
          </a:ln>
          <a:effectLst/>
        </c:spPr>
        <c:txPr>
          <a:bodyPr rot="-60000000" spcFirstLastPara="1" vertOverflow="ellipsis" vert="horz" wrap="square" anchor="ctr" anchorCtr="1"/>
          <a:lstStyle/>
          <a:p>
            <a:pPr>
              <a:defRPr sz="800" b="0" i="0" u="none" strike="noStrike" kern="1200" cap="all" spc="150" normalizeH="0" baseline="0">
                <a:solidFill>
                  <a:schemeClr val="lt1"/>
                </a:solidFill>
                <a:latin typeface="+mn-lt"/>
                <a:ea typeface="+mn-ea"/>
                <a:cs typeface="+mn-cs"/>
              </a:defRPr>
            </a:pPr>
            <a:endParaRPr lang="en-US"/>
          </a:p>
        </c:txPr>
        <c:crossAx val="1137779583"/>
        <c:crosses val="autoZero"/>
        <c:auto val="1"/>
        <c:lblAlgn val="ctr"/>
        <c:lblOffset val="100"/>
        <c:noMultiLvlLbl val="0"/>
      </c:catAx>
      <c:valAx>
        <c:axId val="113777958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6221664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accent4"/>
    </a:solidFill>
    <a:ln w="9525" cap="flat" cmpd="sng" algn="ctr">
      <a:solidFill>
        <a:schemeClr val="accent4"/>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[PrimeMart_Analysis.xlsx]PivotTable!PivotTable11</c:name>
    <c:fmtId val="7"/>
  </c:pivotSource>
  <c:chart>
    <c:title>
      <c:tx>
        <c:rich>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r>
              <a:rPr lang="en-US"/>
              <a:t>TOP</a:t>
            </a:r>
            <a:r>
              <a:rPr lang="en-US" baseline="0"/>
              <a:t> 10 PRODUCTS BY SALES</a:t>
            </a:r>
          </a:p>
        </c:rich>
      </c:tx>
      <c:layout>
        <c:manualLayout>
          <c:xMode val="edge"/>
          <c:yMode val="edge"/>
          <c:x val="0.24770794559770939"/>
          <c:y val="0.12860892388451445"/>
        </c:manualLayout>
      </c:layout>
      <c:overlay val="0"/>
      <c:spPr>
        <a:noFill/>
        <a:ln>
          <a:noFill/>
        </a:ln>
        <a:effectLst/>
      </c:spPr>
      <c:txPr>
        <a:bodyPr rot="0" spcFirstLastPara="1" vertOverflow="ellipsis" vert="horz" wrap="square" anchor="ctr" anchorCtr="1"/>
        <a:lstStyle/>
        <a:p>
          <a:pPr>
            <a:defRPr sz="1400" b="0" i="0" u="none" strike="noStrike" kern="1200" cap="none" spc="20" baseline="0">
              <a:solidFill>
                <a:schemeClr val="tx1">
                  <a:lumMod val="50000"/>
                  <a:lumOff val="50000"/>
                </a:schemeClr>
              </a:solidFill>
              <a:latin typeface="+mn-lt"/>
              <a:ea typeface="+mn-ea"/>
              <a:cs typeface="+mn-cs"/>
            </a:defRPr>
          </a:pPr>
          <a:endParaRPr lang="en-US"/>
        </a:p>
      </c:txPr>
    </c:title>
    <c:autoTitleDeleted val="0"/>
    <c:pivotFmts>
      <c:pivotFmt>
        <c:idx val="0"/>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50000"/>
                      <a:lumOff val="50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PivotTable!$B$25</c:f>
              <c:strCache>
                <c:ptCount val="1"/>
                <c:pt idx="0">
                  <c:v>Total</c:v>
                </c:pt>
              </c:strCache>
            </c:strRef>
          </c:tx>
          <c:spPr>
            <a:gradFill rotWithShape="1">
              <a:gsLst>
                <a:gs pos="0">
                  <a:schemeClr val="accent4">
                    <a:tint val="50000"/>
                    <a:satMod val="300000"/>
                  </a:schemeClr>
                </a:gs>
                <a:gs pos="35000">
                  <a:schemeClr val="accent4">
                    <a:tint val="37000"/>
                    <a:satMod val="300000"/>
                  </a:schemeClr>
                </a:gs>
                <a:gs pos="100000">
                  <a:schemeClr val="accent4">
                    <a:tint val="15000"/>
                    <a:satMod val="350000"/>
                  </a:schemeClr>
                </a:gs>
              </a:gsLst>
              <a:lin ang="16200000" scaled="1"/>
            </a:gradFill>
            <a:ln w="9525" cap="flat" cmpd="sng" algn="ctr">
              <a:solidFill>
                <a:schemeClr val="accent4">
                  <a:shade val="95000"/>
                </a:schemeClr>
              </a:solidFill>
              <a:round/>
            </a:ln>
            <a:effectLst>
              <a:outerShdw blurRad="40000" dist="20000" dir="5400000" rotWithShape="0">
                <a:srgbClr val="000000">
                  <a:alpha val="38000"/>
                </a:srgbClr>
              </a:outerShdw>
            </a:effectLst>
          </c:spPr>
          <c:invertIfNegative val="0"/>
          <c:cat>
            <c:strRef>
              <c:f>PivotTable!$A$26:$A$36</c:f>
              <c:strCache>
                <c:ptCount val="10"/>
                <c:pt idx="0">
                  <c:v>Product 10</c:v>
                </c:pt>
                <c:pt idx="1">
                  <c:v>Product 31</c:v>
                </c:pt>
                <c:pt idx="2">
                  <c:v>Product 35</c:v>
                </c:pt>
                <c:pt idx="3">
                  <c:v>Product 43</c:v>
                </c:pt>
                <c:pt idx="4">
                  <c:v>Product 6</c:v>
                </c:pt>
                <c:pt idx="5">
                  <c:v>Product 61</c:v>
                </c:pt>
                <c:pt idx="6">
                  <c:v>Product 77</c:v>
                </c:pt>
                <c:pt idx="7">
                  <c:v>Product 83</c:v>
                </c:pt>
                <c:pt idx="8">
                  <c:v>Product 84</c:v>
                </c:pt>
                <c:pt idx="9">
                  <c:v>Product 86</c:v>
                </c:pt>
              </c:strCache>
            </c:strRef>
          </c:cat>
          <c:val>
            <c:numRef>
              <c:f>PivotTable!$B$26:$B$36</c:f>
              <c:numCache>
                <c:formatCode>\₦#,##0</c:formatCode>
                <c:ptCount val="10"/>
                <c:pt idx="0">
                  <c:v>25315210.850000005</c:v>
                </c:pt>
                <c:pt idx="1">
                  <c:v>26121446.749999996</c:v>
                </c:pt>
                <c:pt idx="2">
                  <c:v>25733649.150000002</c:v>
                </c:pt>
                <c:pt idx="3">
                  <c:v>23898359.749999996</c:v>
                </c:pt>
                <c:pt idx="4">
                  <c:v>26361920.299999997</c:v>
                </c:pt>
                <c:pt idx="5">
                  <c:v>24174018.549999993</c:v>
                </c:pt>
                <c:pt idx="6">
                  <c:v>24146286.250000004</c:v>
                </c:pt>
                <c:pt idx="7">
                  <c:v>27126631.25</c:v>
                </c:pt>
                <c:pt idx="8">
                  <c:v>24589191.399999995</c:v>
                </c:pt>
                <c:pt idx="9">
                  <c:v>24148462.999999996</c:v>
                </c:pt>
              </c:numCache>
            </c:numRef>
          </c:val>
          <c:extLst>
            <c:ext xmlns:c16="http://schemas.microsoft.com/office/drawing/2014/chart" uri="{C3380CC4-5D6E-409C-BE32-E72D297353CC}">
              <c16:uniqueId val="{00000000-1512-45C1-97EE-351B0855FE12}"/>
            </c:ext>
          </c:extLst>
        </c:ser>
        <c:dLbls>
          <c:showLegendKey val="0"/>
          <c:showVal val="0"/>
          <c:showCatName val="0"/>
          <c:showSerName val="0"/>
          <c:showPercent val="0"/>
          <c:showBubbleSize val="0"/>
        </c:dLbls>
        <c:gapWidth val="100"/>
        <c:axId val="1583276687"/>
        <c:axId val="1137717663"/>
      </c:barChart>
      <c:catAx>
        <c:axId val="158327668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137717663"/>
        <c:crosses val="autoZero"/>
        <c:auto val="1"/>
        <c:lblAlgn val="ctr"/>
        <c:lblOffset val="100"/>
        <c:noMultiLvlLbl val="0"/>
      </c:catAx>
      <c:valAx>
        <c:axId val="1137717663"/>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50000"/>
                    <a:lumOff val="50000"/>
                  </a:schemeClr>
                </a:solidFill>
                <a:latin typeface="+mn-lt"/>
                <a:ea typeface="+mn-ea"/>
                <a:cs typeface="+mn-cs"/>
              </a:defRPr>
            </a:pPr>
            <a:endParaRPr lang="en-US"/>
          </a:p>
        </c:txPr>
        <c:crossAx val="1583276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[PrimeMart_Analysis.xlsx]PivotTable!PivotTable9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Sales Rep Performance vs. Target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PivotTable!$K$34</c:f>
              <c:strCache>
                <c:ptCount val="1"/>
                <c:pt idx="0">
                  <c:v>Sum of Sales</c:v>
                </c:pt>
              </c:strCache>
            </c:strRef>
          </c:tx>
          <c:spPr>
            <a:solidFill>
              <a:schemeClr val="accent2"/>
            </a:solidFill>
            <a:ln>
              <a:noFill/>
            </a:ln>
            <a:effectLst/>
          </c:spPr>
          <c:invertIfNegative val="0"/>
          <c:cat>
            <c:strRef>
              <c:f>PivotTable!$J$35:$J$45</c:f>
              <c:strCache>
                <c:ptCount val="10"/>
                <c:pt idx="0">
                  <c:v>R01</c:v>
                </c:pt>
                <c:pt idx="1">
                  <c:v>R03</c:v>
                </c:pt>
                <c:pt idx="2">
                  <c:v>R04</c:v>
                </c:pt>
                <c:pt idx="3">
                  <c:v>R07</c:v>
                </c:pt>
                <c:pt idx="4">
                  <c:v>R11</c:v>
                </c:pt>
                <c:pt idx="5">
                  <c:v>R12</c:v>
                </c:pt>
                <c:pt idx="6">
                  <c:v>R13</c:v>
                </c:pt>
                <c:pt idx="7">
                  <c:v>R16</c:v>
                </c:pt>
                <c:pt idx="8">
                  <c:v>R18</c:v>
                </c:pt>
                <c:pt idx="9">
                  <c:v>R19</c:v>
                </c:pt>
              </c:strCache>
            </c:strRef>
          </c:cat>
          <c:val>
            <c:numRef>
              <c:f>PivotTable!$K$35:$K$45</c:f>
              <c:numCache>
                <c:formatCode>\₦#,##0</c:formatCode>
                <c:ptCount val="10"/>
                <c:pt idx="0">
                  <c:v>100479701.60000002</c:v>
                </c:pt>
                <c:pt idx="1">
                  <c:v>109027538.55</c:v>
                </c:pt>
                <c:pt idx="2">
                  <c:v>102487093.3</c:v>
                </c:pt>
                <c:pt idx="3">
                  <c:v>112482320.90000005</c:v>
                </c:pt>
                <c:pt idx="4">
                  <c:v>100500771.85000004</c:v>
                </c:pt>
                <c:pt idx="5">
                  <c:v>104044274.69999997</c:v>
                </c:pt>
                <c:pt idx="6">
                  <c:v>98681032.400000036</c:v>
                </c:pt>
                <c:pt idx="7">
                  <c:v>101523909.94999997</c:v>
                </c:pt>
                <c:pt idx="8">
                  <c:v>101140584.85000001</c:v>
                </c:pt>
                <c:pt idx="9">
                  <c:v>99047847.750000015</c:v>
                </c:pt>
              </c:numCache>
            </c:numRef>
          </c:val>
          <c:extLst>
            <c:ext xmlns:c16="http://schemas.microsoft.com/office/drawing/2014/chart" uri="{C3380CC4-5D6E-409C-BE32-E72D297353CC}">
              <c16:uniqueId val="{00000000-82AD-4CDB-8DEB-F17ED9631D5A}"/>
            </c:ext>
          </c:extLst>
        </c:ser>
        <c:ser>
          <c:idx val="1"/>
          <c:order val="1"/>
          <c:tx>
            <c:strRef>
              <c:f>PivotTable!$L$34</c:f>
              <c:strCache>
                <c:ptCount val="1"/>
                <c:pt idx="0">
                  <c:v>Sum of Target</c:v>
                </c:pt>
              </c:strCache>
            </c:strRef>
          </c:tx>
          <c:spPr>
            <a:solidFill>
              <a:schemeClr val="accent4"/>
            </a:solidFill>
            <a:ln>
              <a:noFill/>
            </a:ln>
            <a:effectLst/>
          </c:spPr>
          <c:invertIfNegative val="0"/>
          <c:cat>
            <c:strRef>
              <c:f>PivotTable!$J$35:$J$45</c:f>
              <c:strCache>
                <c:ptCount val="10"/>
                <c:pt idx="0">
                  <c:v>R01</c:v>
                </c:pt>
                <c:pt idx="1">
                  <c:v>R03</c:v>
                </c:pt>
                <c:pt idx="2">
                  <c:v>R04</c:v>
                </c:pt>
                <c:pt idx="3">
                  <c:v>R07</c:v>
                </c:pt>
                <c:pt idx="4">
                  <c:v>R11</c:v>
                </c:pt>
                <c:pt idx="5">
                  <c:v>R12</c:v>
                </c:pt>
                <c:pt idx="6">
                  <c:v>R13</c:v>
                </c:pt>
                <c:pt idx="7">
                  <c:v>R16</c:v>
                </c:pt>
                <c:pt idx="8">
                  <c:v>R18</c:v>
                </c:pt>
                <c:pt idx="9">
                  <c:v>R19</c:v>
                </c:pt>
              </c:strCache>
            </c:strRef>
          </c:cat>
          <c:val>
            <c:numRef>
              <c:f>PivotTable!$L$35:$L$45</c:f>
              <c:numCache>
                <c:formatCode>General</c:formatCode>
                <c:ptCount val="10"/>
                <c:pt idx="0">
                  <c:v>5085540002</c:v>
                </c:pt>
                <c:pt idx="1">
                  <c:v>3200277060</c:v>
                </c:pt>
                <c:pt idx="2">
                  <c:v>4828758129</c:v>
                </c:pt>
                <c:pt idx="3">
                  <c:v>3894516990</c:v>
                </c:pt>
                <c:pt idx="4">
                  <c:v>1791935847</c:v>
                </c:pt>
                <c:pt idx="5">
                  <c:v>2943158140</c:v>
                </c:pt>
                <c:pt idx="6">
                  <c:v>4965732045</c:v>
                </c:pt>
                <c:pt idx="7">
                  <c:v>2261520040</c:v>
                </c:pt>
                <c:pt idx="8">
                  <c:v>4045359576</c:v>
                </c:pt>
                <c:pt idx="9">
                  <c:v>4736731818</c:v>
                </c:pt>
              </c:numCache>
            </c:numRef>
          </c:val>
          <c:extLst>
            <c:ext xmlns:c16="http://schemas.microsoft.com/office/drawing/2014/chart" uri="{C3380CC4-5D6E-409C-BE32-E72D297353CC}">
              <c16:uniqueId val="{00000001-82AD-4CDB-8DEB-F17ED9631D5A}"/>
            </c:ext>
          </c:extLst>
        </c:ser>
        <c:dLbls>
          <c:showLegendKey val="0"/>
          <c:showVal val="0"/>
          <c:showCatName val="0"/>
          <c:showSerName val="0"/>
          <c:showPercent val="0"/>
          <c:showBubbleSize val="0"/>
        </c:dLbls>
        <c:gapWidth val="219"/>
        <c:overlap val="-27"/>
        <c:axId val="1192169791"/>
        <c:axId val="1137766623"/>
      </c:barChart>
      <c:catAx>
        <c:axId val="119216979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766623"/>
        <c:crosses val="autoZero"/>
        <c:auto val="1"/>
        <c:lblAlgn val="ctr"/>
        <c:lblOffset val="100"/>
        <c:noMultiLvlLbl val="0"/>
      </c:catAx>
      <c:valAx>
        <c:axId val="1137766623"/>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21697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7">
  <a:schemeClr val="accent4"/>
</cs:colorStyle>
</file>

<file path=xl/charts/colors2.xml><?xml version="1.0" encoding="utf-8"?>
<cs:colorStyle xmlns:cs="http://schemas.microsoft.com/office/drawing/2012/chartStyle" xmlns:a="http://schemas.openxmlformats.org/drawingml/2006/main" meth="withinLinear" id="17">
  <a:schemeClr val="accent4"/>
</cs:colorStyle>
</file>

<file path=xl/charts/colors3.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7">
  <a:schemeClr val="accent4"/>
</cs:colorStyle>
</file>

<file path=xl/charts/colors5.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colors9.xml><?xml version="1.0" encoding="utf-8"?>
<cs:colorStyle xmlns:cs="http://schemas.microsoft.com/office/drawing/2012/chartStyle" xmlns:a="http://schemas.openxmlformats.org/drawingml/2006/main" meth="withinLinear" id="17">
  <a:schemeClr val="accent4"/>
</cs:colorStyle>
</file>

<file path=xl/charts/colors10.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4">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fillRef idx="2">
      <cs:styleClr val="auto"/>
    </cs:fillRef>
    <cs:effectRef idx="1"/>
    <cs:fontRef idx="minor">
      <a:schemeClr val="dk1"/>
    </cs:fontRef>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29">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12700" cap="flat" cmpd="sng" algn="ctr">
        <a:solidFill>
          <a:schemeClr val="lt1"/>
        </a:solidFill>
        <a:round/>
      </a:ln>
    </cs:spPr>
    <cs:defRPr sz="900" kern="1200" spc="10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dk1"/>
    </cs:fontRef>
    <cs:spPr>
      <a:ln w="9525" cap="flat" cmpd="sng" algn="ctr">
        <a:gradFill>
          <a:gsLst>
            <a:gs pos="0">
              <a:schemeClr val="lt1"/>
            </a:gs>
            <a:gs pos="100000">
              <a:schemeClr val="lt1">
                <a:alpha val="0"/>
              </a:schemeClr>
            </a:gs>
          </a:gsLst>
          <a:lin ang="5400000" scaled="0"/>
        </a:gradFill>
        <a:round/>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4">
  <cs:axisTitle>
    <cs:lnRef idx="0"/>
    <cs:fillRef idx="0"/>
    <cs:effectRef idx="0"/>
    <cs:fontRef idx="minor">
      <a:schemeClr val="lt1"/>
    </cs:fontRef>
    <cs:defRPr sz="900" b="1" kern="1200"/>
  </cs:axisTitle>
  <cs:categoryAxis>
    <cs:lnRef idx="0">
      <cs:styleClr val="0"/>
    </cs:lnRef>
    <cs:fillRef idx="0"/>
    <cs:effectRef idx="0"/>
    <cs:fontRef idx="minor">
      <a:schemeClr val="lt1"/>
    </cs:fontRef>
    <cs:spPr>
      <a:ln w="3175" cap="flat" cmpd="sng" algn="ctr">
        <a:solidFill>
          <a:schemeClr val="phClr">
            <a:lumMod val="60000"/>
            <a:lumOff val="40000"/>
          </a:schemeClr>
        </a:solidFill>
        <a:round/>
      </a:ln>
    </cs:spPr>
    <cs:defRPr sz="800" kern="1200" cap="all" spc="150" normalizeH="0" baseline="0"/>
  </cs:categoryAxis>
  <cs:chartArea>
    <cs:lnRef idx="0">
      <cs:styleClr val="0"/>
    </cs:lnRef>
    <cs:fillRef idx="0">
      <cs:styleClr val="0"/>
    </cs:fillRef>
    <cs:effectRef idx="0"/>
    <cs:fontRef idx="minor">
      <a:schemeClr val="dk1"/>
    </cs:fontRef>
    <cs:spPr>
      <a:solidFill>
        <a:schemeClr val="phClr"/>
      </a:solidFill>
      <a:ln w="9525" cap="flat" cmpd="sng" algn="ctr">
        <a:solidFill>
          <a:schemeClr val="phClr"/>
        </a:solidFill>
        <a:round/>
      </a:ln>
    </cs:spPr>
    <cs:defRPr sz="1000" kern="1200"/>
  </cs:chartArea>
  <cs:dataLabel>
    <cs:lnRef idx="0"/>
    <cs:fillRef idx="0">
      <cs:styleClr val="auto"/>
    </cs:fillRef>
    <cs:effectRef idx="0"/>
    <cs:fontRef idx="minor">
      <a:schemeClr val="lt1"/>
    </cs:fontRef>
    <cs:spPr>
      <a:solidFill>
        <a:schemeClr val="phClr">
          <a:alpha val="70000"/>
        </a:schemeClr>
      </a:solidFill>
    </cs:spPr>
    <cs:defRPr sz="900"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pattFill prst="ltUpDiag">
        <a:fgClr>
          <a:schemeClr val="phClr"/>
        </a:fgClr>
        <a:bgClr>
          <a:schemeClr val="lt1"/>
        </a:bgClr>
      </a:pattFill>
    </cs:spPr>
  </cs:dataPoint>
  <cs:dataPoint3D>
    <cs:lnRef idx="0"/>
    <cs:fillRef idx="0">
      <cs:styleClr val="auto"/>
    </cs:fillRef>
    <cs:effectRef idx="0"/>
    <cs:fontRef idx="minor">
      <a:schemeClr val="dk1"/>
    </cs:fontRef>
    <cs:spPr>
      <a:pattFill prst="ltUpDiag">
        <a:fgClr>
          <a:schemeClr val="phClr"/>
        </a:fgClr>
        <a:bgClr>
          <a:schemeClr val="lt1"/>
        </a:bgClr>
      </a:pattFill>
    </cs:spPr>
  </cs:dataPoint3D>
  <cs:dataPointLine>
    <cs:lnRef idx="0">
      <cs:styleClr val="auto"/>
    </cs:lnRef>
    <cs:fillRef idx="0"/>
    <cs:effectRef idx="0">
      <cs:styleClr val="auto"/>
    </cs:effectRef>
    <cs:fontRef idx="minor">
      <a:schemeClr val="dk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dk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60000"/>
            <a:lumOff val="40000"/>
          </a:schemeClr>
        </a:solidFill>
      </a:ln>
    </cs:spPr>
    <cs:defRPr sz="900" kern="1200"/>
  </cs:dataTable>
  <cs:downBar>
    <cs:lnRef idx="0">
      <cs:styleClr val="0"/>
    </cs:lnRef>
    <cs:fillRef idx="0"/>
    <cs:effectRef idx="0"/>
    <cs:fontRef idx="minor">
      <a:schemeClr val="dk1"/>
    </cs:fontRef>
    <cs:spPr>
      <a:solidFill>
        <a:schemeClr val="dk1">
          <a:lumMod val="35000"/>
          <a:lumOff val="65000"/>
        </a:schemeClr>
      </a:solidFill>
      <a:ln w="9525">
        <a:solidFill>
          <a:schemeClr val="phClr">
            <a:lumMod val="60000"/>
            <a:lumOff val="40000"/>
          </a:schemeClr>
        </a:solidFill>
      </a:ln>
    </cs:spPr>
  </cs:downBar>
  <cs:dropLine>
    <cs:lnRef idx="0">
      <cs:styleClr val="0"/>
    </cs:lnRef>
    <cs:fillRef idx="0"/>
    <cs:effectRef idx="0"/>
    <cs:fontRef idx="minor">
      <a:schemeClr val="dk1"/>
    </cs:fontRef>
    <cs:spPr>
      <a:ln w="9525">
        <a:solidFill>
          <a:schemeClr val="phClr">
            <a:lumMod val="60000"/>
            <a:lumOff val="40000"/>
          </a:schemeClr>
        </a:solidFill>
        <a:prstDash val="dash"/>
      </a:ln>
    </cs:spPr>
  </cs:dropLine>
  <cs:errorBar>
    <cs:lnRef idx="0">
      <cs:styleClr val="0"/>
    </cs:lnRef>
    <cs:fillRef idx="0"/>
    <cs:effectRef idx="0"/>
    <cs:fontRef idx="minor">
      <a:schemeClr val="dk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dk1"/>
    </cs:fontRef>
  </cs:floor>
  <cs:gridlineMajor>
    <cs:lnRef idx="0">
      <cs:styleClr val="0"/>
    </cs:lnRef>
    <cs:fillRef idx="0"/>
    <cs:effectRef idx="0"/>
    <cs:fontRef idx="minor">
      <a:schemeClr val="dk1"/>
    </cs:fontRef>
    <cs:spPr>
      <a:ln w="9525" cap="flat" cmpd="sng" algn="ctr">
        <a:solidFill>
          <a:schemeClr val="lt1">
            <a:alpha val="25000"/>
          </a:schemeClr>
        </a:solidFill>
        <a:round/>
      </a:ln>
    </cs:spPr>
  </cs:gridlineMajor>
  <cs:gridlineMinor>
    <cs:lnRef idx="0">
      <cs:styleClr val="0"/>
    </cs:lnRef>
    <cs:fillRef idx="0"/>
    <cs:effectRef idx="0"/>
    <cs:fontRef idx="minor">
      <a:schemeClr val="dk1"/>
    </cs:fontRef>
    <cs:spPr>
      <a:ln>
        <a:solidFill>
          <a:schemeClr val="lt1">
            <a:alpha val="10000"/>
          </a:schemeClr>
        </a:solidFill>
      </a:ln>
    </cs:spPr>
  </cs:gridlineMinor>
  <cs:hiLoLine>
    <cs:lnRef idx="0">
      <cs:styleClr val="0"/>
    </cs:lnRef>
    <cs:fillRef idx="0"/>
    <cs:effectRef idx="0"/>
    <cs:fontRef idx="minor">
      <a:schemeClr val="dk1"/>
    </cs:fontRef>
    <cs:spPr>
      <a:ln w="9525">
        <a:solidFill>
          <a:schemeClr val="phClr">
            <a:lumMod val="60000"/>
            <a:lumOff val="40000"/>
          </a:schemeClr>
        </a:solidFill>
        <a:prstDash val="dash"/>
      </a:ln>
    </cs:spPr>
  </cs:hiLoLine>
  <cs:leaderLine>
    <cs:lnRef idx="0">
      <cs:styleClr val="0"/>
    </cs:lnRef>
    <cs:fillRef idx="0"/>
    <cs:effectRef idx="0"/>
    <cs:fontRef idx="minor">
      <a:schemeClr val="dk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styleClr val="0"/>
    </cs:lnRef>
    <cs:fillRef idx="0"/>
    <cs:effectRef idx="0"/>
    <cs:fontRef idx="minor">
      <a:schemeClr val="lt1"/>
    </cs:fontRef>
    <cs:spPr>
      <a:ln w="3175" cap="flat" cmpd="sng" algn="ctr">
        <a:solidFill>
          <a:schemeClr val="phClr">
            <a:lumMod val="60000"/>
            <a:lumOff val="40000"/>
          </a:schemeClr>
        </a:solidFill>
        <a:round/>
      </a:ln>
    </cs:spPr>
    <cs:defRPr sz="900" kern="1200"/>
  </cs:seriesAxis>
  <cs:seriesLine>
    <cs:lnRef idx="0">
      <cs:styleClr val="0"/>
    </cs:lnRef>
    <cs:fillRef idx="0"/>
    <cs:effectRef idx="0"/>
    <cs:fontRef idx="minor">
      <a:schemeClr val="dk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dk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dk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19">
  <cs:axisTitle>
    <cs:lnRef idx="0"/>
    <cs:fillRef idx="0"/>
    <cs:effectRef idx="0"/>
    <cs:fontRef idx="minor">
      <a:schemeClr val="tx1">
        <a:lumMod val="50000"/>
        <a:lumOff val="50000"/>
      </a:schemeClr>
    </cs:fontRef>
    <cs:defRPr sz="900" kern="1200" cap="all"/>
  </cs:axisTitle>
  <cs:category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50000"/>
        <a:lumOff val="50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2">
      <cs:styleClr val="auto"/>
    </cs:fillRef>
    <cs:effectRef idx="1"/>
    <cs:fontRef idx="minor">
      <a:schemeClr val="dk1"/>
    </cs:fontRef>
    <cs:spPr>
      <a:ln w="15875" cap="rnd">
        <a:solidFill>
          <a:schemeClr val="phClr"/>
        </a:solidFill>
        <a:round/>
      </a:ln>
    </cs:spPr>
  </cs:dataPointLine>
  <cs:dataPointMarker>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Marker>
  <cs:dataPointMarkerLayout symbol="circle" size="4"/>
  <cs:dataPointWireframe>
    <cs:lnRef idx="0">
      <cs:styleClr val="auto"/>
    </cs:lnRef>
    <cs:fillRef idx="2"/>
    <cs:effectRef idx="0"/>
    <cs:fontRef idx="minor">
      <a:schemeClr val="dk1"/>
    </cs:fontRef>
    <cs:spPr>
      <a:ln w="9525" cap="rnd">
        <a:solidFill>
          <a:schemeClr val="phClr"/>
        </a:solidFill>
        <a:round/>
      </a:ln>
    </cs:spPr>
  </cs:dataPointWireframe>
  <cs:dataTable>
    <cs:lnRef idx="0"/>
    <cs:fillRef idx="0"/>
    <cs:effectRef idx="0"/>
    <cs:fontRef idx="minor">
      <a:schemeClr val="tx1">
        <a:lumMod val="50000"/>
        <a:lumOff val="50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prstDash val="dash"/>
      </a:ln>
    </cs:spPr>
  </cs:dropLine>
  <cs:errorBar>
    <cs:lnRef idx="0"/>
    <cs:fillRef idx="0"/>
    <cs:effectRef idx="0"/>
    <cs:fontRef idx="minor">
      <a:schemeClr val="dk1"/>
    </cs:fontRef>
    <cs:spPr>
      <a:ln w="9525">
        <a:solidFill>
          <a:schemeClr val="tx1">
            <a:lumMod val="50000"/>
            <a:lumOff val="50000"/>
          </a:schemeClr>
        </a:solidFill>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50000"/>
        <a:lumOff val="50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50000"/>
        <a:lumOff val="50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prstDash val="dash"/>
      </a:ln>
    </cs:spPr>
  </cs:seriesLine>
  <cs:title>
    <cs:lnRef idx="0"/>
    <cs:fillRef idx="0"/>
    <cs:effectRef idx="0"/>
    <cs:fontRef idx="minor">
      <a:schemeClr val="tx1">
        <a:lumMod val="50000"/>
        <a:lumOff val="50000"/>
      </a:schemeClr>
    </cs:fontRef>
    <cs:defRPr sz="1400" kern="1200" cap="none" spc="20" baseline="0"/>
  </cs:title>
  <cs:trendline>
    <cs:lnRef idx="0">
      <cs:styleClr val="auto"/>
    </cs:lnRef>
    <cs:fillRef idx="2"/>
    <cs:effectRef idx="0"/>
    <cs:fontRef idx="minor">
      <a:schemeClr val="dk1"/>
    </cs:fontRef>
    <cs:spPr>
      <a:ln w="9525" cap="rnd">
        <a:solidFill>
          <a:schemeClr val="phClr"/>
        </a:solidFill>
      </a:ln>
    </cs:spPr>
  </cs:trendline>
  <cs:trendlineLabel>
    <cs:lnRef idx="0"/>
    <cs:fillRef idx="0"/>
    <cs:effectRef idx="0"/>
    <cs:fontRef idx="minor">
      <a:schemeClr val="tx1">
        <a:lumMod val="50000"/>
        <a:lumOff val="50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50000"/>
        <a:lumOff val="50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11</xdr:col>
      <xdr:colOff>342900</xdr:colOff>
      <xdr:row>2</xdr:row>
      <xdr:rowOff>38099</xdr:rowOff>
    </xdr:from>
    <xdr:to>
      <xdr:col>17</xdr:col>
      <xdr:colOff>355600</xdr:colOff>
      <xdr:row>15</xdr:row>
      <xdr:rowOff>171450</xdr:rowOff>
    </xdr:to>
    <xdr:graphicFrame macro="">
      <xdr:nvGraphicFramePr>
        <xdr:cNvPr id="2" name="Chart 1">
          <a:extLst>
            <a:ext uri="{FF2B5EF4-FFF2-40B4-BE49-F238E27FC236}">
              <a16:creationId xmlns:a16="http://schemas.microsoft.com/office/drawing/2014/main" id="{3DA57CED-3F28-7B95-5763-33DD8C14FEC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292100</xdr:colOff>
      <xdr:row>18</xdr:row>
      <xdr:rowOff>19049</xdr:rowOff>
    </xdr:from>
    <xdr:to>
      <xdr:col>17</xdr:col>
      <xdr:colOff>438150</xdr:colOff>
      <xdr:row>31</xdr:row>
      <xdr:rowOff>146050</xdr:rowOff>
    </xdr:to>
    <xdr:graphicFrame macro="">
      <xdr:nvGraphicFramePr>
        <xdr:cNvPr id="3" name="Chart 2">
          <a:extLst>
            <a:ext uri="{FF2B5EF4-FFF2-40B4-BE49-F238E27FC236}">
              <a16:creationId xmlns:a16="http://schemas.microsoft.com/office/drawing/2014/main" id="{9E503D5F-F933-5A16-FFE4-3CC2EE550C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117475</xdr:colOff>
      <xdr:row>1</xdr:row>
      <xdr:rowOff>177799</xdr:rowOff>
    </xdr:from>
    <xdr:to>
      <xdr:col>8</xdr:col>
      <xdr:colOff>838200</xdr:colOff>
      <xdr:row>15</xdr:row>
      <xdr:rowOff>92074</xdr:rowOff>
    </xdr:to>
    <xdr:graphicFrame macro="">
      <xdr:nvGraphicFramePr>
        <xdr:cNvPr id="4" name="Chart 3">
          <a:extLst>
            <a:ext uri="{FF2B5EF4-FFF2-40B4-BE49-F238E27FC236}">
              <a16:creationId xmlns:a16="http://schemas.microsoft.com/office/drawing/2014/main" id="{92544814-BFD9-A2B0-FE3F-A1D1CC7916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xdr:col>
      <xdr:colOff>47625</xdr:colOff>
      <xdr:row>24</xdr:row>
      <xdr:rowOff>28575</xdr:rowOff>
    </xdr:from>
    <xdr:to>
      <xdr:col>6</xdr:col>
      <xdr:colOff>304800</xdr:colOff>
      <xdr:row>39</xdr:row>
      <xdr:rowOff>9525</xdr:rowOff>
    </xdr:to>
    <xdr:graphicFrame macro="">
      <xdr:nvGraphicFramePr>
        <xdr:cNvPr id="5" name="Chart 4">
          <a:extLst>
            <a:ext uri="{FF2B5EF4-FFF2-40B4-BE49-F238E27FC236}">
              <a16:creationId xmlns:a16="http://schemas.microsoft.com/office/drawing/2014/main" id="{56C231A1-F863-53E8-07ED-459A570F09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139700</xdr:colOff>
      <xdr:row>32</xdr:row>
      <xdr:rowOff>158750</xdr:rowOff>
    </xdr:from>
    <xdr:to>
      <xdr:col>18</xdr:col>
      <xdr:colOff>603250</xdr:colOff>
      <xdr:row>47</xdr:row>
      <xdr:rowOff>149225</xdr:rowOff>
    </xdr:to>
    <xdr:graphicFrame macro="">
      <xdr:nvGraphicFramePr>
        <xdr:cNvPr id="6" name="Chart 5">
          <a:extLst>
            <a:ext uri="{FF2B5EF4-FFF2-40B4-BE49-F238E27FC236}">
              <a16:creationId xmlns:a16="http://schemas.microsoft.com/office/drawing/2014/main" id="{3EBAF27A-19F1-B689-7C12-1FFA053BB7B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596900</xdr:colOff>
      <xdr:row>5</xdr:row>
      <xdr:rowOff>88900</xdr:rowOff>
    </xdr:from>
    <xdr:to>
      <xdr:col>6</xdr:col>
      <xdr:colOff>1228725</xdr:colOff>
      <xdr:row>19</xdr:row>
      <xdr:rowOff>3175</xdr:rowOff>
    </xdr:to>
    <xdr:graphicFrame macro="">
      <xdr:nvGraphicFramePr>
        <xdr:cNvPr id="3" name="Chart 2">
          <a:extLst>
            <a:ext uri="{FF2B5EF4-FFF2-40B4-BE49-F238E27FC236}">
              <a16:creationId xmlns:a16="http://schemas.microsoft.com/office/drawing/2014/main" id="{5C0C1C93-BD19-4D63-882A-4301A335E5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1352550</xdr:colOff>
      <xdr:row>5</xdr:row>
      <xdr:rowOff>76200</xdr:rowOff>
    </xdr:from>
    <xdr:to>
      <xdr:col>11</xdr:col>
      <xdr:colOff>260350</xdr:colOff>
      <xdr:row>19</xdr:row>
      <xdr:rowOff>25401</xdr:rowOff>
    </xdr:to>
    <xdr:graphicFrame macro="">
      <xdr:nvGraphicFramePr>
        <xdr:cNvPr id="4" name="Chart 3">
          <a:extLst>
            <a:ext uri="{FF2B5EF4-FFF2-40B4-BE49-F238E27FC236}">
              <a16:creationId xmlns:a16="http://schemas.microsoft.com/office/drawing/2014/main" id="{B77092AC-C3C9-450D-A8FA-737A32E554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476250</xdr:colOff>
      <xdr:row>20</xdr:row>
      <xdr:rowOff>171450</xdr:rowOff>
    </xdr:from>
    <xdr:to>
      <xdr:col>6</xdr:col>
      <xdr:colOff>1295400</xdr:colOff>
      <xdr:row>34</xdr:row>
      <xdr:rowOff>88901</xdr:rowOff>
    </xdr:to>
    <xdr:graphicFrame macro="">
      <xdr:nvGraphicFramePr>
        <xdr:cNvPr id="5" name="Chart 4">
          <a:extLst>
            <a:ext uri="{FF2B5EF4-FFF2-40B4-BE49-F238E27FC236}">
              <a16:creationId xmlns:a16="http://schemas.microsoft.com/office/drawing/2014/main" id="{0C9AE9A5-9886-44C8-B645-CF93FD2FA7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1466850</xdr:colOff>
      <xdr:row>20</xdr:row>
      <xdr:rowOff>120650</xdr:rowOff>
    </xdr:from>
    <xdr:to>
      <xdr:col>11</xdr:col>
      <xdr:colOff>358775</xdr:colOff>
      <xdr:row>34</xdr:row>
      <xdr:rowOff>69850</xdr:rowOff>
    </xdr:to>
    <xdr:graphicFrame macro="">
      <xdr:nvGraphicFramePr>
        <xdr:cNvPr id="6" name="Chart 5">
          <a:extLst>
            <a:ext uri="{FF2B5EF4-FFF2-40B4-BE49-F238E27FC236}">
              <a16:creationId xmlns:a16="http://schemas.microsoft.com/office/drawing/2014/main" id="{B1D49031-75C7-4572-AF20-7C2958B91B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11</xdr:col>
      <xdr:colOff>520700</xdr:colOff>
      <xdr:row>5</xdr:row>
      <xdr:rowOff>57151</xdr:rowOff>
    </xdr:from>
    <xdr:to>
      <xdr:col>17</xdr:col>
      <xdr:colOff>577850</xdr:colOff>
      <xdr:row>19</xdr:row>
      <xdr:rowOff>6351</xdr:rowOff>
    </xdr:to>
    <xdr:graphicFrame macro="">
      <xdr:nvGraphicFramePr>
        <xdr:cNvPr id="7" name="Chart 6">
          <a:extLst>
            <a:ext uri="{FF2B5EF4-FFF2-40B4-BE49-F238E27FC236}">
              <a16:creationId xmlns:a16="http://schemas.microsoft.com/office/drawing/2014/main" id="{7FC4D62A-6741-4E1B-90A6-96BA78D8D1C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44450</xdr:colOff>
      <xdr:row>2</xdr:row>
      <xdr:rowOff>69851</xdr:rowOff>
    </xdr:from>
    <xdr:to>
      <xdr:col>3</xdr:col>
      <xdr:colOff>44450</xdr:colOff>
      <xdr:row>14</xdr:row>
      <xdr:rowOff>127001</xdr:rowOff>
    </xdr:to>
    <mc:AlternateContent xmlns:mc="http://schemas.openxmlformats.org/markup-compatibility/2006" xmlns:a14="http://schemas.microsoft.com/office/drawing/2010/main">
      <mc:Choice Requires="a14">
        <xdr:graphicFrame macro="">
          <xdr:nvGraphicFramePr>
            <xdr:cNvPr id="8" name="SalesRepID">
              <a:extLst>
                <a:ext uri="{FF2B5EF4-FFF2-40B4-BE49-F238E27FC236}">
                  <a16:creationId xmlns:a16="http://schemas.microsoft.com/office/drawing/2014/main" id="{1DEDFC1E-D902-1B42-3551-2AF8AD5D51F4}"/>
                </a:ext>
              </a:extLst>
            </xdr:cNvPr>
            <xdr:cNvGraphicFramePr/>
          </xdr:nvGraphicFramePr>
          <xdr:xfrm>
            <a:off x="0" y="0"/>
            <a:ext cx="0" cy="0"/>
          </xdr:xfrm>
          <a:graphic>
            <a:graphicData uri="http://schemas.microsoft.com/office/drawing/2010/slicer">
              <sle:slicer xmlns:sle="http://schemas.microsoft.com/office/drawing/2010/slicer" name="SalesRepID"/>
            </a:graphicData>
          </a:graphic>
        </xdr:graphicFrame>
      </mc:Choice>
      <mc:Fallback xmlns="">
        <xdr:sp macro="" textlink="">
          <xdr:nvSpPr>
            <xdr:cNvPr id="0" name=""/>
            <xdr:cNvSpPr>
              <a:spLocks noTextEdit="1"/>
            </xdr:cNvSpPr>
          </xdr:nvSpPr>
          <xdr:spPr>
            <a:xfrm>
              <a:off x="44450" y="436197"/>
              <a:ext cx="1831731" cy="246282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xdr:colOff>
      <xdr:row>15</xdr:row>
      <xdr:rowOff>57151</xdr:rowOff>
    </xdr:from>
    <xdr:to>
      <xdr:col>3</xdr:col>
      <xdr:colOff>6350</xdr:colOff>
      <xdr:row>24</xdr:row>
      <xdr:rowOff>88901</xdr:rowOff>
    </xdr:to>
    <mc:AlternateContent xmlns:mc="http://schemas.openxmlformats.org/markup-compatibility/2006" xmlns:a14="http://schemas.microsoft.com/office/drawing/2010/main">
      <mc:Choice Requires="a14">
        <xdr:graphicFrame macro="">
          <xdr:nvGraphicFramePr>
            <xdr:cNvPr id="9" name="Region">
              <a:extLst>
                <a:ext uri="{FF2B5EF4-FFF2-40B4-BE49-F238E27FC236}">
                  <a16:creationId xmlns:a16="http://schemas.microsoft.com/office/drawing/2014/main" id="{E161D811-9F4E-5602-D11F-AD15BE1AC063}"/>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6350" y="3012343"/>
              <a:ext cx="1831731" cy="16803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25</xdr:row>
      <xdr:rowOff>63501</xdr:rowOff>
    </xdr:from>
    <xdr:to>
      <xdr:col>3</xdr:col>
      <xdr:colOff>0</xdr:colOff>
      <xdr:row>34</xdr:row>
      <xdr:rowOff>107951</xdr:rowOff>
    </xdr:to>
    <mc:AlternateContent xmlns:mc="http://schemas.openxmlformats.org/markup-compatibility/2006" xmlns:a14="http://schemas.microsoft.com/office/drawing/2010/main">
      <mc:Choice Requires="a14">
        <xdr:graphicFrame macro="">
          <xdr:nvGraphicFramePr>
            <xdr:cNvPr id="13" name="ProductCategory">
              <a:extLst>
                <a:ext uri="{FF2B5EF4-FFF2-40B4-BE49-F238E27FC236}">
                  <a16:creationId xmlns:a16="http://schemas.microsoft.com/office/drawing/2014/main" id="{97C2D254-1ED2-83E9-52AF-F6D4F2C1068A}"/>
                </a:ext>
              </a:extLst>
            </xdr:cNvPr>
            <xdr:cNvGraphicFramePr/>
          </xdr:nvGraphicFramePr>
          <xdr:xfrm>
            <a:off x="0" y="0"/>
            <a:ext cx="0" cy="0"/>
          </xdr:xfrm>
          <a:graphic>
            <a:graphicData uri="http://schemas.microsoft.com/office/drawing/2010/slicer">
              <sle:slicer xmlns:sle="http://schemas.microsoft.com/office/drawing/2010/slicer" name="ProductCategory"/>
            </a:graphicData>
          </a:graphic>
        </xdr:graphicFrame>
      </mc:Choice>
      <mc:Fallback xmlns="">
        <xdr:sp macro="" textlink="">
          <xdr:nvSpPr>
            <xdr:cNvPr id="0" name=""/>
            <xdr:cNvSpPr>
              <a:spLocks noTextEdit="1"/>
            </xdr:cNvSpPr>
          </xdr:nvSpPr>
          <xdr:spPr>
            <a:xfrm>
              <a:off x="0" y="4850424"/>
              <a:ext cx="1831731" cy="169300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442132</xdr:colOff>
      <xdr:row>20</xdr:row>
      <xdr:rowOff>144328</xdr:rowOff>
    </xdr:from>
    <xdr:to>
      <xdr:col>14</xdr:col>
      <xdr:colOff>236778</xdr:colOff>
      <xdr:row>34</xdr:row>
      <xdr:rowOff>106927</xdr:rowOff>
    </xdr:to>
    <mc:AlternateContent xmlns:mc="http://schemas.openxmlformats.org/markup-compatibility/2006" xmlns:a14="http://schemas.microsoft.com/office/drawing/2010/main">
      <mc:Choice Requires="a14">
        <xdr:graphicFrame macro="">
          <xdr:nvGraphicFramePr>
            <xdr:cNvPr id="15" name="ProductName">
              <a:extLst>
                <a:ext uri="{FF2B5EF4-FFF2-40B4-BE49-F238E27FC236}">
                  <a16:creationId xmlns:a16="http://schemas.microsoft.com/office/drawing/2014/main" id="{248C48E3-01FA-1B6F-45D6-1F29294F48A2}"/>
                </a:ext>
              </a:extLst>
            </xdr:cNvPr>
            <xdr:cNvGraphicFramePr/>
          </xdr:nvGraphicFramePr>
          <xdr:xfrm>
            <a:off x="0" y="0"/>
            <a:ext cx="0" cy="0"/>
          </xdr:xfrm>
          <a:graphic>
            <a:graphicData uri="http://schemas.microsoft.com/office/drawing/2010/slicer">
              <sle:slicer xmlns:sle="http://schemas.microsoft.com/office/drawing/2010/slicer" name="ProductName"/>
            </a:graphicData>
          </a:graphic>
        </xdr:graphicFrame>
      </mc:Choice>
      <mc:Fallback xmlns="">
        <xdr:sp macro="" textlink="">
          <xdr:nvSpPr>
            <xdr:cNvPr id="0" name=""/>
            <xdr:cNvSpPr>
              <a:spLocks noTextEdit="1"/>
            </xdr:cNvSpPr>
          </xdr:nvSpPr>
          <xdr:spPr>
            <a:xfrm>
              <a:off x="9893863" y="4015386"/>
              <a:ext cx="2029357" cy="25270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387456</xdr:colOff>
      <xdr:row>20</xdr:row>
      <xdr:rowOff>146696</xdr:rowOff>
    </xdr:from>
    <xdr:to>
      <xdr:col>17</xdr:col>
      <xdr:colOff>591195</xdr:colOff>
      <xdr:row>34</xdr:row>
      <xdr:rowOff>109295</xdr:rowOff>
    </xdr:to>
    <mc:AlternateContent xmlns:mc="http://schemas.openxmlformats.org/markup-compatibility/2006" xmlns:a14="http://schemas.microsoft.com/office/drawing/2010/main">
      <mc:Choice Requires="a14">
        <xdr:graphicFrame macro="">
          <xdr:nvGraphicFramePr>
            <xdr:cNvPr id="16" name="OrderMonth">
              <a:extLst>
                <a:ext uri="{FF2B5EF4-FFF2-40B4-BE49-F238E27FC236}">
                  <a16:creationId xmlns:a16="http://schemas.microsoft.com/office/drawing/2014/main" id="{D25944DF-4FE2-DAEB-2026-CF30855DF984}"/>
                </a:ext>
              </a:extLst>
            </xdr:cNvPr>
            <xdr:cNvGraphicFramePr/>
          </xdr:nvGraphicFramePr>
          <xdr:xfrm>
            <a:off x="0" y="0"/>
            <a:ext cx="0" cy="0"/>
          </xdr:xfrm>
          <a:graphic>
            <a:graphicData uri="http://schemas.microsoft.com/office/drawing/2010/slicer">
              <sle:slicer xmlns:sle="http://schemas.microsoft.com/office/drawing/2010/slicer" name="OrderMonth"/>
            </a:graphicData>
          </a:graphic>
        </xdr:graphicFrame>
      </mc:Choice>
      <mc:Fallback xmlns="">
        <xdr:sp macro="" textlink="">
          <xdr:nvSpPr>
            <xdr:cNvPr id="0" name=""/>
            <xdr:cNvSpPr>
              <a:spLocks noTextEdit="1"/>
            </xdr:cNvSpPr>
          </xdr:nvSpPr>
          <xdr:spPr>
            <a:xfrm>
              <a:off x="12073898" y="4017754"/>
              <a:ext cx="2035470" cy="252702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oney" refreshedDate="46223.599091782409" createdVersion="8" refreshedVersion="8" minRefreshableVersion="3" recordCount="5000" xr:uid="{6127D475-C5BC-4023-ACBC-0F4D274F81FF}">
  <cacheSource type="worksheet">
    <worksheetSource name="tblOrders"/>
  </cacheSource>
  <cacheFields count="21">
    <cacheField name="OrderID" numFmtId="0">
      <sharedItems/>
    </cacheField>
    <cacheField name="Date" numFmtId="167">
      <sharedItems/>
    </cacheField>
    <cacheField name="CustomerID" numFmtId="0">
      <sharedItems/>
    </cacheField>
    <cacheField name="ProductID" numFmtId="0">
      <sharedItems/>
    </cacheField>
    <cacheField name="SalesRepID" numFmtId="0">
      <sharedItems count="20">
        <s v="R03"/>
        <s v="R20"/>
        <s v="R14"/>
        <s v="R08"/>
        <s v="R17"/>
        <s v="R12"/>
        <s v="R19"/>
        <s v="R07"/>
        <s v="R13"/>
        <s v="R11"/>
        <s v="R02"/>
        <s v="R04"/>
        <s v="R16"/>
        <s v="R05"/>
        <s v="R06"/>
        <s v="R10"/>
        <s v="R09"/>
        <s v="R15"/>
        <s v="R18"/>
        <s v="R01"/>
      </sharedItems>
    </cacheField>
    <cacheField name="Region" numFmtId="0">
      <sharedItems count="5">
        <s v="Kano"/>
        <s v="Port Harcourt"/>
        <s v="Ibadan"/>
        <s v="Abuja"/>
        <s v="Lagos"/>
      </sharedItems>
    </cacheField>
    <cacheField name="Quantity" numFmtId="0">
      <sharedItems containsSemiMixedTypes="0" containsString="0" containsNumber="1" containsInteger="1" minValue="1" maxValue="10"/>
    </cacheField>
    <cacheField name="Discount" numFmtId="0">
      <sharedItems containsSemiMixedTypes="0" containsString="0" containsNumber="1" minValue="0" maxValue="0.2"/>
    </cacheField>
    <cacheField name="Sales" numFmtId="164">
      <sharedItems containsSemiMixedTypes="0" containsString="0" containsNumber="1" minValue="4251.7" maxValue="1499450"/>
    </cacheField>
    <cacheField name="CustomerName" numFmtId="0">
      <sharedItems count="300">
        <s v="Customer 168"/>
        <s v="Customer 71"/>
        <s v="Customer 213"/>
        <s v="Customer 163"/>
        <s v="Customer 19"/>
        <s v="Customer 23"/>
        <s v="Customer 283"/>
        <s v="Customer 143"/>
        <s v="Customer 141"/>
        <s v="Customer 227"/>
        <s v="Customer 44"/>
        <s v="Customer 177"/>
        <s v="Customer 79"/>
        <s v="Customer 149"/>
        <s v="Customer 260"/>
        <s v="Customer 53"/>
        <s v="Customer 287"/>
        <s v="Customer 37"/>
        <s v="Customer 1"/>
        <s v="Customer 215"/>
        <s v="Customer 96"/>
        <s v="Customer 191"/>
        <s v="Customer 245"/>
        <s v="Customer 33"/>
        <s v="Customer 237"/>
        <s v="Customer 263"/>
        <s v="Customer 51"/>
        <s v="Customer 156"/>
        <s v="Customer 240"/>
        <s v="Customer 122"/>
        <s v="Customer 155"/>
        <s v="Customer 115"/>
        <s v="Customer 77"/>
        <s v="Customer 251"/>
        <s v="Customer 174"/>
        <s v="Customer 3"/>
        <s v="Customer 165"/>
        <s v="Customer 216"/>
        <s v="Customer 268"/>
        <s v="Customer 99"/>
        <s v="Customer 125"/>
        <s v="Customer 110"/>
        <s v="Customer 25"/>
        <s v="Customer 82"/>
        <s v="Customer 86"/>
        <s v="Customer 28"/>
        <s v="Customer 172"/>
        <s v="Customer 146"/>
        <s v="Customer 128"/>
        <s v="Customer 102"/>
        <s v="Customer 175"/>
        <s v="Customer 59"/>
        <s v="Customer 188"/>
        <s v="Customer 117"/>
        <s v="Customer 15"/>
        <s v="Customer 249"/>
        <s v="Customer 169"/>
        <s v="Customer 131"/>
        <s v="Customer 154"/>
        <s v="Customer 30"/>
        <s v="Customer 183"/>
        <s v="Customer 284"/>
        <s v="Customer 275"/>
        <s v="Customer 211"/>
        <s v="Customer 278"/>
        <s v="Customer 17"/>
        <s v="Customer 182"/>
        <s v="Customer 56"/>
        <s v="Customer 150"/>
        <s v="Customer 48"/>
        <s v="Customer 140"/>
        <s v="Customer 49"/>
        <s v="Customer 173"/>
        <s v="Customer 94"/>
        <s v="Customer 68"/>
        <s v="Customer 58"/>
        <s v="Customer 289"/>
        <s v="Customer 285"/>
        <s v="Customer 34"/>
        <s v="Customer 225"/>
        <s v="Customer 4"/>
        <s v="Customer 118"/>
        <s v="Customer 234"/>
        <s v="Customer 170"/>
        <s v="Customer 127"/>
        <s v="Customer 11"/>
        <s v="Customer 26"/>
        <s v="Customer 217"/>
        <s v="Customer 107"/>
        <s v="Customer 24"/>
        <s v="Customer 111"/>
        <s v="Customer 81"/>
        <s v="Customer 113"/>
        <s v="Customer 271"/>
        <s v="Customer 195"/>
        <s v="Customer 243"/>
        <s v="Customer 29"/>
        <s v="Customer 129"/>
        <s v="Customer 214"/>
        <s v="Customer 261"/>
        <s v="Customer 203"/>
        <s v="Customer 221"/>
        <s v="Customer 192"/>
        <s v="Customer 61"/>
        <s v="Customer 187"/>
        <s v="Customer 233"/>
        <s v="Customer 38"/>
        <s v="Customer 276"/>
        <s v="Customer 142"/>
        <s v="Customer 145"/>
        <s v="Customer 166"/>
        <s v="Customer 97"/>
        <s v="Customer 297"/>
        <s v="Customer 231"/>
        <s v="Customer 208"/>
        <s v="Customer 265"/>
        <s v="Customer 133"/>
        <s v="Customer 16"/>
        <s v="Customer 67"/>
        <s v="Customer 239"/>
        <s v="Customer 262"/>
        <s v="Customer 126"/>
        <s v="Customer 66"/>
        <s v="Customer 108"/>
        <s v="Customer 103"/>
        <s v="Customer 257"/>
        <s v="Customer 300"/>
        <s v="Customer 219"/>
        <s v="Customer 72"/>
        <s v="Customer 293"/>
        <s v="Customer 65"/>
        <s v="Customer 22"/>
        <s v="Customer 64"/>
        <s v="Customer 13"/>
        <s v="Customer 202"/>
        <s v="Customer 238"/>
        <s v="Customer 232"/>
        <s v="Customer 98"/>
        <s v="Customer 120"/>
        <s v="Customer 197"/>
        <s v="Customer 105"/>
        <s v="Customer 226"/>
        <s v="Customer 207"/>
        <s v="Customer 222"/>
        <s v="Customer 161"/>
        <s v="Customer 295"/>
        <s v="Customer 119"/>
        <s v="Customer 158"/>
        <s v="Customer 12"/>
        <s v="Customer 290"/>
        <s v="Customer 157"/>
        <s v="Customer 253"/>
        <s v="Customer 47"/>
        <s v="Customer 204"/>
        <s v="Customer 178"/>
        <s v="Customer 112"/>
        <s v="Customer 83"/>
        <s v="Customer 41"/>
        <s v="Customer 31"/>
        <s v="Customer 279"/>
        <s v="Customer 88"/>
        <s v="Customer 55"/>
        <s v="Customer 147"/>
        <s v="Customer 292"/>
        <s v="Customer 248"/>
        <s v="Customer 299"/>
        <s v="Customer 14"/>
        <s v="Customer 20"/>
        <s v="Customer 228"/>
        <s v="Customer 286"/>
        <s v="Customer 294"/>
        <s v="Customer 121"/>
        <s v="Customer 162"/>
        <s v="Customer 138"/>
        <s v="Customer 266"/>
        <s v="Customer 137"/>
        <s v="Customer 139"/>
        <s v="Customer 116"/>
        <s v="Customer 254"/>
        <s v="Customer 74"/>
        <s v="Customer 5"/>
        <s v="Customer 8"/>
        <s v="Customer 134"/>
        <s v="Customer 205"/>
        <s v="Customer 252"/>
        <s v="Customer 282"/>
        <s v="Customer 42"/>
        <s v="Customer 148"/>
        <s v="Customer 153"/>
        <s v="Customer 18"/>
        <s v="Customer 235"/>
        <s v="Customer 35"/>
        <s v="Customer 229"/>
        <s v="Customer 250"/>
        <s v="Customer 39"/>
        <s v="Customer 246"/>
        <s v="Customer 101"/>
        <s v="Customer 247"/>
        <s v="Customer 259"/>
        <s v="Customer 218"/>
        <s v="Customer 69"/>
        <s v="Customer 91"/>
        <s v="Customer 193"/>
        <s v="Customer 32"/>
        <s v="Customer 10"/>
        <s v="Customer 277"/>
        <s v="Customer 152"/>
        <s v="Customer 274"/>
        <s v="Customer 130"/>
        <s v="Customer 281"/>
        <s v="Customer 60"/>
        <s v="Customer 272"/>
        <s v="Customer 40"/>
        <s v="Customer 85"/>
        <s v="Customer 184"/>
        <s v="Customer 46"/>
        <s v="Customer 198"/>
        <s v="Customer 256"/>
        <s v="Customer 194"/>
        <s v="Customer 181"/>
        <s v="Customer 136"/>
        <s v="Customer 189"/>
        <s v="Customer 84"/>
        <s v="Customer 160"/>
        <s v="Customer 45"/>
        <s v="Customer 186"/>
        <s v="Customer 70"/>
        <s v="Customer 200"/>
        <s v="Customer 7"/>
        <s v="Customer 52"/>
        <s v="Customer 132"/>
        <s v="Customer 236"/>
        <s v="Customer 167"/>
        <s v="Customer 185"/>
        <s v="Customer 242"/>
        <s v="Customer 76"/>
        <s v="Customer 90"/>
        <s v="Customer 43"/>
        <s v="Customer 109"/>
        <s v="Customer 78"/>
        <s v="Customer 87"/>
        <s v="Customer 258"/>
        <s v="Customer 92"/>
        <s v="Customer 124"/>
        <s v="Customer 89"/>
        <s v="Customer 80"/>
        <s v="Customer 106"/>
        <s v="Customer 93"/>
        <s v="Customer 273"/>
        <s v="Customer 57"/>
        <s v="Customer 298"/>
        <s v="Customer 100"/>
        <s v="Customer 164"/>
        <s v="Customer 180"/>
        <s v="Customer 291"/>
        <s v="Customer 196"/>
        <s v="Customer 210"/>
        <s v="Customer 270"/>
        <s v="Customer 220"/>
        <s v="Customer 264"/>
        <s v="Customer 36"/>
        <s v="Customer 244"/>
        <s v="Customer 159"/>
        <s v="Customer 212"/>
        <s v="Customer 176"/>
        <s v="Customer 201"/>
        <s v="Customer 63"/>
        <s v="Customer 135"/>
        <s v="Customer 104"/>
        <s v="Customer 6"/>
        <s v="Customer 62"/>
        <s v="Customer 199"/>
        <s v="Customer 73"/>
        <s v="Customer 21"/>
        <s v="Customer 144"/>
        <s v="Customer 114"/>
        <s v="Customer 223"/>
        <s v="Customer 230"/>
        <s v="Customer 151"/>
        <s v="Customer 95"/>
        <s v="Customer 206"/>
        <s v="Customer 255"/>
        <s v="Customer 224"/>
        <s v="Customer 209"/>
        <s v="Customer 267"/>
        <s v="Customer 241"/>
        <s v="Customer 280"/>
        <s v="Customer 296"/>
        <s v="Customer 54"/>
        <s v="Customer 269"/>
        <s v="Customer 9"/>
        <s v="Customer 2"/>
        <s v="Customer 75"/>
        <s v="Customer 50"/>
        <s v="Customer 171"/>
        <s v="Customer 190"/>
        <s v="Customer 27"/>
        <s v="Customer 123"/>
        <s v="Customer 288"/>
        <s v="Customer 179"/>
      </sharedItems>
    </cacheField>
    <cacheField name="Segment" numFmtId="0">
      <sharedItems/>
    </cacheField>
    <cacheField name="ProductCategory" numFmtId="0">
      <sharedItems count="4">
        <s v="Furniture"/>
        <s v="Electronics"/>
        <s v="Home"/>
        <s v="Office"/>
      </sharedItems>
    </cacheField>
    <cacheField name="CostPrice" numFmtId="0">
      <sharedItems containsSemiMixedTypes="0" containsString="0" containsNumber="1" containsInteger="1" minValue="3310" maxValue="79600"/>
    </cacheField>
    <cacheField name="Profit" numFmtId="0">
      <sharedItems containsSemiMixedTypes="0" containsString="0" containsNumber="1" minValue="-687016" maxValue="1321730"/>
    </cacheField>
    <cacheField name="OrderMonth" numFmtId="0">
      <sharedItems count="12">
        <s v="May-2025"/>
        <s v="Apr-2025"/>
        <s v="Sep-2025"/>
        <s v="Aug-2025"/>
        <s v="Dec-2025"/>
        <s v="Feb-2025"/>
        <s v="Jan-2025"/>
        <s v="Mar-2025"/>
        <s v="Nov-2025"/>
        <s v="Jun-2025"/>
        <s v="Jul-2025"/>
        <s v="Oct-2025"/>
      </sharedItems>
    </cacheField>
    <cacheField name="IsReturned" numFmtId="0">
      <sharedItems/>
    </cacheField>
    <cacheField name="ShipMode" numFmtId="0">
      <sharedItems/>
    </cacheField>
    <cacheField name="IFERROR" numFmtId="0">
      <sharedItems/>
    </cacheField>
    <cacheField name="ValueFlag" numFmtId="0">
      <sharedItems/>
    </cacheField>
    <cacheField name="ProductName" numFmtId="0">
      <sharedItems count="100">
        <s v="Product 19"/>
        <s v="Product 94"/>
        <s v="Product 2"/>
        <s v="Product 34"/>
        <s v="Product 90"/>
        <s v="Product 4"/>
        <s v="Product 56"/>
        <s v="Product 51"/>
        <s v="Product 47"/>
        <s v="Product 100"/>
        <s v="Product 91"/>
        <s v="Product 26"/>
        <s v="Product 30"/>
        <s v="Product 22"/>
        <s v="Product 43"/>
        <s v="Product 32"/>
        <s v="Product 24"/>
        <s v="Product 21"/>
        <s v="Product 23"/>
        <s v="Product 68"/>
        <s v="Product 70"/>
        <s v="Product 59"/>
        <s v="Product 67"/>
        <s v="Product 92"/>
        <s v="Product 6"/>
        <s v="Product 76"/>
        <s v="Product 80"/>
        <s v="Product 89"/>
        <s v="Product 40"/>
        <s v="Product 48"/>
        <s v="Product 7"/>
        <s v="Product 55"/>
        <s v="Product 71"/>
        <s v="Product 9"/>
        <s v="Product 64"/>
        <s v="Product 84"/>
        <s v="Product 11"/>
        <s v="Product 33"/>
        <s v="Product 44"/>
        <s v="Product 50"/>
        <s v="Product 93"/>
        <s v="Product 52"/>
        <s v="Product 58"/>
        <s v="Product 88"/>
        <s v="Product 86"/>
        <s v="Product 41"/>
        <s v="Product 96"/>
        <s v="Product 35"/>
        <s v="Product 79"/>
        <s v="Product 17"/>
        <s v="Product 62"/>
        <s v="Product 75"/>
        <s v="Product 39"/>
        <s v="Product 98"/>
        <s v="Product 13"/>
        <s v="Product 8"/>
        <s v="Product 74"/>
        <s v="Product 95"/>
        <s v="Product 83"/>
        <s v="Product 61"/>
        <s v="Product 60"/>
        <s v="Product 25"/>
        <s v="Product 42"/>
        <s v="Product 57"/>
        <s v="Product 82"/>
        <s v="Product 65"/>
        <s v="Product 63"/>
        <s v="Product 27"/>
        <s v="Product 29"/>
        <s v="Product 78"/>
        <s v="Product 36"/>
        <s v="Product 85"/>
        <s v="Product 37"/>
        <s v="Product 69"/>
        <s v="Product 49"/>
        <s v="Product 15"/>
        <s v="Product 81"/>
        <s v="Product 5"/>
        <s v="Product 12"/>
        <s v="Product 16"/>
        <s v="Product 14"/>
        <s v="Product 31"/>
        <s v="Product 87"/>
        <s v="Product 54"/>
        <s v="Product 97"/>
        <s v="Product 28"/>
        <s v="Product 45"/>
        <s v="Product 1"/>
        <s v="Product 10"/>
        <s v="Product 72"/>
        <s v="Product 99"/>
        <s v="Product 20"/>
        <s v="Product 3"/>
        <s v="Product 46"/>
        <s v="Product 38"/>
        <s v="Product 53"/>
        <s v="Product 18"/>
        <s v="Product 66"/>
        <s v="Product 77"/>
        <s v="Product 73"/>
      </sharedItems>
    </cacheField>
    <cacheField name="Target" numFmtId="0">
      <sharedItems containsSemiMixedTypes="0" containsString="0" containsNumber="1" containsInteger="1" minValue="5886694" maxValue="19619177"/>
    </cacheField>
  </cacheFields>
  <extLst>
    <ext xmlns:x14="http://schemas.microsoft.com/office/spreadsheetml/2009/9/main" uri="{725AE2AE-9491-48be-B2B4-4EB974FC3084}">
      <x14:pivotCacheDefinition pivotCacheId="166287702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O00001"/>
    <s v="2025-05-08"/>
    <s v="C168"/>
    <s v="P019"/>
    <x v="0"/>
    <x v="0"/>
    <n v="8"/>
    <n v="0"/>
    <n v="1104232"/>
    <x v="0"/>
    <s v="SME"/>
    <x v="0"/>
    <n v="72369"/>
    <n v="525280"/>
    <x v="0"/>
    <s v="No"/>
    <s v="Pickup"/>
    <s v="Not Found"/>
    <s v="High Value"/>
    <x v="0"/>
    <n v="11852878"/>
  </r>
  <r>
    <s v="O00002"/>
    <s v="2025-04-16"/>
    <s v="C071"/>
    <s v="P094"/>
    <x v="1"/>
    <x v="1"/>
    <n v="3"/>
    <n v="0.15"/>
    <n v="234661.2"/>
    <x v="1"/>
    <s v="SME"/>
    <x v="1"/>
    <n v="55008"/>
    <n v="69637.200000000012"/>
    <x v="1"/>
    <s v="No"/>
    <s v="Pickup"/>
    <s v="Not Found"/>
    <s v="Standard"/>
    <x v="1"/>
    <n v="11347243"/>
  </r>
  <r>
    <s v="O00003"/>
    <s v="2025-09-10"/>
    <s v="C213"/>
    <s v="P002"/>
    <x v="2"/>
    <x v="2"/>
    <n v="2"/>
    <n v="0.05"/>
    <n v="201491.20000000001"/>
    <x v="2"/>
    <s v="Consumer"/>
    <x v="2"/>
    <n v="57647"/>
    <n v="86197.200000000012"/>
    <x v="2"/>
    <s v="Yes"/>
    <s v="Pickup"/>
    <s v="Not Found"/>
    <s v="Standard"/>
    <x v="2"/>
    <n v="7094914"/>
  </r>
  <r>
    <s v="O00004"/>
    <s v="2025-08-06"/>
    <s v="C163"/>
    <s v="P034"/>
    <x v="0"/>
    <x v="2"/>
    <n v="1"/>
    <n v="0.05"/>
    <n v="82818.149999999994"/>
    <x v="3"/>
    <s v="Corporate"/>
    <x v="0"/>
    <n v="18655"/>
    <n v="64163.149999999994"/>
    <x v="3"/>
    <s v="No"/>
    <s v="Pickup"/>
    <s v="Not Found"/>
    <s v="Standard"/>
    <x v="3"/>
    <n v="11852878"/>
  </r>
  <r>
    <s v="O00005"/>
    <s v="2025-12-08"/>
    <s v="C019"/>
    <s v="P090"/>
    <x v="3"/>
    <x v="2"/>
    <n v="4"/>
    <n v="0.1"/>
    <n v="58262.400000000001"/>
    <x v="4"/>
    <s v="Consumer"/>
    <x v="1"/>
    <n v="24518"/>
    <n v="-39809.599999999999"/>
    <x v="4"/>
    <s v="No"/>
    <s v="Standard"/>
    <s v="Not Found"/>
    <s v="Standard"/>
    <x v="4"/>
    <n v="19619177"/>
  </r>
  <r>
    <s v="O00006"/>
    <s v="2025-02-01"/>
    <s v="C023"/>
    <s v="P004"/>
    <x v="4"/>
    <x v="1"/>
    <n v="4"/>
    <n v="0.1"/>
    <n v="444632.4"/>
    <x v="5"/>
    <s v="Consumer"/>
    <x v="3"/>
    <n v="63926"/>
    <n v="188928.40000000002"/>
    <x v="5"/>
    <s v="No"/>
    <s v="Pickup"/>
    <s v="Not Found"/>
    <s v="Standard"/>
    <x v="5"/>
    <n v="6291486"/>
  </r>
  <r>
    <s v="O00007"/>
    <s v="2025-05-27"/>
    <s v="C283"/>
    <s v="P056"/>
    <x v="5"/>
    <x v="1"/>
    <n v="2"/>
    <n v="0.1"/>
    <n v="117858.6"/>
    <x v="6"/>
    <s v="Corporate"/>
    <x v="0"/>
    <n v="48953"/>
    <n v="19952.600000000006"/>
    <x v="0"/>
    <s v="No"/>
    <s v="Pickup"/>
    <s v="Not Found"/>
    <s v="Standard"/>
    <x v="6"/>
    <n v="11319839"/>
  </r>
  <r>
    <s v="O00008"/>
    <s v="2025-09-11"/>
    <s v="C143"/>
    <s v="P051"/>
    <x v="6"/>
    <x v="3"/>
    <n v="8"/>
    <n v="0.1"/>
    <n v="463233.6"/>
    <x v="7"/>
    <s v="SME"/>
    <x v="2"/>
    <n v="71372"/>
    <n v="-107742.40000000002"/>
    <x v="2"/>
    <s v="No"/>
    <s v="Standard"/>
    <s v="Not Found"/>
    <s v="Standard"/>
    <x v="7"/>
    <n v="17350666"/>
  </r>
  <r>
    <s v="O00009"/>
    <s v="2025-04-25"/>
    <s v="C141"/>
    <s v="P047"/>
    <x v="7"/>
    <x v="3"/>
    <n v="3"/>
    <n v="0.15"/>
    <n v="287550.75"/>
    <x v="8"/>
    <s v="Consumer"/>
    <x v="2"/>
    <n v="23348"/>
    <n v="217506.75"/>
    <x v="1"/>
    <s v="No"/>
    <s v="Pickup"/>
    <s v="Not Found"/>
    <s v="Standard"/>
    <x v="8"/>
    <n v="14265630"/>
  </r>
  <r>
    <s v="O00010"/>
    <s v="2025-01-12"/>
    <s v="C227"/>
    <s v="P100"/>
    <x v="6"/>
    <x v="3"/>
    <n v="10"/>
    <n v="0.15"/>
    <n v="307955"/>
    <x v="9"/>
    <s v="Consumer"/>
    <x v="3"/>
    <n v="62137"/>
    <n v="-313415"/>
    <x v="6"/>
    <s v="No"/>
    <s v="Express"/>
    <s v="Not Found"/>
    <s v="Standard"/>
    <x v="9"/>
    <n v="17350666"/>
  </r>
  <r>
    <s v="O00011"/>
    <s v="2025-09-26"/>
    <s v="C044"/>
    <s v="P091"/>
    <x v="5"/>
    <x v="2"/>
    <n v="6"/>
    <n v="0.15"/>
    <n v="374146.2"/>
    <x v="10"/>
    <s v="Consumer"/>
    <x v="3"/>
    <n v="13311"/>
    <n v="294280.2"/>
    <x v="2"/>
    <s v="No"/>
    <s v="Pickup"/>
    <s v="Not Found"/>
    <s v="Standard"/>
    <x v="10"/>
    <n v="11319839"/>
  </r>
  <r>
    <s v="O00012"/>
    <s v="2025-03-27"/>
    <s v="C177"/>
    <s v="P026"/>
    <x v="8"/>
    <x v="1"/>
    <n v="5"/>
    <n v="0"/>
    <n v="669430"/>
    <x v="11"/>
    <s v="Corporate"/>
    <x v="2"/>
    <n v="7159"/>
    <n v="633635"/>
    <x v="7"/>
    <s v="No"/>
    <s v="Express"/>
    <s v="Not Found"/>
    <s v="Standard"/>
    <x v="11"/>
    <n v="19473459"/>
  </r>
  <r>
    <s v="O00013"/>
    <s v="2025-11-04"/>
    <s v="C079"/>
    <s v="P030"/>
    <x v="9"/>
    <x v="0"/>
    <n v="5"/>
    <n v="0.1"/>
    <n v="221643"/>
    <x v="12"/>
    <s v="Corporate"/>
    <x v="3"/>
    <n v="28523"/>
    <n v="79028"/>
    <x v="8"/>
    <s v="No"/>
    <s v="Pickup"/>
    <s v="Not Found"/>
    <s v="Standard"/>
    <x v="12"/>
    <n v="7254801"/>
  </r>
  <r>
    <s v="O00014"/>
    <s v="2025-06-27"/>
    <s v="C149"/>
    <s v="P022"/>
    <x v="10"/>
    <x v="3"/>
    <n v="2"/>
    <n v="0.05"/>
    <n v="136515"/>
    <x v="13"/>
    <s v="SME"/>
    <x v="3"/>
    <n v="76942"/>
    <n v="-17369"/>
    <x v="9"/>
    <s v="No"/>
    <s v="Pickup"/>
    <s v="Not Found"/>
    <s v="Standard"/>
    <x v="13"/>
    <n v="8592536"/>
  </r>
  <r>
    <s v="O00015"/>
    <s v="2025-11-03"/>
    <s v="C260"/>
    <s v="P043"/>
    <x v="8"/>
    <x v="3"/>
    <n v="6"/>
    <n v="0.15"/>
    <n v="147099.29999999999"/>
    <x v="14"/>
    <s v="SME"/>
    <x v="0"/>
    <n v="79600"/>
    <n v="-330500.7"/>
    <x v="8"/>
    <s v="No"/>
    <s v="Pickup"/>
    <s v="Not Found"/>
    <s v="Standard"/>
    <x v="14"/>
    <n v="19473459"/>
  </r>
  <r>
    <s v="O00016"/>
    <s v="2025-07-09"/>
    <s v="C053"/>
    <s v="P026"/>
    <x v="11"/>
    <x v="4"/>
    <n v="2"/>
    <n v="0.1"/>
    <n v="98706.6"/>
    <x v="15"/>
    <s v="Consumer"/>
    <x v="2"/>
    <n v="7159"/>
    <n v="84388.6"/>
    <x v="10"/>
    <s v="No"/>
    <s v="Pickup"/>
    <s v="Not Found"/>
    <s v="Standard"/>
    <x v="11"/>
    <n v="18500989"/>
  </r>
  <r>
    <s v="O00017"/>
    <s v="2025-01-09"/>
    <s v="C287"/>
    <s v="P032"/>
    <x v="4"/>
    <x v="0"/>
    <n v="9"/>
    <n v="0.2"/>
    <n v="728416.8"/>
    <x v="16"/>
    <s v="Corporate"/>
    <x v="2"/>
    <n v="65463"/>
    <n v="139249.80000000005"/>
    <x v="6"/>
    <s v="No"/>
    <s v="Pickup"/>
    <s v="Not Found"/>
    <s v="Standard"/>
    <x v="15"/>
    <n v="6291486"/>
  </r>
  <r>
    <s v="O00018"/>
    <s v="2025-12-09"/>
    <s v="C037"/>
    <s v="P024"/>
    <x v="0"/>
    <x v="0"/>
    <n v="9"/>
    <n v="0.05"/>
    <n v="515171.7"/>
    <x v="17"/>
    <s v="Consumer"/>
    <x v="3"/>
    <n v="20831"/>
    <n v="327692.7"/>
    <x v="4"/>
    <s v="No"/>
    <s v="Express"/>
    <s v="Not Found"/>
    <s v="Standard"/>
    <x v="16"/>
    <n v="11852878"/>
  </r>
  <r>
    <s v="O00019"/>
    <s v="2025-09-14"/>
    <s v="C001"/>
    <s v="P021"/>
    <x v="4"/>
    <x v="2"/>
    <n v="6"/>
    <n v="0.05"/>
    <n v="103802.7"/>
    <x v="18"/>
    <s v="SME"/>
    <x v="1"/>
    <n v="39197"/>
    <n v="-131379.29999999999"/>
    <x v="2"/>
    <s v="No"/>
    <s v="Pickup"/>
    <s v="Not Found"/>
    <s v="Standard"/>
    <x v="17"/>
    <n v="6291486"/>
  </r>
  <r>
    <s v="O00020"/>
    <s v="2025-10-20"/>
    <s v="C215"/>
    <s v="P023"/>
    <x v="12"/>
    <x v="0"/>
    <n v="9"/>
    <n v="0"/>
    <n v="362151"/>
    <x v="19"/>
    <s v="Corporate"/>
    <x v="0"/>
    <n v="10664"/>
    <n v="266175"/>
    <x v="11"/>
    <s v="No"/>
    <s v="Express"/>
    <s v="Not Found"/>
    <s v="Standard"/>
    <x v="18"/>
    <n v="8698154"/>
  </r>
  <r>
    <s v="O00021"/>
    <s v="2025-02-04"/>
    <s v="C096"/>
    <s v="P032"/>
    <x v="4"/>
    <x v="0"/>
    <n v="10"/>
    <n v="0.2"/>
    <n v="1092600"/>
    <x v="20"/>
    <s v="Consumer"/>
    <x v="2"/>
    <n v="65463"/>
    <n v="437970"/>
    <x v="5"/>
    <s v="No"/>
    <s v="Pickup"/>
    <s v="Not Found"/>
    <s v="High Value"/>
    <x v="15"/>
    <n v="6291486"/>
  </r>
  <r>
    <s v="O00022"/>
    <s v="2025-11-09"/>
    <s v="C096"/>
    <s v="P068"/>
    <x v="11"/>
    <x v="3"/>
    <n v="4"/>
    <n v="0.15"/>
    <n v="157246.6"/>
    <x v="20"/>
    <s v="Consumer"/>
    <x v="0"/>
    <n v="34907"/>
    <n v="17618.600000000006"/>
    <x v="8"/>
    <s v="No"/>
    <s v="Standard"/>
    <s v="Not Found"/>
    <s v="Standard"/>
    <x v="19"/>
    <n v="18500989"/>
  </r>
  <r>
    <s v="O00023"/>
    <s v="2025-11-18"/>
    <s v="C191"/>
    <s v="P070"/>
    <x v="6"/>
    <x v="4"/>
    <n v="7"/>
    <n v="0.05"/>
    <n v="479112.55"/>
    <x v="21"/>
    <s v="SME"/>
    <x v="1"/>
    <n v="66631"/>
    <n v="12695.549999999988"/>
    <x v="8"/>
    <s v="No"/>
    <s v="Express"/>
    <s v="Not Found"/>
    <s v="Standard"/>
    <x v="20"/>
    <n v="17350666"/>
  </r>
  <r>
    <s v="O00024"/>
    <s v="2025-09-05"/>
    <s v="C096"/>
    <s v="P059"/>
    <x v="13"/>
    <x v="2"/>
    <n v="9"/>
    <n v="0.2"/>
    <n v="163044"/>
    <x v="20"/>
    <s v="Consumer"/>
    <x v="2"/>
    <n v="78122"/>
    <n v="-540054"/>
    <x v="2"/>
    <s v="Yes"/>
    <s v="Express"/>
    <s v="Not Found"/>
    <s v="Standard"/>
    <x v="21"/>
    <n v="5886694"/>
  </r>
  <r>
    <s v="O00025"/>
    <s v="2025-10-23"/>
    <s v="C245"/>
    <s v="P024"/>
    <x v="8"/>
    <x v="0"/>
    <n v="9"/>
    <n v="0.05"/>
    <n v="500115.15"/>
    <x v="22"/>
    <s v="Corporate"/>
    <x v="3"/>
    <n v="20831"/>
    <n v="312636.15000000002"/>
    <x v="11"/>
    <s v="Yes"/>
    <s v="Standard"/>
    <s v="Not Found"/>
    <s v="Standard"/>
    <x v="16"/>
    <n v="19473459"/>
  </r>
  <r>
    <s v="O00026"/>
    <s v="2025-01-03"/>
    <s v="C033"/>
    <s v="P067"/>
    <x v="5"/>
    <x v="1"/>
    <n v="10"/>
    <n v="0"/>
    <n v="207940"/>
    <x v="23"/>
    <s v="Corporate"/>
    <x v="0"/>
    <n v="47434"/>
    <n v="-266400"/>
    <x v="6"/>
    <s v="No"/>
    <s v="Express"/>
    <s v="Not Found"/>
    <s v="Standard"/>
    <x v="22"/>
    <n v="11319839"/>
  </r>
  <r>
    <s v="O00027"/>
    <s v="2025-05-19"/>
    <s v="C237"/>
    <s v="P092"/>
    <x v="8"/>
    <x v="3"/>
    <n v="8"/>
    <n v="0.1"/>
    <n v="49824"/>
    <x v="24"/>
    <s v="Consumer"/>
    <x v="2"/>
    <n v="4229"/>
    <n v="15992"/>
    <x v="0"/>
    <s v="No"/>
    <s v="Standard"/>
    <s v="Not Found"/>
    <s v="Standard"/>
    <x v="23"/>
    <n v="19473459"/>
  </r>
  <r>
    <s v="O00028"/>
    <s v="2025-01-02"/>
    <s v="C053"/>
    <s v="P006"/>
    <x v="10"/>
    <x v="0"/>
    <n v="2"/>
    <n v="0.1"/>
    <n v="156663"/>
    <x v="15"/>
    <s v="Consumer"/>
    <x v="0"/>
    <n v="53604"/>
    <n v="49455"/>
    <x v="6"/>
    <s v="No"/>
    <s v="Pickup"/>
    <s v="Not Found"/>
    <s v="Standard"/>
    <x v="24"/>
    <n v="8592536"/>
  </r>
  <r>
    <s v="O00029"/>
    <s v="2025-08-17"/>
    <s v="C263"/>
    <s v="P076"/>
    <x v="6"/>
    <x v="3"/>
    <n v="2"/>
    <n v="0.05"/>
    <n v="234859"/>
    <x v="25"/>
    <s v="Corporate"/>
    <x v="2"/>
    <n v="26666"/>
    <n v="181527"/>
    <x v="3"/>
    <s v="No"/>
    <s v="Pickup"/>
    <s v="Not Found"/>
    <s v="Standard"/>
    <x v="25"/>
    <n v="17350666"/>
  </r>
  <r>
    <s v="O00030"/>
    <s v="2025-06-16"/>
    <s v="C051"/>
    <s v="P080"/>
    <x v="11"/>
    <x v="1"/>
    <n v="3"/>
    <n v="0.15"/>
    <n v="249907.65"/>
    <x v="26"/>
    <s v="Consumer"/>
    <x v="2"/>
    <n v="32671"/>
    <n v="151894.65"/>
    <x v="9"/>
    <s v="No"/>
    <s v="Standard"/>
    <s v="Not Found"/>
    <s v="Standard"/>
    <x v="26"/>
    <n v="18500989"/>
  </r>
  <r>
    <s v="O00031"/>
    <s v="2025-02-06"/>
    <s v="C156"/>
    <s v="P089"/>
    <x v="1"/>
    <x v="3"/>
    <n v="5"/>
    <n v="0.05"/>
    <n v="596376.75"/>
    <x v="27"/>
    <s v="Consumer"/>
    <x v="0"/>
    <n v="55764"/>
    <n v="317556.75"/>
    <x v="5"/>
    <s v="No"/>
    <s v="Pickup"/>
    <s v="Not Found"/>
    <s v="Standard"/>
    <x v="27"/>
    <n v="11347243"/>
  </r>
  <r>
    <s v="O00032"/>
    <s v="2025-02-20"/>
    <s v="C191"/>
    <s v="P068"/>
    <x v="10"/>
    <x v="4"/>
    <n v="10"/>
    <n v="0"/>
    <n v="1155510"/>
    <x v="21"/>
    <s v="SME"/>
    <x v="0"/>
    <n v="34907"/>
    <n v="806440"/>
    <x v="5"/>
    <s v="No"/>
    <s v="Pickup"/>
    <s v="Not Found"/>
    <s v="High Value"/>
    <x v="19"/>
    <n v="8592536"/>
  </r>
  <r>
    <s v="O00033"/>
    <s v="2025-10-22"/>
    <s v="C240"/>
    <s v="P040"/>
    <x v="12"/>
    <x v="0"/>
    <n v="9"/>
    <n v="0.15"/>
    <n v="97300.35"/>
    <x v="28"/>
    <s v="Corporate"/>
    <x v="1"/>
    <n v="63366"/>
    <n v="-472993.65"/>
    <x v="11"/>
    <s v="No"/>
    <s v="Standard"/>
    <s v="Not Found"/>
    <s v="Standard"/>
    <x v="28"/>
    <n v="8698154"/>
  </r>
  <r>
    <s v="O00034"/>
    <s v="2025-06-19"/>
    <s v="C122"/>
    <s v="P048"/>
    <x v="8"/>
    <x v="4"/>
    <n v="3"/>
    <n v="0.2"/>
    <n v="273312"/>
    <x v="29"/>
    <s v="Consumer"/>
    <x v="1"/>
    <n v="23271"/>
    <n v="203499"/>
    <x v="9"/>
    <s v="No"/>
    <s v="Express"/>
    <s v="Not Found"/>
    <s v="Standard"/>
    <x v="29"/>
    <n v="19473459"/>
  </r>
  <r>
    <s v="O00035"/>
    <s v="2025-01-02"/>
    <s v="C155"/>
    <s v="P007"/>
    <x v="5"/>
    <x v="0"/>
    <n v="5"/>
    <n v="0.1"/>
    <n v="65146.5"/>
    <x v="30"/>
    <s v="SME"/>
    <x v="2"/>
    <n v="6817"/>
    <n v="31061.5"/>
    <x v="6"/>
    <s v="No"/>
    <s v="Express"/>
    <s v="Not Found"/>
    <s v="Standard"/>
    <x v="30"/>
    <n v="11319839"/>
  </r>
  <r>
    <s v="O00036"/>
    <s v="2025-08-26"/>
    <s v="C115"/>
    <s v="P055"/>
    <x v="1"/>
    <x v="2"/>
    <n v="3"/>
    <n v="0.15"/>
    <n v="311224.95"/>
    <x v="31"/>
    <s v="Consumer"/>
    <x v="0"/>
    <n v="62257"/>
    <n v="124453.95000000001"/>
    <x v="3"/>
    <s v="No"/>
    <s v="Standard"/>
    <s v="Not Found"/>
    <s v="Standard"/>
    <x v="31"/>
    <n v="11347243"/>
  </r>
  <r>
    <s v="O00037"/>
    <s v="2025-03-27"/>
    <s v="C149"/>
    <s v="P071"/>
    <x v="14"/>
    <x v="3"/>
    <n v="6"/>
    <n v="0.05"/>
    <n v="621961.19999999995"/>
    <x v="13"/>
    <s v="SME"/>
    <x v="1"/>
    <n v="44535"/>
    <n v="354751.19999999995"/>
    <x v="7"/>
    <s v="Yes"/>
    <s v="Standard"/>
    <s v="Not Found"/>
    <s v="Standard"/>
    <x v="32"/>
    <n v="16839910"/>
  </r>
  <r>
    <s v="O00038"/>
    <s v="2025-04-29"/>
    <s v="C077"/>
    <s v="P009"/>
    <x v="4"/>
    <x v="1"/>
    <n v="4"/>
    <n v="0.15"/>
    <n v="156882.79999999999"/>
    <x v="32"/>
    <s v="Corporate"/>
    <x v="1"/>
    <n v="8587"/>
    <n v="122534.79999999999"/>
    <x v="1"/>
    <s v="Yes"/>
    <s v="Pickup"/>
    <s v="Not Found"/>
    <s v="Standard"/>
    <x v="33"/>
    <n v="6291486"/>
  </r>
  <r>
    <s v="O00039"/>
    <s v="2025-04-29"/>
    <s v="C251"/>
    <s v="P067"/>
    <x v="8"/>
    <x v="0"/>
    <n v="3"/>
    <n v="0"/>
    <n v="184500"/>
    <x v="33"/>
    <s v="Consumer"/>
    <x v="0"/>
    <n v="47434"/>
    <n v="42198"/>
    <x v="1"/>
    <s v="No"/>
    <s v="Standard"/>
    <s v="Not Found"/>
    <s v="Standard"/>
    <x v="22"/>
    <n v="19473459"/>
  </r>
  <r>
    <s v="O00040"/>
    <s v="2025-06-30"/>
    <s v="C115"/>
    <s v="P064"/>
    <x v="10"/>
    <x v="4"/>
    <n v="2"/>
    <n v="0"/>
    <n v="298434"/>
    <x v="31"/>
    <s v="Consumer"/>
    <x v="2"/>
    <n v="62348"/>
    <n v="173738"/>
    <x v="9"/>
    <s v="No"/>
    <s v="Standard"/>
    <s v="Not Found"/>
    <s v="Standard"/>
    <x v="34"/>
    <n v="8592536"/>
  </r>
  <r>
    <s v="O00041"/>
    <s v="2025-01-04"/>
    <s v="C174"/>
    <s v="P084"/>
    <x v="7"/>
    <x v="3"/>
    <n v="1"/>
    <n v="0.15"/>
    <n v="80005.399999999994"/>
    <x v="34"/>
    <s v="Consumer"/>
    <x v="3"/>
    <n v="46035"/>
    <n v="33970.399999999994"/>
    <x v="6"/>
    <s v="No"/>
    <s v="Standard"/>
    <s v="Not Found"/>
    <s v="Standard"/>
    <x v="35"/>
    <n v="14265630"/>
  </r>
  <r>
    <s v="O00042"/>
    <s v="2025-10-29"/>
    <s v="C003"/>
    <s v="P011"/>
    <x v="12"/>
    <x v="1"/>
    <n v="3"/>
    <n v="0.2"/>
    <n v="335779.2"/>
    <x v="35"/>
    <s v="Corporate"/>
    <x v="0"/>
    <n v="76428"/>
    <n v="106495.20000000001"/>
    <x v="11"/>
    <s v="No"/>
    <s v="Express"/>
    <s v="Not Found"/>
    <s v="Standard"/>
    <x v="36"/>
    <n v="8698154"/>
  </r>
  <r>
    <s v="O00043"/>
    <s v="2025-05-03"/>
    <s v="C165"/>
    <s v="P064"/>
    <x v="15"/>
    <x v="0"/>
    <n v="4"/>
    <n v="0"/>
    <n v="26744"/>
    <x v="36"/>
    <s v="Consumer"/>
    <x v="2"/>
    <n v="62348"/>
    <n v="-222648"/>
    <x v="0"/>
    <s v="No"/>
    <s v="Express"/>
    <s v="Not Found"/>
    <s v="Standard"/>
    <x v="34"/>
    <n v="15141830"/>
  </r>
  <r>
    <s v="O00044"/>
    <s v="2025-02-21"/>
    <s v="C216"/>
    <s v="P033"/>
    <x v="8"/>
    <x v="2"/>
    <n v="9"/>
    <n v="0.15"/>
    <n v="1036949.85"/>
    <x v="37"/>
    <s v="Consumer"/>
    <x v="0"/>
    <n v="47272"/>
    <n v="611501.85"/>
    <x v="5"/>
    <s v="No"/>
    <s v="Express"/>
    <s v="Not Found"/>
    <s v="High Value"/>
    <x v="37"/>
    <n v="19473459"/>
  </r>
  <r>
    <s v="O00045"/>
    <s v="2025-01-02"/>
    <s v="C268"/>
    <s v="P044"/>
    <x v="4"/>
    <x v="2"/>
    <n v="1"/>
    <n v="0.2"/>
    <n v="116024.8"/>
    <x v="38"/>
    <s v="Consumer"/>
    <x v="3"/>
    <n v="44099"/>
    <n v="71925.8"/>
    <x v="6"/>
    <s v="No"/>
    <s v="Express"/>
    <s v="Not Found"/>
    <s v="Standard"/>
    <x v="38"/>
    <n v="6291486"/>
  </r>
  <r>
    <s v="O00046"/>
    <s v="2025-10-10"/>
    <s v="C099"/>
    <s v="P092"/>
    <x v="16"/>
    <x v="2"/>
    <n v="10"/>
    <n v="0.05"/>
    <n v="888715.5"/>
    <x v="39"/>
    <s v="Consumer"/>
    <x v="2"/>
    <n v="4229"/>
    <n v="846425.5"/>
    <x v="11"/>
    <s v="No"/>
    <s v="Express"/>
    <s v="Not Found"/>
    <s v="Standard"/>
    <x v="23"/>
    <n v="19562258"/>
  </r>
  <r>
    <s v="O00047"/>
    <s v="2025-12-22"/>
    <s v="C125"/>
    <s v="P050"/>
    <x v="17"/>
    <x v="0"/>
    <n v="4"/>
    <n v="0.2"/>
    <n v="174672"/>
    <x v="40"/>
    <s v="Corporate"/>
    <x v="0"/>
    <n v="22542"/>
    <n v="84504"/>
    <x v="4"/>
    <s v="No"/>
    <s v="Express"/>
    <s v="Not Found"/>
    <s v="Standard"/>
    <x v="39"/>
    <n v="10652665"/>
  </r>
  <r>
    <s v="O00048"/>
    <s v="2025-07-26"/>
    <s v="C019"/>
    <s v="P026"/>
    <x v="18"/>
    <x v="3"/>
    <n v="9"/>
    <n v="0"/>
    <n v="1287144"/>
    <x v="4"/>
    <s v="Consumer"/>
    <x v="2"/>
    <n v="7159"/>
    <n v="1222713"/>
    <x v="10"/>
    <s v="No"/>
    <s v="Pickup"/>
    <s v="Not Found"/>
    <s v="High Value"/>
    <x v="11"/>
    <n v="16246424"/>
  </r>
  <r>
    <s v="O00049"/>
    <s v="2025-12-28"/>
    <s v="C110"/>
    <s v="P093"/>
    <x v="19"/>
    <x v="2"/>
    <n v="2"/>
    <n v="0.2"/>
    <n v="16028.8"/>
    <x v="41"/>
    <s v="Consumer"/>
    <x v="3"/>
    <n v="27558"/>
    <n v="-39087.199999999997"/>
    <x v="4"/>
    <s v="No"/>
    <s v="Express"/>
    <s v="Not Found"/>
    <s v="Standard"/>
    <x v="40"/>
    <n v="19336654"/>
  </r>
  <r>
    <s v="O00050"/>
    <s v="2025-05-12"/>
    <s v="C260"/>
    <s v="P040"/>
    <x v="5"/>
    <x v="2"/>
    <n v="1"/>
    <n v="0.05"/>
    <n v="121666.5"/>
    <x v="14"/>
    <s v="SME"/>
    <x v="1"/>
    <n v="63366"/>
    <n v="58300.5"/>
    <x v="0"/>
    <s v="No"/>
    <s v="Standard"/>
    <s v="Not Found"/>
    <s v="Standard"/>
    <x v="28"/>
    <n v="11319839"/>
  </r>
  <r>
    <s v="O00051"/>
    <s v="2025-12-11"/>
    <s v="C025"/>
    <s v="P052"/>
    <x v="19"/>
    <x v="4"/>
    <n v="2"/>
    <n v="0.2"/>
    <n v="149529.60000000001"/>
    <x v="42"/>
    <s v="Corporate"/>
    <x v="2"/>
    <n v="15200"/>
    <n v="119129.60000000001"/>
    <x v="4"/>
    <s v="No"/>
    <s v="Standard"/>
    <s v="Not Found"/>
    <s v="Standard"/>
    <x v="41"/>
    <n v="19336654"/>
  </r>
  <r>
    <s v="O00052"/>
    <s v="2025-08-22"/>
    <s v="C082"/>
    <s v="P007"/>
    <x v="18"/>
    <x v="1"/>
    <n v="5"/>
    <n v="0.15"/>
    <n v="131121"/>
    <x v="43"/>
    <s v="Consumer"/>
    <x v="2"/>
    <n v="6817"/>
    <n v="97036"/>
    <x v="3"/>
    <s v="Yes"/>
    <s v="Pickup"/>
    <s v="Not Found"/>
    <s v="Standard"/>
    <x v="30"/>
    <n v="16246424"/>
  </r>
  <r>
    <s v="O00053"/>
    <s v="2025-06-26"/>
    <s v="C086"/>
    <s v="P058"/>
    <x v="6"/>
    <x v="2"/>
    <n v="2"/>
    <n v="0.15"/>
    <n v="141436.6"/>
    <x v="44"/>
    <s v="SME"/>
    <x v="3"/>
    <n v="66106"/>
    <n v="9224.6000000000058"/>
    <x v="9"/>
    <s v="No"/>
    <s v="Standard"/>
    <s v="Not Found"/>
    <s v="Standard"/>
    <x v="42"/>
    <n v="17350666"/>
  </r>
  <r>
    <s v="O00054"/>
    <s v="2025-10-13"/>
    <s v="C216"/>
    <s v="P088"/>
    <x v="7"/>
    <x v="4"/>
    <n v="7"/>
    <n v="0.05"/>
    <n v="166117"/>
    <x v="37"/>
    <s v="Consumer"/>
    <x v="0"/>
    <n v="75432"/>
    <n v="-361907"/>
    <x v="11"/>
    <s v="No"/>
    <s v="Standard"/>
    <s v="Not Found"/>
    <s v="Standard"/>
    <x v="43"/>
    <n v="14265630"/>
  </r>
  <r>
    <s v="O00055"/>
    <s v="2025-04-09"/>
    <s v="C141"/>
    <s v="P004"/>
    <x v="1"/>
    <x v="2"/>
    <n v="3"/>
    <n v="0.15"/>
    <n v="334662"/>
    <x v="8"/>
    <s v="Consumer"/>
    <x v="3"/>
    <n v="63926"/>
    <n v="142884"/>
    <x v="1"/>
    <s v="No"/>
    <s v="Pickup"/>
    <s v="Not Found"/>
    <s v="Standard"/>
    <x v="5"/>
    <n v="11347243"/>
  </r>
  <r>
    <s v="O00056"/>
    <s v="2025-08-08"/>
    <s v="C028"/>
    <s v="P086"/>
    <x v="0"/>
    <x v="4"/>
    <n v="10"/>
    <n v="0.2"/>
    <n v="399424"/>
    <x v="45"/>
    <s v="SME"/>
    <x v="1"/>
    <n v="41456"/>
    <n v="-15136"/>
    <x v="3"/>
    <s v="No"/>
    <s v="Pickup"/>
    <s v="Not Found"/>
    <s v="Standard"/>
    <x v="44"/>
    <n v="11852878"/>
  </r>
  <r>
    <s v="O00057"/>
    <s v="2025-09-16"/>
    <s v="C172"/>
    <s v="P041"/>
    <x v="12"/>
    <x v="3"/>
    <n v="10"/>
    <n v="0.15"/>
    <n v="999872"/>
    <x v="46"/>
    <s v="SME"/>
    <x v="0"/>
    <n v="21756"/>
    <n v="782312"/>
    <x v="2"/>
    <s v="No"/>
    <s v="Standard"/>
    <s v="Not Found"/>
    <s v="Standard"/>
    <x v="45"/>
    <n v="8698154"/>
  </r>
  <r>
    <s v="O00058"/>
    <s v="2025-09-25"/>
    <s v="C146"/>
    <s v="P090"/>
    <x v="5"/>
    <x v="4"/>
    <n v="6"/>
    <n v="0"/>
    <n v="164682"/>
    <x v="47"/>
    <s v="Consumer"/>
    <x v="1"/>
    <n v="24518"/>
    <n v="17574"/>
    <x v="2"/>
    <s v="No"/>
    <s v="Standard"/>
    <s v="Not Found"/>
    <s v="Standard"/>
    <x v="4"/>
    <n v="11319839"/>
  </r>
  <r>
    <s v="O00059"/>
    <s v="2025-09-14"/>
    <s v="C149"/>
    <s v="P091"/>
    <x v="9"/>
    <x v="4"/>
    <n v="1"/>
    <n v="0.15"/>
    <n v="114026.65"/>
    <x v="13"/>
    <s v="SME"/>
    <x v="3"/>
    <n v="13311"/>
    <n v="100715.65"/>
    <x v="2"/>
    <s v="No"/>
    <s v="Express"/>
    <s v="Not Found"/>
    <s v="Standard"/>
    <x v="10"/>
    <n v="7254801"/>
  </r>
  <r>
    <s v="O00060"/>
    <s v="2025-04-12"/>
    <s v="C128"/>
    <s v="P096"/>
    <x v="15"/>
    <x v="3"/>
    <n v="7"/>
    <n v="0.1"/>
    <n v="757386"/>
    <x v="48"/>
    <s v="Consumer"/>
    <x v="1"/>
    <n v="12227"/>
    <n v="671797"/>
    <x v="1"/>
    <s v="No"/>
    <s v="Express"/>
    <s v="Not Found"/>
    <s v="Standard"/>
    <x v="46"/>
    <n v="15141830"/>
  </r>
  <r>
    <s v="O00061"/>
    <s v="2025-07-01"/>
    <s v="C102"/>
    <s v="P035"/>
    <x v="2"/>
    <x v="1"/>
    <n v="10"/>
    <n v="0.05"/>
    <n v="90411.5"/>
    <x v="49"/>
    <s v="Consumer"/>
    <x v="0"/>
    <n v="31758"/>
    <n v="-227168.5"/>
    <x v="10"/>
    <s v="No"/>
    <s v="Express"/>
    <s v="Not Found"/>
    <s v="Standard"/>
    <x v="47"/>
    <n v="7094914"/>
  </r>
  <r>
    <s v="O00062"/>
    <s v="2025-07-25"/>
    <s v="C175"/>
    <s v="P100"/>
    <x v="9"/>
    <x v="1"/>
    <n v="9"/>
    <n v="0.15"/>
    <n v="583756.19999999995"/>
    <x v="50"/>
    <s v="Consumer"/>
    <x v="3"/>
    <n v="62137"/>
    <n v="24523.199999999953"/>
    <x v="10"/>
    <s v="No"/>
    <s v="Express"/>
    <s v="Not Found"/>
    <s v="Standard"/>
    <x v="9"/>
    <n v="7254801"/>
  </r>
  <r>
    <s v="O00063"/>
    <s v="2025-06-02"/>
    <s v="C059"/>
    <s v="P079"/>
    <x v="12"/>
    <x v="3"/>
    <n v="7"/>
    <n v="0.1"/>
    <n v="796162.5"/>
    <x v="51"/>
    <s v="SME"/>
    <x v="1"/>
    <n v="58560"/>
    <n v="386242.5"/>
    <x v="9"/>
    <s v="No"/>
    <s v="Standard"/>
    <s v="Not Found"/>
    <s v="Standard"/>
    <x v="48"/>
    <n v="8698154"/>
  </r>
  <r>
    <s v="O00064"/>
    <s v="2025-07-10"/>
    <s v="C188"/>
    <s v="P096"/>
    <x v="0"/>
    <x v="3"/>
    <n v="4"/>
    <n v="0.1"/>
    <n v="365428.8"/>
    <x v="52"/>
    <s v="Consumer"/>
    <x v="1"/>
    <n v="12227"/>
    <n v="316520.8"/>
    <x v="10"/>
    <s v="No"/>
    <s v="Express"/>
    <s v="Not Found"/>
    <s v="Standard"/>
    <x v="46"/>
    <n v="11852878"/>
  </r>
  <r>
    <s v="O00065"/>
    <s v="2025-06-04"/>
    <s v="C117"/>
    <s v="P086"/>
    <x v="13"/>
    <x v="1"/>
    <n v="2"/>
    <n v="0.05"/>
    <n v="18118.400000000001"/>
    <x v="53"/>
    <s v="Consumer"/>
    <x v="1"/>
    <n v="41456"/>
    <n v="-64793.599999999999"/>
    <x v="9"/>
    <s v="No"/>
    <s v="Pickup"/>
    <s v="Not Found"/>
    <s v="Standard"/>
    <x v="44"/>
    <n v="5886694"/>
  </r>
  <r>
    <s v="O00066"/>
    <s v="2025-11-02"/>
    <s v="C015"/>
    <s v="P017"/>
    <x v="15"/>
    <x v="0"/>
    <n v="3"/>
    <n v="0"/>
    <n v="389691"/>
    <x v="54"/>
    <s v="Consumer"/>
    <x v="2"/>
    <n v="33642"/>
    <n v="288765"/>
    <x v="8"/>
    <s v="No"/>
    <s v="Standard"/>
    <s v="Not Found"/>
    <s v="Standard"/>
    <x v="49"/>
    <n v="15141830"/>
  </r>
  <r>
    <s v="O00067"/>
    <s v="2025-10-12"/>
    <s v="C249"/>
    <s v="P062"/>
    <x v="16"/>
    <x v="4"/>
    <n v="8"/>
    <n v="0.1"/>
    <n v="797788.8"/>
    <x v="55"/>
    <s v="Consumer"/>
    <x v="3"/>
    <n v="28606"/>
    <n v="568940.80000000005"/>
    <x v="11"/>
    <s v="No"/>
    <s v="Express"/>
    <s v="Not Found"/>
    <s v="Standard"/>
    <x v="50"/>
    <n v="19562258"/>
  </r>
  <r>
    <s v="O00068"/>
    <s v="2025-05-21"/>
    <s v="C044"/>
    <s v="P075"/>
    <x v="9"/>
    <x v="0"/>
    <n v="4"/>
    <n v="0"/>
    <n v="161584"/>
    <x v="10"/>
    <s v="Consumer"/>
    <x v="0"/>
    <n v="48118"/>
    <n v="-30888"/>
    <x v="0"/>
    <s v="No"/>
    <s v="Pickup"/>
    <s v="Not Found"/>
    <s v="Standard"/>
    <x v="51"/>
    <n v="7254801"/>
  </r>
  <r>
    <s v="O00069"/>
    <s v="2025-12-06"/>
    <s v="C169"/>
    <s v="P022"/>
    <x v="12"/>
    <x v="2"/>
    <n v="5"/>
    <n v="0"/>
    <n v="141145"/>
    <x v="56"/>
    <s v="SME"/>
    <x v="3"/>
    <n v="76942"/>
    <n v="-243565"/>
    <x v="4"/>
    <s v="No"/>
    <s v="Standard"/>
    <s v="Not Found"/>
    <s v="Standard"/>
    <x v="13"/>
    <n v="8698154"/>
  </r>
  <r>
    <s v="O00070"/>
    <s v="2025-10-11"/>
    <s v="C131"/>
    <s v="P055"/>
    <x v="14"/>
    <x v="1"/>
    <n v="1"/>
    <n v="0.1"/>
    <n v="16094.7"/>
    <x v="57"/>
    <s v="SME"/>
    <x v="0"/>
    <n v="62257"/>
    <n v="-46162.3"/>
    <x v="11"/>
    <s v="No"/>
    <s v="Pickup"/>
    <s v="Not Found"/>
    <s v="Standard"/>
    <x v="31"/>
    <n v="16839910"/>
  </r>
  <r>
    <s v="O00071"/>
    <s v="2025-08-18"/>
    <s v="C154"/>
    <s v="P075"/>
    <x v="10"/>
    <x v="3"/>
    <n v="9"/>
    <n v="0.05"/>
    <n v="331859.7"/>
    <x v="58"/>
    <s v="Consumer"/>
    <x v="0"/>
    <n v="48118"/>
    <n v="-101202.29999999999"/>
    <x v="3"/>
    <s v="No"/>
    <s v="Standard"/>
    <s v="Not Found"/>
    <s v="Standard"/>
    <x v="51"/>
    <n v="8592536"/>
  </r>
  <r>
    <s v="O00072"/>
    <s v="2025-06-20"/>
    <s v="C030"/>
    <s v="P093"/>
    <x v="11"/>
    <x v="2"/>
    <n v="7"/>
    <n v="0.05"/>
    <n v="669588.5"/>
    <x v="59"/>
    <s v="SME"/>
    <x v="3"/>
    <n v="27558"/>
    <n v="476682.5"/>
    <x v="9"/>
    <s v="No"/>
    <s v="Express"/>
    <s v="Not Found"/>
    <s v="Standard"/>
    <x v="40"/>
    <n v="18500989"/>
  </r>
  <r>
    <s v="O00073"/>
    <s v="2025-12-01"/>
    <s v="C183"/>
    <s v="P039"/>
    <x v="11"/>
    <x v="2"/>
    <n v="4"/>
    <n v="0.15"/>
    <n v="425129.2"/>
    <x v="60"/>
    <s v="Consumer"/>
    <x v="0"/>
    <n v="34258"/>
    <n v="288097.2"/>
    <x v="4"/>
    <s v="No"/>
    <s v="Pickup"/>
    <s v="Not Found"/>
    <s v="Standard"/>
    <x v="52"/>
    <n v="18500989"/>
  </r>
  <r>
    <s v="O00074"/>
    <s v="2025-05-19"/>
    <s v="C249"/>
    <s v="P026"/>
    <x v="17"/>
    <x v="1"/>
    <n v="10"/>
    <n v="0.15"/>
    <n v="732164.5"/>
    <x v="55"/>
    <s v="Consumer"/>
    <x v="2"/>
    <n v="7159"/>
    <n v="660574.5"/>
    <x v="0"/>
    <s v="No"/>
    <s v="Pickup"/>
    <s v="Not Found"/>
    <s v="Standard"/>
    <x v="11"/>
    <n v="10652665"/>
  </r>
  <r>
    <s v="O00075"/>
    <s v="2025-08-27"/>
    <s v="C146"/>
    <s v="P052"/>
    <x v="16"/>
    <x v="2"/>
    <n v="3"/>
    <n v="0.1"/>
    <n v="19180.8"/>
    <x v="47"/>
    <s v="Consumer"/>
    <x v="2"/>
    <n v="15200"/>
    <n v="-26419.200000000001"/>
    <x v="3"/>
    <s v="No"/>
    <s v="Pickup"/>
    <s v="Not Found"/>
    <s v="Standard"/>
    <x v="41"/>
    <n v="19562258"/>
  </r>
  <r>
    <s v="O00076"/>
    <s v="2025-02-24"/>
    <s v="C284"/>
    <s v="P062"/>
    <x v="2"/>
    <x v="3"/>
    <n v="5"/>
    <n v="0.2"/>
    <n v="147664"/>
    <x v="61"/>
    <s v="SME"/>
    <x v="3"/>
    <n v="28606"/>
    <n v="4634"/>
    <x v="5"/>
    <s v="No"/>
    <s v="Standard"/>
    <s v="Not Found"/>
    <s v="Standard"/>
    <x v="50"/>
    <n v="7094914"/>
  </r>
  <r>
    <s v="O00077"/>
    <s v="2025-11-21"/>
    <s v="C275"/>
    <s v="P039"/>
    <x v="1"/>
    <x v="2"/>
    <n v="4"/>
    <n v="0.1"/>
    <n v="370843.2"/>
    <x v="62"/>
    <s v="SME"/>
    <x v="0"/>
    <n v="34258"/>
    <n v="233811.20000000001"/>
    <x v="8"/>
    <s v="No"/>
    <s v="Pickup"/>
    <s v="Not Found"/>
    <s v="Standard"/>
    <x v="52"/>
    <n v="11347243"/>
  </r>
  <r>
    <s v="O00078"/>
    <s v="2025-04-22"/>
    <s v="C211"/>
    <s v="P098"/>
    <x v="19"/>
    <x v="2"/>
    <n v="9"/>
    <n v="0"/>
    <n v="425286"/>
    <x v="63"/>
    <s v="SME"/>
    <x v="3"/>
    <n v="77841"/>
    <n v="-275283"/>
    <x v="1"/>
    <s v="No"/>
    <s v="Pickup"/>
    <s v="Not Found"/>
    <s v="Standard"/>
    <x v="53"/>
    <n v="19336654"/>
  </r>
  <r>
    <s v="O00079"/>
    <s v="2025-07-03"/>
    <s v="C278"/>
    <s v="P056"/>
    <x v="12"/>
    <x v="3"/>
    <n v="10"/>
    <n v="0.05"/>
    <n v="622031.5"/>
    <x v="64"/>
    <s v="Consumer"/>
    <x v="0"/>
    <n v="48953"/>
    <n v="132501.5"/>
    <x v="10"/>
    <s v="Yes"/>
    <s v="Standard"/>
    <s v="Not Found"/>
    <s v="Standard"/>
    <x v="6"/>
    <n v="8698154"/>
  </r>
  <r>
    <s v="O00080"/>
    <s v="2025-12-30"/>
    <s v="C017"/>
    <s v="P013"/>
    <x v="0"/>
    <x v="3"/>
    <n v="8"/>
    <n v="0"/>
    <n v="398384"/>
    <x v="65"/>
    <s v="SME"/>
    <x v="0"/>
    <n v="27039"/>
    <n v="182072"/>
    <x v="4"/>
    <s v="No"/>
    <s v="Pickup"/>
    <s v="Not Found"/>
    <s v="Standard"/>
    <x v="54"/>
    <n v="11852878"/>
  </r>
  <r>
    <s v="O00081"/>
    <s v="2025-03-06"/>
    <s v="C182"/>
    <s v="P022"/>
    <x v="9"/>
    <x v="0"/>
    <n v="8"/>
    <n v="0"/>
    <n v="802792"/>
    <x v="66"/>
    <s v="Consumer"/>
    <x v="3"/>
    <n v="76942"/>
    <n v="187256"/>
    <x v="7"/>
    <s v="No"/>
    <s v="Pickup"/>
    <s v="Not Found"/>
    <s v="Standard"/>
    <x v="13"/>
    <n v="7254801"/>
  </r>
  <r>
    <s v="O00082"/>
    <s v="2025-12-02"/>
    <s v="C125"/>
    <s v="P008"/>
    <x v="4"/>
    <x v="4"/>
    <n v="9"/>
    <n v="0"/>
    <n v="959220"/>
    <x v="40"/>
    <s v="Corporate"/>
    <x v="0"/>
    <n v="10109"/>
    <n v="868239"/>
    <x v="4"/>
    <s v="No"/>
    <s v="Standard"/>
    <s v="Not Found"/>
    <s v="Standard"/>
    <x v="55"/>
    <n v="6291486"/>
  </r>
  <r>
    <s v="O00083"/>
    <s v="2025-09-18"/>
    <s v="C056"/>
    <s v="P074"/>
    <x v="16"/>
    <x v="1"/>
    <n v="7"/>
    <n v="0.2"/>
    <n v="133851.20000000001"/>
    <x v="67"/>
    <s v="SME"/>
    <x v="3"/>
    <n v="39205"/>
    <n v="-140583.79999999999"/>
    <x v="2"/>
    <s v="No"/>
    <s v="Standard"/>
    <s v="Not Found"/>
    <s v="Standard"/>
    <x v="56"/>
    <n v="19562258"/>
  </r>
  <r>
    <s v="O00084"/>
    <s v="2025-06-12"/>
    <s v="C251"/>
    <s v="P095"/>
    <x v="15"/>
    <x v="0"/>
    <n v="1"/>
    <n v="0.2"/>
    <n v="60080"/>
    <x v="33"/>
    <s v="Consumer"/>
    <x v="2"/>
    <n v="70588"/>
    <n v="-10508"/>
    <x v="9"/>
    <s v="No"/>
    <s v="Pickup"/>
    <s v="Not Found"/>
    <s v="Standard"/>
    <x v="57"/>
    <n v="15141830"/>
  </r>
  <r>
    <s v="O00085"/>
    <s v="2025-05-04"/>
    <s v="C150"/>
    <s v="P088"/>
    <x v="17"/>
    <x v="3"/>
    <n v="6"/>
    <n v="0.2"/>
    <n v="533515.19999999995"/>
    <x v="68"/>
    <s v="SME"/>
    <x v="0"/>
    <n v="75432"/>
    <n v="80923.199999999953"/>
    <x v="0"/>
    <s v="No"/>
    <s v="Express"/>
    <s v="Not Found"/>
    <s v="Standard"/>
    <x v="43"/>
    <n v="10652665"/>
  </r>
  <r>
    <s v="O00086"/>
    <s v="2025-12-21"/>
    <s v="C048"/>
    <s v="P033"/>
    <x v="10"/>
    <x v="4"/>
    <n v="4"/>
    <n v="0.1"/>
    <n v="78577.2"/>
    <x v="69"/>
    <s v="Consumer"/>
    <x v="0"/>
    <n v="47272"/>
    <n v="-110510.8"/>
    <x v="4"/>
    <s v="No"/>
    <s v="Pickup"/>
    <s v="Not Found"/>
    <s v="Standard"/>
    <x v="37"/>
    <n v="8592536"/>
  </r>
  <r>
    <s v="O00087"/>
    <s v="2025-11-24"/>
    <s v="C140"/>
    <s v="P024"/>
    <x v="15"/>
    <x v="4"/>
    <n v="7"/>
    <n v="0.2"/>
    <n v="38908.800000000003"/>
    <x v="70"/>
    <s v="Consumer"/>
    <x v="3"/>
    <n v="20831"/>
    <n v="-106908.2"/>
    <x v="8"/>
    <s v="No"/>
    <s v="Standard"/>
    <s v="Not Found"/>
    <s v="Standard"/>
    <x v="16"/>
    <n v="15141830"/>
  </r>
  <r>
    <s v="O00088"/>
    <s v="2025-08-19"/>
    <s v="C049"/>
    <s v="P076"/>
    <x v="13"/>
    <x v="1"/>
    <n v="4"/>
    <n v="0.15"/>
    <n v="480998"/>
    <x v="71"/>
    <s v="SME"/>
    <x v="2"/>
    <n v="26666"/>
    <n v="374334"/>
    <x v="3"/>
    <s v="No"/>
    <s v="Standard"/>
    <s v="Not Found"/>
    <s v="Standard"/>
    <x v="25"/>
    <n v="5886694"/>
  </r>
  <r>
    <s v="O00089"/>
    <s v="2025-02-10"/>
    <s v="C156"/>
    <s v="P059"/>
    <x v="0"/>
    <x v="4"/>
    <n v="10"/>
    <n v="0.1"/>
    <n v="544149"/>
    <x v="27"/>
    <s v="Consumer"/>
    <x v="2"/>
    <n v="78122"/>
    <n v="-237071"/>
    <x v="5"/>
    <s v="No"/>
    <s v="Pickup"/>
    <s v="Not Found"/>
    <s v="Standard"/>
    <x v="21"/>
    <n v="11852878"/>
  </r>
  <r>
    <s v="O00090"/>
    <s v="2025-05-28"/>
    <s v="C173"/>
    <s v="P083"/>
    <x v="3"/>
    <x v="3"/>
    <n v="5"/>
    <n v="0.2"/>
    <n v="333744"/>
    <x v="72"/>
    <s v="SME"/>
    <x v="3"/>
    <n v="73889"/>
    <n v="-35701"/>
    <x v="0"/>
    <s v="No"/>
    <s v="Standard"/>
    <s v="Not Found"/>
    <s v="Standard"/>
    <x v="58"/>
    <n v="19619177"/>
  </r>
  <r>
    <s v="O00091"/>
    <s v="2025-10-18"/>
    <s v="C094"/>
    <s v="P013"/>
    <x v="3"/>
    <x v="4"/>
    <n v="6"/>
    <n v="0.05"/>
    <n v="648933.6"/>
    <x v="73"/>
    <s v="SME"/>
    <x v="0"/>
    <n v="27039"/>
    <n v="486699.6"/>
    <x v="11"/>
    <s v="No"/>
    <s v="Express"/>
    <s v="Not Found"/>
    <s v="Standard"/>
    <x v="54"/>
    <n v="19619177"/>
  </r>
  <r>
    <s v="O00092"/>
    <s v="2025-12-22"/>
    <s v="C068"/>
    <s v="P086"/>
    <x v="12"/>
    <x v="2"/>
    <n v="5"/>
    <n v="0.15"/>
    <n v="44922.5"/>
    <x v="74"/>
    <s v="Consumer"/>
    <x v="1"/>
    <n v="41456"/>
    <n v="-162357.5"/>
    <x v="4"/>
    <s v="No"/>
    <s v="Pickup"/>
    <s v="Not Found"/>
    <s v="Standard"/>
    <x v="44"/>
    <n v="8698154"/>
  </r>
  <r>
    <s v="O00093"/>
    <s v="2025-10-20"/>
    <s v="C237"/>
    <s v="P055"/>
    <x v="10"/>
    <x v="2"/>
    <n v="7"/>
    <n v="0.05"/>
    <n v="509356.75"/>
    <x v="24"/>
    <s v="Consumer"/>
    <x v="0"/>
    <n v="62257"/>
    <n v="73557.75"/>
    <x v="11"/>
    <s v="No"/>
    <s v="Standard"/>
    <s v="Not Found"/>
    <s v="Standard"/>
    <x v="31"/>
    <n v="8592536"/>
  </r>
  <r>
    <s v="O00094"/>
    <s v="2025-04-16"/>
    <s v="C058"/>
    <s v="P064"/>
    <x v="8"/>
    <x v="2"/>
    <n v="6"/>
    <n v="0.2"/>
    <n v="584620.80000000005"/>
    <x v="75"/>
    <s v="SME"/>
    <x v="2"/>
    <n v="62348"/>
    <n v="210532.80000000005"/>
    <x v="1"/>
    <s v="No"/>
    <s v="Express"/>
    <s v="Not Found"/>
    <s v="Standard"/>
    <x v="34"/>
    <n v="19473459"/>
  </r>
  <r>
    <s v="O00095"/>
    <s v="2025-10-18"/>
    <s v="C096"/>
    <s v="P061"/>
    <x v="19"/>
    <x v="1"/>
    <n v="3"/>
    <n v="0.05"/>
    <n v="382820.55"/>
    <x v="20"/>
    <s v="Consumer"/>
    <x v="3"/>
    <n v="26900"/>
    <n v="302120.55"/>
    <x v="11"/>
    <s v="No"/>
    <s v="Pickup"/>
    <s v="Not Found"/>
    <s v="Standard"/>
    <x v="59"/>
    <n v="19336654"/>
  </r>
  <r>
    <s v="O00096"/>
    <s v="2025-02-11"/>
    <s v="C275"/>
    <s v="P060"/>
    <x v="0"/>
    <x v="3"/>
    <n v="9"/>
    <n v="0.15"/>
    <n v="107138.25"/>
    <x v="62"/>
    <s v="SME"/>
    <x v="1"/>
    <n v="58522"/>
    <n v="-419559.75"/>
    <x v="5"/>
    <s v="No"/>
    <s v="Standard"/>
    <s v="Not Found"/>
    <s v="Standard"/>
    <x v="60"/>
    <n v="11852878"/>
  </r>
  <r>
    <s v="O00097"/>
    <s v="2025-02-07"/>
    <s v="C289"/>
    <s v="P019"/>
    <x v="1"/>
    <x v="3"/>
    <n v="5"/>
    <n v="0.05"/>
    <n v="462412.5"/>
    <x v="76"/>
    <s v="SME"/>
    <x v="0"/>
    <n v="72369"/>
    <n v="100567.5"/>
    <x v="5"/>
    <s v="No"/>
    <s v="Standard"/>
    <s v="Not Found"/>
    <s v="Standard"/>
    <x v="0"/>
    <n v="11347243"/>
  </r>
  <r>
    <s v="O00098"/>
    <s v="2025-12-16"/>
    <s v="C285"/>
    <s v="P095"/>
    <x v="1"/>
    <x v="3"/>
    <n v="6"/>
    <n v="0.2"/>
    <n v="476779.2"/>
    <x v="77"/>
    <s v="Corporate"/>
    <x v="2"/>
    <n v="70588"/>
    <n v="53251.200000000012"/>
    <x v="4"/>
    <s v="No"/>
    <s v="Express"/>
    <s v="Not Found"/>
    <s v="Standard"/>
    <x v="57"/>
    <n v="11347243"/>
  </r>
  <r>
    <s v="O00099"/>
    <s v="2025-03-09"/>
    <s v="C034"/>
    <s v="P025"/>
    <x v="18"/>
    <x v="1"/>
    <n v="8"/>
    <n v="0.15"/>
    <n v="191386"/>
    <x v="78"/>
    <s v="Corporate"/>
    <x v="2"/>
    <n v="41409"/>
    <n v="-139886"/>
    <x v="7"/>
    <s v="No"/>
    <s v="Pickup"/>
    <s v="Not Found"/>
    <s v="Standard"/>
    <x v="61"/>
    <n v="16246424"/>
  </r>
  <r>
    <s v="O00100"/>
    <s v="2025-04-17"/>
    <s v="C225"/>
    <s v="P060"/>
    <x v="19"/>
    <x v="0"/>
    <n v="3"/>
    <n v="0.15"/>
    <n v="195562.05"/>
    <x v="79"/>
    <s v="SME"/>
    <x v="1"/>
    <n v="58522"/>
    <n v="19996.049999999988"/>
    <x v="1"/>
    <s v="No"/>
    <s v="Pickup"/>
    <s v="Not Found"/>
    <s v="Standard"/>
    <x v="60"/>
    <n v="19336654"/>
  </r>
  <r>
    <s v="O00101"/>
    <s v="2025-04-26"/>
    <s v="C004"/>
    <s v="P042"/>
    <x v="9"/>
    <x v="3"/>
    <n v="9"/>
    <n v="0.15"/>
    <n v="283218.3"/>
    <x v="80"/>
    <s v="Corporate"/>
    <x v="3"/>
    <n v="12456"/>
    <n v="171114.3"/>
    <x v="1"/>
    <s v="No"/>
    <s v="Express"/>
    <s v="Not Found"/>
    <s v="Standard"/>
    <x v="62"/>
    <n v="7254801"/>
  </r>
  <r>
    <s v="O00102"/>
    <s v="2025-08-27"/>
    <s v="C156"/>
    <s v="P019"/>
    <x v="15"/>
    <x v="4"/>
    <n v="7"/>
    <n v="0.15"/>
    <n v="79533.649999999994"/>
    <x v="27"/>
    <s v="Consumer"/>
    <x v="0"/>
    <n v="72369"/>
    <n v="-427049.35"/>
    <x v="3"/>
    <s v="Yes"/>
    <s v="Pickup"/>
    <s v="Not Found"/>
    <s v="Standard"/>
    <x v="0"/>
    <n v="15141830"/>
  </r>
  <r>
    <s v="O00103"/>
    <s v="2025-04-22"/>
    <s v="C033"/>
    <s v="P057"/>
    <x v="1"/>
    <x v="3"/>
    <n v="4"/>
    <n v="0.15"/>
    <n v="134796.4"/>
    <x v="23"/>
    <s v="Corporate"/>
    <x v="3"/>
    <n v="18283"/>
    <n v="61664.399999999994"/>
    <x v="1"/>
    <s v="No"/>
    <s v="Pickup"/>
    <s v="Not Found"/>
    <s v="Standard"/>
    <x v="63"/>
    <n v="11347243"/>
  </r>
  <r>
    <s v="O00104"/>
    <s v="2025-07-30"/>
    <s v="C213"/>
    <s v="P044"/>
    <x v="6"/>
    <x v="2"/>
    <n v="9"/>
    <n v="0.2"/>
    <n v="192081.6"/>
    <x v="2"/>
    <s v="Consumer"/>
    <x v="3"/>
    <n v="44099"/>
    <n v="-204809.4"/>
    <x v="10"/>
    <s v="No"/>
    <s v="Pickup"/>
    <s v="Not Found"/>
    <s v="Standard"/>
    <x v="38"/>
    <n v="17350666"/>
  </r>
  <r>
    <s v="O00105"/>
    <s v="2025-10-22"/>
    <s v="C118"/>
    <s v="P082"/>
    <x v="14"/>
    <x v="1"/>
    <n v="2"/>
    <n v="0"/>
    <n v="10808"/>
    <x v="81"/>
    <s v="Corporate"/>
    <x v="2"/>
    <n v="38053"/>
    <n v="-65298"/>
    <x v="11"/>
    <s v="No"/>
    <s v="Standard"/>
    <s v="Not Found"/>
    <s v="Standard"/>
    <x v="64"/>
    <n v="16839910"/>
  </r>
  <r>
    <s v="O00106"/>
    <s v="2025-06-02"/>
    <s v="C077"/>
    <s v="P068"/>
    <x v="19"/>
    <x v="2"/>
    <n v="9"/>
    <n v="0.15"/>
    <n v="343576.8"/>
    <x v="32"/>
    <s v="Corporate"/>
    <x v="0"/>
    <n v="34907"/>
    <n v="29413.799999999988"/>
    <x v="9"/>
    <s v="No"/>
    <s v="Express"/>
    <s v="Not Found"/>
    <s v="Standard"/>
    <x v="19"/>
    <n v="19336654"/>
  </r>
  <r>
    <s v="O00107"/>
    <s v="2025-07-10"/>
    <s v="C128"/>
    <s v="P034"/>
    <x v="6"/>
    <x v="2"/>
    <n v="3"/>
    <n v="0"/>
    <n v="429441"/>
    <x v="48"/>
    <s v="Consumer"/>
    <x v="0"/>
    <n v="18655"/>
    <n v="373476"/>
    <x v="10"/>
    <s v="No"/>
    <s v="Standard"/>
    <s v="Not Found"/>
    <s v="Standard"/>
    <x v="3"/>
    <n v="17350666"/>
  </r>
  <r>
    <s v="O00108"/>
    <s v="2025-09-22"/>
    <s v="C150"/>
    <s v="P065"/>
    <x v="4"/>
    <x v="2"/>
    <n v="2"/>
    <n v="0.2"/>
    <n v="229316.8"/>
    <x v="68"/>
    <s v="SME"/>
    <x v="3"/>
    <n v="61777"/>
    <n v="105762.79999999999"/>
    <x v="2"/>
    <s v="No"/>
    <s v="Standard"/>
    <s v="Not Found"/>
    <s v="Standard"/>
    <x v="65"/>
    <n v="6291486"/>
  </r>
  <r>
    <s v="O00109"/>
    <s v="2025-12-09"/>
    <s v="C234"/>
    <s v="P094"/>
    <x v="6"/>
    <x v="4"/>
    <n v="4"/>
    <n v="0.15"/>
    <n v="340115.6"/>
    <x v="82"/>
    <s v="Corporate"/>
    <x v="1"/>
    <n v="55008"/>
    <n v="120083.59999999998"/>
    <x v="4"/>
    <s v="No"/>
    <s v="Pickup"/>
    <s v="Not Found"/>
    <s v="Standard"/>
    <x v="1"/>
    <n v="17350666"/>
  </r>
  <r>
    <s v="O00110"/>
    <s v="2025-06-02"/>
    <s v="C170"/>
    <s v="P063"/>
    <x v="5"/>
    <x v="2"/>
    <n v="5"/>
    <n v="0.1"/>
    <n v="422995.5"/>
    <x v="83"/>
    <s v="SME"/>
    <x v="0"/>
    <n v="37464"/>
    <n v="235675.5"/>
    <x v="9"/>
    <s v="No"/>
    <s v="Standard"/>
    <s v="Not Found"/>
    <s v="Standard"/>
    <x v="66"/>
    <n v="11319839"/>
  </r>
  <r>
    <s v="O00111"/>
    <s v="2025-02-10"/>
    <s v="C127"/>
    <s v="P060"/>
    <x v="4"/>
    <x v="3"/>
    <n v="9"/>
    <n v="0"/>
    <n v="566388"/>
    <x v="84"/>
    <s v="SME"/>
    <x v="1"/>
    <n v="58522"/>
    <n v="39690"/>
    <x v="5"/>
    <s v="No"/>
    <s v="Express"/>
    <s v="Not Found"/>
    <s v="Standard"/>
    <x v="60"/>
    <n v="6291486"/>
  </r>
  <r>
    <s v="O00112"/>
    <s v="2025-05-06"/>
    <s v="C011"/>
    <s v="P025"/>
    <x v="4"/>
    <x v="4"/>
    <n v="2"/>
    <n v="0.2"/>
    <n v="86310.399999999994"/>
    <x v="85"/>
    <s v="SME"/>
    <x v="2"/>
    <n v="41409"/>
    <n v="3492.3999999999942"/>
    <x v="0"/>
    <s v="No"/>
    <s v="Standard"/>
    <s v="Not Found"/>
    <s v="Standard"/>
    <x v="61"/>
    <n v="6291486"/>
  </r>
  <r>
    <s v="O00113"/>
    <s v="2025-09-06"/>
    <s v="C015"/>
    <s v="P096"/>
    <x v="17"/>
    <x v="0"/>
    <n v="1"/>
    <n v="0.2"/>
    <n v="11849.6"/>
    <x v="54"/>
    <s v="Consumer"/>
    <x v="1"/>
    <n v="12227"/>
    <n v="-377.39999999999964"/>
    <x v="2"/>
    <s v="No"/>
    <s v="Express"/>
    <s v="Not Found"/>
    <s v="Standard"/>
    <x v="46"/>
    <n v="10652665"/>
  </r>
  <r>
    <s v="O00114"/>
    <s v="2025-10-06"/>
    <s v="C122"/>
    <s v="P027"/>
    <x v="9"/>
    <x v="4"/>
    <n v="1"/>
    <n v="0.15"/>
    <n v="119294.1"/>
    <x v="29"/>
    <s v="Consumer"/>
    <x v="1"/>
    <n v="13474"/>
    <n v="105820.1"/>
    <x v="11"/>
    <s v="Yes"/>
    <s v="Standard"/>
    <s v="Not Found"/>
    <s v="Standard"/>
    <x v="67"/>
    <n v="7254801"/>
  </r>
  <r>
    <s v="O00115"/>
    <s v="2025-03-06"/>
    <s v="C026"/>
    <s v="P029"/>
    <x v="7"/>
    <x v="1"/>
    <n v="4"/>
    <n v="0.1"/>
    <n v="401832"/>
    <x v="86"/>
    <s v="SME"/>
    <x v="1"/>
    <n v="36044"/>
    <n v="257656"/>
    <x v="7"/>
    <s v="No"/>
    <s v="Pickup"/>
    <s v="Not Found"/>
    <s v="Standard"/>
    <x v="68"/>
    <n v="14265630"/>
  </r>
  <r>
    <s v="O00116"/>
    <s v="2025-12-01"/>
    <s v="C217"/>
    <s v="P078"/>
    <x v="13"/>
    <x v="3"/>
    <n v="7"/>
    <n v="0"/>
    <n v="670670"/>
    <x v="87"/>
    <s v="SME"/>
    <x v="0"/>
    <n v="53072"/>
    <n v="299166"/>
    <x v="4"/>
    <s v="No"/>
    <s v="Pickup"/>
    <s v="Not Found"/>
    <s v="Standard"/>
    <x v="69"/>
    <n v="5886694"/>
  </r>
  <r>
    <s v="O00117"/>
    <s v="2025-05-03"/>
    <s v="C107"/>
    <s v="P078"/>
    <x v="12"/>
    <x v="1"/>
    <n v="5"/>
    <n v="0"/>
    <n v="674995"/>
    <x v="88"/>
    <s v="SME"/>
    <x v="0"/>
    <n v="53072"/>
    <n v="409635"/>
    <x v="0"/>
    <s v="No"/>
    <s v="Pickup"/>
    <s v="Not Found"/>
    <s v="Standard"/>
    <x v="69"/>
    <n v="8698154"/>
  </r>
  <r>
    <s v="O00118"/>
    <s v="2025-02-26"/>
    <s v="C183"/>
    <s v="P058"/>
    <x v="3"/>
    <x v="1"/>
    <n v="4"/>
    <n v="0.1"/>
    <n v="346237.2"/>
    <x v="60"/>
    <s v="Consumer"/>
    <x v="3"/>
    <n v="66106"/>
    <n v="81813.200000000012"/>
    <x v="5"/>
    <s v="No"/>
    <s v="Pickup"/>
    <s v="Not Found"/>
    <s v="Standard"/>
    <x v="42"/>
    <n v="19619177"/>
  </r>
  <r>
    <s v="O00119"/>
    <s v="2025-12-16"/>
    <s v="C024"/>
    <s v="P022"/>
    <x v="15"/>
    <x v="3"/>
    <n v="9"/>
    <n v="0"/>
    <n v="991530"/>
    <x v="89"/>
    <s v="SME"/>
    <x v="3"/>
    <n v="76942"/>
    <n v="299052"/>
    <x v="4"/>
    <s v="No"/>
    <s v="Standard"/>
    <s v="Not Found"/>
    <s v="Standard"/>
    <x v="13"/>
    <n v="15141830"/>
  </r>
  <r>
    <s v="O00120"/>
    <s v="2025-09-07"/>
    <s v="C111"/>
    <s v="P041"/>
    <x v="14"/>
    <x v="0"/>
    <n v="5"/>
    <n v="0"/>
    <n v="442140"/>
    <x v="90"/>
    <s v="Corporate"/>
    <x v="0"/>
    <n v="21756"/>
    <n v="333360"/>
    <x v="2"/>
    <s v="No"/>
    <s v="Express"/>
    <s v="Not Found"/>
    <s v="Standard"/>
    <x v="45"/>
    <n v="16839910"/>
  </r>
  <r>
    <s v="O00121"/>
    <s v="2025-06-15"/>
    <s v="C081"/>
    <s v="P017"/>
    <x v="19"/>
    <x v="0"/>
    <n v="6"/>
    <n v="0"/>
    <n v="477642"/>
    <x v="91"/>
    <s v="SME"/>
    <x v="2"/>
    <n v="33642"/>
    <n v="275790"/>
    <x v="9"/>
    <s v="Yes"/>
    <s v="Pickup"/>
    <s v="Not Found"/>
    <s v="Standard"/>
    <x v="49"/>
    <n v="19336654"/>
  </r>
  <r>
    <s v="O00122"/>
    <s v="2025-02-03"/>
    <s v="C113"/>
    <s v="P004"/>
    <x v="12"/>
    <x v="0"/>
    <n v="7"/>
    <n v="0"/>
    <n v="76216"/>
    <x v="92"/>
    <s v="Consumer"/>
    <x v="3"/>
    <n v="63926"/>
    <n v="-371266"/>
    <x v="5"/>
    <s v="No"/>
    <s v="Standard"/>
    <s v="Not Found"/>
    <s v="Standard"/>
    <x v="5"/>
    <n v="8698154"/>
  </r>
  <r>
    <s v="O00123"/>
    <s v="2025-11-29"/>
    <s v="C271"/>
    <s v="P036"/>
    <x v="5"/>
    <x v="3"/>
    <n v="9"/>
    <n v="0.2"/>
    <n v="780242.4"/>
    <x v="93"/>
    <s v="Consumer"/>
    <x v="0"/>
    <n v="69526"/>
    <n v="154508.40000000002"/>
    <x v="8"/>
    <s v="No"/>
    <s v="Standard"/>
    <s v="Not Found"/>
    <s v="Standard"/>
    <x v="70"/>
    <n v="11319839"/>
  </r>
  <r>
    <s v="O00124"/>
    <s v="2025-02-17"/>
    <s v="C149"/>
    <s v="P039"/>
    <x v="11"/>
    <x v="4"/>
    <n v="8"/>
    <n v="0"/>
    <n v="987352"/>
    <x v="13"/>
    <s v="SME"/>
    <x v="0"/>
    <n v="34258"/>
    <n v="713288"/>
    <x v="5"/>
    <s v="No"/>
    <s v="Pickup"/>
    <s v="Not Found"/>
    <s v="Standard"/>
    <x v="52"/>
    <n v="18500989"/>
  </r>
  <r>
    <s v="O00125"/>
    <s v="2025-02-07"/>
    <s v="C195"/>
    <s v="P034"/>
    <x v="2"/>
    <x v="0"/>
    <n v="7"/>
    <n v="0.1"/>
    <n v="99294.3"/>
    <x v="94"/>
    <s v="Corporate"/>
    <x v="0"/>
    <n v="18655"/>
    <n v="-31290.699999999997"/>
    <x v="5"/>
    <s v="No"/>
    <s v="Pickup"/>
    <s v="Not Found"/>
    <s v="Standard"/>
    <x v="3"/>
    <n v="7094914"/>
  </r>
  <r>
    <s v="O00126"/>
    <s v="2025-05-29"/>
    <s v="C243"/>
    <s v="P085"/>
    <x v="16"/>
    <x v="3"/>
    <n v="3"/>
    <n v="0"/>
    <n v="287961"/>
    <x v="95"/>
    <s v="Corporate"/>
    <x v="3"/>
    <n v="7566"/>
    <n v="265263"/>
    <x v="0"/>
    <s v="No"/>
    <s v="Pickup"/>
    <s v="Not Found"/>
    <s v="Standard"/>
    <x v="71"/>
    <n v="19562258"/>
  </r>
  <r>
    <s v="O00127"/>
    <s v="2025-02-07"/>
    <s v="C028"/>
    <s v="P008"/>
    <x v="10"/>
    <x v="3"/>
    <n v="9"/>
    <n v="0.2"/>
    <n v="432432"/>
    <x v="45"/>
    <s v="SME"/>
    <x v="0"/>
    <n v="10109"/>
    <n v="341451"/>
    <x v="5"/>
    <s v="No"/>
    <s v="Pickup"/>
    <s v="Not Found"/>
    <s v="Standard"/>
    <x v="55"/>
    <n v="8592536"/>
  </r>
  <r>
    <s v="O00128"/>
    <s v="2025-08-31"/>
    <s v="C029"/>
    <s v="P040"/>
    <x v="13"/>
    <x v="2"/>
    <n v="4"/>
    <n v="0"/>
    <n v="217500"/>
    <x v="96"/>
    <s v="Consumer"/>
    <x v="1"/>
    <n v="63366"/>
    <n v="-35964"/>
    <x v="3"/>
    <s v="No"/>
    <s v="Express"/>
    <s v="Not Found"/>
    <s v="Standard"/>
    <x v="28"/>
    <n v="5886694"/>
  </r>
  <r>
    <s v="O00129"/>
    <s v="2025-06-30"/>
    <s v="C129"/>
    <s v="P008"/>
    <x v="19"/>
    <x v="1"/>
    <n v="1"/>
    <n v="0.1"/>
    <n v="11580.3"/>
    <x v="97"/>
    <s v="Corporate"/>
    <x v="0"/>
    <n v="10109"/>
    <n v="1471.2999999999993"/>
    <x v="9"/>
    <s v="No"/>
    <s v="Pickup"/>
    <s v="Not Found"/>
    <s v="Standard"/>
    <x v="55"/>
    <n v="19336654"/>
  </r>
  <r>
    <s v="O00130"/>
    <s v="2025-06-14"/>
    <s v="C249"/>
    <s v="P011"/>
    <x v="11"/>
    <x v="2"/>
    <n v="10"/>
    <n v="0.15"/>
    <n v="328414.5"/>
    <x v="55"/>
    <s v="Consumer"/>
    <x v="0"/>
    <n v="76428"/>
    <n v="-435865.5"/>
    <x v="9"/>
    <s v="No"/>
    <s v="Express"/>
    <s v="Not Found"/>
    <s v="Standard"/>
    <x v="36"/>
    <n v="18500989"/>
  </r>
  <r>
    <s v="O00131"/>
    <s v="2025-11-11"/>
    <s v="C214"/>
    <s v="P042"/>
    <x v="19"/>
    <x v="4"/>
    <n v="9"/>
    <n v="0.15"/>
    <n v="742990.95"/>
    <x v="98"/>
    <s v="Consumer"/>
    <x v="3"/>
    <n v="12456"/>
    <n v="630886.94999999995"/>
    <x v="8"/>
    <s v="No"/>
    <s v="Standard"/>
    <s v="Not Found"/>
    <s v="Standard"/>
    <x v="62"/>
    <n v="19336654"/>
  </r>
  <r>
    <s v="O00132"/>
    <s v="2025-01-16"/>
    <s v="C261"/>
    <s v="P095"/>
    <x v="19"/>
    <x v="2"/>
    <n v="4"/>
    <n v="0"/>
    <n v="488556"/>
    <x v="99"/>
    <s v="Corporate"/>
    <x v="2"/>
    <n v="70588"/>
    <n v="206204"/>
    <x v="6"/>
    <s v="No"/>
    <s v="Express"/>
    <s v="Not Found"/>
    <s v="Standard"/>
    <x v="57"/>
    <n v="19336654"/>
  </r>
  <r>
    <s v="O00133"/>
    <s v="2025-01-06"/>
    <s v="C203"/>
    <s v="P027"/>
    <x v="4"/>
    <x v="1"/>
    <n v="9"/>
    <n v="0.2"/>
    <n v="771724.80000000005"/>
    <x v="100"/>
    <s v="Consumer"/>
    <x v="1"/>
    <n v="13474"/>
    <n v="650458.80000000005"/>
    <x v="6"/>
    <s v="No"/>
    <s v="Express"/>
    <s v="Not Found"/>
    <s v="Standard"/>
    <x v="67"/>
    <n v="6291486"/>
  </r>
  <r>
    <s v="O00134"/>
    <s v="2025-08-07"/>
    <s v="C026"/>
    <s v="P083"/>
    <x v="15"/>
    <x v="1"/>
    <n v="3"/>
    <n v="0.15"/>
    <n v="245542.05"/>
    <x v="86"/>
    <s v="SME"/>
    <x v="3"/>
    <n v="73889"/>
    <n v="23875.049999999988"/>
    <x v="3"/>
    <s v="No"/>
    <s v="Standard"/>
    <s v="Not Found"/>
    <s v="Standard"/>
    <x v="58"/>
    <n v="15141830"/>
  </r>
  <r>
    <s v="O00135"/>
    <s v="2025-07-01"/>
    <s v="C221"/>
    <s v="P086"/>
    <x v="6"/>
    <x v="1"/>
    <n v="10"/>
    <n v="0.15"/>
    <n v="714620.5"/>
    <x v="101"/>
    <s v="Consumer"/>
    <x v="1"/>
    <n v="41456"/>
    <n v="300060.5"/>
    <x v="10"/>
    <s v="No"/>
    <s v="Express"/>
    <s v="Not Found"/>
    <s v="Standard"/>
    <x v="44"/>
    <n v="17350666"/>
  </r>
  <r>
    <s v="O00136"/>
    <s v="2025-08-27"/>
    <s v="C192"/>
    <s v="P037"/>
    <x v="18"/>
    <x v="0"/>
    <n v="6"/>
    <n v="0.2"/>
    <n v="377587.20000000001"/>
    <x v="102"/>
    <s v="Corporate"/>
    <x v="0"/>
    <n v="31369"/>
    <n v="189373.2"/>
    <x v="3"/>
    <s v="No"/>
    <s v="Pickup"/>
    <s v="Not Found"/>
    <s v="Standard"/>
    <x v="72"/>
    <n v="16246424"/>
  </r>
  <r>
    <s v="O00137"/>
    <s v="2025-07-15"/>
    <s v="C061"/>
    <s v="P008"/>
    <x v="1"/>
    <x v="4"/>
    <n v="9"/>
    <n v="0.15"/>
    <n v="263144.7"/>
    <x v="103"/>
    <s v="Consumer"/>
    <x v="0"/>
    <n v="10109"/>
    <n v="172163.7"/>
    <x v="10"/>
    <s v="Yes"/>
    <s v="Pickup"/>
    <s v="Not Found"/>
    <s v="Standard"/>
    <x v="55"/>
    <n v="11347243"/>
  </r>
  <r>
    <s v="O00138"/>
    <s v="2025-07-28"/>
    <s v="C068"/>
    <s v="P070"/>
    <x v="7"/>
    <x v="4"/>
    <n v="3"/>
    <n v="0.05"/>
    <n v="96466.8"/>
    <x v="74"/>
    <s v="Consumer"/>
    <x v="1"/>
    <n v="66631"/>
    <n v="-103426.2"/>
    <x v="10"/>
    <s v="No"/>
    <s v="Standard"/>
    <s v="Not Found"/>
    <s v="Standard"/>
    <x v="20"/>
    <n v="14265630"/>
  </r>
  <r>
    <s v="O00139"/>
    <s v="2025-03-16"/>
    <s v="C170"/>
    <s v="P065"/>
    <x v="10"/>
    <x v="1"/>
    <n v="1"/>
    <n v="0.1"/>
    <n v="85208.4"/>
    <x v="83"/>
    <s v="SME"/>
    <x v="3"/>
    <n v="61777"/>
    <n v="23431.399999999994"/>
    <x v="7"/>
    <s v="No"/>
    <s v="Express"/>
    <s v="Not Found"/>
    <s v="Standard"/>
    <x v="65"/>
    <n v="8592536"/>
  </r>
  <r>
    <s v="O00140"/>
    <s v="2025-05-31"/>
    <s v="C187"/>
    <s v="P006"/>
    <x v="6"/>
    <x v="0"/>
    <n v="4"/>
    <n v="0"/>
    <n v="135516"/>
    <x v="104"/>
    <s v="Corporate"/>
    <x v="0"/>
    <n v="53604"/>
    <n v="-78900"/>
    <x v="0"/>
    <s v="No"/>
    <s v="Express"/>
    <s v="Not Found"/>
    <s v="Standard"/>
    <x v="24"/>
    <n v="17350666"/>
  </r>
  <r>
    <s v="O00141"/>
    <s v="2025-07-15"/>
    <s v="C233"/>
    <s v="P013"/>
    <x v="12"/>
    <x v="0"/>
    <n v="8"/>
    <n v="0.05"/>
    <n v="129025.2"/>
    <x v="105"/>
    <s v="SME"/>
    <x v="0"/>
    <n v="27039"/>
    <n v="-87286.8"/>
    <x v="10"/>
    <s v="No"/>
    <s v="Express"/>
    <s v="Not Found"/>
    <s v="Standard"/>
    <x v="54"/>
    <n v="8698154"/>
  </r>
  <r>
    <s v="O00142"/>
    <s v="2025-10-11"/>
    <s v="C038"/>
    <s v="P035"/>
    <x v="10"/>
    <x v="2"/>
    <n v="10"/>
    <n v="0.2"/>
    <n v="400768"/>
    <x v="106"/>
    <s v="Corporate"/>
    <x v="0"/>
    <n v="31758"/>
    <n v="83188"/>
    <x v="11"/>
    <s v="No"/>
    <s v="Pickup"/>
    <s v="Not Found"/>
    <s v="Standard"/>
    <x v="47"/>
    <n v="8592536"/>
  </r>
  <r>
    <s v="O00143"/>
    <s v="2025-06-26"/>
    <s v="C276"/>
    <s v="P029"/>
    <x v="4"/>
    <x v="3"/>
    <n v="1"/>
    <n v="0.15"/>
    <n v="23386.05"/>
    <x v="107"/>
    <s v="Consumer"/>
    <x v="1"/>
    <n v="36044"/>
    <n v="-12657.95"/>
    <x v="9"/>
    <s v="No"/>
    <s v="Standard"/>
    <s v="Not Found"/>
    <s v="Standard"/>
    <x v="68"/>
    <n v="6291486"/>
  </r>
  <r>
    <s v="O00144"/>
    <s v="2025-03-24"/>
    <s v="C271"/>
    <s v="P065"/>
    <x v="11"/>
    <x v="4"/>
    <n v="4"/>
    <n v="0"/>
    <n v="237404"/>
    <x v="93"/>
    <s v="Consumer"/>
    <x v="3"/>
    <n v="61777"/>
    <n v="-9704"/>
    <x v="7"/>
    <s v="No"/>
    <s v="Standard"/>
    <s v="Not Found"/>
    <s v="Standard"/>
    <x v="65"/>
    <n v="18500989"/>
  </r>
  <r>
    <s v="O00145"/>
    <s v="2025-06-16"/>
    <s v="C233"/>
    <s v="P069"/>
    <x v="19"/>
    <x v="3"/>
    <n v="8"/>
    <n v="0.2"/>
    <n v="554547.19999999995"/>
    <x v="105"/>
    <s v="SME"/>
    <x v="3"/>
    <n v="5129"/>
    <n v="513515.19999999995"/>
    <x v="9"/>
    <s v="No"/>
    <s v="Express"/>
    <s v="Not Found"/>
    <s v="Standard"/>
    <x v="73"/>
    <n v="19336654"/>
  </r>
  <r>
    <s v="O00146"/>
    <s v="2025-12-08"/>
    <s v="C142"/>
    <s v="P096"/>
    <x v="19"/>
    <x v="0"/>
    <n v="7"/>
    <n v="0.15"/>
    <n v="207714.5"/>
    <x v="108"/>
    <s v="Consumer"/>
    <x v="1"/>
    <n v="12227"/>
    <n v="122125.5"/>
    <x v="4"/>
    <s v="No"/>
    <s v="Express"/>
    <s v="Not Found"/>
    <s v="Standard"/>
    <x v="46"/>
    <n v="19336654"/>
  </r>
  <r>
    <s v="O00147"/>
    <s v="2025-12-28"/>
    <s v="C145"/>
    <s v="P023"/>
    <x v="13"/>
    <x v="4"/>
    <n v="8"/>
    <n v="0.2"/>
    <n v="488940.79999999999"/>
    <x v="109"/>
    <s v="SME"/>
    <x v="0"/>
    <n v="10664"/>
    <n v="403628.79999999999"/>
    <x v="4"/>
    <s v="No"/>
    <s v="Pickup"/>
    <s v="Not Found"/>
    <s v="Standard"/>
    <x v="18"/>
    <n v="5886694"/>
  </r>
  <r>
    <s v="O00148"/>
    <s v="2025-05-05"/>
    <s v="C166"/>
    <s v="P024"/>
    <x v="10"/>
    <x v="3"/>
    <n v="5"/>
    <n v="0.1"/>
    <n v="154417.5"/>
    <x v="110"/>
    <s v="SME"/>
    <x v="3"/>
    <n v="20831"/>
    <n v="50262.5"/>
    <x v="0"/>
    <s v="No"/>
    <s v="Standard"/>
    <s v="Not Found"/>
    <s v="Standard"/>
    <x v="16"/>
    <n v="8592536"/>
  </r>
  <r>
    <s v="O00149"/>
    <s v="2025-05-24"/>
    <s v="C097"/>
    <s v="P098"/>
    <x v="9"/>
    <x v="0"/>
    <n v="2"/>
    <n v="0.2"/>
    <n v="82324.800000000003"/>
    <x v="111"/>
    <s v="Corporate"/>
    <x v="3"/>
    <n v="77841"/>
    <n v="-73357.2"/>
    <x v="0"/>
    <s v="No"/>
    <s v="Pickup"/>
    <s v="Not Found"/>
    <s v="Standard"/>
    <x v="53"/>
    <n v="7254801"/>
  </r>
  <r>
    <s v="O00150"/>
    <s v="2025-09-09"/>
    <s v="C297"/>
    <s v="P065"/>
    <x v="17"/>
    <x v="3"/>
    <n v="3"/>
    <n v="0.1"/>
    <n v="117555.3"/>
    <x v="112"/>
    <s v="Corporate"/>
    <x v="3"/>
    <n v="61777"/>
    <n v="-67775.7"/>
    <x v="2"/>
    <s v="Yes"/>
    <s v="Standard"/>
    <s v="Not Found"/>
    <s v="Standard"/>
    <x v="65"/>
    <n v="10652665"/>
  </r>
  <r>
    <s v="O00151"/>
    <s v="2025-09-20"/>
    <s v="C231"/>
    <s v="P049"/>
    <x v="10"/>
    <x v="0"/>
    <n v="10"/>
    <n v="0.1"/>
    <n v="1205730"/>
    <x v="113"/>
    <s v="SME"/>
    <x v="2"/>
    <n v="75749"/>
    <n v="448240"/>
    <x v="2"/>
    <s v="No"/>
    <s v="Pickup"/>
    <s v="Not Found"/>
    <s v="High Value"/>
    <x v="74"/>
    <n v="8592536"/>
  </r>
  <r>
    <s v="O00152"/>
    <s v="2025-07-05"/>
    <s v="C097"/>
    <s v="P022"/>
    <x v="15"/>
    <x v="4"/>
    <n v="2"/>
    <n v="0.1"/>
    <n v="121899.6"/>
    <x v="111"/>
    <s v="Corporate"/>
    <x v="3"/>
    <n v="76942"/>
    <n v="-31984.399999999994"/>
    <x v="10"/>
    <s v="No"/>
    <s v="Express"/>
    <s v="Not Found"/>
    <s v="Standard"/>
    <x v="13"/>
    <n v="15141830"/>
  </r>
  <r>
    <s v="O00153"/>
    <s v="2025-12-13"/>
    <s v="C011"/>
    <s v="P061"/>
    <x v="16"/>
    <x v="0"/>
    <n v="3"/>
    <n v="0.15"/>
    <n v="347266.65"/>
    <x v="85"/>
    <s v="SME"/>
    <x v="3"/>
    <n v="26900"/>
    <n v="266566.65000000002"/>
    <x v="4"/>
    <s v="No"/>
    <s v="Express"/>
    <s v="Not Found"/>
    <s v="Standard"/>
    <x v="59"/>
    <n v="19562258"/>
  </r>
  <r>
    <s v="O00154"/>
    <s v="2025-03-13"/>
    <s v="C208"/>
    <s v="P080"/>
    <x v="2"/>
    <x v="1"/>
    <n v="1"/>
    <n v="0.1"/>
    <n v="123272.1"/>
    <x v="114"/>
    <s v="Corporate"/>
    <x v="2"/>
    <n v="32671"/>
    <n v="90601.1"/>
    <x v="7"/>
    <s v="No"/>
    <s v="Pickup"/>
    <s v="Not Found"/>
    <s v="Standard"/>
    <x v="26"/>
    <n v="7094914"/>
  </r>
  <r>
    <s v="O00155"/>
    <s v="2025-07-19"/>
    <s v="C265"/>
    <s v="P047"/>
    <x v="4"/>
    <x v="1"/>
    <n v="7"/>
    <n v="0.05"/>
    <n v="937357.4"/>
    <x v="115"/>
    <s v="SME"/>
    <x v="2"/>
    <n v="23348"/>
    <n v="773921.4"/>
    <x v="10"/>
    <s v="No"/>
    <s v="Express"/>
    <s v="Not Found"/>
    <s v="Standard"/>
    <x v="8"/>
    <n v="6291486"/>
  </r>
  <r>
    <s v="O00156"/>
    <s v="2025-01-05"/>
    <s v="C265"/>
    <s v="P015"/>
    <x v="3"/>
    <x v="1"/>
    <n v="1"/>
    <n v="0.15"/>
    <n v="82621.7"/>
    <x v="115"/>
    <s v="SME"/>
    <x v="3"/>
    <n v="12010"/>
    <n v="70611.7"/>
    <x v="6"/>
    <s v="No"/>
    <s v="Express"/>
    <s v="Not Found"/>
    <s v="Standard"/>
    <x v="75"/>
    <n v="19619177"/>
  </r>
  <r>
    <s v="O00157"/>
    <s v="2025-08-02"/>
    <s v="C133"/>
    <s v="P029"/>
    <x v="18"/>
    <x v="2"/>
    <n v="8"/>
    <n v="0.05"/>
    <n v="89072"/>
    <x v="116"/>
    <s v="Corporate"/>
    <x v="1"/>
    <n v="36044"/>
    <n v="-199280"/>
    <x v="3"/>
    <s v="No"/>
    <s v="Pickup"/>
    <s v="Not Found"/>
    <s v="Standard"/>
    <x v="68"/>
    <n v="16246424"/>
  </r>
  <r>
    <s v="O00158"/>
    <s v="2025-02-23"/>
    <s v="C038"/>
    <s v="P081"/>
    <x v="13"/>
    <x v="0"/>
    <n v="6"/>
    <n v="0.05"/>
    <n v="56652.3"/>
    <x v="106"/>
    <s v="Corporate"/>
    <x v="0"/>
    <n v="67718"/>
    <n v="-349655.7"/>
    <x v="5"/>
    <s v="Yes"/>
    <s v="Express"/>
    <s v="Not Found"/>
    <s v="Standard"/>
    <x v="76"/>
    <n v="5886694"/>
  </r>
  <r>
    <s v="O00159"/>
    <s v="2025-01-03"/>
    <s v="C016"/>
    <s v="P005"/>
    <x v="0"/>
    <x v="0"/>
    <n v="6"/>
    <n v="0"/>
    <n v="508734"/>
    <x v="117"/>
    <s v="Consumer"/>
    <x v="0"/>
    <n v="3310"/>
    <n v="488874"/>
    <x v="6"/>
    <s v="No"/>
    <s v="Express"/>
    <s v="Not Found"/>
    <s v="Standard"/>
    <x v="77"/>
    <n v="11852878"/>
  </r>
  <r>
    <s v="O00160"/>
    <s v="2025-01-05"/>
    <s v="C067"/>
    <s v="P012"/>
    <x v="14"/>
    <x v="0"/>
    <n v="2"/>
    <n v="0.1"/>
    <n v="224231.4"/>
    <x v="118"/>
    <s v="SME"/>
    <x v="2"/>
    <n v="48408"/>
    <n v="127415.4"/>
    <x v="6"/>
    <s v="No"/>
    <s v="Standard"/>
    <s v="Not Found"/>
    <s v="Standard"/>
    <x v="78"/>
    <n v="16839910"/>
  </r>
  <r>
    <s v="O00161"/>
    <s v="2025-04-21"/>
    <s v="C227"/>
    <s v="P057"/>
    <x v="3"/>
    <x v="4"/>
    <n v="6"/>
    <n v="0"/>
    <n v="641364"/>
    <x v="9"/>
    <s v="Consumer"/>
    <x v="3"/>
    <n v="18283"/>
    <n v="531666"/>
    <x v="1"/>
    <s v="No"/>
    <s v="Express"/>
    <s v="Not Found"/>
    <s v="Standard"/>
    <x v="63"/>
    <n v="19619177"/>
  </r>
  <r>
    <s v="O00162"/>
    <s v="2025-01-18"/>
    <s v="C239"/>
    <s v="P095"/>
    <x v="3"/>
    <x v="0"/>
    <n v="9"/>
    <n v="0.2"/>
    <n v="590904"/>
    <x v="119"/>
    <s v="Corporate"/>
    <x v="2"/>
    <n v="70588"/>
    <n v="-44388"/>
    <x v="6"/>
    <s v="No"/>
    <s v="Standard"/>
    <s v="Not Found"/>
    <s v="Standard"/>
    <x v="57"/>
    <n v="19619177"/>
  </r>
  <r>
    <s v="O00163"/>
    <s v="2025-01-25"/>
    <s v="C188"/>
    <s v="P032"/>
    <x v="1"/>
    <x v="4"/>
    <n v="9"/>
    <n v="0.2"/>
    <n v="517089.6"/>
    <x v="52"/>
    <s v="Consumer"/>
    <x v="2"/>
    <n v="65463"/>
    <n v="-72077.400000000023"/>
    <x v="6"/>
    <s v="No"/>
    <s v="Express"/>
    <s v="Not Found"/>
    <s v="Standard"/>
    <x v="15"/>
    <n v="11347243"/>
  </r>
  <r>
    <s v="O00164"/>
    <s v="2025-06-17"/>
    <s v="C262"/>
    <s v="P040"/>
    <x v="14"/>
    <x v="1"/>
    <n v="8"/>
    <n v="0.05"/>
    <n v="847103.6"/>
    <x v="120"/>
    <s v="Corporate"/>
    <x v="1"/>
    <n v="63366"/>
    <n v="340175.6"/>
    <x v="9"/>
    <s v="No"/>
    <s v="Pickup"/>
    <s v="Not Found"/>
    <s v="Standard"/>
    <x v="28"/>
    <n v="16839910"/>
  </r>
  <r>
    <s v="O00165"/>
    <s v="2025-04-28"/>
    <s v="C126"/>
    <s v="P013"/>
    <x v="8"/>
    <x v="0"/>
    <n v="3"/>
    <n v="0.15"/>
    <n v="21312.9"/>
    <x v="121"/>
    <s v="SME"/>
    <x v="0"/>
    <n v="27039"/>
    <n v="-59804.1"/>
    <x v="1"/>
    <s v="Yes"/>
    <s v="Pickup"/>
    <s v="Not Found"/>
    <s v="Standard"/>
    <x v="54"/>
    <n v="19473459"/>
  </r>
  <r>
    <s v="O00166"/>
    <s v="2025-06-10"/>
    <s v="C097"/>
    <s v="P079"/>
    <x v="10"/>
    <x v="4"/>
    <n v="10"/>
    <n v="0.15"/>
    <n v="310386"/>
    <x v="111"/>
    <s v="Corporate"/>
    <x v="1"/>
    <n v="58560"/>
    <n v="-275214"/>
    <x v="9"/>
    <s v="No"/>
    <s v="Express"/>
    <s v="Not Found"/>
    <s v="Standard"/>
    <x v="48"/>
    <n v="8592536"/>
  </r>
  <r>
    <s v="O00167"/>
    <s v="2025-09-15"/>
    <s v="C066"/>
    <s v="P096"/>
    <x v="6"/>
    <x v="1"/>
    <n v="5"/>
    <n v="0.2"/>
    <n v="437532"/>
    <x v="122"/>
    <s v="Consumer"/>
    <x v="1"/>
    <n v="12227"/>
    <n v="376397"/>
    <x v="2"/>
    <s v="No"/>
    <s v="Express"/>
    <s v="Not Found"/>
    <s v="Standard"/>
    <x v="46"/>
    <n v="17350666"/>
  </r>
  <r>
    <s v="O00168"/>
    <s v="2025-04-14"/>
    <s v="C108"/>
    <s v="P051"/>
    <x v="3"/>
    <x v="4"/>
    <n v="2"/>
    <n v="0.15"/>
    <n v="98640.8"/>
    <x v="123"/>
    <s v="Corporate"/>
    <x v="2"/>
    <n v="71372"/>
    <n v="-44103.199999999997"/>
    <x v="1"/>
    <s v="No"/>
    <s v="Express"/>
    <s v="Not Found"/>
    <s v="Standard"/>
    <x v="7"/>
    <n v="19619177"/>
  </r>
  <r>
    <s v="O00169"/>
    <s v="2025-07-23"/>
    <s v="C103"/>
    <s v="P074"/>
    <x v="7"/>
    <x v="1"/>
    <n v="2"/>
    <n v="0.1"/>
    <n v="148199.4"/>
    <x v="124"/>
    <s v="Corporate"/>
    <x v="3"/>
    <n v="39205"/>
    <n v="69789.399999999994"/>
    <x v="10"/>
    <s v="No"/>
    <s v="Pickup"/>
    <s v="Not Found"/>
    <s v="Standard"/>
    <x v="56"/>
    <n v="14265630"/>
  </r>
  <r>
    <s v="O00170"/>
    <s v="2025-01-22"/>
    <s v="C077"/>
    <s v="P016"/>
    <x v="5"/>
    <x v="1"/>
    <n v="5"/>
    <n v="0"/>
    <n v="732655"/>
    <x v="32"/>
    <s v="Corporate"/>
    <x v="0"/>
    <n v="29153"/>
    <n v="586890"/>
    <x v="6"/>
    <s v="No"/>
    <s v="Express"/>
    <s v="Not Found"/>
    <s v="Standard"/>
    <x v="79"/>
    <n v="11319839"/>
  </r>
  <r>
    <s v="O00171"/>
    <s v="2025-08-27"/>
    <s v="C257"/>
    <s v="P014"/>
    <x v="14"/>
    <x v="4"/>
    <n v="9"/>
    <n v="0.15"/>
    <n v="391664.7"/>
    <x v="125"/>
    <s v="Consumer"/>
    <x v="2"/>
    <n v="51783"/>
    <n v="-74382.299999999988"/>
    <x v="3"/>
    <s v="No"/>
    <s v="Express"/>
    <s v="Not Found"/>
    <s v="Standard"/>
    <x v="80"/>
    <n v="16839910"/>
  </r>
  <r>
    <s v="O00172"/>
    <s v="2025-08-15"/>
    <s v="C163"/>
    <s v="P002"/>
    <x v="17"/>
    <x v="2"/>
    <n v="5"/>
    <n v="0.1"/>
    <n v="261369"/>
    <x v="3"/>
    <s v="Corporate"/>
    <x v="2"/>
    <n v="57647"/>
    <n v="-26866"/>
    <x v="3"/>
    <s v="No"/>
    <s v="Pickup"/>
    <s v="Not Found"/>
    <s v="Standard"/>
    <x v="2"/>
    <n v="10652665"/>
  </r>
  <r>
    <s v="O00173"/>
    <s v="2025-06-11"/>
    <s v="C300"/>
    <s v="P041"/>
    <x v="14"/>
    <x v="1"/>
    <n v="4"/>
    <n v="0"/>
    <n v="338588"/>
    <x v="126"/>
    <s v="SME"/>
    <x v="0"/>
    <n v="21756"/>
    <n v="251564"/>
    <x v="9"/>
    <s v="No"/>
    <s v="Express"/>
    <s v="Not Found"/>
    <s v="Standard"/>
    <x v="45"/>
    <n v="16839910"/>
  </r>
  <r>
    <s v="O00174"/>
    <s v="2025-06-28"/>
    <s v="C219"/>
    <s v="P035"/>
    <x v="17"/>
    <x v="4"/>
    <n v="7"/>
    <n v="0.05"/>
    <n v="67284.7"/>
    <x v="127"/>
    <s v="SME"/>
    <x v="0"/>
    <n v="31758"/>
    <n v="-155021.29999999999"/>
    <x v="9"/>
    <s v="No"/>
    <s v="Pickup"/>
    <s v="Not Found"/>
    <s v="Standard"/>
    <x v="47"/>
    <n v="10652665"/>
  </r>
  <r>
    <s v="O00175"/>
    <s v="2025-06-30"/>
    <s v="C072"/>
    <s v="P035"/>
    <x v="17"/>
    <x v="0"/>
    <n v="9"/>
    <n v="0"/>
    <n v="387126"/>
    <x v="128"/>
    <s v="Corporate"/>
    <x v="0"/>
    <n v="31758"/>
    <n v="101304"/>
    <x v="9"/>
    <s v="No"/>
    <s v="Express"/>
    <s v="Not Found"/>
    <s v="Standard"/>
    <x v="47"/>
    <n v="10652665"/>
  </r>
  <r>
    <s v="O00176"/>
    <s v="2025-12-17"/>
    <s v="C293"/>
    <s v="P031"/>
    <x v="8"/>
    <x v="3"/>
    <n v="8"/>
    <n v="0.05"/>
    <n v="875770.8"/>
    <x v="129"/>
    <s v="Consumer"/>
    <x v="1"/>
    <n v="53062"/>
    <n v="451274.80000000005"/>
    <x v="4"/>
    <s v="No"/>
    <s v="Pickup"/>
    <s v="Not Found"/>
    <s v="Standard"/>
    <x v="81"/>
    <n v="19473459"/>
  </r>
  <r>
    <s v="O00177"/>
    <s v="2025-05-16"/>
    <s v="C065"/>
    <s v="P017"/>
    <x v="12"/>
    <x v="4"/>
    <n v="6"/>
    <n v="0"/>
    <n v="34278"/>
    <x v="130"/>
    <s v="Corporate"/>
    <x v="2"/>
    <n v="33642"/>
    <n v="-167574"/>
    <x v="0"/>
    <s v="No"/>
    <s v="Standard"/>
    <s v="Not Found"/>
    <s v="Standard"/>
    <x v="49"/>
    <n v="8698154"/>
  </r>
  <r>
    <s v="O00178"/>
    <s v="2025-02-24"/>
    <s v="C022"/>
    <s v="P087"/>
    <x v="9"/>
    <x v="3"/>
    <n v="5"/>
    <n v="0"/>
    <n v="529295"/>
    <x v="131"/>
    <s v="Consumer"/>
    <x v="1"/>
    <n v="26222"/>
    <n v="398185"/>
    <x v="5"/>
    <s v="No"/>
    <s v="Standard"/>
    <s v="Not Found"/>
    <s v="Standard"/>
    <x v="82"/>
    <n v="7254801"/>
  </r>
  <r>
    <s v="O00179"/>
    <s v="2025-04-23"/>
    <s v="C064"/>
    <s v="P069"/>
    <x v="18"/>
    <x v="3"/>
    <n v="7"/>
    <n v="0.2"/>
    <n v="300473.59999999998"/>
    <x v="132"/>
    <s v="Corporate"/>
    <x v="3"/>
    <n v="5129"/>
    <n v="264570.59999999998"/>
    <x v="1"/>
    <s v="No"/>
    <s v="Standard"/>
    <s v="Not Found"/>
    <s v="Standard"/>
    <x v="73"/>
    <n v="16246424"/>
  </r>
  <r>
    <s v="O00180"/>
    <s v="2025-06-30"/>
    <s v="C079"/>
    <s v="P065"/>
    <x v="6"/>
    <x v="4"/>
    <n v="7"/>
    <n v="0.2"/>
    <n v="521791.2"/>
    <x v="12"/>
    <s v="Corporate"/>
    <x v="3"/>
    <n v="61777"/>
    <n v="89352.200000000012"/>
    <x v="9"/>
    <s v="No"/>
    <s v="Standard"/>
    <s v="Not Found"/>
    <s v="Standard"/>
    <x v="65"/>
    <n v="17350666"/>
  </r>
  <r>
    <s v="O00181"/>
    <s v="2025-01-17"/>
    <s v="C013"/>
    <s v="P011"/>
    <x v="9"/>
    <x v="0"/>
    <n v="1"/>
    <n v="0.2"/>
    <n v="59953.599999999999"/>
    <x v="133"/>
    <s v="Corporate"/>
    <x v="0"/>
    <n v="76428"/>
    <n v="-16474.400000000001"/>
    <x v="6"/>
    <s v="No"/>
    <s v="Pickup"/>
    <s v="Not Found"/>
    <s v="Standard"/>
    <x v="36"/>
    <n v="7254801"/>
  </r>
  <r>
    <s v="O00182"/>
    <s v="2025-04-24"/>
    <s v="C025"/>
    <s v="P087"/>
    <x v="18"/>
    <x v="1"/>
    <n v="1"/>
    <n v="0"/>
    <n v="121753"/>
    <x v="42"/>
    <s v="Corporate"/>
    <x v="1"/>
    <n v="26222"/>
    <n v="95531"/>
    <x v="1"/>
    <s v="No"/>
    <s v="Pickup"/>
    <s v="Not Found"/>
    <s v="Standard"/>
    <x v="82"/>
    <n v="16246424"/>
  </r>
  <r>
    <s v="O00183"/>
    <s v="2025-12-26"/>
    <s v="C202"/>
    <s v="P081"/>
    <x v="15"/>
    <x v="0"/>
    <n v="1"/>
    <n v="0"/>
    <n v="107781"/>
    <x v="134"/>
    <s v="SME"/>
    <x v="0"/>
    <n v="67718"/>
    <n v="40063"/>
    <x v="4"/>
    <s v="Yes"/>
    <s v="Standard"/>
    <s v="Not Found"/>
    <s v="Standard"/>
    <x v="76"/>
    <n v="15141830"/>
  </r>
  <r>
    <s v="O00184"/>
    <s v="2025-12-08"/>
    <s v="C237"/>
    <s v="P098"/>
    <x v="0"/>
    <x v="4"/>
    <n v="1"/>
    <n v="0"/>
    <n v="72549"/>
    <x v="24"/>
    <s v="Consumer"/>
    <x v="3"/>
    <n v="77841"/>
    <n v="-5292"/>
    <x v="4"/>
    <s v="No"/>
    <s v="Pickup"/>
    <s v="Not Found"/>
    <s v="Standard"/>
    <x v="53"/>
    <n v="11852878"/>
  </r>
  <r>
    <s v="O00185"/>
    <s v="2025-02-20"/>
    <s v="C238"/>
    <s v="P095"/>
    <x v="15"/>
    <x v="0"/>
    <n v="3"/>
    <n v="0.2"/>
    <n v="202404"/>
    <x v="135"/>
    <s v="Consumer"/>
    <x v="2"/>
    <n v="70588"/>
    <n v="-9360"/>
    <x v="5"/>
    <s v="Yes"/>
    <s v="Standard"/>
    <s v="Not Found"/>
    <s v="Standard"/>
    <x v="57"/>
    <n v="15141830"/>
  </r>
  <r>
    <s v="O00186"/>
    <s v="2025-03-15"/>
    <s v="C232"/>
    <s v="P054"/>
    <x v="7"/>
    <x v="2"/>
    <n v="10"/>
    <n v="0"/>
    <n v="1282520"/>
    <x v="136"/>
    <s v="Corporate"/>
    <x v="3"/>
    <n v="49623"/>
    <n v="786290"/>
    <x v="7"/>
    <s v="No"/>
    <s v="Express"/>
    <s v="Not Found"/>
    <s v="High Value"/>
    <x v="83"/>
    <n v="14265630"/>
  </r>
  <r>
    <s v="O00187"/>
    <s v="2025-03-15"/>
    <s v="C013"/>
    <s v="P097"/>
    <x v="17"/>
    <x v="1"/>
    <n v="8"/>
    <n v="0.05"/>
    <n v="847886.4"/>
    <x v="133"/>
    <s v="Corporate"/>
    <x v="1"/>
    <n v="67500"/>
    <n v="307886.40000000002"/>
    <x v="7"/>
    <s v="No"/>
    <s v="Express"/>
    <s v="Not Found"/>
    <s v="Standard"/>
    <x v="84"/>
    <n v="10652665"/>
  </r>
  <r>
    <s v="O00188"/>
    <s v="2025-05-05"/>
    <s v="C015"/>
    <s v="P086"/>
    <x v="3"/>
    <x v="1"/>
    <n v="5"/>
    <n v="0.2"/>
    <n v="506408"/>
    <x v="54"/>
    <s v="Consumer"/>
    <x v="1"/>
    <n v="41456"/>
    <n v="299128"/>
    <x v="0"/>
    <s v="No"/>
    <s v="Pickup"/>
    <s v="Not Found"/>
    <s v="Standard"/>
    <x v="44"/>
    <n v="19619177"/>
  </r>
  <r>
    <s v="O00189"/>
    <s v="2025-05-01"/>
    <s v="C098"/>
    <s v="P090"/>
    <x v="17"/>
    <x v="1"/>
    <n v="3"/>
    <n v="0.15"/>
    <n v="333205.95"/>
    <x v="137"/>
    <s v="Corporate"/>
    <x v="1"/>
    <n v="24518"/>
    <n v="259651.95"/>
    <x v="0"/>
    <s v="No"/>
    <s v="Pickup"/>
    <s v="Not Found"/>
    <s v="Standard"/>
    <x v="4"/>
    <n v="10652665"/>
  </r>
  <r>
    <s v="O00190"/>
    <s v="2025-12-30"/>
    <s v="C120"/>
    <s v="P007"/>
    <x v="6"/>
    <x v="0"/>
    <n v="4"/>
    <n v="0.15"/>
    <n v="61506"/>
    <x v="138"/>
    <s v="SME"/>
    <x v="2"/>
    <n v="6817"/>
    <n v="34238"/>
    <x v="4"/>
    <s v="Yes"/>
    <s v="Standard"/>
    <s v="Not Found"/>
    <s v="Standard"/>
    <x v="30"/>
    <n v="17350666"/>
  </r>
  <r>
    <s v="O00191"/>
    <s v="2025-11-28"/>
    <s v="C197"/>
    <s v="P028"/>
    <x v="7"/>
    <x v="1"/>
    <n v="7"/>
    <n v="0.1"/>
    <n v="394701.3"/>
    <x v="139"/>
    <s v="Corporate"/>
    <x v="1"/>
    <n v="35454"/>
    <n v="146523.29999999999"/>
    <x v="8"/>
    <s v="No"/>
    <s v="Pickup"/>
    <s v="Not Found"/>
    <s v="Standard"/>
    <x v="85"/>
    <n v="14265630"/>
  </r>
  <r>
    <s v="O00192"/>
    <s v="2025-10-09"/>
    <s v="C105"/>
    <s v="P096"/>
    <x v="18"/>
    <x v="3"/>
    <n v="10"/>
    <n v="0.15"/>
    <n v="998716"/>
    <x v="140"/>
    <s v="Consumer"/>
    <x v="1"/>
    <n v="12227"/>
    <n v="876446"/>
    <x v="11"/>
    <s v="No"/>
    <s v="Express"/>
    <s v="Not Found"/>
    <s v="Standard"/>
    <x v="46"/>
    <n v="16246424"/>
  </r>
  <r>
    <s v="O00193"/>
    <s v="2025-03-24"/>
    <s v="C226"/>
    <s v="P086"/>
    <x v="3"/>
    <x v="3"/>
    <n v="6"/>
    <n v="0.2"/>
    <n v="495931.2"/>
    <x v="141"/>
    <s v="Corporate"/>
    <x v="1"/>
    <n v="41456"/>
    <n v="247195.2"/>
    <x v="7"/>
    <s v="No"/>
    <s v="Pickup"/>
    <s v="Not Found"/>
    <s v="Standard"/>
    <x v="44"/>
    <n v="19619177"/>
  </r>
  <r>
    <s v="O00194"/>
    <s v="2025-06-24"/>
    <s v="C207"/>
    <s v="P057"/>
    <x v="19"/>
    <x v="2"/>
    <n v="6"/>
    <n v="0.1"/>
    <n v="195798.6"/>
    <x v="142"/>
    <s v="SME"/>
    <x v="3"/>
    <n v="18283"/>
    <n v="86100.6"/>
    <x v="9"/>
    <s v="No"/>
    <s v="Express"/>
    <s v="Not Found"/>
    <s v="Standard"/>
    <x v="63"/>
    <n v="19336654"/>
  </r>
  <r>
    <s v="O00195"/>
    <s v="2025-12-27"/>
    <s v="C163"/>
    <s v="P078"/>
    <x v="17"/>
    <x v="2"/>
    <n v="8"/>
    <n v="0"/>
    <n v="491496"/>
    <x v="3"/>
    <s v="Corporate"/>
    <x v="0"/>
    <n v="53072"/>
    <n v="66920"/>
    <x v="4"/>
    <s v="No"/>
    <s v="Express"/>
    <s v="Not Found"/>
    <s v="Standard"/>
    <x v="69"/>
    <n v="10652665"/>
  </r>
  <r>
    <s v="O00196"/>
    <s v="2025-12-11"/>
    <s v="C192"/>
    <s v="P051"/>
    <x v="14"/>
    <x v="4"/>
    <n v="1"/>
    <n v="0.2"/>
    <n v="25688.799999999999"/>
    <x v="102"/>
    <s v="Corporate"/>
    <x v="2"/>
    <n v="71372"/>
    <n v="-45683.199999999997"/>
    <x v="4"/>
    <s v="Yes"/>
    <s v="Standard"/>
    <s v="Not Found"/>
    <s v="Standard"/>
    <x v="7"/>
    <n v="16839910"/>
  </r>
  <r>
    <s v="O00197"/>
    <s v="2025-12-24"/>
    <s v="C293"/>
    <s v="P044"/>
    <x v="0"/>
    <x v="1"/>
    <n v="2"/>
    <n v="0.15"/>
    <n v="221156.4"/>
    <x v="129"/>
    <s v="Consumer"/>
    <x v="3"/>
    <n v="44099"/>
    <n v="132958.39999999999"/>
    <x v="4"/>
    <s v="No"/>
    <s v="Express"/>
    <s v="Not Found"/>
    <s v="Standard"/>
    <x v="38"/>
    <n v="11852878"/>
  </r>
  <r>
    <s v="O00198"/>
    <s v="2025-11-15"/>
    <s v="C222"/>
    <s v="P036"/>
    <x v="8"/>
    <x v="0"/>
    <n v="8"/>
    <n v="0"/>
    <n v="345960"/>
    <x v="143"/>
    <s v="SME"/>
    <x v="0"/>
    <n v="69526"/>
    <n v="-210248"/>
    <x v="8"/>
    <s v="No"/>
    <s v="Pickup"/>
    <s v="Not Found"/>
    <s v="Standard"/>
    <x v="70"/>
    <n v="19473459"/>
  </r>
  <r>
    <s v="O00199"/>
    <s v="2025-09-02"/>
    <s v="C161"/>
    <s v="P045"/>
    <x v="8"/>
    <x v="3"/>
    <n v="2"/>
    <n v="0.05"/>
    <n v="56439.5"/>
    <x v="144"/>
    <s v="SME"/>
    <x v="2"/>
    <n v="61495"/>
    <n v="-66550.5"/>
    <x v="2"/>
    <s v="No"/>
    <s v="Standard"/>
    <s v="Not Found"/>
    <s v="Standard"/>
    <x v="86"/>
    <n v="19473459"/>
  </r>
  <r>
    <s v="O00200"/>
    <s v="2025-03-17"/>
    <s v="C108"/>
    <s v="P059"/>
    <x v="16"/>
    <x v="0"/>
    <n v="5"/>
    <n v="0.15"/>
    <n v="224009"/>
    <x v="123"/>
    <s v="Corporate"/>
    <x v="2"/>
    <n v="78122"/>
    <n v="-166601"/>
    <x v="7"/>
    <s v="No"/>
    <s v="Express"/>
    <s v="Not Found"/>
    <s v="Standard"/>
    <x v="21"/>
    <n v="19562258"/>
  </r>
  <r>
    <s v="O00201"/>
    <s v="2025-05-21"/>
    <s v="C295"/>
    <s v="P049"/>
    <x v="16"/>
    <x v="3"/>
    <n v="6"/>
    <n v="0.1"/>
    <n v="793670.4"/>
    <x v="145"/>
    <s v="Consumer"/>
    <x v="2"/>
    <n v="75749"/>
    <n v="339176.4"/>
    <x v="0"/>
    <s v="No"/>
    <s v="Standard"/>
    <s v="Not Found"/>
    <s v="Standard"/>
    <x v="74"/>
    <n v="19562258"/>
  </r>
  <r>
    <s v="O00202"/>
    <s v="2025-07-27"/>
    <s v="C119"/>
    <s v="P060"/>
    <x v="11"/>
    <x v="4"/>
    <n v="6"/>
    <n v="0"/>
    <n v="477798"/>
    <x v="146"/>
    <s v="SME"/>
    <x v="1"/>
    <n v="58522"/>
    <n v="126666"/>
    <x v="10"/>
    <s v="No"/>
    <s v="Express"/>
    <s v="Not Found"/>
    <s v="Standard"/>
    <x v="60"/>
    <n v="18500989"/>
  </r>
  <r>
    <s v="O00203"/>
    <s v="2025-04-22"/>
    <s v="C158"/>
    <s v="P006"/>
    <x v="16"/>
    <x v="2"/>
    <n v="1"/>
    <n v="0.1"/>
    <n v="41422.5"/>
    <x v="147"/>
    <s v="SME"/>
    <x v="0"/>
    <n v="53604"/>
    <n v="-12181.5"/>
    <x v="1"/>
    <s v="No"/>
    <s v="Standard"/>
    <s v="Not Found"/>
    <s v="Standard"/>
    <x v="24"/>
    <n v="19562258"/>
  </r>
  <r>
    <s v="O00204"/>
    <s v="2025-12-29"/>
    <s v="C012"/>
    <s v="P045"/>
    <x v="14"/>
    <x v="2"/>
    <n v="5"/>
    <n v="0.1"/>
    <n v="442210.5"/>
    <x v="148"/>
    <s v="Corporate"/>
    <x v="2"/>
    <n v="61495"/>
    <n v="134735.5"/>
    <x v="4"/>
    <s v="No"/>
    <s v="Standard"/>
    <s v="Not Found"/>
    <s v="Standard"/>
    <x v="86"/>
    <n v="16839910"/>
  </r>
  <r>
    <s v="O00205"/>
    <s v="2025-01-24"/>
    <s v="C290"/>
    <s v="P078"/>
    <x v="15"/>
    <x v="0"/>
    <n v="7"/>
    <n v="0.1"/>
    <n v="226062.9"/>
    <x v="149"/>
    <s v="Consumer"/>
    <x v="0"/>
    <n v="53072"/>
    <n v="-145441.1"/>
    <x v="6"/>
    <s v="No"/>
    <s v="Pickup"/>
    <s v="Not Found"/>
    <s v="Standard"/>
    <x v="69"/>
    <n v="15141830"/>
  </r>
  <r>
    <s v="O00206"/>
    <s v="2025-06-21"/>
    <s v="C157"/>
    <s v="P082"/>
    <x v="2"/>
    <x v="1"/>
    <n v="3"/>
    <n v="0.15"/>
    <n v="131110.79999999999"/>
    <x v="150"/>
    <s v="Corporate"/>
    <x v="2"/>
    <n v="38053"/>
    <n v="16951.799999999988"/>
    <x v="9"/>
    <s v="No"/>
    <s v="Express"/>
    <s v="Not Found"/>
    <s v="Standard"/>
    <x v="64"/>
    <n v="7094914"/>
  </r>
  <r>
    <s v="O00207"/>
    <s v="2025-09-24"/>
    <s v="C081"/>
    <s v="P054"/>
    <x v="14"/>
    <x v="3"/>
    <n v="4"/>
    <n v="0.15"/>
    <n v="296126.40000000002"/>
    <x v="91"/>
    <s v="SME"/>
    <x v="3"/>
    <n v="49623"/>
    <n v="97634.400000000023"/>
    <x v="2"/>
    <s v="No"/>
    <s v="Standard"/>
    <s v="Not Found"/>
    <s v="Standard"/>
    <x v="83"/>
    <n v="16839910"/>
  </r>
  <r>
    <s v="O00208"/>
    <s v="2025-04-24"/>
    <s v="C251"/>
    <s v="P028"/>
    <x v="11"/>
    <x v="0"/>
    <n v="2"/>
    <n v="0.2"/>
    <n v="209900.79999999999"/>
    <x v="33"/>
    <s v="Consumer"/>
    <x v="1"/>
    <n v="35454"/>
    <n v="138992.79999999999"/>
    <x v="1"/>
    <s v="No"/>
    <s v="Express"/>
    <s v="Not Found"/>
    <s v="Standard"/>
    <x v="85"/>
    <n v="18500989"/>
  </r>
  <r>
    <s v="O00209"/>
    <s v="2025-01-14"/>
    <s v="C253"/>
    <s v="P030"/>
    <x v="19"/>
    <x v="2"/>
    <n v="3"/>
    <n v="0.1"/>
    <n v="94651.199999999997"/>
    <x v="151"/>
    <s v="Corporate"/>
    <x v="3"/>
    <n v="28523"/>
    <n v="9082.1999999999971"/>
    <x v="6"/>
    <s v="No"/>
    <s v="Standard"/>
    <s v="Not Found"/>
    <s v="Standard"/>
    <x v="12"/>
    <n v="19336654"/>
  </r>
  <r>
    <s v="O00210"/>
    <s v="2025-12-24"/>
    <s v="C098"/>
    <s v="P001"/>
    <x v="0"/>
    <x v="1"/>
    <n v="2"/>
    <n v="0.15"/>
    <n v="50357.4"/>
    <x v="137"/>
    <s v="Corporate"/>
    <x v="2"/>
    <n v="77766"/>
    <n v="-105174.6"/>
    <x v="4"/>
    <s v="No"/>
    <s v="Standard"/>
    <s v="Not Found"/>
    <s v="Standard"/>
    <x v="87"/>
    <n v="11852878"/>
  </r>
  <r>
    <s v="O00211"/>
    <s v="2025-03-27"/>
    <s v="C188"/>
    <s v="P026"/>
    <x v="14"/>
    <x v="2"/>
    <n v="1"/>
    <n v="0.15"/>
    <n v="63393.85"/>
    <x v="52"/>
    <s v="Consumer"/>
    <x v="2"/>
    <n v="7159"/>
    <n v="56234.85"/>
    <x v="7"/>
    <s v="No"/>
    <s v="Pickup"/>
    <s v="Not Found"/>
    <s v="Standard"/>
    <x v="11"/>
    <n v="16839910"/>
  </r>
  <r>
    <s v="O00212"/>
    <s v="2025-04-11"/>
    <s v="C211"/>
    <s v="P063"/>
    <x v="2"/>
    <x v="0"/>
    <n v="5"/>
    <n v="0.15"/>
    <n v="394578.5"/>
    <x v="63"/>
    <s v="SME"/>
    <x v="0"/>
    <n v="37464"/>
    <n v="207258.5"/>
    <x v="1"/>
    <s v="No"/>
    <s v="Standard"/>
    <s v="Not Found"/>
    <s v="Standard"/>
    <x v="66"/>
    <n v="7094914"/>
  </r>
  <r>
    <s v="O00213"/>
    <s v="2025-05-05"/>
    <s v="C215"/>
    <s v="P049"/>
    <x v="1"/>
    <x v="4"/>
    <n v="4"/>
    <n v="0.15"/>
    <n v="110761.8"/>
    <x v="19"/>
    <s v="Corporate"/>
    <x v="2"/>
    <n v="75749"/>
    <n v="-192234.2"/>
    <x v="0"/>
    <s v="Yes"/>
    <s v="Pickup"/>
    <s v="Not Found"/>
    <s v="Standard"/>
    <x v="74"/>
    <n v="11347243"/>
  </r>
  <r>
    <s v="O00214"/>
    <s v="2025-03-31"/>
    <s v="C047"/>
    <s v="P089"/>
    <x v="10"/>
    <x v="4"/>
    <n v="2"/>
    <n v="0"/>
    <n v="126512"/>
    <x v="152"/>
    <s v="SME"/>
    <x v="0"/>
    <n v="55764"/>
    <n v="14984"/>
    <x v="7"/>
    <s v="No"/>
    <s v="Pickup"/>
    <s v="Not Found"/>
    <s v="Standard"/>
    <x v="27"/>
    <n v="8592536"/>
  </r>
  <r>
    <s v="O00215"/>
    <s v="2025-02-23"/>
    <s v="C110"/>
    <s v="P096"/>
    <x v="13"/>
    <x v="0"/>
    <n v="6"/>
    <n v="0"/>
    <n v="189366"/>
    <x v="41"/>
    <s v="Consumer"/>
    <x v="1"/>
    <n v="12227"/>
    <n v="116004"/>
    <x v="5"/>
    <s v="No"/>
    <s v="Pickup"/>
    <s v="Not Found"/>
    <s v="Standard"/>
    <x v="46"/>
    <n v="5886694"/>
  </r>
  <r>
    <s v="O00216"/>
    <s v="2025-01-04"/>
    <s v="C204"/>
    <s v="P028"/>
    <x v="9"/>
    <x v="3"/>
    <n v="10"/>
    <n v="0.2"/>
    <n v="943328"/>
    <x v="153"/>
    <s v="Consumer"/>
    <x v="1"/>
    <n v="35454"/>
    <n v="588788"/>
    <x v="6"/>
    <s v="No"/>
    <s v="Pickup"/>
    <s v="Not Found"/>
    <s v="Standard"/>
    <x v="85"/>
    <n v="7254801"/>
  </r>
  <r>
    <s v="O00217"/>
    <s v="2025-01-23"/>
    <s v="C003"/>
    <s v="P033"/>
    <x v="2"/>
    <x v="4"/>
    <n v="9"/>
    <n v="0.15"/>
    <n v="360345.59999999998"/>
    <x v="35"/>
    <s v="Corporate"/>
    <x v="0"/>
    <n v="47272"/>
    <n v="-65102.400000000023"/>
    <x v="6"/>
    <s v="No"/>
    <s v="Pickup"/>
    <s v="Not Found"/>
    <s v="Standard"/>
    <x v="37"/>
    <n v="7094914"/>
  </r>
  <r>
    <s v="O00218"/>
    <s v="2025-12-05"/>
    <s v="C178"/>
    <s v="P093"/>
    <x v="4"/>
    <x v="3"/>
    <n v="9"/>
    <n v="0.15"/>
    <n v="811963.35"/>
    <x v="154"/>
    <s v="Consumer"/>
    <x v="3"/>
    <n v="27558"/>
    <n v="563941.35"/>
    <x v="4"/>
    <s v="No"/>
    <s v="Pickup"/>
    <s v="Not Found"/>
    <s v="Standard"/>
    <x v="40"/>
    <n v="6291486"/>
  </r>
  <r>
    <s v="O00219"/>
    <s v="2025-02-13"/>
    <s v="C262"/>
    <s v="P015"/>
    <x v="18"/>
    <x v="4"/>
    <n v="4"/>
    <n v="0.15"/>
    <n v="164230.20000000001"/>
    <x v="120"/>
    <s v="Corporate"/>
    <x v="3"/>
    <n v="12010"/>
    <n v="116190.20000000001"/>
    <x v="5"/>
    <s v="No"/>
    <s v="Standard"/>
    <s v="Not Found"/>
    <s v="Standard"/>
    <x v="75"/>
    <n v="16246424"/>
  </r>
  <r>
    <s v="O00220"/>
    <s v="2025-09-24"/>
    <s v="C295"/>
    <s v="P035"/>
    <x v="8"/>
    <x v="2"/>
    <n v="4"/>
    <n v="0.05"/>
    <n v="184406.39999999999"/>
    <x v="145"/>
    <s v="Consumer"/>
    <x v="0"/>
    <n v="31758"/>
    <n v="57374.399999999994"/>
    <x v="2"/>
    <s v="No"/>
    <s v="Express"/>
    <s v="Not Found"/>
    <s v="Standard"/>
    <x v="47"/>
    <n v="19473459"/>
  </r>
  <r>
    <s v="O00221"/>
    <s v="2025-08-03"/>
    <s v="C112"/>
    <s v="P075"/>
    <x v="14"/>
    <x v="2"/>
    <n v="4"/>
    <n v="0.05"/>
    <n v="455441.4"/>
    <x v="155"/>
    <s v="Corporate"/>
    <x v="0"/>
    <n v="48118"/>
    <n v="262969.40000000002"/>
    <x v="3"/>
    <s v="No"/>
    <s v="Standard"/>
    <s v="Not Found"/>
    <s v="Standard"/>
    <x v="51"/>
    <n v="16839910"/>
  </r>
  <r>
    <s v="O00222"/>
    <s v="2025-12-03"/>
    <s v="C079"/>
    <s v="P010"/>
    <x v="17"/>
    <x v="4"/>
    <n v="6"/>
    <n v="0.05"/>
    <n v="252168"/>
    <x v="12"/>
    <s v="Corporate"/>
    <x v="1"/>
    <n v="13676"/>
    <n v="170112"/>
    <x v="4"/>
    <s v="No"/>
    <s v="Express"/>
    <s v="Not Found"/>
    <s v="Standard"/>
    <x v="88"/>
    <n v="10652665"/>
  </r>
  <r>
    <s v="O00223"/>
    <s v="2025-11-04"/>
    <s v="C083"/>
    <s v="P071"/>
    <x v="5"/>
    <x v="2"/>
    <n v="8"/>
    <n v="0.05"/>
    <n v="604314"/>
    <x v="156"/>
    <s v="Consumer"/>
    <x v="1"/>
    <n v="44535"/>
    <n v="248034"/>
    <x v="8"/>
    <s v="No"/>
    <s v="Express"/>
    <s v="Not Found"/>
    <s v="Standard"/>
    <x v="32"/>
    <n v="11319839"/>
  </r>
  <r>
    <s v="O00224"/>
    <s v="2025-08-05"/>
    <s v="C041"/>
    <s v="P023"/>
    <x v="0"/>
    <x v="1"/>
    <n v="8"/>
    <n v="0.1"/>
    <n v="948348"/>
    <x v="157"/>
    <s v="Corporate"/>
    <x v="0"/>
    <n v="10664"/>
    <n v="863036"/>
    <x v="3"/>
    <s v="No"/>
    <s v="Standard"/>
    <s v="Not Found"/>
    <s v="Standard"/>
    <x v="18"/>
    <n v="11852878"/>
  </r>
  <r>
    <s v="O00225"/>
    <s v="2025-09-15"/>
    <s v="C031"/>
    <s v="P063"/>
    <x v="10"/>
    <x v="1"/>
    <n v="6"/>
    <n v="0.2"/>
    <n v="478828.79999999999"/>
    <x v="158"/>
    <s v="Consumer"/>
    <x v="0"/>
    <n v="37464"/>
    <n v="254044.79999999999"/>
    <x v="2"/>
    <s v="No"/>
    <s v="Standard"/>
    <s v="Not Found"/>
    <s v="Standard"/>
    <x v="66"/>
    <n v="8592536"/>
  </r>
  <r>
    <s v="O00226"/>
    <s v="2025-02-01"/>
    <s v="C195"/>
    <s v="P042"/>
    <x v="15"/>
    <x v="0"/>
    <n v="2"/>
    <n v="0.1"/>
    <n v="117613.8"/>
    <x v="94"/>
    <s v="Corporate"/>
    <x v="3"/>
    <n v="12456"/>
    <n v="92701.8"/>
    <x v="5"/>
    <s v="No"/>
    <s v="Standard"/>
    <s v="Not Found"/>
    <s v="Standard"/>
    <x v="62"/>
    <n v="15141830"/>
  </r>
  <r>
    <s v="O00227"/>
    <s v="2025-07-19"/>
    <s v="C279"/>
    <s v="P042"/>
    <x v="6"/>
    <x v="4"/>
    <n v="4"/>
    <n v="0.1"/>
    <n v="34336.800000000003"/>
    <x v="159"/>
    <s v="SME"/>
    <x v="3"/>
    <n v="12456"/>
    <n v="-15487.199999999997"/>
    <x v="10"/>
    <s v="No"/>
    <s v="Pickup"/>
    <s v="Not Found"/>
    <s v="Standard"/>
    <x v="62"/>
    <n v="17350666"/>
  </r>
  <r>
    <s v="O00228"/>
    <s v="2025-09-29"/>
    <s v="C226"/>
    <s v="P082"/>
    <x v="10"/>
    <x v="0"/>
    <n v="6"/>
    <n v="0"/>
    <n v="288006"/>
    <x v="141"/>
    <s v="Corporate"/>
    <x v="2"/>
    <n v="38053"/>
    <n v="59688"/>
    <x v="2"/>
    <s v="No"/>
    <s v="Pickup"/>
    <s v="Not Found"/>
    <s v="Standard"/>
    <x v="64"/>
    <n v="8592536"/>
  </r>
  <r>
    <s v="O00229"/>
    <s v="2025-05-29"/>
    <s v="C088"/>
    <s v="P100"/>
    <x v="1"/>
    <x v="3"/>
    <n v="5"/>
    <n v="0.1"/>
    <n v="298633.5"/>
    <x v="160"/>
    <s v="SME"/>
    <x v="3"/>
    <n v="62137"/>
    <n v="-12051.5"/>
    <x v="0"/>
    <s v="No"/>
    <s v="Pickup"/>
    <s v="Not Found"/>
    <s v="Standard"/>
    <x v="9"/>
    <n v="11347243"/>
  </r>
  <r>
    <s v="O00230"/>
    <s v="2025-09-08"/>
    <s v="C055"/>
    <s v="P097"/>
    <x v="5"/>
    <x v="1"/>
    <n v="10"/>
    <n v="0.1"/>
    <n v="1244079"/>
    <x v="161"/>
    <s v="Corporate"/>
    <x v="1"/>
    <n v="67500"/>
    <n v="569079"/>
    <x v="2"/>
    <s v="No"/>
    <s v="Pickup"/>
    <s v="Not Found"/>
    <s v="High Value"/>
    <x v="84"/>
    <n v="11319839"/>
  </r>
  <r>
    <s v="O00231"/>
    <s v="2025-07-24"/>
    <s v="C147"/>
    <s v="P043"/>
    <x v="3"/>
    <x v="0"/>
    <n v="9"/>
    <n v="0.2"/>
    <n v="428385.6"/>
    <x v="162"/>
    <s v="Consumer"/>
    <x v="0"/>
    <n v="79600"/>
    <n v="-288014.40000000002"/>
    <x v="10"/>
    <s v="No"/>
    <s v="Pickup"/>
    <s v="Not Found"/>
    <s v="Standard"/>
    <x v="14"/>
    <n v="19619177"/>
  </r>
  <r>
    <s v="O00232"/>
    <s v="2025-11-02"/>
    <s v="C283"/>
    <s v="P057"/>
    <x v="5"/>
    <x v="4"/>
    <n v="5"/>
    <n v="0.2"/>
    <n v="409176"/>
    <x v="6"/>
    <s v="Corporate"/>
    <x v="3"/>
    <n v="18283"/>
    <n v="317761"/>
    <x v="8"/>
    <s v="No"/>
    <s v="Pickup"/>
    <s v="Not Found"/>
    <s v="Standard"/>
    <x v="63"/>
    <n v="11319839"/>
  </r>
  <r>
    <s v="O00233"/>
    <s v="2025-11-04"/>
    <s v="C292"/>
    <s v="P022"/>
    <x v="16"/>
    <x v="1"/>
    <n v="2"/>
    <n v="0.05"/>
    <n v="17219.7"/>
    <x v="163"/>
    <s v="Consumer"/>
    <x v="3"/>
    <n v="76942"/>
    <n v="-136664.29999999999"/>
    <x v="8"/>
    <s v="No"/>
    <s v="Standard"/>
    <s v="Not Found"/>
    <s v="Standard"/>
    <x v="13"/>
    <n v="19562258"/>
  </r>
  <r>
    <s v="O00234"/>
    <s v="2025-06-10"/>
    <s v="C248"/>
    <s v="P030"/>
    <x v="9"/>
    <x v="0"/>
    <n v="3"/>
    <n v="0.1"/>
    <n v="280756.8"/>
    <x v="164"/>
    <s v="Consumer"/>
    <x v="3"/>
    <n v="28523"/>
    <n v="195187.8"/>
    <x v="9"/>
    <s v="No"/>
    <s v="Express"/>
    <s v="Not Found"/>
    <s v="Standard"/>
    <x v="12"/>
    <n v="7254801"/>
  </r>
  <r>
    <s v="O00235"/>
    <s v="2025-07-23"/>
    <s v="C299"/>
    <s v="P065"/>
    <x v="16"/>
    <x v="4"/>
    <n v="8"/>
    <n v="0.2"/>
    <n v="937555.2"/>
    <x v="165"/>
    <s v="SME"/>
    <x v="3"/>
    <n v="61777"/>
    <n v="443339.19999999995"/>
    <x v="10"/>
    <s v="No"/>
    <s v="Express"/>
    <s v="Not Found"/>
    <s v="Standard"/>
    <x v="65"/>
    <n v="19562258"/>
  </r>
  <r>
    <s v="O00236"/>
    <s v="2025-03-06"/>
    <s v="C014"/>
    <s v="P097"/>
    <x v="15"/>
    <x v="1"/>
    <n v="4"/>
    <n v="0.2"/>
    <n v="116361.60000000001"/>
    <x v="166"/>
    <s v="SME"/>
    <x v="1"/>
    <n v="67500"/>
    <n v="-153638.39999999999"/>
    <x v="7"/>
    <s v="No"/>
    <s v="Express"/>
    <s v="Not Found"/>
    <s v="Standard"/>
    <x v="84"/>
    <n v="15141830"/>
  </r>
  <r>
    <s v="O00237"/>
    <s v="2025-08-21"/>
    <s v="C195"/>
    <s v="P064"/>
    <x v="17"/>
    <x v="3"/>
    <n v="2"/>
    <n v="0.2"/>
    <n v="110993.60000000001"/>
    <x v="94"/>
    <s v="Corporate"/>
    <x v="2"/>
    <n v="62348"/>
    <n v="-13702.399999999994"/>
    <x v="3"/>
    <s v="No"/>
    <s v="Standard"/>
    <s v="Not Found"/>
    <s v="Standard"/>
    <x v="34"/>
    <n v="10652665"/>
  </r>
  <r>
    <s v="O00238"/>
    <s v="2025-05-04"/>
    <s v="C013"/>
    <s v="P010"/>
    <x v="4"/>
    <x v="2"/>
    <n v="1"/>
    <n v="0.05"/>
    <n v="112470.5"/>
    <x v="133"/>
    <s v="Corporate"/>
    <x v="1"/>
    <n v="13676"/>
    <n v="98794.5"/>
    <x v="0"/>
    <s v="No"/>
    <s v="Pickup"/>
    <s v="Not Found"/>
    <s v="Standard"/>
    <x v="88"/>
    <n v="6291486"/>
  </r>
  <r>
    <s v="O00239"/>
    <s v="2025-01-29"/>
    <s v="C195"/>
    <s v="P055"/>
    <x v="10"/>
    <x v="4"/>
    <n v="1"/>
    <n v="0.1"/>
    <n v="107028.9"/>
    <x v="94"/>
    <s v="Corporate"/>
    <x v="0"/>
    <n v="62257"/>
    <n v="44771.899999999994"/>
    <x v="6"/>
    <s v="No"/>
    <s v="Standard"/>
    <s v="Not Found"/>
    <s v="Standard"/>
    <x v="31"/>
    <n v="8592536"/>
  </r>
  <r>
    <s v="O00240"/>
    <s v="2025-11-24"/>
    <s v="C020"/>
    <s v="P069"/>
    <x v="4"/>
    <x v="4"/>
    <n v="8"/>
    <n v="0.1"/>
    <n v="444340.8"/>
    <x v="167"/>
    <s v="SME"/>
    <x v="3"/>
    <n v="5129"/>
    <n v="403308.79999999999"/>
    <x v="8"/>
    <s v="No"/>
    <s v="Pickup"/>
    <s v="Not Found"/>
    <s v="Standard"/>
    <x v="73"/>
    <n v="6291486"/>
  </r>
  <r>
    <s v="O00241"/>
    <s v="2025-09-05"/>
    <s v="C228"/>
    <s v="P024"/>
    <x v="2"/>
    <x v="3"/>
    <n v="5"/>
    <n v="0.05"/>
    <n v="367365"/>
    <x v="168"/>
    <s v="Corporate"/>
    <x v="3"/>
    <n v="20831"/>
    <n v="263210"/>
    <x v="2"/>
    <s v="No"/>
    <s v="Standard"/>
    <s v="Not Found"/>
    <s v="Standard"/>
    <x v="16"/>
    <n v="7094914"/>
  </r>
  <r>
    <s v="O00242"/>
    <s v="2025-11-24"/>
    <s v="C033"/>
    <s v="P041"/>
    <x v="19"/>
    <x v="2"/>
    <n v="2"/>
    <n v="0.2"/>
    <n v="95910.399999999994"/>
    <x v="23"/>
    <s v="Corporate"/>
    <x v="0"/>
    <n v="21756"/>
    <n v="52398.399999999994"/>
    <x v="8"/>
    <s v="No"/>
    <s v="Standard"/>
    <s v="Not Found"/>
    <s v="Standard"/>
    <x v="45"/>
    <n v="19336654"/>
  </r>
  <r>
    <s v="O00243"/>
    <s v="2025-11-05"/>
    <s v="C286"/>
    <s v="P002"/>
    <x v="17"/>
    <x v="0"/>
    <n v="3"/>
    <n v="0"/>
    <n v="242121"/>
    <x v="169"/>
    <s v="Consumer"/>
    <x v="2"/>
    <n v="57647"/>
    <n v="69180"/>
    <x v="8"/>
    <s v="No"/>
    <s v="Express"/>
    <s v="Not Found"/>
    <s v="Standard"/>
    <x v="2"/>
    <n v="10652665"/>
  </r>
  <r>
    <s v="O00244"/>
    <s v="2025-07-18"/>
    <s v="C294"/>
    <s v="P055"/>
    <x v="0"/>
    <x v="3"/>
    <n v="2"/>
    <n v="0.2"/>
    <n v="70880"/>
    <x v="170"/>
    <s v="SME"/>
    <x v="0"/>
    <n v="62257"/>
    <n v="-53634"/>
    <x v="10"/>
    <s v="No"/>
    <s v="Standard"/>
    <s v="Not Found"/>
    <s v="Standard"/>
    <x v="31"/>
    <n v="11852878"/>
  </r>
  <r>
    <s v="O00245"/>
    <s v="2025-08-15"/>
    <s v="C173"/>
    <s v="P051"/>
    <x v="12"/>
    <x v="2"/>
    <n v="6"/>
    <n v="0.05"/>
    <n v="708589.8"/>
    <x v="72"/>
    <s v="SME"/>
    <x v="2"/>
    <n v="71372"/>
    <n v="280357.80000000005"/>
    <x v="3"/>
    <s v="No"/>
    <s v="Standard"/>
    <s v="Not Found"/>
    <s v="Standard"/>
    <x v="7"/>
    <n v="8698154"/>
  </r>
  <r>
    <s v="O00246"/>
    <s v="2025-05-20"/>
    <s v="C121"/>
    <s v="P044"/>
    <x v="19"/>
    <x v="3"/>
    <n v="1"/>
    <n v="0.1"/>
    <n v="42966"/>
    <x v="171"/>
    <s v="Corporate"/>
    <x v="3"/>
    <n v="44099"/>
    <n v="-1133"/>
    <x v="0"/>
    <s v="No"/>
    <s v="Pickup"/>
    <s v="Not Found"/>
    <s v="Standard"/>
    <x v="38"/>
    <n v="19336654"/>
  </r>
  <r>
    <s v="O00247"/>
    <s v="2025-05-14"/>
    <s v="C251"/>
    <s v="P042"/>
    <x v="7"/>
    <x v="3"/>
    <n v="4"/>
    <n v="0.15"/>
    <n v="43744.4"/>
    <x v="33"/>
    <s v="Consumer"/>
    <x v="3"/>
    <n v="12456"/>
    <n v="-6079.5999999999985"/>
    <x v="0"/>
    <s v="No"/>
    <s v="Express"/>
    <s v="Not Found"/>
    <s v="Standard"/>
    <x v="62"/>
    <n v="14265630"/>
  </r>
  <r>
    <s v="O00248"/>
    <s v="2025-03-26"/>
    <s v="C289"/>
    <s v="P050"/>
    <x v="14"/>
    <x v="1"/>
    <n v="4"/>
    <n v="0.15"/>
    <n v="176086"/>
    <x v="76"/>
    <s v="SME"/>
    <x v="0"/>
    <n v="22542"/>
    <n v="85918"/>
    <x v="7"/>
    <s v="No"/>
    <s v="Standard"/>
    <s v="Not Found"/>
    <s v="Standard"/>
    <x v="39"/>
    <n v="16839910"/>
  </r>
  <r>
    <s v="O00249"/>
    <s v="2025-06-23"/>
    <s v="C082"/>
    <s v="P012"/>
    <x v="11"/>
    <x v="3"/>
    <n v="9"/>
    <n v="0.1"/>
    <n v="477956.7"/>
    <x v="43"/>
    <s v="Consumer"/>
    <x v="2"/>
    <n v="48408"/>
    <n v="42284.700000000012"/>
    <x v="9"/>
    <s v="No"/>
    <s v="Standard"/>
    <s v="Not Found"/>
    <s v="Standard"/>
    <x v="78"/>
    <n v="18500989"/>
  </r>
  <r>
    <s v="O00250"/>
    <s v="2025-01-03"/>
    <s v="C162"/>
    <s v="P087"/>
    <x v="5"/>
    <x v="2"/>
    <n v="4"/>
    <n v="0.15"/>
    <n v="285406.2"/>
    <x v="172"/>
    <s v="Consumer"/>
    <x v="1"/>
    <n v="26222"/>
    <n v="180518.2"/>
    <x v="6"/>
    <s v="No"/>
    <s v="Express"/>
    <s v="Not Found"/>
    <s v="Standard"/>
    <x v="82"/>
    <n v="11319839"/>
  </r>
  <r>
    <s v="O00251"/>
    <s v="2025-10-03"/>
    <s v="C047"/>
    <s v="P026"/>
    <x v="1"/>
    <x v="4"/>
    <n v="9"/>
    <n v="0.2"/>
    <n v="977644.8"/>
    <x v="152"/>
    <s v="SME"/>
    <x v="2"/>
    <n v="7159"/>
    <n v="913213.8"/>
    <x v="11"/>
    <s v="No"/>
    <s v="Pickup"/>
    <s v="Not Found"/>
    <s v="Standard"/>
    <x v="11"/>
    <n v="11347243"/>
  </r>
  <r>
    <s v="O00252"/>
    <s v="2025-05-20"/>
    <s v="C138"/>
    <s v="P039"/>
    <x v="16"/>
    <x v="0"/>
    <n v="4"/>
    <n v="0.1"/>
    <n v="371188.8"/>
    <x v="173"/>
    <s v="Corporate"/>
    <x v="0"/>
    <n v="34258"/>
    <n v="234156.79999999999"/>
    <x v="0"/>
    <s v="No"/>
    <s v="Standard"/>
    <s v="Not Found"/>
    <s v="Standard"/>
    <x v="52"/>
    <n v="19562258"/>
  </r>
  <r>
    <s v="O00253"/>
    <s v="2025-08-03"/>
    <s v="C127"/>
    <s v="P040"/>
    <x v="1"/>
    <x v="3"/>
    <n v="8"/>
    <n v="0.15"/>
    <n v="60071.199999999997"/>
    <x v="84"/>
    <s v="SME"/>
    <x v="1"/>
    <n v="63366"/>
    <n v="-446856.8"/>
    <x v="3"/>
    <s v="No"/>
    <s v="Pickup"/>
    <s v="Not Found"/>
    <s v="Standard"/>
    <x v="28"/>
    <n v="11347243"/>
  </r>
  <r>
    <s v="O00254"/>
    <s v="2025-08-28"/>
    <s v="C266"/>
    <s v="P058"/>
    <x v="4"/>
    <x v="2"/>
    <n v="3"/>
    <n v="0.15"/>
    <n v="282909.75"/>
    <x v="174"/>
    <s v="SME"/>
    <x v="3"/>
    <n v="66106"/>
    <n v="84591.75"/>
    <x v="3"/>
    <s v="No"/>
    <s v="Express"/>
    <s v="Not Found"/>
    <s v="Standard"/>
    <x v="42"/>
    <n v="6291486"/>
  </r>
  <r>
    <s v="O00255"/>
    <s v="2025-04-06"/>
    <s v="C137"/>
    <s v="P043"/>
    <x v="7"/>
    <x v="1"/>
    <n v="7"/>
    <n v="0"/>
    <n v="807352"/>
    <x v="175"/>
    <s v="Corporate"/>
    <x v="0"/>
    <n v="79600"/>
    <n v="250152"/>
    <x v="1"/>
    <s v="No"/>
    <s v="Standard"/>
    <s v="Not Found"/>
    <s v="Standard"/>
    <x v="14"/>
    <n v="14265630"/>
  </r>
  <r>
    <s v="O00256"/>
    <s v="2025-11-01"/>
    <s v="C271"/>
    <s v="P034"/>
    <x v="19"/>
    <x v="3"/>
    <n v="6"/>
    <n v="0"/>
    <n v="65940"/>
    <x v="93"/>
    <s v="Consumer"/>
    <x v="0"/>
    <n v="18655"/>
    <n v="-45990"/>
    <x v="8"/>
    <s v="Yes"/>
    <s v="Pickup"/>
    <s v="Not Found"/>
    <s v="Standard"/>
    <x v="3"/>
    <n v="19336654"/>
  </r>
  <r>
    <s v="O00257"/>
    <s v="2025-02-01"/>
    <s v="C071"/>
    <s v="P064"/>
    <x v="8"/>
    <x v="3"/>
    <n v="3"/>
    <n v="0.05"/>
    <n v="291138.90000000002"/>
    <x v="1"/>
    <s v="SME"/>
    <x v="2"/>
    <n v="62348"/>
    <n v="104094.90000000002"/>
    <x v="5"/>
    <s v="No"/>
    <s v="Pickup"/>
    <s v="Not Found"/>
    <s v="Standard"/>
    <x v="34"/>
    <n v="19473459"/>
  </r>
  <r>
    <s v="O00258"/>
    <s v="2025-02-07"/>
    <s v="C297"/>
    <s v="P040"/>
    <x v="2"/>
    <x v="4"/>
    <n v="3"/>
    <n v="0.05"/>
    <n v="168583.2"/>
    <x v="112"/>
    <s v="Corporate"/>
    <x v="1"/>
    <n v="63366"/>
    <n v="-21514.799999999988"/>
    <x v="5"/>
    <s v="No"/>
    <s v="Express"/>
    <s v="Not Found"/>
    <s v="Standard"/>
    <x v="28"/>
    <n v="7094914"/>
  </r>
  <r>
    <s v="O00259"/>
    <s v="2025-10-23"/>
    <s v="C174"/>
    <s v="P060"/>
    <x v="17"/>
    <x v="0"/>
    <n v="10"/>
    <n v="0"/>
    <n v="631020"/>
    <x v="34"/>
    <s v="Consumer"/>
    <x v="1"/>
    <n v="58522"/>
    <n v="45800"/>
    <x v="11"/>
    <s v="No"/>
    <s v="Express"/>
    <s v="Not Found"/>
    <s v="Standard"/>
    <x v="60"/>
    <n v="10652665"/>
  </r>
  <r>
    <s v="O00260"/>
    <s v="2025-02-20"/>
    <s v="C129"/>
    <s v="P025"/>
    <x v="7"/>
    <x v="3"/>
    <n v="6"/>
    <n v="0.05"/>
    <n v="43046.400000000001"/>
    <x v="97"/>
    <s v="Corporate"/>
    <x v="2"/>
    <n v="41409"/>
    <n v="-205407.6"/>
    <x v="5"/>
    <s v="No"/>
    <s v="Express"/>
    <s v="Not Found"/>
    <s v="Standard"/>
    <x v="61"/>
    <n v="14265630"/>
  </r>
  <r>
    <s v="O00261"/>
    <s v="2025-06-13"/>
    <s v="C154"/>
    <s v="P072"/>
    <x v="2"/>
    <x v="1"/>
    <n v="5"/>
    <n v="0"/>
    <n v="469380"/>
    <x v="58"/>
    <s v="Consumer"/>
    <x v="1"/>
    <n v="37361"/>
    <n v="282575"/>
    <x v="9"/>
    <s v="No"/>
    <s v="Standard"/>
    <s v="Not Found"/>
    <s v="Standard"/>
    <x v="89"/>
    <n v="7094914"/>
  </r>
  <r>
    <s v="O00262"/>
    <s v="2025-01-01"/>
    <s v="C015"/>
    <s v="P005"/>
    <x v="15"/>
    <x v="1"/>
    <n v="1"/>
    <n v="0.1"/>
    <n v="29825.1"/>
    <x v="54"/>
    <s v="Consumer"/>
    <x v="0"/>
    <n v="3310"/>
    <n v="26515.1"/>
    <x v="6"/>
    <s v="No"/>
    <s v="Standard"/>
    <s v="Not Found"/>
    <s v="Standard"/>
    <x v="77"/>
    <n v="15141830"/>
  </r>
  <r>
    <s v="O00263"/>
    <s v="2025-01-17"/>
    <s v="C056"/>
    <s v="P049"/>
    <x v="1"/>
    <x v="0"/>
    <n v="9"/>
    <n v="0.2"/>
    <n v="464047.2"/>
    <x v="67"/>
    <s v="SME"/>
    <x v="2"/>
    <n v="75749"/>
    <n v="-217693.8"/>
    <x v="6"/>
    <s v="No"/>
    <s v="Express"/>
    <s v="Not Found"/>
    <s v="Standard"/>
    <x v="74"/>
    <n v="11347243"/>
  </r>
  <r>
    <s v="O00264"/>
    <s v="2025-02-05"/>
    <s v="C139"/>
    <s v="P039"/>
    <x v="15"/>
    <x v="2"/>
    <n v="4"/>
    <n v="0.1"/>
    <n v="118922.4"/>
    <x v="176"/>
    <s v="Consumer"/>
    <x v="0"/>
    <n v="34258"/>
    <n v="-18109.600000000006"/>
    <x v="5"/>
    <s v="No"/>
    <s v="Standard"/>
    <s v="Not Found"/>
    <s v="Standard"/>
    <x v="52"/>
    <n v="15141830"/>
  </r>
  <r>
    <s v="O00265"/>
    <s v="2025-09-23"/>
    <s v="C116"/>
    <s v="P089"/>
    <x v="0"/>
    <x v="4"/>
    <n v="2"/>
    <n v="0.1"/>
    <n v="19935"/>
    <x v="177"/>
    <s v="Consumer"/>
    <x v="0"/>
    <n v="55764"/>
    <n v="-91593"/>
    <x v="2"/>
    <s v="No"/>
    <s v="Pickup"/>
    <s v="Not Found"/>
    <s v="Standard"/>
    <x v="27"/>
    <n v="11852878"/>
  </r>
  <r>
    <s v="O00266"/>
    <s v="2025-04-27"/>
    <s v="C254"/>
    <s v="P090"/>
    <x v="0"/>
    <x v="1"/>
    <n v="1"/>
    <n v="0.2"/>
    <n v="92345.600000000006"/>
    <x v="178"/>
    <s v="Corporate"/>
    <x v="1"/>
    <n v="24518"/>
    <n v="67827.600000000006"/>
    <x v="1"/>
    <s v="No"/>
    <s v="Pickup"/>
    <s v="Not Found"/>
    <s v="Standard"/>
    <x v="4"/>
    <n v="11852878"/>
  </r>
  <r>
    <s v="O00267"/>
    <s v="2025-03-05"/>
    <s v="C074"/>
    <s v="P019"/>
    <x v="13"/>
    <x v="4"/>
    <n v="10"/>
    <n v="0.2"/>
    <n v="200760"/>
    <x v="179"/>
    <s v="Corporate"/>
    <x v="0"/>
    <n v="72369"/>
    <n v="-522930"/>
    <x v="7"/>
    <s v="No"/>
    <s v="Pickup"/>
    <s v="Not Found"/>
    <s v="Standard"/>
    <x v="0"/>
    <n v="5886694"/>
  </r>
  <r>
    <s v="O00268"/>
    <s v="2025-09-12"/>
    <s v="C105"/>
    <s v="P095"/>
    <x v="11"/>
    <x v="0"/>
    <n v="8"/>
    <n v="0.15"/>
    <n v="1010017.6"/>
    <x v="140"/>
    <s v="Consumer"/>
    <x v="2"/>
    <n v="70588"/>
    <n v="445313.6"/>
    <x v="2"/>
    <s v="Yes"/>
    <s v="Standard"/>
    <s v="Not Found"/>
    <s v="High Value"/>
    <x v="57"/>
    <n v="18500989"/>
  </r>
  <r>
    <s v="O00269"/>
    <s v="2025-01-04"/>
    <s v="C005"/>
    <s v="P051"/>
    <x v="14"/>
    <x v="3"/>
    <n v="5"/>
    <n v="0.05"/>
    <n v="369151"/>
    <x v="180"/>
    <s v="Corporate"/>
    <x v="2"/>
    <n v="71372"/>
    <n v="12291"/>
    <x v="6"/>
    <s v="No"/>
    <s v="Pickup"/>
    <s v="Not Found"/>
    <s v="Standard"/>
    <x v="7"/>
    <n v="16839910"/>
  </r>
  <r>
    <s v="O00270"/>
    <s v="2025-03-24"/>
    <s v="C008"/>
    <s v="P071"/>
    <x v="16"/>
    <x v="2"/>
    <n v="7"/>
    <n v="0.1"/>
    <n v="205858.8"/>
    <x v="181"/>
    <s v="Consumer"/>
    <x v="1"/>
    <n v="44535"/>
    <n v="-105886.20000000001"/>
    <x v="7"/>
    <s v="No"/>
    <s v="Pickup"/>
    <s v="Not Found"/>
    <s v="Standard"/>
    <x v="32"/>
    <n v="19562258"/>
  </r>
  <r>
    <s v="O00271"/>
    <s v="2025-04-29"/>
    <s v="C134"/>
    <s v="P067"/>
    <x v="5"/>
    <x v="1"/>
    <n v="7"/>
    <n v="0.1"/>
    <n v="369198.9"/>
    <x v="182"/>
    <s v="Consumer"/>
    <x v="0"/>
    <n v="47434"/>
    <n v="37160.900000000023"/>
    <x v="1"/>
    <s v="No"/>
    <s v="Pickup"/>
    <s v="Not Found"/>
    <s v="Standard"/>
    <x v="22"/>
    <n v="11319839"/>
  </r>
  <r>
    <s v="O00272"/>
    <s v="2025-04-13"/>
    <s v="C067"/>
    <s v="P044"/>
    <x v="12"/>
    <x v="3"/>
    <n v="10"/>
    <n v="0.2"/>
    <n v="1165768"/>
    <x v="118"/>
    <s v="SME"/>
    <x v="3"/>
    <n v="44099"/>
    <n v="724778"/>
    <x v="1"/>
    <s v="No"/>
    <s v="Standard"/>
    <s v="Not Found"/>
    <s v="High Value"/>
    <x v="38"/>
    <n v="8698154"/>
  </r>
  <r>
    <s v="O00273"/>
    <s v="2025-01-08"/>
    <s v="C017"/>
    <s v="P012"/>
    <x v="17"/>
    <x v="2"/>
    <n v="7"/>
    <n v="0.15"/>
    <n v="635442.15"/>
    <x v="65"/>
    <s v="SME"/>
    <x v="2"/>
    <n v="48408"/>
    <n v="296586.15000000002"/>
    <x v="6"/>
    <s v="No"/>
    <s v="Pickup"/>
    <s v="Not Found"/>
    <s v="Standard"/>
    <x v="78"/>
    <n v="10652665"/>
  </r>
  <r>
    <s v="O00274"/>
    <s v="2025-08-16"/>
    <s v="C192"/>
    <s v="P081"/>
    <x v="11"/>
    <x v="2"/>
    <n v="7"/>
    <n v="0.15"/>
    <n v="216764.45"/>
    <x v="102"/>
    <s v="Corporate"/>
    <x v="0"/>
    <n v="67718"/>
    <n v="-257261.55"/>
    <x v="3"/>
    <s v="No"/>
    <s v="Standard"/>
    <s v="Not Found"/>
    <s v="Standard"/>
    <x v="76"/>
    <n v="18500989"/>
  </r>
  <r>
    <s v="O00275"/>
    <s v="2025-04-04"/>
    <s v="C142"/>
    <s v="P044"/>
    <x v="3"/>
    <x v="1"/>
    <n v="9"/>
    <n v="0.15"/>
    <n v="1109272.95"/>
    <x v="108"/>
    <s v="Consumer"/>
    <x v="3"/>
    <n v="44099"/>
    <n v="712381.95"/>
    <x v="1"/>
    <s v="No"/>
    <s v="Standard"/>
    <s v="Not Found"/>
    <s v="High Value"/>
    <x v="38"/>
    <n v="19619177"/>
  </r>
  <r>
    <s v="O00276"/>
    <s v="2025-07-12"/>
    <s v="C205"/>
    <s v="P006"/>
    <x v="10"/>
    <x v="2"/>
    <n v="3"/>
    <n v="0.05"/>
    <n v="254681.7"/>
    <x v="183"/>
    <s v="Corporate"/>
    <x v="0"/>
    <n v="53604"/>
    <n v="93869.700000000012"/>
    <x v="10"/>
    <s v="No"/>
    <s v="Express"/>
    <s v="Not Found"/>
    <s v="Standard"/>
    <x v="24"/>
    <n v="8592536"/>
  </r>
  <r>
    <s v="O00277"/>
    <s v="2025-12-18"/>
    <s v="C252"/>
    <s v="P008"/>
    <x v="2"/>
    <x v="1"/>
    <n v="4"/>
    <n v="0.05"/>
    <n v="118510.6"/>
    <x v="184"/>
    <s v="Corporate"/>
    <x v="0"/>
    <n v="10109"/>
    <n v="78074.600000000006"/>
    <x v="4"/>
    <s v="No"/>
    <s v="Express"/>
    <s v="Not Found"/>
    <s v="Standard"/>
    <x v="55"/>
    <n v="7094914"/>
  </r>
  <r>
    <s v="O00278"/>
    <s v="2025-10-21"/>
    <s v="C174"/>
    <s v="P009"/>
    <x v="4"/>
    <x v="0"/>
    <n v="1"/>
    <n v="0.1"/>
    <n v="6196.5"/>
    <x v="34"/>
    <s v="Consumer"/>
    <x v="1"/>
    <n v="8587"/>
    <n v="-2390.5"/>
    <x v="11"/>
    <s v="No"/>
    <s v="Standard"/>
    <s v="Not Found"/>
    <s v="Standard"/>
    <x v="33"/>
    <n v="6291486"/>
  </r>
  <r>
    <s v="O00279"/>
    <s v="2025-12-07"/>
    <s v="C158"/>
    <s v="P031"/>
    <x v="12"/>
    <x v="2"/>
    <n v="1"/>
    <n v="0.1"/>
    <n v="28365.3"/>
    <x v="147"/>
    <s v="SME"/>
    <x v="1"/>
    <n v="53062"/>
    <n v="-24696.7"/>
    <x v="4"/>
    <s v="No"/>
    <s v="Pickup"/>
    <s v="Not Found"/>
    <s v="Standard"/>
    <x v="81"/>
    <n v="8698154"/>
  </r>
  <r>
    <s v="O00280"/>
    <s v="2025-09-18"/>
    <s v="C282"/>
    <s v="P022"/>
    <x v="9"/>
    <x v="2"/>
    <n v="2"/>
    <n v="0"/>
    <n v="143500"/>
    <x v="185"/>
    <s v="SME"/>
    <x v="3"/>
    <n v="76942"/>
    <n v="-10384"/>
    <x v="2"/>
    <s v="No"/>
    <s v="Standard"/>
    <s v="Not Found"/>
    <s v="Standard"/>
    <x v="13"/>
    <n v="7254801"/>
  </r>
  <r>
    <s v="O00281"/>
    <s v="2025-10-02"/>
    <s v="C284"/>
    <s v="P032"/>
    <x v="11"/>
    <x v="3"/>
    <n v="3"/>
    <n v="0"/>
    <n v="357528"/>
    <x v="61"/>
    <s v="SME"/>
    <x v="2"/>
    <n v="65463"/>
    <n v="161139"/>
    <x v="11"/>
    <s v="No"/>
    <s v="Express"/>
    <s v="Not Found"/>
    <s v="Standard"/>
    <x v="15"/>
    <n v="18500989"/>
  </r>
  <r>
    <s v="O00282"/>
    <s v="2025-04-21"/>
    <s v="C219"/>
    <s v="P001"/>
    <x v="14"/>
    <x v="2"/>
    <n v="6"/>
    <n v="0.1"/>
    <n v="259950.6"/>
    <x v="127"/>
    <s v="SME"/>
    <x v="2"/>
    <n v="77766"/>
    <n v="-206645.4"/>
    <x v="1"/>
    <s v="No"/>
    <s v="Pickup"/>
    <s v="Not Found"/>
    <s v="Standard"/>
    <x v="87"/>
    <n v="16839910"/>
  </r>
  <r>
    <s v="O00283"/>
    <s v="2025-06-25"/>
    <s v="C042"/>
    <s v="P090"/>
    <x v="10"/>
    <x v="1"/>
    <n v="9"/>
    <n v="0.15"/>
    <n v="349214.85"/>
    <x v="186"/>
    <s v="Corporate"/>
    <x v="1"/>
    <n v="24518"/>
    <n v="128552.84999999998"/>
    <x v="9"/>
    <s v="No"/>
    <s v="Pickup"/>
    <s v="Not Found"/>
    <s v="Standard"/>
    <x v="4"/>
    <n v="8592536"/>
  </r>
  <r>
    <s v="O00284"/>
    <s v="2025-05-27"/>
    <s v="C059"/>
    <s v="P028"/>
    <x v="14"/>
    <x v="1"/>
    <n v="8"/>
    <n v="0"/>
    <n v="208080"/>
    <x v="51"/>
    <s v="SME"/>
    <x v="1"/>
    <n v="35454"/>
    <n v="-75552"/>
    <x v="0"/>
    <s v="No"/>
    <s v="Pickup"/>
    <s v="Not Found"/>
    <s v="Standard"/>
    <x v="85"/>
    <n v="16839910"/>
  </r>
  <r>
    <s v="O00285"/>
    <s v="2025-11-03"/>
    <s v="C128"/>
    <s v="P054"/>
    <x v="9"/>
    <x v="2"/>
    <n v="8"/>
    <n v="0"/>
    <n v="595048"/>
    <x v="48"/>
    <s v="Consumer"/>
    <x v="3"/>
    <n v="49623"/>
    <n v="198064"/>
    <x v="8"/>
    <s v="No"/>
    <s v="Express"/>
    <s v="Not Found"/>
    <s v="Standard"/>
    <x v="83"/>
    <n v="7254801"/>
  </r>
  <r>
    <s v="O00286"/>
    <s v="2025-01-26"/>
    <s v="C031"/>
    <s v="P017"/>
    <x v="18"/>
    <x v="3"/>
    <n v="6"/>
    <n v="0.2"/>
    <n v="657081.59999999998"/>
    <x v="158"/>
    <s v="Consumer"/>
    <x v="2"/>
    <n v="33642"/>
    <n v="455229.6"/>
    <x v="6"/>
    <s v="No"/>
    <s v="Pickup"/>
    <s v="Not Found"/>
    <s v="Standard"/>
    <x v="49"/>
    <n v="16246424"/>
  </r>
  <r>
    <s v="O00287"/>
    <s v="2025-09-01"/>
    <s v="C148"/>
    <s v="P010"/>
    <x v="9"/>
    <x v="3"/>
    <n v="9"/>
    <n v="0"/>
    <n v="64089"/>
    <x v="187"/>
    <s v="Corporate"/>
    <x v="1"/>
    <n v="13676"/>
    <n v="-58995"/>
    <x v="2"/>
    <s v="No"/>
    <s v="Standard"/>
    <s v="Not Found"/>
    <s v="Standard"/>
    <x v="88"/>
    <n v="7254801"/>
  </r>
  <r>
    <s v="O00288"/>
    <s v="2025-10-24"/>
    <s v="C153"/>
    <s v="P006"/>
    <x v="11"/>
    <x v="2"/>
    <n v="6"/>
    <n v="0.2"/>
    <n v="670555.19999999995"/>
    <x v="188"/>
    <s v="SME"/>
    <x v="0"/>
    <n v="53604"/>
    <n v="348931.19999999995"/>
    <x v="11"/>
    <s v="No"/>
    <s v="Standard"/>
    <s v="Not Found"/>
    <s v="Standard"/>
    <x v="24"/>
    <n v="18500989"/>
  </r>
  <r>
    <s v="O00289"/>
    <s v="2025-12-14"/>
    <s v="C213"/>
    <s v="P062"/>
    <x v="6"/>
    <x v="4"/>
    <n v="5"/>
    <n v="0.15"/>
    <n v="464146.75"/>
    <x v="2"/>
    <s v="Consumer"/>
    <x v="3"/>
    <n v="28606"/>
    <n v="321116.75"/>
    <x v="4"/>
    <s v="No"/>
    <s v="Express"/>
    <s v="Not Found"/>
    <s v="Standard"/>
    <x v="50"/>
    <n v="17350666"/>
  </r>
  <r>
    <s v="O00290"/>
    <s v="2025-09-30"/>
    <s v="C254"/>
    <s v="P036"/>
    <x v="2"/>
    <x v="0"/>
    <n v="10"/>
    <n v="0.15"/>
    <n v="159723.5"/>
    <x v="178"/>
    <s v="Corporate"/>
    <x v="0"/>
    <n v="69526"/>
    <n v="-535536.5"/>
    <x v="2"/>
    <s v="No"/>
    <s v="Standard"/>
    <s v="Not Found"/>
    <s v="Standard"/>
    <x v="70"/>
    <n v="7094914"/>
  </r>
  <r>
    <s v="O00291"/>
    <s v="2025-03-23"/>
    <s v="C018"/>
    <s v="P013"/>
    <x v="14"/>
    <x v="2"/>
    <n v="9"/>
    <n v="0.05"/>
    <n v="436135.5"/>
    <x v="189"/>
    <s v="Corporate"/>
    <x v="0"/>
    <n v="27039"/>
    <n v="192784.5"/>
    <x v="7"/>
    <s v="No"/>
    <s v="Standard"/>
    <s v="Not Found"/>
    <s v="Standard"/>
    <x v="54"/>
    <n v="16839910"/>
  </r>
  <r>
    <s v="O00292"/>
    <s v="2025-09-13"/>
    <s v="C014"/>
    <s v="P086"/>
    <x v="16"/>
    <x v="3"/>
    <n v="4"/>
    <n v="0.1"/>
    <n v="100036.8"/>
    <x v="166"/>
    <s v="SME"/>
    <x v="1"/>
    <n v="41456"/>
    <n v="-65787.199999999997"/>
    <x v="2"/>
    <s v="No"/>
    <s v="Pickup"/>
    <s v="Not Found"/>
    <s v="Standard"/>
    <x v="44"/>
    <n v="19562258"/>
  </r>
  <r>
    <s v="O00293"/>
    <s v="2025-11-04"/>
    <s v="C235"/>
    <s v="P080"/>
    <x v="18"/>
    <x v="2"/>
    <n v="1"/>
    <n v="0.15"/>
    <n v="30894.95"/>
    <x v="190"/>
    <s v="Consumer"/>
    <x v="2"/>
    <n v="32671"/>
    <n v="-1776.0499999999993"/>
    <x v="8"/>
    <s v="No"/>
    <s v="Express"/>
    <s v="Not Found"/>
    <s v="Standard"/>
    <x v="26"/>
    <n v="16246424"/>
  </r>
  <r>
    <s v="O00294"/>
    <s v="2025-03-05"/>
    <s v="C035"/>
    <s v="P099"/>
    <x v="12"/>
    <x v="3"/>
    <n v="1"/>
    <n v="0.15"/>
    <n v="96098.45"/>
    <x v="191"/>
    <s v="SME"/>
    <x v="0"/>
    <n v="11009"/>
    <n v="85089.45"/>
    <x v="7"/>
    <s v="No"/>
    <s v="Standard"/>
    <s v="Not Found"/>
    <s v="Standard"/>
    <x v="90"/>
    <n v="8698154"/>
  </r>
  <r>
    <s v="O00295"/>
    <s v="2025-04-29"/>
    <s v="C229"/>
    <s v="P020"/>
    <x v="19"/>
    <x v="2"/>
    <n v="8"/>
    <n v="0"/>
    <n v="833856"/>
    <x v="192"/>
    <s v="SME"/>
    <x v="2"/>
    <n v="35035"/>
    <n v="553576"/>
    <x v="1"/>
    <s v="No"/>
    <s v="Pickup"/>
    <s v="Not Found"/>
    <s v="Standard"/>
    <x v="91"/>
    <n v="19336654"/>
  </r>
  <r>
    <s v="O00296"/>
    <s v="2025-11-11"/>
    <s v="C053"/>
    <s v="P056"/>
    <x v="7"/>
    <x v="1"/>
    <n v="5"/>
    <n v="0.05"/>
    <n v="257564"/>
    <x v="15"/>
    <s v="Consumer"/>
    <x v="0"/>
    <n v="48953"/>
    <n v="12799"/>
    <x v="8"/>
    <s v="No"/>
    <s v="Pickup"/>
    <s v="Not Found"/>
    <s v="Standard"/>
    <x v="6"/>
    <n v="14265630"/>
  </r>
  <r>
    <s v="O00297"/>
    <s v="2025-07-15"/>
    <s v="C111"/>
    <s v="P050"/>
    <x v="1"/>
    <x v="3"/>
    <n v="5"/>
    <n v="0"/>
    <n v="524500"/>
    <x v="90"/>
    <s v="Corporate"/>
    <x v="0"/>
    <n v="22542"/>
    <n v="411790"/>
    <x v="10"/>
    <s v="No"/>
    <s v="Pickup"/>
    <s v="Not Found"/>
    <s v="Standard"/>
    <x v="39"/>
    <n v="11347243"/>
  </r>
  <r>
    <s v="O00298"/>
    <s v="2025-11-13"/>
    <s v="C250"/>
    <s v="P061"/>
    <x v="17"/>
    <x v="0"/>
    <n v="7"/>
    <n v="0.05"/>
    <n v="336636.3"/>
    <x v="193"/>
    <s v="SME"/>
    <x v="3"/>
    <n v="26900"/>
    <n v="148336.29999999999"/>
    <x v="8"/>
    <s v="No"/>
    <s v="Pickup"/>
    <s v="Not Found"/>
    <s v="Standard"/>
    <x v="59"/>
    <n v="10652665"/>
  </r>
  <r>
    <s v="O00299"/>
    <s v="2025-12-04"/>
    <s v="C039"/>
    <s v="P014"/>
    <x v="11"/>
    <x v="2"/>
    <n v="7"/>
    <n v="0.2"/>
    <n v="687775.2"/>
    <x v="194"/>
    <s v="Corporate"/>
    <x v="2"/>
    <n v="51783"/>
    <n v="325294.19999999995"/>
    <x v="4"/>
    <s v="No"/>
    <s v="Pickup"/>
    <s v="Not Found"/>
    <s v="Standard"/>
    <x v="80"/>
    <n v="18500989"/>
  </r>
  <r>
    <s v="O00300"/>
    <s v="2025-09-17"/>
    <s v="C246"/>
    <s v="P008"/>
    <x v="19"/>
    <x v="4"/>
    <n v="5"/>
    <n v="0.2"/>
    <n v="127560"/>
    <x v="195"/>
    <s v="Consumer"/>
    <x v="0"/>
    <n v="10109"/>
    <n v="77015"/>
    <x v="2"/>
    <s v="No"/>
    <s v="Standard"/>
    <s v="Not Found"/>
    <s v="Standard"/>
    <x v="55"/>
    <n v="19336654"/>
  </r>
  <r>
    <s v="O00301"/>
    <s v="2025-11-03"/>
    <s v="C101"/>
    <s v="P035"/>
    <x v="0"/>
    <x v="2"/>
    <n v="3"/>
    <n v="0"/>
    <n v="447942"/>
    <x v="196"/>
    <s v="SME"/>
    <x v="0"/>
    <n v="31758"/>
    <n v="352668"/>
    <x v="8"/>
    <s v="No"/>
    <s v="Express"/>
    <s v="Not Found"/>
    <s v="Standard"/>
    <x v="47"/>
    <n v="11852878"/>
  </r>
  <r>
    <s v="O00302"/>
    <s v="2025-06-30"/>
    <s v="C187"/>
    <s v="P094"/>
    <x v="14"/>
    <x v="0"/>
    <n v="3"/>
    <n v="0"/>
    <n v="209877"/>
    <x v="104"/>
    <s v="Corporate"/>
    <x v="1"/>
    <n v="55008"/>
    <n v="44853"/>
    <x v="9"/>
    <s v="No"/>
    <s v="Standard"/>
    <s v="Not Found"/>
    <s v="Standard"/>
    <x v="1"/>
    <n v="16839910"/>
  </r>
  <r>
    <s v="O00303"/>
    <s v="2025-12-14"/>
    <s v="C162"/>
    <s v="P021"/>
    <x v="4"/>
    <x v="0"/>
    <n v="3"/>
    <n v="0.05"/>
    <n v="62554.65"/>
    <x v="172"/>
    <s v="Consumer"/>
    <x v="1"/>
    <n v="39197"/>
    <n v="-55036.35"/>
    <x v="4"/>
    <s v="No"/>
    <s v="Standard"/>
    <s v="Not Found"/>
    <s v="Standard"/>
    <x v="17"/>
    <n v="6291486"/>
  </r>
  <r>
    <s v="O00304"/>
    <s v="2025-10-20"/>
    <s v="C122"/>
    <s v="P005"/>
    <x v="1"/>
    <x v="3"/>
    <n v="7"/>
    <n v="0.05"/>
    <n v="651646.80000000005"/>
    <x v="29"/>
    <s v="Consumer"/>
    <x v="0"/>
    <n v="3310"/>
    <n v="628476.80000000005"/>
    <x v="11"/>
    <s v="No"/>
    <s v="Pickup"/>
    <s v="Not Found"/>
    <s v="Standard"/>
    <x v="77"/>
    <n v="11347243"/>
  </r>
  <r>
    <s v="O00305"/>
    <s v="2025-03-14"/>
    <s v="C257"/>
    <s v="P059"/>
    <x v="17"/>
    <x v="0"/>
    <n v="9"/>
    <n v="0.05"/>
    <n v="331868.25"/>
    <x v="125"/>
    <s v="Consumer"/>
    <x v="2"/>
    <n v="78122"/>
    <n v="-371229.75"/>
    <x v="7"/>
    <s v="Yes"/>
    <s v="Express"/>
    <s v="Not Found"/>
    <s v="Standard"/>
    <x v="21"/>
    <n v="10652665"/>
  </r>
  <r>
    <s v="O00306"/>
    <s v="2025-07-13"/>
    <s v="C247"/>
    <s v="P020"/>
    <x v="0"/>
    <x v="3"/>
    <n v="7"/>
    <n v="0.15"/>
    <n v="510450.5"/>
    <x v="197"/>
    <s v="SME"/>
    <x v="2"/>
    <n v="35035"/>
    <n v="265205.5"/>
    <x v="10"/>
    <s v="No"/>
    <s v="Express"/>
    <s v="Not Found"/>
    <s v="Standard"/>
    <x v="91"/>
    <n v="11852878"/>
  </r>
  <r>
    <s v="O00307"/>
    <s v="2025-04-23"/>
    <s v="C138"/>
    <s v="P027"/>
    <x v="1"/>
    <x v="3"/>
    <n v="1"/>
    <n v="0.05"/>
    <n v="126322.45"/>
    <x v="173"/>
    <s v="Corporate"/>
    <x v="1"/>
    <n v="13474"/>
    <n v="112848.45"/>
    <x v="1"/>
    <s v="No"/>
    <s v="Standard"/>
    <s v="Not Found"/>
    <s v="Standard"/>
    <x v="67"/>
    <n v="11347243"/>
  </r>
  <r>
    <s v="O00308"/>
    <s v="2025-02-02"/>
    <s v="C259"/>
    <s v="P097"/>
    <x v="3"/>
    <x v="0"/>
    <n v="3"/>
    <n v="0"/>
    <n v="214185"/>
    <x v="198"/>
    <s v="Consumer"/>
    <x v="1"/>
    <n v="67500"/>
    <n v="11685"/>
    <x v="5"/>
    <s v="No"/>
    <s v="Express"/>
    <s v="Not Found"/>
    <s v="Standard"/>
    <x v="84"/>
    <n v="19619177"/>
  </r>
  <r>
    <s v="O00309"/>
    <s v="2025-04-02"/>
    <s v="C218"/>
    <s v="P080"/>
    <x v="6"/>
    <x v="0"/>
    <n v="8"/>
    <n v="0.1"/>
    <n v="963432"/>
    <x v="199"/>
    <s v="SME"/>
    <x v="2"/>
    <n v="32671"/>
    <n v="702064"/>
    <x v="1"/>
    <s v="No"/>
    <s v="Express"/>
    <s v="Not Found"/>
    <s v="Standard"/>
    <x v="26"/>
    <n v="17350666"/>
  </r>
  <r>
    <s v="O00310"/>
    <s v="2025-01-04"/>
    <s v="C226"/>
    <s v="P069"/>
    <x v="15"/>
    <x v="1"/>
    <n v="5"/>
    <n v="0.2"/>
    <n v="333004"/>
    <x v="141"/>
    <s v="Corporate"/>
    <x v="3"/>
    <n v="5129"/>
    <n v="307359"/>
    <x v="6"/>
    <s v="No"/>
    <s v="Pickup"/>
    <s v="Not Found"/>
    <s v="Standard"/>
    <x v="73"/>
    <n v="15141830"/>
  </r>
  <r>
    <s v="O00311"/>
    <s v="2025-02-05"/>
    <s v="C122"/>
    <s v="P007"/>
    <x v="19"/>
    <x v="1"/>
    <n v="2"/>
    <n v="0.15"/>
    <n v="165438.9"/>
    <x v="29"/>
    <s v="Consumer"/>
    <x v="2"/>
    <n v="6817"/>
    <n v="151804.9"/>
    <x v="5"/>
    <s v="No"/>
    <s v="Express"/>
    <s v="Not Found"/>
    <s v="Standard"/>
    <x v="30"/>
    <n v="19336654"/>
  </r>
  <r>
    <s v="O00312"/>
    <s v="2025-03-05"/>
    <s v="C069"/>
    <s v="P091"/>
    <x v="14"/>
    <x v="1"/>
    <n v="4"/>
    <n v="0.2"/>
    <n v="156476.79999999999"/>
    <x v="200"/>
    <s v="Consumer"/>
    <x v="3"/>
    <n v="13311"/>
    <n v="103232.79999999999"/>
    <x v="7"/>
    <s v="No"/>
    <s v="Pickup"/>
    <s v="Not Found"/>
    <s v="Standard"/>
    <x v="10"/>
    <n v="16839910"/>
  </r>
  <r>
    <s v="O00313"/>
    <s v="2025-05-27"/>
    <s v="C091"/>
    <s v="P064"/>
    <x v="19"/>
    <x v="0"/>
    <n v="5"/>
    <n v="0"/>
    <n v="588690"/>
    <x v="201"/>
    <s v="Consumer"/>
    <x v="2"/>
    <n v="62348"/>
    <n v="276950"/>
    <x v="0"/>
    <s v="No"/>
    <s v="Standard"/>
    <s v="Not Found"/>
    <s v="Standard"/>
    <x v="34"/>
    <n v="19336654"/>
  </r>
  <r>
    <s v="O00314"/>
    <s v="2025-07-31"/>
    <s v="C039"/>
    <s v="P096"/>
    <x v="2"/>
    <x v="1"/>
    <n v="6"/>
    <n v="0.15"/>
    <n v="304164"/>
    <x v="194"/>
    <s v="Corporate"/>
    <x v="1"/>
    <n v="12227"/>
    <n v="230802"/>
    <x v="10"/>
    <s v="No"/>
    <s v="Pickup"/>
    <s v="Not Found"/>
    <s v="Standard"/>
    <x v="46"/>
    <n v="7094914"/>
  </r>
  <r>
    <s v="O00315"/>
    <s v="2025-08-30"/>
    <s v="C156"/>
    <s v="P092"/>
    <x v="1"/>
    <x v="1"/>
    <n v="3"/>
    <n v="0.15"/>
    <n v="238802.4"/>
    <x v="27"/>
    <s v="Consumer"/>
    <x v="2"/>
    <n v="4229"/>
    <n v="226115.4"/>
    <x v="3"/>
    <s v="No"/>
    <s v="Standard"/>
    <s v="Not Found"/>
    <s v="Standard"/>
    <x v="23"/>
    <n v="11347243"/>
  </r>
  <r>
    <s v="O00316"/>
    <s v="2025-05-05"/>
    <s v="C014"/>
    <s v="P011"/>
    <x v="2"/>
    <x v="2"/>
    <n v="10"/>
    <n v="0.05"/>
    <n v="862011"/>
    <x v="166"/>
    <s v="SME"/>
    <x v="0"/>
    <n v="76428"/>
    <n v="97731"/>
    <x v="0"/>
    <s v="No"/>
    <s v="Pickup"/>
    <s v="Not Found"/>
    <s v="Standard"/>
    <x v="36"/>
    <n v="7094914"/>
  </r>
  <r>
    <s v="O00317"/>
    <s v="2025-05-08"/>
    <s v="C019"/>
    <s v="P092"/>
    <x v="3"/>
    <x v="3"/>
    <n v="9"/>
    <n v="0.05"/>
    <n v="813233.25"/>
    <x v="4"/>
    <s v="Consumer"/>
    <x v="2"/>
    <n v="4229"/>
    <n v="775172.25"/>
    <x v="0"/>
    <s v="No"/>
    <s v="Standard"/>
    <s v="Not Found"/>
    <s v="Standard"/>
    <x v="23"/>
    <n v="19619177"/>
  </r>
  <r>
    <s v="O00318"/>
    <s v="2025-03-30"/>
    <s v="C193"/>
    <s v="P099"/>
    <x v="11"/>
    <x v="3"/>
    <n v="3"/>
    <n v="0.05"/>
    <n v="324230.25"/>
    <x v="202"/>
    <s v="Corporate"/>
    <x v="0"/>
    <n v="11009"/>
    <n v="291203.25"/>
    <x v="7"/>
    <s v="No"/>
    <s v="Standard"/>
    <s v="Not Found"/>
    <s v="Standard"/>
    <x v="90"/>
    <n v="18500989"/>
  </r>
  <r>
    <s v="O00319"/>
    <s v="2025-02-03"/>
    <s v="C018"/>
    <s v="P091"/>
    <x v="18"/>
    <x v="1"/>
    <n v="10"/>
    <n v="0"/>
    <n v="1444820"/>
    <x v="189"/>
    <s v="Corporate"/>
    <x v="3"/>
    <n v="13311"/>
    <n v="1311710"/>
    <x v="5"/>
    <s v="No"/>
    <s v="Pickup"/>
    <s v="Not Found"/>
    <s v="High Value"/>
    <x v="10"/>
    <n v="16246424"/>
  </r>
  <r>
    <s v="O00320"/>
    <s v="2025-08-16"/>
    <s v="C032"/>
    <s v="P054"/>
    <x v="19"/>
    <x v="3"/>
    <n v="3"/>
    <n v="0.1"/>
    <n v="50573.7"/>
    <x v="203"/>
    <s v="SME"/>
    <x v="3"/>
    <n v="49623"/>
    <n v="-98295.3"/>
    <x v="3"/>
    <s v="No"/>
    <s v="Standard"/>
    <s v="Not Found"/>
    <s v="Standard"/>
    <x v="83"/>
    <n v="19336654"/>
  </r>
  <r>
    <s v="O00321"/>
    <s v="2025-07-12"/>
    <s v="C268"/>
    <s v="P071"/>
    <x v="19"/>
    <x v="1"/>
    <n v="10"/>
    <n v="0.2"/>
    <n v="442008"/>
    <x v="38"/>
    <s v="Consumer"/>
    <x v="1"/>
    <n v="44535"/>
    <n v="-3342"/>
    <x v="10"/>
    <s v="No"/>
    <s v="Pickup"/>
    <s v="Not Found"/>
    <s v="Standard"/>
    <x v="32"/>
    <n v="19336654"/>
  </r>
  <r>
    <s v="O00322"/>
    <s v="2025-11-30"/>
    <s v="C071"/>
    <s v="P014"/>
    <x v="12"/>
    <x v="4"/>
    <n v="7"/>
    <n v="0.15"/>
    <n v="609619.15"/>
    <x v="1"/>
    <s v="SME"/>
    <x v="2"/>
    <n v="51783"/>
    <n v="247138.15000000002"/>
    <x v="8"/>
    <s v="No"/>
    <s v="Pickup"/>
    <s v="Not Found"/>
    <s v="Standard"/>
    <x v="80"/>
    <n v="8698154"/>
  </r>
  <r>
    <s v="O00323"/>
    <s v="2025-11-27"/>
    <s v="C096"/>
    <s v="P016"/>
    <x v="8"/>
    <x v="2"/>
    <n v="5"/>
    <n v="0.1"/>
    <n v="473184"/>
    <x v="20"/>
    <s v="Consumer"/>
    <x v="0"/>
    <n v="29153"/>
    <n v="327419"/>
    <x v="8"/>
    <s v="No"/>
    <s v="Express"/>
    <s v="Not Found"/>
    <s v="Standard"/>
    <x v="79"/>
    <n v="19473459"/>
  </r>
  <r>
    <s v="O00324"/>
    <s v="2025-05-16"/>
    <s v="C064"/>
    <s v="P004"/>
    <x v="9"/>
    <x v="2"/>
    <n v="7"/>
    <n v="0.05"/>
    <n v="202106.8"/>
    <x v="132"/>
    <s v="Corporate"/>
    <x v="3"/>
    <n v="63926"/>
    <n v="-245375.2"/>
    <x v="0"/>
    <s v="No"/>
    <s v="Pickup"/>
    <s v="Not Found"/>
    <s v="Standard"/>
    <x v="5"/>
    <n v="7254801"/>
  </r>
  <r>
    <s v="O00325"/>
    <s v="2025-12-05"/>
    <s v="C035"/>
    <s v="P092"/>
    <x v="11"/>
    <x v="0"/>
    <n v="10"/>
    <n v="0.15"/>
    <n v="349537"/>
    <x v="191"/>
    <s v="SME"/>
    <x v="2"/>
    <n v="4229"/>
    <n v="307247"/>
    <x v="4"/>
    <s v="No"/>
    <s v="Pickup"/>
    <s v="Not Found"/>
    <s v="Standard"/>
    <x v="23"/>
    <n v="18500989"/>
  </r>
  <r>
    <s v="O00326"/>
    <s v="2025-10-14"/>
    <s v="C077"/>
    <s v="P058"/>
    <x v="8"/>
    <x v="0"/>
    <n v="7"/>
    <n v="0.15"/>
    <n v="379859.9"/>
    <x v="32"/>
    <s v="Corporate"/>
    <x v="3"/>
    <n v="66106"/>
    <n v="-82882.099999999977"/>
    <x v="11"/>
    <s v="No"/>
    <s v="Express"/>
    <s v="Not Found"/>
    <s v="Standard"/>
    <x v="42"/>
    <n v="19473459"/>
  </r>
  <r>
    <s v="O00327"/>
    <s v="2025-08-08"/>
    <s v="C173"/>
    <s v="P072"/>
    <x v="17"/>
    <x v="2"/>
    <n v="2"/>
    <n v="0"/>
    <n v="204406"/>
    <x v="72"/>
    <s v="SME"/>
    <x v="1"/>
    <n v="37361"/>
    <n v="129684"/>
    <x v="3"/>
    <s v="No"/>
    <s v="Standard"/>
    <s v="Not Found"/>
    <s v="Standard"/>
    <x v="89"/>
    <n v="10652665"/>
  </r>
  <r>
    <s v="O00328"/>
    <s v="2025-09-01"/>
    <s v="C173"/>
    <s v="P091"/>
    <x v="17"/>
    <x v="3"/>
    <n v="10"/>
    <n v="0.15"/>
    <n v="497675"/>
    <x v="72"/>
    <s v="SME"/>
    <x v="3"/>
    <n v="13311"/>
    <n v="364565"/>
    <x v="2"/>
    <s v="Yes"/>
    <s v="Express"/>
    <s v="Not Found"/>
    <s v="Standard"/>
    <x v="10"/>
    <n v="10652665"/>
  </r>
  <r>
    <s v="O00329"/>
    <s v="2025-01-20"/>
    <s v="C217"/>
    <s v="P019"/>
    <x v="18"/>
    <x v="4"/>
    <n v="9"/>
    <n v="0"/>
    <n v="1174194"/>
    <x v="87"/>
    <s v="SME"/>
    <x v="0"/>
    <n v="72369"/>
    <n v="522873"/>
    <x v="6"/>
    <s v="No"/>
    <s v="Express"/>
    <s v="Not Found"/>
    <s v="High Value"/>
    <x v="0"/>
    <n v="16246424"/>
  </r>
  <r>
    <s v="O00330"/>
    <s v="2025-03-11"/>
    <s v="C010"/>
    <s v="P078"/>
    <x v="10"/>
    <x v="4"/>
    <n v="8"/>
    <n v="0.15"/>
    <n v="989474.8"/>
    <x v="204"/>
    <s v="SME"/>
    <x v="0"/>
    <n v="53072"/>
    <n v="564898.80000000005"/>
    <x v="7"/>
    <s v="No"/>
    <s v="Pickup"/>
    <s v="Not Found"/>
    <s v="Standard"/>
    <x v="69"/>
    <n v="8592536"/>
  </r>
  <r>
    <s v="O00331"/>
    <s v="2025-12-20"/>
    <s v="C277"/>
    <s v="P031"/>
    <x v="8"/>
    <x v="1"/>
    <n v="9"/>
    <n v="0"/>
    <n v="1104084"/>
    <x v="205"/>
    <s v="Corporate"/>
    <x v="1"/>
    <n v="53062"/>
    <n v="626526"/>
    <x v="4"/>
    <s v="No"/>
    <s v="Standard"/>
    <s v="Not Found"/>
    <s v="High Value"/>
    <x v="81"/>
    <n v="19473459"/>
  </r>
  <r>
    <s v="O00332"/>
    <s v="2025-11-07"/>
    <s v="C041"/>
    <s v="P099"/>
    <x v="17"/>
    <x v="0"/>
    <n v="1"/>
    <n v="0.15"/>
    <n v="110362.3"/>
    <x v="157"/>
    <s v="Corporate"/>
    <x v="0"/>
    <n v="11009"/>
    <n v="99353.3"/>
    <x v="8"/>
    <s v="No"/>
    <s v="Standard"/>
    <s v="Not Found"/>
    <s v="Standard"/>
    <x v="90"/>
    <n v="10652665"/>
  </r>
  <r>
    <s v="O00333"/>
    <s v="2025-11-20"/>
    <s v="C048"/>
    <s v="P064"/>
    <x v="9"/>
    <x v="4"/>
    <n v="7"/>
    <n v="0.1"/>
    <n v="650468.69999999995"/>
    <x v="69"/>
    <s v="Consumer"/>
    <x v="2"/>
    <n v="62348"/>
    <n v="214032.69999999995"/>
    <x v="8"/>
    <s v="No"/>
    <s v="Express"/>
    <s v="Not Found"/>
    <s v="Standard"/>
    <x v="34"/>
    <n v="7254801"/>
  </r>
  <r>
    <s v="O00334"/>
    <s v="2025-01-21"/>
    <s v="C147"/>
    <s v="P039"/>
    <x v="16"/>
    <x v="1"/>
    <n v="4"/>
    <n v="0.1"/>
    <n v="337550.4"/>
    <x v="162"/>
    <s v="Consumer"/>
    <x v="0"/>
    <n v="34258"/>
    <n v="200518.40000000002"/>
    <x v="6"/>
    <s v="No"/>
    <s v="Express"/>
    <s v="Not Found"/>
    <s v="Standard"/>
    <x v="52"/>
    <n v="19562258"/>
  </r>
  <r>
    <s v="O00335"/>
    <s v="2025-02-07"/>
    <s v="C152"/>
    <s v="P088"/>
    <x v="9"/>
    <x v="2"/>
    <n v="8"/>
    <n v="0"/>
    <n v="1016008"/>
    <x v="206"/>
    <s v="SME"/>
    <x v="0"/>
    <n v="75432"/>
    <n v="412552"/>
    <x v="5"/>
    <s v="No"/>
    <s v="Pickup"/>
    <s v="Not Found"/>
    <s v="High Value"/>
    <x v="43"/>
    <n v="7254801"/>
  </r>
  <r>
    <s v="O00336"/>
    <s v="2025-03-29"/>
    <s v="C125"/>
    <s v="P092"/>
    <x v="5"/>
    <x v="4"/>
    <n v="8"/>
    <n v="0.1"/>
    <n v="554342.40000000002"/>
    <x v="40"/>
    <s v="Corporate"/>
    <x v="2"/>
    <n v="4229"/>
    <n v="520510.4"/>
    <x v="7"/>
    <s v="No"/>
    <s v="Pickup"/>
    <s v="Not Found"/>
    <s v="Standard"/>
    <x v="23"/>
    <n v="11319839"/>
  </r>
  <r>
    <s v="O00337"/>
    <s v="2025-01-03"/>
    <s v="C274"/>
    <s v="P045"/>
    <x v="10"/>
    <x v="1"/>
    <n v="4"/>
    <n v="0"/>
    <n v="599212"/>
    <x v="207"/>
    <s v="Corporate"/>
    <x v="2"/>
    <n v="61495"/>
    <n v="353232"/>
    <x v="6"/>
    <s v="No"/>
    <s v="Pickup"/>
    <s v="Not Found"/>
    <s v="Standard"/>
    <x v="86"/>
    <n v="8592536"/>
  </r>
  <r>
    <s v="O00338"/>
    <s v="2025-02-14"/>
    <s v="C202"/>
    <s v="P020"/>
    <x v="18"/>
    <x v="1"/>
    <n v="7"/>
    <n v="0.05"/>
    <n v="66879.05"/>
    <x v="134"/>
    <s v="SME"/>
    <x v="2"/>
    <n v="35035"/>
    <n v="-178365.95"/>
    <x v="5"/>
    <s v="No"/>
    <s v="Standard"/>
    <s v="Not Found"/>
    <s v="Standard"/>
    <x v="91"/>
    <n v="16246424"/>
  </r>
  <r>
    <s v="O00339"/>
    <s v="2025-07-01"/>
    <s v="C130"/>
    <s v="P003"/>
    <x v="16"/>
    <x v="0"/>
    <n v="8"/>
    <n v="0"/>
    <n v="958648"/>
    <x v="208"/>
    <s v="Consumer"/>
    <x v="0"/>
    <n v="44361"/>
    <n v="603760"/>
    <x v="10"/>
    <s v="No"/>
    <s v="Pickup"/>
    <s v="Not Found"/>
    <s v="Standard"/>
    <x v="92"/>
    <n v="19562258"/>
  </r>
  <r>
    <s v="O00340"/>
    <s v="2025-07-12"/>
    <s v="C217"/>
    <s v="P019"/>
    <x v="7"/>
    <x v="4"/>
    <n v="3"/>
    <n v="0.15"/>
    <n v="185543.1"/>
    <x v="87"/>
    <s v="SME"/>
    <x v="0"/>
    <n v="72369"/>
    <n v="-31563.899999999994"/>
    <x v="10"/>
    <s v="No"/>
    <s v="Pickup"/>
    <s v="Not Found"/>
    <s v="Standard"/>
    <x v="0"/>
    <n v="14265630"/>
  </r>
  <r>
    <s v="O00341"/>
    <s v="2025-08-18"/>
    <s v="C108"/>
    <s v="P032"/>
    <x v="5"/>
    <x v="0"/>
    <n v="2"/>
    <n v="0.1"/>
    <n v="120769.2"/>
    <x v="123"/>
    <s v="Corporate"/>
    <x v="2"/>
    <n v="65463"/>
    <n v="-10156.800000000003"/>
    <x v="3"/>
    <s v="No"/>
    <s v="Standard"/>
    <s v="Not Found"/>
    <s v="Standard"/>
    <x v="15"/>
    <n v="11319839"/>
  </r>
  <r>
    <s v="O00342"/>
    <s v="2025-09-29"/>
    <s v="C216"/>
    <s v="P034"/>
    <x v="15"/>
    <x v="0"/>
    <n v="4"/>
    <n v="0.2"/>
    <n v="239635.20000000001"/>
    <x v="37"/>
    <s v="Consumer"/>
    <x v="0"/>
    <n v="18655"/>
    <n v="165015.20000000001"/>
    <x v="2"/>
    <s v="No"/>
    <s v="Pickup"/>
    <s v="Not Found"/>
    <s v="Standard"/>
    <x v="3"/>
    <n v="15141830"/>
  </r>
  <r>
    <s v="O00343"/>
    <s v="2025-01-04"/>
    <s v="C110"/>
    <s v="P034"/>
    <x v="17"/>
    <x v="4"/>
    <n v="1"/>
    <n v="0.1"/>
    <n v="45255.6"/>
    <x v="41"/>
    <s v="Consumer"/>
    <x v="0"/>
    <n v="18655"/>
    <n v="26600.6"/>
    <x v="6"/>
    <s v="Yes"/>
    <s v="Pickup"/>
    <s v="Not Found"/>
    <s v="Standard"/>
    <x v="3"/>
    <n v="10652665"/>
  </r>
  <r>
    <s v="O00344"/>
    <s v="2025-11-24"/>
    <s v="C281"/>
    <s v="P008"/>
    <x v="14"/>
    <x v="4"/>
    <n v="5"/>
    <n v="0.15"/>
    <n v="220502.75"/>
    <x v="209"/>
    <s v="Consumer"/>
    <x v="0"/>
    <n v="10109"/>
    <n v="169957.75"/>
    <x v="8"/>
    <s v="No"/>
    <s v="Express"/>
    <s v="Not Found"/>
    <s v="Standard"/>
    <x v="55"/>
    <n v="16839910"/>
  </r>
  <r>
    <s v="O00345"/>
    <s v="2025-01-06"/>
    <s v="C243"/>
    <s v="P035"/>
    <x v="10"/>
    <x v="2"/>
    <n v="2"/>
    <n v="0"/>
    <n v="225720"/>
    <x v="95"/>
    <s v="Corporate"/>
    <x v="0"/>
    <n v="31758"/>
    <n v="162204"/>
    <x v="6"/>
    <s v="No"/>
    <s v="Express"/>
    <s v="Not Found"/>
    <s v="Standard"/>
    <x v="47"/>
    <n v="8592536"/>
  </r>
  <r>
    <s v="O00346"/>
    <s v="2025-12-26"/>
    <s v="C024"/>
    <s v="P045"/>
    <x v="10"/>
    <x v="3"/>
    <n v="4"/>
    <n v="0.1"/>
    <n v="470397.6"/>
    <x v="89"/>
    <s v="SME"/>
    <x v="2"/>
    <n v="61495"/>
    <n v="224417.59999999998"/>
    <x v="4"/>
    <s v="No"/>
    <s v="Standard"/>
    <s v="Not Found"/>
    <s v="Standard"/>
    <x v="86"/>
    <n v="8592536"/>
  </r>
  <r>
    <s v="O00347"/>
    <s v="2025-06-13"/>
    <s v="C113"/>
    <s v="P084"/>
    <x v="14"/>
    <x v="3"/>
    <n v="4"/>
    <n v="0.1"/>
    <n v="370692"/>
    <x v="92"/>
    <s v="Consumer"/>
    <x v="3"/>
    <n v="46035"/>
    <n v="186552"/>
    <x v="9"/>
    <s v="No"/>
    <s v="Pickup"/>
    <s v="Not Found"/>
    <s v="Standard"/>
    <x v="35"/>
    <n v="16839910"/>
  </r>
  <r>
    <s v="O00348"/>
    <s v="2025-05-15"/>
    <s v="C277"/>
    <s v="P046"/>
    <x v="12"/>
    <x v="3"/>
    <n v="10"/>
    <n v="0.2"/>
    <n v="683872"/>
    <x v="205"/>
    <s v="Corporate"/>
    <x v="3"/>
    <n v="24464"/>
    <n v="439232"/>
    <x v="0"/>
    <s v="No"/>
    <s v="Standard"/>
    <s v="Not Found"/>
    <s v="Standard"/>
    <x v="93"/>
    <n v="8698154"/>
  </r>
  <r>
    <s v="O00349"/>
    <s v="2025-12-17"/>
    <s v="C060"/>
    <s v="P092"/>
    <x v="10"/>
    <x v="4"/>
    <n v="3"/>
    <n v="0.15"/>
    <n v="83956.2"/>
    <x v="210"/>
    <s v="Consumer"/>
    <x v="2"/>
    <n v="4229"/>
    <n v="71269.2"/>
    <x v="4"/>
    <s v="No"/>
    <s v="Standard"/>
    <s v="Not Found"/>
    <s v="Standard"/>
    <x v="23"/>
    <n v="8592536"/>
  </r>
  <r>
    <s v="O00350"/>
    <s v="2025-05-17"/>
    <s v="C042"/>
    <s v="P032"/>
    <x v="17"/>
    <x v="1"/>
    <n v="8"/>
    <n v="0.2"/>
    <n v="448672"/>
    <x v="186"/>
    <s v="Corporate"/>
    <x v="2"/>
    <n v="65463"/>
    <n v="-75032"/>
    <x v="0"/>
    <s v="No"/>
    <s v="Standard"/>
    <s v="Not Found"/>
    <s v="Standard"/>
    <x v="15"/>
    <n v="10652665"/>
  </r>
  <r>
    <s v="O00351"/>
    <s v="2025-12-19"/>
    <s v="C272"/>
    <s v="P030"/>
    <x v="1"/>
    <x v="1"/>
    <n v="7"/>
    <n v="0.1"/>
    <n v="244704.6"/>
    <x v="211"/>
    <s v="Consumer"/>
    <x v="3"/>
    <n v="28523"/>
    <n v="45043.600000000006"/>
    <x v="4"/>
    <s v="No"/>
    <s v="Standard"/>
    <s v="Not Found"/>
    <s v="Standard"/>
    <x v="12"/>
    <n v="11347243"/>
  </r>
  <r>
    <s v="O00352"/>
    <s v="2025-02-16"/>
    <s v="C040"/>
    <s v="P074"/>
    <x v="13"/>
    <x v="2"/>
    <n v="9"/>
    <n v="0.05"/>
    <n v="114381.9"/>
    <x v="212"/>
    <s v="Corporate"/>
    <x v="3"/>
    <n v="39205"/>
    <n v="-238463.1"/>
    <x v="5"/>
    <s v="No"/>
    <s v="Express"/>
    <s v="Not Found"/>
    <s v="Standard"/>
    <x v="56"/>
    <n v="5886694"/>
  </r>
  <r>
    <s v="O00353"/>
    <s v="2025-04-21"/>
    <s v="C105"/>
    <s v="P004"/>
    <x v="0"/>
    <x v="4"/>
    <n v="7"/>
    <n v="0.05"/>
    <n v="46862.55"/>
    <x v="140"/>
    <s v="Consumer"/>
    <x v="3"/>
    <n v="63926"/>
    <n v="-400619.45"/>
    <x v="1"/>
    <s v="No"/>
    <s v="Pickup"/>
    <s v="Not Found"/>
    <s v="Standard"/>
    <x v="5"/>
    <n v="11852878"/>
  </r>
  <r>
    <s v="O00354"/>
    <s v="2025-04-18"/>
    <s v="C279"/>
    <s v="P059"/>
    <x v="4"/>
    <x v="4"/>
    <n v="8"/>
    <n v="0.15"/>
    <n v="344862"/>
    <x v="159"/>
    <s v="SME"/>
    <x v="2"/>
    <n v="78122"/>
    <n v="-280114"/>
    <x v="1"/>
    <s v="No"/>
    <s v="Pickup"/>
    <s v="Not Found"/>
    <s v="Standard"/>
    <x v="21"/>
    <n v="6291486"/>
  </r>
  <r>
    <s v="O00355"/>
    <s v="2025-06-02"/>
    <s v="C110"/>
    <s v="P087"/>
    <x v="19"/>
    <x v="1"/>
    <n v="5"/>
    <n v="0.15"/>
    <n v="188593.75"/>
    <x v="41"/>
    <s v="Consumer"/>
    <x v="1"/>
    <n v="26222"/>
    <n v="57483.75"/>
    <x v="9"/>
    <s v="No"/>
    <s v="Express"/>
    <s v="Not Found"/>
    <s v="Standard"/>
    <x v="82"/>
    <n v="19336654"/>
  </r>
  <r>
    <s v="O00356"/>
    <s v="2025-02-22"/>
    <s v="C299"/>
    <s v="P008"/>
    <x v="2"/>
    <x v="1"/>
    <n v="7"/>
    <n v="0.05"/>
    <n v="789228.65"/>
    <x v="165"/>
    <s v="SME"/>
    <x v="0"/>
    <n v="10109"/>
    <n v="718465.65"/>
    <x v="5"/>
    <s v="No"/>
    <s v="Standard"/>
    <s v="Not Found"/>
    <s v="Standard"/>
    <x v="55"/>
    <n v="7094914"/>
  </r>
  <r>
    <s v="O00357"/>
    <s v="2025-07-02"/>
    <s v="C170"/>
    <s v="P068"/>
    <x v="9"/>
    <x v="3"/>
    <n v="6"/>
    <n v="0.05"/>
    <n v="30067.5"/>
    <x v="83"/>
    <s v="SME"/>
    <x v="0"/>
    <n v="34907"/>
    <n v="-179374.5"/>
    <x v="10"/>
    <s v="No"/>
    <s v="Express"/>
    <s v="Not Found"/>
    <s v="Standard"/>
    <x v="19"/>
    <n v="7254801"/>
  </r>
  <r>
    <s v="O00358"/>
    <s v="2025-05-14"/>
    <s v="C085"/>
    <s v="P083"/>
    <x v="2"/>
    <x v="3"/>
    <n v="8"/>
    <n v="0.05"/>
    <n v="178090.8"/>
    <x v="213"/>
    <s v="Consumer"/>
    <x v="3"/>
    <n v="73889"/>
    <n v="-413021.2"/>
    <x v="0"/>
    <s v="No"/>
    <s v="Standard"/>
    <s v="Not Found"/>
    <s v="Standard"/>
    <x v="58"/>
    <n v="7094914"/>
  </r>
  <r>
    <s v="O00359"/>
    <s v="2025-01-12"/>
    <s v="C184"/>
    <s v="P012"/>
    <x v="10"/>
    <x v="0"/>
    <n v="1"/>
    <n v="0"/>
    <n v="56599"/>
    <x v="214"/>
    <s v="Corporate"/>
    <x v="2"/>
    <n v="48408"/>
    <n v="8191"/>
    <x v="6"/>
    <s v="No"/>
    <s v="Pickup"/>
    <s v="Not Found"/>
    <s v="Standard"/>
    <x v="78"/>
    <n v="8592536"/>
  </r>
  <r>
    <s v="O00360"/>
    <s v="2025-03-06"/>
    <s v="C140"/>
    <s v="P093"/>
    <x v="8"/>
    <x v="2"/>
    <n v="7"/>
    <n v="0.1"/>
    <n v="801832.5"/>
    <x v="70"/>
    <s v="Consumer"/>
    <x v="3"/>
    <n v="27558"/>
    <n v="608926.5"/>
    <x v="7"/>
    <s v="No"/>
    <s v="Express"/>
    <s v="Not Found"/>
    <s v="Standard"/>
    <x v="40"/>
    <n v="19473459"/>
  </r>
  <r>
    <s v="O00361"/>
    <s v="2025-06-18"/>
    <s v="C008"/>
    <s v="P023"/>
    <x v="2"/>
    <x v="2"/>
    <n v="6"/>
    <n v="0.2"/>
    <n v="488040"/>
    <x v="181"/>
    <s v="Consumer"/>
    <x v="0"/>
    <n v="10664"/>
    <n v="424056"/>
    <x v="9"/>
    <s v="No"/>
    <s v="Standard"/>
    <s v="Not Found"/>
    <s v="Standard"/>
    <x v="18"/>
    <n v="7094914"/>
  </r>
  <r>
    <s v="O00362"/>
    <s v="2025-04-06"/>
    <s v="C174"/>
    <s v="P069"/>
    <x v="6"/>
    <x v="0"/>
    <n v="10"/>
    <n v="0.1"/>
    <n v="83421"/>
    <x v="34"/>
    <s v="Consumer"/>
    <x v="3"/>
    <n v="5129"/>
    <n v="32131"/>
    <x v="1"/>
    <s v="No"/>
    <s v="Pickup"/>
    <s v="Not Found"/>
    <s v="Standard"/>
    <x v="73"/>
    <n v="17350666"/>
  </r>
  <r>
    <s v="O00363"/>
    <s v="2025-10-16"/>
    <s v="C091"/>
    <s v="P090"/>
    <x v="17"/>
    <x v="4"/>
    <n v="2"/>
    <n v="0.2"/>
    <n v="54467.199999999997"/>
    <x v="201"/>
    <s v="Consumer"/>
    <x v="1"/>
    <n v="24518"/>
    <n v="5431.1999999999971"/>
    <x v="11"/>
    <s v="Yes"/>
    <s v="Express"/>
    <s v="Not Found"/>
    <s v="Standard"/>
    <x v="4"/>
    <n v="10652665"/>
  </r>
  <r>
    <s v="O00364"/>
    <s v="2025-11-27"/>
    <s v="C077"/>
    <s v="P019"/>
    <x v="16"/>
    <x v="3"/>
    <n v="7"/>
    <n v="0.2"/>
    <n v="611794.4"/>
    <x v="32"/>
    <s v="Corporate"/>
    <x v="0"/>
    <n v="72369"/>
    <n v="105211.40000000002"/>
    <x v="8"/>
    <s v="No"/>
    <s v="Pickup"/>
    <s v="Not Found"/>
    <s v="Standard"/>
    <x v="0"/>
    <n v="19562258"/>
  </r>
  <r>
    <s v="O00365"/>
    <s v="2025-05-03"/>
    <s v="C174"/>
    <s v="P038"/>
    <x v="18"/>
    <x v="0"/>
    <n v="5"/>
    <n v="0.05"/>
    <n v="178096.5"/>
    <x v="34"/>
    <s v="Consumer"/>
    <x v="2"/>
    <n v="54711"/>
    <n v="-95458.5"/>
    <x v="0"/>
    <s v="No"/>
    <s v="Express"/>
    <s v="Not Found"/>
    <s v="Standard"/>
    <x v="94"/>
    <n v="16246424"/>
  </r>
  <r>
    <s v="O00366"/>
    <s v="2025-08-31"/>
    <s v="C148"/>
    <s v="P072"/>
    <x v="5"/>
    <x v="2"/>
    <n v="6"/>
    <n v="0.1"/>
    <n v="538331.4"/>
    <x v="187"/>
    <s v="Corporate"/>
    <x v="1"/>
    <n v="37361"/>
    <n v="314165.40000000002"/>
    <x v="3"/>
    <s v="No"/>
    <s v="Pickup"/>
    <s v="Not Found"/>
    <s v="Standard"/>
    <x v="89"/>
    <n v="11319839"/>
  </r>
  <r>
    <s v="O00367"/>
    <s v="2025-03-15"/>
    <s v="C239"/>
    <s v="P041"/>
    <x v="9"/>
    <x v="0"/>
    <n v="5"/>
    <n v="0.1"/>
    <n v="466128"/>
    <x v="119"/>
    <s v="Corporate"/>
    <x v="0"/>
    <n v="21756"/>
    <n v="357348"/>
    <x v="7"/>
    <s v="No"/>
    <s v="Pickup"/>
    <s v="Not Found"/>
    <s v="Standard"/>
    <x v="45"/>
    <n v="7254801"/>
  </r>
  <r>
    <s v="O00368"/>
    <s v="2025-12-10"/>
    <s v="C097"/>
    <s v="P016"/>
    <x v="1"/>
    <x v="0"/>
    <n v="9"/>
    <n v="0"/>
    <n v="1200123"/>
    <x v="111"/>
    <s v="Corporate"/>
    <x v="0"/>
    <n v="29153"/>
    <n v="937746"/>
    <x v="4"/>
    <s v="No"/>
    <s v="Express"/>
    <s v="Not Found"/>
    <s v="High Value"/>
    <x v="79"/>
    <n v="11347243"/>
  </r>
  <r>
    <s v="O00369"/>
    <s v="2025-08-23"/>
    <s v="C046"/>
    <s v="P022"/>
    <x v="4"/>
    <x v="3"/>
    <n v="5"/>
    <n v="0.15"/>
    <n v="39316.75"/>
    <x v="215"/>
    <s v="Corporate"/>
    <x v="3"/>
    <n v="76942"/>
    <n v="-345393.25"/>
    <x v="3"/>
    <s v="No"/>
    <s v="Standard"/>
    <s v="Not Found"/>
    <s v="Standard"/>
    <x v="13"/>
    <n v="6291486"/>
  </r>
  <r>
    <s v="O00370"/>
    <s v="2025-12-11"/>
    <s v="C134"/>
    <s v="P024"/>
    <x v="16"/>
    <x v="2"/>
    <n v="1"/>
    <n v="0.1"/>
    <n v="110655.9"/>
    <x v="182"/>
    <s v="Consumer"/>
    <x v="3"/>
    <n v="20831"/>
    <n v="89824.9"/>
    <x v="4"/>
    <s v="No"/>
    <s v="Standard"/>
    <s v="Not Found"/>
    <s v="Standard"/>
    <x v="16"/>
    <n v="19562258"/>
  </r>
  <r>
    <s v="O00371"/>
    <s v="2025-09-04"/>
    <s v="C198"/>
    <s v="P038"/>
    <x v="4"/>
    <x v="0"/>
    <n v="3"/>
    <n v="0.1"/>
    <n v="225579.6"/>
    <x v="216"/>
    <s v="SME"/>
    <x v="2"/>
    <n v="54711"/>
    <n v="61446.600000000006"/>
    <x v="2"/>
    <s v="No"/>
    <s v="Standard"/>
    <s v="Not Found"/>
    <s v="Standard"/>
    <x v="94"/>
    <n v="6291486"/>
  </r>
  <r>
    <s v="O00372"/>
    <s v="2025-06-15"/>
    <s v="C035"/>
    <s v="P061"/>
    <x v="8"/>
    <x v="3"/>
    <n v="4"/>
    <n v="0.05"/>
    <n v="129454.6"/>
    <x v="191"/>
    <s v="SME"/>
    <x v="3"/>
    <n v="26900"/>
    <n v="21854.600000000006"/>
    <x v="9"/>
    <s v="No"/>
    <s v="Pickup"/>
    <s v="Not Found"/>
    <s v="Standard"/>
    <x v="59"/>
    <n v="19473459"/>
  </r>
  <r>
    <s v="O00373"/>
    <s v="2025-02-03"/>
    <s v="C020"/>
    <s v="P093"/>
    <x v="4"/>
    <x v="4"/>
    <n v="8"/>
    <n v="0"/>
    <n v="609632"/>
    <x v="167"/>
    <s v="SME"/>
    <x v="3"/>
    <n v="27558"/>
    <n v="389168"/>
    <x v="5"/>
    <s v="No"/>
    <s v="Standard"/>
    <s v="Not Found"/>
    <s v="Standard"/>
    <x v="40"/>
    <n v="6291486"/>
  </r>
  <r>
    <s v="O00374"/>
    <s v="2025-12-01"/>
    <s v="C156"/>
    <s v="P017"/>
    <x v="14"/>
    <x v="1"/>
    <n v="8"/>
    <n v="0.2"/>
    <n v="413849.59999999998"/>
    <x v="27"/>
    <s v="Consumer"/>
    <x v="2"/>
    <n v="33642"/>
    <n v="144713.59999999998"/>
    <x v="4"/>
    <s v="No"/>
    <s v="Standard"/>
    <s v="Not Found"/>
    <s v="Standard"/>
    <x v="49"/>
    <n v="16839910"/>
  </r>
  <r>
    <s v="O00375"/>
    <s v="2025-05-25"/>
    <s v="C207"/>
    <s v="P041"/>
    <x v="16"/>
    <x v="0"/>
    <n v="1"/>
    <n v="0.15"/>
    <n v="10997.3"/>
    <x v="142"/>
    <s v="SME"/>
    <x v="0"/>
    <n v="21756"/>
    <n v="-10758.7"/>
    <x v="0"/>
    <s v="No"/>
    <s v="Standard"/>
    <s v="Not Found"/>
    <s v="Standard"/>
    <x v="45"/>
    <n v="19562258"/>
  </r>
  <r>
    <s v="O00376"/>
    <s v="2025-03-18"/>
    <s v="C001"/>
    <s v="P052"/>
    <x v="10"/>
    <x v="1"/>
    <n v="1"/>
    <n v="0.15"/>
    <n v="40946.199999999997"/>
    <x v="18"/>
    <s v="SME"/>
    <x v="2"/>
    <n v="15200"/>
    <n v="25746.199999999997"/>
    <x v="7"/>
    <s v="No"/>
    <s v="Pickup"/>
    <s v="Not Found"/>
    <s v="Standard"/>
    <x v="41"/>
    <n v="8592536"/>
  </r>
  <r>
    <s v="O00377"/>
    <s v="2025-06-11"/>
    <s v="C072"/>
    <s v="P004"/>
    <x v="19"/>
    <x v="0"/>
    <n v="4"/>
    <n v="0.15"/>
    <n v="449072"/>
    <x v="128"/>
    <s v="Corporate"/>
    <x v="3"/>
    <n v="63926"/>
    <n v="193368"/>
    <x v="9"/>
    <s v="No"/>
    <s v="Pickup"/>
    <s v="Not Found"/>
    <s v="Standard"/>
    <x v="5"/>
    <n v="19336654"/>
  </r>
  <r>
    <s v="O00378"/>
    <s v="2025-03-17"/>
    <s v="C116"/>
    <s v="P051"/>
    <x v="18"/>
    <x v="0"/>
    <n v="4"/>
    <n v="0"/>
    <n v="188892"/>
    <x v="177"/>
    <s v="Consumer"/>
    <x v="2"/>
    <n v="71372"/>
    <n v="-96596"/>
    <x v="7"/>
    <s v="No"/>
    <s v="Standard"/>
    <s v="Not Found"/>
    <s v="Standard"/>
    <x v="7"/>
    <n v="16246424"/>
  </r>
  <r>
    <s v="O00379"/>
    <s v="2025-08-22"/>
    <s v="C208"/>
    <s v="P038"/>
    <x v="18"/>
    <x v="0"/>
    <n v="8"/>
    <n v="0.1"/>
    <n v="782424"/>
    <x v="114"/>
    <s v="Corporate"/>
    <x v="2"/>
    <n v="54711"/>
    <n v="344736"/>
    <x v="3"/>
    <s v="Yes"/>
    <s v="Express"/>
    <s v="Not Found"/>
    <s v="Standard"/>
    <x v="94"/>
    <n v="16246424"/>
  </r>
  <r>
    <s v="O00380"/>
    <s v="2025-10-11"/>
    <s v="C184"/>
    <s v="P045"/>
    <x v="0"/>
    <x v="2"/>
    <n v="3"/>
    <n v="0.1"/>
    <n v="153632.70000000001"/>
    <x v="214"/>
    <s v="Corporate"/>
    <x v="2"/>
    <n v="61495"/>
    <n v="-30852.299999999988"/>
    <x v="11"/>
    <s v="No"/>
    <s v="Express"/>
    <s v="Not Found"/>
    <s v="Standard"/>
    <x v="86"/>
    <n v="11852878"/>
  </r>
  <r>
    <s v="O00381"/>
    <s v="2025-01-28"/>
    <s v="C256"/>
    <s v="P050"/>
    <x v="14"/>
    <x v="4"/>
    <n v="3"/>
    <n v="0"/>
    <n v="178251"/>
    <x v="217"/>
    <s v="Corporate"/>
    <x v="0"/>
    <n v="22542"/>
    <n v="110625"/>
    <x v="6"/>
    <s v="No"/>
    <s v="Standard"/>
    <s v="Not Found"/>
    <s v="Standard"/>
    <x v="39"/>
    <n v="16839910"/>
  </r>
  <r>
    <s v="O00382"/>
    <s v="2025-02-25"/>
    <s v="C193"/>
    <s v="P053"/>
    <x v="10"/>
    <x v="3"/>
    <n v="1"/>
    <n v="0.1"/>
    <n v="83304.899999999994"/>
    <x v="202"/>
    <s v="Corporate"/>
    <x v="3"/>
    <n v="44507"/>
    <n v="38797.899999999994"/>
    <x v="5"/>
    <s v="Yes"/>
    <s v="Standard"/>
    <s v="Not Found"/>
    <s v="Standard"/>
    <x v="95"/>
    <n v="8592536"/>
  </r>
  <r>
    <s v="O00383"/>
    <s v="2025-02-11"/>
    <s v="C013"/>
    <s v="P090"/>
    <x v="0"/>
    <x v="2"/>
    <n v="8"/>
    <n v="0.1"/>
    <n v="84427.199999999997"/>
    <x v="133"/>
    <s v="Corporate"/>
    <x v="1"/>
    <n v="24518"/>
    <n v="-111716.8"/>
    <x v="5"/>
    <s v="No"/>
    <s v="Express"/>
    <s v="Not Found"/>
    <s v="Standard"/>
    <x v="4"/>
    <n v="11852878"/>
  </r>
  <r>
    <s v="O00384"/>
    <s v="2025-05-22"/>
    <s v="C194"/>
    <s v="P025"/>
    <x v="5"/>
    <x v="4"/>
    <n v="3"/>
    <n v="0.15"/>
    <n v="204614.55"/>
    <x v="218"/>
    <s v="SME"/>
    <x v="2"/>
    <n v="41409"/>
    <n v="80387.549999999988"/>
    <x v="0"/>
    <s v="No"/>
    <s v="Standard"/>
    <s v="Not Found"/>
    <s v="Standard"/>
    <x v="61"/>
    <n v="11319839"/>
  </r>
  <r>
    <s v="O00385"/>
    <s v="2025-08-26"/>
    <s v="C131"/>
    <s v="P059"/>
    <x v="13"/>
    <x v="3"/>
    <n v="5"/>
    <n v="0"/>
    <n v="367940"/>
    <x v="57"/>
    <s v="SME"/>
    <x v="2"/>
    <n v="78122"/>
    <n v="-22670"/>
    <x v="3"/>
    <s v="No"/>
    <s v="Express"/>
    <s v="Not Found"/>
    <s v="Standard"/>
    <x v="21"/>
    <n v="5886694"/>
  </r>
  <r>
    <s v="O00386"/>
    <s v="2025-05-21"/>
    <s v="C181"/>
    <s v="P095"/>
    <x v="8"/>
    <x v="4"/>
    <n v="8"/>
    <n v="0"/>
    <n v="926904"/>
    <x v="219"/>
    <s v="Consumer"/>
    <x v="2"/>
    <n v="70588"/>
    <n v="362200"/>
    <x v="0"/>
    <s v="No"/>
    <s v="Express"/>
    <s v="Not Found"/>
    <s v="Standard"/>
    <x v="57"/>
    <n v="19473459"/>
  </r>
  <r>
    <s v="O00387"/>
    <s v="2025-07-07"/>
    <s v="C146"/>
    <s v="P027"/>
    <x v="8"/>
    <x v="2"/>
    <n v="3"/>
    <n v="0.2"/>
    <n v="157987.20000000001"/>
    <x v="47"/>
    <s v="Consumer"/>
    <x v="1"/>
    <n v="13474"/>
    <n v="117565.20000000001"/>
    <x v="10"/>
    <s v="No"/>
    <s v="Express"/>
    <s v="Not Found"/>
    <s v="Standard"/>
    <x v="67"/>
    <n v="19473459"/>
  </r>
  <r>
    <s v="O00388"/>
    <s v="2025-12-08"/>
    <s v="C053"/>
    <s v="P098"/>
    <x v="1"/>
    <x v="3"/>
    <n v="8"/>
    <n v="0"/>
    <n v="1096112"/>
    <x v="15"/>
    <s v="Consumer"/>
    <x v="3"/>
    <n v="77841"/>
    <n v="473384"/>
    <x v="4"/>
    <s v="Yes"/>
    <s v="Express"/>
    <s v="Not Found"/>
    <s v="High Value"/>
    <x v="53"/>
    <n v="11347243"/>
  </r>
  <r>
    <s v="O00389"/>
    <s v="2025-03-23"/>
    <s v="C195"/>
    <s v="P015"/>
    <x v="19"/>
    <x v="1"/>
    <n v="4"/>
    <n v="0.15"/>
    <n v="214383.6"/>
    <x v="94"/>
    <s v="Corporate"/>
    <x v="3"/>
    <n v="12010"/>
    <n v="166343.6"/>
    <x v="7"/>
    <s v="No"/>
    <s v="Pickup"/>
    <s v="Not Found"/>
    <s v="Standard"/>
    <x v="75"/>
    <n v="19336654"/>
  </r>
  <r>
    <s v="O00390"/>
    <s v="2025-02-21"/>
    <s v="C012"/>
    <s v="P087"/>
    <x v="3"/>
    <x v="2"/>
    <n v="3"/>
    <n v="0.05"/>
    <n v="160175.70000000001"/>
    <x v="148"/>
    <s v="Corporate"/>
    <x v="1"/>
    <n v="26222"/>
    <n v="81509.700000000012"/>
    <x v="5"/>
    <s v="No"/>
    <s v="Express"/>
    <s v="Not Found"/>
    <s v="Standard"/>
    <x v="82"/>
    <n v="19619177"/>
  </r>
  <r>
    <s v="O00391"/>
    <s v="2025-04-17"/>
    <s v="C295"/>
    <s v="P009"/>
    <x v="3"/>
    <x v="1"/>
    <n v="9"/>
    <n v="0.1"/>
    <n v="556551"/>
    <x v="145"/>
    <s v="Consumer"/>
    <x v="1"/>
    <n v="8587"/>
    <n v="479268"/>
    <x v="1"/>
    <s v="No"/>
    <s v="Pickup"/>
    <s v="Not Found"/>
    <s v="Standard"/>
    <x v="33"/>
    <n v="19619177"/>
  </r>
  <r>
    <s v="O00392"/>
    <s v="2025-01-11"/>
    <s v="C203"/>
    <s v="P054"/>
    <x v="7"/>
    <x v="3"/>
    <n v="1"/>
    <n v="0"/>
    <n v="74330"/>
    <x v="100"/>
    <s v="Consumer"/>
    <x v="3"/>
    <n v="49623"/>
    <n v="24707"/>
    <x v="6"/>
    <s v="No"/>
    <s v="Pickup"/>
    <s v="Not Found"/>
    <s v="Standard"/>
    <x v="83"/>
    <n v="14265630"/>
  </r>
  <r>
    <s v="O00393"/>
    <s v="2025-08-13"/>
    <s v="C029"/>
    <s v="P056"/>
    <x v="13"/>
    <x v="1"/>
    <n v="6"/>
    <n v="0"/>
    <n v="678696"/>
    <x v="96"/>
    <s v="Consumer"/>
    <x v="0"/>
    <n v="48953"/>
    <n v="384978"/>
    <x v="3"/>
    <s v="No"/>
    <s v="Express"/>
    <s v="Not Found"/>
    <s v="Standard"/>
    <x v="6"/>
    <n v="5886694"/>
  </r>
  <r>
    <s v="O00394"/>
    <s v="2025-12-11"/>
    <s v="C218"/>
    <s v="P043"/>
    <x v="16"/>
    <x v="1"/>
    <n v="9"/>
    <n v="0.2"/>
    <n v="868514.4"/>
    <x v="199"/>
    <s v="SME"/>
    <x v="0"/>
    <n v="79600"/>
    <n v="152114.40000000002"/>
    <x v="4"/>
    <s v="No"/>
    <s v="Standard"/>
    <s v="Not Found"/>
    <s v="Standard"/>
    <x v="14"/>
    <n v="19562258"/>
  </r>
  <r>
    <s v="O00395"/>
    <s v="2025-06-14"/>
    <s v="C136"/>
    <s v="P060"/>
    <x v="12"/>
    <x v="2"/>
    <n v="7"/>
    <n v="0.15"/>
    <n v="754019.7"/>
    <x v="220"/>
    <s v="Corporate"/>
    <x v="1"/>
    <n v="58522"/>
    <n v="344365.69999999995"/>
    <x v="9"/>
    <s v="No"/>
    <s v="Pickup"/>
    <s v="Not Found"/>
    <s v="Standard"/>
    <x v="60"/>
    <n v="8698154"/>
  </r>
  <r>
    <s v="O00396"/>
    <s v="2025-02-18"/>
    <s v="C189"/>
    <s v="P004"/>
    <x v="0"/>
    <x v="1"/>
    <n v="8"/>
    <n v="0.05"/>
    <n v="469581.2"/>
    <x v="221"/>
    <s v="SME"/>
    <x v="3"/>
    <n v="63926"/>
    <n v="-41826.799999999988"/>
    <x v="5"/>
    <s v="No"/>
    <s v="Standard"/>
    <s v="Not Found"/>
    <s v="Standard"/>
    <x v="5"/>
    <n v="11852878"/>
  </r>
  <r>
    <s v="O00397"/>
    <s v="2025-01-25"/>
    <s v="C084"/>
    <s v="P014"/>
    <x v="9"/>
    <x v="3"/>
    <n v="6"/>
    <n v="0.05"/>
    <n v="114478.8"/>
    <x v="222"/>
    <s v="Corporate"/>
    <x v="2"/>
    <n v="51783"/>
    <n v="-196219.2"/>
    <x v="6"/>
    <s v="No"/>
    <s v="Standard"/>
    <s v="Not Found"/>
    <s v="Standard"/>
    <x v="80"/>
    <n v="7254801"/>
  </r>
  <r>
    <s v="O00398"/>
    <s v="2025-05-01"/>
    <s v="C160"/>
    <s v="P020"/>
    <x v="9"/>
    <x v="2"/>
    <n v="10"/>
    <n v="0.1"/>
    <n v="419877"/>
    <x v="223"/>
    <s v="Corporate"/>
    <x v="2"/>
    <n v="35035"/>
    <n v="69527"/>
    <x v="0"/>
    <s v="No"/>
    <s v="Pickup"/>
    <s v="Not Found"/>
    <s v="Standard"/>
    <x v="91"/>
    <n v="7254801"/>
  </r>
  <r>
    <s v="O00399"/>
    <s v="2025-10-20"/>
    <s v="C204"/>
    <s v="P032"/>
    <x v="10"/>
    <x v="0"/>
    <n v="2"/>
    <n v="0"/>
    <n v="157422"/>
    <x v="153"/>
    <s v="Consumer"/>
    <x v="2"/>
    <n v="65463"/>
    <n v="26496"/>
    <x v="11"/>
    <s v="No"/>
    <s v="Pickup"/>
    <s v="Not Found"/>
    <s v="Standard"/>
    <x v="15"/>
    <n v="8592536"/>
  </r>
  <r>
    <s v="O00400"/>
    <s v="2025-02-06"/>
    <s v="C048"/>
    <s v="P052"/>
    <x v="2"/>
    <x v="4"/>
    <n v="9"/>
    <n v="0"/>
    <n v="1033623"/>
    <x v="69"/>
    <s v="Consumer"/>
    <x v="2"/>
    <n v="15200"/>
    <n v="896823"/>
    <x v="5"/>
    <s v="No"/>
    <s v="Pickup"/>
    <s v="Not Found"/>
    <s v="High Value"/>
    <x v="41"/>
    <n v="7094914"/>
  </r>
  <r>
    <s v="O00401"/>
    <s v="2025-06-02"/>
    <s v="C183"/>
    <s v="P058"/>
    <x v="6"/>
    <x v="0"/>
    <n v="10"/>
    <n v="0.1"/>
    <n v="1254159"/>
    <x v="60"/>
    <s v="Consumer"/>
    <x v="3"/>
    <n v="66106"/>
    <n v="593099"/>
    <x v="9"/>
    <s v="No"/>
    <s v="Standard"/>
    <s v="Not Found"/>
    <s v="High Value"/>
    <x v="42"/>
    <n v="17350666"/>
  </r>
  <r>
    <s v="O00402"/>
    <s v="2025-09-27"/>
    <s v="C045"/>
    <s v="P059"/>
    <x v="5"/>
    <x v="2"/>
    <n v="8"/>
    <n v="0.15"/>
    <n v="638948.4"/>
    <x v="224"/>
    <s v="Consumer"/>
    <x v="2"/>
    <n v="78122"/>
    <n v="13972.400000000023"/>
    <x v="2"/>
    <s v="No"/>
    <s v="Standard"/>
    <s v="Not Found"/>
    <s v="Standard"/>
    <x v="21"/>
    <n v="11319839"/>
  </r>
  <r>
    <s v="O00403"/>
    <s v="2025-04-30"/>
    <s v="C034"/>
    <s v="P088"/>
    <x v="12"/>
    <x v="2"/>
    <n v="2"/>
    <n v="0.05"/>
    <n v="36892.300000000003"/>
    <x v="78"/>
    <s v="Corporate"/>
    <x v="0"/>
    <n v="75432"/>
    <n v="-113971.7"/>
    <x v="1"/>
    <s v="No"/>
    <s v="Standard"/>
    <s v="Not Found"/>
    <s v="Standard"/>
    <x v="43"/>
    <n v="8698154"/>
  </r>
  <r>
    <s v="O00404"/>
    <s v="2025-05-12"/>
    <s v="C186"/>
    <s v="P008"/>
    <x v="11"/>
    <x v="2"/>
    <n v="6"/>
    <n v="0.2"/>
    <n v="290265.59999999998"/>
    <x v="225"/>
    <s v="Consumer"/>
    <x v="0"/>
    <n v="10109"/>
    <n v="229611.59999999998"/>
    <x v="0"/>
    <s v="No"/>
    <s v="Pickup"/>
    <s v="Not Found"/>
    <s v="Standard"/>
    <x v="55"/>
    <n v="18500989"/>
  </r>
  <r>
    <s v="O00405"/>
    <s v="2025-05-18"/>
    <s v="C229"/>
    <s v="P020"/>
    <x v="15"/>
    <x v="3"/>
    <n v="1"/>
    <n v="0.15"/>
    <n v="4251.7"/>
    <x v="192"/>
    <s v="SME"/>
    <x v="2"/>
    <n v="35035"/>
    <n v="-30783.3"/>
    <x v="0"/>
    <s v="No"/>
    <s v="Pickup"/>
    <s v="Not Found"/>
    <s v="Standard"/>
    <x v="91"/>
    <n v="15141830"/>
  </r>
  <r>
    <s v="O00406"/>
    <s v="2025-06-18"/>
    <s v="C004"/>
    <s v="P033"/>
    <x v="15"/>
    <x v="2"/>
    <n v="3"/>
    <n v="0.15"/>
    <n v="344316.3"/>
    <x v="80"/>
    <s v="Corporate"/>
    <x v="0"/>
    <n v="47272"/>
    <n v="202500.3"/>
    <x v="9"/>
    <s v="Yes"/>
    <s v="Pickup"/>
    <s v="Not Found"/>
    <s v="Standard"/>
    <x v="37"/>
    <n v="15141830"/>
  </r>
  <r>
    <s v="O00407"/>
    <s v="2025-06-09"/>
    <s v="C046"/>
    <s v="P031"/>
    <x v="3"/>
    <x v="0"/>
    <n v="4"/>
    <n v="0.1"/>
    <n v="259488"/>
    <x v="215"/>
    <s v="Corporate"/>
    <x v="1"/>
    <n v="53062"/>
    <n v="47240"/>
    <x v="9"/>
    <s v="No"/>
    <s v="Standard"/>
    <s v="Not Found"/>
    <s v="Standard"/>
    <x v="81"/>
    <n v="19619177"/>
  </r>
  <r>
    <s v="O00408"/>
    <s v="2025-11-17"/>
    <s v="C074"/>
    <s v="P048"/>
    <x v="14"/>
    <x v="2"/>
    <n v="6"/>
    <n v="0"/>
    <n v="374052"/>
    <x v="179"/>
    <s v="Corporate"/>
    <x v="1"/>
    <n v="23271"/>
    <n v="234426"/>
    <x v="8"/>
    <s v="No"/>
    <s v="Pickup"/>
    <s v="Not Found"/>
    <s v="Standard"/>
    <x v="29"/>
    <n v="16839910"/>
  </r>
  <r>
    <s v="O00409"/>
    <s v="2025-04-01"/>
    <s v="C140"/>
    <s v="P089"/>
    <x v="13"/>
    <x v="0"/>
    <n v="4"/>
    <n v="0.05"/>
    <n v="476174.2"/>
    <x v="70"/>
    <s v="Consumer"/>
    <x v="0"/>
    <n v="55764"/>
    <n v="253118.2"/>
    <x v="1"/>
    <s v="No"/>
    <s v="Express"/>
    <s v="Not Found"/>
    <s v="Standard"/>
    <x v="27"/>
    <n v="5886694"/>
  </r>
  <r>
    <s v="O00410"/>
    <s v="2025-05-01"/>
    <s v="C070"/>
    <s v="P084"/>
    <x v="15"/>
    <x v="1"/>
    <n v="7"/>
    <n v="0.15"/>
    <n v="787190.95"/>
    <x v="226"/>
    <s v="SME"/>
    <x v="3"/>
    <n v="46035"/>
    <n v="464945.94999999995"/>
    <x v="0"/>
    <s v="No"/>
    <s v="Pickup"/>
    <s v="Not Found"/>
    <s v="Standard"/>
    <x v="35"/>
    <n v="15141830"/>
  </r>
  <r>
    <s v="O00411"/>
    <s v="2025-12-27"/>
    <s v="C200"/>
    <s v="P013"/>
    <x v="4"/>
    <x v="3"/>
    <n v="4"/>
    <n v="0"/>
    <n v="263552"/>
    <x v="227"/>
    <s v="Consumer"/>
    <x v="0"/>
    <n v="27039"/>
    <n v="155396"/>
    <x v="4"/>
    <s v="No"/>
    <s v="Standard"/>
    <s v="Not Found"/>
    <s v="Standard"/>
    <x v="54"/>
    <n v="6291486"/>
  </r>
  <r>
    <s v="O00412"/>
    <s v="2025-12-01"/>
    <s v="C038"/>
    <s v="P081"/>
    <x v="8"/>
    <x v="2"/>
    <n v="8"/>
    <n v="0.2"/>
    <n v="844550.4"/>
    <x v="106"/>
    <s v="Corporate"/>
    <x v="0"/>
    <n v="67718"/>
    <n v="302806.40000000002"/>
    <x v="4"/>
    <s v="No"/>
    <s v="Standard"/>
    <s v="Not Found"/>
    <s v="Standard"/>
    <x v="76"/>
    <n v="19473459"/>
  </r>
  <r>
    <s v="O00413"/>
    <s v="2025-11-05"/>
    <s v="C195"/>
    <s v="P081"/>
    <x v="9"/>
    <x v="4"/>
    <n v="2"/>
    <n v="0.05"/>
    <n v="211456.7"/>
    <x v="94"/>
    <s v="Corporate"/>
    <x v="0"/>
    <n v="67718"/>
    <n v="76020.700000000012"/>
    <x v="8"/>
    <s v="No"/>
    <s v="Express"/>
    <s v="Not Found"/>
    <s v="Standard"/>
    <x v="76"/>
    <n v="7254801"/>
  </r>
  <r>
    <s v="O00414"/>
    <s v="2025-08-25"/>
    <s v="C074"/>
    <s v="P039"/>
    <x v="9"/>
    <x v="0"/>
    <n v="4"/>
    <n v="0"/>
    <n v="210996"/>
    <x v="179"/>
    <s v="Corporate"/>
    <x v="0"/>
    <n v="34258"/>
    <n v="73964"/>
    <x v="3"/>
    <s v="No"/>
    <s v="Pickup"/>
    <s v="Not Found"/>
    <s v="Standard"/>
    <x v="52"/>
    <n v="7254801"/>
  </r>
  <r>
    <s v="O00415"/>
    <s v="2025-05-08"/>
    <s v="C022"/>
    <s v="P018"/>
    <x v="1"/>
    <x v="1"/>
    <n v="6"/>
    <n v="0"/>
    <n v="250212"/>
    <x v="131"/>
    <s v="Consumer"/>
    <x v="0"/>
    <n v="74501"/>
    <n v="-196794"/>
    <x v="0"/>
    <s v="No"/>
    <s v="Standard"/>
    <s v="Not Found"/>
    <s v="Standard"/>
    <x v="96"/>
    <n v="11347243"/>
  </r>
  <r>
    <s v="O00416"/>
    <s v="2025-08-10"/>
    <s v="C295"/>
    <s v="P010"/>
    <x v="6"/>
    <x v="1"/>
    <n v="9"/>
    <n v="0"/>
    <n v="1302516"/>
    <x v="145"/>
    <s v="Consumer"/>
    <x v="1"/>
    <n v="13676"/>
    <n v="1179432"/>
    <x v="3"/>
    <s v="No"/>
    <s v="Standard"/>
    <s v="Not Found"/>
    <s v="High Value"/>
    <x v="88"/>
    <n v="17350666"/>
  </r>
  <r>
    <s v="O00417"/>
    <s v="2025-07-16"/>
    <s v="C013"/>
    <s v="P066"/>
    <x v="4"/>
    <x v="4"/>
    <n v="3"/>
    <n v="0.05"/>
    <n v="152315.4"/>
    <x v="133"/>
    <s v="Corporate"/>
    <x v="0"/>
    <n v="51071"/>
    <n v="-897.60000000000582"/>
    <x v="10"/>
    <s v="No"/>
    <s v="Express"/>
    <s v="Not Found"/>
    <s v="Standard"/>
    <x v="97"/>
    <n v="6291486"/>
  </r>
  <r>
    <s v="O00418"/>
    <s v="2025-09-17"/>
    <s v="C007"/>
    <s v="P020"/>
    <x v="13"/>
    <x v="2"/>
    <n v="1"/>
    <n v="0.15"/>
    <n v="7403.5"/>
    <x v="228"/>
    <s v="SME"/>
    <x v="2"/>
    <n v="35035"/>
    <n v="-27631.5"/>
    <x v="2"/>
    <s v="No"/>
    <s v="Express"/>
    <s v="Not Found"/>
    <s v="Standard"/>
    <x v="91"/>
    <n v="5886694"/>
  </r>
  <r>
    <s v="O00419"/>
    <s v="2025-02-02"/>
    <s v="C172"/>
    <s v="P003"/>
    <x v="3"/>
    <x v="3"/>
    <n v="3"/>
    <n v="0.1"/>
    <n v="163017.9"/>
    <x v="46"/>
    <s v="SME"/>
    <x v="0"/>
    <n v="44361"/>
    <n v="29934.899999999994"/>
    <x v="5"/>
    <s v="No"/>
    <s v="Pickup"/>
    <s v="Not Found"/>
    <s v="Standard"/>
    <x v="92"/>
    <n v="19619177"/>
  </r>
  <r>
    <s v="O00420"/>
    <s v="2025-02-14"/>
    <s v="C082"/>
    <s v="P021"/>
    <x v="19"/>
    <x v="0"/>
    <n v="2"/>
    <n v="0.1"/>
    <n v="167437.79999999999"/>
    <x v="43"/>
    <s v="Consumer"/>
    <x v="1"/>
    <n v="39197"/>
    <n v="89043.799999999988"/>
    <x v="5"/>
    <s v="No"/>
    <s v="Express"/>
    <s v="Not Found"/>
    <s v="Standard"/>
    <x v="17"/>
    <n v="19336654"/>
  </r>
  <r>
    <s v="O00421"/>
    <s v="2025-10-28"/>
    <s v="C240"/>
    <s v="P053"/>
    <x v="0"/>
    <x v="1"/>
    <n v="3"/>
    <n v="0.2"/>
    <n v="172951.2"/>
    <x v="28"/>
    <s v="Corporate"/>
    <x v="3"/>
    <n v="44507"/>
    <n v="39430.200000000012"/>
    <x v="11"/>
    <s v="No"/>
    <s v="Express"/>
    <s v="Not Found"/>
    <s v="Standard"/>
    <x v="95"/>
    <n v="11852878"/>
  </r>
  <r>
    <s v="O00422"/>
    <s v="2025-02-14"/>
    <s v="C031"/>
    <s v="P085"/>
    <x v="1"/>
    <x v="3"/>
    <n v="3"/>
    <n v="0"/>
    <n v="269289"/>
    <x v="158"/>
    <s v="Consumer"/>
    <x v="3"/>
    <n v="7566"/>
    <n v="246591"/>
    <x v="5"/>
    <s v="No"/>
    <s v="Express"/>
    <s v="Not Found"/>
    <s v="Standard"/>
    <x v="71"/>
    <n v="11347243"/>
  </r>
  <r>
    <s v="O00423"/>
    <s v="2025-03-20"/>
    <s v="C211"/>
    <s v="P006"/>
    <x v="2"/>
    <x v="2"/>
    <n v="8"/>
    <n v="0"/>
    <n v="1159600"/>
    <x v="63"/>
    <s v="SME"/>
    <x v="0"/>
    <n v="53604"/>
    <n v="730768"/>
    <x v="7"/>
    <s v="No"/>
    <s v="Standard"/>
    <s v="Not Found"/>
    <s v="High Value"/>
    <x v="24"/>
    <n v="7094914"/>
  </r>
  <r>
    <s v="O00424"/>
    <s v="2025-01-27"/>
    <s v="C052"/>
    <s v="P057"/>
    <x v="6"/>
    <x v="0"/>
    <n v="6"/>
    <n v="0.05"/>
    <n v="136805.70000000001"/>
    <x v="229"/>
    <s v="Consumer"/>
    <x v="3"/>
    <n v="18283"/>
    <n v="27107.700000000012"/>
    <x v="6"/>
    <s v="No"/>
    <s v="Standard"/>
    <s v="Not Found"/>
    <s v="Standard"/>
    <x v="63"/>
    <n v="17350666"/>
  </r>
  <r>
    <s v="O00425"/>
    <s v="2025-05-23"/>
    <s v="C121"/>
    <s v="P099"/>
    <x v="15"/>
    <x v="1"/>
    <n v="8"/>
    <n v="0"/>
    <n v="427272"/>
    <x v="171"/>
    <s v="Corporate"/>
    <x v="0"/>
    <n v="11009"/>
    <n v="339200"/>
    <x v="0"/>
    <s v="No"/>
    <s v="Express"/>
    <s v="Not Found"/>
    <s v="Standard"/>
    <x v="90"/>
    <n v="15141830"/>
  </r>
  <r>
    <s v="O00426"/>
    <s v="2025-05-13"/>
    <s v="C132"/>
    <s v="P028"/>
    <x v="15"/>
    <x v="2"/>
    <n v="10"/>
    <n v="0"/>
    <n v="1471390"/>
    <x v="230"/>
    <s v="Consumer"/>
    <x v="1"/>
    <n v="35454"/>
    <n v="1116850"/>
    <x v="0"/>
    <s v="No"/>
    <s v="Standard"/>
    <s v="Not Found"/>
    <s v="High Value"/>
    <x v="85"/>
    <n v="15141830"/>
  </r>
  <r>
    <s v="O00427"/>
    <s v="2025-07-27"/>
    <s v="C117"/>
    <s v="P016"/>
    <x v="5"/>
    <x v="4"/>
    <n v="8"/>
    <n v="0.05"/>
    <n v="415628.79999999999"/>
    <x v="53"/>
    <s v="Consumer"/>
    <x v="0"/>
    <n v="29153"/>
    <n v="182404.8"/>
    <x v="10"/>
    <s v="Yes"/>
    <s v="Express"/>
    <s v="Not Found"/>
    <s v="Standard"/>
    <x v="79"/>
    <n v="11319839"/>
  </r>
  <r>
    <s v="O00428"/>
    <s v="2025-08-31"/>
    <s v="C283"/>
    <s v="P006"/>
    <x v="14"/>
    <x v="3"/>
    <n v="4"/>
    <n v="0.1"/>
    <n v="308700"/>
    <x v="6"/>
    <s v="Corporate"/>
    <x v="0"/>
    <n v="53604"/>
    <n v="94284"/>
    <x v="3"/>
    <s v="No"/>
    <s v="Pickup"/>
    <s v="Not Found"/>
    <s v="Standard"/>
    <x v="24"/>
    <n v="16839910"/>
  </r>
  <r>
    <s v="O00429"/>
    <s v="2025-03-03"/>
    <s v="C215"/>
    <s v="P088"/>
    <x v="16"/>
    <x v="4"/>
    <n v="2"/>
    <n v="0.15"/>
    <n v="202133.4"/>
    <x v="19"/>
    <s v="Corporate"/>
    <x v="0"/>
    <n v="75432"/>
    <n v="51269.399999999994"/>
    <x v="7"/>
    <s v="No"/>
    <s v="Express"/>
    <s v="Not Found"/>
    <s v="Standard"/>
    <x v="43"/>
    <n v="19562258"/>
  </r>
  <r>
    <s v="O00430"/>
    <s v="2025-06-27"/>
    <s v="C140"/>
    <s v="P019"/>
    <x v="2"/>
    <x v="0"/>
    <n v="4"/>
    <n v="0.15"/>
    <n v="99133.8"/>
    <x v="70"/>
    <s v="Consumer"/>
    <x v="0"/>
    <n v="72369"/>
    <n v="-190342.2"/>
    <x v="9"/>
    <s v="No"/>
    <s v="Pickup"/>
    <s v="Not Found"/>
    <s v="Standard"/>
    <x v="0"/>
    <n v="7094914"/>
  </r>
  <r>
    <s v="O00431"/>
    <s v="2025-03-17"/>
    <s v="C051"/>
    <s v="P012"/>
    <x v="8"/>
    <x v="4"/>
    <n v="5"/>
    <n v="0"/>
    <n v="121695"/>
    <x v="26"/>
    <s v="Consumer"/>
    <x v="2"/>
    <n v="48408"/>
    <n v="-120345"/>
    <x v="7"/>
    <s v="No"/>
    <s v="Pickup"/>
    <s v="Not Found"/>
    <s v="Standard"/>
    <x v="78"/>
    <n v="19473459"/>
  </r>
  <r>
    <s v="O00432"/>
    <s v="2025-02-16"/>
    <s v="C295"/>
    <s v="P036"/>
    <x v="16"/>
    <x v="4"/>
    <n v="6"/>
    <n v="0.05"/>
    <n v="329927.40000000002"/>
    <x v="145"/>
    <s v="Consumer"/>
    <x v="0"/>
    <n v="69526"/>
    <n v="-87228.599999999977"/>
    <x v="5"/>
    <s v="No"/>
    <s v="Pickup"/>
    <s v="Not Found"/>
    <s v="Standard"/>
    <x v="70"/>
    <n v="19562258"/>
  </r>
  <r>
    <s v="O00433"/>
    <s v="2025-11-27"/>
    <s v="C012"/>
    <s v="P037"/>
    <x v="13"/>
    <x v="4"/>
    <n v="5"/>
    <n v="0.2"/>
    <n v="591220"/>
    <x v="148"/>
    <s v="Corporate"/>
    <x v="0"/>
    <n v="31369"/>
    <n v="434375"/>
    <x v="8"/>
    <s v="No"/>
    <s v="Pickup"/>
    <s v="Not Found"/>
    <s v="Standard"/>
    <x v="72"/>
    <n v="5886694"/>
  </r>
  <r>
    <s v="O00434"/>
    <s v="2025-09-07"/>
    <s v="C098"/>
    <s v="P074"/>
    <x v="0"/>
    <x v="1"/>
    <n v="4"/>
    <n v="0.1"/>
    <n v="242377.2"/>
    <x v="137"/>
    <s v="Corporate"/>
    <x v="3"/>
    <n v="39205"/>
    <n v="85557.200000000012"/>
    <x v="2"/>
    <s v="No"/>
    <s v="Standard"/>
    <s v="Not Found"/>
    <s v="Standard"/>
    <x v="56"/>
    <n v="11852878"/>
  </r>
  <r>
    <s v="O00435"/>
    <s v="2025-06-15"/>
    <s v="C134"/>
    <s v="P017"/>
    <x v="1"/>
    <x v="4"/>
    <n v="5"/>
    <n v="0"/>
    <n v="525765"/>
    <x v="182"/>
    <s v="Consumer"/>
    <x v="2"/>
    <n v="33642"/>
    <n v="357555"/>
    <x v="9"/>
    <s v="Yes"/>
    <s v="Pickup"/>
    <s v="Not Found"/>
    <s v="Standard"/>
    <x v="49"/>
    <n v="11347243"/>
  </r>
  <r>
    <s v="O00436"/>
    <s v="2025-07-20"/>
    <s v="C274"/>
    <s v="P018"/>
    <x v="17"/>
    <x v="2"/>
    <n v="10"/>
    <n v="0"/>
    <n v="855130"/>
    <x v="207"/>
    <s v="Corporate"/>
    <x v="0"/>
    <n v="74501"/>
    <n v="110120"/>
    <x v="10"/>
    <s v="No"/>
    <s v="Pickup"/>
    <s v="Not Found"/>
    <s v="Standard"/>
    <x v="96"/>
    <n v="10652665"/>
  </r>
  <r>
    <s v="O00437"/>
    <s v="2025-01-18"/>
    <s v="C039"/>
    <s v="P074"/>
    <x v="16"/>
    <x v="0"/>
    <n v="10"/>
    <n v="0.05"/>
    <n v="1040506.5"/>
    <x v="194"/>
    <s v="Corporate"/>
    <x v="3"/>
    <n v="39205"/>
    <n v="648456.5"/>
    <x v="6"/>
    <s v="No"/>
    <s v="Pickup"/>
    <s v="Not Found"/>
    <s v="High Value"/>
    <x v="56"/>
    <n v="19562258"/>
  </r>
  <r>
    <s v="O00438"/>
    <s v="2025-04-04"/>
    <s v="C238"/>
    <s v="P069"/>
    <x v="18"/>
    <x v="1"/>
    <n v="1"/>
    <n v="0.1"/>
    <n v="6513.3"/>
    <x v="135"/>
    <s v="Consumer"/>
    <x v="3"/>
    <n v="5129"/>
    <n v="1384.3000000000002"/>
    <x v="1"/>
    <s v="No"/>
    <s v="Pickup"/>
    <s v="Not Found"/>
    <s v="Standard"/>
    <x v="73"/>
    <n v="16246424"/>
  </r>
  <r>
    <s v="O00439"/>
    <s v="2025-12-17"/>
    <s v="C055"/>
    <s v="P054"/>
    <x v="8"/>
    <x v="4"/>
    <n v="6"/>
    <n v="0.05"/>
    <n v="467610.9"/>
    <x v="161"/>
    <s v="Corporate"/>
    <x v="3"/>
    <n v="49623"/>
    <n v="169872.90000000002"/>
    <x v="4"/>
    <s v="No"/>
    <s v="Express"/>
    <s v="Not Found"/>
    <s v="Standard"/>
    <x v="83"/>
    <n v="19473459"/>
  </r>
  <r>
    <s v="O00440"/>
    <s v="2025-07-07"/>
    <s v="C236"/>
    <s v="P063"/>
    <x v="11"/>
    <x v="4"/>
    <n v="10"/>
    <n v="0.15"/>
    <n v="1158031.5"/>
    <x v="231"/>
    <s v="Corporate"/>
    <x v="0"/>
    <n v="37464"/>
    <n v="783391.5"/>
    <x v="10"/>
    <s v="No"/>
    <s v="Express"/>
    <s v="Not Found"/>
    <s v="High Value"/>
    <x v="66"/>
    <n v="18500989"/>
  </r>
  <r>
    <s v="O00441"/>
    <s v="2025-03-05"/>
    <s v="C056"/>
    <s v="P056"/>
    <x v="19"/>
    <x v="2"/>
    <n v="3"/>
    <n v="0"/>
    <n v="46089"/>
    <x v="67"/>
    <s v="SME"/>
    <x v="0"/>
    <n v="48953"/>
    <n v="-100770"/>
    <x v="7"/>
    <s v="No"/>
    <s v="Pickup"/>
    <s v="Not Found"/>
    <s v="Standard"/>
    <x v="6"/>
    <n v="19336654"/>
  </r>
  <r>
    <s v="O00442"/>
    <s v="2025-03-24"/>
    <s v="C247"/>
    <s v="P001"/>
    <x v="10"/>
    <x v="2"/>
    <n v="1"/>
    <n v="0.1"/>
    <n v="122429.7"/>
    <x v="197"/>
    <s v="SME"/>
    <x v="2"/>
    <n v="77766"/>
    <n v="44663.7"/>
    <x v="7"/>
    <s v="No"/>
    <s v="Standard"/>
    <s v="Not Found"/>
    <s v="Standard"/>
    <x v="87"/>
    <n v="8592536"/>
  </r>
  <r>
    <s v="O00443"/>
    <s v="2025-10-13"/>
    <s v="C005"/>
    <s v="P056"/>
    <x v="1"/>
    <x v="0"/>
    <n v="5"/>
    <n v="0.15"/>
    <n v="575560.5"/>
    <x v="180"/>
    <s v="Corporate"/>
    <x v="0"/>
    <n v="48953"/>
    <n v="330795.5"/>
    <x v="11"/>
    <s v="No"/>
    <s v="Standard"/>
    <s v="Not Found"/>
    <s v="Standard"/>
    <x v="6"/>
    <n v="11347243"/>
  </r>
  <r>
    <s v="O00444"/>
    <s v="2025-03-02"/>
    <s v="C233"/>
    <s v="P051"/>
    <x v="15"/>
    <x v="1"/>
    <n v="9"/>
    <n v="0.1"/>
    <n v="414412.2"/>
    <x v="105"/>
    <s v="SME"/>
    <x v="2"/>
    <n v="71372"/>
    <n v="-227935.8"/>
    <x v="7"/>
    <s v="No"/>
    <s v="Standard"/>
    <s v="Not Found"/>
    <s v="Standard"/>
    <x v="7"/>
    <n v="15141830"/>
  </r>
  <r>
    <s v="O00445"/>
    <s v="2025-05-20"/>
    <s v="C198"/>
    <s v="P070"/>
    <x v="16"/>
    <x v="4"/>
    <n v="5"/>
    <n v="0"/>
    <n v="398460"/>
    <x v="216"/>
    <s v="SME"/>
    <x v="1"/>
    <n v="66631"/>
    <n v="65305"/>
    <x v="0"/>
    <s v="No"/>
    <s v="Standard"/>
    <s v="Not Found"/>
    <s v="Standard"/>
    <x v="20"/>
    <n v="19562258"/>
  </r>
  <r>
    <s v="O00446"/>
    <s v="2025-04-11"/>
    <s v="C167"/>
    <s v="P084"/>
    <x v="12"/>
    <x v="1"/>
    <n v="10"/>
    <n v="0.1"/>
    <n v="853803"/>
    <x v="232"/>
    <s v="SME"/>
    <x v="3"/>
    <n v="46035"/>
    <n v="393453"/>
    <x v="1"/>
    <s v="No"/>
    <s v="Standard"/>
    <s v="Not Found"/>
    <s v="Standard"/>
    <x v="35"/>
    <n v="8698154"/>
  </r>
  <r>
    <s v="O00447"/>
    <s v="2025-09-02"/>
    <s v="C172"/>
    <s v="P095"/>
    <x v="3"/>
    <x v="3"/>
    <n v="5"/>
    <n v="0.05"/>
    <n v="699537.25"/>
    <x v="46"/>
    <s v="SME"/>
    <x v="2"/>
    <n v="70588"/>
    <n v="346597.25"/>
    <x v="2"/>
    <s v="No"/>
    <s v="Express"/>
    <s v="Not Found"/>
    <s v="Standard"/>
    <x v="57"/>
    <n v="19619177"/>
  </r>
  <r>
    <s v="O00448"/>
    <s v="2025-08-30"/>
    <s v="C185"/>
    <s v="P094"/>
    <x v="0"/>
    <x v="2"/>
    <n v="2"/>
    <n v="0.05"/>
    <n v="260003.6"/>
    <x v="233"/>
    <s v="Consumer"/>
    <x v="1"/>
    <n v="55008"/>
    <n v="149987.6"/>
    <x v="3"/>
    <s v="No"/>
    <s v="Pickup"/>
    <s v="Not Found"/>
    <s v="Standard"/>
    <x v="1"/>
    <n v="11852878"/>
  </r>
  <r>
    <s v="O00449"/>
    <s v="2025-09-12"/>
    <s v="C042"/>
    <s v="P034"/>
    <x v="9"/>
    <x v="2"/>
    <n v="5"/>
    <n v="0"/>
    <n v="70475"/>
    <x v="186"/>
    <s v="Corporate"/>
    <x v="0"/>
    <n v="18655"/>
    <n v="-22800"/>
    <x v="2"/>
    <s v="No"/>
    <s v="Express"/>
    <s v="Not Found"/>
    <s v="Standard"/>
    <x v="3"/>
    <n v="7254801"/>
  </r>
  <r>
    <s v="O00450"/>
    <s v="2025-07-16"/>
    <s v="C145"/>
    <s v="P007"/>
    <x v="14"/>
    <x v="3"/>
    <n v="7"/>
    <n v="0.1"/>
    <n v="186127.2"/>
    <x v="109"/>
    <s v="SME"/>
    <x v="2"/>
    <n v="6817"/>
    <n v="138408.20000000001"/>
    <x v="10"/>
    <s v="No"/>
    <s v="Pickup"/>
    <s v="Not Found"/>
    <s v="Standard"/>
    <x v="30"/>
    <n v="16839910"/>
  </r>
  <r>
    <s v="O00451"/>
    <s v="2025-04-01"/>
    <s v="C129"/>
    <s v="P071"/>
    <x v="7"/>
    <x v="2"/>
    <n v="6"/>
    <n v="0.1"/>
    <n v="619331.4"/>
    <x v="97"/>
    <s v="Corporate"/>
    <x v="1"/>
    <n v="44535"/>
    <n v="352121.4"/>
    <x v="1"/>
    <s v="Yes"/>
    <s v="Standard"/>
    <s v="Not Found"/>
    <s v="Standard"/>
    <x v="32"/>
    <n v="14265630"/>
  </r>
  <r>
    <s v="O00452"/>
    <s v="2025-03-03"/>
    <s v="C250"/>
    <s v="P023"/>
    <x v="9"/>
    <x v="4"/>
    <n v="8"/>
    <n v="0.05"/>
    <n v="1012540.4"/>
    <x v="193"/>
    <s v="SME"/>
    <x v="0"/>
    <n v="10664"/>
    <n v="927228.4"/>
    <x v="7"/>
    <s v="No"/>
    <s v="Standard"/>
    <s v="Not Found"/>
    <s v="High Value"/>
    <x v="18"/>
    <n v="7254801"/>
  </r>
  <r>
    <s v="O00453"/>
    <s v="2025-12-06"/>
    <s v="C166"/>
    <s v="P061"/>
    <x v="3"/>
    <x v="1"/>
    <n v="7"/>
    <n v="0"/>
    <n v="625807"/>
    <x v="110"/>
    <s v="SME"/>
    <x v="3"/>
    <n v="26900"/>
    <n v="437507"/>
    <x v="4"/>
    <s v="No"/>
    <s v="Standard"/>
    <s v="Not Found"/>
    <s v="Standard"/>
    <x v="59"/>
    <n v="19619177"/>
  </r>
  <r>
    <s v="O00454"/>
    <s v="2025-09-24"/>
    <s v="C242"/>
    <s v="P091"/>
    <x v="3"/>
    <x v="3"/>
    <n v="10"/>
    <n v="0.2"/>
    <n v="580736"/>
    <x v="234"/>
    <s v="Consumer"/>
    <x v="3"/>
    <n v="13311"/>
    <n v="447626"/>
    <x v="2"/>
    <s v="Yes"/>
    <s v="Express"/>
    <s v="Not Found"/>
    <s v="Standard"/>
    <x v="10"/>
    <n v="19619177"/>
  </r>
  <r>
    <s v="O00455"/>
    <s v="2025-05-28"/>
    <s v="C252"/>
    <s v="P093"/>
    <x v="2"/>
    <x v="3"/>
    <n v="1"/>
    <n v="0.15"/>
    <n v="85291.55"/>
    <x v="184"/>
    <s v="Corporate"/>
    <x v="3"/>
    <n v="27558"/>
    <n v="57733.55"/>
    <x v="0"/>
    <s v="No"/>
    <s v="Pickup"/>
    <s v="Not Found"/>
    <s v="Standard"/>
    <x v="40"/>
    <n v="7094914"/>
  </r>
  <r>
    <s v="O00456"/>
    <s v="2025-04-10"/>
    <s v="C163"/>
    <s v="P045"/>
    <x v="11"/>
    <x v="2"/>
    <n v="8"/>
    <n v="0.15"/>
    <n v="749380.4"/>
    <x v="3"/>
    <s v="Corporate"/>
    <x v="2"/>
    <n v="61495"/>
    <n v="257420.40000000002"/>
    <x v="1"/>
    <s v="No"/>
    <s v="Pickup"/>
    <s v="Not Found"/>
    <s v="Standard"/>
    <x v="86"/>
    <n v="18500989"/>
  </r>
  <r>
    <s v="O00457"/>
    <s v="2025-10-23"/>
    <s v="C234"/>
    <s v="P009"/>
    <x v="2"/>
    <x v="3"/>
    <n v="10"/>
    <n v="0.15"/>
    <n v="390099"/>
    <x v="82"/>
    <s v="Corporate"/>
    <x v="1"/>
    <n v="8587"/>
    <n v="304229"/>
    <x v="11"/>
    <s v="No"/>
    <s v="Express"/>
    <s v="Not Found"/>
    <s v="Standard"/>
    <x v="33"/>
    <n v="7094914"/>
  </r>
  <r>
    <s v="O00458"/>
    <s v="2025-12-15"/>
    <s v="C165"/>
    <s v="P077"/>
    <x v="17"/>
    <x v="0"/>
    <n v="4"/>
    <n v="0.15"/>
    <n v="458792.6"/>
    <x v="36"/>
    <s v="Consumer"/>
    <x v="3"/>
    <n v="9813"/>
    <n v="419540.6"/>
    <x v="4"/>
    <s v="No"/>
    <s v="Standard"/>
    <s v="Not Found"/>
    <s v="Standard"/>
    <x v="98"/>
    <n v="10652665"/>
  </r>
  <r>
    <s v="O00459"/>
    <s v="2025-07-17"/>
    <s v="C076"/>
    <s v="P041"/>
    <x v="16"/>
    <x v="0"/>
    <n v="1"/>
    <n v="0.15"/>
    <n v="86453.5"/>
    <x v="235"/>
    <s v="Consumer"/>
    <x v="0"/>
    <n v="21756"/>
    <n v="64697.5"/>
    <x v="10"/>
    <s v="No"/>
    <s v="Express"/>
    <s v="Not Found"/>
    <s v="Standard"/>
    <x v="45"/>
    <n v="19562258"/>
  </r>
  <r>
    <s v="O00460"/>
    <s v="2025-12-31"/>
    <s v="C259"/>
    <s v="P066"/>
    <x v="2"/>
    <x v="3"/>
    <n v="8"/>
    <n v="0"/>
    <n v="832464"/>
    <x v="198"/>
    <s v="Consumer"/>
    <x v="0"/>
    <n v="51071"/>
    <n v="423896"/>
    <x v="4"/>
    <s v="No"/>
    <s v="Express"/>
    <s v="Not Found"/>
    <s v="Standard"/>
    <x v="97"/>
    <n v="7094914"/>
  </r>
  <r>
    <s v="O00461"/>
    <s v="2025-10-26"/>
    <s v="C217"/>
    <s v="P021"/>
    <x v="18"/>
    <x v="0"/>
    <n v="6"/>
    <n v="0.05"/>
    <n v="215659.5"/>
    <x v="87"/>
    <s v="SME"/>
    <x v="1"/>
    <n v="39197"/>
    <n v="-19522.5"/>
    <x v="11"/>
    <s v="No"/>
    <s v="Pickup"/>
    <s v="Not Found"/>
    <s v="Standard"/>
    <x v="17"/>
    <n v="16246424"/>
  </r>
  <r>
    <s v="O00462"/>
    <s v="2025-11-04"/>
    <s v="C090"/>
    <s v="P037"/>
    <x v="1"/>
    <x v="3"/>
    <n v="1"/>
    <n v="0"/>
    <n v="21154"/>
    <x v="236"/>
    <s v="Corporate"/>
    <x v="0"/>
    <n v="31369"/>
    <n v="-10215"/>
    <x v="8"/>
    <s v="No"/>
    <s v="Standard"/>
    <s v="Not Found"/>
    <s v="Standard"/>
    <x v="72"/>
    <n v="11347243"/>
  </r>
  <r>
    <s v="O00463"/>
    <s v="2025-11-16"/>
    <s v="C242"/>
    <s v="P075"/>
    <x v="0"/>
    <x v="0"/>
    <n v="7"/>
    <n v="0.2"/>
    <n v="812028"/>
    <x v="234"/>
    <s v="Consumer"/>
    <x v="0"/>
    <n v="48118"/>
    <n v="475202"/>
    <x v="8"/>
    <s v="No"/>
    <s v="Standard"/>
    <s v="Not Found"/>
    <s v="Standard"/>
    <x v="51"/>
    <n v="11852878"/>
  </r>
  <r>
    <s v="O00464"/>
    <s v="2025-09-07"/>
    <s v="C184"/>
    <s v="P074"/>
    <x v="4"/>
    <x v="0"/>
    <n v="1"/>
    <n v="0.2"/>
    <n v="22298.400000000001"/>
    <x v="214"/>
    <s v="Corporate"/>
    <x v="3"/>
    <n v="39205"/>
    <n v="-16906.599999999999"/>
    <x v="2"/>
    <s v="No"/>
    <s v="Standard"/>
    <s v="Not Found"/>
    <s v="Standard"/>
    <x v="56"/>
    <n v="6291486"/>
  </r>
  <r>
    <s v="O00465"/>
    <s v="2025-05-24"/>
    <s v="C119"/>
    <s v="P028"/>
    <x v="5"/>
    <x v="0"/>
    <n v="3"/>
    <n v="0.05"/>
    <n v="141932.85"/>
    <x v="146"/>
    <s v="SME"/>
    <x v="1"/>
    <n v="35454"/>
    <n v="35570.850000000006"/>
    <x v="0"/>
    <s v="No"/>
    <s v="Express"/>
    <s v="Not Found"/>
    <s v="Standard"/>
    <x v="85"/>
    <n v="11319839"/>
  </r>
  <r>
    <s v="O00466"/>
    <s v="2025-03-18"/>
    <s v="C300"/>
    <s v="P040"/>
    <x v="3"/>
    <x v="1"/>
    <n v="5"/>
    <n v="0.15"/>
    <n v="349847.25"/>
    <x v="126"/>
    <s v="SME"/>
    <x v="1"/>
    <n v="63366"/>
    <n v="33017.25"/>
    <x v="7"/>
    <s v="No"/>
    <s v="Pickup"/>
    <s v="Not Found"/>
    <s v="Standard"/>
    <x v="28"/>
    <n v="19619177"/>
  </r>
  <r>
    <s v="O00467"/>
    <s v="2025-10-28"/>
    <s v="C043"/>
    <s v="P050"/>
    <x v="14"/>
    <x v="4"/>
    <n v="4"/>
    <n v="0.2"/>
    <n v="453958.40000000002"/>
    <x v="237"/>
    <s v="Consumer"/>
    <x v="0"/>
    <n v="22542"/>
    <n v="363790.4"/>
    <x v="11"/>
    <s v="No"/>
    <s v="Express"/>
    <s v="Not Found"/>
    <s v="Standard"/>
    <x v="39"/>
    <n v="16839910"/>
  </r>
  <r>
    <s v="O00468"/>
    <s v="2025-02-20"/>
    <s v="C143"/>
    <s v="P052"/>
    <x v="7"/>
    <x v="4"/>
    <n v="5"/>
    <n v="0.2"/>
    <n v="228116"/>
    <x v="7"/>
    <s v="SME"/>
    <x v="2"/>
    <n v="15200"/>
    <n v="152116"/>
    <x v="5"/>
    <s v="No"/>
    <s v="Express"/>
    <s v="Not Found"/>
    <s v="Standard"/>
    <x v="41"/>
    <n v="14265630"/>
  </r>
  <r>
    <s v="O00469"/>
    <s v="2025-11-17"/>
    <s v="C265"/>
    <s v="P013"/>
    <x v="1"/>
    <x v="3"/>
    <n v="1"/>
    <n v="0.2"/>
    <n v="81788"/>
    <x v="115"/>
    <s v="SME"/>
    <x v="0"/>
    <n v="27039"/>
    <n v="54749"/>
    <x v="8"/>
    <s v="No"/>
    <s v="Standard"/>
    <s v="Not Found"/>
    <s v="Standard"/>
    <x v="54"/>
    <n v="11347243"/>
  </r>
  <r>
    <s v="O00470"/>
    <s v="2025-03-12"/>
    <s v="C243"/>
    <s v="P061"/>
    <x v="16"/>
    <x v="2"/>
    <n v="3"/>
    <n v="0.1"/>
    <n v="221265"/>
    <x v="95"/>
    <s v="Corporate"/>
    <x v="3"/>
    <n v="26900"/>
    <n v="140565"/>
    <x v="7"/>
    <s v="No"/>
    <s v="Pickup"/>
    <s v="Not Found"/>
    <s v="Standard"/>
    <x v="59"/>
    <n v="19562258"/>
  </r>
  <r>
    <s v="O00471"/>
    <s v="2025-07-30"/>
    <s v="C262"/>
    <s v="P023"/>
    <x v="11"/>
    <x v="1"/>
    <n v="10"/>
    <n v="0.15"/>
    <n v="59168.5"/>
    <x v="120"/>
    <s v="Corporate"/>
    <x v="0"/>
    <n v="10664"/>
    <n v="-47471.5"/>
    <x v="10"/>
    <s v="No"/>
    <s v="Pickup"/>
    <s v="Not Found"/>
    <s v="Standard"/>
    <x v="18"/>
    <n v="18500989"/>
  </r>
  <r>
    <s v="O00472"/>
    <s v="2025-05-28"/>
    <s v="C262"/>
    <s v="P013"/>
    <x v="16"/>
    <x v="1"/>
    <n v="2"/>
    <n v="0.05"/>
    <n v="203444.4"/>
    <x v="120"/>
    <s v="Corporate"/>
    <x v="0"/>
    <n v="27039"/>
    <n v="149366.39999999999"/>
    <x v="0"/>
    <s v="No"/>
    <s v="Pickup"/>
    <s v="Not Found"/>
    <s v="Standard"/>
    <x v="54"/>
    <n v="19562258"/>
  </r>
  <r>
    <s v="O00473"/>
    <s v="2025-10-10"/>
    <s v="C109"/>
    <s v="P078"/>
    <x v="18"/>
    <x v="2"/>
    <n v="4"/>
    <n v="0"/>
    <n v="414212"/>
    <x v="238"/>
    <s v="SME"/>
    <x v="0"/>
    <n v="53072"/>
    <n v="201924"/>
    <x v="11"/>
    <s v="No"/>
    <s v="Pickup"/>
    <s v="Not Found"/>
    <s v="Standard"/>
    <x v="69"/>
    <n v="16246424"/>
  </r>
  <r>
    <s v="O00474"/>
    <s v="2025-08-07"/>
    <s v="C228"/>
    <s v="P056"/>
    <x v="17"/>
    <x v="0"/>
    <n v="9"/>
    <n v="0.15"/>
    <n v="468470.7"/>
    <x v="168"/>
    <s v="Corporate"/>
    <x v="0"/>
    <n v="48953"/>
    <n v="27893.700000000012"/>
    <x v="3"/>
    <s v="No"/>
    <s v="Pickup"/>
    <s v="Not Found"/>
    <s v="Standard"/>
    <x v="6"/>
    <n v="10652665"/>
  </r>
  <r>
    <s v="O00475"/>
    <s v="2025-06-01"/>
    <s v="C140"/>
    <s v="P049"/>
    <x v="8"/>
    <x v="0"/>
    <n v="3"/>
    <n v="0.1"/>
    <n v="263738.7"/>
    <x v="70"/>
    <s v="Consumer"/>
    <x v="2"/>
    <n v="75749"/>
    <n v="36491.700000000012"/>
    <x v="9"/>
    <s v="No"/>
    <s v="Pickup"/>
    <s v="Not Found"/>
    <s v="Standard"/>
    <x v="74"/>
    <n v="19473459"/>
  </r>
  <r>
    <s v="O00476"/>
    <s v="2025-10-08"/>
    <s v="C233"/>
    <s v="P093"/>
    <x v="16"/>
    <x v="0"/>
    <n v="2"/>
    <n v="0.05"/>
    <n v="192914.6"/>
    <x v="105"/>
    <s v="SME"/>
    <x v="3"/>
    <n v="27558"/>
    <n v="137798.6"/>
    <x v="11"/>
    <s v="No"/>
    <s v="Express"/>
    <s v="Not Found"/>
    <s v="Standard"/>
    <x v="40"/>
    <n v="19562258"/>
  </r>
  <r>
    <s v="O00477"/>
    <s v="2025-06-28"/>
    <s v="C047"/>
    <s v="P060"/>
    <x v="14"/>
    <x v="3"/>
    <n v="6"/>
    <n v="0.15"/>
    <n v="420474.6"/>
    <x v="152"/>
    <s v="SME"/>
    <x v="1"/>
    <n v="58522"/>
    <n v="69342.599999999977"/>
    <x v="9"/>
    <s v="No"/>
    <s v="Express"/>
    <s v="Not Found"/>
    <s v="Standard"/>
    <x v="60"/>
    <n v="16839910"/>
  </r>
  <r>
    <s v="O00478"/>
    <s v="2025-03-23"/>
    <s v="C037"/>
    <s v="P094"/>
    <x v="2"/>
    <x v="0"/>
    <n v="3"/>
    <n v="0.2"/>
    <n v="352524"/>
    <x v="17"/>
    <s v="Consumer"/>
    <x v="1"/>
    <n v="55008"/>
    <n v="187500"/>
    <x v="7"/>
    <s v="No"/>
    <s v="Express"/>
    <s v="Not Found"/>
    <s v="Standard"/>
    <x v="1"/>
    <n v="7094914"/>
  </r>
  <r>
    <s v="O00479"/>
    <s v="2025-03-15"/>
    <s v="C250"/>
    <s v="P032"/>
    <x v="15"/>
    <x v="0"/>
    <n v="9"/>
    <n v="0.15"/>
    <n v="848874.6"/>
    <x v="193"/>
    <s v="SME"/>
    <x v="2"/>
    <n v="65463"/>
    <n v="259707.59999999998"/>
    <x v="7"/>
    <s v="No"/>
    <s v="Pickup"/>
    <s v="Not Found"/>
    <s v="Standard"/>
    <x v="15"/>
    <n v="15141830"/>
  </r>
  <r>
    <s v="O00480"/>
    <s v="2025-10-18"/>
    <s v="C213"/>
    <s v="P040"/>
    <x v="13"/>
    <x v="0"/>
    <n v="8"/>
    <n v="0"/>
    <n v="852064"/>
    <x v="2"/>
    <s v="Consumer"/>
    <x v="1"/>
    <n v="63366"/>
    <n v="345136"/>
    <x v="11"/>
    <s v="Yes"/>
    <s v="Express"/>
    <s v="Not Found"/>
    <s v="Standard"/>
    <x v="28"/>
    <n v="5886694"/>
  </r>
  <r>
    <s v="O00481"/>
    <s v="2025-03-02"/>
    <s v="C222"/>
    <s v="P083"/>
    <x v="12"/>
    <x v="0"/>
    <n v="8"/>
    <n v="0"/>
    <n v="975424"/>
    <x v="143"/>
    <s v="SME"/>
    <x v="3"/>
    <n v="73889"/>
    <n v="384312"/>
    <x v="7"/>
    <s v="No"/>
    <s v="Standard"/>
    <s v="Not Found"/>
    <s v="Standard"/>
    <x v="58"/>
    <n v="8698154"/>
  </r>
  <r>
    <s v="O00482"/>
    <s v="2025-12-25"/>
    <s v="C078"/>
    <s v="P061"/>
    <x v="10"/>
    <x v="2"/>
    <n v="8"/>
    <n v="0.2"/>
    <n v="156467.20000000001"/>
    <x v="239"/>
    <s v="Consumer"/>
    <x v="3"/>
    <n v="26900"/>
    <n v="-58732.799999999988"/>
    <x v="4"/>
    <s v="No"/>
    <s v="Standard"/>
    <s v="Not Found"/>
    <s v="Standard"/>
    <x v="59"/>
    <n v="8592536"/>
  </r>
  <r>
    <s v="O00483"/>
    <s v="2025-02-09"/>
    <s v="C128"/>
    <s v="P006"/>
    <x v="14"/>
    <x v="1"/>
    <n v="8"/>
    <n v="0.05"/>
    <n v="903351.2"/>
    <x v="48"/>
    <s v="Consumer"/>
    <x v="0"/>
    <n v="53604"/>
    <n v="474519.19999999995"/>
    <x v="5"/>
    <s v="No"/>
    <s v="Express"/>
    <s v="Not Found"/>
    <s v="Standard"/>
    <x v="24"/>
    <n v="16839910"/>
  </r>
  <r>
    <s v="O00484"/>
    <s v="2025-08-22"/>
    <s v="C023"/>
    <s v="P031"/>
    <x v="19"/>
    <x v="3"/>
    <n v="7"/>
    <n v="0.05"/>
    <n v="955578.4"/>
    <x v="5"/>
    <s v="Consumer"/>
    <x v="1"/>
    <n v="53062"/>
    <n v="584144.4"/>
    <x v="3"/>
    <s v="No"/>
    <s v="Pickup"/>
    <s v="Not Found"/>
    <s v="Standard"/>
    <x v="81"/>
    <n v="19336654"/>
  </r>
  <r>
    <s v="O00485"/>
    <s v="2025-09-27"/>
    <s v="C208"/>
    <s v="P019"/>
    <x v="3"/>
    <x v="0"/>
    <n v="4"/>
    <n v="0.15"/>
    <n v="25020.6"/>
    <x v="114"/>
    <s v="Corporate"/>
    <x v="0"/>
    <n v="72369"/>
    <n v="-264455.40000000002"/>
    <x v="2"/>
    <s v="No"/>
    <s v="Standard"/>
    <s v="Not Found"/>
    <s v="Standard"/>
    <x v="0"/>
    <n v="19619177"/>
  </r>
  <r>
    <s v="O00486"/>
    <s v="2025-05-03"/>
    <s v="C242"/>
    <s v="P032"/>
    <x v="15"/>
    <x v="4"/>
    <n v="4"/>
    <n v="0.2"/>
    <n v="184512"/>
    <x v="234"/>
    <s v="Consumer"/>
    <x v="2"/>
    <n v="65463"/>
    <n v="-77340"/>
    <x v="0"/>
    <s v="No"/>
    <s v="Express"/>
    <s v="Not Found"/>
    <s v="Standard"/>
    <x v="15"/>
    <n v="15141830"/>
  </r>
  <r>
    <s v="O00487"/>
    <s v="2025-01-02"/>
    <s v="C025"/>
    <s v="P050"/>
    <x v="3"/>
    <x v="0"/>
    <n v="9"/>
    <n v="0.05"/>
    <n v="1261236.1499999999"/>
    <x v="42"/>
    <s v="Corporate"/>
    <x v="0"/>
    <n v="22542"/>
    <n v="1058358.1499999999"/>
    <x v="6"/>
    <s v="No"/>
    <s v="Standard"/>
    <s v="Not Found"/>
    <s v="High Value"/>
    <x v="39"/>
    <n v="19619177"/>
  </r>
  <r>
    <s v="O00488"/>
    <s v="2025-12-04"/>
    <s v="C087"/>
    <s v="P058"/>
    <x v="8"/>
    <x v="3"/>
    <n v="5"/>
    <n v="0.1"/>
    <n v="543955.5"/>
    <x v="240"/>
    <s v="Consumer"/>
    <x v="3"/>
    <n v="66106"/>
    <n v="213425.5"/>
    <x v="4"/>
    <s v="No"/>
    <s v="Express"/>
    <s v="Not Found"/>
    <s v="Standard"/>
    <x v="42"/>
    <n v="19473459"/>
  </r>
  <r>
    <s v="O00489"/>
    <s v="2025-04-06"/>
    <s v="C041"/>
    <s v="P018"/>
    <x v="1"/>
    <x v="0"/>
    <n v="10"/>
    <n v="0.2"/>
    <n v="620280"/>
    <x v="157"/>
    <s v="Corporate"/>
    <x v="0"/>
    <n v="74501"/>
    <n v="-124730"/>
    <x v="1"/>
    <s v="No"/>
    <s v="Pickup"/>
    <s v="Not Found"/>
    <s v="Standard"/>
    <x v="96"/>
    <n v="11347243"/>
  </r>
  <r>
    <s v="O00490"/>
    <s v="2025-01-16"/>
    <s v="C193"/>
    <s v="P028"/>
    <x v="16"/>
    <x v="3"/>
    <n v="6"/>
    <n v="0.15"/>
    <n v="754840.8"/>
    <x v="202"/>
    <s v="Corporate"/>
    <x v="1"/>
    <n v="35454"/>
    <n v="542116.80000000005"/>
    <x v="6"/>
    <s v="No"/>
    <s v="Standard"/>
    <s v="Not Found"/>
    <s v="Standard"/>
    <x v="85"/>
    <n v="19562258"/>
  </r>
  <r>
    <s v="O00491"/>
    <s v="2025-07-07"/>
    <s v="C299"/>
    <s v="P021"/>
    <x v="19"/>
    <x v="1"/>
    <n v="7"/>
    <n v="0.1"/>
    <n v="533408.4"/>
    <x v="165"/>
    <s v="SME"/>
    <x v="1"/>
    <n v="39197"/>
    <n v="259029.40000000002"/>
    <x v="10"/>
    <s v="No"/>
    <s v="Standard"/>
    <s v="Not Found"/>
    <s v="Standard"/>
    <x v="17"/>
    <n v="19336654"/>
  </r>
  <r>
    <s v="O00492"/>
    <s v="2025-05-01"/>
    <s v="C150"/>
    <s v="P094"/>
    <x v="6"/>
    <x v="1"/>
    <n v="8"/>
    <n v="0.05"/>
    <n v="260528"/>
    <x v="68"/>
    <s v="SME"/>
    <x v="1"/>
    <n v="55008"/>
    <n v="-179536"/>
    <x v="0"/>
    <s v="No"/>
    <s v="Express"/>
    <s v="Not Found"/>
    <s v="Standard"/>
    <x v="1"/>
    <n v="17350666"/>
  </r>
  <r>
    <s v="O00493"/>
    <s v="2025-11-01"/>
    <s v="C237"/>
    <s v="P034"/>
    <x v="6"/>
    <x v="2"/>
    <n v="1"/>
    <n v="0.1"/>
    <n v="50323.5"/>
    <x v="24"/>
    <s v="Consumer"/>
    <x v="0"/>
    <n v="18655"/>
    <n v="31668.5"/>
    <x v="8"/>
    <s v="No"/>
    <s v="Pickup"/>
    <s v="Not Found"/>
    <s v="Standard"/>
    <x v="3"/>
    <n v="17350666"/>
  </r>
  <r>
    <s v="O00494"/>
    <s v="2025-11-20"/>
    <s v="C245"/>
    <s v="P045"/>
    <x v="12"/>
    <x v="3"/>
    <n v="6"/>
    <n v="0.15"/>
    <n v="729539.7"/>
    <x v="22"/>
    <s v="Corporate"/>
    <x v="2"/>
    <n v="61495"/>
    <n v="360569.69999999995"/>
    <x v="8"/>
    <s v="No"/>
    <s v="Express"/>
    <s v="Not Found"/>
    <s v="Standard"/>
    <x v="86"/>
    <n v="8698154"/>
  </r>
  <r>
    <s v="O00495"/>
    <s v="2025-09-26"/>
    <s v="C139"/>
    <s v="P095"/>
    <x v="12"/>
    <x v="4"/>
    <n v="10"/>
    <n v="0.1"/>
    <n v="915723"/>
    <x v="176"/>
    <s v="Consumer"/>
    <x v="2"/>
    <n v="70588"/>
    <n v="209843"/>
    <x v="2"/>
    <s v="Yes"/>
    <s v="Pickup"/>
    <s v="Not Found"/>
    <s v="Standard"/>
    <x v="57"/>
    <n v="8698154"/>
  </r>
  <r>
    <s v="O00496"/>
    <s v="2025-05-25"/>
    <s v="C258"/>
    <s v="P090"/>
    <x v="6"/>
    <x v="1"/>
    <n v="9"/>
    <n v="0.15"/>
    <n v="968727.15"/>
    <x v="241"/>
    <s v="Corporate"/>
    <x v="1"/>
    <n v="24518"/>
    <n v="748065.15"/>
    <x v="0"/>
    <s v="Yes"/>
    <s v="Pickup"/>
    <s v="Not Found"/>
    <s v="Standard"/>
    <x v="4"/>
    <n v="17350666"/>
  </r>
  <r>
    <s v="O00497"/>
    <s v="2025-03-01"/>
    <s v="C248"/>
    <s v="P020"/>
    <x v="19"/>
    <x v="4"/>
    <n v="6"/>
    <n v="0"/>
    <n v="839100"/>
    <x v="164"/>
    <s v="Consumer"/>
    <x v="2"/>
    <n v="35035"/>
    <n v="628890"/>
    <x v="7"/>
    <s v="No"/>
    <s v="Express"/>
    <s v="Not Found"/>
    <s v="Standard"/>
    <x v="91"/>
    <n v="19336654"/>
  </r>
  <r>
    <s v="O00498"/>
    <s v="2025-07-08"/>
    <s v="C141"/>
    <s v="P035"/>
    <x v="14"/>
    <x v="3"/>
    <n v="1"/>
    <n v="0.15"/>
    <n v="13465.7"/>
    <x v="8"/>
    <s v="Consumer"/>
    <x v="0"/>
    <n v="31758"/>
    <n v="-18292.3"/>
    <x v="10"/>
    <s v="No"/>
    <s v="Express"/>
    <s v="Not Found"/>
    <s v="Standard"/>
    <x v="47"/>
    <n v="16839910"/>
  </r>
  <r>
    <s v="O00499"/>
    <s v="2025-11-21"/>
    <s v="C245"/>
    <s v="P088"/>
    <x v="16"/>
    <x v="1"/>
    <n v="6"/>
    <n v="0.1"/>
    <n v="199665"/>
    <x v="22"/>
    <s v="Corporate"/>
    <x v="0"/>
    <n v="75432"/>
    <n v="-252927"/>
    <x v="8"/>
    <s v="No"/>
    <s v="Pickup"/>
    <s v="Not Found"/>
    <s v="Standard"/>
    <x v="43"/>
    <n v="19562258"/>
  </r>
  <r>
    <s v="O00500"/>
    <s v="2025-11-26"/>
    <s v="C092"/>
    <s v="P081"/>
    <x v="6"/>
    <x v="4"/>
    <n v="10"/>
    <n v="0.2"/>
    <n v="1009504"/>
    <x v="242"/>
    <s v="SME"/>
    <x v="0"/>
    <n v="67718"/>
    <n v="332324"/>
    <x v="8"/>
    <s v="No"/>
    <s v="Pickup"/>
    <s v="Not Found"/>
    <s v="High Value"/>
    <x v="76"/>
    <n v="17350666"/>
  </r>
  <r>
    <s v="O00501"/>
    <s v="2025-02-24"/>
    <s v="C217"/>
    <s v="P043"/>
    <x v="2"/>
    <x v="0"/>
    <n v="7"/>
    <n v="0"/>
    <n v="714707"/>
    <x v="87"/>
    <s v="SME"/>
    <x v="0"/>
    <n v="79600"/>
    <n v="157507"/>
    <x v="5"/>
    <s v="No"/>
    <s v="Standard"/>
    <s v="Not Found"/>
    <s v="Standard"/>
    <x v="14"/>
    <n v="7094914"/>
  </r>
  <r>
    <s v="O00502"/>
    <s v="2025-11-13"/>
    <s v="C124"/>
    <s v="P007"/>
    <x v="6"/>
    <x v="1"/>
    <n v="10"/>
    <n v="0.05"/>
    <n v="476767"/>
    <x v="243"/>
    <s v="SME"/>
    <x v="2"/>
    <n v="6817"/>
    <n v="408597"/>
    <x v="8"/>
    <s v="No"/>
    <s v="Express"/>
    <s v="Not Found"/>
    <s v="Standard"/>
    <x v="30"/>
    <n v="17350666"/>
  </r>
  <r>
    <s v="O00503"/>
    <s v="2025-12-09"/>
    <s v="C089"/>
    <s v="P045"/>
    <x v="3"/>
    <x v="1"/>
    <n v="5"/>
    <n v="0.15"/>
    <n v="258123.75"/>
    <x v="244"/>
    <s v="Consumer"/>
    <x v="2"/>
    <n v="61495"/>
    <n v="-49351.25"/>
    <x v="4"/>
    <s v="No"/>
    <s v="Standard"/>
    <s v="Not Found"/>
    <s v="Standard"/>
    <x v="86"/>
    <n v="19619177"/>
  </r>
  <r>
    <s v="O00504"/>
    <s v="2025-04-19"/>
    <s v="C080"/>
    <s v="P072"/>
    <x v="17"/>
    <x v="0"/>
    <n v="2"/>
    <n v="0.15"/>
    <n v="222409.3"/>
    <x v="245"/>
    <s v="SME"/>
    <x v="1"/>
    <n v="37361"/>
    <n v="147687.29999999999"/>
    <x v="1"/>
    <s v="No"/>
    <s v="Standard"/>
    <s v="Not Found"/>
    <s v="Standard"/>
    <x v="89"/>
    <n v="10652665"/>
  </r>
  <r>
    <s v="O00505"/>
    <s v="2025-05-26"/>
    <s v="C016"/>
    <s v="P076"/>
    <x v="12"/>
    <x v="4"/>
    <n v="2"/>
    <n v="0.1"/>
    <n v="116287.2"/>
    <x v="117"/>
    <s v="Consumer"/>
    <x v="2"/>
    <n v="26666"/>
    <n v="62955.199999999997"/>
    <x v="0"/>
    <s v="No"/>
    <s v="Pickup"/>
    <s v="Not Found"/>
    <s v="Standard"/>
    <x v="25"/>
    <n v="8698154"/>
  </r>
  <r>
    <s v="O00506"/>
    <s v="2025-10-18"/>
    <s v="C011"/>
    <s v="P061"/>
    <x v="9"/>
    <x v="2"/>
    <n v="9"/>
    <n v="0.15"/>
    <n v="646593.30000000005"/>
    <x v="85"/>
    <s v="SME"/>
    <x v="3"/>
    <n v="26900"/>
    <n v="404493.30000000005"/>
    <x v="11"/>
    <s v="No"/>
    <s v="Standard"/>
    <s v="Not Found"/>
    <s v="Standard"/>
    <x v="59"/>
    <n v="7254801"/>
  </r>
  <r>
    <s v="O00507"/>
    <s v="2025-04-11"/>
    <s v="C068"/>
    <s v="P057"/>
    <x v="5"/>
    <x v="4"/>
    <n v="10"/>
    <n v="0.05"/>
    <n v="372998.5"/>
    <x v="74"/>
    <s v="Consumer"/>
    <x v="3"/>
    <n v="18283"/>
    <n v="190168.5"/>
    <x v="1"/>
    <s v="No"/>
    <s v="Express"/>
    <s v="Not Found"/>
    <s v="Standard"/>
    <x v="63"/>
    <n v="11319839"/>
  </r>
  <r>
    <s v="O00508"/>
    <s v="2025-11-10"/>
    <s v="C165"/>
    <s v="P076"/>
    <x v="16"/>
    <x v="1"/>
    <n v="2"/>
    <n v="0.2"/>
    <n v="234659.20000000001"/>
    <x v="36"/>
    <s v="Consumer"/>
    <x v="2"/>
    <n v="26666"/>
    <n v="181327.2"/>
    <x v="8"/>
    <s v="No"/>
    <s v="Standard"/>
    <s v="Not Found"/>
    <s v="Standard"/>
    <x v="25"/>
    <n v="19562258"/>
  </r>
  <r>
    <s v="O00509"/>
    <s v="2025-10-20"/>
    <s v="C153"/>
    <s v="P021"/>
    <x v="18"/>
    <x v="1"/>
    <n v="3"/>
    <n v="0"/>
    <n v="190185"/>
    <x v="188"/>
    <s v="SME"/>
    <x v="1"/>
    <n v="39197"/>
    <n v="72594"/>
    <x v="11"/>
    <s v="No"/>
    <s v="Express"/>
    <s v="Not Found"/>
    <s v="Standard"/>
    <x v="17"/>
    <n v="16246424"/>
  </r>
  <r>
    <s v="O00510"/>
    <s v="2025-08-08"/>
    <s v="C102"/>
    <s v="P085"/>
    <x v="13"/>
    <x v="2"/>
    <n v="10"/>
    <n v="0.2"/>
    <n v="256992"/>
    <x v="49"/>
    <s v="Consumer"/>
    <x v="3"/>
    <n v="7566"/>
    <n v="181332"/>
    <x v="3"/>
    <s v="No"/>
    <s v="Standard"/>
    <s v="Not Found"/>
    <s v="Standard"/>
    <x v="71"/>
    <n v="5886694"/>
  </r>
  <r>
    <s v="O00511"/>
    <s v="2025-06-13"/>
    <s v="C125"/>
    <s v="P078"/>
    <x v="5"/>
    <x v="3"/>
    <n v="2"/>
    <n v="0.2"/>
    <n v="40449.599999999999"/>
    <x v="40"/>
    <s v="Corporate"/>
    <x v="0"/>
    <n v="53072"/>
    <n v="-65694.399999999994"/>
    <x v="9"/>
    <s v="No"/>
    <s v="Standard"/>
    <s v="Not Found"/>
    <s v="Standard"/>
    <x v="69"/>
    <n v="11319839"/>
  </r>
  <r>
    <s v="O00512"/>
    <s v="2025-12-20"/>
    <s v="C140"/>
    <s v="P063"/>
    <x v="4"/>
    <x v="0"/>
    <n v="6"/>
    <n v="0.2"/>
    <n v="147038.39999999999"/>
    <x v="70"/>
    <s v="Consumer"/>
    <x v="0"/>
    <n v="37464"/>
    <n v="-77745.600000000006"/>
    <x v="4"/>
    <s v="No"/>
    <s v="Express"/>
    <s v="Not Found"/>
    <s v="Standard"/>
    <x v="66"/>
    <n v="6291486"/>
  </r>
  <r>
    <s v="O00513"/>
    <s v="2025-10-29"/>
    <s v="C087"/>
    <s v="P083"/>
    <x v="14"/>
    <x v="3"/>
    <n v="6"/>
    <n v="0.2"/>
    <n v="432283.2"/>
    <x v="240"/>
    <s v="Consumer"/>
    <x v="3"/>
    <n v="73889"/>
    <n v="-11050.799999999988"/>
    <x v="11"/>
    <s v="No"/>
    <s v="Express"/>
    <s v="Not Found"/>
    <s v="Standard"/>
    <x v="58"/>
    <n v="16839910"/>
  </r>
  <r>
    <s v="O00514"/>
    <s v="2025-04-26"/>
    <s v="C106"/>
    <s v="P052"/>
    <x v="4"/>
    <x v="4"/>
    <n v="2"/>
    <n v="0.2"/>
    <n v="161742.39999999999"/>
    <x v="246"/>
    <s v="SME"/>
    <x v="2"/>
    <n v="15200"/>
    <n v="131342.39999999999"/>
    <x v="1"/>
    <s v="No"/>
    <s v="Standard"/>
    <s v="Not Found"/>
    <s v="Standard"/>
    <x v="41"/>
    <n v="6291486"/>
  </r>
  <r>
    <s v="O00515"/>
    <s v="2025-04-07"/>
    <s v="C186"/>
    <s v="P054"/>
    <x v="11"/>
    <x v="2"/>
    <n v="10"/>
    <n v="0.1"/>
    <n v="807174"/>
    <x v="225"/>
    <s v="Consumer"/>
    <x v="3"/>
    <n v="49623"/>
    <n v="310944"/>
    <x v="1"/>
    <s v="No"/>
    <s v="Standard"/>
    <s v="Not Found"/>
    <s v="Standard"/>
    <x v="83"/>
    <n v="18500989"/>
  </r>
  <r>
    <s v="O00516"/>
    <s v="2025-07-05"/>
    <s v="C061"/>
    <s v="P071"/>
    <x v="10"/>
    <x v="4"/>
    <n v="2"/>
    <n v="0.1"/>
    <n v="86094"/>
    <x v="103"/>
    <s v="Consumer"/>
    <x v="1"/>
    <n v="44535"/>
    <n v="-2976"/>
    <x v="10"/>
    <s v="No"/>
    <s v="Pickup"/>
    <s v="Not Found"/>
    <s v="Standard"/>
    <x v="32"/>
    <n v="8592536"/>
  </r>
  <r>
    <s v="O00517"/>
    <s v="2025-04-20"/>
    <s v="C093"/>
    <s v="P077"/>
    <x v="0"/>
    <x v="4"/>
    <n v="4"/>
    <n v="0.15"/>
    <n v="384094.6"/>
    <x v="247"/>
    <s v="SME"/>
    <x v="3"/>
    <n v="9813"/>
    <n v="344842.6"/>
    <x v="1"/>
    <s v="No"/>
    <s v="Pickup"/>
    <s v="Not Found"/>
    <s v="Standard"/>
    <x v="98"/>
    <n v="11852878"/>
  </r>
  <r>
    <s v="O00518"/>
    <s v="2025-12-21"/>
    <s v="C200"/>
    <s v="P032"/>
    <x v="14"/>
    <x v="2"/>
    <n v="3"/>
    <n v="0.05"/>
    <n v="268803.45"/>
    <x v="227"/>
    <s v="Consumer"/>
    <x v="2"/>
    <n v="65463"/>
    <n v="72414.450000000012"/>
    <x v="4"/>
    <s v="No"/>
    <s v="Standard"/>
    <s v="Not Found"/>
    <s v="Standard"/>
    <x v="15"/>
    <n v="16839910"/>
  </r>
  <r>
    <s v="O00519"/>
    <s v="2025-01-12"/>
    <s v="C053"/>
    <s v="P089"/>
    <x v="8"/>
    <x v="0"/>
    <n v="10"/>
    <n v="0"/>
    <n v="377360"/>
    <x v="15"/>
    <s v="Consumer"/>
    <x v="0"/>
    <n v="55764"/>
    <n v="-180280"/>
    <x v="6"/>
    <s v="No"/>
    <s v="Express"/>
    <s v="Not Found"/>
    <s v="Standard"/>
    <x v="27"/>
    <n v="19473459"/>
  </r>
  <r>
    <s v="O00520"/>
    <s v="2025-05-19"/>
    <s v="C094"/>
    <s v="P029"/>
    <x v="16"/>
    <x v="3"/>
    <n v="7"/>
    <n v="0"/>
    <n v="574735"/>
    <x v="73"/>
    <s v="SME"/>
    <x v="1"/>
    <n v="36044"/>
    <n v="322427"/>
    <x v="0"/>
    <s v="No"/>
    <s v="Pickup"/>
    <s v="Not Found"/>
    <s v="Standard"/>
    <x v="68"/>
    <n v="19562258"/>
  </r>
  <r>
    <s v="O00521"/>
    <s v="2025-02-05"/>
    <s v="C121"/>
    <s v="P012"/>
    <x v="15"/>
    <x v="0"/>
    <n v="3"/>
    <n v="0.15"/>
    <n v="79338.149999999994"/>
    <x v="171"/>
    <s v="Corporate"/>
    <x v="2"/>
    <n v="48408"/>
    <n v="-65885.850000000006"/>
    <x v="5"/>
    <s v="No"/>
    <s v="Standard"/>
    <s v="Not Found"/>
    <s v="Standard"/>
    <x v="78"/>
    <n v="15141830"/>
  </r>
  <r>
    <s v="O00522"/>
    <s v="2025-11-05"/>
    <s v="C273"/>
    <s v="P072"/>
    <x v="4"/>
    <x v="2"/>
    <n v="10"/>
    <n v="0.05"/>
    <n v="95190"/>
    <x v="248"/>
    <s v="Consumer"/>
    <x v="1"/>
    <n v="37361"/>
    <n v="-278420"/>
    <x v="8"/>
    <s v="No"/>
    <s v="Pickup"/>
    <s v="Not Found"/>
    <s v="Standard"/>
    <x v="89"/>
    <n v="6291486"/>
  </r>
  <r>
    <s v="O00523"/>
    <s v="2025-10-27"/>
    <s v="C056"/>
    <s v="P033"/>
    <x v="12"/>
    <x v="4"/>
    <n v="4"/>
    <n v="0.2"/>
    <n v="407712"/>
    <x v="67"/>
    <s v="SME"/>
    <x v="0"/>
    <n v="47272"/>
    <n v="218624"/>
    <x v="11"/>
    <s v="No"/>
    <s v="Express"/>
    <s v="Not Found"/>
    <s v="Standard"/>
    <x v="37"/>
    <n v="8698154"/>
  </r>
  <r>
    <s v="O00524"/>
    <s v="2025-02-07"/>
    <s v="C239"/>
    <s v="P086"/>
    <x v="9"/>
    <x v="1"/>
    <n v="6"/>
    <n v="0.2"/>
    <n v="446548.8"/>
    <x v="119"/>
    <s v="Corporate"/>
    <x v="1"/>
    <n v="41456"/>
    <n v="197812.8"/>
    <x v="5"/>
    <s v="No"/>
    <s v="Pickup"/>
    <s v="Not Found"/>
    <s v="Standard"/>
    <x v="44"/>
    <n v="7254801"/>
  </r>
  <r>
    <s v="O00525"/>
    <s v="2025-05-27"/>
    <s v="C057"/>
    <s v="P067"/>
    <x v="10"/>
    <x v="1"/>
    <n v="2"/>
    <n v="0.05"/>
    <n v="98142.6"/>
    <x v="249"/>
    <s v="SME"/>
    <x v="0"/>
    <n v="47434"/>
    <n v="3274.6000000000058"/>
    <x v="0"/>
    <s v="No"/>
    <s v="Standard"/>
    <s v="Not Found"/>
    <s v="Standard"/>
    <x v="22"/>
    <n v="8592536"/>
  </r>
  <r>
    <s v="O00526"/>
    <s v="2025-11-04"/>
    <s v="C128"/>
    <s v="P017"/>
    <x v="8"/>
    <x v="2"/>
    <n v="3"/>
    <n v="0.05"/>
    <n v="399000"/>
    <x v="48"/>
    <s v="Consumer"/>
    <x v="2"/>
    <n v="33642"/>
    <n v="298074"/>
    <x v="8"/>
    <s v="No"/>
    <s v="Standard"/>
    <s v="Not Found"/>
    <s v="Standard"/>
    <x v="49"/>
    <n v="19473459"/>
  </r>
  <r>
    <s v="O00527"/>
    <s v="2025-12-25"/>
    <s v="C082"/>
    <s v="P027"/>
    <x v="3"/>
    <x v="0"/>
    <n v="4"/>
    <n v="0.15"/>
    <n v="160986.6"/>
    <x v="43"/>
    <s v="Consumer"/>
    <x v="1"/>
    <n v="13474"/>
    <n v="107090.6"/>
    <x v="4"/>
    <s v="No"/>
    <s v="Pickup"/>
    <s v="Not Found"/>
    <s v="Standard"/>
    <x v="67"/>
    <n v="19619177"/>
  </r>
  <r>
    <s v="O00528"/>
    <s v="2025-01-27"/>
    <s v="C292"/>
    <s v="P047"/>
    <x v="2"/>
    <x v="1"/>
    <n v="6"/>
    <n v="0.05"/>
    <n v="260803.5"/>
    <x v="163"/>
    <s v="Consumer"/>
    <x v="2"/>
    <n v="23348"/>
    <n v="120715.5"/>
    <x v="6"/>
    <s v="No"/>
    <s v="Standard"/>
    <s v="Not Found"/>
    <s v="Standard"/>
    <x v="8"/>
    <n v="7094914"/>
  </r>
  <r>
    <s v="O00529"/>
    <s v="2025-03-04"/>
    <s v="C091"/>
    <s v="P098"/>
    <x v="12"/>
    <x v="2"/>
    <n v="1"/>
    <n v="0.15"/>
    <n v="18306.45"/>
    <x v="201"/>
    <s v="Consumer"/>
    <x v="3"/>
    <n v="77841"/>
    <n v="-59534.55"/>
    <x v="7"/>
    <s v="No"/>
    <s v="Standard"/>
    <s v="Not Found"/>
    <s v="Standard"/>
    <x v="53"/>
    <n v="8698154"/>
  </r>
  <r>
    <s v="O00530"/>
    <s v="2025-05-27"/>
    <s v="C130"/>
    <s v="P045"/>
    <x v="1"/>
    <x v="4"/>
    <n v="1"/>
    <n v="0.05"/>
    <n v="139571.15"/>
    <x v="208"/>
    <s v="Consumer"/>
    <x v="2"/>
    <n v="61495"/>
    <n v="78076.149999999994"/>
    <x v="0"/>
    <s v="No"/>
    <s v="Standard"/>
    <s v="Not Found"/>
    <s v="Standard"/>
    <x v="86"/>
    <n v="11347243"/>
  </r>
  <r>
    <s v="O00531"/>
    <s v="2025-05-23"/>
    <s v="C022"/>
    <s v="P049"/>
    <x v="18"/>
    <x v="3"/>
    <n v="1"/>
    <n v="0.1"/>
    <n v="98311.5"/>
    <x v="131"/>
    <s v="Consumer"/>
    <x v="2"/>
    <n v="75749"/>
    <n v="22562.5"/>
    <x v="0"/>
    <s v="No"/>
    <s v="Standard"/>
    <s v="Not Found"/>
    <s v="Standard"/>
    <x v="74"/>
    <n v="16246424"/>
  </r>
  <r>
    <s v="O00532"/>
    <s v="2025-06-12"/>
    <s v="C292"/>
    <s v="P067"/>
    <x v="10"/>
    <x v="0"/>
    <n v="4"/>
    <n v="0.15"/>
    <n v="370909.4"/>
    <x v="163"/>
    <s v="Consumer"/>
    <x v="0"/>
    <n v="47434"/>
    <n v="181173.40000000002"/>
    <x v="9"/>
    <s v="No"/>
    <s v="Express"/>
    <s v="Not Found"/>
    <s v="Standard"/>
    <x v="22"/>
    <n v="8592536"/>
  </r>
  <r>
    <s v="O00533"/>
    <s v="2025-10-26"/>
    <s v="C055"/>
    <s v="P017"/>
    <x v="18"/>
    <x v="2"/>
    <n v="2"/>
    <n v="0.05"/>
    <n v="199904.7"/>
    <x v="161"/>
    <s v="Corporate"/>
    <x v="2"/>
    <n v="33642"/>
    <n v="132620.70000000001"/>
    <x v="11"/>
    <s v="No"/>
    <s v="Express"/>
    <s v="Not Found"/>
    <s v="Standard"/>
    <x v="49"/>
    <n v="16246424"/>
  </r>
  <r>
    <s v="O00534"/>
    <s v="2025-09-28"/>
    <s v="C032"/>
    <s v="P078"/>
    <x v="15"/>
    <x v="0"/>
    <n v="7"/>
    <n v="0.1"/>
    <n v="407937.6"/>
    <x v="203"/>
    <s v="SME"/>
    <x v="0"/>
    <n v="53072"/>
    <n v="36433.599999999977"/>
    <x v="2"/>
    <s v="Yes"/>
    <s v="Pickup"/>
    <s v="Not Found"/>
    <s v="Standard"/>
    <x v="69"/>
    <n v="15141830"/>
  </r>
  <r>
    <s v="O00535"/>
    <s v="2025-08-12"/>
    <s v="C298"/>
    <s v="P044"/>
    <x v="13"/>
    <x v="0"/>
    <n v="3"/>
    <n v="0.1"/>
    <n v="81591.3"/>
    <x v="250"/>
    <s v="Corporate"/>
    <x v="3"/>
    <n v="44099"/>
    <n v="-50705.7"/>
    <x v="3"/>
    <s v="No"/>
    <s v="Standard"/>
    <s v="Not Found"/>
    <s v="Standard"/>
    <x v="38"/>
    <n v="5886694"/>
  </r>
  <r>
    <s v="O00536"/>
    <s v="2025-04-11"/>
    <s v="C012"/>
    <s v="P023"/>
    <x v="18"/>
    <x v="0"/>
    <n v="10"/>
    <n v="0.05"/>
    <n v="529748.5"/>
    <x v="148"/>
    <s v="Corporate"/>
    <x v="0"/>
    <n v="10664"/>
    <n v="423108.5"/>
    <x v="1"/>
    <s v="No"/>
    <s v="Standard"/>
    <s v="Not Found"/>
    <s v="Standard"/>
    <x v="18"/>
    <n v="16246424"/>
  </r>
  <r>
    <s v="O00537"/>
    <s v="2025-01-19"/>
    <s v="C068"/>
    <s v="P035"/>
    <x v="7"/>
    <x v="3"/>
    <n v="6"/>
    <n v="0.15"/>
    <n v="274354.5"/>
    <x v="74"/>
    <s v="Consumer"/>
    <x v="0"/>
    <n v="31758"/>
    <n v="83806.5"/>
    <x v="6"/>
    <s v="No"/>
    <s v="Pickup"/>
    <s v="Not Found"/>
    <s v="Standard"/>
    <x v="47"/>
    <n v="14265630"/>
  </r>
  <r>
    <s v="O00538"/>
    <s v="2025-07-22"/>
    <s v="C007"/>
    <s v="P041"/>
    <x v="12"/>
    <x v="3"/>
    <n v="7"/>
    <n v="0.15"/>
    <n v="271320"/>
    <x v="228"/>
    <s v="SME"/>
    <x v="0"/>
    <n v="21756"/>
    <n v="119028"/>
    <x v="10"/>
    <s v="No"/>
    <s v="Standard"/>
    <s v="Not Found"/>
    <s v="Standard"/>
    <x v="45"/>
    <n v="8698154"/>
  </r>
  <r>
    <s v="O00539"/>
    <s v="2025-11-08"/>
    <s v="C034"/>
    <s v="P075"/>
    <x v="7"/>
    <x v="0"/>
    <n v="1"/>
    <n v="0"/>
    <n v="122085"/>
    <x v="78"/>
    <s v="Corporate"/>
    <x v="0"/>
    <n v="48118"/>
    <n v="73967"/>
    <x v="8"/>
    <s v="No"/>
    <s v="Pickup"/>
    <s v="Not Found"/>
    <s v="Standard"/>
    <x v="51"/>
    <n v="14265630"/>
  </r>
  <r>
    <s v="O00540"/>
    <s v="2025-06-02"/>
    <s v="C282"/>
    <s v="P029"/>
    <x v="12"/>
    <x v="0"/>
    <n v="3"/>
    <n v="0.1"/>
    <n v="84196.800000000003"/>
    <x v="185"/>
    <s v="SME"/>
    <x v="1"/>
    <n v="36044"/>
    <n v="-23935.199999999997"/>
    <x v="9"/>
    <s v="No"/>
    <s v="Express"/>
    <s v="Not Found"/>
    <s v="Standard"/>
    <x v="68"/>
    <n v="8698154"/>
  </r>
  <r>
    <s v="O00541"/>
    <s v="2025-02-07"/>
    <s v="C100"/>
    <s v="P022"/>
    <x v="17"/>
    <x v="1"/>
    <n v="9"/>
    <n v="0.2"/>
    <n v="984110.4"/>
    <x v="251"/>
    <s v="Corporate"/>
    <x v="3"/>
    <n v="76942"/>
    <n v="291632.40000000002"/>
    <x v="5"/>
    <s v="No"/>
    <s v="Express"/>
    <s v="Not Found"/>
    <s v="Standard"/>
    <x v="13"/>
    <n v="10652665"/>
  </r>
  <r>
    <s v="O00542"/>
    <s v="2025-08-11"/>
    <s v="C072"/>
    <s v="P078"/>
    <x v="19"/>
    <x v="4"/>
    <n v="9"/>
    <n v="0.2"/>
    <n v="799977.6"/>
    <x v="128"/>
    <s v="Corporate"/>
    <x v="0"/>
    <n v="53072"/>
    <n v="322329.59999999998"/>
    <x v="3"/>
    <s v="No"/>
    <s v="Standard"/>
    <s v="Not Found"/>
    <s v="Standard"/>
    <x v="69"/>
    <n v="19336654"/>
  </r>
  <r>
    <s v="O00543"/>
    <s v="2025-02-25"/>
    <s v="C277"/>
    <s v="P085"/>
    <x v="12"/>
    <x v="1"/>
    <n v="2"/>
    <n v="0.1"/>
    <n v="32187.599999999999"/>
    <x v="205"/>
    <s v="Corporate"/>
    <x v="3"/>
    <n v="7566"/>
    <n v="17055.599999999999"/>
    <x v="5"/>
    <s v="No"/>
    <s v="Pickup"/>
    <s v="Not Found"/>
    <s v="Standard"/>
    <x v="71"/>
    <n v="8698154"/>
  </r>
  <r>
    <s v="O00544"/>
    <s v="2025-11-06"/>
    <s v="C164"/>
    <s v="P089"/>
    <x v="2"/>
    <x v="1"/>
    <n v="4"/>
    <n v="0.05"/>
    <n v="353821.8"/>
    <x v="252"/>
    <s v="Consumer"/>
    <x v="0"/>
    <n v="55764"/>
    <n v="130765.79999999999"/>
    <x v="8"/>
    <s v="No"/>
    <s v="Express"/>
    <s v="Not Found"/>
    <s v="Standard"/>
    <x v="27"/>
    <n v="7094914"/>
  </r>
  <r>
    <s v="O00545"/>
    <s v="2025-01-09"/>
    <s v="C132"/>
    <s v="P049"/>
    <x v="1"/>
    <x v="0"/>
    <n v="7"/>
    <n v="0.15"/>
    <n v="220393.95"/>
    <x v="230"/>
    <s v="Consumer"/>
    <x v="2"/>
    <n v="75749"/>
    <n v="-309849.05"/>
    <x v="6"/>
    <s v="No"/>
    <s v="Express"/>
    <s v="Not Found"/>
    <s v="Standard"/>
    <x v="74"/>
    <n v="11347243"/>
  </r>
  <r>
    <s v="O00546"/>
    <s v="2025-01-18"/>
    <s v="C064"/>
    <s v="P039"/>
    <x v="2"/>
    <x v="2"/>
    <n v="6"/>
    <n v="0.05"/>
    <n v="583651.5"/>
    <x v="132"/>
    <s v="Corporate"/>
    <x v="0"/>
    <n v="34258"/>
    <n v="378103.5"/>
    <x v="6"/>
    <s v="No"/>
    <s v="Pickup"/>
    <s v="Not Found"/>
    <s v="Standard"/>
    <x v="52"/>
    <n v="7094914"/>
  </r>
  <r>
    <s v="O00547"/>
    <s v="2025-09-20"/>
    <s v="C102"/>
    <s v="P096"/>
    <x v="6"/>
    <x v="2"/>
    <n v="10"/>
    <n v="0.1"/>
    <n v="1259352"/>
    <x v="49"/>
    <s v="Consumer"/>
    <x v="1"/>
    <n v="12227"/>
    <n v="1137082"/>
    <x v="2"/>
    <s v="No"/>
    <s v="Express"/>
    <s v="Not Found"/>
    <s v="High Value"/>
    <x v="46"/>
    <n v="17350666"/>
  </r>
  <r>
    <s v="O00548"/>
    <s v="2025-11-13"/>
    <s v="C001"/>
    <s v="P013"/>
    <x v="18"/>
    <x v="3"/>
    <n v="10"/>
    <n v="0.2"/>
    <n v="1016432"/>
    <x v="18"/>
    <s v="SME"/>
    <x v="0"/>
    <n v="27039"/>
    <n v="746042"/>
    <x v="8"/>
    <s v="No"/>
    <s v="Standard"/>
    <s v="Not Found"/>
    <s v="High Value"/>
    <x v="54"/>
    <n v="16246424"/>
  </r>
  <r>
    <s v="O00549"/>
    <s v="2025-04-19"/>
    <s v="C136"/>
    <s v="P005"/>
    <x v="17"/>
    <x v="0"/>
    <n v="8"/>
    <n v="0"/>
    <n v="842088"/>
    <x v="220"/>
    <s v="Corporate"/>
    <x v="0"/>
    <n v="3310"/>
    <n v="815608"/>
    <x v="1"/>
    <s v="No"/>
    <s v="Standard"/>
    <s v="Not Found"/>
    <s v="Standard"/>
    <x v="77"/>
    <n v="10652665"/>
  </r>
  <r>
    <s v="O00550"/>
    <s v="2025-12-03"/>
    <s v="C001"/>
    <s v="P073"/>
    <x v="13"/>
    <x v="1"/>
    <n v="3"/>
    <n v="0.15"/>
    <n v="65494.2"/>
    <x v="18"/>
    <s v="SME"/>
    <x v="0"/>
    <n v="48520"/>
    <n v="-80065.8"/>
    <x v="4"/>
    <s v="No"/>
    <s v="Standard"/>
    <s v="Not Found"/>
    <s v="Standard"/>
    <x v="99"/>
    <n v="5886694"/>
  </r>
  <r>
    <s v="O00551"/>
    <s v="2025-04-26"/>
    <s v="C158"/>
    <s v="P043"/>
    <x v="6"/>
    <x v="4"/>
    <n v="1"/>
    <n v="0.2"/>
    <n v="50325.599999999999"/>
    <x v="147"/>
    <s v="SME"/>
    <x v="0"/>
    <n v="79600"/>
    <n v="-29274.400000000001"/>
    <x v="1"/>
    <s v="No"/>
    <s v="Standard"/>
    <s v="Not Found"/>
    <s v="Standard"/>
    <x v="14"/>
    <n v="17350666"/>
  </r>
  <r>
    <s v="O00552"/>
    <s v="2025-03-05"/>
    <s v="C005"/>
    <s v="P056"/>
    <x v="12"/>
    <x v="2"/>
    <n v="3"/>
    <n v="0.05"/>
    <n v="291631.95"/>
    <x v="180"/>
    <s v="Corporate"/>
    <x v="0"/>
    <n v="48953"/>
    <n v="144772.95000000001"/>
    <x v="7"/>
    <s v="No"/>
    <s v="Express"/>
    <s v="Not Found"/>
    <s v="Standard"/>
    <x v="6"/>
    <n v="8698154"/>
  </r>
  <r>
    <s v="O00553"/>
    <s v="2025-06-13"/>
    <s v="C289"/>
    <s v="P002"/>
    <x v="13"/>
    <x v="0"/>
    <n v="2"/>
    <n v="0.15"/>
    <n v="233719.4"/>
    <x v="76"/>
    <s v="SME"/>
    <x v="2"/>
    <n v="57647"/>
    <n v="118425.4"/>
    <x v="9"/>
    <s v="No"/>
    <s v="Express"/>
    <s v="Not Found"/>
    <s v="Standard"/>
    <x v="2"/>
    <n v="5886694"/>
  </r>
  <r>
    <s v="O00554"/>
    <s v="2025-10-25"/>
    <s v="C137"/>
    <s v="P086"/>
    <x v="17"/>
    <x v="0"/>
    <n v="8"/>
    <n v="0.1"/>
    <n v="541569.6"/>
    <x v="175"/>
    <s v="Corporate"/>
    <x v="1"/>
    <n v="41456"/>
    <n v="209921.59999999998"/>
    <x v="11"/>
    <s v="No"/>
    <s v="Standard"/>
    <s v="Not Found"/>
    <s v="Standard"/>
    <x v="44"/>
    <n v="10652665"/>
  </r>
  <r>
    <s v="O00555"/>
    <s v="2025-11-07"/>
    <s v="C247"/>
    <s v="P068"/>
    <x v="8"/>
    <x v="3"/>
    <n v="7"/>
    <n v="0.1"/>
    <n v="736923.6"/>
    <x v="197"/>
    <s v="SME"/>
    <x v="0"/>
    <n v="34907"/>
    <n v="492574.6"/>
    <x v="8"/>
    <s v="No"/>
    <s v="Pickup"/>
    <s v="Not Found"/>
    <s v="Standard"/>
    <x v="19"/>
    <n v="19473459"/>
  </r>
  <r>
    <s v="O00556"/>
    <s v="2025-03-19"/>
    <s v="C071"/>
    <s v="P073"/>
    <x v="17"/>
    <x v="0"/>
    <n v="7"/>
    <n v="0"/>
    <n v="695471"/>
    <x v="1"/>
    <s v="SME"/>
    <x v="0"/>
    <n v="48520"/>
    <n v="355831"/>
    <x v="7"/>
    <s v="No"/>
    <s v="Express"/>
    <s v="Not Found"/>
    <s v="Standard"/>
    <x v="99"/>
    <n v="10652665"/>
  </r>
  <r>
    <s v="O00557"/>
    <s v="2025-09-21"/>
    <s v="C079"/>
    <s v="P071"/>
    <x v="6"/>
    <x v="3"/>
    <n v="2"/>
    <n v="0.15"/>
    <n v="98288.9"/>
    <x v="12"/>
    <s v="Corporate"/>
    <x v="1"/>
    <n v="44535"/>
    <n v="9218.8999999999942"/>
    <x v="2"/>
    <s v="No"/>
    <s v="Standard"/>
    <s v="Not Found"/>
    <s v="Standard"/>
    <x v="32"/>
    <n v="17350666"/>
  </r>
  <r>
    <s v="O00558"/>
    <s v="2025-03-25"/>
    <s v="C180"/>
    <s v="P046"/>
    <x v="2"/>
    <x v="3"/>
    <n v="1"/>
    <n v="0.15"/>
    <n v="79221.7"/>
    <x v="253"/>
    <s v="Consumer"/>
    <x v="3"/>
    <n v="24464"/>
    <n v="54757.7"/>
    <x v="7"/>
    <s v="No"/>
    <s v="Express"/>
    <s v="Not Found"/>
    <s v="Standard"/>
    <x v="93"/>
    <n v="7094914"/>
  </r>
  <r>
    <s v="O00559"/>
    <s v="2025-05-25"/>
    <s v="C183"/>
    <s v="P070"/>
    <x v="1"/>
    <x v="1"/>
    <n v="2"/>
    <n v="0.05"/>
    <n v="186669.3"/>
    <x v="60"/>
    <s v="Consumer"/>
    <x v="1"/>
    <n v="66631"/>
    <n v="53407.299999999988"/>
    <x v="0"/>
    <s v="Yes"/>
    <s v="Standard"/>
    <s v="Not Found"/>
    <s v="Standard"/>
    <x v="20"/>
    <n v="11347243"/>
  </r>
  <r>
    <s v="O00560"/>
    <s v="2025-06-07"/>
    <s v="C204"/>
    <s v="P087"/>
    <x v="17"/>
    <x v="3"/>
    <n v="1"/>
    <n v="0.1"/>
    <n v="114937.2"/>
    <x v="153"/>
    <s v="Consumer"/>
    <x v="1"/>
    <n v="26222"/>
    <n v="88715.199999999997"/>
    <x v="9"/>
    <s v="No"/>
    <s v="Standard"/>
    <s v="Not Found"/>
    <s v="Standard"/>
    <x v="82"/>
    <n v="10652665"/>
  </r>
  <r>
    <s v="O00561"/>
    <s v="2025-12-17"/>
    <s v="C192"/>
    <s v="P054"/>
    <x v="3"/>
    <x v="1"/>
    <n v="7"/>
    <n v="0"/>
    <n v="673869"/>
    <x v="102"/>
    <s v="Corporate"/>
    <x v="3"/>
    <n v="49623"/>
    <n v="326508"/>
    <x v="4"/>
    <s v="No"/>
    <s v="Express"/>
    <s v="Not Found"/>
    <s v="Standard"/>
    <x v="83"/>
    <n v="19619177"/>
  </r>
  <r>
    <s v="O00562"/>
    <s v="2025-06-06"/>
    <s v="C291"/>
    <s v="P011"/>
    <x v="11"/>
    <x v="2"/>
    <n v="9"/>
    <n v="0.05"/>
    <n v="380928.15"/>
    <x v="254"/>
    <s v="Consumer"/>
    <x v="0"/>
    <n v="76428"/>
    <n v="-306923.84999999998"/>
    <x v="9"/>
    <s v="No"/>
    <s v="Express"/>
    <s v="Not Found"/>
    <s v="Standard"/>
    <x v="36"/>
    <n v="18500989"/>
  </r>
  <r>
    <s v="O00563"/>
    <s v="2025-11-06"/>
    <s v="C282"/>
    <s v="P032"/>
    <x v="17"/>
    <x v="4"/>
    <n v="1"/>
    <n v="0.15"/>
    <n v="8780.5"/>
    <x v="185"/>
    <s v="SME"/>
    <x v="2"/>
    <n v="65463"/>
    <n v="-56682.5"/>
    <x v="8"/>
    <s v="Yes"/>
    <s v="Standard"/>
    <s v="Not Found"/>
    <s v="Standard"/>
    <x v="15"/>
    <n v="10652665"/>
  </r>
  <r>
    <s v="O00564"/>
    <s v="2025-10-24"/>
    <s v="C057"/>
    <s v="P051"/>
    <x v="10"/>
    <x v="1"/>
    <n v="1"/>
    <n v="0.15"/>
    <n v="57226.25"/>
    <x v="249"/>
    <s v="SME"/>
    <x v="2"/>
    <n v="71372"/>
    <n v="-14145.75"/>
    <x v="11"/>
    <s v="No"/>
    <s v="Pickup"/>
    <s v="Not Found"/>
    <s v="Standard"/>
    <x v="7"/>
    <n v="8592536"/>
  </r>
  <r>
    <s v="O00565"/>
    <s v="2025-12-30"/>
    <s v="C219"/>
    <s v="P030"/>
    <x v="2"/>
    <x v="1"/>
    <n v="2"/>
    <n v="0.1"/>
    <n v="35623.800000000003"/>
    <x v="127"/>
    <s v="SME"/>
    <x v="3"/>
    <n v="28523"/>
    <n v="-21422.199999999997"/>
    <x v="4"/>
    <s v="No"/>
    <s v="Pickup"/>
    <s v="Not Found"/>
    <s v="Standard"/>
    <x v="12"/>
    <n v="7094914"/>
  </r>
  <r>
    <s v="O00566"/>
    <s v="2025-06-05"/>
    <s v="C022"/>
    <s v="P049"/>
    <x v="15"/>
    <x v="2"/>
    <n v="10"/>
    <n v="0.1"/>
    <n v="426384"/>
    <x v="131"/>
    <s v="Consumer"/>
    <x v="2"/>
    <n v="75749"/>
    <n v="-331106"/>
    <x v="9"/>
    <s v="No"/>
    <s v="Pickup"/>
    <s v="Not Found"/>
    <s v="Standard"/>
    <x v="74"/>
    <n v="15141830"/>
  </r>
  <r>
    <s v="O00567"/>
    <s v="2025-08-30"/>
    <s v="C156"/>
    <s v="P092"/>
    <x v="16"/>
    <x v="0"/>
    <n v="9"/>
    <n v="0.1"/>
    <n v="1154873.7"/>
    <x v="27"/>
    <s v="Consumer"/>
    <x v="2"/>
    <n v="4229"/>
    <n v="1116812.7"/>
    <x v="3"/>
    <s v="Yes"/>
    <s v="Standard"/>
    <s v="Not Found"/>
    <s v="High Value"/>
    <x v="23"/>
    <n v="19562258"/>
  </r>
  <r>
    <s v="O00568"/>
    <s v="2025-06-23"/>
    <s v="C234"/>
    <s v="P005"/>
    <x v="16"/>
    <x v="3"/>
    <n v="7"/>
    <n v="0.1"/>
    <n v="104302.8"/>
    <x v="82"/>
    <s v="Corporate"/>
    <x v="0"/>
    <n v="3310"/>
    <n v="81132.800000000003"/>
    <x v="9"/>
    <s v="No"/>
    <s v="Standard"/>
    <s v="Not Found"/>
    <s v="Standard"/>
    <x v="77"/>
    <n v="19562258"/>
  </r>
  <r>
    <s v="O00569"/>
    <s v="2025-05-20"/>
    <s v="C146"/>
    <s v="P003"/>
    <x v="12"/>
    <x v="0"/>
    <n v="10"/>
    <n v="0.15"/>
    <n v="1180301.5"/>
    <x v="47"/>
    <s v="Consumer"/>
    <x v="0"/>
    <n v="44361"/>
    <n v="736691.5"/>
    <x v="0"/>
    <s v="No"/>
    <s v="Standard"/>
    <s v="Not Found"/>
    <s v="High Value"/>
    <x v="92"/>
    <n v="8698154"/>
  </r>
  <r>
    <s v="O00570"/>
    <s v="2025-05-07"/>
    <s v="C142"/>
    <s v="P028"/>
    <x v="0"/>
    <x v="1"/>
    <n v="5"/>
    <n v="0.2"/>
    <n v="160384"/>
    <x v="108"/>
    <s v="Consumer"/>
    <x v="1"/>
    <n v="35454"/>
    <n v="-16886"/>
    <x v="0"/>
    <s v="No"/>
    <s v="Express"/>
    <s v="Not Found"/>
    <s v="Standard"/>
    <x v="85"/>
    <n v="11852878"/>
  </r>
  <r>
    <s v="O00571"/>
    <s v="2025-06-01"/>
    <s v="C086"/>
    <s v="P040"/>
    <x v="4"/>
    <x v="2"/>
    <n v="2"/>
    <n v="0.1"/>
    <n v="48146.400000000001"/>
    <x v="44"/>
    <s v="SME"/>
    <x v="1"/>
    <n v="63366"/>
    <n v="-78585.600000000006"/>
    <x v="9"/>
    <s v="No"/>
    <s v="Pickup"/>
    <s v="Not Found"/>
    <s v="Standard"/>
    <x v="28"/>
    <n v="6291486"/>
  </r>
  <r>
    <s v="O00572"/>
    <s v="2025-06-18"/>
    <s v="C019"/>
    <s v="P039"/>
    <x v="8"/>
    <x v="3"/>
    <n v="8"/>
    <n v="0.05"/>
    <n v="995790"/>
    <x v="4"/>
    <s v="Consumer"/>
    <x v="0"/>
    <n v="34258"/>
    <n v="721726"/>
    <x v="9"/>
    <s v="No"/>
    <s v="Express"/>
    <s v="Not Found"/>
    <s v="Standard"/>
    <x v="52"/>
    <n v="19473459"/>
  </r>
  <r>
    <s v="O00573"/>
    <s v="2025-04-27"/>
    <s v="C240"/>
    <s v="P066"/>
    <x v="9"/>
    <x v="1"/>
    <n v="9"/>
    <n v="0"/>
    <n v="1298385"/>
    <x v="28"/>
    <s v="Corporate"/>
    <x v="0"/>
    <n v="51071"/>
    <n v="838746"/>
    <x v="1"/>
    <s v="No"/>
    <s v="Standard"/>
    <s v="Not Found"/>
    <s v="High Value"/>
    <x v="97"/>
    <n v="7254801"/>
  </r>
  <r>
    <s v="O00574"/>
    <s v="2025-08-30"/>
    <s v="C272"/>
    <s v="P060"/>
    <x v="9"/>
    <x v="2"/>
    <n v="3"/>
    <n v="0.15"/>
    <n v="369377.7"/>
    <x v="211"/>
    <s v="Consumer"/>
    <x v="1"/>
    <n v="58522"/>
    <n v="193811.7"/>
    <x v="3"/>
    <s v="No"/>
    <s v="Express"/>
    <s v="Not Found"/>
    <s v="Standard"/>
    <x v="60"/>
    <n v="7254801"/>
  </r>
  <r>
    <s v="O00575"/>
    <s v="2025-05-10"/>
    <s v="C038"/>
    <s v="P009"/>
    <x v="18"/>
    <x v="3"/>
    <n v="4"/>
    <n v="0.1"/>
    <n v="166816.79999999999"/>
    <x v="106"/>
    <s v="Corporate"/>
    <x v="1"/>
    <n v="8587"/>
    <n v="132468.79999999999"/>
    <x v="0"/>
    <s v="No"/>
    <s v="Express"/>
    <s v="Not Found"/>
    <s v="Standard"/>
    <x v="33"/>
    <n v="16246424"/>
  </r>
  <r>
    <s v="O00576"/>
    <s v="2025-02-28"/>
    <s v="C057"/>
    <s v="P093"/>
    <x v="0"/>
    <x v="1"/>
    <n v="10"/>
    <n v="0"/>
    <n v="1194330"/>
    <x v="249"/>
    <s v="SME"/>
    <x v="3"/>
    <n v="27558"/>
    <n v="918750"/>
    <x v="5"/>
    <s v="No"/>
    <s v="Standard"/>
    <s v="Not Found"/>
    <s v="High Value"/>
    <x v="40"/>
    <n v="11852878"/>
  </r>
  <r>
    <s v="O00577"/>
    <s v="2025-06-25"/>
    <s v="C045"/>
    <s v="P001"/>
    <x v="18"/>
    <x v="2"/>
    <n v="6"/>
    <n v="0"/>
    <n v="67560"/>
    <x v="224"/>
    <s v="Consumer"/>
    <x v="2"/>
    <n v="77766"/>
    <n v="-399036"/>
    <x v="9"/>
    <s v="No"/>
    <s v="Pickup"/>
    <s v="Not Found"/>
    <s v="Standard"/>
    <x v="87"/>
    <n v="16246424"/>
  </r>
  <r>
    <s v="O00578"/>
    <s v="2025-02-20"/>
    <s v="C043"/>
    <s v="P057"/>
    <x v="12"/>
    <x v="4"/>
    <n v="5"/>
    <n v="0.05"/>
    <n v="659532.75"/>
    <x v="237"/>
    <s v="Consumer"/>
    <x v="3"/>
    <n v="18283"/>
    <n v="568117.75"/>
    <x v="5"/>
    <s v="No"/>
    <s v="Pickup"/>
    <s v="Not Found"/>
    <s v="Standard"/>
    <x v="63"/>
    <n v="8698154"/>
  </r>
  <r>
    <s v="O00579"/>
    <s v="2025-08-02"/>
    <s v="C262"/>
    <s v="P077"/>
    <x v="11"/>
    <x v="0"/>
    <n v="10"/>
    <n v="0.05"/>
    <n v="704729"/>
    <x v="120"/>
    <s v="Corporate"/>
    <x v="3"/>
    <n v="9813"/>
    <n v="606599"/>
    <x v="3"/>
    <s v="No"/>
    <s v="Standard"/>
    <s v="Not Found"/>
    <s v="Standard"/>
    <x v="98"/>
    <n v="18500989"/>
  </r>
  <r>
    <s v="O00580"/>
    <s v="2025-11-10"/>
    <s v="C038"/>
    <s v="P055"/>
    <x v="4"/>
    <x v="3"/>
    <n v="2"/>
    <n v="0.15"/>
    <n v="183120.6"/>
    <x v="106"/>
    <s v="Corporate"/>
    <x v="0"/>
    <n v="62257"/>
    <n v="58606.600000000006"/>
    <x v="8"/>
    <s v="No"/>
    <s v="Pickup"/>
    <s v="Not Found"/>
    <s v="Standard"/>
    <x v="31"/>
    <n v="6291486"/>
  </r>
  <r>
    <s v="O00581"/>
    <s v="2025-03-07"/>
    <s v="C011"/>
    <s v="P022"/>
    <x v="9"/>
    <x v="1"/>
    <n v="9"/>
    <n v="0.2"/>
    <n v="935812.8"/>
    <x v="85"/>
    <s v="SME"/>
    <x v="3"/>
    <n v="76942"/>
    <n v="243334.80000000005"/>
    <x v="7"/>
    <s v="No"/>
    <s v="Standard"/>
    <s v="Not Found"/>
    <s v="Standard"/>
    <x v="13"/>
    <n v="7254801"/>
  </r>
  <r>
    <s v="O00582"/>
    <s v="2025-03-15"/>
    <s v="C196"/>
    <s v="P028"/>
    <x v="7"/>
    <x v="3"/>
    <n v="5"/>
    <n v="0.2"/>
    <n v="81512"/>
    <x v="255"/>
    <s v="SME"/>
    <x v="1"/>
    <n v="35454"/>
    <n v="-95758"/>
    <x v="7"/>
    <s v="No"/>
    <s v="Standard"/>
    <s v="Not Found"/>
    <s v="Standard"/>
    <x v="85"/>
    <n v="14265630"/>
  </r>
  <r>
    <s v="O00583"/>
    <s v="2025-01-26"/>
    <s v="C014"/>
    <s v="P100"/>
    <x v="5"/>
    <x v="0"/>
    <n v="9"/>
    <n v="0.2"/>
    <n v="646524"/>
    <x v="166"/>
    <s v="SME"/>
    <x v="3"/>
    <n v="62137"/>
    <n v="87291"/>
    <x v="6"/>
    <s v="No"/>
    <s v="Pickup"/>
    <s v="Not Found"/>
    <s v="Standard"/>
    <x v="9"/>
    <n v="11319839"/>
  </r>
  <r>
    <s v="O00584"/>
    <s v="2025-04-23"/>
    <s v="C210"/>
    <s v="P091"/>
    <x v="15"/>
    <x v="2"/>
    <n v="9"/>
    <n v="0.2"/>
    <n v="459028.8"/>
    <x v="256"/>
    <s v="Corporate"/>
    <x v="3"/>
    <n v="13311"/>
    <n v="339229.8"/>
    <x v="1"/>
    <s v="No"/>
    <s v="Standard"/>
    <s v="Not Found"/>
    <s v="Standard"/>
    <x v="10"/>
    <n v="15141830"/>
  </r>
  <r>
    <s v="O00585"/>
    <s v="2025-06-29"/>
    <s v="C015"/>
    <s v="P009"/>
    <x v="18"/>
    <x v="4"/>
    <n v="4"/>
    <n v="0"/>
    <n v="32376"/>
    <x v="54"/>
    <s v="Consumer"/>
    <x v="1"/>
    <n v="8587"/>
    <n v="-1972"/>
    <x v="9"/>
    <s v="No"/>
    <s v="Standard"/>
    <s v="Not Found"/>
    <s v="Standard"/>
    <x v="33"/>
    <n v="16246424"/>
  </r>
  <r>
    <s v="O00586"/>
    <s v="2025-06-28"/>
    <s v="C056"/>
    <s v="P077"/>
    <x v="10"/>
    <x v="1"/>
    <n v="8"/>
    <n v="0.15"/>
    <n v="886305.2"/>
    <x v="67"/>
    <s v="SME"/>
    <x v="3"/>
    <n v="9813"/>
    <n v="807801.2"/>
    <x v="9"/>
    <s v="Yes"/>
    <s v="Pickup"/>
    <s v="Not Found"/>
    <s v="Standard"/>
    <x v="98"/>
    <n v="8592536"/>
  </r>
  <r>
    <s v="O00587"/>
    <s v="2025-05-15"/>
    <s v="C157"/>
    <s v="P040"/>
    <x v="0"/>
    <x v="0"/>
    <n v="9"/>
    <n v="0"/>
    <n v="90189"/>
    <x v="150"/>
    <s v="Corporate"/>
    <x v="1"/>
    <n v="63366"/>
    <n v="-480105"/>
    <x v="0"/>
    <s v="No"/>
    <s v="Pickup"/>
    <s v="Not Found"/>
    <s v="Standard"/>
    <x v="28"/>
    <n v="11852878"/>
  </r>
  <r>
    <s v="O00588"/>
    <s v="2025-03-15"/>
    <s v="C108"/>
    <s v="P065"/>
    <x v="10"/>
    <x v="0"/>
    <n v="7"/>
    <n v="0.05"/>
    <n v="596558.19999999995"/>
    <x v="123"/>
    <s v="Corporate"/>
    <x v="3"/>
    <n v="61777"/>
    <n v="164119.19999999995"/>
    <x v="7"/>
    <s v="Yes"/>
    <s v="Pickup"/>
    <s v="Not Found"/>
    <s v="Standard"/>
    <x v="65"/>
    <n v="8592536"/>
  </r>
  <r>
    <s v="O00589"/>
    <s v="2025-11-20"/>
    <s v="C072"/>
    <s v="P077"/>
    <x v="11"/>
    <x v="0"/>
    <n v="7"/>
    <n v="0"/>
    <n v="445165"/>
    <x v="128"/>
    <s v="Corporate"/>
    <x v="3"/>
    <n v="9813"/>
    <n v="376474"/>
    <x v="8"/>
    <s v="No"/>
    <s v="Pickup"/>
    <s v="Not Found"/>
    <s v="Standard"/>
    <x v="98"/>
    <n v="18500989"/>
  </r>
  <r>
    <s v="O00590"/>
    <s v="2025-09-18"/>
    <s v="C274"/>
    <s v="P080"/>
    <x v="4"/>
    <x v="4"/>
    <n v="5"/>
    <n v="0.15"/>
    <n v="95557"/>
    <x v="207"/>
    <s v="Corporate"/>
    <x v="2"/>
    <n v="32671"/>
    <n v="-67798"/>
    <x v="2"/>
    <s v="No"/>
    <s v="Standard"/>
    <s v="Not Found"/>
    <s v="Standard"/>
    <x v="26"/>
    <n v="6291486"/>
  </r>
  <r>
    <s v="O00591"/>
    <s v="2025-10-21"/>
    <s v="C150"/>
    <s v="P057"/>
    <x v="16"/>
    <x v="2"/>
    <n v="9"/>
    <n v="0"/>
    <n v="460755"/>
    <x v="68"/>
    <s v="SME"/>
    <x v="3"/>
    <n v="18283"/>
    <n v="296208"/>
    <x v="11"/>
    <s v="No"/>
    <s v="Standard"/>
    <s v="Not Found"/>
    <s v="Standard"/>
    <x v="63"/>
    <n v="19562258"/>
  </r>
  <r>
    <s v="O00592"/>
    <s v="2025-10-26"/>
    <s v="C033"/>
    <s v="P097"/>
    <x v="8"/>
    <x v="1"/>
    <n v="9"/>
    <n v="0"/>
    <n v="1082889"/>
    <x v="23"/>
    <s v="Corporate"/>
    <x v="1"/>
    <n v="67500"/>
    <n v="475389"/>
    <x v="11"/>
    <s v="No"/>
    <s v="Standard"/>
    <s v="Not Found"/>
    <s v="High Value"/>
    <x v="84"/>
    <n v="19473459"/>
  </r>
  <r>
    <s v="O00593"/>
    <s v="2025-04-30"/>
    <s v="C152"/>
    <s v="P027"/>
    <x v="9"/>
    <x v="0"/>
    <n v="7"/>
    <n v="0"/>
    <n v="778869"/>
    <x v="206"/>
    <s v="SME"/>
    <x v="1"/>
    <n v="13474"/>
    <n v="684551"/>
    <x v="1"/>
    <s v="No"/>
    <s v="Express"/>
    <s v="Not Found"/>
    <s v="Standard"/>
    <x v="67"/>
    <n v="7254801"/>
  </r>
  <r>
    <s v="O00594"/>
    <s v="2025-08-27"/>
    <s v="C191"/>
    <s v="P022"/>
    <x v="10"/>
    <x v="4"/>
    <n v="2"/>
    <n v="0.1"/>
    <n v="11948.4"/>
    <x v="21"/>
    <s v="SME"/>
    <x v="3"/>
    <n v="76942"/>
    <n v="-141935.6"/>
    <x v="3"/>
    <s v="No"/>
    <s v="Pickup"/>
    <s v="Not Found"/>
    <s v="Standard"/>
    <x v="13"/>
    <n v="8592536"/>
  </r>
  <r>
    <s v="O00595"/>
    <s v="2025-05-03"/>
    <s v="C215"/>
    <s v="P062"/>
    <x v="18"/>
    <x v="2"/>
    <n v="3"/>
    <n v="0"/>
    <n v="60237"/>
    <x v="19"/>
    <s v="Corporate"/>
    <x v="3"/>
    <n v="28606"/>
    <n v="-25581"/>
    <x v="0"/>
    <s v="No"/>
    <s v="Pickup"/>
    <s v="Not Found"/>
    <s v="Standard"/>
    <x v="50"/>
    <n v="16246424"/>
  </r>
  <r>
    <s v="O00596"/>
    <s v="2025-12-06"/>
    <s v="C214"/>
    <s v="P091"/>
    <x v="14"/>
    <x v="1"/>
    <n v="9"/>
    <n v="0.05"/>
    <n v="694046.25"/>
    <x v="98"/>
    <s v="Consumer"/>
    <x v="3"/>
    <n v="13311"/>
    <n v="574247.25"/>
    <x v="4"/>
    <s v="No"/>
    <s v="Express"/>
    <s v="Not Found"/>
    <s v="Standard"/>
    <x v="10"/>
    <n v="16839910"/>
  </r>
  <r>
    <s v="O00597"/>
    <s v="2025-07-15"/>
    <s v="C096"/>
    <s v="P070"/>
    <x v="6"/>
    <x v="3"/>
    <n v="8"/>
    <n v="0.2"/>
    <n v="366995.20000000001"/>
    <x v="20"/>
    <s v="Consumer"/>
    <x v="1"/>
    <n v="66631"/>
    <n v="-166052.79999999999"/>
    <x v="10"/>
    <s v="No"/>
    <s v="Express"/>
    <s v="Not Found"/>
    <s v="Standard"/>
    <x v="20"/>
    <n v="17350666"/>
  </r>
  <r>
    <s v="O00598"/>
    <s v="2025-02-25"/>
    <s v="C275"/>
    <s v="P093"/>
    <x v="0"/>
    <x v="3"/>
    <n v="9"/>
    <n v="0.2"/>
    <n v="773661.6"/>
    <x v="62"/>
    <s v="SME"/>
    <x v="3"/>
    <n v="27558"/>
    <n v="525639.6"/>
    <x v="5"/>
    <s v="No"/>
    <s v="Express"/>
    <s v="Not Found"/>
    <s v="Standard"/>
    <x v="40"/>
    <n v="11852878"/>
  </r>
  <r>
    <s v="O00599"/>
    <s v="2025-08-20"/>
    <s v="C148"/>
    <s v="P013"/>
    <x v="19"/>
    <x v="0"/>
    <n v="7"/>
    <n v="0.2"/>
    <n v="60793.599999999999"/>
    <x v="187"/>
    <s v="Corporate"/>
    <x v="0"/>
    <n v="27039"/>
    <n v="-128479.4"/>
    <x v="3"/>
    <s v="No"/>
    <s v="Express"/>
    <s v="Not Found"/>
    <s v="Standard"/>
    <x v="54"/>
    <n v="19336654"/>
  </r>
  <r>
    <s v="O00600"/>
    <s v="2025-09-09"/>
    <s v="C219"/>
    <s v="P083"/>
    <x v="9"/>
    <x v="2"/>
    <n v="2"/>
    <n v="0.1"/>
    <n v="234765"/>
    <x v="127"/>
    <s v="SME"/>
    <x v="3"/>
    <n v="73889"/>
    <n v="86987"/>
    <x v="2"/>
    <s v="No"/>
    <s v="Pickup"/>
    <s v="Not Found"/>
    <s v="Standard"/>
    <x v="58"/>
    <n v="7254801"/>
  </r>
  <r>
    <s v="O00601"/>
    <s v="2025-02-01"/>
    <s v="C010"/>
    <s v="P078"/>
    <x v="11"/>
    <x v="3"/>
    <n v="1"/>
    <n v="0.1"/>
    <n v="42081.3"/>
    <x v="204"/>
    <s v="SME"/>
    <x v="0"/>
    <n v="53072"/>
    <n v="-10990.699999999997"/>
    <x v="5"/>
    <s v="No"/>
    <s v="Standard"/>
    <s v="Not Found"/>
    <s v="Standard"/>
    <x v="69"/>
    <n v="18500989"/>
  </r>
  <r>
    <s v="O00602"/>
    <s v="2025-09-02"/>
    <s v="C275"/>
    <s v="P059"/>
    <x v="9"/>
    <x v="4"/>
    <n v="8"/>
    <n v="0.05"/>
    <n v="817030.4"/>
    <x v="62"/>
    <s v="SME"/>
    <x v="2"/>
    <n v="78122"/>
    <n v="192054.40000000002"/>
    <x v="2"/>
    <s v="No"/>
    <s v="Pickup"/>
    <s v="Not Found"/>
    <s v="Standard"/>
    <x v="21"/>
    <n v="7254801"/>
  </r>
  <r>
    <s v="O00603"/>
    <s v="2025-12-10"/>
    <s v="C294"/>
    <s v="P004"/>
    <x v="14"/>
    <x v="2"/>
    <n v="6"/>
    <n v="0.2"/>
    <n v="560232"/>
    <x v="170"/>
    <s v="SME"/>
    <x v="3"/>
    <n v="63926"/>
    <n v="176676"/>
    <x v="4"/>
    <s v="No"/>
    <s v="Standard"/>
    <s v="Not Found"/>
    <s v="Standard"/>
    <x v="5"/>
    <n v="16839910"/>
  </r>
  <r>
    <s v="O00604"/>
    <s v="2025-08-04"/>
    <s v="C048"/>
    <s v="P018"/>
    <x v="18"/>
    <x v="4"/>
    <n v="4"/>
    <n v="0.2"/>
    <n v="244137.60000000001"/>
    <x v="69"/>
    <s v="Consumer"/>
    <x v="0"/>
    <n v="74501"/>
    <n v="-53866.399999999994"/>
    <x v="3"/>
    <s v="No"/>
    <s v="Express"/>
    <s v="Not Found"/>
    <s v="Standard"/>
    <x v="96"/>
    <n v="16246424"/>
  </r>
  <r>
    <s v="O00605"/>
    <s v="2025-11-18"/>
    <s v="C258"/>
    <s v="P046"/>
    <x v="15"/>
    <x v="2"/>
    <n v="10"/>
    <n v="0.2"/>
    <n v="481152"/>
    <x v="241"/>
    <s v="Corporate"/>
    <x v="3"/>
    <n v="24464"/>
    <n v="236512"/>
    <x v="8"/>
    <s v="No"/>
    <s v="Pickup"/>
    <s v="Not Found"/>
    <s v="Standard"/>
    <x v="93"/>
    <n v="15141830"/>
  </r>
  <r>
    <s v="O00606"/>
    <s v="2025-01-05"/>
    <s v="C065"/>
    <s v="P095"/>
    <x v="7"/>
    <x v="1"/>
    <n v="9"/>
    <n v="0"/>
    <n v="560043"/>
    <x v="130"/>
    <s v="Corporate"/>
    <x v="2"/>
    <n v="70588"/>
    <n v="-75249"/>
    <x v="6"/>
    <s v="No"/>
    <s v="Express"/>
    <s v="Not Found"/>
    <s v="Standard"/>
    <x v="57"/>
    <n v="14265630"/>
  </r>
  <r>
    <s v="O00607"/>
    <s v="2025-09-23"/>
    <s v="C086"/>
    <s v="P086"/>
    <x v="2"/>
    <x v="4"/>
    <n v="9"/>
    <n v="0"/>
    <n v="1083159"/>
    <x v="44"/>
    <s v="SME"/>
    <x v="1"/>
    <n v="41456"/>
    <n v="710055"/>
    <x v="2"/>
    <s v="No"/>
    <s v="Pickup"/>
    <s v="Not Found"/>
    <s v="High Value"/>
    <x v="44"/>
    <n v="7094914"/>
  </r>
  <r>
    <s v="O00608"/>
    <s v="2025-12-07"/>
    <s v="C130"/>
    <s v="P084"/>
    <x v="5"/>
    <x v="1"/>
    <n v="2"/>
    <n v="0.1"/>
    <n v="181380.6"/>
    <x v="208"/>
    <s v="Consumer"/>
    <x v="3"/>
    <n v="46035"/>
    <n v="89310.6"/>
    <x v="4"/>
    <s v="No"/>
    <s v="Express"/>
    <s v="Not Found"/>
    <s v="Standard"/>
    <x v="35"/>
    <n v="11319839"/>
  </r>
  <r>
    <s v="O00609"/>
    <s v="2025-07-15"/>
    <s v="C169"/>
    <s v="P005"/>
    <x v="7"/>
    <x v="3"/>
    <n v="4"/>
    <n v="0"/>
    <n v="256216"/>
    <x v="56"/>
    <s v="SME"/>
    <x v="0"/>
    <n v="3310"/>
    <n v="242976"/>
    <x v="10"/>
    <s v="No"/>
    <s v="Pickup"/>
    <s v="Not Found"/>
    <s v="Standard"/>
    <x v="77"/>
    <n v="14265630"/>
  </r>
  <r>
    <s v="O00610"/>
    <s v="2025-01-14"/>
    <s v="C149"/>
    <s v="P042"/>
    <x v="6"/>
    <x v="0"/>
    <n v="8"/>
    <n v="0.05"/>
    <n v="92112"/>
    <x v="13"/>
    <s v="SME"/>
    <x v="3"/>
    <n v="12456"/>
    <n v="-7536"/>
    <x v="6"/>
    <s v="No"/>
    <s v="Express"/>
    <s v="Not Found"/>
    <s v="Standard"/>
    <x v="62"/>
    <n v="17350666"/>
  </r>
  <r>
    <s v="O00611"/>
    <s v="2025-09-01"/>
    <s v="C044"/>
    <s v="P086"/>
    <x v="6"/>
    <x v="2"/>
    <n v="5"/>
    <n v="0.2"/>
    <n v="303160"/>
    <x v="10"/>
    <s v="Consumer"/>
    <x v="1"/>
    <n v="41456"/>
    <n v="95880"/>
    <x v="2"/>
    <s v="No"/>
    <s v="Standard"/>
    <s v="Not Found"/>
    <s v="Standard"/>
    <x v="44"/>
    <n v="17350666"/>
  </r>
  <r>
    <s v="O00612"/>
    <s v="2025-01-01"/>
    <s v="C140"/>
    <s v="P028"/>
    <x v="4"/>
    <x v="1"/>
    <n v="8"/>
    <n v="0.15"/>
    <n v="897362"/>
    <x v="70"/>
    <s v="Consumer"/>
    <x v="1"/>
    <n v="35454"/>
    <n v="613730"/>
    <x v="6"/>
    <s v="Yes"/>
    <s v="Pickup"/>
    <s v="Not Found"/>
    <s v="Standard"/>
    <x v="85"/>
    <n v="6291486"/>
  </r>
  <r>
    <s v="O00613"/>
    <s v="2025-01-21"/>
    <s v="C276"/>
    <s v="P088"/>
    <x v="2"/>
    <x v="1"/>
    <n v="8"/>
    <n v="0.2"/>
    <n v="738540.8"/>
    <x v="107"/>
    <s v="Consumer"/>
    <x v="0"/>
    <n v="75432"/>
    <n v="135084.80000000005"/>
    <x v="6"/>
    <s v="No"/>
    <s v="Standard"/>
    <s v="Not Found"/>
    <s v="Standard"/>
    <x v="43"/>
    <n v="7094914"/>
  </r>
  <r>
    <s v="O00614"/>
    <s v="2025-04-19"/>
    <s v="C005"/>
    <s v="P058"/>
    <x v="10"/>
    <x v="0"/>
    <n v="3"/>
    <n v="0.15"/>
    <n v="337398.15"/>
    <x v="180"/>
    <s v="Corporate"/>
    <x v="3"/>
    <n v="66106"/>
    <n v="139080.15000000002"/>
    <x v="1"/>
    <s v="No"/>
    <s v="Standard"/>
    <s v="Not Found"/>
    <s v="Standard"/>
    <x v="42"/>
    <n v="8592536"/>
  </r>
  <r>
    <s v="O00615"/>
    <s v="2025-02-24"/>
    <s v="C164"/>
    <s v="P018"/>
    <x v="9"/>
    <x v="0"/>
    <n v="10"/>
    <n v="0"/>
    <n v="1179630"/>
    <x v="252"/>
    <s v="Consumer"/>
    <x v="0"/>
    <n v="74501"/>
    <n v="434620"/>
    <x v="5"/>
    <s v="No"/>
    <s v="Express"/>
    <s v="Not Found"/>
    <s v="High Value"/>
    <x v="96"/>
    <n v="7254801"/>
  </r>
  <r>
    <s v="O00616"/>
    <s v="2025-03-19"/>
    <s v="C270"/>
    <s v="P014"/>
    <x v="7"/>
    <x v="0"/>
    <n v="2"/>
    <n v="0.2"/>
    <n v="102905.60000000001"/>
    <x v="257"/>
    <s v="Corporate"/>
    <x v="2"/>
    <n v="51783"/>
    <n v="-660.39999999999418"/>
    <x v="7"/>
    <s v="No"/>
    <s v="Express"/>
    <s v="Not Found"/>
    <s v="Standard"/>
    <x v="80"/>
    <n v="14265630"/>
  </r>
  <r>
    <s v="O00617"/>
    <s v="2025-03-12"/>
    <s v="C015"/>
    <s v="P004"/>
    <x v="5"/>
    <x v="2"/>
    <n v="7"/>
    <n v="0.1"/>
    <n v="923088.6"/>
    <x v="54"/>
    <s v="Consumer"/>
    <x v="3"/>
    <n v="63926"/>
    <n v="475606.6"/>
    <x v="7"/>
    <s v="No"/>
    <s v="Pickup"/>
    <s v="Not Found"/>
    <s v="Standard"/>
    <x v="5"/>
    <n v="11319839"/>
  </r>
  <r>
    <s v="O00618"/>
    <s v="2025-09-02"/>
    <s v="C042"/>
    <s v="P002"/>
    <x v="3"/>
    <x v="3"/>
    <n v="7"/>
    <n v="0.15"/>
    <n v="476380.8"/>
    <x v="186"/>
    <s v="Corporate"/>
    <x v="2"/>
    <n v="57647"/>
    <n v="72851.799999999988"/>
    <x v="2"/>
    <s v="No"/>
    <s v="Express"/>
    <s v="Not Found"/>
    <s v="Standard"/>
    <x v="2"/>
    <n v="19619177"/>
  </r>
  <r>
    <s v="O00619"/>
    <s v="2025-09-13"/>
    <s v="C051"/>
    <s v="P069"/>
    <x v="17"/>
    <x v="1"/>
    <n v="6"/>
    <n v="0.15"/>
    <n v="643079.4"/>
    <x v="26"/>
    <s v="Consumer"/>
    <x v="3"/>
    <n v="5129"/>
    <n v="612305.4"/>
    <x v="2"/>
    <s v="No"/>
    <s v="Express"/>
    <s v="Not Found"/>
    <s v="Standard"/>
    <x v="73"/>
    <n v="10652665"/>
  </r>
  <r>
    <s v="O00620"/>
    <s v="2025-12-01"/>
    <s v="C029"/>
    <s v="P008"/>
    <x v="14"/>
    <x v="0"/>
    <n v="3"/>
    <n v="0.1"/>
    <n v="85249.8"/>
    <x v="96"/>
    <s v="Consumer"/>
    <x v="0"/>
    <n v="10109"/>
    <n v="54922.8"/>
    <x v="4"/>
    <s v="No"/>
    <s v="Standard"/>
    <s v="Not Found"/>
    <s v="Standard"/>
    <x v="55"/>
    <n v="16839910"/>
  </r>
  <r>
    <s v="O00621"/>
    <s v="2025-07-30"/>
    <s v="C275"/>
    <s v="P015"/>
    <x v="6"/>
    <x v="3"/>
    <n v="6"/>
    <n v="0.15"/>
    <n v="524106.6"/>
    <x v="62"/>
    <s v="SME"/>
    <x v="3"/>
    <n v="12010"/>
    <n v="452046.6"/>
    <x v="10"/>
    <s v="No"/>
    <s v="Express"/>
    <s v="Not Found"/>
    <s v="Standard"/>
    <x v="75"/>
    <n v="17350666"/>
  </r>
  <r>
    <s v="O00622"/>
    <s v="2025-05-27"/>
    <s v="C187"/>
    <s v="P050"/>
    <x v="2"/>
    <x v="2"/>
    <n v="3"/>
    <n v="0.15"/>
    <n v="126816.6"/>
    <x v="104"/>
    <s v="Corporate"/>
    <x v="0"/>
    <n v="22542"/>
    <n v="59190.600000000006"/>
    <x v="0"/>
    <s v="No"/>
    <s v="Standard"/>
    <s v="Not Found"/>
    <s v="Standard"/>
    <x v="39"/>
    <n v="7094914"/>
  </r>
  <r>
    <s v="O00623"/>
    <s v="2025-07-20"/>
    <s v="C116"/>
    <s v="P026"/>
    <x v="16"/>
    <x v="1"/>
    <n v="5"/>
    <n v="0.05"/>
    <n v="135251.5"/>
    <x v="177"/>
    <s v="Consumer"/>
    <x v="2"/>
    <n v="7159"/>
    <n v="99456.5"/>
    <x v="10"/>
    <s v="No"/>
    <s v="Standard"/>
    <s v="Not Found"/>
    <s v="Standard"/>
    <x v="11"/>
    <n v="19562258"/>
  </r>
  <r>
    <s v="O00624"/>
    <s v="2025-04-05"/>
    <s v="C185"/>
    <s v="P020"/>
    <x v="15"/>
    <x v="0"/>
    <n v="3"/>
    <n v="0"/>
    <n v="305271"/>
    <x v="233"/>
    <s v="Consumer"/>
    <x v="2"/>
    <n v="35035"/>
    <n v="200166"/>
    <x v="1"/>
    <s v="No"/>
    <s v="Standard"/>
    <s v="Not Found"/>
    <s v="Standard"/>
    <x v="91"/>
    <n v="15141830"/>
  </r>
  <r>
    <s v="O00625"/>
    <s v="2025-04-29"/>
    <s v="C215"/>
    <s v="P092"/>
    <x v="5"/>
    <x v="4"/>
    <n v="3"/>
    <n v="0.2"/>
    <n v="15996"/>
    <x v="19"/>
    <s v="Corporate"/>
    <x v="2"/>
    <n v="4229"/>
    <n v="3309"/>
    <x v="1"/>
    <s v="No"/>
    <s v="Express"/>
    <s v="Not Found"/>
    <s v="Standard"/>
    <x v="23"/>
    <n v="11319839"/>
  </r>
  <r>
    <s v="O00626"/>
    <s v="2025-10-07"/>
    <s v="C094"/>
    <s v="P078"/>
    <x v="12"/>
    <x v="2"/>
    <n v="10"/>
    <n v="0.05"/>
    <n v="525616"/>
    <x v="73"/>
    <s v="SME"/>
    <x v="0"/>
    <n v="53072"/>
    <n v="-5104"/>
    <x v="11"/>
    <s v="No"/>
    <s v="Pickup"/>
    <s v="Not Found"/>
    <s v="Standard"/>
    <x v="69"/>
    <n v="8698154"/>
  </r>
  <r>
    <s v="O00627"/>
    <s v="2025-04-25"/>
    <s v="C011"/>
    <s v="P061"/>
    <x v="4"/>
    <x v="1"/>
    <n v="4"/>
    <n v="0.15"/>
    <n v="201463.6"/>
    <x v="85"/>
    <s v="SME"/>
    <x v="3"/>
    <n v="26900"/>
    <n v="93863.6"/>
    <x v="1"/>
    <s v="No"/>
    <s v="Express"/>
    <s v="Not Found"/>
    <s v="Standard"/>
    <x v="59"/>
    <n v="6291486"/>
  </r>
  <r>
    <s v="O00628"/>
    <s v="2025-02-08"/>
    <s v="C071"/>
    <s v="P073"/>
    <x v="15"/>
    <x v="3"/>
    <n v="1"/>
    <n v="0.15"/>
    <n v="65120.2"/>
    <x v="1"/>
    <s v="SME"/>
    <x v="0"/>
    <n v="48520"/>
    <n v="16600.199999999997"/>
    <x v="5"/>
    <s v="No"/>
    <s v="Express"/>
    <s v="Not Found"/>
    <s v="Standard"/>
    <x v="99"/>
    <n v="15141830"/>
  </r>
  <r>
    <s v="O00629"/>
    <s v="2025-03-23"/>
    <s v="C058"/>
    <s v="P066"/>
    <x v="10"/>
    <x v="3"/>
    <n v="9"/>
    <n v="0.1"/>
    <n v="960238.8"/>
    <x v="75"/>
    <s v="SME"/>
    <x v="0"/>
    <n v="51071"/>
    <n v="500599.80000000005"/>
    <x v="7"/>
    <s v="Yes"/>
    <s v="Express"/>
    <s v="Not Found"/>
    <s v="Standard"/>
    <x v="97"/>
    <n v="8592536"/>
  </r>
  <r>
    <s v="O00630"/>
    <s v="2025-06-26"/>
    <s v="C129"/>
    <s v="P057"/>
    <x v="3"/>
    <x v="2"/>
    <n v="10"/>
    <n v="0.2"/>
    <n v="428544"/>
    <x v="97"/>
    <s v="Corporate"/>
    <x v="3"/>
    <n v="18283"/>
    <n v="245714"/>
    <x v="9"/>
    <s v="No"/>
    <s v="Pickup"/>
    <s v="Not Found"/>
    <s v="Standard"/>
    <x v="63"/>
    <n v="19619177"/>
  </r>
  <r>
    <s v="O00631"/>
    <s v="2025-04-27"/>
    <s v="C232"/>
    <s v="P098"/>
    <x v="0"/>
    <x v="4"/>
    <n v="8"/>
    <n v="0"/>
    <n v="756336"/>
    <x v="136"/>
    <s v="Corporate"/>
    <x v="3"/>
    <n v="77841"/>
    <n v="133608"/>
    <x v="1"/>
    <s v="No"/>
    <s v="Pickup"/>
    <s v="Not Found"/>
    <s v="Standard"/>
    <x v="53"/>
    <n v="11852878"/>
  </r>
  <r>
    <s v="O00632"/>
    <s v="2025-04-03"/>
    <s v="C220"/>
    <s v="P056"/>
    <x v="5"/>
    <x v="2"/>
    <n v="5"/>
    <n v="0.1"/>
    <n v="481815"/>
    <x v="258"/>
    <s v="SME"/>
    <x v="0"/>
    <n v="48953"/>
    <n v="237050"/>
    <x v="1"/>
    <s v="No"/>
    <s v="Pickup"/>
    <s v="Not Found"/>
    <s v="Standard"/>
    <x v="6"/>
    <n v="11319839"/>
  </r>
  <r>
    <s v="O00633"/>
    <s v="2025-01-20"/>
    <s v="C039"/>
    <s v="P003"/>
    <x v="17"/>
    <x v="2"/>
    <n v="7"/>
    <n v="0.05"/>
    <n v="471990.4"/>
    <x v="194"/>
    <s v="Corporate"/>
    <x v="0"/>
    <n v="44361"/>
    <n v="161463.40000000002"/>
    <x v="6"/>
    <s v="No"/>
    <s v="Express"/>
    <s v="Not Found"/>
    <s v="Standard"/>
    <x v="92"/>
    <n v="10652665"/>
  </r>
  <r>
    <s v="O00634"/>
    <s v="2025-06-18"/>
    <s v="C168"/>
    <s v="P043"/>
    <x v="0"/>
    <x v="3"/>
    <n v="10"/>
    <n v="0.15"/>
    <n v="594354"/>
    <x v="0"/>
    <s v="SME"/>
    <x v="0"/>
    <n v="79600"/>
    <n v="-201646"/>
    <x v="9"/>
    <s v="No"/>
    <s v="Pickup"/>
    <s v="Not Found"/>
    <s v="Standard"/>
    <x v="14"/>
    <n v="11852878"/>
  </r>
  <r>
    <s v="O00635"/>
    <s v="2025-02-15"/>
    <s v="C026"/>
    <s v="P075"/>
    <x v="11"/>
    <x v="3"/>
    <n v="3"/>
    <n v="0.05"/>
    <n v="127551.75"/>
    <x v="86"/>
    <s v="SME"/>
    <x v="0"/>
    <n v="48118"/>
    <n v="-16802.25"/>
    <x v="5"/>
    <s v="No"/>
    <s v="Standard"/>
    <s v="Not Found"/>
    <s v="Standard"/>
    <x v="51"/>
    <n v="18500989"/>
  </r>
  <r>
    <s v="O00636"/>
    <s v="2025-01-02"/>
    <s v="C164"/>
    <s v="P001"/>
    <x v="16"/>
    <x v="0"/>
    <n v="10"/>
    <n v="0.2"/>
    <n v="626792"/>
    <x v="252"/>
    <s v="Consumer"/>
    <x v="2"/>
    <n v="77766"/>
    <n v="-150868"/>
    <x v="6"/>
    <s v="No"/>
    <s v="Standard"/>
    <s v="Not Found"/>
    <s v="Standard"/>
    <x v="87"/>
    <n v="19562258"/>
  </r>
  <r>
    <s v="O00637"/>
    <s v="2025-03-03"/>
    <s v="C024"/>
    <s v="P094"/>
    <x v="1"/>
    <x v="1"/>
    <n v="1"/>
    <n v="0.2"/>
    <n v="97533.6"/>
    <x v="89"/>
    <s v="SME"/>
    <x v="1"/>
    <n v="55008"/>
    <n v="42525.600000000006"/>
    <x v="7"/>
    <s v="No"/>
    <s v="Pickup"/>
    <s v="Not Found"/>
    <s v="Standard"/>
    <x v="1"/>
    <n v="11347243"/>
  </r>
  <r>
    <s v="O00638"/>
    <s v="2025-04-06"/>
    <s v="C264"/>
    <s v="P090"/>
    <x v="15"/>
    <x v="4"/>
    <n v="1"/>
    <n v="0.1"/>
    <n v="36882"/>
    <x v="259"/>
    <s v="Corporate"/>
    <x v="1"/>
    <n v="24518"/>
    <n v="12364"/>
    <x v="1"/>
    <s v="No"/>
    <s v="Express"/>
    <s v="Not Found"/>
    <s v="Standard"/>
    <x v="4"/>
    <n v="15141830"/>
  </r>
  <r>
    <s v="O00639"/>
    <s v="2025-12-30"/>
    <s v="C185"/>
    <s v="P004"/>
    <x v="6"/>
    <x v="0"/>
    <n v="2"/>
    <n v="0.1"/>
    <n v="67599"/>
    <x v="233"/>
    <s v="Consumer"/>
    <x v="3"/>
    <n v="63926"/>
    <n v="-60253"/>
    <x v="4"/>
    <s v="No"/>
    <s v="Express"/>
    <s v="Not Found"/>
    <s v="Standard"/>
    <x v="5"/>
    <n v="17350666"/>
  </r>
  <r>
    <s v="O00640"/>
    <s v="2025-03-03"/>
    <s v="C099"/>
    <s v="P010"/>
    <x v="16"/>
    <x v="0"/>
    <n v="1"/>
    <n v="0"/>
    <n v="5338"/>
    <x v="39"/>
    <s v="Consumer"/>
    <x v="1"/>
    <n v="13676"/>
    <n v="-8338"/>
    <x v="7"/>
    <s v="No"/>
    <s v="Express"/>
    <s v="Not Found"/>
    <s v="Standard"/>
    <x v="88"/>
    <n v="19562258"/>
  </r>
  <r>
    <s v="O00641"/>
    <s v="2025-05-16"/>
    <s v="C026"/>
    <s v="P089"/>
    <x v="4"/>
    <x v="4"/>
    <n v="6"/>
    <n v="0"/>
    <n v="412788"/>
    <x v="86"/>
    <s v="SME"/>
    <x v="0"/>
    <n v="55764"/>
    <n v="78204"/>
    <x v="0"/>
    <s v="No"/>
    <s v="Standard"/>
    <s v="Not Found"/>
    <s v="Standard"/>
    <x v="27"/>
    <n v="6291486"/>
  </r>
  <r>
    <s v="O00642"/>
    <s v="2025-08-14"/>
    <s v="C256"/>
    <s v="P059"/>
    <x v="19"/>
    <x v="4"/>
    <n v="5"/>
    <n v="0.05"/>
    <n v="205998"/>
    <x v="217"/>
    <s v="Corporate"/>
    <x v="2"/>
    <n v="78122"/>
    <n v="-184612"/>
    <x v="3"/>
    <s v="No"/>
    <s v="Express"/>
    <s v="Not Found"/>
    <s v="Standard"/>
    <x v="21"/>
    <n v="19336654"/>
  </r>
  <r>
    <s v="O00643"/>
    <s v="2025-04-09"/>
    <s v="C160"/>
    <s v="P050"/>
    <x v="18"/>
    <x v="4"/>
    <n v="9"/>
    <n v="0.1"/>
    <n v="1198152"/>
    <x v="223"/>
    <s v="Corporate"/>
    <x v="0"/>
    <n v="22542"/>
    <n v="995274"/>
    <x v="1"/>
    <s v="No"/>
    <s v="Standard"/>
    <s v="Not Found"/>
    <s v="High Value"/>
    <x v="39"/>
    <n v="16246424"/>
  </r>
  <r>
    <s v="O00644"/>
    <s v="2025-11-29"/>
    <s v="C036"/>
    <s v="P080"/>
    <x v="12"/>
    <x v="0"/>
    <n v="10"/>
    <n v="0.1"/>
    <n v="533259"/>
    <x v="260"/>
    <s v="SME"/>
    <x v="2"/>
    <n v="32671"/>
    <n v="206549"/>
    <x v="8"/>
    <s v="No"/>
    <s v="Standard"/>
    <s v="Not Found"/>
    <s v="Standard"/>
    <x v="26"/>
    <n v="8698154"/>
  </r>
  <r>
    <s v="O00645"/>
    <s v="2025-01-11"/>
    <s v="C244"/>
    <s v="P030"/>
    <x v="8"/>
    <x v="3"/>
    <n v="4"/>
    <n v="0.05"/>
    <n v="191223.6"/>
    <x v="261"/>
    <s v="Corporate"/>
    <x v="3"/>
    <n v="28523"/>
    <n v="77131.600000000006"/>
    <x v="6"/>
    <s v="No"/>
    <s v="Standard"/>
    <s v="Not Found"/>
    <s v="Standard"/>
    <x v="12"/>
    <n v="19473459"/>
  </r>
  <r>
    <s v="O00646"/>
    <s v="2025-12-13"/>
    <s v="C034"/>
    <s v="P077"/>
    <x v="5"/>
    <x v="3"/>
    <n v="7"/>
    <n v="0.15"/>
    <n v="843579.1"/>
    <x v="78"/>
    <s v="Corporate"/>
    <x v="3"/>
    <n v="9813"/>
    <n v="774888.1"/>
    <x v="4"/>
    <s v="No"/>
    <s v="Pickup"/>
    <s v="Not Found"/>
    <s v="Standard"/>
    <x v="98"/>
    <n v="11319839"/>
  </r>
  <r>
    <s v="O00647"/>
    <s v="2025-10-31"/>
    <s v="C205"/>
    <s v="P024"/>
    <x v="6"/>
    <x v="3"/>
    <n v="3"/>
    <n v="0.1"/>
    <n v="55881.9"/>
    <x v="183"/>
    <s v="Corporate"/>
    <x v="3"/>
    <n v="20831"/>
    <n v="-6611.0999999999985"/>
    <x v="11"/>
    <s v="No"/>
    <s v="Pickup"/>
    <s v="Not Found"/>
    <s v="Standard"/>
    <x v="16"/>
    <n v="17350666"/>
  </r>
  <r>
    <s v="O00648"/>
    <s v="2025-07-25"/>
    <s v="C169"/>
    <s v="P031"/>
    <x v="1"/>
    <x v="3"/>
    <n v="8"/>
    <n v="0.2"/>
    <n v="668812.80000000005"/>
    <x v="56"/>
    <s v="SME"/>
    <x v="1"/>
    <n v="53062"/>
    <n v="244316.80000000005"/>
    <x v="10"/>
    <s v="Yes"/>
    <s v="Express"/>
    <s v="Not Found"/>
    <s v="Standard"/>
    <x v="81"/>
    <n v="11347243"/>
  </r>
  <r>
    <s v="O00649"/>
    <s v="2025-04-29"/>
    <s v="C259"/>
    <s v="P009"/>
    <x v="6"/>
    <x v="1"/>
    <n v="9"/>
    <n v="0.05"/>
    <n v="1137697.2"/>
    <x v="198"/>
    <s v="Consumer"/>
    <x v="1"/>
    <n v="8587"/>
    <n v="1060414.2"/>
    <x v="1"/>
    <s v="No"/>
    <s v="Express"/>
    <s v="Not Found"/>
    <s v="High Value"/>
    <x v="33"/>
    <n v="17350666"/>
  </r>
  <r>
    <s v="O00650"/>
    <s v="2025-12-29"/>
    <s v="C219"/>
    <s v="P048"/>
    <x v="13"/>
    <x v="2"/>
    <n v="1"/>
    <n v="0.15"/>
    <n v="113924.65"/>
    <x v="127"/>
    <s v="SME"/>
    <x v="1"/>
    <n v="23271"/>
    <n v="90653.65"/>
    <x v="4"/>
    <s v="No"/>
    <s v="Express"/>
    <s v="Not Found"/>
    <s v="Standard"/>
    <x v="29"/>
    <n v="5886694"/>
  </r>
  <r>
    <s v="O00651"/>
    <s v="2025-05-23"/>
    <s v="C029"/>
    <s v="P031"/>
    <x v="18"/>
    <x v="4"/>
    <n v="10"/>
    <n v="0.1"/>
    <n v="656442"/>
    <x v="96"/>
    <s v="Consumer"/>
    <x v="1"/>
    <n v="53062"/>
    <n v="125822"/>
    <x v="0"/>
    <s v="No"/>
    <s v="Express"/>
    <s v="Not Found"/>
    <s v="Standard"/>
    <x v="81"/>
    <n v="16246424"/>
  </r>
  <r>
    <s v="O00652"/>
    <s v="2025-09-08"/>
    <s v="C284"/>
    <s v="P012"/>
    <x v="17"/>
    <x v="0"/>
    <n v="7"/>
    <n v="0.1"/>
    <n v="358047.9"/>
    <x v="61"/>
    <s v="SME"/>
    <x v="2"/>
    <n v="48408"/>
    <n v="19191.900000000023"/>
    <x v="2"/>
    <s v="No"/>
    <s v="Standard"/>
    <s v="Not Found"/>
    <s v="Standard"/>
    <x v="78"/>
    <n v="10652665"/>
  </r>
  <r>
    <s v="O00653"/>
    <s v="2025-01-31"/>
    <s v="C094"/>
    <s v="P035"/>
    <x v="14"/>
    <x v="1"/>
    <n v="2"/>
    <n v="0.05"/>
    <n v="279320.90000000002"/>
    <x v="73"/>
    <s v="SME"/>
    <x v="0"/>
    <n v="31758"/>
    <n v="215804.90000000002"/>
    <x v="6"/>
    <s v="No"/>
    <s v="Standard"/>
    <s v="Not Found"/>
    <s v="Standard"/>
    <x v="47"/>
    <n v="16839910"/>
  </r>
  <r>
    <s v="O00654"/>
    <s v="2025-12-06"/>
    <s v="C137"/>
    <s v="P041"/>
    <x v="0"/>
    <x v="3"/>
    <n v="1"/>
    <n v="0"/>
    <n v="142113"/>
    <x v="175"/>
    <s v="Corporate"/>
    <x v="0"/>
    <n v="21756"/>
    <n v="120357"/>
    <x v="4"/>
    <s v="No"/>
    <s v="Express"/>
    <s v="Not Found"/>
    <s v="Standard"/>
    <x v="45"/>
    <n v="11852878"/>
  </r>
  <r>
    <s v="O00655"/>
    <s v="2025-10-25"/>
    <s v="C160"/>
    <s v="P034"/>
    <x v="13"/>
    <x v="3"/>
    <n v="8"/>
    <n v="0.05"/>
    <n v="650917.19999999995"/>
    <x v="223"/>
    <s v="Corporate"/>
    <x v="0"/>
    <n v="18655"/>
    <n v="501677.19999999995"/>
    <x v="11"/>
    <s v="No"/>
    <s v="Standard"/>
    <s v="Not Found"/>
    <s v="Standard"/>
    <x v="3"/>
    <n v="5886694"/>
  </r>
  <r>
    <s v="O00656"/>
    <s v="2025-06-12"/>
    <s v="C159"/>
    <s v="P094"/>
    <x v="3"/>
    <x v="0"/>
    <n v="10"/>
    <n v="0.2"/>
    <n v="227848"/>
    <x v="262"/>
    <s v="SME"/>
    <x v="1"/>
    <n v="55008"/>
    <n v="-322232"/>
    <x v="9"/>
    <s v="No"/>
    <s v="Standard"/>
    <s v="Not Found"/>
    <s v="Standard"/>
    <x v="1"/>
    <n v="19619177"/>
  </r>
  <r>
    <s v="O00657"/>
    <s v="2025-05-28"/>
    <s v="C169"/>
    <s v="P062"/>
    <x v="16"/>
    <x v="0"/>
    <n v="7"/>
    <n v="0.05"/>
    <n v="429543.45"/>
    <x v="56"/>
    <s v="SME"/>
    <x v="3"/>
    <n v="28606"/>
    <n v="229301.45"/>
    <x v="0"/>
    <s v="No"/>
    <s v="Pickup"/>
    <s v="Not Found"/>
    <s v="Standard"/>
    <x v="50"/>
    <n v="19562258"/>
  </r>
  <r>
    <s v="O00658"/>
    <s v="2025-12-06"/>
    <s v="C064"/>
    <s v="P035"/>
    <x v="6"/>
    <x v="1"/>
    <n v="1"/>
    <n v="0"/>
    <n v="123783"/>
    <x v="132"/>
    <s v="Corporate"/>
    <x v="0"/>
    <n v="31758"/>
    <n v="92025"/>
    <x v="4"/>
    <s v="No"/>
    <s v="Express"/>
    <s v="Not Found"/>
    <s v="Standard"/>
    <x v="47"/>
    <n v="17350666"/>
  </r>
  <r>
    <s v="O00659"/>
    <s v="2025-05-27"/>
    <s v="C236"/>
    <s v="P058"/>
    <x v="0"/>
    <x v="4"/>
    <n v="4"/>
    <n v="0.15"/>
    <n v="152571.6"/>
    <x v="231"/>
    <s v="Corporate"/>
    <x v="3"/>
    <n v="66106"/>
    <n v="-111852.4"/>
    <x v="0"/>
    <s v="No"/>
    <s v="Express"/>
    <s v="Not Found"/>
    <s v="Standard"/>
    <x v="42"/>
    <n v="11852878"/>
  </r>
  <r>
    <s v="O00660"/>
    <s v="2025-10-18"/>
    <s v="C065"/>
    <s v="P099"/>
    <x v="13"/>
    <x v="1"/>
    <n v="5"/>
    <n v="0.15"/>
    <n v="533672.5"/>
    <x v="130"/>
    <s v="Corporate"/>
    <x v="0"/>
    <n v="11009"/>
    <n v="478627.5"/>
    <x v="11"/>
    <s v="No"/>
    <s v="Pickup"/>
    <s v="Not Found"/>
    <s v="Standard"/>
    <x v="90"/>
    <n v="5886694"/>
  </r>
  <r>
    <s v="O00661"/>
    <s v="2025-08-24"/>
    <s v="C038"/>
    <s v="P062"/>
    <x v="14"/>
    <x v="0"/>
    <n v="8"/>
    <n v="0.15"/>
    <n v="213520"/>
    <x v="106"/>
    <s v="Corporate"/>
    <x v="3"/>
    <n v="28606"/>
    <n v="-15328"/>
    <x v="3"/>
    <s v="No"/>
    <s v="Standard"/>
    <s v="Not Found"/>
    <s v="Standard"/>
    <x v="50"/>
    <n v="16839910"/>
  </r>
  <r>
    <s v="O00662"/>
    <s v="2025-08-03"/>
    <s v="C244"/>
    <s v="P016"/>
    <x v="6"/>
    <x v="4"/>
    <n v="7"/>
    <n v="0.1"/>
    <n v="635348.69999999995"/>
    <x v="261"/>
    <s v="Corporate"/>
    <x v="0"/>
    <n v="29153"/>
    <n v="431277.69999999995"/>
    <x v="3"/>
    <s v="No"/>
    <s v="Express"/>
    <s v="Not Found"/>
    <s v="Standard"/>
    <x v="79"/>
    <n v="17350666"/>
  </r>
  <r>
    <s v="O00663"/>
    <s v="2025-01-01"/>
    <s v="C091"/>
    <s v="P035"/>
    <x v="5"/>
    <x v="4"/>
    <n v="3"/>
    <n v="0.1"/>
    <n v="339516.9"/>
    <x v="201"/>
    <s v="Consumer"/>
    <x v="0"/>
    <n v="31758"/>
    <n v="244242.90000000002"/>
    <x v="6"/>
    <s v="No"/>
    <s v="Standard"/>
    <s v="Not Found"/>
    <s v="Standard"/>
    <x v="47"/>
    <n v="11319839"/>
  </r>
  <r>
    <s v="O00664"/>
    <s v="2025-12-28"/>
    <s v="C130"/>
    <s v="P090"/>
    <x v="17"/>
    <x v="0"/>
    <n v="3"/>
    <n v="0"/>
    <n v="72627"/>
    <x v="208"/>
    <s v="Consumer"/>
    <x v="1"/>
    <n v="24518"/>
    <n v="-927"/>
    <x v="4"/>
    <s v="No"/>
    <s v="Standard"/>
    <s v="Not Found"/>
    <s v="Standard"/>
    <x v="4"/>
    <n v="10652665"/>
  </r>
  <r>
    <s v="O00665"/>
    <s v="2025-04-30"/>
    <s v="C040"/>
    <s v="P038"/>
    <x v="9"/>
    <x v="2"/>
    <n v="8"/>
    <n v="0"/>
    <n v="1096416"/>
    <x v="212"/>
    <s v="Corporate"/>
    <x v="2"/>
    <n v="54711"/>
    <n v="658728"/>
    <x v="1"/>
    <s v="No"/>
    <s v="Standard"/>
    <s v="Not Found"/>
    <s v="High Value"/>
    <x v="94"/>
    <n v="7254801"/>
  </r>
  <r>
    <s v="O00666"/>
    <s v="2025-11-20"/>
    <s v="C264"/>
    <s v="P020"/>
    <x v="16"/>
    <x v="2"/>
    <n v="3"/>
    <n v="0.05"/>
    <n v="47572.2"/>
    <x v="259"/>
    <s v="Corporate"/>
    <x v="2"/>
    <n v="35035"/>
    <n v="-57532.800000000003"/>
    <x v="8"/>
    <s v="No"/>
    <s v="Express"/>
    <s v="Not Found"/>
    <s v="Standard"/>
    <x v="91"/>
    <n v="19562258"/>
  </r>
  <r>
    <s v="O00667"/>
    <s v="2025-09-14"/>
    <s v="C097"/>
    <s v="P069"/>
    <x v="10"/>
    <x v="3"/>
    <n v="8"/>
    <n v="0"/>
    <n v="505008"/>
    <x v="111"/>
    <s v="Corporate"/>
    <x v="3"/>
    <n v="5129"/>
    <n v="463976"/>
    <x v="2"/>
    <s v="No"/>
    <s v="Standard"/>
    <s v="Not Found"/>
    <s v="Standard"/>
    <x v="73"/>
    <n v="8592536"/>
  </r>
  <r>
    <s v="O00668"/>
    <s v="2025-07-22"/>
    <s v="C212"/>
    <s v="P088"/>
    <x v="0"/>
    <x v="1"/>
    <n v="9"/>
    <n v="0.2"/>
    <n v="83462.399999999994"/>
    <x v="263"/>
    <s v="Consumer"/>
    <x v="0"/>
    <n v="75432"/>
    <n v="-595425.6"/>
    <x v="10"/>
    <s v="No"/>
    <s v="Standard"/>
    <s v="Not Found"/>
    <s v="Standard"/>
    <x v="43"/>
    <n v="11852878"/>
  </r>
  <r>
    <s v="O00669"/>
    <s v="2025-07-13"/>
    <s v="C121"/>
    <s v="P067"/>
    <x v="16"/>
    <x v="3"/>
    <n v="10"/>
    <n v="0"/>
    <n v="1374930"/>
    <x v="171"/>
    <s v="Corporate"/>
    <x v="0"/>
    <n v="47434"/>
    <n v="900590"/>
    <x v="10"/>
    <s v="No"/>
    <s v="Pickup"/>
    <s v="Not Found"/>
    <s v="High Value"/>
    <x v="22"/>
    <n v="19562258"/>
  </r>
  <r>
    <s v="O00670"/>
    <s v="2025-07-25"/>
    <s v="C141"/>
    <s v="P013"/>
    <x v="0"/>
    <x v="4"/>
    <n v="7"/>
    <n v="0.15"/>
    <n v="334860.05"/>
    <x v="8"/>
    <s v="Consumer"/>
    <x v="0"/>
    <n v="27039"/>
    <n v="145587.04999999999"/>
    <x v="10"/>
    <s v="No"/>
    <s v="Standard"/>
    <s v="Not Found"/>
    <s v="Standard"/>
    <x v="54"/>
    <n v="11852878"/>
  </r>
  <r>
    <s v="O00671"/>
    <s v="2025-02-20"/>
    <s v="C196"/>
    <s v="P053"/>
    <x v="18"/>
    <x v="3"/>
    <n v="8"/>
    <n v="0.1"/>
    <n v="601408.80000000005"/>
    <x v="255"/>
    <s v="SME"/>
    <x v="3"/>
    <n v="44507"/>
    <n v="245352.80000000005"/>
    <x v="5"/>
    <s v="No"/>
    <s v="Express"/>
    <s v="Not Found"/>
    <s v="Standard"/>
    <x v="95"/>
    <n v="16246424"/>
  </r>
  <r>
    <s v="O00672"/>
    <s v="2025-06-12"/>
    <s v="C196"/>
    <s v="P003"/>
    <x v="9"/>
    <x v="3"/>
    <n v="2"/>
    <n v="0.1"/>
    <n v="216820.8"/>
    <x v="255"/>
    <s v="SME"/>
    <x v="0"/>
    <n v="44361"/>
    <n v="128098.79999999999"/>
    <x v="9"/>
    <s v="Yes"/>
    <s v="Pickup"/>
    <s v="Not Found"/>
    <s v="Standard"/>
    <x v="92"/>
    <n v="7254801"/>
  </r>
  <r>
    <s v="O00673"/>
    <s v="2025-08-12"/>
    <s v="C093"/>
    <s v="P068"/>
    <x v="4"/>
    <x v="1"/>
    <n v="1"/>
    <n v="0.1"/>
    <n v="105230.7"/>
    <x v="247"/>
    <s v="SME"/>
    <x v="0"/>
    <n v="34907"/>
    <n v="70323.7"/>
    <x v="3"/>
    <s v="No"/>
    <s v="Standard"/>
    <s v="Not Found"/>
    <s v="Standard"/>
    <x v="19"/>
    <n v="6291486"/>
  </r>
  <r>
    <s v="O00674"/>
    <s v="2025-07-01"/>
    <s v="C061"/>
    <s v="P012"/>
    <x v="14"/>
    <x v="4"/>
    <n v="1"/>
    <n v="0.05"/>
    <n v="45701.65"/>
    <x v="103"/>
    <s v="Consumer"/>
    <x v="2"/>
    <n v="48408"/>
    <n v="-2706.3499999999985"/>
    <x v="10"/>
    <s v="No"/>
    <s v="Express"/>
    <s v="Not Found"/>
    <s v="Standard"/>
    <x v="78"/>
    <n v="16839910"/>
  </r>
  <r>
    <s v="O00675"/>
    <s v="2025-01-31"/>
    <s v="C068"/>
    <s v="P056"/>
    <x v="13"/>
    <x v="0"/>
    <n v="8"/>
    <n v="0.15"/>
    <n v="966858"/>
    <x v="74"/>
    <s v="Consumer"/>
    <x v="0"/>
    <n v="48953"/>
    <n v="575234"/>
    <x v="6"/>
    <s v="Yes"/>
    <s v="Pickup"/>
    <s v="Not Found"/>
    <s v="Standard"/>
    <x v="6"/>
    <n v="5886694"/>
  </r>
  <r>
    <s v="O00676"/>
    <s v="2025-08-13"/>
    <s v="C117"/>
    <s v="P050"/>
    <x v="11"/>
    <x v="0"/>
    <n v="2"/>
    <n v="0"/>
    <n v="241166"/>
    <x v="53"/>
    <s v="Consumer"/>
    <x v="0"/>
    <n v="22542"/>
    <n v="196082"/>
    <x v="3"/>
    <s v="No"/>
    <s v="Standard"/>
    <s v="Not Found"/>
    <s v="Standard"/>
    <x v="39"/>
    <n v="18500989"/>
  </r>
  <r>
    <s v="O00677"/>
    <s v="2025-02-22"/>
    <s v="C175"/>
    <s v="P079"/>
    <x v="16"/>
    <x v="0"/>
    <n v="3"/>
    <n v="0.2"/>
    <n v="153794.4"/>
    <x v="50"/>
    <s v="Consumer"/>
    <x v="1"/>
    <n v="58560"/>
    <n v="-21885.600000000006"/>
    <x v="5"/>
    <s v="No"/>
    <s v="Express"/>
    <s v="Not Found"/>
    <s v="Standard"/>
    <x v="48"/>
    <n v="19562258"/>
  </r>
  <r>
    <s v="O00678"/>
    <s v="2025-05-25"/>
    <s v="C293"/>
    <s v="P020"/>
    <x v="6"/>
    <x v="1"/>
    <n v="8"/>
    <n v="0.2"/>
    <n v="418873.59999999998"/>
    <x v="129"/>
    <s v="Consumer"/>
    <x v="2"/>
    <n v="35035"/>
    <n v="138593.59999999998"/>
    <x v="0"/>
    <s v="No"/>
    <s v="Express"/>
    <s v="Not Found"/>
    <s v="Standard"/>
    <x v="91"/>
    <n v="17350666"/>
  </r>
  <r>
    <s v="O00679"/>
    <s v="2025-05-06"/>
    <s v="C133"/>
    <s v="P021"/>
    <x v="10"/>
    <x v="0"/>
    <n v="9"/>
    <n v="0.05"/>
    <n v="1210594.5"/>
    <x v="116"/>
    <s v="Corporate"/>
    <x v="1"/>
    <n v="39197"/>
    <n v="857821.5"/>
    <x v="0"/>
    <s v="No"/>
    <s v="Standard"/>
    <s v="Not Found"/>
    <s v="High Value"/>
    <x v="17"/>
    <n v="8592536"/>
  </r>
  <r>
    <s v="O00680"/>
    <s v="2025-02-19"/>
    <s v="C239"/>
    <s v="P087"/>
    <x v="0"/>
    <x v="4"/>
    <n v="2"/>
    <n v="0.15"/>
    <n v="201084.5"/>
    <x v="119"/>
    <s v="Corporate"/>
    <x v="1"/>
    <n v="26222"/>
    <n v="148640.5"/>
    <x v="5"/>
    <s v="No"/>
    <s v="Express"/>
    <s v="Not Found"/>
    <s v="Standard"/>
    <x v="82"/>
    <n v="11852878"/>
  </r>
  <r>
    <s v="O00681"/>
    <s v="2025-05-15"/>
    <s v="C176"/>
    <s v="P017"/>
    <x v="13"/>
    <x v="2"/>
    <n v="10"/>
    <n v="0.2"/>
    <n v="882328"/>
    <x v="264"/>
    <s v="Corporate"/>
    <x v="2"/>
    <n v="33642"/>
    <n v="545908"/>
    <x v="0"/>
    <s v="No"/>
    <s v="Standard"/>
    <s v="Not Found"/>
    <s v="Standard"/>
    <x v="49"/>
    <n v="5886694"/>
  </r>
  <r>
    <s v="O00682"/>
    <s v="2025-06-03"/>
    <s v="C124"/>
    <s v="P013"/>
    <x v="12"/>
    <x v="3"/>
    <n v="5"/>
    <n v="0"/>
    <n v="113080"/>
    <x v="243"/>
    <s v="SME"/>
    <x v="0"/>
    <n v="27039"/>
    <n v="-22115"/>
    <x v="9"/>
    <s v="No"/>
    <s v="Standard"/>
    <s v="Not Found"/>
    <s v="Standard"/>
    <x v="54"/>
    <n v="8698154"/>
  </r>
  <r>
    <s v="O00683"/>
    <s v="2025-07-11"/>
    <s v="C034"/>
    <s v="P067"/>
    <x v="10"/>
    <x v="0"/>
    <n v="6"/>
    <n v="0.2"/>
    <n v="248467.20000000001"/>
    <x v="78"/>
    <s v="Corporate"/>
    <x v="0"/>
    <n v="47434"/>
    <n v="-36136.799999999988"/>
    <x v="10"/>
    <s v="No"/>
    <s v="Express"/>
    <s v="Not Found"/>
    <s v="Standard"/>
    <x v="22"/>
    <n v="8592536"/>
  </r>
  <r>
    <s v="O00684"/>
    <s v="2025-03-04"/>
    <s v="C094"/>
    <s v="P075"/>
    <x v="2"/>
    <x v="4"/>
    <n v="8"/>
    <n v="0"/>
    <n v="456224"/>
    <x v="73"/>
    <s v="SME"/>
    <x v="0"/>
    <n v="48118"/>
    <n v="71280"/>
    <x v="7"/>
    <s v="No"/>
    <s v="Express"/>
    <s v="Not Found"/>
    <s v="Standard"/>
    <x v="51"/>
    <n v="7094914"/>
  </r>
  <r>
    <s v="O00685"/>
    <s v="2025-02-21"/>
    <s v="C074"/>
    <s v="P056"/>
    <x v="10"/>
    <x v="2"/>
    <n v="4"/>
    <n v="0.2"/>
    <n v="193820.79999999999"/>
    <x v="179"/>
    <s v="Corporate"/>
    <x v="0"/>
    <n v="48953"/>
    <n v="-1991.2000000000116"/>
    <x v="5"/>
    <s v="No"/>
    <s v="Pickup"/>
    <s v="Not Found"/>
    <s v="Standard"/>
    <x v="6"/>
    <n v="8592536"/>
  </r>
  <r>
    <s v="O00686"/>
    <s v="2025-05-04"/>
    <s v="C154"/>
    <s v="P017"/>
    <x v="1"/>
    <x v="0"/>
    <n v="1"/>
    <n v="0.15"/>
    <n v="10338.549999999999"/>
    <x v="58"/>
    <s v="Consumer"/>
    <x v="2"/>
    <n v="33642"/>
    <n v="-23303.45"/>
    <x v="0"/>
    <s v="No"/>
    <s v="Express"/>
    <s v="Not Found"/>
    <s v="Standard"/>
    <x v="49"/>
    <n v="11347243"/>
  </r>
  <r>
    <s v="O00687"/>
    <s v="2025-03-09"/>
    <s v="C229"/>
    <s v="P095"/>
    <x v="6"/>
    <x v="3"/>
    <n v="3"/>
    <n v="0.15"/>
    <n v="259263.6"/>
    <x v="192"/>
    <s v="SME"/>
    <x v="2"/>
    <n v="70588"/>
    <n v="47499.600000000006"/>
    <x v="7"/>
    <s v="No"/>
    <s v="Standard"/>
    <s v="Not Found"/>
    <s v="Standard"/>
    <x v="57"/>
    <n v="17350666"/>
  </r>
  <r>
    <s v="O00688"/>
    <s v="2025-10-27"/>
    <s v="C030"/>
    <s v="P025"/>
    <x v="17"/>
    <x v="3"/>
    <n v="7"/>
    <n v="0.15"/>
    <n v="652911.35"/>
    <x v="59"/>
    <s v="SME"/>
    <x v="2"/>
    <n v="41409"/>
    <n v="363048.35"/>
    <x v="11"/>
    <s v="No"/>
    <s v="Standard"/>
    <s v="Not Found"/>
    <s v="Standard"/>
    <x v="61"/>
    <n v="10652665"/>
  </r>
  <r>
    <s v="O00689"/>
    <s v="2025-07-03"/>
    <s v="C113"/>
    <s v="P055"/>
    <x v="13"/>
    <x v="4"/>
    <n v="7"/>
    <n v="0.1"/>
    <n v="43356.6"/>
    <x v="92"/>
    <s v="Consumer"/>
    <x v="0"/>
    <n v="62257"/>
    <n v="-392442.4"/>
    <x v="10"/>
    <s v="No"/>
    <s v="Pickup"/>
    <s v="Not Found"/>
    <s v="Standard"/>
    <x v="31"/>
    <n v="5886694"/>
  </r>
  <r>
    <s v="O00690"/>
    <s v="2025-09-29"/>
    <s v="C174"/>
    <s v="P096"/>
    <x v="14"/>
    <x v="0"/>
    <n v="6"/>
    <n v="0.2"/>
    <n v="381364.8"/>
    <x v="34"/>
    <s v="Consumer"/>
    <x v="1"/>
    <n v="12227"/>
    <n v="308002.8"/>
    <x v="2"/>
    <s v="No"/>
    <s v="Express"/>
    <s v="Not Found"/>
    <s v="Standard"/>
    <x v="46"/>
    <n v="16839910"/>
  </r>
  <r>
    <s v="O00691"/>
    <s v="2025-07-28"/>
    <s v="C238"/>
    <s v="P072"/>
    <x v="0"/>
    <x v="2"/>
    <n v="1"/>
    <n v="0.1"/>
    <n v="113835.6"/>
    <x v="135"/>
    <s v="Consumer"/>
    <x v="1"/>
    <n v="37361"/>
    <n v="76474.600000000006"/>
    <x v="10"/>
    <s v="No"/>
    <s v="Pickup"/>
    <s v="Not Found"/>
    <s v="Standard"/>
    <x v="89"/>
    <n v="11852878"/>
  </r>
  <r>
    <s v="O00692"/>
    <s v="2025-11-18"/>
    <s v="C026"/>
    <s v="P097"/>
    <x v="7"/>
    <x v="2"/>
    <n v="7"/>
    <n v="0"/>
    <n v="902251"/>
    <x v="86"/>
    <s v="SME"/>
    <x v="1"/>
    <n v="67500"/>
    <n v="429751"/>
    <x v="8"/>
    <s v="No"/>
    <s v="Standard"/>
    <s v="Not Found"/>
    <s v="Standard"/>
    <x v="84"/>
    <n v="14265630"/>
  </r>
  <r>
    <s v="O00693"/>
    <s v="2025-06-16"/>
    <s v="C057"/>
    <s v="P017"/>
    <x v="15"/>
    <x v="4"/>
    <n v="3"/>
    <n v="0.1"/>
    <n v="94505.4"/>
    <x v="249"/>
    <s v="SME"/>
    <x v="2"/>
    <n v="33642"/>
    <n v="-6420.6000000000058"/>
    <x v="9"/>
    <s v="No"/>
    <s v="Standard"/>
    <s v="Not Found"/>
    <s v="Standard"/>
    <x v="49"/>
    <n v="15141830"/>
  </r>
  <r>
    <s v="O00694"/>
    <s v="2025-10-21"/>
    <s v="C201"/>
    <s v="P041"/>
    <x v="19"/>
    <x v="1"/>
    <n v="6"/>
    <n v="0.15"/>
    <n v="162832.79999999999"/>
    <x v="265"/>
    <s v="SME"/>
    <x v="0"/>
    <n v="21756"/>
    <n v="32296.799999999988"/>
    <x v="11"/>
    <s v="No"/>
    <s v="Pickup"/>
    <s v="Not Found"/>
    <s v="Standard"/>
    <x v="45"/>
    <n v="19336654"/>
  </r>
  <r>
    <s v="O00695"/>
    <s v="2025-08-26"/>
    <s v="C260"/>
    <s v="P091"/>
    <x v="3"/>
    <x v="3"/>
    <n v="5"/>
    <n v="0.05"/>
    <n v="545599.25"/>
    <x v="14"/>
    <s v="SME"/>
    <x v="3"/>
    <n v="13311"/>
    <n v="479044.25"/>
    <x v="3"/>
    <s v="No"/>
    <s v="Standard"/>
    <s v="Not Found"/>
    <s v="Standard"/>
    <x v="10"/>
    <n v="19619177"/>
  </r>
  <r>
    <s v="O00696"/>
    <s v="2025-08-31"/>
    <s v="C173"/>
    <s v="P067"/>
    <x v="12"/>
    <x v="4"/>
    <n v="8"/>
    <n v="0.1"/>
    <n v="1059429.6000000001"/>
    <x v="72"/>
    <s v="SME"/>
    <x v="0"/>
    <n v="47434"/>
    <n v="679957.60000000009"/>
    <x v="3"/>
    <s v="No"/>
    <s v="Express"/>
    <s v="Not Found"/>
    <s v="High Value"/>
    <x v="22"/>
    <n v="8698154"/>
  </r>
  <r>
    <s v="O00697"/>
    <s v="2025-07-16"/>
    <s v="C292"/>
    <s v="P046"/>
    <x v="19"/>
    <x v="4"/>
    <n v="6"/>
    <n v="0"/>
    <n v="339390"/>
    <x v="163"/>
    <s v="Consumer"/>
    <x v="3"/>
    <n v="24464"/>
    <n v="192606"/>
    <x v="10"/>
    <s v="No"/>
    <s v="Express"/>
    <s v="Not Found"/>
    <s v="Standard"/>
    <x v="93"/>
    <n v="19336654"/>
  </r>
  <r>
    <s v="O00698"/>
    <s v="2025-03-22"/>
    <s v="C252"/>
    <s v="P033"/>
    <x v="14"/>
    <x v="2"/>
    <n v="1"/>
    <n v="0.15"/>
    <n v="16775.599999999999"/>
    <x v="184"/>
    <s v="Corporate"/>
    <x v="0"/>
    <n v="47272"/>
    <n v="-30496.400000000001"/>
    <x v="7"/>
    <s v="No"/>
    <s v="Standard"/>
    <s v="Not Found"/>
    <s v="Standard"/>
    <x v="37"/>
    <n v="16839910"/>
  </r>
  <r>
    <s v="O00699"/>
    <s v="2025-04-07"/>
    <s v="C240"/>
    <s v="P092"/>
    <x v="0"/>
    <x v="0"/>
    <n v="5"/>
    <n v="0.05"/>
    <n v="259454.5"/>
    <x v="28"/>
    <s v="Corporate"/>
    <x v="2"/>
    <n v="4229"/>
    <n v="238309.5"/>
    <x v="1"/>
    <s v="Yes"/>
    <s v="Express"/>
    <s v="Not Found"/>
    <s v="Standard"/>
    <x v="23"/>
    <n v="11852878"/>
  </r>
  <r>
    <s v="O00700"/>
    <s v="2025-10-10"/>
    <s v="C044"/>
    <s v="P048"/>
    <x v="18"/>
    <x v="2"/>
    <n v="10"/>
    <n v="0.2"/>
    <n v="875944"/>
    <x v="10"/>
    <s v="Consumer"/>
    <x v="1"/>
    <n v="23271"/>
    <n v="643234"/>
    <x v="11"/>
    <s v="No"/>
    <s v="Standard"/>
    <s v="Not Found"/>
    <s v="Standard"/>
    <x v="29"/>
    <n v="16246424"/>
  </r>
  <r>
    <s v="O00701"/>
    <s v="2025-10-24"/>
    <s v="C117"/>
    <s v="P017"/>
    <x v="18"/>
    <x v="3"/>
    <n v="6"/>
    <n v="0.05"/>
    <n v="619977.6"/>
    <x v="53"/>
    <s v="Consumer"/>
    <x v="2"/>
    <n v="33642"/>
    <n v="418125.6"/>
    <x v="11"/>
    <s v="No"/>
    <s v="Express"/>
    <s v="Not Found"/>
    <s v="Standard"/>
    <x v="49"/>
    <n v="16246424"/>
  </r>
  <r>
    <s v="O00702"/>
    <s v="2025-12-11"/>
    <s v="C013"/>
    <s v="P048"/>
    <x v="7"/>
    <x v="1"/>
    <n v="10"/>
    <n v="0"/>
    <n v="758740"/>
    <x v="133"/>
    <s v="Corporate"/>
    <x v="1"/>
    <n v="23271"/>
    <n v="526030"/>
    <x v="4"/>
    <s v="No"/>
    <s v="Pickup"/>
    <s v="Not Found"/>
    <s v="Standard"/>
    <x v="29"/>
    <n v="14265630"/>
  </r>
  <r>
    <s v="O00703"/>
    <s v="2025-01-11"/>
    <s v="C178"/>
    <s v="P021"/>
    <x v="8"/>
    <x v="3"/>
    <n v="8"/>
    <n v="0.15"/>
    <n v="1000552"/>
    <x v="154"/>
    <s v="Consumer"/>
    <x v="1"/>
    <n v="39197"/>
    <n v="686976"/>
    <x v="6"/>
    <s v="No"/>
    <s v="Pickup"/>
    <s v="Not Found"/>
    <s v="High Value"/>
    <x v="17"/>
    <n v="19473459"/>
  </r>
  <r>
    <s v="O00704"/>
    <s v="2025-11-03"/>
    <s v="C063"/>
    <s v="P082"/>
    <x v="19"/>
    <x v="3"/>
    <n v="4"/>
    <n v="0.05"/>
    <n v="388812.2"/>
    <x v="266"/>
    <s v="Corporate"/>
    <x v="2"/>
    <n v="38053"/>
    <n v="236600.2"/>
    <x v="8"/>
    <s v="No"/>
    <s v="Standard"/>
    <s v="Not Found"/>
    <s v="Standard"/>
    <x v="64"/>
    <n v="19336654"/>
  </r>
  <r>
    <s v="O00705"/>
    <s v="2025-01-13"/>
    <s v="C091"/>
    <s v="P082"/>
    <x v="10"/>
    <x v="2"/>
    <n v="9"/>
    <n v="0.05"/>
    <n v="1052744.3999999999"/>
    <x v="201"/>
    <s v="Consumer"/>
    <x v="2"/>
    <n v="38053"/>
    <n v="710267.39999999991"/>
    <x v="6"/>
    <s v="No"/>
    <s v="Pickup"/>
    <s v="Not Found"/>
    <s v="High Value"/>
    <x v="64"/>
    <n v="8592536"/>
  </r>
  <r>
    <s v="O00706"/>
    <s v="2025-09-03"/>
    <s v="C175"/>
    <s v="P087"/>
    <x v="3"/>
    <x v="0"/>
    <n v="10"/>
    <n v="0.05"/>
    <n v="129390"/>
    <x v="50"/>
    <s v="Consumer"/>
    <x v="1"/>
    <n v="26222"/>
    <n v="-132830"/>
    <x v="2"/>
    <s v="No"/>
    <s v="Express"/>
    <s v="Not Found"/>
    <s v="Standard"/>
    <x v="82"/>
    <n v="19619177"/>
  </r>
  <r>
    <s v="O00707"/>
    <s v="2025-06-30"/>
    <s v="C282"/>
    <s v="P084"/>
    <x v="5"/>
    <x v="0"/>
    <n v="1"/>
    <n v="0.2"/>
    <n v="31446.400000000001"/>
    <x v="185"/>
    <s v="SME"/>
    <x v="3"/>
    <n v="46035"/>
    <n v="-14588.599999999999"/>
    <x v="9"/>
    <s v="Yes"/>
    <s v="Express"/>
    <s v="Not Found"/>
    <s v="Standard"/>
    <x v="35"/>
    <n v="11319839"/>
  </r>
  <r>
    <s v="O00708"/>
    <s v="2025-01-11"/>
    <s v="C135"/>
    <s v="P024"/>
    <x v="10"/>
    <x v="1"/>
    <n v="8"/>
    <n v="0.15"/>
    <n v="1014390"/>
    <x v="267"/>
    <s v="Corporate"/>
    <x v="3"/>
    <n v="20831"/>
    <n v="847742"/>
    <x v="6"/>
    <s v="Yes"/>
    <s v="Express"/>
    <s v="Not Found"/>
    <s v="High Value"/>
    <x v="16"/>
    <n v="8592536"/>
  </r>
  <r>
    <s v="O00709"/>
    <s v="2025-11-08"/>
    <s v="C198"/>
    <s v="P054"/>
    <x v="14"/>
    <x v="3"/>
    <n v="9"/>
    <n v="0"/>
    <n v="1011654"/>
    <x v="216"/>
    <s v="SME"/>
    <x v="3"/>
    <n v="49623"/>
    <n v="565047"/>
    <x v="8"/>
    <s v="No"/>
    <s v="Express"/>
    <s v="Not Found"/>
    <s v="High Value"/>
    <x v="83"/>
    <n v="16839910"/>
  </r>
  <r>
    <s v="O00710"/>
    <s v="2025-05-08"/>
    <s v="C059"/>
    <s v="P011"/>
    <x v="18"/>
    <x v="4"/>
    <n v="4"/>
    <n v="0.2"/>
    <n v="337491.20000000001"/>
    <x v="51"/>
    <s v="SME"/>
    <x v="0"/>
    <n v="76428"/>
    <n v="31779.200000000012"/>
    <x v="0"/>
    <s v="No"/>
    <s v="Express"/>
    <s v="Not Found"/>
    <s v="Standard"/>
    <x v="36"/>
    <n v="16246424"/>
  </r>
  <r>
    <s v="O00711"/>
    <s v="2025-01-23"/>
    <s v="C160"/>
    <s v="P040"/>
    <x v="13"/>
    <x v="2"/>
    <n v="8"/>
    <n v="0.05"/>
    <n v="168446.4"/>
    <x v="223"/>
    <s v="Corporate"/>
    <x v="1"/>
    <n v="63366"/>
    <n v="-338481.6"/>
    <x v="6"/>
    <s v="No"/>
    <s v="Express"/>
    <s v="Not Found"/>
    <s v="Standard"/>
    <x v="28"/>
    <n v="5886694"/>
  </r>
  <r>
    <s v="O00712"/>
    <s v="2025-09-16"/>
    <s v="C232"/>
    <s v="P002"/>
    <x v="7"/>
    <x v="0"/>
    <n v="9"/>
    <n v="0.1"/>
    <n v="798311.7"/>
    <x v="136"/>
    <s v="Corporate"/>
    <x v="2"/>
    <n v="57647"/>
    <n v="279488.69999999995"/>
    <x v="2"/>
    <s v="No"/>
    <s v="Pickup"/>
    <s v="Not Found"/>
    <s v="Standard"/>
    <x v="2"/>
    <n v="14265630"/>
  </r>
  <r>
    <s v="O00713"/>
    <s v="2025-03-10"/>
    <s v="C104"/>
    <s v="P039"/>
    <x v="13"/>
    <x v="4"/>
    <n v="2"/>
    <n v="0.15"/>
    <n v="94630.5"/>
    <x v="268"/>
    <s v="Consumer"/>
    <x v="0"/>
    <n v="34258"/>
    <n v="26114.5"/>
    <x v="7"/>
    <s v="No"/>
    <s v="Pickup"/>
    <s v="Not Found"/>
    <s v="Standard"/>
    <x v="52"/>
    <n v="5886694"/>
  </r>
  <r>
    <s v="O00714"/>
    <s v="2025-02-26"/>
    <s v="C166"/>
    <s v="P049"/>
    <x v="19"/>
    <x v="3"/>
    <n v="6"/>
    <n v="0"/>
    <n v="244470"/>
    <x v="110"/>
    <s v="SME"/>
    <x v="2"/>
    <n v="75749"/>
    <n v="-210024"/>
    <x v="5"/>
    <s v="No"/>
    <s v="Pickup"/>
    <s v="Not Found"/>
    <s v="Standard"/>
    <x v="74"/>
    <n v="19336654"/>
  </r>
  <r>
    <s v="O00715"/>
    <s v="2025-10-22"/>
    <s v="C065"/>
    <s v="P013"/>
    <x v="10"/>
    <x v="1"/>
    <n v="2"/>
    <n v="0.1"/>
    <n v="256923"/>
    <x v="130"/>
    <s v="Corporate"/>
    <x v="0"/>
    <n v="27039"/>
    <n v="202845"/>
    <x v="11"/>
    <s v="Yes"/>
    <s v="Pickup"/>
    <s v="Not Found"/>
    <s v="Standard"/>
    <x v="54"/>
    <n v="8592536"/>
  </r>
  <r>
    <s v="O00716"/>
    <s v="2025-11-20"/>
    <s v="C234"/>
    <s v="P011"/>
    <x v="15"/>
    <x v="3"/>
    <n v="2"/>
    <n v="0.1"/>
    <n v="100917"/>
    <x v="82"/>
    <s v="Corporate"/>
    <x v="0"/>
    <n v="76428"/>
    <n v="-51939"/>
    <x v="8"/>
    <s v="No"/>
    <s v="Standard"/>
    <s v="Not Found"/>
    <s v="Standard"/>
    <x v="36"/>
    <n v="15141830"/>
  </r>
  <r>
    <s v="O00717"/>
    <s v="2025-08-31"/>
    <s v="C006"/>
    <s v="P018"/>
    <x v="5"/>
    <x v="4"/>
    <n v="4"/>
    <n v="0"/>
    <n v="599408"/>
    <x v="269"/>
    <s v="Corporate"/>
    <x v="0"/>
    <n v="74501"/>
    <n v="301404"/>
    <x v="3"/>
    <s v="No"/>
    <s v="Standard"/>
    <s v="Not Found"/>
    <s v="Standard"/>
    <x v="96"/>
    <n v="11319839"/>
  </r>
  <r>
    <s v="O00718"/>
    <s v="2025-01-27"/>
    <s v="C122"/>
    <s v="P025"/>
    <x v="16"/>
    <x v="2"/>
    <n v="10"/>
    <n v="0.2"/>
    <n v="939600"/>
    <x v="29"/>
    <s v="Consumer"/>
    <x v="2"/>
    <n v="41409"/>
    <n v="525510"/>
    <x v="6"/>
    <s v="Yes"/>
    <s v="Pickup"/>
    <s v="Not Found"/>
    <s v="Standard"/>
    <x v="61"/>
    <n v="19562258"/>
  </r>
  <r>
    <s v="O00719"/>
    <s v="2025-01-29"/>
    <s v="C281"/>
    <s v="P059"/>
    <x v="13"/>
    <x v="2"/>
    <n v="3"/>
    <n v="0.2"/>
    <n v="134632.79999999999"/>
    <x v="209"/>
    <s v="Consumer"/>
    <x v="2"/>
    <n v="78122"/>
    <n v="-99733.200000000012"/>
    <x v="6"/>
    <s v="No"/>
    <s v="Standard"/>
    <s v="Not Found"/>
    <s v="Standard"/>
    <x v="21"/>
    <n v="5886694"/>
  </r>
  <r>
    <s v="O00720"/>
    <s v="2025-08-07"/>
    <s v="C116"/>
    <s v="P036"/>
    <x v="5"/>
    <x v="4"/>
    <n v="4"/>
    <n v="0.15"/>
    <n v="387899.2"/>
    <x v="177"/>
    <s v="Consumer"/>
    <x v="0"/>
    <n v="69526"/>
    <n v="109795.20000000001"/>
    <x v="3"/>
    <s v="No"/>
    <s v="Standard"/>
    <s v="Not Found"/>
    <s v="Standard"/>
    <x v="70"/>
    <n v="11319839"/>
  </r>
  <r>
    <s v="O00721"/>
    <s v="2025-02-04"/>
    <s v="C293"/>
    <s v="P095"/>
    <x v="2"/>
    <x v="0"/>
    <n v="10"/>
    <n v="0.15"/>
    <n v="894854.5"/>
    <x v="129"/>
    <s v="Consumer"/>
    <x v="2"/>
    <n v="70588"/>
    <n v="188974.5"/>
    <x v="5"/>
    <s v="No"/>
    <s v="Pickup"/>
    <s v="Not Found"/>
    <s v="Standard"/>
    <x v="57"/>
    <n v="7094914"/>
  </r>
  <r>
    <s v="O00722"/>
    <s v="2025-02-25"/>
    <s v="C055"/>
    <s v="P018"/>
    <x v="17"/>
    <x v="0"/>
    <n v="7"/>
    <n v="0.15"/>
    <n v="158240.25"/>
    <x v="161"/>
    <s v="Corporate"/>
    <x v="0"/>
    <n v="74501"/>
    <n v="-363266.75"/>
    <x v="5"/>
    <s v="No"/>
    <s v="Pickup"/>
    <s v="Not Found"/>
    <s v="Standard"/>
    <x v="96"/>
    <n v="10652665"/>
  </r>
  <r>
    <s v="O00723"/>
    <s v="2025-04-29"/>
    <s v="C006"/>
    <s v="P057"/>
    <x v="16"/>
    <x v="4"/>
    <n v="7"/>
    <n v="0.1"/>
    <n v="600994.80000000005"/>
    <x v="269"/>
    <s v="Corporate"/>
    <x v="3"/>
    <n v="18283"/>
    <n v="473013.80000000005"/>
    <x v="1"/>
    <s v="No"/>
    <s v="Express"/>
    <s v="Not Found"/>
    <s v="Standard"/>
    <x v="63"/>
    <n v="19562258"/>
  </r>
  <r>
    <s v="O00724"/>
    <s v="2025-01-11"/>
    <s v="C172"/>
    <s v="P049"/>
    <x v="2"/>
    <x v="2"/>
    <n v="1"/>
    <n v="0.15"/>
    <n v="13660.35"/>
    <x v="46"/>
    <s v="SME"/>
    <x v="2"/>
    <n v="75749"/>
    <n v="-62088.65"/>
    <x v="6"/>
    <s v="No"/>
    <s v="Express"/>
    <s v="Not Found"/>
    <s v="Standard"/>
    <x v="74"/>
    <n v="7094914"/>
  </r>
  <r>
    <s v="O00725"/>
    <s v="2025-12-02"/>
    <s v="C099"/>
    <s v="P050"/>
    <x v="18"/>
    <x v="0"/>
    <n v="3"/>
    <n v="0.05"/>
    <n v="161509.5"/>
    <x v="39"/>
    <s v="Consumer"/>
    <x v="0"/>
    <n v="22542"/>
    <n v="93883.5"/>
    <x v="4"/>
    <s v="No"/>
    <s v="Standard"/>
    <s v="Not Found"/>
    <s v="Standard"/>
    <x v="39"/>
    <n v="16246424"/>
  </r>
  <r>
    <s v="O00726"/>
    <s v="2025-12-05"/>
    <s v="C049"/>
    <s v="P080"/>
    <x v="16"/>
    <x v="2"/>
    <n v="2"/>
    <n v="0"/>
    <n v="292616"/>
    <x v="71"/>
    <s v="SME"/>
    <x v="2"/>
    <n v="32671"/>
    <n v="227274"/>
    <x v="4"/>
    <s v="No"/>
    <s v="Standard"/>
    <s v="Not Found"/>
    <s v="Standard"/>
    <x v="26"/>
    <n v="19562258"/>
  </r>
  <r>
    <s v="O00727"/>
    <s v="2025-07-30"/>
    <s v="C062"/>
    <s v="P036"/>
    <x v="13"/>
    <x v="0"/>
    <n v="8"/>
    <n v="0.15"/>
    <n v="742029.6"/>
    <x v="270"/>
    <s v="Consumer"/>
    <x v="0"/>
    <n v="69526"/>
    <n v="185821.59999999998"/>
    <x v="10"/>
    <s v="No"/>
    <s v="Pickup"/>
    <s v="Not Found"/>
    <s v="Standard"/>
    <x v="70"/>
    <n v="5886694"/>
  </r>
  <r>
    <s v="O00728"/>
    <s v="2025-01-14"/>
    <s v="C199"/>
    <s v="P074"/>
    <x v="7"/>
    <x v="1"/>
    <n v="2"/>
    <n v="0.2"/>
    <n v="197864"/>
    <x v="271"/>
    <s v="Corporate"/>
    <x v="3"/>
    <n v="39205"/>
    <n v="119454"/>
    <x v="6"/>
    <s v="No"/>
    <s v="Standard"/>
    <s v="Not Found"/>
    <s v="Standard"/>
    <x v="56"/>
    <n v="14265630"/>
  </r>
  <r>
    <s v="O00729"/>
    <s v="2025-02-10"/>
    <s v="C193"/>
    <s v="P056"/>
    <x v="15"/>
    <x v="1"/>
    <n v="1"/>
    <n v="0.05"/>
    <n v="47147.55"/>
    <x v="202"/>
    <s v="Corporate"/>
    <x v="0"/>
    <n v="48953"/>
    <n v="-1805.4499999999971"/>
    <x v="5"/>
    <s v="No"/>
    <s v="Express"/>
    <s v="Not Found"/>
    <s v="Standard"/>
    <x v="6"/>
    <n v="15141830"/>
  </r>
  <r>
    <s v="O00730"/>
    <s v="2025-08-18"/>
    <s v="C143"/>
    <s v="P046"/>
    <x v="11"/>
    <x v="0"/>
    <n v="5"/>
    <n v="0.2"/>
    <n v="59604"/>
    <x v="7"/>
    <s v="SME"/>
    <x v="3"/>
    <n v="24464"/>
    <n v="-62716"/>
    <x v="3"/>
    <s v="No"/>
    <s v="Express"/>
    <s v="Not Found"/>
    <s v="Standard"/>
    <x v="93"/>
    <n v="18500989"/>
  </r>
  <r>
    <s v="O00731"/>
    <s v="2025-01-12"/>
    <s v="C037"/>
    <s v="P016"/>
    <x v="19"/>
    <x v="4"/>
    <n v="2"/>
    <n v="0.2"/>
    <n v="127188.8"/>
    <x v="17"/>
    <s v="Consumer"/>
    <x v="0"/>
    <n v="29153"/>
    <n v="68882.8"/>
    <x v="6"/>
    <s v="No"/>
    <s v="Standard"/>
    <s v="Not Found"/>
    <s v="Standard"/>
    <x v="79"/>
    <n v="19336654"/>
  </r>
  <r>
    <s v="O00732"/>
    <s v="2025-08-16"/>
    <s v="C064"/>
    <s v="P080"/>
    <x v="14"/>
    <x v="2"/>
    <n v="9"/>
    <n v="0.2"/>
    <n v="534189.6"/>
    <x v="132"/>
    <s v="Corporate"/>
    <x v="2"/>
    <n v="32671"/>
    <n v="240150.59999999998"/>
    <x v="3"/>
    <s v="No"/>
    <s v="Express"/>
    <s v="Not Found"/>
    <s v="Standard"/>
    <x v="26"/>
    <n v="16839910"/>
  </r>
  <r>
    <s v="O00733"/>
    <s v="2025-03-10"/>
    <s v="C258"/>
    <s v="P025"/>
    <x v="6"/>
    <x v="4"/>
    <n v="5"/>
    <n v="0.05"/>
    <n v="55883.75"/>
    <x v="241"/>
    <s v="Corporate"/>
    <x v="2"/>
    <n v="41409"/>
    <n v="-151161.25"/>
    <x v="7"/>
    <s v="No"/>
    <s v="Standard"/>
    <s v="Not Found"/>
    <s v="Standard"/>
    <x v="61"/>
    <n v="17350666"/>
  </r>
  <r>
    <s v="O00734"/>
    <s v="2025-03-25"/>
    <s v="C073"/>
    <s v="P001"/>
    <x v="1"/>
    <x v="0"/>
    <n v="9"/>
    <n v="0.15"/>
    <n v="1102625.1000000001"/>
    <x v="272"/>
    <s v="SME"/>
    <x v="2"/>
    <n v="77766"/>
    <n v="402731.10000000009"/>
    <x v="7"/>
    <s v="No"/>
    <s v="Express"/>
    <s v="Not Found"/>
    <s v="High Value"/>
    <x v="87"/>
    <n v="11347243"/>
  </r>
  <r>
    <s v="O00735"/>
    <s v="2025-09-29"/>
    <s v="C292"/>
    <s v="P075"/>
    <x v="19"/>
    <x v="2"/>
    <n v="5"/>
    <n v="0.05"/>
    <n v="380361"/>
    <x v="163"/>
    <s v="Consumer"/>
    <x v="0"/>
    <n v="48118"/>
    <n v="139771"/>
    <x v="2"/>
    <s v="No"/>
    <s v="Standard"/>
    <s v="Not Found"/>
    <s v="Standard"/>
    <x v="51"/>
    <n v="19336654"/>
  </r>
  <r>
    <s v="O00736"/>
    <s v="2025-08-27"/>
    <s v="C145"/>
    <s v="P053"/>
    <x v="18"/>
    <x v="4"/>
    <n v="3"/>
    <n v="0.1"/>
    <n v="124618.5"/>
    <x v="109"/>
    <s v="SME"/>
    <x v="3"/>
    <n v="44507"/>
    <n v="-8902.5"/>
    <x v="3"/>
    <s v="No"/>
    <s v="Pickup"/>
    <s v="Not Found"/>
    <s v="Standard"/>
    <x v="95"/>
    <n v="16246424"/>
  </r>
  <r>
    <s v="O00737"/>
    <s v="2025-02-13"/>
    <s v="C105"/>
    <s v="P024"/>
    <x v="15"/>
    <x v="3"/>
    <n v="4"/>
    <n v="0.2"/>
    <n v="421040"/>
    <x v="140"/>
    <s v="Consumer"/>
    <x v="3"/>
    <n v="20831"/>
    <n v="337716"/>
    <x v="5"/>
    <s v="Yes"/>
    <s v="Standard"/>
    <s v="Not Found"/>
    <s v="Standard"/>
    <x v="16"/>
    <n v="15141830"/>
  </r>
  <r>
    <s v="O00738"/>
    <s v="2025-03-24"/>
    <s v="C029"/>
    <s v="P015"/>
    <x v="9"/>
    <x v="4"/>
    <n v="5"/>
    <n v="0.2"/>
    <n v="392128"/>
    <x v="96"/>
    <s v="Consumer"/>
    <x v="3"/>
    <n v="12010"/>
    <n v="332078"/>
    <x v="7"/>
    <s v="No"/>
    <s v="Pickup"/>
    <s v="Not Found"/>
    <s v="Standard"/>
    <x v="75"/>
    <n v="7254801"/>
  </r>
  <r>
    <s v="O00739"/>
    <s v="2025-08-05"/>
    <s v="C108"/>
    <s v="P046"/>
    <x v="5"/>
    <x v="3"/>
    <n v="9"/>
    <n v="0"/>
    <n v="215361"/>
    <x v="123"/>
    <s v="Corporate"/>
    <x v="3"/>
    <n v="24464"/>
    <n v="-4815"/>
    <x v="3"/>
    <s v="No"/>
    <s v="Standard"/>
    <s v="Not Found"/>
    <s v="Standard"/>
    <x v="93"/>
    <n v="11319839"/>
  </r>
  <r>
    <s v="O00740"/>
    <s v="2025-06-25"/>
    <s v="C282"/>
    <s v="P027"/>
    <x v="10"/>
    <x v="3"/>
    <n v="9"/>
    <n v="0.15"/>
    <n v="270481.05"/>
    <x v="185"/>
    <s v="SME"/>
    <x v="1"/>
    <n v="13474"/>
    <n v="149215.04999999999"/>
    <x v="9"/>
    <s v="No"/>
    <s v="Pickup"/>
    <s v="Not Found"/>
    <s v="Standard"/>
    <x v="67"/>
    <n v="8592536"/>
  </r>
  <r>
    <s v="O00741"/>
    <s v="2025-09-08"/>
    <s v="C162"/>
    <s v="P067"/>
    <x v="12"/>
    <x v="4"/>
    <n v="10"/>
    <n v="0.2"/>
    <n v="491680"/>
    <x v="172"/>
    <s v="Consumer"/>
    <x v="0"/>
    <n v="47434"/>
    <n v="17340"/>
    <x v="2"/>
    <s v="No"/>
    <s v="Pickup"/>
    <s v="Not Found"/>
    <s v="Standard"/>
    <x v="22"/>
    <n v="8698154"/>
  </r>
  <r>
    <s v="O00742"/>
    <s v="2025-11-04"/>
    <s v="C117"/>
    <s v="P004"/>
    <x v="5"/>
    <x v="2"/>
    <n v="6"/>
    <n v="0.15"/>
    <n v="217117.2"/>
    <x v="53"/>
    <s v="Consumer"/>
    <x v="3"/>
    <n v="63926"/>
    <n v="-166438.79999999999"/>
    <x v="8"/>
    <s v="No"/>
    <s v="Standard"/>
    <s v="Not Found"/>
    <s v="Standard"/>
    <x v="5"/>
    <n v="11319839"/>
  </r>
  <r>
    <s v="O00743"/>
    <s v="2025-10-17"/>
    <s v="C021"/>
    <s v="P015"/>
    <x v="5"/>
    <x v="4"/>
    <n v="10"/>
    <n v="0.2"/>
    <n v="1172744"/>
    <x v="273"/>
    <s v="Corporate"/>
    <x v="3"/>
    <n v="12010"/>
    <n v="1052644"/>
    <x v="11"/>
    <s v="No"/>
    <s v="Standard"/>
    <s v="Not Found"/>
    <s v="High Value"/>
    <x v="75"/>
    <n v="11319839"/>
  </r>
  <r>
    <s v="O00744"/>
    <s v="2025-04-05"/>
    <s v="C290"/>
    <s v="P091"/>
    <x v="6"/>
    <x v="3"/>
    <n v="10"/>
    <n v="0.2"/>
    <n v="834048"/>
    <x v="149"/>
    <s v="Consumer"/>
    <x v="3"/>
    <n v="13311"/>
    <n v="700938"/>
    <x v="1"/>
    <s v="No"/>
    <s v="Standard"/>
    <s v="Not Found"/>
    <s v="Standard"/>
    <x v="10"/>
    <n v="17350666"/>
  </r>
  <r>
    <s v="O00745"/>
    <s v="2025-12-08"/>
    <s v="C148"/>
    <s v="P032"/>
    <x v="19"/>
    <x v="4"/>
    <n v="1"/>
    <n v="0.05"/>
    <n v="74480.95"/>
    <x v="187"/>
    <s v="Corporate"/>
    <x v="2"/>
    <n v="65463"/>
    <n v="9017.9499999999971"/>
    <x v="4"/>
    <s v="No"/>
    <s v="Pickup"/>
    <s v="Not Found"/>
    <s v="Standard"/>
    <x v="15"/>
    <n v="19336654"/>
  </r>
  <r>
    <s v="O00746"/>
    <s v="2025-12-01"/>
    <s v="C042"/>
    <s v="P074"/>
    <x v="0"/>
    <x v="3"/>
    <n v="8"/>
    <n v="0.2"/>
    <n v="801651.19999999995"/>
    <x v="186"/>
    <s v="Corporate"/>
    <x v="3"/>
    <n v="39205"/>
    <n v="488011.19999999995"/>
    <x v="4"/>
    <s v="No"/>
    <s v="Pickup"/>
    <s v="Not Found"/>
    <s v="Standard"/>
    <x v="56"/>
    <n v="11852878"/>
  </r>
  <r>
    <s v="O00747"/>
    <s v="2025-09-24"/>
    <s v="C283"/>
    <s v="P041"/>
    <x v="6"/>
    <x v="3"/>
    <n v="4"/>
    <n v="0.1"/>
    <n v="244044"/>
    <x v="6"/>
    <s v="Corporate"/>
    <x v="0"/>
    <n v="21756"/>
    <n v="157020"/>
    <x v="2"/>
    <s v="No"/>
    <s v="Pickup"/>
    <s v="Not Found"/>
    <s v="Standard"/>
    <x v="45"/>
    <n v="17350666"/>
  </r>
  <r>
    <s v="O00748"/>
    <s v="2025-01-27"/>
    <s v="C085"/>
    <s v="P037"/>
    <x v="1"/>
    <x v="3"/>
    <n v="1"/>
    <n v="0.1"/>
    <n v="96484.5"/>
    <x v="213"/>
    <s v="Consumer"/>
    <x v="0"/>
    <n v="31369"/>
    <n v="65115.5"/>
    <x v="6"/>
    <s v="No"/>
    <s v="Standard"/>
    <s v="Not Found"/>
    <s v="Standard"/>
    <x v="72"/>
    <n v="11347243"/>
  </r>
  <r>
    <s v="O00749"/>
    <s v="2025-04-05"/>
    <s v="C037"/>
    <s v="P085"/>
    <x v="2"/>
    <x v="3"/>
    <n v="10"/>
    <n v="0"/>
    <n v="395450"/>
    <x v="17"/>
    <s v="Consumer"/>
    <x v="3"/>
    <n v="7566"/>
    <n v="319790"/>
    <x v="1"/>
    <s v="No"/>
    <s v="Pickup"/>
    <s v="Not Found"/>
    <s v="Standard"/>
    <x v="71"/>
    <n v="7094914"/>
  </r>
  <r>
    <s v="O00750"/>
    <s v="2025-07-18"/>
    <s v="C144"/>
    <s v="P016"/>
    <x v="15"/>
    <x v="1"/>
    <n v="10"/>
    <n v="0.05"/>
    <n v="936510"/>
    <x v="274"/>
    <s v="Corporate"/>
    <x v="0"/>
    <n v="29153"/>
    <n v="644980"/>
    <x v="10"/>
    <s v="No"/>
    <s v="Pickup"/>
    <s v="Not Found"/>
    <s v="Standard"/>
    <x v="79"/>
    <n v="15141830"/>
  </r>
  <r>
    <s v="O00751"/>
    <s v="2025-04-21"/>
    <s v="C242"/>
    <s v="P039"/>
    <x v="9"/>
    <x v="2"/>
    <n v="10"/>
    <n v="0.05"/>
    <n v="618041.5"/>
    <x v="234"/>
    <s v="Consumer"/>
    <x v="0"/>
    <n v="34258"/>
    <n v="275461.5"/>
    <x v="1"/>
    <s v="No"/>
    <s v="Pickup"/>
    <s v="Not Found"/>
    <s v="Standard"/>
    <x v="52"/>
    <n v="7254801"/>
  </r>
  <r>
    <s v="O00752"/>
    <s v="2025-03-22"/>
    <s v="C246"/>
    <s v="P016"/>
    <x v="3"/>
    <x v="4"/>
    <n v="8"/>
    <n v="0.15"/>
    <n v="963097.59999999998"/>
    <x v="195"/>
    <s v="Consumer"/>
    <x v="0"/>
    <n v="29153"/>
    <n v="729873.6"/>
    <x v="7"/>
    <s v="Yes"/>
    <s v="Pickup"/>
    <s v="Not Found"/>
    <s v="Standard"/>
    <x v="79"/>
    <n v="19619177"/>
  </r>
  <r>
    <s v="O00753"/>
    <s v="2025-04-20"/>
    <s v="C216"/>
    <s v="P054"/>
    <x v="4"/>
    <x v="3"/>
    <n v="3"/>
    <n v="0.15"/>
    <n v="247862.55"/>
    <x v="37"/>
    <s v="Consumer"/>
    <x v="3"/>
    <n v="49623"/>
    <n v="98993.549999999988"/>
    <x v="1"/>
    <s v="No"/>
    <s v="Standard"/>
    <s v="Not Found"/>
    <s v="Standard"/>
    <x v="83"/>
    <n v="6291486"/>
  </r>
  <r>
    <s v="O00754"/>
    <s v="2025-03-29"/>
    <s v="C251"/>
    <s v="P028"/>
    <x v="13"/>
    <x v="2"/>
    <n v="1"/>
    <n v="0.1"/>
    <n v="38043.9"/>
    <x v="33"/>
    <s v="Consumer"/>
    <x v="1"/>
    <n v="35454"/>
    <n v="2589.9000000000015"/>
    <x v="7"/>
    <s v="No"/>
    <s v="Express"/>
    <s v="Not Found"/>
    <s v="Standard"/>
    <x v="85"/>
    <n v="5886694"/>
  </r>
  <r>
    <s v="O00755"/>
    <s v="2025-05-24"/>
    <s v="C148"/>
    <s v="P054"/>
    <x v="16"/>
    <x v="0"/>
    <n v="6"/>
    <n v="0.15"/>
    <n v="721226.7"/>
    <x v="187"/>
    <s v="Corporate"/>
    <x v="3"/>
    <n v="49623"/>
    <n v="423488.69999999995"/>
    <x v="0"/>
    <s v="No"/>
    <s v="Pickup"/>
    <s v="Not Found"/>
    <s v="Standard"/>
    <x v="83"/>
    <n v="19562258"/>
  </r>
  <r>
    <s v="O00756"/>
    <s v="2025-02-15"/>
    <s v="C160"/>
    <s v="P099"/>
    <x v="18"/>
    <x v="0"/>
    <n v="9"/>
    <n v="0.2"/>
    <n v="989092.8"/>
    <x v="223"/>
    <s v="Corporate"/>
    <x v="0"/>
    <n v="11009"/>
    <n v="890011.8"/>
    <x v="5"/>
    <s v="No"/>
    <s v="Standard"/>
    <s v="Not Found"/>
    <s v="Standard"/>
    <x v="90"/>
    <n v="16246424"/>
  </r>
  <r>
    <s v="O00757"/>
    <s v="2025-12-01"/>
    <s v="C100"/>
    <s v="P070"/>
    <x v="7"/>
    <x v="0"/>
    <n v="7"/>
    <n v="0"/>
    <n v="64288"/>
    <x v="251"/>
    <s v="Corporate"/>
    <x v="1"/>
    <n v="66631"/>
    <n v="-402129"/>
    <x v="4"/>
    <s v="No"/>
    <s v="Standard"/>
    <s v="Not Found"/>
    <s v="Standard"/>
    <x v="20"/>
    <n v="14265630"/>
  </r>
  <r>
    <s v="O00758"/>
    <s v="2025-05-24"/>
    <s v="C268"/>
    <s v="P094"/>
    <x v="0"/>
    <x v="2"/>
    <n v="2"/>
    <n v="0.15"/>
    <n v="220972.79999999999"/>
    <x v="38"/>
    <s v="Consumer"/>
    <x v="1"/>
    <n v="55008"/>
    <n v="110956.79999999999"/>
    <x v="0"/>
    <s v="No"/>
    <s v="Pickup"/>
    <s v="Not Found"/>
    <s v="Standard"/>
    <x v="1"/>
    <n v="11852878"/>
  </r>
  <r>
    <s v="O00759"/>
    <s v="2025-07-25"/>
    <s v="C271"/>
    <s v="P005"/>
    <x v="7"/>
    <x v="2"/>
    <n v="4"/>
    <n v="0.05"/>
    <n v="332769.8"/>
    <x v="93"/>
    <s v="Consumer"/>
    <x v="0"/>
    <n v="3310"/>
    <n v="319529.8"/>
    <x v="10"/>
    <s v="No"/>
    <s v="Standard"/>
    <s v="Not Found"/>
    <s v="Standard"/>
    <x v="77"/>
    <n v="14265630"/>
  </r>
  <r>
    <s v="O00760"/>
    <s v="2025-10-02"/>
    <s v="C046"/>
    <s v="P054"/>
    <x v="3"/>
    <x v="4"/>
    <n v="1"/>
    <n v="0.2"/>
    <n v="47579.199999999997"/>
    <x v="215"/>
    <s v="Corporate"/>
    <x v="3"/>
    <n v="49623"/>
    <n v="-2043.8000000000029"/>
    <x v="11"/>
    <s v="No"/>
    <s v="Express"/>
    <s v="Not Found"/>
    <s v="Standard"/>
    <x v="83"/>
    <n v="19619177"/>
  </r>
  <r>
    <s v="O00761"/>
    <s v="2025-08-12"/>
    <s v="C030"/>
    <s v="P052"/>
    <x v="8"/>
    <x v="2"/>
    <n v="5"/>
    <n v="0.15"/>
    <n v="537047"/>
    <x v="59"/>
    <s v="SME"/>
    <x v="2"/>
    <n v="15200"/>
    <n v="461047"/>
    <x v="3"/>
    <s v="Yes"/>
    <s v="Express"/>
    <s v="Not Found"/>
    <s v="Standard"/>
    <x v="41"/>
    <n v="19473459"/>
  </r>
  <r>
    <s v="O00762"/>
    <s v="2025-06-17"/>
    <s v="C084"/>
    <s v="P042"/>
    <x v="1"/>
    <x v="2"/>
    <n v="4"/>
    <n v="0.1"/>
    <n v="138196.79999999999"/>
    <x v="222"/>
    <s v="Corporate"/>
    <x v="3"/>
    <n v="12456"/>
    <n v="88372.799999999988"/>
    <x v="9"/>
    <s v="No"/>
    <s v="Pickup"/>
    <s v="Not Found"/>
    <s v="Standard"/>
    <x v="62"/>
    <n v="11347243"/>
  </r>
  <r>
    <s v="O00763"/>
    <s v="2025-09-13"/>
    <s v="C142"/>
    <s v="P096"/>
    <x v="17"/>
    <x v="4"/>
    <n v="6"/>
    <n v="0.15"/>
    <n v="730110.9"/>
    <x v="108"/>
    <s v="Consumer"/>
    <x v="1"/>
    <n v="12227"/>
    <n v="656748.9"/>
    <x v="2"/>
    <s v="No"/>
    <s v="Pickup"/>
    <s v="Not Found"/>
    <s v="Standard"/>
    <x v="46"/>
    <n v="10652665"/>
  </r>
  <r>
    <s v="O00764"/>
    <s v="2025-11-18"/>
    <s v="C114"/>
    <s v="P079"/>
    <x v="2"/>
    <x v="1"/>
    <n v="6"/>
    <n v="0.1"/>
    <n v="438399"/>
    <x v="275"/>
    <s v="Consumer"/>
    <x v="1"/>
    <n v="58560"/>
    <n v="87039"/>
    <x v="8"/>
    <s v="No"/>
    <s v="Pickup"/>
    <s v="Not Found"/>
    <s v="Standard"/>
    <x v="48"/>
    <n v="7094914"/>
  </r>
  <r>
    <s v="O00765"/>
    <s v="2025-06-30"/>
    <s v="C071"/>
    <s v="P017"/>
    <x v="3"/>
    <x v="1"/>
    <n v="3"/>
    <n v="0"/>
    <n v="90594"/>
    <x v="1"/>
    <s v="SME"/>
    <x v="2"/>
    <n v="33642"/>
    <n v="-10332"/>
    <x v="9"/>
    <s v="No"/>
    <s v="Pickup"/>
    <s v="Not Found"/>
    <s v="Standard"/>
    <x v="49"/>
    <n v="19619177"/>
  </r>
  <r>
    <s v="O00766"/>
    <s v="2025-09-22"/>
    <s v="C029"/>
    <s v="P010"/>
    <x v="6"/>
    <x v="1"/>
    <n v="3"/>
    <n v="0.15"/>
    <n v="29205.15"/>
    <x v="96"/>
    <s v="Consumer"/>
    <x v="1"/>
    <n v="13676"/>
    <n v="-11822.849999999999"/>
    <x v="2"/>
    <s v="No"/>
    <s v="Express"/>
    <s v="Not Found"/>
    <s v="Standard"/>
    <x v="88"/>
    <n v="17350666"/>
  </r>
  <r>
    <s v="O00767"/>
    <s v="2025-01-07"/>
    <s v="C259"/>
    <s v="P019"/>
    <x v="0"/>
    <x v="1"/>
    <n v="7"/>
    <n v="0.05"/>
    <n v="78589.7"/>
    <x v="198"/>
    <s v="Consumer"/>
    <x v="0"/>
    <n v="72369"/>
    <n v="-427993.3"/>
    <x v="6"/>
    <s v="No"/>
    <s v="Standard"/>
    <s v="Not Found"/>
    <s v="Standard"/>
    <x v="0"/>
    <n v="11852878"/>
  </r>
  <r>
    <s v="O00768"/>
    <s v="2025-07-19"/>
    <s v="C258"/>
    <s v="P044"/>
    <x v="4"/>
    <x v="0"/>
    <n v="8"/>
    <n v="0.2"/>
    <n v="899673.59999999998"/>
    <x v="241"/>
    <s v="Corporate"/>
    <x v="3"/>
    <n v="44099"/>
    <n v="546881.6"/>
    <x v="10"/>
    <s v="No"/>
    <s v="Pickup"/>
    <s v="Not Found"/>
    <s v="Standard"/>
    <x v="38"/>
    <n v="6291486"/>
  </r>
  <r>
    <s v="O00769"/>
    <s v="2025-09-06"/>
    <s v="C024"/>
    <s v="P024"/>
    <x v="3"/>
    <x v="0"/>
    <n v="2"/>
    <n v="0.15"/>
    <n v="78842.600000000006"/>
    <x v="89"/>
    <s v="SME"/>
    <x v="3"/>
    <n v="20831"/>
    <n v="37180.600000000006"/>
    <x v="2"/>
    <s v="No"/>
    <s v="Standard"/>
    <s v="Not Found"/>
    <s v="Standard"/>
    <x v="16"/>
    <n v="19619177"/>
  </r>
  <r>
    <s v="O00770"/>
    <s v="2025-03-06"/>
    <s v="C124"/>
    <s v="P075"/>
    <x v="3"/>
    <x v="1"/>
    <n v="4"/>
    <n v="0.05"/>
    <n v="424448.6"/>
    <x v="243"/>
    <s v="SME"/>
    <x v="0"/>
    <n v="48118"/>
    <n v="231976.59999999998"/>
    <x v="7"/>
    <s v="Yes"/>
    <s v="Standard"/>
    <s v="Not Found"/>
    <s v="Standard"/>
    <x v="51"/>
    <n v="19619177"/>
  </r>
  <r>
    <s v="O00771"/>
    <s v="2025-12-13"/>
    <s v="C169"/>
    <s v="P080"/>
    <x v="11"/>
    <x v="4"/>
    <n v="10"/>
    <n v="0"/>
    <n v="399720"/>
    <x v="56"/>
    <s v="SME"/>
    <x v="2"/>
    <n v="32671"/>
    <n v="73010"/>
    <x v="4"/>
    <s v="No"/>
    <s v="Pickup"/>
    <s v="Not Found"/>
    <s v="Standard"/>
    <x v="26"/>
    <n v="18500989"/>
  </r>
  <r>
    <s v="O00772"/>
    <s v="2025-06-25"/>
    <s v="C035"/>
    <s v="P080"/>
    <x v="18"/>
    <x v="2"/>
    <n v="1"/>
    <n v="0"/>
    <n v="75493"/>
    <x v="191"/>
    <s v="SME"/>
    <x v="2"/>
    <n v="32671"/>
    <n v="42822"/>
    <x v="9"/>
    <s v="No"/>
    <s v="Standard"/>
    <s v="Not Found"/>
    <s v="Standard"/>
    <x v="26"/>
    <n v="16246424"/>
  </r>
  <r>
    <s v="O00773"/>
    <s v="2025-10-17"/>
    <s v="C222"/>
    <s v="P073"/>
    <x v="6"/>
    <x v="2"/>
    <n v="9"/>
    <n v="0.15"/>
    <n v="696050.55"/>
    <x v="143"/>
    <s v="SME"/>
    <x v="0"/>
    <n v="48520"/>
    <n v="259370.55000000005"/>
    <x v="11"/>
    <s v="No"/>
    <s v="Pickup"/>
    <s v="Not Found"/>
    <s v="Standard"/>
    <x v="99"/>
    <n v="17350666"/>
  </r>
  <r>
    <s v="O00774"/>
    <s v="2025-07-21"/>
    <s v="C289"/>
    <s v="P046"/>
    <x v="0"/>
    <x v="0"/>
    <n v="8"/>
    <n v="0.1"/>
    <n v="176803.20000000001"/>
    <x v="76"/>
    <s v="SME"/>
    <x v="3"/>
    <n v="24464"/>
    <n v="-18908.799999999988"/>
    <x v="10"/>
    <s v="No"/>
    <s v="Standard"/>
    <s v="Not Found"/>
    <s v="Standard"/>
    <x v="93"/>
    <n v="11852878"/>
  </r>
  <r>
    <s v="O00775"/>
    <s v="2025-05-06"/>
    <s v="C076"/>
    <s v="P060"/>
    <x v="11"/>
    <x v="2"/>
    <n v="3"/>
    <n v="0.1"/>
    <n v="27656.1"/>
    <x v="235"/>
    <s v="Consumer"/>
    <x v="1"/>
    <n v="58522"/>
    <n v="-147909.9"/>
    <x v="0"/>
    <s v="No"/>
    <s v="Standard"/>
    <s v="Not Found"/>
    <s v="Standard"/>
    <x v="60"/>
    <n v="18500989"/>
  </r>
  <r>
    <s v="O00776"/>
    <s v="2025-06-20"/>
    <s v="C091"/>
    <s v="P042"/>
    <x v="16"/>
    <x v="0"/>
    <n v="6"/>
    <n v="0.15"/>
    <n v="554655.6"/>
    <x v="201"/>
    <s v="Consumer"/>
    <x v="3"/>
    <n v="12456"/>
    <n v="479919.6"/>
    <x v="9"/>
    <s v="No"/>
    <s v="Standard"/>
    <s v="Not Found"/>
    <s v="Standard"/>
    <x v="62"/>
    <n v="19562258"/>
  </r>
  <r>
    <s v="O00777"/>
    <s v="2025-06-07"/>
    <s v="C285"/>
    <s v="P082"/>
    <x v="14"/>
    <x v="2"/>
    <n v="10"/>
    <n v="0.2"/>
    <n v="638144"/>
    <x v="77"/>
    <s v="Corporate"/>
    <x v="2"/>
    <n v="38053"/>
    <n v="257614"/>
    <x v="9"/>
    <s v="No"/>
    <s v="Standard"/>
    <s v="Not Found"/>
    <s v="Standard"/>
    <x v="64"/>
    <n v="16839910"/>
  </r>
  <r>
    <s v="O00778"/>
    <s v="2025-02-08"/>
    <s v="C141"/>
    <s v="P005"/>
    <x v="6"/>
    <x v="1"/>
    <n v="5"/>
    <n v="0.1"/>
    <n v="571689"/>
    <x v="8"/>
    <s v="Consumer"/>
    <x v="0"/>
    <n v="3310"/>
    <n v="555139"/>
    <x v="5"/>
    <s v="No"/>
    <s v="Pickup"/>
    <s v="Not Found"/>
    <s v="Standard"/>
    <x v="77"/>
    <n v="17350666"/>
  </r>
  <r>
    <s v="O00779"/>
    <s v="2025-09-13"/>
    <s v="C098"/>
    <s v="P042"/>
    <x v="9"/>
    <x v="0"/>
    <n v="4"/>
    <n v="0.15"/>
    <n v="209851.4"/>
    <x v="137"/>
    <s v="Corporate"/>
    <x v="3"/>
    <n v="12456"/>
    <n v="160027.4"/>
    <x v="2"/>
    <s v="No"/>
    <s v="Express"/>
    <s v="Not Found"/>
    <s v="Standard"/>
    <x v="62"/>
    <n v="7254801"/>
  </r>
  <r>
    <s v="O00780"/>
    <s v="2025-09-05"/>
    <s v="C215"/>
    <s v="P064"/>
    <x v="11"/>
    <x v="3"/>
    <n v="6"/>
    <n v="0.1"/>
    <n v="574716.6"/>
    <x v="19"/>
    <s v="Corporate"/>
    <x v="2"/>
    <n v="62348"/>
    <n v="200628.59999999998"/>
    <x v="2"/>
    <s v="No"/>
    <s v="Pickup"/>
    <s v="Not Found"/>
    <s v="Standard"/>
    <x v="34"/>
    <n v="18500989"/>
  </r>
  <r>
    <s v="O00781"/>
    <s v="2025-03-14"/>
    <s v="C046"/>
    <s v="P044"/>
    <x v="2"/>
    <x v="0"/>
    <n v="5"/>
    <n v="0"/>
    <n v="261260"/>
    <x v="215"/>
    <s v="Corporate"/>
    <x v="3"/>
    <n v="44099"/>
    <n v="40765"/>
    <x v="7"/>
    <s v="No"/>
    <s v="Standard"/>
    <s v="Not Found"/>
    <s v="Standard"/>
    <x v="38"/>
    <n v="7094914"/>
  </r>
  <r>
    <s v="O00782"/>
    <s v="2025-03-31"/>
    <s v="C188"/>
    <s v="P094"/>
    <x v="11"/>
    <x v="4"/>
    <n v="4"/>
    <n v="0.15"/>
    <n v="173019.2"/>
    <x v="52"/>
    <s v="Consumer"/>
    <x v="1"/>
    <n v="55008"/>
    <n v="-47012.799999999988"/>
    <x v="7"/>
    <s v="No"/>
    <s v="Standard"/>
    <s v="Not Found"/>
    <s v="Standard"/>
    <x v="1"/>
    <n v="18500989"/>
  </r>
  <r>
    <s v="O00783"/>
    <s v="2025-05-08"/>
    <s v="C161"/>
    <s v="P068"/>
    <x v="7"/>
    <x v="0"/>
    <n v="9"/>
    <n v="0"/>
    <n v="1129761"/>
    <x v="144"/>
    <s v="SME"/>
    <x v="0"/>
    <n v="34907"/>
    <n v="815598"/>
    <x v="0"/>
    <s v="No"/>
    <s v="Pickup"/>
    <s v="Not Found"/>
    <s v="High Value"/>
    <x v="19"/>
    <n v="14265630"/>
  </r>
  <r>
    <s v="O00784"/>
    <s v="2025-12-28"/>
    <s v="C061"/>
    <s v="P032"/>
    <x v="13"/>
    <x v="4"/>
    <n v="4"/>
    <n v="0"/>
    <n v="111332"/>
    <x v="103"/>
    <s v="Consumer"/>
    <x v="2"/>
    <n v="65463"/>
    <n v="-150520"/>
    <x v="4"/>
    <s v="No"/>
    <s v="Standard"/>
    <s v="Not Found"/>
    <s v="Standard"/>
    <x v="15"/>
    <n v="5886694"/>
  </r>
  <r>
    <s v="O00785"/>
    <s v="2025-08-30"/>
    <s v="C129"/>
    <s v="P004"/>
    <x v="9"/>
    <x v="2"/>
    <n v="4"/>
    <n v="0.2"/>
    <n v="472569.59999999998"/>
    <x v="97"/>
    <s v="Corporate"/>
    <x v="3"/>
    <n v="63926"/>
    <n v="216865.59999999998"/>
    <x v="3"/>
    <s v="No"/>
    <s v="Pickup"/>
    <s v="Not Found"/>
    <s v="Standard"/>
    <x v="5"/>
    <n v="7254801"/>
  </r>
  <r>
    <s v="O00786"/>
    <s v="2025-02-12"/>
    <s v="C143"/>
    <s v="P098"/>
    <x v="8"/>
    <x v="4"/>
    <n v="4"/>
    <n v="0"/>
    <n v="84000"/>
    <x v="7"/>
    <s v="SME"/>
    <x v="3"/>
    <n v="77841"/>
    <n v="-227364"/>
    <x v="5"/>
    <s v="No"/>
    <s v="Standard"/>
    <s v="Not Found"/>
    <s v="Standard"/>
    <x v="53"/>
    <n v="19473459"/>
  </r>
  <r>
    <s v="O00787"/>
    <s v="2025-03-16"/>
    <s v="C223"/>
    <s v="P005"/>
    <x v="9"/>
    <x v="3"/>
    <n v="4"/>
    <n v="0"/>
    <n v="297096"/>
    <x v="276"/>
    <s v="SME"/>
    <x v="0"/>
    <n v="3310"/>
    <n v="283856"/>
    <x v="7"/>
    <s v="No"/>
    <s v="Pickup"/>
    <s v="Not Found"/>
    <s v="Standard"/>
    <x v="77"/>
    <n v="7254801"/>
  </r>
  <r>
    <s v="O00788"/>
    <s v="2025-01-22"/>
    <s v="C091"/>
    <s v="P002"/>
    <x v="10"/>
    <x v="4"/>
    <n v="8"/>
    <n v="0.15"/>
    <n v="660130.4"/>
    <x v="201"/>
    <s v="Consumer"/>
    <x v="2"/>
    <n v="57647"/>
    <n v="198954.40000000002"/>
    <x v="6"/>
    <s v="No"/>
    <s v="Standard"/>
    <s v="Not Found"/>
    <s v="Standard"/>
    <x v="2"/>
    <n v="8592536"/>
  </r>
  <r>
    <s v="O00789"/>
    <s v="2025-08-27"/>
    <s v="C252"/>
    <s v="P020"/>
    <x v="15"/>
    <x v="1"/>
    <n v="7"/>
    <n v="0.2"/>
    <n v="528399.19999999995"/>
    <x v="184"/>
    <s v="Corporate"/>
    <x v="2"/>
    <n v="35035"/>
    <n v="283154.19999999995"/>
    <x v="3"/>
    <s v="Yes"/>
    <s v="Express"/>
    <s v="Not Found"/>
    <s v="Standard"/>
    <x v="91"/>
    <n v="15141830"/>
  </r>
  <r>
    <s v="O00790"/>
    <s v="2025-05-20"/>
    <s v="C189"/>
    <s v="P045"/>
    <x v="2"/>
    <x v="1"/>
    <n v="3"/>
    <n v="0.05"/>
    <n v="229273.95"/>
    <x v="221"/>
    <s v="SME"/>
    <x v="2"/>
    <n v="61495"/>
    <n v="44788.950000000012"/>
    <x v="0"/>
    <s v="No"/>
    <s v="Express"/>
    <s v="Not Found"/>
    <s v="Standard"/>
    <x v="86"/>
    <n v="7094914"/>
  </r>
  <r>
    <s v="O00791"/>
    <s v="2025-06-07"/>
    <s v="C188"/>
    <s v="P016"/>
    <x v="18"/>
    <x v="4"/>
    <n v="2"/>
    <n v="0.1"/>
    <n v="147236.4"/>
    <x v="52"/>
    <s v="Consumer"/>
    <x v="0"/>
    <n v="29153"/>
    <n v="88930.4"/>
    <x v="9"/>
    <s v="No"/>
    <s v="Pickup"/>
    <s v="Not Found"/>
    <s v="Standard"/>
    <x v="79"/>
    <n v="16246424"/>
  </r>
  <r>
    <s v="O00792"/>
    <s v="2025-07-22"/>
    <s v="C024"/>
    <s v="P019"/>
    <x v="17"/>
    <x v="2"/>
    <n v="7"/>
    <n v="0"/>
    <n v="779303"/>
    <x v="89"/>
    <s v="SME"/>
    <x v="0"/>
    <n v="72369"/>
    <n v="272720"/>
    <x v="10"/>
    <s v="No"/>
    <s v="Express"/>
    <s v="Not Found"/>
    <s v="Standard"/>
    <x v="0"/>
    <n v="10652665"/>
  </r>
  <r>
    <s v="O00793"/>
    <s v="2025-11-23"/>
    <s v="C144"/>
    <s v="P008"/>
    <x v="9"/>
    <x v="0"/>
    <n v="9"/>
    <n v="0.1"/>
    <n v="908828.1"/>
    <x v="274"/>
    <s v="Corporate"/>
    <x v="0"/>
    <n v="10109"/>
    <n v="817847.1"/>
    <x v="8"/>
    <s v="No"/>
    <s v="Pickup"/>
    <s v="Not Found"/>
    <s v="Standard"/>
    <x v="55"/>
    <n v="7254801"/>
  </r>
  <r>
    <s v="O00794"/>
    <s v="2025-09-27"/>
    <s v="C090"/>
    <s v="P077"/>
    <x v="13"/>
    <x v="3"/>
    <n v="5"/>
    <n v="0"/>
    <n v="53765"/>
    <x v="236"/>
    <s v="Corporate"/>
    <x v="3"/>
    <n v="9813"/>
    <n v="4700"/>
    <x v="2"/>
    <s v="No"/>
    <s v="Standard"/>
    <s v="Not Found"/>
    <s v="Standard"/>
    <x v="98"/>
    <n v="5886694"/>
  </r>
  <r>
    <s v="O00795"/>
    <s v="2025-02-21"/>
    <s v="C015"/>
    <s v="P053"/>
    <x v="13"/>
    <x v="2"/>
    <n v="1"/>
    <n v="0.15"/>
    <n v="5857.35"/>
    <x v="54"/>
    <s v="Consumer"/>
    <x v="3"/>
    <n v="44507"/>
    <n v="-38649.65"/>
    <x v="5"/>
    <s v="No"/>
    <s v="Express"/>
    <s v="Not Found"/>
    <s v="Standard"/>
    <x v="95"/>
    <n v="5886694"/>
  </r>
  <r>
    <s v="O00796"/>
    <s v="2025-12-15"/>
    <s v="C191"/>
    <s v="P010"/>
    <x v="6"/>
    <x v="3"/>
    <n v="7"/>
    <n v="0.1"/>
    <n v="107226"/>
    <x v="21"/>
    <s v="SME"/>
    <x v="1"/>
    <n v="13676"/>
    <n v="11494"/>
    <x v="4"/>
    <s v="No"/>
    <s v="Express"/>
    <s v="Not Found"/>
    <s v="Standard"/>
    <x v="88"/>
    <n v="17350666"/>
  </r>
  <r>
    <s v="O00797"/>
    <s v="2025-05-19"/>
    <s v="C041"/>
    <s v="P009"/>
    <x v="5"/>
    <x v="1"/>
    <n v="4"/>
    <n v="0"/>
    <n v="132112"/>
    <x v="157"/>
    <s v="Corporate"/>
    <x v="1"/>
    <n v="8587"/>
    <n v="97764"/>
    <x v="0"/>
    <s v="No"/>
    <s v="Express"/>
    <s v="Not Found"/>
    <s v="Standard"/>
    <x v="33"/>
    <n v="11319839"/>
  </r>
  <r>
    <s v="O00798"/>
    <s v="2025-01-08"/>
    <s v="C160"/>
    <s v="P078"/>
    <x v="10"/>
    <x v="4"/>
    <n v="3"/>
    <n v="0.15"/>
    <n v="316715.09999999998"/>
    <x v="223"/>
    <s v="Corporate"/>
    <x v="0"/>
    <n v="53072"/>
    <n v="157499.09999999998"/>
    <x v="6"/>
    <s v="No"/>
    <s v="Standard"/>
    <s v="Not Found"/>
    <s v="Standard"/>
    <x v="69"/>
    <n v="8592536"/>
  </r>
  <r>
    <s v="O00799"/>
    <s v="2025-09-24"/>
    <s v="C242"/>
    <s v="P061"/>
    <x v="14"/>
    <x v="1"/>
    <n v="7"/>
    <n v="0.15"/>
    <n v="762087.9"/>
    <x v="234"/>
    <s v="Consumer"/>
    <x v="3"/>
    <n v="26900"/>
    <n v="573787.9"/>
    <x v="2"/>
    <s v="No"/>
    <s v="Express"/>
    <s v="Not Found"/>
    <s v="Standard"/>
    <x v="59"/>
    <n v="16839910"/>
  </r>
  <r>
    <s v="O00800"/>
    <s v="2025-02-23"/>
    <s v="C023"/>
    <s v="P016"/>
    <x v="16"/>
    <x v="4"/>
    <n v="4"/>
    <n v="0.1"/>
    <n v="122137.2"/>
    <x v="5"/>
    <s v="Consumer"/>
    <x v="0"/>
    <n v="29153"/>
    <n v="5525.1999999999971"/>
    <x v="5"/>
    <s v="No"/>
    <s v="Pickup"/>
    <s v="Not Found"/>
    <s v="Standard"/>
    <x v="79"/>
    <n v="19562258"/>
  </r>
  <r>
    <s v="O00801"/>
    <s v="2025-12-23"/>
    <s v="C220"/>
    <s v="P074"/>
    <x v="3"/>
    <x v="2"/>
    <n v="5"/>
    <n v="0"/>
    <n v="634945"/>
    <x v="258"/>
    <s v="SME"/>
    <x v="3"/>
    <n v="39205"/>
    <n v="438920"/>
    <x v="4"/>
    <s v="No"/>
    <s v="Standard"/>
    <s v="Not Found"/>
    <s v="Standard"/>
    <x v="56"/>
    <n v="19619177"/>
  </r>
  <r>
    <s v="O00802"/>
    <s v="2025-07-08"/>
    <s v="C113"/>
    <s v="P068"/>
    <x v="6"/>
    <x v="2"/>
    <n v="2"/>
    <n v="0.1"/>
    <n v="92619"/>
    <x v="92"/>
    <s v="Consumer"/>
    <x v="0"/>
    <n v="34907"/>
    <n v="22805"/>
    <x v="10"/>
    <s v="No"/>
    <s v="Pickup"/>
    <s v="Not Found"/>
    <s v="Standard"/>
    <x v="19"/>
    <n v="17350666"/>
  </r>
  <r>
    <s v="O00803"/>
    <s v="2025-10-14"/>
    <s v="C249"/>
    <s v="P030"/>
    <x v="1"/>
    <x v="0"/>
    <n v="6"/>
    <n v="0"/>
    <n v="185274"/>
    <x v="55"/>
    <s v="Consumer"/>
    <x v="3"/>
    <n v="28523"/>
    <n v="14136"/>
    <x v="11"/>
    <s v="No"/>
    <s v="Express"/>
    <s v="Not Found"/>
    <s v="Standard"/>
    <x v="12"/>
    <n v="11347243"/>
  </r>
  <r>
    <s v="O00804"/>
    <s v="2025-10-04"/>
    <s v="C251"/>
    <s v="P024"/>
    <x v="13"/>
    <x v="3"/>
    <n v="6"/>
    <n v="0.15"/>
    <n v="631793.1"/>
    <x v="33"/>
    <s v="Consumer"/>
    <x v="3"/>
    <n v="20831"/>
    <n v="506807.1"/>
    <x v="11"/>
    <s v="No"/>
    <s v="Standard"/>
    <s v="Not Found"/>
    <s v="Standard"/>
    <x v="16"/>
    <n v="5886694"/>
  </r>
  <r>
    <s v="O00805"/>
    <s v="2025-06-19"/>
    <s v="C238"/>
    <s v="P017"/>
    <x v="3"/>
    <x v="2"/>
    <n v="8"/>
    <n v="0.05"/>
    <n v="1084261.6000000001"/>
    <x v="135"/>
    <s v="Consumer"/>
    <x v="2"/>
    <n v="33642"/>
    <n v="815125.60000000009"/>
    <x v="9"/>
    <s v="No"/>
    <s v="Pickup"/>
    <s v="Not Found"/>
    <s v="High Value"/>
    <x v="49"/>
    <n v="19619177"/>
  </r>
  <r>
    <s v="O00806"/>
    <s v="2025-01-15"/>
    <s v="C230"/>
    <s v="P033"/>
    <x v="13"/>
    <x v="4"/>
    <n v="6"/>
    <n v="0.15"/>
    <n v="725862.6"/>
    <x v="277"/>
    <s v="Corporate"/>
    <x v="0"/>
    <n v="47272"/>
    <n v="442230.6"/>
    <x v="6"/>
    <s v="No"/>
    <s v="Pickup"/>
    <s v="Not Found"/>
    <s v="Standard"/>
    <x v="37"/>
    <n v="5886694"/>
  </r>
  <r>
    <s v="O00807"/>
    <s v="2025-02-19"/>
    <s v="C024"/>
    <s v="P050"/>
    <x v="3"/>
    <x v="4"/>
    <n v="1"/>
    <n v="0"/>
    <n v="146032"/>
    <x v="89"/>
    <s v="SME"/>
    <x v="0"/>
    <n v="22542"/>
    <n v="123490"/>
    <x v="5"/>
    <s v="No"/>
    <s v="Standard"/>
    <s v="Not Found"/>
    <s v="Standard"/>
    <x v="39"/>
    <n v="19619177"/>
  </r>
  <r>
    <s v="O00808"/>
    <s v="2025-05-26"/>
    <s v="C132"/>
    <s v="P039"/>
    <x v="3"/>
    <x v="1"/>
    <n v="5"/>
    <n v="0.15"/>
    <n v="345537.75"/>
    <x v="230"/>
    <s v="Consumer"/>
    <x v="0"/>
    <n v="34258"/>
    <n v="174247.75"/>
    <x v="0"/>
    <s v="No"/>
    <s v="Pickup"/>
    <s v="Not Found"/>
    <s v="Standard"/>
    <x v="52"/>
    <n v="19619177"/>
  </r>
  <r>
    <s v="O00809"/>
    <s v="2025-11-18"/>
    <s v="C119"/>
    <s v="P051"/>
    <x v="16"/>
    <x v="2"/>
    <n v="7"/>
    <n v="0.1"/>
    <n v="605272.5"/>
    <x v="146"/>
    <s v="SME"/>
    <x v="2"/>
    <n v="71372"/>
    <n v="105668.5"/>
    <x v="8"/>
    <s v="No"/>
    <s v="Express"/>
    <s v="Not Found"/>
    <s v="Standard"/>
    <x v="7"/>
    <n v="19562258"/>
  </r>
  <r>
    <s v="O00810"/>
    <s v="2025-07-27"/>
    <s v="C151"/>
    <s v="P069"/>
    <x v="4"/>
    <x v="3"/>
    <n v="8"/>
    <n v="0.05"/>
    <n v="866506.4"/>
    <x v="278"/>
    <s v="SME"/>
    <x v="3"/>
    <n v="5129"/>
    <n v="825474.4"/>
    <x v="10"/>
    <s v="No"/>
    <s v="Standard"/>
    <s v="Not Found"/>
    <s v="Standard"/>
    <x v="73"/>
    <n v="6291486"/>
  </r>
  <r>
    <s v="O00811"/>
    <s v="2025-09-22"/>
    <s v="C115"/>
    <s v="P085"/>
    <x v="11"/>
    <x v="3"/>
    <n v="5"/>
    <n v="0.2"/>
    <n v="517680"/>
    <x v="31"/>
    <s v="Consumer"/>
    <x v="3"/>
    <n v="7566"/>
    <n v="479850"/>
    <x v="2"/>
    <s v="No"/>
    <s v="Standard"/>
    <s v="Not Found"/>
    <s v="Standard"/>
    <x v="71"/>
    <n v="18500989"/>
  </r>
  <r>
    <s v="O00812"/>
    <s v="2025-08-03"/>
    <s v="C273"/>
    <s v="P076"/>
    <x v="16"/>
    <x v="0"/>
    <n v="9"/>
    <n v="0.15"/>
    <n v="133890.29999999999"/>
    <x v="248"/>
    <s v="Consumer"/>
    <x v="2"/>
    <n v="26666"/>
    <n v="-106103.70000000001"/>
    <x v="3"/>
    <s v="No"/>
    <s v="Express"/>
    <s v="Not Found"/>
    <s v="Standard"/>
    <x v="25"/>
    <n v="19562258"/>
  </r>
  <r>
    <s v="O00813"/>
    <s v="2025-12-29"/>
    <s v="C017"/>
    <s v="P007"/>
    <x v="3"/>
    <x v="3"/>
    <n v="1"/>
    <n v="0.15"/>
    <n v="84016.55"/>
    <x v="65"/>
    <s v="SME"/>
    <x v="2"/>
    <n v="6817"/>
    <n v="77199.55"/>
    <x v="4"/>
    <s v="No"/>
    <s v="Express"/>
    <s v="Not Found"/>
    <s v="Standard"/>
    <x v="30"/>
    <n v="19619177"/>
  </r>
  <r>
    <s v="O00814"/>
    <s v="2025-10-24"/>
    <s v="C095"/>
    <s v="P010"/>
    <x v="7"/>
    <x v="0"/>
    <n v="8"/>
    <n v="0"/>
    <n v="456248"/>
    <x v="279"/>
    <s v="Consumer"/>
    <x v="1"/>
    <n v="13676"/>
    <n v="346840"/>
    <x v="11"/>
    <s v="No"/>
    <s v="Standard"/>
    <s v="Not Found"/>
    <s v="Standard"/>
    <x v="88"/>
    <n v="14265630"/>
  </r>
  <r>
    <s v="O00815"/>
    <s v="2025-01-05"/>
    <s v="C299"/>
    <s v="P058"/>
    <x v="15"/>
    <x v="0"/>
    <n v="9"/>
    <n v="0.2"/>
    <n v="404992.8"/>
    <x v="165"/>
    <s v="SME"/>
    <x v="3"/>
    <n v="66106"/>
    <n v="-189961.2"/>
    <x v="6"/>
    <s v="No"/>
    <s v="Pickup"/>
    <s v="Not Found"/>
    <s v="Standard"/>
    <x v="42"/>
    <n v="15141830"/>
  </r>
  <r>
    <s v="O00816"/>
    <s v="2025-07-25"/>
    <s v="C116"/>
    <s v="P064"/>
    <x v="6"/>
    <x v="3"/>
    <n v="10"/>
    <n v="0.2"/>
    <n v="1160256"/>
    <x v="177"/>
    <s v="Consumer"/>
    <x v="2"/>
    <n v="62348"/>
    <n v="536776"/>
    <x v="10"/>
    <s v="No"/>
    <s v="Standard"/>
    <s v="Not Found"/>
    <s v="High Value"/>
    <x v="34"/>
    <n v="17350666"/>
  </r>
  <r>
    <s v="O00817"/>
    <s v="2025-05-20"/>
    <s v="C243"/>
    <s v="P039"/>
    <x v="4"/>
    <x v="0"/>
    <n v="1"/>
    <n v="0.05"/>
    <n v="69103.95"/>
    <x v="95"/>
    <s v="Corporate"/>
    <x v="0"/>
    <n v="34258"/>
    <n v="34845.949999999997"/>
    <x v="0"/>
    <s v="No"/>
    <s v="Express"/>
    <s v="Not Found"/>
    <s v="Standard"/>
    <x v="52"/>
    <n v="6291486"/>
  </r>
  <r>
    <s v="O00818"/>
    <s v="2025-11-11"/>
    <s v="C206"/>
    <s v="P055"/>
    <x v="16"/>
    <x v="0"/>
    <n v="9"/>
    <n v="0.15"/>
    <n v="639547.65"/>
    <x v="280"/>
    <s v="Consumer"/>
    <x v="0"/>
    <n v="62257"/>
    <n v="79234.650000000023"/>
    <x v="8"/>
    <s v="Yes"/>
    <s v="Standard"/>
    <s v="Not Found"/>
    <s v="Standard"/>
    <x v="31"/>
    <n v="19562258"/>
  </r>
  <r>
    <s v="O00819"/>
    <s v="2025-06-11"/>
    <s v="C099"/>
    <s v="P019"/>
    <x v="18"/>
    <x v="2"/>
    <n v="6"/>
    <n v="0.15"/>
    <n v="90499.5"/>
    <x v="39"/>
    <s v="Consumer"/>
    <x v="0"/>
    <n v="72369"/>
    <n v="-343714.5"/>
    <x v="9"/>
    <s v="No"/>
    <s v="Standard"/>
    <s v="Not Found"/>
    <s v="Standard"/>
    <x v="0"/>
    <n v="16246424"/>
  </r>
  <r>
    <s v="O00820"/>
    <s v="2025-11-22"/>
    <s v="C156"/>
    <s v="P086"/>
    <x v="7"/>
    <x v="3"/>
    <n v="10"/>
    <n v="0.05"/>
    <n v="457539"/>
    <x v="27"/>
    <s v="Consumer"/>
    <x v="1"/>
    <n v="41456"/>
    <n v="42979"/>
    <x v="8"/>
    <s v="No"/>
    <s v="Express"/>
    <s v="Not Found"/>
    <s v="Standard"/>
    <x v="44"/>
    <n v="14265630"/>
  </r>
  <r>
    <s v="O00821"/>
    <s v="2025-02-08"/>
    <s v="C049"/>
    <s v="P057"/>
    <x v="11"/>
    <x v="4"/>
    <n v="4"/>
    <n v="0.15"/>
    <n v="157763.4"/>
    <x v="71"/>
    <s v="SME"/>
    <x v="3"/>
    <n v="18283"/>
    <n v="84631.4"/>
    <x v="5"/>
    <s v="No"/>
    <s v="Express"/>
    <s v="Not Found"/>
    <s v="Standard"/>
    <x v="63"/>
    <n v="18500989"/>
  </r>
  <r>
    <s v="O00822"/>
    <s v="2025-04-30"/>
    <s v="C012"/>
    <s v="P013"/>
    <x v="13"/>
    <x v="4"/>
    <n v="8"/>
    <n v="0.2"/>
    <n v="724371.2"/>
    <x v="148"/>
    <s v="Corporate"/>
    <x v="0"/>
    <n v="27039"/>
    <n v="508059.19999999995"/>
    <x v="1"/>
    <s v="No"/>
    <s v="Express"/>
    <s v="Not Found"/>
    <s v="Standard"/>
    <x v="54"/>
    <n v="5886694"/>
  </r>
  <r>
    <s v="O00823"/>
    <s v="2025-11-28"/>
    <s v="C132"/>
    <s v="P072"/>
    <x v="16"/>
    <x v="2"/>
    <n v="9"/>
    <n v="0.2"/>
    <n v="256845.6"/>
    <x v="230"/>
    <s v="Consumer"/>
    <x v="1"/>
    <n v="37361"/>
    <n v="-79403.399999999994"/>
    <x v="8"/>
    <s v="Yes"/>
    <s v="Standard"/>
    <s v="Not Found"/>
    <s v="Standard"/>
    <x v="89"/>
    <n v="19562258"/>
  </r>
  <r>
    <s v="O00824"/>
    <s v="2025-05-28"/>
    <s v="C188"/>
    <s v="P002"/>
    <x v="10"/>
    <x v="2"/>
    <n v="9"/>
    <n v="0.15"/>
    <n v="399712.5"/>
    <x v="52"/>
    <s v="Consumer"/>
    <x v="2"/>
    <n v="57647"/>
    <n v="-119110.5"/>
    <x v="0"/>
    <s v="No"/>
    <s v="Pickup"/>
    <s v="Not Found"/>
    <s v="Standard"/>
    <x v="2"/>
    <n v="8592536"/>
  </r>
  <r>
    <s v="O00825"/>
    <s v="2025-01-07"/>
    <s v="C006"/>
    <s v="P092"/>
    <x v="6"/>
    <x v="2"/>
    <n v="7"/>
    <n v="0.15"/>
    <n v="81996.95"/>
    <x v="269"/>
    <s v="Corporate"/>
    <x v="2"/>
    <n v="4229"/>
    <n v="52393.95"/>
    <x v="6"/>
    <s v="No"/>
    <s v="Pickup"/>
    <s v="Not Found"/>
    <s v="Standard"/>
    <x v="23"/>
    <n v="17350666"/>
  </r>
  <r>
    <s v="O00826"/>
    <s v="2025-02-21"/>
    <s v="C060"/>
    <s v="P068"/>
    <x v="2"/>
    <x v="0"/>
    <n v="9"/>
    <n v="0"/>
    <n v="276678"/>
    <x v="210"/>
    <s v="Consumer"/>
    <x v="0"/>
    <n v="34907"/>
    <n v="-37485"/>
    <x v="5"/>
    <s v="No"/>
    <s v="Standard"/>
    <s v="Not Found"/>
    <s v="Standard"/>
    <x v="19"/>
    <n v="7094914"/>
  </r>
  <r>
    <s v="O00827"/>
    <s v="2025-10-11"/>
    <s v="C255"/>
    <s v="P099"/>
    <x v="5"/>
    <x v="0"/>
    <n v="8"/>
    <n v="0.2"/>
    <n v="788729.6"/>
    <x v="281"/>
    <s v="Consumer"/>
    <x v="0"/>
    <n v="11009"/>
    <n v="700657.6"/>
    <x v="11"/>
    <s v="No"/>
    <s v="Standard"/>
    <s v="Not Found"/>
    <s v="Standard"/>
    <x v="90"/>
    <n v="11319839"/>
  </r>
  <r>
    <s v="O00828"/>
    <s v="2025-07-27"/>
    <s v="C167"/>
    <s v="P035"/>
    <x v="1"/>
    <x v="0"/>
    <n v="8"/>
    <n v="0.1"/>
    <n v="308361.59999999998"/>
    <x v="232"/>
    <s v="SME"/>
    <x v="0"/>
    <n v="31758"/>
    <n v="54297.599999999977"/>
    <x v="10"/>
    <s v="No"/>
    <s v="Standard"/>
    <s v="Not Found"/>
    <s v="Standard"/>
    <x v="47"/>
    <n v="11347243"/>
  </r>
  <r>
    <s v="O00829"/>
    <s v="2025-08-16"/>
    <s v="C115"/>
    <s v="P089"/>
    <x v="15"/>
    <x v="2"/>
    <n v="5"/>
    <n v="0.1"/>
    <n v="493096.5"/>
    <x v="31"/>
    <s v="Consumer"/>
    <x v="0"/>
    <n v="55764"/>
    <n v="214276.5"/>
    <x v="3"/>
    <s v="No"/>
    <s v="Standard"/>
    <s v="Not Found"/>
    <s v="Standard"/>
    <x v="27"/>
    <n v="15141830"/>
  </r>
  <r>
    <s v="O00830"/>
    <s v="2025-07-25"/>
    <s v="C091"/>
    <s v="P065"/>
    <x v="2"/>
    <x v="0"/>
    <n v="10"/>
    <n v="0.1"/>
    <n v="478800"/>
    <x v="201"/>
    <s v="Consumer"/>
    <x v="3"/>
    <n v="61777"/>
    <n v="-138970"/>
    <x v="10"/>
    <s v="No"/>
    <s v="Standard"/>
    <s v="Not Found"/>
    <s v="Standard"/>
    <x v="65"/>
    <n v="7094914"/>
  </r>
  <r>
    <s v="O00831"/>
    <s v="2025-04-02"/>
    <s v="C008"/>
    <s v="P070"/>
    <x v="5"/>
    <x v="0"/>
    <n v="2"/>
    <n v="0.15"/>
    <n v="183098.5"/>
    <x v="181"/>
    <s v="Consumer"/>
    <x v="1"/>
    <n v="66631"/>
    <n v="49836.5"/>
    <x v="1"/>
    <s v="No"/>
    <s v="Standard"/>
    <s v="Not Found"/>
    <s v="Standard"/>
    <x v="20"/>
    <n v="11319839"/>
  </r>
  <r>
    <s v="O00832"/>
    <s v="2025-12-07"/>
    <s v="C034"/>
    <s v="P087"/>
    <x v="10"/>
    <x v="1"/>
    <n v="1"/>
    <n v="0.15"/>
    <n v="71329.45"/>
    <x v="78"/>
    <s v="Corporate"/>
    <x v="1"/>
    <n v="26222"/>
    <n v="45107.45"/>
    <x v="4"/>
    <s v="No"/>
    <s v="Express"/>
    <s v="Not Found"/>
    <s v="Standard"/>
    <x v="82"/>
    <n v="8592536"/>
  </r>
  <r>
    <s v="O00833"/>
    <s v="2025-11-21"/>
    <s v="C224"/>
    <s v="P016"/>
    <x v="11"/>
    <x v="3"/>
    <n v="5"/>
    <n v="0.1"/>
    <n v="654192"/>
    <x v="282"/>
    <s v="Corporate"/>
    <x v="0"/>
    <n v="29153"/>
    <n v="508427"/>
    <x v="8"/>
    <s v="No"/>
    <s v="Pickup"/>
    <s v="Not Found"/>
    <s v="Standard"/>
    <x v="79"/>
    <n v="18500989"/>
  </r>
  <r>
    <s v="O00834"/>
    <s v="2025-10-02"/>
    <s v="C209"/>
    <s v="P044"/>
    <x v="7"/>
    <x v="2"/>
    <n v="5"/>
    <n v="0.15"/>
    <n v="311525"/>
    <x v="283"/>
    <s v="Corporate"/>
    <x v="3"/>
    <n v="44099"/>
    <n v="91030"/>
    <x v="11"/>
    <s v="No"/>
    <s v="Pickup"/>
    <s v="Not Found"/>
    <s v="Standard"/>
    <x v="38"/>
    <n v="14265630"/>
  </r>
  <r>
    <s v="O00835"/>
    <s v="2025-11-01"/>
    <s v="C267"/>
    <s v="P006"/>
    <x v="7"/>
    <x v="3"/>
    <n v="7"/>
    <n v="0.1"/>
    <n v="471195.9"/>
    <x v="284"/>
    <s v="Corporate"/>
    <x v="0"/>
    <n v="53604"/>
    <n v="95967.900000000023"/>
    <x v="8"/>
    <s v="No"/>
    <s v="Express"/>
    <s v="Not Found"/>
    <s v="Standard"/>
    <x v="24"/>
    <n v="14265630"/>
  </r>
  <r>
    <s v="O00836"/>
    <s v="2025-08-25"/>
    <s v="C058"/>
    <s v="P011"/>
    <x v="13"/>
    <x v="1"/>
    <n v="10"/>
    <n v="0.1"/>
    <n v="212193"/>
    <x v="75"/>
    <s v="SME"/>
    <x v="0"/>
    <n v="76428"/>
    <n v="-552087"/>
    <x v="3"/>
    <s v="No"/>
    <s v="Pickup"/>
    <s v="Not Found"/>
    <s v="Standard"/>
    <x v="36"/>
    <n v="5886694"/>
  </r>
  <r>
    <s v="O00837"/>
    <s v="2025-07-13"/>
    <s v="C023"/>
    <s v="P023"/>
    <x v="7"/>
    <x v="2"/>
    <n v="1"/>
    <n v="0"/>
    <n v="31187"/>
    <x v="5"/>
    <s v="Consumer"/>
    <x v="0"/>
    <n v="10664"/>
    <n v="20523"/>
    <x v="10"/>
    <s v="No"/>
    <s v="Pickup"/>
    <s v="Not Found"/>
    <s v="Standard"/>
    <x v="18"/>
    <n v="14265630"/>
  </r>
  <r>
    <s v="O00838"/>
    <s v="2025-10-26"/>
    <s v="C235"/>
    <s v="P088"/>
    <x v="17"/>
    <x v="2"/>
    <n v="8"/>
    <n v="0.15"/>
    <n v="270769.2"/>
    <x v="190"/>
    <s v="Consumer"/>
    <x v="0"/>
    <n v="75432"/>
    <n v="-332686.8"/>
    <x v="11"/>
    <s v="No"/>
    <s v="Standard"/>
    <s v="Not Found"/>
    <s v="Standard"/>
    <x v="43"/>
    <n v="10652665"/>
  </r>
  <r>
    <s v="O00839"/>
    <s v="2025-11-26"/>
    <s v="C159"/>
    <s v="P096"/>
    <x v="0"/>
    <x v="0"/>
    <n v="4"/>
    <n v="0.2"/>
    <n v="200467.20000000001"/>
    <x v="262"/>
    <s v="SME"/>
    <x v="1"/>
    <n v="12227"/>
    <n v="151559.20000000001"/>
    <x v="8"/>
    <s v="No"/>
    <s v="Standard"/>
    <s v="Not Found"/>
    <s v="Standard"/>
    <x v="46"/>
    <n v="11852878"/>
  </r>
  <r>
    <s v="O00840"/>
    <s v="2025-06-27"/>
    <s v="C229"/>
    <s v="P007"/>
    <x v="0"/>
    <x v="2"/>
    <n v="7"/>
    <n v="0"/>
    <n v="776531"/>
    <x v="192"/>
    <s v="SME"/>
    <x v="2"/>
    <n v="6817"/>
    <n v="728812"/>
    <x v="9"/>
    <s v="No"/>
    <s v="Standard"/>
    <s v="Not Found"/>
    <s v="Standard"/>
    <x v="30"/>
    <n v="11852878"/>
  </r>
  <r>
    <s v="O00841"/>
    <s v="2025-12-06"/>
    <s v="C268"/>
    <s v="P053"/>
    <x v="13"/>
    <x v="2"/>
    <n v="3"/>
    <n v="0"/>
    <n v="101811"/>
    <x v="38"/>
    <s v="Consumer"/>
    <x v="3"/>
    <n v="44507"/>
    <n v="-31710"/>
    <x v="4"/>
    <s v="No"/>
    <s v="Standard"/>
    <s v="Not Found"/>
    <s v="Standard"/>
    <x v="95"/>
    <n v="5886694"/>
  </r>
  <r>
    <s v="O00842"/>
    <s v="2025-02-13"/>
    <s v="C164"/>
    <s v="P018"/>
    <x v="14"/>
    <x v="0"/>
    <n v="5"/>
    <n v="0.1"/>
    <n v="626224.5"/>
    <x v="252"/>
    <s v="Consumer"/>
    <x v="0"/>
    <n v="74501"/>
    <n v="253719.5"/>
    <x v="5"/>
    <s v="No"/>
    <s v="Express"/>
    <s v="Not Found"/>
    <s v="Standard"/>
    <x v="96"/>
    <n v="16839910"/>
  </r>
  <r>
    <s v="O00843"/>
    <s v="2025-02-24"/>
    <s v="C188"/>
    <s v="P026"/>
    <x v="9"/>
    <x v="0"/>
    <n v="2"/>
    <n v="0"/>
    <n v="160994"/>
    <x v="52"/>
    <s v="Consumer"/>
    <x v="2"/>
    <n v="7159"/>
    <n v="146676"/>
    <x v="5"/>
    <s v="Yes"/>
    <s v="Express"/>
    <s v="Not Found"/>
    <s v="Standard"/>
    <x v="11"/>
    <n v="7254801"/>
  </r>
  <r>
    <s v="O00844"/>
    <s v="2025-03-05"/>
    <s v="C193"/>
    <s v="P043"/>
    <x v="8"/>
    <x v="1"/>
    <n v="4"/>
    <n v="0.1"/>
    <n v="316483.20000000001"/>
    <x v="202"/>
    <s v="Corporate"/>
    <x v="0"/>
    <n v="79600"/>
    <n v="-1916.7999999999884"/>
    <x v="7"/>
    <s v="Yes"/>
    <s v="Express"/>
    <s v="Not Found"/>
    <s v="Standard"/>
    <x v="14"/>
    <n v="19473459"/>
  </r>
  <r>
    <s v="O00845"/>
    <s v="2025-04-17"/>
    <s v="C261"/>
    <s v="P100"/>
    <x v="5"/>
    <x v="4"/>
    <n v="8"/>
    <n v="0.1"/>
    <n v="49111.199999999997"/>
    <x v="99"/>
    <s v="Corporate"/>
    <x v="3"/>
    <n v="62137"/>
    <n v="-447984.8"/>
    <x v="1"/>
    <s v="No"/>
    <s v="Pickup"/>
    <s v="Not Found"/>
    <s v="Standard"/>
    <x v="9"/>
    <n v="11319839"/>
  </r>
  <r>
    <s v="O00846"/>
    <s v="2025-04-04"/>
    <s v="C298"/>
    <s v="P092"/>
    <x v="10"/>
    <x v="1"/>
    <n v="3"/>
    <n v="0.15"/>
    <n v="173558.1"/>
    <x v="250"/>
    <s v="Corporate"/>
    <x v="2"/>
    <n v="4229"/>
    <n v="160871.1"/>
    <x v="1"/>
    <s v="No"/>
    <s v="Pickup"/>
    <s v="Not Found"/>
    <s v="Standard"/>
    <x v="23"/>
    <n v="8592536"/>
  </r>
  <r>
    <s v="O00847"/>
    <s v="2025-01-09"/>
    <s v="C007"/>
    <s v="P011"/>
    <x v="12"/>
    <x v="3"/>
    <n v="7"/>
    <n v="0.1"/>
    <n v="458677.8"/>
    <x v="228"/>
    <s v="SME"/>
    <x v="0"/>
    <n v="76428"/>
    <n v="-76318.200000000012"/>
    <x v="6"/>
    <s v="No"/>
    <s v="Express"/>
    <s v="Not Found"/>
    <s v="Standard"/>
    <x v="36"/>
    <n v="8698154"/>
  </r>
  <r>
    <s v="O00848"/>
    <s v="2025-09-27"/>
    <s v="C191"/>
    <s v="P060"/>
    <x v="16"/>
    <x v="4"/>
    <n v="10"/>
    <n v="0.1"/>
    <n v="1153944"/>
    <x v="21"/>
    <s v="SME"/>
    <x v="1"/>
    <n v="58522"/>
    <n v="568724"/>
    <x v="2"/>
    <s v="No"/>
    <s v="Express"/>
    <s v="Not Found"/>
    <s v="High Value"/>
    <x v="60"/>
    <n v="19562258"/>
  </r>
  <r>
    <s v="O00849"/>
    <s v="2025-02-22"/>
    <s v="C240"/>
    <s v="P013"/>
    <x v="17"/>
    <x v="0"/>
    <n v="2"/>
    <n v="0.05"/>
    <n v="62544.2"/>
    <x v="28"/>
    <s v="Corporate"/>
    <x v="0"/>
    <n v="27039"/>
    <n v="8466.1999999999971"/>
    <x v="5"/>
    <s v="No"/>
    <s v="Pickup"/>
    <s v="Not Found"/>
    <s v="Standard"/>
    <x v="54"/>
    <n v="10652665"/>
  </r>
  <r>
    <s v="O00850"/>
    <s v="2025-03-24"/>
    <s v="C253"/>
    <s v="P090"/>
    <x v="4"/>
    <x v="0"/>
    <n v="2"/>
    <n v="0.2"/>
    <n v="210828.79999999999"/>
    <x v="151"/>
    <s v="Corporate"/>
    <x v="1"/>
    <n v="24518"/>
    <n v="161792.79999999999"/>
    <x v="7"/>
    <s v="No"/>
    <s v="Standard"/>
    <s v="Not Found"/>
    <s v="Standard"/>
    <x v="4"/>
    <n v="6291486"/>
  </r>
  <r>
    <s v="O00851"/>
    <s v="2025-09-02"/>
    <s v="C241"/>
    <s v="P064"/>
    <x v="16"/>
    <x v="2"/>
    <n v="2"/>
    <n v="0.1"/>
    <n v="252948.6"/>
    <x v="285"/>
    <s v="Consumer"/>
    <x v="2"/>
    <n v="62348"/>
    <n v="128252.6"/>
    <x v="2"/>
    <s v="No"/>
    <s v="Pickup"/>
    <s v="Not Found"/>
    <s v="Standard"/>
    <x v="34"/>
    <n v="19562258"/>
  </r>
  <r>
    <s v="O00852"/>
    <s v="2025-01-10"/>
    <s v="C005"/>
    <s v="P014"/>
    <x v="0"/>
    <x v="2"/>
    <n v="5"/>
    <n v="0.2"/>
    <n v="381276"/>
    <x v="180"/>
    <s v="Corporate"/>
    <x v="2"/>
    <n v="51783"/>
    <n v="122361"/>
    <x v="6"/>
    <s v="No"/>
    <s v="Pickup"/>
    <s v="Not Found"/>
    <s v="Standard"/>
    <x v="80"/>
    <n v="11852878"/>
  </r>
  <r>
    <s v="O00853"/>
    <s v="2025-08-27"/>
    <s v="C132"/>
    <s v="P056"/>
    <x v="3"/>
    <x v="0"/>
    <n v="3"/>
    <n v="0.05"/>
    <n v="221960.85"/>
    <x v="230"/>
    <s v="Consumer"/>
    <x v="0"/>
    <n v="48953"/>
    <n v="75101.850000000006"/>
    <x v="3"/>
    <s v="No"/>
    <s v="Pickup"/>
    <s v="Not Found"/>
    <s v="Standard"/>
    <x v="6"/>
    <n v="19619177"/>
  </r>
  <r>
    <s v="O00854"/>
    <s v="2025-03-10"/>
    <s v="C196"/>
    <s v="P001"/>
    <x v="8"/>
    <x v="3"/>
    <n v="7"/>
    <n v="0.15"/>
    <n v="413203.7"/>
    <x v="255"/>
    <s v="SME"/>
    <x v="2"/>
    <n v="77766"/>
    <n v="-131158.29999999999"/>
    <x v="7"/>
    <s v="No"/>
    <s v="Express"/>
    <s v="Not Found"/>
    <s v="Standard"/>
    <x v="87"/>
    <n v="19473459"/>
  </r>
  <r>
    <s v="O00855"/>
    <s v="2025-06-16"/>
    <s v="C031"/>
    <s v="P066"/>
    <x v="0"/>
    <x v="1"/>
    <n v="5"/>
    <n v="0"/>
    <n v="152480"/>
    <x v="158"/>
    <s v="Consumer"/>
    <x v="0"/>
    <n v="51071"/>
    <n v="-102875"/>
    <x v="9"/>
    <s v="No"/>
    <s v="Express"/>
    <s v="Not Found"/>
    <s v="Standard"/>
    <x v="97"/>
    <n v="11852878"/>
  </r>
  <r>
    <s v="O00856"/>
    <s v="2025-01-24"/>
    <s v="C103"/>
    <s v="P076"/>
    <x v="0"/>
    <x v="2"/>
    <n v="9"/>
    <n v="0.1"/>
    <n v="760533.3"/>
    <x v="124"/>
    <s v="Corporate"/>
    <x v="2"/>
    <n v="26666"/>
    <n v="520539.30000000005"/>
    <x v="6"/>
    <s v="No"/>
    <s v="Standard"/>
    <s v="Not Found"/>
    <s v="Standard"/>
    <x v="25"/>
    <n v="11852878"/>
  </r>
  <r>
    <s v="O00857"/>
    <s v="2025-09-28"/>
    <s v="C072"/>
    <s v="P015"/>
    <x v="0"/>
    <x v="3"/>
    <n v="10"/>
    <n v="0.15"/>
    <n v="791758"/>
    <x v="128"/>
    <s v="Corporate"/>
    <x v="3"/>
    <n v="12010"/>
    <n v="671658"/>
    <x v="2"/>
    <s v="No"/>
    <s v="Pickup"/>
    <s v="Not Found"/>
    <s v="Standard"/>
    <x v="75"/>
    <n v="11852878"/>
  </r>
  <r>
    <s v="O00858"/>
    <s v="2025-08-22"/>
    <s v="C112"/>
    <s v="P040"/>
    <x v="18"/>
    <x v="2"/>
    <n v="7"/>
    <n v="0.2"/>
    <n v="579936"/>
    <x v="155"/>
    <s v="Corporate"/>
    <x v="1"/>
    <n v="63366"/>
    <n v="136374"/>
    <x v="3"/>
    <s v="Yes"/>
    <s v="Standard"/>
    <s v="Not Found"/>
    <s v="Standard"/>
    <x v="28"/>
    <n v="16246424"/>
  </r>
  <r>
    <s v="O00859"/>
    <s v="2025-07-23"/>
    <s v="C139"/>
    <s v="P053"/>
    <x v="0"/>
    <x v="3"/>
    <n v="5"/>
    <n v="0.05"/>
    <n v="549651"/>
    <x v="176"/>
    <s v="Consumer"/>
    <x v="3"/>
    <n v="44507"/>
    <n v="327116"/>
    <x v="10"/>
    <s v="No"/>
    <s v="Express"/>
    <s v="Not Found"/>
    <s v="Standard"/>
    <x v="95"/>
    <n v="11852878"/>
  </r>
  <r>
    <s v="O00860"/>
    <s v="2025-05-14"/>
    <s v="C232"/>
    <s v="P036"/>
    <x v="12"/>
    <x v="1"/>
    <n v="9"/>
    <n v="0.05"/>
    <n v="252832.05"/>
    <x v="136"/>
    <s v="Corporate"/>
    <x v="0"/>
    <n v="69526"/>
    <n v="-372901.95"/>
    <x v="0"/>
    <s v="No"/>
    <s v="Standard"/>
    <s v="Not Found"/>
    <s v="Standard"/>
    <x v="70"/>
    <n v="8698154"/>
  </r>
  <r>
    <s v="O00861"/>
    <s v="2025-01-29"/>
    <s v="C084"/>
    <s v="P058"/>
    <x v="19"/>
    <x v="1"/>
    <n v="2"/>
    <n v="0.15"/>
    <n v="73744.3"/>
    <x v="222"/>
    <s v="Corporate"/>
    <x v="3"/>
    <n v="66106"/>
    <n v="-58467.7"/>
    <x v="6"/>
    <s v="No"/>
    <s v="Pickup"/>
    <s v="Not Found"/>
    <s v="Standard"/>
    <x v="42"/>
    <n v="19336654"/>
  </r>
  <r>
    <s v="O00862"/>
    <s v="2025-05-24"/>
    <s v="C012"/>
    <s v="P072"/>
    <x v="15"/>
    <x v="4"/>
    <n v="9"/>
    <n v="0.15"/>
    <n v="97415.1"/>
    <x v="148"/>
    <s v="Corporate"/>
    <x v="1"/>
    <n v="37361"/>
    <n v="-238833.9"/>
    <x v="0"/>
    <s v="No"/>
    <s v="Express"/>
    <s v="Not Found"/>
    <s v="Standard"/>
    <x v="89"/>
    <n v="15141830"/>
  </r>
  <r>
    <s v="O00863"/>
    <s v="2025-01-05"/>
    <s v="C090"/>
    <s v="P064"/>
    <x v="4"/>
    <x v="4"/>
    <n v="9"/>
    <n v="0"/>
    <n v="360648"/>
    <x v="236"/>
    <s v="Corporate"/>
    <x v="2"/>
    <n v="62348"/>
    <n v="-200484"/>
    <x v="6"/>
    <s v="Yes"/>
    <s v="Express"/>
    <s v="Not Found"/>
    <s v="Standard"/>
    <x v="34"/>
    <n v="6291486"/>
  </r>
  <r>
    <s v="O00864"/>
    <s v="2025-04-08"/>
    <s v="C280"/>
    <s v="P067"/>
    <x v="1"/>
    <x v="2"/>
    <n v="5"/>
    <n v="0.1"/>
    <n v="406125"/>
    <x v="286"/>
    <s v="Consumer"/>
    <x v="0"/>
    <n v="47434"/>
    <n v="168955"/>
    <x v="1"/>
    <s v="Yes"/>
    <s v="Standard"/>
    <s v="Not Found"/>
    <s v="Standard"/>
    <x v="22"/>
    <n v="11347243"/>
  </r>
  <r>
    <s v="O00865"/>
    <s v="2025-12-06"/>
    <s v="C148"/>
    <s v="P090"/>
    <x v="11"/>
    <x v="4"/>
    <n v="4"/>
    <n v="0.2"/>
    <n v="139552"/>
    <x v="187"/>
    <s v="Corporate"/>
    <x v="1"/>
    <n v="24518"/>
    <n v="41480"/>
    <x v="4"/>
    <s v="Yes"/>
    <s v="Express"/>
    <s v="Not Found"/>
    <s v="Standard"/>
    <x v="4"/>
    <n v="18500989"/>
  </r>
  <r>
    <s v="O00866"/>
    <s v="2025-05-27"/>
    <s v="C038"/>
    <s v="P018"/>
    <x v="2"/>
    <x v="3"/>
    <n v="10"/>
    <n v="0.2"/>
    <n v="136064"/>
    <x v="106"/>
    <s v="Corporate"/>
    <x v="0"/>
    <n v="74501"/>
    <n v="-608946"/>
    <x v="0"/>
    <s v="No"/>
    <s v="Express"/>
    <s v="Not Found"/>
    <s v="Standard"/>
    <x v="96"/>
    <n v="7094914"/>
  </r>
  <r>
    <s v="O00867"/>
    <s v="2025-09-02"/>
    <s v="C099"/>
    <s v="P009"/>
    <x v="2"/>
    <x v="1"/>
    <n v="4"/>
    <n v="0.1"/>
    <n v="453456"/>
    <x v="39"/>
    <s v="Consumer"/>
    <x v="1"/>
    <n v="8587"/>
    <n v="419108"/>
    <x v="2"/>
    <s v="No"/>
    <s v="Express"/>
    <s v="Not Found"/>
    <s v="Standard"/>
    <x v="33"/>
    <n v="7094914"/>
  </r>
  <r>
    <s v="O00868"/>
    <s v="2025-12-20"/>
    <s v="C131"/>
    <s v="P039"/>
    <x v="9"/>
    <x v="0"/>
    <n v="3"/>
    <n v="0.15"/>
    <n v="319813.34999999998"/>
    <x v="57"/>
    <s v="SME"/>
    <x v="0"/>
    <n v="34258"/>
    <n v="217039.34999999998"/>
    <x v="4"/>
    <s v="No"/>
    <s v="Express"/>
    <s v="Not Found"/>
    <s v="Standard"/>
    <x v="52"/>
    <n v="7254801"/>
  </r>
  <r>
    <s v="O00869"/>
    <s v="2025-03-24"/>
    <s v="C177"/>
    <s v="P018"/>
    <x v="10"/>
    <x v="1"/>
    <n v="9"/>
    <n v="0.05"/>
    <n v="86936.4"/>
    <x v="11"/>
    <s v="Corporate"/>
    <x v="0"/>
    <n v="74501"/>
    <n v="-583572.6"/>
    <x v="7"/>
    <s v="No"/>
    <s v="Standard"/>
    <s v="Not Found"/>
    <s v="Standard"/>
    <x v="96"/>
    <n v="8592536"/>
  </r>
  <r>
    <s v="O00870"/>
    <s v="2025-03-20"/>
    <s v="C024"/>
    <s v="P032"/>
    <x v="0"/>
    <x v="1"/>
    <n v="3"/>
    <n v="0.05"/>
    <n v="262613.25"/>
    <x v="89"/>
    <s v="SME"/>
    <x v="2"/>
    <n v="65463"/>
    <n v="66224.25"/>
    <x v="7"/>
    <s v="No"/>
    <s v="Express"/>
    <s v="Not Found"/>
    <s v="Standard"/>
    <x v="15"/>
    <n v="11852878"/>
  </r>
  <r>
    <s v="O00871"/>
    <s v="2025-07-16"/>
    <s v="C025"/>
    <s v="P021"/>
    <x v="16"/>
    <x v="4"/>
    <n v="5"/>
    <n v="0"/>
    <n v="577670"/>
    <x v="42"/>
    <s v="Corporate"/>
    <x v="1"/>
    <n v="39197"/>
    <n v="381685"/>
    <x v="10"/>
    <s v="No"/>
    <s v="Pickup"/>
    <s v="Not Found"/>
    <s v="Standard"/>
    <x v="17"/>
    <n v="19562258"/>
  </r>
  <r>
    <s v="O00872"/>
    <s v="2025-06-27"/>
    <s v="C043"/>
    <s v="P039"/>
    <x v="18"/>
    <x v="1"/>
    <n v="9"/>
    <n v="0.15"/>
    <n v="1026278.1"/>
    <x v="237"/>
    <s v="Consumer"/>
    <x v="0"/>
    <n v="34258"/>
    <n v="717956.1"/>
    <x v="9"/>
    <s v="No"/>
    <s v="Standard"/>
    <s v="Not Found"/>
    <s v="High Value"/>
    <x v="52"/>
    <n v="16246424"/>
  </r>
  <r>
    <s v="O00873"/>
    <s v="2025-11-21"/>
    <s v="C004"/>
    <s v="P011"/>
    <x v="6"/>
    <x v="4"/>
    <n v="2"/>
    <n v="0.15"/>
    <n v="204559.3"/>
    <x v="80"/>
    <s v="Corporate"/>
    <x v="0"/>
    <n v="76428"/>
    <n v="51703.299999999988"/>
    <x v="8"/>
    <s v="No"/>
    <s v="Pickup"/>
    <s v="Not Found"/>
    <s v="Standard"/>
    <x v="36"/>
    <n v="17350666"/>
  </r>
  <r>
    <s v="O00874"/>
    <s v="2025-09-10"/>
    <s v="C145"/>
    <s v="P071"/>
    <x v="2"/>
    <x v="1"/>
    <n v="7"/>
    <n v="0"/>
    <n v="344603"/>
    <x v="109"/>
    <s v="SME"/>
    <x v="1"/>
    <n v="44535"/>
    <n v="32858"/>
    <x v="2"/>
    <s v="No"/>
    <s v="Standard"/>
    <s v="Not Found"/>
    <s v="Standard"/>
    <x v="32"/>
    <n v="7094914"/>
  </r>
  <r>
    <s v="O00875"/>
    <s v="2025-01-16"/>
    <s v="C243"/>
    <s v="P028"/>
    <x v="6"/>
    <x v="0"/>
    <n v="1"/>
    <n v="0"/>
    <n v="102738"/>
    <x v="95"/>
    <s v="Corporate"/>
    <x v="1"/>
    <n v="35454"/>
    <n v="67284"/>
    <x v="6"/>
    <s v="No"/>
    <s v="Standard"/>
    <s v="Not Found"/>
    <s v="Standard"/>
    <x v="85"/>
    <n v="17350666"/>
  </r>
  <r>
    <s v="O00876"/>
    <s v="2025-06-01"/>
    <s v="C092"/>
    <s v="P010"/>
    <x v="6"/>
    <x v="0"/>
    <n v="3"/>
    <n v="0.15"/>
    <n v="157569.60000000001"/>
    <x v="242"/>
    <s v="SME"/>
    <x v="1"/>
    <n v="13676"/>
    <n v="116541.6"/>
    <x v="9"/>
    <s v="No"/>
    <s v="Express"/>
    <s v="Not Found"/>
    <s v="Standard"/>
    <x v="88"/>
    <n v="17350666"/>
  </r>
  <r>
    <s v="O00877"/>
    <s v="2025-03-08"/>
    <s v="C296"/>
    <s v="P095"/>
    <x v="1"/>
    <x v="3"/>
    <n v="8"/>
    <n v="0.15"/>
    <n v="863069.6"/>
    <x v="287"/>
    <s v="SME"/>
    <x v="2"/>
    <n v="70588"/>
    <n v="298365.59999999998"/>
    <x v="7"/>
    <s v="No"/>
    <s v="Pickup"/>
    <s v="Not Found"/>
    <s v="Standard"/>
    <x v="57"/>
    <n v="11347243"/>
  </r>
  <r>
    <s v="O00878"/>
    <s v="2025-08-07"/>
    <s v="C130"/>
    <s v="P092"/>
    <x v="11"/>
    <x v="0"/>
    <n v="8"/>
    <n v="0.05"/>
    <n v="435084.79999999999"/>
    <x v="208"/>
    <s v="Consumer"/>
    <x v="2"/>
    <n v="4229"/>
    <n v="401252.8"/>
    <x v="3"/>
    <s v="No"/>
    <s v="Express"/>
    <s v="Not Found"/>
    <s v="Standard"/>
    <x v="23"/>
    <n v="18500989"/>
  </r>
  <r>
    <s v="O00879"/>
    <s v="2025-06-10"/>
    <s v="C037"/>
    <s v="P077"/>
    <x v="14"/>
    <x v="2"/>
    <n v="7"/>
    <n v="0.1"/>
    <n v="718792.2"/>
    <x v="17"/>
    <s v="Consumer"/>
    <x v="3"/>
    <n v="9813"/>
    <n v="650101.19999999995"/>
    <x v="9"/>
    <s v="No"/>
    <s v="Express"/>
    <s v="Not Found"/>
    <s v="Standard"/>
    <x v="98"/>
    <n v="16839910"/>
  </r>
  <r>
    <s v="O00880"/>
    <s v="2025-04-10"/>
    <s v="C228"/>
    <s v="P045"/>
    <x v="13"/>
    <x v="4"/>
    <n v="6"/>
    <n v="0.1"/>
    <n v="204924.6"/>
    <x v="168"/>
    <s v="Corporate"/>
    <x v="2"/>
    <n v="61495"/>
    <n v="-164045.4"/>
    <x v="1"/>
    <s v="No"/>
    <s v="Pickup"/>
    <s v="Not Found"/>
    <s v="Standard"/>
    <x v="86"/>
    <n v="5886694"/>
  </r>
  <r>
    <s v="O00881"/>
    <s v="2025-11-08"/>
    <s v="C279"/>
    <s v="P009"/>
    <x v="3"/>
    <x v="2"/>
    <n v="4"/>
    <n v="0.2"/>
    <n v="276489.59999999998"/>
    <x v="159"/>
    <s v="SME"/>
    <x v="1"/>
    <n v="8587"/>
    <n v="242141.59999999998"/>
    <x v="8"/>
    <s v="No"/>
    <s v="Express"/>
    <s v="Not Found"/>
    <s v="Standard"/>
    <x v="33"/>
    <n v="19619177"/>
  </r>
  <r>
    <s v="O00882"/>
    <s v="2025-01-31"/>
    <s v="C270"/>
    <s v="P033"/>
    <x v="18"/>
    <x v="2"/>
    <n v="8"/>
    <n v="0.2"/>
    <n v="526374.40000000002"/>
    <x v="257"/>
    <s v="Corporate"/>
    <x v="0"/>
    <n v="47272"/>
    <n v="148198.40000000002"/>
    <x v="6"/>
    <s v="No"/>
    <s v="Pickup"/>
    <s v="Not Found"/>
    <s v="Standard"/>
    <x v="37"/>
    <n v="16246424"/>
  </r>
  <r>
    <s v="O00883"/>
    <s v="2025-11-16"/>
    <s v="C264"/>
    <s v="P006"/>
    <x v="8"/>
    <x v="3"/>
    <n v="1"/>
    <n v="0"/>
    <n v="146002"/>
    <x v="259"/>
    <s v="Corporate"/>
    <x v="0"/>
    <n v="53604"/>
    <n v="92398"/>
    <x v="8"/>
    <s v="No"/>
    <s v="Standard"/>
    <s v="Not Found"/>
    <s v="Standard"/>
    <x v="24"/>
    <n v="19473459"/>
  </r>
  <r>
    <s v="O00884"/>
    <s v="2025-11-27"/>
    <s v="C019"/>
    <s v="P067"/>
    <x v="6"/>
    <x v="4"/>
    <n v="2"/>
    <n v="0.2"/>
    <n v="61988.800000000003"/>
    <x v="4"/>
    <s v="Consumer"/>
    <x v="0"/>
    <n v="47434"/>
    <n v="-32879.199999999997"/>
    <x v="8"/>
    <s v="No"/>
    <s v="Standard"/>
    <s v="Not Found"/>
    <s v="Standard"/>
    <x v="22"/>
    <n v="17350666"/>
  </r>
  <r>
    <s v="O00885"/>
    <s v="2025-03-06"/>
    <s v="C096"/>
    <s v="P062"/>
    <x v="5"/>
    <x v="4"/>
    <n v="5"/>
    <n v="0"/>
    <n v="213685"/>
    <x v="20"/>
    <s v="Consumer"/>
    <x v="3"/>
    <n v="28606"/>
    <n v="70655"/>
    <x v="7"/>
    <s v="No"/>
    <s v="Express"/>
    <s v="Not Found"/>
    <s v="Standard"/>
    <x v="50"/>
    <n v="11319839"/>
  </r>
  <r>
    <s v="O00886"/>
    <s v="2025-10-04"/>
    <s v="C048"/>
    <s v="P084"/>
    <x v="17"/>
    <x v="1"/>
    <n v="4"/>
    <n v="0.05"/>
    <n v="228843.6"/>
    <x v="69"/>
    <s v="Consumer"/>
    <x v="3"/>
    <n v="46035"/>
    <n v="44703.600000000006"/>
    <x v="11"/>
    <s v="No"/>
    <s v="Pickup"/>
    <s v="Not Found"/>
    <s v="Standard"/>
    <x v="35"/>
    <n v="10652665"/>
  </r>
  <r>
    <s v="O00887"/>
    <s v="2025-09-26"/>
    <s v="C256"/>
    <s v="P034"/>
    <x v="16"/>
    <x v="4"/>
    <n v="1"/>
    <n v="0.05"/>
    <n v="100927.05"/>
    <x v="217"/>
    <s v="Corporate"/>
    <x v="0"/>
    <n v="18655"/>
    <n v="82272.05"/>
    <x v="2"/>
    <s v="No"/>
    <s v="Express"/>
    <s v="Not Found"/>
    <s v="Standard"/>
    <x v="3"/>
    <n v="19562258"/>
  </r>
  <r>
    <s v="O00888"/>
    <s v="2025-06-21"/>
    <s v="C233"/>
    <s v="P034"/>
    <x v="15"/>
    <x v="2"/>
    <n v="5"/>
    <n v="0.05"/>
    <n v="433641.75"/>
    <x v="105"/>
    <s v="SME"/>
    <x v="0"/>
    <n v="18655"/>
    <n v="340366.75"/>
    <x v="9"/>
    <s v="No"/>
    <s v="Pickup"/>
    <s v="Not Found"/>
    <s v="Standard"/>
    <x v="3"/>
    <n v="15141830"/>
  </r>
  <r>
    <s v="O00889"/>
    <s v="2025-09-03"/>
    <s v="C248"/>
    <s v="P010"/>
    <x v="12"/>
    <x v="1"/>
    <n v="3"/>
    <n v="0"/>
    <n v="400914"/>
    <x v="164"/>
    <s v="Consumer"/>
    <x v="1"/>
    <n v="13676"/>
    <n v="359886"/>
    <x v="2"/>
    <s v="No"/>
    <s v="Standard"/>
    <s v="Not Found"/>
    <s v="Standard"/>
    <x v="88"/>
    <n v="8698154"/>
  </r>
  <r>
    <s v="O00890"/>
    <s v="2025-05-19"/>
    <s v="C191"/>
    <s v="P079"/>
    <x v="15"/>
    <x v="4"/>
    <n v="6"/>
    <n v="0.15"/>
    <n v="349523.4"/>
    <x v="21"/>
    <s v="SME"/>
    <x v="1"/>
    <n v="58560"/>
    <n v="-1836.5999999999767"/>
    <x v="0"/>
    <s v="No"/>
    <s v="Standard"/>
    <s v="Not Found"/>
    <s v="Standard"/>
    <x v="48"/>
    <n v="15141830"/>
  </r>
  <r>
    <s v="O00891"/>
    <s v="2025-09-13"/>
    <s v="C055"/>
    <s v="P070"/>
    <x v="7"/>
    <x v="0"/>
    <n v="6"/>
    <n v="0.15"/>
    <n v="227215.2"/>
    <x v="161"/>
    <s v="Corporate"/>
    <x v="1"/>
    <n v="66631"/>
    <n v="-172570.8"/>
    <x v="2"/>
    <s v="No"/>
    <s v="Express"/>
    <s v="Not Found"/>
    <s v="Standard"/>
    <x v="20"/>
    <n v="14265630"/>
  </r>
  <r>
    <s v="O00892"/>
    <s v="2025-09-20"/>
    <s v="C143"/>
    <s v="P055"/>
    <x v="13"/>
    <x v="4"/>
    <n v="10"/>
    <n v="0.15"/>
    <n v="75913.5"/>
    <x v="7"/>
    <s v="SME"/>
    <x v="0"/>
    <n v="62257"/>
    <n v="-546656.5"/>
    <x v="2"/>
    <s v="No"/>
    <s v="Pickup"/>
    <s v="Not Found"/>
    <s v="Standard"/>
    <x v="31"/>
    <n v="5886694"/>
  </r>
  <r>
    <s v="O00893"/>
    <s v="2025-12-13"/>
    <s v="C079"/>
    <s v="P057"/>
    <x v="7"/>
    <x v="1"/>
    <n v="5"/>
    <n v="0.05"/>
    <n v="361527.25"/>
    <x v="12"/>
    <s v="Corporate"/>
    <x v="3"/>
    <n v="18283"/>
    <n v="270112.25"/>
    <x v="4"/>
    <s v="No"/>
    <s v="Standard"/>
    <s v="Not Found"/>
    <s v="Standard"/>
    <x v="63"/>
    <n v="14265630"/>
  </r>
  <r>
    <s v="O00894"/>
    <s v="2025-04-23"/>
    <s v="C270"/>
    <s v="P039"/>
    <x v="19"/>
    <x v="4"/>
    <n v="6"/>
    <n v="0.1"/>
    <n v="703690.2"/>
    <x v="257"/>
    <s v="Corporate"/>
    <x v="0"/>
    <n v="34258"/>
    <n v="498142.19999999995"/>
    <x v="1"/>
    <s v="No"/>
    <s v="Pickup"/>
    <s v="Not Found"/>
    <s v="Standard"/>
    <x v="52"/>
    <n v="19336654"/>
  </r>
  <r>
    <s v="O00895"/>
    <s v="2025-04-14"/>
    <s v="C152"/>
    <s v="P038"/>
    <x v="13"/>
    <x v="2"/>
    <n v="3"/>
    <n v="0.2"/>
    <n v="231038.4"/>
    <x v="206"/>
    <s v="SME"/>
    <x v="2"/>
    <n v="54711"/>
    <n v="66905.399999999994"/>
    <x v="1"/>
    <s v="No"/>
    <s v="Standard"/>
    <s v="Not Found"/>
    <s v="Standard"/>
    <x v="94"/>
    <n v="5886694"/>
  </r>
  <r>
    <s v="O00896"/>
    <s v="2025-10-16"/>
    <s v="C078"/>
    <s v="P032"/>
    <x v="17"/>
    <x v="3"/>
    <n v="6"/>
    <n v="0"/>
    <n v="106026"/>
    <x v="239"/>
    <s v="Consumer"/>
    <x v="2"/>
    <n v="65463"/>
    <n v="-286752"/>
    <x v="11"/>
    <s v="No"/>
    <s v="Standard"/>
    <s v="Not Found"/>
    <s v="Standard"/>
    <x v="15"/>
    <n v="10652665"/>
  </r>
  <r>
    <s v="O00897"/>
    <s v="2025-12-09"/>
    <s v="C206"/>
    <s v="P082"/>
    <x v="16"/>
    <x v="0"/>
    <n v="1"/>
    <n v="0.1"/>
    <n v="123762.6"/>
    <x v="280"/>
    <s v="Consumer"/>
    <x v="2"/>
    <n v="38053"/>
    <n v="85709.6"/>
    <x v="4"/>
    <s v="Yes"/>
    <s v="Standard"/>
    <s v="Not Found"/>
    <s v="Standard"/>
    <x v="64"/>
    <n v="19562258"/>
  </r>
  <r>
    <s v="O00898"/>
    <s v="2025-11-07"/>
    <s v="C158"/>
    <s v="P035"/>
    <x v="15"/>
    <x v="2"/>
    <n v="5"/>
    <n v="0"/>
    <n v="700975"/>
    <x v="147"/>
    <s v="SME"/>
    <x v="0"/>
    <n v="31758"/>
    <n v="542185"/>
    <x v="8"/>
    <s v="No"/>
    <s v="Express"/>
    <s v="Not Found"/>
    <s v="Standard"/>
    <x v="47"/>
    <n v="15141830"/>
  </r>
  <r>
    <s v="O00899"/>
    <s v="2025-10-12"/>
    <s v="C008"/>
    <s v="P008"/>
    <x v="4"/>
    <x v="2"/>
    <n v="10"/>
    <n v="0.15"/>
    <n v="712988.5"/>
    <x v="181"/>
    <s v="Consumer"/>
    <x v="0"/>
    <n v="10109"/>
    <n v="611898.5"/>
    <x v="11"/>
    <s v="No"/>
    <s v="Standard"/>
    <s v="Not Found"/>
    <s v="Standard"/>
    <x v="55"/>
    <n v="6291486"/>
  </r>
  <r>
    <s v="O00900"/>
    <s v="2025-02-13"/>
    <s v="C256"/>
    <s v="P047"/>
    <x v="18"/>
    <x v="4"/>
    <n v="8"/>
    <n v="0.1"/>
    <n v="344714.4"/>
    <x v="217"/>
    <s v="Corporate"/>
    <x v="2"/>
    <n v="23348"/>
    <n v="157930.40000000002"/>
    <x v="5"/>
    <s v="No"/>
    <s v="Express"/>
    <s v="Not Found"/>
    <s v="Standard"/>
    <x v="8"/>
    <n v="16246424"/>
  </r>
  <r>
    <s v="O00901"/>
    <s v="2025-10-03"/>
    <s v="C192"/>
    <s v="P080"/>
    <x v="14"/>
    <x v="4"/>
    <n v="9"/>
    <n v="0"/>
    <n v="467055"/>
    <x v="102"/>
    <s v="Corporate"/>
    <x v="2"/>
    <n v="32671"/>
    <n v="173016"/>
    <x v="11"/>
    <s v="No"/>
    <s v="Standard"/>
    <s v="Not Found"/>
    <s v="Standard"/>
    <x v="26"/>
    <n v="16839910"/>
  </r>
  <r>
    <s v="O00902"/>
    <s v="2025-02-07"/>
    <s v="C223"/>
    <s v="P006"/>
    <x v="11"/>
    <x v="3"/>
    <n v="10"/>
    <n v="0"/>
    <n v="1487970"/>
    <x v="276"/>
    <s v="SME"/>
    <x v="0"/>
    <n v="53604"/>
    <n v="951930"/>
    <x v="5"/>
    <s v="No"/>
    <s v="Express"/>
    <s v="Not Found"/>
    <s v="High Value"/>
    <x v="24"/>
    <n v="18500989"/>
  </r>
  <r>
    <s v="O00903"/>
    <s v="2025-07-22"/>
    <s v="C202"/>
    <s v="P046"/>
    <x v="9"/>
    <x v="2"/>
    <n v="9"/>
    <n v="0.05"/>
    <n v="663214.94999999995"/>
    <x v="134"/>
    <s v="SME"/>
    <x v="3"/>
    <n v="24464"/>
    <n v="443038.94999999995"/>
    <x v="10"/>
    <s v="No"/>
    <s v="Pickup"/>
    <s v="Not Found"/>
    <s v="Standard"/>
    <x v="93"/>
    <n v="7254801"/>
  </r>
  <r>
    <s v="O00904"/>
    <s v="2025-12-04"/>
    <s v="C181"/>
    <s v="P046"/>
    <x v="9"/>
    <x v="0"/>
    <n v="7"/>
    <n v="0.1"/>
    <n v="815396.4"/>
    <x v="219"/>
    <s v="Consumer"/>
    <x v="3"/>
    <n v="24464"/>
    <n v="644148.4"/>
    <x v="4"/>
    <s v="No"/>
    <s v="Pickup"/>
    <s v="Not Found"/>
    <s v="Standard"/>
    <x v="93"/>
    <n v="7254801"/>
  </r>
  <r>
    <s v="O00905"/>
    <s v="2025-05-25"/>
    <s v="C092"/>
    <s v="P034"/>
    <x v="13"/>
    <x v="1"/>
    <n v="4"/>
    <n v="0.05"/>
    <n v="249926"/>
    <x v="242"/>
    <s v="SME"/>
    <x v="0"/>
    <n v="18655"/>
    <n v="175306"/>
    <x v="0"/>
    <s v="Yes"/>
    <s v="Standard"/>
    <s v="Not Found"/>
    <s v="Standard"/>
    <x v="3"/>
    <n v="5886694"/>
  </r>
  <r>
    <s v="O00906"/>
    <s v="2025-07-25"/>
    <s v="C293"/>
    <s v="P076"/>
    <x v="4"/>
    <x v="4"/>
    <n v="5"/>
    <n v="0.2"/>
    <n v="298984"/>
    <x v="129"/>
    <s v="Consumer"/>
    <x v="2"/>
    <n v="26666"/>
    <n v="165654"/>
    <x v="10"/>
    <s v="No"/>
    <s v="Standard"/>
    <s v="Not Found"/>
    <s v="Standard"/>
    <x v="25"/>
    <n v="6291486"/>
  </r>
  <r>
    <s v="O00907"/>
    <s v="2025-12-21"/>
    <s v="C262"/>
    <s v="P010"/>
    <x v="16"/>
    <x v="4"/>
    <n v="6"/>
    <n v="0"/>
    <n v="240036"/>
    <x v="120"/>
    <s v="Corporate"/>
    <x v="1"/>
    <n v="13676"/>
    <n v="157980"/>
    <x v="4"/>
    <s v="No"/>
    <s v="Express"/>
    <s v="Not Found"/>
    <s v="Standard"/>
    <x v="88"/>
    <n v="19562258"/>
  </r>
  <r>
    <s v="O00908"/>
    <s v="2025-10-10"/>
    <s v="C197"/>
    <s v="P006"/>
    <x v="16"/>
    <x v="2"/>
    <n v="1"/>
    <n v="0"/>
    <n v="113855"/>
    <x v="139"/>
    <s v="Corporate"/>
    <x v="0"/>
    <n v="53604"/>
    <n v="60251"/>
    <x v="11"/>
    <s v="No"/>
    <s v="Express"/>
    <s v="Not Found"/>
    <s v="Standard"/>
    <x v="24"/>
    <n v="19562258"/>
  </r>
  <r>
    <s v="O00909"/>
    <s v="2025-07-30"/>
    <s v="C182"/>
    <s v="P062"/>
    <x v="11"/>
    <x v="0"/>
    <n v="3"/>
    <n v="0.1"/>
    <n v="203434.2"/>
    <x v="66"/>
    <s v="Consumer"/>
    <x v="3"/>
    <n v="28606"/>
    <n v="117616.20000000001"/>
    <x v="10"/>
    <s v="No"/>
    <s v="Pickup"/>
    <s v="Not Found"/>
    <s v="Standard"/>
    <x v="50"/>
    <n v="18500989"/>
  </r>
  <r>
    <s v="O00910"/>
    <s v="2025-06-27"/>
    <s v="C289"/>
    <s v="P083"/>
    <x v="5"/>
    <x v="2"/>
    <n v="7"/>
    <n v="0.05"/>
    <n v="363602.05"/>
    <x v="76"/>
    <s v="SME"/>
    <x v="3"/>
    <n v="73889"/>
    <n v="-153620.95000000001"/>
    <x v="9"/>
    <s v="No"/>
    <s v="Standard"/>
    <s v="Not Found"/>
    <s v="Standard"/>
    <x v="58"/>
    <n v="11319839"/>
  </r>
  <r>
    <s v="O00911"/>
    <s v="2025-03-26"/>
    <s v="C151"/>
    <s v="P004"/>
    <x v="4"/>
    <x v="3"/>
    <n v="2"/>
    <n v="0.05"/>
    <n v="109535"/>
    <x v="278"/>
    <s v="SME"/>
    <x v="3"/>
    <n v="63926"/>
    <n v="-18317"/>
    <x v="7"/>
    <s v="No"/>
    <s v="Standard"/>
    <s v="Not Found"/>
    <s v="Standard"/>
    <x v="5"/>
    <n v="6291486"/>
  </r>
  <r>
    <s v="O00912"/>
    <s v="2025-05-06"/>
    <s v="C013"/>
    <s v="P065"/>
    <x v="2"/>
    <x v="2"/>
    <n v="8"/>
    <n v="0.05"/>
    <n v="729463.2"/>
    <x v="133"/>
    <s v="Corporate"/>
    <x v="3"/>
    <n v="61777"/>
    <n v="235247.19999999995"/>
    <x v="0"/>
    <s v="No"/>
    <s v="Standard"/>
    <s v="Not Found"/>
    <s v="Standard"/>
    <x v="65"/>
    <n v="7094914"/>
  </r>
  <r>
    <s v="O00913"/>
    <s v="2025-12-04"/>
    <s v="C096"/>
    <s v="P024"/>
    <x v="9"/>
    <x v="4"/>
    <n v="8"/>
    <n v="0.15"/>
    <n v="591001.59999999998"/>
    <x v="20"/>
    <s v="Consumer"/>
    <x v="3"/>
    <n v="20831"/>
    <n v="424353.6"/>
    <x v="4"/>
    <s v="No"/>
    <s v="Standard"/>
    <s v="Not Found"/>
    <s v="Standard"/>
    <x v="16"/>
    <n v="7254801"/>
  </r>
  <r>
    <s v="O00914"/>
    <s v="2025-03-03"/>
    <s v="C168"/>
    <s v="P022"/>
    <x v="9"/>
    <x v="0"/>
    <n v="10"/>
    <n v="0.05"/>
    <n v="659974.5"/>
    <x v="0"/>
    <s v="SME"/>
    <x v="3"/>
    <n v="76942"/>
    <n v="-109445.5"/>
    <x v="7"/>
    <s v="No"/>
    <s v="Standard"/>
    <s v="Not Found"/>
    <s v="Standard"/>
    <x v="13"/>
    <n v="7254801"/>
  </r>
  <r>
    <s v="O00915"/>
    <s v="2025-01-01"/>
    <s v="C196"/>
    <s v="P057"/>
    <x v="10"/>
    <x v="3"/>
    <n v="4"/>
    <n v="0.1"/>
    <n v="53110.8"/>
    <x v="255"/>
    <s v="SME"/>
    <x v="3"/>
    <n v="18283"/>
    <n v="-20021.199999999997"/>
    <x v="6"/>
    <s v="Yes"/>
    <s v="Standard"/>
    <s v="Not Found"/>
    <s v="Standard"/>
    <x v="63"/>
    <n v="8592536"/>
  </r>
  <r>
    <s v="O00916"/>
    <s v="2025-12-24"/>
    <s v="C201"/>
    <s v="P052"/>
    <x v="15"/>
    <x v="0"/>
    <n v="1"/>
    <n v="0.05"/>
    <n v="102349.2"/>
    <x v="265"/>
    <s v="SME"/>
    <x v="2"/>
    <n v="15200"/>
    <n v="87149.2"/>
    <x v="4"/>
    <s v="No"/>
    <s v="Express"/>
    <s v="Not Found"/>
    <s v="Standard"/>
    <x v="41"/>
    <n v="15141830"/>
  </r>
  <r>
    <s v="O00917"/>
    <s v="2025-11-13"/>
    <s v="C020"/>
    <s v="P003"/>
    <x v="9"/>
    <x v="2"/>
    <n v="8"/>
    <n v="0.05"/>
    <n v="1039429.2"/>
    <x v="167"/>
    <s v="SME"/>
    <x v="0"/>
    <n v="44361"/>
    <n v="684541.2"/>
    <x v="8"/>
    <s v="No"/>
    <s v="Standard"/>
    <s v="Not Found"/>
    <s v="High Value"/>
    <x v="92"/>
    <n v="7254801"/>
  </r>
  <r>
    <s v="O00918"/>
    <s v="2025-10-16"/>
    <s v="C250"/>
    <s v="P097"/>
    <x v="15"/>
    <x v="3"/>
    <n v="1"/>
    <n v="0"/>
    <n v="39091"/>
    <x v="193"/>
    <s v="SME"/>
    <x v="1"/>
    <n v="67500"/>
    <n v="-28409"/>
    <x v="11"/>
    <s v="No"/>
    <s v="Standard"/>
    <s v="Not Found"/>
    <s v="Standard"/>
    <x v="84"/>
    <n v="15141830"/>
  </r>
  <r>
    <s v="O00919"/>
    <s v="2025-09-05"/>
    <s v="C061"/>
    <s v="P075"/>
    <x v="18"/>
    <x v="3"/>
    <n v="3"/>
    <n v="0.1"/>
    <n v="286961.40000000002"/>
    <x v="103"/>
    <s v="Consumer"/>
    <x v="0"/>
    <n v="48118"/>
    <n v="142607.40000000002"/>
    <x v="2"/>
    <s v="No"/>
    <s v="Express"/>
    <s v="Not Found"/>
    <s v="Standard"/>
    <x v="51"/>
    <n v="16246424"/>
  </r>
  <r>
    <s v="O00920"/>
    <s v="2025-12-26"/>
    <s v="C207"/>
    <s v="P033"/>
    <x v="13"/>
    <x v="3"/>
    <n v="9"/>
    <n v="0.15"/>
    <n v="645591.15"/>
    <x v="142"/>
    <s v="SME"/>
    <x v="0"/>
    <n v="47272"/>
    <n v="220143.15000000002"/>
    <x v="4"/>
    <s v="No"/>
    <s v="Standard"/>
    <s v="Not Found"/>
    <s v="Standard"/>
    <x v="37"/>
    <n v="5886694"/>
  </r>
  <r>
    <s v="O00921"/>
    <s v="2025-03-29"/>
    <s v="C062"/>
    <s v="P018"/>
    <x v="16"/>
    <x v="2"/>
    <n v="1"/>
    <n v="0.1"/>
    <n v="12558.6"/>
    <x v="270"/>
    <s v="Consumer"/>
    <x v="0"/>
    <n v="74501"/>
    <n v="-61942.400000000001"/>
    <x v="7"/>
    <s v="No"/>
    <s v="Standard"/>
    <s v="Not Found"/>
    <s v="Standard"/>
    <x v="96"/>
    <n v="19562258"/>
  </r>
  <r>
    <s v="O00922"/>
    <s v="2025-01-11"/>
    <s v="C033"/>
    <s v="P014"/>
    <x v="4"/>
    <x v="1"/>
    <n v="6"/>
    <n v="0.2"/>
    <n v="327292.79999999999"/>
    <x v="23"/>
    <s v="Corporate"/>
    <x v="2"/>
    <n v="51783"/>
    <n v="16594.799999999988"/>
    <x v="6"/>
    <s v="No"/>
    <s v="Express"/>
    <s v="Not Found"/>
    <s v="Standard"/>
    <x v="80"/>
    <n v="6291486"/>
  </r>
  <r>
    <s v="O00923"/>
    <s v="2025-12-23"/>
    <s v="C166"/>
    <s v="P009"/>
    <x v="15"/>
    <x v="3"/>
    <n v="2"/>
    <n v="0.05"/>
    <n v="236605.1"/>
    <x v="110"/>
    <s v="SME"/>
    <x v="1"/>
    <n v="8587"/>
    <n v="219431.1"/>
    <x v="4"/>
    <s v="No"/>
    <s v="Standard"/>
    <s v="Not Found"/>
    <s v="Standard"/>
    <x v="33"/>
    <n v="15141830"/>
  </r>
  <r>
    <s v="O00924"/>
    <s v="2025-08-13"/>
    <s v="C165"/>
    <s v="P093"/>
    <x v="8"/>
    <x v="0"/>
    <n v="10"/>
    <n v="0.15"/>
    <n v="93738"/>
    <x v="36"/>
    <s v="Consumer"/>
    <x v="3"/>
    <n v="27558"/>
    <n v="-181842"/>
    <x v="3"/>
    <s v="No"/>
    <s v="Standard"/>
    <s v="Not Found"/>
    <s v="Standard"/>
    <x v="40"/>
    <n v="19473459"/>
  </r>
  <r>
    <s v="O00925"/>
    <s v="2025-05-11"/>
    <s v="C299"/>
    <s v="P086"/>
    <x v="13"/>
    <x v="2"/>
    <n v="9"/>
    <n v="0"/>
    <n v="544500"/>
    <x v="165"/>
    <s v="SME"/>
    <x v="1"/>
    <n v="41456"/>
    <n v="171396"/>
    <x v="0"/>
    <s v="No"/>
    <s v="Standard"/>
    <s v="Not Found"/>
    <s v="Standard"/>
    <x v="44"/>
    <n v="5886694"/>
  </r>
  <r>
    <s v="O00926"/>
    <s v="2025-04-13"/>
    <s v="C258"/>
    <s v="P032"/>
    <x v="11"/>
    <x v="2"/>
    <n v="9"/>
    <n v="0"/>
    <n v="745551"/>
    <x v="241"/>
    <s v="Corporate"/>
    <x v="2"/>
    <n v="65463"/>
    <n v="156384"/>
    <x v="1"/>
    <s v="No"/>
    <s v="Pickup"/>
    <s v="Not Found"/>
    <s v="Standard"/>
    <x v="15"/>
    <n v="18500989"/>
  </r>
  <r>
    <s v="O00927"/>
    <s v="2025-04-01"/>
    <s v="C153"/>
    <s v="P028"/>
    <x v="5"/>
    <x v="4"/>
    <n v="6"/>
    <n v="0.15"/>
    <n v="671848.5"/>
    <x v="188"/>
    <s v="SME"/>
    <x v="1"/>
    <n v="35454"/>
    <n v="459124.5"/>
    <x v="1"/>
    <s v="No"/>
    <s v="Standard"/>
    <s v="Not Found"/>
    <s v="Standard"/>
    <x v="85"/>
    <n v="11319839"/>
  </r>
  <r>
    <s v="O00928"/>
    <s v="2025-12-15"/>
    <s v="C101"/>
    <s v="P035"/>
    <x v="7"/>
    <x v="1"/>
    <n v="10"/>
    <n v="0.05"/>
    <n v="993044.5"/>
    <x v="196"/>
    <s v="SME"/>
    <x v="0"/>
    <n v="31758"/>
    <n v="675464.5"/>
    <x v="4"/>
    <s v="No"/>
    <s v="Express"/>
    <s v="Not Found"/>
    <s v="Standard"/>
    <x v="47"/>
    <n v="14265630"/>
  </r>
  <r>
    <s v="O00929"/>
    <s v="2025-12-22"/>
    <s v="C287"/>
    <s v="P012"/>
    <x v="10"/>
    <x v="1"/>
    <n v="10"/>
    <n v="0.05"/>
    <n v="1078991"/>
    <x v="16"/>
    <s v="Corporate"/>
    <x v="2"/>
    <n v="48408"/>
    <n v="594911"/>
    <x v="4"/>
    <s v="No"/>
    <s v="Pickup"/>
    <s v="Not Found"/>
    <s v="High Value"/>
    <x v="78"/>
    <n v="8592536"/>
  </r>
  <r>
    <s v="O00930"/>
    <s v="2025-09-28"/>
    <s v="C237"/>
    <s v="P083"/>
    <x v="0"/>
    <x v="0"/>
    <n v="1"/>
    <n v="0.15"/>
    <n v="23368.2"/>
    <x v="24"/>
    <s v="Consumer"/>
    <x v="3"/>
    <n v="73889"/>
    <n v="-50520.800000000003"/>
    <x v="2"/>
    <s v="No"/>
    <s v="Express"/>
    <s v="Not Found"/>
    <s v="Standard"/>
    <x v="58"/>
    <n v="11852878"/>
  </r>
  <r>
    <s v="O00931"/>
    <s v="2025-10-22"/>
    <s v="C268"/>
    <s v="P065"/>
    <x v="3"/>
    <x v="4"/>
    <n v="6"/>
    <n v="0.05"/>
    <n v="161270.1"/>
    <x v="38"/>
    <s v="Consumer"/>
    <x v="3"/>
    <n v="61777"/>
    <n v="-209391.9"/>
    <x v="11"/>
    <s v="No"/>
    <s v="Pickup"/>
    <s v="Not Found"/>
    <s v="Standard"/>
    <x v="65"/>
    <n v="19619177"/>
  </r>
  <r>
    <s v="O00932"/>
    <s v="2025-05-17"/>
    <s v="C282"/>
    <s v="P098"/>
    <x v="14"/>
    <x v="2"/>
    <n v="1"/>
    <n v="0"/>
    <n v="25227"/>
    <x v="185"/>
    <s v="SME"/>
    <x v="3"/>
    <n v="77841"/>
    <n v="-52614"/>
    <x v="0"/>
    <s v="No"/>
    <s v="Pickup"/>
    <s v="Not Found"/>
    <s v="Standard"/>
    <x v="53"/>
    <n v="16839910"/>
  </r>
  <r>
    <s v="O00933"/>
    <s v="2025-01-02"/>
    <s v="C006"/>
    <s v="P078"/>
    <x v="16"/>
    <x v="3"/>
    <n v="5"/>
    <n v="0.15"/>
    <n v="334313.5"/>
    <x v="269"/>
    <s v="Corporate"/>
    <x v="0"/>
    <n v="53072"/>
    <n v="68953.5"/>
    <x v="6"/>
    <s v="No"/>
    <s v="Express"/>
    <s v="Not Found"/>
    <s v="Standard"/>
    <x v="69"/>
    <n v="19562258"/>
  </r>
  <r>
    <s v="O00934"/>
    <s v="2025-08-06"/>
    <s v="C107"/>
    <s v="P049"/>
    <x v="14"/>
    <x v="0"/>
    <n v="2"/>
    <n v="0.2"/>
    <n v="219942.39999999999"/>
    <x v="88"/>
    <s v="SME"/>
    <x v="2"/>
    <n v="75749"/>
    <n v="68444.399999999994"/>
    <x v="3"/>
    <s v="No"/>
    <s v="Express"/>
    <s v="Not Found"/>
    <s v="Standard"/>
    <x v="74"/>
    <n v="16839910"/>
  </r>
  <r>
    <s v="O00935"/>
    <s v="2025-12-02"/>
    <s v="C054"/>
    <s v="P014"/>
    <x v="0"/>
    <x v="3"/>
    <n v="7"/>
    <n v="0"/>
    <n v="834988"/>
    <x v="288"/>
    <s v="Consumer"/>
    <x v="2"/>
    <n v="51783"/>
    <n v="472507"/>
    <x v="4"/>
    <s v="Yes"/>
    <s v="Express"/>
    <s v="Not Found"/>
    <s v="Standard"/>
    <x v="80"/>
    <n v="11852878"/>
  </r>
  <r>
    <s v="O00936"/>
    <s v="2025-08-03"/>
    <s v="C068"/>
    <s v="P042"/>
    <x v="5"/>
    <x v="3"/>
    <n v="7"/>
    <n v="0.05"/>
    <n v="181638.1"/>
    <x v="74"/>
    <s v="Consumer"/>
    <x v="3"/>
    <n v="12456"/>
    <n v="94446.1"/>
    <x v="3"/>
    <s v="Yes"/>
    <s v="Pickup"/>
    <s v="Not Found"/>
    <s v="Standard"/>
    <x v="62"/>
    <n v="11319839"/>
  </r>
  <r>
    <s v="O00937"/>
    <s v="2025-04-08"/>
    <s v="C128"/>
    <s v="P012"/>
    <x v="19"/>
    <x v="4"/>
    <n v="7"/>
    <n v="0.15"/>
    <n v="675711.75"/>
    <x v="48"/>
    <s v="Consumer"/>
    <x v="2"/>
    <n v="48408"/>
    <n v="336855.75"/>
    <x v="1"/>
    <s v="No"/>
    <s v="Express"/>
    <s v="Not Found"/>
    <s v="Standard"/>
    <x v="78"/>
    <n v="19336654"/>
  </r>
  <r>
    <s v="O00938"/>
    <s v="2025-06-03"/>
    <s v="C249"/>
    <s v="P065"/>
    <x v="17"/>
    <x v="4"/>
    <n v="2"/>
    <n v="0.1"/>
    <n v="226587.6"/>
    <x v="55"/>
    <s v="Consumer"/>
    <x v="3"/>
    <n v="61777"/>
    <n v="103033.60000000001"/>
    <x v="9"/>
    <s v="No"/>
    <s v="Pickup"/>
    <s v="Not Found"/>
    <s v="Standard"/>
    <x v="65"/>
    <n v="10652665"/>
  </r>
  <r>
    <s v="O00939"/>
    <s v="2025-03-15"/>
    <s v="C137"/>
    <s v="P080"/>
    <x v="17"/>
    <x v="2"/>
    <n v="5"/>
    <n v="0.2"/>
    <n v="533024"/>
    <x v="175"/>
    <s v="Corporate"/>
    <x v="2"/>
    <n v="32671"/>
    <n v="369669"/>
    <x v="7"/>
    <s v="No"/>
    <s v="Express"/>
    <s v="Not Found"/>
    <s v="Standard"/>
    <x v="26"/>
    <n v="10652665"/>
  </r>
  <r>
    <s v="O00940"/>
    <s v="2025-08-16"/>
    <s v="C081"/>
    <s v="P015"/>
    <x v="3"/>
    <x v="2"/>
    <n v="9"/>
    <n v="0.1"/>
    <n v="648283.5"/>
    <x v="91"/>
    <s v="SME"/>
    <x v="3"/>
    <n v="12010"/>
    <n v="540193.5"/>
    <x v="3"/>
    <s v="No"/>
    <s v="Standard"/>
    <s v="Not Found"/>
    <s v="Standard"/>
    <x v="75"/>
    <n v="19619177"/>
  </r>
  <r>
    <s v="O00941"/>
    <s v="2025-01-30"/>
    <s v="C061"/>
    <s v="P021"/>
    <x v="5"/>
    <x v="1"/>
    <n v="1"/>
    <n v="0.05"/>
    <n v="125228.05"/>
    <x v="103"/>
    <s v="Consumer"/>
    <x v="1"/>
    <n v="39197"/>
    <n v="86031.05"/>
    <x v="6"/>
    <s v="No"/>
    <s v="Standard"/>
    <s v="Not Found"/>
    <s v="Standard"/>
    <x v="17"/>
    <n v="11319839"/>
  </r>
  <r>
    <s v="O00942"/>
    <s v="2025-02-13"/>
    <s v="C237"/>
    <s v="P012"/>
    <x v="16"/>
    <x v="3"/>
    <n v="3"/>
    <n v="0.2"/>
    <n v="170308.8"/>
    <x v="24"/>
    <s v="Consumer"/>
    <x v="2"/>
    <n v="48408"/>
    <n v="25084.799999999988"/>
    <x v="5"/>
    <s v="No"/>
    <s v="Standard"/>
    <s v="Not Found"/>
    <s v="Standard"/>
    <x v="78"/>
    <n v="19562258"/>
  </r>
  <r>
    <s v="O00943"/>
    <s v="2025-08-10"/>
    <s v="C210"/>
    <s v="P100"/>
    <x v="7"/>
    <x v="1"/>
    <n v="3"/>
    <n v="0.05"/>
    <n v="113846.1"/>
    <x v="256"/>
    <s v="Corporate"/>
    <x v="3"/>
    <n v="62137"/>
    <n v="-72564.899999999994"/>
    <x v="3"/>
    <s v="No"/>
    <s v="Standard"/>
    <s v="Not Found"/>
    <s v="Standard"/>
    <x v="9"/>
    <n v="14265630"/>
  </r>
  <r>
    <s v="O00944"/>
    <s v="2025-02-07"/>
    <s v="C180"/>
    <s v="P056"/>
    <x v="13"/>
    <x v="3"/>
    <n v="10"/>
    <n v="0"/>
    <n v="790440"/>
    <x v="253"/>
    <s v="Consumer"/>
    <x v="0"/>
    <n v="48953"/>
    <n v="300910"/>
    <x v="5"/>
    <s v="No"/>
    <s v="Express"/>
    <s v="Not Found"/>
    <s v="Standard"/>
    <x v="6"/>
    <n v="5886694"/>
  </r>
  <r>
    <s v="O00945"/>
    <s v="2025-02-22"/>
    <s v="C088"/>
    <s v="P017"/>
    <x v="1"/>
    <x v="1"/>
    <n v="2"/>
    <n v="0.2"/>
    <n v="116721.60000000001"/>
    <x v="160"/>
    <s v="SME"/>
    <x v="2"/>
    <n v="33642"/>
    <n v="49437.600000000006"/>
    <x v="5"/>
    <s v="No"/>
    <s v="Pickup"/>
    <s v="Not Found"/>
    <s v="Standard"/>
    <x v="49"/>
    <n v="11347243"/>
  </r>
  <r>
    <s v="O00946"/>
    <s v="2025-10-31"/>
    <s v="C294"/>
    <s v="P021"/>
    <x v="3"/>
    <x v="2"/>
    <n v="9"/>
    <n v="0.05"/>
    <n v="1028565"/>
    <x v="170"/>
    <s v="SME"/>
    <x v="1"/>
    <n v="39197"/>
    <n v="675792"/>
    <x v="11"/>
    <s v="Yes"/>
    <s v="Standard"/>
    <s v="Not Found"/>
    <s v="High Value"/>
    <x v="17"/>
    <n v="19619177"/>
  </r>
  <r>
    <s v="O00947"/>
    <s v="2025-09-07"/>
    <s v="C194"/>
    <s v="P097"/>
    <x v="6"/>
    <x v="1"/>
    <n v="4"/>
    <n v="0.15"/>
    <n v="264285.40000000002"/>
    <x v="218"/>
    <s v="SME"/>
    <x v="1"/>
    <n v="67500"/>
    <n v="-5714.5999999999767"/>
    <x v="2"/>
    <s v="No"/>
    <s v="Express"/>
    <s v="Not Found"/>
    <s v="Standard"/>
    <x v="84"/>
    <n v="17350666"/>
  </r>
  <r>
    <s v="O00948"/>
    <s v="2025-01-05"/>
    <s v="C146"/>
    <s v="P087"/>
    <x v="19"/>
    <x v="1"/>
    <n v="6"/>
    <n v="0"/>
    <n v="775920"/>
    <x v="47"/>
    <s v="Consumer"/>
    <x v="1"/>
    <n v="26222"/>
    <n v="618588"/>
    <x v="6"/>
    <s v="No"/>
    <s v="Pickup"/>
    <s v="Not Found"/>
    <s v="Standard"/>
    <x v="82"/>
    <n v="19336654"/>
  </r>
  <r>
    <s v="O00949"/>
    <s v="2025-07-25"/>
    <s v="C004"/>
    <s v="P001"/>
    <x v="15"/>
    <x v="1"/>
    <n v="7"/>
    <n v="0"/>
    <n v="1031835"/>
    <x v="80"/>
    <s v="Corporate"/>
    <x v="2"/>
    <n v="77766"/>
    <n v="487473"/>
    <x v="10"/>
    <s v="No"/>
    <s v="Pickup"/>
    <s v="Not Found"/>
    <s v="High Value"/>
    <x v="87"/>
    <n v="15141830"/>
  </r>
  <r>
    <s v="O00950"/>
    <s v="2025-11-22"/>
    <s v="C120"/>
    <s v="P048"/>
    <x v="5"/>
    <x v="2"/>
    <n v="6"/>
    <n v="0"/>
    <n v="517692"/>
    <x v="138"/>
    <s v="SME"/>
    <x v="1"/>
    <n v="23271"/>
    <n v="378066"/>
    <x v="8"/>
    <s v="No"/>
    <s v="Express"/>
    <s v="Not Found"/>
    <s v="Standard"/>
    <x v="29"/>
    <n v="11319839"/>
  </r>
  <r>
    <s v="O00951"/>
    <s v="2025-10-11"/>
    <s v="C063"/>
    <s v="P019"/>
    <x v="10"/>
    <x v="0"/>
    <n v="2"/>
    <n v="0.15"/>
    <n v="97272.3"/>
    <x v="266"/>
    <s v="Corporate"/>
    <x v="0"/>
    <n v="72369"/>
    <n v="-47465.7"/>
    <x v="11"/>
    <s v="No"/>
    <s v="Pickup"/>
    <s v="Not Found"/>
    <s v="Standard"/>
    <x v="0"/>
    <n v="8592536"/>
  </r>
  <r>
    <s v="O00952"/>
    <s v="2025-05-15"/>
    <s v="C025"/>
    <s v="P030"/>
    <x v="17"/>
    <x v="3"/>
    <n v="8"/>
    <n v="0.15"/>
    <n v="516514.4"/>
    <x v="42"/>
    <s v="Corporate"/>
    <x v="3"/>
    <n v="28523"/>
    <n v="288330.40000000002"/>
    <x v="0"/>
    <s v="No"/>
    <s v="Pickup"/>
    <s v="Not Found"/>
    <s v="Standard"/>
    <x v="12"/>
    <n v="10652665"/>
  </r>
  <r>
    <s v="O00953"/>
    <s v="2025-12-28"/>
    <s v="C137"/>
    <s v="P056"/>
    <x v="16"/>
    <x v="3"/>
    <n v="8"/>
    <n v="0.05"/>
    <n v="212207.2"/>
    <x v="175"/>
    <s v="Corporate"/>
    <x v="0"/>
    <n v="48953"/>
    <n v="-179416.8"/>
    <x v="4"/>
    <s v="No"/>
    <s v="Standard"/>
    <s v="Not Found"/>
    <s v="Standard"/>
    <x v="6"/>
    <n v="19562258"/>
  </r>
  <r>
    <s v="O00954"/>
    <s v="2025-11-12"/>
    <s v="C130"/>
    <s v="P037"/>
    <x v="17"/>
    <x v="3"/>
    <n v="4"/>
    <n v="0.2"/>
    <n v="348198.40000000002"/>
    <x v="208"/>
    <s v="Consumer"/>
    <x v="0"/>
    <n v="31369"/>
    <n v="222722.40000000002"/>
    <x v="8"/>
    <s v="No"/>
    <s v="Standard"/>
    <s v="Not Found"/>
    <s v="Standard"/>
    <x v="72"/>
    <n v="10652665"/>
  </r>
  <r>
    <s v="O00955"/>
    <s v="2025-09-10"/>
    <s v="C241"/>
    <s v="P037"/>
    <x v="0"/>
    <x v="0"/>
    <n v="1"/>
    <n v="0"/>
    <n v="134914"/>
    <x v="285"/>
    <s v="Consumer"/>
    <x v="0"/>
    <n v="31369"/>
    <n v="103545"/>
    <x v="2"/>
    <s v="No"/>
    <s v="Express"/>
    <s v="Not Found"/>
    <s v="Standard"/>
    <x v="72"/>
    <n v="11852878"/>
  </r>
  <r>
    <s v="O00956"/>
    <s v="2025-01-08"/>
    <s v="C059"/>
    <s v="P084"/>
    <x v="11"/>
    <x v="4"/>
    <n v="6"/>
    <n v="0.05"/>
    <n v="424758.3"/>
    <x v="51"/>
    <s v="SME"/>
    <x v="3"/>
    <n v="46035"/>
    <n v="148548.29999999999"/>
    <x v="6"/>
    <s v="No"/>
    <s v="Standard"/>
    <s v="Not Found"/>
    <s v="Standard"/>
    <x v="35"/>
    <n v="18500989"/>
  </r>
  <r>
    <s v="O00957"/>
    <s v="2025-12-03"/>
    <s v="C178"/>
    <s v="P001"/>
    <x v="9"/>
    <x v="4"/>
    <n v="3"/>
    <n v="0.2"/>
    <n v="285638.40000000002"/>
    <x v="154"/>
    <s v="Consumer"/>
    <x v="2"/>
    <n v="77766"/>
    <n v="52340.400000000023"/>
    <x v="4"/>
    <s v="No"/>
    <s v="Express"/>
    <s v="Not Found"/>
    <s v="Standard"/>
    <x v="87"/>
    <n v="7254801"/>
  </r>
  <r>
    <s v="O00958"/>
    <s v="2025-08-13"/>
    <s v="C089"/>
    <s v="P050"/>
    <x v="14"/>
    <x v="0"/>
    <n v="7"/>
    <n v="0.1"/>
    <n v="605455.19999999995"/>
    <x v="244"/>
    <s v="Consumer"/>
    <x v="0"/>
    <n v="22542"/>
    <n v="447661.19999999995"/>
    <x v="3"/>
    <s v="No"/>
    <s v="Standard"/>
    <s v="Not Found"/>
    <s v="Standard"/>
    <x v="39"/>
    <n v="16839910"/>
  </r>
  <r>
    <s v="O00959"/>
    <s v="2025-06-10"/>
    <s v="C040"/>
    <s v="P030"/>
    <x v="18"/>
    <x v="4"/>
    <n v="8"/>
    <n v="0.1"/>
    <n v="945496.8"/>
    <x v="212"/>
    <s v="Corporate"/>
    <x v="3"/>
    <n v="28523"/>
    <n v="717312.8"/>
    <x v="9"/>
    <s v="Yes"/>
    <s v="Pickup"/>
    <s v="Not Found"/>
    <s v="Standard"/>
    <x v="12"/>
    <n v="16246424"/>
  </r>
  <r>
    <s v="O00960"/>
    <s v="2025-02-06"/>
    <s v="C058"/>
    <s v="P028"/>
    <x v="0"/>
    <x v="2"/>
    <n v="2"/>
    <n v="0.1"/>
    <n v="88992"/>
    <x v="75"/>
    <s v="SME"/>
    <x v="1"/>
    <n v="35454"/>
    <n v="18084"/>
    <x v="5"/>
    <s v="No"/>
    <s v="Standard"/>
    <s v="Not Found"/>
    <s v="Standard"/>
    <x v="85"/>
    <n v="11852878"/>
  </r>
  <r>
    <s v="O00961"/>
    <s v="2025-01-20"/>
    <s v="C206"/>
    <s v="P080"/>
    <x v="18"/>
    <x v="0"/>
    <n v="2"/>
    <n v="0.1"/>
    <n v="93067.199999999997"/>
    <x v="280"/>
    <s v="Consumer"/>
    <x v="2"/>
    <n v="32671"/>
    <n v="27725.199999999997"/>
    <x v="6"/>
    <s v="No"/>
    <s v="Standard"/>
    <s v="Not Found"/>
    <s v="Standard"/>
    <x v="26"/>
    <n v="16246424"/>
  </r>
  <r>
    <s v="O00962"/>
    <s v="2025-12-14"/>
    <s v="C043"/>
    <s v="P085"/>
    <x v="14"/>
    <x v="1"/>
    <n v="1"/>
    <n v="0.2"/>
    <n v="25711.200000000001"/>
    <x v="237"/>
    <s v="Consumer"/>
    <x v="3"/>
    <n v="7566"/>
    <n v="18145.2"/>
    <x v="4"/>
    <s v="No"/>
    <s v="Standard"/>
    <s v="Not Found"/>
    <s v="Standard"/>
    <x v="71"/>
    <n v="16839910"/>
  </r>
  <r>
    <s v="O00963"/>
    <s v="2025-09-24"/>
    <s v="C079"/>
    <s v="P019"/>
    <x v="0"/>
    <x v="3"/>
    <n v="10"/>
    <n v="0.05"/>
    <n v="1007076"/>
    <x v="12"/>
    <s v="Corporate"/>
    <x v="0"/>
    <n v="72369"/>
    <n v="283386"/>
    <x v="2"/>
    <s v="No"/>
    <s v="Express"/>
    <s v="Not Found"/>
    <s v="High Value"/>
    <x v="0"/>
    <n v="11852878"/>
  </r>
  <r>
    <s v="O00964"/>
    <s v="2025-09-24"/>
    <s v="C117"/>
    <s v="P017"/>
    <x v="4"/>
    <x v="4"/>
    <n v="8"/>
    <n v="0.1"/>
    <n v="995155.2"/>
    <x v="53"/>
    <s v="Consumer"/>
    <x v="2"/>
    <n v="33642"/>
    <n v="726019.2"/>
    <x v="2"/>
    <s v="No"/>
    <s v="Standard"/>
    <s v="Not Found"/>
    <s v="Standard"/>
    <x v="49"/>
    <n v="6291486"/>
  </r>
  <r>
    <s v="O00965"/>
    <s v="2025-09-17"/>
    <s v="C244"/>
    <s v="P022"/>
    <x v="4"/>
    <x v="3"/>
    <n v="6"/>
    <n v="0.15"/>
    <n v="275711.09999999998"/>
    <x v="261"/>
    <s v="Corporate"/>
    <x v="3"/>
    <n v="76942"/>
    <n v="-185940.90000000002"/>
    <x v="2"/>
    <s v="No"/>
    <s v="Pickup"/>
    <s v="Not Found"/>
    <s v="Standard"/>
    <x v="13"/>
    <n v="6291486"/>
  </r>
  <r>
    <s v="O00966"/>
    <s v="2025-07-11"/>
    <s v="C277"/>
    <s v="P010"/>
    <x v="4"/>
    <x v="3"/>
    <n v="7"/>
    <n v="0.15"/>
    <n v="737359.7"/>
    <x v="205"/>
    <s v="Corporate"/>
    <x v="1"/>
    <n v="13676"/>
    <n v="641627.69999999995"/>
    <x v="10"/>
    <s v="Yes"/>
    <s v="Pickup"/>
    <s v="Not Found"/>
    <s v="Standard"/>
    <x v="88"/>
    <n v="6291486"/>
  </r>
  <r>
    <s v="O00967"/>
    <s v="2025-09-24"/>
    <s v="C260"/>
    <s v="P033"/>
    <x v="0"/>
    <x v="3"/>
    <n v="8"/>
    <n v="0.15"/>
    <n v="204394.4"/>
    <x v="14"/>
    <s v="SME"/>
    <x v="0"/>
    <n v="47272"/>
    <n v="-173781.6"/>
    <x v="2"/>
    <s v="No"/>
    <s v="Standard"/>
    <s v="Not Found"/>
    <s v="Standard"/>
    <x v="37"/>
    <n v="11852878"/>
  </r>
  <r>
    <s v="O00968"/>
    <s v="2025-03-25"/>
    <s v="C114"/>
    <s v="P025"/>
    <x v="14"/>
    <x v="0"/>
    <n v="10"/>
    <n v="0.15"/>
    <n v="149285.5"/>
    <x v="275"/>
    <s v="Consumer"/>
    <x v="2"/>
    <n v="41409"/>
    <n v="-264804.5"/>
    <x v="7"/>
    <s v="Yes"/>
    <s v="Express"/>
    <s v="Not Found"/>
    <s v="Standard"/>
    <x v="61"/>
    <n v="16839910"/>
  </r>
  <r>
    <s v="O00969"/>
    <s v="2025-10-28"/>
    <s v="C024"/>
    <s v="P100"/>
    <x v="7"/>
    <x v="3"/>
    <n v="10"/>
    <n v="0.15"/>
    <n v="1180922"/>
    <x v="89"/>
    <s v="SME"/>
    <x v="3"/>
    <n v="62137"/>
    <n v="559552"/>
    <x v="11"/>
    <s v="No"/>
    <s v="Standard"/>
    <s v="Not Found"/>
    <s v="High Value"/>
    <x v="9"/>
    <n v="14265630"/>
  </r>
  <r>
    <s v="O00970"/>
    <s v="2025-01-07"/>
    <s v="C291"/>
    <s v="P024"/>
    <x v="4"/>
    <x v="0"/>
    <n v="1"/>
    <n v="0"/>
    <n v="6641"/>
    <x v="254"/>
    <s v="Consumer"/>
    <x v="3"/>
    <n v="20831"/>
    <n v="-14190"/>
    <x v="6"/>
    <s v="No"/>
    <s v="Pickup"/>
    <s v="Not Found"/>
    <s v="Standard"/>
    <x v="16"/>
    <n v="6291486"/>
  </r>
  <r>
    <s v="O00971"/>
    <s v="2025-08-17"/>
    <s v="C024"/>
    <s v="P086"/>
    <x v="4"/>
    <x v="3"/>
    <n v="8"/>
    <n v="0"/>
    <n v="960176"/>
    <x v="89"/>
    <s v="SME"/>
    <x v="1"/>
    <n v="41456"/>
    <n v="628528"/>
    <x v="3"/>
    <s v="No"/>
    <s v="Standard"/>
    <s v="Not Found"/>
    <s v="Standard"/>
    <x v="44"/>
    <n v="6291486"/>
  </r>
  <r>
    <s v="O00972"/>
    <s v="2025-07-12"/>
    <s v="C261"/>
    <s v="P008"/>
    <x v="18"/>
    <x v="4"/>
    <n v="9"/>
    <n v="0.15"/>
    <n v="1039068.9"/>
    <x v="99"/>
    <s v="Corporate"/>
    <x v="0"/>
    <n v="10109"/>
    <n v="948087.9"/>
    <x v="10"/>
    <s v="No"/>
    <s v="Pickup"/>
    <s v="Not Found"/>
    <s v="High Value"/>
    <x v="55"/>
    <n v="16246424"/>
  </r>
  <r>
    <s v="O00973"/>
    <s v="2025-01-15"/>
    <s v="C056"/>
    <s v="P047"/>
    <x v="2"/>
    <x v="2"/>
    <n v="3"/>
    <n v="0.05"/>
    <n v="425667.45"/>
    <x v="67"/>
    <s v="SME"/>
    <x v="2"/>
    <n v="23348"/>
    <n v="355623.45"/>
    <x v="6"/>
    <s v="No"/>
    <s v="Express"/>
    <s v="Not Found"/>
    <s v="Standard"/>
    <x v="8"/>
    <n v="7094914"/>
  </r>
  <r>
    <s v="O00974"/>
    <s v="2025-04-14"/>
    <s v="C244"/>
    <s v="P093"/>
    <x v="2"/>
    <x v="2"/>
    <n v="1"/>
    <n v="0"/>
    <n v="9847"/>
    <x v="261"/>
    <s v="Corporate"/>
    <x v="3"/>
    <n v="27558"/>
    <n v="-17711"/>
    <x v="1"/>
    <s v="No"/>
    <s v="Pickup"/>
    <s v="Not Found"/>
    <s v="Standard"/>
    <x v="40"/>
    <n v="7094914"/>
  </r>
  <r>
    <s v="O00975"/>
    <s v="2025-03-13"/>
    <s v="C097"/>
    <s v="P062"/>
    <x v="14"/>
    <x v="3"/>
    <n v="8"/>
    <n v="0.1"/>
    <n v="180100.8"/>
    <x v="111"/>
    <s v="Corporate"/>
    <x v="3"/>
    <n v="28606"/>
    <n v="-48747.200000000012"/>
    <x v="7"/>
    <s v="No"/>
    <s v="Standard"/>
    <s v="Not Found"/>
    <s v="Standard"/>
    <x v="50"/>
    <n v="16839910"/>
  </r>
  <r>
    <s v="O00976"/>
    <s v="2025-10-22"/>
    <s v="C207"/>
    <s v="P011"/>
    <x v="15"/>
    <x v="1"/>
    <n v="5"/>
    <n v="0.1"/>
    <n v="650664"/>
    <x v="142"/>
    <s v="SME"/>
    <x v="0"/>
    <n v="76428"/>
    <n v="268524"/>
    <x v="11"/>
    <s v="Yes"/>
    <s v="Express"/>
    <s v="Not Found"/>
    <s v="Standard"/>
    <x v="36"/>
    <n v="15141830"/>
  </r>
  <r>
    <s v="O00977"/>
    <s v="2025-04-12"/>
    <s v="C224"/>
    <s v="P070"/>
    <x v="14"/>
    <x v="0"/>
    <n v="9"/>
    <n v="0.2"/>
    <n v="96789.6"/>
    <x v="282"/>
    <s v="Corporate"/>
    <x v="1"/>
    <n v="66631"/>
    <n v="-502889.4"/>
    <x v="1"/>
    <s v="No"/>
    <s v="Pickup"/>
    <s v="Not Found"/>
    <s v="Standard"/>
    <x v="20"/>
    <n v="16839910"/>
  </r>
  <r>
    <s v="O00978"/>
    <s v="2025-12-10"/>
    <s v="C254"/>
    <s v="P033"/>
    <x v="12"/>
    <x v="0"/>
    <n v="1"/>
    <n v="0.05"/>
    <n v="40550.75"/>
    <x v="178"/>
    <s v="Corporate"/>
    <x v="0"/>
    <n v="47272"/>
    <n v="-6721.25"/>
    <x v="4"/>
    <s v="No"/>
    <s v="Standard"/>
    <s v="Not Found"/>
    <s v="Standard"/>
    <x v="37"/>
    <n v="8698154"/>
  </r>
  <r>
    <s v="O00979"/>
    <s v="2025-06-30"/>
    <s v="C260"/>
    <s v="P037"/>
    <x v="0"/>
    <x v="2"/>
    <n v="8"/>
    <n v="0"/>
    <n v="899136"/>
    <x v="14"/>
    <s v="SME"/>
    <x v="0"/>
    <n v="31369"/>
    <n v="648184"/>
    <x v="9"/>
    <s v="No"/>
    <s v="Standard"/>
    <s v="Not Found"/>
    <s v="Standard"/>
    <x v="72"/>
    <n v="11852878"/>
  </r>
  <r>
    <s v="O00980"/>
    <s v="2025-04-28"/>
    <s v="C017"/>
    <s v="P016"/>
    <x v="7"/>
    <x v="0"/>
    <n v="9"/>
    <n v="0.1"/>
    <n v="646299"/>
    <x v="65"/>
    <s v="SME"/>
    <x v="0"/>
    <n v="29153"/>
    <n v="383922"/>
    <x v="1"/>
    <s v="Yes"/>
    <s v="Express"/>
    <s v="Not Found"/>
    <s v="Standard"/>
    <x v="79"/>
    <n v="14265630"/>
  </r>
  <r>
    <s v="O00981"/>
    <s v="2025-08-30"/>
    <s v="C113"/>
    <s v="P002"/>
    <x v="8"/>
    <x v="0"/>
    <n v="1"/>
    <n v="0.15"/>
    <n v="80546.850000000006"/>
    <x v="92"/>
    <s v="Consumer"/>
    <x v="2"/>
    <n v="57647"/>
    <n v="22899.850000000006"/>
    <x v="3"/>
    <s v="No"/>
    <s v="Standard"/>
    <s v="Not Found"/>
    <s v="Standard"/>
    <x v="2"/>
    <n v="19473459"/>
  </r>
  <r>
    <s v="O00982"/>
    <s v="2025-05-05"/>
    <s v="C237"/>
    <s v="P078"/>
    <x v="8"/>
    <x v="1"/>
    <n v="8"/>
    <n v="0.2"/>
    <n v="866752"/>
    <x v="24"/>
    <s v="Consumer"/>
    <x v="0"/>
    <n v="53072"/>
    <n v="442176"/>
    <x v="0"/>
    <s v="No"/>
    <s v="Express"/>
    <s v="Not Found"/>
    <s v="Standard"/>
    <x v="69"/>
    <n v="19473459"/>
  </r>
  <r>
    <s v="O00983"/>
    <s v="2025-03-06"/>
    <s v="C106"/>
    <s v="P015"/>
    <x v="17"/>
    <x v="4"/>
    <n v="7"/>
    <n v="0.05"/>
    <n v="154592.54999999999"/>
    <x v="246"/>
    <s v="SME"/>
    <x v="3"/>
    <n v="12010"/>
    <n v="70522.549999999988"/>
    <x v="7"/>
    <s v="No"/>
    <s v="Standard"/>
    <s v="Not Found"/>
    <s v="Standard"/>
    <x v="75"/>
    <n v="10652665"/>
  </r>
  <r>
    <s v="O00984"/>
    <s v="2025-10-14"/>
    <s v="C033"/>
    <s v="P044"/>
    <x v="6"/>
    <x v="4"/>
    <n v="7"/>
    <n v="0.1"/>
    <n v="346065.3"/>
    <x v="23"/>
    <s v="Corporate"/>
    <x v="3"/>
    <n v="44099"/>
    <n v="37372.299999999988"/>
    <x v="11"/>
    <s v="No"/>
    <s v="Standard"/>
    <s v="Not Found"/>
    <s v="Standard"/>
    <x v="38"/>
    <n v="17350666"/>
  </r>
  <r>
    <s v="O00985"/>
    <s v="2025-01-25"/>
    <s v="C083"/>
    <s v="P020"/>
    <x v="5"/>
    <x v="1"/>
    <n v="9"/>
    <n v="0"/>
    <n v="168480"/>
    <x v="156"/>
    <s v="Consumer"/>
    <x v="2"/>
    <n v="35035"/>
    <n v="-146835"/>
    <x v="6"/>
    <s v="No"/>
    <s v="Pickup"/>
    <s v="Not Found"/>
    <s v="Standard"/>
    <x v="91"/>
    <n v="11319839"/>
  </r>
  <r>
    <s v="O00986"/>
    <s v="2025-10-18"/>
    <s v="C166"/>
    <s v="P079"/>
    <x v="12"/>
    <x v="2"/>
    <n v="5"/>
    <n v="0.15"/>
    <n v="368725.75"/>
    <x v="110"/>
    <s v="SME"/>
    <x v="1"/>
    <n v="58560"/>
    <n v="75925.75"/>
    <x v="11"/>
    <s v="No"/>
    <s v="Pickup"/>
    <s v="Not Found"/>
    <s v="Standard"/>
    <x v="48"/>
    <n v="8698154"/>
  </r>
  <r>
    <s v="O00987"/>
    <s v="2025-07-19"/>
    <s v="C276"/>
    <s v="P039"/>
    <x v="7"/>
    <x v="0"/>
    <n v="10"/>
    <n v="0.2"/>
    <n v="260376"/>
    <x v="107"/>
    <s v="Consumer"/>
    <x v="0"/>
    <n v="34258"/>
    <n v="-82204"/>
    <x v="10"/>
    <s v="No"/>
    <s v="Express"/>
    <s v="Not Found"/>
    <s v="Standard"/>
    <x v="52"/>
    <n v="14265630"/>
  </r>
  <r>
    <s v="O00988"/>
    <s v="2025-06-21"/>
    <s v="C292"/>
    <s v="P003"/>
    <x v="9"/>
    <x v="0"/>
    <n v="4"/>
    <n v="0.05"/>
    <n v="100806.39999999999"/>
    <x v="163"/>
    <s v="Consumer"/>
    <x v="0"/>
    <n v="44361"/>
    <n v="-76637.600000000006"/>
    <x v="9"/>
    <s v="No"/>
    <s v="Pickup"/>
    <s v="Not Found"/>
    <s v="Standard"/>
    <x v="92"/>
    <n v="7254801"/>
  </r>
  <r>
    <s v="O00989"/>
    <s v="2025-01-14"/>
    <s v="C031"/>
    <s v="P003"/>
    <x v="6"/>
    <x v="0"/>
    <n v="8"/>
    <n v="0.1"/>
    <n v="1045972.8"/>
    <x v="158"/>
    <s v="Consumer"/>
    <x v="0"/>
    <n v="44361"/>
    <n v="691084.80000000005"/>
    <x v="6"/>
    <s v="No"/>
    <s v="Pickup"/>
    <s v="Not Found"/>
    <s v="High Value"/>
    <x v="92"/>
    <n v="17350666"/>
  </r>
  <r>
    <s v="O00990"/>
    <s v="2025-11-27"/>
    <s v="C245"/>
    <s v="P066"/>
    <x v="0"/>
    <x v="3"/>
    <n v="2"/>
    <n v="0.1"/>
    <n v="215685"/>
    <x v="22"/>
    <s v="Corporate"/>
    <x v="0"/>
    <n v="51071"/>
    <n v="113543"/>
    <x v="8"/>
    <s v="No"/>
    <s v="Pickup"/>
    <s v="Not Found"/>
    <s v="Standard"/>
    <x v="97"/>
    <n v="11852878"/>
  </r>
  <r>
    <s v="O00991"/>
    <s v="2025-03-25"/>
    <s v="C262"/>
    <s v="P061"/>
    <x v="11"/>
    <x v="4"/>
    <n v="7"/>
    <n v="0.1"/>
    <n v="207244.79999999999"/>
    <x v="120"/>
    <s v="Corporate"/>
    <x v="3"/>
    <n v="26900"/>
    <n v="18944.799999999988"/>
    <x v="7"/>
    <s v="No"/>
    <s v="Express"/>
    <s v="Not Found"/>
    <s v="Standard"/>
    <x v="59"/>
    <n v="18500989"/>
  </r>
  <r>
    <s v="O00992"/>
    <s v="2025-02-01"/>
    <s v="C150"/>
    <s v="P068"/>
    <x v="6"/>
    <x v="0"/>
    <n v="2"/>
    <n v="0.1"/>
    <n v="220771.8"/>
    <x v="68"/>
    <s v="SME"/>
    <x v="0"/>
    <n v="34907"/>
    <n v="150957.79999999999"/>
    <x v="5"/>
    <s v="Yes"/>
    <s v="Standard"/>
    <s v="Not Found"/>
    <s v="Standard"/>
    <x v="19"/>
    <n v="17350666"/>
  </r>
  <r>
    <s v="O00993"/>
    <s v="2025-02-14"/>
    <s v="C202"/>
    <s v="P029"/>
    <x v="5"/>
    <x v="4"/>
    <n v="10"/>
    <n v="0.1"/>
    <n v="980829"/>
    <x v="134"/>
    <s v="SME"/>
    <x v="1"/>
    <n v="36044"/>
    <n v="620389"/>
    <x v="5"/>
    <s v="No"/>
    <s v="Standard"/>
    <s v="Not Found"/>
    <s v="Standard"/>
    <x v="68"/>
    <n v="11319839"/>
  </r>
  <r>
    <s v="O00994"/>
    <s v="2025-02-13"/>
    <s v="C195"/>
    <s v="P043"/>
    <x v="17"/>
    <x v="1"/>
    <n v="7"/>
    <n v="0.05"/>
    <n v="372173.9"/>
    <x v="94"/>
    <s v="Corporate"/>
    <x v="0"/>
    <n v="79600"/>
    <n v="-185026.09999999998"/>
    <x v="5"/>
    <s v="No"/>
    <s v="Pickup"/>
    <s v="Not Found"/>
    <s v="Standard"/>
    <x v="14"/>
    <n v="10652665"/>
  </r>
  <r>
    <s v="O00995"/>
    <s v="2025-02-14"/>
    <s v="C072"/>
    <s v="P012"/>
    <x v="10"/>
    <x v="3"/>
    <n v="5"/>
    <n v="0"/>
    <n v="746615"/>
    <x v="128"/>
    <s v="Corporate"/>
    <x v="2"/>
    <n v="48408"/>
    <n v="504575"/>
    <x v="5"/>
    <s v="No"/>
    <s v="Pickup"/>
    <s v="Not Found"/>
    <s v="Standard"/>
    <x v="78"/>
    <n v="8592536"/>
  </r>
  <r>
    <s v="O00996"/>
    <s v="2025-12-28"/>
    <s v="C104"/>
    <s v="P100"/>
    <x v="14"/>
    <x v="0"/>
    <n v="10"/>
    <n v="0.05"/>
    <n v="152228"/>
    <x v="268"/>
    <s v="Consumer"/>
    <x v="3"/>
    <n v="62137"/>
    <n v="-469142"/>
    <x v="4"/>
    <s v="No"/>
    <s v="Standard"/>
    <s v="Not Found"/>
    <s v="Standard"/>
    <x v="9"/>
    <n v="16839910"/>
  </r>
  <r>
    <s v="O00997"/>
    <s v="2025-04-13"/>
    <s v="C239"/>
    <s v="P003"/>
    <x v="13"/>
    <x v="4"/>
    <n v="9"/>
    <n v="0"/>
    <n v="693207"/>
    <x v="119"/>
    <s v="Corporate"/>
    <x v="0"/>
    <n v="44361"/>
    <n v="293958"/>
    <x v="1"/>
    <s v="Yes"/>
    <s v="Express"/>
    <s v="Not Found"/>
    <s v="Standard"/>
    <x v="92"/>
    <n v="5886694"/>
  </r>
  <r>
    <s v="O00998"/>
    <s v="2025-10-27"/>
    <s v="C194"/>
    <s v="P001"/>
    <x v="7"/>
    <x v="1"/>
    <n v="10"/>
    <n v="0"/>
    <n v="999690"/>
    <x v="218"/>
    <s v="SME"/>
    <x v="2"/>
    <n v="77766"/>
    <n v="222030"/>
    <x v="11"/>
    <s v="No"/>
    <s v="Express"/>
    <s v="Not Found"/>
    <s v="Standard"/>
    <x v="87"/>
    <n v="14265630"/>
  </r>
  <r>
    <s v="O00999"/>
    <s v="2025-05-30"/>
    <s v="C229"/>
    <s v="P083"/>
    <x v="17"/>
    <x v="4"/>
    <n v="9"/>
    <n v="0.1"/>
    <n v="338490.9"/>
    <x v="192"/>
    <s v="SME"/>
    <x v="3"/>
    <n v="73889"/>
    <n v="-326510.09999999998"/>
    <x v="0"/>
    <s v="No"/>
    <s v="Standard"/>
    <s v="Not Found"/>
    <s v="Standard"/>
    <x v="58"/>
    <n v="10652665"/>
  </r>
  <r>
    <s v="O01000"/>
    <s v="2025-05-25"/>
    <s v="C234"/>
    <s v="P032"/>
    <x v="7"/>
    <x v="0"/>
    <n v="9"/>
    <n v="0"/>
    <n v="1187406"/>
    <x v="82"/>
    <s v="Corporate"/>
    <x v="2"/>
    <n v="65463"/>
    <n v="598239"/>
    <x v="0"/>
    <s v="No"/>
    <s v="Express"/>
    <s v="Not Found"/>
    <s v="High Value"/>
    <x v="15"/>
    <n v="14265630"/>
  </r>
  <r>
    <s v="O01001"/>
    <s v="2025-02-11"/>
    <s v="C057"/>
    <s v="P048"/>
    <x v="6"/>
    <x v="3"/>
    <n v="8"/>
    <n v="0"/>
    <n v="350896"/>
    <x v="249"/>
    <s v="SME"/>
    <x v="1"/>
    <n v="23271"/>
    <n v="164728"/>
    <x v="5"/>
    <s v="No"/>
    <s v="Express"/>
    <s v="Not Found"/>
    <s v="Standard"/>
    <x v="29"/>
    <n v="17350666"/>
  </r>
  <r>
    <s v="O01002"/>
    <s v="2025-04-28"/>
    <s v="C072"/>
    <s v="P024"/>
    <x v="5"/>
    <x v="0"/>
    <n v="6"/>
    <n v="0.05"/>
    <n v="332406.90000000002"/>
    <x v="128"/>
    <s v="Corporate"/>
    <x v="3"/>
    <n v="20831"/>
    <n v="207420.90000000002"/>
    <x v="1"/>
    <s v="No"/>
    <s v="Standard"/>
    <s v="Not Found"/>
    <s v="Standard"/>
    <x v="16"/>
    <n v="11319839"/>
  </r>
  <r>
    <s v="O01003"/>
    <s v="2025-09-25"/>
    <s v="C268"/>
    <s v="P037"/>
    <x v="4"/>
    <x v="1"/>
    <n v="3"/>
    <n v="0.05"/>
    <n v="254684.55"/>
    <x v="38"/>
    <s v="Consumer"/>
    <x v="0"/>
    <n v="31369"/>
    <n v="160577.54999999999"/>
    <x v="2"/>
    <s v="No"/>
    <s v="Standard"/>
    <s v="Not Found"/>
    <s v="Standard"/>
    <x v="72"/>
    <n v="6291486"/>
  </r>
  <r>
    <s v="O01004"/>
    <s v="2025-10-08"/>
    <s v="C283"/>
    <s v="P081"/>
    <x v="4"/>
    <x v="4"/>
    <n v="1"/>
    <n v="0"/>
    <n v="75309"/>
    <x v="6"/>
    <s v="Corporate"/>
    <x v="0"/>
    <n v="67718"/>
    <n v="7591"/>
    <x v="11"/>
    <s v="No"/>
    <s v="Standard"/>
    <s v="Not Found"/>
    <s v="Standard"/>
    <x v="76"/>
    <n v="6291486"/>
  </r>
  <r>
    <s v="O01005"/>
    <s v="2025-04-01"/>
    <s v="C283"/>
    <s v="P094"/>
    <x v="4"/>
    <x v="4"/>
    <n v="7"/>
    <n v="0.15"/>
    <n v="585616.85"/>
    <x v="6"/>
    <s v="Corporate"/>
    <x v="1"/>
    <n v="55008"/>
    <n v="200560.84999999998"/>
    <x v="1"/>
    <s v="No"/>
    <s v="Pickup"/>
    <s v="Not Found"/>
    <s v="Standard"/>
    <x v="1"/>
    <n v="6291486"/>
  </r>
  <r>
    <s v="O01006"/>
    <s v="2025-03-17"/>
    <s v="C284"/>
    <s v="P042"/>
    <x v="4"/>
    <x v="3"/>
    <n v="6"/>
    <n v="0.2"/>
    <n v="328180.8"/>
    <x v="61"/>
    <s v="SME"/>
    <x v="3"/>
    <n v="12456"/>
    <n v="253444.8"/>
    <x v="7"/>
    <s v="No"/>
    <s v="Pickup"/>
    <s v="Not Found"/>
    <s v="Standard"/>
    <x v="62"/>
    <n v="6291486"/>
  </r>
  <r>
    <s v="O01007"/>
    <s v="2025-04-11"/>
    <s v="C100"/>
    <s v="P002"/>
    <x v="9"/>
    <x v="1"/>
    <n v="3"/>
    <n v="0.1"/>
    <n v="397982.7"/>
    <x v="251"/>
    <s v="Corporate"/>
    <x v="2"/>
    <n v="57647"/>
    <n v="225041.7"/>
    <x v="1"/>
    <s v="No"/>
    <s v="Express"/>
    <s v="Not Found"/>
    <s v="Standard"/>
    <x v="2"/>
    <n v="7254801"/>
  </r>
  <r>
    <s v="O01008"/>
    <s v="2025-05-20"/>
    <s v="C130"/>
    <s v="P001"/>
    <x v="0"/>
    <x v="1"/>
    <n v="7"/>
    <n v="0.05"/>
    <n v="860037.85"/>
    <x v="208"/>
    <s v="Consumer"/>
    <x v="2"/>
    <n v="77766"/>
    <n v="315675.84999999998"/>
    <x v="0"/>
    <s v="No"/>
    <s v="Pickup"/>
    <s v="Not Found"/>
    <s v="Standard"/>
    <x v="87"/>
    <n v="11852878"/>
  </r>
  <r>
    <s v="O01009"/>
    <s v="2025-05-10"/>
    <s v="C201"/>
    <s v="P067"/>
    <x v="16"/>
    <x v="0"/>
    <n v="3"/>
    <n v="0"/>
    <n v="255669"/>
    <x v="265"/>
    <s v="SME"/>
    <x v="0"/>
    <n v="47434"/>
    <n v="113367"/>
    <x v="0"/>
    <s v="Yes"/>
    <s v="Pickup"/>
    <s v="Not Found"/>
    <s v="Standard"/>
    <x v="22"/>
    <n v="19562258"/>
  </r>
  <r>
    <s v="O01010"/>
    <s v="2025-07-20"/>
    <s v="C011"/>
    <s v="P099"/>
    <x v="11"/>
    <x v="2"/>
    <n v="5"/>
    <n v="0.15"/>
    <n v="111511.5"/>
    <x v="85"/>
    <s v="SME"/>
    <x v="0"/>
    <n v="11009"/>
    <n v="56466.5"/>
    <x v="10"/>
    <s v="No"/>
    <s v="Pickup"/>
    <s v="Not Found"/>
    <s v="Standard"/>
    <x v="90"/>
    <n v="18500989"/>
  </r>
  <r>
    <s v="O01011"/>
    <s v="2025-09-18"/>
    <s v="C077"/>
    <s v="P006"/>
    <x v="19"/>
    <x v="4"/>
    <n v="3"/>
    <n v="0.05"/>
    <n v="104626.35"/>
    <x v="32"/>
    <s v="Corporate"/>
    <x v="0"/>
    <n v="53604"/>
    <n v="-56185.649999999994"/>
    <x v="2"/>
    <s v="No"/>
    <s v="Standard"/>
    <s v="Not Found"/>
    <s v="Standard"/>
    <x v="24"/>
    <n v="19336654"/>
  </r>
  <r>
    <s v="O01012"/>
    <s v="2025-05-11"/>
    <s v="C173"/>
    <s v="P046"/>
    <x v="5"/>
    <x v="1"/>
    <n v="2"/>
    <n v="0.05"/>
    <n v="122329.60000000001"/>
    <x v="72"/>
    <s v="SME"/>
    <x v="3"/>
    <n v="24464"/>
    <n v="73401.600000000006"/>
    <x v="0"/>
    <s v="Yes"/>
    <s v="Express"/>
    <s v="Not Found"/>
    <s v="Standard"/>
    <x v="93"/>
    <n v="11319839"/>
  </r>
  <r>
    <s v="O01013"/>
    <s v="2025-07-08"/>
    <s v="C076"/>
    <s v="P001"/>
    <x v="10"/>
    <x v="2"/>
    <n v="5"/>
    <n v="0"/>
    <n v="699995"/>
    <x v="235"/>
    <s v="Consumer"/>
    <x v="2"/>
    <n v="77766"/>
    <n v="311165"/>
    <x v="10"/>
    <s v="No"/>
    <s v="Express"/>
    <s v="Not Found"/>
    <s v="Standard"/>
    <x v="87"/>
    <n v="8592536"/>
  </r>
  <r>
    <s v="O01014"/>
    <s v="2025-07-26"/>
    <s v="C151"/>
    <s v="P040"/>
    <x v="7"/>
    <x v="0"/>
    <n v="1"/>
    <n v="0.2"/>
    <n v="14670.4"/>
    <x v="278"/>
    <s v="SME"/>
    <x v="1"/>
    <n v="63366"/>
    <n v="-48695.6"/>
    <x v="10"/>
    <s v="No"/>
    <s v="Pickup"/>
    <s v="Not Found"/>
    <s v="Standard"/>
    <x v="28"/>
    <n v="14265630"/>
  </r>
  <r>
    <s v="O01015"/>
    <s v="2025-03-12"/>
    <s v="C204"/>
    <s v="P059"/>
    <x v="0"/>
    <x v="4"/>
    <n v="3"/>
    <n v="0.2"/>
    <n v="231408"/>
    <x v="153"/>
    <s v="Consumer"/>
    <x v="2"/>
    <n v="78122"/>
    <n v="-2958"/>
    <x v="7"/>
    <s v="No"/>
    <s v="Standard"/>
    <s v="Not Found"/>
    <s v="Standard"/>
    <x v="21"/>
    <n v="11852878"/>
  </r>
  <r>
    <s v="O01016"/>
    <s v="2025-02-20"/>
    <s v="C205"/>
    <s v="P029"/>
    <x v="19"/>
    <x v="0"/>
    <n v="1"/>
    <n v="0.05"/>
    <n v="81878.600000000006"/>
    <x v="183"/>
    <s v="Corporate"/>
    <x v="1"/>
    <n v="36044"/>
    <n v="45834.600000000006"/>
    <x v="5"/>
    <s v="No"/>
    <s v="Standard"/>
    <s v="Not Found"/>
    <s v="Standard"/>
    <x v="68"/>
    <n v="19336654"/>
  </r>
  <r>
    <s v="O01017"/>
    <s v="2025-12-22"/>
    <s v="C021"/>
    <s v="P054"/>
    <x v="8"/>
    <x v="0"/>
    <n v="9"/>
    <n v="0.1"/>
    <n v="543809.69999999995"/>
    <x v="273"/>
    <s v="Corporate"/>
    <x v="3"/>
    <n v="49623"/>
    <n v="97202.699999999953"/>
    <x v="4"/>
    <s v="Yes"/>
    <s v="Express"/>
    <s v="Not Found"/>
    <s v="Standard"/>
    <x v="83"/>
    <n v="19473459"/>
  </r>
  <r>
    <s v="O01018"/>
    <s v="2025-08-14"/>
    <s v="C257"/>
    <s v="P055"/>
    <x v="19"/>
    <x v="0"/>
    <n v="10"/>
    <n v="0.15"/>
    <n v="69785"/>
    <x v="125"/>
    <s v="Consumer"/>
    <x v="0"/>
    <n v="62257"/>
    <n v="-552785"/>
    <x v="3"/>
    <s v="No"/>
    <s v="Pickup"/>
    <s v="Not Found"/>
    <s v="Standard"/>
    <x v="31"/>
    <n v="19336654"/>
  </r>
  <r>
    <s v="O01019"/>
    <s v="2025-12-13"/>
    <s v="C147"/>
    <s v="P081"/>
    <x v="18"/>
    <x v="2"/>
    <n v="7"/>
    <n v="0.15"/>
    <n v="886609.5"/>
    <x v="162"/>
    <s v="Consumer"/>
    <x v="0"/>
    <n v="67718"/>
    <n v="412583.5"/>
    <x v="4"/>
    <s v="No"/>
    <s v="Express"/>
    <s v="Not Found"/>
    <s v="Standard"/>
    <x v="76"/>
    <n v="16246424"/>
  </r>
  <r>
    <s v="O01020"/>
    <s v="2025-10-21"/>
    <s v="C082"/>
    <s v="P008"/>
    <x v="15"/>
    <x v="0"/>
    <n v="5"/>
    <n v="0.2"/>
    <n v="273800"/>
    <x v="43"/>
    <s v="Consumer"/>
    <x v="0"/>
    <n v="10109"/>
    <n v="223255"/>
    <x v="11"/>
    <s v="No"/>
    <s v="Standard"/>
    <s v="Not Found"/>
    <s v="Standard"/>
    <x v="55"/>
    <n v="15141830"/>
  </r>
  <r>
    <s v="O01021"/>
    <s v="2025-05-22"/>
    <s v="C011"/>
    <s v="P076"/>
    <x v="10"/>
    <x v="0"/>
    <n v="10"/>
    <n v="0.15"/>
    <n v="98744.5"/>
    <x v="85"/>
    <s v="SME"/>
    <x v="2"/>
    <n v="26666"/>
    <n v="-167915.5"/>
    <x v="0"/>
    <s v="No"/>
    <s v="Express"/>
    <s v="Not Found"/>
    <s v="Standard"/>
    <x v="25"/>
    <n v="8592536"/>
  </r>
  <r>
    <s v="O01022"/>
    <s v="2025-10-26"/>
    <s v="C117"/>
    <s v="P062"/>
    <x v="15"/>
    <x v="3"/>
    <n v="6"/>
    <n v="0.2"/>
    <n v="611236.80000000005"/>
    <x v="53"/>
    <s v="Consumer"/>
    <x v="3"/>
    <n v="28606"/>
    <n v="439600.80000000005"/>
    <x v="11"/>
    <s v="No"/>
    <s v="Standard"/>
    <s v="Not Found"/>
    <s v="Standard"/>
    <x v="50"/>
    <n v="15141830"/>
  </r>
  <r>
    <s v="O01023"/>
    <s v="2025-11-10"/>
    <s v="C175"/>
    <s v="P096"/>
    <x v="10"/>
    <x v="1"/>
    <n v="10"/>
    <n v="0.05"/>
    <n v="1333695.5"/>
    <x v="50"/>
    <s v="Consumer"/>
    <x v="1"/>
    <n v="12227"/>
    <n v="1211425.5"/>
    <x v="8"/>
    <s v="No"/>
    <s v="Express"/>
    <s v="Not Found"/>
    <s v="High Value"/>
    <x v="46"/>
    <n v="8592536"/>
  </r>
  <r>
    <s v="O01024"/>
    <s v="2025-07-26"/>
    <s v="C207"/>
    <s v="P018"/>
    <x v="8"/>
    <x v="2"/>
    <n v="10"/>
    <n v="0.2"/>
    <n v="569576"/>
    <x v="142"/>
    <s v="SME"/>
    <x v="0"/>
    <n v="74501"/>
    <n v="-175434"/>
    <x v="10"/>
    <s v="No"/>
    <s v="Pickup"/>
    <s v="Not Found"/>
    <s v="Standard"/>
    <x v="96"/>
    <n v="19473459"/>
  </r>
  <r>
    <s v="O01025"/>
    <s v="2025-07-09"/>
    <s v="C197"/>
    <s v="P004"/>
    <x v="14"/>
    <x v="3"/>
    <n v="9"/>
    <n v="0.2"/>
    <n v="754783.2"/>
    <x v="139"/>
    <s v="Corporate"/>
    <x v="3"/>
    <n v="63926"/>
    <n v="179449.19999999995"/>
    <x v="10"/>
    <s v="No"/>
    <s v="Pickup"/>
    <s v="Not Found"/>
    <s v="Standard"/>
    <x v="5"/>
    <n v="16839910"/>
  </r>
  <r>
    <s v="O01026"/>
    <s v="2025-01-09"/>
    <s v="C244"/>
    <s v="P045"/>
    <x v="15"/>
    <x v="4"/>
    <n v="8"/>
    <n v="0.2"/>
    <n v="503251.20000000001"/>
    <x v="261"/>
    <s v="Corporate"/>
    <x v="2"/>
    <n v="61495"/>
    <n v="11291.200000000012"/>
    <x v="6"/>
    <s v="No"/>
    <s v="Express"/>
    <s v="Not Found"/>
    <s v="Standard"/>
    <x v="86"/>
    <n v="15141830"/>
  </r>
  <r>
    <s v="O01027"/>
    <s v="2025-06-17"/>
    <s v="C168"/>
    <s v="P056"/>
    <x v="12"/>
    <x v="2"/>
    <n v="7"/>
    <n v="0.15"/>
    <n v="403130.35"/>
    <x v="0"/>
    <s v="SME"/>
    <x v="0"/>
    <n v="48953"/>
    <n v="60459.349999999977"/>
    <x v="9"/>
    <s v="No"/>
    <s v="Standard"/>
    <s v="Not Found"/>
    <s v="Standard"/>
    <x v="6"/>
    <n v="8698154"/>
  </r>
  <r>
    <s v="O01028"/>
    <s v="2025-01-27"/>
    <s v="C269"/>
    <s v="P089"/>
    <x v="1"/>
    <x v="0"/>
    <n v="7"/>
    <n v="0.2"/>
    <n v="176047.2"/>
    <x v="289"/>
    <s v="Corporate"/>
    <x v="0"/>
    <n v="55764"/>
    <n v="-214300.79999999999"/>
    <x v="6"/>
    <s v="No"/>
    <s v="Standard"/>
    <s v="Not Found"/>
    <s v="Standard"/>
    <x v="27"/>
    <n v="11347243"/>
  </r>
  <r>
    <s v="O01029"/>
    <s v="2025-08-09"/>
    <s v="C166"/>
    <s v="P016"/>
    <x v="14"/>
    <x v="0"/>
    <n v="7"/>
    <n v="0.2"/>
    <n v="215342.4"/>
    <x v="110"/>
    <s v="SME"/>
    <x v="0"/>
    <n v="29153"/>
    <n v="11271.399999999994"/>
    <x v="3"/>
    <s v="No"/>
    <s v="Pickup"/>
    <s v="Not Found"/>
    <s v="Standard"/>
    <x v="79"/>
    <n v="16839910"/>
  </r>
  <r>
    <s v="O01030"/>
    <s v="2025-06-29"/>
    <s v="C270"/>
    <s v="P087"/>
    <x v="14"/>
    <x v="0"/>
    <n v="9"/>
    <n v="0.1"/>
    <n v="164802.6"/>
    <x v="257"/>
    <s v="Corporate"/>
    <x v="1"/>
    <n v="26222"/>
    <n v="-71195.399999999994"/>
    <x v="9"/>
    <s v="No"/>
    <s v="Pickup"/>
    <s v="Not Found"/>
    <s v="Standard"/>
    <x v="82"/>
    <n v="16839910"/>
  </r>
  <r>
    <s v="O01031"/>
    <s v="2025-12-10"/>
    <s v="C163"/>
    <s v="P016"/>
    <x v="14"/>
    <x v="0"/>
    <n v="10"/>
    <n v="0"/>
    <n v="982570"/>
    <x v="3"/>
    <s v="Corporate"/>
    <x v="0"/>
    <n v="29153"/>
    <n v="691040"/>
    <x v="4"/>
    <s v="No"/>
    <s v="Express"/>
    <s v="Not Found"/>
    <s v="Standard"/>
    <x v="79"/>
    <n v="16839910"/>
  </r>
  <r>
    <s v="O01032"/>
    <s v="2025-05-23"/>
    <s v="C101"/>
    <s v="P035"/>
    <x v="4"/>
    <x v="1"/>
    <n v="6"/>
    <n v="0.1"/>
    <n v="263379.59999999998"/>
    <x v="196"/>
    <s v="SME"/>
    <x v="0"/>
    <n v="31758"/>
    <n v="72831.599999999977"/>
    <x v="0"/>
    <s v="No"/>
    <s v="Pickup"/>
    <s v="Not Found"/>
    <s v="Standard"/>
    <x v="47"/>
    <n v="6291486"/>
  </r>
  <r>
    <s v="O01033"/>
    <s v="2025-10-13"/>
    <s v="C118"/>
    <s v="P030"/>
    <x v="18"/>
    <x v="4"/>
    <n v="4"/>
    <n v="0"/>
    <n v="112692"/>
    <x v="81"/>
    <s v="Corporate"/>
    <x v="3"/>
    <n v="28523"/>
    <n v="-1400"/>
    <x v="11"/>
    <s v="No"/>
    <s v="Pickup"/>
    <s v="Not Found"/>
    <s v="Standard"/>
    <x v="12"/>
    <n v="16246424"/>
  </r>
  <r>
    <s v="O01034"/>
    <s v="2025-06-06"/>
    <s v="C196"/>
    <s v="P011"/>
    <x v="19"/>
    <x v="0"/>
    <n v="10"/>
    <n v="0.15"/>
    <n v="999030.5"/>
    <x v="255"/>
    <s v="SME"/>
    <x v="0"/>
    <n v="76428"/>
    <n v="234750.5"/>
    <x v="9"/>
    <s v="No"/>
    <s v="Standard"/>
    <s v="Not Found"/>
    <s v="Standard"/>
    <x v="36"/>
    <n v="19336654"/>
  </r>
  <r>
    <s v="O01035"/>
    <s v="2025-03-20"/>
    <s v="C205"/>
    <s v="P063"/>
    <x v="2"/>
    <x v="3"/>
    <n v="6"/>
    <n v="0"/>
    <n v="776448"/>
    <x v="183"/>
    <s v="Corporate"/>
    <x v="0"/>
    <n v="37464"/>
    <n v="551664"/>
    <x v="7"/>
    <s v="No"/>
    <s v="Express"/>
    <s v="Not Found"/>
    <s v="Standard"/>
    <x v="66"/>
    <n v="7094914"/>
  </r>
  <r>
    <s v="O01036"/>
    <s v="2025-08-20"/>
    <s v="C237"/>
    <s v="P064"/>
    <x v="13"/>
    <x v="0"/>
    <n v="10"/>
    <n v="0.05"/>
    <n v="941896.5"/>
    <x v="24"/>
    <s v="Consumer"/>
    <x v="2"/>
    <n v="62348"/>
    <n v="318416.5"/>
    <x v="3"/>
    <s v="No"/>
    <s v="Pickup"/>
    <s v="Not Found"/>
    <s v="Standard"/>
    <x v="34"/>
    <n v="5886694"/>
  </r>
  <r>
    <s v="O01037"/>
    <s v="2025-11-05"/>
    <s v="C085"/>
    <s v="P008"/>
    <x v="5"/>
    <x v="0"/>
    <n v="4"/>
    <n v="0.05"/>
    <n v="351332.8"/>
    <x v="213"/>
    <s v="Consumer"/>
    <x v="0"/>
    <n v="10109"/>
    <n v="310896.8"/>
    <x v="8"/>
    <s v="No"/>
    <s v="Express"/>
    <s v="Not Found"/>
    <s v="Standard"/>
    <x v="55"/>
    <n v="11319839"/>
  </r>
  <r>
    <s v="O01038"/>
    <s v="2025-08-05"/>
    <s v="C064"/>
    <s v="P018"/>
    <x v="16"/>
    <x v="2"/>
    <n v="10"/>
    <n v="0.15"/>
    <n v="895653.5"/>
    <x v="132"/>
    <s v="Corporate"/>
    <x v="0"/>
    <n v="74501"/>
    <n v="150643.5"/>
    <x v="3"/>
    <s v="Yes"/>
    <s v="Pickup"/>
    <s v="Not Found"/>
    <s v="Standard"/>
    <x v="96"/>
    <n v="19562258"/>
  </r>
  <r>
    <s v="O01039"/>
    <s v="2025-08-23"/>
    <s v="C198"/>
    <s v="P037"/>
    <x v="13"/>
    <x v="2"/>
    <n v="4"/>
    <n v="0.05"/>
    <n v="157312.4"/>
    <x v="216"/>
    <s v="SME"/>
    <x v="0"/>
    <n v="31369"/>
    <n v="31836.399999999994"/>
    <x v="3"/>
    <s v="No"/>
    <s v="Express"/>
    <s v="Not Found"/>
    <s v="Standard"/>
    <x v="72"/>
    <n v="5886694"/>
  </r>
  <r>
    <s v="O01040"/>
    <s v="2025-10-23"/>
    <s v="C212"/>
    <s v="P008"/>
    <x v="18"/>
    <x v="1"/>
    <n v="3"/>
    <n v="0"/>
    <n v="61020"/>
    <x v="263"/>
    <s v="Consumer"/>
    <x v="0"/>
    <n v="10109"/>
    <n v="30693"/>
    <x v="11"/>
    <s v="No"/>
    <s v="Express"/>
    <s v="Not Found"/>
    <s v="Standard"/>
    <x v="55"/>
    <n v="16246424"/>
  </r>
  <r>
    <s v="O01041"/>
    <s v="2025-08-11"/>
    <s v="C009"/>
    <s v="P021"/>
    <x v="18"/>
    <x v="4"/>
    <n v="2"/>
    <n v="0.1"/>
    <n v="256028.4"/>
    <x v="290"/>
    <s v="Consumer"/>
    <x v="1"/>
    <n v="39197"/>
    <n v="177634.4"/>
    <x v="3"/>
    <s v="No"/>
    <s v="Pickup"/>
    <s v="Not Found"/>
    <s v="Standard"/>
    <x v="17"/>
    <n v="16246424"/>
  </r>
  <r>
    <s v="O01042"/>
    <s v="2025-04-04"/>
    <s v="C139"/>
    <s v="P053"/>
    <x v="9"/>
    <x v="2"/>
    <n v="7"/>
    <n v="0.1"/>
    <n v="350235.9"/>
    <x v="176"/>
    <s v="Consumer"/>
    <x v="3"/>
    <n v="44507"/>
    <n v="38686.900000000023"/>
    <x v="1"/>
    <s v="No"/>
    <s v="Express"/>
    <s v="Not Found"/>
    <s v="Standard"/>
    <x v="95"/>
    <n v="7254801"/>
  </r>
  <r>
    <s v="O01043"/>
    <s v="2025-09-30"/>
    <s v="C279"/>
    <s v="P010"/>
    <x v="0"/>
    <x v="3"/>
    <n v="4"/>
    <n v="0"/>
    <n v="542416"/>
    <x v="159"/>
    <s v="SME"/>
    <x v="1"/>
    <n v="13676"/>
    <n v="487712"/>
    <x v="2"/>
    <s v="No"/>
    <s v="Standard"/>
    <s v="Not Found"/>
    <s v="Standard"/>
    <x v="88"/>
    <n v="11852878"/>
  </r>
  <r>
    <s v="O01044"/>
    <s v="2025-11-19"/>
    <s v="C025"/>
    <s v="P098"/>
    <x v="4"/>
    <x v="2"/>
    <n v="5"/>
    <n v="0.2"/>
    <n v="256940"/>
    <x v="42"/>
    <s v="Corporate"/>
    <x v="3"/>
    <n v="77841"/>
    <n v="-132265"/>
    <x v="8"/>
    <s v="No"/>
    <s v="Standard"/>
    <s v="Not Found"/>
    <s v="Standard"/>
    <x v="53"/>
    <n v="6291486"/>
  </r>
  <r>
    <s v="O01045"/>
    <s v="2025-02-28"/>
    <s v="C290"/>
    <s v="P078"/>
    <x v="7"/>
    <x v="4"/>
    <n v="7"/>
    <n v="0.05"/>
    <n v="438540.9"/>
    <x v="149"/>
    <s v="Consumer"/>
    <x v="0"/>
    <n v="53072"/>
    <n v="67036.900000000023"/>
    <x v="5"/>
    <s v="No"/>
    <s v="Standard"/>
    <s v="Not Found"/>
    <s v="Standard"/>
    <x v="69"/>
    <n v="14265630"/>
  </r>
  <r>
    <s v="O01046"/>
    <s v="2025-11-21"/>
    <s v="C148"/>
    <s v="P039"/>
    <x v="9"/>
    <x v="3"/>
    <n v="2"/>
    <n v="0.2"/>
    <n v="196345.60000000001"/>
    <x v="187"/>
    <s v="Corporate"/>
    <x v="0"/>
    <n v="34258"/>
    <n v="127829.6"/>
    <x v="8"/>
    <s v="No"/>
    <s v="Standard"/>
    <s v="Not Found"/>
    <s v="Standard"/>
    <x v="52"/>
    <n v="7254801"/>
  </r>
  <r>
    <s v="O01047"/>
    <s v="2025-11-08"/>
    <s v="C014"/>
    <s v="P044"/>
    <x v="11"/>
    <x v="1"/>
    <n v="1"/>
    <n v="0.15"/>
    <n v="37018.35"/>
    <x v="166"/>
    <s v="SME"/>
    <x v="3"/>
    <n v="44099"/>
    <n v="-7080.6500000000015"/>
    <x v="8"/>
    <s v="Yes"/>
    <s v="Pickup"/>
    <s v="Not Found"/>
    <s v="Standard"/>
    <x v="38"/>
    <n v="18500989"/>
  </r>
  <r>
    <s v="O01048"/>
    <s v="2025-05-05"/>
    <s v="C177"/>
    <s v="P088"/>
    <x v="12"/>
    <x v="2"/>
    <n v="9"/>
    <n v="0"/>
    <n v="892467"/>
    <x v="11"/>
    <s v="Corporate"/>
    <x v="0"/>
    <n v="75432"/>
    <n v="213579"/>
    <x v="0"/>
    <s v="No"/>
    <s v="Express"/>
    <s v="Not Found"/>
    <s v="Standard"/>
    <x v="43"/>
    <n v="8698154"/>
  </r>
  <r>
    <s v="O01049"/>
    <s v="2025-06-01"/>
    <s v="C102"/>
    <s v="P087"/>
    <x v="9"/>
    <x v="1"/>
    <n v="5"/>
    <n v="0.2"/>
    <n v="403988"/>
    <x v="49"/>
    <s v="Consumer"/>
    <x v="1"/>
    <n v="26222"/>
    <n v="272878"/>
    <x v="9"/>
    <s v="No"/>
    <s v="Pickup"/>
    <s v="Not Found"/>
    <s v="Standard"/>
    <x v="82"/>
    <n v="7254801"/>
  </r>
  <r>
    <s v="O01050"/>
    <s v="2025-11-14"/>
    <s v="C242"/>
    <s v="P064"/>
    <x v="13"/>
    <x v="1"/>
    <n v="3"/>
    <n v="0"/>
    <n v="270897"/>
    <x v="234"/>
    <s v="Consumer"/>
    <x v="2"/>
    <n v="62348"/>
    <n v="83853"/>
    <x v="8"/>
    <s v="No"/>
    <s v="Express"/>
    <s v="Not Found"/>
    <s v="Standard"/>
    <x v="34"/>
    <n v="5886694"/>
  </r>
  <r>
    <s v="O01051"/>
    <s v="2025-10-15"/>
    <s v="C022"/>
    <s v="P045"/>
    <x v="8"/>
    <x v="0"/>
    <n v="3"/>
    <n v="0.05"/>
    <n v="163775.25"/>
    <x v="131"/>
    <s v="Consumer"/>
    <x v="2"/>
    <n v="61495"/>
    <n v="-20709.75"/>
    <x v="11"/>
    <s v="Yes"/>
    <s v="Pickup"/>
    <s v="Not Found"/>
    <s v="Standard"/>
    <x v="86"/>
    <n v="19473459"/>
  </r>
  <r>
    <s v="O01052"/>
    <s v="2025-04-29"/>
    <s v="C133"/>
    <s v="P041"/>
    <x v="19"/>
    <x v="1"/>
    <n v="10"/>
    <n v="0.05"/>
    <n v="131518"/>
    <x v="116"/>
    <s v="Corporate"/>
    <x v="0"/>
    <n v="21756"/>
    <n v="-86042"/>
    <x v="1"/>
    <s v="No"/>
    <s v="Pickup"/>
    <s v="Not Found"/>
    <s v="Standard"/>
    <x v="45"/>
    <n v="19336654"/>
  </r>
  <r>
    <s v="O01053"/>
    <s v="2025-03-22"/>
    <s v="C068"/>
    <s v="P042"/>
    <x v="11"/>
    <x v="4"/>
    <n v="4"/>
    <n v="0"/>
    <n v="351176"/>
    <x v="74"/>
    <s v="Consumer"/>
    <x v="3"/>
    <n v="12456"/>
    <n v="301352"/>
    <x v="7"/>
    <s v="No"/>
    <s v="Pickup"/>
    <s v="Not Found"/>
    <s v="Standard"/>
    <x v="62"/>
    <n v="18500989"/>
  </r>
  <r>
    <s v="O01054"/>
    <s v="2025-08-29"/>
    <s v="C248"/>
    <s v="P069"/>
    <x v="13"/>
    <x v="1"/>
    <n v="9"/>
    <n v="0.15"/>
    <n v="1062416.7"/>
    <x v="164"/>
    <s v="Consumer"/>
    <x v="3"/>
    <n v="5129"/>
    <n v="1016255.7"/>
    <x v="3"/>
    <s v="No"/>
    <s v="Pickup"/>
    <s v="Not Found"/>
    <s v="High Value"/>
    <x v="73"/>
    <n v="5886694"/>
  </r>
  <r>
    <s v="O01055"/>
    <s v="2025-01-31"/>
    <s v="C138"/>
    <s v="P059"/>
    <x v="12"/>
    <x v="4"/>
    <n v="4"/>
    <n v="0.05"/>
    <n v="169065.8"/>
    <x v="173"/>
    <s v="Corporate"/>
    <x v="2"/>
    <n v="78122"/>
    <n v="-143422.20000000001"/>
    <x v="6"/>
    <s v="No"/>
    <s v="Standard"/>
    <s v="Not Found"/>
    <s v="Standard"/>
    <x v="21"/>
    <n v="8698154"/>
  </r>
  <r>
    <s v="O01056"/>
    <s v="2025-05-17"/>
    <s v="C154"/>
    <s v="P039"/>
    <x v="4"/>
    <x v="0"/>
    <n v="5"/>
    <n v="0.1"/>
    <n v="493569"/>
    <x v="58"/>
    <s v="Consumer"/>
    <x v="0"/>
    <n v="34258"/>
    <n v="322279"/>
    <x v="0"/>
    <s v="No"/>
    <s v="Pickup"/>
    <s v="Not Found"/>
    <s v="Standard"/>
    <x v="52"/>
    <n v="6291486"/>
  </r>
  <r>
    <s v="O01057"/>
    <s v="2025-02-23"/>
    <s v="C202"/>
    <s v="P073"/>
    <x v="14"/>
    <x v="3"/>
    <n v="2"/>
    <n v="0.05"/>
    <n v="206334.3"/>
    <x v="134"/>
    <s v="SME"/>
    <x v="0"/>
    <n v="48520"/>
    <n v="109294.29999999999"/>
    <x v="5"/>
    <s v="No"/>
    <s v="Pickup"/>
    <s v="Not Found"/>
    <s v="Standard"/>
    <x v="99"/>
    <n v="16839910"/>
  </r>
  <r>
    <s v="O01058"/>
    <s v="2025-02-22"/>
    <s v="C067"/>
    <s v="P019"/>
    <x v="2"/>
    <x v="1"/>
    <n v="10"/>
    <n v="0"/>
    <n v="458020"/>
    <x v="118"/>
    <s v="SME"/>
    <x v="0"/>
    <n v="72369"/>
    <n v="-265670"/>
    <x v="5"/>
    <s v="No"/>
    <s v="Standard"/>
    <s v="Not Found"/>
    <s v="Standard"/>
    <x v="0"/>
    <n v="7094914"/>
  </r>
  <r>
    <s v="O01059"/>
    <s v="2025-03-21"/>
    <s v="C194"/>
    <s v="P100"/>
    <x v="8"/>
    <x v="2"/>
    <n v="7"/>
    <n v="0.1"/>
    <n v="390146.4"/>
    <x v="218"/>
    <s v="SME"/>
    <x v="3"/>
    <n v="62137"/>
    <n v="-44812.599999999977"/>
    <x v="7"/>
    <s v="No"/>
    <s v="Pickup"/>
    <s v="Not Found"/>
    <s v="Standard"/>
    <x v="9"/>
    <n v="19473459"/>
  </r>
  <r>
    <s v="O01060"/>
    <s v="2025-09-16"/>
    <s v="C086"/>
    <s v="P096"/>
    <x v="11"/>
    <x v="4"/>
    <n v="9"/>
    <n v="0.15"/>
    <n v="706324.5"/>
    <x v="44"/>
    <s v="SME"/>
    <x v="1"/>
    <n v="12227"/>
    <n v="596281.5"/>
    <x v="2"/>
    <s v="No"/>
    <s v="Pickup"/>
    <s v="Not Found"/>
    <s v="Standard"/>
    <x v="46"/>
    <n v="18500989"/>
  </r>
  <r>
    <s v="O01061"/>
    <s v="2025-06-07"/>
    <s v="C003"/>
    <s v="P006"/>
    <x v="12"/>
    <x v="1"/>
    <n v="4"/>
    <n v="0.2"/>
    <n v="102908.8"/>
    <x v="35"/>
    <s v="Corporate"/>
    <x v="0"/>
    <n v="53604"/>
    <n v="-111507.2"/>
    <x v="9"/>
    <s v="Yes"/>
    <s v="Standard"/>
    <s v="Not Found"/>
    <s v="Standard"/>
    <x v="24"/>
    <n v="8698154"/>
  </r>
  <r>
    <s v="O01062"/>
    <s v="2025-10-06"/>
    <s v="C043"/>
    <s v="P026"/>
    <x v="7"/>
    <x v="2"/>
    <n v="7"/>
    <n v="0.2"/>
    <n v="499772"/>
    <x v="237"/>
    <s v="Consumer"/>
    <x v="2"/>
    <n v="7159"/>
    <n v="449659"/>
    <x v="11"/>
    <s v="No"/>
    <s v="Express"/>
    <s v="Not Found"/>
    <s v="Standard"/>
    <x v="11"/>
    <n v="14265630"/>
  </r>
  <r>
    <s v="O01063"/>
    <s v="2025-11-20"/>
    <s v="C237"/>
    <s v="P059"/>
    <x v="4"/>
    <x v="0"/>
    <n v="1"/>
    <n v="0"/>
    <n v="127205"/>
    <x v="24"/>
    <s v="Consumer"/>
    <x v="2"/>
    <n v="78122"/>
    <n v="49083"/>
    <x v="8"/>
    <s v="Yes"/>
    <s v="Standard"/>
    <s v="Not Found"/>
    <s v="Standard"/>
    <x v="21"/>
    <n v="6291486"/>
  </r>
  <r>
    <s v="O01064"/>
    <s v="2025-05-24"/>
    <s v="C132"/>
    <s v="P014"/>
    <x v="15"/>
    <x v="4"/>
    <n v="10"/>
    <n v="0.15"/>
    <n v="335588.5"/>
    <x v="230"/>
    <s v="Consumer"/>
    <x v="2"/>
    <n v="51783"/>
    <n v="-182241.5"/>
    <x v="0"/>
    <s v="No"/>
    <s v="Express"/>
    <s v="Not Found"/>
    <s v="Standard"/>
    <x v="80"/>
    <n v="15141830"/>
  </r>
  <r>
    <s v="O01065"/>
    <s v="2025-05-10"/>
    <s v="C202"/>
    <s v="P052"/>
    <x v="7"/>
    <x v="1"/>
    <n v="1"/>
    <n v="0.05"/>
    <n v="19727.7"/>
    <x v="134"/>
    <s v="SME"/>
    <x v="2"/>
    <n v="15200"/>
    <n v="4527.7000000000007"/>
    <x v="0"/>
    <s v="No"/>
    <s v="Standard"/>
    <s v="Not Found"/>
    <s v="Standard"/>
    <x v="41"/>
    <n v="14265630"/>
  </r>
  <r>
    <s v="O01066"/>
    <s v="2025-07-18"/>
    <s v="C071"/>
    <s v="P071"/>
    <x v="3"/>
    <x v="1"/>
    <n v="3"/>
    <n v="0.05"/>
    <n v="153449.70000000001"/>
    <x v="1"/>
    <s v="SME"/>
    <x v="1"/>
    <n v="44535"/>
    <n v="19844.700000000012"/>
    <x v="10"/>
    <s v="No"/>
    <s v="Express"/>
    <s v="Not Found"/>
    <s v="Standard"/>
    <x v="32"/>
    <n v="19619177"/>
  </r>
  <r>
    <s v="O01067"/>
    <s v="2025-12-08"/>
    <s v="C074"/>
    <s v="P015"/>
    <x v="13"/>
    <x v="1"/>
    <n v="7"/>
    <n v="0"/>
    <n v="808423"/>
    <x v="179"/>
    <s v="Corporate"/>
    <x v="3"/>
    <n v="12010"/>
    <n v="724353"/>
    <x v="4"/>
    <s v="No"/>
    <s v="Express"/>
    <s v="Not Found"/>
    <s v="Standard"/>
    <x v="75"/>
    <n v="5886694"/>
  </r>
  <r>
    <s v="O01068"/>
    <s v="2025-04-14"/>
    <s v="C183"/>
    <s v="P076"/>
    <x v="13"/>
    <x v="2"/>
    <n v="1"/>
    <n v="0"/>
    <n v="106079"/>
    <x v="60"/>
    <s v="Consumer"/>
    <x v="2"/>
    <n v="26666"/>
    <n v="79413"/>
    <x v="1"/>
    <s v="No"/>
    <s v="Express"/>
    <s v="Not Found"/>
    <s v="Standard"/>
    <x v="25"/>
    <n v="5886694"/>
  </r>
  <r>
    <s v="O01069"/>
    <s v="2025-04-14"/>
    <s v="C034"/>
    <s v="P038"/>
    <x v="4"/>
    <x v="2"/>
    <n v="1"/>
    <n v="0.05"/>
    <n v="38782.800000000003"/>
    <x v="78"/>
    <s v="Corporate"/>
    <x v="2"/>
    <n v="54711"/>
    <n v="-15928.199999999997"/>
    <x v="1"/>
    <s v="No"/>
    <s v="Standard"/>
    <s v="Not Found"/>
    <s v="Standard"/>
    <x v="94"/>
    <n v="6291486"/>
  </r>
  <r>
    <s v="O01070"/>
    <s v="2025-12-01"/>
    <s v="C134"/>
    <s v="P041"/>
    <x v="8"/>
    <x v="2"/>
    <n v="3"/>
    <n v="0.05"/>
    <n v="404377.95"/>
    <x v="182"/>
    <s v="Consumer"/>
    <x v="0"/>
    <n v="21756"/>
    <n v="339109.95"/>
    <x v="4"/>
    <s v="No"/>
    <s v="Pickup"/>
    <s v="Not Found"/>
    <s v="Standard"/>
    <x v="45"/>
    <n v="19473459"/>
  </r>
  <r>
    <s v="O01071"/>
    <s v="2025-01-22"/>
    <s v="C112"/>
    <s v="P006"/>
    <x v="12"/>
    <x v="1"/>
    <n v="5"/>
    <n v="0.2"/>
    <n v="497068"/>
    <x v="155"/>
    <s v="Corporate"/>
    <x v="0"/>
    <n v="53604"/>
    <n v="229048"/>
    <x v="6"/>
    <s v="No"/>
    <s v="Pickup"/>
    <s v="Not Found"/>
    <s v="Standard"/>
    <x v="24"/>
    <n v="8698154"/>
  </r>
  <r>
    <s v="O01072"/>
    <s v="2025-02-01"/>
    <s v="C167"/>
    <s v="P003"/>
    <x v="17"/>
    <x v="1"/>
    <n v="3"/>
    <n v="0"/>
    <n v="391641"/>
    <x v="232"/>
    <s v="SME"/>
    <x v="0"/>
    <n v="44361"/>
    <n v="258558"/>
    <x v="5"/>
    <s v="No"/>
    <s v="Pickup"/>
    <s v="Not Found"/>
    <s v="Standard"/>
    <x v="92"/>
    <n v="10652665"/>
  </r>
  <r>
    <s v="O01073"/>
    <s v="2025-04-17"/>
    <s v="C115"/>
    <s v="P046"/>
    <x v="14"/>
    <x v="0"/>
    <n v="10"/>
    <n v="0"/>
    <n v="908500"/>
    <x v="31"/>
    <s v="Consumer"/>
    <x v="3"/>
    <n v="24464"/>
    <n v="663860"/>
    <x v="1"/>
    <s v="No"/>
    <s v="Express"/>
    <s v="Not Found"/>
    <s v="Standard"/>
    <x v="93"/>
    <n v="16839910"/>
  </r>
  <r>
    <s v="O01074"/>
    <s v="2025-06-23"/>
    <s v="C240"/>
    <s v="P078"/>
    <x v="2"/>
    <x v="3"/>
    <n v="9"/>
    <n v="0.15"/>
    <n v="1123486.6499999999"/>
    <x v="28"/>
    <s v="Corporate"/>
    <x v="0"/>
    <n v="53072"/>
    <n v="645838.64999999991"/>
    <x v="9"/>
    <s v="No"/>
    <s v="Pickup"/>
    <s v="Not Found"/>
    <s v="High Value"/>
    <x v="69"/>
    <n v="7094914"/>
  </r>
  <r>
    <s v="O01075"/>
    <s v="2025-04-25"/>
    <s v="C295"/>
    <s v="P095"/>
    <x v="15"/>
    <x v="3"/>
    <n v="6"/>
    <n v="0.15"/>
    <n v="599601.9"/>
    <x v="145"/>
    <s v="Consumer"/>
    <x v="2"/>
    <n v="70588"/>
    <n v="176073.90000000002"/>
    <x v="1"/>
    <s v="No"/>
    <s v="Express"/>
    <s v="Not Found"/>
    <s v="Standard"/>
    <x v="57"/>
    <n v="15141830"/>
  </r>
  <r>
    <s v="O01076"/>
    <s v="2025-07-22"/>
    <s v="C264"/>
    <s v="P023"/>
    <x v="4"/>
    <x v="2"/>
    <n v="2"/>
    <n v="0"/>
    <n v="274090"/>
    <x v="259"/>
    <s v="Corporate"/>
    <x v="0"/>
    <n v="10664"/>
    <n v="252762"/>
    <x v="10"/>
    <s v="No"/>
    <s v="Pickup"/>
    <s v="Not Found"/>
    <s v="Standard"/>
    <x v="18"/>
    <n v="6291486"/>
  </r>
  <r>
    <s v="O01077"/>
    <s v="2025-04-01"/>
    <s v="C127"/>
    <s v="P030"/>
    <x v="12"/>
    <x v="0"/>
    <n v="4"/>
    <n v="0.05"/>
    <n v="159862.20000000001"/>
    <x v="84"/>
    <s v="SME"/>
    <x v="3"/>
    <n v="28523"/>
    <n v="45770.200000000012"/>
    <x v="1"/>
    <s v="No"/>
    <s v="Standard"/>
    <s v="Not Found"/>
    <s v="Standard"/>
    <x v="12"/>
    <n v="8698154"/>
  </r>
  <r>
    <s v="O01078"/>
    <s v="2025-09-27"/>
    <s v="C183"/>
    <s v="P097"/>
    <x v="18"/>
    <x v="1"/>
    <n v="9"/>
    <n v="0"/>
    <n v="1108143"/>
    <x v="60"/>
    <s v="Consumer"/>
    <x v="1"/>
    <n v="67500"/>
    <n v="500643"/>
    <x v="2"/>
    <s v="Yes"/>
    <s v="Express"/>
    <s v="Not Found"/>
    <s v="High Value"/>
    <x v="84"/>
    <n v="16246424"/>
  </r>
  <r>
    <s v="O01079"/>
    <s v="2025-12-23"/>
    <s v="C276"/>
    <s v="P008"/>
    <x v="2"/>
    <x v="1"/>
    <n v="10"/>
    <n v="0"/>
    <n v="749650"/>
    <x v="107"/>
    <s v="Consumer"/>
    <x v="0"/>
    <n v="10109"/>
    <n v="648560"/>
    <x v="4"/>
    <s v="No"/>
    <s v="Pickup"/>
    <s v="Not Found"/>
    <s v="Standard"/>
    <x v="55"/>
    <n v="7094914"/>
  </r>
  <r>
    <s v="O01080"/>
    <s v="2025-12-11"/>
    <s v="C211"/>
    <s v="P059"/>
    <x v="17"/>
    <x v="1"/>
    <n v="4"/>
    <n v="0.05"/>
    <n v="356417.2"/>
    <x v="63"/>
    <s v="SME"/>
    <x v="2"/>
    <n v="78122"/>
    <n v="43929.200000000012"/>
    <x v="4"/>
    <s v="Yes"/>
    <s v="Express"/>
    <s v="Not Found"/>
    <s v="Standard"/>
    <x v="21"/>
    <n v="10652665"/>
  </r>
  <r>
    <s v="O01081"/>
    <s v="2025-04-30"/>
    <s v="C146"/>
    <s v="P073"/>
    <x v="1"/>
    <x v="0"/>
    <n v="8"/>
    <n v="0"/>
    <n v="191584"/>
    <x v="47"/>
    <s v="Consumer"/>
    <x v="0"/>
    <n v="48520"/>
    <n v="-196576"/>
    <x v="1"/>
    <s v="No"/>
    <s v="Pickup"/>
    <s v="Not Found"/>
    <s v="Standard"/>
    <x v="99"/>
    <n v="11347243"/>
  </r>
  <r>
    <s v="O01082"/>
    <s v="2025-11-18"/>
    <s v="C188"/>
    <s v="P010"/>
    <x v="16"/>
    <x v="1"/>
    <n v="5"/>
    <n v="0.05"/>
    <n v="487962.75"/>
    <x v="52"/>
    <s v="Consumer"/>
    <x v="1"/>
    <n v="13676"/>
    <n v="419582.75"/>
    <x v="8"/>
    <s v="No"/>
    <s v="Pickup"/>
    <s v="Not Found"/>
    <s v="Standard"/>
    <x v="88"/>
    <n v="19562258"/>
  </r>
  <r>
    <s v="O01083"/>
    <s v="2025-12-31"/>
    <s v="C234"/>
    <s v="P090"/>
    <x v="6"/>
    <x v="2"/>
    <n v="2"/>
    <n v="0.05"/>
    <n v="158648.1"/>
    <x v="82"/>
    <s v="Corporate"/>
    <x v="1"/>
    <n v="24518"/>
    <n v="109612.1"/>
    <x v="4"/>
    <s v="No"/>
    <s v="Express"/>
    <s v="Not Found"/>
    <s v="Standard"/>
    <x v="4"/>
    <n v="17350666"/>
  </r>
  <r>
    <s v="O01084"/>
    <s v="2025-06-30"/>
    <s v="C009"/>
    <s v="P017"/>
    <x v="1"/>
    <x v="4"/>
    <n v="3"/>
    <n v="0.1"/>
    <n v="213370.2"/>
    <x v="290"/>
    <s v="Consumer"/>
    <x v="2"/>
    <n v="33642"/>
    <n v="112444.20000000001"/>
    <x v="9"/>
    <s v="No"/>
    <s v="Express"/>
    <s v="Not Found"/>
    <s v="Standard"/>
    <x v="49"/>
    <n v="11347243"/>
  </r>
  <r>
    <s v="O01085"/>
    <s v="2025-08-27"/>
    <s v="C277"/>
    <s v="P050"/>
    <x v="15"/>
    <x v="3"/>
    <n v="6"/>
    <n v="0.05"/>
    <n v="309983.09999999998"/>
    <x v="205"/>
    <s v="Corporate"/>
    <x v="0"/>
    <n v="22542"/>
    <n v="174731.09999999998"/>
    <x v="3"/>
    <s v="No"/>
    <s v="Pickup"/>
    <s v="Not Found"/>
    <s v="Standard"/>
    <x v="39"/>
    <n v="15141830"/>
  </r>
  <r>
    <s v="O01086"/>
    <s v="2025-11-25"/>
    <s v="C174"/>
    <s v="P074"/>
    <x v="9"/>
    <x v="1"/>
    <n v="10"/>
    <n v="0.15"/>
    <n v="575390.5"/>
    <x v="34"/>
    <s v="Consumer"/>
    <x v="3"/>
    <n v="39205"/>
    <n v="183340.5"/>
    <x v="8"/>
    <s v="No"/>
    <s v="Standard"/>
    <s v="Not Found"/>
    <s v="Standard"/>
    <x v="56"/>
    <n v="7254801"/>
  </r>
  <r>
    <s v="O01087"/>
    <s v="2025-02-25"/>
    <s v="C216"/>
    <s v="P043"/>
    <x v="4"/>
    <x v="2"/>
    <n v="10"/>
    <n v="0.2"/>
    <n v="552736"/>
    <x v="37"/>
    <s v="Consumer"/>
    <x v="0"/>
    <n v="79600"/>
    <n v="-243264"/>
    <x v="5"/>
    <s v="No"/>
    <s v="Pickup"/>
    <s v="Not Found"/>
    <s v="Standard"/>
    <x v="14"/>
    <n v="6291486"/>
  </r>
  <r>
    <s v="O01088"/>
    <s v="2025-08-20"/>
    <s v="C047"/>
    <s v="P092"/>
    <x v="3"/>
    <x v="4"/>
    <n v="2"/>
    <n v="0"/>
    <n v="52400"/>
    <x v="152"/>
    <s v="SME"/>
    <x v="2"/>
    <n v="4229"/>
    <n v="43942"/>
    <x v="3"/>
    <s v="Yes"/>
    <s v="Express"/>
    <s v="Not Found"/>
    <s v="Standard"/>
    <x v="23"/>
    <n v="19619177"/>
  </r>
  <r>
    <s v="O01089"/>
    <s v="2025-08-11"/>
    <s v="C122"/>
    <s v="P048"/>
    <x v="0"/>
    <x v="2"/>
    <n v="1"/>
    <n v="0.05"/>
    <n v="131105.70000000001"/>
    <x v="29"/>
    <s v="Consumer"/>
    <x v="1"/>
    <n v="23271"/>
    <n v="107834.70000000001"/>
    <x v="3"/>
    <s v="No"/>
    <s v="Pickup"/>
    <s v="Not Found"/>
    <s v="Standard"/>
    <x v="29"/>
    <n v="11852878"/>
  </r>
  <r>
    <s v="O01090"/>
    <s v="2025-10-05"/>
    <s v="C215"/>
    <s v="P005"/>
    <x v="8"/>
    <x v="4"/>
    <n v="2"/>
    <n v="0.2"/>
    <n v="174912"/>
    <x v="19"/>
    <s v="Corporate"/>
    <x v="0"/>
    <n v="3310"/>
    <n v="168292"/>
    <x v="11"/>
    <s v="No"/>
    <s v="Pickup"/>
    <s v="Not Found"/>
    <s v="Standard"/>
    <x v="77"/>
    <n v="19473459"/>
  </r>
  <r>
    <s v="O01091"/>
    <s v="2025-04-29"/>
    <s v="C238"/>
    <s v="P058"/>
    <x v="5"/>
    <x v="2"/>
    <n v="6"/>
    <n v="0.2"/>
    <n v="477038.4"/>
    <x v="135"/>
    <s v="Consumer"/>
    <x v="3"/>
    <n v="66106"/>
    <n v="80402.400000000023"/>
    <x v="1"/>
    <s v="No"/>
    <s v="Express"/>
    <s v="Not Found"/>
    <s v="Standard"/>
    <x v="42"/>
    <n v="11319839"/>
  </r>
  <r>
    <s v="O01092"/>
    <s v="2025-06-12"/>
    <s v="C041"/>
    <s v="P061"/>
    <x v="17"/>
    <x v="3"/>
    <n v="7"/>
    <n v="0"/>
    <n v="320558"/>
    <x v="157"/>
    <s v="Corporate"/>
    <x v="3"/>
    <n v="26900"/>
    <n v="132258"/>
    <x v="9"/>
    <s v="No"/>
    <s v="Standard"/>
    <s v="Not Found"/>
    <s v="Standard"/>
    <x v="59"/>
    <n v="10652665"/>
  </r>
  <r>
    <s v="O01093"/>
    <s v="2025-04-21"/>
    <s v="C005"/>
    <s v="P067"/>
    <x v="1"/>
    <x v="4"/>
    <n v="7"/>
    <n v="0.1"/>
    <n v="674320.5"/>
    <x v="180"/>
    <s v="Corporate"/>
    <x v="0"/>
    <n v="47434"/>
    <n v="342282.5"/>
    <x v="1"/>
    <s v="No"/>
    <s v="Pickup"/>
    <s v="Not Found"/>
    <s v="Standard"/>
    <x v="22"/>
    <n v="11347243"/>
  </r>
  <r>
    <s v="O01094"/>
    <s v="2025-03-27"/>
    <s v="C287"/>
    <s v="P006"/>
    <x v="5"/>
    <x v="2"/>
    <n v="7"/>
    <n v="0.1"/>
    <n v="618949.80000000005"/>
    <x v="16"/>
    <s v="Corporate"/>
    <x v="0"/>
    <n v="53604"/>
    <n v="243721.80000000005"/>
    <x v="7"/>
    <s v="No"/>
    <s v="Pickup"/>
    <s v="Not Found"/>
    <s v="Standard"/>
    <x v="24"/>
    <n v="11319839"/>
  </r>
  <r>
    <s v="O01095"/>
    <s v="2025-06-18"/>
    <s v="C158"/>
    <s v="P032"/>
    <x v="15"/>
    <x v="4"/>
    <n v="6"/>
    <n v="0.05"/>
    <n v="668416.19999999995"/>
    <x v="147"/>
    <s v="SME"/>
    <x v="2"/>
    <n v="65463"/>
    <n v="275638.19999999995"/>
    <x v="9"/>
    <s v="No"/>
    <s v="Express"/>
    <s v="Not Found"/>
    <s v="Standard"/>
    <x v="15"/>
    <n v="15141830"/>
  </r>
  <r>
    <s v="O01096"/>
    <s v="2025-02-27"/>
    <s v="C079"/>
    <s v="P035"/>
    <x v="4"/>
    <x v="4"/>
    <n v="9"/>
    <n v="0"/>
    <n v="190629"/>
    <x v="12"/>
    <s v="Corporate"/>
    <x v="0"/>
    <n v="31758"/>
    <n v="-95193"/>
    <x v="5"/>
    <s v="No"/>
    <s v="Pickup"/>
    <s v="Not Found"/>
    <s v="Standard"/>
    <x v="47"/>
    <n v="6291486"/>
  </r>
  <r>
    <s v="O01097"/>
    <s v="2025-12-17"/>
    <s v="C157"/>
    <s v="P016"/>
    <x v="7"/>
    <x v="3"/>
    <n v="10"/>
    <n v="0"/>
    <n v="320970"/>
    <x v="150"/>
    <s v="Corporate"/>
    <x v="0"/>
    <n v="29153"/>
    <n v="29440"/>
    <x v="4"/>
    <s v="No"/>
    <s v="Standard"/>
    <s v="Not Found"/>
    <s v="Standard"/>
    <x v="79"/>
    <n v="14265630"/>
  </r>
  <r>
    <s v="O01098"/>
    <s v="2025-05-02"/>
    <s v="C006"/>
    <s v="P043"/>
    <x v="14"/>
    <x v="4"/>
    <n v="9"/>
    <n v="0.05"/>
    <n v="1130882.8500000001"/>
    <x v="269"/>
    <s v="Corporate"/>
    <x v="0"/>
    <n v="79600"/>
    <n v="414482.85000000009"/>
    <x v="0"/>
    <s v="No"/>
    <s v="Pickup"/>
    <s v="Not Found"/>
    <s v="High Value"/>
    <x v="14"/>
    <n v="16839910"/>
  </r>
  <r>
    <s v="O01099"/>
    <s v="2025-07-16"/>
    <s v="C055"/>
    <s v="P092"/>
    <x v="8"/>
    <x v="3"/>
    <n v="3"/>
    <n v="0.15"/>
    <n v="253811.7"/>
    <x v="161"/>
    <s v="Corporate"/>
    <x v="2"/>
    <n v="4229"/>
    <n v="241124.7"/>
    <x v="10"/>
    <s v="No"/>
    <s v="Pickup"/>
    <s v="Not Found"/>
    <s v="Standard"/>
    <x v="23"/>
    <n v="19473459"/>
  </r>
  <r>
    <s v="O01100"/>
    <s v="2025-03-06"/>
    <s v="C243"/>
    <s v="P064"/>
    <x v="16"/>
    <x v="2"/>
    <n v="4"/>
    <n v="0.05"/>
    <n v="553606.80000000005"/>
    <x v="95"/>
    <s v="Corporate"/>
    <x v="2"/>
    <n v="62348"/>
    <n v="304214.80000000005"/>
    <x v="7"/>
    <s v="No"/>
    <s v="Standard"/>
    <s v="Not Found"/>
    <s v="Standard"/>
    <x v="34"/>
    <n v="19562258"/>
  </r>
  <r>
    <s v="O01101"/>
    <s v="2025-08-07"/>
    <s v="C045"/>
    <s v="P043"/>
    <x v="3"/>
    <x v="1"/>
    <n v="1"/>
    <n v="0.15"/>
    <n v="110952.2"/>
    <x v="224"/>
    <s v="Consumer"/>
    <x v="0"/>
    <n v="79600"/>
    <n v="31352.199999999997"/>
    <x v="3"/>
    <s v="No"/>
    <s v="Express"/>
    <s v="Not Found"/>
    <s v="Standard"/>
    <x v="14"/>
    <n v="19619177"/>
  </r>
  <r>
    <s v="O01102"/>
    <s v="2025-06-18"/>
    <s v="C295"/>
    <s v="P049"/>
    <x v="18"/>
    <x v="3"/>
    <n v="3"/>
    <n v="0.1"/>
    <n v="204311.7"/>
    <x v="145"/>
    <s v="Consumer"/>
    <x v="2"/>
    <n v="75749"/>
    <n v="-22935.299999999988"/>
    <x v="9"/>
    <s v="No"/>
    <s v="Express"/>
    <s v="Not Found"/>
    <s v="Standard"/>
    <x v="74"/>
    <n v="16246424"/>
  </r>
  <r>
    <s v="O01103"/>
    <s v="2025-05-27"/>
    <s v="C002"/>
    <s v="P006"/>
    <x v="4"/>
    <x v="3"/>
    <n v="9"/>
    <n v="0.2"/>
    <n v="728841.6"/>
    <x v="291"/>
    <s v="Consumer"/>
    <x v="0"/>
    <n v="53604"/>
    <n v="246405.59999999998"/>
    <x v="0"/>
    <s v="No"/>
    <s v="Standard"/>
    <s v="Not Found"/>
    <s v="Standard"/>
    <x v="24"/>
    <n v="6291486"/>
  </r>
  <r>
    <s v="O01104"/>
    <s v="2025-06-02"/>
    <s v="C078"/>
    <s v="P052"/>
    <x v="13"/>
    <x v="0"/>
    <n v="2"/>
    <n v="0.05"/>
    <n v="237754.6"/>
    <x v="239"/>
    <s v="Consumer"/>
    <x v="2"/>
    <n v="15200"/>
    <n v="207354.6"/>
    <x v="9"/>
    <s v="No"/>
    <s v="Express"/>
    <s v="Not Found"/>
    <s v="Standard"/>
    <x v="41"/>
    <n v="5886694"/>
  </r>
  <r>
    <s v="O01105"/>
    <s v="2025-11-14"/>
    <s v="C281"/>
    <s v="P028"/>
    <x v="10"/>
    <x v="4"/>
    <n v="2"/>
    <n v="0.1"/>
    <n v="125359.2"/>
    <x v="209"/>
    <s v="Consumer"/>
    <x v="1"/>
    <n v="35454"/>
    <n v="54451.199999999997"/>
    <x v="8"/>
    <s v="No"/>
    <s v="Pickup"/>
    <s v="Not Found"/>
    <s v="Standard"/>
    <x v="85"/>
    <n v="8592536"/>
  </r>
  <r>
    <s v="O01106"/>
    <s v="2025-04-18"/>
    <s v="C151"/>
    <s v="P013"/>
    <x v="3"/>
    <x v="2"/>
    <n v="10"/>
    <n v="0.2"/>
    <n v="1081480"/>
    <x v="278"/>
    <s v="SME"/>
    <x v="0"/>
    <n v="27039"/>
    <n v="811090"/>
    <x v="1"/>
    <s v="No"/>
    <s v="Standard"/>
    <s v="Not Found"/>
    <s v="High Value"/>
    <x v="54"/>
    <n v="19619177"/>
  </r>
  <r>
    <s v="O01107"/>
    <s v="2025-01-12"/>
    <s v="C092"/>
    <s v="P060"/>
    <x v="5"/>
    <x v="1"/>
    <n v="3"/>
    <n v="0"/>
    <n v="373779"/>
    <x v="242"/>
    <s v="SME"/>
    <x v="1"/>
    <n v="58522"/>
    <n v="198213"/>
    <x v="6"/>
    <s v="No"/>
    <s v="Express"/>
    <s v="Not Found"/>
    <s v="Standard"/>
    <x v="60"/>
    <n v="11319839"/>
  </r>
  <r>
    <s v="O01108"/>
    <s v="2025-01-06"/>
    <s v="C213"/>
    <s v="P041"/>
    <x v="8"/>
    <x v="1"/>
    <n v="5"/>
    <n v="0.15"/>
    <n v="385075.5"/>
    <x v="2"/>
    <s v="Consumer"/>
    <x v="0"/>
    <n v="21756"/>
    <n v="276295.5"/>
    <x v="6"/>
    <s v="No"/>
    <s v="Standard"/>
    <s v="Not Found"/>
    <s v="Standard"/>
    <x v="45"/>
    <n v="19473459"/>
  </r>
  <r>
    <s v="O01109"/>
    <s v="2025-03-14"/>
    <s v="C227"/>
    <s v="P093"/>
    <x v="6"/>
    <x v="3"/>
    <n v="9"/>
    <n v="0.1"/>
    <n v="373418.1"/>
    <x v="9"/>
    <s v="Consumer"/>
    <x v="3"/>
    <n v="27558"/>
    <n v="125396.09999999998"/>
    <x v="7"/>
    <s v="No"/>
    <s v="Express"/>
    <s v="Not Found"/>
    <s v="Standard"/>
    <x v="40"/>
    <n v="17350666"/>
  </r>
  <r>
    <s v="O01110"/>
    <s v="2025-03-21"/>
    <s v="C167"/>
    <s v="P090"/>
    <x v="15"/>
    <x v="0"/>
    <n v="3"/>
    <n v="0.15"/>
    <n v="83749.649999999994"/>
    <x v="232"/>
    <s v="SME"/>
    <x v="1"/>
    <n v="24518"/>
    <n v="10195.649999999994"/>
    <x v="7"/>
    <s v="No"/>
    <s v="Standard"/>
    <s v="Not Found"/>
    <s v="Standard"/>
    <x v="4"/>
    <n v="15141830"/>
  </r>
  <r>
    <s v="O01111"/>
    <s v="2025-06-08"/>
    <s v="C032"/>
    <s v="P058"/>
    <x v="11"/>
    <x v="3"/>
    <n v="7"/>
    <n v="0.2"/>
    <n v="71506.399999999994"/>
    <x v="203"/>
    <s v="SME"/>
    <x v="3"/>
    <n v="66106"/>
    <n v="-391235.6"/>
    <x v="9"/>
    <s v="No"/>
    <s v="Pickup"/>
    <s v="Not Found"/>
    <s v="Standard"/>
    <x v="42"/>
    <n v="18500989"/>
  </r>
  <r>
    <s v="O01112"/>
    <s v="2025-10-19"/>
    <s v="C187"/>
    <s v="P079"/>
    <x v="5"/>
    <x v="2"/>
    <n v="5"/>
    <n v="0.05"/>
    <n v="449749"/>
    <x v="104"/>
    <s v="Corporate"/>
    <x v="1"/>
    <n v="58560"/>
    <n v="156949"/>
    <x v="11"/>
    <s v="No"/>
    <s v="Standard"/>
    <s v="Not Found"/>
    <s v="Standard"/>
    <x v="48"/>
    <n v="11319839"/>
  </r>
  <r>
    <s v="O01113"/>
    <s v="2025-10-26"/>
    <s v="C260"/>
    <s v="P078"/>
    <x v="5"/>
    <x v="3"/>
    <n v="7"/>
    <n v="0.1"/>
    <n v="467548.2"/>
    <x v="14"/>
    <s v="SME"/>
    <x v="0"/>
    <n v="53072"/>
    <n v="96044.200000000012"/>
    <x v="11"/>
    <s v="No"/>
    <s v="Express"/>
    <s v="Not Found"/>
    <s v="Standard"/>
    <x v="69"/>
    <n v="11319839"/>
  </r>
  <r>
    <s v="O01114"/>
    <s v="2025-02-05"/>
    <s v="C104"/>
    <s v="P001"/>
    <x v="11"/>
    <x v="4"/>
    <n v="6"/>
    <n v="0.2"/>
    <n v="588700.80000000005"/>
    <x v="268"/>
    <s v="Consumer"/>
    <x v="2"/>
    <n v="77766"/>
    <n v="122104.80000000005"/>
    <x v="5"/>
    <s v="No"/>
    <s v="Express"/>
    <s v="Not Found"/>
    <s v="Standard"/>
    <x v="87"/>
    <n v="18500989"/>
  </r>
  <r>
    <s v="O01115"/>
    <s v="2025-02-24"/>
    <s v="C234"/>
    <s v="P069"/>
    <x v="16"/>
    <x v="0"/>
    <n v="8"/>
    <n v="0.15"/>
    <n v="870114.4"/>
    <x v="82"/>
    <s v="Corporate"/>
    <x v="3"/>
    <n v="5129"/>
    <n v="829082.4"/>
    <x v="5"/>
    <s v="No"/>
    <s v="Express"/>
    <s v="Not Found"/>
    <s v="Standard"/>
    <x v="73"/>
    <n v="19562258"/>
  </r>
  <r>
    <s v="O01116"/>
    <s v="2025-06-26"/>
    <s v="C133"/>
    <s v="P011"/>
    <x v="19"/>
    <x v="2"/>
    <n v="6"/>
    <n v="0.15"/>
    <n v="368617.8"/>
    <x v="116"/>
    <s v="Corporate"/>
    <x v="0"/>
    <n v="76428"/>
    <n v="-89950.200000000012"/>
    <x v="9"/>
    <s v="No"/>
    <s v="Express"/>
    <s v="Not Found"/>
    <s v="Standard"/>
    <x v="36"/>
    <n v="19336654"/>
  </r>
  <r>
    <s v="O01117"/>
    <s v="2025-05-25"/>
    <s v="C083"/>
    <s v="P045"/>
    <x v="18"/>
    <x v="2"/>
    <n v="3"/>
    <n v="0.15"/>
    <n v="360269.1"/>
    <x v="156"/>
    <s v="Consumer"/>
    <x v="2"/>
    <n v="61495"/>
    <n v="175784.09999999998"/>
    <x v="0"/>
    <s v="No"/>
    <s v="Standard"/>
    <s v="Not Found"/>
    <s v="Standard"/>
    <x v="86"/>
    <n v="16246424"/>
  </r>
  <r>
    <s v="O01118"/>
    <s v="2025-08-22"/>
    <s v="C264"/>
    <s v="P088"/>
    <x v="4"/>
    <x v="2"/>
    <n v="7"/>
    <n v="0.1"/>
    <n v="552384"/>
    <x v="259"/>
    <s v="Corporate"/>
    <x v="0"/>
    <n v="75432"/>
    <n v="24360"/>
    <x v="3"/>
    <s v="No"/>
    <s v="Standard"/>
    <s v="Not Found"/>
    <s v="Standard"/>
    <x v="43"/>
    <n v="6291486"/>
  </r>
  <r>
    <s v="O01119"/>
    <s v="2025-04-10"/>
    <s v="C075"/>
    <s v="P074"/>
    <x v="15"/>
    <x v="1"/>
    <n v="10"/>
    <n v="0.1"/>
    <n v="485046"/>
    <x v="292"/>
    <s v="SME"/>
    <x v="3"/>
    <n v="39205"/>
    <n v="92996"/>
    <x v="1"/>
    <s v="No"/>
    <s v="Standard"/>
    <s v="Not Found"/>
    <s v="Standard"/>
    <x v="56"/>
    <n v="15141830"/>
  </r>
  <r>
    <s v="O01120"/>
    <s v="2025-11-11"/>
    <s v="C012"/>
    <s v="P014"/>
    <x v="6"/>
    <x v="3"/>
    <n v="8"/>
    <n v="0.15"/>
    <n v="339632.8"/>
    <x v="148"/>
    <s v="Corporate"/>
    <x v="2"/>
    <n v="51783"/>
    <n v="-74631.200000000012"/>
    <x v="8"/>
    <s v="No"/>
    <s v="Standard"/>
    <s v="Not Found"/>
    <s v="Standard"/>
    <x v="80"/>
    <n v="17350666"/>
  </r>
  <r>
    <s v="O01121"/>
    <s v="2025-08-07"/>
    <s v="C063"/>
    <s v="P048"/>
    <x v="4"/>
    <x v="0"/>
    <n v="2"/>
    <n v="0.1"/>
    <n v="226058.4"/>
    <x v="266"/>
    <s v="Corporate"/>
    <x v="1"/>
    <n v="23271"/>
    <n v="179516.4"/>
    <x v="3"/>
    <s v="Yes"/>
    <s v="Pickup"/>
    <s v="Not Found"/>
    <s v="Standard"/>
    <x v="29"/>
    <n v="6291486"/>
  </r>
  <r>
    <s v="O01122"/>
    <s v="2025-02-20"/>
    <s v="C112"/>
    <s v="P083"/>
    <x v="4"/>
    <x v="0"/>
    <n v="7"/>
    <n v="0"/>
    <n v="614999"/>
    <x v="155"/>
    <s v="Corporate"/>
    <x v="3"/>
    <n v="73889"/>
    <n v="97776"/>
    <x v="5"/>
    <s v="No"/>
    <s v="Pickup"/>
    <s v="Not Found"/>
    <s v="Standard"/>
    <x v="58"/>
    <n v="6291486"/>
  </r>
  <r>
    <s v="O01123"/>
    <s v="2025-09-07"/>
    <s v="C092"/>
    <s v="P067"/>
    <x v="7"/>
    <x v="1"/>
    <n v="5"/>
    <n v="0.15"/>
    <n v="612119"/>
    <x v="242"/>
    <s v="SME"/>
    <x v="0"/>
    <n v="47434"/>
    <n v="374949"/>
    <x v="2"/>
    <s v="No"/>
    <s v="Pickup"/>
    <s v="Not Found"/>
    <s v="Standard"/>
    <x v="22"/>
    <n v="14265630"/>
  </r>
  <r>
    <s v="O01124"/>
    <s v="2025-10-06"/>
    <s v="C196"/>
    <s v="P007"/>
    <x v="10"/>
    <x v="4"/>
    <n v="4"/>
    <n v="0.1"/>
    <n v="239270.39999999999"/>
    <x v="255"/>
    <s v="SME"/>
    <x v="2"/>
    <n v="6817"/>
    <n v="212002.4"/>
    <x v="11"/>
    <s v="No"/>
    <s v="Standard"/>
    <s v="Not Found"/>
    <s v="Standard"/>
    <x v="30"/>
    <n v="8592536"/>
  </r>
  <r>
    <s v="O01125"/>
    <s v="2025-02-01"/>
    <s v="C101"/>
    <s v="P050"/>
    <x v="4"/>
    <x v="1"/>
    <n v="4"/>
    <n v="0"/>
    <n v="474724"/>
    <x v="196"/>
    <s v="SME"/>
    <x v="0"/>
    <n v="22542"/>
    <n v="384556"/>
    <x v="5"/>
    <s v="Yes"/>
    <s v="Express"/>
    <s v="Not Found"/>
    <s v="Standard"/>
    <x v="39"/>
    <n v="6291486"/>
  </r>
  <r>
    <s v="O01126"/>
    <s v="2025-02-24"/>
    <s v="C166"/>
    <s v="P052"/>
    <x v="8"/>
    <x v="2"/>
    <n v="8"/>
    <n v="0.05"/>
    <n v="294104.8"/>
    <x v="110"/>
    <s v="SME"/>
    <x v="2"/>
    <n v="15200"/>
    <n v="172504.8"/>
    <x v="5"/>
    <s v="No"/>
    <s v="Express"/>
    <s v="Not Found"/>
    <s v="Standard"/>
    <x v="41"/>
    <n v="19473459"/>
  </r>
  <r>
    <s v="O01127"/>
    <s v="2025-08-17"/>
    <s v="C183"/>
    <s v="P030"/>
    <x v="10"/>
    <x v="1"/>
    <n v="10"/>
    <n v="0"/>
    <n v="1170340"/>
    <x v="60"/>
    <s v="Consumer"/>
    <x v="3"/>
    <n v="28523"/>
    <n v="885110"/>
    <x v="3"/>
    <s v="No"/>
    <s v="Standard"/>
    <s v="Not Found"/>
    <s v="High Value"/>
    <x v="12"/>
    <n v="8592536"/>
  </r>
  <r>
    <s v="O01128"/>
    <s v="2025-06-27"/>
    <s v="C037"/>
    <s v="P072"/>
    <x v="3"/>
    <x v="0"/>
    <n v="3"/>
    <n v="0.1"/>
    <n v="47182.5"/>
    <x v="17"/>
    <s v="Consumer"/>
    <x v="1"/>
    <n v="37361"/>
    <n v="-64900.5"/>
    <x v="9"/>
    <s v="No"/>
    <s v="Standard"/>
    <s v="Not Found"/>
    <s v="Standard"/>
    <x v="89"/>
    <n v="19619177"/>
  </r>
  <r>
    <s v="O01129"/>
    <s v="2025-07-26"/>
    <s v="C128"/>
    <s v="P042"/>
    <x v="7"/>
    <x v="2"/>
    <n v="5"/>
    <n v="0"/>
    <n v="216780"/>
    <x v="48"/>
    <s v="Consumer"/>
    <x v="3"/>
    <n v="12456"/>
    <n v="154500"/>
    <x v="10"/>
    <s v="No"/>
    <s v="Pickup"/>
    <s v="Not Found"/>
    <s v="Standard"/>
    <x v="62"/>
    <n v="14265630"/>
  </r>
  <r>
    <s v="O01130"/>
    <s v="2025-08-14"/>
    <s v="C283"/>
    <s v="P091"/>
    <x v="13"/>
    <x v="2"/>
    <n v="5"/>
    <n v="0.15"/>
    <n v="526927.75"/>
    <x v="6"/>
    <s v="Corporate"/>
    <x v="3"/>
    <n v="13311"/>
    <n v="460372.75"/>
    <x v="3"/>
    <s v="No"/>
    <s v="Standard"/>
    <s v="Not Found"/>
    <s v="Standard"/>
    <x v="10"/>
    <n v="5886694"/>
  </r>
  <r>
    <s v="O01131"/>
    <s v="2025-08-16"/>
    <s v="C051"/>
    <s v="P066"/>
    <x v="7"/>
    <x v="3"/>
    <n v="6"/>
    <n v="0"/>
    <n v="732384"/>
    <x v="26"/>
    <s v="Consumer"/>
    <x v="0"/>
    <n v="51071"/>
    <n v="425958"/>
    <x v="3"/>
    <s v="No"/>
    <s v="Pickup"/>
    <s v="Not Found"/>
    <s v="Standard"/>
    <x v="97"/>
    <n v="14265630"/>
  </r>
  <r>
    <s v="O01132"/>
    <s v="2025-10-14"/>
    <s v="C233"/>
    <s v="P009"/>
    <x v="12"/>
    <x v="1"/>
    <n v="10"/>
    <n v="0.15"/>
    <n v="912934"/>
    <x v="105"/>
    <s v="SME"/>
    <x v="1"/>
    <n v="8587"/>
    <n v="827064"/>
    <x v="11"/>
    <s v="No"/>
    <s v="Standard"/>
    <s v="Not Found"/>
    <s v="Standard"/>
    <x v="33"/>
    <n v="8698154"/>
  </r>
  <r>
    <s v="O01133"/>
    <s v="2025-09-25"/>
    <s v="C174"/>
    <s v="P068"/>
    <x v="1"/>
    <x v="2"/>
    <n v="1"/>
    <n v="0"/>
    <n v="76601"/>
    <x v="34"/>
    <s v="Consumer"/>
    <x v="0"/>
    <n v="34907"/>
    <n v="41694"/>
    <x v="2"/>
    <s v="No"/>
    <s v="Standard"/>
    <s v="Not Found"/>
    <s v="Standard"/>
    <x v="19"/>
    <n v="11347243"/>
  </r>
  <r>
    <s v="O01134"/>
    <s v="2025-12-05"/>
    <s v="C023"/>
    <s v="P031"/>
    <x v="2"/>
    <x v="3"/>
    <n v="3"/>
    <n v="0"/>
    <n v="219561"/>
    <x v="5"/>
    <s v="Consumer"/>
    <x v="1"/>
    <n v="53062"/>
    <n v="60375"/>
    <x v="4"/>
    <s v="No"/>
    <s v="Express"/>
    <s v="Not Found"/>
    <s v="Standard"/>
    <x v="81"/>
    <n v="7094914"/>
  </r>
  <r>
    <s v="O01135"/>
    <s v="2025-05-01"/>
    <s v="C001"/>
    <s v="P068"/>
    <x v="7"/>
    <x v="1"/>
    <n v="4"/>
    <n v="0.2"/>
    <n v="463036.8"/>
    <x v="18"/>
    <s v="SME"/>
    <x v="0"/>
    <n v="34907"/>
    <n v="323408.8"/>
    <x v="0"/>
    <s v="No"/>
    <s v="Standard"/>
    <s v="Not Found"/>
    <s v="Standard"/>
    <x v="19"/>
    <n v="14265630"/>
  </r>
  <r>
    <s v="O01136"/>
    <s v="2025-01-04"/>
    <s v="C095"/>
    <s v="P056"/>
    <x v="9"/>
    <x v="0"/>
    <n v="2"/>
    <n v="0.1"/>
    <n v="214939.8"/>
    <x v="279"/>
    <s v="Consumer"/>
    <x v="0"/>
    <n v="48953"/>
    <n v="117033.79999999999"/>
    <x v="6"/>
    <s v="No"/>
    <s v="Pickup"/>
    <s v="Not Found"/>
    <s v="Standard"/>
    <x v="6"/>
    <n v="7254801"/>
  </r>
  <r>
    <s v="O01137"/>
    <s v="2025-04-12"/>
    <s v="C291"/>
    <s v="P065"/>
    <x v="6"/>
    <x v="3"/>
    <n v="4"/>
    <n v="0"/>
    <n v="507612"/>
    <x v="254"/>
    <s v="Consumer"/>
    <x v="3"/>
    <n v="61777"/>
    <n v="260504"/>
    <x v="1"/>
    <s v="No"/>
    <s v="Standard"/>
    <s v="Not Found"/>
    <s v="Standard"/>
    <x v="65"/>
    <n v="17350666"/>
  </r>
  <r>
    <s v="O01138"/>
    <s v="2025-04-26"/>
    <s v="C260"/>
    <s v="P019"/>
    <x v="1"/>
    <x v="0"/>
    <n v="10"/>
    <n v="0.15"/>
    <n v="461856"/>
    <x v="14"/>
    <s v="SME"/>
    <x v="0"/>
    <n v="72369"/>
    <n v="-261834"/>
    <x v="1"/>
    <s v="No"/>
    <s v="Pickup"/>
    <s v="Not Found"/>
    <s v="Standard"/>
    <x v="0"/>
    <n v="11347243"/>
  </r>
  <r>
    <s v="O01139"/>
    <s v="2025-02-12"/>
    <s v="C242"/>
    <s v="P033"/>
    <x v="5"/>
    <x v="2"/>
    <n v="2"/>
    <n v="0.2"/>
    <n v="10756.8"/>
    <x v="234"/>
    <s v="Consumer"/>
    <x v="0"/>
    <n v="47272"/>
    <n v="-83787.199999999997"/>
    <x v="5"/>
    <s v="No"/>
    <s v="Pickup"/>
    <s v="Not Found"/>
    <s v="Standard"/>
    <x v="37"/>
    <n v="11319839"/>
  </r>
  <r>
    <s v="O01140"/>
    <s v="2025-05-04"/>
    <s v="C098"/>
    <s v="P003"/>
    <x v="19"/>
    <x v="1"/>
    <n v="8"/>
    <n v="0.1"/>
    <n v="979236"/>
    <x v="137"/>
    <s v="Corporate"/>
    <x v="0"/>
    <n v="44361"/>
    <n v="624348"/>
    <x v="0"/>
    <s v="No"/>
    <s v="Standard"/>
    <s v="Not Found"/>
    <s v="Standard"/>
    <x v="92"/>
    <n v="19336654"/>
  </r>
  <r>
    <s v="O01141"/>
    <s v="2025-02-09"/>
    <s v="C031"/>
    <s v="P014"/>
    <x v="12"/>
    <x v="0"/>
    <n v="10"/>
    <n v="0"/>
    <n v="949440"/>
    <x v="158"/>
    <s v="Consumer"/>
    <x v="2"/>
    <n v="51783"/>
    <n v="431610"/>
    <x v="5"/>
    <s v="No"/>
    <s v="Express"/>
    <s v="Not Found"/>
    <s v="Standard"/>
    <x v="80"/>
    <n v="8698154"/>
  </r>
  <r>
    <s v="O01142"/>
    <s v="2025-03-24"/>
    <s v="C021"/>
    <s v="P025"/>
    <x v="5"/>
    <x v="3"/>
    <n v="10"/>
    <n v="0.2"/>
    <n v="737840"/>
    <x v="273"/>
    <s v="Corporate"/>
    <x v="2"/>
    <n v="41409"/>
    <n v="323750"/>
    <x v="7"/>
    <s v="No"/>
    <s v="Express"/>
    <s v="Not Found"/>
    <s v="Standard"/>
    <x v="61"/>
    <n v="11319839"/>
  </r>
  <r>
    <s v="O01143"/>
    <s v="2025-08-31"/>
    <s v="C088"/>
    <s v="P071"/>
    <x v="8"/>
    <x v="1"/>
    <n v="8"/>
    <n v="0.15"/>
    <n v="393720"/>
    <x v="160"/>
    <s v="SME"/>
    <x v="1"/>
    <n v="44535"/>
    <n v="37440"/>
    <x v="3"/>
    <s v="No"/>
    <s v="Standard"/>
    <s v="Not Found"/>
    <s v="Standard"/>
    <x v="32"/>
    <n v="19473459"/>
  </r>
  <r>
    <s v="O01144"/>
    <s v="2025-03-12"/>
    <s v="C108"/>
    <s v="P017"/>
    <x v="12"/>
    <x v="1"/>
    <n v="3"/>
    <n v="0"/>
    <n v="33510"/>
    <x v="123"/>
    <s v="Corporate"/>
    <x v="2"/>
    <n v="33642"/>
    <n v="-67416"/>
    <x v="7"/>
    <s v="No"/>
    <s v="Standard"/>
    <s v="Not Found"/>
    <s v="Standard"/>
    <x v="49"/>
    <n v="8698154"/>
  </r>
  <r>
    <s v="O01145"/>
    <s v="2025-01-20"/>
    <s v="C109"/>
    <s v="P085"/>
    <x v="14"/>
    <x v="1"/>
    <n v="7"/>
    <n v="0.2"/>
    <n v="417961.6"/>
    <x v="238"/>
    <s v="SME"/>
    <x v="3"/>
    <n v="7566"/>
    <n v="364999.6"/>
    <x v="6"/>
    <s v="No"/>
    <s v="Pickup"/>
    <s v="Not Found"/>
    <s v="Standard"/>
    <x v="71"/>
    <n v="16839910"/>
  </r>
  <r>
    <s v="O01146"/>
    <s v="2025-12-15"/>
    <s v="C285"/>
    <s v="P045"/>
    <x v="11"/>
    <x v="2"/>
    <n v="9"/>
    <n v="0.05"/>
    <n v="309672.45"/>
    <x v="77"/>
    <s v="Corporate"/>
    <x v="2"/>
    <n v="61495"/>
    <n v="-243782.55"/>
    <x v="4"/>
    <s v="No"/>
    <s v="Pickup"/>
    <s v="Not Found"/>
    <s v="Standard"/>
    <x v="86"/>
    <n v="18500989"/>
  </r>
  <r>
    <s v="O01147"/>
    <s v="2025-03-15"/>
    <s v="C020"/>
    <s v="P006"/>
    <x v="15"/>
    <x v="4"/>
    <n v="7"/>
    <n v="0.1"/>
    <n v="696937.5"/>
    <x v="167"/>
    <s v="SME"/>
    <x v="0"/>
    <n v="53604"/>
    <n v="321709.5"/>
    <x v="7"/>
    <s v="No"/>
    <s v="Standard"/>
    <s v="Not Found"/>
    <s v="Standard"/>
    <x v="24"/>
    <n v="15141830"/>
  </r>
  <r>
    <s v="O01148"/>
    <s v="2025-12-29"/>
    <s v="C294"/>
    <s v="P084"/>
    <x v="5"/>
    <x v="2"/>
    <n v="3"/>
    <n v="0"/>
    <n v="337317"/>
    <x v="170"/>
    <s v="SME"/>
    <x v="3"/>
    <n v="46035"/>
    <n v="199212"/>
    <x v="4"/>
    <s v="No"/>
    <s v="Pickup"/>
    <s v="Not Found"/>
    <s v="Standard"/>
    <x v="35"/>
    <n v="11319839"/>
  </r>
  <r>
    <s v="O01149"/>
    <s v="2025-02-21"/>
    <s v="C115"/>
    <s v="P052"/>
    <x v="3"/>
    <x v="3"/>
    <n v="1"/>
    <n v="0.2"/>
    <n v="33716"/>
    <x v="31"/>
    <s v="Consumer"/>
    <x v="2"/>
    <n v="15200"/>
    <n v="18516"/>
    <x v="5"/>
    <s v="No"/>
    <s v="Pickup"/>
    <s v="Not Found"/>
    <s v="Standard"/>
    <x v="41"/>
    <n v="19619177"/>
  </r>
  <r>
    <s v="O01150"/>
    <s v="2025-06-01"/>
    <s v="C178"/>
    <s v="P046"/>
    <x v="16"/>
    <x v="3"/>
    <n v="3"/>
    <n v="0.2"/>
    <n v="179964"/>
    <x v="154"/>
    <s v="Consumer"/>
    <x v="3"/>
    <n v="24464"/>
    <n v="106572"/>
    <x v="9"/>
    <s v="No"/>
    <s v="Express"/>
    <s v="Not Found"/>
    <s v="Standard"/>
    <x v="93"/>
    <n v="19562258"/>
  </r>
  <r>
    <s v="O01151"/>
    <s v="2025-09-04"/>
    <s v="C295"/>
    <s v="P063"/>
    <x v="3"/>
    <x v="4"/>
    <n v="1"/>
    <n v="0.15"/>
    <n v="40726.050000000003"/>
    <x v="145"/>
    <s v="Consumer"/>
    <x v="0"/>
    <n v="37464"/>
    <n v="3262.0500000000029"/>
    <x v="2"/>
    <s v="No"/>
    <s v="Standard"/>
    <s v="Not Found"/>
    <s v="Standard"/>
    <x v="66"/>
    <n v="19619177"/>
  </r>
  <r>
    <s v="O01152"/>
    <s v="2025-07-27"/>
    <s v="C155"/>
    <s v="P089"/>
    <x v="5"/>
    <x v="3"/>
    <n v="1"/>
    <n v="0.05"/>
    <n v="75482.25"/>
    <x v="30"/>
    <s v="SME"/>
    <x v="0"/>
    <n v="55764"/>
    <n v="19718.25"/>
    <x v="10"/>
    <s v="No"/>
    <s v="Pickup"/>
    <s v="Not Found"/>
    <s v="Standard"/>
    <x v="27"/>
    <n v="11319839"/>
  </r>
  <r>
    <s v="O01153"/>
    <s v="2025-12-26"/>
    <s v="C007"/>
    <s v="P029"/>
    <x v="7"/>
    <x v="2"/>
    <n v="9"/>
    <n v="0"/>
    <n v="1330533"/>
    <x v="228"/>
    <s v="SME"/>
    <x v="1"/>
    <n v="36044"/>
    <n v="1006137"/>
    <x v="4"/>
    <s v="Yes"/>
    <s v="Express"/>
    <s v="Not Found"/>
    <s v="High Value"/>
    <x v="68"/>
    <n v="14265630"/>
  </r>
  <r>
    <s v="O01154"/>
    <s v="2025-04-15"/>
    <s v="C173"/>
    <s v="P049"/>
    <x v="13"/>
    <x v="2"/>
    <n v="4"/>
    <n v="0.2"/>
    <n v="479580.8"/>
    <x v="72"/>
    <s v="SME"/>
    <x v="2"/>
    <n v="75749"/>
    <n v="176584.8"/>
    <x v="1"/>
    <s v="No"/>
    <s v="Express"/>
    <s v="Not Found"/>
    <s v="Standard"/>
    <x v="74"/>
    <n v="5886694"/>
  </r>
  <r>
    <s v="O01155"/>
    <s v="2025-11-18"/>
    <s v="C169"/>
    <s v="P016"/>
    <x v="7"/>
    <x v="2"/>
    <n v="5"/>
    <n v="0.2"/>
    <n v="352860"/>
    <x v="56"/>
    <s v="SME"/>
    <x v="0"/>
    <n v="29153"/>
    <n v="207095"/>
    <x v="8"/>
    <s v="No"/>
    <s v="Pickup"/>
    <s v="Not Found"/>
    <s v="Standard"/>
    <x v="79"/>
    <n v="14265630"/>
  </r>
  <r>
    <s v="O01156"/>
    <s v="2025-02-12"/>
    <s v="C111"/>
    <s v="P067"/>
    <x v="4"/>
    <x v="0"/>
    <n v="9"/>
    <n v="0"/>
    <n v="1032057"/>
    <x v="90"/>
    <s v="Corporate"/>
    <x v="0"/>
    <n v="47434"/>
    <n v="605151"/>
    <x v="5"/>
    <s v="Yes"/>
    <s v="Standard"/>
    <s v="Not Found"/>
    <s v="High Value"/>
    <x v="22"/>
    <n v="6291486"/>
  </r>
  <r>
    <s v="O01157"/>
    <s v="2025-05-10"/>
    <s v="C084"/>
    <s v="P088"/>
    <x v="15"/>
    <x v="3"/>
    <n v="6"/>
    <n v="0"/>
    <n v="518844"/>
    <x v="222"/>
    <s v="Corporate"/>
    <x v="0"/>
    <n v="75432"/>
    <n v="66252"/>
    <x v="0"/>
    <s v="No"/>
    <s v="Standard"/>
    <s v="Not Found"/>
    <s v="Standard"/>
    <x v="43"/>
    <n v="15141830"/>
  </r>
  <r>
    <s v="O01158"/>
    <s v="2025-12-21"/>
    <s v="C225"/>
    <s v="P032"/>
    <x v="3"/>
    <x v="0"/>
    <n v="1"/>
    <n v="0.2"/>
    <n v="44113.599999999999"/>
    <x v="79"/>
    <s v="SME"/>
    <x v="2"/>
    <n v="65463"/>
    <n v="-21349.4"/>
    <x v="4"/>
    <s v="No"/>
    <s v="Pickup"/>
    <s v="Not Found"/>
    <s v="Standard"/>
    <x v="15"/>
    <n v="19619177"/>
  </r>
  <r>
    <s v="O01159"/>
    <s v="2025-05-08"/>
    <s v="C144"/>
    <s v="P021"/>
    <x v="15"/>
    <x v="1"/>
    <n v="6"/>
    <n v="0.15"/>
    <n v="240852.6"/>
    <x v="274"/>
    <s v="Corporate"/>
    <x v="1"/>
    <n v="39197"/>
    <n v="5670.6000000000058"/>
    <x v="0"/>
    <s v="No"/>
    <s v="Standard"/>
    <s v="Not Found"/>
    <s v="Standard"/>
    <x v="17"/>
    <n v="15141830"/>
  </r>
  <r>
    <s v="O01160"/>
    <s v="2025-10-19"/>
    <s v="C146"/>
    <s v="P017"/>
    <x v="1"/>
    <x v="4"/>
    <n v="7"/>
    <n v="0.2"/>
    <n v="353018.4"/>
    <x v="47"/>
    <s v="Consumer"/>
    <x v="2"/>
    <n v="33642"/>
    <n v="117524.40000000002"/>
    <x v="11"/>
    <s v="No"/>
    <s v="Express"/>
    <s v="Not Found"/>
    <s v="Standard"/>
    <x v="49"/>
    <n v="11347243"/>
  </r>
  <r>
    <s v="O01161"/>
    <s v="2025-06-23"/>
    <s v="C039"/>
    <s v="P099"/>
    <x v="19"/>
    <x v="2"/>
    <n v="9"/>
    <n v="0.15"/>
    <n v="993888"/>
    <x v="194"/>
    <s v="Corporate"/>
    <x v="0"/>
    <n v="11009"/>
    <n v="894807"/>
    <x v="9"/>
    <s v="No"/>
    <s v="Standard"/>
    <s v="Not Found"/>
    <s v="Standard"/>
    <x v="90"/>
    <n v="19336654"/>
  </r>
  <r>
    <s v="O01162"/>
    <s v="2025-05-31"/>
    <s v="C280"/>
    <s v="P051"/>
    <x v="19"/>
    <x v="3"/>
    <n v="4"/>
    <n v="0"/>
    <n v="49644"/>
    <x v="286"/>
    <s v="Consumer"/>
    <x v="2"/>
    <n v="71372"/>
    <n v="-235844"/>
    <x v="0"/>
    <s v="No"/>
    <s v="Standard"/>
    <s v="Not Found"/>
    <s v="Standard"/>
    <x v="7"/>
    <n v="19336654"/>
  </r>
  <r>
    <s v="O01163"/>
    <s v="2025-02-05"/>
    <s v="C213"/>
    <s v="P097"/>
    <x v="14"/>
    <x v="3"/>
    <n v="6"/>
    <n v="0.2"/>
    <n v="670876.80000000005"/>
    <x v="2"/>
    <s v="Consumer"/>
    <x v="1"/>
    <n v="67500"/>
    <n v="265876.80000000005"/>
    <x v="5"/>
    <s v="No"/>
    <s v="Pickup"/>
    <s v="Not Found"/>
    <s v="Standard"/>
    <x v="84"/>
    <n v="16839910"/>
  </r>
  <r>
    <s v="O01164"/>
    <s v="2025-09-03"/>
    <s v="C277"/>
    <s v="P052"/>
    <x v="17"/>
    <x v="4"/>
    <n v="10"/>
    <n v="0.15"/>
    <n v="70465"/>
    <x v="205"/>
    <s v="Corporate"/>
    <x v="2"/>
    <n v="15200"/>
    <n v="-81535"/>
    <x v="2"/>
    <s v="No"/>
    <s v="Pickup"/>
    <s v="Not Found"/>
    <s v="Standard"/>
    <x v="41"/>
    <n v="10652665"/>
  </r>
  <r>
    <s v="O01165"/>
    <s v="2025-02-25"/>
    <s v="C279"/>
    <s v="P031"/>
    <x v="1"/>
    <x v="2"/>
    <n v="9"/>
    <n v="0"/>
    <n v="1282959"/>
    <x v="159"/>
    <s v="SME"/>
    <x v="1"/>
    <n v="53062"/>
    <n v="805401"/>
    <x v="5"/>
    <s v="No"/>
    <s v="Express"/>
    <s v="Not Found"/>
    <s v="High Value"/>
    <x v="81"/>
    <n v="11347243"/>
  </r>
  <r>
    <s v="O01166"/>
    <s v="2025-12-17"/>
    <s v="C255"/>
    <s v="P026"/>
    <x v="0"/>
    <x v="4"/>
    <n v="7"/>
    <n v="0.1"/>
    <n v="558028.80000000005"/>
    <x v="281"/>
    <s v="Consumer"/>
    <x v="2"/>
    <n v="7159"/>
    <n v="507915.80000000005"/>
    <x v="4"/>
    <s v="No"/>
    <s v="Pickup"/>
    <s v="Not Found"/>
    <s v="Standard"/>
    <x v="11"/>
    <n v="11852878"/>
  </r>
  <r>
    <s v="O01167"/>
    <s v="2025-12-02"/>
    <s v="C203"/>
    <s v="P084"/>
    <x v="11"/>
    <x v="1"/>
    <n v="4"/>
    <n v="0.05"/>
    <n v="260170.8"/>
    <x v="100"/>
    <s v="Consumer"/>
    <x v="3"/>
    <n v="46035"/>
    <n v="76030.799999999988"/>
    <x v="4"/>
    <s v="No"/>
    <s v="Standard"/>
    <s v="Not Found"/>
    <s v="Standard"/>
    <x v="35"/>
    <n v="18500989"/>
  </r>
  <r>
    <s v="O01168"/>
    <s v="2025-09-16"/>
    <s v="C030"/>
    <s v="P041"/>
    <x v="4"/>
    <x v="2"/>
    <n v="5"/>
    <n v="0"/>
    <n v="48310"/>
    <x v="59"/>
    <s v="SME"/>
    <x v="0"/>
    <n v="21756"/>
    <n v="-60470"/>
    <x v="2"/>
    <s v="No"/>
    <s v="Pickup"/>
    <s v="Not Found"/>
    <s v="Standard"/>
    <x v="45"/>
    <n v="6291486"/>
  </r>
  <r>
    <s v="O01169"/>
    <s v="2025-05-09"/>
    <s v="C191"/>
    <s v="P071"/>
    <x v="2"/>
    <x v="0"/>
    <n v="7"/>
    <n v="0.1"/>
    <n v="631499.4"/>
    <x v="21"/>
    <s v="SME"/>
    <x v="1"/>
    <n v="44535"/>
    <n v="319754.40000000002"/>
    <x v="0"/>
    <s v="No"/>
    <s v="Pickup"/>
    <s v="Not Found"/>
    <s v="Standard"/>
    <x v="32"/>
    <n v="7094914"/>
  </r>
  <r>
    <s v="O01170"/>
    <s v="2025-07-02"/>
    <s v="C275"/>
    <s v="P066"/>
    <x v="2"/>
    <x v="3"/>
    <n v="10"/>
    <n v="0.1"/>
    <n v="505413"/>
    <x v="62"/>
    <s v="SME"/>
    <x v="0"/>
    <n v="51071"/>
    <n v="-5297"/>
    <x v="10"/>
    <s v="No"/>
    <s v="Pickup"/>
    <s v="Not Found"/>
    <s v="Standard"/>
    <x v="97"/>
    <n v="7094914"/>
  </r>
  <r>
    <s v="O01171"/>
    <s v="2025-07-03"/>
    <s v="C286"/>
    <s v="P028"/>
    <x v="1"/>
    <x v="1"/>
    <n v="5"/>
    <n v="0.05"/>
    <n v="420498.5"/>
    <x v="169"/>
    <s v="Consumer"/>
    <x v="1"/>
    <n v="35454"/>
    <n v="243228.5"/>
    <x v="10"/>
    <s v="No"/>
    <s v="Express"/>
    <s v="Not Found"/>
    <s v="Standard"/>
    <x v="85"/>
    <n v="11347243"/>
  </r>
  <r>
    <s v="O01172"/>
    <s v="2025-05-04"/>
    <s v="C241"/>
    <s v="P028"/>
    <x v="5"/>
    <x v="4"/>
    <n v="2"/>
    <n v="0.05"/>
    <n v="264983.5"/>
    <x v="285"/>
    <s v="Consumer"/>
    <x v="1"/>
    <n v="35454"/>
    <n v="194075.5"/>
    <x v="0"/>
    <s v="No"/>
    <s v="Express"/>
    <s v="Not Found"/>
    <s v="Standard"/>
    <x v="85"/>
    <n v="11319839"/>
  </r>
  <r>
    <s v="O01173"/>
    <s v="2025-05-18"/>
    <s v="C165"/>
    <s v="P075"/>
    <x v="4"/>
    <x v="0"/>
    <n v="3"/>
    <n v="0"/>
    <n v="203454"/>
    <x v="36"/>
    <s v="Consumer"/>
    <x v="0"/>
    <n v="48118"/>
    <n v="59100"/>
    <x v="0"/>
    <s v="No"/>
    <s v="Pickup"/>
    <s v="Not Found"/>
    <s v="Standard"/>
    <x v="51"/>
    <n v="6291486"/>
  </r>
  <r>
    <s v="O01174"/>
    <s v="2025-09-02"/>
    <s v="C055"/>
    <s v="P098"/>
    <x v="4"/>
    <x v="4"/>
    <n v="3"/>
    <n v="0.15"/>
    <n v="319611.90000000002"/>
    <x v="161"/>
    <s v="Corporate"/>
    <x v="3"/>
    <n v="77841"/>
    <n v="86088.900000000023"/>
    <x v="2"/>
    <s v="No"/>
    <s v="Express"/>
    <s v="Not Found"/>
    <s v="Standard"/>
    <x v="53"/>
    <n v="6291486"/>
  </r>
  <r>
    <s v="O01175"/>
    <s v="2025-01-26"/>
    <s v="C078"/>
    <s v="P038"/>
    <x v="7"/>
    <x v="4"/>
    <n v="7"/>
    <n v="0.2"/>
    <n v="672912.8"/>
    <x v="239"/>
    <s v="Consumer"/>
    <x v="2"/>
    <n v="54711"/>
    <n v="289935.80000000005"/>
    <x v="6"/>
    <s v="No"/>
    <s v="Standard"/>
    <s v="Not Found"/>
    <s v="Standard"/>
    <x v="94"/>
    <n v="14265630"/>
  </r>
  <r>
    <s v="O01176"/>
    <s v="2025-05-18"/>
    <s v="C276"/>
    <s v="P054"/>
    <x v="17"/>
    <x v="2"/>
    <n v="2"/>
    <n v="0.1"/>
    <n v="34407"/>
    <x v="107"/>
    <s v="Consumer"/>
    <x v="3"/>
    <n v="49623"/>
    <n v="-64839"/>
    <x v="0"/>
    <s v="No"/>
    <s v="Standard"/>
    <s v="Not Found"/>
    <s v="Standard"/>
    <x v="83"/>
    <n v="10652665"/>
  </r>
  <r>
    <s v="O01177"/>
    <s v="2025-09-15"/>
    <s v="C049"/>
    <s v="P050"/>
    <x v="12"/>
    <x v="2"/>
    <n v="8"/>
    <n v="0.2"/>
    <n v="827878.40000000002"/>
    <x v="71"/>
    <s v="SME"/>
    <x v="0"/>
    <n v="22542"/>
    <n v="647542.4"/>
    <x v="2"/>
    <s v="No"/>
    <s v="Standard"/>
    <s v="Not Found"/>
    <s v="Standard"/>
    <x v="39"/>
    <n v="8698154"/>
  </r>
  <r>
    <s v="O01178"/>
    <s v="2025-07-19"/>
    <s v="C043"/>
    <s v="P014"/>
    <x v="16"/>
    <x v="0"/>
    <n v="6"/>
    <n v="0.2"/>
    <n v="636432"/>
    <x v="237"/>
    <s v="Consumer"/>
    <x v="2"/>
    <n v="51783"/>
    <n v="325734"/>
    <x v="10"/>
    <s v="No"/>
    <s v="Pickup"/>
    <s v="Not Found"/>
    <s v="Standard"/>
    <x v="80"/>
    <n v="19562258"/>
  </r>
  <r>
    <s v="O01179"/>
    <s v="2025-10-22"/>
    <s v="C047"/>
    <s v="P055"/>
    <x v="14"/>
    <x v="0"/>
    <n v="7"/>
    <n v="0.15"/>
    <n v="33456.85"/>
    <x v="152"/>
    <s v="SME"/>
    <x v="0"/>
    <n v="62257"/>
    <n v="-402342.15"/>
    <x v="11"/>
    <s v="No"/>
    <s v="Express"/>
    <s v="Not Found"/>
    <s v="Standard"/>
    <x v="31"/>
    <n v="16839910"/>
  </r>
  <r>
    <s v="O01180"/>
    <s v="2025-12-12"/>
    <s v="C004"/>
    <s v="P082"/>
    <x v="6"/>
    <x v="4"/>
    <n v="4"/>
    <n v="0.2"/>
    <n v="52380.800000000003"/>
    <x v="80"/>
    <s v="Corporate"/>
    <x v="2"/>
    <n v="38053"/>
    <n v="-99831.2"/>
    <x v="4"/>
    <s v="No"/>
    <s v="Standard"/>
    <s v="Not Found"/>
    <s v="Standard"/>
    <x v="64"/>
    <n v="17350666"/>
  </r>
  <r>
    <s v="O01181"/>
    <s v="2025-02-04"/>
    <s v="C243"/>
    <s v="P017"/>
    <x v="7"/>
    <x v="1"/>
    <n v="5"/>
    <n v="0.1"/>
    <n v="497637"/>
    <x v="95"/>
    <s v="Corporate"/>
    <x v="2"/>
    <n v="33642"/>
    <n v="329427"/>
    <x v="5"/>
    <s v="No"/>
    <s v="Standard"/>
    <s v="Not Found"/>
    <s v="Standard"/>
    <x v="49"/>
    <n v="14265630"/>
  </r>
  <r>
    <s v="O01182"/>
    <s v="2025-05-06"/>
    <s v="C251"/>
    <s v="P026"/>
    <x v="0"/>
    <x v="1"/>
    <n v="9"/>
    <n v="0.15"/>
    <n v="448802.55"/>
    <x v="33"/>
    <s v="Consumer"/>
    <x v="2"/>
    <n v="7159"/>
    <n v="384371.55"/>
    <x v="0"/>
    <s v="No"/>
    <s v="Express"/>
    <s v="Not Found"/>
    <s v="Standard"/>
    <x v="11"/>
    <n v="11852878"/>
  </r>
  <r>
    <s v="O01183"/>
    <s v="2025-07-13"/>
    <s v="C083"/>
    <s v="P077"/>
    <x v="16"/>
    <x v="1"/>
    <n v="10"/>
    <n v="0.05"/>
    <n v="632291.5"/>
    <x v="156"/>
    <s v="Consumer"/>
    <x v="3"/>
    <n v="9813"/>
    <n v="534161.5"/>
    <x v="10"/>
    <s v="No"/>
    <s v="Standard"/>
    <s v="Not Found"/>
    <s v="Standard"/>
    <x v="98"/>
    <n v="19562258"/>
  </r>
  <r>
    <s v="O01184"/>
    <s v="2025-02-14"/>
    <s v="C080"/>
    <s v="P082"/>
    <x v="2"/>
    <x v="2"/>
    <n v="9"/>
    <n v="0.15"/>
    <n v="563950.35"/>
    <x v="245"/>
    <s v="SME"/>
    <x v="2"/>
    <n v="38053"/>
    <n v="221473.34999999998"/>
    <x v="5"/>
    <s v="No"/>
    <s v="Standard"/>
    <s v="Not Found"/>
    <s v="Standard"/>
    <x v="64"/>
    <n v="7094914"/>
  </r>
  <r>
    <s v="O01185"/>
    <s v="2025-05-03"/>
    <s v="C155"/>
    <s v="P055"/>
    <x v="11"/>
    <x v="4"/>
    <n v="7"/>
    <n v="0.05"/>
    <n v="550965.80000000005"/>
    <x v="30"/>
    <s v="SME"/>
    <x v="0"/>
    <n v="62257"/>
    <n v="115166.80000000005"/>
    <x v="0"/>
    <s v="No"/>
    <s v="Standard"/>
    <s v="Not Found"/>
    <s v="Standard"/>
    <x v="31"/>
    <n v="18500989"/>
  </r>
  <r>
    <s v="O01186"/>
    <s v="2025-04-03"/>
    <s v="C020"/>
    <s v="P085"/>
    <x v="14"/>
    <x v="0"/>
    <n v="1"/>
    <n v="0.2"/>
    <n v="50916"/>
    <x v="167"/>
    <s v="SME"/>
    <x v="3"/>
    <n v="7566"/>
    <n v="43350"/>
    <x v="1"/>
    <s v="No"/>
    <s v="Pickup"/>
    <s v="Not Found"/>
    <s v="Standard"/>
    <x v="71"/>
    <n v="16839910"/>
  </r>
  <r>
    <s v="O01187"/>
    <s v="2025-07-24"/>
    <s v="C292"/>
    <s v="P057"/>
    <x v="10"/>
    <x v="1"/>
    <n v="9"/>
    <n v="0.1"/>
    <n v="117045"/>
    <x v="163"/>
    <s v="Consumer"/>
    <x v="3"/>
    <n v="18283"/>
    <n v="-47502"/>
    <x v="10"/>
    <s v="Yes"/>
    <s v="Standard"/>
    <s v="Not Found"/>
    <s v="Standard"/>
    <x v="63"/>
    <n v="8592536"/>
  </r>
  <r>
    <s v="O01188"/>
    <s v="2025-09-08"/>
    <s v="C271"/>
    <s v="P067"/>
    <x v="10"/>
    <x v="4"/>
    <n v="3"/>
    <n v="0.2"/>
    <n v="347090.4"/>
    <x v="93"/>
    <s v="Consumer"/>
    <x v="0"/>
    <n v="47434"/>
    <n v="204788.40000000002"/>
    <x v="2"/>
    <s v="No"/>
    <s v="Standard"/>
    <s v="Not Found"/>
    <s v="Standard"/>
    <x v="22"/>
    <n v="8592536"/>
  </r>
  <r>
    <s v="O01189"/>
    <s v="2025-12-16"/>
    <s v="C065"/>
    <s v="P025"/>
    <x v="5"/>
    <x v="4"/>
    <n v="1"/>
    <n v="0.1"/>
    <n v="79509.600000000006"/>
    <x v="130"/>
    <s v="Corporate"/>
    <x v="2"/>
    <n v="41409"/>
    <n v="38100.600000000006"/>
    <x v="4"/>
    <s v="No"/>
    <s v="Standard"/>
    <s v="Not Found"/>
    <s v="Standard"/>
    <x v="61"/>
    <n v="11319839"/>
  </r>
  <r>
    <s v="O01190"/>
    <s v="2025-09-27"/>
    <s v="C247"/>
    <s v="P018"/>
    <x v="8"/>
    <x v="2"/>
    <n v="3"/>
    <n v="0.15"/>
    <n v="154484.1"/>
    <x v="197"/>
    <s v="SME"/>
    <x v="0"/>
    <n v="74501"/>
    <n v="-69018.899999999994"/>
    <x v="2"/>
    <s v="No"/>
    <s v="Pickup"/>
    <s v="Not Found"/>
    <s v="Standard"/>
    <x v="96"/>
    <n v="19473459"/>
  </r>
  <r>
    <s v="O01191"/>
    <s v="2025-06-12"/>
    <s v="C050"/>
    <s v="P024"/>
    <x v="3"/>
    <x v="3"/>
    <n v="1"/>
    <n v="0"/>
    <n v="51550"/>
    <x v="293"/>
    <s v="SME"/>
    <x v="3"/>
    <n v="20831"/>
    <n v="30719"/>
    <x v="9"/>
    <s v="Yes"/>
    <s v="Pickup"/>
    <s v="Not Found"/>
    <s v="Standard"/>
    <x v="16"/>
    <n v="19619177"/>
  </r>
  <r>
    <s v="O01192"/>
    <s v="2025-08-25"/>
    <s v="C147"/>
    <s v="P040"/>
    <x v="9"/>
    <x v="3"/>
    <n v="1"/>
    <n v="0.2"/>
    <n v="18775.2"/>
    <x v="162"/>
    <s v="Consumer"/>
    <x v="1"/>
    <n v="63366"/>
    <n v="-44590.8"/>
    <x v="3"/>
    <s v="No"/>
    <s v="Standard"/>
    <s v="Not Found"/>
    <s v="Standard"/>
    <x v="28"/>
    <n v="7254801"/>
  </r>
  <r>
    <s v="O01193"/>
    <s v="2025-12-04"/>
    <s v="C203"/>
    <s v="P067"/>
    <x v="9"/>
    <x v="3"/>
    <n v="2"/>
    <n v="0.15"/>
    <n v="19913.8"/>
    <x v="100"/>
    <s v="Consumer"/>
    <x v="0"/>
    <n v="47434"/>
    <n v="-74954.2"/>
    <x v="4"/>
    <s v="No"/>
    <s v="Standard"/>
    <s v="Not Found"/>
    <s v="Standard"/>
    <x v="22"/>
    <n v="7254801"/>
  </r>
  <r>
    <s v="O01194"/>
    <s v="2025-01-18"/>
    <s v="C213"/>
    <s v="P026"/>
    <x v="18"/>
    <x v="1"/>
    <n v="4"/>
    <n v="0.2"/>
    <n v="189833.60000000001"/>
    <x v="2"/>
    <s v="Consumer"/>
    <x v="2"/>
    <n v="7159"/>
    <n v="161197.6"/>
    <x v="6"/>
    <s v="No"/>
    <s v="Express"/>
    <s v="Not Found"/>
    <s v="Standard"/>
    <x v="11"/>
    <n v="16246424"/>
  </r>
  <r>
    <s v="O01195"/>
    <s v="2025-06-13"/>
    <s v="C189"/>
    <s v="P063"/>
    <x v="12"/>
    <x v="3"/>
    <n v="7"/>
    <n v="0.15"/>
    <n v="673540"/>
    <x v="221"/>
    <s v="SME"/>
    <x v="0"/>
    <n v="37464"/>
    <n v="411292"/>
    <x v="9"/>
    <s v="No"/>
    <s v="Pickup"/>
    <s v="Not Found"/>
    <s v="Standard"/>
    <x v="66"/>
    <n v="8698154"/>
  </r>
  <r>
    <s v="O01196"/>
    <s v="2025-12-05"/>
    <s v="C149"/>
    <s v="P030"/>
    <x v="6"/>
    <x v="4"/>
    <n v="1"/>
    <n v="0.05"/>
    <n v="107916.2"/>
    <x v="13"/>
    <s v="SME"/>
    <x v="3"/>
    <n v="28523"/>
    <n v="79393.2"/>
    <x v="4"/>
    <s v="No"/>
    <s v="Express"/>
    <s v="Not Found"/>
    <s v="Standard"/>
    <x v="12"/>
    <n v="17350666"/>
  </r>
  <r>
    <s v="O01197"/>
    <s v="2025-11-11"/>
    <s v="C005"/>
    <s v="P080"/>
    <x v="17"/>
    <x v="2"/>
    <n v="9"/>
    <n v="0.15"/>
    <n v="81985.05"/>
    <x v="180"/>
    <s v="Corporate"/>
    <x v="2"/>
    <n v="32671"/>
    <n v="-212053.95"/>
    <x v="8"/>
    <s v="No"/>
    <s v="Express"/>
    <s v="Not Found"/>
    <s v="Standard"/>
    <x v="26"/>
    <n v="10652665"/>
  </r>
  <r>
    <s v="O01198"/>
    <s v="2025-08-12"/>
    <s v="C207"/>
    <s v="P064"/>
    <x v="7"/>
    <x v="1"/>
    <n v="3"/>
    <n v="0.2"/>
    <n v="26460"/>
    <x v="142"/>
    <s v="SME"/>
    <x v="2"/>
    <n v="62348"/>
    <n v="-160584"/>
    <x v="3"/>
    <s v="No"/>
    <s v="Express"/>
    <s v="Not Found"/>
    <s v="Standard"/>
    <x v="34"/>
    <n v="14265630"/>
  </r>
  <r>
    <s v="O01199"/>
    <s v="2025-11-22"/>
    <s v="C143"/>
    <s v="P012"/>
    <x v="10"/>
    <x v="3"/>
    <n v="7"/>
    <n v="0.15"/>
    <n v="142490.6"/>
    <x v="7"/>
    <s v="SME"/>
    <x v="2"/>
    <n v="48408"/>
    <n v="-196365.4"/>
    <x v="8"/>
    <s v="No"/>
    <s v="Standard"/>
    <s v="Not Found"/>
    <s v="Standard"/>
    <x v="78"/>
    <n v="8592536"/>
  </r>
  <r>
    <s v="O01200"/>
    <s v="2025-11-16"/>
    <s v="C008"/>
    <s v="P078"/>
    <x v="6"/>
    <x v="3"/>
    <n v="7"/>
    <n v="0.1"/>
    <n v="91583.1"/>
    <x v="181"/>
    <s v="Consumer"/>
    <x v="0"/>
    <n v="53072"/>
    <n v="-279920.90000000002"/>
    <x v="8"/>
    <s v="No"/>
    <s v="Express"/>
    <s v="Not Found"/>
    <s v="Standard"/>
    <x v="69"/>
    <n v="17350666"/>
  </r>
  <r>
    <s v="O01201"/>
    <s v="2025-09-08"/>
    <s v="C086"/>
    <s v="P099"/>
    <x v="16"/>
    <x v="3"/>
    <n v="1"/>
    <n v="0.15"/>
    <n v="113310.1"/>
    <x v="44"/>
    <s v="SME"/>
    <x v="0"/>
    <n v="11009"/>
    <n v="102301.1"/>
    <x v="2"/>
    <s v="No"/>
    <s v="Pickup"/>
    <s v="Not Found"/>
    <s v="Standard"/>
    <x v="90"/>
    <n v="19562258"/>
  </r>
  <r>
    <s v="O01202"/>
    <s v="2025-08-16"/>
    <s v="C277"/>
    <s v="P012"/>
    <x v="15"/>
    <x v="0"/>
    <n v="10"/>
    <n v="0.05"/>
    <n v="724935.5"/>
    <x v="205"/>
    <s v="Corporate"/>
    <x v="2"/>
    <n v="48408"/>
    <n v="240855.5"/>
    <x v="3"/>
    <s v="No"/>
    <s v="Express"/>
    <s v="Not Found"/>
    <s v="Standard"/>
    <x v="78"/>
    <n v="15141830"/>
  </r>
  <r>
    <s v="O01203"/>
    <s v="2025-08-07"/>
    <s v="C198"/>
    <s v="P013"/>
    <x v="13"/>
    <x v="2"/>
    <n v="9"/>
    <n v="0.1"/>
    <n v="188964.9"/>
    <x v="216"/>
    <s v="SME"/>
    <x v="0"/>
    <n v="27039"/>
    <n v="-54386.100000000006"/>
    <x v="3"/>
    <s v="No"/>
    <s v="Pickup"/>
    <s v="Not Found"/>
    <s v="Standard"/>
    <x v="54"/>
    <n v="5886694"/>
  </r>
  <r>
    <s v="O01204"/>
    <s v="2025-09-04"/>
    <s v="C220"/>
    <s v="P027"/>
    <x v="6"/>
    <x v="1"/>
    <n v="5"/>
    <n v="0.15"/>
    <n v="233711.75"/>
    <x v="258"/>
    <s v="SME"/>
    <x v="1"/>
    <n v="13474"/>
    <n v="166341.75"/>
    <x v="2"/>
    <s v="No"/>
    <s v="Pickup"/>
    <s v="Not Found"/>
    <s v="Standard"/>
    <x v="67"/>
    <n v="17350666"/>
  </r>
  <r>
    <s v="O01205"/>
    <s v="2025-01-01"/>
    <s v="C037"/>
    <s v="P049"/>
    <x v="12"/>
    <x v="0"/>
    <n v="1"/>
    <n v="0.2"/>
    <n v="30399.200000000001"/>
    <x v="17"/>
    <s v="Consumer"/>
    <x v="2"/>
    <n v="75749"/>
    <n v="-45349.8"/>
    <x v="6"/>
    <s v="No"/>
    <s v="Express"/>
    <s v="Not Found"/>
    <s v="Standard"/>
    <x v="74"/>
    <n v="8698154"/>
  </r>
  <r>
    <s v="O01206"/>
    <s v="2025-03-18"/>
    <s v="C129"/>
    <s v="P086"/>
    <x v="1"/>
    <x v="0"/>
    <n v="5"/>
    <n v="0"/>
    <n v="678270"/>
    <x v="97"/>
    <s v="Corporate"/>
    <x v="1"/>
    <n v="41456"/>
    <n v="470990"/>
    <x v="7"/>
    <s v="No"/>
    <s v="Pickup"/>
    <s v="Not Found"/>
    <s v="Standard"/>
    <x v="44"/>
    <n v="11347243"/>
  </r>
  <r>
    <s v="O01207"/>
    <s v="2025-04-01"/>
    <s v="C035"/>
    <s v="P086"/>
    <x v="1"/>
    <x v="0"/>
    <n v="5"/>
    <n v="0"/>
    <n v="663115"/>
    <x v="191"/>
    <s v="SME"/>
    <x v="1"/>
    <n v="41456"/>
    <n v="455835"/>
    <x v="1"/>
    <s v="No"/>
    <s v="Express"/>
    <s v="Not Found"/>
    <s v="Standard"/>
    <x v="44"/>
    <n v="11347243"/>
  </r>
  <r>
    <s v="O01208"/>
    <s v="2025-12-16"/>
    <s v="C152"/>
    <s v="P070"/>
    <x v="0"/>
    <x v="1"/>
    <n v="3"/>
    <n v="0"/>
    <n v="259158"/>
    <x v="206"/>
    <s v="SME"/>
    <x v="1"/>
    <n v="66631"/>
    <n v="59265"/>
    <x v="4"/>
    <s v="No"/>
    <s v="Pickup"/>
    <s v="Not Found"/>
    <s v="Standard"/>
    <x v="20"/>
    <n v="11852878"/>
  </r>
  <r>
    <s v="O01209"/>
    <s v="2025-11-15"/>
    <s v="C171"/>
    <s v="P087"/>
    <x v="12"/>
    <x v="2"/>
    <n v="7"/>
    <n v="0.15"/>
    <n v="758262.05"/>
    <x v="294"/>
    <s v="SME"/>
    <x v="1"/>
    <n v="26222"/>
    <n v="574708.05000000005"/>
    <x v="8"/>
    <s v="No"/>
    <s v="Express"/>
    <s v="Not Found"/>
    <s v="Standard"/>
    <x v="82"/>
    <n v="8698154"/>
  </r>
  <r>
    <s v="O01210"/>
    <s v="2025-12-10"/>
    <s v="C294"/>
    <s v="P061"/>
    <x v="1"/>
    <x v="1"/>
    <n v="5"/>
    <n v="0.2"/>
    <n v="148652"/>
    <x v="170"/>
    <s v="SME"/>
    <x v="3"/>
    <n v="26900"/>
    <n v="14152"/>
    <x v="4"/>
    <s v="No"/>
    <s v="Pickup"/>
    <s v="Not Found"/>
    <s v="Standard"/>
    <x v="59"/>
    <n v="11347243"/>
  </r>
  <r>
    <s v="O01211"/>
    <s v="2025-09-15"/>
    <s v="C134"/>
    <s v="P057"/>
    <x v="2"/>
    <x v="2"/>
    <n v="10"/>
    <n v="0.15"/>
    <n v="968175.5"/>
    <x v="182"/>
    <s v="Consumer"/>
    <x v="3"/>
    <n v="18283"/>
    <n v="785345.5"/>
    <x v="2"/>
    <s v="No"/>
    <s v="Pickup"/>
    <s v="Not Found"/>
    <s v="Standard"/>
    <x v="63"/>
    <n v="7094914"/>
  </r>
  <r>
    <s v="O01212"/>
    <s v="2025-05-11"/>
    <s v="C101"/>
    <s v="P002"/>
    <x v="13"/>
    <x v="0"/>
    <n v="10"/>
    <n v="0"/>
    <n v="1066120"/>
    <x v="196"/>
    <s v="SME"/>
    <x v="2"/>
    <n v="57647"/>
    <n v="489650"/>
    <x v="0"/>
    <s v="No"/>
    <s v="Express"/>
    <s v="Not Found"/>
    <s v="High Value"/>
    <x v="2"/>
    <n v="5886694"/>
  </r>
  <r>
    <s v="O01213"/>
    <s v="2025-06-11"/>
    <s v="C096"/>
    <s v="P018"/>
    <x v="5"/>
    <x v="1"/>
    <n v="5"/>
    <n v="0.05"/>
    <n v="653723.5"/>
    <x v="20"/>
    <s v="Consumer"/>
    <x v="0"/>
    <n v="74501"/>
    <n v="281218.5"/>
    <x v="9"/>
    <s v="No"/>
    <s v="Standard"/>
    <s v="Not Found"/>
    <s v="Standard"/>
    <x v="96"/>
    <n v="11319839"/>
  </r>
  <r>
    <s v="O01214"/>
    <s v="2025-06-12"/>
    <s v="C132"/>
    <s v="P078"/>
    <x v="10"/>
    <x v="3"/>
    <n v="10"/>
    <n v="0"/>
    <n v="1407810"/>
    <x v="230"/>
    <s v="Consumer"/>
    <x v="0"/>
    <n v="53072"/>
    <n v="877090"/>
    <x v="9"/>
    <s v="No"/>
    <s v="Standard"/>
    <s v="Not Found"/>
    <s v="High Value"/>
    <x v="69"/>
    <n v="8592536"/>
  </r>
  <r>
    <s v="O01215"/>
    <s v="2025-01-25"/>
    <s v="C102"/>
    <s v="P012"/>
    <x v="14"/>
    <x v="1"/>
    <n v="8"/>
    <n v="0.1"/>
    <n v="446068.8"/>
    <x v="49"/>
    <s v="Consumer"/>
    <x v="2"/>
    <n v="48408"/>
    <n v="58804.799999999988"/>
    <x v="6"/>
    <s v="No"/>
    <s v="Express"/>
    <s v="Not Found"/>
    <s v="Standard"/>
    <x v="78"/>
    <n v="16839910"/>
  </r>
  <r>
    <s v="O01216"/>
    <s v="2025-12-07"/>
    <s v="C035"/>
    <s v="P100"/>
    <x v="10"/>
    <x v="4"/>
    <n v="8"/>
    <n v="0"/>
    <n v="808848"/>
    <x v="191"/>
    <s v="SME"/>
    <x v="3"/>
    <n v="62137"/>
    <n v="311752"/>
    <x v="4"/>
    <s v="No"/>
    <s v="Standard"/>
    <s v="Not Found"/>
    <s v="Standard"/>
    <x v="9"/>
    <n v="8592536"/>
  </r>
  <r>
    <s v="O01217"/>
    <s v="2025-11-29"/>
    <s v="C134"/>
    <s v="P066"/>
    <x v="8"/>
    <x v="0"/>
    <n v="8"/>
    <n v="0.2"/>
    <n v="546297.59999999998"/>
    <x v="182"/>
    <s v="Consumer"/>
    <x v="0"/>
    <n v="51071"/>
    <n v="137729.59999999998"/>
    <x v="8"/>
    <s v="No"/>
    <s v="Pickup"/>
    <s v="Not Found"/>
    <s v="Standard"/>
    <x v="97"/>
    <n v="19473459"/>
  </r>
  <r>
    <s v="O01218"/>
    <s v="2025-11-18"/>
    <s v="C106"/>
    <s v="P029"/>
    <x v="13"/>
    <x v="1"/>
    <n v="6"/>
    <n v="0"/>
    <n v="407934"/>
    <x v="246"/>
    <s v="SME"/>
    <x v="1"/>
    <n v="36044"/>
    <n v="191670"/>
    <x v="8"/>
    <s v="No"/>
    <s v="Standard"/>
    <s v="Not Found"/>
    <s v="Standard"/>
    <x v="68"/>
    <n v="5886694"/>
  </r>
  <r>
    <s v="O01219"/>
    <s v="2025-10-05"/>
    <s v="C037"/>
    <s v="P045"/>
    <x v="5"/>
    <x v="2"/>
    <n v="3"/>
    <n v="0"/>
    <n v="275517"/>
    <x v="17"/>
    <s v="Consumer"/>
    <x v="2"/>
    <n v="61495"/>
    <n v="91032"/>
    <x v="11"/>
    <s v="No"/>
    <s v="Pickup"/>
    <s v="Not Found"/>
    <s v="Standard"/>
    <x v="86"/>
    <n v="11319839"/>
  </r>
  <r>
    <s v="O01220"/>
    <s v="2025-05-18"/>
    <s v="C276"/>
    <s v="P079"/>
    <x v="19"/>
    <x v="2"/>
    <n v="6"/>
    <n v="0.1"/>
    <n v="510316.2"/>
    <x v="107"/>
    <s v="Consumer"/>
    <x v="1"/>
    <n v="58560"/>
    <n v="158956.20000000001"/>
    <x v="0"/>
    <s v="No"/>
    <s v="Standard"/>
    <s v="Not Found"/>
    <s v="Standard"/>
    <x v="48"/>
    <n v="19336654"/>
  </r>
  <r>
    <s v="O01221"/>
    <s v="2025-08-10"/>
    <s v="C210"/>
    <s v="P051"/>
    <x v="7"/>
    <x v="0"/>
    <n v="3"/>
    <n v="0.05"/>
    <n v="230587.8"/>
    <x v="256"/>
    <s v="Corporate"/>
    <x v="2"/>
    <n v="71372"/>
    <n v="16471.799999999988"/>
    <x v="3"/>
    <s v="No"/>
    <s v="Express"/>
    <s v="Not Found"/>
    <s v="Standard"/>
    <x v="7"/>
    <n v="14265630"/>
  </r>
  <r>
    <s v="O01222"/>
    <s v="2025-08-01"/>
    <s v="C279"/>
    <s v="P023"/>
    <x v="2"/>
    <x v="2"/>
    <n v="7"/>
    <n v="0.2"/>
    <n v="99646.399999999994"/>
    <x v="159"/>
    <s v="SME"/>
    <x v="0"/>
    <n v="10664"/>
    <n v="24998.399999999994"/>
    <x v="3"/>
    <s v="No"/>
    <s v="Standard"/>
    <s v="Not Found"/>
    <s v="Standard"/>
    <x v="18"/>
    <n v="7094914"/>
  </r>
  <r>
    <s v="O01223"/>
    <s v="2025-09-08"/>
    <s v="C180"/>
    <s v="P004"/>
    <x v="9"/>
    <x v="0"/>
    <n v="3"/>
    <n v="0"/>
    <n v="92769"/>
    <x v="253"/>
    <s v="Consumer"/>
    <x v="3"/>
    <n v="63926"/>
    <n v="-99009"/>
    <x v="2"/>
    <s v="No"/>
    <s v="Standard"/>
    <s v="Not Found"/>
    <s v="Standard"/>
    <x v="5"/>
    <n v="7254801"/>
  </r>
  <r>
    <s v="O01224"/>
    <s v="2025-02-11"/>
    <s v="C043"/>
    <s v="P072"/>
    <x v="12"/>
    <x v="2"/>
    <n v="4"/>
    <n v="0.2"/>
    <n v="43612.800000000003"/>
    <x v="237"/>
    <s v="Consumer"/>
    <x v="1"/>
    <n v="37361"/>
    <n v="-105831.2"/>
    <x v="5"/>
    <s v="Yes"/>
    <s v="Express"/>
    <s v="Not Found"/>
    <s v="Standard"/>
    <x v="89"/>
    <n v="8698154"/>
  </r>
  <r>
    <s v="O01225"/>
    <s v="2025-05-11"/>
    <s v="C063"/>
    <s v="P100"/>
    <x v="17"/>
    <x v="1"/>
    <n v="8"/>
    <n v="0.05"/>
    <n v="322574.40000000002"/>
    <x v="266"/>
    <s v="Corporate"/>
    <x v="3"/>
    <n v="62137"/>
    <n v="-174521.59999999998"/>
    <x v="0"/>
    <s v="No"/>
    <s v="Pickup"/>
    <s v="Not Found"/>
    <s v="Standard"/>
    <x v="9"/>
    <n v="10652665"/>
  </r>
  <r>
    <s v="O01226"/>
    <s v="2025-10-17"/>
    <s v="C006"/>
    <s v="P071"/>
    <x v="10"/>
    <x v="1"/>
    <n v="2"/>
    <n v="0.15"/>
    <n v="248817.1"/>
    <x v="269"/>
    <s v="Corporate"/>
    <x v="1"/>
    <n v="44535"/>
    <n v="159747.1"/>
    <x v="11"/>
    <s v="No"/>
    <s v="Pickup"/>
    <s v="Not Found"/>
    <s v="Standard"/>
    <x v="32"/>
    <n v="8592536"/>
  </r>
  <r>
    <s v="O01227"/>
    <s v="2025-09-16"/>
    <s v="C045"/>
    <s v="P009"/>
    <x v="8"/>
    <x v="0"/>
    <n v="4"/>
    <n v="0.2"/>
    <n v="197584"/>
    <x v="224"/>
    <s v="Consumer"/>
    <x v="1"/>
    <n v="8587"/>
    <n v="163236"/>
    <x v="2"/>
    <s v="Yes"/>
    <s v="Pickup"/>
    <s v="Not Found"/>
    <s v="Standard"/>
    <x v="33"/>
    <n v="19473459"/>
  </r>
  <r>
    <s v="O01228"/>
    <s v="2025-03-18"/>
    <s v="C065"/>
    <s v="P048"/>
    <x v="10"/>
    <x v="3"/>
    <n v="6"/>
    <n v="0.2"/>
    <n v="576048"/>
    <x v="130"/>
    <s v="Corporate"/>
    <x v="1"/>
    <n v="23271"/>
    <n v="436422"/>
    <x v="7"/>
    <s v="No"/>
    <s v="Pickup"/>
    <s v="Not Found"/>
    <s v="Standard"/>
    <x v="29"/>
    <n v="8592536"/>
  </r>
  <r>
    <s v="O01229"/>
    <s v="2025-12-27"/>
    <s v="C061"/>
    <s v="P012"/>
    <x v="12"/>
    <x v="2"/>
    <n v="3"/>
    <n v="0.2"/>
    <n v="268188"/>
    <x v="103"/>
    <s v="Consumer"/>
    <x v="2"/>
    <n v="48408"/>
    <n v="122964"/>
    <x v="4"/>
    <s v="No"/>
    <s v="Pickup"/>
    <s v="Not Found"/>
    <s v="Standard"/>
    <x v="78"/>
    <n v="8698154"/>
  </r>
  <r>
    <s v="O01230"/>
    <s v="2025-09-14"/>
    <s v="C018"/>
    <s v="P095"/>
    <x v="11"/>
    <x v="1"/>
    <n v="7"/>
    <n v="0.2"/>
    <n v="135682.4"/>
    <x v="189"/>
    <s v="Corporate"/>
    <x v="2"/>
    <n v="70588"/>
    <n v="-358433.6"/>
    <x v="2"/>
    <s v="No"/>
    <s v="Pickup"/>
    <s v="Not Found"/>
    <s v="Standard"/>
    <x v="57"/>
    <n v="18500989"/>
  </r>
  <r>
    <s v="O01231"/>
    <s v="2025-01-16"/>
    <s v="C249"/>
    <s v="P023"/>
    <x v="13"/>
    <x v="3"/>
    <n v="8"/>
    <n v="0.05"/>
    <n v="251750"/>
    <x v="55"/>
    <s v="Consumer"/>
    <x v="0"/>
    <n v="10664"/>
    <n v="166438"/>
    <x v="6"/>
    <s v="No"/>
    <s v="Express"/>
    <s v="Not Found"/>
    <s v="Standard"/>
    <x v="18"/>
    <n v="5886694"/>
  </r>
  <r>
    <s v="O01232"/>
    <s v="2025-04-17"/>
    <s v="C285"/>
    <s v="P004"/>
    <x v="10"/>
    <x v="2"/>
    <n v="5"/>
    <n v="0.05"/>
    <n v="121600"/>
    <x v="77"/>
    <s v="Corporate"/>
    <x v="3"/>
    <n v="63926"/>
    <n v="-198030"/>
    <x v="1"/>
    <s v="No"/>
    <s v="Standard"/>
    <s v="Not Found"/>
    <s v="Standard"/>
    <x v="5"/>
    <n v="8592536"/>
  </r>
  <r>
    <s v="O01233"/>
    <s v="2025-11-09"/>
    <s v="C034"/>
    <s v="P045"/>
    <x v="12"/>
    <x v="4"/>
    <n v="7"/>
    <n v="0.15"/>
    <n v="167319.95000000001"/>
    <x v="78"/>
    <s v="Corporate"/>
    <x v="2"/>
    <n v="61495"/>
    <n v="-263145.05"/>
    <x v="8"/>
    <s v="No"/>
    <s v="Express"/>
    <s v="Not Found"/>
    <s v="Standard"/>
    <x v="86"/>
    <n v="8698154"/>
  </r>
  <r>
    <s v="O01234"/>
    <s v="2025-08-16"/>
    <s v="C084"/>
    <s v="P086"/>
    <x v="7"/>
    <x v="2"/>
    <n v="6"/>
    <n v="0.05"/>
    <n v="641831.4"/>
    <x v="222"/>
    <s v="Corporate"/>
    <x v="1"/>
    <n v="41456"/>
    <n v="393095.4"/>
    <x v="3"/>
    <s v="No"/>
    <s v="Express"/>
    <s v="Not Found"/>
    <s v="Standard"/>
    <x v="44"/>
    <n v="14265630"/>
  </r>
  <r>
    <s v="O01235"/>
    <s v="2025-01-01"/>
    <s v="C147"/>
    <s v="P044"/>
    <x v="4"/>
    <x v="3"/>
    <n v="5"/>
    <n v="0.05"/>
    <n v="378655.75"/>
    <x v="162"/>
    <s v="Consumer"/>
    <x v="3"/>
    <n v="44099"/>
    <n v="158160.75"/>
    <x v="6"/>
    <s v="Yes"/>
    <s v="Express"/>
    <s v="Not Found"/>
    <s v="Standard"/>
    <x v="38"/>
    <n v="6291486"/>
  </r>
  <r>
    <s v="O01236"/>
    <s v="2025-07-11"/>
    <s v="C270"/>
    <s v="P065"/>
    <x v="12"/>
    <x v="4"/>
    <n v="2"/>
    <n v="0.1"/>
    <n v="215373.6"/>
    <x v="257"/>
    <s v="Corporate"/>
    <x v="3"/>
    <n v="61777"/>
    <n v="91819.6"/>
    <x v="10"/>
    <s v="No"/>
    <s v="Standard"/>
    <s v="Not Found"/>
    <s v="Standard"/>
    <x v="65"/>
    <n v="8698154"/>
  </r>
  <r>
    <s v="O01237"/>
    <s v="2025-05-10"/>
    <s v="C072"/>
    <s v="P015"/>
    <x v="11"/>
    <x v="1"/>
    <n v="2"/>
    <n v="0.1"/>
    <n v="158362.20000000001"/>
    <x v="128"/>
    <s v="Corporate"/>
    <x v="3"/>
    <n v="12010"/>
    <n v="134342.20000000001"/>
    <x v="0"/>
    <s v="No"/>
    <s v="Pickup"/>
    <s v="Not Found"/>
    <s v="Standard"/>
    <x v="75"/>
    <n v="18500989"/>
  </r>
  <r>
    <s v="O01238"/>
    <s v="2025-07-18"/>
    <s v="C111"/>
    <s v="P032"/>
    <x v="0"/>
    <x v="3"/>
    <n v="2"/>
    <n v="0"/>
    <n v="187996"/>
    <x v="90"/>
    <s v="Corporate"/>
    <x v="2"/>
    <n v="65463"/>
    <n v="57070"/>
    <x v="10"/>
    <s v="No"/>
    <s v="Standard"/>
    <s v="Not Found"/>
    <s v="Standard"/>
    <x v="15"/>
    <n v="11852878"/>
  </r>
  <r>
    <s v="O01239"/>
    <s v="2025-07-08"/>
    <s v="C198"/>
    <s v="P093"/>
    <x v="16"/>
    <x v="2"/>
    <n v="5"/>
    <n v="0.2"/>
    <n v="220524"/>
    <x v="216"/>
    <s v="SME"/>
    <x v="3"/>
    <n v="27558"/>
    <n v="82734"/>
    <x v="10"/>
    <s v="No"/>
    <s v="Express"/>
    <s v="Not Found"/>
    <s v="Standard"/>
    <x v="40"/>
    <n v="19562258"/>
  </r>
  <r>
    <s v="O01240"/>
    <s v="2025-11-15"/>
    <s v="C267"/>
    <s v="P021"/>
    <x v="19"/>
    <x v="2"/>
    <n v="8"/>
    <n v="0"/>
    <n v="710376"/>
    <x v="284"/>
    <s v="Corporate"/>
    <x v="1"/>
    <n v="39197"/>
    <n v="396800"/>
    <x v="8"/>
    <s v="No"/>
    <s v="Express"/>
    <s v="Not Found"/>
    <s v="Standard"/>
    <x v="17"/>
    <n v="19336654"/>
  </r>
  <r>
    <s v="O01241"/>
    <s v="2025-02-18"/>
    <s v="C113"/>
    <s v="P097"/>
    <x v="0"/>
    <x v="3"/>
    <n v="7"/>
    <n v="0"/>
    <n v="316071"/>
    <x v="92"/>
    <s v="Consumer"/>
    <x v="1"/>
    <n v="67500"/>
    <n v="-156429"/>
    <x v="5"/>
    <s v="No"/>
    <s v="Pickup"/>
    <s v="Not Found"/>
    <s v="Standard"/>
    <x v="84"/>
    <n v="11852878"/>
  </r>
  <r>
    <s v="O01242"/>
    <s v="2025-12-05"/>
    <s v="C291"/>
    <s v="P030"/>
    <x v="10"/>
    <x v="3"/>
    <n v="10"/>
    <n v="0.1"/>
    <n v="601407"/>
    <x v="254"/>
    <s v="Consumer"/>
    <x v="3"/>
    <n v="28523"/>
    <n v="316177"/>
    <x v="4"/>
    <s v="Yes"/>
    <s v="Pickup"/>
    <s v="Not Found"/>
    <s v="Standard"/>
    <x v="12"/>
    <n v="8592536"/>
  </r>
  <r>
    <s v="O01243"/>
    <s v="2025-09-15"/>
    <s v="C177"/>
    <s v="P057"/>
    <x v="4"/>
    <x v="1"/>
    <n v="9"/>
    <n v="0.1"/>
    <n v="1015100.1"/>
    <x v="11"/>
    <s v="Corporate"/>
    <x v="3"/>
    <n v="18283"/>
    <n v="850553.1"/>
    <x v="2"/>
    <s v="No"/>
    <s v="Pickup"/>
    <s v="Not Found"/>
    <s v="High Value"/>
    <x v="63"/>
    <n v="6291486"/>
  </r>
  <r>
    <s v="O01244"/>
    <s v="2025-07-28"/>
    <s v="C254"/>
    <s v="P087"/>
    <x v="12"/>
    <x v="4"/>
    <n v="4"/>
    <n v="0.1"/>
    <n v="291114"/>
    <x v="178"/>
    <s v="Corporate"/>
    <x v="1"/>
    <n v="26222"/>
    <n v="186226"/>
    <x v="10"/>
    <s v="No"/>
    <s v="Pickup"/>
    <s v="Not Found"/>
    <s v="Standard"/>
    <x v="82"/>
    <n v="8698154"/>
  </r>
  <r>
    <s v="O01245"/>
    <s v="2025-05-11"/>
    <s v="C295"/>
    <s v="P057"/>
    <x v="11"/>
    <x v="3"/>
    <n v="6"/>
    <n v="0.1"/>
    <n v="397240.2"/>
    <x v="145"/>
    <s v="Consumer"/>
    <x v="3"/>
    <n v="18283"/>
    <n v="287542.2"/>
    <x v="0"/>
    <s v="Yes"/>
    <s v="Express"/>
    <s v="Not Found"/>
    <s v="Standard"/>
    <x v="63"/>
    <n v="18500989"/>
  </r>
  <r>
    <s v="O01246"/>
    <s v="2025-03-16"/>
    <s v="C175"/>
    <s v="P053"/>
    <x v="4"/>
    <x v="2"/>
    <n v="10"/>
    <n v="0.15"/>
    <n v="705347"/>
    <x v="50"/>
    <s v="Consumer"/>
    <x v="3"/>
    <n v="44507"/>
    <n v="260277"/>
    <x v="7"/>
    <s v="No"/>
    <s v="Standard"/>
    <s v="Not Found"/>
    <s v="Standard"/>
    <x v="95"/>
    <n v="6291486"/>
  </r>
  <r>
    <s v="O01247"/>
    <s v="2025-07-18"/>
    <s v="C046"/>
    <s v="P084"/>
    <x v="17"/>
    <x v="0"/>
    <n v="8"/>
    <n v="0"/>
    <n v="1154832"/>
    <x v="215"/>
    <s v="Corporate"/>
    <x v="3"/>
    <n v="46035"/>
    <n v="786552"/>
    <x v="10"/>
    <s v="No"/>
    <s v="Standard"/>
    <s v="Not Found"/>
    <s v="High Value"/>
    <x v="35"/>
    <n v="10652665"/>
  </r>
  <r>
    <s v="O01248"/>
    <s v="2025-12-21"/>
    <s v="C017"/>
    <s v="P089"/>
    <x v="5"/>
    <x v="4"/>
    <n v="10"/>
    <n v="0"/>
    <n v="112020"/>
    <x v="65"/>
    <s v="SME"/>
    <x v="0"/>
    <n v="55764"/>
    <n v="-445620"/>
    <x v="4"/>
    <s v="No"/>
    <s v="Express"/>
    <s v="Not Found"/>
    <s v="Standard"/>
    <x v="27"/>
    <n v="11319839"/>
  </r>
  <r>
    <s v="O01249"/>
    <s v="2025-08-05"/>
    <s v="C275"/>
    <s v="P018"/>
    <x v="3"/>
    <x v="0"/>
    <n v="7"/>
    <n v="0.2"/>
    <n v="720048"/>
    <x v="62"/>
    <s v="SME"/>
    <x v="0"/>
    <n v="74501"/>
    <n v="198541"/>
    <x v="3"/>
    <s v="Yes"/>
    <s v="Express"/>
    <s v="Not Found"/>
    <s v="Standard"/>
    <x v="96"/>
    <n v="19619177"/>
  </r>
  <r>
    <s v="O01250"/>
    <s v="2025-05-06"/>
    <s v="C166"/>
    <s v="P053"/>
    <x v="6"/>
    <x v="2"/>
    <n v="9"/>
    <n v="0.15"/>
    <n v="109808.1"/>
    <x v="110"/>
    <s v="SME"/>
    <x v="3"/>
    <n v="44507"/>
    <n v="-290754.90000000002"/>
    <x v="0"/>
    <s v="No"/>
    <s v="Express"/>
    <s v="Not Found"/>
    <s v="Standard"/>
    <x v="95"/>
    <n v="17350666"/>
  </r>
  <r>
    <s v="O01251"/>
    <s v="2025-11-11"/>
    <s v="C258"/>
    <s v="P035"/>
    <x v="5"/>
    <x v="3"/>
    <n v="6"/>
    <n v="0"/>
    <n v="404406"/>
    <x v="241"/>
    <s v="Corporate"/>
    <x v="0"/>
    <n v="31758"/>
    <n v="213858"/>
    <x v="8"/>
    <s v="No"/>
    <s v="Pickup"/>
    <s v="Not Found"/>
    <s v="Standard"/>
    <x v="47"/>
    <n v="11319839"/>
  </r>
  <r>
    <s v="O01252"/>
    <s v="2025-01-31"/>
    <s v="C273"/>
    <s v="P098"/>
    <x v="13"/>
    <x v="1"/>
    <n v="7"/>
    <n v="0.05"/>
    <n v="602902.30000000005"/>
    <x v="248"/>
    <s v="Consumer"/>
    <x v="3"/>
    <n v="77841"/>
    <n v="58015.300000000047"/>
    <x v="6"/>
    <s v="No"/>
    <s v="Express"/>
    <s v="Not Found"/>
    <s v="Standard"/>
    <x v="53"/>
    <n v="5886694"/>
  </r>
  <r>
    <s v="O01253"/>
    <s v="2025-03-19"/>
    <s v="C225"/>
    <s v="P048"/>
    <x v="7"/>
    <x v="2"/>
    <n v="8"/>
    <n v="0.15"/>
    <n v="542524.4"/>
    <x v="79"/>
    <s v="SME"/>
    <x v="1"/>
    <n v="23271"/>
    <n v="356356.4"/>
    <x v="7"/>
    <s v="No"/>
    <s v="Pickup"/>
    <s v="Not Found"/>
    <s v="Standard"/>
    <x v="29"/>
    <n v="14265630"/>
  </r>
  <r>
    <s v="O01254"/>
    <s v="2025-03-24"/>
    <s v="C265"/>
    <s v="P035"/>
    <x v="6"/>
    <x v="3"/>
    <n v="8"/>
    <n v="0.2"/>
    <n v="330496"/>
    <x v="115"/>
    <s v="SME"/>
    <x v="0"/>
    <n v="31758"/>
    <n v="76432"/>
    <x v="7"/>
    <s v="No"/>
    <s v="Pickup"/>
    <s v="Not Found"/>
    <s v="Standard"/>
    <x v="47"/>
    <n v="17350666"/>
  </r>
  <r>
    <s v="O01255"/>
    <s v="2025-04-28"/>
    <s v="C133"/>
    <s v="P010"/>
    <x v="0"/>
    <x v="1"/>
    <n v="10"/>
    <n v="0.2"/>
    <n v="1134472"/>
    <x v="116"/>
    <s v="Corporate"/>
    <x v="1"/>
    <n v="13676"/>
    <n v="997712"/>
    <x v="1"/>
    <s v="No"/>
    <s v="Pickup"/>
    <s v="Not Found"/>
    <s v="High Value"/>
    <x v="88"/>
    <n v="11852878"/>
  </r>
  <r>
    <s v="O01256"/>
    <s v="2025-08-29"/>
    <s v="C192"/>
    <s v="P001"/>
    <x v="11"/>
    <x v="2"/>
    <n v="9"/>
    <n v="0.15"/>
    <n v="174779.55"/>
    <x v="102"/>
    <s v="Corporate"/>
    <x v="2"/>
    <n v="77766"/>
    <n v="-525114.44999999995"/>
    <x v="3"/>
    <s v="No"/>
    <s v="Standard"/>
    <s v="Not Found"/>
    <s v="Standard"/>
    <x v="87"/>
    <n v="18500989"/>
  </r>
  <r>
    <s v="O01257"/>
    <s v="2025-10-11"/>
    <s v="C092"/>
    <s v="P017"/>
    <x v="4"/>
    <x v="1"/>
    <n v="8"/>
    <n v="0.1"/>
    <n v="79617.600000000006"/>
    <x v="242"/>
    <s v="SME"/>
    <x v="2"/>
    <n v="33642"/>
    <n v="-189518.4"/>
    <x v="11"/>
    <s v="No"/>
    <s v="Express"/>
    <s v="Not Found"/>
    <s v="Standard"/>
    <x v="49"/>
    <n v="6291486"/>
  </r>
  <r>
    <s v="O01258"/>
    <s v="2025-10-18"/>
    <s v="C124"/>
    <s v="P028"/>
    <x v="17"/>
    <x v="4"/>
    <n v="4"/>
    <n v="0.1"/>
    <n v="435488.4"/>
    <x v="243"/>
    <s v="SME"/>
    <x v="1"/>
    <n v="35454"/>
    <n v="293672.40000000002"/>
    <x v="11"/>
    <s v="Yes"/>
    <s v="Pickup"/>
    <s v="Not Found"/>
    <s v="Standard"/>
    <x v="85"/>
    <n v="10652665"/>
  </r>
  <r>
    <s v="O01259"/>
    <s v="2025-11-10"/>
    <s v="C225"/>
    <s v="P040"/>
    <x v="3"/>
    <x v="1"/>
    <n v="8"/>
    <n v="0.2"/>
    <n v="379232"/>
    <x v="79"/>
    <s v="SME"/>
    <x v="1"/>
    <n v="63366"/>
    <n v="-127696"/>
    <x v="8"/>
    <s v="No"/>
    <s v="Pickup"/>
    <s v="Not Found"/>
    <s v="Standard"/>
    <x v="28"/>
    <n v="19619177"/>
  </r>
  <r>
    <s v="O01260"/>
    <s v="2025-05-01"/>
    <s v="C190"/>
    <s v="P080"/>
    <x v="4"/>
    <x v="4"/>
    <n v="4"/>
    <n v="0"/>
    <n v="192772"/>
    <x v="295"/>
    <s v="SME"/>
    <x v="2"/>
    <n v="32671"/>
    <n v="62088"/>
    <x v="0"/>
    <s v="No"/>
    <s v="Express"/>
    <s v="Not Found"/>
    <s v="Standard"/>
    <x v="26"/>
    <n v="6291486"/>
  </r>
  <r>
    <s v="O01261"/>
    <s v="2025-02-08"/>
    <s v="C093"/>
    <s v="P009"/>
    <x v="0"/>
    <x v="3"/>
    <n v="10"/>
    <n v="0.15"/>
    <n v="214591"/>
    <x v="247"/>
    <s v="SME"/>
    <x v="1"/>
    <n v="8587"/>
    <n v="128721"/>
    <x v="5"/>
    <s v="No"/>
    <s v="Pickup"/>
    <s v="Not Found"/>
    <s v="Standard"/>
    <x v="33"/>
    <n v="11852878"/>
  </r>
  <r>
    <s v="O01262"/>
    <s v="2025-07-25"/>
    <s v="C152"/>
    <s v="P040"/>
    <x v="8"/>
    <x v="1"/>
    <n v="3"/>
    <n v="0.1"/>
    <n v="403290.9"/>
    <x v="206"/>
    <s v="SME"/>
    <x v="1"/>
    <n v="63366"/>
    <n v="213192.90000000002"/>
    <x v="10"/>
    <s v="No"/>
    <s v="Standard"/>
    <s v="Not Found"/>
    <s v="Standard"/>
    <x v="28"/>
    <n v="19473459"/>
  </r>
  <r>
    <s v="O01263"/>
    <s v="2025-04-07"/>
    <s v="C162"/>
    <s v="P099"/>
    <x v="19"/>
    <x v="2"/>
    <n v="6"/>
    <n v="0.2"/>
    <n v="329491.20000000001"/>
    <x v="172"/>
    <s v="Consumer"/>
    <x v="0"/>
    <n v="11009"/>
    <n v="263437.2"/>
    <x v="1"/>
    <s v="No"/>
    <s v="Pickup"/>
    <s v="Not Found"/>
    <s v="Standard"/>
    <x v="90"/>
    <n v="19336654"/>
  </r>
  <r>
    <s v="O01264"/>
    <s v="2025-07-07"/>
    <s v="C233"/>
    <s v="P062"/>
    <x v="6"/>
    <x v="0"/>
    <n v="6"/>
    <n v="0.1"/>
    <n v="51181.2"/>
    <x v="105"/>
    <s v="SME"/>
    <x v="3"/>
    <n v="28606"/>
    <n v="-120454.8"/>
    <x v="10"/>
    <s v="No"/>
    <s v="Pickup"/>
    <s v="Not Found"/>
    <s v="Standard"/>
    <x v="50"/>
    <n v="17350666"/>
  </r>
  <r>
    <s v="O01265"/>
    <s v="2025-07-06"/>
    <s v="C201"/>
    <s v="P063"/>
    <x v="8"/>
    <x v="2"/>
    <n v="6"/>
    <n v="0.2"/>
    <n v="318585.59999999998"/>
    <x v="265"/>
    <s v="SME"/>
    <x v="0"/>
    <n v="37464"/>
    <n v="93801.599999999977"/>
    <x v="10"/>
    <s v="No"/>
    <s v="Pickup"/>
    <s v="Not Found"/>
    <s v="Standard"/>
    <x v="66"/>
    <n v="19473459"/>
  </r>
  <r>
    <s v="O01266"/>
    <s v="2025-03-13"/>
    <s v="C176"/>
    <s v="P019"/>
    <x v="18"/>
    <x v="0"/>
    <n v="3"/>
    <n v="0.1"/>
    <n v="50055.3"/>
    <x v="264"/>
    <s v="Corporate"/>
    <x v="0"/>
    <n v="72369"/>
    <n v="-167051.70000000001"/>
    <x v="7"/>
    <s v="No"/>
    <s v="Standard"/>
    <s v="Not Found"/>
    <s v="Standard"/>
    <x v="0"/>
    <n v="16246424"/>
  </r>
  <r>
    <s v="O01267"/>
    <s v="2025-01-22"/>
    <s v="C275"/>
    <s v="P040"/>
    <x v="17"/>
    <x v="4"/>
    <n v="1"/>
    <n v="0.2"/>
    <n v="6404.8"/>
    <x v="62"/>
    <s v="SME"/>
    <x v="1"/>
    <n v="63366"/>
    <n v="-56961.2"/>
    <x v="6"/>
    <s v="No"/>
    <s v="Standard"/>
    <s v="Not Found"/>
    <s v="Standard"/>
    <x v="28"/>
    <n v="10652665"/>
  </r>
  <r>
    <s v="O01268"/>
    <s v="2025-05-13"/>
    <s v="C186"/>
    <s v="P082"/>
    <x v="19"/>
    <x v="0"/>
    <n v="7"/>
    <n v="0.1"/>
    <n v="73048.5"/>
    <x v="225"/>
    <s v="Consumer"/>
    <x v="2"/>
    <n v="38053"/>
    <n v="-193322.5"/>
    <x v="0"/>
    <s v="Yes"/>
    <s v="Standard"/>
    <s v="Not Found"/>
    <s v="Standard"/>
    <x v="64"/>
    <n v="19336654"/>
  </r>
  <r>
    <s v="O01269"/>
    <s v="2025-05-05"/>
    <s v="C253"/>
    <s v="P077"/>
    <x v="14"/>
    <x v="2"/>
    <n v="4"/>
    <n v="0.1"/>
    <n v="298285.2"/>
    <x v="151"/>
    <s v="Corporate"/>
    <x v="3"/>
    <n v="9813"/>
    <n v="259033.2"/>
    <x v="0"/>
    <s v="No"/>
    <s v="Pickup"/>
    <s v="Not Found"/>
    <s v="Standard"/>
    <x v="98"/>
    <n v="16839910"/>
  </r>
  <r>
    <s v="O01270"/>
    <s v="2025-08-17"/>
    <s v="C022"/>
    <s v="P064"/>
    <x v="14"/>
    <x v="2"/>
    <n v="1"/>
    <n v="0.15"/>
    <n v="13328.85"/>
    <x v="131"/>
    <s v="Consumer"/>
    <x v="2"/>
    <n v="62348"/>
    <n v="-49019.15"/>
    <x v="3"/>
    <s v="No"/>
    <s v="Express"/>
    <s v="Not Found"/>
    <s v="Standard"/>
    <x v="34"/>
    <n v="16839910"/>
  </r>
  <r>
    <s v="O01271"/>
    <s v="2025-03-30"/>
    <s v="C300"/>
    <s v="P029"/>
    <x v="3"/>
    <x v="1"/>
    <n v="7"/>
    <n v="0.2"/>
    <n v="832871.2"/>
    <x v="126"/>
    <s v="SME"/>
    <x v="1"/>
    <n v="36044"/>
    <n v="580563.19999999995"/>
    <x v="7"/>
    <s v="No"/>
    <s v="Standard"/>
    <s v="Not Found"/>
    <s v="Standard"/>
    <x v="68"/>
    <n v="19619177"/>
  </r>
  <r>
    <s v="O01272"/>
    <s v="2025-04-15"/>
    <s v="C130"/>
    <s v="P003"/>
    <x v="8"/>
    <x v="2"/>
    <n v="7"/>
    <n v="0.2"/>
    <n v="564597.6"/>
    <x v="208"/>
    <s v="Consumer"/>
    <x v="0"/>
    <n v="44361"/>
    <n v="254070.59999999998"/>
    <x v="1"/>
    <s v="No"/>
    <s v="Standard"/>
    <s v="Not Found"/>
    <s v="Standard"/>
    <x v="92"/>
    <n v="19473459"/>
  </r>
  <r>
    <s v="O01273"/>
    <s v="2025-12-31"/>
    <s v="C032"/>
    <s v="P025"/>
    <x v="19"/>
    <x v="0"/>
    <n v="3"/>
    <n v="0.2"/>
    <n v="156184.79999999999"/>
    <x v="203"/>
    <s v="SME"/>
    <x v="2"/>
    <n v="41409"/>
    <n v="31957.799999999988"/>
    <x v="4"/>
    <s v="No"/>
    <s v="Express"/>
    <s v="Not Found"/>
    <s v="Standard"/>
    <x v="61"/>
    <n v="19336654"/>
  </r>
  <r>
    <s v="O01274"/>
    <s v="2025-03-17"/>
    <s v="C266"/>
    <s v="P029"/>
    <x v="17"/>
    <x v="2"/>
    <n v="7"/>
    <n v="0.2"/>
    <n v="666937.59999999998"/>
    <x v="174"/>
    <s v="SME"/>
    <x v="1"/>
    <n v="36044"/>
    <n v="414629.6"/>
    <x v="7"/>
    <s v="No"/>
    <s v="Pickup"/>
    <s v="Not Found"/>
    <s v="Standard"/>
    <x v="68"/>
    <n v="10652665"/>
  </r>
  <r>
    <s v="O01275"/>
    <s v="2025-06-12"/>
    <s v="C245"/>
    <s v="P039"/>
    <x v="11"/>
    <x v="3"/>
    <n v="8"/>
    <n v="0.15"/>
    <n v="993847.2"/>
    <x v="22"/>
    <s v="Corporate"/>
    <x v="0"/>
    <n v="34258"/>
    <n v="719783.2"/>
    <x v="9"/>
    <s v="No"/>
    <s v="Standard"/>
    <s v="Not Found"/>
    <s v="Standard"/>
    <x v="52"/>
    <n v="18500989"/>
  </r>
  <r>
    <s v="O01276"/>
    <s v="2025-12-28"/>
    <s v="C124"/>
    <s v="P059"/>
    <x v="4"/>
    <x v="4"/>
    <n v="9"/>
    <n v="0.1"/>
    <n v="193727.7"/>
    <x v="243"/>
    <s v="SME"/>
    <x v="2"/>
    <n v="78122"/>
    <n v="-509370.3"/>
    <x v="4"/>
    <s v="No"/>
    <s v="Standard"/>
    <s v="Not Found"/>
    <s v="Standard"/>
    <x v="21"/>
    <n v="6291486"/>
  </r>
  <r>
    <s v="O01277"/>
    <s v="2025-10-03"/>
    <s v="C191"/>
    <s v="P050"/>
    <x v="12"/>
    <x v="2"/>
    <n v="1"/>
    <n v="0"/>
    <n v="43706"/>
    <x v="21"/>
    <s v="SME"/>
    <x v="0"/>
    <n v="22542"/>
    <n v="21164"/>
    <x v="11"/>
    <s v="No"/>
    <s v="Standard"/>
    <s v="Not Found"/>
    <s v="Standard"/>
    <x v="39"/>
    <n v="8698154"/>
  </r>
  <r>
    <s v="O01278"/>
    <s v="2025-04-05"/>
    <s v="C043"/>
    <s v="P032"/>
    <x v="7"/>
    <x v="0"/>
    <n v="9"/>
    <n v="0.2"/>
    <n v="932983.2"/>
    <x v="237"/>
    <s v="Consumer"/>
    <x v="2"/>
    <n v="65463"/>
    <n v="343816.19999999995"/>
    <x v="1"/>
    <s v="Yes"/>
    <s v="Pickup"/>
    <s v="Not Found"/>
    <s v="Standard"/>
    <x v="15"/>
    <n v="14265630"/>
  </r>
  <r>
    <s v="O01279"/>
    <s v="2025-06-10"/>
    <s v="C281"/>
    <s v="P028"/>
    <x v="18"/>
    <x v="1"/>
    <n v="9"/>
    <n v="0"/>
    <n v="576819"/>
    <x v="209"/>
    <s v="Consumer"/>
    <x v="1"/>
    <n v="35454"/>
    <n v="257733"/>
    <x v="9"/>
    <s v="No"/>
    <s v="Express"/>
    <s v="Not Found"/>
    <s v="Standard"/>
    <x v="85"/>
    <n v="16246424"/>
  </r>
  <r>
    <s v="O01280"/>
    <s v="2025-03-03"/>
    <s v="C274"/>
    <s v="P054"/>
    <x v="18"/>
    <x v="4"/>
    <n v="7"/>
    <n v="0.05"/>
    <n v="269817.09999999998"/>
    <x v="207"/>
    <s v="Corporate"/>
    <x v="3"/>
    <n v="49623"/>
    <n v="-77543.900000000023"/>
    <x v="7"/>
    <s v="No"/>
    <s v="Pickup"/>
    <s v="Not Found"/>
    <s v="Standard"/>
    <x v="83"/>
    <n v="16246424"/>
  </r>
  <r>
    <s v="O01281"/>
    <s v="2025-12-05"/>
    <s v="C083"/>
    <s v="P052"/>
    <x v="3"/>
    <x v="3"/>
    <n v="5"/>
    <n v="0.2"/>
    <n v="548536"/>
    <x v="156"/>
    <s v="Consumer"/>
    <x v="2"/>
    <n v="15200"/>
    <n v="472536"/>
    <x v="4"/>
    <s v="Yes"/>
    <s v="Pickup"/>
    <s v="Not Found"/>
    <s v="Standard"/>
    <x v="41"/>
    <n v="19619177"/>
  </r>
  <r>
    <s v="O01282"/>
    <s v="2025-12-01"/>
    <s v="C137"/>
    <s v="P043"/>
    <x v="10"/>
    <x v="1"/>
    <n v="1"/>
    <n v="0.1"/>
    <n v="93333.6"/>
    <x v="175"/>
    <s v="Corporate"/>
    <x v="0"/>
    <n v="79600"/>
    <n v="13733.600000000006"/>
    <x v="4"/>
    <s v="No"/>
    <s v="Express"/>
    <s v="Not Found"/>
    <s v="Standard"/>
    <x v="14"/>
    <n v="8592536"/>
  </r>
  <r>
    <s v="O01283"/>
    <s v="2025-11-24"/>
    <s v="C074"/>
    <s v="P041"/>
    <x v="7"/>
    <x v="4"/>
    <n v="7"/>
    <n v="0.15"/>
    <n v="564547.9"/>
    <x v="179"/>
    <s v="Corporate"/>
    <x v="0"/>
    <n v="21756"/>
    <n v="412255.9"/>
    <x v="8"/>
    <s v="No"/>
    <s v="Pickup"/>
    <s v="Not Found"/>
    <s v="Standard"/>
    <x v="45"/>
    <n v="14265630"/>
  </r>
  <r>
    <s v="O01284"/>
    <s v="2025-07-03"/>
    <s v="C163"/>
    <s v="P066"/>
    <x v="12"/>
    <x v="1"/>
    <n v="2"/>
    <n v="0"/>
    <n v="134342"/>
    <x v="3"/>
    <s v="Corporate"/>
    <x v="0"/>
    <n v="51071"/>
    <n v="32200"/>
    <x v="10"/>
    <s v="No"/>
    <s v="Pickup"/>
    <s v="Not Found"/>
    <s v="Standard"/>
    <x v="97"/>
    <n v="8698154"/>
  </r>
  <r>
    <s v="O01285"/>
    <s v="2025-10-25"/>
    <s v="C262"/>
    <s v="P004"/>
    <x v="11"/>
    <x v="0"/>
    <n v="3"/>
    <n v="0"/>
    <n v="253236"/>
    <x v="120"/>
    <s v="Corporate"/>
    <x v="3"/>
    <n v="63926"/>
    <n v="61458"/>
    <x v="11"/>
    <s v="No"/>
    <s v="Standard"/>
    <s v="Not Found"/>
    <s v="Standard"/>
    <x v="5"/>
    <n v="18500989"/>
  </r>
  <r>
    <s v="O01286"/>
    <s v="2025-12-20"/>
    <s v="C055"/>
    <s v="P083"/>
    <x v="0"/>
    <x v="4"/>
    <n v="10"/>
    <n v="0.1"/>
    <n v="1131912"/>
    <x v="161"/>
    <s v="Corporate"/>
    <x v="3"/>
    <n v="73889"/>
    <n v="393022"/>
    <x v="4"/>
    <s v="No"/>
    <s v="Pickup"/>
    <s v="Not Found"/>
    <s v="High Value"/>
    <x v="58"/>
    <n v="11852878"/>
  </r>
  <r>
    <s v="O01287"/>
    <s v="2025-10-13"/>
    <s v="C160"/>
    <s v="P092"/>
    <x v="10"/>
    <x v="3"/>
    <n v="10"/>
    <n v="0.2"/>
    <n v="436432"/>
    <x v="223"/>
    <s v="Corporate"/>
    <x v="2"/>
    <n v="4229"/>
    <n v="394142"/>
    <x v="11"/>
    <s v="No"/>
    <s v="Express"/>
    <s v="Not Found"/>
    <s v="Standard"/>
    <x v="23"/>
    <n v="8592536"/>
  </r>
  <r>
    <s v="O01288"/>
    <s v="2025-10-03"/>
    <s v="C006"/>
    <s v="P040"/>
    <x v="19"/>
    <x v="0"/>
    <n v="10"/>
    <n v="0.1"/>
    <n v="1164789"/>
    <x v="269"/>
    <s v="Corporate"/>
    <x v="1"/>
    <n v="63366"/>
    <n v="531129"/>
    <x v="11"/>
    <s v="Yes"/>
    <s v="Pickup"/>
    <s v="Not Found"/>
    <s v="High Value"/>
    <x v="28"/>
    <n v="19336654"/>
  </r>
  <r>
    <s v="O01289"/>
    <s v="2025-11-25"/>
    <s v="C051"/>
    <s v="P026"/>
    <x v="7"/>
    <x v="1"/>
    <n v="3"/>
    <n v="0.2"/>
    <n v="127411.2"/>
    <x v="26"/>
    <s v="Consumer"/>
    <x v="2"/>
    <n v="7159"/>
    <n v="105934.2"/>
    <x v="8"/>
    <s v="No"/>
    <s v="Express"/>
    <s v="Not Found"/>
    <s v="Standard"/>
    <x v="11"/>
    <n v="14265630"/>
  </r>
  <r>
    <s v="O01290"/>
    <s v="2025-08-01"/>
    <s v="C064"/>
    <s v="P020"/>
    <x v="6"/>
    <x v="4"/>
    <n v="4"/>
    <n v="0.1"/>
    <n v="497264.4"/>
    <x v="132"/>
    <s v="Corporate"/>
    <x v="2"/>
    <n v="35035"/>
    <n v="357124.4"/>
    <x v="3"/>
    <s v="No"/>
    <s v="Express"/>
    <s v="Not Found"/>
    <s v="Standard"/>
    <x v="91"/>
    <n v="17350666"/>
  </r>
  <r>
    <s v="O01291"/>
    <s v="2025-03-31"/>
    <s v="C105"/>
    <s v="P070"/>
    <x v="11"/>
    <x v="3"/>
    <n v="3"/>
    <n v="0.2"/>
    <n v="321876"/>
    <x v="140"/>
    <s v="Consumer"/>
    <x v="1"/>
    <n v="66631"/>
    <n v="121983"/>
    <x v="7"/>
    <s v="No"/>
    <s v="Express"/>
    <s v="Not Found"/>
    <s v="Standard"/>
    <x v="20"/>
    <n v="18500989"/>
  </r>
  <r>
    <s v="O01292"/>
    <s v="2025-10-21"/>
    <s v="C150"/>
    <s v="P029"/>
    <x v="1"/>
    <x v="2"/>
    <n v="7"/>
    <n v="0.05"/>
    <n v="717003"/>
    <x v="68"/>
    <s v="SME"/>
    <x v="1"/>
    <n v="36044"/>
    <n v="464695"/>
    <x v="11"/>
    <s v="No"/>
    <s v="Pickup"/>
    <s v="Not Found"/>
    <s v="Standard"/>
    <x v="68"/>
    <n v="11347243"/>
  </r>
  <r>
    <s v="O01293"/>
    <s v="2025-10-27"/>
    <s v="C010"/>
    <s v="P039"/>
    <x v="8"/>
    <x v="4"/>
    <n v="9"/>
    <n v="0.2"/>
    <n v="1054720.8"/>
    <x v="204"/>
    <s v="SME"/>
    <x v="0"/>
    <n v="34258"/>
    <n v="746398.8"/>
    <x v="11"/>
    <s v="No"/>
    <s v="Standard"/>
    <s v="Not Found"/>
    <s v="High Value"/>
    <x v="52"/>
    <n v="19473459"/>
  </r>
  <r>
    <s v="O01294"/>
    <s v="2025-07-11"/>
    <s v="C077"/>
    <s v="P037"/>
    <x v="11"/>
    <x v="3"/>
    <n v="5"/>
    <n v="0.1"/>
    <n v="406404"/>
    <x v="32"/>
    <s v="Corporate"/>
    <x v="0"/>
    <n v="31369"/>
    <n v="249559"/>
    <x v="10"/>
    <s v="No"/>
    <s v="Standard"/>
    <s v="Not Found"/>
    <s v="Standard"/>
    <x v="72"/>
    <n v="18500989"/>
  </r>
  <r>
    <s v="O01295"/>
    <s v="2025-04-11"/>
    <s v="C027"/>
    <s v="P024"/>
    <x v="2"/>
    <x v="1"/>
    <n v="10"/>
    <n v="0"/>
    <n v="1011810"/>
    <x v="296"/>
    <s v="Consumer"/>
    <x v="3"/>
    <n v="20831"/>
    <n v="803500"/>
    <x v="1"/>
    <s v="No"/>
    <s v="Pickup"/>
    <s v="Not Found"/>
    <s v="High Value"/>
    <x v="16"/>
    <n v="7094914"/>
  </r>
  <r>
    <s v="O01296"/>
    <s v="2025-02-27"/>
    <s v="C080"/>
    <s v="P048"/>
    <x v="7"/>
    <x v="2"/>
    <n v="7"/>
    <n v="0"/>
    <n v="954940"/>
    <x v="245"/>
    <s v="SME"/>
    <x v="1"/>
    <n v="23271"/>
    <n v="792043"/>
    <x v="5"/>
    <s v="Yes"/>
    <s v="Pickup"/>
    <s v="Not Found"/>
    <s v="Standard"/>
    <x v="29"/>
    <n v="14265630"/>
  </r>
  <r>
    <s v="O01297"/>
    <s v="2025-03-02"/>
    <s v="C268"/>
    <s v="P023"/>
    <x v="5"/>
    <x v="2"/>
    <n v="6"/>
    <n v="0.2"/>
    <n v="414566.40000000002"/>
    <x v="38"/>
    <s v="Consumer"/>
    <x v="0"/>
    <n v="10664"/>
    <n v="350582.4"/>
    <x v="7"/>
    <s v="No"/>
    <s v="Standard"/>
    <s v="Not Found"/>
    <s v="Standard"/>
    <x v="18"/>
    <n v="11319839"/>
  </r>
  <r>
    <s v="O01298"/>
    <s v="2025-03-03"/>
    <s v="C263"/>
    <s v="P048"/>
    <x v="12"/>
    <x v="3"/>
    <n v="2"/>
    <n v="0.1"/>
    <n v="121748.4"/>
    <x v="25"/>
    <s v="Corporate"/>
    <x v="1"/>
    <n v="23271"/>
    <n v="75206.399999999994"/>
    <x v="7"/>
    <s v="No"/>
    <s v="Express"/>
    <s v="Not Found"/>
    <s v="Standard"/>
    <x v="29"/>
    <n v="8698154"/>
  </r>
  <r>
    <s v="O01299"/>
    <s v="2025-03-14"/>
    <s v="C241"/>
    <s v="P098"/>
    <x v="12"/>
    <x v="0"/>
    <n v="7"/>
    <n v="0.15"/>
    <n v="539546"/>
    <x v="285"/>
    <s v="Consumer"/>
    <x v="3"/>
    <n v="77841"/>
    <n v="-5341"/>
    <x v="7"/>
    <s v="Yes"/>
    <s v="Express"/>
    <s v="Not Found"/>
    <s v="Standard"/>
    <x v="53"/>
    <n v="8698154"/>
  </r>
  <r>
    <s v="O01300"/>
    <s v="2025-03-18"/>
    <s v="C099"/>
    <s v="P007"/>
    <x v="9"/>
    <x v="0"/>
    <n v="6"/>
    <n v="0.1"/>
    <n v="380246.4"/>
    <x v="39"/>
    <s v="Consumer"/>
    <x v="2"/>
    <n v="6817"/>
    <n v="339344.4"/>
    <x v="7"/>
    <s v="No"/>
    <s v="Express"/>
    <s v="Not Found"/>
    <s v="Standard"/>
    <x v="30"/>
    <n v="7254801"/>
  </r>
  <r>
    <s v="O01301"/>
    <s v="2025-03-21"/>
    <s v="C039"/>
    <s v="P036"/>
    <x v="3"/>
    <x v="3"/>
    <n v="1"/>
    <n v="0.2"/>
    <n v="25115.200000000001"/>
    <x v="194"/>
    <s v="Corporate"/>
    <x v="0"/>
    <n v="69526"/>
    <n v="-44410.8"/>
    <x v="7"/>
    <s v="No"/>
    <s v="Pickup"/>
    <s v="Not Found"/>
    <s v="Standard"/>
    <x v="70"/>
    <n v="19619177"/>
  </r>
  <r>
    <s v="O01302"/>
    <s v="2025-06-18"/>
    <s v="C025"/>
    <s v="P054"/>
    <x v="9"/>
    <x v="0"/>
    <n v="1"/>
    <n v="0.05"/>
    <n v="109815.25"/>
    <x v="42"/>
    <s v="Corporate"/>
    <x v="3"/>
    <n v="49623"/>
    <n v="60192.25"/>
    <x v="9"/>
    <s v="No"/>
    <s v="Express"/>
    <s v="Not Found"/>
    <s v="Standard"/>
    <x v="83"/>
    <n v="7254801"/>
  </r>
  <r>
    <s v="O01303"/>
    <s v="2025-01-01"/>
    <s v="C237"/>
    <s v="P070"/>
    <x v="13"/>
    <x v="4"/>
    <n v="3"/>
    <n v="0.15"/>
    <n v="280413.3"/>
    <x v="24"/>
    <s v="Consumer"/>
    <x v="1"/>
    <n v="66631"/>
    <n v="80520.299999999988"/>
    <x v="6"/>
    <s v="Yes"/>
    <s v="Pickup"/>
    <s v="Not Found"/>
    <s v="Standard"/>
    <x v="20"/>
    <n v="5886694"/>
  </r>
  <r>
    <s v="O01304"/>
    <s v="2025-09-26"/>
    <s v="C074"/>
    <s v="P040"/>
    <x v="10"/>
    <x v="2"/>
    <n v="6"/>
    <n v="0.05"/>
    <n v="421047.6"/>
    <x v="179"/>
    <s v="Corporate"/>
    <x v="1"/>
    <n v="63366"/>
    <n v="40851.599999999977"/>
    <x v="2"/>
    <s v="No"/>
    <s v="Standard"/>
    <s v="Not Found"/>
    <s v="Standard"/>
    <x v="28"/>
    <n v="8592536"/>
  </r>
  <r>
    <s v="O01305"/>
    <s v="2025-11-17"/>
    <s v="C152"/>
    <s v="P005"/>
    <x v="10"/>
    <x v="2"/>
    <n v="10"/>
    <n v="0"/>
    <n v="503410"/>
    <x v="206"/>
    <s v="SME"/>
    <x v="0"/>
    <n v="3310"/>
    <n v="470310"/>
    <x v="8"/>
    <s v="No"/>
    <s v="Pickup"/>
    <s v="Not Found"/>
    <s v="Standard"/>
    <x v="77"/>
    <n v="8592536"/>
  </r>
  <r>
    <s v="O01306"/>
    <s v="2025-03-09"/>
    <s v="C154"/>
    <s v="P004"/>
    <x v="1"/>
    <x v="4"/>
    <n v="9"/>
    <n v="0.15"/>
    <n v="971083.35"/>
    <x v="58"/>
    <s v="Consumer"/>
    <x v="3"/>
    <n v="63926"/>
    <n v="395749.35"/>
    <x v="7"/>
    <s v="No"/>
    <s v="Express"/>
    <s v="Not Found"/>
    <s v="Standard"/>
    <x v="5"/>
    <n v="11347243"/>
  </r>
  <r>
    <s v="O01307"/>
    <s v="2025-10-16"/>
    <s v="C033"/>
    <s v="P080"/>
    <x v="5"/>
    <x v="3"/>
    <n v="2"/>
    <n v="0.2"/>
    <n v="168238.4"/>
    <x v="23"/>
    <s v="Corporate"/>
    <x v="2"/>
    <n v="32671"/>
    <n v="102896.4"/>
    <x v="11"/>
    <s v="No"/>
    <s v="Standard"/>
    <s v="Not Found"/>
    <s v="Standard"/>
    <x v="26"/>
    <n v="11319839"/>
  </r>
  <r>
    <s v="O01308"/>
    <s v="2025-09-16"/>
    <s v="C063"/>
    <s v="P064"/>
    <x v="17"/>
    <x v="1"/>
    <n v="7"/>
    <n v="0"/>
    <n v="524188"/>
    <x v="266"/>
    <s v="Corporate"/>
    <x v="2"/>
    <n v="62348"/>
    <n v="87752"/>
    <x v="2"/>
    <s v="No"/>
    <s v="Pickup"/>
    <s v="Not Found"/>
    <s v="Standard"/>
    <x v="34"/>
    <n v="10652665"/>
  </r>
  <r>
    <s v="O01309"/>
    <s v="2025-01-05"/>
    <s v="C005"/>
    <s v="P086"/>
    <x v="3"/>
    <x v="1"/>
    <n v="3"/>
    <n v="0"/>
    <n v="151059"/>
    <x v="180"/>
    <s v="Corporate"/>
    <x v="1"/>
    <n v="41456"/>
    <n v="26691"/>
    <x v="6"/>
    <s v="Yes"/>
    <s v="Express"/>
    <s v="Not Found"/>
    <s v="Standard"/>
    <x v="44"/>
    <n v="19619177"/>
  </r>
  <r>
    <s v="O01310"/>
    <s v="2025-11-22"/>
    <s v="C186"/>
    <s v="P017"/>
    <x v="0"/>
    <x v="4"/>
    <n v="2"/>
    <n v="0.1"/>
    <n v="15444"/>
    <x v="225"/>
    <s v="Consumer"/>
    <x v="2"/>
    <n v="33642"/>
    <n v="-51840"/>
    <x v="8"/>
    <s v="No"/>
    <s v="Express"/>
    <s v="Not Found"/>
    <s v="Standard"/>
    <x v="49"/>
    <n v="11852878"/>
  </r>
  <r>
    <s v="O01311"/>
    <s v="2025-03-06"/>
    <s v="C068"/>
    <s v="P033"/>
    <x v="3"/>
    <x v="0"/>
    <n v="8"/>
    <n v="0.05"/>
    <n v="932922.8"/>
    <x v="74"/>
    <s v="Consumer"/>
    <x v="0"/>
    <n v="47272"/>
    <n v="554746.80000000005"/>
    <x v="7"/>
    <s v="No"/>
    <s v="Express"/>
    <s v="Not Found"/>
    <s v="Standard"/>
    <x v="37"/>
    <n v="19619177"/>
  </r>
  <r>
    <s v="O01312"/>
    <s v="2025-12-07"/>
    <s v="C102"/>
    <s v="P006"/>
    <x v="7"/>
    <x v="3"/>
    <n v="10"/>
    <n v="0.1"/>
    <n v="571320"/>
    <x v="49"/>
    <s v="Consumer"/>
    <x v="0"/>
    <n v="53604"/>
    <n v="35280"/>
    <x v="4"/>
    <s v="No"/>
    <s v="Standard"/>
    <s v="Not Found"/>
    <s v="Standard"/>
    <x v="24"/>
    <n v="14265630"/>
  </r>
  <r>
    <s v="O01313"/>
    <s v="2025-11-01"/>
    <s v="C089"/>
    <s v="P008"/>
    <x v="5"/>
    <x v="4"/>
    <n v="5"/>
    <n v="0.05"/>
    <n v="157605"/>
    <x v="244"/>
    <s v="Consumer"/>
    <x v="0"/>
    <n v="10109"/>
    <n v="107060"/>
    <x v="8"/>
    <s v="No"/>
    <s v="Express"/>
    <s v="Not Found"/>
    <s v="Standard"/>
    <x v="55"/>
    <n v="11319839"/>
  </r>
  <r>
    <s v="O01314"/>
    <s v="2025-03-27"/>
    <s v="C265"/>
    <s v="P029"/>
    <x v="2"/>
    <x v="2"/>
    <n v="10"/>
    <n v="0.1"/>
    <n v="149886"/>
    <x v="115"/>
    <s v="SME"/>
    <x v="1"/>
    <n v="36044"/>
    <n v="-210554"/>
    <x v="7"/>
    <s v="No"/>
    <s v="Standard"/>
    <s v="Not Found"/>
    <s v="Standard"/>
    <x v="68"/>
    <n v="7094914"/>
  </r>
  <r>
    <s v="O01315"/>
    <s v="2025-10-29"/>
    <s v="C227"/>
    <s v="P092"/>
    <x v="13"/>
    <x v="0"/>
    <n v="4"/>
    <n v="0"/>
    <n v="515636"/>
    <x v="9"/>
    <s v="Consumer"/>
    <x v="2"/>
    <n v="4229"/>
    <n v="498720"/>
    <x v="11"/>
    <s v="No"/>
    <s v="Standard"/>
    <s v="Not Found"/>
    <s v="Standard"/>
    <x v="23"/>
    <n v="5886694"/>
  </r>
  <r>
    <s v="O01316"/>
    <s v="2025-09-22"/>
    <s v="C153"/>
    <s v="P099"/>
    <x v="18"/>
    <x v="1"/>
    <n v="3"/>
    <n v="0"/>
    <n v="50223"/>
    <x v="188"/>
    <s v="SME"/>
    <x v="0"/>
    <n v="11009"/>
    <n v="17196"/>
    <x v="2"/>
    <s v="No"/>
    <s v="Express"/>
    <s v="Not Found"/>
    <s v="Standard"/>
    <x v="90"/>
    <n v="16246424"/>
  </r>
  <r>
    <s v="O01317"/>
    <s v="2025-10-12"/>
    <s v="C298"/>
    <s v="P018"/>
    <x v="11"/>
    <x v="0"/>
    <n v="8"/>
    <n v="0.1"/>
    <n v="80071.199999999997"/>
    <x v="250"/>
    <s v="Corporate"/>
    <x v="0"/>
    <n v="74501"/>
    <n v="-515936.8"/>
    <x v="11"/>
    <s v="Yes"/>
    <s v="Express"/>
    <s v="Not Found"/>
    <s v="Standard"/>
    <x v="96"/>
    <n v="18500989"/>
  </r>
  <r>
    <s v="O01318"/>
    <s v="2025-11-15"/>
    <s v="C193"/>
    <s v="P075"/>
    <x v="1"/>
    <x v="0"/>
    <n v="6"/>
    <n v="0"/>
    <n v="187518"/>
    <x v="202"/>
    <s v="Corporate"/>
    <x v="0"/>
    <n v="48118"/>
    <n v="-101190"/>
    <x v="8"/>
    <s v="No"/>
    <s v="Standard"/>
    <s v="Not Found"/>
    <s v="Standard"/>
    <x v="51"/>
    <n v="11347243"/>
  </r>
  <r>
    <s v="O01319"/>
    <s v="2025-05-21"/>
    <s v="C281"/>
    <s v="P041"/>
    <x v="1"/>
    <x v="2"/>
    <n v="6"/>
    <n v="0.15"/>
    <n v="446612.1"/>
    <x v="209"/>
    <s v="Consumer"/>
    <x v="0"/>
    <n v="21756"/>
    <n v="316076.09999999998"/>
    <x v="0"/>
    <s v="No"/>
    <s v="Pickup"/>
    <s v="Not Found"/>
    <s v="Standard"/>
    <x v="45"/>
    <n v="11347243"/>
  </r>
  <r>
    <s v="O01320"/>
    <s v="2025-10-09"/>
    <s v="C007"/>
    <s v="P073"/>
    <x v="0"/>
    <x v="0"/>
    <n v="1"/>
    <n v="0.15"/>
    <n v="113254"/>
    <x v="228"/>
    <s v="SME"/>
    <x v="0"/>
    <n v="48520"/>
    <n v="64734"/>
    <x v="11"/>
    <s v="No"/>
    <s v="Express"/>
    <s v="Not Found"/>
    <s v="Standard"/>
    <x v="99"/>
    <n v="11852878"/>
  </r>
  <r>
    <s v="O01321"/>
    <s v="2025-07-21"/>
    <s v="C057"/>
    <s v="P024"/>
    <x v="0"/>
    <x v="2"/>
    <n v="5"/>
    <n v="0.05"/>
    <n v="199452.5"/>
    <x v="249"/>
    <s v="SME"/>
    <x v="3"/>
    <n v="20831"/>
    <n v="95297.5"/>
    <x v="10"/>
    <s v="No"/>
    <s v="Express"/>
    <s v="Not Found"/>
    <s v="Standard"/>
    <x v="16"/>
    <n v="11852878"/>
  </r>
  <r>
    <s v="O01322"/>
    <s v="2025-10-06"/>
    <s v="C163"/>
    <s v="P076"/>
    <x v="2"/>
    <x v="3"/>
    <n v="2"/>
    <n v="0.2"/>
    <n v="210548.8"/>
    <x v="3"/>
    <s v="Corporate"/>
    <x v="2"/>
    <n v="26666"/>
    <n v="157216.79999999999"/>
    <x v="11"/>
    <s v="No"/>
    <s v="Pickup"/>
    <s v="Not Found"/>
    <s v="Standard"/>
    <x v="25"/>
    <n v="7094914"/>
  </r>
  <r>
    <s v="O01323"/>
    <s v="2025-07-21"/>
    <s v="C006"/>
    <s v="P013"/>
    <x v="0"/>
    <x v="2"/>
    <n v="7"/>
    <n v="0.05"/>
    <n v="630147.35"/>
    <x v="269"/>
    <s v="Corporate"/>
    <x v="0"/>
    <n v="27039"/>
    <n v="440874.35"/>
    <x v="10"/>
    <s v="No"/>
    <s v="Express"/>
    <s v="Not Found"/>
    <s v="Standard"/>
    <x v="54"/>
    <n v="11852878"/>
  </r>
  <r>
    <s v="O01324"/>
    <s v="2025-03-06"/>
    <s v="C082"/>
    <s v="P032"/>
    <x v="5"/>
    <x v="2"/>
    <n v="9"/>
    <n v="0"/>
    <n v="472464"/>
    <x v="43"/>
    <s v="Consumer"/>
    <x v="2"/>
    <n v="65463"/>
    <n v="-116703"/>
    <x v="7"/>
    <s v="No"/>
    <s v="Pickup"/>
    <s v="Not Found"/>
    <s v="Standard"/>
    <x v="15"/>
    <n v="11319839"/>
  </r>
  <r>
    <s v="O01325"/>
    <s v="2025-10-21"/>
    <s v="C240"/>
    <s v="P065"/>
    <x v="10"/>
    <x v="0"/>
    <n v="3"/>
    <n v="0.1"/>
    <n v="206825.4"/>
    <x v="28"/>
    <s v="Corporate"/>
    <x v="3"/>
    <n v="61777"/>
    <n v="21494.399999999994"/>
    <x v="11"/>
    <s v="No"/>
    <s v="Standard"/>
    <s v="Not Found"/>
    <s v="Standard"/>
    <x v="65"/>
    <n v="8592536"/>
  </r>
  <r>
    <s v="O01326"/>
    <s v="2025-12-15"/>
    <s v="C139"/>
    <s v="P051"/>
    <x v="0"/>
    <x v="2"/>
    <n v="5"/>
    <n v="0"/>
    <n v="590920"/>
    <x v="176"/>
    <s v="Consumer"/>
    <x v="2"/>
    <n v="71372"/>
    <n v="234060"/>
    <x v="4"/>
    <s v="No"/>
    <s v="Standard"/>
    <s v="Not Found"/>
    <s v="Standard"/>
    <x v="7"/>
    <n v="11852878"/>
  </r>
  <r>
    <s v="O01327"/>
    <s v="2025-12-02"/>
    <s v="C134"/>
    <s v="P071"/>
    <x v="14"/>
    <x v="4"/>
    <n v="1"/>
    <n v="0"/>
    <n v="94922"/>
    <x v="182"/>
    <s v="Consumer"/>
    <x v="1"/>
    <n v="44535"/>
    <n v="50387"/>
    <x v="4"/>
    <s v="No"/>
    <s v="Standard"/>
    <s v="Not Found"/>
    <s v="Standard"/>
    <x v="32"/>
    <n v="16839910"/>
  </r>
  <r>
    <s v="O01328"/>
    <s v="2025-02-09"/>
    <s v="C172"/>
    <s v="P035"/>
    <x v="19"/>
    <x v="0"/>
    <n v="8"/>
    <n v="0"/>
    <n v="698176"/>
    <x v="46"/>
    <s v="SME"/>
    <x v="0"/>
    <n v="31758"/>
    <n v="444112"/>
    <x v="5"/>
    <s v="No"/>
    <s v="Express"/>
    <s v="Not Found"/>
    <s v="Standard"/>
    <x v="47"/>
    <n v="19336654"/>
  </r>
  <r>
    <s v="O01329"/>
    <s v="2025-01-19"/>
    <s v="C011"/>
    <s v="P076"/>
    <x v="7"/>
    <x v="3"/>
    <n v="10"/>
    <n v="0.15"/>
    <n v="480581.5"/>
    <x v="85"/>
    <s v="SME"/>
    <x v="2"/>
    <n v="26666"/>
    <n v="213921.5"/>
    <x v="6"/>
    <s v="No"/>
    <s v="Express"/>
    <s v="Not Found"/>
    <s v="Standard"/>
    <x v="25"/>
    <n v="14265630"/>
  </r>
  <r>
    <s v="O01330"/>
    <s v="2025-02-19"/>
    <s v="C235"/>
    <s v="P083"/>
    <x v="1"/>
    <x v="4"/>
    <n v="8"/>
    <n v="0.05"/>
    <n v="474126"/>
    <x v="190"/>
    <s v="Consumer"/>
    <x v="3"/>
    <n v="73889"/>
    <n v="-116986"/>
    <x v="5"/>
    <s v="No"/>
    <s v="Express"/>
    <s v="Not Found"/>
    <s v="Standard"/>
    <x v="58"/>
    <n v="11347243"/>
  </r>
  <r>
    <s v="O01331"/>
    <s v="2025-01-04"/>
    <s v="C025"/>
    <s v="P005"/>
    <x v="2"/>
    <x v="1"/>
    <n v="1"/>
    <n v="0.15"/>
    <n v="116169.5"/>
    <x v="42"/>
    <s v="Corporate"/>
    <x v="0"/>
    <n v="3310"/>
    <n v="112859.5"/>
    <x v="6"/>
    <s v="No"/>
    <s v="Standard"/>
    <s v="Not Found"/>
    <s v="Standard"/>
    <x v="77"/>
    <n v="7094914"/>
  </r>
  <r>
    <s v="O01332"/>
    <s v="2025-06-25"/>
    <s v="C020"/>
    <s v="P051"/>
    <x v="19"/>
    <x v="3"/>
    <n v="7"/>
    <n v="0.05"/>
    <n v="685761.3"/>
    <x v="167"/>
    <s v="SME"/>
    <x v="2"/>
    <n v="71372"/>
    <n v="186157.30000000005"/>
    <x v="9"/>
    <s v="No"/>
    <s v="Express"/>
    <s v="Not Found"/>
    <s v="Standard"/>
    <x v="7"/>
    <n v="19336654"/>
  </r>
  <r>
    <s v="O01333"/>
    <s v="2025-07-17"/>
    <s v="C015"/>
    <s v="P089"/>
    <x v="6"/>
    <x v="2"/>
    <n v="7"/>
    <n v="0.15"/>
    <n v="214253.55"/>
    <x v="54"/>
    <s v="Consumer"/>
    <x v="0"/>
    <n v="55764"/>
    <n v="-176094.45"/>
    <x v="10"/>
    <s v="No"/>
    <s v="Standard"/>
    <s v="Not Found"/>
    <s v="Standard"/>
    <x v="27"/>
    <n v="17350666"/>
  </r>
  <r>
    <s v="O01334"/>
    <s v="2025-10-11"/>
    <s v="C178"/>
    <s v="P047"/>
    <x v="9"/>
    <x v="2"/>
    <n v="2"/>
    <n v="0.15"/>
    <n v="141786.79999999999"/>
    <x v="154"/>
    <s v="Consumer"/>
    <x v="2"/>
    <n v="23348"/>
    <n v="95090.799999999988"/>
    <x v="11"/>
    <s v="No"/>
    <s v="Standard"/>
    <s v="Not Found"/>
    <s v="Standard"/>
    <x v="8"/>
    <n v="7254801"/>
  </r>
  <r>
    <s v="O01335"/>
    <s v="2025-06-07"/>
    <s v="C037"/>
    <s v="P027"/>
    <x v="8"/>
    <x v="2"/>
    <n v="9"/>
    <n v="0.1"/>
    <n v="488235.6"/>
    <x v="17"/>
    <s v="Consumer"/>
    <x v="1"/>
    <n v="13474"/>
    <n v="366969.59999999998"/>
    <x v="9"/>
    <s v="No"/>
    <s v="Express"/>
    <s v="Not Found"/>
    <s v="Standard"/>
    <x v="67"/>
    <n v="19473459"/>
  </r>
  <r>
    <s v="O01336"/>
    <s v="2025-10-30"/>
    <s v="C081"/>
    <s v="P062"/>
    <x v="16"/>
    <x v="1"/>
    <n v="4"/>
    <n v="0.05"/>
    <n v="547811.80000000005"/>
    <x v="91"/>
    <s v="SME"/>
    <x v="3"/>
    <n v="28606"/>
    <n v="433387.80000000005"/>
    <x v="11"/>
    <s v="No"/>
    <s v="Express"/>
    <s v="Not Found"/>
    <s v="Standard"/>
    <x v="50"/>
    <n v="19562258"/>
  </r>
  <r>
    <s v="O01337"/>
    <s v="2025-06-02"/>
    <s v="C290"/>
    <s v="P077"/>
    <x v="14"/>
    <x v="3"/>
    <n v="5"/>
    <n v="0.1"/>
    <n v="568093.5"/>
    <x v="149"/>
    <s v="Consumer"/>
    <x v="3"/>
    <n v="9813"/>
    <n v="519028.5"/>
    <x v="9"/>
    <s v="No"/>
    <s v="Express"/>
    <s v="Not Found"/>
    <s v="Standard"/>
    <x v="98"/>
    <n v="16839910"/>
  </r>
  <r>
    <s v="O01338"/>
    <s v="2025-06-22"/>
    <s v="C118"/>
    <s v="P089"/>
    <x v="1"/>
    <x v="2"/>
    <n v="4"/>
    <n v="0.1"/>
    <n v="138855.6"/>
    <x v="81"/>
    <s v="Corporate"/>
    <x v="0"/>
    <n v="55764"/>
    <n v="-84200.4"/>
    <x v="9"/>
    <s v="Yes"/>
    <s v="Standard"/>
    <s v="Not Found"/>
    <s v="Standard"/>
    <x v="27"/>
    <n v="11347243"/>
  </r>
  <r>
    <s v="O01339"/>
    <s v="2025-12-08"/>
    <s v="C279"/>
    <s v="P097"/>
    <x v="8"/>
    <x v="1"/>
    <n v="3"/>
    <n v="0"/>
    <n v="362892"/>
    <x v="159"/>
    <s v="SME"/>
    <x v="1"/>
    <n v="67500"/>
    <n v="160392"/>
    <x v="4"/>
    <s v="Yes"/>
    <s v="Pickup"/>
    <s v="Not Found"/>
    <s v="Standard"/>
    <x v="84"/>
    <n v="19473459"/>
  </r>
  <r>
    <s v="O01340"/>
    <s v="2025-01-24"/>
    <s v="C183"/>
    <s v="P017"/>
    <x v="3"/>
    <x v="3"/>
    <n v="1"/>
    <n v="0.2"/>
    <n v="74545.600000000006"/>
    <x v="60"/>
    <s v="Consumer"/>
    <x v="2"/>
    <n v="33642"/>
    <n v="40903.600000000006"/>
    <x v="6"/>
    <s v="No"/>
    <s v="Express"/>
    <s v="Not Found"/>
    <s v="Standard"/>
    <x v="49"/>
    <n v="19619177"/>
  </r>
  <r>
    <s v="O01341"/>
    <s v="2025-11-27"/>
    <s v="C068"/>
    <s v="P066"/>
    <x v="11"/>
    <x v="2"/>
    <n v="9"/>
    <n v="0.05"/>
    <n v="1118793.1499999999"/>
    <x v="74"/>
    <s v="Consumer"/>
    <x v="0"/>
    <n v="51071"/>
    <n v="659154.14999999991"/>
    <x v="8"/>
    <s v="No"/>
    <s v="Standard"/>
    <s v="Not Found"/>
    <s v="High Value"/>
    <x v="97"/>
    <n v="18500989"/>
  </r>
  <r>
    <s v="O01342"/>
    <s v="2025-09-25"/>
    <s v="C186"/>
    <s v="P032"/>
    <x v="7"/>
    <x v="1"/>
    <n v="5"/>
    <n v="0.1"/>
    <n v="65934"/>
    <x v="225"/>
    <s v="Consumer"/>
    <x v="2"/>
    <n v="65463"/>
    <n v="-261381"/>
    <x v="2"/>
    <s v="No"/>
    <s v="Express"/>
    <s v="Not Found"/>
    <s v="Standard"/>
    <x v="15"/>
    <n v="14265630"/>
  </r>
  <r>
    <s v="O01343"/>
    <s v="2025-05-01"/>
    <s v="C218"/>
    <s v="P044"/>
    <x v="2"/>
    <x v="0"/>
    <n v="9"/>
    <n v="0.1"/>
    <n v="431487"/>
    <x v="199"/>
    <s v="SME"/>
    <x v="3"/>
    <n v="44099"/>
    <n v="34596"/>
    <x v="0"/>
    <s v="No"/>
    <s v="Pickup"/>
    <s v="Not Found"/>
    <s v="Standard"/>
    <x v="38"/>
    <n v="7094914"/>
  </r>
  <r>
    <s v="O01344"/>
    <s v="2025-01-01"/>
    <s v="C107"/>
    <s v="P097"/>
    <x v="8"/>
    <x v="1"/>
    <n v="6"/>
    <n v="0"/>
    <n v="364014"/>
    <x v="88"/>
    <s v="SME"/>
    <x v="1"/>
    <n v="67500"/>
    <n v="-40986"/>
    <x v="6"/>
    <s v="No"/>
    <s v="Express"/>
    <s v="Not Found"/>
    <s v="Standard"/>
    <x v="84"/>
    <n v="19473459"/>
  </r>
  <r>
    <s v="O01345"/>
    <s v="2025-10-25"/>
    <s v="C022"/>
    <s v="P077"/>
    <x v="8"/>
    <x v="4"/>
    <n v="10"/>
    <n v="0.15"/>
    <n v="742619.5"/>
    <x v="131"/>
    <s v="Consumer"/>
    <x v="3"/>
    <n v="9813"/>
    <n v="644489.5"/>
    <x v="11"/>
    <s v="Yes"/>
    <s v="Pickup"/>
    <s v="Not Found"/>
    <s v="Standard"/>
    <x v="98"/>
    <n v="19473459"/>
  </r>
  <r>
    <s v="O01346"/>
    <s v="2025-12-28"/>
    <s v="C036"/>
    <s v="P096"/>
    <x v="7"/>
    <x v="2"/>
    <n v="2"/>
    <n v="0.05"/>
    <n v="39176.1"/>
    <x v="260"/>
    <s v="SME"/>
    <x v="1"/>
    <n v="12227"/>
    <n v="14722.099999999999"/>
    <x v="4"/>
    <s v="No"/>
    <s v="Express"/>
    <s v="Not Found"/>
    <s v="Standard"/>
    <x v="46"/>
    <n v="14265630"/>
  </r>
  <r>
    <s v="O01347"/>
    <s v="2025-04-04"/>
    <s v="C065"/>
    <s v="P090"/>
    <x v="19"/>
    <x v="2"/>
    <n v="1"/>
    <n v="0.05"/>
    <n v="76302.100000000006"/>
    <x v="130"/>
    <s v="Corporate"/>
    <x v="1"/>
    <n v="24518"/>
    <n v="51784.100000000006"/>
    <x v="1"/>
    <s v="No"/>
    <s v="Express"/>
    <s v="Not Found"/>
    <s v="Standard"/>
    <x v="4"/>
    <n v="19336654"/>
  </r>
  <r>
    <s v="O01348"/>
    <s v="2025-01-07"/>
    <s v="C157"/>
    <s v="P098"/>
    <x v="2"/>
    <x v="2"/>
    <n v="1"/>
    <n v="0"/>
    <n v="10319"/>
    <x v="150"/>
    <s v="Corporate"/>
    <x v="3"/>
    <n v="77841"/>
    <n v="-67522"/>
    <x v="6"/>
    <s v="Yes"/>
    <s v="Express"/>
    <s v="Not Found"/>
    <s v="Standard"/>
    <x v="53"/>
    <n v="7094914"/>
  </r>
  <r>
    <s v="O01349"/>
    <s v="2025-03-05"/>
    <s v="C154"/>
    <s v="P071"/>
    <x v="6"/>
    <x v="0"/>
    <n v="8"/>
    <n v="0.05"/>
    <n v="1070900.8"/>
    <x v="58"/>
    <s v="Consumer"/>
    <x v="1"/>
    <n v="44535"/>
    <n v="714620.8"/>
    <x v="7"/>
    <s v="No"/>
    <s v="Pickup"/>
    <s v="Not Found"/>
    <s v="High Value"/>
    <x v="32"/>
    <n v="17350666"/>
  </r>
  <r>
    <s v="O01350"/>
    <s v="2025-01-26"/>
    <s v="C232"/>
    <s v="P012"/>
    <x v="9"/>
    <x v="4"/>
    <n v="3"/>
    <n v="0"/>
    <n v="159036"/>
    <x v="136"/>
    <s v="Corporate"/>
    <x v="2"/>
    <n v="48408"/>
    <n v="13812"/>
    <x v="6"/>
    <s v="No"/>
    <s v="Express"/>
    <s v="Not Found"/>
    <s v="Standard"/>
    <x v="78"/>
    <n v="7254801"/>
  </r>
  <r>
    <s v="O01351"/>
    <s v="2025-09-27"/>
    <s v="C151"/>
    <s v="P056"/>
    <x v="18"/>
    <x v="2"/>
    <n v="1"/>
    <n v="0.05"/>
    <n v="106982.35"/>
    <x v="278"/>
    <s v="SME"/>
    <x v="0"/>
    <n v="48953"/>
    <n v="58029.350000000006"/>
    <x v="2"/>
    <s v="No"/>
    <s v="Pickup"/>
    <s v="Not Found"/>
    <s v="Standard"/>
    <x v="6"/>
    <n v="16246424"/>
  </r>
  <r>
    <s v="O01352"/>
    <s v="2025-03-23"/>
    <s v="C148"/>
    <s v="P065"/>
    <x v="12"/>
    <x v="1"/>
    <n v="2"/>
    <n v="0.2"/>
    <n v="207438.4"/>
    <x v="187"/>
    <s v="Corporate"/>
    <x v="3"/>
    <n v="61777"/>
    <n v="83884.399999999994"/>
    <x v="7"/>
    <s v="No"/>
    <s v="Pickup"/>
    <s v="Not Found"/>
    <s v="Standard"/>
    <x v="65"/>
    <n v="8698154"/>
  </r>
  <r>
    <s v="O01353"/>
    <s v="2025-05-15"/>
    <s v="C113"/>
    <s v="P034"/>
    <x v="13"/>
    <x v="1"/>
    <n v="4"/>
    <n v="0.15"/>
    <n v="50870.8"/>
    <x v="92"/>
    <s v="Consumer"/>
    <x v="0"/>
    <n v="18655"/>
    <n v="-23749.199999999997"/>
    <x v="0"/>
    <s v="No"/>
    <s v="Express"/>
    <s v="Not Found"/>
    <s v="Standard"/>
    <x v="3"/>
    <n v="5886694"/>
  </r>
  <r>
    <s v="O01354"/>
    <s v="2025-08-12"/>
    <s v="C233"/>
    <s v="P077"/>
    <x v="7"/>
    <x v="3"/>
    <n v="7"/>
    <n v="0.05"/>
    <n v="93405.9"/>
    <x v="105"/>
    <s v="SME"/>
    <x v="3"/>
    <n v="9813"/>
    <n v="24714.899999999994"/>
    <x v="3"/>
    <s v="No"/>
    <s v="Pickup"/>
    <s v="Not Found"/>
    <s v="Standard"/>
    <x v="98"/>
    <n v="14265630"/>
  </r>
  <r>
    <s v="O01355"/>
    <s v="2025-10-15"/>
    <s v="C244"/>
    <s v="P055"/>
    <x v="19"/>
    <x v="2"/>
    <n v="2"/>
    <n v="0"/>
    <n v="57696"/>
    <x v="261"/>
    <s v="Corporate"/>
    <x v="0"/>
    <n v="62257"/>
    <n v="-66818"/>
    <x v="11"/>
    <s v="No"/>
    <s v="Pickup"/>
    <s v="Not Found"/>
    <s v="Standard"/>
    <x v="31"/>
    <n v="19336654"/>
  </r>
  <r>
    <s v="O01356"/>
    <s v="2025-03-08"/>
    <s v="C105"/>
    <s v="P001"/>
    <x v="5"/>
    <x v="2"/>
    <n v="6"/>
    <n v="0.2"/>
    <n v="689044.8"/>
    <x v="140"/>
    <s v="Consumer"/>
    <x v="2"/>
    <n v="77766"/>
    <n v="222448.80000000005"/>
    <x v="7"/>
    <s v="No"/>
    <s v="Standard"/>
    <s v="Not Found"/>
    <s v="Standard"/>
    <x v="87"/>
    <n v="11319839"/>
  </r>
  <r>
    <s v="O01357"/>
    <s v="2025-02-20"/>
    <s v="C146"/>
    <s v="P095"/>
    <x v="8"/>
    <x v="1"/>
    <n v="7"/>
    <n v="0.2"/>
    <n v="611396.80000000005"/>
    <x v="47"/>
    <s v="Consumer"/>
    <x v="2"/>
    <n v="70588"/>
    <n v="117280.80000000005"/>
    <x v="5"/>
    <s v="Yes"/>
    <s v="Standard"/>
    <s v="Not Found"/>
    <s v="Standard"/>
    <x v="57"/>
    <n v="19473459"/>
  </r>
  <r>
    <s v="O01358"/>
    <s v="2025-06-15"/>
    <s v="C181"/>
    <s v="P006"/>
    <x v="7"/>
    <x v="3"/>
    <n v="7"/>
    <n v="0"/>
    <n v="813148"/>
    <x v="219"/>
    <s v="Consumer"/>
    <x v="0"/>
    <n v="53604"/>
    <n v="437920"/>
    <x v="9"/>
    <s v="Yes"/>
    <s v="Express"/>
    <s v="Not Found"/>
    <s v="Standard"/>
    <x v="24"/>
    <n v="14265630"/>
  </r>
  <r>
    <s v="O01359"/>
    <s v="2025-09-10"/>
    <s v="C030"/>
    <s v="P034"/>
    <x v="1"/>
    <x v="4"/>
    <n v="4"/>
    <n v="0.1"/>
    <n v="71848.800000000003"/>
    <x v="59"/>
    <s v="SME"/>
    <x v="0"/>
    <n v="18655"/>
    <n v="-2771.1999999999971"/>
    <x v="2"/>
    <s v="No"/>
    <s v="Express"/>
    <s v="Not Found"/>
    <s v="Standard"/>
    <x v="3"/>
    <n v="11347243"/>
  </r>
  <r>
    <s v="O01360"/>
    <s v="2025-10-06"/>
    <s v="C013"/>
    <s v="P081"/>
    <x v="9"/>
    <x v="2"/>
    <n v="1"/>
    <n v="0.05"/>
    <n v="45680.75"/>
    <x v="133"/>
    <s v="Corporate"/>
    <x v="0"/>
    <n v="67718"/>
    <n v="-22037.25"/>
    <x v="11"/>
    <s v="No"/>
    <s v="Standard"/>
    <s v="Not Found"/>
    <s v="Standard"/>
    <x v="76"/>
    <n v="7254801"/>
  </r>
  <r>
    <s v="O01361"/>
    <s v="2025-10-27"/>
    <s v="C114"/>
    <s v="P061"/>
    <x v="9"/>
    <x v="4"/>
    <n v="4"/>
    <n v="0.1"/>
    <n v="222393.60000000001"/>
    <x v="275"/>
    <s v="Consumer"/>
    <x v="3"/>
    <n v="26900"/>
    <n v="114793.60000000001"/>
    <x v="11"/>
    <s v="No"/>
    <s v="Express"/>
    <s v="Not Found"/>
    <s v="Standard"/>
    <x v="59"/>
    <n v="7254801"/>
  </r>
  <r>
    <s v="O01362"/>
    <s v="2025-01-05"/>
    <s v="C212"/>
    <s v="P048"/>
    <x v="7"/>
    <x v="1"/>
    <n v="6"/>
    <n v="0.1"/>
    <n v="696340.8"/>
    <x v="263"/>
    <s v="Consumer"/>
    <x v="1"/>
    <n v="23271"/>
    <n v="556714.80000000005"/>
    <x v="6"/>
    <s v="No"/>
    <s v="Express"/>
    <s v="Not Found"/>
    <s v="Standard"/>
    <x v="29"/>
    <n v="14265630"/>
  </r>
  <r>
    <s v="O01363"/>
    <s v="2025-05-23"/>
    <s v="C054"/>
    <s v="P024"/>
    <x v="12"/>
    <x v="1"/>
    <n v="9"/>
    <n v="0"/>
    <n v="851283"/>
    <x v="288"/>
    <s v="Consumer"/>
    <x v="3"/>
    <n v="20831"/>
    <n v="663804"/>
    <x v="0"/>
    <s v="No"/>
    <s v="Express"/>
    <s v="Not Found"/>
    <s v="Standard"/>
    <x v="16"/>
    <n v="8698154"/>
  </r>
  <r>
    <s v="O01364"/>
    <s v="2025-04-09"/>
    <s v="C107"/>
    <s v="P061"/>
    <x v="4"/>
    <x v="0"/>
    <n v="2"/>
    <n v="0.1"/>
    <n v="118242"/>
    <x v="88"/>
    <s v="SME"/>
    <x v="3"/>
    <n v="26900"/>
    <n v="64442"/>
    <x v="1"/>
    <s v="Yes"/>
    <s v="Pickup"/>
    <s v="Not Found"/>
    <s v="Standard"/>
    <x v="59"/>
    <n v="6291486"/>
  </r>
  <r>
    <s v="O01365"/>
    <s v="2025-12-18"/>
    <s v="C183"/>
    <s v="P024"/>
    <x v="8"/>
    <x v="2"/>
    <n v="5"/>
    <n v="0.1"/>
    <n v="235449"/>
    <x v="60"/>
    <s v="Consumer"/>
    <x v="3"/>
    <n v="20831"/>
    <n v="131294"/>
    <x v="4"/>
    <s v="No"/>
    <s v="Express"/>
    <s v="Not Found"/>
    <s v="Standard"/>
    <x v="16"/>
    <n v="19473459"/>
  </r>
  <r>
    <s v="O01366"/>
    <s v="2025-02-21"/>
    <s v="C209"/>
    <s v="P097"/>
    <x v="16"/>
    <x v="4"/>
    <n v="4"/>
    <n v="0.05"/>
    <n v="351264.4"/>
    <x v="283"/>
    <s v="Corporate"/>
    <x v="1"/>
    <n v="67500"/>
    <n v="81264.400000000023"/>
    <x v="5"/>
    <s v="No"/>
    <s v="Express"/>
    <s v="Not Found"/>
    <s v="Standard"/>
    <x v="84"/>
    <n v="19562258"/>
  </r>
  <r>
    <s v="O01367"/>
    <s v="2025-05-02"/>
    <s v="C237"/>
    <s v="P024"/>
    <x v="4"/>
    <x v="3"/>
    <n v="3"/>
    <n v="0.05"/>
    <n v="257668.5"/>
    <x v="24"/>
    <s v="Consumer"/>
    <x v="3"/>
    <n v="20831"/>
    <n v="195175.5"/>
    <x v="0"/>
    <s v="No"/>
    <s v="Express"/>
    <s v="Not Found"/>
    <s v="Standard"/>
    <x v="16"/>
    <n v="6291486"/>
  </r>
  <r>
    <s v="O01368"/>
    <s v="2025-01-14"/>
    <s v="C026"/>
    <s v="P002"/>
    <x v="15"/>
    <x v="0"/>
    <n v="9"/>
    <n v="0.05"/>
    <n v="508229.1"/>
    <x v="86"/>
    <s v="SME"/>
    <x v="2"/>
    <n v="57647"/>
    <n v="-10593.900000000023"/>
    <x v="6"/>
    <s v="No"/>
    <s v="Pickup"/>
    <s v="Not Found"/>
    <s v="Standard"/>
    <x v="2"/>
    <n v="15141830"/>
  </r>
  <r>
    <s v="O01369"/>
    <s v="2025-07-03"/>
    <s v="C279"/>
    <s v="P035"/>
    <x v="18"/>
    <x v="1"/>
    <n v="8"/>
    <n v="0.15"/>
    <n v="279840.40000000002"/>
    <x v="159"/>
    <s v="SME"/>
    <x v="0"/>
    <n v="31758"/>
    <n v="25776.400000000023"/>
    <x v="10"/>
    <s v="No"/>
    <s v="Express"/>
    <s v="Not Found"/>
    <s v="Standard"/>
    <x v="47"/>
    <n v="16246424"/>
  </r>
  <r>
    <s v="O01370"/>
    <s v="2025-09-27"/>
    <s v="C228"/>
    <s v="P033"/>
    <x v="0"/>
    <x v="2"/>
    <n v="10"/>
    <n v="0.05"/>
    <n v="1114027"/>
    <x v="168"/>
    <s v="Corporate"/>
    <x v="0"/>
    <n v="47272"/>
    <n v="641307"/>
    <x v="2"/>
    <s v="No"/>
    <s v="Standard"/>
    <s v="Not Found"/>
    <s v="High Value"/>
    <x v="37"/>
    <n v="11852878"/>
  </r>
  <r>
    <s v="O01371"/>
    <s v="2025-07-18"/>
    <s v="C270"/>
    <s v="P070"/>
    <x v="0"/>
    <x v="4"/>
    <n v="7"/>
    <n v="0.15"/>
    <n v="94551.45"/>
    <x v="257"/>
    <s v="Corporate"/>
    <x v="1"/>
    <n v="66631"/>
    <n v="-371865.55"/>
    <x v="10"/>
    <s v="No"/>
    <s v="Express"/>
    <s v="Not Found"/>
    <s v="Standard"/>
    <x v="20"/>
    <n v="11852878"/>
  </r>
  <r>
    <s v="O01372"/>
    <s v="2025-06-04"/>
    <s v="C054"/>
    <s v="P060"/>
    <x v="18"/>
    <x v="4"/>
    <n v="5"/>
    <n v="0.15"/>
    <n v="220711"/>
    <x v="288"/>
    <s v="Consumer"/>
    <x v="1"/>
    <n v="58522"/>
    <n v="-71899"/>
    <x v="9"/>
    <s v="No"/>
    <s v="Express"/>
    <s v="Not Found"/>
    <s v="Standard"/>
    <x v="60"/>
    <n v="16246424"/>
  </r>
  <r>
    <s v="O01373"/>
    <s v="2025-08-18"/>
    <s v="C119"/>
    <s v="P062"/>
    <x v="12"/>
    <x v="3"/>
    <n v="6"/>
    <n v="0.15"/>
    <n v="562846.19999999995"/>
    <x v="146"/>
    <s v="SME"/>
    <x v="3"/>
    <n v="28606"/>
    <n v="391210.19999999995"/>
    <x v="3"/>
    <s v="No"/>
    <s v="Standard"/>
    <s v="Not Found"/>
    <s v="Standard"/>
    <x v="50"/>
    <n v="8698154"/>
  </r>
  <r>
    <s v="O01374"/>
    <s v="2025-07-29"/>
    <s v="C246"/>
    <s v="P023"/>
    <x v="2"/>
    <x v="1"/>
    <n v="4"/>
    <n v="0.05"/>
    <n v="273265.59999999998"/>
    <x v="195"/>
    <s v="Consumer"/>
    <x v="0"/>
    <n v="10664"/>
    <n v="230609.59999999998"/>
    <x v="10"/>
    <s v="No"/>
    <s v="Pickup"/>
    <s v="Not Found"/>
    <s v="Standard"/>
    <x v="18"/>
    <n v="7094914"/>
  </r>
  <r>
    <s v="O01375"/>
    <s v="2025-08-13"/>
    <s v="C116"/>
    <s v="P099"/>
    <x v="2"/>
    <x v="2"/>
    <n v="4"/>
    <n v="0"/>
    <n v="431356"/>
    <x v="177"/>
    <s v="Consumer"/>
    <x v="0"/>
    <n v="11009"/>
    <n v="387320"/>
    <x v="3"/>
    <s v="No"/>
    <s v="Standard"/>
    <s v="Not Found"/>
    <s v="Standard"/>
    <x v="90"/>
    <n v="7094914"/>
  </r>
  <r>
    <s v="O01376"/>
    <s v="2025-05-21"/>
    <s v="C205"/>
    <s v="P027"/>
    <x v="4"/>
    <x v="0"/>
    <n v="2"/>
    <n v="0"/>
    <n v="33358"/>
    <x v="183"/>
    <s v="Corporate"/>
    <x v="1"/>
    <n v="13474"/>
    <n v="6410"/>
    <x v="0"/>
    <s v="No"/>
    <s v="Express"/>
    <s v="Not Found"/>
    <s v="Standard"/>
    <x v="67"/>
    <n v="6291486"/>
  </r>
  <r>
    <s v="O01377"/>
    <s v="2025-01-02"/>
    <s v="C251"/>
    <s v="P027"/>
    <x v="8"/>
    <x v="3"/>
    <n v="5"/>
    <n v="0"/>
    <n v="83055"/>
    <x v="33"/>
    <s v="Consumer"/>
    <x v="1"/>
    <n v="13474"/>
    <n v="15685"/>
    <x v="6"/>
    <s v="No"/>
    <s v="Pickup"/>
    <s v="Not Found"/>
    <s v="Standard"/>
    <x v="67"/>
    <n v="19473459"/>
  </r>
  <r>
    <s v="O01378"/>
    <s v="2025-11-13"/>
    <s v="C057"/>
    <s v="P084"/>
    <x v="18"/>
    <x v="1"/>
    <n v="1"/>
    <n v="0"/>
    <n v="62222"/>
    <x v="249"/>
    <s v="SME"/>
    <x v="3"/>
    <n v="46035"/>
    <n v="16187"/>
    <x v="8"/>
    <s v="No"/>
    <s v="Standard"/>
    <s v="Not Found"/>
    <s v="Standard"/>
    <x v="35"/>
    <n v="16246424"/>
  </r>
  <r>
    <s v="O01379"/>
    <s v="2025-08-30"/>
    <s v="C010"/>
    <s v="P052"/>
    <x v="0"/>
    <x v="0"/>
    <n v="2"/>
    <n v="0.1"/>
    <n v="260658"/>
    <x v="204"/>
    <s v="SME"/>
    <x v="2"/>
    <n v="15200"/>
    <n v="230258"/>
    <x v="3"/>
    <s v="No"/>
    <s v="Express"/>
    <s v="Not Found"/>
    <s v="Standard"/>
    <x v="41"/>
    <n v="11852878"/>
  </r>
  <r>
    <s v="O01380"/>
    <s v="2025-09-06"/>
    <s v="C213"/>
    <s v="P090"/>
    <x v="8"/>
    <x v="2"/>
    <n v="2"/>
    <n v="0.1"/>
    <n v="216109.8"/>
    <x v="2"/>
    <s v="Consumer"/>
    <x v="1"/>
    <n v="24518"/>
    <n v="167073.79999999999"/>
    <x v="2"/>
    <s v="No"/>
    <s v="Standard"/>
    <s v="Not Found"/>
    <s v="Standard"/>
    <x v="4"/>
    <n v="19473459"/>
  </r>
  <r>
    <s v="O01381"/>
    <s v="2025-03-13"/>
    <s v="C175"/>
    <s v="P064"/>
    <x v="10"/>
    <x v="2"/>
    <n v="7"/>
    <n v="0.2"/>
    <n v="135340.79999999999"/>
    <x v="50"/>
    <s v="Consumer"/>
    <x v="2"/>
    <n v="62348"/>
    <n v="-301095.2"/>
    <x v="7"/>
    <s v="No"/>
    <s v="Express"/>
    <s v="Not Found"/>
    <s v="Standard"/>
    <x v="34"/>
    <n v="8592536"/>
  </r>
  <r>
    <s v="O01382"/>
    <s v="2025-07-07"/>
    <s v="C172"/>
    <s v="P072"/>
    <x v="13"/>
    <x v="0"/>
    <n v="2"/>
    <n v="0.05"/>
    <n v="216788.1"/>
    <x v="46"/>
    <s v="SME"/>
    <x v="1"/>
    <n v="37361"/>
    <n v="142066.1"/>
    <x v="10"/>
    <s v="No"/>
    <s v="Express"/>
    <s v="Not Found"/>
    <s v="Standard"/>
    <x v="89"/>
    <n v="5886694"/>
  </r>
  <r>
    <s v="O01383"/>
    <s v="2025-04-25"/>
    <s v="C053"/>
    <s v="P042"/>
    <x v="0"/>
    <x v="1"/>
    <n v="6"/>
    <n v="0"/>
    <n v="555324"/>
    <x v="15"/>
    <s v="Consumer"/>
    <x v="3"/>
    <n v="12456"/>
    <n v="480588"/>
    <x v="1"/>
    <s v="Yes"/>
    <s v="Pickup"/>
    <s v="Not Found"/>
    <s v="Standard"/>
    <x v="62"/>
    <n v="11852878"/>
  </r>
  <r>
    <s v="O01384"/>
    <s v="2025-03-24"/>
    <s v="C169"/>
    <s v="P080"/>
    <x v="5"/>
    <x v="2"/>
    <n v="8"/>
    <n v="0.15"/>
    <n v="631332.4"/>
    <x v="56"/>
    <s v="SME"/>
    <x v="2"/>
    <n v="32671"/>
    <n v="369964.4"/>
    <x v="7"/>
    <s v="No"/>
    <s v="Standard"/>
    <s v="Not Found"/>
    <s v="Standard"/>
    <x v="26"/>
    <n v="11319839"/>
  </r>
  <r>
    <s v="O01385"/>
    <s v="2025-07-21"/>
    <s v="C083"/>
    <s v="P019"/>
    <x v="4"/>
    <x v="2"/>
    <n v="10"/>
    <n v="0.1"/>
    <n v="509463"/>
    <x v="156"/>
    <s v="Consumer"/>
    <x v="0"/>
    <n v="72369"/>
    <n v="-214227"/>
    <x v="10"/>
    <s v="No"/>
    <s v="Standard"/>
    <s v="Not Found"/>
    <s v="Standard"/>
    <x v="0"/>
    <n v="6291486"/>
  </r>
  <r>
    <s v="O01386"/>
    <s v="2025-08-14"/>
    <s v="C050"/>
    <s v="P012"/>
    <x v="12"/>
    <x v="3"/>
    <n v="9"/>
    <n v="0.15"/>
    <n v="1039604.4"/>
    <x v="293"/>
    <s v="SME"/>
    <x v="2"/>
    <n v="48408"/>
    <n v="603932.4"/>
    <x v="3"/>
    <s v="No"/>
    <s v="Express"/>
    <s v="Not Found"/>
    <s v="High Value"/>
    <x v="78"/>
    <n v="8698154"/>
  </r>
  <r>
    <s v="O01387"/>
    <s v="2025-06-21"/>
    <s v="C172"/>
    <s v="P036"/>
    <x v="18"/>
    <x v="1"/>
    <n v="2"/>
    <n v="0.05"/>
    <n v="12657.8"/>
    <x v="46"/>
    <s v="SME"/>
    <x v="0"/>
    <n v="69526"/>
    <n v="-126394.2"/>
    <x v="9"/>
    <s v="Yes"/>
    <s v="Pickup"/>
    <s v="Not Found"/>
    <s v="Standard"/>
    <x v="70"/>
    <n v="16246424"/>
  </r>
  <r>
    <s v="O01388"/>
    <s v="2025-07-23"/>
    <s v="C156"/>
    <s v="P008"/>
    <x v="0"/>
    <x v="4"/>
    <n v="8"/>
    <n v="0.15"/>
    <n v="219381.6"/>
    <x v="27"/>
    <s v="Consumer"/>
    <x v="0"/>
    <n v="10109"/>
    <n v="138509.6"/>
    <x v="10"/>
    <s v="No"/>
    <s v="Express"/>
    <s v="Not Found"/>
    <s v="Standard"/>
    <x v="55"/>
    <n v="11852878"/>
  </r>
  <r>
    <s v="O01389"/>
    <s v="2025-01-26"/>
    <s v="C112"/>
    <s v="P078"/>
    <x v="11"/>
    <x v="1"/>
    <n v="8"/>
    <n v="0.15"/>
    <n v="557464"/>
    <x v="155"/>
    <s v="Corporate"/>
    <x v="0"/>
    <n v="53072"/>
    <n v="132888"/>
    <x v="6"/>
    <s v="No"/>
    <s v="Express"/>
    <s v="Not Found"/>
    <s v="Standard"/>
    <x v="69"/>
    <n v="18500989"/>
  </r>
  <r>
    <s v="O01390"/>
    <s v="2025-02-06"/>
    <s v="C291"/>
    <s v="P013"/>
    <x v="11"/>
    <x v="2"/>
    <n v="5"/>
    <n v="0.1"/>
    <n v="630796.5"/>
    <x v="254"/>
    <s v="Consumer"/>
    <x v="0"/>
    <n v="27039"/>
    <n v="495601.5"/>
    <x v="5"/>
    <s v="Yes"/>
    <s v="Express"/>
    <s v="Not Found"/>
    <s v="Standard"/>
    <x v="54"/>
    <n v="18500989"/>
  </r>
  <r>
    <s v="O01391"/>
    <s v="2025-01-22"/>
    <s v="C015"/>
    <s v="P083"/>
    <x v="9"/>
    <x v="1"/>
    <n v="6"/>
    <n v="0.05"/>
    <n v="576651.9"/>
    <x v="54"/>
    <s v="Consumer"/>
    <x v="3"/>
    <n v="73889"/>
    <n v="133317.90000000002"/>
    <x v="6"/>
    <s v="No"/>
    <s v="Standard"/>
    <s v="Not Found"/>
    <s v="Standard"/>
    <x v="58"/>
    <n v="7254801"/>
  </r>
  <r>
    <s v="O01392"/>
    <s v="2025-04-11"/>
    <s v="C149"/>
    <s v="P046"/>
    <x v="13"/>
    <x v="1"/>
    <n v="10"/>
    <n v="0.05"/>
    <n v="913387"/>
    <x v="13"/>
    <s v="SME"/>
    <x v="3"/>
    <n v="24464"/>
    <n v="668747"/>
    <x v="1"/>
    <s v="No"/>
    <s v="Pickup"/>
    <s v="Not Found"/>
    <s v="Standard"/>
    <x v="93"/>
    <n v="5886694"/>
  </r>
  <r>
    <s v="O01393"/>
    <s v="2025-06-29"/>
    <s v="C255"/>
    <s v="P058"/>
    <x v="13"/>
    <x v="4"/>
    <n v="10"/>
    <n v="0.05"/>
    <n v="1117969.5"/>
    <x v="281"/>
    <s v="Consumer"/>
    <x v="3"/>
    <n v="66106"/>
    <n v="456909.5"/>
    <x v="9"/>
    <s v="No"/>
    <s v="Standard"/>
    <s v="Not Found"/>
    <s v="High Value"/>
    <x v="42"/>
    <n v="5886694"/>
  </r>
  <r>
    <s v="O01394"/>
    <s v="2025-11-09"/>
    <s v="C065"/>
    <s v="P085"/>
    <x v="16"/>
    <x v="3"/>
    <n v="8"/>
    <n v="0.1"/>
    <n v="143848.79999999999"/>
    <x v="130"/>
    <s v="Corporate"/>
    <x v="3"/>
    <n v="7566"/>
    <n v="83320.799999999988"/>
    <x v="8"/>
    <s v="No"/>
    <s v="Express"/>
    <s v="Not Found"/>
    <s v="Standard"/>
    <x v="71"/>
    <n v="19562258"/>
  </r>
  <r>
    <s v="O01395"/>
    <s v="2025-10-11"/>
    <s v="C056"/>
    <s v="P078"/>
    <x v="19"/>
    <x v="2"/>
    <n v="7"/>
    <n v="0.15"/>
    <n v="48766.2"/>
    <x v="67"/>
    <s v="SME"/>
    <x v="0"/>
    <n v="53072"/>
    <n v="-322737.8"/>
    <x v="11"/>
    <s v="No"/>
    <s v="Pickup"/>
    <s v="Not Found"/>
    <s v="Standard"/>
    <x v="69"/>
    <n v="19336654"/>
  </r>
  <r>
    <s v="O01396"/>
    <s v="2025-10-18"/>
    <s v="C178"/>
    <s v="P042"/>
    <x v="8"/>
    <x v="0"/>
    <n v="6"/>
    <n v="0"/>
    <n v="655518"/>
    <x v="154"/>
    <s v="Consumer"/>
    <x v="3"/>
    <n v="12456"/>
    <n v="580782"/>
    <x v="11"/>
    <s v="No"/>
    <s v="Express"/>
    <s v="Not Found"/>
    <s v="Standard"/>
    <x v="62"/>
    <n v="19473459"/>
  </r>
  <r>
    <s v="O01397"/>
    <s v="2025-12-14"/>
    <s v="C138"/>
    <s v="P050"/>
    <x v="5"/>
    <x v="1"/>
    <n v="5"/>
    <n v="0.15"/>
    <n v="114320.75"/>
    <x v="173"/>
    <s v="Corporate"/>
    <x v="0"/>
    <n v="22542"/>
    <n v="1610.75"/>
    <x v="4"/>
    <s v="No"/>
    <s v="Standard"/>
    <s v="Not Found"/>
    <s v="Standard"/>
    <x v="39"/>
    <n v="11319839"/>
  </r>
  <r>
    <s v="O01398"/>
    <s v="2025-06-27"/>
    <s v="C227"/>
    <s v="P060"/>
    <x v="12"/>
    <x v="4"/>
    <n v="8"/>
    <n v="0.1"/>
    <n v="1043157.6"/>
    <x v="9"/>
    <s v="Consumer"/>
    <x v="1"/>
    <n v="58522"/>
    <n v="574981.6"/>
    <x v="9"/>
    <s v="No"/>
    <s v="Express"/>
    <s v="Not Found"/>
    <s v="High Value"/>
    <x v="60"/>
    <n v="8698154"/>
  </r>
  <r>
    <s v="O01399"/>
    <s v="2025-01-21"/>
    <s v="C264"/>
    <s v="P014"/>
    <x v="16"/>
    <x v="0"/>
    <n v="9"/>
    <n v="0.15"/>
    <n v="164452.04999999999"/>
    <x v="259"/>
    <s v="Corporate"/>
    <x v="2"/>
    <n v="51783"/>
    <n v="-301594.95"/>
    <x v="6"/>
    <s v="No"/>
    <s v="Express"/>
    <s v="Not Found"/>
    <s v="Standard"/>
    <x v="80"/>
    <n v="19562258"/>
  </r>
  <r>
    <s v="O01400"/>
    <s v="2025-05-15"/>
    <s v="C162"/>
    <s v="P010"/>
    <x v="9"/>
    <x v="4"/>
    <n v="5"/>
    <n v="0"/>
    <n v="400120"/>
    <x v="172"/>
    <s v="Consumer"/>
    <x v="1"/>
    <n v="13676"/>
    <n v="331740"/>
    <x v="0"/>
    <s v="No"/>
    <s v="Express"/>
    <s v="Not Found"/>
    <s v="Standard"/>
    <x v="88"/>
    <n v="7254801"/>
  </r>
  <r>
    <s v="O01401"/>
    <s v="2025-01-26"/>
    <s v="C125"/>
    <s v="P076"/>
    <x v="10"/>
    <x v="0"/>
    <n v="4"/>
    <n v="0"/>
    <n v="474088"/>
    <x v="40"/>
    <s v="Corporate"/>
    <x v="2"/>
    <n v="26666"/>
    <n v="367424"/>
    <x v="6"/>
    <s v="No"/>
    <s v="Pickup"/>
    <s v="Not Found"/>
    <s v="Standard"/>
    <x v="25"/>
    <n v="8592536"/>
  </r>
  <r>
    <s v="O01402"/>
    <s v="2025-04-22"/>
    <s v="C063"/>
    <s v="P095"/>
    <x v="14"/>
    <x v="4"/>
    <n v="1"/>
    <n v="0"/>
    <n v="104382"/>
    <x v="266"/>
    <s v="Corporate"/>
    <x v="2"/>
    <n v="70588"/>
    <n v="33794"/>
    <x v="1"/>
    <s v="No"/>
    <s v="Standard"/>
    <s v="Not Found"/>
    <s v="Standard"/>
    <x v="57"/>
    <n v="16839910"/>
  </r>
  <r>
    <s v="O01403"/>
    <s v="2025-09-25"/>
    <s v="C044"/>
    <s v="P009"/>
    <x v="13"/>
    <x v="0"/>
    <n v="4"/>
    <n v="0.05"/>
    <n v="365282.6"/>
    <x v="10"/>
    <s v="Consumer"/>
    <x v="1"/>
    <n v="8587"/>
    <n v="330934.59999999998"/>
    <x v="2"/>
    <s v="No"/>
    <s v="Express"/>
    <s v="Not Found"/>
    <s v="Standard"/>
    <x v="33"/>
    <n v="5886694"/>
  </r>
  <r>
    <s v="O01404"/>
    <s v="2025-02-25"/>
    <s v="C158"/>
    <s v="P077"/>
    <x v="1"/>
    <x v="2"/>
    <n v="9"/>
    <n v="0.05"/>
    <n v="768448.35"/>
    <x v="147"/>
    <s v="SME"/>
    <x v="3"/>
    <n v="9813"/>
    <n v="680131.35"/>
    <x v="5"/>
    <s v="No"/>
    <s v="Express"/>
    <s v="Not Found"/>
    <s v="Standard"/>
    <x v="98"/>
    <n v="11347243"/>
  </r>
  <r>
    <s v="O01405"/>
    <s v="2025-02-22"/>
    <s v="C221"/>
    <s v="P070"/>
    <x v="11"/>
    <x v="4"/>
    <n v="9"/>
    <n v="0"/>
    <n v="274176"/>
    <x v="101"/>
    <s v="Consumer"/>
    <x v="1"/>
    <n v="66631"/>
    <n v="-325503"/>
    <x v="5"/>
    <s v="No"/>
    <s v="Pickup"/>
    <s v="Not Found"/>
    <s v="Standard"/>
    <x v="20"/>
    <n v="18500989"/>
  </r>
  <r>
    <s v="O01406"/>
    <s v="2025-05-09"/>
    <s v="C069"/>
    <s v="P053"/>
    <x v="19"/>
    <x v="3"/>
    <n v="8"/>
    <n v="0.1"/>
    <n v="651700.80000000005"/>
    <x v="200"/>
    <s v="Consumer"/>
    <x v="3"/>
    <n v="44507"/>
    <n v="295644.80000000005"/>
    <x v="0"/>
    <s v="No"/>
    <s v="Standard"/>
    <s v="Not Found"/>
    <s v="Standard"/>
    <x v="95"/>
    <n v="19336654"/>
  </r>
  <r>
    <s v="O01407"/>
    <s v="2025-04-13"/>
    <s v="C259"/>
    <s v="P064"/>
    <x v="15"/>
    <x v="0"/>
    <n v="10"/>
    <n v="0.1"/>
    <n v="679545"/>
    <x v="198"/>
    <s v="Consumer"/>
    <x v="2"/>
    <n v="62348"/>
    <n v="56065"/>
    <x v="1"/>
    <s v="No"/>
    <s v="Standard"/>
    <s v="Not Found"/>
    <s v="Standard"/>
    <x v="34"/>
    <n v="15141830"/>
  </r>
  <r>
    <s v="O01408"/>
    <s v="2025-09-26"/>
    <s v="C238"/>
    <s v="P044"/>
    <x v="12"/>
    <x v="4"/>
    <n v="8"/>
    <n v="0.1"/>
    <n v="564926.4"/>
    <x v="135"/>
    <s v="Consumer"/>
    <x v="3"/>
    <n v="44099"/>
    <n v="212134.40000000002"/>
    <x v="2"/>
    <s v="No"/>
    <s v="Express"/>
    <s v="Not Found"/>
    <s v="Standard"/>
    <x v="38"/>
    <n v="8698154"/>
  </r>
  <r>
    <s v="O01409"/>
    <s v="2025-08-07"/>
    <s v="C159"/>
    <s v="P096"/>
    <x v="7"/>
    <x v="4"/>
    <n v="8"/>
    <n v="0.15"/>
    <n v="89746.4"/>
    <x v="262"/>
    <s v="SME"/>
    <x v="1"/>
    <n v="12227"/>
    <n v="-8069.6000000000058"/>
    <x v="3"/>
    <s v="No"/>
    <s v="Pickup"/>
    <s v="Not Found"/>
    <s v="Standard"/>
    <x v="46"/>
    <n v="14265630"/>
  </r>
  <r>
    <s v="O01410"/>
    <s v="2025-05-03"/>
    <s v="C239"/>
    <s v="P023"/>
    <x v="0"/>
    <x v="3"/>
    <n v="1"/>
    <n v="0.15"/>
    <n v="37978.85"/>
    <x v="119"/>
    <s v="Corporate"/>
    <x v="0"/>
    <n v="10664"/>
    <n v="27314.85"/>
    <x v="0"/>
    <s v="No"/>
    <s v="Standard"/>
    <s v="Not Found"/>
    <s v="Standard"/>
    <x v="18"/>
    <n v="11852878"/>
  </r>
  <r>
    <s v="O01411"/>
    <s v="2025-05-04"/>
    <s v="C210"/>
    <s v="P041"/>
    <x v="3"/>
    <x v="1"/>
    <n v="7"/>
    <n v="0"/>
    <n v="899430"/>
    <x v="256"/>
    <s v="Corporate"/>
    <x v="0"/>
    <n v="21756"/>
    <n v="747138"/>
    <x v="0"/>
    <s v="No"/>
    <s v="Pickup"/>
    <s v="Not Found"/>
    <s v="Standard"/>
    <x v="45"/>
    <n v="19619177"/>
  </r>
  <r>
    <s v="O01412"/>
    <s v="2025-04-27"/>
    <s v="C281"/>
    <s v="P041"/>
    <x v="8"/>
    <x v="3"/>
    <n v="5"/>
    <n v="0"/>
    <n v="717140"/>
    <x v="209"/>
    <s v="Consumer"/>
    <x v="0"/>
    <n v="21756"/>
    <n v="608360"/>
    <x v="1"/>
    <s v="No"/>
    <s v="Pickup"/>
    <s v="Not Found"/>
    <s v="Standard"/>
    <x v="45"/>
    <n v="19473459"/>
  </r>
  <r>
    <s v="O01413"/>
    <s v="2025-12-28"/>
    <s v="C064"/>
    <s v="P031"/>
    <x v="13"/>
    <x v="2"/>
    <n v="5"/>
    <n v="0.2"/>
    <n v="99988"/>
    <x v="132"/>
    <s v="Corporate"/>
    <x v="1"/>
    <n v="53062"/>
    <n v="-165322"/>
    <x v="4"/>
    <s v="No"/>
    <s v="Pickup"/>
    <s v="Not Found"/>
    <s v="Standard"/>
    <x v="81"/>
    <n v="5886694"/>
  </r>
  <r>
    <s v="O01414"/>
    <s v="2025-12-10"/>
    <s v="C163"/>
    <s v="P012"/>
    <x v="18"/>
    <x v="2"/>
    <n v="5"/>
    <n v="0"/>
    <n v="94005"/>
    <x v="3"/>
    <s v="Corporate"/>
    <x v="2"/>
    <n v="48408"/>
    <n v="-148035"/>
    <x v="4"/>
    <s v="No"/>
    <s v="Pickup"/>
    <s v="Not Found"/>
    <s v="Standard"/>
    <x v="78"/>
    <n v="16246424"/>
  </r>
  <r>
    <s v="O01415"/>
    <s v="2025-07-24"/>
    <s v="C229"/>
    <s v="P028"/>
    <x v="6"/>
    <x v="2"/>
    <n v="4"/>
    <n v="0.2"/>
    <n v="479190.4"/>
    <x v="192"/>
    <s v="SME"/>
    <x v="1"/>
    <n v="35454"/>
    <n v="337374.4"/>
    <x v="10"/>
    <s v="Yes"/>
    <s v="Express"/>
    <s v="Not Found"/>
    <s v="Standard"/>
    <x v="85"/>
    <n v="17350666"/>
  </r>
  <r>
    <s v="O01416"/>
    <s v="2025-03-26"/>
    <s v="C052"/>
    <s v="P014"/>
    <x v="0"/>
    <x v="1"/>
    <n v="5"/>
    <n v="0"/>
    <n v="462045"/>
    <x v="229"/>
    <s v="Consumer"/>
    <x v="2"/>
    <n v="51783"/>
    <n v="203130"/>
    <x v="7"/>
    <s v="No"/>
    <s v="Pickup"/>
    <s v="Not Found"/>
    <s v="Standard"/>
    <x v="80"/>
    <n v="11852878"/>
  </r>
  <r>
    <s v="O01417"/>
    <s v="2025-10-10"/>
    <s v="C285"/>
    <s v="P042"/>
    <x v="11"/>
    <x v="0"/>
    <n v="4"/>
    <n v="0.05"/>
    <n v="424794.4"/>
    <x v="77"/>
    <s v="Corporate"/>
    <x v="3"/>
    <n v="12456"/>
    <n v="374970.4"/>
    <x v="11"/>
    <s v="Yes"/>
    <s v="Standard"/>
    <s v="Not Found"/>
    <s v="Standard"/>
    <x v="62"/>
    <n v="18500989"/>
  </r>
  <r>
    <s v="O01418"/>
    <s v="2025-04-23"/>
    <s v="C293"/>
    <s v="P056"/>
    <x v="9"/>
    <x v="4"/>
    <n v="10"/>
    <n v="0"/>
    <n v="726760"/>
    <x v="129"/>
    <s v="Consumer"/>
    <x v="0"/>
    <n v="48953"/>
    <n v="237230"/>
    <x v="1"/>
    <s v="No"/>
    <s v="Pickup"/>
    <s v="Not Found"/>
    <s v="Standard"/>
    <x v="6"/>
    <n v="7254801"/>
  </r>
  <r>
    <s v="O01419"/>
    <s v="2025-11-20"/>
    <s v="C297"/>
    <s v="P047"/>
    <x v="1"/>
    <x v="3"/>
    <n v="9"/>
    <n v="0.15"/>
    <n v="60037.2"/>
    <x v="112"/>
    <s v="Corporate"/>
    <x v="2"/>
    <n v="23348"/>
    <n v="-150094.79999999999"/>
    <x v="8"/>
    <s v="No"/>
    <s v="Express"/>
    <s v="Not Found"/>
    <s v="Standard"/>
    <x v="8"/>
    <n v="11347243"/>
  </r>
  <r>
    <s v="O01420"/>
    <s v="2025-09-30"/>
    <s v="C294"/>
    <s v="P047"/>
    <x v="10"/>
    <x v="1"/>
    <n v="3"/>
    <n v="0.2"/>
    <n v="106101.6"/>
    <x v="170"/>
    <s v="SME"/>
    <x v="2"/>
    <n v="23348"/>
    <n v="36057.600000000006"/>
    <x v="2"/>
    <s v="No"/>
    <s v="Standard"/>
    <s v="Not Found"/>
    <s v="Standard"/>
    <x v="8"/>
    <n v="8592536"/>
  </r>
  <r>
    <s v="O01421"/>
    <s v="2025-09-09"/>
    <s v="C298"/>
    <s v="P088"/>
    <x v="17"/>
    <x v="3"/>
    <n v="1"/>
    <n v="0.15"/>
    <n v="111501.3"/>
    <x v="250"/>
    <s v="Corporate"/>
    <x v="0"/>
    <n v="75432"/>
    <n v="36069.300000000003"/>
    <x v="2"/>
    <s v="No"/>
    <s v="Pickup"/>
    <s v="Not Found"/>
    <s v="Standard"/>
    <x v="43"/>
    <n v="10652665"/>
  </r>
  <r>
    <s v="O01422"/>
    <s v="2025-05-31"/>
    <s v="C073"/>
    <s v="P052"/>
    <x v="5"/>
    <x v="2"/>
    <n v="9"/>
    <n v="0"/>
    <n v="835137"/>
    <x v="272"/>
    <s v="SME"/>
    <x v="2"/>
    <n v="15200"/>
    <n v="698337"/>
    <x v="0"/>
    <s v="No"/>
    <s v="Express"/>
    <s v="Not Found"/>
    <s v="Standard"/>
    <x v="41"/>
    <n v="11319839"/>
  </r>
  <r>
    <s v="O01423"/>
    <s v="2025-05-15"/>
    <s v="C160"/>
    <s v="P025"/>
    <x v="14"/>
    <x v="4"/>
    <n v="7"/>
    <n v="0"/>
    <n v="472717"/>
    <x v="223"/>
    <s v="Corporate"/>
    <x v="2"/>
    <n v="41409"/>
    <n v="182854"/>
    <x v="0"/>
    <s v="No"/>
    <s v="Pickup"/>
    <s v="Not Found"/>
    <s v="Standard"/>
    <x v="61"/>
    <n v="16839910"/>
  </r>
  <r>
    <s v="O01424"/>
    <s v="2025-11-19"/>
    <s v="C230"/>
    <s v="P056"/>
    <x v="8"/>
    <x v="4"/>
    <n v="5"/>
    <n v="0.2"/>
    <n v="309176"/>
    <x v="277"/>
    <s v="Corporate"/>
    <x v="0"/>
    <n v="48953"/>
    <n v="64411"/>
    <x v="8"/>
    <s v="No"/>
    <s v="Express"/>
    <s v="Not Found"/>
    <s v="Standard"/>
    <x v="6"/>
    <n v="19473459"/>
  </r>
  <r>
    <s v="O01425"/>
    <s v="2025-02-23"/>
    <s v="C099"/>
    <s v="P034"/>
    <x v="1"/>
    <x v="0"/>
    <n v="3"/>
    <n v="0.05"/>
    <n v="115399.35"/>
    <x v="39"/>
    <s v="Consumer"/>
    <x v="0"/>
    <n v="18655"/>
    <n v="59434.350000000006"/>
    <x v="5"/>
    <s v="No"/>
    <s v="Standard"/>
    <s v="Not Found"/>
    <s v="Standard"/>
    <x v="3"/>
    <n v="11347243"/>
  </r>
  <r>
    <s v="O01426"/>
    <s v="2025-05-31"/>
    <s v="C106"/>
    <s v="P091"/>
    <x v="18"/>
    <x v="4"/>
    <n v="4"/>
    <n v="0"/>
    <n v="340604"/>
    <x v="246"/>
    <s v="SME"/>
    <x v="3"/>
    <n v="13311"/>
    <n v="287360"/>
    <x v="0"/>
    <s v="No"/>
    <s v="Express"/>
    <s v="Not Found"/>
    <s v="Standard"/>
    <x v="10"/>
    <n v="16246424"/>
  </r>
  <r>
    <s v="O01427"/>
    <s v="2025-12-27"/>
    <s v="C298"/>
    <s v="P048"/>
    <x v="6"/>
    <x v="0"/>
    <n v="9"/>
    <n v="0.15"/>
    <n v="786381.75"/>
    <x v="250"/>
    <s v="Corporate"/>
    <x v="1"/>
    <n v="23271"/>
    <n v="576942.75"/>
    <x v="4"/>
    <s v="No"/>
    <s v="Pickup"/>
    <s v="Not Found"/>
    <s v="Standard"/>
    <x v="29"/>
    <n v="17350666"/>
  </r>
  <r>
    <s v="O01428"/>
    <s v="2025-06-17"/>
    <s v="C169"/>
    <s v="P078"/>
    <x v="19"/>
    <x v="2"/>
    <n v="4"/>
    <n v="0.2"/>
    <n v="310156.79999999999"/>
    <x v="56"/>
    <s v="SME"/>
    <x v="0"/>
    <n v="53072"/>
    <n v="97868.799999999988"/>
    <x v="9"/>
    <s v="No"/>
    <s v="Express"/>
    <s v="Not Found"/>
    <s v="Standard"/>
    <x v="69"/>
    <n v="19336654"/>
  </r>
  <r>
    <s v="O01429"/>
    <s v="2025-08-15"/>
    <s v="C106"/>
    <s v="P094"/>
    <x v="5"/>
    <x v="3"/>
    <n v="3"/>
    <n v="0"/>
    <n v="279654"/>
    <x v="246"/>
    <s v="SME"/>
    <x v="1"/>
    <n v="55008"/>
    <n v="114630"/>
    <x v="3"/>
    <s v="No"/>
    <s v="Pickup"/>
    <s v="Not Found"/>
    <s v="Standard"/>
    <x v="1"/>
    <n v="11319839"/>
  </r>
  <r>
    <s v="O01430"/>
    <s v="2025-11-12"/>
    <s v="C257"/>
    <s v="P097"/>
    <x v="17"/>
    <x v="4"/>
    <n v="10"/>
    <n v="0.15"/>
    <n v="356124.5"/>
    <x v="125"/>
    <s v="Consumer"/>
    <x v="1"/>
    <n v="67500"/>
    <n v="-318875.5"/>
    <x v="8"/>
    <s v="No"/>
    <s v="Pickup"/>
    <s v="Not Found"/>
    <s v="Standard"/>
    <x v="84"/>
    <n v="10652665"/>
  </r>
  <r>
    <s v="O01431"/>
    <s v="2025-05-19"/>
    <s v="C132"/>
    <s v="P017"/>
    <x v="12"/>
    <x v="3"/>
    <n v="1"/>
    <n v="0.1"/>
    <n v="34546.5"/>
    <x v="230"/>
    <s v="Consumer"/>
    <x v="2"/>
    <n v="33642"/>
    <n v="904.5"/>
    <x v="0"/>
    <s v="No"/>
    <s v="Pickup"/>
    <s v="Not Found"/>
    <s v="Standard"/>
    <x v="49"/>
    <n v="8698154"/>
  </r>
  <r>
    <s v="O01432"/>
    <s v="2025-03-26"/>
    <s v="C065"/>
    <s v="P063"/>
    <x v="9"/>
    <x v="3"/>
    <n v="2"/>
    <n v="0.15"/>
    <n v="216809.5"/>
    <x v="130"/>
    <s v="Corporate"/>
    <x v="0"/>
    <n v="37464"/>
    <n v="141881.5"/>
    <x v="7"/>
    <s v="No"/>
    <s v="Pickup"/>
    <s v="Not Found"/>
    <s v="Standard"/>
    <x v="66"/>
    <n v="7254801"/>
  </r>
  <r>
    <s v="O01433"/>
    <s v="2025-12-17"/>
    <s v="C138"/>
    <s v="P048"/>
    <x v="18"/>
    <x v="2"/>
    <n v="5"/>
    <n v="0.15"/>
    <n v="384637.75"/>
    <x v="173"/>
    <s v="Corporate"/>
    <x v="1"/>
    <n v="23271"/>
    <n v="268282.75"/>
    <x v="4"/>
    <s v="No"/>
    <s v="Standard"/>
    <s v="Not Found"/>
    <s v="Standard"/>
    <x v="29"/>
    <n v="16246424"/>
  </r>
  <r>
    <s v="O01434"/>
    <s v="2025-03-16"/>
    <s v="C262"/>
    <s v="P033"/>
    <x v="12"/>
    <x v="4"/>
    <n v="3"/>
    <n v="0.1"/>
    <n v="122372.1"/>
    <x v="120"/>
    <s v="Corporate"/>
    <x v="0"/>
    <n v="47272"/>
    <n v="-19443.899999999994"/>
    <x v="7"/>
    <s v="No"/>
    <s v="Pickup"/>
    <s v="Not Found"/>
    <s v="Standard"/>
    <x v="37"/>
    <n v="8698154"/>
  </r>
  <r>
    <s v="O01435"/>
    <s v="2025-02-26"/>
    <s v="C015"/>
    <s v="P002"/>
    <x v="18"/>
    <x v="2"/>
    <n v="8"/>
    <n v="0.1"/>
    <n v="756194.4"/>
    <x v="54"/>
    <s v="Consumer"/>
    <x v="2"/>
    <n v="57647"/>
    <n v="295018.40000000002"/>
    <x v="5"/>
    <s v="No"/>
    <s v="Express"/>
    <s v="Not Found"/>
    <s v="Standard"/>
    <x v="2"/>
    <n v="16246424"/>
  </r>
  <r>
    <s v="O01436"/>
    <s v="2025-08-05"/>
    <s v="C105"/>
    <s v="P038"/>
    <x v="1"/>
    <x v="3"/>
    <n v="6"/>
    <n v="0"/>
    <n v="496698"/>
    <x v="140"/>
    <s v="Consumer"/>
    <x v="2"/>
    <n v="54711"/>
    <n v="168432"/>
    <x v="3"/>
    <s v="No"/>
    <s v="Standard"/>
    <s v="Not Found"/>
    <s v="Standard"/>
    <x v="94"/>
    <n v="11347243"/>
  </r>
  <r>
    <s v="O01437"/>
    <s v="2025-10-13"/>
    <s v="C256"/>
    <s v="P075"/>
    <x v="4"/>
    <x v="1"/>
    <n v="10"/>
    <n v="0.15"/>
    <n v="1095140"/>
    <x v="217"/>
    <s v="Corporate"/>
    <x v="0"/>
    <n v="48118"/>
    <n v="613960"/>
    <x v="11"/>
    <s v="No"/>
    <s v="Pickup"/>
    <s v="Not Found"/>
    <s v="High Value"/>
    <x v="51"/>
    <n v="6291486"/>
  </r>
  <r>
    <s v="O01438"/>
    <s v="2025-09-09"/>
    <s v="C139"/>
    <s v="P084"/>
    <x v="16"/>
    <x v="4"/>
    <n v="3"/>
    <n v="0.05"/>
    <n v="116322.75"/>
    <x v="176"/>
    <s v="Consumer"/>
    <x v="3"/>
    <n v="46035"/>
    <n v="-21782.25"/>
    <x v="2"/>
    <s v="No"/>
    <s v="Pickup"/>
    <s v="Not Found"/>
    <s v="Standard"/>
    <x v="35"/>
    <n v="19562258"/>
  </r>
  <r>
    <s v="O01439"/>
    <s v="2025-11-08"/>
    <s v="C254"/>
    <s v="P074"/>
    <x v="6"/>
    <x v="2"/>
    <n v="4"/>
    <n v="0.1"/>
    <n v="495241.2"/>
    <x v="178"/>
    <s v="Corporate"/>
    <x v="3"/>
    <n v="39205"/>
    <n v="338421.2"/>
    <x v="8"/>
    <s v="No"/>
    <s v="Pickup"/>
    <s v="Not Found"/>
    <s v="Standard"/>
    <x v="56"/>
    <n v="17350666"/>
  </r>
  <r>
    <s v="O01440"/>
    <s v="2025-07-26"/>
    <s v="C004"/>
    <s v="P053"/>
    <x v="8"/>
    <x v="3"/>
    <n v="9"/>
    <n v="0"/>
    <n v="1079820"/>
    <x v="80"/>
    <s v="Corporate"/>
    <x v="3"/>
    <n v="44507"/>
    <n v="679257"/>
    <x v="10"/>
    <s v="No"/>
    <s v="Pickup"/>
    <s v="Not Found"/>
    <s v="High Value"/>
    <x v="95"/>
    <n v="19473459"/>
  </r>
  <r>
    <s v="O01441"/>
    <s v="2025-02-08"/>
    <s v="C030"/>
    <s v="P029"/>
    <x v="6"/>
    <x v="4"/>
    <n v="7"/>
    <n v="0.15"/>
    <n v="586794.94999999995"/>
    <x v="59"/>
    <s v="SME"/>
    <x v="1"/>
    <n v="36044"/>
    <n v="334486.94999999995"/>
    <x v="5"/>
    <s v="No"/>
    <s v="Standard"/>
    <s v="Not Found"/>
    <s v="Standard"/>
    <x v="68"/>
    <n v="17350666"/>
  </r>
  <r>
    <s v="O01442"/>
    <s v="2025-01-29"/>
    <s v="C076"/>
    <s v="P062"/>
    <x v="11"/>
    <x v="0"/>
    <n v="10"/>
    <n v="0"/>
    <n v="304900"/>
    <x v="235"/>
    <s v="Consumer"/>
    <x v="3"/>
    <n v="28606"/>
    <n v="18840"/>
    <x v="6"/>
    <s v="No"/>
    <s v="Pickup"/>
    <s v="Not Found"/>
    <s v="Standard"/>
    <x v="50"/>
    <n v="18500989"/>
  </r>
  <r>
    <s v="O01443"/>
    <s v="2025-12-27"/>
    <s v="C189"/>
    <s v="P078"/>
    <x v="13"/>
    <x v="0"/>
    <n v="7"/>
    <n v="0"/>
    <n v="732137"/>
    <x v="221"/>
    <s v="SME"/>
    <x v="0"/>
    <n v="53072"/>
    <n v="360633"/>
    <x v="4"/>
    <s v="No"/>
    <s v="Pickup"/>
    <s v="Not Found"/>
    <s v="Standard"/>
    <x v="69"/>
    <n v="5886694"/>
  </r>
  <r>
    <s v="O01444"/>
    <s v="2025-08-26"/>
    <s v="C153"/>
    <s v="P053"/>
    <x v="2"/>
    <x v="1"/>
    <n v="10"/>
    <n v="0.15"/>
    <n v="981486.5"/>
    <x v="188"/>
    <s v="SME"/>
    <x v="3"/>
    <n v="44507"/>
    <n v="536416.5"/>
    <x v="3"/>
    <s v="No"/>
    <s v="Standard"/>
    <s v="Not Found"/>
    <s v="Standard"/>
    <x v="95"/>
    <n v="7094914"/>
  </r>
  <r>
    <s v="O01445"/>
    <s v="2025-08-01"/>
    <s v="C143"/>
    <s v="P067"/>
    <x v="16"/>
    <x v="4"/>
    <n v="5"/>
    <n v="0.2"/>
    <n v="302012"/>
    <x v="7"/>
    <s v="SME"/>
    <x v="0"/>
    <n v="47434"/>
    <n v="64842"/>
    <x v="3"/>
    <s v="No"/>
    <s v="Pickup"/>
    <s v="Not Found"/>
    <s v="Standard"/>
    <x v="22"/>
    <n v="19562258"/>
  </r>
  <r>
    <s v="O01446"/>
    <s v="2025-10-11"/>
    <s v="C146"/>
    <s v="P061"/>
    <x v="1"/>
    <x v="3"/>
    <n v="1"/>
    <n v="0.15"/>
    <n v="88782.5"/>
    <x v="47"/>
    <s v="Consumer"/>
    <x v="3"/>
    <n v="26900"/>
    <n v="61882.5"/>
    <x v="11"/>
    <s v="No"/>
    <s v="Express"/>
    <s v="Not Found"/>
    <s v="Standard"/>
    <x v="59"/>
    <n v="11347243"/>
  </r>
  <r>
    <s v="O01447"/>
    <s v="2025-10-05"/>
    <s v="C038"/>
    <s v="P008"/>
    <x v="1"/>
    <x v="2"/>
    <n v="4"/>
    <n v="0.15"/>
    <n v="74997.2"/>
    <x v="106"/>
    <s v="Corporate"/>
    <x v="0"/>
    <n v="10109"/>
    <n v="34561.199999999997"/>
    <x v="11"/>
    <s v="No"/>
    <s v="Pickup"/>
    <s v="Not Found"/>
    <s v="Standard"/>
    <x v="55"/>
    <n v="11347243"/>
  </r>
  <r>
    <s v="O01448"/>
    <s v="2025-03-15"/>
    <s v="C015"/>
    <s v="P035"/>
    <x v="11"/>
    <x v="3"/>
    <n v="3"/>
    <n v="0.15"/>
    <n v="332961.15000000002"/>
    <x v="54"/>
    <s v="Consumer"/>
    <x v="0"/>
    <n v="31758"/>
    <n v="237687.15000000002"/>
    <x v="7"/>
    <s v="No"/>
    <s v="Standard"/>
    <s v="Not Found"/>
    <s v="Standard"/>
    <x v="47"/>
    <n v="18500989"/>
  </r>
  <r>
    <s v="O01449"/>
    <s v="2025-10-08"/>
    <s v="C010"/>
    <s v="P035"/>
    <x v="2"/>
    <x v="1"/>
    <n v="9"/>
    <n v="0.2"/>
    <n v="874951.2"/>
    <x v="204"/>
    <s v="SME"/>
    <x v="0"/>
    <n v="31758"/>
    <n v="589129.19999999995"/>
    <x v="11"/>
    <s v="No"/>
    <s v="Express"/>
    <s v="Not Found"/>
    <s v="Standard"/>
    <x v="47"/>
    <n v="7094914"/>
  </r>
  <r>
    <s v="O01450"/>
    <s v="2025-06-26"/>
    <s v="C258"/>
    <s v="P030"/>
    <x v="4"/>
    <x v="2"/>
    <n v="2"/>
    <n v="0.1"/>
    <n v="69670.8"/>
    <x v="241"/>
    <s v="Corporate"/>
    <x v="3"/>
    <n v="28523"/>
    <n v="12624.800000000003"/>
    <x v="9"/>
    <s v="No"/>
    <s v="Pickup"/>
    <s v="Not Found"/>
    <s v="Standard"/>
    <x v="12"/>
    <n v="6291486"/>
  </r>
  <r>
    <s v="O01451"/>
    <s v="2025-10-27"/>
    <s v="C016"/>
    <s v="P009"/>
    <x v="14"/>
    <x v="0"/>
    <n v="4"/>
    <n v="0.05"/>
    <n v="333206.8"/>
    <x v="117"/>
    <s v="Consumer"/>
    <x v="1"/>
    <n v="8587"/>
    <n v="298858.8"/>
    <x v="11"/>
    <s v="No"/>
    <s v="Standard"/>
    <s v="Not Found"/>
    <s v="Standard"/>
    <x v="33"/>
    <n v="16839910"/>
  </r>
  <r>
    <s v="O01452"/>
    <s v="2025-06-02"/>
    <s v="C083"/>
    <s v="P048"/>
    <x v="4"/>
    <x v="3"/>
    <n v="10"/>
    <n v="0.2"/>
    <n v="500016"/>
    <x v="156"/>
    <s v="Consumer"/>
    <x v="1"/>
    <n v="23271"/>
    <n v="267306"/>
    <x v="9"/>
    <s v="Yes"/>
    <s v="Pickup"/>
    <s v="Not Found"/>
    <s v="Standard"/>
    <x v="29"/>
    <n v="6291486"/>
  </r>
  <r>
    <s v="O01453"/>
    <s v="2025-01-21"/>
    <s v="C248"/>
    <s v="P042"/>
    <x v="15"/>
    <x v="4"/>
    <n v="1"/>
    <n v="0.05"/>
    <n v="5972.65"/>
    <x v="164"/>
    <s v="Consumer"/>
    <x v="3"/>
    <n v="12456"/>
    <n v="-6483.35"/>
    <x v="6"/>
    <s v="No"/>
    <s v="Express"/>
    <s v="Not Found"/>
    <s v="Standard"/>
    <x v="62"/>
    <n v="15141830"/>
  </r>
  <r>
    <s v="O01454"/>
    <s v="2025-04-07"/>
    <s v="C197"/>
    <s v="P038"/>
    <x v="14"/>
    <x v="2"/>
    <n v="1"/>
    <n v="0"/>
    <n v="88701"/>
    <x v="139"/>
    <s v="Corporate"/>
    <x v="2"/>
    <n v="54711"/>
    <n v="33990"/>
    <x v="1"/>
    <s v="No"/>
    <s v="Standard"/>
    <s v="Not Found"/>
    <s v="Standard"/>
    <x v="94"/>
    <n v="16839910"/>
  </r>
  <r>
    <s v="O01455"/>
    <s v="2025-09-16"/>
    <s v="C271"/>
    <s v="P071"/>
    <x v="15"/>
    <x v="4"/>
    <n v="10"/>
    <n v="0"/>
    <n v="977650"/>
    <x v="93"/>
    <s v="Consumer"/>
    <x v="1"/>
    <n v="44535"/>
    <n v="532300"/>
    <x v="2"/>
    <s v="No"/>
    <s v="Express"/>
    <s v="Not Found"/>
    <s v="Standard"/>
    <x v="32"/>
    <n v="15141830"/>
  </r>
  <r>
    <s v="O01456"/>
    <s v="2025-01-22"/>
    <s v="C013"/>
    <s v="P022"/>
    <x v="12"/>
    <x v="1"/>
    <n v="8"/>
    <n v="0.2"/>
    <n v="122483.2"/>
    <x v="133"/>
    <s v="Corporate"/>
    <x v="3"/>
    <n v="76942"/>
    <n v="-493052.8"/>
    <x v="6"/>
    <s v="No"/>
    <s v="Pickup"/>
    <s v="Not Found"/>
    <s v="Standard"/>
    <x v="13"/>
    <n v="8698154"/>
  </r>
  <r>
    <s v="O01457"/>
    <s v="2025-09-10"/>
    <s v="C285"/>
    <s v="P010"/>
    <x v="15"/>
    <x v="4"/>
    <n v="6"/>
    <n v="0"/>
    <n v="649938"/>
    <x v="77"/>
    <s v="Corporate"/>
    <x v="1"/>
    <n v="13676"/>
    <n v="567882"/>
    <x v="2"/>
    <s v="No"/>
    <s v="Standard"/>
    <s v="Not Found"/>
    <s v="Standard"/>
    <x v="88"/>
    <n v="15141830"/>
  </r>
  <r>
    <s v="O01458"/>
    <s v="2025-08-01"/>
    <s v="C153"/>
    <s v="P015"/>
    <x v="1"/>
    <x v="3"/>
    <n v="8"/>
    <n v="0.05"/>
    <n v="171190"/>
    <x v="188"/>
    <s v="SME"/>
    <x v="3"/>
    <n v="12010"/>
    <n v="75110"/>
    <x v="3"/>
    <s v="No"/>
    <s v="Pickup"/>
    <s v="Not Found"/>
    <s v="Standard"/>
    <x v="75"/>
    <n v="11347243"/>
  </r>
  <r>
    <s v="O01459"/>
    <s v="2025-11-09"/>
    <s v="C140"/>
    <s v="P009"/>
    <x v="6"/>
    <x v="2"/>
    <n v="3"/>
    <n v="0.1"/>
    <n v="157326.29999999999"/>
    <x v="70"/>
    <s v="Consumer"/>
    <x v="1"/>
    <n v="8587"/>
    <n v="131565.29999999999"/>
    <x v="8"/>
    <s v="No"/>
    <s v="Express"/>
    <s v="Not Found"/>
    <s v="Standard"/>
    <x v="33"/>
    <n v="17350666"/>
  </r>
  <r>
    <s v="O01460"/>
    <s v="2025-08-30"/>
    <s v="C062"/>
    <s v="P016"/>
    <x v="15"/>
    <x v="2"/>
    <n v="6"/>
    <n v="0.2"/>
    <n v="372201.6"/>
    <x v="270"/>
    <s v="Consumer"/>
    <x v="0"/>
    <n v="29153"/>
    <n v="197283.59999999998"/>
    <x v="3"/>
    <s v="No"/>
    <s v="Express"/>
    <s v="Not Found"/>
    <s v="Standard"/>
    <x v="79"/>
    <n v="15141830"/>
  </r>
  <r>
    <s v="O01461"/>
    <s v="2025-03-03"/>
    <s v="C205"/>
    <s v="P025"/>
    <x v="14"/>
    <x v="0"/>
    <n v="8"/>
    <n v="0.1"/>
    <n v="307339.2"/>
    <x v="183"/>
    <s v="Corporate"/>
    <x v="2"/>
    <n v="41409"/>
    <n v="-23932.799999999988"/>
    <x v="7"/>
    <s v="No"/>
    <s v="Standard"/>
    <s v="Not Found"/>
    <s v="Standard"/>
    <x v="61"/>
    <n v="16839910"/>
  </r>
  <r>
    <s v="O01462"/>
    <s v="2025-01-03"/>
    <s v="C218"/>
    <s v="P036"/>
    <x v="0"/>
    <x v="1"/>
    <n v="8"/>
    <n v="0.15"/>
    <n v="698230.8"/>
    <x v="199"/>
    <s v="SME"/>
    <x v="0"/>
    <n v="69526"/>
    <n v="142022.80000000005"/>
    <x v="6"/>
    <s v="No"/>
    <s v="Standard"/>
    <s v="Not Found"/>
    <s v="Standard"/>
    <x v="70"/>
    <n v="11852878"/>
  </r>
  <r>
    <s v="O01463"/>
    <s v="2025-03-03"/>
    <s v="C030"/>
    <s v="P086"/>
    <x v="17"/>
    <x v="1"/>
    <n v="6"/>
    <n v="0"/>
    <n v="242892"/>
    <x v="59"/>
    <s v="SME"/>
    <x v="1"/>
    <n v="41456"/>
    <n v="-5844"/>
    <x v="7"/>
    <s v="No"/>
    <s v="Standard"/>
    <s v="Not Found"/>
    <s v="Standard"/>
    <x v="44"/>
    <n v="10652665"/>
  </r>
  <r>
    <s v="O01464"/>
    <s v="2025-04-06"/>
    <s v="C140"/>
    <s v="P014"/>
    <x v="11"/>
    <x v="3"/>
    <n v="7"/>
    <n v="0.05"/>
    <n v="438301.5"/>
    <x v="70"/>
    <s v="Consumer"/>
    <x v="2"/>
    <n v="51783"/>
    <n v="75820.5"/>
    <x v="1"/>
    <s v="No"/>
    <s v="Standard"/>
    <s v="Not Found"/>
    <s v="Standard"/>
    <x v="80"/>
    <n v="18500989"/>
  </r>
  <r>
    <s v="O01465"/>
    <s v="2025-08-03"/>
    <s v="C129"/>
    <s v="P032"/>
    <x v="9"/>
    <x v="3"/>
    <n v="7"/>
    <n v="0"/>
    <n v="363713"/>
    <x v="97"/>
    <s v="Corporate"/>
    <x v="2"/>
    <n v="65463"/>
    <n v="-94528"/>
    <x v="3"/>
    <s v="No"/>
    <s v="Express"/>
    <s v="Not Found"/>
    <s v="Standard"/>
    <x v="15"/>
    <n v="7254801"/>
  </r>
  <r>
    <s v="O01466"/>
    <s v="2025-09-15"/>
    <s v="C149"/>
    <s v="P023"/>
    <x v="16"/>
    <x v="0"/>
    <n v="4"/>
    <n v="0.1"/>
    <n v="230061.6"/>
    <x v="13"/>
    <s v="SME"/>
    <x v="0"/>
    <n v="10664"/>
    <n v="187405.6"/>
    <x v="2"/>
    <s v="No"/>
    <s v="Standard"/>
    <s v="Not Found"/>
    <s v="Standard"/>
    <x v="18"/>
    <n v="19562258"/>
  </r>
  <r>
    <s v="O01467"/>
    <s v="2025-08-06"/>
    <s v="C211"/>
    <s v="P086"/>
    <x v="11"/>
    <x v="1"/>
    <n v="9"/>
    <n v="0.2"/>
    <n v="685008"/>
    <x v="63"/>
    <s v="SME"/>
    <x v="1"/>
    <n v="41456"/>
    <n v="311904"/>
    <x v="3"/>
    <s v="No"/>
    <s v="Express"/>
    <s v="Not Found"/>
    <s v="Standard"/>
    <x v="44"/>
    <n v="18500989"/>
  </r>
  <r>
    <s v="O01468"/>
    <s v="2025-01-08"/>
    <s v="C061"/>
    <s v="P045"/>
    <x v="3"/>
    <x v="4"/>
    <n v="9"/>
    <n v="0.2"/>
    <n v="1053180"/>
    <x v="103"/>
    <s v="Consumer"/>
    <x v="2"/>
    <n v="61495"/>
    <n v="499725"/>
    <x v="6"/>
    <s v="No"/>
    <s v="Express"/>
    <s v="Not Found"/>
    <s v="High Value"/>
    <x v="86"/>
    <n v="19619177"/>
  </r>
  <r>
    <s v="O01469"/>
    <s v="2025-08-13"/>
    <s v="C075"/>
    <s v="P080"/>
    <x v="14"/>
    <x v="3"/>
    <n v="1"/>
    <n v="0.05"/>
    <n v="62745.599999999999"/>
    <x v="292"/>
    <s v="SME"/>
    <x v="2"/>
    <n v="32671"/>
    <n v="30074.6"/>
    <x v="3"/>
    <s v="No"/>
    <s v="Express"/>
    <s v="Not Found"/>
    <s v="Standard"/>
    <x v="26"/>
    <n v="16839910"/>
  </r>
  <r>
    <s v="O01470"/>
    <s v="2025-06-06"/>
    <s v="C123"/>
    <s v="P009"/>
    <x v="7"/>
    <x v="4"/>
    <n v="3"/>
    <n v="0"/>
    <n v="287460"/>
    <x v="297"/>
    <s v="Consumer"/>
    <x v="1"/>
    <n v="8587"/>
    <n v="261699"/>
    <x v="9"/>
    <s v="No"/>
    <s v="Standard"/>
    <s v="Not Found"/>
    <s v="Standard"/>
    <x v="33"/>
    <n v="14265630"/>
  </r>
  <r>
    <s v="O01471"/>
    <s v="2025-01-03"/>
    <s v="C266"/>
    <s v="P014"/>
    <x v="13"/>
    <x v="3"/>
    <n v="3"/>
    <n v="0.15"/>
    <n v="252914.1"/>
    <x v="174"/>
    <s v="SME"/>
    <x v="2"/>
    <n v="51783"/>
    <n v="97565.1"/>
    <x v="6"/>
    <s v="No"/>
    <s v="Pickup"/>
    <s v="Not Found"/>
    <s v="Standard"/>
    <x v="80"/>
    <n v="5886694"/>
  </r>
  <r>
    <s v="O01472"/>
    <s v="2025-10-22"/>
    <s v="C029"/>
    <s v="P090"/>
    <x v="0"/>
    <x v="3"/>
    <n v="8"/>
    <n v="0"/>
    <n v="379496"/>
    <x v="96"/>
    <s v="Consumer"/>
    <x v="1"/>
    <n v="24518"/>
    <n v="183352"/>
    <x v="11"/>
    <s v="No"/>
    <s v="Pickup"/>
    <s v="Not Found"/>
    <s v="Standard"/>
    <x v="4"/>
    <n v="11852878"/>
  </r>
  <r>
    <s v="O01473"/>
    <s v="2025-01-03"/>
    <s v="C042"/>
    <s v="P043"/>
    <x v="4"/>
    <x v="0"/>
    <n v="6"/>
    <n v="0.15"/>
    <n v="470750.4"/>
    <x v="186"/>
    <s v="Corporate"/>
    <x v="0"/>
    <n v="79600"/>
    <n v="-6849.5999999999767"/>
    <x v="6"/>
    <s v="No"/>
    <s v="Standard"/>
    <s v="Not Found"/>
    <s v="Standard"/>
    <x v="14"/>
    <n v="6291486"/>
  </r>
  <r>
    <s v="O01474"/>
    <s v="2025-12-05"/>
    <s v="C145"/>
    <s v="P004"/>
    <x v="0"/>
    <x v="0"/>
    <n v="10"/>
    <n v="0.15"/>
    <n v="538245.5"/>
    <x v="109"/>
    <s v="SME"/>
    <x v="3"/>
    <n v="63926"/>
    <n v="-101014.5"/>
    <x v="4"/>
    <s v="No"/>
    <s v="Express"/>
    <s v="Not Found"/>
    <s v="Standard"/>
    <x v="5"/>
    <n v="11852878"/>
  </r>
  <r>
    <s v="O01475"/>
    <s v="2025-12-07"/>
    <s v="C210"/>
    <s v="P095"/>
    <x v="7"/>
    <x v="4"/>
    <n v="8"/>
    <n v="0.15"/>
    <n v="977343.6"/>
    <x v="256"/>
    <s v="Corporate"/>
    <x v="2"/>
    <n v="70588"/>
    <n v="412639.6"/>
    <x v="4"/>
    <s v="No"/>
    <s v="Standard"/>
    <s v="Not Found"/>
    <s v="Standard"/>
    <x v="57"/>
    <n v="14265630"/>
  </r>
  <r>
    <s v="O01476"/>
    <s v="2025-08-05"/>
    <s v="C202"/>
    <s v="P042"/>
    <x v="16"/>
    <x v="3"/>
    <n v="9"/>
    <n v="0.1"/>
    <n v="959137.2"/>
    <x v="134"/>
    <s v="SME"/>
    <x v="3"/>
    <n v="12456"/>
    <n v="847033.2"/>
    <x v="3"/>
    <s v="No"/>
    <s v="Pickup"/>
    <s v="Not Found"/>
    <s v="Standard"/>
    <x v="62"/>
    <n v="19562258"/>
  </r>
  <r>
    <s v="O01477"/>
    <s v="2025-11-16"/>
    <s v="C267"/>
    <s v="P084"/>
    <x v="1"/>
    <x v="3"/>
    <n v="5"/>
    <n v="0.15"/>
    <n v="369635.25"/>
    <x v="284"/>
    <s v="Corporate"/>
    <x v="3"/>
    <n v="46035"/>
    <n v="139460.25"/>
    <x v="8"/>
    <s v="No"/>
    <s v="Pickup"/>
    <s v="Not Found"/>
    <s v="Standard"/>
    <x v="35"/>
    <n v="11347243"/>
  </r>
  <r>
    <s v="O01478"/>
    <s v="2025-09-12"/>
    <s v="C287"/>
    <s v="P077"/>
    <x v="9"/>
    <x v="4"/>
    <n v="10"/>
    <n v="0.15"/>
    <n v="1215483"/>
    <x v="16"/>
    <s v="Corporate"/>
    <x v="3"/>
    <n v="9813"/>
    <n v="1117353"/>
    <x v="2"/>
    <s v="No"/>
    <s v="Standard"/>
    <s v="Not Found"/>
    <s v="High Value"/>
    <x v="98"/>
    <n v="7254801"/>
  </r>
  <r>
    <s v="O01479"/>
    <s v="2025-06-09"/>
    <s v="C259"/>
    <s v="P082"/>
    <x v="5"/>
    <x v="3"/>
    <n v="3"/>
    <n v="0.15"/>
    <n v="158977.20000000001"/>
    <x v="198"/>
    <s v="Consumer"/>
    <x v="2"/>
    <n v="38053"/>
    <n v="44818.200000000012"/>
    <x v="9"/>
    <s v="No"/>
    <s v="Pickup"/>
    <s v="Not Found"/>
    <s v="Standard"/>
    <x v="64"/>
    <n v="11319839"/>
  </r>
  <r>
    <s v="O01480"/>
    <s v="2025-03-19"/>
    <s v="C188"/>
    <s v="P009"/>
    <x v="17"/>
    <x v="3"/>
    <n v="5"/>
    <n v="0"/>
    <n v="633385"/>
    <x v="52"/>
    <s v="Consumer"/>
    <x v="1"/>
    <n v="8587"/>
    <n v="590450"/>
    <x v="7"/>
    <s v="No"/>
    <s v="Express"/>
    <s v="Not Found"/>
    <s v="Standard"/>
    <x v="33"/>
    <n v="10652665"/>
  </r>
  <r>
    <s v="O01481"/>
    <s v="2025-03-21"/>
    <s v="C056"/>
    <s v="P007"/>
    <x v="8"/>
    <x v="0"/>
    <n v="6"/>
    <n v="0.1"/>
    <n v="452304"/>
    <x v="67"/>
    <s v="SME"/>
    <x v="2"/>
    <n v="6817"/>
    <n v="411402"/>
    <x v="7"/>
    <s v="No"/>
    <s v="Standard"/>
    <s v="Not Found"/>
    <s v="Standard"/>
    <x v="30"/>
    <n v="19473459"/>
  </r>
  <r>
    <s v="O01482"/>
    <s v="2025-07-19"/>
    <s v="C124"/>
    <s v="P026"/>
    <x v="11"/>
    <x v="3"/>
    <n v="3"/>
    <n v="0"/>
    <n v="363414"/>
    <x v="243"/>
    <s v="SME"/>
    <x v="2"/>
    <n v="7159"/>
    <n v="341937"/>
    <x v="10"/>
    <s v="No"/>
    <s v="Standard"/>
    <s v="Not Found"/>
    <s v="Standard"/>
    <x v="11"/>
    <n v="18500989"/>
  </r>
  <r>
    <s v="O01483"/>
    <s v="2025-12-18"/>
    <s v="C244"/>
    <s v="P095"/>
    <x v="7"/>
    <x v="0"/>
    <n v="9"/>
    <n v="0"/>
    <n v="763146"/>
    <x v="261"/>
    <s v="Corporate"/>
    <x v="2"/>
    <n v="70588"/>
    <n v="127854"/>
    <x v="4"/>
    <s v="Yes"/>
    <s v="Standard"/>
    <s v="Not Found"/>
    <s v="Standard"/>
    <x v="57"/>
    <n v="14265630"/>
  </r>
  <r>
    <s v="O01484"/>
    <s v="2025-09-16"/>
    <s v="C220"/>
    <s v="P092"/>
    <x v="0"/>
    <x v="0"/>
    <n v="2"/>
    <n v="0.2"/>
    <n v="40787.199999999997"/>
    <x v="258"/>
    <s v="SME"/>
    <x v="2"/>
    <n v="4229"/>
    <n v="32329.199999999997"/>
    <x v="2"/>
    <s v="No"/>
    <s v="Express"/>
    <s v="Not Found"/>
    <s v="Standard"/>
    <x v="23"/>
    <n v="11852878"/>
  </r>
  <r>
    <s v="O01485"/>
    <s v="2025-12-21"/>
    <s v="C106"/>
    <s v="P032"/>
    <x v="12"/>
    <x v="0"/>
    <n v="9"/>
    <n v="0"/>
    <n v="492741"/>
    <x v="246"/>
    <s v="SME"/>
    <x v="2"/>
    <n v="65463"/>
    <n v="-96426"/>
    <x v="4"/>
    <s v="No"/>
    <s v="Pickup"/>
    <s v="Not Found"/>
    <s v="Standard"/>
    <x v="15"/>
    <n v="8698154"/>
  </r>
  <r>
    <s v="O01486"/>
    <s v="2025-09-12"/>
    <s v="C199"/>
    <s v="P098"/>
    <x v="0"/>
    <x v="3"/>
    <n v="4"/>
    <n v="0.1"/>
    <n v="129002.4"/>
    <x v="271"/>
    <s v="Corporate"/>
    <x v="3"/>
    <n v="77841"/>
    <n v="-182361.60000000001"/>
    <x v="2"/>
    <s v="No"/>
    <s v="Standard"/>
    <s v="Not Found"/>
    <s v="Standard"/>
    <x v="53"/>
    <n v="11852878"/>
  </r>
  <r>
    <s v="O01487"/>
    <s v="2025-04-21"/>
    <s v="C099"/>
    <s v="P054"/>
    <x v="13"/>
    <x v="1"/>
    <n v="8"/>
    <n v="0"/>
    <n v="737288"/>
    <x v="39"/>
    <s v="Consumer"/>
    <x v="3"/>
    <n v="49623"/>
    <n v="340304"/>
    <x v="1"/>
    <s v="No"/>
    <s v="Express"/>
    <s v="Not Found"/>
    <s v="Standard"/>
    <x v="83"/>
    <n v="5886694"/>
  </r>
  <r>
    <s v="O01488"/>
    <s v="2025-11-20"/>
    <s v="C246"/>
    <s v="P042"/>
    <x v="17"/>
    <x v="2"/>
    <n v="1"/>
    <n v="0.05"/>
    <n v="55353.65"/>
    <x v="195"/>
    <s v="Consumer"/>
    <x v="3"/>
    <n v="12456"/>
    <n v="42897.65"/>
    <x v="8"/>
    <s v="No"/>
    <s v="Express"/>
    <s v="Not Found"/>
    <s v="Standard"/>
    <x v="62"/>
    <n v="10652665"/>
  </r>
  <r>
    <s v="O01489"/>
    <s v="2025-01-17"/>
    <s v="C167"/>
    <s v="P067"/>
    <x v="1"/>
    <x v="2"/>
    <n v="6"/>
    <n v="0.05"/>
    <n v="273594.3"/>
    <x v="232"/>
    <s v="SME"/>
    <x v="0"/>
    <n v="47434"/>
    <n v="-11009.700000000012"/>
    <x v="6"/>
    <s v="No"/>
    <s v="Standard"/>
    <s v="Not Found"/>
    <s v="Standard"/>
    <x v="22"/>
    <n v="11347243"/>
  </r>
  <r>
    <s v="O01490"/>
    <s v="2025-04-25"/>
    <s v="C156"/>
    <s v="P045"/>
    <x v="1"/>
    <x v="1"/>
    <n v="3"/>
    <n v="0"/>
    <n v="108147"/>
    <x v="27"/>
    <s v="Consumer"/>
    <x v="2"/>
    <n v="61495"/>
    <n v="-76338"/>
    <x v="1"/>
    <s v="No"/>
    <s v="Standard"/>
    <s v="Not Found"/>
    <s v="Standard"/>
    <x v="86"/>
    <n v="11347243"/>
  </r>
  <r>
    <s v="O01491"/>
    <s v="2025-01-21"/>
    <s v="C168"/>
    <s v="P092"/>
    <x v="5"/>
    <x v="0"/>
    <n v="10"/>
    <n v="0.15"/>
    <n v="872253"/>
    <x v="0"/>
    <s v="SME"/>
    <x v="2"/>
    <n v="4229"/>
    <n v="829963"/>
    <x v="6"/>
    <s v="No"/>
    <s v="Standard"/>
    <s v="Not Found"/>
    <s v="Standard"/>
    <x v="23"/>
    <n v="11319839"/>
  </r>
  <r>
    <s v="O01492"/>
    <s v="2025-02-17"/>
    <s v="C231"/>
    <s v="P072"/>
    <x v="9"/>
    <x v="4"/>
    <n v="6"/>
    <n v="0.2"/>
    <n v="530572.80000000005"/>
    <x v="113"/>
    <s v="SME"/>
    <x v="1"/>
    <n v="37361"/>
    <n v="306406.80000000005"/>
    <x v="5"/>
    <s v="No"/>
    <s v="Express"/>
    <s v="Not Found"/>
    <s v="Standard"/>
    <x v="89"/>
    <n v="7254801"/>
  </r>
  <r>
    <s v="O01493"/>
    <s v="2025-03-12"/>
    <s v="C001"/>
    <s v="P052"/>
    <x v="18"/>
    <x v="2"/>
    <n v="6"/>
    <n v="0.1"/>
    <n v="340961.4"/>
    <x v="18"/>
    <s v="SME"/>
    <x v="2"/>
    <n v="15200"/>
    <n v="249761.40000000002"/>
    <x v="7"/>
    <s v="No"/>
    <s v="Express"/>
    <s v="Not Found"/>
    <s v="Standard"/>
    <x v="41"/>
    <n v="16246424"/>
  </r>
  <r>
    <s v="O01494"/>
    <s v="2025-08-29"/>
    <s v="C171"/>
    <s v="P020"/>
    <x v="6"/>
    <x v="4"/>
    <n v="8"/>
    <n v="0.15"/>
    <n v="835305.2"/>
    <x v="294"/>
    <s v="SME"/>
    <x v="2"/>
    <n v="35035"/>
    <n v="555025.19999999995"/>
    <x v="3"/>
    <s v="No"/>
    <s v="Standard"/>
    <s v="Not Found"/>
    <s v="Standard"/>
    <x v="91"/>
    <n v="17350666"/>
  </r>
  <r>
    <s v="O01495"/>
    <s v="2025-03-14"/>
    <s v="C018"/>
    <s v="P029"/>
    <x v="10"/>
    <x v="1"/>
    <n v="5"/>
    <n v="0.1"/>
    <n v="276565.5"/>
    <x v="189"/>
    <s v="Corporate"/>
    <x v="1"/>
    <n v="36044"/>
    <n v="96345.5"/>
    <x v="7"/>
    <s v="No"/>
    <s v="Express"/>
    <s v="Not Found"/>
    <s v="Standard"/>
    <x v="68"/>
    <n v="8592536"/>
  </r>
  <r>
    <s v="O01496"/>
    <s v="2025-12-31"/>
    <s v="C191"/>
    <s v="P055"/>
    <x v="10"/>
    <x v="0"/>
    <n v="9"/>
    <n v="0.15"/>
    <n v="1075062.1499999999"/>
    <x v="21"/>
    <s v="SME"/>
    <x v="0"/>
    <n v="62257"/>
    <n v="514749.14999999991"/>
    <x v="4"/>
    <s v="No"/>
    <s v="Express"/>
    <s v="Not Found"/>
    <s v="High Value"/>
    <x v="31"/>
    <n v="8592536"/>
  </r>
  <r>
    <s v="O01497"/>
    <s v="2025-10-05"/>
    <s v="C212"/>
    <s v="P015"/>
    <x v="8"/>
    <x v="3"/>
    <n v="3"/>
    <n v="0"/>
    <n v="347085"/>
    <x v="263"/>
    <s v="Consumer"/>
    <x v="3"/>
    <n v="12010"/>
    <n v="311055"/>
    <x v="11"/>
    <s v="No"/>
    <s v="Standard"/>
    <s v="Not Found"/>
    <s v="Standard"/>
    <x v="75"/>
    <n v="19473459"/>
  </r>
  <r>
    <s v="O01498"/>
    <s v="2025-03-28"/>
    <s v="C091"/>
    <s v="P037"/>
    <x v="6"/>
    <x v="1"/>
    <n v="10"/>
    <n v="0"/>
    <n v="793050"/>
    <x v="201"/>
    <s v="Consumer"/>
    <x v="0"/>
    <n v="31369"/>
    <n v="479360"/>
    <x v="7"/>
    <s v="No"/>
    <s v="Standard"/>
    <s v="Not Found"/>
    <s v="Standard"/>
    <x v="72"/>
    <n v="17350666"/>
  </r>
  <r>
    <s v="O01499"/>
    <s v="2025-06-20"/>
    <s v="C247"/>
    <s v="P032"/>
    <x v="1"/>
    <x v="0"/>
    <n v="8"/>
    <n v="0"/>
    <n v="1078824"/>
    <x v="197"/>
    <s v="SME"/>
    <x v="2"/>
    <n v="65463"/>
    <n v="555120"/>
    <x v="9"/>
    <s v="No"/>
    <s v="Pickup"/>
    <s v="Not Found"/>
    <s v="High Value"/>
    <x v="15"/>
    <n v="11347243"/>
  </r>
  <r>
    <s v="O01500"/>
    <s v="2025-07-26"/>
    <s v="C290"/>
    <s v="P100"/>
    <x v="5"/>
    <x v="2"/>
    <n v="2"/>
    <n v="0.15"/>
    <n v="101337"/>
    <x v="149"/>
    <s v="Consumer"/>
    <x v="3"/>
    <n v="62137"/>
    <n v="-22937"/>
    <x v="10"/>
    <s v="No"/>
    <s v="Standard"/>
    <s v="Not Found"/>
    <s v="Standard"/>
    <x v="9"/>
    <n v="11319839"/>
  </r>
  <r>
    <s v="O01501"/>
    <s v="2025-09-01"/>
    <s v="C021"/>
    <s v="P069"/>
    <x v="19"/>
    <x v="4"/>
    <n v="2"/>
    <n v="0.15"/>
    <n v="182675.20000000001"/>
    <x v="273"/>
    <s v="Corporate"/>
    <x v="3"/>
    <n v="5129"/>
    <n v="172417.2"/>
    <x v="2"/>
    <s v="No"/>
    <s v="Standard"/>
    <s v="Not Found"/>
    <s v="Standard"/>
    <x v="73"/>
    <n v="19336654"/>
  </r>
  <r>
    <s v="O01502"/>
    <s v="2025-11-08"/>
    <s v="C271"/>
    <s v="P032"/>
    <x v="13"/>
    <x v="4"/>
    <n v="9"/>
    <n v="0"/>
    <n v="231930"/>
    <x v="93"/>
    <s v="Consumer"/>
    <x v="2"/>
    <n v="65463"/>
    <n v="-357237"/>
    <x v="8"/>
    <s v="No"/>
    <s v="Standard"/>
    <s v="Not Found"/>
    <s v="Standard"/>
    <x v="15"/>
    <n v="5886694"/>
  </r>
  <r>
    <s v="O01503"/>
    <s v="2025-03-18"/>
    <s v="C098"/>
    <s v="P080"/>
    <x v="19"/>
    <x v="4"/>
    <n v="2"/>
    <n v="0"/>
    <n v="34664"/>
    <x v="137"/>
    <s v="Corporate"/>
    <x v="2"/>
    <n v="32671"/>
    <n v="-30678"/>
    <x v="7"/>
    <s v="Yes"/>
    <s v="Pickup"/>
    <s v="Not Found"/>
    <s v="Standard"/>
    <x v="26"/>
    <n v="19336654"/>
  </r>
  <r>
    <s v="O01504"/>
    <s v="2025-04-30"/>
    <s v="C111"/>
    <s v="P039"/>
    <x v="13"/>
    <x v="2"/>
    <n v="8"/>
    <n v="0.1"/>
    <n v="1050458.3999999999"/>
    <x v="90"/>
    <s v="Corporate"/>
    <x v="0"/>
    <n v="34258"/>
    <n v="776394.39999999991"/>
    <x v="1"/>
    <s v="No"/>
    <s v="Pickup"/>
    <s v="Not Found"/>
    <s v="High Value"/>
    <x v="52"/>
    <n v="5886694"/>
  </r>
  <r>
    <s v="O01505"/>
    <s v="2025-10-16"/>
    <s v="C240"/>
    <s v="P051"/>
    <x v="8"/>
    <x v="1"/>
    <n v="1"/>
    <n v="0.1"/>
    <n v="96373.8"/>
    <x v="28"/>
    <s v="Corporate"/>
    <x v="2"/>
    <n v="71372"/>
    <n v="25001.800000000003"/>
    <x v="11"/>
    <s v="No"/>
    <s v="Standard"/>
    <s v="Not Found"/>
    <s v="Standard"/>
    <x v="7"/>
    <n v="19473459"/>
  </r>
  <r>
    <s v="O01506"/>
    <s v="2025-08-04"/>
    <s v="C216"/>
    <s v="P040"/>
    <x v="18"/>
    <x v="0"/>
    <n v="2"/>
    <n v="0.05"/>
    <n v="162370.20000000001"/>
    <x v="37"/>
    <s v="Consumer"/>
    <x v="1"/>
    <n v="63366"/>
    <n v="35638.200000000012"/>
    <x v="3"/>
    <s v="No"/>
    <s v="Express"/>
    <s v="Not Found"/>
    <s v="Standard"/>
    <x v="28"/>
    <n v="16246424"/>
  </r>
  <r>
    <s v="O01507"/>
    <s v="2025-12-19"/>
    <s v="C008"/>
    <s v="P053"/>
    <x v="8"/>
    <x v="4"/>
    <n v="4"/>
    <n v="0.2"/>
    <n v="38400"/>
    <x v="181"/>
    <s v="Consumer"/>
    <x v="3"/>
    <n v="44507"/>
    <n v="-139628"/>
    <x v="4"/>
    <s v="No"/>
    <s v="Pickup"/>
    <s v="Not Found"/>
    <s v="Standard"/>
    <x v="95"/>
    <n v="19473459"/>
  </r>
  <r>
    <s v="O01508"/>
    <s v="2025-10-16"/>
    <s v="C244"/>
    <s v="P089"/>
    <x v="9"/>
    <x v="2"/>
    <n v="6"/>
    <n v="0.2"/>
    <n v="657998.4"/>
    <x v="261"/>
    <s v="Corporate"/>
    <x v="0"/>
    <n v="55764"/>
    <n v="323414.40000000002"/>
    <x v="11"/>
    <s v="No"/>
    <s v="Standard"/>
    <s v="Not Found"/>
    <s v="Standard"/>
    <x v="27"/>
    <n v="7254801"/>
  </r>
  <r>
    <s v="O01509"/>
    <s v="2025-02-15"/>
    <s v="C134"/>
    <s v="P065"/>
    <x v="14"/>
    <x v="3"/>
    <n v="2"/>
    <n v="0.05"/>
    <n v="179939.5"/>
    <x v="182"/>
    <s v="Consumer"/>
    <x v="3"/>
    <n v="61777"/>
    <n v="56385.5"/>
    <x v="5"/>
    <s v="No"/>
    <s v="Pickup"/>
    <s v="Not Found"/>
    <s v="Standard"/>
    <x v="65"/>
    <n v="16839910"/>
  </r>
  <r>
    <s v="O01510"/>
    <s v="2025-02-17"/>
    <s v="C019"/>
    <s v="P036"/>
    <x v="2"/>
    <x v="2"/>
    <n v="7"/>
    <n v="0.1"/>
    <n v="941157"/>
    <x v="4"/>
    <s v="Consumer"/>
    <x v="0"/>
    <n v="69526"/>
    <n v="454475"/>
    <x v="5"/>
    <s v="Yes"/>
    <s v="Pickup"/>
    <s v="Not Found"/>
    <s v="Standard"/>
    <x v="70"/>
    <n v="7094914"/>
  </r>
  <r>
    <s v="O01511"/>
    <s v="2025-11-24"/>
    <s v="C181"/>
    <s v="P054"/>
    <x v="12"/>
    <x v="3"/>
    <n v="7"/>
    <n v="0.2"/>
    <n v="239495.2"/>
    <x v="219"/>
    <s v="Consumer"/>
    <x v="3"/>
    <n v="49623"/>
    <n v="-107865.79999999999"/>
    <x v="8"/>
    <s v="Yes"/>
    <s v="Standard"/>
    <s v="Not Found"/>
    <s v="Standard"/>
    <x v="83"/>
    <n v="8698154"/>
  </r>
  <r>
    <s v="O01512"/>
    <s v="2025-07-21"/>
    <s v="C025"/>
    <s v="P017"/>
    <x v="13"/>
    <x v="3"/>
    <n v="6"/>
    <n v="0"/>
    <n v="648186"/>
    <x v="42"/>
    <s v="Corporate"/>
    <x v="2"/>
    <n v="33642"/>
    <n v="446334"/>
    <x v="10"/>
    <s v="No"/>
    <s v="Pickup"/>
    <s v="Not Found"/>
    <s v="Standard"/>
    <x v="49"/>
    <n v="5886694"/>
  </r>
  <r>
    <s v="O01513"/>
    <s v="2025-11-21"/>
    <s v="C215"/>
    <s v="P082"/>
    <x v="9"/>
    <x v="3"/>
    <n v="3"/>
    <n v="0.15"/>
    <n v="278128.5"/>
    <x v="19"/>
    <s v="Corporate"/>
    <x v="2"/>
    <n v="38053"/>
    <n v="163969.5"/>
    <x v="8"/>
    <s v="No"/>
    <s v="Standard"/>
    <s v="Not Found"/>
    <s v="Standard"/>
    <x v="64"/>
    <n v="7254801"/>
  </r>
  <r>
    <s v="O01514"/>
    <s v="2025-01-22"/>
    <s v="C017"/>
    <s v="P074"/>
    <x v="12"/>
    <x v="2"/>
    <n v="10"/>
    <n v="0.15"/>
    <n v="620984.5"/>
    <x v="65"/>
    <s v="SME"/>
    <x v="3"/>
    <n v="39205"/>
    <n v="228934.5"/>
    <x v="6"/>
    <s v="No"/>
    <s v="Standard"/>
    <s v="Not Found"/>
    <s v="Standard"/>
    <x v="56"/>
    <n v="8698154"/>
  </r>
  <r>
    <s v="O01515"/>
    <s v="2025-10-14"/>
    <s v="C214"/>
    <s v="P049"/>
    <x v="17"/>
    <x v="3"/>
    <n v="6"/>
    <n v="0"/>
    <n v="527670"/>
    <x v="98"/>
    <s v="Consumer"/>
    <x v="2"/>
    <n v="75749"/>
    <n v="73176"/>
    <x v="11"/>
    <s v="Yes"/>
    <s v="Pickup"/>
    <s v="Not Found"/>
    <s v="Standard"/>
    <x v="74"/>
    <n v="10652665"/>
  </r>
  <r>
    <s v="O01516"/>
    <s v="2025-08-11"/>
    <s v="C096"/>
    <s v="P087"/>
    <x v="14"/>
    <x v="4"/>
    <n v="10"/>
    <n v="0.15"/>
    <n v="1229219"/>
    <x v="20"/>
    <s v="Consumer"/>
    <x v="1"/>
    <n v="26222"/>
    <n v="966999"/>
    <x v="3"/>
    <s v="Yes"/>
    <s v="Pickup"/>
    <s v="Not Found"/>
    <s v="High Value"/>
    <x v="82"/>
    <n v="16839910"/>
  </r>
  <r>
    <s v="O01517"/>
    <s v="2025-08-19"/>
    <s v="C045"/>
    <s v="P055"/>
    <x v="0"/>
    <x v="1"/>
    <n v="8"/>
    <n v="0.05"/>
    <n v="1103717.6000000001"/>
    <x v="224"/>
    <s v="Consumer"/>
    <x v="0"/>
    <n v="62257"/>
    <n v="605661.60000000009"/>
    <x v="3"/>
    <s v="No"/>
    <s v="Standard"/>
    <s v="Not Found"/>
    <s v="High Value"/>
    <x v="31"/>
    <n v="11852878"/>
  </r>
  <r>
    <s v="O01518"/>
    <s v="2025-11-09"/>
    <s v="C117"/>
    <s v="P035"/>
    <x v="12"/>
    <x v="3"/>
    <n v="8"/>
    <n v="0.15"/>
    <n v="731639.2"/>
    <x v="53"/>
    <s v="Consumer"/>
    <x v="0"/>
    <n v="31758"/>
    <n v="477575.19999999995"/>
    <x v="8"/>
    <s v="No"/>
    <s v="Standard"/>
    <s v="Not Found"/>
    <s v="Standard"/>
    <x v="47"/>
    <n v="8698154"/>
  </r>
  <r>
    <s v="O01519"/>
    <s v="2025-10-19"/>
    <s v="C112"/>
    <s v="P060"/>
    <x v="17"/>
    <x v="0"/>
    <n v="6"/>
    <n v="0.1"/>
    <n v="475291.8"/>
    <x v="155"/>
    <s v="Corporate"/>
    <x v="1"/>
    <n v="58522"/>
    <n v="124159.79999999999"/>
    <x v="11"/>
    <s v="No"/>
    <s v="Express"/>
    <s v="Not Found"/>
    <s v="Standard"/>
    <x v="60"/>
    <n v="10652665"/>
  </r>
  <r>
    <s v="O01520"/>
    <s v="2025-08-30"/>
    <s v="C049"/>
    <s v="P008"/>
    <x v="12"/>
    <x v="1"/>
    <n v="7"/>
    <n v="0.1"/>
    <n v="666540"/>
    <x v="71"/>
    <s v="SME"/>
    <x v="0"/>
    <n v="10109"/>
    <n v="595777"/>
    <x v="3"/>
    <s v="No"/>
    <s v="Express"/>
    <s v="Not Found"/>
    <s v="Standard"/>
    <x v="55"/>
    <n v="8698154"/>
  </r>
  <r>
    <s v="O01521"/>
    <s v="2025-05-11"/>
    <s v="C125"/>
    <s v="P068"/>
    <x v="11"/>
    <x v="2"/>
    <n v="8"/>
    <n v="0.1"/>
    <n v="547603.19999999995"/>
    <x v="40"/>
    <s v="Corporate"/>
    <x v="0"/>
    <n v="34907"/>
    <n v="268347.19999999995"/>
    <x v="0"/>
    <s v="No"/>
    <s v="Pickup"/>
    <s v="Not Found"/>
    <s v="Standard"/>
    <x v="19"/>
    <n v="18500989"/>
  </r>
  <r>
    <s v="O01522"/>
    <s v="2025-03-23"/>
    <s v="C187"/>
    <s v="P067"/>
    <x v="15"/>
    <x v="0"/>
    <n v="6"/>
    <n v="0.15"/>
    <n v="251022"/>
    <x v="104"/>
    <s v="Corporate"/>
    <x v="0"/>
    <n v="47434"/>
    <n v="-33582"/>
    <x v="7"/>
    <s v="No"/>
    <s v="Express"/>
    <s v="Not Found"/>
    <s v="Standard"/>
    <x v="22"/>
    <n v="15141830"/>
  </r>
  <r>
    <s v="O01523"/>
    <s v="2025-07-04"/>
    <s v="C110"/>
    <s v="P063"/>
    <x v="0"/>
    <x v="3"/>
    <n v="7"/>
    <n v="0.1"/>
    <n v="397605.6"/>
    <x v="41"/>
    <s v="Consumer"/>
    <x v="0"/>
    <n v="37464"/>
    <n v="135357.59999999998"/>
    <x v="10"/>
    <s v="No"/>
    <s v="Pickup"/>
    <s v="Not Found"/>
    <s v="Standard"/>
    <x v="66"/>
    <n v="11852878"/>
  </r>
  <r>
    <s v="O01524"/>
    <s v="2025-06-28"/>
    <s v="C273"/>
    <s v="P035"/>
    <x v="2"/>
    <x v="0"/>
    <n v="1"/>
    <n v="0.2"/>
    <n v="45661.599999999999"/>
    <x v="248"/>
    <s v="Consumer"/>
    <x v="0"/>
    <n v="31758"/>
    <n v="13903.599999999999"/>
    <x v="9"/>
    <s v="No"/>
    <s v="Express"/>
    <s v="Not Found"/>
    <s v="Standard"/>
    <x v="47"/>
    <n v="7094914"/>
  </r>
  <r>
    <s v="O01525"/>
    <s v="2025-07-01"/>
    <s v="C122"/>
    <s v="P025"/>
    <x v="7"/>
    <x v="2"/>
    <n v="8"/>
    <n v="0.2"/>
    <n v="668256"/>
    <x v="29"/>
    <s v="Consumer"/>
    <x v="2"/>
    <n v="41409"/>
    <n v="336984"/>
    <x v="10"/>
    <s v="No"/>
    <s v="Express"/>
    <s v="Not Found"/>
    <s v="Standard"/>
    <x v="61"/>
    <n v="14265630"/>
  </r>
  <r>
    <s v="O01526"/>
    <s v="2025-12-20"/>
    <s v="C048"/>
    <s v="P014"/>
    <x v="3"/>
    <x v="0"/>
    <n v="8"/>
    <n v="0.1"/>
    <n v="257724"/>
    <x v="69"/>
    <s v="Consumer"/>
    <x v="2"/>
    <n v="51783"/>
    <n v="-156540"/>
    <x v="4"/>
    <s v="No"/>
    <s v="Express"/>
    <s v="Not Found"/>
    <s v="Standard"/>
    <x v="80"/>
    <n v="19619177"/>
  </r>
  <r>
    <s v="O01527"/>
    <s v="2025-01-02"/>
    <s v="C063"/>
    <s v="P023"/>
    <x v="4"/>
    <x v="4"/>
    <n v="10"/>
    <n v="0.1"/>
    <n v="492264"/>
    <x v="266"/>
    <s v="Corporate"/>
    <x v="0"/>
    <n v="10664"/>
    <n v="385624"/>
    <x v="6"/>
    <s v="Yes"/>
    <s v="Standard"/>
    <s v="Not Found"/>
    <s v="Standard"/>
    <x v="18"/>
    <n v="6291486"/>
  </r>
  <r>
    <s v="O01528"/>
    <s v="2025-06-04"/>
    <s v="C156"/>
    <s v="P080"/>
    <x v="16"/>
    <x v="3"/>
    <n v="2"/>
    <n v="0.05"/>
    <n v="186695.9"/>
    <x v="27"/>
    <s v="Consumer"/>
    <x v="2"/>
    <n v="32671"/>
    <n v="121353.9"/>
    <x v="9"/>
    <s v="No"/>
    <s v="Standard"/>
    <s v="Not Found"/>
    <s v="Standard"/>
    <x v="26"/>
    <n v="19562258"/>
  </r>
  <r>
    <s v="O01529"/>
    <s v="2025-10-07"/>
    <s v="C027"/>
    <s v="P007"/>
    <x v="7"/>
    <x v="4"/>
    <n v="4"/>
    <n v="0"/>
    <n v="484412"/>
    <x v="296"/>
    <s v="Consumer"/>
    <x v="2"/>
    <n v="6817"/>
    <n v="457144"/>
    <x v="11"/>
    <s v="No"/>
    <s v="Standard"/>
    <s v="Not Found"/>
    <s v="Standard"/>
    <x v="30"/>
    <n v="14265630"/>
  </r>
  <r>
    <s v="O01530"/>
    <s v="2025-03-15"/>
    <s v="C206"/>
    <s v="P091"/>
    <x v="18"/>
    <x v="3"/>
    <n v="8"/>
    <n v="0.1"/>
    <n v="184521.60000000001"/>
    <x v="280"/>
    <s v="Consumer"/>
    <x v="3"/>
    <n v="13311"/>
    <n v="78033.600000000006"/>
    <x v="7"/>
    <s v="No"/>
    <s v="Pickup"/>
    <s v="Not Found"/>
    <s v="Standard"/>
    <x v="10"/>
    <n v="16246424"/>
  </r>
  <r>
    <s v="O01531"/>
    <s v="2025-02-01"/>
    <s v="C187"/>
    <s v="P070"/>
    <x v="16"/>
    <x v="2"/>
    <n v="4"/>
    <n v="0.05"/>
    <n v="85416.4"/>
    <x v="104"/>
    <s v="Corporate"/>
    <x v="1"/>
    <n v="66631"/>
    <n v="-181107.6"/>
    <x v="5"/>
    <s v="No"/>
    <s v="Express"/>
    <s v="Not Found"/>
    <s v="Standard"/>
    <x v="20"/>
    <n v="19562258"/>
  </r>
  <r>
    <s v="O01532"/>
    <s v="2025-09-20"/>
    <s v="C231"/>
    <s v="P016"/>
    <x v="12"/>
    <x v="3"/>
    <n v="5"/>
    <n v="0.2"/>
    <n v="151752"/>
    <x v="113"/>
    <s v="SME"/>
    <x v="0"/>
    <n v="29153"/>
    <n v="5987"/>
    <x v="2"/>
    <s v="No"/>
    <s v="Pickup"/>
    <s v="Not Found"/>
    <s v="Standard"/>
    <x v="79"/>
    <n v="8698154"/>
  </r>
  <r>
    <s v="O01533"/>
    <s v="2025-11-21"/>
    <s v="C030"/>
    <s v="P013"/>
    <x v="2"/>
    <x v="1"/>
    <n v="4"/>
    <n v="0.1"/>
    <n v="497073.6"/>
    <x v="59"/>
    <s v="SME"/>
    <x v="0"/>
    <n v="27039"/>
    <n v="388917.6"/>
    <x v="8"/>
    <s v="No"/>
    <s v="Pickup"/>
    <s v="Not Found"/>
    <s v="Standard"/>
    <x v="54"/>
    <n v="7094914"/>
  </r>
  <r>
    <s v="O01534"/>
    <s v="2025-01-04"/>
    <s v="C225"/>
    <s v="P092"/>
    <x v="18"/>
    <x v="0"/>
    <n v="3"/>
    <n v="0.2"/>
    <n v="303376.8"/>
    <x v="79"/>
    <s v="SME"/>
    <x v="2"/>
    <n v="4229"/>
    <n v="290689.8"/>
    <x v="6"/>
    <s v="No"/>
    <s v="Standard"/>
    <s v="Not Found"/>
    <s v="Standard"/>
    <x v="23"/>
    <n v="16246424"/>
  </r>
  <r>
    <s v="O01535"/>
    <s v="2025-02-26"/>
    <s v="C220"/>
    <s v="P066"/>
    <x v="0"/>
    <x v="4"/>
    <n v="9"/>
    <n v="0.05"/>
    <n v="752417.1"/>
    <x v="258"/>
    <s v="SME"/>
    <x v="0"/>
    <n v="51071"/>
    <n v="292778.09999999998"/>
    <x v="5"/>
    <s v="No"/>
    <s v="Standard"/>
    <s v="Not Found"/>
    <s v="Standard"/>
    <x v="97"/>
    <n v="11852878"/>
  </r>
  <r>
    <s v="O01536"/>
    <s v="2025-02-27"/>
    <s v="C232"/>
    <s v="P060"/>
    <x v="6"/>
    <x v="3"/>
    <n v="1"/>
    <n v="0.05"/>
    <n v="106285.05"/>
    <x v="136"/>
    <s v="Corporate"/>
    <x v="1"/>
    <n v="58522"/>
    <n v="47763.05"/>
    <x v="5"/>
    <s v="Yes"/>
    <s v="Standard"/>
    <s v="Not Found"/>
    <s v="Standard"/>
    <x v="60"/>
    <n v="17350666"/>
  </r>
  <r>
    <s v="O01537"/>
    <s v="2025-03-20"/>
    <s v="C032"/>
    <s v="P069"/>
    <x v="7"/>
    <x v="0"/>
    <n v="3"/>
    <n v="0.2"/>
    <n v="152884.79999999999"/>
    <x v="203"/>
    <s v="SME"/>
    <x v="3"/>
    <n v="5129"/>
    <n v="137497.79999999999"/>
    <x v="7"/>
    <s v="No"/>
    <s v="Standard"/>
    <s v="Not Found"/>
    <s v="Standard"/>
    <x v="73"/>
    <n v="14265630"/>
  </r>
  <r>
    <s v="O01538"/>
    <s v="2025-08-10"/>
    <s v="C144"/>
    <s v="P046"/>
    <x v="11"/>
    <x v="0"/>
    <n v="8"/>
    <n v="0.1"/>
    <n v="692546.4"/>
    <x v="274"/>
    <s v="Corporate"/>
    <x v="3"/>
    <n v="24464"/>
    <n v="496834.4"/>
    <x v="3"/>
    <s v="No"/>
    <s v="Pickup"/>
    <s v="Not Found"/>
    <s v="Standard"/>
    <x v="93"/>
    <n v="18500989"/>
  </r>
  <r>
    <s v="O01539"/>
    <s v="2025-11-21"/>
    <s v="C067"/>
    <s v="P060"/>
    <x v="16"/>
    <x v="0"/>
    <n v="7"/>
    <n v="0.2"/>
    <n v="578860.80000000005"/>
    <x v="118"/>
    <s v="SME"/>
    <x v="1"/>
    <n v="58522"/>
    <n v="169206.80000000005"/>
    <x v="8"/>
    <s v="No"/>
    <s v="Standard"/>
    <s v="Not Found"/>
    <s v="Standard"/>
    <x v="60"/>
    <n v="19562258"/>
  </r>
  <r>
    <s v="O01540"/>
    <s v="2025-05-16"/>
    <s v="C300"/>
    <s v="P093"/>
    <x v="9"/>
    <x v="2"/>
    <n v="1"/>
    <n v="0.2"/>
    <n v="68535.199999999997"/>
    <x v="126"/>
    <s v="SME"/>
    <x v="3"/>
    <n v="27558"/>
    <n v="40977.199999999997"/>
    <x v="0"/>
    <s v="No"/>
    <s v="Pickup"/>
    <s v="Not Found"/>
    <s v="Standard"/>
    <x v="40"/>
    <n v="7254801"/>
  </r>
  <r>
    <s v="O01541"/>
    <s v="2025-03-29"/>
    <s v="C073"/>
    <s v="P086"/>
    <x v="8"/>
    <x v="1"/>
    <n v="4"/>
    <n v="0.2"/>
    <n v="144550.39999999999"/>
    <x v="272"/>
    <s v="SME"/>
    <x v="1"/>
    <n v="41456"/>
    <n v="-21273.600000000006"/>
    <x v="7"/>
    <s v="No"/>
    <s v="Express"/>
    <s v="Not Found"/>
    <s v="Standard"/>
    <x v="44"/>
    <n v="19473459"/>
  </r>
  <r>
    <s v="O01542"/>
    <s v="2025-07-12"/>
    <s v="C208"/>
    <s v="P032"/>
    <x v="0"/>
    <x v="3"/>
    <n v="8"/>
    <n v="0.2"/>
    <n v="138483.20000000001"/>
    <x v="114"/>
    <s v="Corporate"/>
    <x v="2"/>
    <n v="65463"/>
    <n v="-385220.8"/>
    <x v="10"/>
    <s v="No"/>
    <s v="Standard"/>
    <s v="Not Found"/>
    <s v="Standard"/>
    <x v="15"/>
    <n v="11852878"/>
  </r>
  <r>
    <s v="O01543"/>
    <s v="2025-09-12"/>
    <s v="C285"/>
    <s v="P056"/>
    <x v="0"/>
    <x v="3"/>
    <n v="3"/>
    <n v="0.2"/>
    <n v="281822.40000000002"/>
    <x v="77"/>
    <s v="Corporate"/>
    <x v="0"/>
    <n v="48953"/>
    <n v="134963.40000000002"/>
    <x v="2"/>
    <s v="No"/>
    <s v="Express"/>
    <s v="Not Found"/>
    <s v="Standard"/>
    <x v="6"/>
    <n v="11852878"/>
  </r>
  <r>
    <s v="O01544"/>
    <s v="2025-08-05"/>
    <s v="C226"/>
    <s v="P011"/>
    <x v="14"/>
    <x v="3"/>
    <n v="6"/>
    <n v="0.1"/>
    <n v="302124.59999999998"/>
    <x v="141"/>
    <s v="Corporate"/>
    <x v="0"/>
    <n v="76428"/>
    <n v="-156443.40000000002"/>
    <x v="3"/>
    <s v="No"/>
    <s v="Pickup"/>
    <s v="Not Found"/>
    <s v="Standard"/>
    <x v="36"/>
    <n v="16839910"/>
  </r>
  <r>
    <s v="O01545"/>
    <s v="2025-08-24"/>
    <s v="C210"/>
    <s v="P079"/>
    <x v="15"/>
    <x v="3"/>
    <n v="1"/>
    <n v="0.05"/>
    <n v="25194"/>
    <x v="256"/>
    <s v="Corporate"/>
    <x v="1"/>
    <n v="58560"/>
    <n v="-33366"/>
    <x v="3"/>
    <s v="No"/>
    <s v="Pickup"/>
    <s v="Not Found"/>
    <s v="Standard"/>
    <x v="48"/>
    <n v="15141830"/>
  </r>
  <r>
    <s v="O01546"/>
    <s v="2025-08-23"/>
    <s v="C006"/>
    <s v="P072"/>
    <x v="2"/>
    <x v="1"/>
    <n v="4"/>
    <n v="0.1"/>
    <n v="82940.399999999994"/>
    <x v="269"/>
    <s v="Corporate"/>
    <x v="1"/>
    <n v="37361"/>
    <n v="-66503.600000000006"/>
    <x v="3"/>
    <s v="No"/>
    <s v="Express"/>
    <s v="Not Found"/>
    <s v="Standard"/>
    <x v="89"/>
    <n v="7094914"/>
  </r>
  <r>
    <s v="O01547"/>
    <s v="2025-03-20"/>
    <s v="C031"/>
    <s v="P038"/>
    <x v="11"/>
    <x v="0"/>
    <n v="8"/>
    <n v="0.05"/>
    <n v="38380"/>
    <x v="158"/>
    <s v="Consumer"/>
    <x v="2"/>
    <n v="54711"/>
    <n v="-399308"/>
    <x v="7"/>
    <s v="No"/>
    <s v="Express"/>
    <s v="Not Found"/>
    <s v="Standard"/>
    <x v="94"/>
    <n v="18500989"/>
  </r>
  <r>
    <s v="O01548"/>
    <s v="2025-09-28"/>
    <s v="C065"/>
    <s v="P060"/>
    <x v="9"/>
    <x v="4"/>
    <n v="7"/>
    <n v="0.2"/>
    <n v="278062.40000000002"/>
    <x v="130"/>
    <s v="Corporate"/>
    <x v="1"/>
    <n v="58522"/>
    <n v="-131591.59999999998"/>
    <x v="2"/>
    <s v="No"/>
    <s v="Standard"/>
    <s v="Not Found"/>
    <s v="Standard"/>
    <x v="60"/>
    <n v="7254801"/>
  </r>
  <r>
    <s v="O01549"/>
    <s v="2025-12-04"/>
    <s v="C283"/>
    <s v="P087"/>
    <x v="18"/>
    <x v="4"/>
    <n v="5"/>
    <n v="0.2"/>
    <n v="113400"/>
    <x v="6"/>
    <s v="Corporate"/>
    <x v="1"/>
    <n v="26222"/>
    <n v="-17710"/>
    <x v="4"/>
    <s v="No"/>
    <s v="Express"/>
    <s v="Not Found"/>
    <s v="Standard"/>
    <x v="82"/>
    <n v="16246424"/>
  </r>
  <r>
    <s v="O01550"/>
    <s v="2025-05-30"/>
    <s v="C201"/>
    <s v="P053"/>
    <x v="0"/>
    <x v="4"/>
    <n v="9"/>
    <n v="0.05"/>
    <n v="881274.15"/>
    <x v="265"/>
    <s v="SME"/>
    <x v="3"/>
    <n v="44507"/>
    <n v="480711.15"/>
    <x v="0"/>
    <s v="No"/>
    <s v="Standard"/>
    <s v="Not Found"/>
    <s v="Standard"/>
    <x v="95"/>
    <n v="11852878"/>
  </r>
  <r>
    <s v="O01551"/>
    <s v="2025-04-03"/>
    <s v="C132"/>
    <s v="P065"/>
    <x v="4"/>
    <x v="4"/>
    <n v="7"/>
    <n v="0.05"/>
    <n v="204939.7"/>
    <x v="230"/>
    <s v="Consumer"/>
    <x v="3"/>
    <n v="61777"/>
    <n v="-227499.3"/>
    <x v="1"/>
    <s v="No"/>
    <s v="Standard"/>
    <s v="Not Found"/>
    <s v="Standard"/>
    <x v="65"/>
    <n v="6291486"/>
  </r>
  <r>
    <s v="O01552"/>
    <s v="2025-11-14"/>
    <s v="C147"/>
    <s v="P019"/>
    <x v="1"/>
    <x v="3"/>
    <n v="10"/>
    <n v="0.1"/>
    <n v="595701"/>
    <x v="162"/>
    <s v="Consumer"/>
    <x v="0"/>
    <n v="72369"/>
    <n v="-127989"/>
    <x v="8"/>
    <s v="Yes"/>
    <s v="Express"/>
    <s v="Not Found"/>
    <s v="Standard"/>
    <x v="0"/>
    <n v="11347243"/>
  </r>
  <r>
    <s v="O01553"/>
    <s v="2025-05-10"/>
    <s v="C079"/>
    <s v="P010"/>
    <x v="2"/>
    <x v="0"/>
    <n v="9"/>
    <n v="0.15"/>
    <n v="778670.55"/>
    <x v="12"/>
    <s v="Corporate"/>
    <x v="1"/>
    <n v="13676"/>
    <n v="655586.55000000005"/>
    <x v="0"/>
    <s v="Yes"/>
    <s v="Standard"/>
    <s v="Not Found"/>
    <s v="Standard"/>
    <x v="88"/>
    <n v="7094914"/>
  </r>
  <r>
    <s v="O01554"/>
    <s v="2025-12-31"/>
    <s v="C126"/>
    <s v="P035"/>
    <x v="1"/>
    <x v="1"/>
    <n v="6"/>
    <n v="0"/>
    <n v="616752"/>
    <x v="121"/>
    <s v="SME"/>
    <x v="0"/>
    <n v="31758"/>
    <n v="426204"/>
    <x v="4"/>
    <s v="No"/>
    <s v="Pickup"/>
    <s v="Not Found"/>
    <s v="Standard"/>
    <x v="47"/>
    <n v="11347243"/>
  </r>
  <r>
    <s v="O01555"/>
    <s v="2025-03-21"/>
    <s v="C082"/>
    <s v="P066"/>
    <x v="3"/>
    <x v="1"/>
    <n v="8"/>
    <n v="0.1"/>
    <n v="668678.40000000002"/>
    <x v="43"/>
    <s v="Consumer"/>
    <x v="0"/>
    <n v="51071"/>
    <n v="260110.40000000002"/>
    <x v="7"/>
    <s v="No"/>
    <s v="Express"/>
    <s v="Not Found"/>
    <s v="Standard"/>
    <x v="97"/>
    <n v="19619177"/>
  </r>
  <r>
    <s v="O01556"/>
    <s v="2025-03-16"/>
    <s v="C272"/>
    <s v="P059"/>
    <x v="2"/>
    <x v="2"/>
    <n v="1"/>
    <n v="0.2"/>
    <n v="61201.599999999999"/>
    <x v="211"/>
    <s v="Consumer"/>
    <x v="2"/>
    <n v="78122"/>
    <n v="-16920.400000000001"/>
    <x v="7"/>
    <s v="No"/>
    <s v="Pickup"/>
    <s v="Not Found"/>
    <s v="Standard"/>
    <x v="21"/>
    <n v="7094914"/>
  </r>
  <r>
    <s v="O01557"/>
    <s v="2025-09-30"/>
    <s v="C284"/>
    <s v="P012"/>
    <x v="7"/>
    <x v="4"/>
    <n v="7"/>
    <n v="0.05"/>
    <n v="779080.75"/>
    <x v="61"/>
    <s v="SME"/>
    <x v="2"/>
    <n v="48408"/>
    <n v="440224.75"/>
    <x v="2"/>
    <s v="No"/>
    <s v="Pickup"/>
    <s v="Not Found"/>
    <s v="Standard"/>
    <x v="78"/>
    <n v="14265630"/>
  </r>
  <r>
    <s v="O01558"/>
    <s v="2025-03-19"/>
    <s v="C140"/>
    <s v="P016"/>
    <x v="12"/>
    <x v="0"/>
    <n v="3"/>
    <n v="0.15"/>
    <n v="24826.799999999999"/>
    <x v="70"/>
    <s v="Consumer"/>
    <x v="0"/>
    <n v="29153"/>
    <n v="-62632.2"/>
    <x v="7"/>
    <s v="Yes"/>
    <s v="Standard"/>
    <s v="Not Found"/>
    <s v="Standard"/>
    <x v="79"/>
    <n v="8698154"/>
  </r>
  <r>
    <s v="O01559"/>
    <s v="2025-04-28"/>
    <s v="C252"/>
    <s v="P033"/>
    <x v="13"/>
    <x v="0"/>
    <n v="10"/>
    <n v="0.15"/>
    <n v="988431"/>
    <x v="184"/>
    <s v="Corporate"/>
    <x v="0"/>
    <n v="47272"/>
    <n v="515711"/>
    <x v="1"/>
    <s v="No"/>
    <s v="Express"/>
    <s v="Not Found"/>
    <s v="Standard"/>
    <x v="37"/>
    <n v="5886694"/>
  </r>
  <r>
    <s v="O01560"/>
    <s v="2025-11-03"/>
    <s v="C119"/>
    <s v="P082"/>
    <x v="7"/>
    <x v="4"/>
    <n v="7"/>
    <n v="0.05"/>
    <n v="115457.3"/>
    <x v="146"/>
    <s v="SME"/>
    <x v="2"/>
    <n v="38053"/>
    <n v="-150913.70000000001"/>
    <x v="8"/>
    <s v="No"/>
    <s v="Express"/>
    <s v="Not Found"/>
    <s v="Standard"/>
    <x v="64"/>
    <n v="14265630"/>
  </r>
  <r>
    <s v="O01561"/>
    <s v="2025-11-06"/>
    <s v="C216"/>
    <s v="P029"/>
    <x v="18"/>
    <x v="3"/>
    <n v="5"/>
    <n v="0.05"/>
    <n v="370196"/>
    <x v="37"/>
    <s v="Consumer"/>
    <x v="1"/>
    <n v="36044"/>
    <n v="189976"/>
    <x v="8"/>
    <s v="No"/>
    <s v="Pickup"/>
    <s v="Not Found"/>
    <s v="Standard"/>
    <x v="68"/>
    <n v="16246424"/>
  </r>
  <r>
    <s v="O01562"/>
    <s v="2025-02-09"/>
    <s v="C129"/>
    <s v="P059"/>
    <x v="11"/>
    <x v="0"/>
    <n v="8"/>
    <n v="0.15"/>
    <n v="102401.2"/>
    <x v="97"/>
    <s v="Corporate"/>
    <x v="2"/>
    <n v="78122"/>
    <n v="-522574.8"/>
    <x v="5"/>
    <s v="No"/>
    <s v="Pickup"/>
    <s v="Not Found"/>
    <s v="Standard"/>
    <x v="21"/>
    <n v="18500989"/>
  </r>
  <r>
    <s v="O01563"/>
    <s v="2025-02-25"/>
    <s v="C220"/>
    <s v="P047"/>
    <x v="4"/>
    <x v="2"/>
    <n v="3"/>
    <n v="0"/>
    <n v="374271"/>
    <x v="258"/>
    <s v="SME"/>
    <x v="2"/>
    <n v="23348"/>
    <n v="304227"/>
    <x v="5"/>
    <s v="No"/>
    <s v="Express"/>
    <s v="Not Found"/>
    <s v="Standard"/>
    <x v="8"/>
    <n v="6291486"/>
  </r>
  <r>
    <s v="O01564"/>
    <s v="2025-07-21"/>
    <s v="C065"/>
    <s v="P027"/>
    <x v="11"/>
    <x v="0"/>
    <n v="6"/>
    <n v="0"/>
    <n v="479556"/>
    <x v="130"/>
    <s v="Corporate"/>
    <x v="1"/>
    <n v="13474"/>
    <n v="398712"/>
    <x v="10"/>
    <s v="No"/>
    <s v="Express"/>
    <s v="Not Found"/>
    <s v="Standard"/>
    <x v="67"/>
    <n v="18500989"/>
  </r>
  <r>
    <s v="O01565"/>
    <s v="2025-11-19"/>
    <s v="C236"/>
    <s v="P009"/>
    <x v="13"/>
    <x v="0"/>
    <n v="10"/>
    <n v="0.1"/>
    <n v="782658"/>
    <x v="231"/>
    <s v="Corporate"/>
    <x v="1"/>
    <n v="8587"/>
    <n v="696788"/>
    <x v="8"/>
    <s v="No"/>
    <s v="Pickup"/>
    <s v="Not Found"/>
    <s v="Standard"/>
    <x v="33"/>
    <n v="5886694"/>
  </r>
  <r>
    <s v="O01566"/>
    <s v="2025-05-12"/>
    <s v="C288"/>
    <s v="P004"/>
    <x v="4"/>
    <x v="4"/>
    <n v="5"/>
    <n v="0.2"/>
    <n v="400856"/>
    <x v="298"/>
    <s v="SME"/>
    <x v="3"/>
    <n v="63926"/>
    <n v="81226"/>
    <x v="0"/>
    <s v="No"/>
    <s v="Pickup"/>
    <s v="Not Found"/>
    <s v="Standard"/>
    <x v="5"/>
    <n v="6291486"/>
  </r>
  <r>
    <s v="O01567"/>
    <s v="2025-11-26"/>
    <s v="C100"/>
    <s v="P064"/>
    <x v="16"/>
    <x v="1"/>
    <n v="1"/>
    <n v="0.15"/>
    <n v="34434.35"/>
    <x v="251"/>
    <s v="Corporate"/>
    <x v="2"/>
    <n v="62348"/>
    <n v="-27913.65"/>
    <x v="8"/>
    <s v="No"/>
    <s v="Standard"/>
    <s v="Not Found"/>
    <s v="Standard"/>
    <x v="34"/>
    <n v="19562258"/>
  </r>
  <r>
    <s v="O01568"/>
    <s v="2025-12-28"/>
    <s v="C126"/>
    <s v="P027"/>
    <x v="13"/>
    <x v="3"/>
    <n v="4"/>
    <n v="0.05"/>
    <n v="265874.59999999998"/>
    <x v="121"/>
    <s v="SME"/>
    <x v="1"/>
    <n v="13474"/>
    <n v="211978.59999999998"/>
    <x v="4"/>
    <s v="No"/>
    <s v="Pickup"/>
    <s v="Not Found"/>
    <s v="Standard"/>
    <x v="67"/>
    <n v="5886694"/>
  </r>
  <r>
    <s v="O01569"/>
    <s v="2025-09-30"/>
    <s v="C148"/>
    <s v="P064"/>
    <x v="4"/>
    <x v="2"/>
    <n v="8"/>
    <n v="0.1"/>
    <n v="93499.199999999997"/>
    <x v="187"/>
    <s v="Corporate"/>
    <x v="2"/>
    <n v="62348"/>
    <n v="-405284.8"/>
    <x v="2"/>
    <s v="No"/>
    <s v="Standard"/>
    <s v="Not Found"/>
    <s v="Standard"/>
    <x v="34"/>
    <n v="6291486"/>
  </r>
  <r>
    <s v="O01570"/>
    <s v="2025-05-08"/>
    <s v="C207"/>
    <s v="P090"/>
    <x v="1"/>
    <x v="1"/>
    <n v="9"/>
    <n v="0.1"/>
    <n v="522020.7"/>
    <x v="142"/>
    <s v="SME"/>
    <x v="1"/>
    <n v="24518"/>
    <n v="301358.7"/>
    <x v="0"/>
    <s v="No"/>
    <s v="Express"/>
    <s v="Not Found"/>
    <s v="Standard"/>
    <x v="4"/>
    <n v="11347243"/>
  </r>
  <r>
    <s v="O01571"/>
    <s v="2025-11-17"/>
    <s v="C195"/>
    <s v="P045"/>
    <x v="15"/>
    <x v="2"/>
    <n v="5"/>
    <n v="0.2"/>
    <n v="397528"/>
    <x v="94"/>
    <s v="Corporate"/>
    <x v="2"/>
    <n v="61495"/>
    <n v="90053"/>
    <x v="8"/>
    <s v="No"/>
    <s v="Standard"/>
    <s v="Not Found"/>
    <s v="Standard"/>
    <x v="86"/>
    <n v="15141830"/>
  </r>
  <r>
    <s v="O01572"/>
    <s v="2025-02-22"/>
    <s v="C203"/>
    <s v="P034"/>
    <x v="18"/>
    <x v="4"/>
    <n v="10"/>
    <n v="0.1"/>
    <n v="1344240"/>
    <x v="100"/>
    <s v="Consumer"/>
    <x v="0"/>
    <n v="18655"/>
    <n v="1157690"/>
    <x v="5"/>
    <s v="No"/>
    <s v="Express"/>
    <s v="Not Found"/>
    <s v="High Value"/>
    <x v="3"/>
    <n v="16246424"/>
  </r>
  <r>
    <s v="O01573"/>
    <s v="2025-01-31"/>
    <s v="C018"/>
    <s v="P022"/>
    <x v="2"/>
    <x v="2"/>
    <n v="2"/>
    <n v="0.2"/>
    <n v="164996.79999999999"/>
    <x v="189"/>
    <s v="Corporate"/>
    <x v="3"/>
    <n v="76942"/>
    <n v="11112.799999999988"/>
    <x v="6"/>
    <s v="No"/>
    <s v="Standard"/>
    <s v="Not Found"/>
    <s v="Standard"/>
    <x v="13"/>
    <n v="7094914"/>
  </r>
  <r>
    <s v="O01574"/>
    <s v="2025-05-08"/>
    <s v="C288"/>
    <s v="P098"/>
    <x v="0"/>
    <x v="1"/>
    <n v="9"/>
    <n v="0.05"/>
    <n v="180516.15"/>
    <x v="298"/>
    <s v="SME"/>
    <x v="3"/>
    <n v="77841"/>
    <n v="-520052.85"/>
    <x v="0"/>
    <s v="Yes"/>
    <s v="Standard"/>
    <s v="Not Found"/>
    <s v="Standard"/>
    <x v="53"/>
    <n v="11852878"/>
  </r>
  <r>
    <s v="O01575"/>
    <s v="2025-12-16"/>
    <s v="C064"/>
    <s v="P001"/>
    <x v="2"/>
    <x v="0"/>
    <n v="4"/>
    <n v="0"/>
    <n v="407636"/>
    <x v="132"/>
    <s v="Corporate"/>
    <x v="2"/>
    <n v="77766"/>
    <n v="96572"/>
    <x v="4"/>
    <s v="No"/>
    <s v="Express"/>
    <s v="Not Found"/>
    <s v="Standard"/>
    <x v="87"/>
    <n v="7094914"/>
  </r>
  <r>
    <s v="O01576"/>
    <s v="2025-03-25"/>
    <s v="C004"/>
    <s v="P048"/>
    <x v="14"/>
    <x v="2"/>
    <n v="1"/>
    <n v="0.1"/>
    <n v="102443.4"/>
    <x v="80"/>
    <s v="Corporate"/>
    <x v="1"/>
    <n v="23271"/>
    <n v="79172.399999999994"/>
    <x v="7"/>
    <s v="No"/>
    <s v="Express"/>
    <s v="Not Found"/>
    <s v="Standard"/>
    <x v="29"/>
    <n v="16839910"/>
  </r>
  <r>
    <s v="O01577"/>
    <s v="2025-10-18"/>
    <s v="C010"/>
    <s v="P009"/>
    <x v="14"/>
    <x v="4"/>
    <n v="2"/>
    <n v="0.05"/>
    <n v="48153.599999999999"/>
    <x v="204"/>
    <s v="SME"/>
    <x v="1"/>
    <n v="8587"/>
    <n v="30979.599999999999"/>
    <x v="11"/>
    <s v="No"/>
    <s v="Express"/>
    <s v="Not Found"/>
    <s v="Standard"/>
    <x v="33"/>
    <n v="16839910"/>
  </r>
  <r>
    <s v="O01578"/>
    <s v="2025-04-23"/>
    <s v="C017"/>
    <s v="P043"/>
    <x v="2"/>
    <x v="3"/>
    <n v="6"/>
    <n v="0.2"/>
    <n v="447067.2"/>
    <x v="65"/>
    <s v="SME"/>
    <x v="0"/>
    <n v="79600"/>
    <n v="-30532.799999999988"/>
    <x v="1"/>
    <s v="No"/>
    <s v="Express"/>
    <s v="Not Found"/>
    <s v="Standard"/>
    <x v="14"/>
    <n v="7094914"/>
  </r>
  <r>
    <s v="O01579"/>
    <s v="2025-11-23"/>
    <s v="C253"/>
    <s v="P034"/>
    <x v="0"/>
    <x v="3"/>
    <n v="2"/>
    <n v="0.05"/>
    <n v="77404.100000000006"/>
    <x v="151"/>
    <s v="Corporate"/>
    <x v="0"/>
    <n v="18655"/>
    <n v="40094.100000000006"/>
    <x v="8"/>
    <s v="No"/>
    <s v="Express"/>
    <s v="Not Found"/>
    <s v="Standard"/>
    <x v="3"/>
    <n v="11852878"/>
  </r>
  <r>
    <s v="O01580"/>
    <s v="2025-11-01"/>
    <s v="C187"/>
    <s v="P093"/>
    <x v="13"/>
    <x v="0"/>
    <n v="2"/>
    <n v="0.15"/>
    <n v="169784.1"/>
    <x v="104"/>
    <s v="Corporate"/>
    <x v="3"/>
    <n v="27558"/>
    <n v="114668.1"/>
    <x v="8"/>
    <s v="No"/>
    <s v="Standard"/>
    <s v="Not Found"/>
    <s v="Standard"/>
    <x v="40"/>
    <n v="5886694"/>
  </r>
  <r>
    <s v="O01581"/>
    <s v="2025-10-25"/>
    <s v="C220"/>
    <s v="P026"/>
    <x v="1"/>
    <x v="1"/>
    <n v="3"/>
    <n v="0.05"/>
    <n v="400536.15"/>
    <x v="258"/>
    <s v="SME"/>
    <x v="2"/>
    <n v="7159"/>
    <n v="379059.15"/>
    <x v="11"/>
    <s v="No"/>
    <s v="Standard"/>
    <s v="Not Found"/>
    <s v="Standard"/>
    <x v="11"/>
    <n v="11347243"/>
  </r>
  <r>
    <s v="O01582"/>
    <s v="2025-09-14"/>
    <s v="C159"/>
    <s v="P010"/>
    <x v="11"/>
    <x v="4"/>
    <n v="10"/>
    <n v="0.1"/>
    <n v="1236843"/>
    <x v="262"/>
    <s v="SME"/>
    <x v="1"/>
    <n v="13676"/>
    <n v="1100083"/>
    <x v="2"/>
    <s v="No"/>
    <s v="Express"/>
    <s v="Not Found"/>
    <s v="High Value"/>
    <x v="88"/>
    <n v="18500989"/>
  </r>
  <r>
    <s v="O01583"/>
    <s v="2025-10-28"/>
    <s v="C066"/>
    <s v="P079"/>
    <x v="10"/>
    <x v="3"/>
    <n v="7"/>
    <n v="0.05"/>
    <n v="288011.5"/>
    <x v="122"/>
    <s v="Consumer"/>
    <x v="1"/>
    <n v="58560"/>
    <n v="-121908.5"/>
    <x v="11"/>
    <s v="No"/>
    <s v="Pickup"/>
    <s v="Not Found"/>
    <s v="Standard"/>
    <x v="48"/>
    <n v="8592536"/>
  </r>
  <r>
    <s v="O01584"/>
    <s v="2025-12-18"/>
    <s v="C279"/>
    <s v="P076"/>
    <x v="18"/>
    <x v="0"/>
    <n v="5"/>
    <n v="0.1"/>
    <n v="398686.5"/>
    <x v="159"/>
    <s v="SME"/>
    <x v="2"/>
    <n v="26666"/>
    <n v="265356.5"/>
    <x v="4"/>
    <s v="No"/>
    <s v="Standard"/>
    <s v="Not Found"/>
    <s v="Standard"/>
    <x v="25"/>
    <n v="16246424"/>
  </r>
  <r>
    <s v="O01585"/>
    <s v="2025-02-04"/>
    <s v="C250"/>
    <s v="P096"/>
    <x v="12"/>
    <x v="0"/>
    <n v="9"/>
    <n v="0.2"/>
    <n v="810914.4"/>
    <x v="193"/>
    <s v="SME"/>
    <x v="1"/>
    <n v="12227"/>
    <n v="700871.4"/>
    <x v="5"/>
    <s v="No"/>
    <s v="Standard"/>
    <s v="Not Found"/>
    <s v="Standard"/>
    <x v="46"/>
    <n v="8698154"/>
  </r>
  <r>
    <s v="O01586"/>
    <s v="2025-10-17"/>
    <s v="C104"/>
    <s v="P094"/>
    <x v="18"/>
    <x v="2"/>
    <n v="4"/>
    <n v="0.2"/>
    <n v="82547.199999999997"/>
    <x v="268"/>
    <s v="Consumer"/>
    <x v="1"/>
    <n v="55008"/>
    <n v="-137484.79999999999"/>
    <x v="11"/>
    <s v="No"/>
    <s v="Standard"/>
    <s v="Not Found"/>
    <s v="Standard"/>
    <x v="1"/>
    <n v="16246424"/>
  </r>
  <r>
    <s v="O01587"/>
    <s v="2025-06-13"/>
    <s v="C267"/>
    <s v="P053"/>
    <x v="8"/>
    <x v="1"/>
    <n v="10"/>
    <n v="0.2"/>
    <n v="810320"/>
    <x v="284"/>
    <s v="Corporate"/>
    <x v="3"/>
    <n v="44507"/>
    <n v="365250"/>
    <x v="9"/>
    <s v="No"/>
    <s v="Pickup"/>
    <s v="Not Found"/>
    <s v="Standard"/>
    <x v="95"/>
    <n v="19473459"/>
  </r>
  <r>
    <s v="O01588"/>
    <s v="2025-01-22"/>
    <s v="C104"/>
    <s v="P003"/>
    <x v="4"/>
    <x v="2"/>
    <n v="8"/>
    <n v="0.2"/>
    <n v="463193.59999999998"/>
    <x v="268"/>
    <s v="Consumer"/>
    <x v="0"/>
    <n v="44361"/>
    <n v="108305.59999999998"/>
    <x v="6"/>
    <s v="No"/>
    <s v="Standard"/>
    <s v="Not Found"/>
    <s v="Standard"/>
    <x v="92"/>
    <n v="6291486"/>
  </r>
  <r>
    <s v="O01589"/>
    <s v="2025-12-20"/>
    <s v="C237"/>
    <s v="P021"/>
    <x v="4"/>
    <x v="0"/>
    <n v="7"/>
    <n v="0.2"/>
    <n v="613104.80000000005"/>
    <x v="24"/>
    <s v="Consumer"/>
    <x v="1"/>
    <n v="39197"/>
    <n v="338725.80000000005"/>
    <x v="4"/>
    <s v="No"/>
    <s v="Pickup"/>
    <s v="Not Found"/>
    <s v="Standard"/>
    <x v="17"/>
    <n v="6291486"/>
  </r>
  <r>
    <s v="O01590"/>
    <s v="2025-12-29"/>
    <s v="C197"/>
    <s v="P035"/>
    <x v="17"/>
    <x v="1"/>
    <n v="3"/>
    <n v="0"/>
    <n v="328266"/>
    <x v="139"/>
    <s v="Corporate"/>
    <x v="0"/>
    <n v="31758"/>
    <n v="232992"/>
    <x v="4"/>
    <s v="No"/>
    <s v="Pickup"/>
    <s v="Not Found"/>
    <s v="Standard"/>
    <x v="47"/>
    <n v="10652665"/>
  </r>
  <r>
    <s v="O01591"/>
    <s v="2025-10-23"/>
    <s v="C193"/>
    <s v="P065"/>
    <x v="6"/>
    <x v="4"/>
    <n v="7"/>
    <n v="0"/>
    <n v="983906"/>
    <x v="202"/>
    <s v="Corporate"/>
    <x v="3"/>
    <n v="61777"/>
    <n v="551467"/>
    <x v="11"/>
    <s v="No"/>
    <s v="Express"/>
    <s v="Not Found"/>
    <s v="Standard"/>
    <x v="65"/>
    <n v="17350666"/>
  </r>
  <r>
    <s v="O01592"/>
    <s v="2025-03-01"/>
    <s v="C169"/>
    <s v="P027"/>
    <x v="8"/>
    <x v="2"/>
    <n v="2"/>
    <n v="0.1"/>
    <n v="236768.4"/>
    <x v="56"/>
    <s v="SME"/>
    <x v="1"/>
    <n v="13474"/>
    <n v="209820.4"/>
    <x v="7"/>
    <s v="No"/>
    <s v="Pickup"/>
    <s v="Not Found"/>
    <s v="Standard"/>
    <x v="67"/>
    <n v="19473459"/>
  </r>
  <r>
    <s v="O01593"/>
    <s v="2025-05-17"/>
    <s v="C281"/>
    <s v="P007"/>
    <x v="13"/>
    <x v="0"/>
    <n v="4"/>
    <n v="0"/>
    <n v="317136"/>
    <x v="209"/>
    <s v="Consumer"/>
    <x v="2"/>
    <n v="6817"/>
    <n v="289868"/>
    <x v="0"/>
    <s v="No"/>
    <s v="Standard"/>
    <s v="Not Found"/>
    <s v="Standard"/>
    <x v="30"/>
    <n v="5886694"/>
  </r>
  <r>
    <s v="O01594"/>
    <s v="2025-04-20"/>
    <s v="C206"/>
    <s v="P041"/>
    <x v="13"/>
    <x v="1"/>
    <n v="7"/>
    <n v="0.2"/>
    <n v="792080.8"/>
    <x v="280"/>
    <s v="Consumer"/>
    <x v="0"/>
    <n v="21756"/>
    <n v="639788.80000000005"/>
    <x v="1"/>
    <s v="No"/>
    <s v="Express"/>
    <s v="Not Found"/>
    <s v="Standard"/>
    <x v="45"/>
    <n v="5886694"/>
  </r>
  <r>
    <s v="O01595"/>
    <s v="2025-05-08"/>
    <s v="C204"/>
    <s v="P090"/>
    <x v="15"/>
    <x v="0"/>
    <n v="8"/>
    <n v="0.15"/>
    <n v="783815.6"/>
    <x v="153"/>
    <s v="Consumer"/>
    <x v="1"/>
    <n v="24518"/>
    <n v="587671.6"/>
    <x v="0"/>
    <s v="No"/>
    <s v="Standard"/>
    <s v="Not Found"/>
    <s v="Standard"/>
    <x v="4"/>
    <n v="15141830"/>
  </r>
  <r>
    <s v="O01596"/>
    <s v="2025-08-12"/>
    <s v="C088"/>
    <s v="P053"/>
    <x v="13"/>
    <x v="0"/>
    <n v="10"/>
    <n v="0"/>
    <n v="1272290"/>
    <x v="160"/>
    <s v="SME"/>
    <x v="3"/>
    <n v="44507"/>
    <n v="827220"/>
    <x v="3"/>
    <s v="No"/>
    <s v="Standard"/>
    <s v="Not Found"/>
    <s v="High Value"/>
    <x v="95"/>
    <n v="5886694"/>
  </r>
  <r>
    <s v="O01597"/>
    <s v="2025-06-04"/>
    <s v="C003"/>
    <s v="P026"/>
    <x v="7"/>
    <x v="2"/>
    <n v="5"/>
    <n v="0.2"/>
    <n v="393424"/>
    <x v="35"/>
    <s v="Corporate"/>
    <x v="2"/>
    <n v="7159"/>
    <n v="357629"/>
    <x v="9"/>
    <s v="No"/>
    <s v="Express"/>
    <s v="Not Found"/>
    <s v="Standard"/>
    <x v="11"/>
    <n v="14265630"/>
  </r>
  <r>
    <s v="O01598"/>
    <s v="2025-04-28"/>
    <s v="C277"/>
    <s v="P041"/>
    <x v="10"/>
    <x v="3"/>
    <n v="7"/>
    <n v="0.05"/>
    <n v="387030"/>
    <x v="205"/>
    <s v="Corporate"/>
    <x v="0"/>
    <n v="21756"/>
    <n v="234738"/>
    <x v="1"/>
    <s v="No"/>
    <s v="Standard"/>
    <s v="Not Found"/>
    <s v="Standard"/>
    <x v="45"/>
    <n v="8592536"/>
  </r>
  <r>
    <s v="O01599"/>
    <s v="2025-04-20"/>
    <s v="C258"/>
    <s v="P050"/>
    <x v="7"/>
    <x v="3"/>
    <n v="4"/>
    <n v="0.15"/>
    <n v="43003.199999999997"/>
    <x v="241"/>
    <s v="Corporate"/>
    <x v="0"/>
    <n v="22542"/>
    <n v="-47164.800000000003"/>
    <x v="1"/>
    <s v="No"/>
    <s v="Pickup"/>
    <s v="Not Found"/>
    <s v="Standard"/>
    <x v="39"/>
    <n v="14265630"/>
  </r>
  <r>
    <s v="O01600"/>
    <s v="2025-03-20"/>
    <s v="C143"/>
    <s v="P045"/>
    <x v="2"/>
    <x v="0"/>
    <n v="6"/>
    <n v="0.15"/>
    <n v="706681.5"/>
    <x v="7"/>
    <s v="SME"/>
    <x v="2"/>
    <n v="61495"/>
    <n v="337711.5"/>
    <x v="7"/>
    <s v="No"/>
    <s v="Pickup"/>
    <s v="Not Found"/>
    <s v="Standard"/>
    <x v="86"/>
    <n v="7094914"/>
  </r>
  <r>
    <s v="O01601"/>
    <s v="2025-03-10"/>
    <s v="C094"/>
    <s v="P096"/>
    <x v="9"/>
    <x v="1"/>
    <n v="6"/>
    <n v="0.1"/>
    <n v="427599"/>
    <x v="73"/>
    <s v="SME"/>
    <x v="1"/>
    <n v="12227"/>
    <n v="354237"/>
    <x v="7"/>
    <s v="No"/>
    <s v="Pickup"/>
    <s v="Not Found"/>
    <s v="Standard"/>
    <x v="46"/>
    <n v="7254801"/>
  </r>
  <r>
    <s v="O01602"/>
    <s v="2025-05-22"/>
    <s v="C184"/>
    <s v="P090"/>
    <x v="15"/>
    <x v="3"/>
    <n v="10"/>
    <n v="0.05"/>
    <n v="661637"/>
    <x v="214"/>
    <s v="Corporate"/>
    <x v="1"/>
    <n v="24518"/>
    <n v="416457"/>
    <x v="0"/>
    <s v="No"/>
    <s v="Express"/>
    <s v="Not Found"/>
    <s v="Standard"/>
    <x v="4"/>
    <n v="15141830"/>
  </r>
  <r>
    <s v="O01603"/>
    <s v="2025-09-27"/>
    <s v="C240"/>
    <s v="P092"/>
    <x v="19"/>
    <x v="2"/>
    <n v="1"/>
    <n v="0.15"/>
    <n v="95867.25"/>
    <x v="28"/>
    <s v="Corporate"/>
    <x v="2"/>
    <n v="4229"/>
    <n v="91638.25"/>
    <x v="2"/>
    <s v="No"/>
    <s v="Standard"/>
    <s v="Not Found"/>
    <s v="Standard"/>
    <x v="23"/>
    <n v="19336654"/>
  </r>
  <r>
    <s v="O01604"/>
    <s v="2025-03-14"/>
    <s v="C174"/>
    <s v="P010"/>
    <x v="3"/>
    <x v="4"/>
    <n v="9"/>
    <n v="0"/>
    <n v="1223460"/>
    <x v="34"/>
    <s v="Consumer"/>
    <x v="1"/>
    <n v="13676"/>
    <n v="1100376"/>
    <x v="7"/>
    <s v="No"/>
    <s v="Standard"/>
    <s v="Not Found"/>
    <s v="High Value"/>
    <x v="88"/>
    <n v="19619177"/>
  </r>
  <r>
    <s v="O01605"/>
    <s v="2025-02-02"/>
    <s v="C240"/>
    <s v="P055"/>
    <x v="3"/>
    <x v="0"/>
    <n v="2"/>
    <n v="0.2"/>
    <n v="197750.39999999999"/>
    <x v="28"/>
    <s v="Corporate"/>
    <x v="0"/>
    <n v="62257"/>
    <n v="73236.399999999994"/>
    <x v="5"/>
    <s v="No"/>
    <s v="Standard"/>
    <s v="Not Found"/>
    <s v="Standard"/>
    <x v="31"/>
    <n v="19619177"/>
  </r>
  <r>
    <s v="O01606"/>
    <s v="2025-08-07"/>
    <s v="C154"/>
    <s v="P046"/>
    <x v="8"/>
    <x v="3"/>
    <n v="6"/>
    <n v="0.15"/>
    <n v="485418"/>
    <x v="58"/>
    <s v="Consumer"/>
    <x v="3"/>
    <n v="24464"/>
    <n v="338634"/>
    <x v="3"/>
    <s v="No"/>
    <s v="Pickup"/>
    <s v="Not Found"/>
    <s v="Standard"/>
    <x v="93"/>
    <n v="19473459"/>
  </r>
  <r>
    <s v="O01607"/>
    <s v="2025-10-23"/>
    <s v="C293"/>
    <s v="P019"/>
    <x v="6"/>
    <x v="0"/>
    <n v="1"/>
    <n v="0.1"/>
    <n v="5249.7"/>
    <x v="129"/>
    <s v="Consumer"/>
    <x v="0"/>
    <n v="72369"/>
    <n v="-67119.3"/>
    <x v="11"/>
    <s v="No"/>
    <s v="Pickup"/>
    <s v="Not Found"/>
    <s v="Standard"/>
    <x v="0"/>
    <n v="17350666"/>
  </r>
  <r>
    <s v="O01608"/>
    <s v="2025-04-14"/>
    <s v="C267"/>
    <s v="P048"/>
    <x v="9"/>
    <x v="3"/>
    <n v="2"/>
    <n v="0"/>
    <n v="55812"/>
    <x v="284"/>
    <s v="Corporate"/>
    <x v="1"/>
    <n v="23271"/>
    <n v="9270"/>
    <x v="1"/>
    <s v="No"/>
    <s v="Express"/>
    <s v="Not Found"/>
    <s v="Standard"/>
    <x v="29"/>
    <n v="7254801"/>
  </r>
  <r>
    <s v="O01609"/>
    <s v="2025-06-22"/>
    <s v="C074"/>
    <s v="P098"/>
    <x v="1"/>
    <x v="4"/>
    <n v="2"/>
    <n v="0.1"/>
    <n v="38853"/>
    <x v="179"/>
    <s v="Corporate"/>
    <x v="3"/>
    <n v="77841"/>
    <n v="-116829"/>
    <x v="9"/>
    <s v="No"/>
    <s v="Express"/>
    <s v="Not Found"/>
    <s v="Standard"/>
    <x v="53"/>
    <n v="11347243"/>
  </r>
  <r>
    <s v="O01610"/>
    <s v="2025-03-17"/>
    <s v="C168"/>
    <s v="P097"/>
    <x v="11"/>
    <x v="2"/>
    <n v="4"/>
    <n v="0.2"/>
    <n v="263856"/>
    <x v="0"/>
    <s v="SME"/>
    <x v="1"/>
    <n v="67500"/>
    <n v="-6144"/>
    <x v="7"/>
    <s v="No"/>
    <s v="Express"/>
    <s v="Not Found"/>
    <s v="Standard"/>
    <x v="84"/>
    <n v="18500989"/>
  </r>
  <r>
    <s v="O01611"/>
    <s v="2025-01-06"/>
    <s v="C212"/>
    <s v="P042"/>
    <x v="3"/>
    <x v="3"/>
    <n v="6"/>
    <n v="0.05"/>
    <n v="202971.3"/>
    <x v="263"/>
    <s v="Consumer"/>
    <x v="3"/>
    <n v="12456"/>
    <n v="128235.29999999999"/>
    <x v="6"/>
    <s v="No"/>
    <s v="Standard"/>
    <s v="Not Found"/>
    <s v="Standard"/>
    <x v="62"/>
    <n v="19619177"/>
  </r>
  <r>
    <s v="O01612"/>
    <s v="2025-09-29"/>
    <s v="C274"/>
    <s v="P087"/>
    <x v="18"/>
    <x v="0"/>
    <n v="10"/>
    <n v="0.15"/>
    <n v="1101651"/>
    <x v="207"/>
    <s v="Corporate"/>
    <x v="1"/>
    <n v="26222"/>
    <n v="839431"/>
    <x v="2"/>
    <s v="No"/>
    <s v="Standard"/>
    <s v="Not Found"/>
    <s v="High Value"/>
    <x v="82"/>
    <n v="16246424"/>
  </r>
  <r>
    <s v="O01613"/>
    <s v="2025-11-25"/>
    <s v="C108"/>
    <s v="P041"/>
    <x v="0"/>
    <x v="1"/>
    <n v="10"/>
    <n v="0.1"/>
    <n v="580347"/>
    <x v="123"/>
    <s v="Corporate"/>
    <x v="0"/>
    <n v="21756"/>
    <n v="362787"/>
    <x v="8"/>
    <s v="No"/>
    <s v="Pickup"/>
    <s v="Not Found"/>
    <s v="Standard"/>
    <x v="45"/>
    <n v="11852878"/>
  </r>
  <r>
    <s v="O01614"/>
    <s v="2025-06-29"/>
    <s v="C153"/>
    <s v="P100"/>
    <x v="6"/>
    <x v="3"/>
    <n v="8"/>
    <n v="0.2"/>
    <n v="115424"/>
    <x v="188"/>
    <s v="SME"/>
    <x v="3"/>
    <n v="62137"/>
    <n v="-381672"/>
    <x v="9"/>
    <s v="No"/>
    <s v="Pickup"/>
    <s v="Not Found"/>
    <s v="Standard"/>
    <x v="9"/>
    <n v="17350666"/>
  </r>
  <r>
    <s v="O01615"/>
    <s v="2025-10-18"/>
    <s v="C055"/>
    <s v="P059"/>
    <x v="8"/>
    <x v="4"/>
    <n v="7"/>
    <n v="0.15"/>
    <n v="408818.55"/>
    <x v="161"/>
    <s v="Corporate"/>
    <x v="2"/>
    <n v="78122"/>
    <n v="-138035.45000000001"/>
    <x v="11"/>
    <s v="No"/>
    <s v="Pickup"/>
    <s v="Not Found"/>
    <s v="Standard"/>
    <x v="21"/>
    <n v="19473459"/>
  </r>
  <r>
    <s v="O01616"/>
    <s v="2025-10-10"/>
    <s v="C264"/>
    <s v="P037"/>
    <x v="4"/>
    <x v="1"/>
    <n v="3"/>
    <n v="0.15"/>
    <n v="264501.3"/>
    <x v="259"/>
    <s v="Corporate"/>
    <x v="0"/>
    <n v="31369"/>
    <n v="170394.3"/>
    <x v="11"/>
    <s v="No"/>
    <s v="Standard"/>
    <s v="Not Found"/>
    <s v="Standard"/>
    <x v="72"/>
    <n v="6291486"/>
  </r>
  <r>
    <s v="O01617"/>
    <s v="2025-04-21"/>
    <s v="C133"/>
    <s v="P017"/>
    <x v="15"/>
    <x v="4"/>
    <n v="1"/>
    <n v="0.05"/>
    <n v="42530.55"/>
    <x v="116"/>
    <s v="Corporate"/>
    <x v="2"/>
    <n v="33642"/>
    <n v="8888.5500000000029"/>
    <x v="1"/>
    <s v="No"/>
    <s v="Pickup"/>
    <s v="Not Found"/>
    <s v="Standard"/>
    <x v="49"/>
    <n v="15141830"/>
  </r>
  <r>
    <s v="O01618"/>
    <s v="2025-06-26"/>
    <s v="C155"/>
    <s v="P070"/>
    <x v="8"/>
    <x v="4"/>
    <n v="3"/>
    <n v="0.15"/>
    <n v="62944.2"/>
    <x v="30"/>
    <s v="SME"/>
    <x v="1"/>
    <n v="66631"/>
    <n v="-136948.79999999999"/>
    <x v="9"/>
    <s v="No"/>
    <s v="Standard"/>
    <s v="Not Found"/>
    <s v="Standard"/>
    <x v="20"/>
    <n v="19473459"/>
  </r>
  <r>
    <s v="O01619"/>
    <s v="2025-07-22"/>
    <s v="C299"/>
    <s v="P001"/>
    <x v="6"/>
    <x v="0"/>
    <n v="2"/>
    <n v="0.1"/>
    <n v="154015.20000000001"/>
    <x v="165"/>
    <s v="SME"/>
    <x v="2"/>
    <n v="77766"/>
    <n v="-1516.7999999999884"/>
    <x v="10"/>
    <s v="No"/>
    <s v="Express"/>
    <s v="Not Found"/>
    <s v="Standard"/>
    <x v="87"/>
    <n v="17350666"/>
  </r>
  <r>
    <s v="O01620"/>
    <s v="2025-03-29"/>
    <s v="C139"/>
    <s v="P074"/>
    <x v="17"/>
    <x v="1"/>
    <n v="3"/>
    <n v="0.15"/>
    <n v="234577.05"/>
    <x v="176"/>
    <s v="Consumer"/>
    <x v="3"/>
    <n v="39205"/>
    <n v="116962.04999999999"/>
    <x v="7"/>
    <s v="No"/>
    <s v="Standard"/>
    <s v="Not Found"/>
    <s v="Standard"/>
    <x v="56"/>
    <n v="10652665"/>
  </r>
  <r>
    <s v="O01621"/>
    <s v="2025-05-28"/>
    <s v="C198"/>
    <s v="P083"/>
    <x v="19"/>
    <x v="1"/>
    <n v="8"/>
    <n v="0.2"/>
    <n v="158265.60000000001"/>
    <x v="216"/>
    <s v="SME"/>
    <x v="3"/>
    <n v="73889"/>
    <n v="-432846.4"/>
    <x v="0"/>
    <s v="No"/>
    <s v="Standard"/>
    <s v="Not Found"/>
    <s v="Standard"/>
    <x v="58"/>
    <n v="19336654"/>
  </r>
  <r>
    <s v="O01622"/>
    <s v="2025-05-07"/>
    <s v="C220"/>
    <s v="P085"/>
    <x v="12"/>
    <x v="0"/>
    <n v="6"/>
    <n v="0.05"/>
    <n v="441100.2"/>
    <x v="258"/>
    <s v="SME"/>
    <x v="3"/>
    <n v="7566"/>
    <n v="395704.2"/>
    <x v="0"/>
    <s v="No"/>
    <s v="Standard"/>
    <s v="Not Found"/>
    <s v="Standard"/>
    <x v="71"/>
    <n v="8698154"/>
  </r>
  <r>
    <s v="O01623"/>
    <s v="2025-10-06"/>
    <s v="C005"/>
    <s v="P083"/>
    <x v="10"/>
    <x v="1"/>
    <n v="7"/>
    <n v="0.05"/>
    <n v="320988.84999999998"/>
    <x v="180"/>
    <s v="Corporate"/>
    <x v="3"/>
    <n v="73889"/>
    <n v="-196234.15000000002"/>
    <x v="11"/>
    <s v="No"/>
    <s v="Pickup"/>
    <s v="Not Found"/>
    <s v="Standard"/>
    <x v="58"/>
    <n v="8592536"/>
  </r>
  <r>
    <s v="O01624"/>
    <s v="2025-03-03"/>
    <s v="C197"/>
    <s v="P048"/>
    <x v="16"/>
    <x v="1"/>
    <n v="5"/>
    <n v="0.2"/>
    <n v="284920"/>
    <x v="139"/>
    <s v="Corporate"/>
    <x v="1"/>
    <n v="23271"/>
    <n v="168565"/>
    <x v="7"/>
    <s v="No"/>
    <s v="Pickup"/>
    <s v="Not Found"/>
    <s v="Standard"/>
    <x v="29"/>
    <n v="19562258"/>
  </r>
  <r>
    <s v="O01625"/>
    <s v="2025-04-11"/>
    <s v="C102"/>
    <s v="P085"/>
    <x v="7"/>
    <x v="4"/>
    <n v="10"/>
    <n v="0.2"/>
    <n v="979400"/>
    <x v="49"/>
    <s v="Consumer"/>
    <x v="3"/>
    <n v="7566"/>
    <n v="903740"/>
    <x v="1"/>
    <s v="No"/>
    <s v="Pickup"/>
    <s v="Not Found"/>
    <s v="Standard"/>
    <x v="71"/>
    <n v="14265630"/>
  </r>
  <r>
    <s v="O01626"/>
    <s v="2025-10-03"/>
    <s v="C199"/>
    <s v="P056"/>
    <x v="2"/>
    <x v="1"/>
    <n v="5"/>
    <n v="0.1"/>
    <n v="118980"/>
    <x v="271"/>
    <s v="Corporate"/>
    <x v="0"/>
    <n v="48953"/>
    <n v="-125785"/>
    <x v="11"/>
    <s v="No"/>
    <s v="Express"/>
    <s v="Not Found"/>
    <s v="Standard"/>
    <x v="6"/>
    <n v="7094914"/>
  </r>
  <r>
    <s v="O01627"/>
    <s v="2025-08-29"/>
    <s v="C121"/>
    <s v="P076"/>
    <x v="6"/>
    <x v="3"/>
    <n v="10"/>
    <n v="0.1"/>
    <n v="249102"/>
    <x v="171"/>
    <s v="Corporate"/>
    <x v="2"/>
    <n v="26666"/>
    <n v="-17558"/>
    <x v="3"/>
    <s v="Yes"/>
    <s v="Pickup"/>
    <s v="Not Found"/>
    <s v="Standard"/>
    <x v="25"/>
    <n v="17350666"/>
  </r>
  <r>
    <s v="O01628"/>
    <s v="2025-08-12"/>
    <s v="C096"/>
    <s v="P059"/>
    <x v="10"/>
    <x v="0"/>
    <n v="9"/>
    <n v="0.05"/>
    <n v="1148769.45"/>
    <x v="20"/>
    <s v="Consumer"/>
    <x v="2"/>
    <n v="78122"/>
    <n v="445671.44999999995"/>
    <x v="3"/>
    <s v="No"/>
    <s v="Pickup"/>
    <s v="Not Found"/>
    <s v="High Value"/>
    <x v="21"/>
    <n v="8592536"/>
  </r>
  <r>
    <s v="O01629"/>
    <s v="2025-03-22"/>
    <s v="C088"/>
    <s v="P092"/>
    <x v="19"/>
    <x v="4"/>
    <n v="2"/>
    <n v="0.05"/>
    <n v="166001.1"/>
    <x v="160"/>
    <s v="SME"/>
    <x v="2"/>
    <n v="4229"/>
    <n v="157543.1"/>
    <x v="7"/>
    <s v="Yes"/>
    <s v="Standard"/>
    <s v="Not Found"/>
    <s v="Standard"/>
    <x v="23"/>
    <n v="19336654"/>
  </r>
  <r>
    <s v="O01630"/>
    <s v="2025-12-30"/>
    <s v="C022"/>
    <s v="P005"/>
    <x v="14"/>
    <x v="0"/>
    <n v="7"/>
    <n v="0.1"/>
    <n v="204271.2"/>
    <x v="131"/>
    <s v="Consumer"/>
    <x v="0"/>
    <n v="3310"/>
    <n v="181101.2"/>
    <x v="4"/>
    <s v="No"/>
    <s v="Standard"/>
    <s v="Not Found"/>
    <s v="Standard"/>
    <x v="77"/>
    <n v="16839910"/>
  </r>
  <r>
    <s v="O01631"/>
    <s v="2025-05-01"/>
    <s v="C255"/>
    <s v="P030"/>
    <x v="16"/>
    <x v="1"/>
    <n v="6"/>
    <n v="0"/>
    <n v="795882"/>
    <x v="281"/>
    <s v="Consumer"/>
    <x v="3"/>
    <n v="28523"/>
    <n v="624744"/>
    <x v="0"/>
    <s v="No"/>
    <s v="Standard"/>
    <s v="Not Found"/>
    <s v="Standard"/>
    <x v="12"/>
    <n v="19562258"/>
  </r>
  <r>
    <s v="O01632"/>
    <s v="2025-01-15"/>
    <s v="C060"/>
    <s v="P027"/>
    <x v="5"/>
    <x v="3"/>
    <n v="6"/>
    <n v="0"/>
    <n v="636390"/>
    <x v="210"/>
    <s v="Consumer"/>
    <x v="1"/>
    <n v="13474"/>
    <n v="555546"/>
    <x v="6"/>
    <s v="No"/>
    <s v="Standard"/>
    <s v="Not Found"/>
    <s v="Standard"/>
    <x v="67"/>
    <n v="11319839"/>
  </r>
  <r>
    <s v="O01633"/>
    <s v="2025-09-07"/>
    <s v="C134"/>
    <s v="P014"/>
    <x v="0"/>
    <x v="3"/>
    <n v="3"/>
    <n v="0.05"/>
    <n v="387597.15"/>
    <x v="182"/>
    <s v="Consumer"/>
    <x v="2"/>
    <n v="51783"/>
    <n v="232248.15000000002"/>
    <x v="2"/>
    <s v="No"/>
    <s v="Express"/>
    <s v="Not Found"/>
    <s v="Standard"/>
    <x v="80"/>
    <n v="11852878"/>
  </r>
  <r>
    <s v="O01634"/>
    <s v="2025-02-21"/>
    <s v="C192"/>
    <s v="P091"/>
    <x v="1"/>
    <x v="0"/>
    <n v="10"/>
    <n v="0.15"/>
    <n v="1001181"/>
    <x v="102"/>
    <s v="Corporate"/>
    <x v="3"/>
    <n v="13311"/>
    <n v="868071"/>
    <x v="5"/>
    <s v="No"/>
    <s v="Pickup"/>
    <s v="Not Found"/>
    <s v="High Value"/>
    <x v="10"/>
    <n v="11347243"/>
  </r>
  <r>
    <s v="O01635"/>
    <s v="2025-11-10"/>
    <s v="C116"/>
    <s v="P039"/>
    <x v="0"/>
    <x v="4"/>
    <n v="1"/>
    <n v="0.1"/>
    <n v="46071"/>
    <x v="177"/>
    <s v="Consumer"/>
    <x v="0"/>
    <n v="34258"/>
    <n v="11813"/>
    <x v="8"/>
    <s v="No"/>
    <s v="Express"/>
    <s v="Not Found"/>
    <s v="Standard"/>
    <x v="52"/>
    <n v="11852878"/>
  </r>
  <r>
    <s v="O01636"/>
    <s v="2025-01-18"/>
    <s v="C066"/>
    <s v="P041"/>
    <x v="0"/>
    <x v="0"/>
    <n v="10"/>
    <n v="0.1"/>
    <n v="1015911"/>
    <x v="122"/>
    <s v="Consumer"/>
    <x v="0"/>
    <n v="21756"/>
    <n v="798351"/>
    <x v="6"/>
    <s v="No"/>
    <s v="Pickup"/>
    <s v="Not Found"/>
    <s v="High Value"/>
    <x v="45"/>
    <n v="11852878"/>
  </r>
  <r>
    <s v="O01637"/>
    <s v="2025-11-28"/>
    <s v="C285"/>
    <s v="P017"/>
    <x v="16"/>
    <x v="0"/>
    <n v="10"/>
    <n v="0.2"/>
    <n v="1136912"/>
    <x v="77"/>
    <s v="Corporate"/>
    <x v="2"/>
    <n v="33642"/>
    <n v="800492"/>
    <x v="8"/>
    <s v="No"/>
    <s v="Express"/>
    <s v="Not Found"/>
    <s v="High Value"/>
    <x v="49"/>
    <n v="19562258"/>
  </r>
  <r>
    <s v="O01638"/>
    <s v="2025-01-29"/>
    <s v="C195"/>
    <s v="P080"/>
    <x v="16"/>
    <x v="2"/>
    <n v="3"/>
    <n v="0.2"/>
    <n v="322492.79999999999"/>
    <x v="94"/>
    <s v="Corporate"/>
    <x v="2"/>
    <n v="32671"/>
    <n v="224479.8"/>
    <x v="6"/>
    <s v="No"/>
    <s v="Express"/>
    <s v="Not Found"/>
    <s v="Standard"/>
    <x v="26"/>
    <n v="19562258"/>
  </r>
  <r>
    <s v="O01639"/>
    <s v="2025-06-10"/>
    <s v="C113"/>
    <s v="P056"/>
    <x v="7"/>
    <x v="2"/>
    <n v="5"/>
    <n v="0.1"/>
    <n v="443412"/>
    <x v="92"/>
    <s v="Consumer"/>
    <x v="0"/>
    <n v="48953"/>
    <n v="198647"/>
    <x v="9"/>
    <s v="No"/>
    <s v="Express"/>
    <s v="Not Found"/>
    <s v="Standard"/>
    <x v="6"/>
    <n v="14265630"/>
  </r>
  <r>
    <s v="O01640"/>
    <s v="2025-09-20"/>
    <s v="C144"/>
    <s v="P046"/>
    <x v="9"/>
    <x v="1"/>
    <n v="6"/>
    <n v="0.15"/>
    <n v="123858.6"/>
    <x v="274"/>
    <s v="Corporate"/>
    <x v="3"/>
    <n v="24464"/>
    <n v="-22925.399999999994"/>
    <x v="2"/>
    <s v="No"/>
    <s v="Pickup"/>
    <s v="Not Found"/>
    <s v="Standard"/>
    <x v="93"/>
    <n v="7254801"/>
  </r>
  <r>
    <s v="O01641"/>
    <s v="2025-05-04"/>
    <s v="C024"/>
    <s v="P052"/>
    <x v="0"/>
    <x v="2"/>
    <n v="2"/>
    <n v="0.15"/>
    <n v="209553.9"/>
    <x v="89"/>
    <s v="SME"/>
    <x v="2"/>
    <n v="15200"/>
    <n v="179153.9"/>
    <x v="0"/>
    <s v="No"/>
    <s v="Standard"/>
    <s v="Not Found"/>
    <s v="Standard"/>
    <x v="41"/>
    <n v="11852878"/>
  </r>
  <r>
    <s v="O01642"/>
    <s v="2025-06-07"/>
    <s v="C226"/>
    <s v="P059"/>
    <x v="4"/>
    <x v="4"/>
    <n v="7"/>
    <n v="0.05"/>
    <n v="154818.65"/>
    <x v="141"/>
    <s v="Corporate"/>
    <x v="2"/>
    <n v="78122"/>
    <n v="-392035.35"/>
    <x v="9"/>
    <s v="No"/>
    <s v="Express"/>
    <s v="Not Found"/>
    <s v="Standard"/>
    <x v="21"/>
    <n v="6291486"/>
  </r>
  <r>
    <s v="O01643"/>
    <s v="2025-01-02"/>
    <s v="C093"/>
    <s v="P004"/>
    <x v="11"/>
    <x v="2"/>
    <n v="1"/>
    <n v="0.2"/>
    <n v="118846.39999999999"/>
    <x v="247"/>
    <s v="SME"/>
    <x v="3"/>
    <n v="63926"/>
    <n v="54920.399999999994"/>
    <x v="6"/>
    <s v="No"/>
    <s v="Pickup"/>
    <s v="Not Found"/>
    <s v="Standard"/>
    <x v="5"/>
    <n v="18500989"/>
  </r>
  <r>
    <s v="O01644"/>
    <s v="2025-07-04"/>
    <s v="C151"/>
    <s v="P051"/>
    <x v="1"/>
    <x v="1"/>
    <n v="2"/>
    <n v="0.1"/>
    <n v="76179.600000000006"/>
    <x v="278"/>
    <s v="SME"/>
    <x v="2"/>
    <n v="71372"/>
    <n v="-66564.399999999994"/>
    <x v="10"/>
    <s v="No"/>
    <s v="Standard"/>
    <s v="Not Found"/>
    <s v="Standard"/>
    <x v="7"/>
    <n v="11347243"/>
  </r>
  <r>
    <s v="O01645"/>
    <s v="2025-01-05"/>
    <s v="C217"/>
    <s v="P006"/>
    <x v="17"/>
    <x v="2"/>
    <n v="6"/>
    <n v="0.15"/>
    <n v="641085.30000000005"/>
    <x v="87"/>
    <s v="SME"/>
    <x v="0"/>
    <n v="53604"/>
    <n v="319461.30000000005"/>
    <x v="6"/>
    <s v="No"/>
    <s v="Pickup"/>
    <s v="Not Found"/>
    <s v="Standard"/>
    <x v="24"/>
    <n v="10652665"/>
  </r>
  <r>
    <s v="O01646"/>
    <s v="2025-11-30"/>
    <s v="C208"/>
    <s v="P010"/>
    <x v="8"/>
    <x v="0"/>
    <n v="6"/>
    <n v="0.05"/>
    <n v="469081.5"/>
    <x v="114"/>
    <s v="Corporate"/>
    <x v="1"/>
    <n v="13676"/>
    <n v="387025.5"/>
    <x v="8"/>
    <s v="No"/>
    <s v="Standard"/>
    <s v="Not Found"/>
    <s v="Standard"/>
    <x v="88"/>
    <n v="19473459"/>
  </r>
  <r>
    <s v="O01647"/>
    <s v="2025-07-09"/>
    <s v="C177"/>
    <s v="P048"/>
    <x v="18"/>
    <x v="3"/>
    <n v="1"/>
    <n v="0.1"/>
    <n v="51892.2"/>
    <x v="11"/>
    <s v="Corporate"/>
    <x v="1"/>
    <n v="23271"/>
    <n v="28621.199999999997"/>
    <x v="10"/>
    <s v="No"/>
    <s v="Express"/>
    <s v="Not Found"/>
    <s v="Standard"/>
    <x v="29"/>
    <n v="16246424"/>
  </r>
  <r>
    <s v="O01648"/>
    <s v="2025-07-04"/>
    <s v="C048"/>
    <s v="P078"/>
    <x v="10"/>
    <x v="1"/>
    <n v="5"/>
    <n v="0.15"/>
    <n v="365168.5"/>
    <x v="69"/>
    <s v="Consumer"/>
    <x v="0"/>
    <n v="53072"/>
    <n v="99808.5"/>
    <x v="10"/>
    <s v="No"/>
    <s v="Standard"/>
    <s v="Not Found"/>
    <s v="Standard"/>
    <x v="69"/>
    <n v="8592536"/>
  </r>
  <r>
    <s v="O01649"/>
    <s v="2025-04-04"/>
    <s v="C263"/>
    <s v="P065"/>
    <x v="2"/>
    <x v="1"/>
    <n v="8"/>
    <n v="0.2"/>
    <n v="253984"/>
    <x v="25"/>
    <s v="Corporate"/>
    <x v="3"/>
    <n v="61777"/>
    <n v="-240232"/>
    <x v="1"/>
    <s v="No"/>
    <s v="Pickup"/>
    <s v="Not Found"/>
    <s v="Standard"/>
    <x v="65"/>
    <n v="7094914"/>
  </r>
  <r>
    <s v="O01650"/>
    <s v="2025-08-31"/>
    <s v="C188"/>
    <s v="P001"/>
    <x v="10"/>
    <x v="0"/>
    <n v="4"/>
    <n v="0"/>
    <n v="426880"/>
    <x v="52"/>
    <s v="Consumer"/>
    <x v="2"/>
    <n v="77766"/>
    <n v="115816"/>
    <x v="3"/>
    <s v="Yes"/>
    <s v="Standard"/>
    <s v="Not Found"/>
    <s v="Standard"/>
    <x v="87"/>
    <n v="8592536"/>
  </r>
  <r>
    <s v="O01651"/>
    <s v="2025-12-09"/>
    <s v="C056"/>
    <s v="P034"/>
    <x v="18"/>
    <x v="1"/>
    <n v="7"/>
    <n v="0.05"/>
    <n v="283429.65000000002"/>
    <x v="67"/>
    <s v="SME"/>
    <x v="0"/>
    <n v="18655"/>
    <n v="152844.65000000002"/>
    <x v="4"/>
    <s v="No"/>
    <s v="Pickup"/>
    <s v="Not Found"/>
    <s v="Standard"/>
    <x v="3"/>
    <n v="16246424"/>
  </r>
  <r>
    <s v="O01652"/>
    <s v="2025-08-07"/>
    <s v="C239"/>
    <s v="P077"/>
    <x v="2"/>
    <x v="2"/>
    <n v="3"/>
    <n v="0"/>
    <n v="350139"/>
    <x v="119"/>
    <s v="Corporate"/>
    <x v="3"/>
    <n v="9813"/>
    <n v="320700"/>
    <x v="3"/>
    <s v="No"/>
    <s v="Standard"/>
    <s v="Not Found"/>
    <s v="Standard"/>
    <x v="98"/>
    <n v="7094914"/>
  </r>
  <r>
    <s v="O01653"/>
    <s v="2025-01-16"/>
    <s v="C147"/>
    <s v="P031"/>
    <x v="4"/>
    <x v="2"/>
    <n v="5"/>
    <n v="0.2"/>
    <n v="518488"/>
    <x v="162"/>
    <s v="Consumer"/>
    <x v="1"/>
    <n v="53062"/>
    <n v="253178"/>
    <x v="6"/>
    <s v="No"/>
    <s v="Standard"/>
    <s v="Not Found"/>
    <s v="Standard"/>
    <x v="81"/>
    <n v="6291486"/>
  </r>
  <r>
    <s v="O01654"/>
    <s v="2025-08-21"/>
    <s v="C162"/>
    <s v="P020"/>
    <x v="5"/>
    <x v="4"/>
    <n v="6"/>
    <n v="0.2"/>
    <n v="465019.2"/>
    <x v="172"/>
    <s v="Consumer"/>
    <x v="2"/>
    <n v="35035"/>
    <n v="254809.2"/>
    <x v="3"/>
    <s v="No"/>
    <s v="Standard"/>
    <s v="Not Found"/>
    <s v="Standard"/>
    <x v="91"/>
    <n v="11319839"/>
  </r>
  <r>
    <s v="O01655"/>
    <s v="2025-01-10"/>
    <s v="C092"/>
    <s v="P042"/>
    <x v="18"/>
    <x v="1"/>
    <n v="4"/>
    <n v="0.05"/>
    <n v="243249.4"/>
    <x v="242"/>
    <s v="SME"/>
    <x v="3"/>
    <n v="12456"/>
    <n v="193425.4"/>
    <x v="6"/>
    <s v="No"/>
    <s v="Standard"/>
    <s v="Not Found"/>
    <s v="Standard"/>
    <x v="62"/>
    <n v="16246424"/>
  </r>
  <r>
    <s v="O01656"/>
    <s v="2025-01-11"/>
    <s v="C293"/>
    <s v="P007"/>
    <x v="4"/>
    <x v="4"/>
    <n v="3"/>
    <n v="0.2"/>
    <n v="191666.4"/>
    <x v="129"/>
    <s v="Consumer"/>
    <x v="2"/>
    <n v="6817"/>
    <n v="171215.4"/>
    <x v="6"/>
    <s v="No"/>
    <s v="Pickup"/>
    <s v="Not Found"/>
    <s v="Standard"/>
    <x v="30"/>
    <n v="6291486"/>
  </r>
  <r>
    <s v="O01657"/>
    <s v="2025-04-27"/>
    <s v="C039"/>
    <s v="P027"/>
    <x v="19"/>
    <x v="3"/>
    <n v="3"/>
    <n v="0"/>
    <n v="158028"/>
    <x v="194"/>
    <s v="Corporate"/>
    <x v="1"/>
    <n v="13474"/>
    <n v="117606"/>
    <x v="1"/>
    <s v="No"/>
    <s v="Standard"/>
    <s v="Not Found"/>
    <s v="Standard"/>
    <x v="67"/>
    <n v="19336654"/>
  </r>
  <r>
    <s v="O01658"/>
    <s v="2025-12-30"/>
    <s v="C232"/>
    <s v="P055"/>
    <x v="10"/>
    <x v="0"/>
    <n v="5"/>
    <n v="0.1"/>
    <n v="641529"/>
    <x v="136"/>
    <s v="Corporate"/>
    <x v="0"/>
    <n v="62257"/>
    <n v="330244"/>
    <x v="4"/>
    <s v="No"/>
    <s v="Pickup"/>
    <s v="Not Found"/>
    <s v="Standard"/>
    <x v="31"/>
    <n v="8592536"/>
  </r>
  <r>
    <s v="O01659"/>
    <s v="2025-06-01"/>
    <s v="C100"/>
    <s v="P021"/>
    <x v="8"/>
    <x v="1"/>
    <n v="10"/>
    <n v="0.05"/>
    <n v="1383741.5"/>
    <x v="251"/>
    <s v="Corporate"/>
    <x v="1"/>
    <n v="39197"/>
    <n v="991771.5"/>
    <x v="9"/>
    <s v="No"/>
    <s v="Express"/>
    <s v="Not Found"/>
    <s v="High Value"/>
    <x v="17"/>
    <n v="19473459"/>
  </r>
  <r>
    <s v="O01660"/>
    <s v="2025-05-30"/>
    <s v="C030"/>
    <s v="P057"/>
    <x v="10"/>
    <x v="4"/>
    <n v="4"/>
    <n v="0"/>
    <n v="315304"/>
    <x v="59"/>
    <s v="SME"/>
    <x v="3"/>
    <n v="18283"/>
    <n v="242172"/>
    <x v="0"/>
    <s v="No"/>
    <s v="Express"/>
    <s v="Not Found"/>
    <s v="Standard"/>
    <x v="63"/>
    <n v="8592536"/>
  </r>
  <r>
    <s v="O01661"/>
    <s v="2025-09-12"/>
    <s v="C115"/>
    <s v="P083"/>
    <x v="8"/>
    <x v="2"/>
    <n v="7"/>
    <n v="0.05"/>
    <n v="427648.2"/>
    <x v="31"/>
    <s v="Consumer"/>
    <x v="3"/>
    <n v="73889"/>
    <n v="-89574.799999999988"/>
    <x v="2"/>
    <s v="No"/>
    <s v="Express"/>
    <s v="Not Found"/>
    <s v="Standard"/>
    <x v="58"/>
    <n v="19473459"/>
  </r>
  <r>
    <s v="O01662"/>
    <s v="2025-08-13"/>
    <s v="C085"/>
    <s v="P046"/>
    <x v="19"/>
    <x v="4"/>
    <n v="1"/>
    <n v="0.1"/>
    <n v="88117.2"/>
    <x v="213"/>
    <s v="Consumer"/>
    <x v="3"/>
    <n v="24464"/>
    <n v="63653.2"/>
    <x v="3"/>
    <s v="No"/>
    <s v="Standard"/>
    <s v="Not Found"/>
    <s v="Standard"/>
    <x v="93"/>
    <n v="19336654"/>
  </r>
  <r>
    <s v="O01663"/>
    <s v="2025-09-06"/>
    <s v="C166"/>
    <s v="P027"/>
    <x v="6"/>
    <x v="4"/>
    <n v="4"/>
    <n v="0"/>
    <n v="52172"/>
    <x v="110"/>
    <s v="SME"/>
    <x v="1"/>
    <n v="13474"/>
    <n v="-1724"/>
    <x v="2"/>
    <s v="No"/>
    <s v="Express"/>
    <s v="Not Found"/>
    <s v="Standard"/>
    <x v="67"/>
    <n v="17350666"/>
  </r>
  <r>
    <s v="O01664"/>
    <s v="2025-02-08"/>
    <s v="C075"/>
    <s v="P001"/>
    <x v="12"/>
    <x v="2"/>
    <n v="4"/>
    <n v="0"/>
    <n v="62712"/>
    <x v="292"/>
    <s v="SME"/>
    <x v="2"/>
    <n v="77766"/>
    <n v="-248352"/>
    <x v="5"/>
    <s v="Yes"/>
    <s v="Pickup"/>
    <s v="Not Found"/>
    <s v="Standard"/>
    <x v="87"/>
    <n v="8698154"/>
  </r>
  <r>
    <s v="O01665"/>
    <s v="2025-03-23"/>
    <s v="C128"/>
    <s v="P062"/>
    <x v="13"/>
    <x v="4"/>
    <n v="10"/>
    <n v="0.15"/>
    <n v="629663"/>
    <x v="48"/>
    <s v="Consumer"/>
    <x v="3"/>
    <n v="28606"/>
    <n v="343603"/>
    <x v="7"/>
    <s v="No"/>
    <s v="Express"/>
    <s v="Not Found"/>
    <s v="Standard"/>
    <x v="50"/>
    <n v="5886694"/>
  </r>
  <r>
    <s v="O01666"/>
    <s v="2025-02-23"/>
    <s v="C219"/>
    <s v="P075"/>
    <x v="16"/>
    <x v="4"/>
    <n v="10"/>
    <n v="0.2"/>
    <n v="543224"/>
    <x v="127"/>
    <s v="SME"/>
    <x v="0"/>
    <n v="48118"/>
    <n v="62044"/>
    <x v="5"/>
    <s v="No"/>
    <s v="Express"/>
    <s v="Not Found"/>
    <s v="Standard"/>
    <x v="51"/>
    <n v="19562258"/>
  </r>
  <r>
    <s v="O01667"/>
    <s v="2025-11-10"/>
    <s v="C056"/>
    <s v="P004"/>
    <x v="5"/>
    <x v="0"/>
    <n v="4"/>
    <n v="0.05"/>
    <n v="281739.59999999998"/>
    <x v="67"/>
    <s v="SME"/>
    <x v="3"/>
    <n v="63926"/>
    <n v="26035.599999999977"/>
    <x v="8"/>
    <s v="No"/>
    <s v="Express"/>
    <s v="Not Found"/>
    <s v="Standard"/>
    <x v="5"/>
    <n v="11319839"/>
  </r>
  <r>
    <s v="O01668"/>
    <s v="2025-05-11"/>
    <s v="C108"/>
    <s v="P065"/>
    <x v="1"/>
    <x v="1"/>
    <n v="8"/>
    <n v="0.2"/>
    <n v="398752"/>
    <x v="123"/>
    <s v="Corporate"/>
    <x v="3"/>
    <n v="61777"/>
    <n v="-95464"/>
    <x v="0"/>
    <s v="No"/>
    <s v="Express"/>
    <s v="Not Found"/>
    <s v="Standard"/>
    <x v="65"/>
    <n v="11347243"/>
  </r>
  <r>
    <s v="O01669"/>
    <s v="2025-07-04"/>
    <s v="C123"/>
    <s v="P012"/>
    <x v="11"/>
    <x v="2"/>
    <n v="1"/>
    <n v="0.15"/>
    <n v="94927.15"/>
    <x v="297"/>
    <s v="Consumer"/>
    <x v="2"/>
    <n v="48408"/>
    <n v="46519.149999999994"/>
    <x v="10"/>
    <s v="No"/>
    <s v="Standard"/>
    <s v="Not Found"/>
    <s v="Standard"/>
    <x v="78"/>
    <n v="18500989"/>
  </r>
  <r>
    <s v="O01670"/>
    <s v="2025-08-13"/>
    <s v="C086"/>
    <s v="P034"/>
    <x v="14"/>
    <x v="1"/>
    <n v="10"/>
    <n v="0.05"/>
    <n v="689985"/>
    <x v="44"/>
    <s v="SME"/>
    <x v="0"/>
    <n v="18655"/>
    <n v="503435"/>
    <x v="3"/>
    <s v="No"/>
    <s v="Express"/>
    <s v="Not Found"/>
    <s v="Standard"/>
    <x v="3"/>
    <n v="16839910"/>
  </r>
  <r>
    <s v="O01671"/>
    <s v="2025-09-06"/>
    <s v="C250"/>
    <s v="P074"/>
    <x v="6"/>
    <x v="4"/>
    <n v="4"/>
    <n v="0.05"/>
    <n v="539801.4"/>
    <x v="193"/>
    <s v="SME"/>
    <x v="3"/>
    <n v="39205"/>
    <n v="382981.4"/>
    <x v="2"/>
    <s v="No"/>
    <s v="Standard"/>
    <s v="Not Found"/>
    <s v="Standard"/>
    <x v="56"/>
    <n v="17350666"/>
  </r>
  <r>
    <s v="O01672"/>
    <s v="2025-03-30"/>
    <s v="C180"/>
    <s v="P010"/>
    <x v="4"/>
    <x v="2"/>
    <n v="10"/>
    <n v="0.1"/>
    <n v="1253340"/>
    <x v="253"/>
    <s v="Consumer"/>
    <x v="1"/>
    <n v="13676"/>
    <n v="1116580"/>
    <x v="7"/>
    <s v="No"/>
    <s v="Standard"/>
    <s v="Not Found"/>
    <s v="High Value"/>
    <x v="88"/>
    <n v="6291486"/>
  </r>
  <r>
    <s v="O01673"/>
    <s v="2025-03-31"/>
    <s v="C222"/>
    <s v="P062"/>
    <x v="1"/>
    <x v="0"/>
    <n v="6"/>
    <n v="0.2"/>
    <n v="351033.59999999998"/>
    <x v="143"/>
    <s v="SME"/>
    <x v="3"/>
    <n v="28606"/>
    <n v="179397.59999999998"/>
    <x v="7"/>
    <s v="No"/>
    <s v="Standard"/>
    <s v="Not Found"/>
    <s v="Standard"/>
    <x v="50"/>
    <n v="11347243"/>
  </r>
  <r>
    <s v="O01674"/>
    <s v="2025-07-08"/>
    <s v="C104"/>
    <s v="P034"/>
    <x v="4"/>
    <x v="3"/>
    <n v="3"/>
    <n v="0.1"/>
    <n v="124229.7"/>
    <x v="268"/>
    <s v="Consumer"/>
    <x v="0"/>
    <n v="18655"/>
    <n v="68264.7"/>
    <x v="10"/>
    <s v="No"/>
    <s v="Pickup"/>
    <s v="Not Found"/>
    <s v="Standard"/>
    <x v="3"/>
    <n v="6291486"/>
  </r>
  <r>
    <s v="O01675"/>
    <s v="2025-12-05"/>
    <s v="C269"/>
    <s v="P054"/>
    <x v="9"/>
    <x v="2"/>
    <n v="10"/>
    <n v="0"/>
    <n v="866780"/>
    <x v="289"/>
    <s v="Corporate"/>
    <x v="3"/>
    <n v="49623"/>
    <n v="370550"/>
    <x v="4"/>
    <s v="No"/>
    <s v="Standard"/>
    <s v="Not Found"/>
    <s v="Standard"/>
    <x v="83"/>
    <n v="7254801"/>
  </r>
  <r>
    <s v="O01676"/>
    <s v="2025-12-25"/>
    <s v="C089"/>
    <s v="P089"/>
    <x v="8"/>
    <x v="2"/>
    <n v="1"/>
    <n v="0"/>
    <n v="72468"/>
    <x v="244"/>
    <s v="Consumer"/>
    <x v="0"/>
    <n v="55764"/>
    <n v="16704"/>
    <x v="4"/>
    <s v="No"/>
    <s v="Pickup"/>
    <s v="Not Found"/>
    <s v="Standard"/>
    <x v="27"/>
    <n v="19473459"/>
  </r>
  <r>
    <s v="O01677"/>
    <s v="2025-03-23"/>
    <s v="C270"/>
    <s v="P048"/>
    <x v="10"/>
    <x v="3"/>
    <n v="7"/>
    <n v="0.15"/>
    <n v="252244.3"/>
    <x v="257"/>
    <s v="Corporate"/>
    <x v="1"/>
    <n v="23271"/>
    <n v="89347.299999999988"/>
    <x v="7"/>
    <s v="No"/>
    <s v="Standard"/>
    <s v="Not Found"/>
    <s v="Standard"/>
    <x v="29"/>
    <n v="8592536"/>
  </r>
  <r>
    <s v="O01678"/>
    <s v="2025-03-26"/>
    <s v="C159"/>
    <s v="P017"/>
    <x v="2"/>
    <x v="3"/>
    <n v="7"/>
    <n v="0.1"/>
    <n v="614539.80000000005"/>
    <x v="262"/>
    <s v="SME"/>
    <x v="2"/>
    <n v="33642"/>
    <n v="379045.80000000005"/>
    <x v="7"/>
    <s v="No"/>
    <s v="Pickup"/>
    <s v="Not Found"/>
    <s v="Standard"/>
    <x v="49"/>
    <n v="7094914"/>
  </r>
  <r>
    <s v="O01679"/>
    <s v="2025-02-23"/>
    <s v="C233"/>
    <s v="P015"/>
    <x v="19"/>
    <x v="0"/>
    <n v="2"/>
    <n v="0"/>
    <n v="182354"/>
    <x v="105"/>
    <s v="SME"/>
    <x v="3"/>
    <n v="12010"/>
    <n v="158334"/>
    <x v="5"/>
    <s v="No"/>
    <s v="Pickup"/>
    <s v="Not Found"/>
    <s v="Standard"/>
    <x v="75"/>
    <n v="19336654"/>
  </r>
  <r>
    <s v="O01680"/>
    <s v="2025-09-05"/>
    <s v="C199"/>
    <s v="P039"/>
    <x v="7"/>
    <x v="0"/>
    <n v="3"/>
    <n v="0.15"/>
    <n v="256858.95"/>
    <x v="271"/>
    <s v="Corporate"/>
    <x v="0"/>
    <n v="34258"/>
    <n v="154084.95000000001"/>
    <x v="2"/>
    <s v="Yes"/>
    <s v="Express"/>
    <s v="Not Found"/>
    <s v="Standard"/>
    <x v="52"/>
    <n v="14265630"/>
  </r>
  <r>
    <s v="O01681"/>
    <s v="2025-06-06"/>
    <s v="C021"/>
    <s v="P053"/>
    <x v="0"/>
    <x v="0"/>
    <n v="9"/>
    <n v="0.15"/>
    <n v="351364.5"/>
    <x v="273"/>
    <s v="Corporate"/>
    <x v="3"/>
    <n v="44507"/>
    <n v="-49198.5"/>
    <x v="9"/>
    <s v="No"/>
    <s v="Express"/>
    <s v="Not Found"/>
    <s v="Standard"/>
    <x v="95"/>
    <n v="11852878"/>
  </r>
  <r>
    <s v="O01682"/>
    <s v="2025-07-19"/>
    <s v="C184"/>
    <s v="P074"/>
    <x v="2"/>
    <x v="4"/>
    <n v="5"/>
    <n v="0.15"/>
    <n v="93657.25"/>
    <x v="214"/>
    <s v="Corporate"/>
    <x v="3"/>
    <n v="39205"/>
    <n v="-102367.75"/>
    <x v="10"/>
    <s v="No"/>
    <s v="Pickup"/>
    <s v="Not Found"/>
    <s v="Standard"/>
    <x v="56"/>
    <n v="7094914"/>
  </r>
  <r>
    <s v="O01683"/>
    <s v="2025-01-16"/>
    <s v="C160"/>
    <s v="P060"/>
    <x v="14"/>
    <x v="0"/>
    <n v="5"/>
    <n v="0.05"/>
    <n v="223031.5"/>
    <x v="223"/>
    <s v="Corporate"/>
    <x v="1"/>
    <n v="58522"/>
    <n v="-69578.5"/>
    <x v="6"/>
    <s v="No"/>
    <s v="Express"/>
    <s v="Not Found"/>
    <s v="Standard"/>
    <x v="60"/>
    <n v="16839910"/>
  </r>
  <r>
    <s v="O01684"/>
    <s v="2025-08-07"/>
    <s v="C009"/>
    <s v="P066"/>
    <x v="16"/>
    <x v="4"/>
    <n v="3"/>
    <n v="0.15"/>
    <n v="237876.75"/>
    <x v="290"/>
    <s v="Consumer"/>
    <x v="0"/>
    <n v="51071"/>
    <n v="84663.75"/>
    <x v="3"/>
    <s v="No"/>
    <s v="Standard"/>
    <s v="Not Found"/>
    <s v="Standard"/>
    <x v="97"/>
    <n v="19562258"/>
  </r>
  <r>
    <s v="O01685"/>
    <s v="2025-11-06"/>
    <s v="C152"/>
    <s v="P037"/>
    <x v="11"/>
    <x v="3"/>
    <n v="6"/>
    <n v="0"/>
    <n v="130242"/>
    <x v="206"/>
    <s v="SME"/>
    <x v="0"/>
    <n v="31369"/>
    <n v="-57972"/>
    <x v="8"/>
    <s v="No"/>
    <s v="Pickup"/>
    <s v="Not Found"/>
    <s v="Standard"/>
    <x v="72"/>
    <n v="18500989"/>
  </r>
  <r>
    <s v="O01686"/>
    <s v="2025-08-09"/>
    <s v="C187"/>
    <s v="P027"/>
    <x v="5"/>
    <x v="4"/>
    <n v="6"/>
    <n v="0.05"/>
    <n v="596715.9"/>
    <x v="104"/>
    <s v="Corporate"/>
    <x v="1"/>
    <n v="13474"/>
    <n v="515871.9"/>
    <x v="3"/>
    <s v="No"/>
    <s v="Standard"/>
    <s v="Not Found"/>
    <s v="Standard"/>
    <x v="67"/>
    <n v="11319839"/>
  </r>
  <r>
    <s v="O01687"/>
    <s v="2025-11-13"/>
    <s v="C067"/>
    <s v="P068"/>
    <x v="0"/>
    <x v="2"/>
    <n v="6"/>
    <n v="0.15"/>
    <n v="89841.600000000006"/>
    <x v="118"/>
    <s v="SME"/>
    <x v="0"/>
    <n v="34907"/>
    <n v="-119600.4"/>
    <x v="8"/>
    <s v="No"/>
    <s v="Standard"/>
    <s v="Not Found"/>
    <s v="Standard"/>
    <x v="19"/>
    <n v="11852878"/>
  </r>
  <r>
    <s v="O01688"/>
    <s v="2025-07-11"/>
    <s v="C299"/>
    <s v="P013"/>
    <x v="0"/>
    <x v="4"/>
    <n v="10"/>
    <n v="0.2"/>
    <n v="496584"/>
    <x v="165"/>
    <s v="SME"/>
    <x v="0"/>
    <n v="27039"/>
    <n v="226194"/>
    <x v="10"/>
    <s v="No"/>
    <s v="Pickup"/>
    <s v="Not Found"/>
    <s v="Standard"/>
    <x v="54"/>
    <n v="11852878"/>
  </r>
  <r>
    <s v="O01689"/>
    <s v="2025-04-08"/>
    <s v="C027"/>
    <s v="P089"/>
    <x v="10"/>
    <x v="4"/>
    <n v="2"/>
    <n v="0.05"/>
    <n v="139454.29999999999"/>
    <x v="296"/>
    <s v="Consumer"/>
    <x v="0"/>
    <n v="55764"/>
    <n v="27926.299999999988"/>
    <x v="1"/>
    <s v="No"/>
    <s v="Pickup"/>
    <s v="Not Found"/>
    <s v="Standard"/>
    <x v="27"/>
    <n v="8592536"/>
  </r>
  <r>
    <s v="O01690"/>
    <s v="2025-07-06"/>
    <s v="C218"/>
    <s v="P049"/>
    <x v="14"/>
    <x v="2"/>
    <n v="10"/>
    <n v="0.1"/>
    <n v="1167498"/>
    <x v="199"/>
    <s v="SME"/>
    <x v="2"/>
    <n v="75749"/>
    <n v="410008"/>
    <x v="10"/>
    <s v="No"/>
    <s v="Express"/>
    <s v="Not Found"/>
    <s v="High Value"/>
    <x v="74"/>
    <n v="16839910"/>
  </r>
  <r>
    <s v="O01691"/>
    <s v="2025-03-30"/>
    <s v="C055"/>
    <s v="P012"/>
    <x v="16"/>
    <x v="0"/>
    <n v="1"/>
    <n v="0.2"/>
    <n v="46574.400000000001"/>
    <x v="161"/>
    <s v="Corporate"/>
    <x v="2"/>
    <n v="48408"/>
    <n v="-1833.5999999999985"/>
    <x v="7"/>
    <s v="No"/>
    <s v="Standard"/>
    <s v="Not Found"/>
    <s v="Standard"/>
    <x v="78"/>
    <n v="19562258"/>
  </r>
  <r>
    <s v="O01692"/>
    <s v="2025-04-19"/>
    <s v="C284"/>
    <s v="P004"/>
    <x v="4"/>
    <x v="1"/>
    <n v="2"/>
    <n v="0.2"/>
    <n v="83688"/>
    <x v="61"/>
    <s v="SME"/>
    <x v="3"/>
    <n v="63926"/>
    <n v="-44164"/>
    <x v="1"/>
    <s v="No"/>
    <s v="Pickup"/>
    <s v="Not Found"/>
    <s v="Standard"/>
    <x v="5"/>
    <n v="6291486"/>
  </r>
  <r>
    <s v="O01693"/>
    <s v="2025-02-11"/>
    <s v="C105"/>
    <s v="P038"/>
    <x v="13"/>
    <x v="4"/>
    <n v="3"/>
    <n v="0.15"/>
    <n v="119765.85"/>
    <x v="140"/>
    <s v="Consumer"/>
    <x v="2"/>
    <n v="54711"/>
    <n v="-44367.149999999994"/>
    <x v="5"/>
    <s v="No"/>
    <s v="Pickup"/>
    <s v="Not Found"/>
    <s v="Standard"/>
    <x v="94"/>
    <n v="5886694"/>
  </r>
  <r>
    <s v="O01694"/>
    <s v="2025-12-28"/>
    <s v="C096"/>
    <s v="P017"/>
    <x v="15"/>
    <x v="3"/>
    <n v="4"/>
    <n v="0.05"/>
    <n v="422256"/>
    <x v="20"/>
    <s v="Consumer"/>
    <x v="2"/>
    <n v="33642"/>
    <n v="287688"/>
    <x v="4"/>
    <s v="No"/>
    <s v="Pickup"/>
    <s v="Not Found"/>
    <s v="Standard"/>
    <x v="49"/>
    <n v="15141830"/>
  </r>
  <r>
    <s v="O01695"/>
    <s v="2025-12-20"/>
    <s v="C045"/>
    <s v="P050"/>
    <x v="1"/>
    <x v="4"/>
    <n v="3"/>
    <n v="0.05"/>
    <n v="371910.75"/>
    <x v="224"/>
    <s v="Consumer"/>
    <x v="0"/>
    <n v="22542"/>
    <n v="304284.75"/>
    <x v="4"/>
    <s v="No"/>
    <s v="Express"/>
    <s v="Not Found"/>
    <s v="Standard"/>
    <x v="39"/>
    <n v="11347243"/>
  </r>
  <r>
    <s v="O01696"/>
    <s v="2025-12-16"/>
    <s v="C160"/>
    <s v="P042"/>
    <x v="13"/>
    <x v="1"/>
    <n v="4"/>
    <n v="0.1"/>
    <n v="396594"/>
    <x v="223"/>
    <s v="Corporate"/>
    <x v="3"/>
    <n v="12456"/>
    <n v="346770"/>
    <x v="4"/>
    <s v="Yes"/>
    <s v="Express"/>
    <s v="Not Found"/>
    <s v="Standard"/>
    <x v="62"/>
    <n v="5886694"/>
  </r>
  <r>
    <s v="O01697"/>
    <s v="2025-09-16"/>
    <s v="C094"/>
    <s v="P069"/>
    <x v="6"/>
    <x v="3"/>
    <n v="9"/>
    <n v="0.2"/>
    <n v="1019469.6"/>
    <x v="73"/>
    <s v="SME"/>
    <x v="3"/>
    <n v="5129"/>
    <n v="973308.6"/>
    <x v="2"/>
    <s v="No"/>
    <s v="Standard"/>
    <s v="Not Found"/>
    <s v="High Value"/>
    <x v="73"/>
    <n v="17350666"/>
  </r>
  <r>
    <s v="O01698"/>
    <s v="2025-01-23"/>
    <s v="C240"/>
    <s v="P010"/>
    <x v="3"/>
    <x v="1"/>
    <n v="2"/>
    <n v="0.1"/>
    <n v="71577"/>
    <x v="28"/>
    <s v="Corporate"/>
    <x v="1"/>
    <n v="13676"/>
    <n v="44225"/>
    <x v="6"/>
    <s v="No"/>
    <s v="Standard"/>
    <s v="Not Found"/>
    <s v="Standard"/>
    <x v="88"/>
    <n v="19619177"/>
  </r>
  <r>
    <s v="O01699"/>
    <s v="2025-11-13"/>
    <s v="C262"/>
    <s v="P032"/>
    <x v="5"/>
    <x v="0"/>
    <n v="5"/>
    <n v="0.2"/>
    <n v="90668"/>
    <x v="120"/>
    <s v="Corporate"/>
    <x v="2"/>
    <n v="65463"/>
    <n v="-236647"/>
    <x v="8"/>
    <s v="No"/>
    <s v="Pickup"/>
    <s v="Not Found"/>
    <s v="Standard"/>
    <x v="15"/>
    <n v="11319839"/>
  </r>
  <r>
    <s v="O01700"/>
    <s v="2025-01-13"/>
    <s v="C085"/>
    <s v="P093"/>
    <x v="3"/>
    <x v="2"/>
    <n v="1"/>
    <n v="0"/>
    <n v="94168"/>
    <x v="213"/>
    <s v="Consumer"/>
    <x v="3"/>
    <n v="27558"/>
    <n v="66610"/>
    <x v="6"/>
    <s v="No"/>
    <s v="Standard"/>
    <s v="Not Found"/>
    <s v="Standard"/>
    <x v="40"/>
    <n v="19619177"/>
  </r>
  <r>
    <s v="O01701"/>
    <s v="2025-11-07"/>
    <s v="C233"/>
    <s v="P024"/>
    <x v="2"/>
    <x v="2"/>
    <n v="1"/>
    <n v="0"/>
    <n v="60760"/>
    <x v="105"/>
    <s v="SME"/>
    <x v="3"/>
    <n v="20831"/>
    <n v="39929"/>
    <x v="8"/>
    <s v="Yes"/>
    <s v="Express"/>
    <s v="Not Found"/>
    <s v="Standard"/>
    <x v="16"/>
    <n v="7094914"/>
  </r>
  <r>
    <s v="O01702"/>
    <s v="2025-06-16"/>
    <s v="C285"/>
    <s v="P089"/>
    <x v="5"/>
    <x v="0"/>
    <n v="4"/>
    <n v="0.05"/>
    <n v="414086"/>
    <x v="77"/>
    <s v="Corporate"/>
    <x v="0"/>
    <n v="55764"/>
    <n v="191030"/>
    <x v="9"/>
    <s v="No"/>
    <s v="Standard"/>
    <s v="Not Found"/>
    <s v="Standard"/>
    <x v="27"/>
    <n v="11319839"/>
  </r>
  <r>
    <s v="O01703"/>
    <s v="2025-03-20"/>
    <s v="C080"/>
    <s v="P089"/>
    <x v="7"/>
    <x v="2"/>
    <n v="8"/>
    <n v="0.05"/>
    <n v="761558"/>
    <x v="245"/>
    <s v="SME"/>
    <x v="0"/>
    <n v="55764"/>
    <n v="315446"/>
    <x v="7"/>
    <s v="No"/>
    <s v="Standard"/>
    <s v="Not Found"/>
    <s v="Standard"/>
    <x v="27"/>
    <n v="14265630"/>
  </r>
  <r>
    <s v="O01704"/>
    <s v="2025-05-21"/>
    <s v="C242"/>
    <s v="P012"/>
    <x v="15"/>
    <x v="3"/>
    <n v="9"/>
    <n v="0.2"/>
    <n v="37929.599999999999"/>
    <x v="234"/>
    <s v="Consumer"/>
    <x v="2"/>
    <n v="48408"/>
    <n v="-397742.4"/>
    <x v="0"/>
    <s v="No"/>
    <s v="Express"/>
    <s v="Not Found"/>
    <s v="Standard"/>
    <x v="78"/>
    <n v="15141830"/>
  </r>
  <r>
    <s v="O01705"/>
    <s v="2025-06-10"/>
    <s v="C164"/>
    <s v="P043"/>
    <x v="17"/>
    <x v="1"/>
    <n v="9"/>
    <n v="0.2"/>
    <n v="207504"/>
    <x v="252"/>
    <s v="Consumer"/>
    <x v="0"/>
    <n v="79600"/>
    <n v="-508896"/>
    <x v="9"/>
    <s v="No"/>
    <s v="Standard"/>
    <s v="Not Found"/>
    <s v="Standard"/>
    <x v="14"/>
    <n v="10652665"/>
  </r>
  <r>
    <s v="O01706"/>
    <s v="2025-08-12"/>
    <s v="C206"/>
    <s v="P093"/>
    <x v="3"/>
    <x v="3"/>
    <n v="7"/>
    <n v="0.05"/>
    <n v="57682.1"/>
    <x v="280"/>
    <s v="Consumer"/>
    <x v="3"/>
    <n v="27558"/>
    <n v="-135223.9"/>
    <x v="3"/>
    <s v="No"/>
    <s v="Express"/>
    <s v="Not Found"/>
    <s v="Standard"/>
    <x v="40"/>
    <n v="19619177"/>
  </r>
  <r>
    <s v="O01707"/>
    <s v="2025-01-25"/>
    <s v="C185"/>
    <s v="P053"/>
    <x v="11"/>
    <x v="0"/>
    <n v="4"/>
    <n v="0"/>
    <n v="412348"/>
    <x v="233"/>
    <s v="Consumer"/>
    <x v="3"/>
    <n v="44507"/>
    <n v="234320"/>
    <x v="6"/>
    <s v="No"/>
    <s v="Standard"/>
    <s v="Not Found"/>
    <s v="Standard"/>
    <x v="95"/>
    <n v="18500989"/>
  </r>
  <r>
    <s v="O01708"/>
    <s v="2025-06-11"/>
    <s v="C085"/>
    <s v="P006"/>
    <x v="17"/>
    <x v="4"/>
    <n v="4"/>
    <n v="0"/>
    <n v="190784"/>
    <x v="213"/>
    <s v="Consumer"/>
    <x v="0"/>
    <n v="53604"/>
    <n v="-23632"/>
    <x v="9"/>
    <s v="No"/>
    <s v="Pickup"/>
    <s v="Not Found"/>
    <s v="Standard"/>
    <x v="24"/>
    <n v="10652665"/>
  </r>
  <r>
    <s v="O01709"/>
    <s v="2025-07-11"/>
    <s v="C174"/>
    <s v="P063"/>
    <x v="5"/>
    <x v="4"/>
    <n v="4"/>
    <n v="0.1"/>
    <n v="212850"/>
    <x v="34"/>
    <s v="Consumer"/>
    <x v="0"/>
    <n v="37464"/>
    <n v="62994"/>
    <x v="10"/>
    <s v="No"/>
    <s v="Pickup"/>
    <s v="Not Found"/>
    <s v="Standard"/>
    <x v="66"/>
    <n v="11319839"/>
  </r>
  <r>
    <s v="O01710"/>
    <s v="2025-12-11"/>
    <s v="C080"/>
    <s v="P025"/>
    <x v="8"/>
    <x v="4"/>
    <n v="4"/>
    <n v="0.2"/>
    <n v="342803.20000000001"/>
    <x v="245"/>
    <s v="SME"/>
    <x v="2"/>
    <n v="41409"/>
    <n v="177167.2"/>
    <x v="4"/>
    <s v="No"/>
    <s v="Express"/>
    <s v="Not Found"/>
    <s v="Standard"/>
    <x v="61"/>
    <n v="19473459"/>
  </r>
  <r>
    <s v="O01711"/>
    <s v="2025-01-11"/>
    <s v="C249"/>
    <s v="P044"/>
    <x v="14"/>
    <x v="0"/>
    <n v="1"/>
    <n v="0.2"/>
    <n v="35298.400000000001"/>
    <x v="55"/>
    <s v="Consumer"/>
    <x v="3"/>
    <n v="44099"/>
    <n v="-8800.5999999999985"/>
    <x v="6"/>
    <s v="No"/>
    <s v="Pickup"/>
    <s v="Not Found"/>
    <s v="Standard"/>
    <x v="38"/>
    <n v="16839910"/>
  </r>
  <r>
    <s v="O01712"/>
    <s v="2025-11-03"/>
    <s v="C115"/>
    <s v="P066"/>
    <x v="5"/>
    <x v="2"/>
    <n v="7"/>
    <n v="0.15"/>
    <n v="130370.45"/>
    <x v="31"/>
    <s v="Consumer"/>
    <x v="0"/>
    <n v="51071"/>
    <n v="-227126.55"/>
    <x v="8"/>
    <s v="No"/>
    <s v="Pickup"/>
    <s v="Not Found"/>
    <s v="Standard"/>
    <x v="97"/>
    <n v="11319839"/>
  </r>
  <r>
    <s v="O01713"/>
    <s v="2025-12-24"/>
    <s v="C087"/>
    <s v="P009"/>
    <x v="9"/>
    <x v="0"/>
    <n v="9"/>
    <n v="0.2"/>
    <n v="1049932.8"/>
    <x v="240"/>
    <s v="Consumer"/>
    <x v="1"/>
    <n v="8587"/>
    <n v="972649.8"/>
    <x v="4"/>
    <s v="No"/>
    <s v="Pickup"/>
    <s v="Not Found"/>
    <s v="High Value"/>
    <x v="33"/>
    <n v="7254801"/>
  </r>
  <r>
    <s v="O01714"/>
    <s v="2025-05-28"/>
    <s v="C101"/>
    <s v="P060"/>
    <x v="4"/>
    <x v="0"/>
    <n v="5"/>
    <n v="0"/>
    <n v="148340"/>
    <x v="196"/>
    <s v="SME"/>
    <x v="1"/>
    <n v="58522"/>
    <n v="-144270"/>
    <x v="0"/>
    <s v="No"/>
    <s v="Pickup"/>
    <s v="Not Found"/>
    <s v="Standard"/>
    <x v="60"/>
    <n v="6291486"/>
  </r>
  <r>
    <s v="O01715"/>
    <s v="2025-07-27"/>
    <s v="C062"/>
    <s v="P004"/>
    <x v="8"/>
    <x v="2"/>
    <n v="9"/>
    <n v="0.2"/>
    <n v="197316"/>
    <x v="270"/>
    <s v="Consumer"/>
    <x v="3"/>
    <n v="63926"/>
    <n v="-378018"/>
    <x v="10"/>
    <s v="No"/>
    <s v="Pickup"/>
    <s v="Not Found"/>
    <s v="Standard"/>
    <x v="5"/>
    <n v="19473459"/>
  </r>
  <r>
    <s v="O01716"/>
    <s v="2025-04-23"/>
    <s v="C145"/>
    <s v="P043"/>
    <x v="7"/>
    <x v="3"/>
    <n v="7"/>
    <n v="0.05"/>
    <n v="891991.1"/>
    <x v="109"/>
    <s v="SME"/>
    <x v="0"/>
    <n v="79600"/>
    <n v="334791.09999999998"/>
    <x v="1"/>
    <s v="Yes"/>
    <s v="Express"/>
    <s v="Not Found"/>
    <s v="Standard"/>
    <x v="14"/>
    <n v="14265630"/>
  </r>
  <r>
    <s v="O01717"/>
    <s v="2025-04-06"/>
    <s v="C109"/>
    <s v="P021"/>
    <x v="15"/>
    <x v="3"/>
    <n v="9"/>
    <n v="0.15"/>
    <n v="376831.35"/>
    <x v="238"/>
    <s v="SME"/>
    <x v="1"/>
    <n v="39197"/>
    <n v="24058.349999999977"/>
    <x v="1"/>
    <s v="No"/>
    <s v="Pickup"/>
    <s v="Not Found"/>
    <s v="Standard"/>
    <x v="17"/>
    <n v="15141830"/>
  </r>
  <r>
    <s v="O01718"/>
    <s v="2025-11-15"/>
    <s v="C188"/>
    <s v="P024"/>
    <x v="15"/>
    <x v="1"/>
    <n v="4"/>
    <n v="0.1"/>
    <n v="180194.4"/>
    <x v="52"/>
    <s v="Consumer"/>
    <x v="3"/>
    <n v="20831"/>
    <n v="96870.399999999994"/>
    <x v="8"/>
    <s v="No"/>
    <s v="Standard"/>
    <s v="Not Found"/>
    <s v="Standard"/>
    <x v="16"/>
    <n v="15141830"/>
  </r>
  <r>
    <s v="O01719"/>
    <s v="2025-03-22"/>
    <s v="C252"/>
    <s v="P073"/>
    <x v="15"/>
    <x v="2"/>
    <n v="10"/>
    <n v="0.1"/>
    <n v="706905"/>
    <x v="184"/>
    <s v="Corporate"/>
    <x v="0"/>
    <n v="48520"/>
    <n v="221705"/>
    <x v="7"/>
    <s v="No"/>
    <s v="Pickup"/>
    <s v="Not Found"/>
    <s v="Standard"/>
    <x v="99"/>
    <n v="15141830"/>
  </r>
  <r>
    <s v="O01720"/>
    <s v="2025-04-09"/>
    <s v="C037"/>
    <s v="P007"/>
    <x v="7"/>
    <x v="0"/>
    <n v="5"/>
    <n v="0.05"/>
    <n v="103117.75"/>
    <x v="17"/>
    <s v="Consumer"/>
    <x v="2"/>
    <n v="6817"/>
    <n v="69032.75"/>
    <x v="1"/>
    <s v="No"/>
    <s v="Standard"/>
    <s v="Not Found"/>
    <s v="Standard"/>
    <x v="30"/>
    <n v="14265630"/>
  </r>
  <r>
    <s v="O01721"/>
    <s v="2025-11-17"/>
    <s v="C055"/>
    <s v="P065"/>
    <x v="7"/>
    <x v="4"/>
    <n v="2"/>
    <n v="0.1"/>
    <n v="105879.6"/>
    <x v="161"/>
    <s v="Corporate"/>
    <x v="3"/>
    <n v="61777"/>
    <n v="-17674.399999999994"/>
    <x v="8"/>
    <s v="No"/>
    <s v="Standard"/>
    <s v="Not Found"/>
    <s v="Standard"/>
    <x v="65"/>
    <n v="14265630"/>
  </r>
  <r>
    <s v="O01722"/>
    <s v="2025-10-21"/>
    <s v="C278"/>
    <s v="P045"/>
    <x v="7"/>
    <x v="2"/>
    <n v="2"/>
    <n v="0.05"/>
    <n v="203391.2"/>
    <x v="64"/>
    <s v="Consumer"/>
    <x v="2"/>
    <n v="61495"/>
    <n v="80401.200000000012"/>
    <x v="11"/>
    <s v="No"/>
    <s v="Express"/>
    <s v="Not Found"/>
    <s v="Standard"/>
    <x v="86"/>
    <n v="14265630"/>
  </r>
  <r>
    <s v="O01723"/>
    <s v="2025-07-18"/>
    <s v="C193"/>
    <s v="P021"/>
    <x v="14"/>
    <x v="1"/>
    <n v="1"/>
    <n v="0"/>
    <n v="101869"/>
    <x v="202"/>
    <s v="Corporate"/>
    <x v="1"/>
    <n v="39197"/>
    <n v="62672"/>
    <x v="10"/>
    <s v="No"/>
    <s v="Standard"/>
    <s v="Not Found"/>
    <s v="Standard"/>
    <x v="17"/>
    <n v="16839910"/>
  </r>
  <r>
    <s v="O01724"/>
    <s v="2025-12-18"/>
    <s v="C168"/>
    <s v="P071"/>
    <x v="18"/>
    <x v="3"/>
    <n v="1"/>
    <n v="0.2"/>
    <n v="65549.600000000006"/>
    <x v="0"/>
    <s v="SME"/>
    <x v="1"/>
    <n v="44535"/>
    <n v="21014.600000000006"/>
    <x v="4"/>
    <s v="No"/>
    <s v="Pickup"/>
    <s v="Not Found"/>
    <s v="Standard"/>
    <x v="32"/>
    <n v="16246424"/>
  </r>
  <r>
    <s v="O01725"/>
    <s v="2025-05-02"/>
    <s v="C138"/>
    <s v="P062"/>
    <x v="12"/>
    <x v="4"/>
    <n v="3"/>
    <n v="0.2"/>
    <n v="78820.800000000003"/>
    <x v="173"/>
    <s v="Corporate"/>
    <x v="3"/>
    <n v="28606"/>
    <n v="-6997.1999999999971"/>
    <x v="0"/>
    <s v="No"/>
    <s v="Express"/>
    <s v="Not Found"/>
    <s v="Standard"/>
    <x v="50"/>
    <n v="8698154"/>
  </r>
  <r>
    <s v="O01726"/>
    <s v="2025-02-10"/>
    <s v="C171"/>
    <s v="P069"/>
    <x v="10"/>
    <x v="3"/>
    <n v="5"/>
    <n v="0.1"/>
    <n v="452628"/>
    <x v="294"/>
    <s v="SME"/>
    <x v="3"/>
    <n v="5129"/>
    <n v="426983"/>
    <x v="5"/>
    <s v="No"/>
    <s v="Pickup"/>
    <s v="Not Found"/>
    <s v="Standard"/>
    <x v="73"/>
    <n v="8592536"/>
  </r>
  <r>
    <s v="O01727"/>
    <s v="2025-10-18"/>
    <s v="C121"/>
    <s v="P056"/>
    <x v="16"/>
    <x v="4"/>
    <n v="4"/>
    <n v="0.2"/>
    <n v="81232"/>
    <x v="171"/>
    <s v="Corporate"/>
    <x v="0"/>
    <n v="48953"/>
    <n v="-114580"/>
    <x v="11"/>
    <s v="Yes"/>
    <s v="Standard"/>
    <s v="Not Found"/>
    <s v="Standard"/>
    <x v="6"/>
    <n v="19562258"/>
  </r>
  <r>
    <s v="O01728"/>
    <s v="2025-02-14"/>
    <s v="C023"/>
    <s v="P037"/>
    <x v="13"/>
    <x v="0"/>
    <n v="8"/>
    <n v="0.05"/>
    <n v="225750.39999999999"/>
    <x v="5"/>
    <s v="Consumer"/>
    <x v="0"/>
    <n v="31369"/>
    <n v="-25201.600000000006"/>
    <x v="5"/>
    <s v="No"/>
    <s v="Express"/>
    <s v="Not Found"/>
    <s v="Standard"/>
    <x v="72"/>
    <n v="5886694"/>
  </r>
  <r>
    <s v="O01729"/>
    <s v="2025-10-22"/>
    <s v="C073"/>
    <s v="P015"/>
    <x v="10"/>
    <x v="4"/>
    <n v="4"/>
    <n v="0.15"/>
    <n v="275549.59999999998"/>
    <x v="272"/>
    <s v="SME"/>
    <x v="3"/>
    <n v="12010"/>
    <n v="227509.59999999998"/>
    <x v="11"/>
    <s v="No"/>
    <s v="Express"/>
    <s v="Not Found"/>
    <s v="Standard"/>
    <x v="75"/>
    <n v="8592536"/>
  </r>
  <r>
    <s v="O01730"/>
    <s v="2025-06-19"/>
    <s v="C274"/>
    <s v="P022"/>
    <x v="7"/>
    <x v="2"/>
    <n v="8"/>
    <n v="0.1"/>
    <n v="860234.4"/>
    <x v="207"/>
    <s v="Corporate"/>
    <x v="3"/>
    <n v="76942"/>
    <n v="244698.40000000002"/>
    <x v="9"/>
    <s v="No"/>
    <s v="Express"/>
    <s v="Not Found"/>
    <s v="Standard"/>
    <x v="13"/>
    <n v="14265630"/>
  </r>
  <r>
    <s v="O01731"/>
    <s v="2025-12-18"/>
    <s v="C197"/>
    <s v="P071"/>
    <x v="12"/>
    <x v="4"/>
    <n v="8"/>
    <n v="0.2"/>
    <n v="808236.8"/>
    <x v="139"/>
    <s v="Corporate"/>
    <x v="1"/>
    <n v="44535"/>
    <n v="451956.80000000005"/>
    <x v="4"/>
    <s v="No"/>
    <s v="Standard"/>
    <s v="Not Found"/>
    <s v="Standard"/>
    <x v="32"/>
    <n v="8698154"/>
  </r>
  <r>
    <s v="O01732"/>
    <s v="2025-09-19"/>
    <s v="C181"/>
    <s v="P004"/>
    <x v="8"/>
    <x v="1"/>
    <n v="8"/>
    <n v="0.05"/>
    <n v="194993.2"/>
    <x v="219"/>
    <s v="Consumer"/>
    <x v="3"/>
    <n v="63926"/>
    <n v="-316414.8"/>
    <x v="2"/>
    <s v="No"/>
    <s v="Standard"/>
    <s v="Not Found"/>
    <s v="Standard"/>
    <x v="5"/>
    <n v="19473459"/>
  </r>
  <r>
    <s v="O01733"/>
    <s v="2025-03-04"/>
    <s v="C277"/>
    <s v="P008"/>
    <x v="2"/>
    <x v="0"/>
    <n v="9"/>
    <n v="0.05"/>
    <n v="147581.54999999999"/>
    <x v="205"/>
    <s v="Corporate"/>
    <x v="0"/>
    <n v="10109"/>
    <n v="56600.549999999988"/>
    <x v="7"/>
    <s v="No"/>
    <s v="Pickup"/>
    <s v="Not Found"/>
    <s v="Standard"/>
    <x v="55"/>
    <n v="7094914"/>
  </r>
  <r>
    <s v="O01734"/>
    <s v="2025-08-15"/>
    <s v="C027"/>
    <s v="P075"/>
    <x v="6"/>
    <x v="2"/>
    <n v="10"/>
    <n v="0.2"/>
    <n v="697704"/>
    <x v="296"/>
    <s v="Consumer"/>
    <x v="0"/>
    <n v="48118"/>
    <n v="216524"/>
    <x v="3"/>
    <s v="No"/>
    <s v="Pickup"/>
    <s v="Not Found"/>
    <s v="Standard"/>
    <x v="51"/>
    <n v="17350666"/>
  </r>
  <r>
    <s v="O01735"/>
    <s v="2025-01-12"/>
    <s v="C256"/>
    <s v="P052"/>
    <x v="17"/>
    <x v="4"/>
    <n v="1"/>
    <n v="0.1"/>
    <n v="94612.5"/>
    <x v="217"/>
    <s v="Corporate"/>
    <x v="2"/>
    <n v="15200"/>
    <n v="79412.5"/>
    <x v="6"/>
    <s v="No"/>
    <s v="Pickup"/>
    <s v="Not Found"/>
    <s v="Standard"/>
    <x v="41"/>
    <n v="10652665"/>
  </r>
  <r>
    <s v="O01736"/>
    <s v="2025-01-27"/>
    <s v="C258"/>
    <s v="P056"/>
    <x v="2"/>
    <x v="2"/>
    <n v="5"/>
    <n v="0"/>
    <n v="91760"/>
    <x v="241"/>
    <s v="Corporate"/>
    <x v="0"/>
    <n v="48953"/>
    <n v="-153005"/>
    <x v="6"/>
    <s v="Yes"/>
    <s v="Standard"/>
    <s v="Not Found"/>
    <s v="Standard"/>
    <x v="6"/>
    <n v="7094914"/>
  </r>
  <r>
    <s v="O01737"/>
    <s v="2025-07-14"/>
    <s v="C123"/>
    <s v="P052"/>
    <x v="18"/>
    <x v="4"/>
    <n v="1"/>
    <n v="0.2"/>
    <n v="61352"/>
    <x v="297"/>
    <s v="Consumer"/>
    <x v="2"/>
    <n v="15200"/>
    <n v="46152"/>
    <x v="10"/>
    <s v="No"/>
    <s v="Express"/>
    <s v="Not Found"/>
    <s v="Standard"/>
    <x v="41"/>
    <n v="16246424"/>
  </r>
  <r>
    <s v="O01738"/>
    <s v="2025-07-14"/>
    <s v="C298"/>
    <s v="P027"/>
    <x v="11"/>
    <x v="0"/>
    <n v="10"/>
    <n v="0.05"/>
    <n v="1353560"/>
    <x v="250"/>
    <s v="Corporate"/>
    <x v="1"/>
    <n v="13474"/>
    <n v="1218820"/>
    <x v="10"/>
    <s v="No"/>
    <s v="Express"/>
    <s v="Not Found"/>
    <s v="High Value"/>
    <x v="67"/>
    <n v="18500989"/>
  </r>
  <r>
    <s v="O01739"/>
    <s v="2025-01-05"/>
    <s v="C263"/>
    <s v="P045"/>
    <x v="4"/>
    <x v="4"/>
    <n v="5"/>
    <n v="0.1"/>
    <n v="439816.5"/>
    <x v="25"/>
    <s v="Corporate"/>
    <x v="2"/>
    <n v="61495"/>
    <n v="132341.5"/>
    <x v="6"/>
    <s v="No"/>
    <s v="Standard"/>
    <s v="Not Found"/>
    <s v="Standard"/>
    <x v="86"/>
    <n v="6291486"/>
  </r>
  <r>
    <s v="O01740"/>
    <s v="2025-01-30"/>
    <s v="C080"/>
    <s v="P064"/>
    <x v="12"/>
    <x v="3"/>
    <n v="1"/>
    <n v="0"/>
    <n v="134288"/>
    <x v="245"/>
    <s v="SME"/>
    <x v="2"/>
    <n v="62348"/>
    <n v="71940"/>
    <x v="6"/>
    <s v="No"/>
    <s v="Standard"/>
    <s v="Not Found"/>
    <s v="Standard"/>
    <x v="34"/>
    <n v="8698154"/>
  </r>
  <r>
    <s v="O01741"/>
    <s v="2025-04-28"/>
    <s v="C276"/>
    <s v="P068"/>
    <x v="10"/>
    <x v="1"/>
    <n v="3"/>
    <n v="0.1"/>
    <n v="318686.40000000002"/>
    <x v="107"/>
    <s v="Consumer"/>
    <x v="0"/>
    <n v="34907"/>
    <n v="213965.40000000002"/>
    <x v="1"/>
    <s v="No"/>
    <s v="Express"/>
    <s v="Not Found"/>
    <s v="Standard"/>
    <x v="19"/>
    <n v="8592536"/>
  </r>
  <r>
    <s v="O01742"/>
    <s v="2025-06-17"/>
    <s v="C113"/>
    <s v="P005"/>
    <x v="0"/>
    <x v="4"/>
    <n v="2"/>
    <n v="0.1"/>
    <n v="50324.4"/>
    <x v="92"/>
    <s v="Consumer"/>
    <x v="0"/>
    <n v="3310"/>
    <n v="43704.4"/>
    <x v="9"/>
    <s v="No"/>
    <s v="Express"/>
    <s v="Not Found"/>
    <s v="Standard"/>
    <x v="77"/>
    <n v="11852878"/>
  </r>
  <r>
    <s v="O01743"/>
    <s v="2025-09-19"/>
    <s v="C220"/>
    <s v="P063"/>
    <x v="9"/>
    <x v="2"/>
    <n v="5"/>
    <n v="0"/>
    <n v="515000"/>
    <x v="258"/>
    <s v="SME"/>
    <x v="0"/>
    <n v="37464"/>
    <n v="327680"/>
    <x v="2"/>
    <s v="No"/>
    <s v="Pickup"/>
    <s v="Not Found"/>
    <s v="Standard"/>
    <x v="66"/>
    <n v="7254801"/>
  </r>
  <r>
    <s v="O01744"/>
    <s v="2025-07-06"/>
    <s v="C195"/>
    <s v="P006"/>
    <x v="11"/>
    <x v="3"/>
    <n v="1"/>
    <n v="0.2"/>
    <n v="119634.4"/>
    <x v="94"/>
    <s v="Corporate"/>
    <x v="0"/>
    <n v="53604"/>
    <n v="66030.399999999994"/>
    <x v="10"/>
    <s v="No"/>
    <s v="Standard"/>
    <s v="Not Found"/>
    <s v="Standard"/>
    <x v="24"/>
    <n v="18500989"/>
  </r>
  <r>
    <s v="O01745"/>
    <s v="2025-06-09"/>
    <s v="C206"/>
    <s v="P007"/>
    <x v="13"/>
    <x v="1"/>
    <n v="3"/>
    <n v="0.05"/>
    <n v="95033.25"/>
    <x v="280"/>
    <s v="Consumer"/>
    <x v="2"/>
    <n v="6817"/>
    <n v="74582.25"/>
    <x v="9"/>
    <s v="No"/>
    <s v="Standard"/>
    <s v="Not Found"/>
    <s v="Standard"/>
    <x v="30"/>
    <n v="5886694"/>
  </r>
  <r>
    <s v="O01746"/>
    <s v="2025-02-06"/>
    <s v="C195"/>
    <s v="P020"/>
    <x v="0"/>
    <x v="1"/>
    <n v="1"/>
    <n v="0"/>
    <n v="76886"/>
    <x v="94"/>
    <s v="Corporate"/>
    <x v="2"/>
    <n v="35035"/>
    <n v="41851"/>
    <x v="5"/>
    <s v="No"/>
    <s v="Pickup"/>
    <s v="Not Found"/>
    <s v="Standard"/>
    <x v="91"/>
    <n v="11852878"/>
  </r>
  <r>
    <s v="O01747"/>
    <s v="2025-05-02"/>
    <s v="C125"/>
    <s v="P076"/>
    <x v="5"/>
    <x v="4"/>
    <n v="9"/>
    <n v="0.15"/>
    <n v="330648.3"/>
    <x v="40"/>
    <s v="Corporate"/>
    <x v="2"/>
    <n v="26666"/>
    <n v="90654.299999999988"/>
    <x v="0"/>
    <s v="No"/>
    <s v="Express"/>
    <s v="Not Found"/>
    <s v="Standard"/>
    <x v="25"/>
    <n v="11319839"/>
  </r>
  <r>
    <s v="O01748"/>
    <s v="2025-06-01"/>
    <s v="C046"/>
    <s v="P087"/>
    <x v="11"/>
    <x v="2"/>
    <n v="6"/>
    <n v="0"/>
    <n v="389874"/>
    <x v="215"/>
    <s v="Corporate"/>
    <x v="1"/>
    <n v="26222"/>
    <n v="232542"/>
    <x v="9"/>
    <s v="No"/>
    <s v="Standard"/>
    <s v="Not Found"/>
    <s v="Standard"/>
    <x v="82"/>
    <n v="18500989"/>
  </r>
  <r>
    <s v="O01749"/>
    <s v="2025-12-16"/>
    <s v="C103"/>
    <s v="P073"/>
    <x v="11"/>
    <x v="0"/>
    <n v="5"/>
    <n v="0"/>
    <n v="96840"/>
    <x v="124"/>
    <s v="Corporate"/>
    <x v="0"/>
    <n v="48520"/>
    <n v="-145760"/>
    <x v="4"/>
    <s v="No"/>
    <s v="Express"/>
    <s v="Not Found"/>
    <s v="Standard"/>
    <x v="99"/>
    <n v="18500989"/>
  </r>
  <r>
    <s v="O01750"/>
    <s v="2025-10-05"/>
    <s v="C044"/>
    <s v="P068"/>
    <x v="13"/>
    <x v="0"/>
    <n v="9"/>
    <n v="0"/>
    <n v="885663"/>
    <x v="10"/>
    <s v="Consumer"/>
    <x v="0"/>
    <n v="34907"/>
    <n v="571500"/>
    <x v="11"/>
    <s v="No"/>
    <s v="Pickup"/>
    <s v="Not Found"/>
    <s v="Standard"/>
    <x v="19"/>
    <n v="5886694"/>
  </r>
  <r>
    <s v="O01751"/>
    <s v="2025-07-02"/>
    <s v="C242"/>
    <s v="P039"/>
    <x v="13"/>
    <x v="1"/>
    <n v="2"/>
    <n v="0.15"/>
    <n v="19381.7"/>
    <x v="234"/>
    <s v="Consumer"/>
    <x v="0"/>
    <n v="34258"/>
    <n v="-49134.3"/>
    <x v="10"/>
    <s v="No"/>
    <s v="Express"/>
    <s v="Not Found"/>
    <s v="Standard"/>
    <x v="52"/>
    <n v="5886694"/>
  </r>
  <r>
    <s v="O01752"/>
    <s v="2025-09-04"/>
    <s v="C264"/>
    <s v="P008"/>
    <x v="9"/>
    <x v="3"/>
    <n v="4"/>
    <n v="0"/>
    <n v="315916"/>
    <x v="259"/>
    <s v="Corporate"/>
    <x v="0"/>
    <n v="10109"/>
    <n v="275480"/>
    <x v="2"/>
    <s v="No"/>
    <s v="Express"/>
    <s v="Not Found"/>
    <s v="Standard"/>
    <x v="55"/>
    <n v="7254801"/>
  </r>
  <r>
    <s v="O01753"/>
    <s v="2025-10-02"/>
    <s v="C057"/>
    <s v="P037"/>
    <x v="18"/>
    <x v="2"/>
    <n v="4"/>
    <n v="0.1"/>
    <n v="326268"/>
    <x v="249"/>
    <s v="SME"/>
    <x v="0"/>
    <n v="31369"/>
    <n v="200792"/>
    <x v="11"/>
    <s v="No"/>
    <s v="Express"/>
    <s v="Not Found"/>
    <s v="Standard"/>
    <x v="72"/>
    <n v="16246424"/>
  </r>
  <r>
    <s v="O01754"/>
    <s v="2025-05-21"/>
    <s v="C017"/>
    <s v="P071"/>
    <x v="15"/>
    <x v="0"/>
    <n v="7"/>
    <n v="0.2"/>
    <n v="423763.20000000001"/>
    <x v="65"/>
    <s v="SME"/>
    <x v="1"/>
    <n v="44535"/>
    <n v="112018.20000000001"/>
    <x v="0"/>
    <s v="No"/>
    <s v="Express"/>
    <s v="Not Found"/>
    <s v="Standard"/>
    <x v="32"/>
    <n v="15141830"/>
  </r>
  <r>
    <s v="O01755"/>
    <s v="2025-01-28"/>
    <s v="C262"/>
    <s v="P065"/>
    <x v="3"/>
    <x v="2"/>
    <n v="1"/>
    <n v="0.15"/>
    <n v="14973.6"/>
    <x v="120"/>
    <s v="Corporate"/>
    <x v="3"/>
    <n v="61777"/>
    <n v="-46803.4"/>
    <x v="6"/>
    <s v="No"/>
    <s v="Pickup"/>
    <s v="Not Found"/>
    <s v="Standard"/>
    <x v="65"/>
    <n v="19619177"/>
  </r>
  <r>
    <s v="O01756"/>
    <s v="2025-07-18"/>
    <s v="C088"/>
    <s v="P088"/>
    <x v="0"/>
    <x v="3"/>
    <n v="4"/>
    <n v="0.05"/>
    <n v="289981.8"/>
    <x v="160"/>
    <s v="SME"/>
    <x v="0"/>
    <n v="75432"/>
    <n v="-11746.200000000012"/>
    <x v="10"/>
    <s v="No"/>
    <s v="Pickup"/>
    <s v="Not Found"/>
    <s v="Standard"/>
    <x v="43"/>
    <n v="11852878"/>
  </r>
  <r>
    <s v="O01757"/>
    <s v="2025-06-04"/>
    <s v="C289"/>
    <s v="P030"/>
    <x v="0"/>
    <x v="1"/>
    <n v="1"/>
    <n v="0.05"/>
    <n v="133951.9"/>
    <x v="76"/>
    <s v="SME"/>
    <x v="3"/>
    <n v="28523"/>
    <n v="105428.9"/>
    <x v="9"/>
    <s v="No"/>
    <s v="Express"/>
    <s v="Not Found"/>
    <s v="Standard"/>
    <x v="12"/>
    <n v="11852878"/>
  </r>
  <r>
    <s v="O01758"/>
    <s v="2025-10-25"/>
    <s v="C158"/>
    <s v="P043"/>
    <x v="16"/>
    <x v="4"/>
    <n v="1"/>
    <n v="0"/>
    <n v="94567"/>
    <x v="147"/>
    <s v="SME"/>
    <x v="0"/>
    <n v="79600"/>
    <n v="14967"/>
    <x v="11"/>
    <s v="No"/>
    <s v="Pickup"/>
    <s v="Not Found"/>
    <s v="Standard"/>
    <x v="14"/>
    <n v="19562258"/>
  </r>
  <r>
    <s v="O01759"/>
    <s v="2025-06-10"/>
    <s v="C033"/>
    <s v="P006"/>
    <x v="13"/>
    <x v="4"/>
    <n v="5"/>
    <n v="0"/>
    <n v="465855"/>
    <x v="23"/>
    <s v="Corporate"/>
    <x v="0"/>
    <n v="53604"/>
    <n v="197835"/>
    <x v="9"/>
    <s v="No"/>
    <s v="Pickup"/>
    <s v="Not Found"/>
    <s v="Standard"/>
    <x v="24"/>
    <n v="5886694"/>
  </r>
  <r>
    <s v="O01760"/>
    <s v="2025-12-05"/>
    <s v="C298"/>
    <s v="P033"/>
    <x v="2"/>
    <x v="3"/>
    <n v="6"/>
    <n v="0.1"/>
    <n v="556232.4"/>
    <x v="250"/>
    <s v="Corporate"/>
    <x v="0"/>
    <n v="47272"/>
    <n v="272600.40000000002"/>
    <x v="4"/>
    <s v="No"/>
    <s v="Express"/>
    <s v="Not Found"/>
    <s v="Standard"/>
    <x v="37"/>
    <n v="7094914"/>
  </r>
  <r>
    <s v="O01761"/>
    <s v="2025-05-17"/>
    <s v="C243"/>
    <s v="P007"/>
    <x v="16"/>
    <x v="0"/>
    <n v="1"/>
    <n v="0"/>
    <n v="94684"/>
    <x v="95"/>
    <s v="Corporate"/>
    <x v="2"/>
    <n v="6817"/>
    <n v="87867"/>
    <x v="0"/>
    <s v="No"/>
    <s v="Standard"/>
    <s v="Not Found"/>
    <s v="Standard"/>
    <x v="30"/>
    <n v="19562258"/>
  </r>
  <r>
    <s v="O01762"/>
    <s v="2025-07-19"/>
    <s v="C119"/>
    <s v="P010"/>
    <x v="16"/>
    <x v="1"/>
    <n v="1"/>
    <n v="0.05"/>
    <n v="128450.45"/>
    <x v="146"/>
    <s v="SME"/>
    <x v="1"/>
    <n v="13676"/>
    <n v="114774.45"/>
    <x v="10"/>
    <s v="No"/>
    <s v="Express"/>
    <s v="Not Found"/>
    <s v="Standard"/>
    <x v="88"/>
    <n v="19562258"/>
  </r>
  <r>
    <s v="O01763"/>
    <s v="2025-12-04"/>
    <s v="C202"/>
    <s v="P045"/>
    <x v="19"/>
    <x v="1"/>
    <n v="10"/>
    <n v="0.05"/>
    <n v="1371591"/>
    <x v="134"/>
    <s v="SME"/>
    <x v="2"/>
    <n v="61495"/>
    <n v="756641"/>
    <x v="4"/>
    <s v="No"/>
    <s v="Standard"/>
    <s v="Not Found"/>
    <s v="High Value"/>
    <x v="86"/>
    <n v="19336654"/>
  </r>
  <r>
    <s v="O01764"/>
    <s v="2025-11-03"/>
    <s v="C111"/>
    <s v="P069"/>
    <x v="15"/>
    <x v="4"/>
    <n v="4"/>
    <n v="0.05"/>
    <n v="136727.79999999999"/>
    <x v="90"/>
    <s v="Corporate"/>
    <x v="3"/>
    <n v="5129"/>
    <n v="116211.79999999999"/>
    <x v="8"/>
    <s v="No"/>
    <s v="Pickup"/>
    <s v="Not Found"/>
    <s v="Standard"/>
    <x v="73"/>
    <n v="15141830"/>
  </r>
  <r>
    <s v="O01765"/>
    <s v="2025-12-26"/>
    <s v="C016"/>
    <s v="P080"/>
    <x v="8"/>
    <x v="3"/>
    <n v="4"/>
    <n v="0.2"/>
    <n v="85129.600000000006"/>
    <x v="117"/>
    <s v="Consumer"/>
    <x v="2"/>
    <n v="32671"/>
    <n v="-45554.399999999994"/>
    <x v="4"/>
    <s v="No"/>
    <s v="Standard"/>
    <s v="Not Found"/>
    <s v="Standard"/>
    <x v="26"/>
    <n v="19473459"/>
  </r>
  <r>
    <s v="O01766"/>
    <s v="2025-02-24"/>
    <s v="C275"/>
    <s v="P029"/>
    <x v="9"/>
    <x v="0"/>
    <n v="4"/>
    <n v="0.15"/>
    <n v="326733.2"/>
    <x v="62"/>
    <s v="SME"/>
    <x v="1"/>
    <n v="36044"/>
    <n v="182557.2"/>
    <x v="5"/>
    <s v="No"/>
    <s v="Pickup"/>
    <s v="Not Found"/>
    <s v="Standard"/>
    <x v="68"/>
    <n v="7254801"/>
  </r>
  <r>
    <s v="O01767"/>
    <s v="2025-02-21"/>
    <s v="C290"/>
    <s v="P084"/>
    <x v="5"/>
    <x v="2"/>
    <n v="4"/>
    <n v="0"/>
    <n v="117000"/>
    <x v="149"/>
    <s v="Consumer"/>
    <x v="3"/>
    <n v="46035"/>
    <n v="-67140"/>
    <x v="5"/>
    <s v="No"/>
    <s v="Express"/>
    <s v="Not Found"/>
    <s v="Standard"/>
    <x v="35"/>
    <n v="11319839"/>
  </r>
  <r>
    <s v="O01768"/>
    <s v="2025-12-28"/>
    <s v="C142"/>
    <s v="P042"/>
    <x v="5"/>
    <x v="0"/>
    <n v="5"/>
    <n v="0"/>
    <n v="138310"/>
    <x v="108"/>
    <s v="Consumer"/>
    <x v="3"/>
    <n v="12456"/>
    <n v="76030"/>
    <x v="4"/>
    <s v="No"/>
    <s v="Express"/>
    <s v="Not Found"/>
    <s v="Standard"/>
    <x v="62"/>
    <n v="11319839"/>
  </r>
  <r>
    <s v="O01769"/>
    <s v="2025-09-11"/>
    <s v="C068"/>
    <s v="P028"/>
    <x v="15"/>
    <x v="2"/>
    <n v="6"/>
    <n v="0.05"/>
    <n v="476696.7"/>
    <x v="74"/>
    <s v="Consumer"/>
    <x v="1"/>
    <n v="35454"/>
    <n v="263972.7"/>
    <x v="2"/>
    <s v="No"/>
    <s v="Standard"/>
    <s v="Not Found"/>
    <s v="Standard"/>
    <x v="85"/>
    <n v="15141830"/>
  </r>
  <r>
    <s v="O01770"/>
    <s v="2025-08-03"/>
    <s v="C126"/>
    <s v="P032"/>
    <x v="10"/>
    <x v="2"/>
    <n v="5"/>
    <n v="0.2"/>
    <n v="325360"/>
    <x v="121"/>
    <s v="SME"/>
    <x v="2"/>
    <n v="65463"/>
    <n v="-1955"/>
    <x v="3"/>
    <s v="No"/>
    <s v="Standard"/>
    <s v="Not Found"/>
    <s v="Standard"/>
    <x v="15"/>
    <n v="8592536"/>
  </r>
  <r>
    <s v="O01771"/>
    <s v="2025-05-01"/>
    <s v="C156"/>
    <s v="P007"/>
    <x v="15"/>
    <x v="4"/>
    <n v="6"/>
    <n v="0.2"/>
    <n v="318384"/>
    <x v="27"/>
    <s v="Consumer"/>
    <x v="2"/>
    <n v="6817"/>
    <n v="277482"/>
    <x v="0"/>
    <s v="No"/>
    <s v="Pickup"/>
    <s v="Not Found"/>
    <s v="Standard"/>
    <x v="30"/>
    <n v="15141830"/>
  </r>
  <r>
    <s v="O01772"/>
    <s v="2025-01-31"/>
    <s v="C263"/>
    <s v="P007"/>
    <x v="7"/>
    <x v="1"/>
    <n v="6"/>
    <n v="0.1"/>
    <n v="730128.6"/>
    <x v="25"/>
    <s v="Corporate"/>
    <x v="2"/>
    <n v="6817"/>
    <n v="689226.6"/>
    <x v="6"/>
    <s v="No"/>
    <s v="Standard"/>
    <s v="Not Found"/>
    <s v="Standard"/>
    <x v="30"/>
    <n v="14265630"/>
  </r>
  <r>
    <s v="O01773"/>
    <s v="2025-10-02"/>
    <s v="C131"/>
    <s v="P040"/>
    <x v="2"/>
    <x v="3"/>
    <n v="10"/>
    <n v="0"/>
    <n v="75350"/>
    <x v="57"/>
    <s v="SME"/>
    <x v="1"/>
    <n v="63366"/>
    <n v="-558310"/>
    <x v="11"/>
    <s v="No"/>
    <s v="Pickup"/>
    <s v="Not Found"/>
    <s v="Standard"/>
    <x v="28"/>
    <n v="7094914"/>
  </r>
  <r>
    <s v="O01774"/>
    <s v="2025-04-15"/>
    <s v="C007"/>
    <s v="P094"/>
    <x v="8"/>
    <x v="0"/>
    <n v="4"/>
    <n v="0.05"/>
    <n v="306325.59999999998"/>
    <x v="228"/>
    <s v="SME"/>
    <x v="1"/>
    <n v="55008"/>
    <n v="86293.599999999977"/>
    <x v="1"/>
    <s v="No"/>
    <s v="Express"/>
    <s v="Not Found"/>
    <s v="Standard"/>
    <x v="1"/>
    <n v="19473459"/>
  </r>
  <r>
    <s v="O01775"/>
    <s v="2025-09-19"/>
    <s v="C065"/>
    <s v="P007"/>
    <x v="4"/>
    <x v="1"/>
    <n v="1"/>
    <n v="0.2"/>
    <n v="10381.6"/>
    <x v="130"/>
    <s v="Corporate"/>
    <x v="2"/>
    <n v="6817"/>
    <n v="3564.6000000000004"/>
    <x v="2"/>
    <s v="No"/>
    <s v="Pickup"/>
    <s v="Not Found"/>
    <s v="Standard"/>
    <x v="30"/>
    <n v="6291486"/>
  </r>
  <r>
    <s v="O01776"/>
    <s v="2025-02-04"/>
    <s v="C170"/>
    <s v="P002"/>
    <x v="9"/>
    <x v="2"/>
    <n v="5"/>
    <n v="0.05"/>
    <n v="461020.75"/>
    <x v="83"/>
    <s v="SME"/>
    <x v="2"/>
    <n v="57647"/>
    <n v="172785.75"/>
    <x v="5"/>
    <s v="No"/>
    <s v="Express"/>
    <s v="Not Found"/>
    <s v="Standard"/>
    <x v="2"/>
    <n v="7254801"/>
  </r>
  <r>
    <s v="O01777"/>
    <s v="2025-02-10"/>
    <s v="C004"/>
    <s v="P081"/>
    <x v="13"/>
    <x v="1"/>
    <n v="2"/>
    <n v="0.05"/>
    <n v="32231.599999999999"/>
    <x v="80"/>
    <s v="Corporate"/>
    <x v="0"/>
    <n v="67718"/>
    <n v="-103204.4"/>
    <x v="5"/>
    <s v="No"/>
    <s v="Standard"/>
    <s v="Not Found"/>
    <s v="Standard"/>
    <x v="76"/>
    <n v="5886694"/>
  </r>
  <r>
    <s v="O01778"/>
    <s v="2025-04-28"/>
    <s v="C031"/>
    <s v="P053"/>
    <x v="12"/>
    <x v="3"/>
    <n v="6"/>
    <n v="0.2"/>
    <n v="289723.2"/>
    <x v="158"/>
    <s v="Consumer"/>
    <x v="3"/>
    <n v="44507"/>
    <n v="22681.200000000012"/>
    <x v="1"/>
    <s v="No"/>
    <s v="Standard"/>
    <s v="Not Found"/>
    <s v="Standard"/>
    <x v="95"/>
    <n v="8698154"/>
  </r>
  <r>
    <s v="O01779"/>
    <s v="2025-05-12"/>
    <s v="C217"/>
    <s v="P011"/>
    <x v="19"/>
    <x v="0"/>
    <n v="8"/>
    <n v="0.1"/>
    <n v="773157.6"/>
    <x v="87"/>
    <s v="SME"/>
    <x v="0"/>
    <n v="76428"/>
    <n v="161733.59999999998"/>
    <x v="0"/>
    <s v="No"/>
    <s v="Standard"/>
    <s v="Not Found"/>
    <s v="Standard"/>
    <x v="36"/>
    <n v="19336654"/>
  </r>
  <r>
    <s v="O01780"/>
    <s v="2025-06-18"/>
    <s v="C195"/>
    <s v="P030"/>
    <x v="0"/>
    <x v="3"/>
    <n v="1"/>
    <n v="0.1"/>
    <n v="21663"/>
    <x v="94"/>
    <s v="Corporate"/>
    <x v="3"/>
    <n v="28523"/>
    <n v="-6860"/>
    <x v="9"/>
    <s v="No"/>
    <s v="Standard"/>
    <s v="Not Found"/>
    <s v="Standard"/>
    <x v="12"/>
    <n v="11852878"/>
  </r>
  <r>
    <s v="O01781"/>
    <s v="2025-03-09"/>
    <s v="C046"/>
    <s v="P017"/>
    <x v="8"/>
    <x v="1"/>
    <n v="8"/>
    <n v="0.05"/>
    <n v="105267.6"/>
    <x v="215"/>
    <s v="Corporate"/>
    <x v="2"/>
    <n v="33642"/>
    <n v="-163868.4"/>
    <x v="7"/>
    <s v="No"/>
    <s v="Express"/>
    <s v="Not Found"/>
    <s v="Standard"/>
    <x v="49"/>
    <n v="19473459"/>
  </r>
  <r>
    <s v="O01782"/>
    <s v="2025-09-24"/>
    <s v="C196"/>
    <s v="P043"/>
    <x v="7"/>
    <x v="0"/>
    <n v="6"/>
    <n v="0"/>
    <n v="387582"/>
    <x v="255"/>
    <s v="SME"/>
    <x v="0"/>
    <n v="79600"/>
    <n v="-90018"/>
    <x v="2"/>
    <s v="No"/>
    <s v="Standard"/>
    <s v="Not Found"/>
    <s v="Standard"/>
    <x v="14"/>
    <n v="14265630"/>
  </r>
  <r>
    <s v="O01783"/>
    <s v="2025-05-25"/>
    <s v="C093"/>
    <s v="P025"/>
    <x v="13"/>
    <x v="4"/>
    <n v="4"/>
    <n v="0.2"/>
    <n v="27491.200000000001"/>
    <x v="247"/>
    <s v="SME"/>
    <x v="2"/>
    <n v="41409"/>
    <n v="-138144.79999999999"/>
    <x v="0"/>
    <s v="No"/>
    <s v="Standard"/>
    <s v="Not Found"/>
    <s v="Standard"/>
    <x v="61"/>
    <n v="5886694"/>
  </r>
  <r>
    <s v="O01784"/>
    <s v="2025-04-30"/>
    <s v="C290"/>
    <s v="P009"/>
    <x v="1"/>
    <x v="2"/>
    <n v="4"/>
    <n v="0.05"/>
    <n v="147782"/>
    <x v="149"/>
    <s v="Consumer"/>
    <x v="1"/>
    <n v="8587"/>
    <n v="113434"/>
    <x v="1"/>
    <s v="No"/>
    <s v="Express"/>
    <s v="Not Found"/>
    <s v="Standard"/>
    <x v="33"/>
    <n v="11347243"/>
  </r>
  <r>
    <s v="O01785"/>
    <s v="2025-05-27"/>
    <s v="C014"/>
    <s v="P087"/>
    <x v="19"/>
    <x v="1"/>
    <n v="4"/>
    <n v="0.15"/>
    <n v="62917"/>
    <x v="166"/>
    <s v="SME"/>
    <x v="1"/>
    <n v="26222"/>
    <n v="-41971"/>
    <x v="0"/>
    <s v="No"/>
    <s v="Pickup"/>
    <s v="Not Found"/>
    <s v="Standard"/>
    <x v="82"/>
    <n v="19336654"/>
  </r>
  <r>
    <s v="O01786"/>
    <s v="2025-10-03"/>
    <s v="C243"/>
    <s v="P017"/>
    <x v="9"/>
    <x v="1"/>
    <n v="8"/>
    <n v="0.15"/>
    <n v="943010.4"/>
    <x v="95"/>
    <s v="Corporate"/>
    <x v="2"/>
    <n v="33642"/>
    <n v="673874.4"/>
    <x v="11"/>
    <s v="No"/>
    <s v="Express"/>
    <s v="Not Found"/>
    <s v="Standard"/>
    <x v="49"/>
    <n v="7254801"/>
  </r>
  <r>
    <s v="O01787"/>
    <s v="2025-04-30"/>
    <s v="C158"/>
    <s v="P098"/>
    <x v="6"/>
    <x v="2"/>
    <n v="7"/>
    <n v="0.2"/>
    <n v="347272.8"/>
    <x v="147"/>
    <s v="SME"/>
    <x v="3"/>
    <n v="77841"/>
    <n v="-197614.2"/>
    <x v="1"/>
    <s v="No"/>
    <s v="Standard"/>
    <s v="Not Found"/>
    <s v="Standard"/>
    <x v="53"/>
    <n v="17350666"/>
  </r>
  <r>
    <s v="O01788"/>
    <s v="2025-04-13"/>
    <s v="C239"/>
    <s v="P044"/>
    <x v="1"/>
    <x v="0"/>
    <n v="5"/>
    <n v="0.15"/>
    <n v="51641.75"/>
    <x v="119"/>
    <s v="Corporate"/>
    <x v="3"/>
    <n v="44099"/>
    <n v="-168853.25"/>
    <x v="1"/>
    <s v="No"/>
    <s v="Standard"/>
    <s v="Not Found"/>
    <s v="Standard"/>
    <x v="38"/>
    <n v="11347243"/>
  </r>
  <r>
    <s v="O01789"/>
    <s v="2025-01-01"/>
    <s v="C261"/>
    <s v="P058"/>
    <x v="4"/>
    <x v="1"/>
    <n v="5"/>
    <n v="0"/>
    <n v="340445"/>
    <x v="99"/>
    <s v="Corporate"/>
    <x v="3"/>
    <n v="66106"/>
    <n v="9915"/>
    <x v="6"/>
    <s v="No"/>
    <s v="Standard"/>
    <s v="Not Found"/>
    <s v="Standard"/>
    <x v="42"/>
    <n v="6291486"/>
  </r>
  <r>
    <s v="O01790"/>
    <s v="2025-05-13"/>
    <s v="C215"/>
    <s v="P065"/>
    <x v="2"/>
    <x v="0"/>
    <n v="10"/>
    <n v="0"/>
    <n v="298410"/>
    <x v="19"/>
    <s v="Corporate"/>
    <x v="3"/>
    <n v="61777"/>
    <n v="-319360"/>
    <x v="0"/>
    <s v="No"/>
    <s v="Standard"/>
    <s v="Not Found"/>
    <s v="Standard"/>
    <x v="65"/>
    <n v="7094914"/>
  </r>
  <r>
    <s v="O01791"/>
    <s v="2025-12-15"/>
    <s v="C284"/>
    <s v="P077"/>
    <x v="16"/>
    <x v="1"/>
    <n v="5"/>
    <n v="0.05"/>
    <n v="205936.25"/>
    <x v="61"/>
    <s v="SME"/>
    <x v="3"/>
    <n v="9813"/>
    <n v="156871.25"/>
    <x v="4"/>
    <s v="No"/>
    <s v="Express"/>
    <s v="Not Found"/>
    <s v="Standard"/>
    <x v="98"/>
    <n v="19562258"/>
  </r>
  <r>
    <s v="O01792"/>
    <s v="2025-10-16"/>
    <s v="C008"/>
    <s v="P025"/>
    <x v="0"/>
    <x v="3"/>
    <n v="9"/>
    <n v="0.15"/>
    <n v="451839.6"/>
    <x v="181"/>
    <s v="Consumer"/>
    <x v="2"/>
    <n v="41409"/>
    <n v="79158.599999999977"/>
    <x v="11"/>
    <s v="No"/>
    <s v="Pickup"/>
    <s v="Not Found"/>
    <s v="Standard"/>
    <x v="61"/>
    <n v="11852878"/>
  </r>
  <r>
    <s v="O01793"/>
    <s v="2025-06-20"/>
    <s v="C239"/>
    <s v="P031"/>
    <x v="6"/>
    <x v="4"/>
    <n v="6"/>
    <n v="0.1"/>
    <n v="615578.4"/>
    <x v="119"/>
    <s v="Corporate"/>
    <x v="1"/>
    <n v="53062"/>
    <n v="297206.40000000002"/>
    <x v="9"/>
    <s v="No"/>
    <s v="Express"/>
    <s v="Not Found"/>
    <s v="Standard"/>
    <x v="81"/>
    <n v="17350666"/>
  </r>
  <r>
    <s v="O01794"/>
    <s v="2025-05-06"/>
    <s v="C043"/>
    <s v="P052"/>
    <x v="14"/>
    <x v="4"/>
    <n v="4"/>
    <n v="0.05"/>
    <n v="37616.199999999997"/>
    <x v="237"/>
    <s v="Consumer"/>
    <x v="2"/>
    <n v="15200"/>
    <n v="-23183.800000000003"/>
    <x v="0"/>
    <s v="No"/>
    <s v="Standard"/>
    <s v="Not Found"/>
    <s v="Standard"/>
    <x v="41"/>
    <n v="16839910"/>
  </r>
  <r>
    <s v="O01795"/>
    <s v="2025-10-06"/>
    <s v="C120"/>
    <s v="P036"/>
    <x v="18"/>
    <x v="1"/>
    <n v="8"/>
    <n v="0.15"/>
    <n v="757533.6"/>
    <x v="138"/>
    <s v="SME"/>
    <x v="0"/>
    <n v="69526"/>
    <n v="201325.59999999998"/>
    <x v="11"/>
    <s v="No"/>
    <s v="Pickup"/>
    <s v="Not Found"/>
    <s v="Standard"/>
    <x v="70"/>
    <n v="16246424"/>
  </r>
  <r>
    <s v="O01796"/>
    <s v="2025-07-27"/>
    <s v="C043"/>
    <s v="P014"/>
    <x v="13"/>
    <x v="0"/>
    <n v="1"/>
    <n v="0.1"/>
    <n v="7756.2"/>
    <x v="237"/>
    <s v="Consumer"/>
    <x v="2"/>
    <n v="51783"/>
    <n v="-44026.8"/>
    <x v="10"/>
    <s v="No"/>
    <s v="Express"/>
    <s v="Not Found"/>
    <s v="Standard"/>
    <x v="80"/>
    <n v="5886694"/>
  </r>
  <r>
    <s v="O01797"/>
    <s v="2025-07-12"/>
    <s v="C165"/>
    <s v="P005"/>
    <x v="1"/>
    <x v="1"/>
    <n v="1"/>
    <n v="0.15"/>
    <n v="121466.7"/>
    <x v="36"/>
    <s v="Consumer"/>
    <x v="0"/>
    <n v="3310"/>
    <n v="118156.7"/>
    <x v="10"/>
    <s v="No"/>
    <s v="Pickup"/>
    <s v="Not Found"/>
    <s v="Standard"/>
    <x v="77"/>
    <n v="11347243"/>
  </r>
  <r>
    <s v="O01798"/>
    <s v="2025-07-19"/>
    <s v="C108"/>
    <s v="P023"/>
    <x v="19"/>
    <x v="4"/>
    <n v="8"/>
    <n v="0.1"/>
    <n v="836200.8"/>
    <x v="123"/>
    <s v="Corporate"/>
    <x v="0"/>
    <n v="10664"/>
    <n v="750888.8"/>
    <x v="10"/>
    <s v="No"/>
    <s v="Standard"/>
    <s v="Not Found"/>
    <s v="Standard"/>
    <x v="18"/>
    <n v="19336654"/>
  </r>
  <r>
    <s v="O01799"/>
    <s v="2025-01-14"/>
    <s v="C101"/>
    <s v="P025"/>
    <x v="1"/>
    <x v="1"/>
    <n v="5"/>
    <n v="0.2"/>
    <n v="136488"/>
    <x v="196"/>
    <s v="SME"/>
    <x v="2"/>
    <n v="41409"/>
    <n v="-70557"/>
    <x v="6"/>
    <s v="No"/>
    <s v="Pickup"/>
    <s v="Not Found"/>
    <s v="Standard"/>
    <x v="61"/>
    <n v="11347243"/>
  </r>
  <r>
    <s v="O01800"/>
    <s v="2025-04-19"/>
    <s v="C277"/>
    <s v="P013"/>
    <x v="7"/>
    <x v="0"/>
    <n v="1"/>
    <n v="0.05"/>
    <n v="18035.75"/>
    <x v="205"/>
    <s v="Corporate"/>
    <x v="0"/>
    <n v="27039"/>
    <n v="-9003.25"/>
    <x v="1"/>
    <s v="No"/>
    <s v="Pickup"/>
    <s v="Not Found"/>
    <s v="Standard"/>
    <x v="54"/>
    <n v="14265630"/>
  </r>
  <r>
    <s v="O01801"/>
    <s v="2025-01-28"/>
    <s v="C026"/>
    <s v="P062"/>
    <x v="6"/>
    <x v="3"/>
    <n v="7"/>
    <n v="0"/>
    <n v="681842"/>
    <x v="86"/>
    <s v="SME"/>
    <x v="3"/>
    <n v="28606"/>
    <n v="481600"/>
    <x v="6"/>
    <s v="Yes"/>
    <s v="Standard"/>
    <s v="Not Found"/>
    <s v="Standard"/>
    <x v="50"/>
    <n v="17350666"/>
  </r>
  <r>
    <s v="O01802"/>
    <s v="2025-10-27"/>
    <s v="C099"/>
    <s v="P008"/>
    <x v="8"/>
    <x v="1"/>
    <n v="8"/>
    <n v="0.2"/>
    <n v="712281.59999999998"/>
    <x v="39"/>
    <s v="Consumer"/>
    <x v="0"/>
    <n v="10109"/>
    <n v="631409.6"/>
    <x v="11"/>
    <s v="No"/>
    <s v="Express"/>
    <s v="Not Found"/>
    <s v="Standard"/>
    <x v="55"/>
    <n v="19473459"/>
  </r>
  <r>
    <s v="O01803"/>
    <s v="2025-05-11"/>
    <s v="C033"/>
    <s v="P093"/>
    <x v="7"/>
    <x v="4"/>
    <n v="10"/>
    <n v="0.05"/>
    <n v="980495"/>
    <x v="23"/>
    <s v="Corporate"/>
    <x v="3"/>
    <n v="27558"/>
    <n v="704915"/>
    <x v="0"/>
    <s v="No"/>
    <s v="Pickup"/>
    <s v="Not Found"/>
    <s v="Standard"/>
    <x v="40"/>
    <n v="14265630"/>
  </r>
  <r>
    <s v="O01804"/>
    <s v="2025-03-26"/>
    <s v="C212"/>
    <s v="P040"/>
    <x v="5"/>
    <x v="3"/>
    <n v="8"/>
    <n v="0.15"/>
    <n v="698543.6"/>
    <x v="263"/>
    <s v="Consumer"/>
    <x v="1"/>
    <n v="63366"/>
    <n v="191615.59999999998"/>
    <x v="7"/>
    <s v="No"/>
    <s v="Pickup"/>
    <s v="Not Found"/>
    <s v="Standard"/>
    <x v="28"/>
    <n v="11319839"/>
  </r>
  <r>
    <s v="O01805"/>
    <s v="2025-09-12"/>
    <s v="C048"/>
    <s v="P046"/>
    <x v="5"/>
    <x v="4"/>
    <n v="3"/>
    <n v="0.2"/>
    <n v="143865.60000000001"/>
    <x v="69"/>
    <s v="Consumer"/>
    <x v="3"/>
    <n v="24464"/>
    <n v="70473.600000000006"/>
    <x v="2"/>
    <s v="No"/>
    <s v="Standard"/>
    <s v="Not Found"/>
    <s v="Standard"/>
    <x v="93"/>
    <n v="11319839"/>
  </r>
  <r>
    <s v="O01806"/>
    <s v="2025-05-12"/>
    <s v="C234"/>
    <s v="P057"/>
    <x v="9"/>
    <x v="0"/>
    <n v="5"/>
    <n v="0.2"/>
    <n v="383992"/>
    <x v="82"/>
    <s v="Corporate"/>
    <x v="3"/>
    <n v="18283"/>
    <n v="292577"/>
    <x v="0"/>
    <s v="No"/>
    <s v="Express"/>
    <s v="Not Found"/>
    <s v="Standard"/>
    <x v="63"/>
    <n v="7254801"/>
  </r>
  <r>
    <s v="O01807"/>
    <s v="2025-11-27"/>
    <s v="C226"/>
    <s v="P055"/>
    <x v="0"/>
    <x v="3"/>
    <n v="9"/>
    <n v="0"/>
    <n v="1165374"/>
    <x v="141"/>
    <s v="Corporate"/>
    <x v="0"/>
    <n v="62257"/>
    <n v="605061"/>
    <x v="8"/>
    <s v="No"/>
    <s v="Pickup"/>
    <s v="Not Found"/>
    <s v="High Value"/>
    <x v="31"/>
    <n v="11852878"/>
  </r>
  <r>
    <s v="O01808"/>
    <s v="2025-01-25"/>
    <s v="C211"/>
    <s v="P033"/>
    <x v="5"/>
    <x v="0"/>
    <n v="9"/>
    <n v="0.2"/>
    <n v="421696.8"/>
    <x v="63"/>
    <s v="SME"/>
    <x v="0"/>
    <n v="47272"/>
    <n v="-3751.2000000000116"/>
    <x v="6"/>
    <s v="No"/>
    <s v="Pickup"/>
    <s v="Not Found"/>
    <s v="Standard"/>
    <x v="37"/>
    <n v="11319839"/>
  </r>
  <r>
    <s v="O01809"/>
    <s v="2025-06-22"/>
    <s v="C210"/>
    <s v="P059"/>
    <x v="5"/>
    <x v="1"/>
    <n v="10"/>
    <n v="0.15"/>
    <n v="218926"/>
    <x v="256"/>
    <s v="Corporate"/>
    <x v="2"/>
    <n v="78122"/>
    <n v="-562294"/>
    <x v="9"/>
    <s v="No"/>
    <s v="Pickup"/>
    <s v="Not Found"/>
    <s v="Standard"/>
    <x v="21"/>
    <n v="11319839"/>
  </r>
  <r>
    <s v="O01810"/>
    <s v="2025-06-09"/>
    <s v="C090"/>
    <s v="P037"/>
    <x v="18"/>
    <x v="2"/>
    <n v="6"/>
    <n v="0"/>
    <n v="554310"/>
    <x v="236"/>
    <s v="Corporate"/>
    <x v="0"/>
    <n v="31369"/>
    <n v="366096"/>
    <x v="9"/>
    <s v="No"/>
    <s v="Pickup"/>
    <s v="Not Found"/>
    <s v="Standard"/>
    <x v="72"/>
    <n v="16246424"/>
  </r>
  <r>
    <s v="O01811"/>
    <s v="2025-07-14"/>
    <s v="C068"/>
    <s v="P056"/>
    <x v="2"/>
    <x v="4"/>
    <n v="8"/>
    <n v="0.1"/>
    <n v="62676"/>
    <x v="74"/>
    <s v="Consumer"/>
    <x v="0"/>
    <n v="48953"/>
    <n v="-328948"/>
    <x v="10"/>
    <s v="No"/>
    <s v="Pickup"/>
    <s v="Not Found"/>
    <s v="Standard"/>
    <x v="6"/>
    <n v="7094914"/>
  </r>
  <r>
    <s v="O01812"/>
    <s v="2025-08-29"/>
    <s v="C156"/>
    <s v="P043"/>
    <x v="11"/>
    <x v="3"/>
    <n v="9"/>
    <n v="0.2"/>
    <n v="495612"/>
    <x v="27"/>
    <s v="Consumer"/>
    <x v="0"/>
    <n v="79600"/>
    <n v="-220788"/>
    <x v="3"/>
    <s v="No"/>
    <s v="Pickup"/>
    <s v="Not Found"/>
    <s v="Standard"/>
    <x v="14"/>
    <n v="18500989"/>
  </r>
  <r>
    <s v="O01813"/>
    <s v="2025-03-16"/>
    <s v="C300"/>
    <s v="P037"/>
    <x v="8"/>
    <x v="3"/>
    <n v="10"/>
    <n v="0.15"/>
    <n v="252458.5"/>
    <x v="126"/>
    <s v="SME"/>
    <x v="0"/>
    <n v="31369"/>
    <n v="-61231.5"/>
    <x v="7"/>
    <s v="No"/>
    <s v="Express"/>
    <s v="Not Found"/>
    <s v="Standard"/>
    <x v="72"/>
    <n v="19473459"/>
  </r>
  <r>
    <s v="O01814"/>
    <s v="2025-08-04"/>
    <s v="C154"/>
    <s v="P081"/>
    <x v="14"/>
    <x v="4"/>
    <n v="3"/>
    <n v="0"/>
    <n v="333891"/>
    <x v="58"/>
    <s v="Consumer"/>
    <x v="0"/>
    <n v="67718"/>
    <n v="130737"/>
    <x v="3"/>
    <s v="No"/>
    <s v="Pickup"/>
    <s v="Not Found"/>
    <s v="Standard"/>
    <x v="76"/>
    <n v="16839910"/>
  </r>
  <r>
    <s v="O01815"/>
    <s v="2025-05-20"/>
    <s v="C223"/>
    <s v="P036"/>
    <x v="6"/>
    <x v="3"/>
    <n v="5"/>
    <n v="0.1"/>
    <n v="173695.5"/>
    <x v="276"/>
    <s v="SME"/>
    <x v="0"/>
    <n v="69526"/>
    <n v="-173934.5"/>
    <x v="0"/>
    <s v="No"/>
    <s v="Pickup"/>
    <s v="Not Found"/>
    <s v="Standard"/>
    <x v="70"/>
    <n v="17350666"/>
  </r>
  <r>
    <s v="O01816"/>
    <s v="2025-11-22"/>
    <s v="C299"/>
    <s v="P054"/>
    <x v="5"/>
    <x v="2"/>
    <n v="4"/>
    <n v="0.1"/>
    <n v="284216.40000000002"/>
    <x v="165"/>
    <s v="SME"/>
    <x v="3"/>
    <n v="49623"/>
    <n v="85724.400000000023"/>
    <x v="8"/>
    <s v="No"/>
    <s v="Express"/>
    <s v="Not Found"/>
    <s v="Standard"/>
    <x v="83"/>
    <n v="11319839"/>
  </r>
  <r>
    <s v="O01817"/>
    <s v="2025-10-26"/>
    <s v="C088"/>
    <s v="P099"/>
    <x v="5"/>
    <x v="2"/>
    <n v="4"/>
    <n v="0.1"/>
    <n v="101541.6"/>
    <x v="160"/>
    <s v="SME"/>
    <x v="0"/>
    <n v="11009"/>
    <n v="57505.600000000006"/>
    <x v="11"/>
    <s v="No"/>
    <s v="Express"/>
    <s v="Not Found"/>
    <s v="Standard"/>
    <x v="90"/>
    <n v="11319839"/>
  </r>
  <r>
    <s v="O01818"/>
    <s v="2025-07-30"/>
    <s v="C012"/>
    <s v="P006"/>
    <x v="5"/>
    <x v="2"/>
    <n v="4"/>
    <n v="0.05"/>
    <n v="161887.6"/>
    <x v="148"/>
    <s v="Corporate"/>
    <x v="0"/>
    <n v="53604"/>
    <n v="-52528.399999999994"/>
    <x v="10"/>
    <s v="No"/>
    <s v="Express"/>
    <s v="Not Found"/>
    <s v="Standard"/>
    <x v="24"/>
    <n v="11319839"/>
  </r>
  <r>
    <s v="O01819"/>
    <s v="2025-12-05"/>
    <s v="C232"/>
    <s v="P020"/>
    <x v="4"/>
    <x v="3"/>
    <n v="3"/>
    <n v="0.1"/>
    <n v="109247.4"/>
    <x v="136"/>
    <s v="Corporate"/>
    <x v="2"/>
    <n v="35035"/>
    <n v="4142.3999999999942"/>
    <x v="4"/>
    <s v="No"/>
    <s v="Express"/>
    <s v="Not Found"/>
    <s v="Standard"/>
    <x v="91"/>
    <n v="6291486"/>
  </r>
  <r>
    <s v="O01820"/>
    <s v="2025-02-18"/>
    <s v="C036"/>
    <s v="P036"/>
    <x v="18"/>
    <x v="3"/>
    <n v="3"/>
    <n v="0.1"/>
    <n v="130229.1"/>
    <x v="260"/>
    <s v="SME"/>
    <x v="0"/>
    <n v="69526"/>
    <n v="-78348.899999999994"/>
    <x v="5"/>
    <s v="No"/>
    <s v="Standard"/>
    <s v="Not Found"/>
    <s v="Standard"/>
    <x v="70"/>
    <n v="16246424"/>
  </r>
  <r>
    <s v="O01821"/>
    <s v="2025-04-23"/>
    <s v="C235"/>
    <s v="P050"/>
    <x v="17"/>
    <x v="3"/>
    <n v="3"/>
    <n v="0.05"/>
    <n v="418462.65"/>
    <x v="190"/>
    <s v="Consumer"/>
    <x v="0"/>
    <n v="22542"/>
    <n v="350836.65"/>
    <x v="1"/>
    <s v="No"/>
    <s v="Express"/>
    <s v="Not Found"/>
    <s v="Standard"/>
    <x v="39"/>
    <n v="10652665"/>
  </r>
  <r>
    <s v="O01822"/>
    <s v="2025-04-09"/>
    <s v="C225"/>
    <s v="P067"/>
    <x v="18"/>
    <x v="4"/>
    <n v="2"/>
    <n v="0.05"/>
    <n v="123211.2"/>
    <x v="79"/>
    <s v="SME"/>
    <x v="0"/>
    <n v="47434"/>
    <n v="28343.199999999997"/>
    <x v="1"/>
    <s v="No"/>
    <s v="Express"/>
    <s v="Not Found"/>
    <s v="Standard"/>
    <x v="22"/>
    <n v="16246424"/>
  </r>
  <r>
    <s v="O01823"/>
    <s v="2025-07-18"/>
    <s v="C132"/>
    <s v="P019"/>
    <x v="9"/>
    <x v="1"/>
    <n v="10"/>
    <n v="0.1"/>
    <n v="1264734"/>
    <x v="230"/>
    <s v="Consumer"/>
    <x v="0"/>
    <n v="72369"/>
    <n v="541044"/>
    <x v="10"/>
    <s v="No"/>
    <s v="Pickup"/>
    <s v="Not Found"/>
    <s v="High Value"/>
    <x v="0"/>
    <n v="7254801"/>
  </r>
  <r>
    <s v="O01824"/>
    <s v="2025-03-27"/>
    <s v="C036"/>
    <s v="P025"/>
    <x v="19"/>
    <x v="1"/>
    <n v="5"/>
    <n v="0.1"/>
    <n v="504837"/>
    <x v="260"/>
    <s v="SME"/>
    <x v="2"/>
    <n v="41409"/>
    <n v="297792"/>
    <x v="7"/>
    <s v="No"/>
    <s v="Express"/>
    <s v="Not Found"/>
    <s v="Standard"/>
    <x v="61"/>
    <n v="19336654"/>
  </r>
  <r>
    <s v="O01825"/>
    <s v="2025-05-29"/>
    <s v="C203"/>
    <s v="P064"/>
    <x v="3"/>
    <x v="4"/>
    <n v="5"/>
    <n v="0.1"/>
    <n v="38502"/>
    <x v="100"/>
    <s v="Consumer"/>
    <x v="2"/>
    <n v="62348"/>
    <n v="-273238"/>
    <x v="0"/>
    <s v="No"/>
    <s v="Pickup"/>
    <s v="Not Found"/>
    <s v="Standard"/>
    <x v="34"/>
    <n v="19619177"/>
  </r>
  <r>
    <s v="O01826"/>
    <s v="2025-10-12"/>
    <s v="C013"/>
    <s v="P059"/>
    <x v="2"/>
    <x v="1"/>
    <n v="3"/>
    <n v="0.2"/>
    <n v="226269.6"/>
    <x v="133"/>
    <s v="Corporate"/>
    <x v="2"/>
    <n v="78122"/>
    <n v="-8096.3999999999942"/>
    <x v="11"/>
    <s v="Yes"/>
    <s v="Standard"/>
    <s v="Not Found"/>
    <s v="Standard"/>
    <x v="21"/>
    <n v="7094914"/>
  </r>
  <r>
    <s v="O01827"/>
    <s v="2025-06-25"/>
    <s v="C152"/>
    <s v="P058"/>
    <x v="14"/>
    <x v="4"/>
    <n v="6"/>
    <n v="0.15"/>
    <n v="88607.4"/>
    <x v="206"/>
    <s v="SME"/>
    <x v="3"/>
    <n v="66106"/>
    <n v="-308028.59999999998"/>
    <x v="9"/>
    <s v="No"/>
    <s v="Express"/>
    <s v="Not Found"/>
    <s v="Standard"/>
    <x v="42"/>
    <n v="16839910"/>
  </r>
  <r>
    <s v="O01828"/>
    <s v="2025-08-15"/>
    <s v="C270"/>
    <s v="P046"/>
    <x v="17"/>
    <x v="3"/>
    <n v="6"/>
    <n v="0.1"/>
    <n v="629586"/>
    <x v="257"/>
    <s v="Corporate"/>
    <x v="3"/>
    <n v="24464"/>
    <n v="482802"/>
    <x v="3"/>
    <s v="No"/>
    <s v="Standard"/>
    <s v="Not Found"/>
    <s v="Standard"/>
    <x v="93"/>
    <n v="10652665"/>
  </r>
  <r>
    <s v="O01829"/>
    <s v="2025-10-26"/>
    <s v="C088"/>
    <s v="P076"/>
    <x v="5"/>
    <x v="4"/>
    <n v="7"/>
    <n v="0.1"/>
    <n v="733112.1"/>
    <x v="160"/>
    <s v="SME"/>
    <x v="2"/>
    <n v="26666"/>
    <n v="546450.1"/>
    <x v="11"/>
    <s v="No"/>
    <s v="Standard"/>
    <s v="Not Found"/>
    <s v="Standard"/>
    <x v="25"/>
    <n v="11319839"/>
  </r>
  <r>
    <s v="O01830"/>
    <s v="2025-12-21"/>
    <s v="C238"/>
    <s v="P020"/>
    <x v="19"/>
    <x v="1"/>
    <n v="8"/>
    <n v="0.2"/>
    <n v="237952"/>
    <x v="135"/>
    <s v="Consumer"/>
    <x v="2"/>
    <n v="35035"/>
    <n v="-42328"/>
    <x v="4"/>
    <s v="No"/>
    <s v="Standard"/>
    <s v="Not Found"/>
    <s v="Standard"/>
    <x v="91"/>
    <n v="19336654"/>
  </r>
  <r>
    <s v="O01831"/>
    <s v="2025-08-28"/>
    <s v="C161"/>
    <s v="P052"/>
    <x v="9"/>
    <x v="3"/>
    <n v="3"/>
    <n v="0.1"/>
    <n v="320916.59999999998"/>
    <x v="144"/>
    <s v="SME"/>
    <x v="2"/>
    <n v="15200"/>
    <n v="275316.59999999998"/>
    <x v="3"/>
    <s v="No"/>
    <s v="Standard"/>
    <s v="Not Found"/>
    <s v="Standard"/>
    <x v="41"/>
    <n v="7254801"/>
  </r>
  <r>
    <s v="O01832"/>
    <s v="2025-11-17"/>
    <s v="C062"/>
    <s v="P028"/>
    <x v="15"/>
    <x v="2"/>
    <n v="6"/>
    <n v="0"/>
    <n v="672888"/>
    <x v="270"/>
    <s v="Consumer"/>
    <x v="1"/>
    <n v="35454"/>
    <n v="460164"/>
    <x v="8"/>
    <s v="No"/>
    <s v="Pickup"/>
    <s v="Not Found"/>
    <s v="Standard"/>
    <x v="85"/>
    <n v="15141830"/>
  </r>
  <r>
    <s v="O01833"/>
    <s v="2025-06-17"/>
    <s v="C159"/>
    <s v="P036"/>
    <x v="4"/>
    <x v="1"/>
    <n v="1"/>
    <n v="0.1"/>
    <n v="86665.5"/>
    <x v="262"/>
    <s v="SME"/>
    <x v="0"/>
    <n v="69526"/>
    <n v="17139.5"/>
    <x v="9"/>
    <s v="No"/>
    <s v="Express"/>
    <s v="Not Found"/>
    <s v="Standard"/>
    <x v="70"/>
    <n v="6291486"/>
  </r>
  <r>
    <s v="O01834"/>
    <s v="2025-11-06"/>
    <s v="C180"/>
    <s v="P086"/>
    <x v="4"/>
    <x v="3"/>
    <n v="2"/>
    <n v="0.15"/>
    <n v="204714"/>
    <x v="253"/>
    <s v="Consumer"/>
    <x v="1"/>
    <n v="41456"/>
    <n v="121802"/>
    <x v="8"/>
    <s v="No"/>
    <s v="Express"/>
    <s v="Not Found"/>
    <s v="Standard"/>
    <x v="44"/>
    <n v="6291486"/>
  </r>
  <r>
    <s v="O01835"/>
    <s v="2025-11-10"/>
    <s v="C133"/>
    <s v="P030"/>
    <x v="1"/>
    <x v="1"/>
    <n v="2"/>
    <n v="0.2"/>
    <n v="228992"/>
    <x v="116"/>
    <s v="Corporate"/>
    <x v="3"/>
    <n v="28523"/>
    <n v="171946"/>
    <x v="8"/>
    <s v="No"/>
    <s v="Express"/>
    <s v="Not Found"/>
    <s v="Standard"/>
    <x v="12"/>
    <n v="11347243"/>
  </r>
  <r>
    <s v="O01836"/>
    <s v="2025-01-10"/>
    <s v="C057"/>
    <s v="P027"/>
    <x v="1"/>
    <x v="3"/>
    <n v="1"/>
    <n v="0.1"/>
    <n v="98703.9"/>
    <x v="249"/>
    <s v="SME"/>
    <x v="1"/>
    <n v="13474"/>
    <n v="85229.9"/>
    <x v="6"/>
    <s v="No"/>
    <s v="Standard"/>
    <s v="Not Found"/>
    <s v="Standard"/>
    <x v="67"/>
    <n v="11347243"/>
  </r>
  <r>
    <s v="O01837"/>
    <s v="2025-11-04"/>
    <s v="C221"/>
    <s v="P063"/>
    <x v="15"/>
    <x v="0"/>
    <n v="9"/>
    <n v="0"/>
    <n v="1246302"/>
    <x v="101"/>
    <s v="Consumer"/>
    <x v="0"/>
    <n v="37464"/>
    <n v="909126"/>
    <x v="8"/>
    <s v="No"/>
    <s v="Express"/>
    <s v="Not Found"/>
    <s v="High Value"/>
    <x v="66"/>
    <n v="15141830"/>
  </r>
  <r>
    <s v="O01838"/>
    <s v="2025-12-23"/>
    <s v="C001"/>
    <s v="P100"/>
    <x v="10"/>
    <x v="3"/>
    <n v="7"/>
    <n v="0.15"/>
    <n v="228610.9"/>
    <x v="18"/>
    <s v="SME"/>
    <x v="3"/>
    <n v="62137"/>
    <n v="-206348.1"/>
    <x v="4"/>
    <s v="No"/>
    <s v="Express"/>
    <s v="Not Found"/>
    <s v="Standard"/>
    <x v="9"/>
    <n v="8592536"/>
  </r>
  <r>
    <s v="O01839"/>
    <s v="2025-01-24"/>
    <s v="C093"/>
    <s v="P008"/>
    <x v="6"/>
    <x v="4"/>
    <n v="10"/>
    <n v="0.1"/>
    <n v="362997"/>
    <x v="247"/>
    <s v="SME"/>
    <x v="0"/>
    <n v="10109"/>
    <n v="261907"/>
    <x v="6"/>
    <s v="No"/>
    <s v="Standard"/>
    <s v="Not Found"/>
    <s v="Standard"/>
    <x v="55"/>
    <n v="17350666"/>
  </r>
  <r>
    <s v="O01840"/>
    <s v="2025-07-04"/>
    <s v="C135"/>
    <s v="P048"/>
    <x v="6"/>
    <x v="1"/>
    <n v="6"/>
    <n v="0.2"/>
    <n v="289579.2"/>
    <x v="267"/>
    <s v="Corporate"/>
    <x v="1"/>
    <n v="23271"/>
    <n v="149953.20000000001"/>
    <x v="10"/>
    <s v="No"/>
    <s v="Pickup"/>
    <s v="Not Found"/>
    <s v="Standard"/>
    <x v="29"/>
    <n v="17350666"/>
  </r>
  <r>
    <s v="O01841"/>
    <s v="2025-10-17"/>
    <s v="C235"/>
    <s v="P066"/>
    <x v="18"/>
    <x v="4"/>
    <n v="8"/>
    <n v="0"/>
    <n v="195232"/>
    <x v="190"/>
    <s v="Consumer"/>
    <x v="0"/>
    <n v="51071"/>
    <n v="-213336"/>
    <x v="11"/>
    <s v="No"/>
    <s v="Standard"/>
    <s v="Not Found"/>
    <s v="Standard"/>
    <x v="97"/>
    <n v="16246424"/>
  </r>
  <r>
    <s v="O01842"/>
    <s v="2025-09-24"/>
    <s v="C020"/>
    <s v="P017"/>
    <x v="15"/>
    <x v="2"/>
    <n v="4"/>
    <n v="0.2"/>
    <n v="227811.20000000001"/>
    <x v="167"/>
    <s v="SME"/>
    <x v="2"/>
    <n v="33642"/>
    <n v="93243.200000000012"/>
    <x v="2"/>
    <s v="No"/>
    <s v="Express"/>
    <s v="Not Found"/>
    <s v="Standard"/>
    <x v="49"/>
    <n v="15141830"/>
  </r>
  <r>
    <s v="O01843"/>
    <s v="2025-07-11"/>
    <s v="C183"/>
    <s v="P018"/>
    <x v="14"/>
    <x v="4"/>
    <n v="2"/>
    <n v="0.05"/>
    <n v="35668.699999999997"/>
    <x v="60"/>
    <s v="Consumer"/>
    <x v="0"/>
    <n v="74501"/>
    <n v="-113333.3"/>
    <x v="10"/>
    <s v="No"/>
    <s v="Pickup"/>
    <s v="Not Found"/>
    <s v="Standard"/>
    <x v="96"/>
    <n v="16839910"/>
  </r>
  <r>
    <s v="O01844"/>
    <s v="2025-03-10"/>
    <s v="C158"/>
    <s v="P080"/>
    <x v="5"/>
    <x v="4"/>
    <n v="5"/>
    <n v="0.05"/>
    <n v="96719.5"/>
    <x v="147"/>
    <s v="SME"/>
    <x v="2"/>
    <n v="32671"/>
    <n v="-66635.5"/>
    <x v="7"/>
    <s v="No"/>
    <s v="Standard"/>
    <s v="Not Found"/>
    <s v="Standard"/>
    <x v="26"/>
    <n v="11319839"/>
  </r>
  <r>
    <s v="O01845"/>
    <s v="2025-12-29"/>
    <s v="C064"/>
    <s v="P086"/>
    <x v="13"/>
    <x v="2"/>
    <n v="7"/>
    <n v="0.15"/>
    <n v="605924.19999999995"/>
    <x v="132"/>
    <s v="Corporate"/>
    <x v="1"/>
    <n v="41456"/>
    <n v="315732.19999999995"/>
    <x v="4"/>
    <s v="No"/>
    <s v="Pickup"/>
    <s v="Not Found"/>
    <s v="Standard"/>
    <x v="44"/>
    <n v="5886694"/>
  </r>
  <r>
    <s v="O01846"/>
    <s v="2025-11-12"/>
    <s v="C196"/>
    <s v="P047"/>
    <x v="17"/>
    <x v="3"/>
    <n v="1"/>
    <n v="0"/>
    <n v="48252"/>
    <x v="255"/>
    <s v="SME"/>
    <x v="2"/>
    <n v="23348"/>
    <n v="24904"/>
    <x v="8"/>
    <s v="Yes"/>
    <s v="Standard"/>
    <s v="Not Found"/>
    <s v="Standard"/>
    <x v="8"/>
    <n v="10652665"/>
  </r>
  <r>
    <s v="O01847"/>
    <s v="2025-01-07"/>
    <s v="C190"/>
    <s v="P076"/>
    <x v="2"/>
    <x v="1"/>
    <n v="7"/>
    <n v="0.15"/>
    <n v="839652.1"/>
    <x v="295"/>
    <s v="SME"/>
    <x v="2"/>
    <n v="26666"/>
    <n v="652990.1"/>
    <x v="6"/>
    <s v="No"/>
    <s v="Standard"/>
    <s v="Not Found"/>
    <s v="Standard"/>
    <x v="25"/>
    <n v="7094914"/>
  </r>
  <r>
    <s v="O01848"/>
    <s v="2025-08-24"/>
    <s v="C052"/>
    <s v="P083"/>
    <x v="7"/>
    <x v="0"/>
    <n v="6"/>
    <n v="0.15"/>
    <n v="764780.7"/>
    <x v="229"/>
    <s v="Consumer"/>
    <x v="3"/>
    <n v="73889"/>
    <n v="321446.69999999995"/>
    <x v="3"/>
    <s v="No"/>
    <s v="Standard"/>
    <s v="Not Found"/>
    <s v="Standard"/>
    <x v="58"/>
    <n v="14265630"/>
  </r>
  <r>
    <s v="O01849"/>
    <s v="2025-04-27"/>
    <s v="C032"/>
    <s v="P006"/>
    <x v="7"/>
    <x v="0"/>
    <n v="10"/>
    <n v="0.15"/>
    <n v="1217574"/>
    <x v="203"/>
    <s v="SME"/>
    <x v="0"/>
    <n v="53604"/>
    <n v="681534"/>
    <x v="1"/>
    <s v="No"/>
    <s v="Standard"/>
    <s v="Not Found"/>
    <s v="High Value"/>
    <x v="24"/>
    <n v="14265630"/>
  </r>
  <r>
    <s v="O01850"/>
    <s v="2025-12-04"/>
    <s v="C296"/>
    <s v="P039"/>
    <x v="12"/>
    <x v="1"/>
    <n v="10"/>
    <n v="0.05"/>
    <n v="846269.5"/>
    <x v="287"/>
    <s v="SME"/>
    <x v="0"/>
    <n v="34258"/>
    <n v="503689.5"/>
    <x v="4"/>
    <s v="No"/>
    <s v="Express"/>
    <s v="Not Found"/>
    <s v="Standard"/>
    <x v="52"/>
    <n v="8698154"/>
  </r>
  <r>
    <s v="O01851"/>
    <s v="2025-06-10"/>
    <s v="C012"/>
    <s v="P023"/>
    <x v="19"/>
    <x v="3"/>
    <n v="3"/>
    <n v="0"/>
    <n v="407736"/>
    <x v="148"/>
    <s v="Corporate"/>
    <x v="0"/>
    <n v="10664"/>
    <n v="375744"/>
    <x v="9"/>
    <s v="No"/>
    <s v="Pickup"/>
    <s v="Not Found"/>
    <s v="Standard"/>
    <x v="18"/>
    <n v="19336654"/>
  </r>
  <r>
    <s v="O01852"/>
    <s v="2025-02-14"/>
    <s v="C176"/>
    <s v="P025"/>
    <x v="6"/>
    <x v="4"/>
    <n v="4"/>
    <n v="0.15"/>
    <n v="406429.2"/>
    <x v="264"/>
    <s v="Corporate"/>
    <x v="2"/>
    <n v="41409"/>
    <n v="240793.2"/>
    <x v="5"/>
    <s v="No"/>
    <s v="Pickup"/>
    <s v="Not Found"/>
    <s v="Standard"/>
    <x v="61"/>
    <n v="17350666"/>
  </r>
  <r>
    <s v="O01853"/>
    <s v="2025-08-22"/>
    <s v="C074"/>
    <s v="P028"/>
    <x v="4"/>
    <x v="4"/>
    <n v="9"/>
    <n v="0"/>
    <n v="961308"/>
    <x v="179"/>
    <s v="Corporate"/>
    <x v="1"/>
    <n v="35454"/>
    <n v="642222"/>
    <x v="3"/>
    <s v="No"/>
    <s v="Pickup"/>
    <s v="Not Found"/>
    <s v="Standard"/>
    <x v="85"/>
    <n v="6291486"/>
  </r>
  <r>
    <s v="O01854"/>
    <s v="2025-04-05"/>
    <s v="C071"/>
    <s v="P086"/>
    <x v="6"/>
    <x v="0"/>
    <n v="8"/>
    <n v="0.1"/>
    <n v="592358.40000000002"/>
    <x v="1"/>
    <s v="SME"/>
    <x v="1"/>
    <n v="41456"/>
    <n v="260710.40000000002"/>
    <x v="1"/>
    <s v="No"/>
    <s v="Express"/>
    <s v="Not Found"/>
    <s v="Standard"/>
    <x v="44"/>
    <n v="17350666"/>
  </r>
  <r>
    <s v="O01855"/>
    <s v="2025-07-05"/>
    <s v="C111"/>
    <s v="P007"/>
    <x v="10"/>
    <x v="2"/>
    <n v="6"/>
    <n v="0.15"/>
    <n v="588290.1"/>
    <x v="90"/>
    <s v="Corporate"/>
    <x v="2"/>
    <n v="6817"/>
    <n v="547388.1"/>
    <x v="10"/>
    <s v="No"/>
    <s v="Pickup"/>
    <s v="Not Found"/>
    <s v="Standard"/>
    <x v="30"/>
    <n v="8592536"/>
  </r>
  <r>
    <s v="O01856"/>
    <s v="2025-11-09"/>
    <s v="C112"/>
    <s v="P097"/>
    <x v="13"/>
    <x v="0"/>
    <n v="4"/>
    <n v="0.05"/>
    <n v="228197.6"/>
    <x v="155"/>
    <s v="Corporate"/>
    <x v="1"/>
    <n v="67500"/>
    <n v="-41802.399999999994"/>
    <x v="8"/>
    <s v="No"/>
    <s v="Pickup"/>
    <s v="Not Found"/>
    <s v="Standard"/>
    <x v="84"/>
    <n v="5886694"/>
  </r>
  <r>
    <s v="O01857"/>
    <s v="2025-12-02"/>
    <s v="C259"/>
    <s v="P076"/>
    <x v="6"/>
    <x v="3"/>
    <n v="8"/>
    <n v="0.05"/>
    <n v="993996.4"/>
    <x v="198"/>
    <s v="Consumer"/>
    <x v="2"/>
    <n v="26666"/>
    <n v="780668.4"/>
    <x v="4"/>
    <s v="Yes"/>
    <s v="Express"/>
    <s v="Not Found"/>
    <s v="Standard"/>
    <x v="25"/>
    <n v="17350666"/>
  </r>
  <r>
    <s v="O01858"/>
    <s v="2025-10-30"/>
    <s v="C287"/>
    <s v="P092"/>
    <x v="6"/>
    <x v="2"/>
    <n v="1"/>
    <n v="0.2"/>
    <n v="29638.400000000001"/>
    <x v="16"/>
    <s v="Corporate"/>
    <x v="2"/>
    <n v="4229"/>
    <n v="25409.4"/>
    <x v="11"/>
    <s v="No"/>
    <s v="Pickup"/>
    <s v="Not Found"/>
    <s v="Standard"/>
    <x v="23"/>
    <n v="17350666"/>
  </r>
  <r>
    <s v="O01859"/>
    <s v="2025-08-31"/>
    <s v="C127"/>
    <s v="P043"/>
    <x v="7"/>
    <x v="3"/>
    <n v="7"/>
    <n v="0.2"/>
    <n v="137071.20000000001"/>
    <x v="84"/>
    <s v="SME"/>
    <x v="0"/>
    <n v="79600"/>
    <n v="-420128.8"/>
    <x v="3"/>
    <s v="No"/>
    <s v="Express"/>
    <s v="Not Found"/>
    <s v="Standard"/>
    <x v="14"/>
    <n v="14265630"/>
  </r>
  <r>
    <s v="O01860"/>
    <s v="2025-06-23"/>
    <s v="C237"/>
    <s v="P089"/>
    <x v="14"/>
    <x v="3"/>
    <n v="5"/>
    <n v="0"/>
    <n v="102030"/>
    <x v="24"/>
    <s v="Consumer"/>
    <x v="0"/>
    <n v="55764"/>
    <n v="-176790"/>
    <x v="9"/>
    <s v="No"/>
    <s v="Express"/>
    <s v="Not Found"/>
    <s v="Standard"/>
    <x v="27"/>
    <n v="16839910"/>
  </r>
  <r>
    <s v="O01861"/>
    <s v="2025-08-25"/>
    <s v="C127"/>
    <s v="P044"/>
    <x v="18"/>
    <x v="0"/>
    <n v="3"/>
    <n v="0.2"/>
    <n v="164042.4"/>
    <x v="84"/>
    <s v="SME"/>
    <x v="3"/>
    <n v="44099"/>
    <n v="31745.399999999994"/>
    <x v="3"/>
    <s v="No"/>
    <s v="Express"/>
    <s v="Not Found"/>
    <s v="Standard"/>
    <x v="38"/>
    <n v="16246424"/>
  </r>
  <r>
    <s v="O01862"/>
    <s v="2025-03-29"/>
    <s v="C174"/>
    <s v="P049"/>
    <x v="5"/>
    <x v="1"/>
    <n v="4"/>
    <n v="0"/>
    <n v="341324"/>
    <x v="34"/>
    <s v="Consumer"/>
    <x v="2"/>
    <n v="75749"/>
    <n v="38328"/>
    <x v="7"/>
    <s v="No"/>
    <s v="Pickup"/>
    <s v="Not Found"/>
    <s v="Standard"/>
    <x v="74"/>
    <n v="11319839"/>
  </r>
  <r>
    <s v="O01863"/>
    <s v="2025-04-23"/>
    <s v="C115"/>
    <s v="P020"/>
    <x v="15"/>
    <x v="4"/>
    <n v="4"/>
    <n v="0.1"/>
    <n v="223624.8"/>
    <x v="31"/>
    <s v="Consumer"/>
    <x v="2"/>
    <n v="35035"/>
    <n v="83484.799999999988"/>
    <x v="1"/>
    <s v="No"/>
    <s v="Standard"/>
    <s v="Not Found"/>
    <s v="Standard"/>
    <x v="91"/>
    <n v="15141830"/>
  </r>
  <r>
    <s v="O01864"/>
    <s v="2025-02-03"/>
    <s v="C041"/>
    <s v="P039"/>
    <x v="14"/>
    <x v="2"/>
    <n v="5"/>
    <n v="0.05"/>
    <n v="420256.25"/>
    <x v="157"/>
    <s v="Corporate"/>
    <x v="0"/>
    <n v="34258"/>
    <n v="248966.25"/>
    <x v="5"/>
    <s v="No"/>
    <s v="Pickup"/>
    <s v="Not Found"/>
    <s v="Standard"/>
    <x v="52"/>
    <n v="16839910"/>
  </r>
  <r>
    <s v="O01865"/>
    <s v="2025-10-15"/>
    <s v="C157"/>
    <s v="P063"/>
    <x v="4"/>
    <x v="1"/>
    <n v="10"/>
    <n v="0.05"/>
    <n v="84455"/>
    <x v="150"/>
    <s v="Corporate"/>
    <x v="0"/>
    <n v="37464"/>
    <n v="-290185"/>
    <x v="11"/>
    <s v="No"/>
    <s v="Pickup"/>
    <s v="Not Found"/>
    <s v="Standard"/>
    <x v="66"/>
    <n v="6291486"/>
  </r>
  <r>
    <s v="O01866"/>
    <s v="2025-09-15"/>
    <s v="C207"/>
    <s v="P088"/>
    <x v="10"/>
    <x v="4"/>
    <n v="5"/>
    <n v="0.1"/>
    <n v="476473.5"/>
    <x v="142"/>
    <s v="SME"/>
    <x v="0"/>
    <n v="75432"/>
    <n v="99313.5"/>
    <x v="2"/>
    <s v="No"/>
    <s v="Pickup"/>
    <s v="Not Found"/>
    <s v="Standard"/>
    <x v="43"/>
    <n v="8592536"/>
  </r>
  <r>
    <s v="O01867"/>
    <s v="2025-01-11"/>
    <s v="C099"/>
    <s v="P062"/>
    <x v="19"/>
    <x v="2"/>
    <n v="5"/>
    <n v="0.05"/>
    <n v="304356.25"/>
    <x v="39"/>
    <s v="Consumer"/>
    <x v="3"/>
    <n v="28606"/>
    <n v="161326.25"/>
    <x v="6"/>
    <s v="Yes"/>
    <s v="Express"/>
    <s v="Not Found"/>
    <s v="Standard"/>
    <x v="50"/>
    <n v="19336654"/>
  </r>
  <r>
    <s v="O01868"/>
    <s v="2025-08-04"/>
    <s v="C201"/>
    <s v="P051"/>
    <x v="5"/>
    <x v="3"/>
    <n v="7"/>
    <n v="0"/>
    <n v="464352"/>
    <x v="265"/>
    <s v="SME"/>
    <x v="2"/>
    <n v="71372"/>
    <n v="-35252"/>
    <x v="3"/>
    <s v="No"/>
    <s v="Pickup"/>
    <s v="Not Found"/>
    <s v="Standard"/>
    <x v="7"/>
    <n v="11319839"/>
  </r>
  <r>
    <s v="O01869"/>
    <s v="2025-09-24"/>
    <s v="C153"/>
    <s v="P031"/>
    <x v="8"/>
    <x v="4"/>
    <n v="10"/>
    <n v="0.15"/>
    <n v="611345.5"/>
    <x v="188"/>
    <s v="SME"/>
    <x v="1"/>
    <n v="53062"/>
    <n v="80725.5"/>
    <x v="2"/>
    <s v="No"/>
    <s v="Express"/>
    <s v="Not Found"/>
    <s v="Standard"/>
    <x v="81"/>
    <n v="19473459"/>
  </r>
  <r>
    <s v="O01870"/>
    <s v="2025-11-16"/>
    <s v="C272"/>
    <s v="P061"/>
    <x v="0"/>
    <x v="1"/>
    <n v="3"/>
    <n v="0.15"/>
    <n v="242586.6"/>
    <x v="211"/>
    <s v="Consumer"/>
    <x v="3"/>
    <n v="26900"/>
    <n v="161886.6"/>
    <x v="8"/>
    <s v="No"/>
    <s v="Express"/>
    <s v="Not Found"/>
    <s v="Standard"/>
    <x v="59"/>
    <n v="11852878"/>
  </r>
  <r>
    <s v="O01871"/>
    <s v="2025-05-11"/>
    <s v="C213"/>
    <s v="P037"/>
    <x v="14"/>
    <x v="4"/>
    <n v="3"/>
    <n v="0.05"/>
    <n v="417245.7"/>
    <x v="2"/>
    <s v="Consumer"/>
    <x v="0"/>
    <n v="31369"/>
    <n v="323138.7"/>
    <x v="0"/>
    <s v="No"/>
    <s v="Standard"/>
    <s v="Not Found"/>
    <s v="Standard"/>
    <x v="72"/>
    <n v="16839910"/>
  </r>
  <r>
    <s v="O01872"/>
    <s v="2025-06-02"/>
    <s v="C109"/>
    <s v="P055"/>
    <x v="4"/>
    <x v="4"/>
    <n v="7"/>
    <n v="0"/>
    <n v="891716"/>
    <x v="238"/>
    <s v="SME"/>
    <x v="0"/>
    <n v="62257"/>
    <n v="455917"/>
    <x v="9"/>
    <s v="No"/>
    <s v="Express"/>
    <s v="Not Found"/>
    <s v="Standard"/>
    <x v="31"/>
    <n v="6291486"/>
  </r>
  <r>
    <s v="O01873"/>
    <s v="2025-07-18"/>
    <s v="C108"/>
    <s v="P061"/>
    <x v="5"/>
    <x v="3"/>
    <n v="2"/>
    <n v="0.05"/>
    <n v="273360.59999999998"/>
    <x v="123"/>
    <s v="Corporate"/>
    <x v="3"/>
    <n v="26900"/>
    <n v="219560.59999999998"/>
    <x v="10"/>
    <s v="No"/>
    <s v="Standard"/>
    <s v="Not Found"/>
    <s v="Standard"/>
    <x v="59"/>
    <n v="11319839"/>
  </r>
  <r>
    <s v="O01874"/>
    <s v="2025-01-19"/>
    <s v="C191"/>
    <s v="P024"/>
    <x v="15"/>
    <x v="0"/>
    <n v="7"/>
    <n v="0.2"/>
    <n v="683676"/>
    <x v="21"/>
    <s v="SME"/>
    <x v="3"/>
    <n v="20831"/>
    <n v="537859"/>
    <x v="6"/>
    <s v="No"/>
    <s v="Pickup"/>
    <s v="Not Found"/>
    <s v="Standard"/>
    <x v="16"/>
    <n v="15141830"/>
  </r>
  <r>
    <s v="O01875"/>
    <s v="2025-02-17"/>
    <s v="C097"/>
    <s v="P047"/>
    <x v="4"/>
    <x v="4"/>
    <n v="3"/>
    <n v="0.2"/>
    <n v="317517.59999999998"/>
    <x v="111"/>
    <s v="Corporate"/>
    <x v="2"/>
    <n v="23348"/>
    <n v="247473.59999999998"/>
    <x v="5"/>
    <s v="No"/>
    <s v="Express"/>
    <s v="Not Found"/>
    <s v="Standard"/>
    <x v="8"/>
    <n v="6291486"/>
  </r>
  <r>
    <s v="O01876"/>
    <s v="2025-04-04"/>
    <s v="C068"/>
    <s v="P002"/>
    <x v="3"/>
    <x v="1"/>
    <n v="7"/>
    <n v="0.05"/>
    <n v="211696.1"/>
    <x v="74"/>
    <s v="Consumer"/>
    <x v="2"/>
    <n v="57647"/>
    <n v="-191832.9"/>
    <x v="1"/>
    <s v="No"/>
    <s v="Pickup"/>
    <s v="Not Found"/>
    <s v="Standard"/>
    <x v="2"/>
    <n v="19619177"/>
  </r>
  <r>
    <s v="O01877"/>
    <s v="2025-08-07"/>
    <s v="C135"/>
    <s v="P028"/>
    <x v="12"/>
    <x v="4"/>
    <n v="2"/>
    <n v="0.05"/>
    <n v="41357.300000000003"/>
    <x v="267"/>
    <s v="Corporate"/>
    <x v="1"/>
    <n v="35454"/>
    <n v="-29550.699999999997"/>
    <x v="3"/>
    <s v="No"/>
    <s v="Standard"/>
    <s v="Not Found"/>
    <s v="Standard"/>
    <x v="85"/>
    <n v="8698154"/>
  </r>
  <r>
    <s v="O01878"/>
    <s v="2025-05-25"/>
    <s v="C107"/>
    <s v="P079"/>
    <x v="11"/>
    <x v="1"/>
    <n v="7"/>
    <n v="0.15"/>
    <n v="220132.15"/>
    <x v="88"/>
    <s v="SME"/>
    <x v="1"/>
    <n v="58560"/>
    <n v="-189787.85"/>
    <x v="0"/>
    <s v="No"/>
    <s v="Standard"/>
    <s v="Not Found"/>
    <s v="Standard"/>
    <x v="48"/>
    <n v="18500989"/>
  </r>
  <r>
    <s v="O01879"/>
    <s v="2025-01-17"/>
    <s v="C150"/>
    <s v="P023"/>
    <x v="13"/>
    <x v="0"/>
    <n v="1"/>
    <n v="0.2"/>
    <n v="114437.6"/>
    <x v="68"/>
    <s v="SME"/>
    <x v="0"/>
    <n v="10664"/>
    <n v="103773.6"/>
    <x v="6"/>
    <s v="No"/>
    <s v="Pickup"/>
    <s v="Not Found"/>
    <s v="Standard"/>
    <x v="18"/>
    <n v="5886694"/>
  </r>
  <r>
    <s v="O01880"/>
    <s v="2025-11-29"/>
    <s v="C183"/>
    <s v="P023"/>
    <x v="0"/>
    <x v="1"/>
    <n v="2"/>
    <n v="0.2"/>
    <n v="198904"/>
    <x v="60"/>
    <s v="Consumer"/>
    <x v="0"/>
    <n v="10664"/>
    <n v="177576"/>
    <x v="8"/>
    <s v="No"/>
    <s v="Express"/>
    <s v="Not Found"/>
    <s v="Standard"/>
    <x v="18"/>
    <n v="11852878"/>
  </r>
  <r>
    <s v="O01881"/>
    <s v="2025-09-16"/>
    <s v="C226"/>
    <s v="P052"/>
    <x v="18"/>
    <x v="0"/>
    <n v="10"/>
    <n v="0"/>
    <n v="1473730"/>
    <x v="141"/>
    <s v="Corporate"/>
    <x v="2"/>
    <n v="15200"/>
    <n v="1321730"/>
    <x v="2"/>
    <s v="No"/>
    <s v="Express"/>
    <s v="Not Found"/>
    <s v="High Value"/>
    <x v="41"/>
    <n v="16246424"/>
  </r>
  <r>
    <s v="O01882"/>
    <s v="2025-08-23"/>
    <s v="C028"/>
    <s v="P056"/>
    <x v="7"/>
    <x v="1"/>
    <n v="6"/>
    <n v="0.05"/>
    <n v="471008.1"/>
    <x v="45"/>
    <s v="SME"/>
    <x v="0"/>
    <n v="48953"/>
    <n v="177290.09999999998"/>
    <x v="3"/>
    <s v="No"/>
    <s v="Express"/>
    <s v="Not Found"/>
    <s v="Standard"/>
    <x v="6"/>
    <n v="14265630"/>
  </r>
  <r>
    <s v="O01883"/>
    <s v="2025-11-26"/>
    <s v="C041"/>
    <s v="P081"/>
    <x v="7"/>
    <x v="2"/>
    <n v="4"/>
    <n v="0.2"/>
    <n v="125811.2"/>
    <x v="157"/>
    <s v="Corporate"/>
    <x v="0"/>
    <n v="67718"/>
    <n v="-145060.79999999999"/>
    <x v="8"/>
    <s v="Yes"/>
    <s v="Standard"/>
    <s v="Not Found"/>
    <s v="Standard"/>
    <x v="76"/>
    <n v="14265630"/>
  </r>
  <r>
    <s v="O01884"/>
    <s v="2025-12-19"/>
    <s v="C278"/>
    <s v="P003"/>
    <x v="5"/>
    <x v="1"/>
    <n v="2"/>
    <n v="0.15"/>
    <n v="102576.3"/>
    <x v="64"/>
    <s v="Consumer"/>
    <x v="0"/>
    <n v="44361"/>
    <n v="13854.300000000003"/>
    <x v="4"/>
    <s v="No"/>
    <s v="Express"/>
    <s v="Not Found"/>
    <s v="Standard"/>
    <x v="92"/>
    <n v="11319839"/>
  </r>
  <r>
    <s v="O01885"/>
    <s v="2025-04-11"/>
    <s v="C164"/>
    <s v="P026"/>
    <x v="17"/>
    <x v="2"/>
    <n v="7"/>
    <n v="0.05"/>
    <n v="299482.75"/>
    <x v="252"/>
    <s v="Consumer"/>
    <x v="2"/>
    <n v="7159"/>
    <n v="249369.75"/>
    <x v="1"/>
    <s v="No"/>
    <s v="Express"/>
    <s v="Not Found"/>
    <s v="Standard"/>
    <x v="11"/>
    <n v="10652665"/>
  </r>
  <r>
    <s v="O01886"/>
    <s v="2025-12-23"/>
    <s v="C297"/>
    <s v="P058"/>
    <x v="8"/>
    <x v="4"/>
    <n v="10"/>
    <n v="0.15"/>
    <n v="320764.5"/>
    <x v="112"/>
    <s v="Corporate"/>
    <x v="3"/>
    <n v="66106"/>
    <n v="-340295.5"/>
    <x v="4"/>
    <s v="No"/>
    <s v="Express"/>
    <s v="Not Found"/>
    <s v="Standard"/>
    <x v="42"/>
    <n v="19473459"/>
  </r>
  <r>
    <s v="O01887"/>
    <s v="2025-10-12"/>
    <s v="C212"/>
    <s v="P019"/>
    <x v="5"/>
    <x v="1"/>
    <n v="5"/>
    <n v="0.1"/>
    <n v="68337"/>
    <x v="263"/>
    <s v="Consumer"/>
    <x v="0"/>
    <n v="72369"/>
    <n v="-293508"/>
    <x v="11"/>
    <s v="No"/>
    <s v="Express"/>
    <s v="Not Found"/>
    <s v="Standard"/>
    <x v="0"/>
    <n v="11319839"/>
  </r>
  <r>
    <s v="O01888"/>
    <s v="2025-09-10"/>
    <s v="C300"/>
    <s v="P063"/>
    <x v="7"/>
    <x v="1"/>
    <n v="7"/>
    <n v="0.05"/>
    <n v="941480.4"/>
    <x v="126"/>
    <s v="SME"/>
    <x v="0"/>
    <n v="37464"/>
    <n v="679232.4"/>
    <x v="2"/>
    <s v="No"/>
    <s v="Standard"/>
    <s v="Not Found"/>
    <s v="Standard"/>
    <x v="66"/>
    <n v="14265630"/>
  </r>
  <r>
    <s v="O01889"/>
    <s v="2025-05-13"/>
    <s v="C137"/>
    <s v="P004"/>
    <x v="19"/>
    <x v="4"/>
    <n v="4"/>
    <n v="0"/>
    <n v="60520"/>
    <x v="175"/>
    <s v="Corporate"/>
    <x v="3"/>
    <n v="63926"/>
    <n v="-195184"/>
    <x v="0"/>
    <s v="No"/>
    <s v="Pickup"/>
    <s v="Not Found"/>
    <s v="Standard"/>
    <x v="5"/>
    <n v="19336654"/>
  </r>
  <r>
    <s v="O01890"/>
    <s v="2025-12-24"/>
    <s v="C269"/>
    <s v="P016"/>
    <x v="4"/>
    <x v="3"/>
    <n v="1"/>
    <n v="0.15"/>
    <n v="63690.5"/>
    <x v="289"/>
    <s v="Corporate"/>
    <x v="0"/>
    <n v="29153"/>
    <n v="34537.5"/>
    <x v="4"/>
    <s v="No"/>
    <s v="Pickup"/>
    <s v="Not Found"/>
    <s v="Standard"/>
    <x v="79"/>
    <n v="6291486"/>
  </r>
  <r>
    <s v="O01891"/>
    <s v="2025-07-01"/>
    <s v="C018"/>
    <s v="P064"/>
    <x v="5"/>
    <x v="4"/>
    <n v="10"/>
    <n v="0"/>
    <n v="1155430"/>
    <x v="189"/>
    <s v="Corporate"/>
    <x v="2"/>
    <n v="62348"/>
    <n v="531950"/>
    <x v="10"/>
    <s v="No"/>
    <s v="Standard"/>
    <s v="Not Found"/>
    <s v="High Value"/>
    <x v="34"/>
    <n v="11319839"/>
  </r>
  <r>
    <s v="O01892"/>
    <s v="2025-06-08"/>
    <s v="C075"/>
    <s v="P020"/>
    <x v="15"/>
    <x v="4"/>
    <n v="2"/>
    <n v="0.2"/>
    <n v="187324.79999999999"/>
    <x v="292"/>
    <s v="SME"/>
    <x v="2"/>
    <n v="35035"/>
    <n v="117254.79999999999"/>
    <x v="9"/>
    <s v="No"/>
    <s v="Standard"/>
    <s v="Not Found"/>
    <s v="Standard"/>
    <x v="91"/>
    <n v="15141830"/>
  </r>
  <r>
    <s v="O01893"/>
    <s v="2025-03-06"/>
    <s v="C132"/>
    <s v="P087"/>
    <x v="0"/>
    <x v="0"/>
    <n v="6"/>
    <n v="0.2"/>
    <n v="187017.60000000001"/>
    <x v="230"/>
    <s v="Consumer"/>
    <x v="1"/>
    <n v="26222"/>
    <n v="29685.600000000006"/>
    <x v="7"/>
    <s v="No"/>
    <s v="Pickup"/>
    <s v="Not Found"/>
    <s v="Standard"/>
    <x v="82"/>
    <n v="11852878"/>
  </r>
  <r>
    <s v="O01894"/>
    <s v="2025-08-02"/>
    <s v="C257"/>
    <s v="P098"/>
    <x v="3"/>
    <x v="3"/>
    <n v="9"/>
    <n v="0.15"/>
    <n v="542935.80000000005"/>
    <x v="125"/>
    <s v="Consumer"/>
    <x v="3"/>
    <n v="77841"/>
    <n v="-157633.19999999995"/>
    <x v="3"/>
    <s v="No"/>
    <s v="Express"/>
    <s v="Not Found"/>
    <s v="Standard"/>
    <x v="53"/>
    <n v="19619177"/>
  </r>
  <r>
    <s v="O01895"/>
    <s v="2025-10-11"/>
    <s v="C026"/>
    <s v="P035"/>
    <x v="7"/>
    <x v="2"/>
    <n v="7"/>
    <n v="0.05"/>
    <n v="500545.5"/>
    <x v="86"/>
    <s v="SME"/>
    <x v="0"/>
    <n v="31758"/>
    <n v="278239.5"/>
    <x v="11"/>
    <s v="No"/>
    <s v="Express"/>
    <s v="Not Found"/>
    <s v="Standard"/>
    <x v="47"/>
    <n v="14265630"/>
  </r>
  <r>
    <s v="O01896"/>
    <s v="2025-09-29"/>
    <s v="C170"/>
    <s v="P024"/>
    <x v="18"/>
    <x v="1"/>
    <n v="5"/>
    <n v="0.05"/>
    <n v="668448.5"/>
    <x v="83"/>
    <s v="SME"/>
    <x v="3"/>
    <n v="20831"/>
    <n v="564293.5"/>
    <x v="2"/>
    <s v="No"/>
    <s v="Pickup"/>
    <s v="Not Found"/>
    <s v="Standard"/>
    <x v="16"/>
    <n v="16246424"/>
  </r>
  <r>
    <s v="O01897"/>
    <s v="2025-11-15"/>
    <s v="C104"/>
    <s v="P095"/>
    <x v="14"/>
    <x v="2"/>
    <n v="4"/>
    <n v="0"/>
    <n v="65932"/>
    <x v="268"/>
    <s v="Consumer"/>
    <x v="2"/>
    <n v="70588"/>
    <n v="-216420"/>
    <x v="8"/>
    <s v="No"/>
    <s v="Express"/>
    <s v="Not Found"/>
    <s v="Standard"/>
    <x v="57"/>
    <n v="16839910"/>
  </r>
  <r>
    <s v="O01898"/>
    <s v="2025-05-23"/>
    <s v="C245"/>
    <s v="P010"/>
    <x v="13"/>
    <x v="0"/>
    <n v="2"/>
    <n v="0.05"/>
    <n v="46044.6"/>
    <x v="22"/>
    <s v="Corporate"/>
    <x v="1"/>
    <n v="13676"/>
    <n v="18692.599999999999"/>
    <x v="0"/>
    <s v="No"/>
    <s v="Express"/>
    <s v="Not Found"/>
    <s v="Standard"/>
    <x v="88"/>
    <n v="5886694"/>
  </r>
  <r>
    <s v="O01899"/>
    <s v="2025-06-06"/>
    <s v="C191"/>
    <s v="P096"/>
    <x v="8"/>
    <x v="1"/>
    <n v="1"/>
    <n v="0.05"/>
    <n v="94606.7"/>
    <x v="21"/>
    <s v="SME"/>
    <x v="1"/>
    <n v="12227"/>
    <n v="82379.7"/>
    <x v="9"/>
    <s v="No"/>
    <s v="Express"/>
    <s v="Not Found"/>
    <s v="Standard"/>
    <x v="46"/>
    <n v="19473459"/>
  </r>
  <r>
    <s v="O01900"/>
    <s v="2025-02-04"/>
    <s v="C146"/>
    <s v="P014"/>
    <x v="3"/>
    <x v="2"/>
    <n v="3"/>
    <n v="0.15"/>
    <n v="62765.7"/>
    <x v="47"/>
    <s v="Consumer"/>
    <x v="2"/>
    <n v="51783"/>
    <n v="-92583.3"/>
    <x v="5"/>
    <s v="No"/>
    <s v="Pickup"/>
    <s v="Not Found"/>
    <s v="Standard"/>
    <x v="80"/>
    <n v="19619177"/>
  </r>
  <r>
    <s v="O01901"/>
    <s v="2025-07-18"/>
    <s v="C131"/>
    <s v="P072"/>
    <x v="13"/>
    <x v="1"/>
    <n v="10"/>
    <n v="0"/>
    <n v="387920"/>
    <x v="57"/>
    <s v="SME"/>
    <x v="1"/>
    <n v="37361"/>
    <n v="14310"/>
    <x v="10"/>
    <s v="No"/>
    <s v="Pickup"/>
    <s v="Not Found"/>
    <s v="Standard"/>
    <x v="89"/>
    <n v="5886694"/>
  </r>
  <r>
    <s v="O01902"/>
    <s v="2025-09-16"/>
    <s v="C251"/>
    <s v="P078"/>
    <x v="16"/>
    <x v="4"/>
    <n v="5"/>
    <n v="0.1"/>
    <n v="568507.5"/>
    <x v="33"/>
    <s v="Consumer"/>
    <x v="0"/>
    <n v="53072"/>
    <n v="303147.5"/>
    <x v="2"/>
    <s v="No"/>
    <s v="Standard"/>
    <s v="Not Found"/>
    <s v="Standard"/>
    <x v="69"/>
    <n v="19562258"/>
  </r>
  <r>
    <s v="O01903"/>
    <s v="2025-07-28"/>
    <s v="C028"/>
    <s v="P093"/>
    <x v="3"/>
    <x v="1"/>
    <n v="2"/>
    <n v="0.05"/>
    <n v="177807.7"/>
    <x v="45"/>
    <s v="SME"/>
    <x v="3"/>
    <n v="27558"/>
    <n v="122691.70000000001"/>
    <x v="10"/>
    <s v="No"/>
    <s v="Standard"/>
    <s v="Not Found"/>
    <s v="Standard"/>
    <x v="40"/>
    <n v="19619177"/>
  </r>
  <r>
    <s v="O01904"/>
    <s v="2025-01-26"/>
    <s v="C023"/>
    <s v="P025"/>
    <x v="5"/>
    <x v="4"/>
    <n v="7"/>
    <n v="0.05"/>
    <n v="83264.649999999994"/>
    <x v="5"/>
    <s v="Consumer"/>
    <x v="2"/>
    <n v="41409"/>
    <n v="-206598.35"/>
    <x v="6"/>
    <s v="No"/>
    <s v="Express"/>
    <s v="Not Found"/>
    <s v="Standard"/>
    <x v="61"/>
    <n v="11319839"/>
  </r>
  <r>
    <s v="O01905"/>
    <s v="2025-11-23"/>
    <s v="C112"/>
    <s v="P012"/>
    <x v="9"/>
    <x v="3"/>
    <n v="5"/>
    <n v="0.2"/>
    <n v="154136"/>
    <x v="155"/>
    <s v="Corporate"/>
    <x v="2"/>
    <n v="48408"/>
    <n v="-87904"/>
    <x v="8"/>
    <s v="No"/>
    <s v="Standard"/>
    <s v="Not Found"/>
    <s v="Standard"/>
    <x v="78"/>
    <n v="7254801"/>
  </r>
  <r>
    <s v="O01906"/>
    <s v="2025-06-19"/>
    <s v="C034"/>
    <s v="P083"/>
    <x v="19"/>
    <x v="4"/>
    <n v="9"/>
    <n v="0.05"/>
    <n v="1068852.6000000001"/>
    <x v="78"/>
    <s v="Corporate"/>
    <x v="3"/>
    <n v="73889"/>
    <n v="403851.60000000009"/>
    <x v="9"/>
    <s v="No"/>
    <s v="Express"/>
    <s v="Not Found"/>
    <s v="High Value"/>
    <x v="58"/>
    <n v="19336654"/>
  </r>
  <r>
    <s v="O01907"/>
    <s v="2025-06-30"/>
    <s v="C065"/>
    <s v="P030"/>
    <x v="16"/>
    <x v="4"/>
    <n v="1"/>
    <n v="0"/>
    <n v="43718"/>
    <x v="130"/>
    <s v="Corporate"/>
    <x v="3"/>
    <n v="28523"/>
    <n v="15195"/>
    <x v="9"/>
    <s v="No"/>
    <s v="Pickup"/>
    <s v="Not Found"/>
    <s v="Standard"/>
    <x v="12"/>
    <n v="19562258"/>
  </r>
  <r>
    <s v="O01908"/>
    <s v="2025-10-13"/>
    <s v="C002"/>
    <s v="P077"/>
    <x v="11"/>
    <x v="0"/>
    <n v="9"/>
    <n v="0"/>
    <n v="184356"/>
    <x v="291"/>
    <s v="Consumer"/>
    <x v="3"/>
    <n v="9813"/>
    <n v="96039"/>
    <x v="11"/>
    <s v="No"/>
    <s v="Pickup"/>
    <s v="Not Found"/>
    <s v="Standard"/>
    <x v="98"/>
    <n v="18500989"/>
  </r>
  <r>
    <s v="O01909"/>
    <s v="2025-02-28"/>
    <s v="C237"/>
    <s v="P088"/>
    <x v="18"/>
    <x v="1"/>
    <n v="8"/>
    <n v="0.1"/>
    <n v="676915.19999999995"/>
    <x v="24"/>
    <s v="Consumer"/>
    <x v="0"/>
    <n v="75432"/>
    <n v="73459.199999999953"/>
    <x v="5"/>
    <s v="No"/>
    <s v="Standard"/>
    <s v="Not Found"/>
    <s v="Standard"/>
    <x v="43"/>
    <n v="16246424"/>
  </r>
  <r>
    <s v="O01910"/>
    <s v="2025-07-21"/>
    <s v="C187"/>
    <s v="P063"/>
    <x v="3"/>
    <x v="4"/>
    <n v="8"/>
    <n v="0.1"/>
    <n v="571053.6"/>
    <x v="104"/>
    <s v="Corporate"/>
    <x v="0"/>
    <n v="37464"/>
    <n v="271341.59999999998"/>
    <x v="10"/>
    <s v="No"/>
    <s v="Standard"/>
    <s v="Not Found"/>
    <s v="Standard"/>
    <x v="66"/>
    <n v="19619177"/>
  </r>
  <r>
    <s v="O01911"/>
    <s v="2025-05-30"/>
    <s v="C171"/>
    <s v="P033"/>
    <x v="19"/>
    <x v="1"/>
    <n v="1"/>
    <n v="0.15"/>
    <n v="118315.75"/>
    <x v="294"/>
    <s v="SME"/>
    <x v="0"/>
    <n v="47272"/>
    <n v="71043.75"/>
    <x v="0"/>
    <s v="Yes"/>
    <s v="Express"/>
    <s v="Not Found"/>
    <s v="Standard"/>
    <x v="37"/>
    <n v="19336654"/>
  </r>
  <r>
    <s v="O01912"/>
    <s v="2025-02-22"/>
    <s v="C144"/>
    <s v="P080"/>
    <x v="3"/>
    <x v="4"/>
    <n v="2"/>
    <n v="0.2"/>
    <n v="109337.60000000001"/>
    <x v="274"/>
    <s v="Corporate"/>
    <x v="2"/>
    <n v="32671"/>
    <n v="43995.600000000006"/>
    <x v="5"/>
    <s v="No"/>
    <s v="Pickup"/>
    <s v="Not Found"/>
    <s v="Standard"/>
    <x v="26"/>
    <n v="19619177"/>
  </r>
  <r>
    <s v="O01913"/>
    <s v="2025-06-16"/>
    <s v="C242"/>
    <s v="P034"/>
    <x v="2"/>
    <x v="4"/>
    <n v="4"/>
    <n v="0.15"/>
    <n v="434564.2"/>
    <x v="234"/>
    <s v="Consumer"/>
    <x v="0"/>
    <n v="18655"/>
    <n v="359944.2"/>
    <x v="9"/>
    <s v="No"/>
    <s v="Standard"/>
    <s v="Not Found"/>
    <s v="Standard"/>
    <x v="3"/>
    <n v="7094914"/>
  </r>
  <r>
    <s v="O01914"/>
    <s v="2025-02-03"/>
    <s v="C110"/>
    <s v="P009"/>
    <x v="1"/>
    <x v="2"/>
    <n v="2"/>
    <n v="0.05"/>
    <n v="259796.5"/>
    <x v="41"/>
    <s v="Consumer"/>
    <x v="1"/>
    <n v="8587"/>
    <n v="242622.5"/>
    <x v="5"/>
    <s v="No"/>
    <s v="Standard"/>
    <s v="Not Found"/>
    <s v="Standard"/>
    <x v="33"/>
    <n v="11347243"/>
  </r>
  <r>
    <s v="O01915"/>
    <s v="2025-07-28"/>
    <s v="C055"/>
    <s v="P088"/>
    <x v="19"/>
    <x v="3"/>
    <n v="3"/>
    <n v="0.2"/>
    <n v="348715.2"/>
    <x v="161"/>
    <s v="Corporate"/>
    <x v="0"/>
    <n v="75432"/>
    <n v="122419.20000000001"/>
    <x v="10"/>
    <s v="No"/>
    <s v="Express"/>
    <s v="Not Found"/>
    <s v="Standard"/>
    <x v="43"/>
    <n v="19336654"/>
  </r>
  <r>
    <s v="O01916"/>
    <s v="2025-01-05"/>
    <s v="C223"/>
    <s v="P018"/>
    <x v="10"/>
    <x v="4"/>
    <n v="7"/>
    <n v="0.05"/>
    <n v="594323.80000000005"/>
    <x v="276"/>
    <s v="SME"/>
    <x v="0"/>
    <n v="74501"/>
    <n v="72816.800000000047"/>
    <x v="6"/>
    <s v="No"/>
    <s v="Standard"/>
    <s v="Not Found"/>
    <s v="Standard"/>
    <x v="96"/>
    <n v="8592536"/>
  </r>
  <r>
    <s v="O01917"/>
    <s v="2025-07-31"/>
    <s v="C152"/>
    <s v="P089"/>
    <x v="2"/>
    <x v="0"/>
    <n v="1"/>
    <n v="0.2"/>
    <n v="113064.8"/>
    <x v="206"/>
    <s v="SME"/>
    <x v="0"/>
    <n v="55764"/>
    <n v="57300.800000000003"/>
    <x v="10"/>
    <s v="No"/>
    <s v="Standard"/>
    <s v="Not Found"/>
    <s v="Standard"/>
    <x v="27"/>
    <n v="7094914"/>
  </r>
  <r>
    <s v="O01918"/>
    <s v="2025-09-06"/>
    <s v="C297"/>
    <s v="P073"/>
    <x v="2"/>
    <x v="4"/>
    <n v="5"/>
    <n v="0.2"/>
    <n v="371248"/>
    <x v="112"/>
    <s v="Corporate"/>
    <x v="0"/>
    <n v="48520"/>
    <n v="128648"/>
    <x v="2"/>
    <s v="No"/>
    <s v="Pickup"/>
    <s v="Not Found"/>
    <s v="Standard"/>
    <x v="99"/>
    <n v="7094914"/>
  </r>
  <r>
    <s v="O01919"/>
    <s v="2025-01-30"/>
    <s v="C282"/>
    <s v="P085"/>
    <x v="7"/>
    <x v="1"/>
    <n v="7"/>
    <n v="0.1"/>
    <n v="165998.70000000001"/>
    <x v="185"/>
    <s v="SME"/>
    <x v="3"/>
    <n v="7566"/>
    <n v="113036.70000000001"/>
    <x v="6"/>
    <s v="No"/>
    <s v="Express"/>
    <s v="Not Found"/>
    <s v="Standard"/>
    <x v="71"/>
    <n v="14265630"/>
  </r>
  <r>
    <s v="O01920"/>
    <s v="2025-09-24"/>
    <s v="C112"/>
    <s v="P057"/>
    <x v="9"/>
    <x v="1"/>
    <n v="6"/>
    <n v="0.15"/>
    <n v="742585.5"/>
    <x v="155"/>
    <s v="Corporate"/>
    <x v="3"/>
    <n v="18283"/>
    <n v="632887.5"/>
    <x v="2"/>
    <s v="No"/>
    <s v="Express"/>
    <s v="Not Found"/>
    <s v="Standard"/>
    <x v="63"/>
    <n v="7254801"/>
  </r>
  <r>
    <s v="O01921"/>
    <s v="2025-08-26"/>
    <s v="C006"/>
    <s v="P024"/>
    <x v="17"/>
    <x v="3"/>
    <n v="5"/>
    <n v="0.1"/>
    <n v="70222.5"/>
    <x v="269"/>
    <s v="Corporate"/>
    <x v="3"/>
    <n v="20831"/>
    <n v="-33932.5"/>
    <x v="3"/>
    <s v="No"/>
    <s v="Express"/>
    <s v="Not Found"/>
    <s v="Standard"/>
    <x v="16"/>
    <n v="10652665"/>
  </r>
  <r>
    <s v="O01922"/>
    <s v="2025-05-10"/>
    <s v="C160"/>
    <s v="P086"/>
    <x v="11"/>
    <x v="1"/>
    <n v="9"/>
    <n v="0.1"/>
    <n v="140688.9"/>
    <x v="223"/>
    <s v="Corporate"/>
    <x v="1"/>
    <n v="41456"/>
    <n v="-232415.1"/>
    <x v="0"/>
    <s v="No"/>
    <s v="Standard"/>
    <s v="Not Found"/>
    <s v="Standard"/>
    <x v="44"/>
    <n v="18500989"/>
  </r>
  <r>
    <s v="O01923"/>
    <s v="2025-09-30"/>
    <s v="C163"/>
    <s v="P004"/>
    <x v="19"/>
    <x v="2"/>
    <n v="9"/>
    <n v="0.2"/>
    <n v="403531.2"/>
    <x v="3"/>
    <s v="Corporate"/>
    <x v="3"/>
    <n v="63926"/>
    <n v="-171802.8"/>
    <x v="2"/>
    <s v="No"/>
    <s v="Pickup"/>
    <s v="Not Found"/>
    <s v="Standard"/>
    <x v="5"/>
    <n v="19336654"/>
  </r>
  <r>
    <s v="O01924"/>
    <s v="2025-07-12"/>
    <s v="C181"/>
    <s v="P068"/>
    <x v="14"/>
    <x v="1"/>
    <n v="5"/>
    <n v="0.2"/>
    <n v="236028"/>
    <x v="219"/>
    <s v="Consumer"/>
    <x v="0"/>
    <n v="34907"/>
    <n v="61493"/>
    <x v="10"/>
    <s v="No"/>
    <s v="Pickup"/>
    <s v="Not Found"/>
    <s v="Standard"/>
    <x v="19"/>
    <n v="16839910"/>
  </r>
  <r>
    <s v="O01925"/>
    <s v="2025-11-15"/>
    <s v="C284"/>
    <s v="P067"/>
    <x v="1"/>
    <x v="0"/>
    <n v="8"/>
    <n v="0.15"/>
    <n v="513250.4"/>
    <x v="61"/>
    <s v="SME"/>
    <x v="0"/>
    <n v="47434"/>
    <n v="133778.40000000002"/>
    <x v="8"/>
    <s v="No"/>
    <s v="Express"/>
    <s v="Not Found"/>
    <s v="Standard"/>
    <x v="22"/>
    <n v="11347243"/>
  </r>
  <r>
    <s v="O01926"/>
    <s v="2025-09-15"/>
    <s v="C022"/>
    <s v="P037"/>
    <x v="12"/>
    <x v="1"/>
    <n v="3"/>
    <n v="0"/>
    <n v="322725"/>
    <x v="131"/>
    <s v="Consumer"/>
    <x v="0"/>
    <n v="31369"/>
    <n v="228618"/>
    <x v="2"/>
    <s v="No"/>
    <s v="Express"/>
    <s v="Not Found"/>
    <s v="Standard"/>
    <x v="72"/>
    <n v="8698154"/>
  </r>
  <r>
    <s v="O01927"/>
    <s v="2025-11-04"/>
    <s v="C207"/>
    <s v="P057"/>
    <x v="0"/>
    <x v="4"/>
    <n v="7"/>
    <n v="0.05"/>
    <n v="410451.3"/>
    <x v="142"/>
    <s v="SME"/>
    <x v="3"/>
    <n v="18283"/>
    <n v="282470.3"/>
    <x v="8"/>
    <s v="No"/>
    <s v="Standard"/>
    <s v="Not Found"/>
    <s v="Standard"/>
    <x v="63"/>
    <n v="11852878"/>
  </r>
  <r>
    <s v="O01928"/>
    <s v="2025-04-23"/>
    <s v="C130"/>
    <s v="P074"/>
    <x v="1"/>
    <x v="2"/>
    <n v="4"/>
    <n v="0"/>
    <n v="506064"/>
    <x v="208"/>
    <s v="Consumer"/>
    <x v="3"/>
    <n v="39205"/>
    <n v="349244"/>
    <x v="1"/>
    <s v="No"/>
    <s v="Express"/>
    <s v="Not Found"/>
    <s v="Standard"/>
    <x v="56"/>
    <n v="11347243"/>
  </r>
  <r>
    <s v="O01929"/>
    <s v="2025-07-22"/>
    <s v="C187"/>
    <s v="P081"/>
    <x v="8"/>
    <x v="0"/>
    <n v="1"/>
    <n v="0.1"/>
    <n v="59025.599999999999"/>
    <x v="104"/>
    <s v="Corporate"/>
    <x v="0"/>
    <n v="67718"/>
    <n v="-8692.4000000000015"/>
    <x v="10"/>
    <s v="No"/>
    <s v="Express"/>
    <s v="Not Found"/>
    <s v="Standard"/>
    <x v="76"/>
    <n v="19473459"/>
  </r>
  <r>
    <s v="O01930"/>
    <s v="2025-09-09"/>
    <s v="C006"/>
    <s v="P079"/>
    <x v="1"/>
    <x v="1"/>
    <n v="8"/>
    <n v="0.15"/>
    <n v="1005896.8"/>
    <x v="269"/>
    <s v="Corporate"/>
    <x v="1"/>
    <n v="58560"/>
    <n v="537416.80000000005"/>
    <x v="2"/>
    <s v="No"/>
    <s v="Standard"/>
    <s v="Not Found"/>
    <s v="High Value"/>
    <x v="48"/>
    <n v="11347243"/>
  </r>
  <r>
    <s v="O01931"/>
    <s v="2025-10-24"/>
    <s v="C297"/>
    <s v="P032"/>
    <x v="12"/>
    <x v="4"/>
    <n v="3"/>
    <n v="0"/>
    <n v="153327"/>
    <x v="112"/>
    <s v="Corporate"/>
    <x v="2"/>
    <n v="65463"/>
    <n v="-43062"/>
    <x v="11"/>
    <s v="No"/>
    <s v="Pickup"/>
    <s v="Not Found"/>
    <s v="Standard"/>
    <x v="15"/>
    <n v="8698154"/>
  </r>
  <r>
    <s v="O01932"/>
    <s v="2025-05-15"/>
    <s v="C244"/>
    <s v="P070"/>
    <x v="12"/>
    <x v="0"/>
    <n v="9"/>
    <n v="0.1"/>
    <n v="775315.8"/>
    <x v="261"/>
    <s v="Corporate"/>
    <x v="1"/>
    <n v="66631"/>
    <n v="175636.80000000005"/>
    <x v="0"/>
    <s v="No"/>
    <s v="Standard"/>
    <s v="Not Found"/>
    <s v="Standard"/>
    <x v="20"/>
    <n v="8698154"/>
  </r>
  <r>
    <s v="O01933"/>
    <s v="2025-08-10"/>
    <s v="C183"/>
    <s v="P029"/>
    <x v="15"/>
    <x v="0"/>
    <n v="3"/>
    <n v="0.15"/>
    <n v="337591.95"/>
    <x v="60"/>
    <s v="Consumer"/>
    <x v="1"/>
    <n v="36044"/>
    <n v="229459.95"/>
    <x v="3"/>
    <s v="No"/>
    <s v="Express"/>
    <s v="Not Found"/>
    <s v="Standard"/>
    <x v="68"/>
    <n v="15141830"/>
  </r>
  <r>
    <s v="O01934"/>
    <s v="2025-12-27"/>
    <s v="C189"/>
    <s v="P016"/>
    <x v="2"/>
    <x v="1"/>
    <n v="3"/>
    <n v="0.1"/>
    <n v="178931.7"/>
    <x v="221"/>
    <s v="SME"/>
    <x v="0"/>
    <n v="29153"/>
    <n v="91472.700000000012"/>
    <x v="4"/>
    <s v="No"/>
    <s v="Standard"/>
    <s v="Not Found"/>
    <s v="Standard"/>
    <x v="79"/>
    <n v="7094914"/>
  </r>
  <r>
    <s v="O01935"/>
    <s v="2025-03-28"/>
    <s v="C111"/>
    <s v="P086"/>
    <x v="13"/>
    <x v="4"/>
    <n v="7"/>
    <n v="0.15"/>
    <n v="455549.85"/>
    <x v="90"/>
    <s v="Corporate"/>
    <x v="1"/>
    <n v="41456"/>
    <n v="165357.84999999998"/>
    <x v="7"/>
    <s v="No"/>
    <s v="Standard"/>
    <s v="Not Found"/>
    <s v="Standard"/>
    <x v="44"/>
    <n v="5886694"/>
  </r>
  <r>
    <s v="O01936"/>
    <s v="2025-05-15"/>
    <s v="C014"/>
    <s v="P095"/>
    <x v="5"/>
    <x v="4"/>
    <n v="3"/>
    <n v="0.15"/>
    <n v="302200.5"/>
    <x v="166"/>
    <s v="SME"/>
    <x v="2"/>
    <n v="70588"/>
    <n v="90436.5"/>
    <x v="0"/>
    <s v="No"/>
    <s v="Pickup"/>
    <s v="Not Found"/>
    <s v="Standard"/>
    <x v="57"/>
    <n v="11319839"/>
  </r>
  <r>
    <s v="O01937"/>
    <s v="2025-09-28"/>
    <s v="C046"/>
    <s v="P061"/>
    <x v="2"/>
    <x v="4"/>
    <n v="5"/>
    <n v="0.1"/>
    <n v="641938.5"/>
    <x v="215"/>
    <s v="Corporate"/>
    <x v="3"/>
    <n v="26900"/>
    <n v="507438.5"/>
    <x v="2"/>
    <s v="No"/>
    <s v="Express"/>
    <s v="Not Found"/>
    <s v="Standard"/>
    <x v="59"/>
    <n v="7094914"/>
  </r>
  <r>
    <s v="O01938"/>
    <s v="2025-06-21"/>
    <s v="C113"/>
    <s v="P007"/>
    <x v="19"/>
    <x v="0"/>
    <n v="1"/>
    <n v="0.15"/>
    <n v="62897.45"/>
    <x v="92"/>
    <s v="Consumer"/>
    <x v="2"/>
    <n v="6817"/>
    <n v="56080.45"/>
    <x v="9"/>
    <s v="No"/>
    <s v="Express"/>
    <s v="Not Found"/>
    <s v="Standard"/>
    <x v="30"/>
    <n v="19336654"/>
  </r>
  <r>
    <s v="O01939"/>
    <s v="2025-11-17"/>
    <s v="C009"/>
    <s v="P097"/>
    <x v="5"/>
    <x v="4"/>
    <n v="8"/>
    <n v="0.1"/>
    <n v="588276"/>
    <x v="290"/>
    <s v="Consumer"/>
    <x v="1"/>
    <n v="67500"/>
    <n v="48276"/>
    <x v="8"/>
    <s v="No"/>
    <s v="Pickup"/>
    <s v="Not Found"/>
    <s v="Standard"/>
    <x v="84"/>
    <n v="11319839"/>
  </r>
  <r>
    <s v="O01940"/>
    <s v="2025-12-09"/>
    <s v="C145"/>
    <s v="P022"/>
    <x v="14"/>
    <x v="0"/>
    <n v="5"/>
    <n v="0.15"/>
    <n v="359465"/>
    <x v="109"/>
    <s v="SME"/>
    <x v="3"/>
    <n v="76942"/>
    <n v="-25245"/>
    <x v="4"/>
    <s v="No"/>
    <s v="Standard"/>
    <s v="Not Found"/>
    <s v="Standard"/>
    <x v="13"/>
    <n v="16839910"/>
  </r>
  <r>
    <s v="O01941"/>
    <s v="2025-09-27"/>
    <s v="C084"/>
    <s v="P055"/>
    <x v="4"/>
    <x v="3"/>
    <n v="9"/>
    <n v="0.1"/>
    <n v="356537.7"/>
    <x v="222"/>
    <s v="Corporate"/>
    <x v="0"/>
    <n v="62257"/>
    <n v="-203775.3"/>
    <x v="2"/>
    <s v="No"/>
    <s v="Pickup"/>
    <s v="Not Found"/>
    <s v="Standard"/>
    <x v="31"/>
    <n v="6291486"/>
  </r>
  <r>
    <s v="O01942"/>
    <s v="2025-03-27"/>
    <s v="C022"/>
    <s v="P056"/>
    <x v="0"/>
    <x v="0"/>
    <n v="5"/>
    <n v="0.05"/>
    <n v="703432.25"/>
    <x v="131"/>
    <s v="Consumer"/>
    <x v="0"/>
    <n v="48953"/>
    <n v="458667.25"/>
    <x v="7"/>
    <s v="No"/>
    <s v="Standard"/>
    <s v="Not Found"/>
    <s v="Standard"/>
    <x v="6"/>
    <n v="11852878"/>
  </r>
  <r>
    <s v="O01943"/>
    <s v="2025-12-30"/>
    <s v="C126"/>
    <s v="P019"/>
    <x v="9"/>
    <x v="0"/>
    <n v="2"/>
    <n v="0.05"/>
    <n v="106173.9"/>
    <x v="121"/>
    <s v="SME"/>
    <x v="0"/>
    <n v="72369"/>
    <n v="-38564.100000000006"/>
    <x v="4"/>
    <s v="Yes"/>
    <s v="Standard"/>
    <s v="Not Found"/>
    <s v="Standard"/>
    <x v="0"/>
    <n v="7254801"/>
  </r>
  <r>
    <s v="O01944"/>
    <s v="2025-01-19"/>
    <s v="C129"/>
    <s v="P023"/>
    <x v="16"/>
    <x v="4"/>
    <n v="8"/>
    <n v="0.05"/>
    <n v="696942.8"/>
    <x v="97"/>
    <s v="Corporate"/>
    <x v="0"/>
    <n v="10664"/>
    <n v="611630.80000000005"/>
    <x v="6"/>
    <s v="No"/>
    <s v="Pickup"/>
    <s v="Not Found"/>
    <s v="Standard"/>
    <x v="18"/>
    <n v="19562258"/>
  </r>
  <r>
    <s v="O01945"/>
    <s v="2025-03-31"/>
    <s v="C017"/>
    <s v="P076"/>
    <x v="13"/>
    <x v="3"/>
    <n v="5"/>
    <n v="0.15"/>
    <n v="391284.75"/>
    <x v="65"/>
    <s v="SME"/>
    <x v="2"/>
    <n v="26666"/>
    <n v="257954.75"/>
    <x v="7"/>
    <s v="Yes"/>
    <s v="Express"/>
    <s v="Not Found"/>
    <s v="Standard"/>
    <x v="25"/>
    <n v="5886694"/>
  </r>
  <r>
    <s v="O01946"/>
    <s v="2025-01-07"/>
    <s v="C239"/>
    <s v="P052"/>
    <x v="18"/>
    <x v="0"/>
    <n v="4"/>
    <n v="0.2"/>
    <n v="376691.20000000001"/>
    <x v="119"/>
    <s v="Corporate"/>
    <x v="2"/>
    <n v="15200"/>
    <n v="315891.20000000001"/>
    <x v="6"/>
    <s v="No"/>
    <s v="Pickup"/>
    <s v="Not Found"/>
    <s v="Standard"/>
    <x v="41"/>
    <n v="16246424"/>
  </r>
  <r>
    <s v="O01947"/>
    <s v="2025-07-04"/>
    <s v="C022"/>
    <s v="P089"/>
    <x v="15"/>
    <x v="2"/>
    <n v="10"/>
    <n v="0.05"/>
    <n v="629907"/>
    <x v="131"/>
    <s v="Consumer"/>
    <x v="0"/>
    <n v="55764"/>
    <n v="72267"/>
    <x v="10"/>
    <s v="No"/>
    <s v="Standard"/>
    <s v="Not Found"/>
    <s v="Standard"/>
    <x v="27"/>
    <n v="15141830"/>
  </r>
  <r>
    <s v="O01948"/>
    <s v="2025-10-03"/>
    <s v="C265"/>
    <s v="P068"/>
    <x v="12"/>
    <x v="3"/>
    <n v="8"/>
    <n v="0.05"/>
    <n v="763116"/>
    <x v="115"/>
    <s v="SME"/>
    <x v="0"/>
    <n v="34907"/>
    <n v="483860"/>
    <x v="11"/>
    <s v="Yes"/>
    <s v="Pickup"/>
    <s v="Not Found"/>
    <s v="Standard"/>
    <x v="19"/>
    <n v="8698154"/>
  </r>
  <r>
    <s v="O01949"/>
    <s v="2025-08-09"/>
    <s v="C124"/>
    <s v="P090"/>
    <x v="8"/>
    <x v="4"/>
    <n v="6"/>
    <n v="0.15"/>
    <n v="146594.4"/>
    <x v="243"/>
    <s v="SME"/>
    <x v="1"/>
    <n v="24518"/>
    <n v="-513.60000000000582"/>
    <x v="3"/>
    <s v="No"/>
    <s v="Express"/>
    <s v="Not Found"/>
    <s v="Standard"/>
    <x v="4"/>
    <n v="19473459"/>
  </r>
  <r>
    <s v="O01950"/>
    <s v="2025-05-25"/>
    <s v="C283"/>
    <s v="P063"/>
    <x v="18"/>
    <x v="4"/>
    <n v="6"/>
    <n v="0.05"/>
    <n v="416595.9"/>
    <x v="6"/>
    <s v="Corporate"/>
    <x v="0"/>
    <n v="37464"/>
    <n v="191811.90000000002"/>
    <x v="0"/>
    <s v="No"/>
    <s v="Express"/>
    <s v="Not Found"/>
    <s v="Standard"/>
    <x v="66"/>
    <n v="16246424"/>
  </r>
  <r>
    <s v="O01951"/>
    <s v="2025-12-04"/>
    <s v="C241"/>
    <s v="P064"/>
    <x v="9"/>
    <x v="3"/>
    <n v="9"/>
    <n v="0.15"/>
    <n v="983132.1"/>
    <x v="285"/>
    <s v="Consumer"/>
    <x v="2"/>
    <n v="62348"/>
    <n v="422000.1"/>
    <x v="4"/>
    <s v="Yes"/>
    <s v="Express"/>
    <s v="Not Found"/>
    <s v="Standard"/>
    <x v="34"/>
    <n v="7254801"/>
  </r>
  <r>
    <s v="O01952"/>
    <s v="2025-03-07"/>
    <s v="C156"/>
    <s v="P005"/>
    <x v="5"/>
    <x v="4"/>
    <n v="8"/>
    <n v="0.15"/>
    <n v="514216"/>
    <x v="27"/>
    <s v="Consumer"/>
    <x v="0"/>
    <n v="3310"/>
    <n v="487736"/>
    <x v="7"/>
    <s v="Yes"/>
    <s v="Pickup"/>
    <s v="Not Found"/>
    <s v="Standard"/>
    <x v="77"/>
    <n v="11319839"/>
  </r>
  <r>
    <s v="O01953"/>
    <s v="2025-05-26"/>
    <s v="C030"/>
    <s v="P025"/>
    <x v="17"/>
    <x v="0"/>
    <n v="3"/>
    <n v="0.05"/>
    <n v="282232.65000000002"/>
    <x v="59"/>
    <s v="SME"/>
    <x v="2"/>
    <n v="41409"/>
    <n v="158005.65000000002"/>
    <x v="0"/>
    <s v="No"/>
    <s v="Express"/>
    <s v="Not Found"/>
    <s v="Standard"/>
    <x v="61"/>
    <n v="10652665"/>
  </r>
  <r>
    <s v="O01954"/>
    <s v="2025-01-05"/>
    <s v="C142"/>
    <s v="P066"/>
    <x v="3"/>
    <x v="2"/>
    <n v="3"/>
    <n v="0.05"/>
    <n v="305058.3"/>
    <x v="108"/>
    <s v="Consumer"/>
    <x v="0"/>
    <n v="51071"/>
    <n v="151845.29999999999"/>
    <x v="6"/>
    <s v="No"/>
    <s v="Pickup"/>
    <s v="Not Found"/>
    <s v="Standard"/>
    <x v="97"/>
    <n v="19619177"/>
  </r>
  <r>
    <s v="O01955"/>
    <s v="2025-03-09"/>
    <s v="C266"/>
    <s v="P093"/>
    <x v="12"/>
    <x v="3"/>
    <n v="5"/>
    <n v="0.2"/>
    <n v="421080"/>
    <x v="174"/>
    <s v="SME"/>
    <x v="3"/>
    <n v="27558"/>
    <n v="283290"/>
    <x v="7"/>
    <s v="No"/>
    <s v="Standard"/>
    <s v="Not Found"/>
    <s v="Standard"/>
    <x v="40"/>
    <n v="8698154"/>
  </r>
  <r>
    <s v="O01956"/>
    <s v="2025-07-22"/>
    <s v="C177"/>
    <s v="P075"/>
    <x v="1"/>
    <x v="2"/>
    <n v="3"/>
    <n v="0.05"/>
    <n v="56854.65"/>
    <x v="11"/>
    <s v="Corporate"/>
    <x v="0"/>
    <n v="48118"/>
    <n v="-87499.35"/>
    <x v="10"/>
    <s v="No"/>
    <s v="Standard"/>
    <s v="Not Found"/>
    <s v="Standard"/>
    <x v="51"/>
    <n v="11347243"/>
  </r>
  <r>
    <s v="O01957"/>
    <s v="2025-08-01"/>
    <s v="C039"/>
    <s v="P066"/>
    <x v="12"/>
    <x v="2"/>
    <n v="1"/>
    <n v="0"/>
    <n v="131499"/>
    <x v="194"/>
    <s v="Corporate"/>
    <x v="0"/>
    <n v="51071"/>
    <n v="80428"/>
    <x v="3"/>
    <s v="Yes"/>
    <s v="Pickup"/>
    <s v="Not Found"/>
    <s v="Standard"/>
    <x v="97"/>
    <n v="8698154"/>
  </r>
  <r>
    <s v="O01958"/>
    <s v="2025-07-07"/>
    <s v="C203"/>
    <s v="P021"/>
    <x v="1"/>
    <x v="0"/>
    <n v="3"/>
    <n v="0.05"/>
    <n v="31341.45"/>
    <x v="100"/>
    <s v="Consumer"/>
    <x v="1"/>
    <n v="39197"/>
    <n v="-86249.55"/>
    <x v="10"/>
    <s v="No"/>
    <s v="Express"/>
    <s v="Not Found"/>
    <s v="Standard"/>
    <x v="17"/>
    <n v="11347243"/>
  </r>
  <r>
    <s v="O01959"/>
    <s v="2025-01-18"/>
    <s v="C186"/>
    <s v="P073"/>
    <x v="0"/>
    <x v="1"/>
    <n v="4"/>
    <n v="0.15"/>
    <n v="237320"/>
    <x v="225"/>
    <s v="Consumer"/>
    <x v="0"/>
    <n v="48520"/>
    <n v="43240"/>
    <x v="6"/>
    <s v="No"/>
    <s v="Pickup"/>
    <s v="Not Found"/>
    <s v="Standard"/>
    <x v="99"/>
    <n v="11852878"/>
  </r>
  <r>
    <s v="O01960"/>
    <s v="2025-01-30"/>
    <s v="C283"/>
    <s v="P073"/>
    <x v="12"/>
    <x v="4"/>
    <n v="5"/>
    <n v="0.2"/>
    <n v="90864"/>
    <x v="6"/>
    <s v="Corporate"/>
    <x v="0"/>
    <n v="48520"/>
    <n v="-151736"/>
    <x v="6"/>
    <s v="No"/>
    <s v="Express"/>
    <s v="Not Found"/>
    <s v="Standard"/>
    <x v="99"/>
    <n v="8698154"/>
  </r>
  <r>
    <s v="O01961"/>
    <s v="2025-06-03"/>
    <s v="C226"/>
    <s v="P052"/>
    <x v="18"/>
    <x v="3"/>
    <n v="6"/>
    <n v="0.2"/>
    <n v="324960"/>
    <x v="141"/>
    <s v="Corporate"/>
    <x v="2"/>
    <n v="15200"/>
    <n v="233760"/>
    <x v="9"/>
    <s v="No"/>
    <s v="Pickup"/>
    <s v="Not Found"/>
    <s v="Standard"/>
    <x v="41"/>
    <n v="16246424"/>
  </r>
  <r>
    <s v="O01962"/>
    <s v="2025-10-20"/>
    <s v="C082"/>
    <s v="P037"/>
    <x v="7"/>
    <x v="3"/>
    <n v="8"/>
    <n v="0.05"/>
    <n v="544707.19999999995"/>
    <x v="43"/>
    <s v="Consumer"/>
    <x v="0"/>
    <n v="31369"/>
    <n v="293755.19999999995"/>
    <x v="11"/>
    <s v="No"/>
    <s v="Express"/>
    <s v="Not Found"/>
    <s v="Standard"/>
    <x v="72"/>
    <n v="14265630"/>
  </r>
  <r>
    <s v="O01963"/>
    <s v="2025-04-09"/>
    <s v="C128"/>
    <s v="P044"/>
    <x v="5"/>
    <x v="0"/>
    <n v="5"/>
    <n v="0"/>
    <n v="539155"/>
    <x v="48"/>
    <s v="Consumer"/>
    <x v="3"/>
    <n v="44099"/>
    <n v="318660"/>
    <x v="1"/>
    <s v="No"/>
    <s v="Express"/>
    <s v="Not Found"/>
    <s v="Standard"/>
    <x v="38"/>
    <n v="11319839"/>
  </r>
  <r>
    <s v="O01964"/>
    <s v="2025-10-19"/>
    <s v="C039"/>
    <s v="P029"/>
    <x v="17"/>
    <x v="1"/>
    <n v="1"/>
    <n v="0.1"/>
    <n v="85361.4"/>
    <x v="194"/>
    <s v="Corporate"/>
    <x v="1"/>
    <n v="36044"/>
    <n v="49317.399999999994"/>
    <x v="11"/>
    <s v="No"/>
    <s v="Standard"/>
    <s v="Not Found"/>
    <s v="Standard"/>
    <x v="68"/>
    <n v="10652665"/>
  </r>
  <r>
    <s v="O01965"/>
    <s v="2025-07-27"/>
    <s v="C286"/>
    <s v="P072"/>
    <x v="0"/>
    <x v="4"/>
    <n v="2"/>
    <n v="0.15"/>
    <n v="100497.2"/>
    <x v="169"/>
    <s v="Consumer"/>
    <x v="1"/>
    <n v="37361"/>
    <n v="25775.199999999997"/>
    <x v="10"/>
    <s v="No"/>
    <s v="Pickup"/>
    <s v="Not Found"/>
    <s v="Standard"/>
    <x v="89"/>
    <n v="11852878"/>
  </r>
  <r>
    <s v="O01966"/>
    <s v="2025-10-11"/>
    <s v="C250"/>
    <s v="P083"/>
    <x v="16"/>
    <x v="3"/>
    <n v="4"/>
    <n v="0"/>
    <n v="389576"/>
    <x v="193"/>
    <s v="SME"/>
    <x v="3"/>
    <n v="73889"/>
    <n v="94020"/>
    <x v="11"/>
    <s v="Yes"/>
    <s v="Express"/>
    <s v="Not Found"/>
    <s v="Standard"/>
    <x v="58"/>
    <n v="19562258"/>
  </r>
  <r>
    <s v="O01967"/>
    <s v="2025-08-09"/>
    <s v="C083"/>
    <s v="P034"/>
    <x v="9"/>
    <x v="1"/>
    <n v="10"/>
    <n v="0.05"/>
    <n v="433836.5"/>
    <x v="156"/>
    <s v="Consumer"/>
    <x v="0"/>
    <n v="18655"/>
    <n v="247286.5"/>
    <x v="3"/>
    <s v="Yes"/>
    <s v="Standard"/>
    <s v="Not Found"/>
    <s v="Standard"/>
    <x v="3"/>
    <n v="7254801"/>
  </r>
  <r>
    <s v="O01968"/>
    <s v="2025-05-08"/>
    <s v="C283"/>
    <s v="P083"/>
    <x v="14"/>
    <x v="4"/>
    <n v="7"/>
    <n v="0.15"/>
    <n v="215633.95"/>
    <x v="6"/>
    <s v="Corporate"/>
    <x v="3"/>
    <n v="73889"/>
    <n v="-301589.05"/>
    <x v="0"/>
    <s v="No"/>
    <s v="Pickup"/>
    <s v="Not Found"/>
    <s v="Standard"/>
    <x v="58"/>
    <n v="16839910"/>
  </r>
  <r>
    <s v="O01969"/>
    <s v="2025-02-14"/>
    <s v="C008"/>
    <s v="P066"/>
    <x v="9"/>
    <x v="1"/>
    <n v="4"/>
    <n v="0.2"/>
    <n v="292064"/>
    <x v="181"/>
    <s v="Consumer"/>
    <x v="0"/>
    <n v="51071"/>
    <n v="87780"/>
    <x v="5"/>
    <s v="No"/>
    <s v="Standard"/>
    <s v="Not Found"/>
    <s v="Standard"/>
    <x v="97"/>
    <n v="7254801"/>
  </r>
  <r>
    <s v="O01970"/>
    <s v="2025-07-27"/>
    <s v="C049"/>
    <s v="P033"/>
    <x v="5"/>
    <x v="1"/>
    <n v="1"/>
    <n v="0.15"/>
    <n v="15838.05"/>
    <x v="71"/>
    <s v="SME"/>
    <x v="0"/>
    <n v="47272"/>
    <n v="-31433.95"/>
    <x v="10"/>
    <s v="No"/>
    <s v="Standard"/>
    <s v="Not Found"/>
    <s v="Standard"/>
    <x v="37"/>
    <n v="11319839"/>
  </r>
  <r>
    <s v="O01971"/>
    <s v="2025-03-25"/>
    <s v="C197"/>
    <s v="P024"/>
    <x v="3"/>
    <x v="3"/>
    <n v="5"/>
    <n v="0.1"/>
    <n v="581422.5"/>
    <x v="139"/>
    <s v="Corporate"/>
    <x v="3"/>
    <n v="20831"/>
    <n v="477267.5"/>
    <x v="7"/>
    <s v="No"/>
    <s v="Standard"/>
    <s v="Not Found"/>
    <s v="Standard"/>
    <x v="16"/>
    <n v="19619177"/>
  </r>
  <r>
    <s v="O01972"/>
    <s v="2025-08-15"/>
    <s v="C070"/>
    <s v="P015"/>
    <x v="13"/>
    <x v="4"/>
    <n v="8"/>
    <n v="0.15"/>
    <n v="909670"/>
    <x v="226"/>
    <s v="SME"/>
    <x v="3"/>
    <n v="12010"/>
    <n v="813590"/>
    <x v="3"/>
    <s v="No"/>
    <s v="Express"/>
    <s v="Not Found"/>
    <s v="Standard"/>
    <x v="75"/>
    <n v="5886694"/>
  </r>
  <r>
    <s v="O01973"/>
    <s v="2025-06-30"/>
    <s v="C219"/>
    <s v="P027"/>
    <x v="2"/>
    <x v="0"/>
    <n v="8"/>
    <n v="0.15"/>
    <n v="357788.8"/>
    <x v="127"/>
    <s v="SME"/>
    <x v="1"/>
    <n v="13474"/>
    <n v="249996.79999999999"/>
    <x v="9"/>
    <s v="Yes"/>
    <s v="Express"/>
    <s v="Not Found"/>
    <s v="Standard"/>
    <x v="67"/>
    <n v="7094914"/>
  </r>
  <r>
    <s v="O01974"/>
    <s v="2025-12-23"/>
    <s v="C168"/>
    <s v="P066"/>
    <x v="1"/>
    <x v="3"/>
    <n v="1"/>
    <n v="0.2"/>
    <n v="116092.8"/>
    <x v="0"/>
    <s v="SME"/>
    <x v="0"/>
    <n v="51071"/>
    <n v="65021.8"/>
    <x v="4"/>
    <s v="No"/>
    <s v="Standard"/>
    <s v="Not Found"/>
    <s v="Standard"/>
    <x v="97"/>
    <n v="11347243"/>
  </r>
  <r>
    <s v="O01975"/>
    <s v="2025-10-01"/>
    <s v="C143"/>
    <s v="P009"/>
    <x v="3"/>
    <x v="4"/>
    <n v="5"/>
    <n v="0.15"/>
    <n v="412891.75"/>
    <x v="7"/>
    <s v="SME"/>
    <x v="1"/>
    <n v="8587"/>
    <n v="369956.75"/>
    <x v="11"/>
    <s v="No"/>
    <s v="Express"/>
    <s v="Not Found"/>
    <s v="Standard"/>
    <x v="33"/>
    <n v="19619177"/>
  </r>
  <r>
    <s v="O01976"/>
    <s v="2025-03-21"/>
    <s v="C036"/>
    <s v="P092"/>
    <x v="14"/>
    <x v="3"/>
    <n v="8"/>
    <n v="0"/>
    <n v="470864"/>
    <x v="260"/>
    <s v="SME"/>
    <x v="2"/>
    <n v="4229"/>
    <n v="437032"/>
    <x v="7"/>
    <s v="No"/>
    <s v="Pickup"/>
    <s v="Not Found"/>
    <s v="Standard"/>
    <x v="23"/>
    <n v="16839910"/>
  </r>
  <r>
    <s v="O01977"/>
    <s v="2025-02-14"/>
    <s v="C201"/>
    <s v="P091"/>
    <x v="0"/>
    <x v="4"/>
    <n v="3"/>
    <n v="0.15"/>
    <n v="280828.95"/>
    <x v="265"/>
    <s v="SME"/>
    <x v="3"/>
    <n v="13311"/>
    <n v="240895.95"/>
    <x v="5"/>
    <s v="No"/>
    <s v="Pickup"/>
    <s v="Not Found"/>
    <s v="Standard"/>
    <x v="10"/>
    <n v="11852878"/>
  </r>
  <r>
    <s v="O01978"/>
    <s v="2025-04-12"/>
    <s v="C106"/>
    <s v="P097"/>
    <x v="15"/>
    <x v="1"/>
    <n v="1"/>
    <n v="0.2"/>
    <n v="39435.199999999997"/>
    <x v="246"/>
    <s v="SME"/>
    <x v="1"/>
    <n v="67500"/>
    <n v="-28064.800000000003"/>
    <x v="1"/>
    <s v="No"/>
    <s v="Pickup"/>
    <s v="Not Found"/>
    <s v="Standard"/>
    <x v="84"/>
    <n v="15141830"/>
  </r>
  <r>
    <s v="O01979"/>
    <s v="2025-07-23"/>
    <s v="C215"/>
    <s v="P037"/>
    <x v="9"/>
    <x v="3"/>
    <n v="8"/>
    <n v="0.2"/>
    <n v="851200"/>
    <x v="19"/>
    <s v="Corporate"/>
    <x v="0"/>
    <n v="31369"/>
    <n v="600248"/>
    <x v="10"/>
    <s v="No"/>
    <s v="Express"/>
    <s v="Not Found"/>
    <s v="Standard"/>
    <x v="72"/>
    <n v="7254801"/>
  </r>
  <r>
    <s v="O01980"/>
    <s v="2025-11-22"/>
    <s v="C017"/>
    <s v="P059"/>
    <x v="7"/>
    <x v="1"/>
    <n v="6"/>
    <n v="0.05"/>
    <n v="118081.2"/>
    <x v="65"/>
    <s v="SME"/>
    <x v="2"/>
    <n v="78122"/>
    <n v="-350650.8"/>
    <x v="8"/>
    <s v="No"/>
    <s v="Standard"/>
    <s v="Not Found"/>
    <s v="Standard"/>
    <x v="21"/>
    <n v="14265630"/>
  </r>
  <r>
    <s v="O01981"/>
    <s v="2025-09-06"/>
    <s v="C096"/>
    <s v="P058"/>
    <x v="9"/>
    <x v="0"/>
    <n v="1"/>
    <n v="0.1"/>
    <n v="117724.5"/>
    <x v="20"/>
    <s v="Consumer"/>
    <x v="3"/>
    <n v="66106"/>
    <n v="51618.5"/>
    <x v="2"/>
    <s v="No"/>
    <s v="Standard"/>
    <s v="Not Found"/>
    <s v="Standard"/>
    <x v="42"/>
    <n v="7254801"/>
  </r>
  <r>
    <s v="O01982"/>
    <s v="2025-02-15"/>
    <s v="C056"/>
    <s v="P011"/>
    <x v="0"/>
    <x v="4"/>
    <n v="6"/>
    <n v="0"/>
    <n v="234006"/>
    <x v="67"/>
    <s v="SME"/>
    <x v="0"/>
    <n v="76428"/>
    <n v="-224562"/>
    <x v="5"/>
    <s v="Yes"/>
    <s v="Standard"/>
    <s v="Not Found"/>
    <s v="Standard"/>
    <x v="36"/>
    <n v="11852878"/>
  </r>
  <r>
    <s v="O01983"/>
    <s v="2025-07-19"/>
    <s v="C297"/>
    <s v="P067"/>
    <x v="14"/>
    <x v="2"/>
    <n v="6"/>
    <n v="0.2"/>
    <n v="203179.2"/>
    <x v="112"/>
    <s v="Corporate"/>
    <x v="0"/>
    <n v="47434"/>
    <n v="-81424.799999999988"/>
    <x v="10"/>
    <s v="No"/>
    <s v="Standard"/>
    <s v="Not Found"/>
    <s v="Standard"/>
    <x v="22"/>
    <n v="16839910"/>
  </r>
  <r>
    <s v="O01984"/>
    <s v="2025-06-30"/>
    <s v="C005"/>
    <s v="P041"/>
    <x v="10"/>
    <x v="4"/>
    <n v="2"/>
    <n v="0.05"/>
    <n v="32315.200000000001"/>
    <x v="180"/>
    <s v="Corporate"/>
    <x v="0"/>
    <n v="21756"/>
    <n v="-11196.8"/>
    <x v="9"/>
    <s v="No"/>
    <s v="Pickup"/>
    <s v="Not Found"/>
    <s v="Standard"/>
    <x v="45"/>
    <n v="8592536"/>
  </r>
  <r>
    <s v="O01985"/>
    <s v="2025-09-10"/>
    <s v="C267"/>
    <s v="P010"/>
    <x v="7"/>
    <x v="1"/>
    <n v="9"/>
    <n v="0"/>
    <n v="1010664"/>
    <x v="284"/>
    <s v="Corporate"/>
    <x v="1"/>
    <n v="13676"/>
    <n v="887580"/>
    <x v="2"/>
    <s v="No"/>
    <s v="Standard"/>
    <s v="Not Found"/>
    <s v="High Value"/>
    <x v="88"/>
    <n v="14265630"/>
  </r>
  <r>
    <s v="O01986"/>
    <s v="2025-08-20"/>
    <s v="C143"/>
    <s v="P057"/>
    <x v="16"/>
    <x v="3"/>
    <n v="10"/>
    <n v="0"/>
    <n v="820800"/>
    <x v="7"/>
    <s v="SME"/>
    <x v="3"/>
    <n v="18283"/>
    <n v="637970"/>
    <x v="3"/>
    <s v="No"/>
    <s v="Standard"/>
    <s v="Not Found"/>
    <s v="Standard"/>
    <x v="63"/>
    <n v="19562258"/>
  </r>
  <r>
    <s v="O01987"/>
    <s v="2025-01-09"/>
    <s v="C280"/>
    <s v="P058"/>
    <x v="1"/>
    <x v="1"/>
    <n v="9"/>
    <n v="0.2"/>
    <n v="638719.19999999995"/>
    <x v="286"/>
    <s v="Consumer"/>
    <x v="3"/>
    <n v="66106"/>
    <n v="43765.199999999953"/>
    <x v="6"/>
    <s v="No"/>
    <s v="Pickup"/>
    <s v="Not Found"/>
    <s v="Standard"/>
    <x v="42"/>
    <n v="11347243"/>
  </r>
  <r>
    <s v="O01988"/>
    <s v="2025-10-03"/>
    <s v="C160"/>
    <s v="P036"/>
    <x v="9"/>
    <x v="4"/>
    <n v="1"/>
    <n v="0.05"/>
    <n v="41536.85"/>
    <x v="223"/>
    <s v="Corporate"/>
    <x v="0"/>
    <n v="69526"/>
    <n v="-27989.15"/>
    <x v="11"/>
    <s v="No"/>
    <s v="Pickup"/>
    <s v="Not Found"/>
    <s v="Standard"/>
    <x v="70"/>
    <n v="7254801"/>
  </r>
  <r>
    <s v="O01989"/>
    <s v="2025-08-01"/>
    <s v="C202"/>
    <s v="P050"/>
    <x v="18"/>
    <x v="4"/>
    <n v="8"/>
    <n v="0"/>
    <n v="787008"/>
    <x v="134"/>
    <s v="SME"/>
    <x v="0"/>
    <n v="22542"/>
    <n v="606672"/>
    <x v="3"/>
    <s v="No"/>
    <s v="Pickup"/>
    <s v="Not Found"/>
    <s v="Standard"/>
    <x v="39"/>
    <n v="16246424"/>
  </r>
  <r>
    <s v="O01990"/>
    <s v="2025-01-22"/>
    <s v="C225"/>
    <s v="P004"/>
    <x v="10"/>
    <x v="1"/>
    <n v="8"/>
    <n v="0.1"/>
    <n v="720806.40000000002"/>
    <x v="79"/>
    <s v="SME"/>
    <x v="3"/>
    <n v="63926"/>
    <n v="209398.40000000002"/>
    <x v="6"/>
    <s v="No"/>
    <s v="Pickup"/>
    <s v="Not Found"/>
    <s v="Standard"/>
    <x v="5"/>
    <n v="8592536"/>
  </r>
  <r>
    <s v="O01991"/>
    <s v="2025-06-09"/>
    <s v="C161"/>
    <s v="P080"/>
    <x v="14"/>
    <x v="1"/>
    <n v="6"/>
    <n v="0.15"/>
    <n v="487197.9"/>
    <x v="144"/>
    <s v="SME"/>
    <x v="2"/>
    <n v="32671"/>
    <n v="291171.90000000002"/>
    <x v="9"/>
    <s v="No"/>
    <s v="Express"/>
    <s v="Not Found"/>
    <s v="Standard"/>
    <x v="26"/>
    <n v="16839910"/>
  </r>
  <r>
    <s v="O01992"/>
    <s v="2025-01-02"/>
    <s v="C223"/>
    <s v="P029"/>
    <x v="11"/>
    <x v="0"/>
    <n v="4"/>
    <n v="0.2"/>
    <n v="240409.60000000001"/>
    <x v="276"/>
    <s v="SME"/>
    <x v="1"/>
    <n v="36044"/>
    <n v="96233.600000000006"/>
    <x v="6"/>
    <s v="No"/>
    <s v="Pickup"/>
    <s v="Not Found"/>
    <s v="Standard"/>
    <x v="68"/>
    <n v="18500989"/>
  </r>
  <r>
    <s v="O01993"/>
    <s v="2025-05-04"/>
    <s v="C190"/>
    <s v="P089"/>
    <x v="6"/>
    <x v="3"/>
    <n v="3"/>
    <n v="0.1"/>
    <n v="313178.40000000002"/>
    <x v="295"/>
    <s v="SME"/>
    <x v="0"/>
    <n v="55764"/>
    <n v="145886.40000000002"/>
    <x v="0"/>
    <s v="No"/>
    <s v="Standard"/>
    <s v="Not Found"/>
    <s v="Standard"/>
    <x v="27"/>
    <n v="17350666"/>
  </r>
  <r>
    <s v="O01994"/>
    <s v="2025-10-23"/>
    <s v="C269"/>
    <s v="P075"/>
    <x v="0"/>
    <x v="1"/>
    <n v="10"/>
    <n v="0.1"/>
    <n v="1322586"/>
    <x v="289"/>
    <s v="Corporate"/>
    <x v="0"/>
    <n v="48118"/>
    <n v="841406"/>
    <x v="11"/>
    <s v="No"/>
    <s v="Express"/>
    <s v="Not Found"/>
    <s v="High Value"/>
    <x v="51"/>
    <n v="11852878"/>
  </r>
  <r>
    <s v="O01995"/>
    <s v="2025-01-20"/>
    <s v="C055"/>
    <s v="P081"/>
    <x v="0"/>
    <x v="4"/>
    <n v="8"/>
    <n v="0.05"/>
    <n v="388572.8"/>
    <x v="161"/>
    <s v="Corporate"/>
    <x v="0"/>
    <n v="67718"/>
    <n v="-153171.20000000001"/>
    <x v="6"/>
    <s v="No"/>
    <s v="Standard"/>
    <s v="Not Found"/>
    <s v="Standard"/>
    <x v="76"/>
    <n v="11852878"/>
  </r>
  <r>
    <s v="O01996"/>
    <s v="2025-06-03"/>
    <s v="C029"/>
    <s v="P003"/>
    <x v="2"/>
    <x v="0"/>
    <n v="10"/>
    <n v="0.1"/>
    <n v="318582"/>
    <x v="96"/>
    <s v="Consumer"/>
    <x v="0"/>
    <n v="44361"/>
    <n v="-125028"/>
    <x v="9"/>
    <s v="No"/>
    <s v="Standard"/>
    <s v="Not Found"/>
    <s v="Standard"/>
    <x v="92"/>
    <n v="7094914"/>
  </r>
  <r>
    <s v="O01997"/>
    <s v="2025-04-02"/>
    <s v="C179"/>
    <s v="P089"/>
    <x v="0"/>
    <x v="2"/>
    <n v="5"/>
    <n v="0.1"/>
    <n v="148302"/>
    <x v="299"/>
    <s v="Corporate"/>
    <x v="0"/>
    <n v="55764"/>
    <n v="-130518"/>
    <x v="1"/>
    <s v="No"/>
    <s v="Standard"/>
    <s v="Not Found"/>
    <s v="Standard"/>
    <x v="27"/>
    <n v="11852878"/>
  </r>
  <r>
    <s v="O01998"/>
    <s v="2025-09-03"/>
    <s v="C232"/>
    <s v="P094"/>
    <x v="19"/>
    <x v="3"/>
    <n v="6"/>
    <n v="0.2"/>
    <n v="344145.6"/>
    <x v="136"/>
    <s v="Corporate"/>
    <x v="1"/>
    <n v="55008"/>
    <n v="14097.599999999977"/>
    <x v="2"/>
    <s v="No"/>
    <s v="Express"/>
    <s v="Not Found"/>
    <s v="Standard"/>
    <x v="1"/>
    <n v="19336654"/>
  </r>
  <r>
    <s v="O01999"/>
    <s v="2025-04-11"/>
    <s v="C248"/>
    <s v="P100"/>
    <x v="18"/>
    <x v="0"/>
    <n v="8"/>
    <n v="0"/>
    <n v="531808"/>
    <x v="164"/>
    <s v="Consumer"/>
    <x v="3"/>
    <n v="62137"/>
    <n v="34712"/>
    <x v="1"/>
    <s v="No"/>
    <s v="Pickup"/>
    <s v="Not Found"/>
    <s v="Standard"/>
    <x v="9"/>
    <n v="16246424"/>
  </r>
  <r>
    <s v="O02000"/>
    <s v="2025-01-10"/>
    <s v="C095"/>
    <s v="P015"/>
    <x v="18"/>
    <x v="0"/>
    <n v="6"/>
    <n v="0.1"/>
    <n v="750114"/>
    <x v="279"/>
    <s v="Consumer"/>
    <x v="3"/>
    <n v="12010"/>
    <n v="678054"/>
    <x v="6"/>
    <s v="No"/>
    <s v="Express"/>
    <s v="Not Found"/>
    <s v="Standard"/>
    <x v="75"/>
    <n v="16246424"/>
  </r>
  <r>
    <s v="O02001"/>
    <s v="2025-07-12"/>
    <s v="C048"/>
    <s v="P022"/>
    <x v="14"/>
    <x v="1"/>
    <n v="3"/>
    <n v="0"/>
    <n v="208752"/>
    <x v="69"/>
    <s v="Consumer"/>
    <x v="3"/>
    <n v="76942"/>
    <n v="-22074"/>
    <x v="10"/>
    <s v="No"/>
    <s v="Pickup"/>
    <s v="Not Found"/>
    <s v="Standard"/>
    <x v="13"/>
    <n v="16839910"/>
  </r>
  <r>
    <s v="O02002"/>
    <s v="2025-08-30"/>
    <s v="C007"/>
    <s v="P040"/>
    <x v="12"/>
    <x v="2"/>
    <n v="8"/>
    <n v="0.1"/>
    <n v="866109.6"/>
    <x v="228"/>
    <s v="SME"/>
    <x v="1"/>
    <n v="63366"/>
    <n v="359181.6"/>
    <x v="3"/>
    <s v="No"/>
    <s v="Express"/>
    <s v="Not Found"/>
    <s v="Standard"/>
    <x v="28"/>
    <n v="8698154"/>
  </r>
  <r>
    <s v="O02003"/>
    <s v="2025-08-28"/>
    <s v="C022"/>
    <s v="P001"/>
    <x v="1"/>
    <x v="0"/>
    <n v="3"/>
    <n v="0.2"/>
    <n v="259044"/>
    <x v="131"/>
    <s v="Consumer"/>
    <x v="2"/>
    <n v="77766"/>
    <n v="25746"/>
    <x v="3"/>
    <s v="No"/>
    <s v="Pickup"/>
    <s v="Not Found"/>
    <s v="Standard"/>
    <x v="87"/>
    <n v="11347243"/>
  </r>
  <r>
    <s v="O02004"/>
    <s v="2025-12-20"/>
    <s v="C281"/>
    <s v="P029"/>
    <x v="16"/>
    <x v="0"/>
    <n v="5"/>
    <n v="0.15"/>
    <n v="172545.75"/>
    <x v="209"/>
    <s v="Consumer"/>
    <x v="1"/>
    <n v="36044"/>
    <n v="-7674.25"/>
    <x v="4"/>
    <s v="No"/>
    <s v="Express"/>
    <s v="Not Found"/>
    <s v="Standard"/>
    <x v="68"/>
    <n v="19562258"/>
  </r>
  <r>
    <s v="O02005"/>
    <s v="2025-09-25"/>
    <s v="C019"/>
    <s v="P058"/>
    <x v="10"/>
    <x v="4"/>
    <n v="6"/>
    <n v="0.1"/>
    <n v="393735.6"/>
    <x v="4"/>
    <s v="Consumer"/>
    <x v="3"/>
    <n v="66106"/>
    <n v="-2900.4000000000233"/>
    <x v="2"/>
    <s v="No"/>
    <s v="Pickup"/>
    <s v="Not Found"/>
    <s v="Standard"/>
    <x v="42"/>
    <n v="8592536"/>
  </r>
  <r>
    <s v="O02006"/>
    <s v="2025-08-13"/>
    <s v="C241"/>
    <s v="P030"/>
    <x v="14"/>
    <x v="4"/>
    <n v="4"/>
    <n v="0.05"/>
    <n v="317668.59999999998"/>
    <x v="285"/>
    <s v="Consumer"/>
    <x v="3"/>
    <n v="28523"/>
    <n v="203576.59999999998"/>
    <x v="3"/>
    <s v="No"/>
    <s v="Standard"/>
    <s v="Not Found"/>
    <s v="Standard"/>
    <x v="12"/>
    <n v="16839910"/>
  </r>
  <r>
    <s v="O02007"/>
    <s v="2025-05-02"/>
    <s v="C030"/>
    <s v="P013"/>
    <x v="15"/>
    <x v="3"/>
    <n v="9"/>
    <n v="0.05"/>
    <n v="407168.1"/>
    <x v="59"/>
    <s v="SME"/>
    <x v="0"/>
    <n v="27039"/>
    <n v="163817.09999999998"/>
    <x v="0"/>
    <s v="No"/>
    <s v="Standard"/>
    <s v="Not Found"/>
    <s v="Standard"/>
    <x v="54"/>
    <n v="15141830"/>
  </r>
  <r>
    <s v="O02008"/>
    <s v="2025-01-26"/>
    <s v="C230"/>
    <s v="P088"/>
    <x v="18"/>
    <x v="3"/>
    <n v="6"/>
    <n v="0.05"/>
    <n v="611268"/>
    <x v="277"/>
    <s v="Corporate"/>
    <x v="0"/>
    <n v="75432"/>
    <n v="158676"/>
    <x v="6"/>
    <s v="No"/>
    <s v="Express"/>
    <s v="Not Found"/>
    <s v="Standard"/>
    <x v="43"/>
    <n v="16246424"/>
  </r>
  <r>
    <s v="O02009"/>
    <s v="2025-07-06"/>
    <s v="C105"/>
    <s v="P022"/>
    <x v="10"/>
    <x v="2"/>
    <n v="8"/>
    <n v="0.1"/>
    <n v="748245.6"/>
    <x v="140"/>
    <s v="Consumer"/>
    <x v="3"/>
    <n v="76942"/>
    <n v="132709.59999999998"/>
    <x v="10"/>
    <s v="Yes"/>
    <s v="Pickup"/>
    <s v="Not Found"/>
    <s v="Standard"/>
    <x v="13"/>
    <n v="8592536"/>
  </r>
  <r>
    <s v="O02010"/>
    <s v="2025-07-30"/>
    <s v="C110"/>
    <s v="P012"/>
    <x v="14"/>
    <x v="3"/>
    <n v="1"/>
    <n v="0.15"/>
    <n v="43302.400000000001"/>
    <x v="41"/>
    <s v="Consumer"/>
    <x v="2"/>
    <n v="48408"/>
    <n v="-5105.5999999999985"/>
    <x v="10"/>
    <s v="No"/>
    <s v="Pickup"/>
    <s v="Not Found"/>
    <s v="Standard"/>
    <x v="78"/>
    <n v="16839910"/>
  </r>
  <r>
    <s v="O02011"/>
    <s v="2025-04-11"/>
    <s v="C160"/>
    <s v="P061"/>
    <x v="10"/>
    <x v="1"/>
    <n v="3"/>
    <n v="0.05"/>
    <n v="300469.8"/>
    <x v="223"/>
    <s v="Corporate"/>
    <x v="3"/>
    <n v="26900"/>
    <n v="219769.8"/>
    <x v="1"/>
    <s v="No"/>
    <s v="Standard"/>
    <s v="Not Found"/>
    <s v="Standard"/>
    <x v="59"/>
    <n v="8592536"/>
  </r>
  <r>
    <s v="O02012"/>
    <s v="2025-07-27"/>
    <s v="C204"/>
    <s v="P020"/>
    <x v="18"/>
    <x v="3"/>
    <n v="10"/>
    <n v="0.1"/>
    <n v="138051"/>
    <x v="153"/>
    <s v="Consumer"/>
    <x v="2"/>
    <n v="35035"/>
    <n v="-212299"/>
    <x v="10"/>
    <s v="No"/>
    <s v="Standard"/>
    <s v="Not Found"/>
    <s v="Standard"/>
    <x v="91"/>
    <n v="16246424"/>
  </r>
  <r>
    <s v="O02013"/>
    <s v="2025-11-06"/>
    <s v="C028"/>
    <s v="P010"/>
    <x v="1"/>
    <x v="1"/>
    <n v="4"/>
    <n v="0.1"/>
    <n v="454622.4"/>
    <x v="45"/>
    <s v="SME"/>
    <x v="1"/>
    <n v="13676"/>
    <n v="399918.4"/>
    <x v="8"/>
    <s v="No"/>
    <s v="Standard"/>
    <s v="Not Found"/>
    <s v="Standard"/>
    <x v="88"/>
    <n v="11347243"/>
  </r>
  <r>
    <s v="O02014"/>
    <s v="2025-12-08"/>
    <s v="C037"/>
    <s v="P007"/>
    <x v="17"/>
    <x v="3"/>
    <n v="7"/>
    <n v="0"/>
    <n v="1025927"/>
    <x v="17"/>
    <s v="Consumer"/>
    <x v="2"/>
    <n v="6817"/>
    <n v="978208"/>
    <x v="4"/>
    <s v="No"/>
    <s v="Pickup"/>
    <s v="Not Found"/>
    <s v="High Value"/>
    <x v="30"/>
    <n v="10652665"/>
  </r>
  <r>
    <s v="O02015"/>
    <s v="2025-07-04"/>
    <s v="C146"/>
    <s v="P013"/>
    <x v="11"/>
    <x v="4"/>
    <n v="4"/>
    <n v="0"/>
    <n v="317392"/>
    <x v="47"/>
    <s v="Consumer"/>
    <x v="0"/>
    <n v="27039"/>
    <n v="209236"/>
    <x v="10"/>
    <s v="No"/>
    <s v="Express"/>
    <s v="Not Found"/>
    <s v="Standard"/>
    <x v="54"/>
    <n v="18500989"/>
  </r>
  <r>
    <s v="O02016"/>
    <s v="2025-09-22"/>
    <s v="C236"/>
    <s v="P079"/>
    <x v="6"/>
    <x v="3"/>
    <n v="4"/>
    <n v="0"/>
    <n v="113308"/>
    <x v="231"/>
    <s v="Corporate"/>
    <x v="1"/>
    <n v="58560"/>
    <n v="-120932"/>
    <x v="2"/>
    <s v="Yes"/>
    <s v="Express"/>
    <s v="Not Found"/>
    <s v="Standard"/>
    <x v="48"/>
    <n v="17350666"/>
  </r>
  <r>
    <s v="O02017"/>
    <s v="2025-11-21"/>
    <s v="C153"/>
    <s v="P019"/>
    <x v="19"/>
    <x v="1"/>
    <n v="4"/>
    <n v="0.2"/>
    <n v="413305.59999999998"/>
    <x v="188"/>
    <s v="SME"/>
    <x v="0"/>
    <n v="72369"/>
    <n v="123829.59999999998"/>
    <x v="8"/>
    <s v="No"/>
    <s v="Express"/>
    <s v="Not Found"/>
    <s v="Standard"/>
    <x v="0"/>
    <n v="19336654"/>
  </r>
  <r>
    <s v="O02018"/>
    <s v="2025-07-27"/>
    <s v="C291"/>
    <s v="P060"/>
    <x v="18"/>
    <x v="4"/>
    <n v="7"/>
    <n v="0.2"/>
    <n v="531938.4"/>
    <x v="254"/>
    <s v="Consumer"/>
    <x v="1"/>
    <n v="58522"/>
    <n v="122284.40000000002"/>
    <x v="10"/>
    <s v="No"/>
    <s v="Pickup"/>
    <s v="Not Found"/>
    <s v="Standard"/>
    <x v="60"/>
    <n v="16246424"/>
  </r>
  <r>
    <s v="O02019"/>
    <s v="2025-02-06"/>
    <s v="C062"/>
    <s v="P018"/>
    <x v="12"/>
    <x v="1"/>
    <n v="1"/>
    <n v="0.05"/>
    <n v="121639.9"/>
    <x v="270"/>
    <s v="Consumer"/>
    <x v="0"/>
    <n v="74501"/>
    <n v="47138.899999999994"/>
    <x v="5"/>
    <s v="No"/>
    <s v="Standard"/>
    <s v="Not Found"/>
    <s v="Standard"/>
    <x v="96"/>
    <n v="8698154"/>
  </r>
  <r>
    <s v="O02020"/>
    <s v="2025-12-05"/>
    <s v="C003"/>
    <s v="P056"/>
    <x v="7"/>
    <x v="3"/>
    <n v="4"/>
    <n v="0.2"/>
    <n v="130512"/>
    <x v="35"/>
    <s v="Corporate"/>
    <x v="0"/>
    <n v="48953"/>
    <n v="-65300"/>
    <x v="4"/>
    <s v="No"/>
    <s v="Pickup"/>
    <s v="Not Found"/>
    <s v="Standard"/>
    <x v="6"/>
    <n v="14265630"/>
  </r>
  <r>
    <s v="O02021"/>
    <s v="2025-08-27"/>
    <s v="C297"/>
    <s v="P007"/>
    <x v="15"/>
    <x v="1"/>
    <n v="9"/>
    <n v="0.05"/>
    <n v="1191502.3500000001"/>
    <x v="112"/>
    <s v="Corporate"/>
    <x v="2"/>
    <n v="6817"/>
    <n v="1130149.3500000001"/>
    <x v="3"/>
    <s v="No"/>
    <s v="Express"/>
    <s v="Not Found"/>
    <s v="High Value"/>
    <x v="30"/>
    <n v="15141830"/>
  </r>
  <r>
    <s v="O02022"/>
    <s v="2025-12-25"/>
    <s v="C291"/>
    <s v="P030"/>
    <x v="14"/>
    <x v="2"/>
    <n v="7"/>
    <n v="0.15"/>
    <n v="517287.05"/>
    <x v="254"/>
    <s v="Consumer"/>
    <x v="3"/>
    <n v="28523"/>
    <n v="317626.05"/>
    <x v="4"/>
    <s v="No"/>
    <s v="Pickup"/>
    <s v="Not Found"/>
    <s v="Standard"/>
    <x v="12"/>
    <n v="16839910"/>
  </r>
  <r>
    <s v="O02023"/>
    <s v="2025-06-23"/>
    <s v="C044"/>
    <s v="P064"/>
    <x v="0"/>
    <x v="0"/>
    <n v="7"/>
    <n v="0.1"/>
    <n v="323517.59999999998"/>
    <x v="10"/>
    <s v="Consumer"/>
    <x v="2"/>
    <n v="62348"/>
    <n v="-112918.40000000002"/>
    <x v="9"/>
    <s v="No"/>
    <s v="Express"/>
    <s v="Not Found"/>
    <s v="Standard"/>
    <x v="34"/>
    <n v="11852878"/>
  </r>
  <r>
    <s v="O02024"/>
    <s v="2025-08-02"/>
    <s v="C151"/>
    <s v="P023"/>
    <x v="14"/>
    <x v="4"/>
    <n v="5"/>
    <n v="0.1"/>
    <n v="315598.5"/>
    <x v="278"/>
    <s v="SME"/>
    <x v="0"/>
    <n v="10664"/>
    <n v="262278.5"/>
    <x v="3"/>
    <s v="No"/>
    <s v="Pickup"/>
    <s v="Not Found"/>
    <s v="Standard"/>
    <x v="18"/>
    <n v="16839910"/>
  </r>
  <r>
    <s v="O02025"/>
    <s v="2025-03-09"/>
    <s v="C129"/>
    <s v="P091"/>
    <x v="1"/>
    <x v="3"/>
    <n v="10"/>
    <n v="0.05"/>
    <n v="811005.5"/>
    <x v="97"/>
    <s v="Corporate"/>
    <x v="3"/>
    <n v="13311"/>
    <n v="677895.5"/>
    <x v="7"/>
    <s v="No"/>
    <s v="Standard"/>
    <s v="Not Found"/>
    <s v="Standard"/>
    <x v="10"/>
    <n v="11347243"/>
  </r>
  <r>
    <s v="O02026"/>
    <s v="2025-07-17"/>
    <s v="C238"/>
    <s v="P001"/>
    <x v="8"/>
    <x v="3"/>
    <n v="8"/>
    <n v="0.15"/>
    <n v="121223.6"/>
    <x v="135"/>
    <s v="Consumer"/>
    <x v="2"/>
    <n v="77766"/>
    <n v="-500904.4"/>
    <x v="10"/>
    <s v="No"/>
    <s v="Express"/>
    <s v="Not Found"/>
    <s v="Standard"/>
    <x v="87"/>
    <n v="19473459"/>
  </r>
  <r>
    <s v="O02027"/>
    <s v="2025-10-25"/>
    <s v="C222"/>
    <s v="P031"/>
    <x v="5"/>
    <x v="2"/>
    <n v="5"/>
    <n v="0.15"/>
    <n v="519728.25"/>
    <x v="143"/>
    <s v="SME"/>
    <x v="1"/>
    <n v="53062"/>
    <n v="254418.25"/>
    <x v="11"/>
    <s v="No"/>
    <s v="Pickup"/>
    <s v="Not Found"/>
    <s v="Standard"/>
    <x v="81"/>
    <n v="11319839"/>
  </r>
  <r>
    <s v="O02028"/>
    <s v="2025-01-15"/>
    <s v="C247"/>
    <s v="P085"/>
    <x v="0"/>
    <x v="2"/>
    <n v="7"/>
    <n v="0.2"/>
    <n v="560386.4"/>
    <x v="197"/>
    <s v="SME"/>
    <x v="3"/>
    <n v="7566"/>
    <n v="507424.4"/>
    <x v="6"/>
    <s v="No"/>
    <s v="Pickup"/>
    <s v="Not Found"/>
    <s v="Standard"/>
    <x v="71"/>
    <n v="11852878"/>
  </r>
  <r>
    <s v="O02029"/>
    <s v="2025-05-25"/>
    <s v="C202"/>
    <s v="P001"/>
    <x v="4"/>
    <x v="3"/>
    <n v="1"/>
    <n v="0.1"/>
    <n v="109634.4"/>
    <x v="134"/>
    <s v="SME"/>
    <x v="2"/>
    <n v="77766"/>
    <n v="31868.399999999994"/>
    <x v="0"/>
    <s v="No"/>
    <s v="Pickup"/>
    <s v="Not Found"/>
    <s v="Standard"/>
    <x v="87"/>
    <n v="6291486"/>
  </r>
  <r>
    <s v="O02030"/>
    <s v="2025-06-02"/>
    <s v="C010"/>
    <s v="P046"/>
    <x v="13"/>
    <x v="4"/>
    <n v="9"/>
    <n v="0.2"/>
    <n v="1059710.3999999999"/>
    <x v="204"/>
    <s v="SME"/>
    <x v="3"/>
    <n v="24464"/>
    <n v="839534.39999999991"/>
    <x v="9"/>
    <s v="No"/>
    <s v="Standard"/>
    <s v="Not Found"/>
    <s v="High Value"/>
    <x v="93"/>
    <n v="5886694"/>
  </r>
  <r>
    <s v="O02031"/>
    <s v="2025-05-23"/>
    <s v="C265"/>
    <s v="P017"/>
    <x v="11"/>
    <x v="4"/>
    <n v="8"/>
    <n v="0.05"/>
    <n v="484112.4"/>
    <x v="115"/>
    <s v="SME"/>
    <x v="2"/>
    <n v="33642"/>
    <n v="214976.40000000002"/>
    <x v="0"/>
    <s v="Yes"/>
    <s v="Express"/>
    <s v="Not Found"/>
    <s v="Standard"/>
    <x v="49"/>
    <n v="18500989"/>
  </r>
  <r>
    <s v="O02032"/>
    <s v="2025-10-02"/>
    <s v="C167"/>
    <s v="P043"/>
    <x v="18"/>
    <x v="4"/>
    <n v="8"/>
    <n v="0"/>
    <n v="1070224"/>
    <x v="232"/>
    <s v="SME"/>
    <x v="0"/>
    <n v="79600"/>
    <n v="433424"/>
    <x v="11"/>
    <s v="No"/>
    <s v="Pickup"/>
    <s v="Not Found"/>
    <s v="High Value"/>
    <x v="14"/>
    <n v="16246424"/>
  </r>
  <r>
    <s v="O02033"/>
    <s v="2025-08-11"/>
    <s v="C213"/>
    <s v="P065"/>
    <x v="18"/>
    <x v="4"/>
    <n v="2"/>
    <n v="0.1"/>
    <n v="93439.8"/>
    <x v="2"/>
    <s v="Consumer"/>
    <x v="3"/>
    <n v="61777"/>
    <n v="-30114.199999999997"/>
    <x v="3"/>
    <s v="No"/>
    <s v="Pickup"/>
    <s v="Not Found"/>
    <s v="Standard"/>
    <x v="65"/>
    <n v="16246424"/>
  </r>
  <r>
    <s v="O02034"/>
    <s v="2025-11-13"/>
    <s v="C246"/>
    <s v="P086"/>
    <x v="6"/>
    <x v="3"/>
    <n v="10"/>
    <n v="0.1"/>
    <n v="674010"/>
    <x v="195"/>
    <s v="Consumer"/>
    <x v="1"/>
    <n v="41456"/>
    <n v="259450"/>
    <x v="8"/>
    <s v="No"/>
    <s v="Standard"/>
    <s v="Not Found"/>
    <s v="Standard"/>
    <x v="44"/>
    <n v="17350666"/>
  </r>
  <r>
    <s v="O02035"/>
    <s v="2025-01-22"/>
    <s v="C180"/>
    <s v="P034"/>
    <x v="8"/>
    <x v="2"/>
    <n v="10"/>
    <n v="0.1"/>
    <n v="867780"/>
    <x v="253"/>
    <s v="Consumer"/>
    <x v="0"/>
    <n v="18655"/>
    <n v="681230"/>
    <x v="6"/>
    <s v="No"/>
    <s v="Standard"/>
    <s v="Not Found"/>
    <s v="Standard"/>
    <x v="3"/>
    <n v="19473459"/>
  </r>
  <r>
    <s v="O02036"/>
    <s v="2025-03-22"/>
    <s v="C159"/>
    <s v="P066"/>
    <x v="1"/>
    <x v="2"/>
    <n v="8"/>
    <n v="0.05"/>
    <n v="178752"/>
    <x v="262"/>
    <s v="SME"/>
    <x v="0"/>
    <n v="51071"/>
    <n v="-229816"/>
    <x v="7"/>
    <s v="No"/>
    <s v="Standard"/>
    <s v="Not Found"/>
    <s v="Standard"/>
    <x v="97"/>
    <n v="11347243"/>
  </r>
  <r>
    <s v="O02037"/>
    <s v="2025-10-24"/>
    <s v="C173"/>
    <s v="P096"/>
    <x v="17"/>
    <x v="3"/>
    <n v="10"/>
    <n v="0.15"/>
    <n v="219410.5"/>
    <x v="72"/>
    <s v="SME"/>
    <x v="1"/>
    <n v="12227"/>
    <n v="97140.5"/>
    <x v="11"/>
    <s v="No"/>
    <s v="Pickup"/>
    <s v="Not Found"/>
    <s v="Standard"/>
    <x v="46"/>
    <n v="10652665"/>
  </r>
  <r>
    <s v="O02038"/>
    <s v="2025-02-13"/>
    <s v="C043"/>
    <s v="P066"/>
    <x v="0"/>
    <x v="0"/>
    <n v="6"/>
    <n v="0.2"/>
    <n v="585825.6"/>
    <x v="237"/>
    <s v="Consumer"/>
    <x v="0"/>
    <n v="51071"/>
    <n v="279399.59999999998"/>
    <x v="5"/>
    <s v="No"/>
    <s v="Pickup"/>
    <s v="Not Found"/>
    <s v="Standard"/>
    <x v="97"/>
    <n v="11852878"/>
  </r>
  <r>
    <s v="O02039"/>
    <s v="2025-08-09"/>
    <s v="C076"/>
    <s v="P084"/>
    <x v="19"/>
    <x v="4"/>
    <n v="3"/>
    <n v="0.1"/>
    <n v="364608"/>
    <x v="235"/>
    <s v="Consumer"/>
    <x v="3"/>
    <n v="46035"/>
    <n v="226503"/>
    <x v="3"/>
    <s v="No"/>
    <s v="Pickup"/>
    <s v="Not Found"/>
    <s v="Standard"/>
    <x v="35"/>
    <n v="19336654"/>
  </r>
  <r>
    <s v="O02040"/>
    <s v="2025-05-29"/>
    <s v="C222"/>
    <s v="P028"/>
    <x v="15"/>
    <x v="3"/>
    <n v="2"/>
    <n v="0"/>
    <n v="280726"/>
    <x v="143"/>
    <s v="SME"/>
    <x v="1"/>
    <n v="35454"/>
    <n v="209818"/>
    <x v="0"/>
    <s v="No"/>
    <s v="Express"/>
    <s v="Not Found"/>
    <s v="Standard"/>
    <x v="85"/>
    <n v="15141830"/>
  </r>
  <r>
    <s v="O02041"/>
    <s v="2025-07-07"/>
    <s v="C152"/>
    <s v="P099"/>
    <x v="19"/>
    <x v="1"/>
    <n v="2"/>
    <n v="0.05"/>
    <n v="280717.40000000002"/>
    <x v="206"/>
    <s v="SME"/>
    <x v="0"/>
    <n v="11009"/>
    <n v="258699.40000000002"/>
    <x v="10"/>
    <s v="No"/>
    <s v="Standard"/>
    <s v="Not Found"/>
    <s v="Standard"/>
    <x v="90"/>
    <n v="19336654"/>
  </r>
  <r>
    <s v="O02042"/>
    <s v="2025-10-28"/>
    <s v="C085"/>
    <s v="P047"/>
    <x v="7"/>
    <x v="2"/>
    <n v="2"/>
    <n v="0.15"/>
    <n v="65807"/>
    <x v="213"/>
    <s v="Consumer"/>
    <x v="2"/>
    <n v="23348"/>
    <n v="19111"/>
    <x v="11"/>
    <s v="No"/>
    <s v="Express"/>
    <s v="Not Found"/>
    <s v="Standard"/>
    <x v="8"/>
    <n v="14265630"/>
  </r>
  <r>
    <s v="O02043"/>
    <s v="2025-12-22"/>
    <s v="C228"/>
    <s v="P042"/>
    <x v="4"/>
    <x v="0"/>
    <n v="7"/>
    <n v="0.15"/>
    <n v="553314.30000000005"/>
    <x v="168"/>
    <s v="Corporate"/>
    <x v="3"/>
    <n v="12456"/>
    <n v="466122.30000000005"/>
    <x v="4"/>
    <s v="No"/>
    <s v="Standard"/>
    <s v="Not Found"/>
    <s v="Standard"/>
    <x v="62"/>
    <n v="6291486"/>
  </r>
  <r>
    <s v="O02044"/>
    <s v="2025-02-12"/>
    <s v="C120"/>
    <s v="P076"/>
    <x v="6"/>
    <x v="0"/>
    <n v="8"/>
    <n v="0.1"/>
    <n v="179575.2"/>
    <x v="138"/>
    <s v="SME"/>
    <x v="2"/>
    <n v="26666"/>
    <n v="-33752.799999999988"/>
    <x v="5"/>
    <s v="No"/>
    <s v="Pickup"/>
    <s v="Not Found"/>
    <s v="Standard"/>
    <x v="25"/>
    <n v="17350666"/>
  </r>
  <r>
    <s v="O02045"/>
    <s v="2025-09-21"/>
    <s v="C071"/>
    <s v="P084"/>
    <x v="19"/>
    <x v="3"/>
    <n v="3"/>
    <n v="0.05"/>
    <n v="323255.55"/>
    <x v="1"/>
    <s v="SME"/>
    <x v="3"/>
    <n v="46035"/>
    <n v="185150.55"/>
    <x v="2"/>
    <s v="No"/>
    <s v="Pickup"/>
    <s v="Not Found"/>
    <s v="Standard"/>
    <x v="35"/>
    <n v="19336654"/>
  </r>
  <r>
    <s v="O02046"/>
    <s v="2025-06-23"/>
    <s v="C206"/>
    <s v="P037"/>
    <x v="9"/>
    <x v="2"/>
    <n v="7"/>
    <n v="0"/>
    <n v="539217"/>
    <x v="280"/>
    <s v="Consumer"/>
    <x v="0"/>
    <n v="31369"/>
    <n v="319634"/>
    <x v="9"/>
    <s v="No"/>
    <s v="Standard"/>
    <s v="Not Found"/>
    <s v="Standard"/>
    <x v="72"/>
    <n v="7254801"/>
  </r>
  <r>
    <s v="O02047"/>
    <s v="2025-10-05"/>
    <s v="C101"/>
    <s v="P085"/>
    <x v="17"/>
    <x v="3"/>
    <n v="10"/>
    <n v="0.15"/>
    <n v="192950"/>
    <x v="196"/>
    <s v="SME"/>
    <x v="3"/>
    <n v="7566"/>
    <n v="117290"/>
    <x v="11"/>
    <s v="No"/>
    <s v="Pickup"/>
    <s v="Not Found"/>
    <s v="Standard"/>
    <x v="71"/>
    <n v="10652665"/>
  </r>
  <r>
    <s v="O02048"/>
    <s v="2025-04-16"/>
    <s v="C222"/>
    <s v="P054"/>
    <x v="0"/>
    <x v="0"/>
    <n v="5"/>
    <n v="0.2"/>
    <n v="521116"/>
    <x v="143"/>
    <s v="SME"/>
    <x v="3"/>
    <n v="49623"/>
    <n v="273001"/>
    <x v="1"/>
    <s v="No"/>
    <s v="Pickup"/>
    <s v="Not Found"/>
    <s v="Standard"/>
    <x v="83"/>
    <n v="11852878"/>
  </r>
  <r>
    <s v="O02049"/>
    <s v="2025-03-12"/>
    <s v="C293"/>
    <s v="P076"/>
    <x v="2"/>
    <x v="2"/>
    <n v="5"/>
    <n v="0.15"/>
    <n v="143696.75"/>
    <x v="129"/>
    <s v="Consumer"/>
    <x v="2"/>
    <n v="26666"/>
    <n v="10366.75"/>
    <x v="7"/>
    <s v="No"/>
    <s v="Pickup"/>
    <s v="Not Found"/>
    <s v="Standard"/>
    <x v="25"/>
    <n v="7094914"/>
  </r>
  <r>
    <s v="O02050"/>
    <s v="2025-12-08"/>
    <s v="C148"/>
    <s v="P086"/>
    <x v="5"/>
    <x v="2"/>
    <n v="3"/>
    <n v="0.1"/>
    <n v="275532.3"/>
    <x v="187"/>
    <s v="Corporate"/>
    <x v="1"/>
    <n v="41456"/>
    <n v="151164.29999999999"/>
    <x v="4"/>
    <s v="No"/>
    <s v="Standard"/>
    <s v="Not Found"/>
    <s v="Standard"/>
    <x v="44"/>
    <n v="11319839"/>
  </r>
  <r>
    <s v="O02051"/>
    <s v="2025-03-24"/>
    <s v="C205"/>
    <s v="P006"/>
    <x v="10"/>
    <x v="2"/>
    <n v="2"/>
    <n v="0.2"/>
    <n v="126296"/>
    <x v="183"/>
    <s v="Corporate"/>
    <x v="0"/>
    <n v="53604"/>
    <n v="19088"/>
    <x v="7"/>
    <s v="No"/>
    <s v="Pickup"/>
    <s v="Not Found"/>
    <s v="Standard"/>
    <x v="24"/>
    <n v="8592536"/>
  </r>
  <r>
    <s v="O02052"/>
    <s v="2025-10-18"/>
    <s v="C017"/>
    <s v="P077"/>
    <x v="13"/>
    <x v="3"/>
    <n v="8"/>
    <n v="0.15"/>
    <n v="395154.8"/>
    <x v="65"/>
    <s v="SME"/>
    <x v="3"/>
    <n v="9813"/>
    <n v="316650.8"/>
    <x v="11"/>
    <s v="Yes"/>
    <s v="Standard"/>
    <s v="Not Found"/>
    <s v="Standard"/>
    <x v="98"/>
    <n v="5886694"/>
  </r>
  <r>
    <s v="O02053"/>
    <s v="2025-08-18"/>
    <s v="C190"/>
    <s v="P089"/>
    <x v="1"/>
    <x v="2"/>
    <n v="4"/>
    <n v="0.2"/>
    <n v="121030.39999999999"/>
    <x v="295"/>
    <s v="SME"/>
    <x v="0"/>
    <n v="55764"/>
    <n v="-102025.60000000001"/>
    <x v="3"/>
    <s v="No"/>
    <s v="Pickup"/>
    <s v="Not Found"/>
    <s v="Standard"/>
    <x v="27"/>
    <n v="11347243"/>
  </r>
  <r>
    <s v="O02054"/>
    <s v="2025-08-19"/>
    <s v="C282"/>
    <s v="P058"/>
    <x v="3"/>
    <x v="4"/>
    <n v="3"/>
    <n v="0.15"/>
    <n v="310424.25"/>
    <x v="185"/>
    <s v="SME"/>
    <x v="3"/>
    <n v="66106"/>
    <n v="112106.25"/>
    <x v="3"/>
    <s v="No"/>
    <s v="Standard"/>
    <s v="Not Found"/>
    <s v="Standard"/>
    <x v="42"/>
    <n v="19619177"/>
  </r>
  <r>
    <s v="O02055"/>
    <s v="2025-03-19"/>
    <s v="C011"/>
    <s v="P030"/>
    <x v="16"/>
    <x v="1"/>
    <n v="10"/>
    <n v="0.1"/>
    <n v="447444"/>
    <x v="85"/>
    <s v="SME"/>
    <x v="3"/>
    <n v="28523"/>
    <n v="162214"/>
    <x v="7"/>
    <s v="No"/>
    <s v="Express"/>
    <s v="Not Found"/>
    <s v="Standard"/>
    <x v="12"/>
    <n v="19562258"/>
  </r>
  <r>
    <s v="O02056"/>
    <s v="2025-12-07"/>
    <s v="C193"/>
    <s v="P047"/>
    <x v="4"/>
    <x v="1"/>
    <n v="3"/>
    <n v="0.2"/>
    <n v="315297.59999999998"/>
    <x v="202"/>
    <s v="Corporate"/>
    <x v="2"/>
    <n v="23348"/>
    <n v="245253.59999999998"/>
    <x v="4"/>
    <s v="No"/>
    <s v="Express"/>
    <s v="Not Found"/>
    <s v="Standard"/>
    <x v="8"/>
    <n v="6291486"/>
  </r>
  <r>
    <s v="O02057"/>
    <s v="2025-07-08"/>
    <s v="C129"/>
    <s v="P032"/>
    <x v="4"/>
    <x v="4"/>
    <n v="1"/>
    <n v="0.2"/>
    <n v="75200"/>
    <x v="97"/>
    <s v="Corporate"/>
    <x v="2"/>
    <n v="65463"/>
    <n v="9737"/>
    <x v="10"/>
    <s v="No"/>
    <s v="Express"/>
    <s v="Not Found"/>
    <s v="Standard"/>
    <x v="15"/>
    <n v="6291486"/>
  </r>
  <r>
    <s v="O02058"/>
    <s v="2025-04-02"/>
    <s v="C165"/>
    <s v="P090"/>
    <x v="2"/>
    <x v="3"/>
    <n v="10"/>
    <n v="0"/>
    <n v="117600"/>
    <x v="36"/>
    <s v="Consumer"/>
    <x v="1"/>
    <n v="24518"/>
    <n v="-127580"/>
    <x v="1"/>
    <s v="No"/>
    <s v="Standard"/>
    <s v="Not Found"/>
    <s v="Standard"/>
    <x v="4"/>
    <n v="7094914"/>
  </r>
  <r>
    <s v="O02059"/>
    <s v="2025-06-19"/>
    <s v="C230"/>
    <s v="P071"/>
    <x v="3"/>
    <x v="4"/>
    <n v="3"/>
    <n v="0.1"/>
    <n v="309333.59999999998"/>
    <x v="277"/>
    <s v="Corporate"/>
    <x v="1"/>
    <n v="44535"/>
    <n v="175728.59999999998"/>
    <x v="9"/>
    <s v="No"/>
    <s v="Express"/>
    <s v="Not Found"/>
    <s v="Standard"/>
    <x v="32"/>
    <n v="19619177"/>
  </r>
  <r>
    <s v="O02060"/>
    <s v="2025-08-16"/>
    <s v="C038"/>
    <s v="P022"/>
    <x v="12"/>
    <x v="1"/>
    <n v="6"/>
    <n v="0.1"/>
    <n v="312616.8"/>
    <x v="106"/>
    <s v="Corporate"/>
    <x v="3"/>
    <n v="76942"/>
    <n v="-149035.20000000001"/>
    <x v="3"/>
    <s v="No"/>
    <s v="Express"/>
    <s v="Not Found"/>
    <s v="Standard"/>
    <x v="13"/>
    <n v="8698154"/>
  </r>
  <r>
    <s v="O02061"/>
    <s v="2025-10-17"/>
    <s v="C198"/>
    <s v="P008"/>
    <x v="4"/>
    <x v="2"/>
    <n v="1"/>
    <n v="0.2"/>
    <n v="29027.200000000001"/>
    <x v="216"/>
    <s v="SME"/>
    <x v="0"/>
    <n v="10109"/>
    <n v="18918.2"/>
    <x v="11"/>
    <s v="No"/>
    <s v="Standard"/>
    <s v="Not Found"/>
    <s v="Standard"/>
    <x v="55"/>
    <n v="6291486"/>
  </r>
  <r>
    <s v="O02062"/>
    <s v="2025-07-10"/>
    <s v="C237"/>
    <s v="P044"/>
    <x v="5"/>
    <x v="2"/>
    <n v="7"/>
    <n v="0.1"/>
    <n v="655609.5"/>
    <x v="24"/>
    <s v="Consumer"/>
    <x v="3"/>
    <n v="44099"/>
    <n v="346916.5"/>
    <x v="10"/>
    <s v="No"/>
    <s v="Standard"/>
    <s v="Not Found"/>
    <s v="Standard"/>
    <x v="38"/>
    <n v="11319839"/>
  </r>
  <r>
    <s v="O02063"/>
    <s v="2025-04-12"/>
    <s v="C160"/>
    <s v="P083"/>
    <x v="0"/>
    <x v="1"/>
    <n v="8"/>
    <n v="0.15"/>
    <n v="834747.6"/>
    <x v="223"/>
    <s v="Corporate"/>
    <x v="3"/>
    <n v="73889"/>
    <n v="243635.59999999998"/>
    <x v="1"/>
    <s v="No"/>
    <s v="Express"/>
    <s v="Not Found"/>
    <s v="Standard"/>
    <x v="58"/>
    <n v="11852878"/>
  </r>
  <r>
    <s v="O02064"/>
    <s v="2025-10-12"/>
    <s v="C119"/>
    <s v="P076"/>
    <x v="2"/>
    <x v="2"/>
    <n v="8"/>
    <n v="0.2"/>
    <n v="548524.80000000005"/>
    <x v="146"/>
    <s v="SME"/>
    <x v="2"/>
    <n v="26666"/>
    <n v="335196.80000000005"/>
    <x v="11"/>
    <s v="No"/>
    <s v="Standard"/>
    <s v="Not Found"/>
    <s v="Standard"/>
    <x v="25"/>
    <n v="7094914"/>
  </r>
  <r>
    <s v="O02065"/>
    <s v="2025-03-03"/>
    <s v="C238"/>
    <s v="P051"/>
    <x v="14"/>
    <x v="1"/>
    <n v="10"/>
    <n v="0.2"/>
    <n v="503672"/>
    <x v="135"/>
    <s v="Consumer"/>
    <x v="2"/>
    <n v="71372"/>
    <n v="-210048"/>
    <x v="7"/>
    <s v="Yes"/>
    <s v="Express"/>
    <s v="Not Found"/>
    <s v="Standard"/>
    <x v="7"/>
    <n v="16839910"/>
  </r>
  <r>
    <s v="O02066"/>
    <s v="2025-05-05"/>
    <s v="C238"/>
    <s v="P027"/>
    <x v="12"/>
    <x v="0"/>
    <n v="6"/>
    <n v="0"/>
    <n v="815154"/>
    <x v="135"/>
    <s v="Consumer"/>
    <x v="1"/>
    <n v="13474"/>
    <n v="734310"/>
    <x v="0"/>
    <s v="No"/>
    <s v="Pickup"/>
    <s v="Not Found"/>
    <s v="Standard"/>
    <x v="67"/>
    <n v="8698154"/>
  </r>
  <r>
    <s v="O02067"/>
    <s v="2025-11-23"/>
    <s v="C168"/>
    <s v="P058"/>
    <x v="4"/>
    <x v="1"/>
    <n v="3"/>
    <n v="0.05"/>
    <n v="94164"/>
    <x v="0"/>
    <s v="SME"/>
    <x v="3"/>
    <n v="66106"/>
    <n v="-104154"/>
    <x v="8"/>
    <s v="No"/>
    <s v="Standard"/>
    <s v="Not Found"/>
    <s v="Standard"/>
    <x v="42"/>
    <n v="6291486"/>
  </r>
  <r>
    <s v="O02068"/>
    <s v="2025-05-11"/>
    <s v="C208"/>
    <s v="P082"/>
    <x v="16"/>
    <x v="1"/>
    <n v="9"/>
    <n v="0.05"/>
    <n v="489769.65"/>
    <x v="114"/>
    <s v="Corporate"/>
    <x v="2"/>
    <n v="38053"/>
    <n v="147292.65000000002"/>
    <x v="0"/>
    <s v="No"/>
    <s v="Express"/>
    <s v="Not Found"/>
    <s v="Standard"/>
    <x v="64"/>
    <n v="19562258"/>
  </r>
  <r>
    <s v="O02069"/>
    <s v="2025-12-19"/>
    <s v="C150"/>
    <s v="P058"/>
    <x v="0"/>
    <x v="3"/>
    <n v="8"/>
    <n v="0.15"/>
    <n v="182172"/>
    <x v="68"/>
    <s v="SME"/>
    <x v="3"/>
    <n v="66106"/>
    <n v="-346676"/>
    <x v="4"/>
    <s v="No"/>
    <s v="Express"/>
    <s v="Not Found"/>
    <s v="Standard"/>
    <x v="42"/>
    <n v="11852878"/>
  </r>
  <r>
    <s v="O02070"/>
    <s v="2025-11-19"/>
    <s v="C047"/>
    <s v="P090"/>
    <x v="16"/>
    <x v="3"/>
    <n v="7"/>
    <n v="0.15"/>
    <n v="540022"/>
    <x v="152"/>
    <s v="SME"/>
    <x v="1"/>
    <n v="24518"/>
    <n v="368396"/>
    <x v="8"/>
    <s v="No"/>
    <s v="Standard"/>
    <s v="Not Found"/>
    <s v="Standard"/>
    <x v="4"/>
    <n v="19562258"/>
  </r>
  <r>
    <s v="O02071"/>
    <s v="2025-04-07"/>
    <s v="C012"/>
    <s v="P002"/>
    <x v="5"/>
    <x v="3"/>
    <n v="2"/>
    <n v="0.1"/>
    <n v="233762.4"/>
    <x v="148"/>
    <s v="Corporate"/>
    <x v="2"/>
    <n v="57647"/>
    <n v="118468.4"/>
    <x v="1"/>
    <s v="No"/>
    <s v="Pickup"/>
    <s v="Not Found"/>
    <s v="Standard"/>
    <x v="2"/>
    <n v="11319839"/>
  </r>
  <r>
    <s v="O02072"/>
    <s v="2025-08-08"/>
    <s v="C158"/>
    <s v="P078"/>
    <x v="2"/>
    <x v="4"/>
    <n v="2"/>
    <n v="0.05"/>
    <n v="105959.2"/>
    <x v="147"/>
    <s v="SME"/>
    <x v="0"/>
    <n v="53072"/>
    <n v="-184.80000000000291"/>
    <x v="3"/>
    <s v="No"/>
    <s v="Pickup"/>
    <s v="Not Found"/>
    <s v="Standard"/>
    <x v="69"/>
    <n v="7094914"/>
  </r>
  <r>
    <s v="O02073"/>
    <s v="2025-12-08"/>
    <s v="C268"/>
    <s v="P036"/>
    <x v="5"/>
    <x v="4"/>
    <n v="7"/>
    <n v="0.1"/>
    <n v="572128.19999999995"/>
    <x v="38"/>
    <s v="Consumer"/>
    <x v="0"/>
    <n v="69526"/>
    <n v="85446.199999999953"/>
    <x v="4"/>
    <s v="Yes"/>
    <s v="Pickup"/>
    <s v="Not Found"/>
    <s v="Standard"/>
    <x v="70"/>
    <n v="11319839"/>
  </r>
  <r>
    <s v="O02074"/>
    <s v="2025-02-05"/>
    <s v="C132"/>
    <s v="P045"/>
    <x v="5"/>
    <x v="2"/>
    <n v="2"/>
    <n v="0.15"/>
    <n v="165202.6"/>
    <x v="230"/>
    <s v="Consumer"/>
    <x v="2"/>
    <n v="61495"/>
    <n v="42212.600000000006"/>
    <x v="5"/>
    <s v="No"/>
    <s v="Express"/>
    <s v="Not Found"/>
    <s v="Standard"/>
    <x v="86"/>
    <n v="11319839"/>
  </r>
  <r>
    <s v="O02075"/>
    <s v="2025-02-08"/>
    <s v="C088"/>
    <s v="P015"/>
    <x v="13"/>
    <x v="2"/>
    <n v="5"/>
    <n v="0.2"/>
    <n v="20960"/>
    <x v="160"/>
    <s v="SME"/>
    <x v="3"/>
    <n v="12010"/>
    <n v="-39090"/>
    <x v="5"/>
    <s v="No"/>
    <s v="Express"/>
    <s v="Not Found"/>
    <s v="Standard"/>
    <x v="75"/>
    <n v="5886694"/>
  </r>
  <r>
    <s v="O02076"/>
    <s v="2025-01-05"/>
    <s v="C169"/>
    <s v="P016"/>
    <x v="17"/>
    <x v="0"/>
    <n v="9"/>
    <n v="0.15"/>
    <n v="1028588.4"/>
    <x v="56"/>
    <s v="SME"/>
    <x v="0"/>
    <n v="29153"/>
    <n v="766211.4"/>
    <x v="6"/>
    <s v="No"/>
    <s v="Standard"/>
    <s v="Not Found"/>
    <s v="High Value"/>
    <x v="79"/>
    <n v="10652665"/>
  </r>
  <r>
    <s v="O02077"/>
    <s v="2025-02-28"/>
    <s v="C227"/>
    <s v="P048"/>
    <x v="10"/>
    <x v="1"/>
    <n v="4"/>
    <n v="0.1"/>
    <n v="322902"/>
    <x v="9"/>
    <s v="Consumer"/>
    <x v="1"/>
    <n v="23271"/>
    <n v="229818"/>
    <x v="5"/>
    <s v="No"/>
    <s v="Pickup"/>
    <s v="Not Found"/>
    <s v="Standard"/>
    <x v="29"/>
    <n v="8592536"/>
  </r>
  <r>
    <s v="O02078"/>
    <s v="2025-01-22"/>
    <s v="C204"/>
    <s v="P041"/>
    <x v="10"/>
    <x v="4"/>
    <n v="3"/>
    <n v="0.15"/>
    <n v="252483.15"/>
    <x v="153"/>
    <s v="Consumer"/>
    <x v="0"/>
    <n v="21756"/>
    <n v="187215.15"/>
    <x v="6"/>
    <s v="No"/>
    <s v="Express"/>
    <s v="Not Found"/>
    <s v="Standard"/>
    <x v="45"/>
    <n v="8592536"/>
  </r>
  <r>
    <s v="O02079"/>
    <s v="2025-03-19"/>
    <s v="C179"/>
    <s v="P027"/>
    <x v="12"/>
    <x v="2"/>
    <n v="8"/>
    <n v="0.2"/>
    <n v="337491.20000000001"/>
    <x v="299"/>
    <s v="Corporate"/>
    <x v="1"/>
    <n v="13474"/>
    <n v="229699.20000000001"/>
    <x v="7"/>
    <s v="No"/>
    <s v="Standard"/>
    <s v="Not Found"/>
    <s v="Standard"/>
    <x v="67"/>
    <n v="8698154"/>
  </r>
  <r>
    <s v="O02080"/>
    <s v="2025-09-28"/>
    <s v="C226"/>
    <s v="P057"/>
    <x v="3"/>
    <x v="1"/>
    <n v="6"/>
    <n v="0.05"/>
    <n v="99573.3"/>
    <x v="141"/>
    <s v="Corporate"/>
    <x v="3"/>
    <n v="18283"/>
    <n v="-10124.699999999997"/>
    <x v="2"/>
    <s v="Yes"/>
    <s v="Standard"/>
    <s v="Not Found"/>
    <s v="Standard"/>
    <x v="63"/>
    <n v="19619177"/>
  </r>
  <r>
    <s v="O02081"/>
    <s v="2025-10-18"/>
    <s v="C182"/>
    <s v="P032"/>
    <x v="1"/>
    <x v="1"/>
    <n v="2"/>
    <n v="0.15"/>
    <n v="86241"/>
    <x v="66"/>
    <s v="Consumer"/>
    <x v="2"/>
    <n v="65463"/>
    <n v="-44685"/>
    <x v="11"/>
    <s v="No"/>
    <s v="Standard"/>
    <s v="Not Found"/>
    <s v="Standard"/>
    <x v="15"/>
    <n v="11347243"/>
  </r>
  <r>
    <s v="O02082"/>
    <s v="2025-01-25"/>
    <s v="C150"/>
    <s v="P059"/>
    <x v="8"/>
    <x v="1"/>
    <n v="5"/>
    <n v="0.15"/>
    <n v="324249.5"/>
    <x v="68"/>
    <s v="SME"/>
    <x v="2"/>
    <n v="78122"/>
    <n v="-66360.5"/>
    <x v="6"/>
    <s v="No"/>
    <s v="Express"/>
    <s v="Not Found"/>
    <s v="Standard"/>
    <x v="21"/>
    <n v="19473459"/>
  </r>
  <r>
    <s v="O02083"/>
    <s v="2025-02-14"/>
    <s v="C027"/>
    <s v="P035"/>
    <x v="14"/>
    <x v="4"/>
    <n v="9"/>
    <n v="0.15"/>
    <n v="318859.65000000002"/>
    <x v="296"/>
    <s v="Consumer"/>
    <x v="0"/>
    <n v="31758"/>
    <n v="33037.650000000023"/>
    <x v="5"/>
    <s v="No"/>
    <s v="Pickup"/>
    <s v="Not Found"/>
    <s v="Standard"/>
    <x v="47"/>
    <n v="16839910"/>
  </r>
  <r>
    <s v="O02084"/>
    <s v="2025-04-19"/>
    <s v="C152"/>
    <s v="P053"/>
    <x v="3"/>
    <x v="0"/>
    <n v="5"/>
    <n v="0.2"/>
    <n v="538648"/>
    <x v="206"/>
    <s v="SME"/>
    <x v="3"/>
    <n v="44507"/>
    <n v="316113"/>
    <x v="1"/>
    <s v="No"/>
    <s v="Standard"/>
    <s v="Not Found"/>
    <s v="Standard"/>
    <x v="95"/>
    <n v="19619177"/>
  </r>
  <r>
    <s v="O02085"/>
    <s v="2025-10-08"/>
    <s v="C092"/>
    <s v="P079"/>
    <x v="18"/>
    <x v="2"/>
    <n v="2"/>
    <n v="0"/>
    <n v="42482"/>
    <x v="242"/>
    <s v="SME"/>
    <x v="1"/>
    <n v="58560"/>
    <n v="-74638"/>
    <x v="11"/>
    <s v="No"/>
    <s v="Standard"/>
    <s v="Not Found"/>
    <s v="Standard"/>
    <x v="48"/>
    <n v="16246424"/>
  </r>
  <r>
    <s v="O02086"/>
    <s v="2025-10-05"/>
    <s v="C283"/>
    <s v="P017"/>
    <x v="12"/>
    <x v="2"/>
    <n v="4"/>
    <n v="0.05"/>
    <n v="391479.8"/>
    <x v="6"/>
    <s v="Corporate"/>
    <x v="2"/>
    <n v="33642"/>
    <n v="256911.8"/>
    <x v="11"/>
    <s v="No"/>
    <s v="Express"/>
    <s v="Not Found"/>
    <s v="Standard"/>
    <x v="49"/>
    <n v="8698154"/>
  </r>
  <r>
    <s v="O02087"/>
    <s v="2025-02-05"/>
    <s v="C227"/>
    <s v="P087"/>
    <x v="7"/>
    <x v="1"/>
    <n v="1"/>
    <n v="0"/>
    <n v="55216"/>
    <x v="9"/>
    <s v="Consumer"/>
    <x v="1"/>
    <n v="26222"/>
    <n v="28994"/>
    <x v="5"/>
    <s v="No"/>
    <s v="Express"/>
    <s v="Not Found"/>
    <s v="Standard"/>
    <x v="82"/>
    <n v="14265630"/>
  </r>
  <r>
    <s v="O02088"/>
    <s v="2025-10-17"/>
    <s v="C169"/>
    <s v="P023"/>
    <x v="12"/>
    <x v="0"/>
    <n v="7"/>
    <n v="0"/>
    <n v="313754"/>
    <x v="56"/>
    <s v="SME"/>
    <x v="0"/>
    <n v="10664"/>
    <n v="239106"/>
    <x v="11"/>
    <s v="No"/>
    <s v="Pickup"/>
    <s v="Not Found"/>
    <s v="Standard"/>
    <x v="18"/>
    <n v="8698154"/>
  </r>
  <r>
    <s v="O02089"/>
    <s v="2025-09-13"/>
    <s v="C293"/>
    <s v="P020"/>
    <x v="14"/>
    <x v="1"/>
    <n v="8"/>
    <n v="0"/>
    <n v="818352"/>
    <x v="129"/>
    <s v="Consumer"/>
    <x v="2"/>
    <n v="35035"/>
    <n v="538072"/>
    <x v="2"/>
    <s v="No"/>
    <s v="Express"/>
    <s v="Not Found"/>
    <s v="Standard"/>
    <x v="91"/>
    <n v="16839910"/>
  </r>
  <r>
    <s v="O02090"/>
    <s v="2025-10-04"/>
    <s v="C245"/>
    <s v="P084"/>
    <x v="16"/>
    <x v="4"/>
    <n v="1"/>
    <n v="0.2"/>
    <n v="7099.2"/>
    <x v="22"/>
    <s v="Corporate"/>
    <x v="3"/>
    <n v="46035"/>
    <n v="-38935.800000000003"/>
    <x v="11"/>
    <s v="No"/>
    <s v="Express"/>
    <s v="Not Found"/>
    <s v="Standard"/>
    <x v="35"/>
    <n v="19562258"/>
  </r>
  <r>
    <s v="O02091"/>
    <s v="2025-05-13"/>
    <s v="C250"/>
    <s v="P036"/>
    <x v="10"/>
    <x v="3"/>
    <n v="6"/>
    <n v="0"/>
    <n v="724164"/>
    <x v="193"/>
    <s v="SME"/>
    <x v="0"/>
    <n v="69526"/>
    <n v="307008"/>
    <x v="0"/>
    <s v="No"/>
    <s v="Standard"/>
    <s v="Not Found"/>
    <s v="Standard"/>
    <x v="70"/>
    <n v="8592536"/>
  </r>
  <r>
    <s v="O02092"/>
    <s v="2025-10-14"/>
    <s v="C275"/>
    <s v="P037"/>
    <x v="19"/>
    <x v="0"/>
    <n v="3"/>
    <n v="0.1"/>
    <n v="61816.5"/>
    <x v="62"/>
    <s v="SME"/>
    <x v="0"/>
    <n v="31369"/>
    <n v="-32290.5"/>
    <x v="11"/>
    <s v="No"/>
    <s v="Express"/>
    <s v="Not Found"/>
    <s v="Standard"/>
    <x v="72"/>
    <n v="19336654"/>
  </r>
  <r>
    <s v="O02093"/>
    <s v="2025-01-23"/>
    <s v="C219"/>
    <s v="P030"/>
    <x v="13"/>
    <x v="0"/>
    <n v="7"/>
    <n v="0.2"/>
    <n v="446174.4"/>
    <x v="127"/>
    <s v="SME"/>
    <x v="3"/>
    <n v="28523"/>
    <n v="246513.40000000002"/>
    <x v="6"/>
    <s v="No"/>
    <s v="Pickup"/>
    <s v="Not Found"/>
    <s v="Standard"/>
    <x v="12"/>
    <n v="5886694"/>
  </r>
  <r>
    <s v="O02094"/>
    <s v="2025-11-06"/>
    <s v="C141"/>
    <s v="P099"/>
    <x v="17"/>
    <x v="2"/>
    <n v="4"/>
    <n v="0.15"/>
    <n v="318773.8"/>
    <x v="8"/>
    <s v="Consumer"/>
    <x v="0"/>
    <n v="11009"/>
    <n v="274737.8"/>
    <x v="8"/>
    <s v="No"/>
    <s v="Pickup"/>
    <s v="Not Found"/>
    <s v="Standard"/>
    <x v="90"/>
    <n v="10652665"/>
  </r>
  <r>
    <s v="O02095"/>
    <s v="2025-08-24"/>
    <s v="C163"/>
    <s v="P092"/>
    <x v="16"/>
    <x v="1"/>
    <n v="4"/>
    <n v="0.15"/>
    <n v="186578.4"/>
    <x v="3"/>
    <s v="Corporate"/>
    <x v="2"/>
    <n v="4229"/>
    <n v="169662.4"/>
    <x v="3"/>
    <s v="No"/>
    <s v="Pickup"/>
    <s v="Not Found"/>
    <s v="Standard"/>
    <x v="23"/>
    <n v="19562258"/>
  </r>
  <r>
    <s v="O02096"/>
    <s v="2025-06-08"/>
    <s v="C163"/>
    <s v="P007"/>
    <x v="5"/>
    <x v="0"/>
    <n v="6"/>
    <n v="0"/>
    <n v="879378"/>
    <x v="3"/>
    <s v="Corporate"/>
    <x v="2"/>
    <n v="6817"/>
    <n v="838476"/>
    <x v="9"/>
    <s v="No"/>
    <s v="Pickup"/>
    <s v="Not Found"/>
    <s v="Standard"/>
    <x v="30"/>
    <n v="11319839"/>
  </r>
  <r>
    <s v="O02097"/>
    <s v="2025-11-17"/>
    <s v="C167"/>
    <s v="P004"/>
    <x v="6"/>
    <x v="1"/>
    <n v="4"/>
    <n v="0.1"/>
    <n v="402656.4"/>
    <x v="232"/>
    <s v="SME"/>
    <x v="3"/>
    <n v="63926"/>
    <n v="146952.40000000002"/>
    <x v="8"/>
    <s v="No"/>
    <s v="Pickup"/>
    <s v="Not Found"/>
    <s v="Standard"/>
    <x v="5"/>
    <n v="17350666"/>
  </r>
  <r>
    <s v="O02098"/>
    <s v="2025-04-26"/>
    <s v="C106"/>
    <s v="P008"/>
    <x v="2"/>
    <x v="0"/>
    <n v="5"/>
    <n v="0.1"/>
    <n v="649836"/>
    <x v="246"/>
    <s v="SME"/>
    <x v="0"/>
    <n v="10109"/>
    <n v="599291"/>
    <x v="1"/>
    <s v="No"/>
    <s v="Pickup"/>
    <s v="Not Found"/>
    <s v="Standard"/>
    <x v="55"/>
    <n v="7094914"/>
  </r>
  <r>
    <s v="O02099"/>
    <s v="2025-02-24"/>
    <s v="C078"/>
    <s v="P061"/>
    <x v="12"/>
    <x v="2"/>
    <n v="8"/>
    <n v="0.1"/>
    <n v="360194.4"/>
    <x v="239"/>
    <s v="Consumer"/>
    <x v="3"/>
    <n v="26900"/>
    <n v="144994.40000000002"/>
    <x v="5"/>
    <s v="No"/>
    <s v="Standard"/>
    <s v="Not Found"/>
    <s v="Standard"/>
    <x v="59"/>
    <n v="8698154"/>
  </r>
  <r>
    <s v="O02100"/>
    <s v="2025-09-10"/>
    <s v="C290"/>
    <s v="P021"/>
    <x v="1"/>
    <x v="0"/>
    <n v="6"/>
    <n v="0.1"/>
    <n v="448756.2"/>
    <x v="149"/>
    <s v="Consumer"/>
    <x v="1"/>
    <n v="39197"/>
    <n v="213574.2"/>
    <x v="2"/>
    <s v="No"/>
    <s v="Standard"/>
    <s v="Not Found"/>
    <s v="Standard"/>
    <x v="17"/>
    <n v="11347243"/>
  </r>
  <r>
    <s v="O02101"/>
    <s v="2025-07-19"/>
    <s v="C256"/>
    <s v="P037"/>
    <x v="17"/>
    <x v="4"/>
    <n v="2"/>
    <n v="0"/>
    <n v="236386"/>
    <x v="217"/>
    <s v="Corporate"/>
    <x v="0"/>
    <n v="31369"/>
    <n v="173648"/>
    <x v="10"/>
    <s v="No"/>
    <s v="Express"/>
    <s v="Not Found"/>
    <s v="Standard"/>
    <x v="72"/>
    <n v="10652665"/>
  </r>
  <r>
    <s v="O02102"/>
    <s v="2025-05-18"/>
    <s v="C081"/>
    <s v="P073"/>
    <x v="17"/>
    <x v="3"/>
    <n v="9"/>
    <n v="0.1"/>
    <n v="1089936"/>
    <x v="91"/>
    <s v="SME"/>
    <x v="0"/>
    <n v="48520"/>
    <n v="653256"/>
    <x v="0"/>
    <s v="No"/>
    <s v="Express"/>
    <s v="Not Found"/>
    <s v="High Value"/>
    <x v="99"/>
    <n v="10652665"/>
  </r>
  <r>
    <s v="O02103"/>
    <s v="2025-03-16"/>
    <s v="C087"/>
    <s v="P062"/>
    <x v="18"/>
    <x v="2"/>
    <n v="7"/>
    <n v="0.15"/>
    <n v="277513.95"/>
    <x v="240"/>
    <s v="Consumer"/>
    <x v="3"/>
    <n v="28606"/>
    <n v="77271.950000000012"/>
    <x v="7"/>
    <s v="No"/>
    <s v="Pickup"/>
    <s v="Not Found"/>
    <s v="Standard"/>
    <x v="50"/>
    <n v="16246424"/>
  </r>
  <r>
    <s v="O02104"/>
    <s v="2025-02-16"/>
    <s v="C022"/>
    <s v="P012"/>
    <x v="19"/>
    <x v="2"/>
    <n v="6"/>
    <n v="0.1"/>
    <n v="657741.6"/>
    <x v="131"/>
    <s v="Consumer"/>
    <x v="2"/>
    <n v="48408"/>
    <n v="367293.6"/>
    <x v="5"/>
    <s v="No"/>
    <s v="Express"/>
    <s v="Not Found"/>
    <s v="Standard"/>
    <x v="78"/>
    <n v="19336654"/>
  </r>
  <r>
    <s v="O02105"/>
    <s v="2025-03-16"/>
    <s v="C277"/>
    <s v="P048"/>
    <x v="3"/>
    <x v="1"/>
    <n v="5"/>
    <n v="0"/>
    <n v="462180"/>
    <x v="205"/>
    <s v="Corporate"/>
    <x v="1"/>
    <n v="23271"/>
    <n v="345825"/>
    <x v="7"/>
    <s v="No"/>
    <s v="Express"/>
    <s v="Not Found"/>
    <s v="Standard"/>
    <x v="29"/>
    <n v="19619177"/>
  </r>
  <r>
    <s v="O02106"/>
    <s v="2025-01-18"/>
    <s v="C163"/>
    <s v="P066"/>
    <x v="4"/>
    <x v="3"/>
    <n v="4"/>
    <n v="0.1"/>
    <n v="67482"/>
    <x v="3"/>
    <s v="Corporate"/>
    <x v="0"/>
    <n v="51071"/>
    <n v="-136802"/>
    <x v="6"/>
    <s v="No"/>
    <s v="Pickup"/>
    <s v="Not Found"/>
    <s v="Standard"/>
    <x v="97"/>
    <n v="6291486"/>
  </r>
  <r>
    <s v="O02107"/>
    <s v="2025-10-12"/>
    <s v="C198"/>
    <s v="P016"/>
    <x v="13"/>
    <x v="3"/>
    <n v="9"/>
    <n v="0.15"/>
    <n v="140132.70000000001"/>
    <x v="216"/>
    <s v="SME"/>
    <x v="0"/>
    <n v="29153"/>
    <n v="-122244.29999999999"/>
    <x v="11"/>
    <s v="No"/>
    <s v="Pickup"/>
    <s v="Not Found"/>
    <s v="Standard"/>
    <x v="79"/>
    <n v="5886694"/>
  </r>
  <r>
    <s v="O02108"/>
    <s v="2025-02-21"/>
    <s v="C137"/>
    <s v="P052"/>
    <x v="11"/>
    <x v="0"/>
    <n v="6"/>
    <n v="0.1"/>
    <n v="292728.59999999998"/>
    <x v="175"/>
    <s v="Corporate"/>
    <x v="2"/>
    <n v="15200"/>
    <n v="201528.59999999998"/>
    <x v="5"/>
    <s v="No"/>
    <s v="Express"/>
    <s v="Not Found"/>
    <s v="Standard"/>
    <x v="41"/>
    <n v="18500989"/>
  </r>
  <r>
    <s v="O02109"/>
    <s v="2025-07-18"/>
    <s v="C106"/>
    <s v="P089"/>
    <x v="5"/>
    <x v="1"/>
    <n v="9"/>
    <n v="0.2"/>
    <n v="70516.800000000003"/>
    <x v="246"/>
    <s v="SME"/>
    <x v="0"/>
    <n v="55764"/>
    <n v="-431359.2"/>
    <x v="10"/>
    <s v="No"/>
    <s v="Express"/>
    <s v="Not Found"/>
    <s v="Standard"/>
    <x v="27"/>
    <n v="11319839"/>
  </r>
  <r>
    <s v="O02110"/>
    <s v="2025-12-13"/>
    <s v="C098"/>
    <s v="P022"/>
    <x v="5"/>
    <x v="3"/>
    <n v="5"/>
    <n v="0.05"/>
    <n v="249118.5"/>
    <x v="137"/>
    <s v="Corporate"/>
    <x v="3"/>
    <n v="76942"/>
    <n v="-135591.5"/>
    <x v="4"/>
    <s v="Yes"/>
    <s v="Express"/>
    <s v="Not Found"/>
    <s v="Standard"/>
    <x v="13"/>
    <n v="11319839"/>
  </r>
  <r>
    <s v="O02111"/>
    <s v="2025-10-17"/>
    <s v="C271"/>
    <s v="P044"/>
    <x v="1"/>
    <x v="1"/>
    <n v="4"/>
    <n v="0.05"/>
    <n v="211375"/>
    <x v="93"/>
    <s v="Consumer"/>
    <x v="3"/>
    <n v="44099"/>
    <n v="34979"/>
    <x v="11"/>
    <s v="No"/>
    <s v="Express"/>
    <s v="Not Found"/>
    <s v="Standard"/>
    <x v="38"/>
    <n v="11347243"/>
  </r>
  <r>
    <s v="O02112"/>
    <s v="2025-01-06"/>
    <s v="C177"/>
    <s v="P060"/>
    <x v="6"/>
    <x v="3"/>
    <n v="6"/>
    <n v="0.2"/>
    <n v="519571.20000000001"/>
    <x v="11"/>
    <s v="Corporate"/>
    <x v="1"/>
    <n v="58522"/>
    <n v="168439.2"/>
    <x v="6"/>
    <s v="No"/>
    <s v="Standard"/>
    <s v="Not Found"/>
    <s v="Standard"/>
    <x v="60"/>
    <n v="17350666"/>
  </r>
  <r>
    <s v="O02113"/>
    <s v="2025-02-24"/>
    <s v="C247"/>
    <s v="P097"/>
    <x v="19"/>
    <x v="0"/>
    <n v="9"/>
    <n v="0.2"/>
    <n v="104176.8"/>
    <x v="197"/>
    <s v="SME"/>
    <x v="1"/>
    <n v="67500"/>
    <n v="-503323.2"/>
    <x v="5"/>
    <s v="No"/>
    <s v="Standard"/>
    <s v="Not Found"/>
    <s v="Standard"/>
    <x v="84"/>
    <n v="19336654"/>
  </r>
  <r>
    <s v="O02114"/>
    <s v="2025-06-10"/>
    <s v="C225"/>
    <s v="P074"/>
    <x v="7"/>
    <x v="3"/>
    <n v="10"/>
    <n v="0.1"/>
    <n v="719622"/>
    <x v="79"/>
    <s v="SME"/>
    <x v="3"/>
    <n v="39205"/>
    <n v="327572"/>
    <x v="9"/>
    <s v="No"/>
    <s v="Pickup"/>
    <s v="Not Found"/>
    <s v="Standard"/>
    <x v="56"/>
    <n v="14265630"/>
  </r>
  <r>
    <s v="O02115"/>
    <s v="2025-11-07"/>
    <s v="C017"/>
    <s v="P027"/>
    <x v="11"/>
    <x v="3"/>
    <n v="10"/>
    <n v="0.2"/>
    <n v="639584"/>
    <x v="65"/>
    <s v="SME"/>
    <x v="1"/>
    <n v="13474"/>
    <n v="504844"/>
    <x v="8"/>
    <s v="No"/>
    <s v="Standard"/>
    <s v="Not Found"/>
    <s v="Standard"/>
    <x v="67"/>
    <n v="18500989"/>
  </r>
  <r>
    <s v="O02116"/>
    <s v="2025-07-19"/>
    <s v="C297"/>
    <s v="P063"/>
    <x v="14"/>
    <x v="4"/>
    <n v="1"/>
    <n v="0.1"/>
    <n v="106012.8"/>
    <x v="112"/>
    <s v="Corporate"/>
    <x v="0"/>
    <n v="37464"/>
    <n v="68548.800000000003"/>
    <x v="10"/>
    <s v="No"/>
    <s v="Standard"/>
    <s v="Not Found"/>
    <s v="Standard"/>
    <x v="66"/>
    <n v="16839910"/>
  </r>
  <r>
    <s v="O02117"/>
    <s v="2025-11-23"/>
    <s v="C061"/>
    <s v="P024"/>
    <x v="5"/>
    <x v="3"/>
    <n v="4"/>
    <n v="0.05"/>
    <n v="423027.4"/>
    <x v="103"/>
    <s v="Consumer"/>
    <x v="3"/>
    <n v="20831"/>
    <n v="339703.4"/>
    <x v="8"/>
    <s v="No"/>
    <s v="Pickup"/>
    <s v="Not Found"/>
    <s v="Standard"/>
    <x v="16"/>
    <n v="11319839"/>
  </r>
  <r>
    <s v="O02118"/>
    <s v="2025-02-07"/>
    <s v="C258"/>
    <s v="P034"/>
    <x v="0"/>
    <x v="1"/>
    <n v="9"/>
    <n v="0"/>
    <n v="1343043"/>
    <x v="241"/>
    <s v="Corporate"/>
    <x v="0"/>
    <n v="18655"/>
    <n v="1175148"/>
    <x v="5"/>
    <s v="No"/>
    <s v="Express"/>
    <s v="Not Found"/>
    <s v="High Value"/>
    <x v="3"/>
    <n v="11852878"/>
  </r>
  <r>
    <s v="O02119"/>
    <s v="2025-12-05"/>
    <s v="C068"/>
    <s v="P077"/>
    <x v="7"/>
    <x v="3"/>
    <n v="4"/>
    <n v="0.15"/>
    <n v="446188.79999999999"/>
    <x v="74"/>
    <s v="Consumer"/>
    <x v="3"/>
    <n v="9813"/>
    <n v="406936.8"/>
    <x v="4"/>
    <s v="No"/>
    <s v="Express"/>
    <s v="Not Found"/>
    <s v="Standard"/>
    <x v="98"/>
    <n v="14265630"/>
  </r>
  <r>
    <s v="O02120"/>
    <s v="2025-04-21"/>
    <s v="C034"/>
    <s v="P068"/>
    <x v="0"/>
    <x v="3"/>
    <n v="5"/>
    <n v="0.15"/>
    <n v="312893.5"/>
    <x v="78"/>
    <s v="Corporate"/>
    <x v="0"/>
    <n v="34907"/>
    <n v="138358.5"/>
    <x v="1"/>
    <s v="No"/>
    <s v="Standard"/>
    <s v="Not Found"/>
    <s v="Standard"/>
    <x v="19"/>
    <n v="11852878"/>
  </r>
  <r>
    <s v="O02121"/>
    <s v="2025-09-23"/>
    <s v="C257"/>
    <s v="P069"/>
    <x v="6"/>
    <x v="0"/>
    <n v="4"/>
    <n v="0.15"/>
    <n v="179006.6"/>
    <x v="125"/>
    <s v="Consumer"/>
    <x v="3"/>
    <n v="5129"/>
    <n v="158490.6"/>
    <x v="2"/>
    <s v="No"/>
    <s v="Pickup"/>
    <s v="Not Found"/>
    <s v="Standard"/>
    <x v="73"/>
    <n v="17350666"/>
  </r>
  <r>
    <s v="O02122"/>
    <s v="2025-01-11"/>
    <s v="C073"/>
    <s v="P041"/>
    <x v="11"/>
    <x v="2"/>
    <n v="10"/>
    <n v="0.2"/>
    <n v="616976"/>
    <x v="272"/>
    <s v="SME"/>
    <x v="0"/>
    <n v="21756"/>
    <n v="399416"/>
    <x v="6"/>
    <s v="No"/>
    <s v="Standard"/>
    <s v="Not Found"/>
    <s v="Standard"/>
    <x v="45"/>
    <n v="18500989"/>
  </r>
  <r>
    <s v="O02123"/>
    <s v="2025-04-20"/>
    <s v="C145"/>
    <s v="P061"/>
    <x v="4"/>
    <x v="1"/>
    <n v="6"/>
    <n v="0"/>
    <n v="876324"/>
    <x v="109"/>
    <s v="SME"/>
    <x v="3"/>
    <n v="26900"/>
    <n v="714924"/>
    <x v="1"/>
    <s v="No"/>
    <s v="Express"/>
    <s v="Not Found"/>
    <s v="Standard"/>
    <x v="59"/>
    <n v="6291486"/>
  </r>
  <r>
    <s v="O02124"/>
    <s v="2025-11-10"/>
    <s v="C187"/>
    <s v="P014"/>
    <x v="19"/>
    <x v="2"/>
    <n v="8"/>
    <n v="0.15"/>
    <n v="449391.6"/>
    <x v="104"/>
    <s v="Corporate"/>
    <x v="2"/>
    <n v="51783"/>
    <n v="35127.599999999977"/>
    <x v="8"/>
    <s v="No"/>
    <s v="Pickup"/>
    <s v="Not Found"/>
    <s v="Standard"/>
    <x v="80"/>
    <n v="19336654"/>
  </r>
  <r>
    <s v="O02125"/>
    <s v="2025-01-30"/>
    <s v="C277"/>
    <s v="P004"/>
    <x v="18"/>
    <x v="1"/>
    <n v="6"/>
    <n v="0.05"/>
    <n v="94152.6"/>
    <x v="205"/>
    <s v="Corporate"/>
    <x v="3"/>
    <n v="63926"/>
    <n v="-289403.40000000002"/>
    <x v="6"/>
    <s v="No"/>
    <s v="Express"/>
    <s v="Not Found"/>
    <s v="Standard"/>
    <x v="5"/>
    <n v="16246424"/>
  </r>
  <r>
    <s v="O02126"/>
    <s v="2025-07-04"/>
    <s v="C237"/>
    <s v="P018"/>
    <x v="13"/>
    <x v="2"/>
    <n v="2"/>
    <n v="0.05"/>
    <n v="122694.39999999999"/>
    <x v="24"/>
    <s v="Consumer"/>
    <x v="0"/>
    <n v="74501"/>
    <n v="-26307.600000000006"/>
    <x v="10"/>
    <s v="No"/>
    <s v="Standard"/>
    <s v="Not Found"/>
    <s v="Standard"/>
    <x v="96"/>
    <n v="5886694"/>
  </r>
  <r>
    <s v="O02127"/>
    <s v="2025-03-24"/>
    <s v="C056"/>
    <s v="P094"/>
    <x v="7"/>
    <x v="0"/>
    <n v="9"/>
    <n v="0.15"/>
    <n v="367972.65"/>
    <x v="67"/>
    <s v="SME"/>
    <x v="1"/>
    <n v="55008"/>
    <n v="-127099.34999999998"/>
    <x v="7"/>
    <s v="No"/>
    <s v="Standard"/>
    <s v="Not Found"/>
    <s v="Standard"/>
    <x v="1"/>
    <n v="14265630"/>
  </r>
  <r>
    <s v="O02128"/>
    <s v="2025-07-17"/>
    <s v="C235"/>
    <s v="P083"/>
    <x v="5"/>
    <x v="0"/>
    <n v="9"/>
    <n v="0.15"/>
    <n v="883988.1"/>
    <x v="190"/>
    <s v="Consumer"/>
    <x v="3"/>
    <n v="73889"/>
    <n v="218987.09999999998"/>
    <x v="10"/>
    <s v="No"/>
    <s v="Standard"/>
    <s v="Not Found"/>
    <s v="Standard"/>
    <x v="58"/>
    <n v="11319839"/>
  </r>
  <r>
    <s v="O02129"/>
    <s v="2025-04-10"/>
    <s v="C028"/>
    <s v="P074"/>
    <x v="7"/>
    <x v="2"/>
    <n v="9"/>
    <n v="0.05"/>
    <n v="126830.7"/>
    <x v="45"/>
    <s v="SME"/>
    <x v="3"/>
    <n v="39205"/>
    <n v="-226014.3"/>
    <x v="1"/>
    <s v="No"/>
    <s v="Express"/>
    <s v="Not Found"/>
    <s v="Standard"/>
    <x v="56"/>
    <n v="14265630"/>
  </r>
  <r>
    <s v="O02130"/>
    <s v="2025-07-27"/>
    <s v="C195"/>
    <s v="P061"/>
    <x v="6"/>
    <x v="3"/>
    <n v="9"/>
    <n v="0.2"/>
    <n v="982972.8"/>
    <x v="94"/>
    <s v="Corporate"/>
    <x v="3"/>
    <n v="26900"/>
    <n v="740872.8"/>
    <x v="10"/>
    <s v="No"/>
    <s v="Standard"/>
    <s v="Not Found"/>
    <s v="Standard"/>
    <x v="59"/>
    <n v="17350666"/>
  </r>
  <r>
    <s v="O02131"/>
    <s v="2025-04-25"/>
    <s v="C284"/>
    <s v="P099"/>
    <x v="16"/>
    <x v="1"/>
    <n v="3"/>
    <n v="0.15"/>
    <n v="277679.7"/>
    <x v="61"/>
    <s v="SME"/>
    <x v="0"/>
    <n v="11009"/>
    <n v="244652.7"/>
    <x v="1"/>
    <s v="Yes"/>
    <s v="Pickup"/>
    <s v="Not Found"/>
    <s v="Standard"/>
    <x v="90"/>
    <n v="19562258"/>
  </r>
  <r>
    <s v="O02132"/>
    <s v="2025-11-27"/>
    <s v="C153"/>
    <s v="P010"/>
    <x v="2"/>
    <x v="2"/>
    <n v="1"/>
    <n v="0.05"/>
    <n v="99186.65"/>
    <x v="188"/>
    <s v="SME"/>
    <x v="1"/>
    <n v="13676"/>
    <n v="85510.65"/>
    <x v="8"/>
    <s v="No"/>
    <s v="Express"/>
    <s v="Not Found"/>
    <s v="Standard"/>
    <x v="88"/>
    <n v="7094914"/>
  </r>
  <r>
    <s v="O02133"/>
    <s v="2025-04-24"/>
    <s v="C028"/>
    <s v="P006"/>
    <x v="11"/>
    <x v="1"/>
    <n v="7"/>
    <n v="0.15"/>
    <n v="568457.05000000005"/>
    <x v="45"/>
    <s v="SME"/>
    <x v="0"/>
    <n v="53604"/>
    <n v="193229.05000000005"/>
    <x v="1"/>
    <s v="No"/>
    <s v="Standard"/>
    <s v="Not Found"/>
    <s v="Standard"/>
    <x v="24"/>
    <n v="18500989"/>
  </r>
  <r>
    <s v="O02134"/>
    <s v="2025-01-16"/>
    <s v="C226"/>
    <s v="P080"/>
    <x v="11"/>
    <x v="1"/>
    <n v="5"/>
    <n v="0.2"/>
    <n v="179056"/>
    <x v="141"/>
    <s v="Corporate"/>
    <x v="2"/>
    <n v="32671"/>
    <n v="15701"/>
    <x v="6"/>
    <s v="No"/>
    <s v="Express"/>
    <s v="Not Found"/>
    <s v="Standard"/>
    <x v="26"/>
    <n v="18500989"/>
  </r>
  <r>
    <s v="O02135"/>
    <s v="2025-01-12"/>
    <s v="C099"/>
    <s v="P018"/>
    <x v="2"/>
    <x v="0"/>
    <n v="10"/>
    <n v="0.15"/>
    <n v="543371"/>
    <x v="39"/>
    <s v="Consumer"/>
    <x v="0"/>
    <n v="74501"/>
    <n v="-201639"/>
    <x v="6"/>
    <s v="No"/>
    <s v="Express"/>
    <s v="Not Found"/>
    <s v="Standard"/>
    <x v="96"/>
    <n v="7094914"/>
  </r>
  <r>
    <s v="O02136"/>
    <s v="2025-09-30"/>
    <s v="C253"/>
    <s v="P050"/>
    <x v="9"/>
    <x v="0"/>
    <n v="9"/>
    <n v="0"/>
    <n v="991413"/>
    <x v="151"/>
    <s v="Corporate"/>
    <x v="0"/>
    <n v="22542"/>
    <n v="788535"/>
    <x v="2"/>
    <s v="No"/>
    <s v="Standard"/>
    <s v="Not Found"/>
    <s v="Standard"/>
    <x v="39"/>
    <n v="7254801"/>
  </r>
  <r>
    <s v="O02137"/>
    <s v="2025-07-27"/>
    <s v="C005"/>
    <s v="P097"/>
    <x v="4"/>
    <x v="4"/>
    <n v="5"/>
    <n v="0.15"/>
    <n v="226168"/>
    <x v="180"/>
    <s v="Corporate"/>
    <x v="1"/>
    <n v="67500"/>
    <n v="-111332"/>
    <x v="10"/>
    <s v="No"/>
    <s v="Express"/>
    <s v="Not Found"/>
    <s v="Standard"/>
    <x v="84"/>
    <n v="6291486"/>
  </r>
  <r>
    <s v="O02138"/>
    <s v="2025-11-29"/>
    <s v="C233"/>
    <s v="P004"/>
    <x v="18"/>
    <x v="0"/>
    <n v="1"/>
    <n v="0.15"/>
    <n v="7587.95"/>
    <x v="105"/>
    <s v="SME"/>
    <x v="3"/>
    <n v="63926"/>
    <n v="-56338.05"/>
    <x v="8"/>
    <s v="No"/>
    <s v="Pickup"/>
    <s v="Not Found"/>
    <s v="Standard"/>
    <x v="5"/>
    <n v="16246424"/>
  </r>
  <r>
    <s v="O02139"/>
    <s v="2025-04-08"/>
    <s v="C106"/>
    <s v="P022"/>
    <x v="19"/>
    <x v="0"/>
    <n v="7"/>
    <n v="0"/>
    <n v="871486"/>
    <x v="246"/>
    <s v="SME"/>
    <x v="3"/>
    <n v="76942"/>
    <n v="332892"/>
    <x v="1"/>
    <s v="No"/>
    <s v="Standard"/>
    <s v="Not Found"/>
    <s v="Standard"/>
    <x v="13"/>
    <n v="19336654"/>
  </r>
  <r>
    <s v="O02140"/>
    <s v="2025-03-07"/>
    <s v="C163"/>
    <s v="P015"/>
    <x v="6"/>
    <x v="2"/>
    <n v="1"/>
    <n v="0.2"/>
    <n v="76784"/>
    <x v="3"/>
    <s v="Corporate"/>
    <x v="3"/>
    <n v="12010"/>
    <n v="64774"/>
    <x v="7"/>
    <s v="No"/>
    <s v="Express"/>
    <s v="Not Found"/>
    <s v="Standard"/>
    <x v="75"/>
    <n v="17350666"/>
  </r>
  <r>
    <s v="O02141"/>
    <s v="2025-05-17"/>
    <s v="C209"/>
    <s v="P032"/>
    <x v="2"/>
    <x v="4"/>
    <n v="6"/>
    <n v="0.15"/>
    <n v="284539.2"/>
    <x v="283"/>
    <s v="Corporate"/>
    <x v="2"/>
    <n v="65463"/>
    <n v="-108238.79999999999"/>
    <x v="0"/>
    <s v="No"/>
    <s v="Pickup"/>
    <s v="Not Found"/>
    <s v="Standard"/>
    <x v="15"/>
    <n v="7094914"/>
  </r>
  <r>
    <s v="O02142"/>
    <s v="2025-01-06"/>
    <s v="C196"/>
    <s v="P051"/>
    <x v="5"/>
    <x v="2"/>
    <n v="6"/>
    <n v="0"/>
    <n v="663870"/>
    <x v="255"/>
    <s v="SME"/>
    <x v="2"/>
    <n v="71372"/>
    <n v="235638"/>
    <x v="6"/>
    <s v="No"/>
    <s v="Pickup"/>
    <s v="Not Found"/>
    <s v="Standard"/>
    <x v="7"/>
    <n v="11319839"/>
  </r>
  <r>
    <s v="O02143"/>
    <s v="2025-07-29"/>
    <s v="C090"/>
    <s v="P002"/>
    <x v="5"/>
    <x v="0"/>
    <n v="1"/>
    <n v="0.2"/>
    <n v="107308"/>
    <x v="236"/>
    <s v="Corporate"/>
    <x v="2"/>
    <n v="57647"/>
    <n v="49661"/>
    <x v="10"/>
    <s v="No"/>
    <s v="Pickup"/>
    <s v="Not Found"/>
    <s v="Standard"/>
    <x v="2"/>
    <n v="11319839"/>
  </r>
  <r>
    <s v="O02144"/>
    <s v="2025-05-22"/>
    <s v="C010"/>
    <s v="P001"/>
    <x v="0"/>
    <x v="3"/>
    <n v="10"/>
    <n v="0.2"/>
    <n v="812632"/>
    <x v="204"/>
    <s v="SME"/>
    <x v="2"/>
    <n v="77766"/>
    <n v="34972"/>
    <x v="0"/>
    <s v="No"/>
    <s v="Express"/>
    <s v="Not Found"/>
    <s v="Standard"/>
    <x v="87"/>
    <n v="11852878"/>
  </r>
  <r>
    <s v="O02145"/>
    <s v="2025-09-14"/>
    <s v="C044"/>
    <s v="P027"/>
    <x v="7"/>
    <x v="2"/>
    <n v="6"/>
    <n v="0.1"/>
    <n v="70891.199999999997"/>
    <x v="10"/>
    <s v="Consumer"/>
    <x v="1"/>
    <n v="13474"/>
    <n v="-9952.8000000000029"/>
    <x v="2"/>
    <s v="No"/>
    <s v="Express"/>
    <s v="Not Found"/>
    <s v="Standard"/>
    <x v="67"/>
    <n v="14265630"/>
  </r>
  <r>
    <s v="O02146"/>
    <s v="2025-01-29"/>
    <s v="C175"/>
    <s v="P076"/>
    <x v="15"/>
    <x v="1"/>
    <n v="6"/>
    <n v="0.1"/>
    <n v="300893.40000000002"/>
    <x v="50"/>
    <s v="Consumer"/>
    <x v="2"/>
    <n v="26666"/>
    <n v="140897.40000000002"/>
    <x v="6"/>
    <s v="No"/>
    <s v="Standard"/>
    <s v="Not Found"/>
    <s v="Standard"/>
    <x v="25"/>
    <n v="15141830"/>
  </r>
  <r>
    <s v="O02147"/>
    <s v="2025-09-26"/>
    <s v="C223"/>
    <s v="P081"/>
    <x v="6"/>
    <x v="3"/>
    <n v="1"/>
    <n v="0.1"/>
    <n v="23758.2"/>
    <x v="276"/>
    <s v="SME"/>
    <x v="0"/>
    <n v="67718"/>
    <n v="-43959.8"/>
    <x v="2"/>
    <s v="No"/>
    <s v="Standard"/>
    <s v="Not Found"/>
    <s v="Standard"/>
    <x v="76"/>
    <n v="17350666"/>
  </r>
  <r>
    <s v="O02148"/>
    <s v="2025-03-09"/>
    <s v="C238"/>
    <s v="P089"/>
    <x v="2"/>
    <x v="4"/>
    <n v="1"/>
    <n v="0.05"/>
    <n v="41258.5"/>
    <x v="135"/>
    <s v="Consumer"/>
    <x v="0"/>
    <n v="55764"/>
    <n v="-14505.5"/>
    <x v="7"/>
    <s v="No"/>
    <s v="Express"/>
    <s v="Not Found"/>
    <s v="Standard"/>
    <x v="27"/>
    <n v="7094914"/>
  </r>
  <r>
    <s v="O02149"/>
    <s v="2025-03-21"/>
    <s v="C161"/>
    <s v="P015"/>
    <x v="16"/>
    <x v="3"/>
    <n v="3"/>
    <n v="0.15"/>
    <n v="163243.35"/>
    <x v="144"/>
    <s v="SME"/>
    <x v="3"/>
    <n v="12010"/>
    <n v="127213.35"/>
    <x v="7"/>
    <s v="Yes"/>
    <s v="Pickup"/>
    <s v="Not Found"/>
    <s v="Standard"/>
    <x v="75"/>
    <n v="19562258"/>
  </r>
  <r>
    <s v="O02150"/>
    <s v="2025-01-28"/>
    <s v="C120"/>
    <s v="P006"/>
    <x v="17"/>
    <x v="2"/>
    <n v="6"/>
    <n v="0.05"/>
    <n v="556348.5"/>
    <x v="138"/>
    <s v="SME"/>
    <x v="0"/>
    <n v="53604"/>
    <n v="234724.5"/>
    <x v="6"/>
    <s v="No"/>
    <s v="Express"/>
    <s v="Not Found"/>
    <s v="Standard"/>
    <x v="24"/>
    <n v="10652665"/>
  </r>
  <r>
    <s v="O02151"/>
    <s v="2025-08-27"/>
    <s v="C143"/>
    <s v="P045"/>
    <x v="19"/>
    <x v="3"/>
    <n v="5"/>
    <n v="0"/>
    <n v="489395"/>
    <x v="7"/>
    <s v="SME"/>
    <x v="2"/>
    <n v="61495"/>
    <n v="181920"/>
    <x v="3"/>
    <s v="No"/>
    <s v="Standard"/>
    <s v="Not Found"/>
    <s v="Standard"/>
    <x v="86"/>
    <n v="19336654"/>
  </r>
  <r>
    <s v="O02152"/>
    <s v="2025-03-21"/>
    <s v="C020"/>
    <s v="P019"/>
    <x v="5"/>
    <x v="0"/>
    <n v="3"/>
    <n v="0.05"/>
    <n v="178988.55"/>
    <x v="167"/>
    <s v="SME"/>
    <x v="0"/>
    <n v="72369"/>
    <n v="-38118.450000000012"/>
    <x v="7"/>
    <s v="No"/>
    <s v="Express"/>
    <s v="Not Found"/>
    <s v="Standard"/>
    <x v="0"/>
    <n v="11319839"/>
  </r>
  <r>
    <s v="O02153"/>
    <s v="2025-07-13"/>
    <s v="C151"/>
    <s v="P043"/>
    <x v="4"/>
    <x v="2"/>
    <n v="7"/>
    <n v="0.15"/>
    <n v="277704.34999999998"/>
    <x v="278"/>
    <s v="SME"/>
    <x v="0"/>
    <n v="79600"/>
    <n v="-279495.65000000002"/>
    <x v="10"/>
    <s v="No"/>
    <s v="Express"/>
    <s v="Not Found"/>
    <s v="Standard"/>
    <x v="14"/>
    <n v="6291486"/>
  </r>
  <r>
    <s v="O02154"/>
    <s v="2025-11-08"/>
    <s v="C233"/>
    <s v="P056"/>
    <x v="0"/>
    <x v="0"/>
    <n v="1"/>
    <n v="0.15"/>
    <n v="97452.5"/>
    <x v="105"/>
    <s v="SME"/>
    <x v="0"/>
    <n v="48953"/>
    <n v="48499.5"/>
    <x v="8"/>
    <s v="No"/>
    <s v="Standard"/>
    <s v="Not Found"/>
    <s v="Standard"/>
    <x v="6"/>
    <n v="11852878"/>
  </r>
  <r>
    <s v="O02155"/>
    <s v="2025-08-18"/>
    <s v="C265"/>
    <s v="P002"/>
    <x v="0"/>
    <x v="0"/>
    <n v="8"/>
    <n v="0.2"/>
    <n v="320115.20000000001"/>
    <x v="115"/>
    <s v="SME"/>
    <x v="2"/>
    <n v="57647"/>
    <n v="-141060.79999999999"/>
    <x v="3"/>
    <s v="No"/>
    <s v="Express"/>
    <s v="Not Found"/>
    <s v="Standard"/>
    <x v="2"/>
    <n v="11852878"/>
  </r>
  <r>
    <s v="O02156"/>
    <s v="2025-10-01"/>
    <s v="C063"/>
    <s v="P004"/>
    <x v="7"/>
    <x v="4"/>
    <n v="9"/>
    <n v="0.1"/>
    <n v="990783.9"/>
    <x v="266"/>
    <s v="Corporate"/>
    <x v="3"/>
    <n v="63926"/>
    <n v="415449.9"/>
    <x v="11"/>
    <s v="No"/>
    <s v="Express"/>
    <s v="Not Found"/>
    <s v="Standard"/>
    <x v="5"/>
    <n v="14265630"/>
  </r>
  <r>
    <s v="O02157"/>
    <s v="2025-09-02"/>
    <s v="C007"/>
    <s v="P100"/>
    <x v="13"/>
    <x v="4"/>
    <n v="7"/>
    <n v="0.1"/>
    <n v="755407.8"/>
    <x v="228"/>
    <s v="SME"/>
    <x v="3"/>
    <n v="62137"/>
    <n v="320448.80000000005"/>
    <x v="2"/>
    <s v="No"/>
    <s v="Standard"/>
    <s v="Not Found"/>
    <s v="Standard"/>
    <x v="9"/>
    <n v="5886694"/>
  </r>
  <r>
    <s v="O02158"/>
    <s v="2025-04-07"/>
    <s v="C204"/>
    <s v="P014"/>
    <x v="16"/>
    <x v="4"/>
    <n v="8"/>
    <n v="0.1"/>
    <n v="965484"/>
    <x v="153"/>
    <s v="Consumer"/>
    <x v="2"/>
    <n v="51783"/>
    <n v="551220"/>
    <x v="1"/>
    <s v="Yes"/>
    <s v="Express"/>
    <s v="Not Found"/>
    <s v="Standard"/>
    <x v="80"/>
    <n v="19562258"/>
  </r>
  <r>
    <s v="O02159"/>
    <s v="2025-09-11"/>
    <s v="C219"/>
    <s v="P086"/>
    <x v="13"/>
    <x v="4"/>
    <n v="7"/>
    <n v="0.05"/>
    <n v="103979.4"/>
    <x v="127"/>
    <s v="SME"/>
    <x v="1"/>
    <n v="41456"/>
    <n v="-186212.6"/>
    <x v="2"/>
    <s v="No"/>
    <s v="Express"/>
    <s v="Not Found"/>
    <s v="Standard"/>
    <x v="44"/>
    <n v="5886694"/>
  </r>
  <r>
    <s v="O02160"/>
    <s v="2025-05-11"/>
    <s v="C128"/>
    <s v="P097"/>
    <x v="2"/>
    <x v="0"/>
    <n v="8"/>
    <n v="0.05"/>
    <n v="415476.8"/>
    <x v="48"/>
    <s v="Consumer"/>
    <x v="1"/>
    <n v="67500"/>
    <n v="-124523.20000000001"/>
    <x v="0"/>
    <s v="No"/>
    <s v="Express"/>
    <s v="Not Found"/>
    <s v="Standard"/>
    <x v="84"/>
    <n v="7094914"/>
  </r>
  <r>
    <s v="O02161"/>
    <s v="2025-04-16"/>
    <s v="C290"/>
    <s v="P024"/>
    <x v="13"/>
    <x v="2"/>
    <n v="8"/>
    <n v="0.2"/>
    <n v="472697.59999999998"/>
    <x v="149"/>
    <s v="Consumer"/>
    <x v="3"/>
    <n v="20831"/>
    <n v="306049.59999999998"/>
    <x v="1"/>
    <s v="No"/>
    <s v="Pickup"/>
    <s v="Not Found"/>
    <s v="Standard"/>
    <x v="16"/>
    <n v="5886694"/>
  </r>
  <r>
    <s v="O02162"/>
    <s v="2025-01-06"/>
    <s v="C278"/>
    <s v="P078"/>
    <x v="14"/>
    <x v="3"/>
    <n v="4"/>
    <n v="0.1"/>
    <n v="251506.8"/>
    <x v="64"/>
    <s v="Consumer"/>
    <x v="0"/>
    <n v="53072"/>
    <n v="39218.799999999988"/>
    <x v="6"/>
    <s v="No"/>
    <s v="Pickup"/>
    <s v="Not Found"/>
    <s v="Standard"/>
    <x v="69"/>
    <n v="16839910"/>
  </r>
  <r>
    <s v="O02163"/>
    <s v="2025-12-04"/>
    <s v="C187"/>
    <s v="P001"/>
    <x v="13"/>
    <x v="2"/>
    <n v="3"/>
    <n v="0.05"/>
    <n v="262006.2"/>
    <x v="104"/>
    <s v="Corporate"/>
    <x v="2"/>
    <n v="77766"/>
    <n v="28708.200000000012"/>
    <x v="4"/>
    <s v="No"/>
    <s v="Pickup"/>
    <s v="Not Found"/>
    <s v="Standard"/>
    <x v="87"/>
    <n v="5886694"/>
  </r>
  <r>
    <s v="O02164"/>
    <s v="2025-10-17"/>
    <s v="C225"/>
    <s v="P024"/>
    <x v="7"/>
    <x v="3"/>
    <n v="3"/>
    <n v="0.1"/>
    <n v="358284.6"/>
    <x v="79"/>
    <s v="SME"/>
    <x v="3"/>
    <n v="20831"/>
    <n v="295791.59999999998"/>
    <x v="11"/>
    <s v="No"/>
    <s v="Express"/>
    <s v="Not Found"/>
    <s v="Standard"/>
    <x v="16"/>
    <n v="14265630"/>
  </r>
  <r>
    <s v="O02165"/>
    <s v="2025-10-19"/>
    <s v="C133"/>
    <s v="P031"/>
    <x v="7"/>
    <x v="0"/>
    <n v="3"/>
    <n v="0"/>
    <n v="367932"/>
    <x v="116"/>
    <s v="Corporate"/>
    <x v="1"/>
    <n v="53062"/>
    <n v="208746"/>
    <x v="11"/>
    <s v="No"/>
    <s v="Pickup"/>
    <s v="Not Found"/>
    <s v="Standard"/>
    <x v="81"/>
    <n v="14265630"/>
  </r>
  <r>
    <s v="O02166"/>
    <s v="2025-09-11"/>
    <s v="C081"/>
    <s v="P061"/>
    <x v="5"/>
    <x v="4"/>
    <n v="10"/>
    <n v="0.1"/>
    <n v="810891"/>
    <x v="91"/>
    <s v="SME"/>
    <x v="3"/>
    <n v="26900"/>
    <n v="541891"/>
    <x v="2"/>
    <s v="No"/>
    <s v="Standard"/>
    <s v="Not Found"/>
    <s v="Standard"/>
    <x v="59"/>
    <n v="11319839"/>
  </r>
  <r>
    <s v="O02167"/>
    <s v="2025-03-21"/>
    <s v="C044"/>
    <s v="P095"/>
    <x v="13"/>
    <x v="4"/>
    <n v="6"/>
    <n v="0.05"/>
    <n v="303034.8"/>
    <x v="10"/>
    <s v="Consumer"/>
    <x v="2"/>
    <n v="70588"/>
    <n v="-120493.20000000001"/>
    <x v="7"/>
    <s v="No"/>
    <s v="Standard"/>
    <s v="Not Found"/>
    <s v="Standard"/>
    <x v="57"/>
    <n v="5886694"/>
  </r>
  <r>
    <s v="O02168"/>
    <s v="2025-03-24"/>
    <s v="C284"/>
    <s v="P073"/>
    <x v="10"/>
    <x v="1"/>
    <n v="9"/>
    <n v="0.2"/>
    <n v="318434.40000000002"/>
    <x v="61"/>
    <s v="SME"/>
    <x v="0"/>
    <n v="48520"/>
    <n v="-118245.59999999998"/>
    <x v="7"/>
    <s v="No"/>
    <s v="Pickup"/>
    <s v="Not Found"/>
    <s v="Standard"/>
    <x v="99"/>
    <n v="8592536"/>
  </r>
  <r>
    <s v="O02169"/>
    <s v="2025-01-22"/>
    <s v="C114"/>
    <s v="P093"/>
    <x v="7"/>
    <x v="2"/>
    <n v="2"/>
    <n v="0.1"/>
    <n v="244769.4"/>
    <x v="275"/>
    <s v="Consumer"/>
    <x v="3"/>
    <n v="27558"/>
    <n v="189653.4"/>
    <x v="6"/>
    <s v="No"/>
    <s v="Standard"/>
    <s v="Not Found"/>
    <s v="Standard"/>
    <x v="40"/>
    <n v="14265630"/>
  </r>
  <r>
    <s v="O02170"/>
    <s v="2025-09-06"/>
    <s v="C007"/>
    <s v="P074"/>
    <x v="9"/>
    <x v="0"/>
    <n v="5"/>
    <n v="0.1"/>
    <n v="504247.5"/>
    <x v="228"/>
    <s v="SME"/>
    <x v="3"/>
    <n v="39205"/>
    <n v="308222.5"/>
    <x v="2"/>
    <s v="No"/>
    <s v="Standard"/>
    <s v="Not Found"/>
    <s v="Standard"/>
    <x v="56"/>
    <n v="7254801"/>
  </r>
  <r>
    <s v="O02171"/>
    <s v="2025-04-02"/>
    <s v="C182"/>
    <s v="P079"/>
    <x v="17"/>
    <x v="4"/>
    <n v="5"/>
    <n v="0"/>
    <n v="521475"/>
    <x v="66"/>
    <s v="Consumer"/>
    <x v="1"/>
    <n v="58560"/>
    <n v="228675"/>
    <x v="1"/>
    <s v="No"/>
    <s v="Pickup"/>
    <s v="Not Found"/>
    <s v="Standard"/>
    <x v="48"/>
    <n v="10652665"/>
  </r>
  <r>
    <s v="O02172"/>
    <s v="2025-05-13"/>
    <s v="C103"/>
    <s v="P057"/>
    <x v="7"/>
    <x v="2"/>
    <n v="5"/>
    <n v="0"/>
    <n v="728495"/>
    <x v="124"/>
    <s v="Corporate"/>
    <x v="3"/>
    <n v="18283"/>
    <n v="637080"/>
    <x v="0"/>
    <s v="No"/>
    <s v="Pickup"/>
    <s v="Not Found"/>
    <s v="Standard"/>
    <x v="63"/>
    <n v="14265630"/>
  </r>
  <r>
    <s v="O02173"/>
    <s v="2025-04-20"/>
    <s v="C029"/>
    <s v="P087"/>
    <x v="11"/>
    <x v="2"/>
    <n v="1"/>
    <n v="0.2"/>
    <n v="114349.6"/>
    <x v="96"/>
    <s v="Consumer"/>
    <x v="1"/>
    <n v="26222"/>
    <n v="88127.6"/>
    <x v="1"/>
    <s v="No"/>
    <s v="Express"/>
    <s v="Not Found"/>
    <s v="Standard"/>
    <x v="82"/>
    <n v="18500989"/>
  </r>
  <r>
    <s v="O02174"/>
    <s v="2025-12-28"/>
    <s v="C040"/>
    <s v="P026"/>
    <x v="12"/>
    <x v="1"/>
    <n v="10"/>
    <n v="0.1"/>
    <n v="1217124"/>
    <x v="212"/>
    <s v="Corporate"/>
    <x v="2"/>
    <n v="7159"/>
    <n v="1145534"/>
    <x v="4"/>
    <s v="Yes"/>
    <s v="Express"/>
    <s v="Not Found"/>
    <s v="High Value"/>
    <x v="11"/>
    <n v="8698154"/>
  </r>
  <r>
    <s v="O02175"/>
    <s v="2025-01-03"/>
    <s v="C141"/>
    <s v="P035"/>
    <x v="13"/>
    <x v="1"/>
    <n v="6"/>
    <n v="0"/>
    <n v="710658"/>
    <x v="8"/>
    <s v="Consumer"/>
    <x v="0"/>
    <n v="31758"/>
    <n v="520110"/>
    <x v="6"/>
    <s v="No"/>
    <s v="Pickup"/>
    <s v="Not Found"/>
    <s v="Standard"/>
    <x v="47"/>
    <n v="5886694"/>
  </r>
  <r>
    <s v="O02176"/>
    <s v="2025-08-01"/>
    <s v="C060"/>
    <s v="P003"/>
    <x v="1"/>
    <x v="2"/>
    <n v="1"/>
    <n v="0"/>
    <n v="107390"/>
    <x v="210"/>
    <s v="Consumer"/>
    <x v="0"/>
    <n v="44361"/>
    <n v="63029"/>
    <x v="3"/>
    <s v="No"/>
    <s v="Standard"/>
    <s v="Not Found"/>
    <s v="Standard"/>
    <x v="92"/>
    <n v="11347243"/>
  </r>
  <r>
    <s v="O02177"/>
    <s v="2025-01-15"/>
    <s v="C260"/>
    <s v="P001"/>
    <x v="0"/>
    <x v="2"/>
    <n v="2"/>
    <n v="0.05"/>
    <n v="24510"/>
    <x v="14"/>
    <s v="SME"/>
    <x v="2"/>
    <n v="77766"/>
    <n v="-131022"/>
    <x v="6"/>
    <s v="No"/>
    <s v="Pickup"/>
    <s v="Not Found"/>
    <s v="Standard"/>
    <x v="87"/>
    <n v="11852878"/>
  </r>
  <r>
    <s v="O02178"/>
    <s v="2025-10-22"/>
    <s v="C133"/>
    <s v="P043"/>
    <x v="11"/>
    <x v="0"/>
    <n v="1"/>
    <n v="0"/>
    <n v="123110"/>
    <x v="116"/>
    <s v="Corporate"/>
    <x v="0"/>
    <n v="79600"/>
    <n v="43510"/>
    <x v="11"/>
    <s v="No"/>
    <s v="Pickup"/>
    <s v="Not Found"/>
    <s v="Standard"/>
    <x v="14"/>
    <n v="18500989"/>
  </r>
  <r>
    <s v="O02179"/>
    <s v="2025-11-20"/>
    <s v="C118"/>
    <s v="P066"/>
    <x v="8"/>
    <x v="3"/>
    <n v="3"/>
    <n v="0.15"/>
    <n v="374872.95"/>
    <x v="81"/>
    <s v="Corporate"/>
    <x v="0"/>
    <n v="51071"/>
    <n v="221659.95"/>
    <x v="8"/>
    <s v="No"/>
    <s v="Express"/>
    <s v="Not Found"/>
    <s v="Standard"/>
    <x v="97"/>
    <n v="19473459"/>
  </r>
  <r>
    <s v="O02180"/>
    <s v="2025-12-02"/>
    <s v="C059"/>
    <s v="P036"/>
    <x v="19"/>
    <x v="2"/>
    <n v="10"/>
    <n v="0.05"/>
    <n v="790257.5"/>
    <x v="51"/>
    <s v="SME"/>
    <x v="0"/>
    <n v="69526"/>
    <n v="94997.5"/>
    <x v="4"/>
    <s v="No"/>
    <s v="Standard"/>
    <s v="Not Found"/>
    <s v="Standard"/>
    <x v="70"/>
    <n v="19336654"/>
  </r>
  <r>
    <s v="O02181"/>
    <s v="2025-08-01"/>
    <s v="C101"/>
    <s v="P067"/>
    <x v="19"/>
    <x v="1"/>
    <n v="2"/>
    <n v="0.05"/>
    <n v="108638.2"/>
    <x v="196"/>
    <s v="SME"/>
    <x v="0"/>
    <n v="47434"/>
    <n v="13770.199999999997"/>
    <x v="3"/>
    <s v="No"/>
    <s v="Express"/>
    <s v="Not Found"/>
    <s v="Standard"/>
    <x v="22"/>
    <n v="19336654"/>
  </r>
  <r>
    <s v="O02182"/>
    <s v="2025-05-20"/>
    <s v="C195"/>
    <s v="P020"/>
    <x v="2"/>
    <x v="4"/>
    <n v="5"/>
    <n v="0"/>
    <n v="589930"/>
    <x v="94"/>
    <s v="Corporate"/>
    <x v="2"/>
    <n v="35035"/>
    <n v="414755"/>
    <x v="0"/>
    <s v="No"/>
    <s v="Standard"/>
    <s v="Not Found"/>
    <s v="Standard"/>
    <x v="91"/>
    <n v="7094914"/>
  </r>
  <r>
    <s v="O02183"/>
    <s v="2025-09-06"/>
    <s v="C108"/>
    <s v="P091"/>
    <x v="17"/>
    <x v="0"/>
    <n v="4"/>
    <n v="0"/>
    <n v="130196"/>
    <x v="123"/>
    <s v="Corporate"/>
    <x v="3"/>
    <n v="13311"/>
    <n v="76952"/>
    <x v="2"/>
    <s v="No"/>
    <s v="Pickup"/>
    <s v="Not Found"/>
    <s v="Standard"/>
    <x v="10"/>
    <n v="10652665"/>
  </r>
  <r>
    <s v="O02184"/>
    <s v="2025-04-24"/>
    <s v="C216"/>
    <s v="P046"/>
    <x v="6"/>
    <x v="2"/>
    <n v="9"/>
    <n v="0.2"/>
    <n v="148262.39999999999"/>
    <x v="37"/>
    <s v="Consumer"/>
    <x v="3"/>
    <n v="24464"/>
    <n v="-71913.600000000006"/>
    <x v="1"/>
    <s v="Yes"/>
    <s v="Pickup"/>
    <s v="Not Found"/>
    <s v="Standard"/>
    <x v="93"/>
    <n v="17350666"/>
  </r>
  <r>
    <s v="O02185"/>
    <s v="2025-02-24"/>
    <s v="C243"/>
    <s v="P081"/>
    <x v="6"/>
    <x v="2"/>
    <n v="4"/>
    <n v="0.2"/>
    <n v="292480"/>
    <x v="95"/>
    <s v="Corporate"/>
    <x v="0"/>
    <n v="67718"/>
    <n v="21608"/>
    <x v="5"/>
    <s v="Yes"/>
    <s v="Express"/>
    <s v="Not Found"/>
    <s v="Standard"/>
    <x v="76"/>
    <n v="17350666"/>
  </r>
  <r>
    <s v="O02186"/>
    <s v="2025-12-10"/>
    <s v="C089"/>
    <s v="P097"/>
    <x v="0"/>
    <x v="1"/>
    <n v="10"/>
    <n v="0"/>
    <n v="948690"/>
    <x v="244"/>
    <s v="Consumer"/>
    <x v="1"/>
    <n v="67500"/>
    <n v="273690"/>
    <x v="4"/>
    <s v="No"/>
    <s v="Pickup"/>
    <s v="Not Found"/>
    <s v="Standard"/>
    <x v="84"/>
    <n v="11852878"/>
  </r>
  <r>
    <s v="O02187"/>
    <s v="2025-09-23"/>
    <s v="C267"/>
    <s v="P065"/>
    <x v="12"/>
    <x v="1"/>
    <n v="4"/>
    <n v="0"/>
    <n v="453232"/>
    <x v="284"/>
    <s v="Corporate"/>
    <x v="3"/>
    <n v="61777"/>
    <n v="206124"/>
    <x v="2"/>
    <s v="No"/>
    <s v="Pickup"/>
    <s v="Not Found"/>
    <s v="Standard"/>
    <x v="65"/>
    <n v="8698154"/>
  </r>
  <r>
    <s v="O02188"/>
    <s v="2025-10-09"/>
    <s v="C113"/>
    <s v="P095"/>
    <x v="12"/>
    <x v="2"/>
    <n v="8"/>
    <n v="0.1"/>
    <n v="151776"/>
    <x v="92"/>
    <s v="Consumer"/>
    <x v="2"/>
    <n v="70588"/>
    <n v="-412928"/>
    <x v="11"/>
    <s v="No"/>
    <s v="Pickup"/>
    <s v="Not Found"/>
    <s v="Standard"/>
    <x v="57"/>
    <n v="8698154"/>
  </r>
  <r>
    <s v="O02189"/>
    <s v="2025-03-26"/>
    <s v="C268"/>
    <s v="P035"/>
    <x v="14"/>
    <x v="2"/>
    <n v="3"/>
    <n v="0"/>
    <n v="146625"/>
    <x v="38"/>
    <s v="Consumer"/>
    <x v="0"/>
    <n v="31758"/>
    <n v="51351"/>
    <x v="7"/>
    <s v="No"/>
    <s v="Express"/>
    <s v="Not Found"/>
    <s v="Standard"/>
    <x v="47"/>
    <n v="16839910"/>
  </r>
  <r>
    <s v="O02190"/>
    <s v="2025-03-04"/>
    <s v="C162"/>
    <s v="P062"/>
    <x v="11"/>
    <x v="1"/>
    <n v="4"/>
    <n v="0.05"/>
    <n v="70250.600000000006"/>
    <x v="172"/>
    <s v="Consumer"/>
    <x v="3"/>
    <n v="28606"/>
    <n v="-44173.399999999994"/>
    <x v="7"/>
    <s v="No"/>
    <s v="Pickup"/>
    <s v="Not Found"/>
    <s v="Standard"/>
    <x v="50"/>
    <n v="18500989"/>
  </r>
  <r>
    <s v="O02191"/>
    <s v="2025-02-04"/>
    <s v="C263"/>
    <s v="P008"/>
    <x v="16"/>
    <x v="1"/>
    <n v="9"/>
    <n v="0.05"/>
    <n v="117767.7"/>
    <x v="25"/>
    <s v="Corporate"/>
    <x v="0"/>
    <n v="10109"/>
    <n v="26786.699999999997"/>
    <x v="5"/>
    <s v="No"/>
    <s v="Express"/>
    <s v="Not Found"/>
    <s v="Standard"/>
    <x v="55"/>
    <n v="19562258"/>
  </r>
  <r>
    <s v="O02192"/>
    <s v="2025-06-11"/>
    <s v="C092"/>
    <s v="P082"/>
    <x v="11"/>
    <x v="1"/>
    <n v="5"/>
    <n v="0.15"/>
    <n v="52542.75"/>
    <x v="242"/>
    <s v="SME"/>
    <x v="2"/>
    <n v="38053"/>
    <n v="-137722.25"/>
    <x v="9"/>
    <s v="No"/>
    <s v="Standard"/>
    <s v="Not Found"/>
    <s v="Standard"/>
    <x v="64"/>
    <n v="18500989"/>
  </r>
  <r>
    <s v="O02193"/>
    <s v="2025-04-24"/>
    <s v="C229"/>
    <s v="P033"/>
    <x v="17"/>
    <x v="0"/>
    <n v="4"/>
    <n v="0.15"/>
    <n v="124851.4"/>
    <x v="192"/>
    <s v="SME"/>
    <x v="0"/>
    <n v="47272"/>
    <n v="-64236.600000000006"/>
    <x v="1"/>
    <s v="No"/>
    <s v="Express"/>
    <s v="Not Found"/>
    <s v="Standard"/>
    <x v="37"/>
    <n v="10652665"/>
  </r>
  <r>
    <s v="O02194"/>
    <s v="2025-08-21"/>
    <s v="C230"/>
    <s v="P036"/>
    <x v="4"/>
    <x v="0"/>
    <n v="10"/>
    <n v="0.15"/>
    <n v="277771.5"/>
    <x v="277"/>
    <s v="Corporate"/>
    <x v="0"/>
    <n v="69526"/>
    <n v="-417488.5"/>
    <x v="3"/>
    <s v="No"/>
    <s v="Express"/>
    <s v="Not Found"/>
    <s v="Standard"/>
    <x v="70"/>
    <n v="6291486"/>
  </r>
  <r>
    <s v="O02195"/>
    <s v="2025-11-15"/>
    <s v="C270"/>
    <s v="P049"/>
    <x v="4"/>
    <x v="0"/>
    <n v="6"/>
    <n v="0.2"/>
    <n v="223684.8"/>
    <x v="257"/>
    <s v="Corporate"/>
    <x v="2"/>
    <n v="75749"/>
    <n v="-230809.2"/>
    <x v="8"/>
    <s v="No"/>
    <s v="Pickup"/>
    <s v="Not Found"/>
    <s v="Standard"/>
    <x v="74"/>
    <n v="6291486"/>
  </r>
  <r>
    <s v="O02196"/>
    <s v="2025-05-29"/>
    <s v="C115"/>
    <s v="P062"/>
    <x v="9"/>
    <x v="1"/>
    <n v="10"/>
    <n v="0.05"/>
    <n v="466089"/>
    <x v="31"/>
    <s v="Consumer"/>
    <x v="3"/>
    <n v="28606"/>
    <n v="180029"/>
    <x v="0"/>
    <s v="No"/>
    <s v="Standard"/>
    <s v="Not Found"/>
    <s v="Standard"/>
    <x v="50"/>
    <n v="7254801"/>
  </r>
  <r>
    <s v="O02197"/>
    <s v="2025-04-05"/>
    <s v="C117"/>
    <s v="P048"/>
    <x v="17"/>
    <x v="2"/>
    <n v="4"/>
    <n v="0.2"/>
    <n v="56572.800000000003"/>
    <x v="53"/>
    <s v="Consumer"/>
    <x v="1"/>
    <n v="23271"/>
    <n v="-36511.199999999997"/>
    <x v="1"/>
    <s v="No"/>
    <s v="Pickup"/>
    <s v="Not Found"/>
    <s v="Standard"/>
    <x v="29"/>
    <n v="10652665"/>
  </r>
  <r>
    <s v="O02198"/>
    <s v="2025-03-17"/>
    <s v="C074"/>
    <s v="P099"/>
    <x v="6"/>
    <x v="4"/>
    <n v="6"/>
    <n v="0"/>
    <n v="372504"/>
    <x v="179"/>
    <s v="Corporate"/>
    <x v="0"/>
    <n v="11009"/>
    <n v="306450"/>
    <x v="7"/>
    <s v="No"/>
    <s v="Pickup"/>
    <s v="Not Found"/>
    <s v="Standard"/>
    <x v="90"/>
    <n v="17350666"/>
  </r>
  <r>
    <s v="O02199"/>
    <s v="2025-12-10"/>
    <s v="C217"/>
    <s v="P087"/>
    <x v="6"/>
    <x v="4"/>
    <n v="3"/>
    <n v="0.15"/>
    <n v="159913.04999999999"/>
    <x v="87"/>
    <s v="SME"/>
    <x v="1"/>
    <n v="26222"/>
    <n v="81247.049999999988"/>
    <x v="4"/>
    <s v="No"/>
    <s v="Pickup"/>
    <s v="Not Found"/>
    <s v="Standard"/>
    <x v="82"/>
    <n v="17350666"/>
  </r>
  <r>
    <s v="O02200"/>
    <s v="2025-10-17"/>
    <s v="C237"/>
    <s v="P036"/>
    <x v="16"/>
    <x v="3"/>
    <n v="10"/>
    <n v="0.05"/>
    <n v="1338512"/>
    <x v="24"/>
    <s v="Consumer"/>
    <x v="0"/>
    <n v="69526"/>
    <n v="643252"/>
    <x v="11"/>
    <s v="No"/>
    <s v="Standard"/>
    <s v="Not Found"/>
    <s v="High Value"/>
    <x v="70"/>
    <n v="19562258"/>
  </r>
  <r>
    <s v="O02201"/>
    <s v="2025-04-03"/>
    <s v="C226"/>
    <s v="P046"/>
    <x v="5"/>
    <x v="1"/>
    <n v="4"/>
    <n v="0.1"/>
    <n v="56224.800000000003"/>
    <x v="141"/>
    <s v="Corporate"/>
    <x v="3"/>
    <n v="24464"/>
    <n v="-41631.199999999997"/>
    <x v="1"/>
    <s v="No"/>
    <s v="Express"/>
    <s v="Not Found"/>
    <s v="Standard"/>
    <x v="93"/>
    <n v="11319839"/>
  </r>
  <r>
    <s v="O02202"/>
    <s v="2025-05-26"/>
    <s v="C013"/>
    <s v="P085"/>
    <x v="1"/>
    <x v="4"/>
    <n v="2"/>
    <n v="0"/>
    <n v="24596"/>
    <x v="133"/>
    <s v="Corporate"/>
    <x v="3"/>
    <n v="7566"/>
    <n v="9464"/>
    <x v="0"/>
    <s v="No"/>
    <s v="Pickup"/>
    <s v="Not Found"/>
    <s v="Standard"/>
    <x v="71"/>
    <n v="11347243"/>
  </r>
  <r>
    <s v="O02203"/>
    <s v="2025-07-30"/>
    <s v="C299"/>
    <s v="P009"/>
    <x v="11"/>
    <x v="1"/>
    <n v="4"/>
    <n v="0.15"/>
    <n v="241801.2"/>
    <x v="165"/>
    <s v="SME"/>
    <x v="1"/>
    <n v="8587"/>
    <n v="207453.2"/>
    <x v="10"/>
    <s v="No"/>
    <s v="Standard"/>
    <s v="Not Found"/>
    <s v="Standard"/>
    <x v="33"/>
    <n v="18500989"/>
  </r>
  <r>
    <s v="O02204"/>
    <s v="2025-07-24"/>
    <s v="C177"/>
    <s v="P070"/>
    <x v="19"/>
    <x v="4"/>
    <n v="6"/>
    <n v="0"/>
    <n v="696024"/>
    <x v="11"/>
    <s v="Corporate"/>
    <x v="1"/>
    <n v="66631"/>
    <n v="296238"/>
    <x v="10"/>
    <s v="No"/>
    <s v="Pickup"/>
    <s v="Not Found"/>
    <s v="Standard"/>
    <x v="20"/>
    <n v="19336654"/>
  </r>
  <r>
    <s v="O02205"/>
    <s v="2025-01-08"/>
    <s v="C231"/>
    <s v="P006"/>
    <x v="3"/>
    <x v="4"/>
    <n v="1"/>
    <n v="0.1"/>
    <n v="16168.5"/>
    <x v="113"/>
    <s v="SME"/>
    <x v="0"/>
    <n v="53604"/>
    <n v="-37435.5"/>
    <x v="6"/>
    <s v="No"/>
    <s v="Standard"/>
    <s v="Not Found"/>
    <s v="Standard"/>
    <x v="24"/>
    <n v="19619177"/>
  </r>
  <r>
    <s v="O02206"/>
    <s v="2025-06-08"/>
    <s v="C093"/>
    <s v="P011"/>
    <x v="2"/>
    <x v="4"/>
    <n v="4"/>
    <n v="0.2"/>
    <n v="295737.59999999998"/>
    <x v="247"/>
    <s v="SME"/>
    <x v="0"/>
    <n v="76428"/>
    <n v="-9974.4000000000233"/>
    <x v="9"/>
    <s v="No"/>
    <s v="Pickup"/>
    <s v="Not Found"/>
    <s v="Standard"/>
    <x v="36"/>
    <n v="7094914"/>
  </r>
  <r>
    <s v="O02207"/>
    <s v="2025-03-11"/>
    <s v="C038"/>
    <s v="P075"/>
    <x v="2"/>
    <x v="2"/>
    <n v="10"/>
    <n v="0.05"/>
    <n v="198711.5"/>
    <x v="106"/>
    <s v="Corporate"/>
    <x v="0"/>
    <n v="48118"/>
    <n v="-282468.5"/>
    <x v="7"/>
    <s v="Yes"/>
    <s v="Standard"/>
    <s v="Not Found"/>
    <s v="Standard"/>
    <x v="51"/>
    <n v="7094914"/>
  </r>
  <r>
    <s v="O02208"/>
    <s v="2025-04-07"/>
    <s v="C235"/>
    <s v="P090"/>
    <x v="3"/>
    <x v="4"/>
    <n v="4"/>
    <n v="0.2"/>
    <n v="204512"/>
    <x v="190"/>
    <s v="Consumer"/>
    <x v="1"/>
    <n v="24518"/>
    <n v="106440"/>
    <x v="1"/>
    <s v="No"/>
    <s v="Standard"/>
    <s v="Not Found"/>
    <s v="Standard"/>
    <x v="4"/>
    <n v="19619177"/>
  </r>
  <r>
    <s v="O02209"/>
    <s v="2025-09-11"/>
    <s v="C013"/>
    <s v="P079"/>
    <x v="15"/>
    <x v="2"/>
    <n v="5"/>
    <n v="0.15"/>
    <n v="394170.5"/>
    <x v="133"/>
    <s v="Corporate"/>
    <x v="1"/>
    <n v="58560"/>
    <n v="101370.5"/>
    <x v="2"/>
    <s v="No"/>
    <s v="Standard"/>
    <s v="Not Found"/>
    <s v="Standard"/>
    <x v="48"/>
    <n v="15141830"/>
  </r>
  <r>
    <s v="O02210"/>
    <s v="2025-04-30"/>
    <s v="C176"/>
    <s v="P006"/>
    <x v="6"/>
    <x v="4"/>
    <n v="3"/>
    <n v="0"/>
    <n v="384549"/>
    <x v="264"/>
    <s v="Corporate"/>
    <x v="0"/>
    <n v="53604"/>
    <n v="223737"/>
    <x v="1"/>
    <s v="No"/>
    <s v="Standard"/>
    <s v="Not Found"/>
    <s v="Standard"/>
    <x v="24"/>
    <n v="17350666"/>
  </r>
  <r>
    <s v="O02211"/>
    <s v="2025-05-26"/>
    <s v="C292"/>
    <s v="P090"/>
    <x v="19"/>
    <x v="1"/>
    <n v="4"/>
    <n v="0.15"/>
    <n v="185500.6"/>
    <x v="163"/>
    <s v="Consumer"/>
    <x v="1"/>
    <n v="24518"/>
    <n v="87428.6"/>
    <x v="0"/>
    <s v="No"/>
    <s v="Standard"/>
    <s v="Not Found"/>
    <s v="Standard"/>
    <x v="4"/>
    <n v="19336654"/>
  </r>
  <r>
    <s v="O02212"/>
    <s v="2025-01-16"/>
    <s v="C127"/>
    <s v="P016"/>
    <x v="11"/>
    <x v="3"/>
    <n v="4"/>
    <n v="0.15"/>
    <n v="239989"/>
    <x v="84"/>
    <s v="SME"/>
    <x v="0"/>
    <n v="29153"/>
    <n v="123377"/>
    <x v="6"/>
    <s v="No"/>
    <s v="Standard"/>
    <s v="Not Found"/>
    <s v="Standard"/>
    <x v="79"/>
    <n v="18500989"/>
  </r>
  <r>
    <s v="O02213"/>
    <s v="2025-04-03"/>
    <s v="C198"/>
    <s v="P029"/>
    <x v="18"/>
    <x v="1"/>
    <n v="6"/>
    <n v="0.15"/>
    <n v="697119"/>
    <x v="216"/>
    <s v="SME"/>
    <x v="1"/>
    <n v="36044"/>
    <n v="480855"/>
    <x v="1"/>
    <s v="No"/>
    <s v="Pickup"/>
    <s v="Not Found"/>
    <s v="Standard"/>
    <x v="68"/>
    <n v="16246424"/>
  </r>
  <r>
    <s v="O02214"/>
    <s v="2025-09-13"/>
    <s v="C116"/>
    <s v="P008"/>
    <x v="19"/>
    <x v="3"/>
    <n v="5"/>
    <n v="0.1"/>
    <n v="600754.5"/>
    <x v="177"/>
    <s v="Consumer"/>
    <x v="0"/>
    <n v="10109"/>
    <n v="550209.5"/>
    <x v="2"/>
    <s v="No"/>
    <s v="Express"/>
    <s v="Not Found"/>
    <s v="Standard"/>
    <x v="55"/>
    <n v="19336654"/>
  </r>
  <r>
    <s v="O02215"/>
    <s v="2025-12-20"/>
    <s v="C190"/>
    <s v="P034"/>
    <x v="19"/>
    <x v="1"/>
    <n v="10"/>
    <n v="0.1"/>
    <n v="143064"/>
    <x v="295"/>
    <s v="SME"/>
    <x v="0"/>
    <n v="18655"/>
    <n v="-43486"/>
    <x v="4"/>
    <s v="Yes"/>
    <s v="Express"/>
    <s v="Not Found"/>
    <s v="Standard"/>
    <x v="3"/>
    <n v="19336654"/>
  </r>
  <r>
    <s v="O02216"/>
    <s v="2025-06-20"/>
    <s v="C062"/>
    <s v="P020"/>
    <x v="9"/>
    <x v="3"/>
    <n v="7"/>
    <n v="0.2"/>
    <n v="276035.20000000001"/>
    <x v="270"/>
    <s v="Consumer"/>
    <x v="2"/>
    <n v="35035"/>
    <n v="30790.200000000012"/>
    <x v="9"/>
    <s v="Yes"/>
    <s v="Express"/>
    <s v="Not Found"/>
    <s v="Standard"/>
    <x v="91"/>
    <n v="7254801"/>
  </r>
  <r>
    <s v="O02217"/>
    <s v="2025-03-18"/>
    <s v="C111"/>
    <s v="P006"/>
    <x v="12"/>
    <x v="1"/>
    <n v="4"/>
    <n v="0.05"/>
    <n v="261181.6"/>
    <x v="90"/>
    <s v="Corporate"/>
    <x v="0"/>
    <n v="53604"/>
    <n v="46765.600000000006"/>
    <x v="7"/>
    <s v="Yes"/>
    <s v="Express"/>
    <s v="Not Found"/>
    <s v="Standard"/>
    <x v="24"/>
    <n v="8698154"/>
  </r>
  <r>
    <s v="O02218"/>
    <s v="2025-12-09"/>
    <s v="C168"/>
    <s v="P002"/>
    <x v="18"/>
    <x v="1"/>
    <n v="1"/>
    <n v="0.1"/>
    <n v="112650.3"/>
    <x v="0"/>
    <s v="SME"/>
    <x v="2"/>
    <n v="57647"/>
    <n v="55003.3"/>
    <x v="4"/>
    <s v="No"/>
    <s v="Standard"/>
    <s v="Not Found"/>
    <s v="Standard"/>
    <x v="2"/>
    <n v="16246424"/>
  </r>
  <r>
    <s v="O02219"/>
    <s v="2025-06-15"/>
    <s v="C274"/>
    <s v="P046"/>
    <x v="18"/>
    <x v="4"/>
    <n v="4"/>
    <n v="0.05"/>
    <n v="489056.2"/>
    <x v="207"/>
    <s v="Corporate"/>
    <x v="3"/>
    <n v="24464"/>
    <n v="391200.2"/>
    <x v="9"/>
    <s v="No"/>
    <s v="Standard"/>
    <s v="Not Found"/>
    <s v="Standard"/>
    <x v="93"/>
    <n v="16246424"/>
  </r>
  <r>
    <s v="O02220"/>
    <s v="2025-11-18"/>
    <s v="C132"/>
    <s v="P005"/>
    <x v="2"/>
    <x v="2"/>
    <n v="5"/>
    <n v="0.05"/>
    <n v="392758.5"/>
    <x v="230"/>
    <s v="Consumer"/>
    <x v="0"/>
    <n v="3310"/>
    <n v="376208.5"/>
    <x v="8"/>
    <s v="Yes"/>
    <s v="Pickup"/>
    <s v="Not Found"/>
    <s v="Standard"/>
    <x v="77"/>
    <n v="7094914"/>
  </r>
  <r>
    <s v="O02221"/>
    <s v="2025-08-24"/>
    <s v="C207"/>
    <s v="P035"/>
    <x v="3"/>
    <x v="1"/>
    <n v="4"/>
    <n v="0.05"/>
    <n v="135660"/>
    <x v="142"/>
    <s v="SME"/>
    <x v="0"/>
    <n v="31758"/>
    <n v="8628"/>
    <x v="3"/>
    <s v="No"/>
    <s v="Standard"/>
    <s v="Not Found"/>
    <s v="Standard"/>
    <x v="47"/>
    <n v="19619177"/>
  </r>
  <r>
    <s v="O02222"/>
    <s v="2025-06-20"/>
    <s v="C096"/>
    <s v="P066"/>
    <x v="6"/>
    <x v="0"/>
    <n v="8"/>
    <n v="0.05"/>
    <n v="192272.4"/>
    <x v="20"/>
    <s v="Consumer"/>
    <x v="0"/>
    <n v="51071"/>
    <n v="-216295.6"/>
    <x v="9"/>
    <s v="No"/>
    <s v="Pickup"/>
    <s v="Not Found"/>
    <s v="Standard"/>
    <x v="97"/>
    <n v="17350666"/>
  </r>
  <r>
    <s v="O02223"/>
    <s v="2025-10-19"/>
    <s v="C259"/>
    <s v="P004"/>
    <x v="18"/>
    <x v="1"/>
    <n v="1"/>
    <n v="0"/>
    <n v="53834"/>
    <x v="198"/>
    <s v="Consumer"/>
    <x v="3"/>
    <n v="63926"/>
    <n v="-10092"/>
    <x v="11"/>
    <s v="No"/>
    <s v="Standard"/>
    <s v="Not Found"/>
    <s v="Standard"/>
    <x v="5"/>
    <n v="16246424"/>
  </r>
  <r>
    <s v="O02224"/>
    <s v="2025-06-19"/>
    <s v="C187"/>
    <s v="P046"/>
    <x v="5"/>
    <x v="3"/>
    <n v="4"/>
    <n v="0.05"/>
    <n v="143317"/>
    <x v="104"/>
    <s v="Corporate"/>
    <x v="3"/>
    <n v="24464"/>
    <n v="45461"/>
    <x v="9"/>
    <s v="No"/>
    <s v="Standard"/>
    <s v="Not Found"/>
    <s v="Standard"/>
    <x v="93"/>
    <n v="11319839"/>
  </r>
  <r>
    <s v="O02225"/>
    <s v="2025-12-25"/>
    <s v="C099"/>
    <s v="P039"/>
    <x v="7"/>
    <x v="4"/>
    <n v="6"/>
    <n v="0.05"/>
    <n v="714928.2"/>
    <x v="39"/>
    <s v="Consumer"/>
    <x v="0"/>
    <n v="34258"/>
    <n v="509380.19999999995"/>
    <x v="4"/>
    <s v="No"/>
    <s v="Standard"/>
    <s v="Not Found"/>
    <s v="Standard"/>
    <x v="52"/>
    <n v="14265630"/>
  </r>
  <r>
    <s v="O02226"/>
    <s v="2025-06-30"/>
    <s v="C109"/>
    <s v="P023"/>
    <x v="9"/>
    <x v="3"/>
    <n v="4"/>
    <n v="0.1"/>
    <n v="494928"/>
    <x v="238"/>
    <s v="SME"/>
    <x v="0"/>
    <n v="10664"/>
    <n v="452272"/>
    <x v="9"/>
    <s v="No"/>
    <s v="Standard"/>
    <s v="Not Found"/>
    <s v="Standard"/>
    <x v="18"/>
    <n v="7254801"/>
  </r>
  <r>
    <s v="O02227"/>
    <s v="2025-09-16"/>
    <s v="C048"/>
    <s v="P005"/>
    <x v="12"/>
    <x v="4"/>
    <n v="8"/>
    <n v="0.1"/>
    <n v="244195.20000000001"/>
    <x v="69"/>
    <s v="Consumer"/>
    <x v="0"/>
    <n v="3310"/>
    <n v="217715.20000000001"/>
    <x v="2"/>
    <s v="No"/>
    <s v="Pickup"/>
    <s v="Not Found"/>
    <s v="Standard"/>
    <x v="77"/>
    <n v="8698154"/>
  </r>
  <r>
    <s v="O02228"/>
    <s v="2025-10-08"/>
    <s v="C100"/>
    <s v="P082"/>
    <x v="8"/>
    <x v="4"/>
    <n v="6"/>
    <n v="0.05"/>
    <n v="129059.4"/>
    <x v="251"/>
    <s v="Corporate"/>
    <x v="2"/>
    <n v="38053"/>
    <n v="-99258.6"/>
    <x v="11"/>
    <s v="Yes"/>
    <s v="Express"/>
    <s v="Not Found"/>
    <s v="Standard"/>
    <x v="64"/>
    <n v="19473459"/>
  </r>
  <r>
    <s v="O02229"/>
    <s v="2025-04-14"/>
    <s v="C224"/>
    <s v="P058"/>
    <x v="4"/>
    <x v="1"/>
    <n v="3"/>
    <n v="0.2"/>
    <n v="297496.8"/>
    <x v="282"/>
    <s v="Corporate"/>
    <x v="3"/>
    <n v="66106"/>
    <n v="99178.799999999988"/>
    <x v="1"/>
    <s v="No"/>
    <s v="Pickup"/>
    <s v="Not Found"/>
    <s v="Standard"/>
    <x v="42"/>
    <n v="6291486"/>
  </r>
  <r>
    <s v="O02230"/>
    <s v="2025-11-01"/>
    <s v="C148"/>
    <s v="P057"/>
    <x v="19"/>
    <x v="3"/>
    <n v="5"/>
    <n v="0.1"/>
    <n v="92128.5"/>
    <x v="187"/>
    <s v="Corporate"/>
    <x v="3"/>
    <n v="18283"/>
    <n v="713.5"/>
    <x v="8"/>
    <s v="No"/>
    <s v="Express"/>
    <s v="Not Found"/>
    <s v="Standard"/>
    <x v="63"/>
    <n v="19336654"/>
  </r>
  <r>
    <s v="O02231"/>
    <s v="2025-02-06"/>
    <s v="C021"/>
    <s v="P037"/>
    <x v="16"/>
    <x v="0"/>
    <n v="10"/>
    <n v="0.1"/>
    <n v="107694"/>
    <x v="273"/>
    <s v="Corporate"/>
    <x v="0"/>
    <n v="31369"/>
    <n v="-205996"/>
    <x v="5"/>
    <s v="No"/>
    <s v="Pickup"/>
    <s v="Not Found"/>
    <s v="Standard"/>
    <x v="72"/>
    <n v="19562258"/>
  </r>
  <r>
    <s v="O02232"/>
    <s v="2025-04-13"/>
    <s v="C124"/>
    <s v="P002"/>
    <x v="11"/>
    <x v="0"/>
    <n v="3"/>
    <n v="0"/>
    <n v="179913"/>
    <x v="243"/>
    <s v="SME"/>
    <x v="2"/>
    <n v="57647"/>
    <n v="6972"/>
    <x v="1"/>
    <s v="Yes"/>
    <s v="Standard"/>
    <s v="Not Found"/>
    <s v="Standard"/>
    <x v="2"/>
    <n v="18500989"/>
  </r>
  <r>
    <s v="O02233"/>
    <s v="2025-06-13"/>
    <s v="C164"/>
    <s v="P063"/>
    <x v="4"/>
    <x v="1"/>
    <n v="7"/>
    <n v="0"/>
    <n v="792183"/>
    <x v="252"/>
    <s v="Consumer"/>
    <x v="0"/>
    <n v="37464"/>
    <n v="529935"/>
    <x v="9"/>
    <s v="No"/>
    <s v="Pickup"/>
    <s v="Not Found"/>
    <s v="Standard"/>
    <x v="66"/>
    <n v="6291486"/>
  </r>
  <r>
    <s v="O02234"/>
    <s v="2025-04-20"/>
    <s v="C299"/>
    <s v="P007"/>
    <x v="11"/>
    <x v="3"/>
    <n v="3"/>
    <n v="0"/>
    <n v="411774"/>
    <x v="165"/>
    <s v="SME"/>
    <x v="2"/>
    <n v="6817"/>
    <n v="391323"/>
    <x v="1"/>
    <s v="No"/>
    <s v="Pickup"/>
    <s v="Not Found"/>
    <s v="Standard"/>
    <x v="30"/>
    <n v="18500989"/>
  </r>
  <r>
    <s v="O02235"/>
    <s v="2025-04-01"/>
    <s v="C065"/>
    <s v="P090"/>
    <x v="15"/>
    <x v="4"/>
    <n v="8"/>
    <n v="0.2"/>
    <n v="54316.800000000003"/>
    <x v="130"/>
    <s v="Corporate"/>
    <x v="1"/>
    <n v="24518"/>
    <n v="-141827.20000000001"/>
    <x v="1"/>
    <s v="No"/>
    <s v="Pickup"/>
    <s v="Not Found"/>
    <s v="Standard"/>
    <x v="4"/>
    <n v="15141830"/>
  </r>
  <r>
    <s v="O02236"/>
    <s v="2025-12-29"/>
    <s v="C198"/>
    <s v="P009"/>
    <x v="0"/>
    <x v="1"/>
    <n v="7"/>
    <n v="0.1"/>
    <n v="215453.7"/>
    <x v="216"/>
    <s v="SME"/>
    <x v="1"/>
    <n v="8587"/>
    <n v="155344.70000000001"/>
    <x v="4"/>
    <s v="Yes"/>
    <s v="Standard"/>
    <s v="Not Found"/>
    <s v="Standard"/>
    <x v="33"/>
    <n v="11852878"/>
  </r>
  <r>
    <s v="O02237"/>
    <s v="2025-09-13"/>
    <s v="C073"/>
    <s v="P100"/>
    <x v="10"/>
    <x v="1"/>
    <n v="8"/>
    <n v="0.05"/>
    <n v="815540.8"/>
    <x v="272"/>
    <s v="SME"/>
    <x v="3"/>
    <n v="62137"/>
    <n v="318444.80000000005"/>
    <x v="2"/>
    <s v="Yes"/>
    <s v="Standard"/>
    <s v="Not Found"/>
    <s v="Standard"/>
    <x v="9"/>
    <n v="8592536"/>
  </r>
  <r>
    <s v="O02238"/>
    <s v="2025-01-12"/>
    <s v="C041"/>
    <s v="P058"/>
    <x v="15"/>
    <x v="4"/>
    <n v="6"/>
    <n v="0.05"/>
    <n v="816046.2"/>
    <x v="157"/>
    <s v="Corporate"/>
    <x v="3"/>
    <n v="66106"/>
    <n v="419410.19999999995"/>
    <x v="6"/>
    <s v="No"/>
    <s v="Standard"/>
    <s v="Not Found"/>
    <s v="Standard"/>
    <x v="42"/>
    <n v="15141830"/>
  </r>
  <r>
    <s v="O02239"/>
    <s v="2025-11-22"/>
    <s v="C199"/>
    <s v="P059"/>
    <x v="14"/>
    <x v="3"/>
    <n v="4"/>
    <n v="0.1"/>
    <n v="371149.2"/>
    <x v="271"/>
    <s v="Corporate"/>
    <x v="2"/>
    <n v="78122"/>
    <n v="58661.200000000012"/>
    <x v="8"/>
    <s v="No"/>
    <s v="Standard"/>
    <s v="Not Found"/>
    <s v="Standard"/>
    <x v="21"/>
    <n v="16839910"/>
  </r>
  <r>
    <s v="O02240"/>
    <s v="2025-03-01"/>
    <s v="C253"/>
    <s v="P043"/>
    <x v="7"/>
    <x v="1"/>
    <n v="10"/>
    <n v="0.1"/>
    <n v="1323513"/>
    <x v="151"/>
    <s v="Corporate"/>
    <x v="0"/>
    <n v="79600"/>
    <n v="527513"/>
    <x v="7"/>
    <s v="No"/>
    <s v="Standard"/>
    <s v="Not Found"/>
    <s v="High Value"/>
    <x v="14"/>
    <n v="14265630"/>
  </r>
  <r>
    <s v="O02241"/>
    <s v="2025-08-18"/>
    <s v="C122"/>
    <s v="P039"/>
    <x v="10"/>
    <x v="4"/>
    <n v="6"/>
    <n v="0.05"/>
    <n v="698432.4"/>
    <x v="29"/>
    <s v="Consumer"/>
    <x v="0"/>
    <n v="34258"/>
    <n v="492884.4"/>
    <x v="3"/>
    <s v="Yes"/>
    <s v="Pickup"/>
    <s v="Not Found"/>
    <s v="Standard"/>
    <x v="52"/>
    <n v="8592536"/>
  </r>
  <r>
    <s v="O02242"/>
    <s v="2025-05-27"/>
    <s v="C134"/>
    <s v="P059"/>
    <x v="4"/>
    <x v="2"/>
    <n v="4"/>
    <n v="0.15"/>
    <n v="456164.4"/>
    <x v="182"/>
    <s v="Consumer"/>
    <x v="2"/>
    <n v="78122"/>
    <n v="143676.40000000002"/>
    <x v="0"/>
    <s v="No"/>
    <s v="Standard"/>
    <s v="Not Found"/>
    <s v="Standard"/>
    <x v="21"/>
    <n v="6291486"/>
  </r>
  <r>
    <s v="O02243"/>
    <s v="2025-08-29"/>
    <s v="C174"/>
    <s v="P052"/>
    <x v="1"/>
    <x v="0"/>
    <n v="8"/>
    <n v="0"/>
    <n v="638296"/>
    <x v="34"/>
    <s v="Consumer"/>
    <x v="2"/>
    <n v="15200"/>
    <n v="516696"/>
    <x v="3"/>
    <s v="No"/>
    <s v="Express"/>
    <s v="Not Found"/>
    <s v="Standard"/>
    <x v="41"/>
    <n v="11347243"/>
  </r>
  <r>
    <s v="O02244"/>
    <s v="2025-02-17"/>
    <s v="C282"/>
    <s v="P041"/>
    <x v="17"/>
    <x v="1"/>
    <n v="7"/>
    <n v="0.05"/>
    <n v="505872.15"/>
    <x v="185"/>
    <s v="SME"/>
    <x v="0"/>
    <n v="21756"/>
    <n v="353580.15"/>
    <x v="5"/>
    <s v="No"/>
    <s v="Standard"/>
    <s v="Not Found"/>
    <s v="Standard"/>
    <x v="45"/>
    <n v="10652665"/>
  </r>
  <r>
    <s v="O02245"/>
    <s v="2025-09-02"/>
    <s v="C003"/>
    <s v="P025"/>
    <x v="10"/>
    <x v="2"/>
    <n v="10"/>
    <n v="0.1"/>
    <n v="263376"/>
    <x v="35"/>
    <s v="Corporate"/>
    <x v="2"/>
    <n v="41409"/>
    <n v="-150714"/>
    <x v="2"/>
    <s v="No"/>
    <s v="Express"/>
    <s v="Not Found"/>
    <s v="Standard"/>
    <x v="61"/>
    <n v="8592536"/>
  </r>
  <r>
    <s v="O02246"/>
    <s v="2025-01-23"/>
    <s v="C076"/>
    <s v="P065"/>
    <x v="1"/>
    <x v="3"/>
    <n v="7"/>
    <n v="0.2"/>
    <n v="336274.4"/>
    <x v="235"/>
    <s v="Consumer"/>
    <x v="3"/>
    <n v="61777"/>
    <n v="-96164.599999999977"/>
    <x v="6"/>
    <s v="No"/>
    <s v="Standard"/>
    <s v="Not Found"/>
    <s v="Standard"/>
    <x v="65"/>
    <n v="11347243"/>
  </r>
  <r>
    <s v="O02247"/>
    <s v="2025-07-22"/>
    <s v="C124"/>
    <s v="P021"/>
    <x v="0"/>
    <x v="2"/>
    <n v="4"/>
    <n v="0.15"/>
    <n v="434448.6"/>
    <x v="243"/>
    <s v="SME"/>
    <x v="1"/>
    <n v="39197"/>
    <n v="277660.59999999998"/>
    <x v="10"/>
    <s v="No"/>
    <s v="Standard"/>
    <s v="Not Found"/>
    <s v="Standard"/>
    <x v="17"/>
    <n v="11852878"/>
  </r>
  <r>
    <s v="O02248"/>
    <s v="2025-11-17"/>
    <s v="C101"/>
    <s v="P092"/>
    <x v="11"/>
    <x v="1"/>
    <n v="2"/>
    <n v="0.05"/>
    <n v="156734.79999999999"/>
    <x v="196"/>
    <s v="SME"/>
    <x v="2"/>
    <n v="4229"/>
    <n v="148276.79999999999"/>
    <x v="8"/>
    <s v="No"/>
    <s v="Pickup"/>
    <s v="Not Found"/>
    <s v="Standard"/>
    <x v="23"/>
    <n v="18500989"/>
  </r>
  <r>
    <s v="O02249"/>
    <s v="2025-09-07"/>
    <s v="C010"/>
    <s v="P059"/>
    <x v="19"/>
    <x v="4"/>
    <n v="6"/>
    <n v="0"/>
    <n v="465924"/>
    <x v="204"/>
    <s v="SME"/>
    <x v="2"/>
    <n v="78122"/>
    <n v="-2808"/>
    <x v="2"/>
    <s v="No"/>
    <s v="Pickup"/>
    <s v="Not Found"/>
    <s v="Standard"/>
    <x v="21"/>
    <n v="19336654"/>
  </r>
  <r>
    <s v="O02250"/>
    <s v="2025-10-14"/>
    <s v="C294"/>
    <s v="P048"/>
    <x v="12"/>
    <x v="2"/>
    <n v="4"/>
    <n v="0.2"/>
    <n v="304736"/>
    <x v="170"/>
    <s v="SME"/>
    <x v="1"/>
    <n v="23271"/>
    <n v="211652"/>
    <x v="11"/>
    <s v="No"/>
    <s v="Pickup"/>
    <s v="Not Found"/>
    <s v="Standard"/>
    <x v="29"/>
    <n v="8698154"/>
  </r>
  <r>
    <s v="O02251"/>
    <s v="2025-09-26"/>
    <s v="C276"/>
    <s v="P053"/>
    <x v="16"/>
    <x v="4"/>
    <n v="10"/>
    <n v="0"/>
    <n v="212600"/>
    <x v="107"/>
    <s v="Consumer"/>
    <x v="3"/>
    <n v="44507"/>
    <n v="-232470"/>
    <x v="2"/>
    <s v="No"/>
    <s v="Pickup"/>
    <s v="Not Found"/>
    <s v="Standard"/>
    <x v="95"/>
    <n v="19562258"/>
  </r>
  <r>
    <s v="O02252"/>
    <s v="2025-03-15"/>
    <s v="C181"/>
    <s v="P055"/>
    <x v="1"/>
    <x v="2"/>
    <n v="5"/>
    <n v="0.05"/>
    <n v="83343.5"/>
    <x v="219"/>
    <s v="Consumer"/>
    <x v="0"/>
    <n v="62257"/>
    <n v="-227941.5"/>
    <x v="7"/>
    <s v="No"/>
    <s v="Express"/>
    <s v="Not Found"/>
    <s v="Standard"/>
    <x v="31"/>
    <n v="11347243"/>
  </r>
  <r>
    <s v="O02253"/>
    <s v="2025-04-03"/>
    <s v="C181"/>
    <s v="P091"/>
    <x v="6"/>
    <x v="4"/>
    <n v="9"/>
    <n v="0.2"/>
    <n v="1019412"/>
    <x v="219"/>
    <s v="Consumer"/>
    <x v="3"/>
    <n v="13311"/>
    <n v="899613"/>
    <x v="1"/>
    <s v="No"/>
    <s v="Standard"/>
    <s v="Not Found"/>
    <s v="High Value"/>
    <x v="10"/>
    <n v="17350666"/>
  </r>
  <r>
    <s v="O02254"/>
    <s v="2025-09-09"/>
    <s v="C114"/>
    <s v="P069"/>
    <x v="12"/>
    <x v="2"/>
    <n v="3"/>
    <n v="0.1"/>
    <n v="16561.8"/>
    <x v="275"/>
    <s v="Consumer"/>
    <x v="3"/>
    <n v="5129"/>
    <n v="1174.7999999999993"/>
    <x v="2"/>
    <s v="No"/>
    <s v="Pickup"/>
    <s v="Not Found"/>
    <s v="Standard"/>
    <x v="73"/>
    <n v="8698154"/>
  </r>
  <r>
    <s v="O02255"/>
    <s v="2025-03-10"/>
    <s v="C166"/>
    <s v="P001"/>
    <x v="4"/>
    <x v="0"/>
    <n v="3"/>
    <n v="0.15"/>
    <n v="78583.350000000006"/>
    <x v="110"/>
    <s v="SME"/>
    <x v="2"/>
    <n v="77766"/>
    <n v="-154714.65"/>
    <x v="7"/>
    <s v="No"/>
    <s v="Express"/>
    <s v="Not Found"/>
    <s v="Standard"/>
    <x v="87"/>
    <n v="6291486"/>
  </r>
  <r>
    <s v="O02256"/>
    <s v="2025-08-04"/>
    <s v="C211"/>
    <s v="P063"/>
    <x v="3"/>
    <x v="2"/>
    <n v="2"/>
    <n v="0.15"/>
    <n v="250617.4"/>
    <x v="63"/>
    <s v="SME"/>
    <x v="0"/>
    <n v="37464"/>
    <n v="175689.4"/>
    <x v="3"/>
    <s v="No"/>
    <s v="Standard"/>
    <s v="Not Found"/>
    <s v="Standard"/>
    <x v="66"/>
    <n v="19619177"/>
  </r>
  <r>
    <s v="O02257"/>
    <s v="2025-08-14"/>
    <s v="C276"/>
    <s v="P055"/>
    <x v="14"/>
    <x v="1"/>
    <n v="10"/>
    <n v="0.15"/>
    <n v="929993.5"/>
    <x v="107"/>
    <s v="Consumer"/>
    <x v="0"/>
    <n v="62257"/>
    <n v="307423.5"/>
    <x v="3"/>
    <s v="No"/>
    <s v="Standard"/>
    <s v="Not Found"/>
    <s v="Standard"/>
    <x v="31"/>
    <n v="16839910"/>
  </r>
  <r>
    <s v="O02258"/>
    <s v="2025-08-10"/>
    <s v="C117"/>
    <s v="P076"/>
    <x v="2"/>
    <x v="3"/>
    <n v="1"/>
    <n v="0.1"/>
    <n v="113810.4"/>
    <x v="53"/>
    <s v="Consumer"/>
    <x v="2"/>
    <n v="26666"/>
    <n v="87144.4"/>
    <x v="3"/>
    <s v="Yes"/>
    <s v="Express"/>
    <s v="Not Found"/>
    <s v="Standard"/>
    <x v="25"/>
    <n v="7094914"/>
  </r>
  <r>
    <s v="O02259"/>
    <s v="2025-05-10"/>
    <s v="C082"/>
    <s v="P080"/>
    <x v="8"/>
    <x v="1"/>
    <n v="6"/>
    <n v="0"/>
    <n v="611436"/>
    <x v="43"/>
    <s v="Consumer"/>
    <x v="2"/>
    <n v="32671"/>
    <n v="415410"/>
    <x v="0"/>
    <s v="No"/>
    <s v="Pickup"/>
    <s v="Not Found"/>
    <s v="Standard"/>
    <x v="26"/>
    <n v="19473459"/>
  </r>
  <r>
    <s v="O02260"/>
    <s v="2025-06-13"/>
    <s v="C075"/>
    <s v="P033"/>
    <x v="2"/>
    <x v="1"/>
    <n v="9"/>
    <n v="0"/>
    <n v="394281"/>
    <x v="292"/>
    <s v="SME"/>
    <x v="0"/>
    <n v="47272"/>
    <n v="-31167"/>
    <x v="9"/>
    <s v="No"/>
    <s v="Express"/>
    <s v="Not Found"/>
    <s v="Standard"/>
    <x v="37"/>
    <n v="7094914"/>
  </r>
  <r>
    <s v="O02261"/>
    <s v="2025-12-23"/>
    <s v="C020"/>
    <s v="P007"/>
    <x v="11"/>
    <x v="2"/>
    <n v="6"/>
    <n v="0.1"/>
    <n v="514290.6"/>
    <x v="167"/>
    <s v="SME"/>
    <x v="2"/>
    <n v="6817"/>
    <n v="473388.6"/>
    <x v="4"/>
    <s v="No"/>
    <s v="Standard"/>
    <s v="Not Found"/>
    <s v="Standard"/>
    <x v="30"/>
    <n v="18500989"/>
  </r>
  <r>
    <s v="O02262"/>
    <s v="2025-05-20"/>
    <s v="C121"/>
    <s v="P096"/>
    <x v="7"/>
    <x v="3"/>
    <n v="1"/>
    <n v="0"/>
    <n v="137152"/>
    <x v="171"/>
    <s v="Corporate"/>
    <x v="1"/>
    <n v="12227"/>
    <n v="124925"/>
    <x v="0"/>
    <s v="No"/>
    <s v="Pickup"/>
    <s v="Not Found"/>
    <s v="Standard"/>
    <x v="46"/>
    <n v="14265630"/>
  </r>
  <r>
    <s v="O02263"/>
    <s v="2025-04-16"/>
    <s v="C080"/>
    <s v="P037"/>
    <x v="18"/>
    <x v="2"/>
    <n v="9"/>
    <n v="0.05"/>
    <n v="992005.2"/>
    <x v="245"/>
    <s v="SME"/>
    <x v="0"/>
    <n v="31369"/>
    <n v="709684.2"/>
    <x v="1"/>
    <s v="No"/>
    <s v="Standard"/>
    <s v="Not Found"/>
    <s v="Standard"/>
    <x v="72"/>
    <n v="16246424"/>
  </r>
  <r>
    <s v="O02264"/>
    <s v="2025-10-25"/>
    <s v="C082"/>
    <s v="P021"/>
    <x v="11"/>
    <x v="1"/>
    <n v="3"/>
    <n v="0.1"/>
    <n v="353216.7"/>
    <x v="43"/>
    <s v="Consumer"/>
    <x v="1"/>
    <n v="39197"/>
    <n v="235625.7"/>
    <x v="11"/>
    <s v="Yes"/>
    <s v="Standard"/>
    <s v="Not Found"/>
    <s v="Standard"/>
    <x v="17"/>
    <n v="18500989"/>
  </r>
  <r>
    <s v="O02265"/>
    <s v="2025-11-19"/>
    <s v="C168"/>
    <s v="P067"/>
    <x v="18"/>
    <x v="3"/>
    <n v="4"/>
    <n v="0.2"/>
    <n v="138985.60000000001"/>
    <x v="0"/>
    <s v="SME"/>
    <x v="0"/>
    <n v="47434"/>
    <n v="-50750.399999999994"/>
    <x v="8"/>
    <s v="Yes"/>
    <s v="Express"/>
    <s v="Not Found"/>
    <s v="Standard"/>
    <x v="22"/>
    <n v="16246424"/>
  </r>
  <r>
    <s v="O02266"/>
    <s v="2025-01-20"/>
    <s v="C259"/>
    <s v="P074"/>
    <x v="1"/>
    <x v="4"/>
    <n v="9"/>
    <n v="0.05"/>
    <n v="942714.45"/>
    <x v="198"/>
    <s v="Consumer"/>
    <x v="3"/>
    <n v="39205"/>
    <n v="589869.44999999995"/>
    <x v="6"/>
    <s v="No"/>
    <s v="Standard"/>
    <s v="Not Found"/>
    <s v="Standard"/>
    <x v="56"/>
    <n v="11347243"/>
  </r>
  <r>
    <s v="O02267"/>
    <s v="2025-04-03"/>
    <s v="C228"/>
    <s v="P054"/>
    <x v="17"/>
    <x v="2"/>
    <n v="5"/>
    <n v="0"/>
    <n v="709175"/>
    <x v="168"/>
    <s v="Corporate"/>
    <x v="3"/>
    <n v="49623"/>
    <n v="461060"/>
    <x v="1"/>
    <s v="No"/>
    <s v="Pickup"/>
    <s v="Not Found"/>
    <s v="Standard"/>
    <x v="83"/>
    <n v="10652665"/>
  </r>
  <r>
    <s v="O02268"/>
    <s v="2025-02-18"/>
    <s v="C199"/>
    <s v="P010"/>
    <x v="11"/>
    <x v="1"/>
    <n v="10"/>
    <n v="0.1"/>
    <n v="1296126"/>
    <x v="271"/>
    <s v="Corporate"/>
    <x v="1"/>
    <n v="13676"/>
    <n v="1159366"/>
    <x v="5"/>
    <s v="No"/>
    <s v="Standard"/>
    <s v="Not Found"/>
    <s v="High Value"/>
    <x v="88"/>
    <n v="18500989"/>
  </r>
  <r>
    <s v="O02269"/>
    <s v="2025-03-05"/>
    <s v="C118"/>
    <s v="P072"/>
    <x v="18"/>
    <x v="3"/>
    <n v="6"/>
    <n v="0.15"/>
    <n v="599520.30000000005"/>
    <x v="81"/>
    <s v="Corporate"/>
    <x v="1"/>
    <n v="37361"/>
    <n v="375354.30000000005"/>
    <x v="7"/>
    <s v="No"/>
    <s v="Express"/>
    <s v="Not Found"/>
    <s v="Standard"/>
    <x v="89"/>
    <n v="16246424"/>
  </r>
  <r>
    <s v="O02270"/>
    <s v="2025-11-17"/>
    <s v="C199"/>
    <s v="P029"/>
    <x v="2"/>
    <x v="4"/>
    <n v="3"/>
    <n v="0.1"/>
    <n v="396530.1"/>
    <x v="271"/>
    <s v="Corporate"/>
    <x v="1"/>
    <n v="36044"/>
    <n v="288398.09999999998"/>
    <x v="8"/>
    <s v="No"/>
    <s v="Pickup"/>
    <s v="Not Found"/>
    <s v="Standard"/>
    <x v="68"/>
    <n v="7094914"/>
  </r>
  <r>
    <s v="O02271"/>
    <s v="2025-12-15"/>
    <s v="C168"/>
    <s v="P034"/>
    <x v="15"/>
    <x v="4"/>
    <n v="9"/>
    <n v="0"/>
    <n v="694476"/>
    <x v="0"/>
    <s v="SME"/>
    <x v="0"/>
    <n v="18655"/>
    <n v="526581"/>
    <x v="4"/>
    <s v="No"/>
    <s v="Pickup"/>
    <s v="Not Found"/>
    <s v="Standard"/>
    <x v="3"/>
    <n v="15141830"/>
  </r>
  <r>
    <s v="O02272"/>
    <s v="2025-03-13"/>
    <s v="C179"/>
    <s v="P013"/>
    <x v="10"/>
    <x v="1"/>
    <n v="6"/>
    <n v="0.2"/>
    <n v="659025.6"/>
    <x v="299"/>
    <s v="Corporate"/>
    <x v="0"/>
    <n v="27039"/>
    <n v="496791.6"/>
    <x v="7"/>
    <s v="No"/>
    <s v="Standard"/>
    <s v="Not Found"/>
    <s v="Standard"/>
    <x v="54"/>
    <n v="8592536"/>
  </r>
  <r>
    <s v="O02273"/>
    <s v="2025-02-09"/>
    <s v="C147"/>
    <s v="P062"/>
    <x v="15"/>
    <x v="2"/>
    <n v="8"/>
    <n v="0.05"/>
    <n v="1043487.6"/>
    <x v="162"/>
    <s v="Consumer"/>
    <x v="3"/>
    <n v="28606"/>
    <n v="814639.6"/>
    <x v="5"/>
    <s v="No"/>
    <s v="Express"/>
    <s v="Not Found"/>
    <s v="High Value"/>
    <x v="50"/>
    <n v="15141830"/>
  </r>
  <r>
    <s v="O02274"/>
    <s v="2025-04-20"/>
    <s v="C285"/>
    <s v="P079"/>
    <x v="1"/>
    <x v="0"/>
    <n v="7"/>
    <n v="0"/>
    <n v="37926"/>
    <x v="77"/>
    <s v="Corporate"/>
    <x v="1"/>
    <n v="58560"/>
    <n v="-371994"/>
    <x v="1"/>
    <s v="No"/>
    <s v="Pickup"/>
    <s v="Not Found"/>
    <s v="Standard"/>
    <x v="48"/>
    <n v="11347243"/>
  </r>
  <r>
    <s v="O02275"/>
    <s v="2025-02-24"/>
    <s v="C264"/>
    <s v="P043"/>
    <x v="2"/>
    <x v="1"/>
    <n v="8"/>
    <n v="0.05"/>
    <n v="885377.2"/>
    <x v="259"/>
    <s v="Corporate"/>
    <x v="0"/>
    <n v="79600"/>
    <n v="248577.19999999995"/>
    <x v="5"/>
    <s v="No"/>
    <s v="Express"/>
    <s v="Not Found"/>
    <s v="Standard"/>
    <x v="14"/>
    <n v="7094914"/>
  </r>
  <r>
    <s v="O02276"/>
    <s v="2025-02-17"/>
    <s v="C142"/>
    <s v="P055"/>
    <x v="4"/>
    <x v="2"/>
    <n v="6"/>
    <n v="0.05"/>
    <n v="339492"/>
    <x v="108"/>
    <s v="Consumer"/>
    <x v="0"/>
    <n v="62257"/>
    <n v="-34050"/>
    <x v="5"/>
    <s v="Yes"/>
    <s v="Standard"/>
    <s v="Not Found"/>
    <s v="Standard"/>
    <x v="31"/>
    <n v="6291486"/>
  </r>
  <r>
    <s v="O02277"/>
    <s v="2025-05-27"/>
    <s v="C048"/>
    <s v="P094"/>
    <x v="1"/>
    <x v="1"/>
    <n v="2"/>
    <n v="0"/>
    <n v="56176"/>
    <x v="69"/>
    <s v="Consumer"/>
    <x v="1"/>
    <n v="55008"/>
    <n v="-53840"/>
    <x v="0"/>
    <s v="No"/>
    <s v="Express"/>
    <s v="Not Found"/>
    <s v="Standard"/>
    <x v="1"/>
    <n v="11347243"/>
  </r>
  <r>
    <s v="O02278"/>
    <s v="2025-12-03"/>
    <s v="C214"/>
    <s v="P019"/>
    <x v="9"/>
    <x v="0"/>
    <n v="8"/>
    <n v="0"/>
    <n v="575248"/>
    <x v="98"/>
    <s v="Consumer"/>
    <x v="0"/>
    <n v="72369"/>
    <n v="-3704"/>
    <x v="4"/>
    <s v="No"/>
    <s v="Pickup"/>
    <s v="Not Found"/>
    <s v="Standard"/>
    <x v="0"/>
    <n v="7254801"/>
  </r>
  <r>
    <s v="O02279"/>
    <s v="2025-08-15"/>
    <s v="C026"/>
    <s v="P047"/>
    <x v="16"/>
    <x v="0"/>
    <n v="5"/>
    <n v="0.2"/>
    <n v="73140"/>
    <x v="86"/>
    <s v="SME"/>
    <x v="2"/>
    <n v="23348"/>
    <n v="-43600"/>
    <x v="3"/>
    <s v="No"/>
    <s v="Standard"/>
    <s v="Not Found"/>
    <s v="Standard"/>
    <x v="8"/>
    <n v="19562258"/>
  </r>
  <r>
    <s v="O02280"/>
    <s v="2025-12-19"/>
    <s v="C217"/>
    <s v="P079"/>
    <x v="19"/>
    <x v="0"/>
    <n v="8"/>
    <n v="0.15"/>
    <n v="349792"/>
    <x v="87"/>
    <s v="SME"/>
    <x v="1"/>
    <n v="58560"/>
    <n v="-118688"/>
    <x v="4"/>
    <s v="No"/>
    <s v="Express"/>
    <s v="Not Found"/>
    <s v="Standard"/>
    <x v="48"/>
    <n v="19336654"/>
  </r>
  <r>
    <s v="O02281"/>
    <s v="2025-05-07"/>
    <s v="C179"/>
    <s v="P043"/>
    <x v="9"/>
    <x v="3"/>
    <n v="6"/>
    <n v="0.15"/>
    <n v="410300.1"/>
    <x v="299"/>
    <s v="Corporate"/>
    <x v="0"/>
    <n v="79600"/>
    <n v="-67299.900000000023"/>
    <x v="0"/>
    <s v="No"/>
    <s v="Standard"/>
    <s v="Not Found"/>
    <s v="Standard"/>
    <x v="14"/>
    <n v="7254801"/>
  </r>
  <r>
    <s v="O02282"/>
    <s v="2025-12-17"/>
    <s v="C126"/>
    <s v="P097"/>
    <x v="9"/>
    <x v="3"/>
    <n v="1"/>
    <n v="0.2"/>
    <n v="92370.4"/>
    <x v="121"/>
    <s v="SME"/>
    <x v="1"/>
    <n v="67500"/>
    <n v="24870.399999999994"/>
    <x v="4"/>
    <s v="No"/>
    <s v="Express"/>
    <s v="Not Found"/>
    <s v="Standard"/>
    <x v="84"/>
    <n v="7254801"/>
  </r>
  <r>
    <s v="O02283"/>
    <s v="2025-11-19"/>
    <s v="C137"/>
    <s v="P047"/>
    <x v="16"/>
    <x v="2"/>
    <n v="3"/>
    <n v="0.1"/>
    <n v="318586.5"/>
    <x v="175"/>
    <s v="Corporate"/>
    <x v="2"/>
    <n v="23348"/>
    <n v="248542.5"/>
    <x v="8"/>
    <s v="No"/>
    <s v="Standard"/>
    <s v="Not Found"/>
    <s v="Standard"/>
    <x v="8"/>
    <n v="19562258"/>
  </r>
  <r>
    <s v="O02284"/>
    <s v="2025-02-11"/>
    <s v="C194"/>
    <s v="P018"/>
    <x v="4"/>
    <x v="3"/>
    <n v="10"/>
    <n v="0.2"/>
    <n v="1121896"/>
    <x v="218"/>
    <s v="SME"/>
    <x v="0"/>
    <n v="74501"/>
    <n v="376886"/>
    <x v="5"/>
    <s v="No"/>
    <s v="Pickup"/>
    <s v="Not Found"/>
    <s v="High Value"/>
    <x v="96"/>
    <n v="6291486"/>
  </r>
  <r>
    <s v="O02285"/>
    <s v="2025-08-09"/>
    <s v="C038"/>
    <s v="P092"/>
    <x v="13"/>
    <x v="0"/>
    <n v="6"/>
    <n v="0.15"/>
    <n v="318734.7"/>
    <x v="106"/>
    <s v="Corporate"/>
    <x v="2"/>
    <n v="4229"/>
    <n v="293360.7"/>
    <x v="3"/>
    <s v="No"/>
    <s v="Express"/>
    <s v="Not Found"/>
    <s v="Standard"/>
    <x v="23"/>
    <n v="5886694"/>
  </r>
  <r>
    <s v="O02286"/>
    <s v="2025-08-11"/>
    <s v="C141"/>
    <s v="P019"/>
    <x v="6"/>
    <x v="2"/>
    <n v="10"/>
    <n v="0.2"/>
    <n v="177328"/>
    <x v="8"/>
    <s v="Consumer"/>
    <x v="0"/>
    <n v="72369"/>
    <n v="-546362"/>
    <x v="3"/>
    <s v="Yes"/>
    <s v="Pickup"/>
    <s v="Not Found"/>
    <s v="Standard"/>
    <x v="0"/>
    <n v="17350666"/>
  </r>
  <r>
    <s v="O02287"/>
    <s v="2025-05-05"/>
    <s v="C147"/>
    <s v="P095"/>
    <x v="5"/>
    <x v="1"/>
    <n v="8"/>
    <n v="0.2"/>
    <n v="490771.20000000001"/>
    <x v="162"/>
    <s v="Consumer"/>
    <x v="2"/>
    <n v="70588"/>
    <n v="-73932.799999999988"/>
    <x v="0"/>
    <s v="No"/>
    <s v="Pickup"/>
    <s v="Not Found"/>
    <s v="Standard"/>
    <x v="57"/>
    <n v="11319839"/>
  </r>
  <r>
    <s v="O02288"/>
    <s v="2025-10-11"/>
    <s v="C102"/>
    <s v="P096"/>
    <x v="10"/>
    <x v="3"/>
    <n v="5"/>
    <n v="0.05"/>
    <n v="509831.75"/>
    <x v="49"/>
    <s v="Consumer"/>
    <x v="1"/>
    <n v="12227"/>
    <n v="448696.75"/>
    <x v="11"/>
    <s v="No"/>
    <s v="Pickup"/>
    <s v="Not Found"/>
    <s v="Standard"/>
    <x v="46"/>
    <n v="8592536"/>
  </r>
  <r>
    <s v="O02289"/>
    <s v="2025-11-26"/>
    <s v="C210"/>
    <s v="P051"/>
    <x v="17"/>
    <x v="3"/>
    <n v="6"/>
    <n v="0.05"/>
    <n v="110893.5"/>
    <x v="256"/>
    <s v="Corporate"/>
    <x v="2"/>
    <n v="71372"/>
    <n v="-317338.5"/>
    <x v="8"/>
    <s v="No"/>
    <s v="Express"/>
    <s v="Not Found"/>
    <s v="Standard"/>
    <x v="7"/>
    <n v="10652665"/>
  </r>
  <r>
    <s v="O02290"/>
    <s v="2025-11-26"/>
    <s v="C229"/>
    <s v="P019"/>
    <x v="4"/>
    <x v="1"/>
    <n v="7"/>
    <n v="0.05"/>
    <n v="416782.1"/>
    <x v="192"/>
    <s v="SME"/>
    <x v="0"/>
    <n v="72369"/>
    <n v="-89800.900000000023"/>
    <x v="8"/>
    <s v="No"/>
    <s v="Pickup"/>
    <s v="Not Found"/>
    <s v="Standard"/>
    <x v="0"/>
    <n v="6291486"/>
  </r>
  <r>
    <s v="O02291"/>
    <s v="2025-12-21"/>
    <s v="C195"/>
    <s v="P016"/>
    <x v="19"/>
    <x v="0"/>
    <n v="10"/>
    <n v="0.2"/>
    <n v="302552"/>
    <x v="94"/>
    <s v="Corporate"/>
    <x v="0"/>
    <n v="29153"/>
    <n v="11022"/>
    <x v="4"/>
    <s v="No"/>
    <s v="Pickup"/>
    <s v="Not Found"/>
    <s v="Standard"/>
    <x v="79"/>
    <n v="19336654"/>
  </r>
  <r>
    <s v="O02292"/>
    <s v="2025-09-22"/>
    <s v="C274"/>
    <s v="P068"/>
    <x v="19"/>
    <x v="4"/>
    <n v="3"/>
    <n v="0.2"/>
    <n v="94377.600000000006"/>
    <x v="207"/>
    <s v="Corporate"/>
    <x v="0"/>
    <n v="34907"/>
    <n v="-10343.399999999994"/>
    <x v="2"/>
    <s v="No"/>
    <s v="Express"/>
    <s v="Not Found"/>
    <s v="Standard"/>
    <x v="19"/>
    <n v="19336654"/>
  </r>
  <r>
    <s v="O02293"/>
    <s v="2025-11-16"/>
    <s v="C073"/>
    <s v="P056"/>
    <x v="8"/>
    <x v="2"/>
    <n v="8"/>
    <n v="0.05"/>
    <n v="298832"/>
    <x v="272"/>
    <s v="SME"/>
    <x v="0"/>
    <n v="48953"/>
    <n v="-92792"/>
    <x v="8"/>
    <s v="No"/>
    <s v="Standard"/>
    <s v="Not Found"/>
    <s v="Standard"/>
    <x v="6"/>
    <n v="19473459"/>
  </r>
  <r>
    <s v="O02294"/>
    <s v="2025-12-29"/>
    <s v="C252"/>
    <s v="P062"/>
    <x v="17"/>
    <x v="0"/>
    <n v="2"/>
    <n v="0.2"/>
    <n v="126553.60000000001"/>
    <x v="184"/>
    <s v="Corporate"/>
    <x v="3"/>
    <n v="28606"/>
    <n v="69341.600000000006"/>
    <x v="4"/>
    <s v="No"/>
    <s v="Pickup"/>
    <s v="Not Found"/>
    <s v="Standard"/>
    <x v="50"/>
    <n v="10652665"/>
  </r>
  <r>
    <s v="O02295"/>
    <s v="2025-07-05"/>
    <s v="C218"/>
    <s v="P020"/>
    <x v="6"/>
    <x v="4"/>
    <n v="8"/>
    <n v="0.1"/>
    <n v="354513.6"/>
    <x v="199"/>
    <s v="SME"/>
    <x v="2"/>
    <n v="35035"/>
    <n v="74233.599999999977"/>
    <x v="10"/>
    <s v="No"/>
    <s v="Express"/>
    <s v="Not Found"/>
    <s v="Standard"/>
    <x v="91"/>
    <n v="17350666"/>
  </r>
  <r>
    <s v="O02296"/>
    <s v="2025-02-11"/>
    <s v="C243"/>
    <s v="P008"/>
    <x v="4"/>
    <x v="3"/>
    <n v="2"/>
    <n v="0.1"/>
    <n v="33424.199999999997"/>
    <x v="95"/>
    <s v="Corporate"/>
    <x v="0"/>
    <n v="10109"/>
    <n v="13206.199999999997"/>
    <x v="5"/>
    <s v="No"/>
    <s v="Express"/>
    <s v="Not Found"/>
    <s v="Standard"/>
    <x v="55"/>
    <n v="6291486"/>
  </r>
  <r>
    <s v="O02297"/>
    <s v="2025-07-11"/>
    <s v="C005"/>
    <s v="P021"/>
    <x v="11"/>
    <x v="1"/>
    <n v="8"/>
    <n v="0.15"/>
    <n v="360046.4"/>
    <x v="180"/>
    <s v="Corporate"/>
    <x v="1"/>
    <n v="39197"/>
    <n v="46470.400000000023"/>
    <x v="10"/>
    <s v="No"/>
    <s v="Express"/>
    <s v="Not Found"/>
    <s v="Standard"/>
    <x v="17"/>
    <n v="18500989"/>
  </r>
  <r>
    <s v="O02298"/>
    <s v="2025-06-28"/>
    <s v="C024"/>
    <s v="P049"/>
    <x v="17"/>
    <x v="1"/>
    <n v="6"/>
    <n v="0.05"/>
    <n v="181185.9"/>
    <x v="89"/>
    <s v="SME"/>
    <x v="2"/>
    <n v="75749"/>
    <n v="-273308.09999999998"/>
    <x v="9"/>
    <s v="No"/>
    <s v="Pickup"/>
    <s v="Not Found"/>
    <s v="Standard"/>
    <x v="74"/>
    <n v="10652665"/>
  </r>
  <r>
    <s v="O02299"/>
    <s v="2025-06-21"/>
    <s v="C069"/>
    <s v="P018"/>
    <x v="11"/>
    <x v="4"/>
    <n v="9"/>
    <n v="0.05"/>
    <n v="436571.55"/>
    <x v="200"/>
    <s v="Consumer"/>
    <x v="0"/>
    <n v="74501"/>
    <n v="-233937.45"/>
    <x v="9"/>
    <s v="No"/>
    <s v="Standard"/>
    <s v="Not Found"/>
    <s v="Standard"/>
    <x v="96"/>
    <n v="18500989"/>
  </r>
  <r>
    <s v="O02300"/>
    <s v="2025-05-24"/>
    <s v="C007"/>
    <s v="P047"/>
    <x v="18"/>
    <x v="2"/>
    <n v="7"/>
    <n v="0.05"/>
    <n v="427721.35"/>
    <x v="228"/>
    <s v="SME"/>
    <x v="2"/>
    <n v="23348"/>
    <n v="264285.34999999998"/>
    <x v="0"/>
    <s v="No"/>
    <s v="Express"/>
    <s v="Not Found"/>
    <s v="Standard"/>
    <x v="8"/>
    <n v="16246424"/>
  </r>
  <r>
    <s v="O02301"/>
    <s v="2025-02-17"/>
    <s v="C177"/>
    <s v="P030"/>
    <x v="17"/>
    <x v="4"/>
    <n v="3"/>
    <n v="0.05"/>
    <n v="195678.15"/>
    <x v="11"/>
    <s v="Corporate"/>
    <x v="3"/>
    <n v="28523"/>
    <n v="110109.15"/>
    <x v="5"/>
    <s v="No"/>
    <s v="Express"/>
    <s v="Not Found"/>
    <s v="Standard"/>
    <x v="12"/>
    <n v="10652665"/>
  </r>
  <r>
    <s v="O02302"/>
    <s v="2025-11-05"/>
    <s v="C135"/>
    <s v="P050"/>
    <x v="13"/>
    <x v="1"/>
    <n v="10"/>
    <n v="0.1"/>
    <n v="56034"/>
    <x v="267"/>
    <s v="Corporate"/>
    <x v="0"/>
    <n v="22542"/>
    <n v="-169386"/>
    <x v="8"/>
    <s v="No"/>
    <s v="Standard"/>
    <s v="Not Found"/>
    <s v="Standard"/>
    <x v="39"/>
    <n v="5886694"/>
  </r>
  <r>
    <s v="O02303"/>
    <s v="2025-06-10"/>
    <s v="C162"/>
    <s v="P028"/>
    <x v="17"/>
    <x v="0"/>
    <n v="4"/>
    <n v="0"/>
    <n v="362388"/>
    <x v="172"/>
    <s v="Consumer"/>
    <x v="1"/>
    <n v="35454"/>
    <n v="220572"/>
    <x v="9"/>
    <s v="Yes"/>
    <s v="Express"/>
    <s v="Not Found"/>
    <s v="Standard"/>
    <x v="85"/>
    <n v="10652665"/>
  </r>
  <r>
    <s v="O02304"/>
    <s v="2025-07-25"/>
    <s v="C099"/>
    <s v="P016"/>
    <x v="19"/>
    <x v="3"/>
    <n v="6"/>
    <n v="0"/>
    <n v="662904"/>
    <x v="39"/>
    <s v="Consumer"/>
    <x v="0"/>
    <n v="29153"/>
    <n v="487986"/>
    <x v="10"/>
    <s v="No"/>
    <s v="Express"/>
    <s v="Not Found"/>
    <s v="Standard"/>
    <x v="79"/>
    <n v="19336654"/>
  </r>
  <r>
    <s v="O02305"/>
    <s v="2025-01-19"/>
    <s v="C125"/>
    <s v="P030"/>
    <x v="0"/>
    <x v="3"/>
    <n v="1"/>
    <n v="0.1"/>
    <n v="22087.8"/>
    <x v="40"/>
    <s v="Corporate"/>
    <x v="3"/>
    <n v="28523"/>
    <n v="-6435.2000000000007"/>
    <x v="6"/>
    <s v="No"/>
    <s v="Standard"/>
    <s v="Not Found"/>
    <s v="Standard"/>
    <x v="12"/>
    <n v="11852878"/>
  </r>
  <r>
    <s v="O02306"/>
    <s v="2025-11-20"/>
    <s v="C224"/>
    <s v="P047"/>
    <x v="7"/>
    <x v="1"/>
    <n v="8"/>
    <n v="0.15"/>
    <n v="113702.8"/>
    <x v="282"/>
    <s v="Corporate"/>
    <x v="2"/>
    <n v="23348"/>
    <n v="-73081.2"/>
    <x v="8"/>
    <s v="No"/>
    <s v="Standard"/>
    <s v="Not Found"/>
    <s v="Standard"/>
    <x v="8"/>
    <n v="14265630"/>
  </r>
  <r>
    <s v="O02307"/>
    <s v="2025-06-09"/>
    <s v="C134"/>
    <s v="P002"/>
    <x v="18"/>
    <x v="0"/>
    <n v="10"/>
    <n v="0.15"/>
    <n v="1002915"/>
    <x v="182"/>
    <s v="Consumer"/>
    <x v="2"/>
    <n v="57647"/>
    <n v="426445"/>
    <x v="9"/>
    <s v="No"/>
    <s v="Express"/>
    <s v="Not Found"/>
    <s v="High Value"/>
    <x v="2"/>
    <n v="16246424"/>
  </r>
  <r>
    <s v="O02308"/>
    <s v="2025-01-02"/>
    <s v="C233"/>
    <s v="P036"/>
    <x v="9"/>
    <x v="0"/>
    <n v="10"/>
    <n v="0.15"/>
    <n v="203167"/>
    <x v="105"/>
    <s v="SME"/>
    <x v="0"/>
    <n v="69526"/>
    <n v="-492093"/>
    <x v="6"/>
    <s v="No"/>
    <s v="Express"/>
    <s v="Not Found"/>
    <s v="Standard"/>
    <x v="70"/>
    <n v="7254801"/>
  </r>
  <r>
    <s v="O02309"/>
    <s v="2025-11-17"/>
    <s v="C265"/>
    <s v="P090"/>
    <x v="7"/>
    <x v="2"/>
    <n v="3"/>
    <n v="0.15"/>
    <n v="145503"/>
    <x v="115"/>
    <s v="SME"/>
    <x v="1"/>
    <n v="24518"/>
    <n v="71949"/>
    <x v="8"/>
    <s v="No"/>
    <s v="Pickup"/>
    <s v="Not Found"/>
    <s v="Standard"/>
    <x v="4"/>
    <n v="14265630"/>
  </r>
  <r>
    <s v="O02310"/>
    <s v="2025-10-05"/>
    <s v="C230"/>
    <s v="P084"/>
    <x v="19"/>
    <x v="3"/>
    <n v="6"/>
    <n v="0.15"/>
    <n v="654727.80000000005"/>
    <x v="277"/>
    <s v="Corporate"/>
    <x v="3"/>
    <n v="46035"/>
    <n v="378517.80000000005"/>
    <x v="11"/>
    <s v="No"/>
    <s v="Pickup"/>
    <s v="Not Found"/>
    <s v="Standard"/>
    <x v="35"/>
    <n v="19336654"/>
  </r>
  <r>
    <s v="O02311"/>
    <s v="2025-10-19"/>
    <s v="C177"/>
    <s v="P021"/>
    <x v="13"/>
    <x v="3"/>
    <n v="2"/>
    <n v="0.05"/>
    <n v="136414.29999999999"/>
    <x v="11"/>
    <s v="Corporate"/>
    <x v="1"/>
    <n v="39197"/>
    <n v="58020.299999999988"/>
    <x v="11"/>
    <s v="No"/>
    <s v="Standard"/>
    <s v="Not Found"/>
    <s v="Standard"/>
    <x v="17"/>
    <n v="5886694"/>
  </r>
  <r>
    <s v="O02312"/>
    <s v="2025-07-27"/>
    <s v="C069"/>
    <s v="P068"/>
    <x v="9"/>
    <x v="1"/>
    <n v="4"/>
    <n v="0.2"/>
    <n v="330028.79999999999"/>
    <x v="200"/>
    <s v="Consumer"/>
    <x v="0"/>
    <n v="34907"/>
    <n v="190400.8"/>
    <x v="10"/>
    <s v="Yes"/>
    <s v="Pickup"/>
    <s v="Not Found"/>
    <s v="Standard"/>
    <x v="19"/>
    <n v="7254801"/>
  </r>
  <r>
    <s v="O02313"/>
    <s v="2025-11-24"/>
    <s v="C152"/>
    <s v="P079"/>
    <x v="2"/>
    <x v="3"/>
    <n v="5"/>
    <n v="0.05"/>
    <n v="694070"/>
    <x v="206"/>
    <s v="SME"/>
    <x v="1"/>
    <n v="58560"/>
    <n v="401270"/>
    <x v="8"/>
    <s v="No"/>
    <s v="Express"/>
    <s v="Not Found"/>
    <s v="Standard"/>
    <x v="48"/>
    <n v="7094914"/>
  </r>
  <r>
    <s v="O02314"/>
    <s v="2025-03-21"/>
    <s v="C055"/>
    <s v="P016"/>
    <x v="15"/>
    <x v="2"/>
    <n v="9"/>
    <n v="0.05"/>
    <n v="175300.65"/>
    <x v="161"/>
    <s v="Corporate"/>
    <x v="0"/>
    <n v="29153"/>
    <n v="-87076.35"/>
    <x v="7"/>
    <s v="No"/>
    <s v="Express"/>
    <s v="Not Found"/>
    <s v="Standard"/>
    <x v="79"/>
    <n v="15141830"/>
  </r>
  <r>
    <s v="O02315"/>
    <s v="2025-04-02"/>
    <s v="C047"/>
    <s v="P093"/>
    <x v="12"/>
    <x v="0"/>
    <n v="9"/>
    <n v="0.15"/>
    <n v="1140836.8500000001"/>
    <x v="152"/>
    <s v="SME"/>
    <x v="3"/>
    <n v="27558"/>
    <n v="892814.85000000009"/>
    <x v="1"/>
    <s v="No"/>
    <s v="Pickup"/>
    <s v="Not Found"/>
    <s v="High Value"/>
    <x v="40"/>
    <n v="8698154"/>
  </r>
  <r>
    <s v="O02316"/>
    <s v="2025-12-18"/>
    <s v="C240"/>
    <s v="P057"/>
    <x v="3"/>
    <x v="3"/>
    <n v="2"/>
    <n v="0.2"/>
    <n v="45923.199999999997"/>
    <x v="28"/>
    <s v="Corporate"/>
    <x v="3"/>
    <n v="18283"/>
    <n v="9357.1999999999971"/>
    <x v="4"/>
    <s v="No"/>
    <s v="Pickup"/>
    <s v="Not Found"/>
    <s v="Standard"/>
    <x v="63"/>
    <n v="19619177"/>
  </r>
  <r>
    <s v="O02317"/>
    <s v="2025-05-28"/>
    <s v="C179"/>
    <s v="P050"/>
    <x v="5"/>
    <x v="3"/>
    <n v="4"/>
    <n v="0.05"/>
    <n v="436114.6"/>
    <x v="299"/>
    <s v="Corporate"/>
    <x v="0"/>
    <n v="22542"/>
    <n v="345946.6"/>
    <x v="0"/>
    <s v="No"/>
    <s v="Pickup"/>
    <s v="Not Found"/>
    <s v="Standard"/>
    <x v="39"/>
    <n v="11319839"/>
  </r>
  <r>
    <s v="O02318"/>
    <s v="2025-03-08"/>
    <s v="C254"/>
    <s v="P080"/>
    <x v="3"/>
    <x v="1"/>
    <n v="8"/>
    <n v="0.1"/>
    <n v="906926.4"/>
    <x v="178"/>
    <s v="Corporate"/>
    <x v="2"/>
    <n v="32671"/>
    <n v="645558.4"/>
    <x v="7"/>
    <s v="No"/>
    <s v="Standard"/>
    <s v="Not Found"/>
    <s v="Standard"/>
    <x v="26"/>
    <n v="19619177"/>
  </r>
  <r>
    <s v="O02319"/>
    <s v="2025-06-12"/>
    <s v="C060"/>
    <s v="P033"/>
    <x v="3"/>
    <x v="4"/>
    <n v="1"/>
    <n v="0"/>
    <n v="51803"/>
    <x v="210"/>
    <s v="Consumer"/>
    <x v="0"/>
    <n v="47272"/>
    <n v="4531"/>
    <x v="9"/>
    <s v="No"/>
    <s v="Pickup"/>
    <s v="Not Found"/>
    <s v="Standard"/>
    <x v="37"/>
    <n v="19619177"/>
  </r>
  <r>
    <s v="O02320"/>
    <s v="2025-04-22"/>
    <s v="C099"/>
    <s v="P083"/>
    <x v="8"/>
    <x v="3"/>
    <n v="9"/>
    <n v="0"/>
    <n v="462870"/>
    <x v="39"/>
    <s v="Consumer"/>
    <x v="3"/>
    <n v="73889"/>
    <n v="-202131"/>
    <x v="1"/>
    <s v="No"/>
    <s v="Express"/>
    <s v="Not Found"/>
    <s v="Standard"/>
    <x v="58"/>
    <n v="19473459"/>
  </r>
  <r>
    <s v="O02321"/>
    <s v="2025-02-06"/>
    <s v="C236"/>
    <s v="P022"/>
    <x v="12"/>
    <x v="3"/>
    <n v="9"/>
    <n v="0.1"/>
    <n v="684531"/>
    <x v="231"/>
    <s v="Corporate"/>
    <x v="3"/>
    <n v="76942"/>
    <n v="-7947"/>
    <x v="5"/>
    <s v="No"/>
    <s v="Pickup"/>
    <s v="Not Found"/>
    <s v="Standard"/>
    <x v="13"/>
    <n v="8698154"/>
  </r>
  <r>
    <s v="O02322"/>
    <s v="2025-12-15"/>
    <s v="C236"/>
    <s v="P012"/>
    <x v="4"/>
    <x v="4"/>
    <n v="1"/>
    <n v="0.1"/>
    <n v="109449.9"/>
    <x v="231"/>
    <s v="Corporate"/>
    <x v="2"/>
    <n v="48408"/>
    <n v="61041.899999999994"/>
    <x v="4"/>
    <s v="No"/>
    <s v="Express"/>
    <s v="Not Found"/>
    <s v="Standard"/>
    <x v="78"/>
    <n v="6291486"/>
  </r>
  <r>
    <s v="O02323"/>
    <s v="2025-12-07"/>
    <s v="C279"/>
    <s v="P049"/>
    <x v="6"/>
    <x v="2"/>
    <n v="6"/>
    <n v="0.15"/>
    <n v="604987.5"/>
    <x v="159"/>
    <s v="SME"/>
    <x v="2"/>
    <n v="75749"/>
    <n v="150493.5"/>
    <x v="4"/>
    <s v="Yes"/>
    <s v="Standard"/>
    <s v="Not Found"/>
    <s v="Standard"/>
    <x v="74"/>
    <n v="17350666"/>
  </r>
  <r>
    <s v="O02324"/>
    <s v="2025-01-05"/>
    <s v="C143"/>
    <s v="P096"/>
    <x v="6"/>
    <x v="1"/>
    <n v="8"/>
    <n v="0.15"/>
    <n v="370368.8"/>
    <x v="7"/>
    <s v="SME"/>
    <x v="1"/>
    <n v="12227"/>
    <n v="272552.8"/>
    <x v="6"/>
    <s v="No"/>
    <s v="Pickup"/>
    <s v="Not Found"/>
    <s v="Standard"/>
    <x v="46"/>
    <n v="17350666"/>
  </r>
  <r>
    <s v="O02325"/>
    <s v="2025-11-01"/>
    <s v="C045"/>
    <s v="P084"/>
    <x v="2"/>
    <x v="0"/>
    <n v="2"/>
    <n v="0.1"/>
    <n v="102571.2"/>
    <x v="224"/>
    <s v="Consumer"/>
    <x v="3"/>
    <n v="46035"/>
    <n v="10501.199999999997"/>
    <x v="8"/>
    <s v="Yes"/>
    <s v="Express"/>
    <s v="Not Found"/>
    <s v="Standard"/>
    <x v="35"/>
    <n v="7094914"/>
  </r>
  <r>
    <s v="O02326"/>
    <s v="2025-04-30"/>
    <s v="C178"/>
    <s v="P024"/>
    <x v="17"/>
    <x v="2"/>
    <n v="8"/>
    <n v="0.1"/>
    <n v="122486.39999999999"/>
    <x v="154"/>
    <s v="Consumer"/>
    <x v="3"/>
    <n v="20831"/>
    <n v="-44161.600000000006"/>
    <x v="1"/>
    <s v="No"/>
    <s v="Standard"/>
    <s v="Not Found"/>
    <s v="Standard"/>
    <x v="16"/>
    <n v="10652665"/>
  </r>
  <r>
    <s v="O02327"/>
    <s v="2025-05-05"/>
    <s v="C049"/>
    <s v="P004"/>
    <x v="3"/>
    <x v="2"/>
    <n v="4"/>
    <n v="0.2"/>
    <n v="50156.800000000003"/>
    <x v="71"/>
    <s v="SME"/>
    <x v="3"/>
    <n v="63926"/>
    <n v="-205547.2"/>
    <x v="0"/>
    <s v="No"/>
    <s v="Pickup"/>
    <s v="Not Found"/>
    <s v="Standard"/>
    <x v="5"/>
    <n v="19619177"/>
  </r>
  <r>
    <s v="O02328"/>
    <s v="2025-03-10"/>
    <s v="C012"/>
    <s v="P004"/>
    <x v="18"/>
    <x v="3"/>
    <n v="4"/>
    <n v="0.15"/>
    <n v="347184.2"/>
    <x v="148"/>
    <s v="Corporate"/>
    <x v="3"/>
    <n v="63926"/>
    <n v="91480.200000000012"/>
    <x v="7"/>
    <s v="No"/>
    <s v="Express"/>
    <s v="Not Found"/>
    <s v="Standard"/>
    <x v="5"/>
    <n v="16246424"/>
  </r>
  <r>
    <s v="O02329"/>
    <s v="2025-04-18"/>
    <s v="C096"/>
    <s v="P100"/>
    <x v="3"/>
    <x v="1"/>
    <n v="5"/>
    <n v="0.1"/>
    <n v="185485.5"/>
    <x v="20"/>
    <s v="Consumer"/>
    <x v="3"/>
    <n v="62137"/>
    <n v="-125199.5"/>
    <x v="1"/>
    <s v="No"/>
    <s v="Express"/>
    <s v="Not Found"/>
    <s v="Standard"/>
    <x v="9"/>
    <n v="19619177"/>
  </r>
  <r>
    <s v="O02330"/>
    <s v="2025-07-05"/>
    <s v="C085"/>
    <s v="P040"/>
    <x v="7"/>
    <x v="2"/>
    <n v="3"/>
    <n v="0.2"/>
    <n v="125414.39999999999"/>
    <x v="213"/>
    <s v="Consumer"/>
    <x v="1"/>
    <n v="63366"/>
    <n v="-64683.600000000006"/>
    <x v="10"/>
    <s v="Yes"/>
    <s v="Express"/>
    <s v="Not Found"/>
    <s v="Standard"/>
    <x v="28"/>
    <n v="14265630"/>
  </r>
  <r>
    <s v="O02331"/>
    <s v="2025-06-04"/>
    <s v="C293"/>
    <s v="P015"/>
    <x v="5"/>
    <x v="2"/>
    <n v="9"/>
    <n v="0"/>
    <n v="920016"/>
    <x v="129"/>
    <s v="Consumer"/>
    <x v="3"/>
    <n v="12010"/>
    <n v="811926"/>
    <x v="9"/>
    <s v="No"/>
    <s v="Express"/>
    <s v="Not Found"/>
    <s v="Standard"/>
    <x v="75"/>
    <n v="11319839"/>
  </r>
  <r>
    <s v="O02332"/>
    <s v="2025-03-01"/>
    <s v="C010"/>
    <s v="P083"/>
    <x v="10"/>
    <x v="4"/>
    <n v="5"/>
    <n v="0.2"/>
    <n v="464248"/>
    <x v="204"/>
    <s v="SME"/>
    <x v="3"/>
    <n v="73889"/>
    <n v="94803"/>
    <x v="7"/>
    <s v="No"/>
    <s v="Standard"/>
    <s v="Not Found"/>
    <s v="Standard"/>
    <x v="58"/>
    <n v="8592536"/>
  </r>
  <r>
    <s v="O02333"/>
    <s v="2025-04-01"/>
    <s v="C106"/>
    <s v="P099"/>
    <x v="4"/>
    <x v="3"/>
    <n v="5"/>
    <n v="0"/>
    <n v="658345"/>
    <x v="246"/>
    <s v="SME"/>
    <x v="0"/>
    <n v="11009"/>
    <n v="603300"/>
    <x v="1"/>
    <s v="No"/>
    <s v="Standard"/>
    <s v="Not Found"/>
    <s v="Standard"/>
    <x v="90"/>
    <n v="6291486"/>
  </r>
  <r>
    <s v="O02334"/>
    <s v="2025-07-13"/>
    <s v="C195"/>
    <s v="P057"/>
    <x v="2"/>
    <x v="0"/>
    <n v="7"/>
    <n v="0.15"/>
    <n v="622072.5"/>
    <x v="94"/>
    <s v="Corporate"/>
    <x v="3"/>
    <n v="18283"/>
    <n v="494091.5"/>
    <x v="10"/>
    <s v="No"/>
    <s v="Standard"/>
    <s v="Not Found"/>
    <s v="Standard"/>
    <x v="63"/>
    <n v="7094914"/>
  </r>
  <r>
    <s v="O02335"/>
    <s v="2025-12-14"/>
    <s v="C054"/>
    <s v="P042"/>
    <x v="18"/>
    <x v="2"/>
    <n v="5"/>
    <n v="0.2"/>
    <n v="265732"/>
    <x v="288"/>
    <s v="Consumer"/>
    <x v="3"/>
    <n v="12456"/>
    <n v="203452"/>
    <x v="4"/>
    <s v="No"/>
    <s v="Standard"/>
    <s v="Not Found"/>
    <s v="Standard"/>
    <x v="62"/>
    <n v="16246424"/>
  </r>
  <r>
    <s v="O02336"/>
    <s v="2025-11-18"/>
    <s v="C135"/>
    <s v="P082"/>
    <x v="1"/>
    <x v="4"/>
    <n v="7"/>
    <n v="0.15"/>
    <n v="552177.85"/>
    <x v="267"/>
    <s v="Corporate"/>
    <x v="2"/>
    <n v="38053"/>
    <n v="285806.84999999998"/>
    <x v="8"/>
    <s v="No"/>
    <s v="Standard"/>
    <s v="Not Found"/>
    <s v="Standard"/>
    <x v="64"/>
    <n v="11347243"/>
  </r>
  <r>
    <s v="O02337"/>
    <s v="2025-01-25"/>
    <s v="C144"/>
    <s v="P055"/>
    <x v="3"/>
    <x v="4"/>
    <n v="1"/>
    <n v="0.1"/>
    <n v="80827.199999999997"/>
    <x v="274"/>
    <s v="Corporate"/>
    <x v="0"/>
    <n v="62257"/>
    <n v="18570.199999999997"/>
    <x v="6"/>
    <s v="No"/>
    <s v="Standard"/>
    <s v="Not Found"/>
    <s v="Standard"/>
    <x v="31"/>
    <n v="19619177"/>
  </r>
  <r>
    <s v="O02338"/>
    <s v="2025-09-08"/>
    <s v="C238"/>
    <s v="P084"/>
    <x v="10"/>
    <x v="0"/>
    <n v="9"/>
    <n v="0.05"/>
    <n v="459784.8"/>
    <x v="135"/>
    <s v="Consumer"/>
    <x v="3"/>
    <n v="46035"/>
    <n v="45469.799999999988"/>
    <x v="2"/>
    <s v="No"/>
    <s v="Pickup"/>
    <s v="Not Found"/>
    <s v="Standard"/>
    <x v="35"/>
    <n v="8592536"/>
  </r>
  <r>
    <s v="O02339"/>
    <s v="2025-07-19"/>
    <s v="C202"/>
    <s v="P073"/>
    <x v="19"/>
    <x v="4"/>
    <n v="3"/>
    <n v="0.15"/>
    <n v="318693.90000000002"/>
    <x v="134"/>
    <s v="SME"/>
    <x v="0"/>
    <n v="48520"/>
    <n v="173133.90000000002"/>
    <x v="10"/>
    <s v="No"/>
    <s v="Express"/>
    <s v="Not Found"/>
    <s v="Standard"/>
    <x v="99"/>
    <n v="19336654"/>
  </r>
  <r>
    <s v="O02340"/>
    <s v="2025-03-15"/>
    <s v="C019"/>
    <s v="P041"/>
    <x v="19"/>
    <x v="2"/>
    <n v="6"/>
    <n v="0.2"/>
    <n v="662779.19999999995"/>
    <x v="4"/>
    <s v="Consumer"/>
    <x v="0"/>
    <n v="21756"/>
    <n v="532243.19999999995"/>
    <x v="7"/>
    <s v="No"/>
    <s v="Express"/>
    <s v="Not Found"/>
    <s v="Standard"/>
    <x v="45"/>
    <n v="19336654"/>
  </r>
  <r>
    <s v="O02341"/>
    <s v="2025-05-27"/>
    <s v="C200"/>
    <s v="P056"/>
    <x v="11"/>
    <x v="4"/>
    <n v="6"/>
    <n v="0.2"/>
    <n v="697070.4"/>
    <x v="227"/>
    <s v="Consumer"/>
    <x v="0"/>
    <n v="48953"/>
    <n v="403352.4"/>
    <x v="0"/>
    <s v="No"/>
    <s v="Express"/>
    <s v="Not Found"/>
    <s v="Standard"/>
    <x v="6"/>
    <n v="18500989"/>
  </r>
  <r>
    <s v="O02342"/>
    <s v="2025-12-15"/>
    <s v="C279"/>
    <s v="P031"/>
    <x v="15"/>
    <x v="0"/>
    <n v="4"/>
    <n v="0.15"/>
    <n v="271925.2"/>
    <x v="159"/>
    <s v="SME"/>
    <x v="1"/>
    <n v="53062"/>
    <n v="59677.200000000012"/>
    <x v="4"/>
    <s v="No"/>
    <s v="Standard"/>
    <s v="Not Found"/>
    <s v="Standard"/>
    <x v="81"/>
    <n v="15141830"/>
  </r>
  <r>
    <s v="O02343"/>
    <s v="2025-08-04"/>
    <s v="C085"/>
    <s v="P055"/>
    <x v="3"/>
    <x v="1"/>
    <n v="6"/>
    <n v="0.1"/>
    <n v="574047"/>
    <x v="213"/>
    <s v="Consumer"/>
    <x v="0"/>
    <n v="62257"/>
    <n v="200505"/>
    <x v="3"/>
    <s v="No"/>
    <s v="Standard"/>
    <s v="Not Found"/>
    <s v="Standard"/>
    <x v="31"/>
    <n v="19619177"/>
  </r>
  <r>
    <s v="O02344"/>
    <s v="2025-08-15"/>
    <s v="C127"/>
    <s v="P099"/>
    <x v="14"/>
    <x v="4"/>
    <n v="9"/>
    <n v="0.05"/>
    <n v="1014979.05"/>
    <x v="84"/>
    <s v="SME"/>
    <x v="0"/>
    <n v="11009"/>
    <n v="915898.05"/>
    <x v="3"/>
    <s v="No"/>
    <s v="Pickup"/>
    <s v="Not Found"/>
    <s v="High Value"/>
    <x v="90"/>
    <n v="16839910"/>
  </r>
  <r>
    <s v="O02345"/>
    <s v="2025-05-03"/>
    <s v="C212"/>
    <s v="P053"/>
    <x v="1"/>
    <x v="1"/>
    <n v="6"/>
    <n v="0.15"/>
    <n v="138577.20000000001"/>
    <x v="263"/>
    <s v="Consumer"/>
    <x v="3"/>
    <n v="44507"/>
    <n v="-128464.79999999999"/>
    <x v="0"/>
    <s v="No"/>
    <s v="Standard"/>
    <s v="Not Found"/>
    <s v="Standard"/>
    <x v="95"/>
    <n v="11347243"/>
  </r>
  <r>
    <s v="O02346"/>
    <s v="2025-01-02"/>
    <s v="C012"/>
    <s v="P025"/>
    <x v="15"/>
    <x v="4"/>
    <n v="3"/>
    <n v="0.2"/>
    <n v="315348"/>
    <x v="148"/>
    <s v="Corporate"/>
    <x v="2"/>
    <n v="41409"/>
    <n v="191121"/>
    <x v="6"/>
    <s v="No"/>
    <s v="Pickup"/>
    <s v="Not Found"/>
    <s v="Standard"/>
    <x v="61"/>
    <n v="15141830"/>
  </r>
  <r>
    <s v="O02347"/>
    <s v="2025-06-29"/>
    <s v="C048"/>
    <s v="P067"/>
    <x v="15"/>
    <x v="0"/>
    <n v="7"/>
    <n v="0.2"/>
    <n v="774188.8"/>
    <x v="69"/>
    <s v="Consumer"/>
    <x v="0"/>
    <n v="47434"/>
    <n v="442150.80000000005"/>
    <x v="9"/>
    <s v="No"/>
    <s v="Standard"/>
    <s v="Not Found"/>
    <s v="Standard"/>
    <x v="22"/>
    <n v="15141830"/>
  </r>
  <r>
    <s v="O02348"/>
    <s v="2025-04-14"/>
    <s v="C118"/>
    <s v="P016"/>
    <x v="7"/>
    <x v="0"/>
    <n v="5"/>
    <n v="0.05"/>
    <n v="318055.25"/>
    <x v="81"/>
    <s v="Corporate"/>
    <x v="0"/>
    <n v="29153"/>
    <n v="172290.25"/>
    <x v="1"/>
    <s v="No"/>
    <s v="Express"/>
    <s v="Not Found"/>
    <s v="Standard"/>
    <x v="79"/>
    <n v="14265630"/>
  </r>
  <r>
    <s v="O02349"/>
    <s v="2025-06-23"/>
    <s v="C237"/>
    <s v="P015"/>
    <x v="5"/>
    <x v="2"/>
    <n v="5"/>
    <n v="0"/>
    <n v="167805"/>
    <x v="24"/>
    <s v="Consumer"/>
    <x v="3"/>
    <n v="12010"/>
    <n v="107755"/>
    <x v="9"/>
    <s v="No"/>
    <s v="Express"/>
    <s v="Not Found"/>
    <s v="Standard"/>
    <x v="75"/>
    <n v="11319839"/>
  </r>
  <r>
    <s v="O02350"/>
    <s v="2025-01-06"/>
    <s v="C118"/>
    <s v="P049"/>
    <x v="17"/>
    <x v="2"/>
    <n v="1"/>
    <n v="0.15"/>
    <n v="30312.7"/>
    <x v="81"/>
    <s v="Corporate"/>
    <x v="2"/>
    <n v="75749"/>
    <n v="-45436.3"/>
    <x v="6"/>
    <s v="No"/>
    <s v="Pickup"/>
    <s v="Not Found"/>
    <s v="Standard"/>
    <x v="74"/>
    <n v="10652665"/>
  </r>
  <r>
    <s v="O02351"/>
    <s v="2025-01-27"/>
    <s v="C256"/>
    <s v="P020"/>
    <x v="19"/>
    <x v="0"/>
    <n v="1"/>
    <n v="0.05"/>
    <n v="138555.6"/>
    <x v="217"/>
    <s v="Corporate"/>
    <x v="2"/>
    <n v="35035"/>
    <n v="103520.6"/>
    <x v="6"/>
    <s v="No"/>
    <s v="Pickup"/>
    <s v="Not Found"/>
    <s v="Standard"/>
    <x v="91"/>
    <n v="19336654"/>
  </r>
  <r>
    <s v="O02352"/>
    <s v="2025-03-27"/>
    <s v="C224"/>
    <s v="P025"/>
    <x v="4"/>
    <x v="4"/>
    <n v="4"/>
    <n v="0.15"/>
    <n v="400462.2"/>
    <x v="282"/>
    <s v="Corporate"/>
    <x v="2"/>
    <n v="41409"/>
    <n v="234826.2"/>
    <x v="7"/>
    <s v="No"/>
    <s v="Express"/>
    <s v="Not Found"/>
    <s v="Standard"/>
    <x v="61"/>
    <n v="6291486"/>
  </r>
  <r>
    <s v="O02353"/>
    <s v="2025-03-22"/>
    <s v="C047"/>
    <s v="P013"/>
    <x v="10"/>
    <x v="2"/>
    <n v="3"/>
    <n v="0.05"/>
    <n v="202238.85"/>
    <x v="152"/>
    <s v="SME"/>
    <x v="0"/>
    <n v="27039"/>
    <n v="121121.85"/>
    <x v="7"/>
    <s v="No"/>
    <s v="Pickup"/>
    <s v="Not Found"/>
    <s v="Standard"/>
    <x v="54"/>
    <n v="8592536"/>
  </r>
  <r>
    <s v="O02354"/>
    <s v="2025-08-19"/>
    <s v="C138"/>
    <s v="P007"/>
    <x v="19"/>
    <x v="0"/>
    <n v="7"/>
    <n v="0.2"/>
    <n v="200827.2"/>
    <x v="173"/>
    <s v="Corporate"/>
    <x v="2"/>
    <n v="6817"/>
    <n v="153108.20000000001"/>
    <x v="3"/>
    <s v="No"/>
    <s v="Express"/>
    <s v="Not Found"/>
    <s v="Standard"/>
    <x v="30"/>
    <n v="19336654"/>
  </r>
  <r>
    <s v="O02355"/>
    <s v="2025-01-14"/>
    <s v="C129"/>
    <s v="P094"/>
    <x v="9"/>
    <x v="1"/>
    <n v="2"/>
    <n v="0.05"/>
    <n v="245100"/>
    <x v="97"/>
    <s v="Corporate"/>
    <x v="1"/>
    <n v="55008"/>
    <n v="135084"/>
    <x v="6"/>
    <s v="No"/>
    <s v="Express"/>
    <s v="Not Found"/>
    <s v="Standard"/>
    <x v="1"/>
    <n v="7254801"/>
  </r>
  <r>
    <s v="O02356"/>
    <s v="2025-10-17"/>
    <s v="C150"/>
    <s v="P011"/>
    <x v="18"/>
    <x v="3"/>
    <n v="3"/>
    <n v="0.05"/>
    <n v="271696.2"/>
    <x v="68"/>
    <s v="SME"/>
    <x v="0"/>
    <n v="76428"/>
    <n v="42412.200000000012"/>
    <x v="11"/>
    <s v="No"/>
    <s v="Express"/>
    <s v="Not Found"/>
    <s v="Standard"/>
    <x v="36"/>
    <n v="16246424"/>
  </r>
  <r>
    <s v="O02357"/>
    <s v="2025-11-22"/>
    <s v="C092"/>
    <s v="P030"/>
    <x v="15"/>
    <x v="4"/>
    <n v="3"/>
    <n v="0.2"/>
    <n v="14416.8"/>
    <x v="242"/>
    <s v="SME"/>
    <x v="3"/>
    <n v="28523"/>
    <n v="-71152.2"/>
    <x v="8"/>
    <s v="No"/>
    <s v="Pickup"/>
    <s v="Not Found"/>
    <s v="Standard"/>
    <x v="12"/>
    <n v="15141830"/>
  </r>
  <r>
    <s v="O02358"/>
    <s v="2025-10-07"/>
    <s v="C220"/>
    <s v="P071"/>
    <x v="1"/>
    <x v="3"/>
    <n v="1"/>
    <n v="0.15"/>
    <n v="49607.7"/>
    <x v="258"/>
    <s v="SME"/>
    <x v="1"/>
    <n v="44535"/>
    <n v="5072.6999999999971"/>
    <x v="11"/>
    <s v="No"/>
    <s v="Standard"/>
    <s v="Not Found"/>
    <s v="Standard"/>
    <x v="32"/>
    <n v="11347243"/>
  </r>
  <r>
    <s v="O02359"/>
    <s v="2025-01-24"/>
    <s v="C043"/>
    <s v="P084"/>
    <x v="10"/>
    <x v="3"/>
    <n v="7"/>
    <n v="0.15"/>
    <n v="570206.35"/>
    <x v="237"/>
    <s v="Consumer"/>
    <x v="3"/>
    <n v="46035"/>
    <n v="247961.34999999998"/>
    <x v="6"/>
    <s v="No"/>
    <s v="Pickup"/>
    <s v="Not Found"/>
    <s v="Standard"/>
    <x v="35"/>
    <n v="8592536"/>
  </r>
  <r>
    <s v="O02360"/>
    <s v="2025-01-22"/>
    <s v="C176"/>
    <s v="P085"/>
    <x v="6"/>
    <x v="4"/>
    <n v="6"/>
    <n v="0.2"/>
    <n v="440179.20000000001"/>
    <x v="264"/>
    <s v="Corporate"/>
    <x v="3"/>
    <n v="7566"/>
    <n v="394783.2"/>
    <x v="6"/>
    <s v="No"/>
    <s v="Pickup"/>
    <s v="Not Found"/>
    <s v="Standard"/>
    <x v="71"/>
    <n v="17350666"/>
  </r>
  <r>
    <s v="O02361"/>
    <s v="2025-11-21"/>
    <s v="C296"/>
    <s v="P025"/>
    <x v="5"/>
    <x v="2"/>
    <n v="7"/>
    <n v="0.05"/>
    <n v="369148.15"/>
    <x v="287"/>
    <s v="SME"/>
    <x v="2"/>
    <n v="41409"/>
    <n v="79285.150000000023"/>
    <x v="8"/>
    <s v="No"/>
    <s v="Express"/>
    <s v="Not Found"/>
    <s v="Standard"/>
    <x v="61"/>
    <n v="11319839"/>
  </r>
  <r>
    <s v="O02362"/>
    <s v="2025-01-02"/>
    <s v="C242"/>
    <s v="P004"/>
    <x v="10"/>
    <x v="2"/>
    <n v="8"/>
    <n v="0"/>
    <n v="142464"/>
    <x v="234"/>
    <s v="Consumer"/>
    <x v="3"/>
    <n v="63926"/>
    <n v="-368944"/>
    <x v="6"/>
    <s v="No"/>
    <s v="Express"/>
    <s v="Not Found"/>
    <s v="Standard"/>
    <x v="5"/>
    <n v="8592536"/>
  </r>
  <r>
    <s v="O02363"/>
    <s v="2025-09-13"/>
    <s v="C232"/>
    <s v="P020"/>
    <x v="9"/>
    <x v="0"/>
    <n v="6"/>
    <n v="0.2"/>
    <n v="701044.8"/>
    <x v="136"/>
    <s v="Corporate"/>
    <x v="2"/>
    <n v="35035"/>
    <n v="490834.80000000005"/>
    <x v="2"/>
    <s v="No"/>
    <s v="Pickup"/>
    <s v="Not Found"/>
    <s v="Standard"/>
    <x v="91"/>
    <n v="7254801"/>
  </r>
  <r>
    <s v="O02364"/>
    <s v="2025-12-10"/>
    <s v="C143"/>
    <s v="P048"/>
    <x v="6"/>
    <x v="1"/>
    <n v="8"/>
    <n v="0"/>
    <n v="272904"/>
    <x v="7"/>
    <s v="SME"/>
    <x v="1"/>
    <n v="23271"/>
    <n v="86736"/>
    <x v="4"/>
    <s v="No"/>
    <s v="Express"/>
    <s v="Not Found"/>
    <s v="Standard"/>
    <x v="29"/>
    <n v="17350666"/>
  </r>
  <r>
    <s v="O02365"/>
    <s v="2025-12-19"/>
    <s v="C075"/>
    <s v="P033"/>
    <x v="4"/>
    <x v="0"/>
    <n v="5"/>
    <n v="0.2"/>
    <n v="585820"/>
    <x v="292"/>
    <s v="SME"/>
    <x v="0"/>
    <n v="47272"/>
    <n v="349460"/>
    <x v="4"/>
    <s v="No"/>
    <s v="Pickup"/>
    <s v="Not Found"/>
    <s v="Standard"/>
    <x v="37"/>
    <n v="6291486"/>
  </r>
  <r>
    <s v="O02366"/>
    <s v="2025-06-04"/>
    <s v="C036"/>
    <s v="P034"/>
    <x v="13"/>
    <x v="4"/>
    <n v="3"/>
    <n v="0.2"/>
    <n v="245637.6"/>
    <x v="260"/>
    <s v="SME"/>
    <x v="0"/>
    <n v="18655"/>
    <n v="189672.6"/>
    <x v="9"/>
    <s v="No"/>
    <s v="Standard"/>
    <s v="Not Found"/>
    <s v="Standard"/>
    <x v="3"/>
    <n v="5886694"/>
  </r>
  <r>
    <s v="O02367"/>
    <s v="2025-11-12"/>
    <s v="C278"/>
    <s v="P032"/>
    <x v="3"/>
    <x v="0"/>
    <n v="2"/>
    <n v="0"/>
    <n v="97642"/>
    <x v="64"/>
    <s v="Consumer"/>
    <x v="2"/>
    <n v="65463"/>
    <n v="-33284"/>
    <x v="8"/>
    <s v="No"/>
    <s v="Standard"/>
    <s v="Not Found"/>
    <s v="Standard"/>
    <x v="15"/>
    <n v="19619177"/>
  </r>
  <r>
    <s v="O02368"/>
    <s v="2025-07-11"/>
    <s v="C161"/>
    <s v="P039"/>
    <x v="11"/>
    <x v="2"/>
    <n v="2"/>
    <n v="0.1"/>
    <n v="182566.8"/>
    <x v="144"/>
    <s v="SME"/>
    <x v="0"/>
    <n v="34258"/>
    <n v="114050.79999999999"/>
    <x v="10"/>
    <s v="No"/>
    <s v="Express"/>
    <s v="Not Found"/>
    <s v="Standard"/>
    <x v="52"/>
    <n v="18500989"/>
  </r>
  <r>
    <s v="O02369"/>
    <s v="2025-03-20"/>
    <s v="C253"/>
    <s v="P080"/>
    <x v="15"/>
    <x v="3"/>
    <n v="5"/>
    <n v="0.05"/>
    <n v="169228.25"/>
    <x v="151"/>
    <s v="Corporate"/>
    <x v="2"/>
    <n v="32671"/>
    <n v="5873.25"/>
    <x v="7"/>
    <s v="No"/>
    <s v="Express"/>
    <s v="Not Found"/>
    <s v="Standard"/>
    <x v="26"/>
    <n v="15141830"/>
  </r>
  <r>
    <s v="O02370"/>
    <s v="2025-04-29"/>
    <s v="C203"/>
    <s v="P058"/>
    <x v="15"/>
    <x v="1"/>
    <n v="3"/>
    <n v="0"/>
    <n v="287292"/>
    <x v="100"/>
    <s v="Consumer"/>
    <x v="3"/>
    <n v="66106"/>
    <n v="88974"/>
    <x v="1"/>
    <s v="No"/>
    <s v="Pickup"/>
    <s v="Not Found"/>
    <s v="Standard"/>
    <x v="42"/>
    <n v="15141830"/>
  </r>
  <r>
    <s v="O02371"/>
    <s v="2025-01-11"/>
    <s v="C193"/>
    <s v="P069"/>
    <x v="8"/>
    <x v="1"/>
    <n v="3"/>
    <n v="0.1"/>
    <n v="191043.9"/>
    <x v="202"/>
    <s v="Corporate"/>
    <x v="3"/>
    <n v="5129"/>
    <n v="175656.9"/>
    <x v="6"/>
    <s v="No"/>
    <s v="Pickup"/>
    <s v="Not Found"/>
    <s v="Standard"/>
    <x v="73"/>
    <n v="19473459"/>
  </r>
  <r>
    <s v="O02372"/>
    <s v="2025-09-13"/>
    <s v="C171"/>
    <s v="P041"/>
    <x v="14"/>
    <x v="0"/>
    <n v="2"/>
    <n v="0.05"/>
    <n v="132247.6"/>
    <x v="294"/>
    <s v="SME"/>
    <x v="0"/>
    <n v="21756"/>
    <n v="88735.6"/>
    <x v="2"/>
    <s v="No"/>
    <s v="Pickup"/>
    <s v="Not Found"/>
    <s v="Standard"/>
    <x v="45"/>
    <n v="16839910"/>
  </r>
  <r>
    <s v="O02373"/>
    <s v="2025-06-15"/>
    <s v="C184"/>
    <s v="P057"/>
    <x v="19"/>
    <x v="2"/>
    <n v="3"/>
    <n v="0.1"/>
    <n v="337775.4"/>
    <x v="214"/>
    <s v="Corporate"/>
    <x v="3"/>
    <n v="18283"/>
    <n v="282926.40000000002"/>
    <x v="9"/>
    <s v="No"/>
    <s v="Express"/>
    <s v="Not Found"/>
    <s v="Standard"/>
    <x v="63"/>
    <n v="19336654"/>
  </r>
  <r>
    <s v="O02374"/>
    <s v="2025-07-26"/>
    <s v="C285"/>
    <s v="P047"/>
    <x v="14"/>
    <x v="3"/>
    <n v="6"/>
    <n v="0.2"/>
    <n v="130593.60000000001"/>
    <x v="77"/>
    <s v="Corporate"/>
    <x v="2"/>
    <n v="23348"/>
    <n v="-9494.3999999999942"/>
    <x v="10"/>
    <s v="No"/>
    <s v="Standard"/>
    <s v="Not Found"/>
    <s v="Standard"/>
    <x v="8"/>
    <n v="16839910"/>
  </r>
  <r>
    <s v="O02375"/>
    <s v="2025-12-07"/>
    <s v="C293"/>
    <s v="P042"/>
    <x v="3"/>
    <x v="2"/>
    <n v="3"/>
    <n v="0.05"/>
    <n v="283110.45"/>
    <x v="129"/>
    <s v="Consumer"/>
    <x v="3"/>
    <n v="12456"/>
    <n v="245742.45"/>
    <x v="4"/>
    <s v="No"/>
    <s v="Pickup"/>
    <s v="Not Found"/>
    <s v="Standard"/>
    <x v="62"/>
    <n v="19619177"/>
  </r>
  <r>
    <s v="O02376"/>
    <s v="2025-11-22"/>
    <s v="C038"/>
    <s v="P057"/>
    <x v="10"/>
    <x v="3"/>
    <n v="2"/>
    <n v="0.15"/>
    <n v="161231.4"/>
    <x v="106"/>
    <s v="Corporate"/>
    <x v="3"/>
    <n v="18283"/>
    <n v="124665.4"/>
    <x v="8"/>
    <s v="No"/>
    <s v="Standard"/>
    <s v="Not Found"/>
    <s v="Standard"/>
    <x v="63"/>
    <n v="8592536"/>
  </r>
  <r>
    <s v="O02377"/>
    <s v="2025-08-25"/>
    <s v="C165"/>
    <s v="P092"/>
    <x v="7"/>
    <x v="1"/>
    <n v="5"/>
    <n v="0.05"/>
    <n v="106984.25"/>
    <x v="36"/>
    <s v="Consumer"/>
    <x v="2"/>
    <n v="4229"/>
    <n v="85839.25"/>
    <x v="3"/>
    <s v="No"/>
    <s v="Standard"/>
    <s v="Not Found"/>
    <s v="Standard"/>
    <x v="23"/>
    <n v="14265630"/>
  </r>
  <r>
    <s v="O02378"/>
    <s v="2025-12-22"/>
    <s v="C175"/>
    <s v="P023"/>
    <x v="6"/>
    <x v="2"/>
    <n v="10"/>
    <n v="0.05"/>
    <n v="759430"/>
    <x v="50"/>
    <s v="Consumer"/>
    <x v="0"/>
    <n v="10664"/>
    <n v="652790"/>
    <x v="4"/>
    <s v="No"/>
    <s v="Standard"/>
    <s v="Not Found"/>
    <s v="Standard"/>
    <x v="18"/>
    <n v="17350666"/>
  </r>
  <r>
    <s v="O02379"/>
    <s v="2025-06-02"/>
    <s v="C277"/>
    <s v="P038"/>
    <x v="8"/>
    <x v="1"/>
    <n v="2"/>
    <n v="0.15"/>
    <n v="41571.800000000003"/>
    <x v="205"/>
    <s v="Corporate"/>
    <x v="2"/>
    <n v="54711"/>
    <n v="-67850.2"/>
    <x v="9"/>
    <s v="No"/>
    <s v="Express"/>
    <s v="Not Found"/>
    <s v="Standard"/>
    <x v="94"/>
    <n v="19473459"/>
  </r>
  <r>
    <s v="O02380"/>
    <s v="2025-02-18"/>
    <s v="C009"/>
    <s v="P021"/>
    <x v="4"/>
    <x v="2"/>
    <n v="9"/>
    <n v="0.1"/>
    <n v="692987.4"/>
    <x v="290"/>
    <s v="Consumer"/>
    <x v="1"/>
    <n v="39197"/>
    <n v="340214.4"/>
    <x v="5"/>
    <s v="No"/>
    <s v="Pickup"/>
    <s v="Not Found"/>
    <s v="Standard"/>
    <x v="17"/>
    <n v="6291486"/>
  </r>
  <r>
    <s v="O02381"/>
    <s v="2025-04-17"/>
    <s v="C263"/>
    <s v="P065"/>
    <x v="3"/>
    <x v="3"/>
    <n v="3"/>
    <n v="0.15"/>
    <n v="151679.1"/>
    <x v="25"/>
    <s v="Corporate"/>
    <x v="3"/>
    <n v="61777"/>
    <n v="-33651.899999999994"/>
    <x v="1"/>
    <s v="No"/>
    <s v="Express"/>
    <s v="Not Found"/>
    <s v="Standard"/>
    <x v="65"/>
    <n v="19619177"/>
  </r>
  <r>
    <s v="O02382"/>
    <s v="2025-06-27"/>
    <s v="C183"/>
    <s v="P076"/>
    <x v="9"/>
    <x v="4"/>
    <n v="4"/>
    <n v="0.15"/>
    <n v="373374.4"/>
    <x v="60"/>
    <s v="Consumer"/>
    <x v="2"/>
    <n v="26666"/>
    <n v="266710.40000000002"/>
    <x v="9"/>
    <s v="No"/>
    <s v="Express"/>
    <s v="Not Found"/>
    <s v="Standard"/>
    <x v="25"/>
    <n v="7254801"/>
  </r>
  <r>
    <s v="O02383"/>
    <s v="2025-06-06"/>
    <s v="C195"/>
    <s v="P016"/>
    <x v="19"/>
    <x v="2"/>
    <n v="5"/>
    <n v="0.05"/>
    <n v="709721.25"/>
    <x v="94"/>
    <s v="Corporate"/>
    <x v="0"/>
    <n v="29153"/>
    <n v="563956.25"/>
    <x v="9"/>
    <s v="No"/>
    <s v="Standard"/>
    <s v="Not Found"/>
    <s v="Standard"/>
    <x v="79"/>
    <n v="19336654"/>
  </r>
  <r>
    <s v="O02384"/>
    <s v="2025-07-09"/>
    <s v="C085"/>
    <s v="P067"/>
    <x v="6"/>
    <x v="1"/>
    <n v="10"/>
    <n v="0"/>
    <n v="113920"/>
    <x v="213"/>
    <s v="Consumer"/>
    <x v="0"/>
    <n v="47434"/>
    <n v="-360420"/>
    <x v="10"/>
    <s v="No"/>
    <s v="Express"/>
    <s v="Not Found"/>
    <s v="Standard"/>
    <x v="22"/>
    <n v="17350666"/>
  </r>
  <r>
    <s v="O02385"/>
    <s v="2025-09-30"/>
    <s v="C243"/>
    <s v="P048"/>
    <x v="17"/>
    <x v="2"/>
    <n v="10"/>
    <n v="0.1"/>
    <n v="630144"/>
    <x v="95"/>
    <s v="Corporate"/>
    <x v="1"/>
    <n v="23271"/>
    <n v="397434"/>
    <x v="2"/>
    <s v="No"/>
    <s v="Express"/>
    <s v="Not Found"/>
    <s v="Standard"/>
    <x v="29"/>
    <n v="10652665"/>
  </r>
  <r>
    <s v="O02386"/>
    <s v="2025-02-26"/>
    <s v="C279"/>
    <s v="P017"/>
    <x v="13"/>
    <x v="2"/>
    <n v="8"/>
    <n v="0.15"/>
    <n v="705976"/>
    <x v="159"/>
    <s v="SME"/>
    <x v="2"/>
    <n v="33642"/>
    <n v="436840"/>
    <x v="5"/>
    <s v="No"/>
    <s v="Pickup"/>
    <s v="Not Found"/>
    <s v="Standard"/>
    <x v="49"/>
    <n v="5886694"/>
  </r>
  <r>
    <s v="O02387"/>
    <s v="2025-03-30"/>
    <s v="C058"/>
    <s v="P076"/>
    <x v="15"/>
    <x v="1"/>
    <n v="6"/>
    <n v="0.2"/>
    <n v="428006.40000000002"/>
    <x v="75"/>
    <s v="SME"/>
    <x v="2"/>
    <n v="26666"/>
    <n v="268010.40000000002"/>
    <x v="7"/>
    <s v="No"/>
    <s v="Pickup"/>
    <s v="Not Found"/>
    <s v="Standard"/>
    <x v="25"/>
    <n v="15141830"/>
  </r>
  <r>
    <s v="O02388"/>
    <s v="2025-07-25"/>
    <s v="C120"/>
    <s v="P042"/>
    <x v="8"/>
    <x v="1"/>
    <n v="8"/>
    <n v="0.1"/>
    <n v="937173.6"/>
    <x v="138"/>
    <s v="SME"/>
    <x v="3"/>
    <n v="12456"/>
    <n v="837525.6"/>
    <x v="10"/>
    <s v="No"/>
    <s v="Express"/>
    <s v="Not Found"/>
    <s v="Standard"/>
    <x v="62"/>
    <n v="19473459"/>
  </r>
  <r>
    <s v="O02389"/>
    <s v="2025-07-11"/>
    <s v="C155"/>
    <s v="P074"/>
    <x v="9"/>
    <x v="0"/>
    <n v="3"/>
    <n v="0.1"/>
    <n v="335232"/>
    <x v="30"/>
    <s v="SME"/>
    <x v="3"/>
    <n v="39205"/>
    <n v="217617"/>
    <x v="10"/>
    <s v="No"/>
    <s v="Standard"/>
    <s v="Not Found"/>
    <s v="Standard"/>
    <x v="56"/>
    <n v="7254801"/>
  </r>
  <r>
    <s v="O02390"/>
    <s v="2025-09-10"/>
    <s v="C138"/>
    <s v="P008"/>
    <x v="14"/>
    <x v="4"/>
    <n v="9"/>
    <n v="0.15"/>
    <n v="472800.6"/>
    <x v="173"/>
    <s v="Corporate"/>
    <x v="0"/>
    <n v="10109"/>
    <n v="381819.6"/>
    <x v="2"/>
    <s v="No"/>
    <s v="Express"/>
    <s v="Not Found"/>
    <s v="Standard"/>
    <x v="55"/>
    <n v="16839910"/>
  </r>
  <r>
    <s v="O02391"/>
    <s v="2025-12-19"/>
    <s v="C140"/>
    <s v="P015"/>
    <x v="19"/>
    <x v="4"/>
    <n v="10"/>
    <n v="0.15"/>
    <n v="1145545"/>
    <x v="70"/>
    <s v="Consumer"/>
    <x v="3"/>
    <n v="12010"/>
    <n v="1025445"/>
    <x v="4"/>
    <s v="No"/>
    <s v="Pickup"/>
    <s v="Not Found"/>
    <s v="High Value"/>
    <x v="75"/>
    <n v="19336654"/>
  </r>
  <r>
    <s v="O02392"/>
    <s v="2025-06-04"/>
    <s v="C082"/>
    <s v="P073"/>
    <x v="1"/>
    <x v="4"/>
    <n v="10"/>
    <n v="0.05"/>
    <n v="187093"/>
    <x v="43"/>
    <s v="Consumer"/>
    <x v="0"/>
    <n v="48520"/>
    <n v="-298107"/>
    <x v="9"/>
    <s v="No"/>
    <s v="Express"/>
    <s v="Not Found"/>
    <s v="Standard"/>
    <x v="99"/>
    <n v="11347243"/>
  </r>
  <r>
    <s v="O02393"/>
    <s v="2025-02-19"/>
    <s v="C162"/>
    <s v="P005"/>
    <x v="15"/>
    <x v="1"/>
    <n v="5"/>
    <n v="0.05"/>
    <n v="283888.5"/>
    <x v="172"/>
    <s v="Consumer"/>
    <x v="0"/>
    <n v="3310"/>
    <n v="267338.5"/>
    <x v="5"/>
    <s v="No"/>
    <s v="Pickup"/>
    <s v="Not Found"/>
    <s v="Standard"/>
    <x v="77"/>
    <n v="15141830"/>
  </r>
  <r>
    <s v="O02394"/>
    <s v="2025-09-09"/>
    <s v="C198"/>
    <s v="P068"/>
    <x v="16"/>
    <x v="1"/>
    <n v="5"/>
    <n v="0.2"/>
    <n v="520600"/>
    <x v="216"/>
    <s v="SME"/>
    <x v="0"/>
    <n v="34907"/>
    <n v="346065"/>
    <x v="2"/>
    <s v="No"/>
    <s v="Standard"/>
    <s v="Not Found"/>
    <s v="Standard"/>
    <x v="19"/>
    <n v="19562258"/>
  </r>
  <r>
    <s v="O02395"/>
    <s v="2025-12-13"/>
    <s v="C118"/>
    <s v="P089"/>
    <x v="7"/>
    <x v="4"/>
    <n v="7"/>
    <n v="0.15"/>
    <n v="418743.15"/>
    <x v="81"/>
    <s v="Corporate"/>
    <x v="0"/>
    <n v="55764"/>
    <n v="28395.150000000023"/>
    <x v="4"/>
    <s v="No"/>
    <s v="Pickup"/>
    <s v="Not Found"/>
    <s v="Standard"/>
    <x v="27"/>
    <n v="14265630"/>
  </r>
  <r>
    <s v="O02396"/>
    <s v="2025-01-10"/>
    <s v="C128"/>
    <s v="P088"/>
    <x v="9"/>
    <x v="2"/>
    <n v="2"/>
    <n v="0.05"/>
    <n v="210428.79999999999"/>
    <x v="48"/>
    <s v="Consumer"/>
    <x v="0"/>
    <n v="75432"/>
    <n v="59564.799999999988"/>
    <x v="6"/>
    <s v="No"/>
    <s v="Pickup"/>
    <s v="Not Found"/>
    <s v="Standard"/>
    <x v="43"/>
    <n v="7254801"/>
  </r>
  <r>
    <s v="O02397"/>
    <s v="2025-05-29"/>
    <s v="C168"/>
    <s v="P098"/>
    <x v="15"/>
    <x v="4"/>
    <n v="3"/>
    <n v="0"/>
    <n v="369222"/>
    <x v="0"/>
    <s v="SME"/>
    <x v="3"/>
    <n v="77841"/>
    <n v="135699"/>
    <x v="0"/>
    <s v="Yes"/>
    <s v="Express"/>
    <s v="Not Found"/>
    <s v="Standard"/>
    <x v="53"/>
    <n v="15141830"/>
  </r>
  <r>
    <s v="O02398"/>
    <s v="2025-06-09"/>
    <s v="C224"/>
    <s v="P079"/>
    <x v="13"/>
    <x v="0"/>
    <n v="5"/>
    <n v="0"/>
    <n v="736865"/>
    <x v="282"/>
    <s v="Corporate"/>
    <x v="1"/>
    <n v="58560"/>
    <n v="444065"/>
    <x v="9"/>
    <s v="No"/>
    <s v="Express"/>
    <s v="Not Found"/>
    <s v="Standard"/>
    <x v="48"/>
    <n v="5886694"/>
  </r>
  <r>
    <s v="O02399"/>
    <s v="2025-09-13"/>
    <s v="C092"/>
    <s v="P017"/>
    <x v="12"/>
    <x v="0"/>
    <n v="5"/>
    <n v="0.2"/>
    <n v="273988"/>
    <x v="242"/>
    <s v="SME"/>
    <x v="2"/>
    <n v="33642"/>
    <n v="105778"/>
    <x v="2"/>
    <s v="No"/>
    <s v="Standard"/>
    <s v="Not Found"/>
    <s v="Standard"/>
    <x v="49"/>
    <n v="8698154"/>
  </r>
  <r>
    <s v="O02400"/>
    <s v="2025-10-25"/>
    <s v="C226"/>
    <s v="P076"/>
    <x v="15"/>
    <x v="3"/>
    <n v="4"/>
    <n v="0.05"/>
    <n v="64721.599999999999"/>
    <x v="141"/>
    <s v="Corporate"/>
    <x v="2"/>
    <n v="26666"/>
    <n v="-41942.400000000001"/>
    <x v="11"/>
    <s v="No"/>
    <s v="Pickup"/>
    <s v="Not Found"/>
    <s v="Standard"/>
    <x v="25"/>
    <n v="15141830"/>
  </r>
  <r>
    <s v="O02401"/>
    <s v="2025-11-21"/>
    <s v="C116"/>
    <s v="P082"/>
    <x v="17"/>
    <x v="2"/>
    <n v="2"/>
    <n v="0.2"/>
    <n v="69203.199999999997"/>
    <x v="177"/>
    <s v="Consumer"/>
    <x v="2"/>
    <n v="38053"/>
    <n v="-6902.8000000000029"/>
    <x v="8"/>
    <s v="No"/>
    <s v="Standard"/>
    <s v="Not Found"/>
    <s v="Standard"/>
    <x v="64"/>
    <n v="10652665"/>
  </r>
  <r>
    <s v="O02402"/>
    <s v="2025-10-06"/>
    <s v="C200"/>
    <s v="P042"/>
    <x v="15"/>
    <x v="4"/>
    <n v="3"/>
    <n v="0.15"/>
    <n v="183046.65"/>
    <x v="227"/>
    <s v="Consumer"/>
    <x v="3"/>
    <n v="12456"/>
    <n v="145678.65"/>
    <x v="11"/>
    <s v="No"/>
    <s v="Express"/>
    <s v="Not Found"/>
    <s v="Standard"/>
    <x v="62"/>
    <n v="15141830"/>
  </r>
  <r>
    <s v="O02403"/>
    <s v="2025-06-19"/>
    <s v="C242"/>
    <s v="P059"/>
    <x v="14"/>
    <x v="0"/>
    <n v="9"/>
    <n v="0.1"/>
    <n v="416809.8"/>
    <x v="234"/>
    <s v="Consumer"/>
    <x v="2"/>
    <n v="78122"/>
    <n v="-286288.2"/>
    <x v="9"/>
    <s v="No"/>
    <s v="Standard"/>
    <s v="Not Found"/>
    <s v="Standard"/>
    <x v="21"/>
    <n v="16839910"/>
  </r>
  <r>
    <s v="O02404"/>
    <s v="2025-04-07"/>
    <s v="C242"/>
    <s v="P024"/>
    <x v="0"/>
    <x v="1"/>
    <n v="3"/>
    <n v="0"/>
    <n v="440109"/>
    <x v="234"/>
    <s v="Consumer"/>
    <x v="3"/>
    <n v="20831"/>
    <n v="377616"/>
    <x v="1"/>
    <s v="No"/>
    <s v="Pickup"/>
    <s v="Not Found"/>
    <s v="Standard"/>
    <x v="16"/>
    <n v="11852878"/>
  </r>
  <r>
    <s v="O02405"/>
    <s v="2025-07-02"/>
    <s v="C107"/>
    <s v="P040"/>
    <x v="4"/>
    <x v="4"/>
    <n v="10"/>
    <n v="0.2"/>
    <n v="332408"/>
    <x v="88"/>
    <s v="SME"/>
    <x v="1"/>
    <n v="63366"/>
    <n v="-301252"/>
    <x v="10"/>
    <s v="No"/>
    <s v="Pickup"/>
    <s v="Not Found"/>
    <s v="Standard"/>
    <x v="28"/>
    <n v="6291486"/>
  </r>
  <r>
    <s v="O02406"/>
    <s v="2025-02-27"/>
    <s v="C237"/>
    <s v="P010"/>
    <x v="14"/>
    <x v="4"/>
    <n v="4"/>
    <n v="0.05"/>
    <n v="318139.8"/>
    <x v="24"/>
    <s v="Consumer"/>
    <x v="1"/>
    <n v="13676"/>
    <n v="263435.8"/>
    <x v="5"/>
    <s v="No"/>
    <s v="Standard"/>
    <s v="Not Found"/>
    <s v="Standard"/>
    <x v="88"/>
    <n v="16839910"/>
  </r>
  <r>
    <s v="O02407"/>
    <s v="2025-03-17"/>
    <s v="C162"/>
    <s v="P005"/>
    <x v="19"/>
    <x v="3"/>
    <n v="10"/>
    <n v="0.15"/>
    <n v="780266"/>
    <x v="172"/>
    <s v="Consumer"/>
    <x v="0"/>
    <n v="3310"/>
    <n v="747166"/>
    <x v="7"/>
    <s v="No"/>
    <s v="Pickup"/>
    <s v="Not Found"/>
    <s v="Standard"/>
    <x v="77"/>
    <n v="19336654"/>
  </r>
  <r>
    <s v="O02408"/>
    <s v="2025-04-10"/>
    <s v="C207"/>
    <s v="P019"/>
    <x v="19"/>
    <x v="4"/>
    <n v="5"/>
    <n v="0.05"/>
    <n v="510454"/>
    <x v="142"/>
    <s v="SME"/>
    <x v="0"/>
    <n v="72369"/>
    <n v="148609"/>
    <x v="1"/>
    <s v="No"/>
    <s v="Express"/>
    <s v="Not Found"/>
    <s v="Standard"/>
    <x v="0"/>
    <n v="19336654"/>
  </r>
  <r>
    <s v="O02409"/>
    <s v="2025-12-04"/>
    <s v="C135"/>
    <s v="P079"/>
    <x v="2"/>
    <x v="1"/>
    <n v="10"/>
    <n v="0.05"/>
    <n v="732307.5"/>
    <x v="267"/>
    <s v="Corporate"/>
    <x v="1"/>
    <n v="58560"/>
    <n v="146707.5"/>
    <x v="4"/>
    <s v="No"/>
    <s v="Pickup"/>
    <s v="Not Found"/>
    <s v="Standard"/>
    <x v="48"/>
    <n v="7094914"/>
  </r>
  <r>
    <s v="O02410"/>
    <s v="2025-02-03"/>
    <s v="C261"/>
    <s v="P011"/>
    <x v="2"/>
    <x v="3"/>
    <n v="7"/>
    <n v="0.2"/>
    <n v="86318.399999999994"/>
    <x v="99"/>
    <s v="Corporate"/>
    <x v="0"/>
    <n v="76428"/>
    <n v="-448677.6"/>
    <x v="5"/>
    <s v="No"/>
    <s v="Express"/>
    <s v="Not Found"/>
    <s v="Standard"/>
    <x v="36"/>
    <n v="7094914"/>
  </r>
  <r>
    <s v="O02411"/>
    <s v="2025-04-07"/>
    <s v="C167"/>
    <s v="P073"/>
    <x v="2"/>
    <x v="3"/>
    <n v="9"/>
    <n v="0.2"/>
    <n v="741304.8"/>
    <x v="232"/>
    <s v="SME"/>
    <x v="0"/>
    <n v="48520"/>
    <n v="304624.80000000005"/>
    <x v="1"/>
    <s v="No"/>
    <s v="Express"/>
    <s v="Not Found"/>
    <s v="Standard"/>
    <x v="99"/>
    <n v="7094914"/>
  </r>
  <r>
    <s v="O02412"/>
    <s v="2025-07-23"/>
    <s v="C247"/>
    <s v="P033"/>
    <x v="12"/>
    <x v="2"/>
    <n v="1"/>
    <n v="0.2"/>
    <n v="118796.8"/>
    <x v="197"/>
    <s v="SME"/>
    <x v="0"/>
    <n v="47272"/>
    <n v="71524.800000000003"/>
    <x v="10"/>
    <s v="No"/>
    <s v="Express"/>
    <s v="Not Found"/>
    <s v="Standard"/>
    <x v="37"/>
    <n v="8698154"/>
  </r>
  <r>
    <s v="O02413"/>
    <s v="2025-06-08"/>
    <s v="C250"/>
    <s v="P048"/>
    <x v="7"/>
    <x v="4"/>
    <n v="4"/>
    <n v="0"/>
    <n v="257004"/>
    <x v="193"/>
    <s v="SME"/>
    <x v="1"/>
    <n v="23271"/>
    <n v="163920"/>
    <x v="9"/>
    <s v="No"/>
    <s v="Pickup"/>
    <s v="Not Found"/>
    <s v="Standard"/>
    <x v="29"/>
    <n v="14265630"/>
  </r>
  <r>
    <s v="O02414"/>
    <s v="2025-09-28"/>
    <s v="C048"/>
    <s v="P030"/>
    <x v="6"/>
    <x v="3"/>
    <n v="5"/>
    <n v="0.1"/>
    <n v="176274"/>
    <x v="69"/>
    <s v="Consumer"/>
    <x v="3"/>
    <n v="28523"/>
    <n v="33659"/>
    <x v="2"/>
    <s v="Yes"/>
    <s v="Express"/>
    <s v="Not Found"/>
    <s v="Standard"/>
    <x v="12"/>
    <n v="17350666"/>
  </r>
  <r>
    <s v="O02415"/>
    <s v="2025-09-15"/>
    <s v="C234"/>
    <s v="P004"/>
    <x v="17"/>
    <x v="2"/>
    <n v="4"/>
    <n v="0.2"/>
    <n v="157574.39999999999"/>
    <x v="82"/>
    <s v="Corporate"/>
    <x v="3"/>
    <n v="63926"/>
    <n v="-98129.600000000006"/>
    <x v="2"/>
    <s v="No"/>
    <s v="Pickup"/>
    <s v="Not Found"/>
    <s v="Standard"/>
    <x v="5"/>
    <n v="10652665"/>
  </r>
  <r>
    <s v="O02416"/>
    <s v="2025-09-06"/>
    <s v="C261"/>
    <s v="P036"/>
    <x v="0"/>
    <x v="0"/>
    <n v="2"/>
    <n v="0.05"/>
    <n v="203585"/>
    <x v="99"/>
    <s v="Corporate"/>
    <x v="0"/>
    <n v="69526"/>
    <n v="64533"/>
    <x v="2"/>
    <s v="No"/>
    <s v="Express"/>
    <s v="Not Found"/>
    <s v="Standard"/>
    <x v="70"/>
    <n v="11852878"/>
  </r>
  <r>
    <s v="O02417"/>
    <s v="2025-10-01"/>
    <s v="C235"/>
    <s v="P049"/>
    <x v="12"/>
    <x v="2"/>
    <n v="9"/>
    <n v="0.2"/>
    <n v="852120"/>
    <x v="190"/>
    <s v="Consumer"/>
    <x v="2"/>
    <n v="75749"/>
    <n v="170379"/>
    <x v="11"/>
    <s v="No"/>
    <s v="Express"/>
    <s v="Not Found"/>
    <s v="Standard"/>
    <x v="74"/>
    <n v="8698154"/>
  </r>
  <r>
    <s v="O02418"/>
    <s v="2025-06-23"/>
    <s v="C192"/>
    <s v="P090"/>
    <x v="14"/>
    <x v="0"/>
    <n v="6"/>
    <n v="0"/>
    <n v="68502"/>
    <x v="102"/>
    <s v="Corporate"/>
    <x v="1"/>
    <n v="24518"/>
    <n v="-78606"/>
    <x v="9"/>
    <s v="No"/>
    <s v="Standard"/>
    <s v="Not Found"/>
    <s v="Standard"/>
    <x v="4"/>
    <n v="16839910"/>
  </r>
  <r>
    <s v="O02419"/>
    <s v="2025-09-30"/>
    <s v="C290"/>
    <s v="P039"/>
    <x v="14"/>
    <x v="2"/>
    <n v="1"/>
    <n v="0.05"/>
    <n v="63550.25"/>
    <x v="149"/>
    <s v="Consumer"/>
    <x v="0"/>
    <n v="34258"/>
    <n v="29292.25"/>
    <x v="2"/>
    <s v="No"/>
    <s v="Express"/>
    <s v="Not Found"/>
    <s v="Standard"/>
    <x v="52"/>
    <n v="16839910"/>
  </r>
  <r>
    <s v="O02420"/>
    <s v="2025-07-08"/>
    <s v="C283"/>
    <s v="P045"/>
    <x v="3"/>
    <x v="3"/>
    <n v="5"/>
    <n v="0.1"/>
    <n v="101416.5"/>
    <x v="6"/>
    <s v="Corporate"/>
    <x v="2"/>
    <n v="61495"/>
    <n v="-206058.5"/>
    <x v="10"/>
    <s v="No"/>
    <s v="Express"/>
    <s v="Not Found"/>
    <s v="Standard"/>
    <x v="86"/>
    <n v="19619177"/>
  </r>
  <r>
    <s v="O02421"/>
    <s v="2025-09-05"/>
    <s v="C148"/>
    <s v="P067"/>
    <x v="13"/>
    <x v="4"/>
    <n v="7"/>
    <n v="0"/>
    <n v="565684"/>
    <x v="187"/>
    <s v="Corporate"/>
    <x v="0"/>
    <n v="47434"/>
    <n v="233646"/>
    <x v="2"/>
    <s v="No"/>
    <s v="Pickup"/>
    <s v="Not Found"/>
    <s v="Standard"/>
    <x v="22"/>
    <n v="5886694"/>
  </r>
  <r>
    <s v="O02422"/>
    <s v="2025-06-23"/>
    <s v="C227"/>
    <s v="P005"/>
    <x v="2"/>
    <x v="2"/>
    <n v="9"/>
    <n v="0.05"/>
    <n v="476089.65"/>
    <x v="9"/>
    <s v="Consumer"/>
    <x v="0"/>
    <n v="3310"/>
    <n v="446299.65"/>
    <x v="9"/>
    <s v="Yes"/>
    <s v="Express"/>
    <s v="Not Found"/>
    <s v="Standard"/>
    <x v="77"/>
    <n v="7094914"/>
  </r>
  <r>
    <s v="O02423"/>
    <s v="2025-05-22"/>
    <s v="C187"/>
    <s v="P012"/>
    <x v="15"/>
    <x v="2"/>
    <n v="4"/>
    <n v="0.05"/>
    <n v="420591.6"/>
    <x v="104"/>
    <s v="Corporate"/>
    <x v="2"/>
    <n v="48408"/>
    <n v="226959.59999999998"/>
    <x v="0"/>
    <s v="No"/>
    <s v="Express"/>
    <s v="Not Found"/>
    <s v="Standard"/>
    <x v="78"/>
    <n v="15141830"/>
  </r>
  <r>
    <s v="O02424"/>
    <s v="2025-08-25"/>
    <s v="C058"/>
    <s v="P006"/>
    <x v="6"/>
    <x v="1"/>
    <n v="5"/>
    <n v="0.2"/>
    <n v="206708"/>
    <x v="75"/>
    <s v="SME"/>
    <x v="0"/>
    <n v="53604"/>
    <n v="-61312"/>
    <x v="3"/>
    <s v="No"/>
    <s v="Standard"/>
    <s v="Not Found"/>
    <s v="Standard"/>
    <x v="24"/>
    <n v="17350666"/>
  </r>
  <r>
    <s v="O02425"/>
    <s v="2025-04-19"/>
    <s v="C178"/>
    <s v="P024"/>
    <x v="7"/>
    <x v="3"/>
    <n v="7"/>
    <n v="0.15"/>
    <n v="581267.4"/>
    <x v="154"/>
    <s v="Consumer"/>
    <x v="3"/>
    <n v="20831"/>
    <n v="435450.4"/>
    <x v="1"/>
    <s v="No"/>
    <s v="Standard"/>
    <s v="Not Found"/>
    <s v="Standard"/>
    <x v="16"/>
    <n v="14265630"/>
  </r>
  <r>
    <s v="O02426"/>
    <s v="2025-11-08"/>
    <s v="C118"/>
    <s v="P071"/>
    <x v="18"/>
    <x v="0"/>
    <n v="8"/>
    <n v="0"/>
    <n v="764800"/>
    <x v="81"/>
    <s v="Corporate"/>
    <x v="1"/>
    <n v="44535"/>
    <n v="408520"/>
    <x v="8"/>
    <s v="No"/>
    <s v="Standard"/>
    <s v="Not Found"/>
    <s v="Standard"/>
    <x v="32"/>
    <n v="16246424"/>
  </r>
  <r>
    <s v="O02427"/>
    <s v="2025-12-20"/>
    <s v="C066"/>
    <s v="P079"/>
    <x v="9"/>
    <x v="3"/>
    <n v="9"/>
    <n v="0.1"/>
    <n v="148383.9"/>
    <x v="122"/>
    <s v="Consumer"/>
    <x v="1"/>
    <n v="58560"/>
    <n v="-378656.1"/>
    <x v="4"/>
    <s v="No"/>
    <s v="Express"/>
    <s v="Not Found"/>
    <s v="Standard"/>
    <x v="48"/>
    <n v="7254801"/>
  </r>
  <r>
    <s v="O02428"/>
    <s v="2025-03-05"/>
    <s v="C291"/>
    <s v="P035"/>
    <x v="19"/>
    <x v="0"/>
    <n v="10"/>
    <n v="0"/>
    <n v="462160"/>
    <x v="254"/>
    <s v="Consumer"/>
    <x v="0"/>
    <n v="31758"/>
    <n v="144580"/>
    <x v="7"/>
    <s v="Yes"/>
    <s v="Express"/>
    <s v="Not Found"/>
    <s v="Standard"/>
    <x v="47"/>
    <n v="19336654"/>
  </r>
  <r>
    <s v="O02429"/>
    <s v="2025-02-02"/>
    <s v="C166"/>
    <s v="P028"/>
    <x v="11"/>
    <x v="0"/>
    <n v="9"/>
    <n v="0"/>
    <n v="87327"/>
    <x v="110"/>
    <s v="SME"/>
    <x v="1"/>
    <n v="35454"/>
    <n v="-231759"/>
    <x v="5"/>
    <s v="No"/>
    <s v="Express"/>
    <s v="Not Found"/>
    <s v="Standard"/>
    <x v="85"/>
    <n v="18500989"/>
  </r>
  <r>
    <s v="O02430"/>
    <s v="2025-09-15"/>
    <s v="C268"/>
    <s v="P085"/>
    <x v="10"/>
    <x v="0"/>
    <n v="6"/>
    <n v="0"/>
    <n v="630408"/>
    <x v="38"/>
    <s v="Consumer"/>
    <x v="3"/>
    <n v="7566"/>
    <n v="585012"/>
    <x v="2"/>
    <s v="No"/>
    <s v="Express"/>
    <s v="Not Found"/>
    <s v="Standard"/>
    <x v="71"/>
    <n v="8592536"/>
  </r>
  <r>
    <s v="O02431"/>
    <s v="2025-11-26"/>
    <s v="C283"/>
    <s v="P038"/>
    <x v="7"/>
    <x v="3"/>
    <n v="4"/>
    <n v="0.05"/>
    <n v="96504.8"/>
    <x v="6"/>
    <s v="Corporate"/>
    <x v="2"/>
    <n v="54711"/>
    <n v="-122339.2"/>
    <x v="8"/>
    <s v="No"/>
    <s v="Standard"/>
    <s v="Not Found"/>
    <s v="Standard"/>
    <x v="94"/>
    <n v="14265630"/>
  </r>
  <r>
    <s v="O02432"/>
    <s v="2025-03-25"/>
    <s v="C021"/>
    <s v="P004"/>
    <x v="15"/>
    <x v="3"/>
    <n v="2"/>
    <n v="0"/>
    <n v="109330"/>
    <x v="273"/>
    <s v="Corporate"/>
    <x v="3"/>
    <n v="63926"/>
    <n v="-18522"/>
    <x v="7"/>
    <s v="No"/>
    <s v="Standard"/>
    <s v="Not Found"/>
    <s v="Standard"/>
    <x v="5"/>
    <n v="15141830"/>
  </r>
  <r>
    <s v="O02433"/>
    <s v="2025-01-13"/>
    <s v="C209"/>
    <s v="P015"/>
    <x v="18"/>
    <x v="4"/>
    <n v="9"/>
    <n v="0.1"/>
    <n v="863921.7"/>
    <x v="283"/>
    <s v="Corporate"/>
    <x v="3"/>
    <n v="12010"/>
    <n v="755831.7"/>
    <x v="6"/>
    <s v="No"/>
    <s v="Standard"/>
    <s v="Not Found"/>
    <s v="Standard"/>
    <x v="75"/>
    <n v="16246424"/>
  </r>
  <r>
    <s v="O02434"/>
    <s v="2025-06-27"/>
    <s v="C184"/>
    <s v="P098"/>
    <x v="1"/>
    <x v="3"/>
    <n v="2"/>
    <n v="0.1"/>
    <n v="24301.8"/>
    <x v="214"/>
    <s v="Corporate"/>
    <x v="3"/>
    <n v="77841"/>
    <n v="-131380.20000000001"/>
    <x v="9"/>
    <s v="No"/>
    <s v="Express"/>
    <s v="Not Found"/>
    <s v="Standard"/>
    <x v="53"/>
    <n v="11347243"/>
  </r>
  <r>
    <s v="O02435"/>
    <s v="2025-10-30"/>
    <s v="C012"/>
    <s v="P062"/>
    <x v="16"/>
    <x v="3"/>
    <n v="6"/>
    <n v="0.1"/>
    <n v="356259.6"/>
    <x v="148"/>
    <s v="Corporate"/>
    <x v="3"/>
    <n v="28606"/>
    <n v="184623.59999999998"/>
    <x v="11"/>
    <s v="No"/>
    <s v="Express"/>
    <s v="Not Found"/>
    <s v="Standard"/>
    <x v="50"/>
    <n v="19562258"/>
  </r>
  <r>
    <s v="O02436"/>
    <s v="2025-02-15"/>
    <s v="C064"/>
    <s v="P061"/>
    <x v="9"/>
    <x v="3"/>
    <n v="3"/>
    <n v="0.2"/>
    <n v="256987.2"/>
    <x v="132"/>
    <s v="Corporate"/>
    <x v="3"/>
    <n v="26900"/>
    <n v="176287.2"/>
    <x v="5"/>
    <s v="No"/>
    <s v="Express"/>
    <s v="Not Found"/>
    <s v="Standard"/>
    <x v="59"/>
    <n v="7254801"/>
  </r>
  <r>
    <s v="O02437"/>
    <s v="2025-06-01"/>
    <s v="C057"/>
    <s v="P098"/>
    <x v="19"/>
    <x v="2"/>
    <n v="4"/>
    <n v="0.05"/>
    <n v="395116.4"/>
    <x v="249"/>
    <s v="SME"/>
    <x v="3"/>
    <n v="77841"/>
    <n v="83752.400000000023"/>
    <x v="9"/>
    <s v="No"/>
    <s v="Express"/>
    <s v="Not Found"/>
    <s v="Standard"/>
    <x v="53"/>
    <n v="19336654"/>
  </r>
  <r>
    <s v="O02438"/>
    <s v="2025-06-03"/>
    <s v="C067"/>
    <s v="P020"/>
    <x v="9"/>
    <x v="3"/>
    <n v="4"/>
    <n v="0.2"/>
    <n v="93833.600000000006"/>
    <x v="118"/>
    <s v="SME"/>
    <x v="2"/>
    <n v="35035"/>
    <n v="-46306.399999999994"/>
    <x v="9"/>
    <s v="No"/>
    <s v="Pickup"/>
    <s v="Not Found"/>
    <s v="Standard"/>
    <x v="91"/>
    <n v="7254801"/>
  </r>
  <r>
    <s v="O02439"/>
    <s v="2025-08-02"/>
    <s v="C099"/>
    <s v="P034"/>
    <x v="8"/>
    <x v="4"/>
    <n v="5"/>
    <n v="0.15"/>
    <n v="229487.25"/>
    <x v="39"/>
    <s v="Consumer"/>
    <x v="0"/>
    <n v="18655"/>
    <n v="136212.25"/>
    <x v="3"/>
    <s v="No"/>
    <s v="Pickup"/>
    <s v="Not Found"/>
    <s v="Standard"/>
    <x v="3"/>
    <n v="19473459"/>
  </r>
  <r>
    <s v="O02440"/>
    <s v="2025-07-18"/>
    <s v="C245"/>
    <s v="P098"/>
    <x v="4"/>
    <x v="2"/>
    <n v="10"/>
    <n v="0.2"/>
    <n v="296992"/>
    <x v="22"/>
    <s v="Corporate"/>
    <x v="3"/>
    <n v="77841"/>
    <n v="-481418"/>
    <x v="10"/>
    <s v="No"/>
    <s v="Standard"/>
    <s v="Not Found"/>
    <s v="Standard"/>
    <x v="53"/>
    <n v="6291486"/>
  </r>
  <r>
    <s v="O02441"/>
    <s v="2025-09-27"/>
    <s v="C289"/>
    <s v="P084"/>
    <x v="2"/>
    <x v="2"/>
    <n v="3"/>
    <n v="0.2"/>
    <n v="286977.59999999998"/>
    <x v="76"/>
    <s v="SME"/>
    <x v="3"/>
    <n v="46035"/>
    <n v="148872.59999999998"/>
    <x v="2"/>
    <s v="No"/>
    <s v="Pickup"/>
    <s v="Not Found"/>
    <s v="Standard"/>
    <x v="35"/>
    <n v="7094914"/>
  </r>
  <r>
    <s v="O02442"/>
    <s v="2025-04-07"/>
    <s v="C105"/>
    <s v="P011"/>
    <x v="9"/>
    <x v="1"/>
    <n v="10"/>
    <n v="0.05"/>
    <n v="729799.5"/>
    <x v="140"/>
    <s v="Consumer"/>
    <x v="0"/>
    <n v="76428"/>
    <n v="-34480.5"/>
    <x v="1"/>
    <s v="No"/>
    <s v="Express"/>
    <s v="Not Found"/>
    <s v="Standard"/>
    <x v="36"/>
    <n v="7254801"/>
  </r>
  <r>
    <s v="O02443"/>
    <s v="2025-08-07"/>
    <s v="C102"/>
    <s v="P036"/>
    <x v="15"/>
    <x v="1"/>
    <n v="10"/>
    <n v="0.05"/>
    <n v="182200.5"/>
    <x v="49"/>
    <s v="Consumer"/>
    <x v="0"/>
    <n v="69526"/>
    <n v="-513059.5"/>
    <x v="3"/>
    <s v="No"/>
    <s v="Express"/>
    <s v="Not Found"/>
    <s v="Standard"/>
    <x v="70"/>
    <n v="15141830"/>
  </r>
  <r>
    <s v="O02444"/>
    <s v="2025-05-03"/>
    <s v="C288"/>
    <s v="P064"/>
    <x v="16"/>
    <x v="3"/>
    <n v="7"/>
    <n v="0.15"/>
    <n v="490268.1"/>
    <x v="298"/>
    <s v="SME"/>
    <x v="2"/>
    <n v="62348"/>
    <n v="53832.099999999977"/>
    <x v="0"/>
    <s v="No"/>
    <s v="Pickup"/>
    <s v="Not Found"/>
    <s v="Standard"/>
    <x v="34"/>
    <n v="19562258"/>
  </r>
  <r>
    <s v="O02445"/>
    <s v="2025-01-07"/>
    <s v="C277"/>
    <s v="P077"/>
    <x v="1"/>
    <x v="4"/>
    <n v="7"/>
    <n v="0.2"/>
    <n v="542763.19999999995"/>
    <x v="205"/>
    <s v="Corporate"/>
    <x v="3"/>
    <n v="9813"/>
    <n v="474072.19999999995"/>
    <x v="6"/>
    <s v="No"/>
    <s v="Pickup"/>
    <s v="Not Found"/>
    <s v="Standard"/>
    <x v="98"/>
    <n v="11347243"/>
  </r>
  <r>
    <s v="O02446"/>
    <s v="2025-12-07"/>
    <s v="C046"/>
    <s v="P081"/>
    <x v="11"/>
    <x v="1"/>
    <n v="9"/>
    <n v="0.1"/>
    <n v="201681.9"/>
    <x v="215"/>
    <s v="Corporate"/>
    <x v="0"/>
    <n v="67718"/>
    <n v="-407780.1"/>
    <x v="4"/>
    <s v="No"/>
    <s v="Pickup"/>
    <s v="Not Found"/>
    <s v="Standard"/>
    <x v="76"/>
    <n v="18500989"/>
  </r>
  <r>
    <s v="O02447"/>
    <s v="2025-06-15"/>
    <s v="C133"/>
    <s v="P080"/>
    <x v="18"/>
    <x v="0"/>
    <n v="5"/>
    <n v="0.2"/>
    <n v="125500"/>
    <x v="116"/>
    <s v="Corporate"/>
    <x v="2"/>
    <n v="32671"/>
    <n v="-37855"/>
    <x v="9"/>
    <s v="No"/>
    <s v="Pickup"/>
    <s v="Not Found"/>
    <s v="Standard"/>
    <x v="26"/>
    <n v="16246424"/>
  </r>
  <r>
    <s v="O02448"/>
    <s v="2025-01-01"/>
    <s v="C138"/>
    <s v="P027"/>
    <x v="4"/>
    <x v="2"/>
    <n v="6"/>
    <n v="0.05"/>
    <n v="804834.3"/>
    <x v="173"/>
    <s v="Corporate"/>
    <x v="1"/>
    <n v="13474"/>
    <n v="723990.3"/>
    <x v="6"/>
    <s v="No"/>
    <s v="Pickup"/>
    <s v="Not Found"/>
    <s v="Standard"/>
    <x v="67"/>
    <n v="6291486"/>
  </r>
  <r>
    <s v="O02449"/>
    <s v="2025-09-04"/>
    <s v="C093"/>
    <s v="P018"/>
    <x v="3"/>
    <x v="1"/>
    <n v="10"/>
    <n v="0"/>
    <n v="1186790"/>
    <x v="247"/>
    <s v="SME"/>
    <x v="0"/>
    <n v="74501"/>
    <n v="441780"/>
    <x v="2"/>
    <s v="Yes"/>
    <s v="Express"/>
    <s v="Not Found"/>
    <s v="High Value"/>
    <x v="96"/>
    <n v="19619177"/>
  </r>
  <r>
    <s v="O02450"/>
    <s v="2025-01-26"/>
    <s v="C220"/>
    <s v="P013"/>
    <x v="4"/>
    <x v="2"/>
    <n v="5"/>
    <n v="0.1"/>
    <n v="213255"/>
    <x v="258"/>
    <s v="SME"/>
    <x v="0"/>
    <n v="27039"/>
    <n v="78060"/>
    <x v="6"/>
    <s v="No"/>
    <s v="Standard"/>
    <s v="Not Found"/>
    <s v="Standard"/>
    <x v="54"/>
    <n v="6291486"/>
  </r>
  <r>
    <s v="O02451"/>
    <s v="2025-10-23"/>
    <s v="C220"/>
    <s v="P033"/>
    <x v="18"/>
    <x v="2"/>
    <n v="9"/>
    <n v="0.2"/>
    <n v="798364.8"/>
    <x v="258"/>
    <s v="SME"/>
    <x v="0"/>
    <n v="47272"/>
    <n v="372916.80000000005"/>
    <x v="11"/>
    <s v="No"/>
    <s v="Pickup"/>
    <s v="Not Found"/>
    <s v="Standard"/>
    <x v="37"/>
    <n v="16246424"/>
  </r>
  <r>
    <s v="O02452"/>
    <s v="2025-01-10"/>
    <s v="C010"/>
    <s v="P045"/>
    <x v="12"/>
    <x v="3"/>
    <n v="8"/>
    <n v="0.15"/>
    <n v="642042.4"/>
    <x v="204"/>
    <s v="SME"/>
    <x v="2"/>
    <n v="61495"/>
    <n v="150082.40000000002"/>
    <x v="6"/>
    <s v="No"/>
    <s v="Express"/>
    <s v="Not Found"/>
    <s v="Standard"/>
    <x v="86"/>
    <n v="8698154"/>
  </r>
  <r>
    <s v="O02453"/>
    <s v="2025-08-02"/>
    <s v="C279"/>
    <s v="P088"/>
    <x v="3"/>
    <x v="2"/>
    <n v="5"/>
    <n v="0.1"/>
    <n v="352161"/>
    <x v="159"/>
    <s v="SME"/>
    <x v="0"/>
    <n v="75432"/>
    <n v="-24999"/>
    <x v="3"/>
    <s v="No"/>
    <s v="Express"/>
    <s v="Not Found"/>
    <s v="Standard"/>
    <x v="43"/>
    <n v="19619177"/>
  </r>
  <r>
    <s v="O02454"/>
    <s v="2025-06-22"/>
    <s v="C095"/>
    <s v="P040"/>
    <x v="16"/>
    <x v="2"/>
    <n v="5"/>
    <n v="0.05"/>
    <n v="83818.5"/>
    <x v="279"/>
    <s v="Consumer"/>
    <x v="1"/>
    <n v="63366"/>
    <n v="-233011.5"/>
    <x v="9"/>
    <s v="No"/>
    <s v="Pickup"/>
    <s v="Not Found"/>
    <s v="Standard"/>
    <x v="28"/>
    <n v="19562258"/>
  </r>
  <r>
    <s v="O02455"/>
    <s v="2025-07-16"/>
    <s v="C244"/>
    <s v="P020"/>
    <x v="12"/>
    <x v="1"/>
    <n v="6"/>
    <n v="0.2"/>
    <n v="133550.39999999999"/>
    <x v="261"/>
    <s v="Corporate"/>
    <x v="2"/>
    <n v="35035"/>
    <n v="-76659.600000000006"/>
    <x v="10"/>
    <s v="No"/>
    <s v="Express"/>
    <s v="Not Found"/>
    <s v="Standard"/>
    <x v="91"/>
    <n v="8698154"/>
  </r>
  <r>
    <s v="O02456"/>
    <s v="2025-03-19"/>
    <s v="C128"/>
    <s v="P028"/>
    <x v="15"/>
    <x v="1"/>
    <n v="1"/>
    <n v="0"/>
    <n v="141992"/>
    <x v="48"/>
    <s v="Consumer"/>
    <x v="1"/>
    <n v="35454"/>
    <n v="106538"/>
    <x v="7"/>
    <s v="No"/>
    <s v="Pickup"/>
    <s v="Not Found"/>
    <s v="Standard"/>
    <x v="85"/>
    <n v="15141830"/>
  </r>
  <r>
    <s v="O02457"/>
    <s v="2025-04-04"/>
    <s v="C122"/>
    <s v="P007"/>
    <x v="9"/>
    <x v="4"/>
    <n v="1"/>
    <n v="0.15"/>
    <n v="29684.55"/>
    <x v="29"/>
    <s v="Consumer"/>
    <x v="2"/>
    <n v="6817"/>
    <n v="22867.55"/>
    <x v="1"/>
    <s v="No"/>
    <s v="Express"/>
    <s v="Not Found"/>
    <s v="Standard"/>
    <x v="30"/>
    <n v="7254801"/>
  </r>
  <r>
    <s v="O02458"/>
    <s v="2025-11-03"/>
    <s v="C221"/>
    <s v="P084"/>
    <x v="12"/>
    <x v="1"/>
    <n v="10"/>
    <n v="0.2"/>
    <n v="997136"/>
    <x v="101"/>
    <s v="Consumer"/>
    <x v="3"/>
    <n v="46035"/>
    <n v="536786"/>
    <x v="8"/>
    <s v="No"/>
    <s v="Standard"/>
    <s v="Not Found"/>
    <s v="Standard"/>
    <x v="35"/>
    <n v="8698154"/>
  </r>
  <r>
    <s v="O02459"/>
    <s v="2025-07-05"/>
    <s v="C018"/>
    <s v="P028"/>
    <x v="10"/>
    <x v="1"/>
    <n v="6"/>
    <n v="0.1"/>
    <n v="531354.6"/>
    <x v="189"/>
    <s v="Corporate"/>
    <x v="1"/>
    <n v="35454"/>
    <n v="318630.59999999998"/>
    <x v="10"/>
    <s v="No"/>
    <s v="Pickup"/>
    <s v="Not Found"/>
    <s v="Standard"/>
    <x v="85"/>
    <n v="8592536"/>
  </r>
  <r>
    <s v="O02460"/>
    <s v="2025-09-10"/>
    <s v="C184"/>
    <s v="P080"/>
    <x v="19"/>
    <x v="4"/>
    <n v="1"/>
    <n v="0.05"/>
    <n v="80408"/>
    <x v="214"/>
    <s v="Corporate"/>
    <x v="2"/>
    <n v="32671"/>
    <n v="47737"/>
    <x v="2"/>
    <s v="No"/>
    <s v="Express"/>
    <s v="Not Found"/>
    <s v="Standard"/>
    <x v="26"/>
    <n v="19336654"/>
  </r>
  <r>
    <s v="O02461"/>
    <s v="2025-11-01"/>
    <s v="C213"/>
    <s v="P100"/>
    <x v="17"/>
    <x v="1"/>
    <n v="10"/>
    <n v="0"/>
    <n v="1442430"/>
    <x v="2"/>
    <s v="Consumer"/>
    <x v="3"/>
    <n v="62137"/>
    <n v="821060"/>
    <x v="8"/>
    <s v="No"/>
    <s v="Standard"/>
    <s v="Not Found"/>
    <s v="High Value"/>
    <x v="9"/>
    <n v="10652665"/>
  </r>
  <r>
    <s v="O02462"/>
    <s v="2025-04-13"/>
    <s v="C111"/>
    <s v="P057"/>
    <x v="3"/>
    <x v="0"/>
    <n v="2"/>
    <n v="0.2"/>
    <n v="164428.79999999999"/>
    <x v="90"/>
    <s v="Corporate"/>
    <x v="3"/>
    <n v="18283"/>
    <n v="127862.79999999999"/>
    <x v="1"/>
    <s v="No"/>
    <s v="Pickup"/>
    <s v="Not Found"/>
    <s v="Standard"/>
    <x v="63"/>
    <n v="19619177"/>
  </r>
  <r>
    <s v="O02463"/>
    <s v="2025-04-06"/>
    <s v="C268"/>
    <s v="P079"/>
    <x v="13"/>
    <x v="0"/>
    <n v="1"/>
    <n v="0.15"/>
    <n v="71620.149999999994"/>
    <x v="38"/>
    <s v="Consumer"/>
    <x v="1"/>
    <n v="58560"/>
    <n v="13060.149999999994"/>
    <x v="1"/>
    <s v="No"/>
    <s v="Standard"/>
    <s v="Not Found"/>
    <s v="Standard"/>
    <x v="48"/>
    <n v="5886694"/>
  </r>
  <r>
    <s v="O02464"/>
    <s v="2025-11-22"/>
    <s v="C051"/>
    <s v="P090"/>
    <x v="9"/>
    <x v="1"/>
    <n v="9"/>
    <n v="0.2"/>
    <n v="807724.8"/>
    <x v="26"/>
    <s v="Consumer"/>
    <x v="1"/>
    <n v="24518"/>
    <n v="587062.80000000005"/>
    <x v="8"/>
    <s v="No"/>
    <s v="Standard"/>
    <s v="Not Found"/>
    <s v="Standard"/>
    <x v="4"/>
    <n v="7254801"/>
  </r>
  <r>
    <s v="O02465"/>
    <s v="2025-01-20"/>
    <s v="C086"/>
    <s v="P067"/>
    <x v="2"/>
    <x v="0"/>
    <n v="1"/>
    <n v="0.15"/>
    <n v="88819.9"/>
    <x v="44"/>
    <s v="SME"/>
    <x v="0"/>
    <n v="47434"/>
    <n v="41385.899999999994"/>
    <x v="6"/>
    <s v="Yes"/>
    <s v="Pickup"/>
    <s v="Not Found"/>
    <s v="Standard"/>
    <x v="22"/>
    <n v="7094914"/>
  </r>
  <r>
    <s v="O02466"/>
    <s v="2025-07-24"/>
    <s v="C119"/>
    <s v="P037"/>
    <x v="11"/>
    <x v="4"/>
    <n v="9"/>
    <n v="0.05"/>
    <n v="653117.4"/>
    <x v="146"/>
    <s v="SME"/>
    <x v="0"/>
    <n v="31369"/>
    <n v="370796.4"/>
    <x v="10"/>
    <s v="No"/>
    <s v="Express"/>
    <s v="Not Found"/>
    <s v="Standard"/>
    <x v="72"/>
    <n v="18500989"/>
  </r>
  <r>
    <s v="O02467"/>
    <s v="2025-03-02"/>
    <s v="C180"/>
    <s v="P071"/>
    <x v="7"/>
    <x v="0"/>
    <n v="4"/>
    <n v="0.1"/>
    <n v="116978.4"/>
    <x v="253"/>
    <s v="Consumer"/>
    <x v="1"/>
    <n v="44535"/>
    <n v="-61161.600000000006"/>
    <x v="7"/>
    <s v="Yes"/>
    <s v="Express"/>
    <s v="Not Found"/>
    <s v="Standard"/>
    <x v="32"/>
    <n v="14265630"/>
  </r>
  <r>
    <s v="O02468"/>
    <s v="2025-09-17"/>
    <s v="C168"/>
    <s v="P007"/>
    <x v="15"/>
    <x v="2"/>
    <n v="5"/>
    <n v="0.05"/>
    <n v="213792.75"/>
    <x v="0"/>
    <s v="SME"/>
    <x v="2"/>
    <n v="6817"/>
    <n v="179707.75"/>
    <x v="2"/>
    <s v="No"/>
    <s v="Express"/>
    <s v="Not Found"/>
    <s v="Standard"/>
    <x v="30"/>
    <n v="15141830"/>
  </r>
  <r>
    <s v="O02469"/>
    <s v="2025-01-30"/>
    <s v="C113"/>
    <s v="P056"/>
    <x v="12"/>
    <x v="1"/>
    <n v="8"/>
    <n v="0.05"/>
    <n v="244020.8"/>
    <x v="92"/>
    <s v="Consumer"/>
    <x v="0"/>
    <n v="48953"/>
    <n v="-147603.20000000001"/>
    <x v="6"/>
    <s v="No"/>
    <s v="Pickup"/>
    <s v="Not Found"/>
    <s v="Standard"/>
    <x v="6"/>
    <n v="8698154"/>
  </r>
  <r>
    <s v="O02470"/>
    <s v="2025-04-16"/>
    <s v="C122"/>
    <s v="P042"/>
    <x v="1"/>
    <x v="0"/>
    <n v="9"/>
    <n v="0.15"/>
    <n v="152694"/>
    <x v="29"/>
    <s v="Consumer"/>
    <x v="3"/>
    <n v="12456"/>
    <n v="40590"/>
    <x v="1"/>
    <s v="Yes"/>
    <s v="Standard"/>
    <s v="Not Found"/>
    <s v="Standard"/>
    <x v="62"/>
    <n v="11347243"/>
  </r>
  <r>
    <s v="O02471"/>
    <s v="2025-08-08"/>
    <s v="C177"/>
    <s v="P044"/>
    <x v="5"/>
    <x v="0"/>
    <n v="10"/>
    <n v="0"/>
    <n v="857980"/>
    <x v="11"/>
    <s v="Corporate"/>
    <x v="3"/>
    <n v="44099"/>
    <n v="416990"/>
    <x v="3"/>
    <s v="No"/>
    <s v="Pickup"/>
    <s v="Not Found"/>
    <s v="Standard"/>
    <x v="38"/>
    <n v="11319839"/>
  </r>
  <r>
    <s v="O02472"/>
    <s v="2025-03-25"/>
    <s v="C027"/>
    <s v="P071"/>
    <x v="10"/>
    <x v="3"/>
    <n v="7"/>
    <n v="0.1"/>
    <n v="610255.80000000005"/>
    <x v="296"/>
    <s v="Consumer"/>
    <x v="1"/>
    <n v="44535"/>
    <n v="298510.80000000005"/>
    <x v="7"/>
    <s v="No"/>
    <s v="Pickup"/>
    <s v="Not Found"/>
    <s v="Standard"/>
    <x v="32"/>
    <n v="8592536"/>
  </r>
  <r>
    <s v="O02473"/>
    <s v="2025-04-13"/>
    <s v="C160"/>
    <s v="P004"/>
    <x v="6"/>
    <x v="3"/>
    <n v="2"/>
    <n v="0.15"/>
    <n v="21005.200000000001"/>
    <x v="223"/>
    <s v="Corporate"/>
    <x v="3"/>
    <n v="63926"/>
    <n v="-106846.8"/>
    <x v="1"/>
    <s v="No"/>
    <s v="Standard"/>
    <s v="Not Found"/>
    <s v="Standard"/>
    <x v="5"/>
    <n v="17350666"/>
  </r>
  <r>
    <s v="O02474"/>
    <s v="2025-10-02"/>
    <s v="C239"/>
    <s v="P087"/>
    <x v="7"/>
    <x v="1"/>
    <n v="5"/>
    <n v="0.2"/>
    <n v="293356"/>
    <x v="119"/>
    <s v="Corporate"/>
    <x v="1"/>
    <n v="26222"/>
    <n v="162246"/>
    <x v="11"/>
    <s v="No"/>
    <s v="Pickup"/>
    <s v="Not Found"/>
    <s v="Standard"/>
    <x v="82"/>
    <n v="14265630"/>
  </r>
  <r>
    <s v="O02475"/>
    <s v="2025-07-20"/>
    <s v="C141"/>
    <s v="P088"/>
    <x v="3"/>
    <x v="1"/>
    <n v="9"/>
    <n v="0"/>
    <n v="82764"/>
    <x v="8"/>
    <s v="Consumer"/>
    <x v="0"/>
    <n v="75432"/>
    <n v="-596124"/>
    <x v="10"/>
    <s v="No"/>
    <s v="Pickup"/>
    <s v="Not Found"/>
    <s v="Standard"/>
    <x v="43"/>
    <n v="19619177"/>
  </r>
  <r>
    <s v="O02476"/>
    <s v="2025-03-29"/>
    <s v="C059"/>
    <s v="P080"/>
    <x v="9"/>
    <x v="3"/>
    <n v="1"/>
    <n v="0.05"/>
    <n v="12189.45"/>
    <x v="51"/>
    <s v="SME"/>
    <x v="2"/>
    <n v="32671"/>
    <n v="-20481.55"/>
    <x v="7"/>
    <s v="No"/>
    <s v="Standard"/>
    <s v="Not Found"/>
    <s v="Standard"/>
    <x v="26"/>
    <n v="7254801"/>
  </r>
  <r>
    <s v="O02477"/>
    <s v="2025-04-05"/>
    <s v="C022"/>
    <s v="P082"/>
    <x v="5"/>
    <x v="4"/>
    <n v="8"/>
    <n v="0"/>
    <n v="478520"/>
    <x v="131"/>
    <s v="Consumer"/>
    <x v="2"/>
    <n v="38053"/>
    <n v="174096"/>
    <x v="1"/>
    <s v="No"/>
    <s v="Pickup"/>
    <s v="Not Found"/>
    <s v="Standard"/>
    <x v="64"/>
    <n v="11319839"/>
  </r>
  <r>
    <s v="O02478"/>
    <s v="2025-07-15"/>
    <s v="C077"/>
    <s v="P064"/>
    <x v="18"/>
    <x v="3"/>
    <n v="10"/>
    <n v="0.2"/>
    <n v="276736"/>
    <x v="32"/>
    <s v="Corporate"/>
    <x v="2"/>
    <n v="62348"/>
    <n v="-346744"/>
    <x v="10"/>
    <s v="No"/>
    <s v="Pickup"/>
    <s v="Not Found"/>
    <s v="Standard"/>
    <x v="34"/>
    <n v="16246424"/>
  </r>
  <r>
    <s v="O02479"/>
    <s v="2025-10-01"/>
    <s v="C148"/>
    <s v="P051"/>
    <x v="1"/>
    <x v="3"/>
    <n v="10"/>
    <n v="0.05"/>
    <n v="900372"/>
    <x v="187"/>
    <s v="Corporate"/>
    <x v="2"/>
    <n v="71372"/>
    <n v="186652"/>
    <x v="11"/>
    <s v="No"/>
    <s v="Standard"/>
    <s v="Not Found"/>
    <s v="Standard"/>
    <x v="7"/>
    <n v="11347243"/>
  </r>
  <r>
    <s v="O02480"/>
    <s v="2025-06-24"/>
    <s v="C152"/>
    <s v="P085"/>
    <x v="16"/>
    <x v="2"/>
    <n v="8"/>
    <n v="0.15"/>
    <n v="624437.19999999995"/>
    <x v="206"/>
    <s v="SME"/>
    <x v="3"/>
    <n v="7566"/>
    <n v="563909.19999999995"/>
    <x v="9"/>
    <s v="No"/>
    <s v="Pickup"/>
    <s v="Not Found"/>
    <s v="Standard"/>
    <x v="71"/>
    <n v="19562258"/>
  </r>
  <r>
    <s v="O02481"/>
    <s v="2025-05-08"/>
    <s v="C042"/>
    <s v="P066"/>
    <x v="7"/>
    <x v="3"/>
    <n v="6"/>
    <n v="0.15"/>
    <n v="93921.600000000006"/>
    <x v="186"/>
    <s v="Corporate"/>
    <x v="0"/>
    <n v="51071"/>
    <n v="-212504.4"/>
    <x v="0"/>
    <s v="No"/>
    <s v="Pickup"/>
    <s v="Not Found"/>
    <s v="Standard"/>
    <x v="97"/>
    <n v="14265630"/>
  </r>
  <r>
    <s v="O02482"/>
    <s v="2025-01-08"/>
    <s v="C272"/>
    <s v="P073"/>
    <x v="4"/>
    <x v="1"/>
    <n v="4"/>
    <n v="0.15"/>
    <n v="130169"/>
    <x v="211"/>
    <s v="Consumer"/>
    <x v="0"/>
    <n v="48520"/>
    <n v="-63911"/>
    <x v="6"/>
    <s v="No"/>
    <s v="Express"/>
    <s v="Not Found"/>
    <s v="Standard"/>
    <x v="99"/>
    <n v="6291486"/>
  </r>
  <r>
    <s v="O02483"/>
    <s v="2025-12-31"/>
    <s v="C189"/>
    <s v="P032"/>
    <x v="11"/>
    <x v="3"/>
    <n v="4"/>
    <n v="0.2"/>
    <n v="194880"/>
    <x v="221"/>
    <s v="SME"/>
    <x v="2"/>
    <n v="65463"/>
    <n v="-66972"/>
    <x v="4"/>
    <s v="No"/>
    <s v="Standard"/>
    <s v="Not Found"/>
    <s v="Standard"/>
    <x v="15"/>
    <n v="18500989"/>
  </r>
  <r>
    <s v="O02484"/>
    <s v="2025-10-31"/>
    <s v="C013"/>
    <s v="P100"/>
    <x v="0"/>
    <x v="3"/>
    <n v="2"/>
    <n v="0.15"/>
    <n v="190003.9"/>
    <x v="133"/>
    <s v="Corporate"/>
    <x v="3"/>
    <n v="62137"/>
    <n v="65729.899999999994"/>
    <x v="11"/>
    <s v="No"/>
    <s v="Express"/>
    <s v="Not Found"/>
    <s v="Standard"/>
    <x v="9"/>
    <n v="11852878"/>
  </r>
  <r>
    <s v="O02485"/>
    <s v="2025-01-09"/>
    <s v="C253"/>
    <s v="P011"/>
    <x v="11"/>
    <x v="2"/>
    <n v="3"/>
    <n v="0.15"/>
    <n v="13469.1"/>
    <x v="151"/>
    <s v="Corporate"/>
    <x v="0"/>
    <n v="76428"/>
    <n v="-215814.9"/>
    <x v="6"/>
    <s v="No"/>
    <s v="Pickup"/>
    <s v="Not Found"/>
    <s v="Standard"/>
    <x v="36"/>
    <n v="18500989"/>
  </r>
  <r>
    <s v="O02486"/>
    <s v="2025-10-19"/>
    <s v="C091"/>
    <s v="P078"/>
    <x v="2"/>
    <x v="4"/>
    <n v="9"/>
    <n v="0.2"/>
    <n v="357321.6"/>
    <x v="201"/>
    <s v="Consumer"/>
    <x v="0"/>
    <n v="53072"/>
    <n v="-120326.40000000002"/>
    <x v="11"/>
    <s v="No"/>
    <s v="Express"/>
    <s v="Not Found"/>
    <s v="Standard"/>
    <x v="69"/>
    <n v="7094914"/>
  </r>
  <r>
    <s v="O02487"/>
    <s v="2025-03-27"/>
    <s v="C151"/>
    <s v="P023"/>
    <x v="17"/>
    <x v="3"/>
    <n v="6"/>
    <n v="0.2"/>
    <n v="429580.79999999999"/>
    <x v="278"/>
    <s v="SME"/>
    <x v="0"/>
    <n v="10664"/>
    <n v="365596.8"/>
    <x v="7"/>
    <s v="Yes"/>
    <s v="Standard"/>
    <s v="Not Found"/>
    <s v="Standard"/>
    <x v="18"/>
    <n v="10652665"/>
  </r>
  <r>
    <s v="O02488"/>
    <s v="2025-01-28"/>
    <s v="C084"/>
    <s v="P075"/>
    <x v="1"/>
    <x v="0"/>
    <n v="10"/>
    <n v="0.1"/>
    <n v="838224"/>
    <x v="222"/>
    <s v="Corporate"/>
    <x v="0"/>
    <n v="48118"/>
    <n v="357044"/>
    <x v="6"/>
    <s v="No"/>
    <s v="Pickup"/>
    <s v="Not Found"/>
    <s v="Standard"/>
    <x v="51"/>
    <n v="11347243"/>
  </r>
  <r>
    <s v="O02489"/>
    <s v="2025-06-16"/>
    <s v="C085"/>
    <s v="P058"/>
    <x v="15"/>
    <x v="0"/>
    <n v="4"/>
    <n v="0.15"/>
    <n v="101425.4"/>
    <x v="213"/>
    <s v="Consumer"/>
    <x v="3"/>
    <n v="66106"/>
    <n v="-162998.6"/>
    <x v="9"/>
    <s v="No"/>
    <s v="Express"/>
    <s v="Not Found"/>
    <s v="Standard"/>
    <x v="42"/>
    <n v="15141830"/>
  </r>
  <r>
    <s v="O02490"/>
    <s v="2025-01-11"/>
    <s v="C244"/>
    <s v="P002"/>
    <x v="0"/>
    <x v="2"/>
    <n v="10"/>
    <n v="0"/>
    <n v="773580"/>
    <x v="261"/>
    <s v="Corporate"/>
    <x v="2"/>
    <n v="57647"/>
    <n v="197110"/>
    <x v="6"/>
    <s v="No"/>
    <s v="Pickup"/>
    <s v="Not Found"/>
    <s v="Standard"/>
    <x v="2"/>
    <n v="11852878"/>
  </r>
  <r>
    <s v="O02491"/>
    <s v="2025-02-12"/>
    <s v="C198"/>
    <s v="P030"/>
    <x v="18"/>
    <x v="1"/>
    <n v="7"/>
    <n v="0.1"/>
    <n v="764379"/>
    <x v="216"/>
    <s v="SME"/>
    <x v="3"/>
    <n v="28523"/>
    <n v="564718"/>
    <x v="5"/>
    <s v="No"/>
    <s v="Express"/>
    <s v="Not Found"/>
    <s v="Standard"/>
    <x v="12"/>
    <n v="16246424"/>
  </r>
  <r>
    <s v="O02492"/>
    <s v="2025-11-24"/>
    <s v="C151"/>
    <s v="P025"/>
    <x v="19"/>
    <x v="2"/>
    <n v="4"/>
    <n v="0"/>
    <n v="333912"/>
    <x v="278"/>
    <s v="SME"/>
    <x v="2"/>
    <n v="41409"/>
    <n v="168276"/>
    <x v="8"/>
    <s v="No"/>
    <s v="Express"/>
    <s v="Not Found"/>
    <s v="Standard"/>
    <x v="61"/>
    <n v="19336654"/>
  </r>
  <r>
    <s v="O02493"/>
    <s v="2025-11-04"/>
    <s v="C192"/>
    <s v="P022"/>
    <x v="2"/>
    <x v="2"/>
    <n v="4"/>
    <n v="0.1"/>
    <n v="37022.400000000001"/>
    <x v="102"/>
    <s v="Corporate"/>
    <x v="3"/>
    <n v="76942"/>
    <n v="-270745.59999999998"/>
    <x v="8"/>
    <s v="No"/>
    <s v="Standard"/>
    <s v="Not Found"/>
    <s v="Standard"/>
    <x v="13"/>
    <n v="7094914"/>
  </r>
  <r>
    <s v="O02494"/>
    <s v="2025-12-20"/>
    <s v="C054"/>
    <s v="P065"/>
    <x v="19"/>
    <x v="2"/>
    <n v="2"/>
    <n v="0.2"/>
    <n v="213830.39999999999"/>
    <x v="288"/>
    <s v="Consumer"/>
    <x v="3"/>
    <n v="61777"/>
    <n v="90276.4"/>
    <x v="4"/>
    <s v="No"/>
    <s v="Standard"/>
    <s v="Not Found"/>
    <s v="Standard"/>
    <x v="65"/>
    <n v="19336654"/>
  </r>
  <r>
    <s v="O02495"/>
    <s v="2025-12-12"/>
    <s v="C091"/>
    <s v="P057"/>
    <x v="14"/>
    <x v="1"/>
    <n v="6"/>
    <n v="0.15"/>
    <n v="544486.19999999995"/>
    <x v="201"/>
    <s v="Consumer"/>
    <x v="3"/>
    <n v="18283"/>
    <n v="434788.19999999995"/>
    <x v="4"/>
    <s v="No"/>
    <s v="Standard"/>
    <s v="Not Found"/>
    <s v="Standard"/>
    <x v="63"/>
    <n v="16839910"/>
  </r>
  <r>
    <s v="O02496"/>
    <s v="2025-07-25"/>
    <s v="C294"/>
    <s v="P024"/>
    <x v="5"/>
    <x v="3"/>
    <n v="1"/>
    <n v="0.2"/>
    <n v="76472"/>
    <x v="170"/>
    <s v="SME"/>
    <x v="3"/>
    <n v="20831"/>
    <n v="55641"/>
    <x v="10"/>
    <s v="No"/>
    <s v="Express"/>
    <s v="Not Found"/>
    <s v="Standard"/>
    <x v="16"/>
    <n v="11319839"/>
  </r>
  <r>
    <s v="O02497"/>
    <s v="2025-02-08"/>
    <s v="C259"/>
    <s v="P043"/>
    <x v="4"/>
    <x v="0"/>
    <n v="2"/>
    <n v="0.2"/>
    <n v="86913.600000000006"/>
    <x v="198"/>
    <s v="Consumer"/>
    <x v="0"/>
    <n v="79600"/>
    <n v="-72286.399999999994"/>
    <x v="5"/>
    <s v="No"/>
    <s v="Pickup"/>
    <s v="Not Found"/>
    <s v="Standard"/>
    <x v="14"/>
    <n v="6291486"/>
  </r>
  <r>
    <s v="O02498"/>
    <s v="2025-02-09"/>
    <s v="C237"/>
    <s v="P096"/>
    <x v="15"/>
    <x v="4"/>
    <n v="4"/>
    <n v="0.15"/>
    <n v="443893.8"/>
    <x v="24"/>
    <s v="Consumer"/>
    <x v="1"/>
    <n v="12227"/>
    <n v="394985.8"/>
    <x v="5"/>
    <s v="No"/>
    <s v="Standard"/>
    <s v="Not Found"/>
    <s v="Standard"/>
    <x v="46"/>
    <n v="15141830"/>
  </r>
  <r>
    <s v="O02499"/>
    <s v="2025-07-12"/>
    <s v="C294"/>
    <s v="P065"/>
    <x v="18"/>
    <x v="1"/>
    <n v="6"/>
    <n v="0.05"/>
    <n v="210461.1"/>
    <x v="170"/>
    <s v="SME"/>
    <x v="3"/>
    <n v="61777"/>
    <n v="-160200.9"/>
    <x v="10"/>
    <s v="No"/>
    <s v="Express"/>
    <s v="Not Found"/>
    <s v="Standard"/>
    <x v="65"/>
    <n v="16246424"/>
  </r>
  <r>
    <s v="O02500"/>
    <s v="2025-05-15"/>
    <s v="C111"/>
    <s v="P061"/>
    <x v="18"/>
    <x v="4"/>
    <n v="7"/>
    <n v="0.2"/>
    <n v="407960"/>
    <x v="90"/>
    <s v="Corporate"/>
    <x v="3"/>
    <n v="26900"/>
    <n v="219660"/>
    <x v="0"/>
    <s v="Yes"/>
    <s v="Standard"/>
    <s v="Not Found"/>
    <s v="Standard"/>
    <x v="59"/>
    <n v="16246424"/>
  </r>
  <r>
    <s v="O02501"/>
    <s v="2025-03-03"/>
    <s v="C246"/>
    <s v="P069"/>
    <x v="14"/>
    <x v="4"/>
    <n v="9"/>
    <n v="0.05"/>
    <n v="1155660.75"/>
    <x v="195"/>
    <s v="Consumer"/>
    <x v="3"/>
    <n v="5129"/>
    <n v="1109499.75"/>
    <x v="7"/>
    <s v="No"/>
    <s v="Standard"/>
    <s v="Not Found"/>
    <s v="High Value"/>
    <x v="73"/>
    <n v="16839910"/>
  </r>
  <r>
    <s v="O02502"/>
    <s v="2025-03-26"/>
    <s v="C122"/>
    <s v="P003"/>
    <x v="12"/>
    <x v="1"/>
    <n v="8"/>
    <n v="0.1"/>
    <n v="1010296.8"/>
    <x v="29"/>
    <s v="Consumer"/>
    <x v="0"/>
    <n v="44361"/>
    <n v="655408.80000000005"/>
    <x v="7"/>
    <s v="No"/>
    <s v="Express"/>
    <s v="Not Found"/>
    <s v="High Value"/>
    <x v="92"/>
    <n v="8698154"/>
  </r>
  <r>
    <s v="O02503"/>
    <s v="2025-09-23"/>
    <s v="C278"/>
    <s v="P028"/>
    <x v="7"/>
    <x v="1"/>
    <n v="8"/>
    <n v="0.05"/>
    <n v="367042"/>
    <x v="64"/>
    <s v="Consumer"/>
    <x v="1"/>
    <n v="35454"/>
    <n v="83410"/>
    <x v="2"/>
    <s v="No"/>
    <s v="Standard"/>
    <s v="Not Found"/>
    <s v="Standard"/>
    <x v="85"/>
    <n v="14265630"/>
  </r>
  <r>
    <s v="O02504"/>
    <s v="2025-04-30"/>
    <s v="C063"/>
    <s v="P001"/>
    <x v="14"/>
    <x v="3"/>
    <n v="3"/>
    <n v="0.05"/>
    <n v="410867.4"/>
    <x v="266"/>
    <s v="Corporate"/>
    <x v="2"/>
    <n v="77766"/>
    <n v="177569.40000000002"/>
    <x v="1"/>
    <s v="Yes"/>
    <s v="Express"/>
    <s v="Not Found"/>
    <s v="Standard"/>
    <x v="87"/>
    <n v="16839910"/>
  </r>
  <r>
    <s v="O02505"/>
    <s v="2025-12-18"/>
    <s v="C036"/>
    <s v="P088"/>
    <x v="8"/>
    <x v="2"/>
    <n v="9"/>
    <n v="0.15"/>
    <n v="230043.15"/>
    <x v="260"/>
    <s v="SME"/>
    <x v="0"/>
    <n v="75432"/>
    <n v="-448844.85"/>
    <x v="4"/>
    <s v="No"/>
    <s v="Express"/>
    <s v="Not Found"/>
    <s v="Standard"/>
    <x v="43"/>
    <n v="19473459"/>
  </r>
  <r>
    <s v="O02506"/>
    <s v="2025-08-30"/>
    <s v="C025"/>
    <s v="P076"/>
    <x v="7"/>
    <x v="2"/>
    <n v="3"/>
    <n v="0.15"/>
    <n v="186481.5"/>
    <x v="42"/>
    <s v="Corporate"/>
    <x v="2"/>
    <n v="26666"/>
    <n v="106483.5"/>
    <x v="3"/>
    <s v="No"/>
    <s v="Express"/>
    <s v="Not Found"/>
    <s v="Standard"/>
    <x v="25"/>
    <n v="14265630"/>
  </r>
  <r>
    <s v="O02507"/>
    <s v="2025-10-08"/>
    <s v="C224"/>
    <s v="P063"/>
    <x v="10"/>
    <x v="3"/>
    <n v="1"/>
    <n v="0.15"/>
    <n v="93881.65"/>
    <x v="282"/>
    <s v="Corporate"/>
    <x v="0"/>
    <n v="37464"/>
    <n v="56417.649999999994"/>
    <x v="11"/>
    <s v="No"/>
    <s v="Standard"/>
    <s v="Not Found"/>
    <s v="Standard"/>
    <x v="66"/>
    <n v="8592536"/>
  </r>
  <r>
    <s v="O02508"/>
    <s v="2025-10-10"/>
    <s v="C094"/>
    <s v="P076"/>
    <x v="13"/>
    <x v="0"/>
    <n v="2"/>
    <n v="0.05"/>
    <n v="275311.90000000002"/>
    <x v="73"/>
    <s v="SME"/>
    <x v="2"/>
    <n v="26666"/>
    <n v="221979.90000000002"/>
    <x v="11"/>
    <s v="No"/>
    <s v="Standard"/>
    <s v="Not Found"/>
    <s v="Standard"/>
    <x v="25"/>
    <n v="5886694"/>
  </r>
  <r>
    <s v="O02509"/>
    <s v="2025-08-30"/>
    <s v="C013"/>
    <s v="P100"/>
    <x v="15"/>
    <x v="2"/>
    <n v="10"/>
    <n v="0.15"/>
    <n v="725050"/>
    <x v="133"/>
    <s v="Corporate"/>
    <x v="3"/>
    <n v="62137"/>
    <n v="103680"/>
    <x v="3"/>
    <s v="Yes"/>
    <s v="Express"/>
    <s v="Not Found"/>
    <s v="Standard"/>
    <x v="9"/>
    <n v="15141830"/>
  </r>
  <r>
    <s v="O02510"/>
    <s v="2025-04-26"/>
    <s v="C173"/>
    <s v="P007"/>
    <x v="9"/>
    <x v="1"/>
    <n v="3"/>
    <n v="0.15"/>
    <n v="65157.599999999999"/>
    <x v="72"/>
    <s v="SME"/>
    <x v="2"/>
    <n v="6817"/>
    <n v="44706.6"/>
    <x v="1"/>
    <s v="No"/>
    <s v="Pickup"/>
    <s v="Not Found"/>
    <s v="Standard"/>
    <x v="30"/>
    <n v="7254801"/>
  </r>
  <r>
    <s v="O02511"/>
    <s v="2025-03-05"/>
    <s v="C085"/>
    <s v="P034"/>
    <x v="11"/>
    <x v="2"/>
    <n v="6"/>
    <n v="0"/>
    <n v="805824"/>
    <x v="213"/>
    <s v="Consumer"/>
    <x v="0"/>
    <n v="18655"/>
    <n v="693894"/>
    <x v="7"/>
    <s v="No"/>
    <s v="Standard"/>
    <s v="Not Found"/>
    <s v="Standard"/>
    <x v="3"/>
    <n v="18500989"/>
  </r>
  <r>
    <s v="O02512"/>
    <s v="2025-04-02"/>
    <s v="C193"/>
    <s v="P030"/>
    <x v="6"/>
    <x v="4"/>
    <n v="8"/>
    <n v="0"/>
    <n v="206784"/>
    <x v="202"/>
    <s v="Corporate"/>
    <x v="3"/>
    <n v="28523"/>
    <n v="-21400"/>
    <x v="1"/>
    <s v="No"/>
    <s v="Standard"/>
    <s v="Not Found"/>
    <s v="Standard"/>
    <x v="12"/>
    <n v="17350666"/>
  </r>
  <r>
    <s v="O02513"/>
    <s v="2025-01-13"/>
    <s v="C060"/>
    <s v="P002"/>
    <x v="5"/>
    <x v="4"/>
    <n v="1"/>
    <n v="0"/>
    <n v="36998"/>
    <x v="210"/>
    <s v="Consumer"/>
    <x v="2"/>
    <n v="57647"/>
    <n v="-20649"/>
    <x v="6"/>
    <s v="No"/>
    <s v="Pickup"/>
    <s v="Not Found"/>
    <s v="Standard"/>
    <x v="2"/>
    <n v="11319839"/>
  </r>
  <r>
    <s v="O02514"/>
    <s v="2025-06-27"/>
    <s v="C282"/>
    <s v="P062"/>
    <x v="10"/>
    <x v="1"/>
    <n v="8"/>
    <n v="0.2"/>
    <n v="895904"/>
    <x v="185"/>
    <s v="SME"/>
    <x v="3"/>
    <n v="28606"/>
    <n v="667056"/>
    <x v="9"/>
    <s v="Yes"/>
    <s v="Express"/>
    <s v="Not Found"/>
    <s v="Standard"/>
    <x v="50"/>
    <n v="8592536"/>
  </r>
  <r>
    <s v="O02515"/>
    <s v="2025-07-15"/>
    <s v="C068"/>
    <s v="P043"/>
    <x v="15"/>
    <x v="0"/>
    <n v="2"/>
    <n v="0"/>
    <n v="211228"/>
    <x v="74"/>
    <s v="Consumer"/>
    <x v="0"/>
    <n v="79600"/>
    <n v="52028"/>
    <x v="10"/>
    <s v="No"/>
    <s v="Standard"/>
    <s v="Not Found"/>
    <s v="Standard"/>
    <x v="14"/>
    <n v="15141830"/>
  </r>
  <r>
    <s v="O02516"/>
    <s v="2025-09-17"/>
    <s v="C278"/>
    <s v="P100"/>
    <x v="7"/>
    <x v="3"/>
    <n v="4"/>
    <n v="0.2"/>
    <n v="261340.79999999999"/>
    <x v="64"/>
    <s v="Consumer"/>
    <x v="3"/>
    <n v="62137"/>
    <n v="12792.799999999988"/>
    <x v="2"/>
    <s v="No"/>
    <s v="Pickup"/>
    <s v="Not Found"/>
    <s v="Standard"/>
    <x v="9"/>
    <n v="14265630"/>
  </r>
  <r>
    <s v="O02517"/>
    <s v="2025-04-02"/>
    <s v="C164"/>
    <s v="P015"/>
    <x v="17"/>
    <x v="0"/>
    <n v="9"/>
    <n v="0.2"/>
    <n v="609480"/>
    <x v="252"/>
    <s v="Consumer"/>
    <x v="3"/>
    <n v="12010"/>
    <n v="501390"/>
    <x v="1"/>
    <s v="No"/>
    <s v="Standard"/>
    <s v="Not Found"/>
    <s v="Standard"/>
    <x v="75"/>
    <n v="10652665"/>
  </r>
  <r>
    <s v="O02518"/>
    <s v="2025-07-07"/>
    <s v="C104"/>
    <s v="P045"/>
    <x v="3"/>
    <x v="0"/>
    <n v="4"/>
    <n v="0"/>
    <n v="531680"/>
    <x v="268"/>
    <s v="Consumer"/>
    <x v="2"/>
    <n v="61495"/>
    <n v="285700"/>
    <x v="10"/>
    <s v="No"/>
    <s v="Express"/>
    <s v="Not Found"/>
    <s v="Standard"/>
    <x v="86"/>
    <n v="19619177"/>
  </r>
  <r>
    <s v="O02519"/>
    <s v="2025-06-22"/>
    <s v="C240"/>
    <s v="P039"/>
    <x v="4"/>
    <x v="2"/>
    <n v="8"/>
    <n v="0.2"/>
    <n v="345331.20000000001"/>
    <x v="28"/>
    <s v="Corporate"/>
    <x v="0"/>
    <n v="34258"/>
    <n v="71267.200000000012"/>
    <x v="9"/>
    <s v="No"/>
    <s v="Pickup"/>
    <s v="Not Found"/>
    <s v="Standard"/>
    <x v="52"/>
    <n v="6291486"/>
  </r>
  <r>
    <s v="O02520"/>
    <s v="2025-05-12"/>
    <s v="C161"/>
    <s v="P091"/>
    <x v="9"/>
    <x v="3"/>
    <n v="1"/>
    <n v="0.2"/>
    <n v="61016"/>
    <x v="144"/>
    <s v="SME"/>
    <x v="3"/>
    <n v="13311"/>
    <n v="47705"/>
    <x v="0"/>
    <s v="No"/>
    <s v="Express"/>
    <s v="Not Found"/>
    <s v="Standard"/>
    <x v="10"/>
    <n v="7254801"/>
  </r>
  <r>
    <s v="O02521"/>
    <s v="2025-05-09"/>
    <s v="C280"/>
    <s v="P076"/>
    <x v="3"/>
    <x v="4"/>
    <n v="4"/>
    <n v="0"/>
    <n v="303656"/>
    <x v="286"/>
    <s v="Consumer"/>
    <x v="2"/>
    <n v="26666"/>
    <n v="196992"/>
    <x v="0"/>
    <s v="Yes"/>
    <s v="Express"/>
    <s v="Not Found"/>
    <s v="Standard"/>
    <x v="25"/>
    <n v="19619177"/>
  </r>
  <r>
    <s v="O02522"/>
    <s v="2025-02-21"/>
    <s v="C288"/>
    <s v="P067"/>
    <x v="13"/>
    <x v="1"/>
    <n v="9"/>
    <n v="0.1"/>
    <n v="1178922.6000000001"/>
    <x v="298"/>
    <s v="SME"/>
    <x v="0"/>
    <n v="47434"/>
    <n v="752016.60000000009"/>
    <x v="5"/>
    <s v="No"/>
    <s v="Express"/>
    <s v="Not Found"/>
    <s v="High Value"/>
    <x v="22"/>
    <n v="5886694"/>
  </r>
  <r>
    <s v="O02523"/>
    <s v="2025-02-25"/>
    <s v="C048"/>
    <s v="P044"/>
    <x v="14"/>
    <x v="2"/>
    <n v="2"/>
    <n v="0"/>
    <n v="269314"/>
    <x v="69"/>
    <s v="Consumer"/>
    <x v="3"/>
    <n v="44099"/>
    <n v="181116"/>
    <x v="5"/>
    <s v="No"/>
    <s v="Express"/>
    <s v="Not Found"/>
    <s v="Standard"/>
    <x v="38"/>
    <n v="16839910"/>
  </r>
  <r>
    <s v="O02524"/>
    <s v="2025-09-12"/>
    <s v="C251"/>
    <s v="P093"/>
    <x v="15"/>
    <x v="1"/>
    <n v="3"/>
    <n v="0.1"/>
    <n v="184987.8"/>
    <x v="33"/>
    <s v="Consumer"/>
    <x v="3"/>
    <n v="27558"/>
    <n v="102313.79999999999"/>
    <x v="2"/>
    <s v="No"/>
    <s v="Pickup"/>
    <s v="Not Found"/>
    <s v="Standard"/>
    <x v="40"/>
    <n v="15141830"/>
  </r>
  <r>
    <s v="O02525"/>
    <s v="2025-06-06"/>
    <s v="C207"/>
    <s v="P002"/>
    <x v="6"/>
    <x v="2"/>
    <n v="8"/>
    <n v="0.05"/>
    <n v="518320"/>
    <x v="142"/>
    <s v="SME"/>
    <x v="2"/>
    <n v="57647"/>
    <n v="57144"/>
    <x v="9"/>
    <s v="No"/>
    <s v="Express"/>
    <s v="Not Found"/>
    <s v="Standard"/>
    <x v="2"/>
    <n v="17350666"/>
  </r>
  <r>
    <s v="O02526"/>
    <s v="2025-09-20"/>
    <s v="C009"/>
    <s v="P037"/>
    <x v="2"/>
    <x v="0"/>
    <n v="8"/>
    <n v="0.15"/>
    <n v="134619.6"/>
    <x v="290"/>
    <s v="Consumer"/>
    <x v="0"/>
    <n v="31369"/>
    <n v="-116332.4"/>
    <x v="2"/>
    <s v="No"/>
    <s v="Express"/>
    <s v="Not Found"/>
    <s v="Standard"/>
    <x v="72"/>
    <n v="7094914"/>
  </r>
  <r>
    <s v="O02527"/>
    <s v="2025-11-02"/>
    <s v="C098"/>
    <s v="P060"/>
    <x v="1"/>
    <x v="3"/>
    <n v="7"/>
    <n v="0.2"/>
    <n v="101192"/>
    <x v="137"/>
    <s v="Corporate"/>
    <x v="1"/>
    <n v="58522"/>
    <n v="-308462"/>
    <x v="8"/>
    <s v="No"/>
    <s v="Pickup"/>
    <s v="Not Found"/>
    <s v="Standard"/>
    <x v="60"/>
    <n v="11347243"/>
  </r>
  <r>
    <s v="O02528"/>
    <s v="2025-03-11"/>
    <s v="C064"/>
    <s v="P023"/>
    <x v="10"/>
    <x v="4"/>
    <n v="1"/>
    <n v="0.2"/>
    <n v="69563.199999999997"/>
    <x v="132"/>
    <s v="Corporate"/>
    <x v="0"/>
    <n v="10664"/>
    <n v="58899.199999999997"/>
    <x v="7"/>
    <s v="No"/>
    <s v="Standard"/>
    <s v="Not Found"/>
    <s v="Standard"/>
    <x v="18"/>
    <n v="8592536"/>
  </r>
  <r>
    <s v="O02529"/>
    <s v="2025-01-19"/>
    <s v="C286"/>
    <s v="P078"/>
    <x v="11"/>
    <x v="1"/>
    <n v="6"/>
    <n v="0.05"/>
    <n v="403964.7"/>
    <x v="169"/>
    <s v="Consumer"/>
    <x v="0"/>
    <n v="53072"/>
    <n v="85532.700000000012"/>
    <x v="6"/>
    <s v="No"/>
    <s v="Pickup"/>
    <s v="Not Found"/>
    <s v="Standard"/>
    <x v="69"/>
    <n v="18500989"/>
  </r>
  <r>
    <s v="O02530"/>
    <s v="2025-01-14"/>
    <s v="C164"/>
    <s v="P009"/>
    <x v="5"/>
    <x v="0"/>
    <n v="9"/>
    <n v="0.15"/>
    <n v="1012324.5"/>
    <x v="252"/>
    <s v="Consumer"/>
    <x v="1"/>
    <n v="8587"/>
    <n v="935041.5"/>
    <x v="6"/>
    <s v="No"/>
    <s v="Express"/>
    <s v="Not Found"/>
    <s v="High Value"/>
    <x v="33"/>
    <n v="11319839"/>
  </r>
  <r>
    <s v="O02531"/>
    <s v="2025-09-26"/>
    <s v="C248"/>
    <s v="P022"/>
    <x v="15"/>
    <x v="2"/>
    <n v="9"/>
    <n v="0.2"/>
    <n v="579643.19999999995"/>
    <x v="164"/>
    <s v="Consumer"/>
    <x v="3"/>
    <n v="76942"/>
    <n v="-112834.80000000005"/>
    <x v="2"/>
    <s v="Yes"/>
    <s v="Pickup"/>
    <s v="Not Found"/>
    <s v="Standard"/>
    <x v="13"/>
    <n v="15141830"/>
  </r>
  <r>
    <s v="O02532"/>
    <s v="2025-02-04"/>
    <s v="C211"/>
    <s v="P023"/>
    <x v="19"/>
    <x v="1"/>
    <n v="8"/>
    <n v="0"/>
    <n v="262568"/>
    <x v="63"/>
    <s v="SME"/>
    <x v="0"/>
    <n v="10664"/>
    <n v="177256"/>
    <x v="5"/>
    <s v="No"/>
    <s v="Standard"/>
    <s v="Not Found"/>
    <s v="Standard"/>
    <x v="18"/>
    <n v="19336654"/>
  </r>
  <r>
    <s v="O02533"/>
    <s v="2025-06-08"/>
    <s v="C242"/>
    <s v="P029"/>
    <x v="17"/>
    <x v="4"/>
    <n v="2"/>
    <n v="0"/>
    <n v="254384"/>
    <x v="234"/>
    <s v="Consumer"/>
    <x v="1"/>
    <n v="36044"/>
    <n v="182296"/>
    <x v="9"/>
    <s v="No"/>
    <s v="Express"/>
    <s v="Not Found"/>
    <s v="Standard"/>
    <x v="68"/>
    <n v="10652665"/>
  </r>
  <r>
    <s v="O02534"/>
    <s v="2025-05-13"/>
    <s v="C134"/>
    <s v="P037"/>
    <x v="9"/>
    <x v="1"/>
    <n v="4"/>
    <n v="0.15"/>
    <n v="180138.8"/>
    <x v="182"/>
    <s v="Consumer"/>
    <x v="0"/>
    <n v="31369"/>
    <n v="54662.799999999988"/>
    <x v="0"/>
    <s v="No"/>
    <s v="Pickup"/>
    <s v="Not Found"/>
    <s v="Standard"/>
    <x v="72"/>
    <n v="7254801"/>
  </r>
  <r>
    <s v="O02535"/>
    <s v="2025-10-16"/>
    <s v="C295"/>
    <s v="P079"/>
    <x v="7"/>
    <x v="3"/>
    <n v="10"/>
    <n v="0"/>
    <n v="290700"/>
    <x v="145"/>
    <s v="Consumer"/>
    <x v="1"/>
    <n v="58560"/>
    <n v="-294900"/>
    <x v="11"/>
    <s v="No"/>
    <s v="Pickup"/>
    <s v="Not Found"/>
    <s v="Standard"/>
    <x v="48"/>
    <n v="14265630"/>
  </r>
  <r>
    <s v="O02536"/>
    <s v="2025-01-20"/>
    <s v="C076"/>
    <s v="P094"/>
    <x v="13"/>
    <x v="4"/>
    <n v="8"/>
    <n v="0.1"/>
    <n v="273412.8"/>
    <x v="235"/>
    <s v="Consumer"/>
    <x v="1"/>
    <n v="55008"/>
    <n v="-166651.20000000001"/>
    <x v="6"/>
    <s v="No"/>
    <s v="Pickup"/>
    <s v="Not Found"/>
    <s v="Standard"/>
    <x v="1"/>
    <n v="5886694"/>
  </r>
  <r>
    <s v="O02537"/>
    <s v="2025-10-16"/>
    <s v="C147"/>
    <s v="P056"/>
    <x v="11"/>
    <x v="3"/>
    <n v="4"/>
    <n v="0.1"/>
    <n v="321678"/>
    <x v="162"/>
    <s v="Consumer"/>
    <x v="0"/>
    <n v="48953"/>
    <n v="125866"/>
    <x v="11"/>
    <s v="No"/>
    <s v="Pickup"/>
    <s v="Not Found"/>
    <s v="Standard"/>
    <x v="6"/>
    <n v="18500989"/>
  </r>
  <r>
    <s v="O02538"/>
    <s v="2025-03-21"/>
    <s v="C253"/>
    <s v="P077"/>
    <x v="8"/>
    <x v="0"/>
    <n v="1"/>
    <n v="0.05"/>
    <n v="127546.05"/>
    <x v="151"/>
    <s v="Corporate"/>
    <x v="3"/>
    <n v="9813"/>
    <n v="117733.05"/>
    <x v="7"/>
    <s v="No"/>
    <s v="Express"/>
    <s v="Not Found"/>
    <s v="Standard"/>
    <x v="98"/>
    <n v="19473459"/>
  </r>
  <r>
    <s v="O02539"/>
    <s v="2025-09-26"/>
    <s v="C080"/>
    <s v="P035"/>
    <x v="6"/>
    <x v="2"/>
    <n v="7"/>
    <n v="0.15"/>
    <n v="43786.05"/>
    <x v="245"/>
    <s v="SME"/>
    <x v="0"/>
    <n v="31758"/>
    <n v="-178519.95"/>
    <x v="2"/>
    <s v="No"/>
    <s v="Express"/>
    <s v="Not Found"/>
    <s v="Standard"/>
    <x v="47"/>
    <n v="17350666"/>
  </r>
  <r>
    <s v="O02540"/>
    <s v="2025-06-05"/>
    <s v="C229"/>
    <s v="P086"/>
    <x v="14"/>
    <x v="3"/>
    <n v="1"/>
    <n v="0.2"/>
    <n v="65588"/>
    <x v="192"/>
    <s v="SME"/>
    <x v="1"/>
    <n v="41456"/>
    <n v="24132"/>
    <x v="9"/>
    <s v="No"/>
    <s v="Pickup"/>
    <s v="Not Found"/>
    <s v="Standard"/>
    <x v="44"/>
    <n v="16839910"/>
  </r>
  <r>
    <s v="O02541"/>
    <s v="2025-04-16"/>
    <s v="C291"/>
    <s v="P065"/>
    <x v="14"/>
    <x v="2"/>
    <n v="7"/>
    <n v="0.1"/>
    <n v="42720.3"/>
    <x v="254"/>
    <s v="Consumer"/>
    <x v="3"/>
    <n v="61777"/>
    <n v="-389718.7"/>
    <x v="1"/>
    <s v="No"/>
    <s v="Express"/>
    <s v="Not Found"/>
    <s v="Standard"/>
    <x v="65"/>
    <n v="16839910"/>
  </r>
  <r>
    <s v="O02542"/>
    <s v="2025-07-29"/>
    <s v="C144"/>
    <s v="P080"/>
    <x v="0"/>
    <x v="3"/>
    <n v="3"/>
    <n v="0.05"/>
    <n v="112358.39999999999"/>
    <x v="274"/>
    <s v="Corporate"/>
    <x v="2"/>
    <n v="32671"/>
    <n v="14345.399999999994"/>
    <x v="10"/>
    <s v="No"/>
    <s v="Pickup"/>
    <s v="Not Found"/>
    <s v="Standard"/>
    <x v="26"/>
    <n v="11852878"/>
  </r>
  <r>
    <s v="O02543"/>
    <s v="2025-11-13"/>
    <s v="C150"/>
    <s v="P038"/>
    <x v="9"/>
    <x v="2"/>
    <n v="5"/>
    <n v="0"/>
    <n v="739110"/>
    <x v="68"/>
    <s v="SME"/>
    <x v="2"/>
    <n v="54711"/>
    <n v="465555"/>
    <x v="8"/>
    <s v="No"/>
    <s v="Express"/>
    <s v="Not Found"/>
    <s v="Standard"/>
    <x v="94"/>
    <n v="7254801"/>
  </r>
  <r>
    <s v="O02544"/>
    <s v="2025-02-23"/>
    <s v="C279"/>
    <s v="P074"/>
    <x v="8"/>
    <x v="3"/>
    <n v="4"/>
    <n v="0.05"/>
    <n v="362580.8"/>
    <x v="159"/>
    <s v="SME"/>
    <x v="3"/>
    <n v="39205"/>
    <n v="205760.8"/>
    <x v="5"/>
    <s v="No"/>
    <s v="Standard"/>
    <s v="Not Found"/>
    <s v="Standard"/>
    <x v="56"/>
    <n v="19473459"/>
  </r>
  <r>
    <s v="O02545"/>
    <s v="2025-01-14"/>
    <s v="C204"/>
    <s v="P083"/>
    <x v="17"/>
    <x v="4"/>
    <n v="5"/>
    <n v="0.2"/>
    <n v="465232"/>
    <x v="153"/>
    <s v="Consumer"/>
    <x v="3"/>
    <n v="73889"/>
    <n v="95787"/>
    <x v="6"/>
    <s v="No"/>
    <s v="Pickup"/>
    <s v="Not Found"/>
    <s v="Standard"/>
    <x v="58"/>
    <n v="10652665"/>
  </r>
  <r>
    <s v="O02546"/>
    <s v="2025-01-17"/>
    <s v="C103"/>
    <s v="P084"/>
    <x v="12"/>
    <x v="0"/>
    <n v="3"/>
    <n v="0"/>
    <n v="162099"/>
    <x v="124"/>
    <s v="Corporate"/>
    <x v="3"/>
    <n v="46035"/>
    <n v="23994"/>
    <x v="6"/>
    <s v="No"/>
    <s v="Standard"/>
    <s v="Not Found"/>
    <s v="Standard"/>
    <x v="35"/>
    <n v="8698154"/>
  </r>
  <r>
    <s v="O02547"/>
    <s v="2025-07-21"/>
    <s v="C297"/>
    <s v="P023"/>
    <x v="3"/>
    <x v="4"/>
    <n v="10"/>
    <n v="0.15"/>
    <n v="225386"/>
    <x v="112"/>
    <s v="Corporate"/>
    <x v="0"/>
    <n v="10664"/>
    <n v="118746"/>
    <x v="10"/>
    <s v="No"/>
    <s v="Standard"/>
    <s v="Not Found"/>
    <s v="Standard"/>
    <x v="18"/>
    <n v="19619177"/>
  </r>
  <r>
    <s v="O02548"/>
    <s v="2025-04-21"/>
    <s v="C085"/>
    <s v="P047"/>
    <x v="17"/>
    <x v="3"/>
    <n v="10"/>
    <n v="0.1"/>
    <n v="435402"/>
    <x v="213"/>
    <s v="Consumer"/>
    <x v="2"/>
    <n v="23348"/>
    <n v="201922"/>
    <x v="1"/>
    <s v="No"/>
    <s v="Express"/>
    <s v="Not Found"/>
    <s v="Standard"/>
    <x v="8"/>
    <n v="10652665"/>
  </r>
  <r>
    <s v="O02549"/>
    <s v="2025-08-04"/>
    <s v="C254"/>
    <s v="P064"/>
    <x v="13"/>
    <x v="3"/>
    <n v="8"/>
    <n v="0.15"/>
    <n v="301756.79999999999"/>
    <x v="178"/>
    <s v="Corporate"/>
    <x v="2"/>
    <n v="62348"/>
    <n v="-197027.20000000001"/>
    <x v="3"/>
    <s v="No"/>
    <s v="Pickup"/>
    <s v="Not Found"/>
    <s v="Standard"/>
    <x v="34"/>
    <n v="5886694"/>
  </r>
  <r>
    <s v="O02550"/>
    <s v="2025-01-12"/>
    <s v="C005"/>
    <s v="P092"/>
    <x v="5"/>
    <x v="1"/>
    <n v="10"/>
    <n v="0.05"/>
    <n v="1346074"/>
    <x v="180"/>
    <s v="Corporate"/>
    <x v="2"/>
    <n v="4229"/>
    <n v="1303784"/>
    <x v="6"/>
    <s v="No"/>
    <s v="Pickup"/>
    <s v="Not Found"/>
    <s v="High Value"/>
    <x v="23"/>
    <n v="11319839"/>
  </r>
  <r>
    <s v="O02551"/>
    <s v="2025-12-08"/>
    <s v="C079"/>
    <s v="P022"/>
    <x v="18"/>
    <x v="1"/>
    <n v="4"/>
    <n v="0.1"/>
    <n v="163184.4"/>
    <x v="12"/>
    <s v="Corporate"/>
    <x v="3"/>
    <n v="76942"/>
    <n v="-144583.6"/>
    <x v="4"/>
    <s v="No"/>
    <s v="Standard"/>
    <s v="Not Found"/>
    <s v="Standard"/>
    <x v="13"/>
    <n v="16246424"/>
  </r>
  <r>
    <s v="O02552"/>
    <s v="2025-06-29"/>
    <s v="C172"/>
    <s v="P037"/>
    <x v="19"/>
    <x v="2"/>
    <n v="7"/>
    <n v="0"/>
    <n v="125559"/>
    <x v="46"/>
    <s v="SME"/>
    <x v="0"/>
    <n v="31369"/>
    <n v="-94024"/>
    <x v="9"/>
    <s v="No"/>
    <s v="Pickup"/>
    <s v="Not Found"/>
    <s v="Standard"/>
    <x v="72"/>
    <n v="19336654"/>
  </r>
  <r>
    <s v="O02553"/>
    <s v="2025-11-28"/>
    <s v="C224"/>
    <s v="P038"/>
    <x v="3"/>
    <x v="4"/>
    <n v="4"/>
    <n v="0.15"/>
    <n v="288330.2"/>
    <x v="282"/>
    <s v="Corporate"/>
    <x v="2"/>
    <n v="54711"/>
    <n v="69486.200000000012"/>
    <x v="8"/>
    <s v="No"/>
    <s v="Pickup"/>
    <s v="Not Found"/>
    <s v="Standard"/>
    <x v="94"/>
    <n v="19619177"/>
  </r>
  <r>
    <s v="O02554"/>
    <s v="2025-10-07"/>
    <s v="C074"/>
    <s v="P079"/>
    <x v="13"/>
    <x v="0"/>
    <n v="9"/>
    <n v="0.05"/>
    <n v="132088.95000000001"/>
    <x v="179"/>
    <s v="Corporate"/>
    <x v="1"/>
    <n v="58560"/>
    <n v="-394951.05"/>
    <x v="11"/>
    <s v="No"/>
    <s v="Pickup"/>
    <s v="Not Found"/>
    <s v="Standard"/>
    <x v="48"/>
    <n v="5886694"/>
  </r>
  <r>
    <s v="O02555"/>
    <s v="2025-02-20"/>
    <s v="C096"/>
    <s v="P007"/>
    <x v="4"/>
    <x v="4"/>
    <n v="6"/>
    <n v="0.2"/>
    <n v="296990.40000000002"/>
    <x v="20"/>
    <s v="Consumer"/>
    <x v="2"/>
    <n v="6817"/>
    <n v="256088.40000000002"/>
    <x v="5"/>
    <s v="No"/>
    <s v="Standard"/>
    <s v="Not Found"/>
    <s v="Standard"/>
    <x v="30"/>
    <n v="6291486"/>
  </r>
  <r>
    <s v="O02556"/>
    <s v="2025-09-19"/>
    <s v="C163"/>
    <s v="P020"/>
    <x v="17"/>
    <x v="1"/>
    <n v="10"/>
    <n v="0.15"/>
    <n v="1071620.5"/>
    <x v="3"/>
    <s v="Corporate"/>
    <x v="2"/>
    <n v="35035"/>
    <n v="721270.5"/>
    <x v="2"/>
    <s v="No"/>
    <s v="Pickup"/>
    <s v="Not Found"/>
    <s v="High Value"/>
    <x v="91"/>
    <n v="10652665"/>
  </r>
  <r>
    <s v="O02557"/>
    <s v="2025-01-08"/>
    <s v="C226"/>
    <s v="P062"/>
    <x v="6"/>
    <x v="0"/>
    <n v="7"/>
    <n v="0.1"/>
    <n v="51924.6"/>
    <x v="141"/>
    <s v="Corporate"/>
    <x v="3"/>
    <n v="28606"/>
    <n v="-148317.4"/>
    <x v="6"/>
    <s v="No"/>
    <s v="Pickup"/>
    <s v="Not Found"/>
    <s v="Standard"/>
    <x v="50"/>
    <n v="17350666"/>
  </r>
  <r>
    <s v="O02558"/>
    <s v="2025-02-22"/>
    <s v="C021"/>
    <s v="P011"/>
    <x v="9"/>
    <x v="3"/>
    <n v="2"/>
    <n v="0.2"/>
    <n v="200134.39999999999"/>
    <x v="273"/>
    <s v="Corporate"/>
    <x v="0"/>
    <n v="76428"/>
    <n v="47278.399999999994"/>
    <x v="5"/>
    <s v="No"/>
    <s v="Standard"/>
    <s v="Not Found"/>
    <s v="Standard"/>
    <x v="36"/>
    <n v="7254801"/>
  </r>
  <r>
    <s v="O02559"/>
    <s v="2025-06-27"/>
    <s v="C011"/>
    <s v="P092"/>
    <x v="9"/>
    <x v="3"/>
    <n v="9"/>
    <n v="0.15"/>
    <n v="477337.05"/>
    <x v="85"/>
    <s v="SME"/>
    <x v="2"/>
    <n v="4229"/>
    <n v="439276.05"/>
    <x v="9"/>
    <s v="Yes"/>
    <s v="Standard"/>
    <s v="Not Found"/>
    <s v="Standard"/>
    <x v="23"/>
    <n v="7254801"/>
  </r>
  <r>
    <s v="O02560"/>
    <s v="2025-10-18"/>
    <s v="C265"/>
    <s v="P089"/>
    <x v="1"/>
    <x v="4"/>
    <n v="3"/>
    <n v="0.1"/>
    <n v="179131.5"/>
    <x v="115"/>
    <s v="SME"/>
    <x v="0"/>
    <n v="55764"/>
    <n v="11839.5"/>
    <x v="11"/>
    <s v="No"/>
    <s v="Pickup"/>
    <s v="Not Found"/>
    <s v="Standard"/>
    <x v="27"/>
    <n v="11347243"/>
  </r>
  <r>
    <s v="O02561"/>
    <s v="2025-05-24"/>
    <s v="C023"/>
    <s v="P094"/>
    <x v="0"/>
    <x v="2"/>
    <n v="5"/>
    <n v="0.2"/>
    <n v="527340"/>
    <x v="5"/>
    <s v="Consumer"/>
    <x v="1"/>
    <n v="55008"/>
    <n v="252300"/>
    <x v="0"/>
    <s v="No"/>
    <s v="Pickup"/>
    <s v="Not Found"/>
    <s v="Standard"/>
    <x v="1"/>
    <n v="11852878"/>
  </r>
  <r>
    <s v="O02562"/>
    <s v="2025-09-08"/>
    <s v="C088"/>
    <s v="P010"/>
    <x v="5"/>
    <x v="4"/>
    <n v="8"/>
    <n v="0.15"/>
    <n v="108732"/>
    <x v="160"/>
    <s v="SME"/>
    <x v="1"/>
    <n v="13676"/>
    <n v="-676"/>
    <x v="2"/>
    <s v="No"/>
    <s v="Express"/>
    <s v="Not Found"/>
    <s v="Standard"/>
    <x v="88"/>
    <n v="11319839"/>
  </r>
  <r>
    <s v="O02563"/>
    <s v="2025-03-12"/>
    <s v="C282"/>
    <s v="P045"/>
    <x v="13"/>
    <x v="4"/>
    <n v="2"/>
    <n v="0.2"/>
    <n v="206564.8"/>
    <x v="185"/>
    <s v="SME"/>
    <x v="2"/>
    <n v="61495"/>
    <n v="83574.799999999988"/>
    <x v="7"/>
    <s v="No"/>
    <s v="Pickup"/>
    <s v="Not Found"/>
    <s v="Standard"/>
    <x v="86"/>
    <n v="5886694"/>
  </r>
  <r>
    <s v="O02564"/>
    <s v="2025-09-24"/>
    <s v="C041"/>
    <s v="P024"/>
    <x v="2"/>
    <x v="4"/>
    <n v="2"/>
    <n v="0"/>
    <n v="126978"/>
    <x v="157"/>
    <s v="Corporate"/>
    <x v="3"/>
    <n v="20831"/>
    <n v="85316"/>
    <x v="2"/>
    <s v="No"/>
    <s v="Express"/>
    <s v="Not Found"/>
    <s v="Standard"/>
    <x v="16"/>
    <n v="7094914"/>
  </r>
  <r>
    <s v="O02565"/>
    <s v="2025-07-21"/>
    <s v="C144"/>
    <s v="P046"/>
    <x v="5"/>
    <x v="4"/>
    <n v="2"/>
    <n v="0.2"/>
    <n v="140675.20000000001"/>
    <x v="274"/>
    <s v="Corporate"/>
    <x v="3"/>
    <n v="24464"/>
    <n v="91747.200000000012"/>
    <x v="10"/>
    <s v="No"/>
    <s v="Pickup"/>
    <s v="Not Found"/>
    <s v="Standard"/>
    <x v="93"/>
    <n v="11319839"/>
  </r>
  <r>
    <s v="O02566"/>
    <s v="2025-11-13"/>
    <s v="C265"/>
    <s v="P078"/>
    <x v="12"/>
    <x v="4"/>
    <n v="1"/>
    <n v="0.15"/>
    <n v="19278"/>
    <x v="115"/>
    <s v="SME"/>
    <x v="0"/>
    <n v="53072"/>
    <n v="-33794"/>
    <x v="8"/>
    <s v="No"/>
    <s v="Pickup"/>
    <s v="Not Found"/>
    <s v="Standard"/>
    <x v="69"/>
    <n v="8698154"/>
  </r>
  <r>
    <s v="O02567"/>
    <s v="2025-05-23"/>
    <s v="C030"/>
    <s v="P036"/>
    <x v="18"/>
    <x v="1"/>
    <n v="8"/>
    <n v="0.15"/>
    <n v="948212.4"/>
    <x v="59"/>
    <s v="SME"/>
    <x v="0"/>
    <n v="69526"/>
    <n v="392004.4"/>
    <x v="0"/>
    <s v="No"/>
    <s v="Standard"/>
    <s v="Not Found"/>
    <s v="Standard"/>
    <x v="70"/>
    <n v="16246424"/>
  </r>
  <r>
    <s v="O02568"/>
    <s v="2025-10-09"/>
    <s v="C255"/>
    <s v="P072"/>
    <x v="10"/>
    <x v="3"/>
    <n v="4"/>
    <n v="0.2"/>
    <n v="333452.79999999999"/>
    <x v="281"/>
    <s v="Consumer"/>
    <x v="1"/>
    <n v="37361"/>
    <n v="184008.8"/>
    <x v="11"/>
    <s v="No"/>
    <s v="Pickup"/>
    <s v="Not Found"/>
    <s v="Standard"/>
    <x v="89"/>
    <n v="8592536"/>
  </r>
  <r>
    <s v="O02569"/>
    <s v="2025-02-17"/>
    <s v="C200"/>
    <s v="P072"/>
    <x v="18"/>
    <x v="2"/>
    <n v="2"/>
    <n v="0.1"/>
    <n v="49257"/>
    <x v="227"/>
    <s v="Consumer"/>
    <x v="1"/>
    <n v="37361"/>
    <n v="-25465"/>
    <x v="5"/>
    <s v="No"/>
    <s v="Standard"/>
    <s v="Not Found"/>
    <s v="Standard"/>
    <x v="89"/>
    <n v="16246424"/>
  </r>
  <r>
    <s v="O02570"/>
    <s v="2025-12-05"/>
    <s v="C049"/>
    <s v="P015"/>
    <x v="19"/>
    <x v="1"/>
    <n v="8"/>
    <n v="0.15"/>
    <n v="980097.6"/>
    <x v="71"/>
    <s v="SME"/>
    <x v="3"/>
    <n v="12010"/>
    <n v="884017.6"/>
    <x v="4"/>
    <s v="No"/>
    <s v="Standard"/>
    <s v="Not Found"/>
    <s v="Standard"/>
    <x v="75"/>
    <n v="19336654"/>
  </r>
  <r>
    <s v="O02571"/>
    <s v="2025-11-27"/>
    <s v="C047"/>
    <s v="P025"/>
    <x v="16"/>
    <x v="1"/>
    <n v="8"/>
    <n v="0.05"/>
    <n v="857211.6"/>
    <x v="152"/>
    <s v="SME"/>
    <x v="2"/>
    <n v="41409"/>
    <n v="525939.6"/>
    <x v="8"/>
    <s v="No"/>
    <s v="Express"/>
    <s v="Not Found"/>
    <s v="Standard"/>
    <x v="61"/>
    <n v="19562258"/>
  </r>
  <r>
    <s v="O02572"/>
    <s v="2025-12-12"/>
    <s v="C221"/>
    <s v="P001"/>
    <x v="5"/>
    <x v="1"/>
    <n v="1"/>
    <n v="0.05"/>
    <n v="28295.75"/>
    <x v="101"/>
    <s v="Consumer"/>
    <x v="2"/>
    <n v="77766"/>
    <n v="-49470.25"/>
    <x v="4"/>
    <s v="Yes"/>
    <s v="Pickup"/>
    <s v="Not Found"/>
    <s v="Standard"/>
    <x v="87"/>
    <n v="11319839"/>
  </r>
  <r>
    <s v="O02573"/>
    <s v="2025-10-01"/>
    <s v="C058"/>
    <s v="P076"/>
    <x v="18"/>
    <x v="4"/>
    <n v="10"/>
    <n v="0.05"/>
    <n v="1073462"/>
    <x v="75"/>
    <s v="SME"/>
    <x v="2"/>
    <n v="26666"/>
    <n v="806802"/>
    <x v="11"/>
    <s v="No"/>
    <s v="Express"/>
    <s v="Not Found"/>
    <s v="High Value"/>
    <x v="25"/>
    <n v="16246424"/>
  </r>
  <r>
    <s v="O02574"/>
    <s v="2025-03-17"/>
    <s v="C142"/>
    <s v="P053"/>
    <x v="6"/>
    <x v="3"/>
    <n v="9"/>
    <n v="0.15"/>
    <n v="673460.1"/>
    <x v="108"/>
    <s v="Consumer"/>
    <x v="3"/>
    <n v="44507"/>
    <n v="272897.09999999998"/>
    <x v="7"/>
    <s v="No"/>
    <s v="Pickup"/>
    <s v="Not Found"/>
    <s v="Standard"/>
    <x v="95"/>
    <n v="17350666"/>
  </r>
  <r>
    <s v="O02575"/>
    <s v="2025-04-27"/>
    <s v="C267"/>
    <s v="P033"/>
    <x v="10"/>
    <x v="4"/>
    <n v="10"/>
    <n v="0.15"/>
    <n v="920567"/>
    <x v="284"/>
    <s v="Corporate"/>
    <x v="0"/>
    <n v="47272"/>
    <n v="447847"/>
    <x v="1"/>
    <s v="No"/>
    <s v="Pickup"/>
    <s v="Not Found"/>
    <s v="Standard"/>
    <x v="37"/>
    <n v="8592536"/>
  </r>
  <r>
    <s v="O02576"/>
    <s v="2025-12-08"/>
    <s v="C107"/>
    <s v="P021"/>
    <x v="11"/>
    <x v="2"/>
    <n v="4"/>
    <n v="0.15"/>
    <n v="277912.59999999998"/>
    <x v="88"/>
    <s v="SME"/>
    <x v="1"/>
    <n v="39197"/>
    <n v="121124.59999999998"/>
    <x v="4"/>
    <s v="No"/>
    <s v="Standard"/>
    <s v="Not Found"/>
    <s v="Standard"/>
    <x v="17"/>
    <n v="18500989"/>
  </r>
  <r>
    <s v="O02577"/>
    <s v="2025-11-25"/>
    <s v="C037"/>
    <s v="P081"/>
    <x v="0"/>
    <x v="0"/>
    <n v="10"/>
    <n v="0.2"/>
    <n v="141392"/>
    <x v="17"/>
    <s v="Consumer"/>
    <x v="0"/>
    <n v="67718"/>
    <n v="-535788"/>
    <x v="8"/>
    <s v="No"/>
    <s v="Standard"/>
    <s v="Not Found"/>
    <s v="Standard"/>
    <x v="76"/>
    <n v="11852878"/>
  </r>
  <r>
    <s v="O02578"/>
    <s v="2025-02-23"/>
    <s v="C288"/>
    <s v="P100"/>
    <x v="6"/>
    <x v="0"/>
    <n v="1"/>
    <n v="0.15"/>
    <n v="28773.35"/>
    <x v="298"/>
    <s v="SME"/>
    <x v="3"/>
    <n v="62137"/>
    <n v="-33363.65"/>
    <x v="5"/>
    <s v="No"/>
    <s v="Standard"/>
    <s v="Not Found"/>
    <s v="Standard"/>
    <x v="9"/>
    <n v="17350666"/>
  </r>
  <r>
    <s v="O02579"/>
    <s v="2025-05-25"/>
    <s v="C227"/>
    <s v="P086"/>
    <x v="10"/>
    <x v="2"/>
    <n v="3"/>
    <n v="0.2"/>
    <n v="289982.40000000002"/>
    <x v="9"/>
    <s v="Consumer"/>
    <x v="1"/>
    <n v="41456"/>
    <n v="165614.40000000002"/>
    <x v="0"/>
    <s v="No"/>
    <s v="Pickup"/>
    <s v="Not Found"/>
    <s v="Standard"/>
    <x v="44"/>
    <n v="8592536"/>
  </r>
  <r>
    <s v="O02580"/>
    <s v="2025-10-19"/>
    <s v="C201"/>
    <s v="P093"/>
    <x v="8"/>
    <x v="1"/>
    <n v="4"/>
    <n v="0"/>
    <n v="514948"/>
    <x v="265"/>
    <s v="SME"/>
    <x v="3"/>
    <n v="27558"/>
    <n v="404716"/>
    <x v="11"/>
    <s v="No"/>
    <s v="Standard"/>
    <s v="Not Found"/>
    <s v="Standard"/>
    <x v="40"/>
    <n v="19473459"/>
  </r>
  <r>
    <s v="O02581"/>
    <s v="2025-09-22"/>
    <s v="C030"/>
    <s v="P038"/>
    <x v="6"/>
    <x v="4"/>
    <n v="5"/>
    <n v="0.05"/>
    <n v="699114.5"/>
    <x v="59"/>
    <s v="SME"/>
    <x v="2"/>
    <n v="54711"/>
    <n v="425559.5"/>
    <x v="2"/>
    <s v="No"/>
    <s v="Pickup"/>
    <s v="Not Found"/>
    <s v="Standard"/>
    <x v="94"/>
    <n v="17350666"/>
  </r>
  <r>
    <s v="O02582"/>
    <s v="2025-12-16"/>
    <s v="C293"/>
    <s v="P022"/>
    <x v="15"/>
    <x v="0"/>
    <n v="6"/>
    <n v="0"/>
    <n v="426114"/>
    <x v="129"/>
    <s v="Consumer"/>
    <x v="3"/>
    <n v="76942"/>
    <n v="-35538"/>
    <x v="4"/>
    <s v="No"/>
    <s v="Pickup"/>
    <s v="Not Found"/>
    <s v="Standard"/>
    <x v="13"/>
    <n v="15141830"/>
  </r>
  <r>
    <s v="O02583"/>
    <s v="2025-11-20"/>
    <s v="C058"/>
    <s v="P003"/>
    <x v="12"/>
    <x v="2"/>
    <n v="1"/>
    <n v="0.1"/>
    <n v="80425.8"/>
    <x v="75"/>
    <s v="SME"/>
    <x v="0"/>
    <n v="44361"/>
    <n v="36064.800000000003"/>
    <x v="8"/>
    <s v="No"/>
    <s v="Express"/>
    <s v="Not Found"/>
    <s v="Standard"/>
    <x v="92"/>
    <n v="8698154"/>
  </r>
  <r>
    <s v="O02584"/>
    <s v="2025-06-16"/>
    <s v="C169"/>
    <s v="P041"/>
    <x v="16"/>
    <x v="1"/>
    <n v="6"/>
    <n v="0.05"/>
    <n v="649800"/>
    <x v="56"/>
    <s v="SME"/>
    <x v="0"/>
    <n v="21756"/>
    <n v="519264"/>
    <x v="9"/>
    <s v="No"/>
    <s v="Standard"/>
    <s v="Not Found"/>
    <s v="Standard"/>
    <x v="45"/>
    <n v="19562258"/>
  </r>
  <r>
    <s v="O02585"/>
    <s v="2025-01-11"/>
    <s v="C198"/>
    <s v="P004"/>
    <x v="19"/>
    <x v="0"/>
    <n v="8"/>
    <n v="0.2"/>
    <n v="921401.6"/>
    <x v="216"/>
    <s v="SME"/>
    <x v="3"/>
    <n v="63926"/>
    <n v="409993.6"/>
    <x v="6"/>
    <s v="Yes"/>
    <s v="Express"/>
    <s v="Not Found"/>
    <s v="Standard"/>
    <x v="5"/>
    <n v="19336654"/>
  </r>
  <r>
    <s v="O02586"/>
    <s v="2025-08-30"/>
    <s v="C062"/>
    <s v="P009"/>
    <x v="8"/>
    <x v="3"/>
    <n v="10"/>
    <n v="0"/>
    <n v="1092890"/>
    <x v="270"/>
    <s v="Consumer"/>
    <x v="1"/>
    <n v="8587"/>
    <n v="1007020"/>
    <x v="3"/>
    <s v="No"/>
    <s v="Pickup"/>
    <s v="Not Found"/>
    <s v="High Value"/>
    <x v="33"/>
    <n v="19473459"/>
  </r>
  <r>
    <s v="O02587"/>
    <s v="2025-02-10"/>
    <s v="C078"/>
    <s v="P092"/>
    <x v="7"/>
    <x v="1"/>
    <n v="10"/>
    <n v="0.1"/>
    <n v="1251729"/>
    <x v="239"/>
    <s v="Consumer"/>
    <x v="2"/>
    <n v="4229"/>
    <n v="1209439"/>
    <x v="5"/>
    <s v="No"/>
    <s v="Pickup"/>
    <s v="Not Found"/>
    <s v="High Value"/>
    <x v="23"/>
    <n v="14265630"/>
  </r>
  <r>
    <s v="O02588"/>
    <s v="2025-03-17"/>
    <s v="C024"/>
    <s v="P045"/>
    <x v="18"/>
    <x v="1"/>
    <n v="4"/>
    <n v="0.2"/>
    <n v="91286.399999999994"/>
    <x v="89"/>
    <s v="SME"/>
    <x v="2"/>
    <n v="61495"/>
    <n v="-154693.6"/>
    <x v="7"/>
    <s v="No"/>
    <s v="Standard"/>
    <s v="Not Found"/>
    <s v="Standard"/>
    <x v="86"/>
    <n v="16246424"/>
  </r>
  <r>
    <s v="O02589"/>
    <s v="2025-01-06"/>
    <s v="C231"/>
    <s v="P097"/>
    <x v="18"/>
    <x v="2"/>
    <n v="8"/>
    <n v="0.05"/>
    <n v="711238.4"/>
    <x v="113"/>
    <s v="SME"/>
    <x v="1"/>
    <n v="67500"/>
    <n v="171238.40000000002"/>
    <x v="6"/>
    <s v="No"/>
    <s v="Express"/>
    <s v="Not Found"/>
    <s v="Standard"/>
    <x v="84"/>
    <n v="16246424"/>
  </r>
  <r>
    <s v="O02590"/>
    <s v="2025-12-12"/>
    <s v="C186"/>
    <s v="P012"/>
    <x v="6"/>
    <x v="0"/>
    <n v="4"/>
    <n v="0.2"/>
    <n v="154284.79999999999"/>
    <x v="225"/>
    <s v="Consumer"/>
    <x v="2"/>
    <n v="48408"/>
    <n v="-39347.200000000012"/>
    <x v="4"/>
    <s v="No"/>
    <s v="Express"/>
    <s v="Not Found"/>
    <s v="Standard"/>
    <x v="78"/>
    <n v="17350666"/>
  </r>
  <r>
    <s v="O02591"/>
    <s v="2025-12-30"/>
    <s v="C204"/>
    <s v="P077"/>
    <x v="3"/>
    <x v="1"/>
    <n v="9"/>
    <n v="0"/>
    <n v="98442"/>
    <x v="153"/>
    <s v="Consumer"/>
    <x v="3"/>
    <n v="9813"/>
    <n v="10125"/>
    <x v="4"/>
    <s v="No"/>
    <s v="Standard"/>
    <s v="Not Found"/>
    <s v="Standard"/>
    <x v="98"/>
    <n v="19619177"/>
  </r>
  <r>
    <s v="O02592"/>
    <s v="2025-04-25"/>
    <s v="C020"/>
    <s v="P088"/>
    <x v="8"/>
    <x v="4"/>
    <n v="10"/>
    <n v="0"/>
    <n v="1499450"/>
    <x v="167"/>
    <s v="SME"/>
    <x v="0"/>
    <n v="75432"/>
    <n v="745130"/>
    <x v="1"/>
    <s v="No"/>
    <s v="Express"/>
    <s v="Not Found"/>
    <s v="High Value"/>
    <x v="43"/>
    <n v="19473459"/>
  </r>
  <r>
    <s v="O02593"/>
    <s v="2025-04-09"/>
    <s v="C104"/>
    <s v="P058"/>
    <x v="8"/>
    <x v="3"/>
    <n v="5"/>
    <n v="0.15"/>
    <n v="280342.75"/>
    <x v="268"/>
    <s v="Consumer"/>
    <x v="3"/>
    <n v="66106"/>
    <n v="-50187.25"/>
    <x v="1"/>
    <s v="No"/>
    <s v="Pickup"/>
    <s v="Not Found"/>
    <s v="Standard"/>
    <x v="42"/>
    <n v="19473459"/>
  </r>
  <r>
    <s v="O02594"/>
    <s v="2025-08-18"/>
    <s v="C042"/>
    <s v="P040"/>
    <x v="12"/>
    <x v="1"/>
    <n v="1"/>
    <n v="0.2"/>
    <n v="21804"/>
    <x v="186"/>
    <s v="Corporate"/>
    <x v="1"/>
    <n v="63366"/>
    <n v="-41562"/>
    <x v="3"/>
    <s v="No"/>
    <s v="Pickup"/>
    <s v="Not Found"/>
    <s v="Standard"/>
    <x v="28"/>
    <n v="8698154"/>
  </r>
  <r>
    <s v="O02595"/>
    <s v="2025-06-14"/>
    <s v="C093"/>
    <s v="P086"/>
    <x v="3"/>
    <x v="0"/>
    <n v="3"/>
    <n v="0.15"/>
    <n v="102849.15"/>
    <x v="247"/>
    <s v="SME"/>
    <x v="1"/>
    <n v="41456"/>
    <n v="-21518.850000000006"/>
    <x v="9"/>
    <s v="No"/>
    <s v="Express"/>
    <s v="Not Found"/>
    <s v="Standard"/>
    <x v="44"/>
    <n v="19619177"/>
  </r>
  <r>
    <s v="O02596"/>
    <s v="2025-07-27"/>
    <s v="C162"/>
    <s v="P060"/>
    <x v="9"/>
    <x v="2"/>
    <n v="1"/>
    <n v="0.05"/>
    <n v="121387.2"/>
    <x v="172"/>
    <s v="Consumer"/>
    <x v="1"/>
    <n v="58522"/>
    <n v="62865.2"/>
    <x v="10"/>
    <s v="No"/>
    <s v="Standard"/>
    <s v="Not Found"/>
    <s v="Standard"/>
    <x v="60"/>
    <n v="7254801"/>
  </r>
  <r>
    <s v="O02597"/>
    <s v="2025-06-10"/>
    <s v="C171"/>
    <s v="P054"/>
    <x v="17"/>
    <x v="2"/>
    <n v="1"/>
    <n v="0.15"/>
    <n v="124023.5"/>
    <x v="294"/>
    <s v="SME"/>
    <x v="3"/>
    <n v="49623"/>
    <n v="74400.5"/>
    <x v="9"/>
    <s v="No"/>
    <s v="Express"/>
    <s v="Not Found"/>
    <s v="Standard"/>
    <x v="83"/>
    <n v="10652665"/>
  </r>
  <r>
    <s v="O02598"/>
    <s v="2025-03-01"/>
    <s v="C022"/>
    <s v="P072"/>
    <x v="11"/>
    <x v="1"/>
    <n v="7"/>
    <n v="0.2"/>
    <n v="836735.2"/>
    <x v="131"/>
    <s v="Consumer"/>
    <x v="1"/>
    <n v="37361"/>
    <n v="575208.19999999995"/>
    <x v="7"/>
    <s v="No"/>
    <s v="Express"/>
    <s v="Not Found"/>
    <s v="Standard"/>
    <x v="89"/>
    <n v="18500989"/>
  </r>
  <r>
    <s v="O02599"/>
    <s v="2025-04-12"/>
    <s v="C065"/>
    <s v="P035"/>
    <x v="16"/>
    <x v="0"/>
    <n v="10"/>
    <n v="0.15"/>
    <n v="651958.5"/>
    <x v="130"/>
    <s v="Corporate"/>
    <x v="0"/>
    <n v="31758"/>
    <n v="334378.5"/>
    <x v="1"/>
    <s v="No"/>
    <s v="Express"/>
    <s v="Not Found"/>
    <s v="Standard"/>
    <x v="47"/>
    <n v="19562258"/>
  </r>
  <r>
    <s v="O02600"/>
    <s v="2025-09-01"/>
    <s v="C052"/>
    <s v="P073"/>
    <x v="17"/>
    <x v="2"/>
    <n v="7"/>
    <n v="0.1"/>
    <n v="831852"/>
    <x v="229"/>
    <s v="Consumer"/>
    <x v="0"/>
    <n v="48520"/>
    <n v="492212"/>
    <x v="2"/>
    <s v="No"/>
    <s v="Standard"/>
    <s v="Not Found"/>
    <s v="Standard"/>
    <x v="99"/>
    <n v="10652665"/>
  </r>
  <r>
    <s v="O02601"/>
    <s v="2025-05-06"/>
    <s v="C099"/>
    <s v="P005"/>
    <x v="4"/>
    <x v="3"/>
    <n v="2"/>
    <n v="0.15"/>
    <n v="85025.5"/>
    <x v="39"/>
    <s v="Consumer"/>
    <x v="0"/>
    <n v="3310"/>
    <n v="78405.5"/>
    <x v="0"/>
    <s v="No"/>
    <s v="Standard"/>
    <s v="Not Found"/>
    <s v="Standard"/>
    <x v="77"/>
    <n v="6291486"/>
  </r>
  <r>
    <s v="O02602"/>
    <s v="2025-02-22"/>
    <s v="C049"/>
    <s v="P058"/>
    <x v="9"/>
    <x v="2"/>
    <n v="9"/>
    <n v="0"/>
    <n v="1205973"/>
    <x v="71"/>
    <s v="SME"/>
    <x v="3"/>
    <n v="66106"/>
    <n v="611019"/>
    <x v="5"/>
    <s v="No"/>
    <s v="Pickup"/>
    <s v="Not Found"/>
    <s v="High Value"/>
    <x v="42"/>
    <n v="7254801"/>
  </r>
  <r>
    <s v="O02603"/>
    <s v="2025-12-22"/>
    <s v="C228"/>
    <s v="P082"/>
    <x v="10"/>
    <x v="3"/>
    <n v="4"/>
    <n v="0.15"/>
    <n v="125436.2"/>
    <x v="168"/>
    <s v="Corporate"/>
    <x v="2"/>
    <n v="38053"/>
    <n v="-26775.800000000003"/>
    <x v="4"/>
    <s v="Yes"/>
    <s v="Standard"/>
    <s v="Not Found"/>
    <s v="Standard"/>
    <x v="64"/>
    <n v="8592536"/>
  </r>
  <r>
    <s v="O02604"/>
    <s v="2025-06-06"/>
    <s v="C155"/>
    <s v="P073"/>
    <x v="19"/>
    <x v="0"/>
    <n v="7"/>
    <n v="0.05"/>
    <n v="526919.4"/>
    <x v="30"/>
    <s v="SME"/>
    <x v="0"/>
    <n v="48520"/>
    <n v="187279.40000000002"/>
    <x v="9"/>
    <s v="No"/>
    <s v="Standard"/>
    <s v="Not Found"/>
    <s v="Standard"/>
    <x v="99"/>
    <n v="19336654"/>
  </r>
  <r>
    <s v="O02605"/>
    <s v="2025-10-31"/>
    <s v="C125"/>
    <s v="P065"/>
    <x v="6"/>
    <x v="0"/>
    <n v="4"/>
    <n v="0.15"/>
    <n v="97733"/>
    <x v="40"/>
    <s v="Corporate"/>
    <x v="3"/>
    <n v="61777"/>
    <n v="-149375"/>
    <x v="11"/>
    <s v="No"/>
    <s v="Pickup"/>
    <s v="Not Found"/>
    <s v="Standard"/>
    <x v="65"/>
    <n v="17350666"/>
  </r>
  <r>
    <s v="O02606"/>
    <s v="2025-06-16"/>
    <s v="C011"/>
    <s v="P004"/>
    <x v="6"/>
    <x v="2"/>
    <n v="10"/>
    <n v="0.2"/>
    <n v="312288"/>
    <x v="85"/>
    <s v="SME"/>
    <x v="3"/>
    <n v="63926"/>
    <n v="-326972"/>
    <x v="9"/>
    <s v="No"/>
    <s v="Pickup"/>
    <s v="Not Found"/>
    <s v="Standard"/>
    <x v="5"/>
    <n v="17350666"/>
  </r>
  <r>
    <s v="O02607"/>
    <s v="2025-06-24"/>
    <s v="C029"/>
    <s v="P063"/>
    <x v="17"/>
    <x v="1"/>
    <n v="7"/>
    <n v="0.2"/>
    <n v="208426.4"/>
    <x v="96"/>
    <s v="Consumer"/>
    <x v="0"/>
    <n v="37464"/>
    <n v="-53821.600000000006"/>
    <x v="9"/>
    <s v="No"/>
    <s v="Standard"/>
    <s v="Not Found"/>
    <s v="Standard"/>
    <x v="66"/>
    <n v="10652665"/>
  </r>
  <r>
    <s v="O02608"/>
    <s v="2025-01-13"/>
    <s v="C263"/>
    <s v="P089"/>
    <x v="14"/>
    <x v="3"/>
    <n v="2"/>
    <n v="0"/>
    <n v="209686"/>
    <x v="25"/>
    <s v="Corporate"/>
    <x v="0"/>
    <n v="55764"/>
    <n v="98158"/>
    <x v="6"/>
    <s v="No"/>
    <s v="Express"/>
    <s v="Not Found"/>
    <s v="Standard"/>
    <x v="27"/>
    <n v="16839910"/>
  </r>
  <r>
    <s v="O02609"/>
    <s v="2025-02-11"/>
    <s v="C114"/>
    <s v="P049"/>
    <x v="17"/>
    <x v="4"/>
    <n v="6"/>
    <n v="0.15"/>
    <n v="252949.8"/>
    <x v="275"/>
    <s v="Consumer"/>
    <x v="2"/>
    <n v="75749"/>
    <n v="-201544.2"/>
    <x v="5"/>
    <s v="Yes"/>
    <s v="Express"/>
    <s v="Not Found"/>
    <s v="Standard"/>
    <x v="74"/>
    <n v="10652665"/>
  </r>
  <r>
    <s v="O02610"/>
    <s v="2025-09-27"/>
    <s v="C166"/>
    <s v="P014"/>
    <x v="8"/>
    <x v="0"/>
    <n v="5"/>
    <n v="0"/>
    <n v="535385"/>
    <x v="110"/>
    <s v="SME"/>
    <x v="2"/>
    <n v="51783"/>
    <n v="276470"/>
    <x v="2"/>
    <s v="No"/>
    <s v="Standard"/>
    <s v="Not Found"/>
    <s v="Standard"/>
    <x v="80"/>
    <n v="19473459"/>
  </r>
  <r>
    <s v="O02611"/>
    <s v="2025-04-06"/>
    <s v="C080"/>
    <s v="P099"/>
    <x v="2"/>
    <x v="4"/>
    <n v="2"/>
    <n v="0.05"/>
    <n v="226324.2"/>
    <x v="245"/>
    <s v="SME"/>
    <x v="0"/>
    <n v="11009"/>
    <n v="204306.2"/>
    <x v="1"/>
    <s v="No"/>
    <s v="Standard"/>
    <s v="Not Found"/>
    <s v="Standard"/>
    <x v="90"/>
    <n v="7094914"/>
  </r>
  <r>
    <s v="O02612"/>
    <s v="2025-04-09"/>
    <s v="C244"/>
    <s v="P012"/>
    <x v="16"/>
    <x v="0"/>
    <n v="4"/>
    <n v="0"/>
    <n v="401924"/>
    <x v="261"/>
    <s v="Corporate"/>
    <x v="2"/>
    <n v="48408"/>
    <n v="208292"/>
    <x v="1"/>
    <s v="No"/>
    <s v="Pickup"/>
    <s v="Not Found"/>
    <s v="Standard"/>
    <x v="78"/>
    <n v="19562258"/>
  </r>
  <r>
    <s v="O02613"/>
    <s v="2025-10-18"/>
    <s v="C008"/>
    <s v="P093"/>
    <x v="13"/>
    <x v="2"/>
    <n v="3"/>
    <n v="0.1"/>
    <n v="257812.2"/>
    <x v="181"/>
    <s v="Consumer"/>
    <x v="3"/>
    <n v="27558"/>
    <n v="175138.2"/>
    <x v="11"/>
    <s v="No"/>
    <s v="Standard"/>
    <s v="Not Found"/>
    <s v="Standard"/>
    <x v="40"/>
    <n v="5886694"/>
  </r>
  <r>
    <s v="O02614"/>
    <s v="2025-12-30"/>
    <s v="C166"/>
    <s v="P065"/>
    <x v="15"/>
    <x v="0"/>
    <n v="4"/>
    <n v="0.2"/>
    <n v="23635.200000000001"/>
    <x v="110"/>
    <s v="SME"/>
    <x v="3"/>
    <n v="61777"/>
    <n v="-223472.8"/>
    <x v="4"/>
    <s v="No"/>
    <s v="Pickup"/>
    <s v="Not Found"/>
    <s v="Standard"/>
    <x v="65"/>
    <n v="15141830"/>
  </r>
  <r>
    <s v="O02615"/>
    <s v="2025-11-30"/>
    <s v="C294"/>
    <s v="P089"/>
    <x v="14"/>
    <x v="3"/>
    <n v="6"/>
    <n v="0"/>
    <n v="729906"/>
    <x v="170"/>
    <s v="SME"/>
    <x v="0"/>
    <n v="55764"/>
    <n v="395322"/>
    <x v="8"/>
    <s v="No"/>
    <s v="Express"/>
    <s v="Not Found"/>
    <s v="Standard"/>
    <x v="27"/>
    <n v="16839910"/>
  </r>
  <r>
    <s v="O02616"/>
    <s v="2025-07-31"/>
    <s v="C195"/>
    <s v="P057"/>
    <x v="5"/>
    <x v="4"/>
    <n v="1"/>
    <n v="0.1"/>
    <n v="35080.199999999997"/>
    <x v="94"/>
    <s v="Corporate"/>
    <x v="3"/>
    <n v="18283"/>
    <n v="16797.199999999997"/>
    <x v="10"/>
    <s v="No"/>
    <s v="Standard"/>
    <s v="Not Found"/>
    <s v="Standard"/>
    <x v="63"/>
    <n v="11319839"/>
  </r>
  <r>
    <s v="O02617"/>
    <s v="2025-04-28"/>
    <s v="C128"/>
    <s v="P091"/>
    <x v="14"/>
    <x v="1"/>
    <n v="6"/>
    <n v="0.1"/>
    <n v="553127.4"/>
    <x v="48"/>
    <s v="Consumer"/>
    <x v="3"/>
    <n v="13311"/>
    <n v="473261.4"/>
    <x v="1"/>
    <s v="No"/>
    <s v="Pickup"/>
    <s v="Not Found"/>
    <s v="Standard"/>
    <x v="10"/>
    <n v="16839910"/>
  </r>
  <r>
    <s v="O02618"/>
    <s v="2025-03-07"/>
    <s v="C071"/>
    <s v="P055"/>
    <x v="12"/>
    <x v="3"/>
    <n v="6"/>
    <n v="0.1"/>
    <n v="434991.6"/>
    <x v="1"/>
    <s v="SME"/>
    <x v="0"/>
    <n v="62257"/>
    <n v="61449.599999999977"/>
    <x v="7"/>
    <s v="No"/>
    <s v="Standard"/>
    <s v="Not Found"/>
    <s v="Standard"/>
    <x v="31"/>
    <n v="8698154"/>
  </r>
  <r>
    <s v="O02619"/>
    <s v="2025-10-01"/>
    <s v="C013"/>
    <s v="P058"/>
    <x v="5"/>
    <x v="3"/>
    <n v="8"/>
    <n v="0.15"/>
    <n v="588852.80000000005"/>
    <x v="133"/>
    <s v="Corporate"/>
    <x v="3"/>
    <n v="66106"/>
    <n v="60004.800000000047"/>
    <x v="11"/>
    <s v="No"/>
    <s v="Standard"/>
    <s v="Not Found"/>
    <s v="Standard"/>
    <x v="42"/>
    <n v="11319839"/>
  </r>
  <r>
    <s v="O02620"/>
    <s v="2025-03-05"/>
    <s v="C025"/>
    <s v="P030"/>
    <x v="0"/>
    <x v="0"/>
    <n v="6"/>
    <n v="0.05"/>
    <n v="771215.7"/>
    <x v="42"/>
    <s v="Corporate"/>
    <x v="3"/>
    <n v="28523"/>
    <n v="600077.69999999995"/>
    <x v="7"/>
    <s v="No"/>
    <s v="Pickup"/>
    <s v="Not Found"/>
    <s v="Standard"/>
    <x v="12"/>
    <n v="11852878"/>
  </r>
  <r>
    <s v="O02621"/>
    <s v="2025-01-09"/>
    <s v="C087"/>
    <s v="P076"/>
    <x v="10"/>
    <x v="2"/>
    <n v="8"/>
    <n v="0.2"/>
    <n v="560531.19999999995"/>
    <x v="240"/>
    <s v="Consumer"/>
    <x v="2"/>
    <n v="26666"/>
    <n v="347203.19999999995"/>
    <x v="6"/>
    <s v="No"/>
    <s v="Standard"/>
    <s v="Not Found"/>
    <s v="Standard"/>
    <x v="25"/>
    <n v="8592536"/>
  </r>
  <r>
    <s v="O02622"/>
    <s v="2025-07-31"/>
    <s v="C073"/>
    <s v="P077"/>
    <x v="5"/>
    <x v="4"/>
    <n v="8"/>
    <n v="0"/>
    <n v="137792"/>
    <x v="272"/>
    <s v="SME"/>
    <x v="3"/>
    <n v="9813"/>
    <n v="59288"/>
    <x v="10"/>
    <s v="No"/>
    <s v="Pickup"/>
    <s v="Not Found"/>
    <s v="Standard"/>
    <x v="98"/>
    <n v="11319839"/>
  </r>
  <r>
    <s v="O02623"/>
    <s v="2025-09-07"/>
    <s v="C206"/>
    <s v="P066"/>
    <x v="12"/>
    <x v="0"/>
    <n v="5"/>
    <n v="0"/>
    <n v="99895"/>
    <x v="280"/>
    <s v="Consumer"/>
    <x v="0"/>
    <n v="51071"/>
    <n v="-155460"/>
    <x v="2"/>
    <s v="No"/>
    <s v="Express"/>
    <s v="Not Found"/>
    <s v="Standard"/>
    <x v="97"/>
    <n v="8698154"/>
  </r>
  <r>
    <s v="O02624"/>
    <s v="2025-04-15"/>
    <s v="C135"/>
    <s v="P036"/>
    <x v="6"/>
    <x v="4"/>
    <n v="1"/>
    <n v="0.05"/>
    <n v="135364.54999999999"/>
    <x v="267"/>
    <s v="Corporate"/>
    <x v="0"/>
    <n v="69526"/>
    <n v="65838.549999999988"/>
    <x v="1"/>
    <s v="No"/>
    <s v="Express"/>
    <s v="Not Found"/>
    <s v="Standard"/>
    <x v="70"/>
    <n v="17350666"/>
  </r>
  <r>
    <s v="O02625"/>
    <s v="2025-12-03"/>
    <s v="C020"/>
    <s v="P053"/>
    <x v="16"/>
    <x v="3"/>
    <n v="1"/>
    <n v="0.05"/>
    <n v="75041.45"/>
    <x v="167"/>
    <s v="SME"/>
    <x v="3"/>
    <n v="44507"/>
    <n v="30534.449999999997"/>
    <x v="4"/>
    <s v="No"/>
    <s v="Express"/>
    <s v="Not Found"/>
    <s v="Standard"/>
    <x v="95"/>
    <n v="19562258"/>
  </r>
  <r>
    <s v="O02626"/>
    <s v="2025-04-30"/>
    <s v="C002"/>
    <s v="P027"/>
    <x v="12"/>
    <x v="1"/>
    <n v="7"/>
    <n v="0.05"/>
    <n v="184165.1"/>
    <x v="291"/>
    <s v="Consumer"/>
    <x v="1"/>
    <n v="13474"/>
    <n v="89847.1"/>
    <x v="1"/>
    <s v="No"/>
    <s v="Express"/>
    <s v="Not Found"/>
    <s v="Standard"/>
    <x v="67"/>
    <n v="8698154"/>
  </r>
  <r>
    <s v="O02627"/>
    <s v="2025-07-01"/>
    <s v="C286"/>
    <s v="P052"/>
    <x v="7"/>
    <x v="3"/>
    <n v="6"/>
    <n v="0.1"/>
    <n v="471463.2"/>
    <x v="169"/>
    <s v="Consumer"/>
    <x v="2"/>
    <n v="15200"/>
    <n v="380263.2"/>
    <x v="10"/>
    <s v="No"/>
    <s v="Express"/>
    <s v="Not Found"/>
    <s v="Standard"/>
    <x v="41"/>
    <n v="14265630"/>
  </r>
  <r>
    <s v="O02628"/>
    <s v="2025-07-07"/>
    <s v="C210"/>
    <s v="P093"/>
    <x v="18"/>
    <x v="0"/>
    <n v="8"/>
    <n v="0.2"/>
    <n v="314336"/>
    <x v="256"/>
    <s v="Corporate"/>
    <x v="3"/>
    <n v="27558"/>
    <n v="93872"/>
    <x v="10"/>
    <s v="No"/>
    <s v="Pickup"/>
    <s v="Not Found"/>
    <s v="Standard"/>
    <x v="40"/>
    <n v="16246424"/>
  </r>
  <r>
    <s v="O02629"/>
    <s v="2025-04-20"/>
    <s v="C154"/>
    <s v="P094"/>
    <x v="12"/>
    <x v="3"/>
    <n v="6"/>
    <n v="0.1"/>
    <n v="218932.2"/>
    <x v="58"/>
    <s v="Consumer"/>
    <x v="1"/>
    <n v="55008"/>
    <n v="-111115.79999999999"/>
    <x v="1"/>
    <s v="No"/>
    <s v="Standard"/>
    <s v="Not Found"/>
    <s v="Standard"/>
    <x v="1"/>
    <n v="8698154"/>
  </r>
  <r>
    <s v="O02630"/>
    <s v="2025-08-16"/>
    <s v="C240"/>
    <s v="P037"/>
    <x v="15"/>
    <x v="1"/>
    <n v="7"/>
    <n v="0.05"/>
    <n v="508385.85"/>
    <x v="28"/>
    <s v="Corporate"/>
    <x v="0"/>
    <n v="31369"/>
    <n v="288802.84999999998"/>
    <x v="3"/>
    <s v="No"/>
    <s v="Express"/>
    <s v="Not Found"/>
    <s v="Standard"/>
    <x v="72"/>
    <n v="15141830"/>
  </r>
  <r>
    <s v="O02631"/>
    <s v="2025-06-17"/>
    <s v="C183"/>
    <s v="P042"/>
    <x v="16"/>
    <x v="1"/>
    <n v="7"/>
    <n v="0.1"/>
    <n v="251244"/>
    <x v="60"/>
    <s v="Consumer"/>
    <x v="3"/>
    <n v="12456"/>
    <n v="164052"/>
    <x v="9"/>
    <s v="No"/>
    <s v="Standard"/>
    <s v="Not Found"/>
    <s v="Standard"/>
    <x v="62"/>
    <n v="19562258"/>
  </r>
  <r>
    <s v="O02632"/>
    <s v="2025-05-27"/>
    <s v="C041"/>
    <s v="P086"/>
    <x v="13"/>
    <x v="2"/>
    <n v="10"/>
    <n v="0.15"/>
    <n v="298766.5"/>
    <x v="157"/>
    <s v="Corporate"/>
    <x v="1"/>
    <n v="41456"/>
    <n v="-115793.5"/>
    <x v="0"/>
    <s v="No"/>
    <s v="Pickup"/>
    <s v="Not Found"/>
    <s v="Standard"/>
    <x v="44"/>
    <n v="5886694"/>
  </r>
  <r>
    <s v="O02633"/>
    <s v="2025-02-01"/>
    <s v="C147"/>
    <s v="P058"/>
    <x v="18"/>
    <x v="3"/>
    <n v="5"/>
    <n v="0.05"/>
    <n v="41819"/>
    <x v="162"/>
    <s v="Consumer"/>
    <x v="3"/>
    <n v="66106"/>
    <n v="-288711"/>
    <x v="5"/>
    <s v="Yes"/>
    <s v="Standard"/>
    <s v="Not Found"/>
    <s v="Standard"/>
    <x v="42"/>
    <n v="16246424"/>
  </r>
  <r>
    <s v="O02634"/>
    <s v="2025-08-04"/>
    <s v="C065"/>
    <s v="P038"/>
    <x v="1"/>
    <x v="0"/>
    <n v="2"/>
    <n v="0.05"/>
    <n v="193165.4"/>
    <x v="130"/>
    <s v="Corporate"/>
    <x v="2"/>
    <n v="54711"/>
    <n v="83743.399999999994"/>
    <x v="3"/>
    <s v="No"/>
    <s v="Express"/>
    <s v="Not Found"/>
    <s v="Standard"/>
    <x v="94"/>
    <n v="11347243"/>
  </r>
  <r>
    <s v="O02635"/>
    <s v="2025-03-14"/>
    <s v="C258"/>
    <s v="P015"/>
    <x v="13"/>
    <x v="0"/>
    <n v="9"/>
    <n v="0.2"/>
    <n v="125215.2"/>
    <x v="241"/>
    <s v="Corporate"/>
    <x v="3"/>
    <n v="12010"/>
    <n v="17125.199999999997"/>
    <x v="7"/>
    <s v="No"/>
    <s v="Express"/>
    <s v="Not Found"/>
    <s v="Standard"/>
    <x v="75"/>
    <n v="5886694"/>
  </r>
  <r>
    <s v="O02636"/>
    <s v="2025-01-01"/>
    <s v="C127"/>
    <s v="P091"/>
    <x v="3"/>
    <x v="0"/>
    <n v="6"/>
    <n v="0"/>
    <n v="355710"/>
    <x v="84"/>
    <s v="SME"/>
    <x v="3"/>
    <n v="13311"/>
    <n v="275844"/>
    <x v="6"/>
    <s v="No"/>
    <s v="Pickup"/>
    <s v="Not Found"/>
    <s v="Standard"/>
    <x v="10"/>
    <n v="19619177"/>
  </r>
  <r>
    <s v="O02637"/>
    <s v="2025-05-03"/>
    <s v="C097"/>
    <s v="P045"/>
    <x v="18"/>
    <x v="0"/>
    <n v="1"/>
    <n v="0.2"/>
    <n v="30171.200000000001"/>
    <x v="111"/>
    <s v="Corporate"/>
    <x v="2"/>
    <n v="61495"/>
    <n v="-31323.8"/>
    <x v="0"/>
    <s v="No"/>
    <s v="Standard"/>
    <s v="Not Found"/>
    <s v="Standard"/>
    <x v="86"/>
    <n v="16246424"/>
  </r>
  <r>
    <s v="O02638"/>
    <s v="2025-06-11"/>
    <s v="C162"/>
    <s v="P024"/>
    <x v="13"/>
    <x v="4"/>
    <n v="1"/>
    <n v="0.15"/>
    <n v="37503.699999999997"/>
    <x v="172"/>
    <s v="Consumer"/>
    <x v="3"/>
    <n v="20831"/>
    <n v="16672.699999999997"/>
    <x v="9"/>
    <s v="Yes"/>
    <s v="Express"/>
    <s v="Not Found"/>
    <s v="Standard"/>
    <x v="16"/>
    <n v="5886694"/>
  </r>
  <r>
    <s v="O02639"/>
    <s v="2025-03-06"/>
    <s v="C167"/>
    <s v="P038"/>
    <x v="11"/>
    <x v="2"/>
    <n v="7"/>
    <n v="0.1"/>
    <n v="315718.2"/>
    <x v="232"/>
    <s v="SME"/>
    <x v="2"/>
    <n v="54711"/>
    <n v="-67258.799999999988"/>
    <x v="7"/>
    <s v="No"/>
    <s v="Standard"/>
    <s v="Not Found"/>
    <s v="Standard"/>
    <x v="94"/>
    <n v="18500989"/>
  </r>
  <r>
    <s v="O02640"/>
    <s v="2025-03-18"/>
    <s v="C244"/>
    <s v="P070"/>
    <x v="14"/>
    <x v="4"/>
    <n v="3"/>
    <n v="0.05"/>
    <n v="110129.7"/>
    <x v="261"/>
    <s v="Corporate"/>
    <x v="1"/>
    <n v="66631"/>
    <n v="-89763.3"/>
    <x v="7"/>
    <s v="Yes"/>
    <s v="Standard"/>
    <s v="Not Found"/>
    <s v="Standard"/>
    <x v="20"/>
    <n v="16839910"/>
  </r>
  <r>
    <s v="O02641"/>
    <s v="2025-07-20"/>
    <s v="C033"/>
    <s v="P089"/>
    <x v="1"/>
    <x v="0"/>
    <n v="7"/>
    <n v="0.2"/>
    <n v="524658.4"/>
    <x v="23"/>
    <s v="Corporate"/>
    <x v="0"/>
    <n v="55764"/>
    <n v="134310.40000000002"/>
    <x v="10"/>
    <s v="No"/>
    <s v="Express"/>
    <s v="Not Found"/>
    <s v="Standard"/>
    <x v="27"/>
    <n v="11347243"/>
  </r>
  <r>
    <s v="O02642"/>
    <s v="2025-10-31"/>
    <s v="C191"/>
    <s v="P070"/>
    <x v="1"/>
    <x v="3"/>
    <n v="7"/>
    <n v="0.1"/>
    <n v="121079.7"/>
    <x v="21"/>
    <s v="SME"/>
    <x v="1"/>
    <n v="66631"/>
    <n v="-345337.3"/>
    <x v="11"/>
    <s v="No"/>
    <s v="Pickup"/>
    <s v="Not Found"/>
    <s v="Standard"/>
    <x v="20"/>
    <n v="11347243"/>
  </r>
  <r>
    <s v="O02643"/>
    <s v="2025-03-09"/>
    <s v="C013"/>
    <s v="P085"/>
    <x v="9"/>
    <x v="4"/>
    <n v="4"/>
    <n v="0.2"/>
    <n v="123280"/>
    <x v="133"/>
    <s v="Corporate"/>
    <x v="3"/>
    <n v="7566"/>
    <n v="93016"/>
    <x v="7"/>
    <s v="No"/>
    <s v="Express"/>
    <s v="Not Found"/>
    <s v="Standard"/>
    <x v="71"/>
    <n v="7254801"/>
  </r>
  <r>
    <s v="O02644"/>
    <s v="2025-05-11"/>
    <s v="C250"/>
    <s v="P039"/>
    <x v="6"/>
    <x v="1"/>
    <n v="9"/>
    <n v="0"/>
    <n v="297243"/>
    <x v="193"/>
    <s v="SME"/>
    <x v="0"/>
    <n v="34258"/>
    <n v="-11079"/>
    <x v="0"/>
    <s v="No"/>
    <s v="Pickup"/>
    <s v="Not Found"/>
    <s v="Standard"/>
    <x v="52"/>
    <n v="17350666"/>
  </r>
  <r>
    <s v="O02645"/>
    <s v="2025-06-14"/>
    <s v="C175"/>
    <s v="P056"/>
    <x v="16"/>
    <x v="0"/>
    <n v="4"/>
    <n v="0.1"/>
    <n v="136900.79999999999"/>
    <x v="50"/>
    <s v="Consumer"/>
    <x v="0"/>
    <n v="48953"/>
    <n v="-58911.200000000012"/>
    <x v="9"/>
    <s v="No"/>
    <s v="Pickup"/>
    <s v="Not Found"/>
    <s v="Standard"/>
    <x v="6"/>
    <n v="19562258"/>
  </r>
  <r>
    <s v="O02646"/>
    <s v="2025-10-18"/>
    <s v="C143"/>
    <s v="P099"/>
    <x v="2"/>
    <x v="4"/>
    <n v="5"/>
    <n v="0.05"/>
    <n v="298471"/>
    <x v="7"/>
    <s v="SME"/>
    <x v="0"/>
    <n v="11009"/>
    <n v="243426"/>
    <x v="11"/>
    <s v="No"/>
    <s v="Express"/>
    <s v="Not Found"/>
    <s v="Standard"/>
    <x v="90"/>
    <n v="7094914"/>
  </r>
  <r>
    <s v="O02647"/>
    <s v="2025-04-07"/>
    <s v="C053"/>
    <s v="P094"/>
    <x v="3"/>
    <x v="1"/>
    <n v="2"/>
    <n v="0.1"/>
    <n v="120884.4"/>
    <x v="15"/>
    <s v="Consumer"/>
    <x v="1"/>
    <n v="55008"/>
    <n v="10868.399999999994"/>
    <x v="1"/>
    <s v="No"/>
    <s v="Pickup"/>
    <s v="Not Found"/>
    <s v="Standard"/>
    <x v="1"/>
    <n v="19619177"/>
  </r>
  <r>
    <s v="O02648"/>
    <s v="2025-08-10"/>
    <s v="C271"/>
    <s v="P055"/>
    <x v="11"/>
    <x v="0"/>
    <n v="8"/>
    <n v="0.2"/>
    <n v="391635.20000000001"/>
    <x v="93"/>
    <s v="Consumer"/>
    <x v="0"/>
    <n v="62257"/>
    <n v="-106420.79999999999"/>
    <x v="3"/>
    <s v="No"/>
    <s v="Standard"/>
    <s v="Not Found"/>
    <s v="Standard"/>
    <x v="31"/>
    <n v="18500989"/>
  </r>
  <r>
    <s v="O02649"/>
    <s v="2025-12-20"/>
    <s v="C176"/>
    <s v="P050"/>
    <x v="6"/>
    <x v="4"/>
    <n v="2"/>
    <n v="0.15"/>
    <n v="162438.39999999999"/>
    <x v="264"/>
    <s v="Corporate"/>
    <x v="0"/>
    <n v="22542"/>
    <n v="117354.4"/>
    <x v="4"/>
    <s v="No"/>
    <s v="Standard"/>
    <s v="Not Found"/>
    <s v="Standard"/>
    <x v="39"/>
    <n v="17350666"/>
  </r>
  <r>
    <s v="O02650"/>
    <s v="2025-05-02"/>
    <s v="C207"/>
    <s v="P026"/>
    <x v="3"/>
    <x v="0"/>
    <n v="5"/>
    <n v="0.15"/>
    <n v="382925"/>
    <x v="142"/>
    <s v="SME"/>
    <x v="2"/>
    <n v="7159"/>
    <n v="347130"/>
    <x v="0"/>
    <s v="No"/>
    <s v="Express"/>
    <s v="Not Found"/>
    <s v="Standard"/>
    <x v="11"/>
    <n v="19619177"/>
  </r>
  <r>
    <s v="O02651"/>
    <s v="2025-01-31"/>
    <s v="C216"/>
    <s v="P052"/>
    <x v="8"/>
    <x v="1"/>
    <n v="5"/>
    <n v="0"/>
    <n v="163305"/>
    <x v="37"/>
    <s v="Consumer"/>
    <x v="2"/>
    <n v="15200"/>
    <n v="87305"/>
    <x v="6"/>
    <s v="No"/>
    <s v="Pickup"/>
    <s v="Not Found"/>
    <s v="Standard"/>
    <x v="41"/>
    <n v="19473459"/>
  </r>
  <r>
    <s v="O02652"/>
    <s v="2025-01-30"/>
    <s v="C268"/>
    <s v="P018"/>
    <x v="15"/>
    <x v="0"/>
    <n v="6"/>
    <n v="0.05"/>
    <n v="91587.6"/>
    <x v="38"/>
    <s v="Consumer"/>
    <x v="0"/>
    <n v="74501"/>
    <n v="-355418.4"/>
    <x v="6"/>
    <s v="No"/>
    <s v="Express"/>
    <s v="Not Found"/>
    <s v="Standard"/>
    <x v="96"/>
    <n v="15141830"/>
  </r>
  <r>
    <s v="O02653"/>
    <s v="2025-07-09"/>
    <s v="C163"/>
    <s v="P013"/>
    <x v="4"/>
    <x v="0"/>
    <n v="5"/>
    <n v="0.1"/>
    <n v="188253"/>
    <x v="3"/>
    <s v="Corporate"/>
    <x v="0"/>
    <n v="27039"/>
    <n v="53058"/>
    <x v="10"/>
    <s v="No"/>
    <s v="Standard"/>
    <s v="Not Found"/>
    <s v="Standard"/>
    <x v="54"/>
    <n v="6291486"/>
  </r>
  <r>
    <s v="O02654"/>
    <s v="2025-11-30"/>
    <s v="C239"/>
    <s v="P065"/>
    <x v="6"/>
    <x v="2"/>
    <n v="6"/>
    <n v="0.1"/>
    <n v="803530.8"/>
    <x v="119"/>
    <s v="Corporate"/>
    <x v="3"/>
    <n v="61777"/>
    <n v="432868.80000000005"/>
    <x v="8"/>
    <s v="No"/>
    <s v="Express"/>
    <s v="Not Found"/>
    <s v="Standard"/>
    <x v="65"/>
    <n v="17350666"/>
  </r>
  <r>
    <s v="O02655"/>
    <s v="2025-03-04"/>
    <s v="C289"/>
    <s v="P019"/>
    <x v="0"/>
    <x v="0"/>
    <n v="3"/>
    <n v="0.15"/>
    <n v="314968.34999999998"/>
    <x v="76"/>
    <s v="SME"/>
    <x v="0"/>
    <n v="72369"/>
    <n v="97861.349999999977"/>
    <x v="7"/>
    <s v="No"/>
    <s v="Standard"/>
    <s v="Not Found"/>
    <s v="Standard"/>
    <x v="0"/>
    <n v="11852878"/>
  </r>
  <r>
    <s v="O02656"/>
    <s v="2025-03-03"/>
    <s v="C066"/>
    <s v="P048"/>
    <x v="19"/>
    <x v="4"/>
    <n v="1"/>
    <n v="0"/>
    <n v="34725"/>
    <x v="122"/>
    <s v="Consumer"/>
    <x v="1"/>
    <n v="23271"/>
    <n v="11454"/>
    <x v="7"/>
    <s v="No"/>
    <s v="Standard"/>
    <s v="Not Found"/>
    <s v="Standard"/>
    <x v="29"/>
    <n v="19336654"/>
  </r>
  <r>
    <s v="O02657"/>
    <s v="2025-12-24"/>
    <s v="C100"/>
    <s v="P012"/>
    <x v="8"/>
    <x v="0"/>
    <n v="7"/>
    <n v="0.1"/>
    <n v="162489.60000000001"/>
    <x v="251"/>
    <s v="Corporate"/>
    <x v="2"/>
    <n v="48408"/>
    <n v="-176366.4"/>
    <x v="4"/>
    <s v="No"/>
    <s v="Pickup"/>
    <s v="Not Found"/>
    <s v="Standard"/>
    <x v="78"/>
    <n v="19473459"/>
  </r>
  <r>
    <s v="O02658"/>
    <s v="2025-12-13"/>
    <s v="C283"/>
    <s v="P073"/>
    <x v="17"/>
    <x v="3"/>
    <n v="10"/>
    <n v="0.2"/>
    <n v="751032"/>
    <x v="6"/>
    <s v="Corporate"/>
    <x v="0"/>
    <n v="48520"/>
    <n v="265832"/>
    <x v="4"/>
    <s v="No"/>
    <s v="Express"/>
    <s v="Not Found"/>
    <s v="Standard"/>
    <x v="99"/>
    <n v="10652665"/>
  </r>
  <r>
    <s v="O02659"/>
    <s v="2025-10-19"/>
    <s v="C165"/>
    <s v="P014"/>
    <x v="3"/>
    <x v="3"/>
    <n v="6"/>
    <n v="0"/>
    <n v="134106"/>
    <x v="36"/>
    <s v="Consumer"/>
    <x v="2"/>
    <n v="51783"/>
    <n v="-176592"/>
    <x v="11"/>
    <s v="No"/>
    <s v="Pickup"/>
    <s v="Not Found"/>
    <s v="Standard"/>
    <x v="80"/>
    <n v="19619177"/>
  </r>
  <r>
    <s v="O02660"/>
    <s v="2025-12-12"/>
    <s v="C243"/>
    <s v="P042"/>
    <x v="14"/>
    <x v="1"/>
    <n v="3"/>
    <n v="0.2"/>
    <n v="325075.20000000001"/>
    <x v="95"/>
    <s v="Corporate"/>
    <x v="3"/>
    <n v="12456"/>
    <n v="287707.2"/>
    <x v="4"/>
    <s v="No"/>
    <s v="Standard"/>
    <s v="Not Found"/>
    <s v="Standard"/>
    <x v="62"/>
    <n v="16839910"/>
  </r>
  <r>
    <s v="O02661"/>
    <s v="2025-04-13"/>
    <s v="C127"/>
    <s v="P047"/>
    <x v="5"/>
    <x v="2"/>
    <n v="6"/>
    <n v="0.15"/>
    <n v="628228.19999999995"/>
    <x v="84"/>
    <s v="SME"/>
    <x v="2"/>
    <n v="23348"/>
    <n v="488140.19999999995"/>
    <x v="1"/>
    <s v="No"/>
    <s v="Express"/>
    <s v="Not Found"/>
    <s v="Standard"/>
    <x v="8"/>
    <n v="11319839"/>
  </r>
  <r>
    <s v="O02662"/>
    <s v="2025-07-11"/>
    <s v="C088"/>
    <s v="P055"/>
    <x v="11"/>
    <x v="3"/>
    <n v="9"/>
    <n v="0.15"/>
    <n v="273135.59999999998"/>
    <x v="160"/>
    <s v="SME"/>
    <x v="0"/>
    <n v="62257"/>
    <n v="-287177.40000000002"/>
    <x v="10"/>
    <s v="No"/>
    <s v="Pickup"/>
    <s v="Not Found"/>
    <s v="Standard"/>
    <x v="31"/>
    <n v="18500989"/>
  </r>
  <r>
    <s v="O02663"/>
    <s v="2025-06-05"/>
    <s v="C146"/>
    <s v="P016"/>
    <x v="13"/>
    <x v="1"/>
    <n v="1"/>
    <n v="0.15"/>
    <n v="71734.05"/>
    <x v="47"/>
    <s v="Consumer"/>
    <x v="0"/>
    <n v="29153"/>
    <n v="42581.05"/>
    <x v="9"/>
    <s v="No"/>
    <s v="Standard"/>
    <s v="Not Found"/>
    <s v="Standard"/>
    <x v="79"/>
    <n v="5886694"/>
  </r>
  <r>
    <s v="O02664"/>
    <s v="2025-11-21"/>
    <s v="C193"/>
    <s v="P053"/>
    <x v="11"/>
    <x v="3"/>
    <n v="2"/>
    <n v="0.1"/>
    <n v="194310"/>
    <x v="202"/>
    <s v="Corporate"/>
    <x v="3"/>
    <n v="44507"/>
    <n v="105296"/>
    <x v="8"/>
    <s v="No"/>
    <s v="Pickup"/>
    <s v="Not Found"/>
    <s v="Standard"/>
    <x v="95"/>
    <n v="18500989"/>
  </r>
  <r>
    <s v="O02665"/>
    <s v="2025-06-19"/>
    <s v="C037"/>
    <s v="P084"/>
    <x v="18"/>
    <x v="2"/>
    <n v="3"/>
    <n v="0.15"/>
    <n v="236767.5"/>
    <x v="17"/>
    <s v="Consumer"/>
    <x v="3"/>
    <n v="46035"/>
    <n v="98662.5"/>
    <x v="9"/>
    <s v="No"/>
    <s v="Express"/>
    <s v="Not Found"/>
    <s v="Standard"/>
    <x v="35"/>
    <n v="16246424"/>
  </r>
  <r>
    <s v="O02666"/>
    <s v="2025-12-03"/>
    <s v="C154"/>
    <s v="P093"/>
    <x v="3"/>
    <x v="3"/>
    <n v="1"/>
    <n v="0.1"/>
    <n v="14090.4"/>
    <x v="58"/>
    <s v="Consumer"/>
    <x v="3"/>
    <n v="27558"/>
    <n v="-13467.6"/>
    <x v="4"/>
    <s v="Yes"/>
    <s v="Express"/>
    <s v="Not Found"/>
    <s v="Standard"/>
    <x v="40"/>
    <n v="19619177"/>
  </r>
  <r>
    <s v="O02667"/>
    <s v="2025-03-27"/>
    <s v="C065"/>
    <s v="P001"/>
    <x v="14"/>
    <x v="3"/>
    <n v="5"/>
    <n v="0"/>
    <n v="201535"/>
    <x v="130"/>
    <s v="Corporate"/>
    <x v="2"/>
    <n v="77766"/>
    <n v="-187295"/>
    <x v="7"/>
    <s v="No"/>
    <s v="Pickup"/>
    <s v="Not Found"/>
    <s v="Standard"/>
    <x v="87"/>
    <n v="16839910"/>
  </r>
  <r>
    <s v="O02668"/>
    <s v="2025-01-16"/>
    <s v="C089"/>
    <s v="P087"/>
    <x v="8"/>
    <x v="2"/>
    <n v="9"/>
    <n v="0.15"/>
    <n v="587826"/>
    <x v="244"/>
    <s v="Consumer"/>
    <x v="1"/>
    <n v="26222"/>
    <n v="351828"/>
    <x v="6"/>
    <s v="No"/>
    <s v="Pickup"/>
    <s v="Not Found"/>
    <s v="Standard"/>
    <x v="82"/>
    <n v="19473459"/>
  </r>
  <r>
    <s v="O02669"/>
    <s v="2025-05-08"/>
    <s v="C170"/>
    <s v="P050"/>
    <x v="13"/>
    <x v="4"/>
    <n v="2"/>
    <n v="0.1"/>
    <n v="44272.800000000003"/>
    <x v="83"/>
    <s v="SME"/>
    <x v="0"/>
    <n v="22542"/>
    <n v="-811.19999999999709"/>
    <x v="0"/>
    <s v="No"/>
    <s v="Pickup"/>
    <s v="Not Found"/>
    <s v="Standard"/>
    <x v="39"/>
    <n v="5886694"/>
  </r>
  <r>
    <s v="O02670"/>
    <s v="2025-02-06"/>
    <s v="C129"/>
    <s v="P085"/>
    <x v="8"/>
    <x v="2"/>
    <n v="10"/>
    <n v="0.15"/>
    <n v="226984"/>
    <x v="97"/>
    <s v="Corporate"/>
    <x v="3"/>
    <n v="7566"/>
    <n v="151324"/>
    <x v="5"/>
    <s v="No"/>
    <s v="Pickup"/>
    <s v="Not Found"/>
    <s v="Standard"/>
    <x v="71"/>
    <n v="19473459"/>
  </r>
  <r>
    <s v="O02671"/>
    <s v="2025-11-23"/>
    <s v="C182"/>
    <s v="P049"/>
    <x v="8"/>
    <x v="3"/>
    <n v="9"/>
    <n v="0.1"/>
    <n v="115619.4"/>
    <x v="66"/>
    <s v="Consumer"/>
    <x v="2"/>
    <n v="75749"/>
    <n v="-566121.6"/>
    <x v="8"/>
    <s v="No"/>
    <s v="Standard"/>
    <s v="Not Found"/>
    <s v="Standard"/>
    <x v="74"/>
    <n v="19473459"/>
  </r>
  <r>
    <s v="O02672"/>
    <s v="2025-01-05"/>
    <s v="C146"/>
    <s v="P053"/>
    <x v="12"/>
    <x v="1"/>
    <n v="2"/>
    <n v="0.1"/>
    <n v="85768.2"/>
    <x v="47"/>
    <s v="Consumer"/>
    <x v="3"/>
    <n v="44507"/>
    <n v="-3245.8000000000029"/>
    <x v="6"/>
    <s v="No"/>
    <s v="Standard"/>
    <s v="Not Found"/>
    <s v="Standard"/>
    <x v="95"/>
    <n v="8698154"/>
  </r>
  <r>
    <s v="O02673"/>
    <s v="2025-05-01"/>
    <s v="C267"/>
    <s v="P024"/>
    <x v="1"/>
    <x v="3"/>
    <n v="10"/>
    <n v="0.1"/>
    <n v="1185570"/>
    <x v="284"/>
    <s v="Corporate"/>
    <x v="3"/>
    <n v="20831"/>
    <n v="977260"/>
    <x v="0"/>
    <s v="No"/>
    <s v="Standard"/>
    <s v="Not Found"/>
    <s v="High Value"/>
    <x v="16"/>
    <n v="11347243"/>
  </r>
  <r>
    <s v="O02674"/>
    <s v="2025-03-21"/>
    <s v="C232"/>
    <s v="P035"/>
    <x v="19"/>
    <x v="2"/>
    <n v="7"/>
    <n v="0.15"/>
    <n v="85299.199999999997"/>
    <x v="136"/>
    <s v="Corporate"/>
    <x v="0"/>
    <n v="31758"/>
    <n v="-137006.79999999999"/>
    <x v="7"/>
    <s v="No"/>
    <s v="Express"/>
    <s v="Not Found"/>
    <s v="Standard"/>
    <x v="47"/>
    <n v="19336654"/>
  </r>
  <r>
    <s v="O02675"/>
    <s v="2025-04-24"/>
    <s v="C135"/>
    <s v="P087"/>
    <x v="6"/>
    <x v="2"/>
    <n v="4"/>
    <n v="0.15"/>
    <n v="341142.4"/>
    <x v="267"/>
    <s v="Corporate"/>
    <x v="1"/>
    <n v="26222"/>
    <n v="236254.40000000002"/>
    <x v="1"/>
    <s v="No"/>
    <s v="Pickup"/>
    <s v="Not Found"/>
    <s v="Standard"/>
    <x v="82"/>
    <n v="17350666"/>
  </r>
  <r>
    <s v="O02676"/>
    <s v="2025-09-10"/>
    <s v="C255"/>
    <s v="P022"/>
    <x v="10"/>
    <x v="0"/>
    <n v="4"/>
    <n v="0.1"/>
    <n v="392644.8"/>
    <x v="281"/>
    <s v="Consumer"/>
    <x v="3"/>
    <n v="76942"/>
    <n v="84876.799999999988"/>
    <x v="2"/>
    <s v="No"/>
    <s v="Express"/>
    <s v="Not Found"/>
    <s v="Standard"/>
    <x v="13"/>
    <n v="8592536"/>
  </r>
  <r>
    <s v="O02677"/>
    <s v="2025-11-14"/>
    <s v="C172"/>
    <s v="P038"/>
    <x v="0"/>
    <x v="0"/>
    <n v="1"/>
    <n v="0"/>
    <n v="7900"/>
    <x v="46"/>
    <s v="SME"/>
    <x v="2"/>
    <n v="54711"/>
    <n v="-46811"/>
    <x v="8"/>
    <s v="No"/>
    <s v="Express"/>
    <s v="Not Found"/>
    <s v="Standard"/>
    <x v="94"/>
    <n v="11852878"/>
  </r>
  <r>
    <s v="O02678"/>
    <s v="2025-10-09"/>
    <s v="C162"/>
    <s v="P040"/>
    <x v="15"/>
    <x v="1"/>
    <n v="5"/>
    <n v="0.05"/>
    <n v="302399.25"/>
    <x v="172"/>
    <s v="Consumer"/>
    <x v="1"/>
    <n v="63366"/>
    <n v="-14430.75"/>
    <x v="11"/>
    <s v="Yes"/>
    <s v="Pickup"/>
    <s v="Not Found"/>
    <s v="Standard"/>
    <x v="28"/>
    <n v="15141830"/>
  </r>
  <r>
    <s v="O02679"/>
    <s v="2025-12-19"/>
    <s v="C144"/>
    <s v="P063"/>
    <x v="19"/>
    <x v="3"/>
    <n v="10"/>
    <n v="0"/>
    <n v="1453140"/>
    <x v="274"/>
    <s v="Corporate"/>
    <x v="0"/>
    <n v="37464"/>
    <n v="1078500"/>
    <x v="4"/>
    <s v="Yes"/>
    <s v="Standard"/>
    <s v="Not Found"/>
    <s v="High Value"/>
    <x v="66"/>
    <n v="19336654"/>
  </r>
  <r>
    <s v="O02680"/>
    <s v="2025-02-15"/>
    <s v="C038"/>
    <s v="P084"/>
    <x v="7"/>
    <x v="4"/>
    <n v="8"/>
    <n v="0.15"/>
    <n v="1012934.8"/>
    <x v="106"/>
    <s v="Corporate"/>
    <x v="3"/>
    <n v="46035"/>
    <n v="644654.80000000005"/>
    <x v="5"/>
    <s v="No"/>
    <s v="Pickup"/>
    <s v="Not Found"/>
    <s v="High Value"/>
    <x v="35"/>
    <n v="14265630"/>
  </r>
  <r>
    <s v="O02681"/>
    <s v="2025-06-17"/>
    <s v="C297"/>
    <s v="P091"/>
    <x v="5"/>
    <x v="2"/>
    <n v="10"/>
    <n v="0.05"/>
    <n v="1089545.5"/>
    <x v="112"/>
    <s v="Corporate"/>
    <x v="3"/>
    <n v="13311"/>
    <n v="956435.5"/>
    <x v="9"/>
    <s v="No"/>
    <s v="Pickup"/>
    <s v="Not Found"/>
    <s v="High Value"/>
    <x v="10"/>
    <n v="11319839"/>
  </r>
  <r>
    <s v="O02682"/>
    <s v="2025-06-14"/>
    <s v="C011"/>
    <s v="P066"/>
    <x v="2"/>
    <x v="1"/>
    <n v="4"/>
    <n v="0.15"/>
    <n v="391142.8"/>
    <x v="85"/>
    <s v="SME"/>
    <x v="0"/>
    <n v="51071"/>
    <n v="186858.8"/>
    <x v="9"/>
    <s v="Yes"/>
    <s v="Express"/>
    <s v="Not Found"/>
    <s v="Standard"/>
    <x v="97"/>
    <n v="7094914"/>
  </r>
  <r>
    <s v="O02683"/>
    <s v="2025-09-24"/>
    <s v="C090"/>
    <s v="P001"/>
    <x v="9"/>
    <x v="2"/>
    <n v="4"/>
    <n v="0.2"/>
    <n v="162211.20000000001"/>
    <x v="236"/>
    <s v="Corporate"/>
    <x v="2"/>
    <n v="77766"/>
    <n v="-148852.79999999999"/>
    <x v="2"/>
    <s v="No"/>
    <s v="Express"/>
    <s v="Not Found"/>
    <s v="Standard"/>
    <x v="87"/>
    <n v="7254801"/>
  </r>
  <r>
    <s v="O02684"/>
    <s v="2025-02-01"/>
    <s v="C272"/>
    <s v="P014"/>
    <x v="14"/>
    <x v="4"/>
    <n v="6"/>
    <n v="0.2"/>
    <n v="389697.6"/>
    <x v="211"/>
    <s v="Consumer"/>
    <x v="2"/>
    <n v="51783"/>
    <n v="78999.599999999977"/>
    <x v="5"/>
    <s v="No"/>
    <s v="Express"/>
    <s v="Not Found"/>
    <s v="Standard"/>
    <x v="80"/>
    <n v="16839910"/>
  </r>
  <r>
    <s v="O02685"/>
    <s v="2025-05-12"/>
    <s v="C185"/>
    <s v="P090"/>
    <x v="8"/>
    <x v="2"/>
    <n v="1"/>
    <n v="0.2"/>
    <n v="78057.600000000006"/>
    <x v="233"/>
    <s v="Consumer"/>
    <x v="1"/>
    <n v="24518"/>
    <n v="53539.600000000006"/>
    <x v="0"/>
    <s v="No"/>
    <s v="Express"/>
    <s v="Not Found"/>
    <s v="Standard"/>
    <x v="4"/>
    <n v="19473459"/>
  </r>
  <r>
    <s v="O02686"/>
    <s v="2025-08-19"/>
    <s v="C236"/>
    <s v="P077"/>
    <x v="12"/>
    <x v="1"/>
    <n v="2"/>
    <n v="0.05"/>
    <n v="185609.1"/>
    <x v="231"/>
    <s v="Corporate"/>
    <x v="3"/>
    <n v="9813"/>
    <n v="165983.1"/>
    <x v="3"/>
    <s v="No"/>
    <s v="Pickup"/>
    <s v="Not Found"/>
    <s v="Standard"/>
    <x v="98"/>
    <n v="8698154"/>
  </r>
  <r>
    <s v="O02687"/>
    <s v="2025-03-07"/>
    <s v="C290"/>
    <s v="P078"/>
    <x v="8"/>
    <x v="3"/>
    <n v="9"/>
    <n v="0.2"/>
    <n v="245181.6"/>
    <x v="149"/>
    <s v="Consumer"/>
    <x v="0"/>
    <n v="53072"/>
    <n v="-232466.4"/>
    <x v="7"/>
    <s v="No"/>
    <s v="Express"/>
    <s v="Not Found"/>
    <s v="Standard"/>
    <x v="69"/>
    <n v="19473459"/>
  </r>
  <r>
    <s v="O02688"/>
    <s v="2025-06-16"/>
    <s v="C085"/>
    <s v="P009"/>
    <x v="4"/>
    <x v="1"/>
    <n v="7"/>
    <n v="0.1"/>
    <n v="167189.4"/>
    <x v="213"/>
    <s v="Consumer"/>
    <x v="1"/>
    <n v="8587"/>
    <n v="107080.4"/>
    <x v="9"/>
    <s v="No"/>
    <s v="Express"/>
    <s v="Not Found"/>
    <s v="Standard"/>
    <x v="33"/>
    <n v="6291486"/>
  </r>
  <r>
    <s v="O02689"/>
    <s v="2025-08-15"/>
    <s v="C007"/>
    <s v="P079"/>
    <x v="16"/>
    <x v="4"/>
    <n v="5"/>
    <n v="0.1"/>
    <n v="313861.5"/>
    <x v="228"/>
    <s v="SME"/>
    <x v="1"/>
    <n v="58560"/>
    <n v="21061.5"/>
    <x v="3"/>
    <s v="No"/>
    <s v="Standard"/>
    <s v="Not Found"/>
    <s v="Standard"/>
    <x v="48"/>
    <n v="19562258"/>
  </r>
  <r>
    <s v="O02690"/>
    <s v="2025-08-08"/>
    <s v="C122"/>
    <s v="P013"/>
    <x v="2"/>
    <x v="3"/>
    <n v="1"/>
    <n v="0.05"/>
    <n v="123774.55"/>
    <x v="29"/>
    <s v="Consumer"/>
    <x v="0"/>
    <n v="27039"/>
    <n v="96735.55"/>
    <x v="3"/>
    <s v="No"/>
    <s v="Standard"/>
    <s v="Not Found"/>
    <s v="Standard"/>
    <x v="54"/>
    <n v="7094914"/>
  </r>
  <r>
    <s v="O02691"/>
    <s v="2025-11-07"/>
    <s v="C300"/>
    <s v="P050"/>
    <x v="2"/>
    <x v="3"/>
    <n v="6"/>
    <n v="0.2"/>
    <n v="204216"/>
    <x v="126"/>
    <s v="SME"/>
    <x v="0"/>
    <n v="22542"/>
    <n v="68964"/>
    <x v="8"/>
    <s v="No"/>
    <s v="Express"/>
    <s v="Not Found"/>
    <s v="Standard"/>
    <x v="39"/>
    <n v="7094914"/>
  </r>
  <r>
    <s v="O02692"/>
    <s v="2025-07-20"/>
    <s v="C026"/>
    <s v="P051"/>
    <x v="1"/>
    <x v="1"/>
    <n v="1"/>
    <n v="0.15"/>
    <n v="36036.6"/>
    <x v="86"/>
    <s v="SME"/>
    <x v="2"/>
    <n v="71372"/>
    <n v="-35335.4"/>
    <x v="10"/>
    <s v="No"/>
    <s v="Pickup"/>
    <s v="Not Found"/>
    <s v="Standard"/>
    <x v="7"/>
    <n v="11347243"/>
  </r>
  <r>
    <s v="O02693"/>
    <s v="2025-01-22"/>
    <s v="C086"/>
    <s v="P040"/>
    <x v="6"/>
    <x v="3"/>
    <n v="8"/>
    <n v="0.05"/>
    <n v="1043495.2"/>
    <x v="44"/>
    <s v="SME"/>
    <x v="1"/>
    <n v="63366"/>
    <n v="536567.19999999995"/>
    <x v="6"/>
    <s v="No"/>
    <s v="Standard"/>
    <s v="Not Found"/>
    <s v="High Value"/>
    <x v="28"/>
    <n v="17350666"/>
  </r>
  <r>
    <s v="O02694"/>
    <s v="2025-11-11"/>
    <s v="C102"/>
    <s v="P004"/>
    <x v="10"/>
    <x v="0"/>
    <n v="1"/>
    <n v="0"/>
    <n v="111578"/>
    <x v="49"/>
    <s v="Consumer"/>
    <x v="3"/>
    <n v="63926"/>
    <n v="47652"/>
    <x v="8"/>
    <s v="No"/>
    <s v="Standard"/>
    <s v="Not Found"/>
    <s v="Standard"/>
    <x v="5"/>
    <n v="8592536"/>
  </r>
  <r>
    <s v="O02695"/>
    <s v="2025-12-11"/>
    <s v="C140"/>
    <s v="P092"/>
    <x v="18"/>
    <x v="4"/>
    <n v="7"/>
    <n v="0.15"/>
    <n v="261657.2"/>
    <x v="70"/>
    <s v="Consumer"/>
    <x v="2"/>
    <n v="4229"/>
    <n v="232054.2"/>
    <x v="4"/>
    <s v="No"/>
    <s v="Standard"/>
    <s v="Not Found"/>
    <s v="Standard"/>
    <x v="23"/>
    <n v="16246424"/>
  </r>
  <r>
    <s v="O02696"/>
    <s v="2025-10-20"/>
    <s v="C074"/>
    <s v="P016"/>
    <x v="1"/>
    <x v="3"/>
    <n v="7"/>
    <n v="0.2"/>
    <n v="749078.4"/>
    <x v="179"/>
    <s v="Corporate"/>
    <x v="0"/>
    <n v="29153"/>
    <n v="545007.4"/>
    <x v="11"/>
    <s v="No"/>
    <s v="Pickup"/>
    <s v="Not Found"/>
    <s v="Standard"/>
    <x v="79"/>
    <n v="11347243"/>
  </r>
  <r>
    <s v="O02697"/>
    <s v="2025-02-12"/>
    <s v="C050"/>
    <s v="P022"/>
    <x v="8"/>
    <x v="3"/>
    <n v="2"/>
    <n v="0.15"/>
    <n v="83770.899999999994"/>
    <x v="293"/>
    <s v="SME"/>
    <x v="3"/>
    <n v="76942"/>
    <n v="-70113.100000000006"/>
    <x v="5"/>
    <s v="No"/>
    <s v="Standard"/>
    <s v="Not Found"/>
    <s v="Standard"/>
    <x v="13"/>
    <n v="19473459"/>
  </r>
  <r>
    <s v="O02698"/>
    <s v="2025-12-04"/>
    <s v="C170"/>
    <s v="P087"/>
    <x v="1"/>
    <x v="1"/>
    <n v="9"/>
    <n v="0.2"/>
    <n v="653868"/>
    <x v="83"/>
    <s v="SME"/>
    <x v="1"/>
    <n v="26222"/>
    <n v="417870"/>
    <x v="4"/>
    <s v="No"/>
    <s v="Pickup"/>
    <s v="Not Found"/>
    <s v="Standard"/>
    <x v="82"/>
    <n v="11347243"/>
  </r>
  <r>
    <s v="O02699"/>
    <s v="2025-05-18"/>
    <s v="C262"/>
    <s v="P046"/>
    <x v="18"/>
    <x v="2"/>
    <n v="1"/>
    <n v="0"/>
    <n v="17351"/>
    <x v="120"/>
    <s v="Corporate"/>
    <x v="3"/>
    <n v="24464"/>
    <n v="-7113"/>
    <x v="0"/>
    <s v="No"/>
    <s v="Pickup"/>
    <s v="Not Found"/>
    <s v="Standard"/>
    <x v="93"/>
    <n v="16246424"/>
  </r>
  <r>
    <s v="O02700"/>
    <s v="2025-04-14"/>
    <s v="C235"/>
    <s v="P010"/>
    <x v="15"/>
    <x v="3"/>
    <n v="7"/>
    <n v="0.2"/>
    <n v="802026.4"/>
    <x v="190"/>
    <s v="Consumer"/>
    <x v="1"/>
    <n v="13676"/>
    <n v="706294.4"/>
    <x v="1"/>
    <s v="No"/>
    <s v="Standard"/>
    <s v="Not Found"/>
    <s v="Standard"/>
    <x v="88"/>
    <n v="15141830"/>
  </r>
  <r>
    <s v="O02701"/>
    <s v="2025-12-16"/>
    <s v="C107"/>
    <s v="P099"/>
    <x v="19"/>
    <x v="2"/>
    <n v="9"/>
    <n v="0.2"/>
    <n v="152107.20000000001"/>
    <x v="88"/>
    <s v="SME"/>
    <x v="0"/>
    <n v="11009"/>
    <n v="53026.200000000012"/>
    <x v="4"/>
    <s v="No"/>
    <s v="Standard"/>
    <s v="Not Found"/>
    <s v="Standard"/>
    <x v="90"/>
    <n v="19336654"/>
  </r>
  <r>
    <s v="O02702"/>
    <s v="2025-08-09"/>
    <s v="C007"/>
    <s v="P065"/>
    <x v="13"/>
    <x v="3"/>
    <n v="6"/>
    <n v="0.15"/>
    <n v="670731.6"/>
    <x v="228"/>
    <s v="SME"/>
    <x v="3"/>
    <n v="61777"/>
    <n v="300069.59999999998"/>
    <x v="3"/>
    <s v="No"/>
    <s v="Standard"/>
    <s v="Not Found"/>
    <s v="Standard"/>
    <x v="65"/>
    <n v="5886694"/>
  </r>
  <r>
    <s v="O02703"/>
    <s v="2025-02-22"/>
    <s v="C203"/>
    <s v="P083"/>
    <x v="11"/>
    <x v="0"/>
    <n v="9"/>
    <n v="0.15"/>
    <n v="128466.45"/>
    <x v="100"/>
    <s v="Consumer"/>
    <x v="3"/>
    <n v="73889"/>
    <n v="-536534.55000000005"/>
    <x v="5"/>
    <s v="No"/>
    <s v="Standard"/>
    <s v="Not Found"/>
    <s v="Standard"/>
    <x v="58"/>
    <n v="18500989"/>
  </r>
  <r>
    <s v="O02704"/>
    <s v="2025-03-24"/>
    <s v="C118"/>
    <s v="P047"/>
    <x v="6"/>
    <x v="0"/>
    <n v="8"/>
    <n v="0.1"/>
    <n v="631281.6"/>
    <x v="81"/>
    <s v="Corporate"/>
    <x v="2"/>
    <n v="23348"/>
    <n v="444497.6"/>
    <x v="7"/>
    <s v="No"/>
    <s v="Standard"/>
    <s v="Not Found"/>
    <s v="Standard"/>
    <x v="8"/>
    <n v="17350666"/>
  </r>
  <r>
    <s v="O02705"/>
    <s v="2025-02-19"/>
    <s v="C029"/>
    <s v="P040"/>
    <x v="1"/>
    <x v="0"/>
    <n v="6"/>
    <n v="0.1"/>
    <n v="322590.59999999998"/>
    <x v="96"/>
    <s v="Consumer"/>
    <x v="1"/>
    <n v="63366"/>
    <n v="-57605.400000000023"/>
    <x v="5"/>
    <s v="No"/>
    <s v="Standard"/>
    <s v="Not Found"/>
    <s v="Standard"/>
    <x v="28"/>
    <n v="11347243"/>
  </r>
  <r>
    <s v="O02706"/>
    <s v="2025-06-23"/>
    <s v="C036"/>
    <s v="P023"/>
    <x v="5"/>
    <x v="2"/>
    <n v="3"/>
    <n v="0"/>
    <n v="59631"/>
    <x v="260"/>
    <s v="SME"/>
    <x v="0"/>
    <n v="10664"/>
    <n v="27639"/>
    <x v="9"/>
    <s v="No"/>
    <s v="Standard"/>
    <s v="Not Found"/>
    <s v="Standard"/>
    <x v="18"/>
    <n v="11319839"/>
  </r>
  <r>
    <s v="O02707"/>
    <s v="2025-09-30"/>
    <s v="C257"/>
    <s v="P025"/>
    <x v="3"/>
    <x v="1"/>
    <n v="2"/>
    <n v="0.2"/>
    <n v="112728"/>
    <x v="125"/>
    <s v="Consumer"/>
    <x v="2"/>
    <n v="41409"/>
    <n v="29910"/>
    <x v="2"/>
    <s v="No"/>
    <s v="Express"/>
    <s v="Not Found"/>
    <s v="Standard"/>
    <x v="61"/>
    <n v="19619177"/>
  </r>
  <r>
    <s v="O02708"/>
    <s v="2025-08-19"/>
    <s v="C145"/>
    <s v="P034"/>
    <x v="4"/>
    <x v="3"/>
    <n v="10"/>
    <n v="0.05"/>
    <n v="480595.5"/>
    <x v="109"/>
    <s v="SME"/>
    <x v="0"/>
    <n v="18655"/>
    <n v="294045.5"/>
    <x v="3"/>
    <s v="Yes"/>
    <s v="Pickup"/>
    <s v="Not Found"/>
    <s v="Standard"/>
    <x v="3"/>
    <n v="6291486"/>
  </r>
  <r>
    <s v="O02709"/>
    <s v="2025-11-15"/>
    <s v="C186"/>
    <s v="P062"/>
    <x v="8"/>
    <x v="4"/>
    <n v="6"/>
    <n v="0.15"/>
    <n v="648918.9"/>
    <x v="225"/>
    <s v="Consumer"/>
    <x v="3"/>
    <n v="28606"/>
    <n v="477282.9"/>
    <x v="8"/>
    <s v="No"/>
    <s v="Pickup"/>
    <s v="Not Found"/>
    <s v="Standard"/>
    <x v="50"/>
    <n v="19473459"/>
  </r>
  <r>
    <s v="O02710"/>
    <s v="2025-02-20"/>
    <s v="C112"/>
    <s v="P040"/>
    <x v="15"/>
    <x v="2"/>
    <n v="8"/>
    <n v="0.05"/>
    <n v="428328.4"/>
    <x v="155"/>
    <s v="Corporate"/>
    <x v="1"/>
    <n v="63366"/>
    <n v="-78599.599999999977"/>
    <x v="5"/>
    <s v="No"/>
    <s v="Standard"/>
    <s v="Not Found"/>
    <s v="Standard"/>
    <x v="28"/>
    <n v="15141830"/>
  </r>
  <r>
    <s v="O02711"/>
    <s v="2025-04-20"/>
    <s v="C233"/>
    <s v="P067"/>
    <x v="17"/>
    <x v="3"/>
    <n v="8"/>
    <n v="0"/>
    <n v="53832"/>
    <x v="105"/>
    <s v="SME"/>
    <x v="0"/>
    <n v="47434"/>
    <n v="-325640"/>
    <x v="1"/>
    <s v="No"/>
    <s v="Pickup"/>
    <s v="Not Found"/>
    <s v="Standard"/>
    <x v="22"/>
    <n v="10652665"/>
  </r>
  <r>
    <s v="O02712"/>
    <s v="2025-02-21"/>
    <s v="C034"/>
    <s v="P084"/>
    <x v="16"/>
    <x v="0"/>
    <n v="10"/>
    <n v="0.2"/>
    <n v="931952"/>
    <x v="78"/>
    <s v="Corporate"/>
    <x v="3"/>
    <n v="46035"/>
    <n v="471602"/>
    <x v="5"/>
    <s v="No"/>
    <s v="Pickup"/>
    <s v="Not Found"/>
    <s v="Standard"/>
    <x v="35"/>
    <n v="19562258"/>
  </r>
  <r>
    <s v="O02713"/>
    <s v="2025-07-14"/>
    <s v="C202"/>
    <s v="P086"/>
    <x v="16"/>
    <x v="3"/>
    <n v="5"/>
    <n v="0.2"/>
    <n v="165200"/>
    <x v="134"/>
    <s v="SME"/>
    <x v="1"/>
    <n v="41456"/>
    <n v="-42080"/>
    <x v="10"/>
    <s v="No"/>
    <s v="Express"/>
    <s v="Not Found"/>
    <s v="Standard"/>
    <x v="44"/>
    <n v="19562258"/>
  </r>
  <r>
    <s v="O02714"/>
    <s v="2025-05-14"/>
    <s v="C062"/>
    <s v="P051"/>
    <x v="8"/>
    <x v="0"/>
    <n v="1"/>
    <n v="0.05"/>
    <n v="65921.45"/>
    <x v="270"/>
    <s v="Consumer"/>
    <x v="2"/>
    <n v="71372"/>
    <n v="-5450.5500000000029"/>
    <x v="0"/>
    <s v="No"/>
    <s v="Standard"/>
    <s v="Not Found"/>
    <s v="Standard"/>
    <x v="7"/>
    <n v="19473459"/>
  </r>
  <r>
    <s v="O02715"/>
    <s v="2025-02-01"/>
    <s v="C261"/>
    <s v="P055"/>
    <x v="3"/>
    <x v="4"/>
    <n v="6"/>
    <n v="0.05"/>
    <n v="452642.7"/>
    <x v="99"/>
    <s v="Corporate"/>
    <x v="0"/>
    <n v="62257"/>
    <n v="79100.700000000012"/>
    <x v="5"/>
    <s v="No"/>
    <s v="Express"/>
    <s v="Not Found"/>
    <s v="Standard"/>
    <x v="31"/>
    <n v="19619177"/>
  </r>
  <r>
    <s v="O02716"/>
    <s v="2025-04-26"/>
    <s v="C046"/>
    <s v="P070"/>
    <x v="13"/>
    <x v="2"/>
    <n v="3"/>
    <n v="0.05"/>
    <n v="108291.45"/>
    <x v="215"/>
    <s v="Corporate"/>
    <x v="1"/>
    <n v="66631"/>
    <n v="-91601.55"/>
    <x v="1"/>
    <s v="No"/>
    <s v="Standard"/>
    <s v="Not Found"/>
    <s v="Standard"/>
    <x v="20"/>
    <n v="5886694"/>
  </r>
  <r>
    <s v="O02717"/>
    <s v="2025-05-21"/>
    <s v="C082"/>
    <s v="P062"/>
    <x v="15"/>
    <x v="3"/>
    <n v="10"/>
    <n v="0"/>
    <n v="198470"/>
    <x v="43"/>
    <s v="Consumer"/>
    <x v="3"/>
    <n v="28606"/>
    <n v="-87590"/>
    <x v="0"/>
    <s v="No"/>
    <s v="Pickup"/>
    <s v="Not Found"/>
    <s v="Standard"/>
    <x v="50"/>
    <n v="15141830"/>
  </r>
  <r>
    <s v="O02718"/>
    <s v="2025-12-02"/>
    <s v="C292"/>
    <s v="P059"/>
    <x v="19"/>
    <x v="2"/>
    <n v="7"/>
    <n v="0.2"/>
    <n v="36500.800000000003"/>
    <x v="163"/>
    <s v="Consumer"/>
    <x v="2"/>
    <n v="78122"/>
    <n v="-510353.2"/>
    <x v="4"/>
    <s v="No"/>
    <s v="Express"/>
    <s v="Not Found"/>
    <s v="Standard"/>
    <x v="21"/>
    <n v="19336654"/>
  </r>
  <r>
    <s v="O02719"/>
    <s v="2025-04-27"/>
    <s v="C155"/>
    <s v="P007"/>
    <x v="12"/>
    <x v="0"/>
    <n v="3"/>
    <n v="0.15"/>
    <n v="217484.4"/>
    <x v="30"/>
    <s v="SME"/>
    <x v="2"/>
    <n v="6817"/>
    <n v="197033.4"/>
    <x v="1"/>
    <s v="Yes"/>
    <s v="Express"/>
    <s v="Not Found"/>
    <s v="Standard"/>
    <x v="30"/>
    <n v="8698154"/>
  </r>
  <r>
    <s v="O02720"/>
    <s v="2025-07-18"/>
    <s v="C074"/>
    <s v="P081"/>
    <x v="4"/>
    <x v="2"/>
    <n v="8"/>
    <n v="0.15"/>
    <n v="168082.4"/>
    <x v="179"/>
    <s v="Corporate"/>
    <x v="0"/>
    <n v="67718"/>
    <n v="-373661.6"/>
    <x v="10"/>
    <s v="No"/>
    <s v="Standard"/>
    <s v="Not Found"/>
    <s v="Standard"/>
    <x v="76"/>
    <n v="6291486"/>
  </r>
  <r>
    <s v="O02721"/>
    <s v="2025-06-01"/>
    <s v="C214"/>
    <s v="P058"/>
    <x v="12"/>
    <x v="0"/>
    <n v="2"/>
    <n v="0"/>
    <n v="47608"/>
    <x v="98"/>
    <s v="Consumer"/>
    <x v="3"/>
    <n v="66106"/>
    <n v="-84604"/>
    <x v="9"/>
    <s v="No"/>
    <s v="Pickup"/>
    <s v="Not Found"/>
    <s v="Standard"/>
    <x v="42"/>
    <n v="8698154"/>
  </r>
  <r>
    <s v="O02722"/>
    <s v="2025-02-08"/>
    <s v="C162"/>
    <s v="P050"/>
    <x v="7"/>
    <x v="1"/>
    <n v="7"/>
    <n v="0"/>
    <n v="725767"/>
    <x v="172"/>
    <s v="Consumer"/>
    <x v="0"/>
    <n v="22542"/>
    <n v="567973"/>
    <x v="5"/>
    <s v="No"/>
    <s v="Pickup"/>
    <s v="Not Found"/>
    <s v="Standard"/>
    <x v="39"/>
    <n v="14265630"/>
  </r>
  <r>
    <s v="O02723"/>
    <s v="2025-09-25"/>
    <s v="C235"/>
    <s v="P001"/>
    <x v="10"/>
    <x v="2"/>
    <n v="1"/>
    <n v="0"/>
    <n v="90334"/>
    <x v="190"/>
    <s v="Consumer"/>
    <x v="2"/>
    <n v="77766"/>
    <n v="12568"/>
    <x v="2"/>
    <s v="Yes"/>
    <s v="Standard"/>
    <s v="Not Found"/>
    <s v="Standard"/>
    <x v="87"/>
    <n v="8592536"/>
  </r>
  <r>
    <s v="O02724"/>
    <s v="2025-09-11"/>
    <s v="C100"/>
    <s v="P044"/>
    <x v="6"/>
    <x v="1"/>
    <n v="4"/>
    <n v="0.2"/>
    <n v="232272"/>
    <x v="251"/>
    <s v="Corporate"/>
    <x v="3"/>
    <n v="44099"/>
    <n v="55876"/>
    <x v="2"/>
    <s v="No"/>
    <s v="Pickup"/>
    <s v="Not Found"/>
    <s v="Standard"/>
    <x v="38"/>
    <n v="17350666"/>
  </r>
  <r>
    <s v="O02725"/>
    <s v="2025-03-15"/>
    <s v="C289"/>
    <s v="P035"/>
    <x v="2"/>
    <x v="1"/>
    <n v="3"/>
    <n v="0.1"/>
    <n v="127072.8"/>
    <x v="76"/>
    <s v="SME"/>
    <x v="0"/>
    <n v="31758"/>
    <n v="31798.800000000003"/>
    <x v="7"/>
    <s v="No"/>
    <s v="Express"/>
    <s v="Not Found"/>
    <s v="Standard"/>
    <x v="47"/>
    <n v="7094914"/>
  </r>
  <r>
    <s v="O02726"/>
    <s v="2025-11-20"/>
    <s v="C176"/>
    <s v="P057"/>
    <x v="16"/>
    <x v="3"/>
    <n v="3"/>
    <n v="0.2"/>
    <n v="291168"/>
    <x v="264"/>
    <s v="Corporate"/>
    <x v="3"/>
    <n v="18283"/>
    <n v="236319"/>
    <x v="8"/>
    <s v="No"/>
    <s v="Standard"/>
    <s v="Not Found"/>
    <s v="Standard"/>
    <x v="63"/>
    <n v="19562258"/>
  </r>
  <r>
    <s v="O02727"/>
    <s v="2025-04-05"/>
    <s v="C103"/>
    <s v="P039"/>
    <x v="7"/>
    <x v="2"/>
    <n v="9"/>
    <n v="0.1"/>
    <n v="833263.2"/>
    <x v="124"/>
    <s v="Corporate"/>
    <x v="0"/>
    <n v="34258"/>
    <n v="524941.19999999995"/>
    <x v="1"/>
    <s v="No"/>
    <s v="Standard"/>
    <s v="Not Found"/>
    <s v="Standard"/>
    <x v="52"/>
    <n v="14265630"/>
  </r>
  <r>
    <s v="O02728"/>
    <s v="2025-02-07"/>
    <s v="C041"/>
    <s v="P042"/>
    <x v="4"/>
    <x v="4"/>
    <n v="3"/>
    <n v="0"/>
    <n v="193872"/>
    <x v="157"/>
    <s v="Corporate"/>
    <x v="3"/>
    <n v="12456"/>
    <n v="156504"/>
    <x v="5"/>
    <s v="No"/>
    <s v="Standard"/>
    <s v="Not Found"/>
    <s v="Standard"/>
    <x v="62"/>
    <n v="6291486"/>
  </r>
  <r>
    <s v="O02729"/>
    <s v="2025-12-22"/>
    <s v="C102"/>
    <s v="P071"/>
    <x v="15"/>
    <x v="3"/>
    <n v="6"/>
    <n v="0"/>
    <n v="737610"/>
    <x v="49"/>
    <s v="Consumer"/>
    <x v="1"/>
    <n v="44535"/>
    <n v="470400"/>
    <x v="4"/>
    <s v="No"/>
    <s v="Pickup"/>
    <s v="Not Found"/>
    <s v="Standard"/>
    <x v="32"/>
    <n v="15141830"/>
  </r>
  <r>
    <s v="O02730"/>
    <s v="2025-07-05"/>
    <s v="C182"/>
    <s v="P071"/>
    <x v="11"/>
    <x v="3"/>
    <n v="6"/>
    <n v="0.1"/>
    <n v="556038"/>
    <x v="66"/>
    <s v="Consumer"/>
    <x v="1"/>
    <n v="44535"/>
    <n v="288828"/>
    <x v="10"/>
    <s v="No"/>
    <s v="Standard"/>
    <s v="Not Found"/>
    <s v="Standard"/>
    <x v="32"/>
    <n v="18500989"/>
  </r>
  <r>
    <s v="O02731"/>
    <s v="2025-04-14"/>
    <s v="C177"/>
    <s v="P076"/>
    <x v="7"/>
    <x v="0"/>
    <n v="5"/>
    <n v="0.2"/>
    <n v="317744"/>
    <x v="11"/>
    <s v="Corporate"/>
    <x v="2"/>
    <n v="26666"/>
    <n v="184414"/>
    <x v="1"/>
    <s v="No"/>
    <s v="Pickup"/>
    <s v="Not Found"/>
    <s v="Standard"/>
    <x v="25"/>
    <n v="14265630"/>
  </r>
  <r>
    <s v="O02732"/>
    <s v="2025-12-24"/>
    <s v="C179"/>
    <s v="P046"/>
    <x v="1"/>
    <x v="1"/>
    <n v="4"/>
    <n v="0.1"/>
    <n v="367318.8"/>
    <x v="299"/>
    <s v="Corporate"/>
    <x v="3"/>
    <n v="24464"/>
    <n v="269462.8"/>
    <x v="4"/>
    <s v="No"/>
    <s v="Express"/>
    <s v="Not Found"/>
    <s v="Standard"/>
    <x v="93"/>
    <n v="11347243"/>
  </r>
  <r>
    <s v="O02733"/>
    <s v="2025-08-11"/>
    <s v="C042"/>
    <s v="P034"/>
    <x v="5"/>
    <x v="2"/>
    <n v="3"/>
    <n v="0.2"/>
    <n v="83961.600000000006"/>
    <x v="186"/>
    <s v="Corporate"/>
    <x v="0"/>
    <n v="18655"/>
    <n v="27996.600000000006"/>
    <x v="3"/>
    <s v="No"/>
    <s v="Pickup"/>
    <s v="Not Found"/>
    <s v="Standard"/>
    <x v="3"/>
    <n v="11319839"/>
  </r>
  <r>
    <s v="O02734"/>
    <s v="2025-01-22"/>
    <s v="C119"/>
    <s v="P015"/>
    <x v="15"/>
    <x v="0"/>
    <n v="10"/>
    <n v="0"/>
    <n v="1383130"/>
    <x v="146"/>
    <s v="SME"/>
    <x v="3"/>
    <n v="12010"/>
    <n v="1263030"/>
    <x v="6"/>
    <s v="No"/>
    <s v="Standard"/>
    <s v="Not Found"/>
    <s v="High Value"/>
    <x v="75"/>
    <n v="15141830"/>
  </r>
  <r>
    <s v="O02735"/>
    <s v="2025-09-26"/>
    <s v="C150"/>
    <s v="P036"/>
    <x v="10"/>
    <x v="0"/>
    <n v="1"/>
    <n v="0.1"/>
    <n v="11378.7"/>
    <x v="68"/>
    <s v="SME"/>
    <x v="0"/>
    <n v="69526"/>
    <n v="-58147.3"/>
    <x v="2"/>
    <s v="No"/>
    <s v="Pickup"/>
    <s v="Not Found"/>
    <s v="Standard"/>
    <x v="70"/>
    <n v="8592536"/>
  </r>
  <r>
    <s v="O02736"/>
    <s v="2025-09-24"/>
    <s v="C066"/>
    <s v="P099"/>
    <x v="1"/>
    <x v="0"/>
    <n v="1"/>
    <n v="0.15"/>
    <n v="98437.65"/>
    <x v="122"/>
    <s v="Consumer"/>
    <x v="0"/>
    <n v="11009"/>
    <n v="87428.65"/>
    <x v="2"/>
    <s v="No"/>
    <s v="Pickup"/>
    <s v="Not Found"/>
    <s v="Standard"/>
    <x v="90"/>
    <n v="11347243"/>
  </r>
  <r>
    <s v="O02737"/>
    <s v="2025-03-12"/>
    <s v="C174"/>
    <s v="P098"/>
    <x v="5"/>
    <x v="4"/>
    <n v="7"/>
    <n v="0.2"/>
    <n v="689102.4"/>
    <x v="34"/>
    <s v="Consumer"/>
    <x v="3"/>
    <n v="77841"/>
    <n v="144215.40000000002"/>
    <x v="7"/>
    <s v="No"/>
    <s v="Pickup"/>
    <s v="Not Found"/>
    <s v="Standard"/>
    <x v="53"/>
    <n v="11319839"/>
  </r>
  <r>
    <s v="O02738"/>
    <s v="2025-04-30"/>
    <s v="C098"/>
    <s v="P013"/>
    <x v="9"/>
    <x v="1"/>
    <n v="9"/>
    <n v="0.2"/>
    <n v="1021478.4"/>
    <x v="137"/>
    <s v="Corporate"/>
    <x v="0"/>
    <n v="27039"/>
    <n v="778127.4"/>
    <x v="1"/>
    <s v="No"/>
    <s v="Standard"/>
    <s v="Not Found"/>
    <s v="High Value"/>
    <x v="54"/>
    <n v="7254801"/>
  </r>
  <r>
    <s v="O02739"/>
    <s v="2025-04-13"/>
    <s v="C205"/>
    <s v="P068"/>
    <x v="19"/>
    <x v="1"/>
    <n v="3"/>
    <n v="0.05"/>
    <n v="120364.05"/>
    <x v="183"/>
    <s v="Corporate"/>
    <x v="0"/>
    <n v="34907"/>
    <n v="15643.050000000003"/>
    <x v="1"/>
    <s v="No"/>
    <s v="Express"/>
    <s v="Not Found"/>
    <s v="Standard"/>
    <x v="19"/>
    <n v="19336654"/>
  </r>
  <r>
    <s v="O02740"/>
    <s v="2025-02-23"/>
    <s v="C288"/>
    <s v="P065"/>
    <x v="0"/>
    <x v="2"/>
    <n v="8"/>
    <n v="0.05"/>
    <n v="978348"/>
    <x v="298"/>
    <s v="SME"/>
    <x v="3"/>
    <n v="61777"/>
    <n v="484132"/>
    <x v="5"/>
    <s v="No"/>
    <s v="Pickup"/>
    <s v="Not Found"/>
    <s v="Standard"/>
    <x v="65"/>
    <n v="11852878"/>
  </r>
  <r>
    <s v="O02741"/>
    <s v="2025-01-10"/>
    <s v="C162"/>
    <s v="P006"/>
    <x v="7"/>
    <x v="2"/>
    <n v="8"/>
    <n v="0.15"/>
    <n v="268654.40000000002"/>
    <x v="172"/>
    <s v="Consumer"/>
    <x v="0"/>
    <n v="53604"/>
    <n v="-160177.59999999998"/>
    <x v="6"/>
    <s v="No"/>
    <s v="Standard"/>
    <s v="Not Found"/>
    <s v="Standard"/>
    <x v="24"/>
    <n v="14265630"/>
  </r>
  <r>
    <s v="O02742"/>
    <s v="2025-07-02"/>
    <s v="C023"/>
    <s v="P067"/>
    <x v="4"/>
    <x v="3"/>
    <n v="8"/>
    <n v="0"/>
    <n v="137416"/>
    <x v="5"/>
    <s v="Consumer"/>
    <x v="0"/>
    <n v="47434"/>
    <n v="-242056"/>
    <x v="10"/>
    <s v="No"/>
    <s v="Express"/>
    <s v="Not Found"/>
    <s v="Standard"/>
    <x v="22"/>
    <n v="6291486"/>
  </r>
  <r>
    <s v="O02743"/>
    <s v="2025-09-18"/>
    <s v="C084"/>
    <s v="P049"/>
    <x v="6"/>
    <x v="4"/>
    <n v="9"/>
    <n v="0.1"/>
    <n v="636878.69999999995"/>
    <x v="222"/>
    <s v="Corporate"/>
    <x v="2"/>
    <n v="75749"/>
    <n v="-44862.300000000047"/>
    <x v="2"/>
    <s v="No"/>
    <s v="Pickup"/>
    <s v="Not Found"/>
    <s v="Standard"/>
    <x v="74"/>
    <n v="17350666"/>
  </r>
  <r>
    <s v="O02744"/>
    <s v="2025-07-05"/>
    <s v="C177"/>
    <s v="P009"/>
    <x v="4"/>
    <x v="3"/>
    <n v="2"/>
    <n v="0.15"/>
    <n v="161977.70000000001"/>
    <x v="11"/>
    <s v="Corporate"/>
    <x v="1"/>
    <n v="8587"/>
    <n v="144803.70000000001"/>
    <x v="10"/>
    <s v="No"/>
    <s v="Pickup"/>
    <s v="Not Found"/>
    <s v="Standard"/>
    <x v="33"/>
    <n v="6291486"/>
  </r>
  <r>
    <s v="O02745"/>
    <s v="2025-03-05"/>
    <s v="C022"/>
    <s v="P051"/>
    <x v="17"/>
    <x v="2"/>
    <n v="6"/>
    <n v="0.1"/>
    <n v="679833"/>
    <x v="131"/>
    <s v="Consumer"/>
    <x v="2"/>
    <n v="71372"/>
    <n v="251601"/>
    <x v="7"/>
    <s v="No"/>
    <s v="Pickup"/>
    <s v="Not Found"/>
    <s v="Standard"/>
    <x v="7"/>
    <n v="10652665"/>
  </r>
  <r>
    <s v="O02746"/>
    <s v="2025-10-08"/>
    <s v="C054"/>
    <s v="P016"/>
    <x v="12"/>
    <x v="1"/>
    <n v="5"/>
    <n v="0.2"/>
    <n v="496904"/>
    <x v="288"/>
    <s v="Consumer"/>
    <x v="0"/>
    <n v="29153"/>
    <n v="351139"/>
    <x v="11"/>
    <s v="No"/>
    <s v="Standard"/>
    <s v="Not Found"/>
    <s v="Standard"/>
    <x v="79"/>
    <n v="8698154"/>
  </r>
  <r>
    <s v="O02747"/>
    <s v="2025-06-27"/>
    <s v="C056"/>
    <s v="P079"/>
    <x v="13"/>
    <x v="3"/>
    <n v="7"/>
    <n v="0.05"/>
    <n v="696787"/>
    <x v="67"/>
    <s v="SME"/>
    <x v="1"/>
    <n v="58560"/>
    <n v="286867"/>
    <x v="9"/>
    <s v="No"/>
    <s v="Express"/>
    <s v="Not Found"/>
    <s v="Standard"/>
    <x v="48"/>
    <n v="5886694"/>
  </r>
  <r>
    <s v="O02748"/>
    <s v="2025-08-24"/>
    <s v="C008"/>
    <s v="P098"/>
    <x v="6"/>
    <x v="0"/>
    <n v="4"/>
    <n v="0.05"/>
    <n v="45113.599999999999"/>
    <x v="181"/>
    <s v="Consumer"/>
    <x v="3"/>
    <n v="77841"/>
    <n v="-266250.40000000002"/>
    <x v="3"/>
    <s v="No"/>
    <s v="Standard"/>
    <s v="Not Found"/>
    <s v="Standard"/>
    <x v="53"/>
    <n v="17350666"/>
  </r>
  <r>
    <s v="O02749"/>
    <s v="2025-12-23"/>
    <s v="C268"/>
    <s v="P083"/>
    <x v="16"/>
    <x v="0"/>
    <n v="6"/>
    <n v="0"/>
    <n v="414528"/>
    <x v="38"/>
    <s v="Consumer"/>
    <x v="3"/>
    <n v="73889"/>
    <n v="-28806"/>
    <x v="4"/>
    <s v="No"/>
    <s v="Pickup"/>
    <s v="Not Found"/>
    <s v="Standard"/>
    <x v="58"/>
    <n v="19562258"/>
  </r>
  <r>
    <s v="O02750"/>
    <s v="2025-06-05"/>
    <s v="C277"/>
    <s v="P064"/>
    <x v="11"/>
    <x v="3"/>
    <n v="6"/>
    <n v="0"/>
    <n v="243720"/>
    <x v="205"/>
    <s v="Corporate"/>
    <x v="2"/>
    <n v="62348"/>
    <n v="-130368"/>
    <x v="9"/>
    <s v="No"/>
    <s v="Standard"/>
    <s v="Not Found"/>
    <s v="Standard"/>
    <x v="34"/>
    <n v="18500989"/>
  </r>
  <r>
    <s v="O02751"/>
    <s v="2025-11-21"/>
    <s v="C238"/>
    <s v="P064"/>
    <x v="15"/>
    <x v="1"/>
    <n v="3"/>
    <n v="0"/>
    <n v="433953"/>
    <x v="135"/>
    <s v="Consumer"/>
    <x v="2"/>
    <n v="62348"/>
    <n v="246909"/>
    <x v="8"/>
    <s v="Yes"/>
    <s v="Standard"/>
    <s v="Not Found"/>
    <s v="Standard"/>
    <x v="34"/>
    <n v="15141830"/>
  </r>
  <r>
    <s v="O02752"/>
    <s v="2025-03-03"/>
    <s v="C010"/>
    <s v="P099"/>
    <x v="12"/>
    <x v="2"/>
    <n v="9"/>
    <n v="0.15"/>
    <n v="835708.95"/>
    <x v="204"/>
    <s v="SME"/>
    <x v="0"/>
    <n v="11009"/>
    <n v="736627.95"/>
    <x v="7"/>
    <s v="No"/>
    <s v="Standard"/>
    <s v="Not Found"/>
    <s v="Standard"/>
    <x v="90"/>
    <n v="8698154"/>
  </r>
  <r>
    <s v="O02753"/>
    <s v="2025-11-27"/>
    <s v="C272"/>
    <s v="P004"/>
    <x v="9"/>
    <x v="1"/>
    <n v="3"/>
    <n v="0.2"/>
    <n v="129108"/>
    <x v="211"/>
    <s v="Consumer"/>
    <x v="3"/>
    <n v="63926"/>
    <n v="-62670"/>
    <x v="8"/>
    <s v="No"/>
    <s v="Standard"/>
    <s v="Not Found"/>
    <s v="Standard"/>
    <x v="5"/>
    <n v="7254801"/>
  </r>
  <r>
    <s v="O02754"/>
    <s v="2025-07-08"/>
    <s v="C012"/>
    <s v="P075"/>
    <x v="5"/>
    <x v="0"/>
    <n v="5"/>
    <n v="0"/>
    <n v="632845"/>
    <x v="148"/>
    <s v="Corporate"/>
    <x v="0"/>
    <n v="48118"/>
    <n v="392255"/>
    <x v="10"/>
    <s v="No"/>
    <s v="Standard"/>
    <s v="Not Found"/>
    <s v="Standard"/>
    <x v="51"/>
    <n v="11319839"/>
  </r>
  <r>
    <s v="O02755"/>
    <s v="2025-05-24"/>
    <s v="C235"/>
    <s v="P073"/>
    <x v="19"/>
    <x v="3"/>
    <n v="9"/>
    <n v="0.05"/>
    <n v="309621.15000000002"/>
    <x v="190"/>
    <s v="Consumer"/>
    <x v="0"/>
    <n v="48520"/>
    <n v="-127058.84999999998"/>
    <x v="0"/>
    <s v="No"/>
    <s v="Standard"/>
    <s v="Not Found"/>
    <s v="Standard"/>
    <x v="99"/>
    <n v="19336654"/>
  </r>
  <r>
    <s v="O02756"/>
    <s v="2025-05-18"/>
    <s v="C195"/>
    <s v="P071"/>
    <x v="3"/>
    <x v="3"/>
    <n v="5"/>
    <n v="0.15"/>
    <n v="47090"/>
    <x v="94"/>
    <s v="Corporate"/>
    <x v="1"/>
    <n v="44535"/>
    <n v="-175585"/>
    <x v="0"/>
    <s v="No"/>
    <s v="Express"/>
    <s v="Not Found"/>
    <s v="Standard"/>
    <x v="32"/>
    <n v="19619177"/>
  </r>
  <r>
    <s v="O02757"/>
    <s v="2025-06-01"/>
    <s v="C091"/>
    <s v="P065"/>
    <x v="12"/>
    <x v="4"/>
    <n v="8"/>
    <n v="0.05"/>
    <n v="180674.8"/>
    <x v="201"/>
    <s v="Consumer"/>
    <x v="3"/>
    <n v="61777"/>
    <n v="-313541.2"/>
    <x v="9"/>
    <s v="No"/>
    <s v="Pickup"/>
    <s v="Not Found"/>
    <s v="Standard"/>
    <x v="65"/>
    <n v="8698154"/>
  </r>
  <r>
    <s v="O02758"/>
    <s v="2025-11-14"/>
    <s v="C171"/>
    <s v="P026"/>
    <x v="14"/>
    <x v="4"/>
    <n v="10"/>
    <n v="0.05"/>
    <n v="1193988.5"/>
    <x v="294"/>
    <s v="SME"/>
    <x v="2"/>
    <n v="7159"/>
    <n v="1122398.5"/>
    <x v="8"/>
    <s v="No"/>
    <s v="Pickup"/>
    <s v="Not Found"/>
    <s v="High Value"/>
    <x v="11"/>
    <n v="16839910"/>
  </r>
  <r>
    <s v="O02759"/>
    <s v="2025-08-24"/>
    <s v="C090"/>
    <s v="P050"/>
    <x v="8"/>
    <x v="3"/>
    <n v="10"/>
    <n v="0.2"/>
    <n v="271136"/>
    <x v="236"/>
    <s v="Corporate"/>
    <x v="0"/>
    <n v="22542"/>
    <n v="45716"/>
    <x v="3"/>
    <s v="No"/>
    <s v="Pickup"/>
    <s v="Not Found"/>
    <s v="Standard"/>
    <x v="39"/>
    <n v="19473459"/>
  </r>
  <r>
    <s v="O02760"/>
    <s v="2025-07-24"/>
    <s v="C145"/>
    <s v="P065"/>
    <x v="10"/>
    <x v="1"/>
    <n v="2"/>
    <n v="0"/>
    <n v="254022"/>
    <x v="109"/>
    <s v="SME"/>
    <x v="3"/>
    <n v="61777"/>
    <n v="130468"/>
    <x v="10"/>
    <s v="No"/>
    <s v="Standard"/>
    <s v="Not Found"/>
    <s v="Standard"/>
    <x v="65"/>
    <n v="8592536"/>
  </r>
  <r>
    <s v="O02761"/>
    <s v="2025-08-21"/>
    <s v="C049"/>
    <s v="P017"/>
    <x v="1"/>
    <x v="3"/>
    <n v="10"/>
    <n v="0.2"/>
    <n v="283520"/>
    <x v="71"/>
    <s v="SME"/>
    <x v="2"/>
    <n v="33642"/>
    <n v="-52900"/>
    <x v="3"/>
    <s v="No"/>
    <s v="Express"/>
    <s v="Not Found"/>
    <s v="Standard"/>
    <x v="49"/>
    <n v="11347243"/>
  </r>
  <r>
    <s v="O02762"/>
    <s v="2025-05-12"/>
    <s v="C087"/>
    <s v="P099"/>
    <x v="14"/>
    <x v="0"/>
    <n v="8"/>
    <n v="0.15"/>
    <n v="60377.2"/>
    <x v="240"/>
    <s v="Consumer"/>
    <x v="0"/>
    <n v="11009"/>
    <n v="-27694.800000000003"/>
    <x v="0"/>
    <s v="Yes"/>
    <s v="Pickup"/>
    <s v="Not Found"/>
    <s v="Standard"/>
    <x v="90"/>
    <n v="16839910"/>
  </r>
  <r>
    <s v="O02763"/>
    <s v="2025-03-08"/>
    <s v="C168"/>
    <s v="P015"/>
    <x v="1"/>
    <x v="3"/>
    <n v="8"/>
    <n v="0.15"/>
    <n v="92051.6"/>
    <x v="0"/>
    <s v="SME"/>
    <x v="3"/>
    <n v="12010"/>
    <n v="-4028.3999999999942"/>
    <x v="7"/>
    <s v="Yes"/>
    <s v="Pickup"/>
    <s v="Not Found"/>
    <s v="Standard"/>
    <x v="75"/>
    <n v="11347243"/>
  </r>
  <r>
    <s v="O02764"/>
    <s v="2025-02-09"/>
    <s v="C132"/>
    <s v="P098"/>
    <x v="5"/>
    <x v="1"/>
    <n v="9"/>
    <n v="0.1"/>
    <n v="675232.2"/>
    <x v="230"/>
    <s v="Consumer"/>
    <x v="3"/>
    <n v="77841"/>
    <n v="-25336.800000000047"/>
    <x v="5"/>
    <s v="No"/>
    <s v="Standard"/>
    <s v="Not Found"/>
    <s v="Standard"/>
    <x v="53"/>
    <n v="11319839"/>
  </r>
  <r>
    <s v="O02765"/>
    <s v="2025-07-01"/>
    <s v="C136"/>
    <s v="P027"/>
    <x v="16"/>
    <x v="2"/>
    <n v="5"/>
    <n v="0"/>
    <n v="195130"/>
    <x v="220"/>
    <s v="Corporate"/>
    <x v="1"/>
    <n v="13474"/>
    <n v="127760"/>
    <x v="10"/>
    <s v="No"/>
    <s v="Pickup"/>
    <s v="Not Found"/>
    <s v="Standard"/>
    <x v="67"/>
    <n v="19562258"/>
  </r>
  <r>
    <s v="O02766"/>
    <s v="2025-07-23"/>
    <s v="C072"/>
    <s v="P022"/>
    <x v="17"/>
    <x v="4"/>
    <n v="8"/>
    <n v="0.1"/>
    <n v="232149.6"/>
    <x v="128"/>
    <s v="Corporate"/>
    <x v="3"/>
    <n v="76942"/>
    <n v="-383386.4"/>
    <x v="10"/>
    <s v="No"/>
    <s v="Express"/>
    <s v="Not Found"/>
    <s v="Standard"/>
    <x v="13"/>
    <n v="10652665"/>
  </r>
  <r>
    <s v="O02767"/>
    <s v="2025-01-15"/>
    <s v="C214"/>
    <s v="P075"/>
    <x v="6"/>
    <x v="4"/>
    <n v="9"/>
    <n v="0"/>
    <n v="694773"/>
    <x v="98"/>
    <s v="Consumer"/>
    <x v="0"/>
    <n v="48118"/>
    <n v="261711"/>
    <x v="6"/>
    <s v="No"/>
    <s v="Standard"/>
    <s v="Not Found"/>
    <s v="Standard"/>
    <x v="51"/>
    <n v="17350666"/>
  </r>
  <r>
    <s v="O02768"/>
    <s v="2025-07-09"/>
    <s v="C210"/>
    <s v="P011"/>
    <x v="9"/>
    <x v="1"/>
    <n v="6"/>
    <n v="0.05"/>
    <n v="268065.3"/>
    <x v="256"/>
    <s v="Corporate"/>
    <x v="0"/>
    <n v="76428"/>
    <n v="-190502.7"/>
    <x v="10"/>
    <s v="No"/>
    <s v="Pickup"/>
    <s v="Not Found"/>
    <s v="Standard"/>
    <x v="36"/>
    <n v="7254801"/>
  </r>
  <r>
    <s v="O02769"/>
    <s v="2025-04-18"/>
    <s v="C213"/>
    <s v="P029"/>
    <x v="7"/>
    <x v="0"/>
    <n v="9"/>
    <n v="0"/>
    <n v="454365"/>
    <x v="2"/>
    <s v="Consumer"/>
    <x v="1"/>
    <n v="36044"/>
    <n v="129969"/>
    <x v="1"/>
    <s v="No"/>
    <s v="Pickup"/>
    <s v="Not Found"/>
    <s v="Standard"/>
    <x v="68"/>
    <n v="14265630"/>
  </r>
  <r>
    <s v="O02770"/>
    <s v="2025-01-19"/>
    <s v="C171"/>
    <s v="P020"/>
    <x v="18"/>
    <x v="0"/>
    <n v="7"/>
    <n v="0.15"/>
    <n v="56542.85"/>
    <x v="294"/>
    <s v="SME"/>
    <x v="2"/>
    <n v="35035"/>
    <n v="-188702.15"/>
    <x v="6"/>
    <s v="No"/>
    <s v="Standard"/>
    <s v="Not Found"/>
    <s v="Standard"/>
    <x v="91"/>
    <n v="16246424"/>
  </r>
  <r>
    <s v="O02771"/>
    <s v="2025-01-17"/>
    <s v="C202"/>
    <s v="P057"/>
    <x v="17"/>
    <x v="1"/>
    <n v="4"/>
    <n v="0.1"/>
    <n v="269460"/>
    <x v="134"/>
    <s v="SME"/>
    <x v="3"/>
    <n v="18283"/>
    <n v="196328"/>
    <x v="6"/>
    <s v="No"/>
    <s v="Express"/>
    <s v="Not Found"/>
    <s v="Standard"/>
    <x v="63"/>
    <n v="10652665"/>
  </r>
  <r>
    <s v="O02772"/>
    <s v="2025-07-03"/>
    <s v="C257"/>
    <s v="P098"/>
    <x v="15"/>
    <x v="4"/>
    <n v="9"/>
    <n v="0.1"/>
    <n v="720146.7"/>
    <x v="125"/>
    <s v="Consumer"/>
    <x v="3"/>
    <n v="77841"/>
    <n v="19577.699999999953"/>
    <x v="10"/>
    <s v="No"/>
    <s v="Standard"/>
    <s v="Not Found"/>
    <s v="Standard"/>
    <x v="53"/>
    <n v="15141830"/>
  </r>
  <r>
    <s v="O02773"/>
    <s v="2025-11-17"/>
    <s v="C138"/>
    <s v="P034"/>
    <x v="8"/>
    <x v="1"/>
    <n v="8"/>
    <n v="0"/>
    <n v="69544"/>
    <x v="173"/>
    <s v="Corporate"/>
    <x v="0"/>
    <n v="18655"/>
    <n v="-79696"/>
    <x v="8"/>
    <s v="No"/>
    <s v="Standard"/>
    <s v="Not Found"/>
    <s v="Standard"/>
    <x v="3"/>
    <n v="19473459"/>
  </r>
  <r>
    <s v="O02774"/>
    <s v="2025-11-08"/>
    <s v="C189"/>
    <s v="P004"/>
    <x v="16"/>
    <x v="0"/>
    <n v="9"/>
    <n v="0"/>
    <n v="610650"/>
    <x v="221"/>
    <s v="SME"/>
    <x v="3"/>
    <n v="63926"/>
    <n v="35316"/>
    <x v="8"/>
    <s v="No"/>
    <s v="Express"/>
    <s v="Not Found"/>
    <s v="Standard"/>
    <x v="5"/>
    <n v="19562258"/>
  </r>
  <r>
    <s v="O02775"/>
    <s v="2025-02-13"/>
    <s v="C013"/>
    <s v="P012"/>
    <x v="0"/>
    <x v="0"/>
    <n v="1"/>
    <n v="0.1"/>
    <n v="131258.70000000001"/>
    <x v="133"/>
    <s v="Corporate"/>
    <x v="2"/>
    <n v="48408"/>
    <n v="82850.700000000012"/>
    <x v="5"/>
    <s v="No"/>
    <s v="Standard"/>
    <s v="Not Found"/>
    <s v="Standard"/>
    <x v="78"/>
    <n v="11852878"/>
  </r>
  <r>
    <s v="O02776"/>
    <s v="2025-07-09"/>
    <s v="C243"/>
    <s v="P069"/>
    <x v="18"/>
    <x v="4"/>
    <n v="8"/>
    <n v="0"/>
    <n v="228744"/>
    <x v="95"/>
    <s v="Corporate"/>
    <x v="3"/>
    <n v="5129"/>
    <n v="187712"/>
    <x v="10"/>
    <s v="No"/>
    <s v="Standard"/>
    <s v="Not Found"/>
    <s v="Standard"/>
    <x v="73"/>
    <n v="16246424"/>
  </r>
  <r>
    <s v="O02777"/>
    <s v="2025-06-11"/>
    <s v="C027"/>
    <s v="P012"/>
    <x v="9"/>
    <x v="2"/>
    <n v="4"/>
    <n v="0.05"/>
    <n v="541036.4"/>
    <x v="296"/>
    <s v="Consumer"/>
    <x v="2"/>
    <n v="48408"/>
    <n v="347404.4"/>
    <x v="9"/>
    <s v="No"/>
    <s v="Pickup"/>
    <s v="Not Found"/>
    <s v="Standard"/>
    <x v="78"/>
    <n v="7254801"/>
  </r>
  <r>
    <s v="O02778"/>
    <s v="2025-10-05"/>
    <s v="C114"/>
    <s v="P066"/>
    <x v="5"/>
    <x v="3"/>
    <n v="9"/>
    <n v="0.1"/>
    <n v="498457.8"/>
    <x v="275"/>
    <s v="Consumer"/>
    <x v="0"/>
    <n v="51071"/>
    <n v="38818.799999999988"/>
    <x v="11"/>
    <s v="No"/>
    <s v="Pickup"/>
    <s v="Not Found"/>
    <s v="Standard"/>
    <x v="97"/>
    <n v="11319839"/>
  </r>
  <r>
    <s v="O02779"/>
    <s v="2025-07-15"/>
    <s v="C172"/>
    <s v="P094"/>
    <x v="0"/>
    <x v="2"/>
    <n v="10"/>
    <n v="0.1"/>
    <n v="275265"/>
    <x v="46"/>
    <s v="SME"/>
    <x v="1"/>
    <n v="55008"/>
    <n v="-274815"/>
    <x v="10"/>
    <s v="No"/>
    <s v="Standard"/>
    <s v="Not Found"/>
    <s v="Standard"/>
    <x v="1"/>
    <n v="11852878"/>
  </r>
  <r>
    <s v="O02780"/>
    <s v="2025-05-24"/>
    <s v="C270"/>
    <s v="P010"/>
    <x v="14"/>
    <x v="0"/>
    <n v="5"/>
    <n v="0.05"/>
    <n v="248961.75"/>
    <x v="257"/>
    <s v="Corporate"/>
    <x v="1"/>
    <n v="13676"/>
    <n v="180581.75"/>
    <x v="0"/>
    <s v="No"/>
    <s v="Express"/>
    <s v="Not Found"/>
    <s v="Standard"/>
    <x v="88"/>
    <n v="16839910"/>
  </r>
  <r>
    <s v="O02781"/>
    <s v="2025-05-04"/>
    <s v="C265"/>
    <s v="P086"/>
    <x v="14"/>
    <x v="3"/>
    <n v="7"/>
    <n v="0.2"/>
    <n v="641183.19999999995"/>
    <x v="115"/>
    <s v="SME"/>
    <x v="1"/>
    <n v="41456"/>
    <n v="350991.19999999995"/>
    <x v="0"/>
    <s v="No"/>
    <s v="Express"/>
    <s v="Not Found"/>
    <s v="Standard"/>
    <x v="44"/>
    <n v="16839910"/>
  </r>
  <r>
    <s v="O02782"/>
    <s v="2025-06-14"/>
    <s v="C222"/>
    <s v="P029"/>
    <x v="6"/>
    <x v="1"/>
    <n v="1"/>
    <n v="0.1"/>
    <n v="71806.5"/>
    <x v="143"/>
    <s v="SME"/>
    <x v="1"/>
    <n v="36044"/>
    <n v="35762.5"/>
    <x v="9"/>
    <s v="No"/>
    <s v="Pickup"/>
    <s v="Not Found"/>
    <s v="Standard"/>
    <x v="68"/>
    <n v="17350666"/>
  </r>
  <r>
    <s v="O02783"/>
    <s v="2025-01-08"/>
    <s v="C188"/>
    <s v="P088"/>
    <x v="19"/>
    <x v="4"/>
    <n v="10"/>
    <n v="0.05"/>
    <n v="1413039.5"/>
    <x v="52"/>
    <s v="Consumer"/>
    <x v="0"/>
    <n v="75432"/>
    <n v="658719.5"/>
    <x v="6"/>
    <s v="No"/>
    <s v="Pickup"/>
    <s v="Not Found"/>
    <s v="High Value"/>
    <x v="43"/>
    <n v="19336654"/>
  </r>
  <r>
    <s v="O02784"/>
    <s v="2025-01-27"/>
    <s v="C096"/>
    <s v="P042"/>
    <x v="5"/>
    <x v="4"/>
    <n v="10"/>
    <n v="0.2"/>
    <n v="783464"/>
    <x v="20"/>
    <s v="Consumer"/>
    <x v="3"/>
    <n v="12456"/>
    <n v="658904"/>
    <x v="6"/>
    <s v="No"/>
    <s v="Express"/>
    <s v="Not Found"/>
    <s v="Standard"/>
    <x v="62"/>
    <n v="11319839"/>
  </r>
  <r>
    <s v="O02785"/>
    <s v="2025-11-30"/>
    <s v="C173"/>
    <s v="P059"/>
    <x v="15"/>
    <x v="0"/>
    <n v="1"/>
    <n v="0"/>
    <n v="11524"/>
    <x v="72"/>
    <s v="SME"/>
    <x v="2"/>
    <n v="78122"/>
    <n v="-66598"/>
    <x v="8"/>
    <s v="No"/>
    <s v="Pickup"/>
    <s v="Not Found"/>
    <s v="Standard"/>
    <x v="21"/>
    <n v="15141830"/>
  </r>
  <r>
    <s v="O02786"/>
    <s v="2025-07-21"/>
    <s v="C252"/>
    <s v="P043"/>
    <x v="8"/>
    <x v="1"/>
    <n v="1"/>
    <n v="0.15"/>
    <n v="40092.800000000003"/>
    <x v="184"/>
    <s v="Corporate"/>
    <x v="0"/>
    <n v="79600"/>
    <n v="-39507.199999999997"/>
    <x v="10"/>
    <s v="No"/>
    <s v="Express"/>
    <s v="Not Found"/>
    <s v="Standard"/>
    <x v="14"/>
    <n v="19473459"/>
  </r>
  <r>
    <s v="O02787"/>
    <s v="2025-11-04"/>
    <s v="C278"/>
    <s v="P081"/>
    <x v="9"/>
    <x v="1"/>
    <n v="7"/>
    <n v="0.15"/>
    <n v="396359.25"/>
    <x v="64"/>
    <s v="Consumer"/>
    <x v="0"/>
    <n v="67718"/>
    <n v="-77666.75"/>
    <x v="8"/>
    <s v="No"/>
    <s v="Standard"/>
    <s v="Not Found"/>
    <s v="Standard"/>
    <x v="76"/>
    <n v="7254801"/>
  </r>
  <r>
    <s v="O02788"/>
    <s v="2025-10-02"/>
    <s v="C186"/>
    <s v="P077"/>
    <x v="1"/>
    <x v="3"/>
    <n v="3"/>
    <n v="0"/>
    <n v="299901"/>
    <x v="225"/>
    <s v="Consumer"/>
    <x v="3"/>
    <n v="9813"/>
    <n v="270462"/>
    <x v="11"/>
    <s v="Yes"/>
    <s v="Pickup"/>
    <s v="Not Found"/>
    <s v="Standard"/>
    <x v="98"/>
    <n v="11347243"/>
  </r>
  <r>
    <s v="O02789"/>
    <s v="2025-04-03"/>
    <s v="C244"/>
    <s v="P075"/>
    <x v="11"/>
    <x v="2"/>
    <n v="3"/>
    <n v="0.2"/>
    <n v="239097.60000000001"/>
    <x v="261"/>
    <s v="Corporate"/>
    <x v="0"/>
    <n v="48118"/>
    <n v="94743.6"/>
    <x v="1"/>
    <s v="No"/>
    <s v="Express"/>
    <s v="Not Found"/>
    <s v="Standard"/>
    <x v="51"/>
    <n v="18500989"/>
  </r>
  <r>
    <s v="O02790"/>
    <s v="2025-08-29"/>
    <s v="C073"/>
    <s v="P032"/>
    <x v="2"/>
    <x v="3"/>
    <n v="9"/>
    <n v="0"/>
    <n v="1150263"/>
    <x v="272"/>
    <s v="SME"/>
    <x v="2"/>
    <n v="65463"/>
    <n v="561096"/>
    <x v="3"/>
    <s v="No"/>
    <s v="Express"/>
    <s v="Not Found"/>
    <s v="High Value"/>
    <x v="15"/>
    <n v="7094914"/>
  </r>
  <r>
    <s v="O02791"/>
    <s v="2025-04-09"/>
    <s v="C224"/>
    <s v="P025"/>
    <x v="13"/>
    <x v="0"/>
    <n v="3"/>
    <n v="0.1"/>
    <n v="233906.4"/>
    <x v="282"/>
    <s v="Corporate"/>
    <x v="2"/>
    <n v="41409"/>
    <n v="109679.4"/>
    <x v="1"/>
    <s v="No"/>
    <s v="Express"/>
    <s v="Not Found"/>
    <s v="Standard"/>
    <x v="61"/>
    <n v="5886694"/>
  </r>
  <r>
    <s v="O02792"/>
    <s v="2025-06-09"/>
    <s v="C300"/>
    <s v="P063"/>
    <x v="7"/>
    <x v="0"/>
    <n v="6"/>
    <n v="0"/>
    <n v="167988"/>
    <x v="126"/>
    <s v="SME"/>
    <x v="0"/>
    <n v="37464"/>
    <n v="-56796"/>
    <x v="9"/>
    <s v="No"/>
    <s v="Standard"/>
    <s v="Not Found"/>
    <s v="Standard"/>
    <x v="66"/>
    <n v="14265630"/>
  </r>
  <r>
    <s v="O02793"/>
    <s v="2025-08-14"/>
    <s v="C173"/>
    <s v="P055"/>
    <x v="18"/>
    <x v="4"/>
    <n v="1"/>
    <n v="0.05"/>
    <n v="75415.75"/>
    <x v="72"/>
    <s v="SME"/>
    <x v="0"/>
    <n v="62257"/>
    <n v="13158.75"/>
    <x v="3"/>
    <s v="No"/>
    <s v="Pickup"/>
    <s v="Not Found"/>
    <s v="Standard"/>
    <x v="31"/>
    <n v="16246424"/>
  </r>
  <r>
    <s v="O02794"/>
    <s v="2025-11-30"/>
    <s v="C036"/>
    <s v="P058"/>
    <x v="6"/>
    <x v="3"/>
    <n v="8"/>
    <n v="0.1"/>
    <n v="102614.39999999999"/>
    <x v="260"/>
    <s v="SME"/>
    <x v="3"/>
    <n v="66106"/>
    <n v="-426233.59999999998"/>
    <x v="8"/>
    <s v="No"/>
    <s v="Standard"/>
    <s v="Not Found"/>
    <s v="Standard"/>
    <x v="42"/>
    <n v="17350666"/>
  </r>
  <r>
    <s v="O02795"/>
    <s v="2025-12-26"/>
    <s v="C077"/>
    <s v="P088"/>
    <x v="13"/>
    <x v="4"/>
    <n v="2"/>
    <n v="0.05"/>
    <n v="26119.3"/>
    <x v="32"/>
    <s v="Corporate"/>
    <x v="0"/>
    <n v="75432"/>
    <n v="-124744.7"/>
    <x v="4"/>
    <s v="No"/>
    <s v="Express"/>
    <s v="Not Found"/>
    <s v="Standard"/>
    <x v="43"/>
    <n v="5886694"/>
  </r>
  <r>
    <s v="O02796"/>
    <s v="2025-08-21"/>
    <s v="C288"/>
    <s v="P093"/>
    <x v="13"/>
    <x v="2"/>
    <n v="9"/>
    <n v="0.05"/>
    <n v="1099068.3"/>
    <x v="298"/>
    <s v="SME"/>
    <x v="3"/>
    <n v="27558"/>
    <n v="851046.3"/>
    <x v="3"/>
    <s v="No"/>
    <s v="Express"/>
    <s v="Not Found"/>
    <s v="High Value"/>
    <x v="40"/>
    <n v="5886694"/>
  </r>
  <r>
    <s v="O02797"/>
    <s v="2025-08-11"/>
    <s v="C139"/>
    <s v="P091"/>
    <x v="6"/>
    <x v="1"/>
    <n v="4"/>
    <n v="0"/>
    <n v="67200"/>
    <x v="176"/>
    <s v="Consumer"/>
    <x v="3"/>
    <n v="13311"/>
    <n v="13956"/>
    <x v="3"/>
    <s v="No"/>
    <s v="Pickup"/>
    <s v="Not Found"/>
    <s v="Standard"/>
    <x v="10"/>
    <n v="17350666"/>
  </r>
  <r>
    <s v="O02798"/>
    <s v="2025-05-04"/>
    <s v="C035"/>
    <s v="P001"/>
    <x v="1"/>
    <x v="3"/>
    <n v="9"/>
    <n v="0"/>
    <n v="98199"/>
    <x v="191"/>
    <s v="SME"/>
    <x v="2"/>
    <n v="77766"/>
    <n v="-601695"/>
    <x v="0"/>
    <s v="No"/>
    <s v="Pickup"/>
    <s v="Not Found"/>
    <s v="Standard"/>
    <x v="87"/>
    <n v="11347243"/>
  </r>
  <r>
    <s v="O02799"/>
    <s v="2025-10-31"/>
    <s v="C153"/>
    <s v="P043"/>
    <x v="4"/>
    <x v="0"/>
    <n v="10"/>
    <n v="0.2"/>
    <n v="331656"/>
    <x v="188"/>
    <s v="SME"/>
    <x v="0"/>
    <n v="79600"/>
    <n v="-464344"/>
    <x v="11"/>
    <s v="No"/>
    <s v="Express"/>
    <s v="Not Found"/>
    <s v="Standard"/>
    <x v="14"/>
    <n v="6291486"/>
  </r>
  <r>
    <s v="O02800"/>
    <s v="2025-05-11"/>
    <s v="C031"/>
    <s v="P019"/>
    <x v="18"/>
    <x v="4"/>
    <n v="6"/>
    <n v="0.2"/>
    <n v="273960"/>
    <x v="158"/>
    <s v="Consumer"/>
    <x v="0"/>
    <n v="72369"/>
    <n v="-160254"/>
    <x v="0"/>
    <s v="No"/>
    <s v="Standard"/>
    <s v="Not Found"/>
    <s v="Standard"/>
    <x v="0"/>
    <n v="16246424"/>
  </r>
  <r>
    <s v="O02801"/>
    <s v="2025-10-28"/>
    <s v="C263"/>
    <s v="P018"/>
    <x v="0"/>
    <x v="0"/>
    <n v="10"/>
    <n v="0"/>
    <n v="900220"/>
    <x v="25"/>
    <s v="Corporate"/>
    <x v="0"/>
    <n v="74501"/>
    <n v="155210"/>
    <x v="11"/>
    <s v="No"/>
    <s v="Standard"/>
    <s v="Not Found"/>
    <s v="Standard"/>
    <x v="96"/>
    <n v="11852878"/>
  </r>
  <r>
    <s v="O02802"/>
    <s v="2025-02-02"/>
    <s v="C063"/>
    <s v="P036"/>
    <x v="18"/>
    <x v="4"/>
    <n v="5"/>
    <n v="0.05"/>
    <n v="510340"/>
    <x v="266"/>
    <s v="Corporate"/>
    <x v="0"/>
    <n v="69526"/>
    <n v="162710"/>
    <x v="5"/>
    <s v="No"/>
    <s v="Pickup"/>
    <s v="Not Found"/>
    <s v="Standard"/>
    <x v="70"/>
    <n v="16246424"/>
  </r>
  <r>
    <s v="O02803"/>
    <s v="2025-07-20"/>
    <s v="C027"/>
    <s v="P052"/>
    <x v="1"/>
    <x v="4"/>
    <n v="8"/>
    <n v="0.2"/>
    <n v="482726.40000000002"/>
    <x v="296"/>
    <s v="Consumer"/>
    <x v="2"/>
    <n v="15200"/>
    <n v="361126.40000000002"/>
    <x v="10"/>
    <s v="No"/>
    <s v="Pickup"/>
    <s v="Not Found"/>
    <s v="Standard"/>
    <x v="41"/>
    <n v="11347243"/>
  </r>
  <r>
    <s v="O02804"/>
    <s v="2025-12-28"/>
    <s v="C157"/>
    <s v="P024"/>
    <x v="18"/>
    <x v="2"/>
    <n v="3"/>
    <n v="0.05"/>
    <n v="26821.35"/>
    <x v="150"/>
    <s v="Corporate"/>
    <x v="3"/>
    <n v="20831"/>
    <n v="-35671.65"/>
    <x v="4"/>
    <s v="No"/>
    <s v="Pickup"/>
    <s v="Not Found"/>
    <s v="Standard"/>
    <x v="16"/>
    <n v="16246424"/>
  </r>
  <r>
    <s v="O02805"/>
    <s v="2025-04-30"/>
    <s v="C238"/>
    <s v="P021"/>
    <x v="18"/>
    <x v="0"/>
    <n v="4"/>
    <n v="0.15"/>
    <n v="138278"/>
    <x v="135"/>
    <s v="Consumer"/>
    <x v="1"/>
    <n v="39197"/>
    <n v="-18510"/>
    <x v="1"/>
    <s v="No"/>
    <s v="Standard"/>
    <s v="Not Found"/>
    <s v="Standard"/>
    <x v="17"/>
    <n v="16246424"/>
  </r>
  <r>
    <s v="O02806"/>
    <s v="2025-04-29"/>
    <s v="C002"/>
    <s v="P004"/>
    <x v="17"/>
    <x v="1"/>
    <n v="9"/>
    <n v="0"/>
    <n v="858987"/>
    <x v="291"/>
    <s v="Consumer"/>
    <x v="3"/>
    <n v="63926"/>
    <n v="283653"/>
    <x v="1"/>
    <s v="Yes"/>
    <s v="Pickup"/>
    <s v="Not Found"/>
    <s v="Standard"/>
    <x v="5"/>
    <n v="10652665"/>
  </r>
  <r>
    <s v="O02807"/>
    <s v="2025-11-20"/>
    <s v="C282"/>
    <s v="P035"/>
    <x v="8"/>
    <x v="0"/>
    <n v="10"/>
    <n v="0.2"/>
    <n v="537208"/>
    <x v="185"/>
    <s v="SME"/>
    <x v="0"/>
    <n v="31758"/>
    <n v="219628"/>
    <x v="8"/>
    <s v="Yes"/>
    <s v="Pickup"/>
    <s v="Not Found"/>
    <s v="Standard"/>
    <x v="47"/>
    <n v="19473459"/>
  </r>
  <r>
    <s v="O02808"/>
    <s v="2025-10-03"/>
    <s v="C152"/>
    <s v="P041"/>
    <x v="6"/>
    <x v="3"/>
    <n v="5"/>
    <n v="0.15"/>
    <n v="205738.25"/>
    <x v="206"/>
    <s v="SME"/>
    <x v="0"/>
    <n v="21756"/>
    <n v="96958.25"/>
    <x v="11"/>
    <s v="No"/>
    <s v="Pickup"/>
    <s v="Not Found"/>
    <s v="Standard"/>
    <x v="45"/>
    <n v="17350666"/>
  </r>
  <r>
    <s v="O02809"/>
    <s v="2025-07-04"/>
    <s v="C018"/>
    <s v="P063"/>
    <x v="8"/>
    <x v="2"/>
    <n v="1"/>
    <n v="0.15"/>
    <n v="102329.8"/>
    <x v="189"/>
    <s v="Corporate"/>
    <x v="0"/>
    <n v="37464"/>
    <n v="64865.8"/>
    <x v="10"/>
    <s v="No"/>
    <s v="Standard"/>
    <s v="Not Found"/>
    <s v="Standard"/>
    <x v="66"/>
    <n v="19473459"/>
  </r>
  <r>
    <s v="O02810"/>
    <s v="2025-05-27"/>
    <s v="C049"/>
    <s v="P016"/>
    <x v="8"/>
    <x v="2"/>
    <n v="10"/>
    <n v="0.2"/>
    <n v="207432"/>
    <x v="71"/>
    <s v="SME"/>
    <x v="0"/>
    <n v="29153"/>
    <n v="-84098"/>
    <x v="0"/>
    <s v="No"/>
    <s v="Standard"/>
    <s v="Not Found"/>
    <s v="Standard"/>
    <x v="79"/>
    <n v="19473459"/>
  </r>
  <r>
    <s v="O02811"/>
    <s v="2025-04-03"/>
    <s v="C151"/>
    <s v="P030"/>
    <x v="8"/>
    <x v="0"/>
    <n v="6"/>
    <n v="0.15"/>
    <n v="592803.6"/>
    <x v="278"/>
    <s v="SME"/>
    <x v="3"/>
    <n v="28523"/>
    <n v="421665.6"/>
    <x v="1"/>
    <s v="No"/>
    <s v="Express"/>
    <s v="Not Found"/>
    <s v="Standard"/>
    <x v="12"/>
    <n v="19473459"/>
  </r>
  <r>
    <s v="O02812"/>
    <s v="2025-06-29"/>
    <s v="C068"/>
    <s v="P024"/>
    <x v="5"/>
    <x v="1"/>
    <n v="7"/>
    <n v="0.2"/>
    <n v="77453.600000000006"/>
    <x v="74"/>
    <s v="Consumer"/>
    <x v="3"/>
    <n v="20831"/>
    <n v="-68363.399999999994"/>
    <x v="9"/>
    <s v="No"/>
    <s v="Express"/>
    <s v="Not Found"/>
    <s v="Standard"/>
    <x v="16"/>
    <n v="11319839"/>
  </r>
  <r>
    <s v="O02813"/>
    <s v="2025-11-13"/>
    <s v="C126"/>
    <s v="P016"/>
    <x v="1"/>
    <x v="0"/>
    <n v="1"/>
    <n v="0"/>
    <n v="106852"/>
    <x v="121"/>
    <s v="SME"/>
    <x v="0"/>
    <n v="29153"/>
    <n v="77699"/>
    <x v="8"/>
    <s v="No"/>
    <s v="Standard"/>
    <s v="Not Found"/>
    <s v="Standard"/>
    <x v="79"/>
    <n v="11347243"/>
  </r>
  <r>
    <s v="O02814"/>
    <s v="2025-06-16"/>
    <s v="C268"/>
    <s v="P075"/>
    <x v="11"/>
    <x v="4"/>
    <n v="10"/>
    <n v="0.05"/>
    <n v="1408232.5"/>
    <x v="38"/>
    <s v="Consumer"/>
    <x v="0"/>
    <n v="48118"/>
    <n v="927052.5"/>
    <x v="9"/>
    <s v="No"/>
    <s v="Standard"/>
    <s v="Not Found"/>
    <s v="High Value"/>
    <x v="51"/>
    <n v="18500989"/>
  </r>
  <r>
    <s v="O02815"/>
    <s v="2025-02-10"/>
    <s v="C114"/>
    <s v="P027"/>
    <x v="18"/>
    <x v="4"/>
    <n v="6"/>
    <n v="0.1"/>
    <n v="95628.6"/>
    <x v="275"/>
    <s v="Consumer"/>
    <x v="1"/>
    <n v="13474"/>
    <n v="14784.600000000006"/>
    <x v="5"/>
    <s v="No"/>
    <s v="Pickup"/>
    <s v="Not Found"/>
    <s v="Standard"/>
    <x v="67"/>
    <n v="16246424"/>
  </r>
  <r>
    <s v="O02816"/>
    <s v="2025-08-19"/>
    <s v="C152"/>
    <s v="P100"/>
    <x v="6"/>
    <x v="4"/>
    <n v="1"/>
    <n v="0.05"/>
    <n v="100273.45"/>
    <x v="206"/>
    <s v="SME"/>
    <x v="3"/>
    <n v="62137"/>
    <n v="38136.449999999997"/>
    <x v="3"/>
    <s v="No"/>
    <s v="Standard"/>
    <s v="Not Found"/>
    <s v="Standard"/>
    <x v="9"/>
    <n v="17350666"/>
  </r>
  <r>
    <s v="O02817"/>
    <s v="2025-01-11"/>
    <s v="C282"/>
    <s v="P069"/>
    <x v="14"/>
    <x v="0"/>
    <n v="2"/>
    <n v="0"/>
    <n v="129232"/>
    <x v="185"/>
    <s v="SME"/>
    <x v="3"/>
    <n v="5129"/>
    <n v="118974"/>
    <x v="6"/>
    <s v="No"/>
    <s v="Pickup"/>
    <s v="Not Found"/>
    <s v="Standard"/>
    <x v="73"/>
    <n v="16839910"/>
  </r>
  <r>
    <s v="O02818"/>
    <s v="2025-07-30"/>
    <s v="C049"/>
    <s v="P053"/>
    <x v="6"/>
    <x v="1"/>
    <n v="1"/>
    <n v="0.2"/>
    <n v="85401.600000000006"/>
    <x v="71"/>
    <s v="SME"/>
    <x v="3"/>
    <n v="44507"/>
    <n v="40894.600000000006"/>
    <x v="10"/>
    <s v="No"/>
    <s v="Express"/>
    <s v="Not Found"/>
    <s v="Standard"/>
    <x v="95"/>
    <n v="17350666"/>
  </r>
  <r>
    <s v="O02819"/>
    <s v="2025-08-28"/>
    <s v="C030"/>
    <s v="P055"/>
    <x v="10"/>
    <x v="3"/>
    <n v="8"/>
    <n v="0.05"/>
    <n v="242379.2"/>
    <x v="59"/>
    <s v="SME"/>
    <x v="0"/>
    <n v="62257"/>
    <n v="-255676.79999999999"/>
    <x v="3"/>
    <s v="No"/>
    <s v="Pickup"/>
    <s v="Not Found"/>
    <s v="Standard"/>
    <x v="31"/>
    <n v="8592536"/>
  </r>
  <r>
    <s v="O02820"/>
    <s v="2025-02-22"/>
    <s v="C106"/>
    <s v="P090"/>
    <x v="17"/>
    <x v="0"/>
    <n v="6"/>
    <n v="0.2"/>
    <n v="87081.600000000006"/>
    <x v="246"/>
    <s v="SME"/>
    <x v="1"/>
    <n v="24518"/>
    <n v="-60026.399999999994"/>
    <x v="5"/>
    <s v="No"/>
    <s v="Express"/>
    <s v="Not Found"/>
    <s v="Standard"/>
    <x v="4"/>
    <n v="10652665"/>
  </r>
  <r>
    <s v="O02821"/>
    <s v="2025-02-13"/>
    <s v="C119"/>
    <s v="P046"/>
    <x v="9"/>
    <x v="1"/>
    <n v="1"/>
    <n v="0.05"/>
    <n v="88442.15"/>
    <x v="146"/>
    <s v="SME"/>
    <x v="3"/>
    <n v="24464"/>
    <n v="63978.149999999994"/>
    <x v="5"/>
    <s v="No"/>
    <s v="Pickup"/>
    <s v="Not Found"/>
    <s v="Standard"/>
    <x v="93"/>
    <n v="7254801"/>
  </r>
  <r>
    <s v="O02822"/>
    <s v="2025-03-20"/>
    <s v="C124"/>
    <s v="P012"/>
    <x v="12"/>
    <x v="1"/>
    <n v="6"/>
    <n v="0.2"/>
    <n v="353328"/>
    <x v="243"/>
    <s v="SME"/>
    <x v="2"/>
    <n v="48408"/>
    <n v="62880"/>
    <x v="7"/>
    <s v="Yes"/>
    <s v="Express"/>
    <s v="Not Found"/>
    <s v="Standard"/>
    <x v="78"/>
    <n v="8698154"/>
  </r>
  <r>
    <s v="O02823"/>
    <s v="2025-05-23"/>
    <s v="C189"/>
    <s v="P020"/>
    <x v="6"/>
    <x v="1"/>
    <n v="4"/>
    <n v="0.2"/>
    <n v="67628.800000000003"/>
    <x v="221"/>
    <s v="SME"/>
    <x v="2"/>
    <n v="35035"/>
    <n v="-72511.199999999997"/>
    <x v="0"/>
    <s v="Yes"/>
    <s v="Pickup"/>
    <s v="Not Found"/>
    <s v="Standard"/>
    <x v="91"/>
    <n v="17350666"/>
  </r>
  <r>
    <s v="O02824"/>
    <s v="2025-01-09"/>
    <s v="C245"/>
    <s v="P045"/>
    <x v="6"/>
    <x v="2"/>
    <n v="7"/>
    <n v="0.2"/>
    <n v="306023.2"/>
    <x v="22"/>
    <s v="Corporate"/>
    <x v="2"/>
    <n v="61495"/>
    <n v="-124441.79999999999"/>
    <x v="6"/>
    <s v="Yes"/>
    <s v="Standard"/>
    <s v="Not Found"/>
    <s v="Standard"/>
    <x v="86"/>
    <n v="17350666"/>
  </r>
  <r>
    <s v="O02825"/>
    <s v="2025-06-27"/>
    <s v="C079"/>
    <s v="P029"/>
    <x v="12"/>
    <x v="2"/>
    <n v="10"/>
    <n v="0"/>
    <n v="515540"/>
    <x v="12"/>
    <s v="Corporate"/>
    <x v="1"/>
    <n v="36044"/>
    <n v="155100"/>
    <x v="9"/>
    <s v="No"/>
    <s v="Express"/>
    <s v="Not Found"/>
    <s v="Standard"/>
    <x v="68"/>
    <n v="8698154"/>
  </r>
  <r>
    <s v="O02826"/>
    <s v="2025-03-12"/>
    <s v="C092"/>
    <s v="P047"/>
    <x v="6"/>
    <x v="1"/>
    <n v="1"/>
    <n v="0.15"/>
    <n v="70340.899999999994"/>
    <x v="242"/>
    <s v="SME"/>
    <x v="2"/>
    <n v="23348"/>
    <n v="46992.899999999994"/>
    <x v="7"/>
    <s v="No"/>
    <s v="Express"/>
    <s v="Not Found"/>
    <s v="Standard"/>
    <x v="8"/>
    <n v="17350666"/>
  </r>
  <r>
    <s v="O02827"/>
    <s v="2025-11-12"/>
    <s v="C203"/>
    <s v="P080"/>
    <x v="0"/>
    <x v="2"/>
    <n v="10"/>
    <n v="0.1"/>
    <n v="1017378"/>
    <x v="100"/>
    <s v="Consumer"/>
    <x v="2"/>
    <n v="32671"/>
    <n v="690668"/>
    <x v="8"/>
    <s v="No"/>
    <s v="Express"/>
    <s v="Not Found"/>
    <s v="High Value"/>
    <x v="26"/>
    <n v="11852878"/>
  </r>
  <r>
    <s v="O02828"/>
    <s v="2025-07-30"/>
    <s v="C236"/>
    <s v="P060"/>
    <x v="4"/>
    <x v="1"/>
    <n v="3"/>
    <n v="0.2"/>
    <n v="158342.39999999999"/>
    <x v="231"/>
    <s v="Corporate"/>
    <x v="1"/>
    <n v="58522"/>
    <n v="-17223.600000000006"/>
    <x v="10"/>
    <s v="Yes"/>
    <s v="Standard"/>
    <s v="Not Found"/>
    <s v="Standard"/>
    <x v="60"/>
    <n v="6291486"/>
  </r>
  <r>
    <s v="O02829"/>
    <s v="2025-12-06"/>
    <s v="C004"/>
    <s v="P093"/>
    <x v="1"/>
    <x v="0"/>
    <n v="10"/>
    <n v="0.2"/>
    <n v="801360"/>
    <x v="80"/>
    <s v="Corporate"/>
    <x v="3"/>
    <n v="27558"/>
    <n v="525780"/>
    <x v="4"/>
    <s v="No"/>
    <s v="Express"/>
    <s v="Not Found"/>
    <s v="Standard"/>
    <x v="40"/>
    <n v="11347243"/>
  </r>
  <r>
    <s v="O02830"/>
    <s v="2025-08-29"/>
    <s v="C129"/>
    <s v="P014"/>
    <x v="5"/>
    <x v="1"/>
    <n v="6"/>
    <n v="0.05"/>
    <n v="560372.69999999995"/>
    <x v="97"/>
    <s v="Corporate"/>
    <x v="2"/>
    <n v="51783"/>
    <n v="249674.69999999995"/>
    <x v="3"/>
    <s v="No"/>
    <s v="Pickup"/>
    <s v="Not Found"/>
    <s v="Standard"/>
    <x v="80"/>
    <n v="11319839"/>
  </r>
  <r>
    <s v="O02831"/>
    <s v="2025-04-19"/>
    <s v="C070"/>
    <s v="P022"/>
    <x v="19"/>
    <x v="4"/>
    <n v="4"/>
    <n v="0"/>
    <n v="514820"/>
    <x v="226"/>
    <s v="SME"/>
    <x v="3"/>
    <n v="76942"/>
    <n v="207052"/>
    <x v="1"/>
    <s v="No"/>
    <s v="Standard"/>
    <s v="Not Found"/>
    <s v="Standard"/>
    <x v="13"/>
    <n v="19336654"/>
  </r>
  <r>
    <s v="O02832"/>
    <s v="2025-05-23"/>
    <s v="C255"/>
    <s v="P006"/>
    <x v="1"/>
    <x v="0"/>
    <n v="2"/>
    <n v="0.1"/>
    <n v="147625.20000000001"/>
    <x v="281"/>
    <s v="Consumer"/>
    <x v="0"/>
    <n v="53604"/>
    <n v="40417.200000000012"/>
    <x v="0"/>
    <s v="No"/>
    <s v="Express"/>
    <s v="Not Found"/>
    <s v="Standard"/>
    <x v="24"/>
    <n v="11347243"/>
  </r>
  <r>
    <s v="O02833"/>
    <s v="2025-02-12"/>
    <s v="C121"/>
    <s v="P079"/>
    <x v="8"/>
    <x v="3"/>
    <n v="4"/>
    <n v="0.15"/>
    <n v="236674"/>
    <x v="171"/>
    <s v="Corporate"/>
    <x v="1"/>
    <n v="58560"/>
    <n v="2434"/>
    <x v="5"/>
    <s v="No"/>
    <s v="Standard"/>
    <s v="Not Found"/>
    <s v="Standard"/>
    <x v="48"/>
    <n v="19473459"/>
  </r>
  <r>
    <s v="O02834"/>
    <s v="2025-12-29"/>
    <s v="C284"/>
    <s v="P054"/>
    <x v="2"/>
    <x v="2"/>
    <n v="4"/>
    <n v="0.05"/>
    <n v="253270"/>
    <x v="61"/>
    <s v="SME"/>
    <x v="3"/>
    <n v="49623"/>
    <n v="54778"/>
    <x v="4"/>
    <s v="No"/>
    <s v="Standard"/>
    <s v="Not Found"/>
    <s v="Standard"/>
    <x v="83"/>
    <n v="7094914"/>
  </r>
  <r>
    <s v="O02835"/>
    <s v="2025-11-08"/>
    <s v="C192"/>
    <s v="P005"/>
    <x v="13"/>
    <x v="0"/>
    <n v="4"/>
    <n v="0.1"/>
    <n v="252082.8"/>
    <x v="102"/>
    <s v="Corporate"/>
    <x v="0"/>
    <n v="3310"/>
    <n v="238842.8"/>
    <x v="8"/>
    <s v="No"/>
    <s v="Express"/>
    <s v="Not Found"/>
    <s v="Standard"/>
    <x v="77"/>
    <n v="5886694"/>
  </r>
  <r>
    <s v="O02836"/>
    <s v="2025-03-04"/>
    <s v="C134"/>
    <s v="P018"/>
    <x v="1"/>
    <x v="2"/>
    <n v="1"/>
    <n v="0.05"/>
    <n v="8082.6"/>
    <x v="182"/>
    <s v="Consumer"/>
    <x v="0"/>
    <n v="74501"/>
    <n v="-66418.399999999994"/>
    <x v="7"/>
    <s v="No"/>
    <s v="Standard"/>
    <s v="Not Found"/>
    <s v="Standard"/>
    <x v="96"/>
    <n v="11347243"/>
  </r>
  <r>
    <s v="O02837"/>
    <s v="2025-03-22"/>
    <s v="C147"/>
    <s v="P043"/>
    <x v="16"/>
    <x v="0"/>
    <n v="4"/>
    <n v="0.15"/>
    <n v="336674.8"/>
    <x v="162"/>
    <s v="Consumer"/>
    <x v="0"/>
    <n v="79600"/>
    <n v="18274.799999999988"/>
    <x v="7"/>
    <s v="No"/>
    <s v="Standard"/>
    <s v="Not Found"/>
    <s v="Standard"/>
    <x v="14"/>
    <n v="19562258"/>
  </r>
  <r>
    <s v="O02838"/>
    <s v="2025-08-17"/>
    <s v="C032"/>
    <s v="P031"/>
    <x v="10"/>
    <x v="1"/>
    <n v="10"/>
    <n v="0.05"/>
    <n v="534812"/>
    <x v="203"/>
    <s v="SME"/>
    <x v="1"/>
    <n v="53062"/>
    <n v="4192"/>
    <x v="3"/>
    <s v="No"/>
    <s v="Express"/>
    <s v="Not Found"/>
    <s v="Standard"/>
    <x v="81"/>
    <n v="8592536"/>
  </r>
  <r>
    <s v="O02839"/>
    <s v="2025-05-01"/>
    <s v="C002"/>
    <s v="P091"/>
    <x v="7"/>
    <x v="0"/>
    <n v="5"/>
    <n v="0.2"/>
    <n v="540860"/>
    <x v="291"/>
    <s v="Consumer"/>
    <x v="3"/>
    <n v="13311"/>
    <n v="474305"/>
    <x v="0"/>
    <s v="Yes"/>
    <s v="Standard"/>
    <s v="Not Found"/>
    <s v="Standard"/>
    <x v="10"/>
    <n v="14265630"/>
  </r>
  <r>
    <s v="O02840"/>
    <s v="2025-06-13"/>
    <s v="C007"/>
    <s v="P094"/>
    <x v="7"/>
    <x v="0"/>
    <n v="3"/>
    <n v="0.2"/>
    <n v="88123.199999999997"/>
    <x v="228"/>
    <s v="SME"/>
    <x v="1"/>
    <n v="55008"/>
    <n v="-76900.800000000003"/>
    <x v="9"/>
    <s v="No"/>
    <s v="Standard"/>
    <s v="Not Found"/>
    <s v="Standard"/>
    <x v="1"/>
    <n v="14265630"/>
  </r>
  <r>
    <s v="O02841"/>
    <s v="2025-08-28"/>
    <s v="C049"/>
    <s v="P037"/>
    <x v="7"/>
    <x v="3"/>
    <n v="8"/>
    <n v="0"/>
    <n v="1146864"/>
    <x v="71"/>
    <s v="SME"/>
    <x v="0"/>
    <n v="31369"/>
    <n v="895912"/>
    <x v="3"/>
    <s v="No"/>
    <s v="Express"/>
    <s v="Not Found"/>
    <s v="High Value"/>
    <x v="72"/>
    <n v="14265630"/>
  </r>
  <r>
    <s v="O02842"/>
    <s v="2025-04-10"/>
    <s v="C226"/>
    <s v="P043"/>
    <x v="5"/>
    <x v="0"/>
    <n v="7"/>
    <n v="0.05"/>
    <n v="511577.85"/>
    <x v="141"/>
    <s v="Corporate"/>
    <x v="0"/>
    <n v="79600"/>
    <n v="-45622.150000000023"/>
    <x v="1"/>
    <s v="No"/>
    <s v="Standard"/>
    <s v="Not Found"/>
    <s v="Standard"/>
    <x v="14"/>
    <n v="11319839"/>
  </r>
  <r>
    <s v="O02843"/>
    <s v="2025-06-02"/>
    <s v="C071"/>
    <s v="P066"/>
    <x v="18"/>
    <x v="0"/>
    <n v="5"/>
    <n v="0.05"/>
    <n v="403146.75"/>
    <x v="1"/>
    <s v="SME"/>
    <x v="0"/>
    <n v="51071"/>
    <n v="147791.75"/>
    <x v="9"/>
    <s v="No"/>
    <s v="Express"/>
    <s v="Not Found"/>
    <s v="Standard"/>
    <x v="97"/>
    <n v="16246424"/>
  </r>
  <r>
    <s v="O02844"/>
    <s v="2025-10-21"/>
    <s v="C236"/>
    <s v="P037"/>
    <x v="6"/>
    <x v="1"/>
    <n v="2"/>
    <n v="0.05"/>
    <n v="74842.899999999994"/>
    <x v="231"/>
    <s v="Corporate"/>
    <x v="0"/>
    <n v="31369"/>
    <n v="12104.899999999994"/>
    <x v="11"/>
    <s v="No"/>
    <s v="Standard"/>
    <s v="Not Found"/>
    <s v="Standard"/>
    <x v="72"/>
    <n v="17350666"/>
  </r>
  <r>
    <s v="O02845"/>
    <s v="2025-09-04"/>
    <s v="C051"/>
    <s v="P028"/>
    <x v="2"/>
    <x v="2"/>
    <n v="10"/>
    <n v="0.1"/>
    <n v="1263294"/>
    <x v="26"/>
    <s v="Consumer"/>
    <x v="1"/>
    <n v="35454"/>
    <n v="908754"/>
    <x v="2"/>
    <s v="No"/>
    <s v="Standard"/>
    <s v="Not Found"/>
    <s v="High Value"/>
    <x v="85"/>
    <n v="7094914"/>
  </r>
  <r>
    <s v="O02846"/>
    <s v="2025-06-26"/>
    <s v="C216"/>
    <s v="P063"/>
    <x v="14"/>
    <x v="1"/>
    <n v="8"/>
    <n v="0.15"/>
    <n v="722928.4"/>
    <x v="37"/>
    <s v="Consumer"/>
    <x v="0"/>
    <n v="37464"/>
    <n v="423216.4"/>
    <x v="9"/>
    <s v="No"/>
    <s v="Standard"/>
    <s v="Not Found"/>
    <s v="Standard"/>
    <x v="66"/>
    <n v="16839910"/>
  </r>
  <r>
    <s v="O02847"/>
    <s v="2025-05-17"/>
    <s v="C023"/>
    <s v="P051"/>
    <x v="3"/>
    <x v="4"/>
    <n v="6"/>
    <n v="0.2"/>
    <n v="671198.4"/>
    <x v="5"/>
    <s v="Consumer"/>
    <x v="2"/>
    <n v="71372"/>
    <n v="242966.40000000002"/>
    <x v="0"/>
    <s v="No"/>
    <s v="Pickup"/>
    <s v="Not Found"/>
    <s v="Standard"/>
    <x v="7"/>
    <n v="19619177"/>
  </r>
  <r>
    <s v="O02848"/>
    <s v="2025-01-29"/>
    <s v="C080"/>
    <s v="P037"/>
    <x v="9"/>
    <x v="3"/>
    <n v="9"/>
    <n v="0.1"/>
    <n v="247025.7"/>
    <x v="245"/>
    <s v="SME"/>
    <x v="0"/>
    <n v="31369"/>
    <n v="-35295.299999999988"/>
    <x v="6"/>
    <s v="No"/>
    <s v="Express"/>
    <s v="Not Found"/>
    <s v="Standard"/>
    <x v="72"/>
    <n v="7254801"/>
  </r>
  <r>
    <s v="O02849"/>
    <s v="2025-01-16"/>
    <s v="C253"/>
    <s v="P100"/>
    <x v="0"/>
    <x v="4"/>
    <n v="5"/>
    <n v="0.1"/>
    <n v="418117.5"/>
    <x v="151"/>
    <s v="Corporate"/>
    <x v="3"/>
    <n v="62137"/>
    <n v="107432.5"/>
    <x v="6"/>
    <s v="No"/>
    <s v="Express"/>
    <s v="Not Found"/>
    <s v="Standard"/>
    <x v="9"/>
    <n v="11852878"/>
  </r>
  <r>
    <s v="O02850"/>
    <s v="2025-07-12"/>
    <s v="C154"/>
    <s v="P054"/>
    <x v="13"/>
    <x v="1"/>
    <n v="9"/>
    <n v="0"/>
    <n v="908118"/>
    <x v="58"/>
    <s v="Consumer"/>
    <x v="3"/>
    <n v="49623"/>
    <n v="461511"/>
    <x v="10"/>
    <s v="Yes"/>
    <s v="Express"/>
    <s v="Not Found"/>
    <s v="Standard"/>
    <x v="83"/>
    <n v="5886694"/>
  </r>
  <r>
    <s v="O02851"/>
    <s v="2025-09-10"/>
    <s v="C012"/>
    <s v="P010"/>
    <x v="12"/>
    <x v="4"/>
    <n v="8"/>
    <n v="0.05"/>
    <n v="1109835.6000000001"/>
    <x v="148"/>
    <s v="Corporate"/>
    <x v="1"/>
    <n v="13676"/>
    <n v="1000427.6000000001"/>
    <x v="2"/>
    <s v="No"/>
    <s v="Express"/>
    <s v="Not Found"/>
    <s v="High Value"/>
    <x v="88"/>
    <n v="8698154"/>
  </r>
  <r>
    <s v="O02852"/>
    <s v="2025-04-07"/>
    <s v="C134"/>
    <s v="P041"/>
    <x v="7"/>
    <x v="3"/>
    <n v="3"/>
    <n v="0.1"/>
    <n v="290692.8"/>
    <x v="182"/>
    <s v="Consumer"/>
    <x v="0"/>
    <n v="21756"/>
    <n v="225424.8"/>
    <x v="1"/>
    <s v="No"/>
    <s v="Standard"/>
    <s v="Not Found"/>
    <s v="Standard"/>
    <x v="45"/>
    <n v="14265630"/>
  </r>
  <r>
    <s v="O02853"/>
    <s v="2025-08-31"/>
    <s v="C043"/>
    <s v="P034"/>
    <x v="13"/>
    <x v="0"/>
    <n v="4"/>
    <n v="0"/>
    <n v="218844"/>
    <x v="237"/>
    <s v="Consumer"/>
    <x v="0"/>
    <n v="18655"/>
    <n v="144224"/>
    <x v="3"/>
    <s v="No"/>
    <s v="Standard"/>
    <s v="Not Found"/>
    <s v="Standard"/>
    <x v="3"/>
    <n v="5886694"/>
  </r>
  <r>
    <s v="O02854"/>
    <s v="2025-11-08"/>
    <s v="C294"/>
    <s v="P042"/>
    <x v="11"/>
    <x v="0"/>
    <n v="3"/>
    <n v="0.05"/>
    <n v="110713.95"/>
    <x v="170"/>
    <s v="SME"/>
    <x v="3"/>
    <n v="12456"/>
    <n v="73345.95"/>
    <x v="8"/>
    <s v="No"/>
    <s v="Pickup"/>
    <s v="Not Found"/>
    <s v="Standard"/>
    <x v="62"/>
    <n v="18500989"/>
  </r>
  <r>
    <s v="O02855"/>
    <s v="2025-02-03"/>
    <s v="C090"/>
    <s v="P023"/>
    <x v="1"/>
    <x v="4"/>
    <n v="2"/>
    <n v="0"/>
    <n v="161060"/>
    <x v="236"/>
    <s v="Corporate"/>
    <x v="0"/>
    <n v="10664"/>
    <n v="139732"/>
    <x v="5"/>
    <s v="No"/>
    <s v="Pickup"/>
    <s v="Not Found"/>
    <s v="Standard"/>
    <x v="18"/>
    <n v="11347243"/>
  </r>
  <r>
    <s v="O02856"/>
    <s v="2025-04-05"/>
    <s v="C192"/>
    <s v="P013"/>
    <x v="18"/>
    <x v="0"/>
    <n v="8"/>
    <n v="0.2"/>
    <n v="711424"/>
    <x v="102"/>
    <s v="Corporate"/>
    <x v="0"/>
    <n v="27039"/>
    <n v="495112"/>
    <x v="1"/>
    <s v="No"/>
    <s v="Pickup"/>
    <s v="Not Found"/>
    <s v="Standard"/>
    <x v="54"/>
    <n v="16246424"/>
  </r>
  <r>
    <s v="O02857"/>
    <s v="2025-06-04"/>
    <s v="C008"/>
    <s v="P004"/>
    <x v="8"/>
    <x v="3"/>
    <n v="5"/>
    <n v="0"/>
    <n v="116690"/>
    <x v="181"/>
    <s v="Consumer"/>
    <x v="3"/>
    <n v="63926"/>
    <n v="-202940"/>
    <x v="9"/>
    <s v="No"/>
    <s v="Standard"/>
    <s v="Not Found"/>
    <s v="Standard"/>
    <x v="5"/>
    <n v="19473459"/>
  </r>
  <r>
    <s v="O02858"/>
    <s v="2025-03-21"/>
    <s v="C062"/>
    <s v="P082"/>
    <x v="10"/>
    <x v="4"/>
    <n v="7"/>
    <n v="0.15"/>
    <n v="887365.15"/>
    <x v="270"/>
    <s v="Consumer"/>
    <x v="2"/>
    <n v="38053"/>
    <n v="620994.15"/>
    <x v="7"/>
    <s v="Yes"/>
    <s v="Express"/>
    <s v="Not Found"/>
    <s v="Standard"/>
    <x v="64"/>
    <n v="8592536"/>
  </r>
  <r>
    <s v="O02859"/>
    <s v="2025-06-22"/>
    <s v="C058"/>
    <s v="P032"/>
    <x v="5"/>
    <x v="2"/>
    <n v="3"/>
    <n v="0"/>
    <n v="394392"/>
    <x v="75"/>
    <s v="SME"/>
    <x v="2"/>
    <n v="65463"/>
    <n v="198003"/>
    <x v="9"/>
    <s v="No"/>
    <s v="Standard"/>
    <s v="Not Found"/>
    <s v="Standard"/>
    <x v="15"/>
    <n v="11319839"/>
  </r>
  <r>
    <s v="O02860"/>
    <s v="2025-07-27"/>
    <s v="C064"/>
    <s v="P033"/>
    <x v="2"/>
    <x v="3"/>
    <n v="5"/>
    <n v="0.05"/>
    <n v="190897.75"/>
    <x v="132"/>
    <s v="Corporate"/>
    <x v="0"/>
    <n v="47272"/>
    <n v="-45462.25"/>
    <x v="10"/>
    <s v="No"/>
    <s v="Standard"/>
    <s v="Not Found"/>
    <s v="Standard"/>
    <x v="37"/>
    <n v="7094914"/>
  </r>
  <r>
    <s v="O02861"/>
    <s v="2025-02-22"/>
    <s v="C190"/>
    <s v="P025"/>
    <x v="16"/>
    <x v="1"/>
    <n v="4"/>
    <n v="0.05"/>
    <n v="294321.40000000002"/>
    <x v="295"/>
    <s v="SME"/>
    <x v="2"/>
    <n v="41409"/>
    <n v="128685.40000000002"/>
    <x v="5"/>
    <s v="No"/>
    <s v="Standard"/>
    <s v="Not Found"/>
    <s v="Standard"/>
    <x v="61"/>
    <n v="19562258"/>
  </r>
  <r>
    <s v="O02862"/>
    <s v="2025-05-04"/>
    <s v="C200"/>
    <s v="P097"/>
    <x v="8"/>
    <x v="1"/>
    <n v="10"/>
    <n v="0.2"/>
    <n v="850168"/>
    <x v="227"/>
    <s v="Consumer"/>
    <x v="1"/>
    <n v="67500"/>
    <n v="175168"/>
    <x v="0"/>
    <s v="Yes"/>
    <s v="Standard"/>
    <s v="Not Found"/>
    <s v="Standard"/>
    <x v="84"/>
    <n v="19473459"/>
  </r>
  <r>
    <s v="O02863"/>
    <s v="2025-02-19"/>
    <s v="C261"/>
    <s v="P061"/>
    <x v="4"/>
    <x v="3"/>
    <n v="9"/>
    <n v="0.05"/>
    <n v="179438.85"/>
    <x v="99"/>
    <s v="Corporate"/>
    <x v="3"/>
    <n v="26900"/>
    <n v="-62661.149999999994"/>
    <x v="5"/>
    <s v="No"/>
    <s v="Standard"/>
    <s v="Not Found"/>
    <s v="Standard"/>
    <x v="59"/>
    <n v="6291486"/>
  </r>
  <r>
    <s v="O02864"/>
    <s v="2025-12-28"/>
    <s v="C244"/>
    <s v="P044"/>
    <x v="6"/>
    <x v="2"/>
    <n v="1"/>
    <n v="0"/>
    <n v="91891"/>
    <x v="261"/>
    <s v="Corporate"/>
    <x v="3"/>
    <n v="44099"/>
    <n v="47792"/>
    <x v="4"/>
    <s v="No"/>
    <s v="Express"/>
    <s v="Not Found"/>
    <s v="Standard"/>
    <x v="38"/>
    <n v="17350666"/>
  </r>
  <r>
    <s v="O02865"/>
    <s v="2025-02-07"/>
    <s v="C077"/>
    <s v="P074"/>
    <x v="1"/>
    <x v="4"/>
    <n v="6"/>
    <n v="0"/>
    <n v="410490"/>
    <x v="32"/>
    <s v="Corporate"/>
    <x v="3"/>
    <n v="39205"/>
    <n v="175260"/>
    <x v="5"/>
    <s v="No"/>
    <s v="Express"/>
    <s v="Not Found"/>
    <s v="Standard"/>
    <x v="56"/>
    <n v="11347243"/>
  </r>
  <r>
    <s v="O02866"/>
    <s v="2025-03-23"/>
    <s v="C219"/>
    <s v="P078"/>
    <x v="15"/>
    <x v="4"/>
    <n v="8"/>
    <n v="0.15"/>
    <n v="677096.4"/>
    <x v="127"/>
    <s v="SME"/>
    <x v="0"/>
    <n v="53072"/>
    <n v="252520.40000000002"/>
    <x v="7"/>
    <s v="No"/>
    <s v="Standard"/>
    <s v="Not Found"/>
    <s v="Standard"/>
    <x v="69"/>
    <n v="15141830"/>
  </r>
  <r>
    <s v="O02867"/>
    <s v="2025-10-10"/>
    <s v="C245"/>
    <s v="P050"/>
    <x v="6"/>
    <x v="1"/>
    <n v="5"/>
    <n v="0.1"/>
    <n v="137389.5"/>
    <x v="22"/>
    <s v="Corporate"/>
    <x v="0"/>
    <n v="22542"/>
    <n v="24679.5"/>
    <x v="11"/>
    <s v="Yes"/>
    <s v="Pickup"/>
    <s v="Not Found"/>
    <s v="Standard"/>
    <x v="39"/>
    <n v="17350666"/>
  </r>
  <r>
    <s v="O02868"/>
    <s v="2025-06-29"/>
    <s v="C110"/>
    <s v="P028"/>
    <x v="11"/>
    <x v="2"/>
    <n v="2"/>
    <n v="0.05"/>
    <n v="193171.1"/>
    <x v="41"/>
    <s v="Consumer"/>
    <x v="1"/>
    <n v="35454"/>
    <n v="122263.1"/>
    <x v="9"/>
    <s v="No"/>
    <s v="Pickup"/>
    <s v="Not Found"/>
    <s v="Standard"/>
    <x v="85"/>
    <n v="18500989"/>
  </r>
  <r>
    <s v="O02869"/>
    <s v="2025-10-30"/>
    <s v="C041"/>
    <s v="P037"/>
    <x v="8"/>
    <x v="3"/>
    <n v="3"/>
    <n v="0.1"/>
    <n v="19639.8"/>
    <x v="157"/>
    <s v="Corporate"/>
    <x v="0"/>
    <n v="31369"/>
    <n v="-74467.199999999997"/>
    <x v="11"/>
    <s v="No"/>
    <s v="Express"/>
    <s v="Not Found"/>
    <s v="Standard"/>
    <x v="72"/>
    <n v="19473459"/>
  </r>
  <r>
    <s v="O02870"/>
    <s v="2025-01-06"/>
    <s v="C234"/>
    <s v="P043"/>
    <x v="3"/>
    <x v="2"/>
    <n v="8"/>
    <n v="0.05"/>
    <n v="635823.6"/>
    <x v="82"/>
    <s v="Corporate"/>
    <x v="0"/>
    <n v="79600"/>
    <n v="-976.40000000002328"/>
    <x v="6"/>
    <s v="No"/>
    <s v="Standard"/>
    <s v="Not Found"/>
    <s v="Standard"/>
    <x v="14"/>
    <n v="19619177"/>
  </r>
  <r>
    <s v="O02871"/>
    <s v="2025-06-28"/>
    <s v="C281"/>
    <s v="P071"/>
    <x v="9"/>
    <x v="1"/>
    <n v="2"/>
    <n v="0"/>
    <n v="50010"/>
    <x v="209"/>
    <s v="Consumer"/>
    <x v="1"/>
    <n v="44535"/>
    <n v="-39060"/>
    <x v="9"/>
    <s v="No"/>
    <s v="Standard"/>
    <s v="Not Found"/>
    <s v="Standard"/>
    <x v="32"/>
    <n v="7254801"/>
  </r>
  <r>
    <s v="O02872"/>
    <s v="2025-02-13"/>
    <s v="C221"/>
    <s v="P068"/>
    <x v="1"/>
    <x v="2"/>
    <n v="10"/>
    <n v="0"/>
    <n v="189810"/>
    <x v="101"/>
    <s v="Consumer"/>
    <x v="0"/>
    <n v="34907"/>
    <n v="-159260"/>
    <x v="5"/>
    <s v="No"/>
    <s v="Standard"/>
    <s v="Not Found"/>
    <s v="Standard"/>
    <x v="19"/>
    <n v="11347243"/>
  </r>
  <r>
    <s v="O02873"/>
    <s v="2025-01-06"/>
    <s v="C266"/>
    <s v="P055"/>
    <x v="12"/>
    <x v="4"/>
    <n v="3"/>
    <n v="0"/>
    <n v="26685"/>
    <x v="174"/>
    <s v="SME"/>
    <x v="0"/>
    <n v="62257"/>
    <n v="-160086"/>
    <x v="6"/>
    <s v="Yes"/>
    <s v="Standard"/>
    <s v="Not Found"/>
    <s v="Standard"/>
    <x v="31"/>
    <n v="8698154"/>
  </r>
  <r>
    <s v="O02874"/>
    <s v="2025-02-18"/>
    <s v="C255"/>
    <s v="P010"/>
    <x v="3"/>
    <x v="3"/>
    <n v="10"/>
    <n v="0.15"/>
    <n v="84141.5"/>
    <x v="281"/>
    <s v="Consumer"/>
    <x v="1"/>
    <n v="13676"/>
    <n v="-52618.5"/>
    <x v="5"/>
    <s v="No"/>
    <s v="Standard"/>
    <s v="Not Found"/>
    <s v="Standard"/>
    <x v="88"/>
    <n v="19619177"/>
  </r>
  <r>
    <s v="O02875"/>
    <s v="2025-07-31"/>
    <s v="C299"/>
    <s v="P032"/>
    <x v="12"/>
    <x v="1"/>
    <n v="5"/>
    <n v="0.2"/>
    <n v="175272"/>
    <x v="165"/>
    <s v="SME"/>
    <x v="2"/>
    <n v="65463"/>
    <n v="-152043"/>
    <x v="10"/>
    <s v="No"/>
    <s v="Express"/>
    <s v="Not Found"/>
    <s v="Standard"/>
    <x v="15"/>
    <n v="8698154"/>
  </r>
  <r>
    <s v="O02876"/>
    <s v="2025-12-28"/>
    <s v="C105"/>
    <s v="P056"/>
    <x v="9"/>
    <x v="3"/>
    <n v="9"/>
    <n v="0.2"/>
    <n v="999064.8"/>
    <x v="140"/>
    <s v="Consumer"/>
    <x v="0"/>
    <n v="48953"/>
    <n v="558487.80000000005"/>
    <x v="4"/>
    <s v="Yes"/>
    <s v="Express"/>
    <s v="Not Found"/>
    <s v="Standard"/>
    <x v="6"/>
    <n v="7254801"/>
  </r>
  <r>
    <s v="O02877"/>
    <s v="2025-02-08"/>
    <s v="C164"/>
    <s v="P074"/>
    <x v="17"/>
    <x v="3"/>
    <n v="9"/>
    <n v="0.1"/>
    <n v="644087.69999999995"/>
    <x v="252"/>
    <s v="Consumer"/>
    <x v="3"/>
    <n v="39205"/>
    <n v="291242.69999999995"/>
    <x v="5"/>
    <s v="No"/>
    <s v="Pickup"/>
    <s v="Not Found"/>
    <s v="Standard"/>
    <x v="56"/>
    <n v="10652665"/>
  </r>
  <r>
    <s v="O02878"/>
    <s v="2025-12-19"/>
    <s v="C260"/>
    <s v="P057"/>
    <x v="15"/>
    <x v="1"/>
    <n v="8"/>
    <n v="0.1"/>
    <n v="701942.4"/>
    <x v="14"/>
    <s v="SME"/>
    <x v="3"/>
    <n v="18283"/>
    <n v="555678.4"/>
    <x v="4"/>
    <s v="No"/>
    <s v="Pickup"/>
    <s v="Not Found"/>
    <s v="Standard"/>
    <x v="63"/>
    <n v="15141830"/>
  </r>
  <r>
    <s v="O02879"/>
    <s v="2025-05-27"/>
    <s v="C087"/>
    <s v="P010"/>
    <x v="7"/>
    <x v="3"/>
    <n v="6"/>
    <n v="0.2"/>
    <n v="295896"/>
    <x v="240"/>
    <s v="Consumer"/>
    <x v="1"/>
    <n v="13676"/>
    <n v="213840"/>
    <x v="0"/>
    <s v="No"/>
    <s v="Express"/>
    <s v="Not Found"/>
    <s v="Standard"/>
    <x v="88"/>
    <n v="14265630"/>
  </r>
  <r>
    <s v="O02880"/>
    <s v="2025-07-18"/>
    <s v="C041"/>
    <s v="P014"/>
    <x v="12"/>
    <x v="0"/>
    <n v="5"/>
    <n v="0.1"/>
    <n v="491130"/>
    <x v="157"/>
    <s v="Corporate"/>
    <x v="2"/>
    <n v="51783"/>
    <n v="232215"/>
    <x v="10"/>
    <s v="No"/>
    <s v="Express"/>
    <s v="Not Found"/>
    <s v="Standard"/>
    <x v="80"/>
    <n v="8698154"/>
  </r>
  <r>
    <s v="O02881"/>
    <s v="2025-06-22"/>
    <s v="C263"/>
    <s v="P031"/>
    <x v="11"/>
    <x v="2"/>
    <n v="9"/>
    <n v="0.05"/>
    <n v="739002.15"/>
    <x v="25"/>
    <s v="Corporate"/>
    <x v="1"/>
    <n v="53062"/>
    <n v="261444.15000000002"/>
    <x v="9"/>
    <s v="No"/>
    <s v="Pickup"/>
    <s v="Not Found"/>
    <s v="Standard"/>
    <x v="81"/>
    <n v="18500989"/>
  </r>
  <r>
    <s v="O02882"/>
    <s v="2025-08-23"/>
    <s v="C010"/>
    <s v="P053"/>
    <x v="0"/>
    <x v="1"/>
    <n v="8"/>
    <n v="0.15"/>
    <n v="512774.40000000002"/>
    <x v="204"/>
    <s v="SME"/>
    <x v="3"/>
    <n v="44507"/>
    <n v="156718.40000000002"/>
    <x v="3"/>
    <s v="No"/>
    <s v="Express"/>
    <s v="Not Found"/>
    <s v="Standard"/>
    <x v="95"/>
    <n v="11852878"/>
  </r>
  <r>
    <s v="O02883"/>
    <s v="2025-01-16"/>
    <s v="C057"/>
    <s v="P097"/>
    <x v="1"/>
    <x v="2"/>
    <n v="9"/>
    <n v="0.05"/>
    <n v="547447.94999999995"/>
    <x v="249"/>
    <s v="SME"/>
    <x v="1"/>
    <n v="67500"/>
    <n v="-60052.050000000047"/>
    <x v="6"/>
    <s v="No"/>
    <s v="Express"/>
    <s v="Not Found"/>
    <s v="Standard"/>
    <x v="84"/>
    <n v="11347243"/>
  </r>
  <r>
    <s v="O02884"/>
    <s v="2025-11-10"/>
    <s v="C006"/>
    <s v="P075"/>
    <x v="13"/>
    <x v="1"/>
    <n v="7"/>
    <n v="0.15"/>
    <n v="604758"/>
    <x v="269"/>
    <s v="Corporate"/>
    <x v="0"/>
    <n v="48118"/>
    <n v="267932"/>
    <x v="8"/>
    <s v="No"/>
    <s v="Standard"/>
    <s v="Not Found"/>
    <s v="Standard"/>
    <x v="51"/>
    <n v="5886694"/>
  </r>
  <r>
    <s v="O02885"/>
    <s v="2025-06-27"/>
    <s v="C052"/>
    <s v="P006"/>
    <x v="15"/>
    <x v="1"/>
    <n v="10"/>
    <n v="0"/>
    <n v="1142860"/>
    <x v="229"/>
    <s v="Consumer"/>
    <x v="0"/>
    <n v="53604"/>
    <n v="606820"/>
    <x v="9"/>
    <s v="No"/>
    <s v="Express"/>
    <s v="Not Found"/>
    <s v="High Value"/>
    <x v="24"/>
    <n v="15141830"/>
  </r>
  <r>
    <s v="O02886"/>
    <s v="2025-08-03"/>
    <s v="C112"/>
    <s v="P043"/>
    <x v="8"/>
    <x v="3"/>
    <n v="1"/>
    <n v="0"/>
    <n v="82879"/>
    <x v="155"/>
    <s v="Corporate"/>
    <x v="0"/>
    <n v="79600"/>
    <n v="3279"/>
    <x v="3"/>
    <s v="No"/>
    <s v="Express"/>
    <s v="Not Found"/>
    <s v="Standard"/>
    <x v="14"/>
    <n v="19473459"/>
  </r>
  <r>
    <s v="O02887"/>
    <s v="2025-11-23"/>
    <s v="C294"/>
    <s v="P041"/>
    <x v="10"/>
    <x v="4"/>
    <n v="10"/>
    <n v="0.1"/>
    <n v="70308"/>
    <x v="170"/>
    <s v="SME"/>
    <x v="0"/>
    <n v="21756"/>
    <n v="-147252"/>
    <x v="8"/>
    <s v="No"/>
    <s v="Standard"/>
    <s v="Not Found"/>
    <s v="Standard"/>
    <x v="45"/>
    <n v="8592536"/>
  </r>
  <r>
    <s v="O02888"/>
    <s v="2025-06-07"/>
    <s v="C205"/>
    <s v="P031"/>
    <x v="18"/>
    <x v="3"/>
    <n v="7"/>
    <n v="0.2"/>
    <n v="672324.8"/>
    <x v="183"/>
    <s v="Corporate"/>
    <x v="1"/>
    <n v="53062"/>
    <n v="300890.80000000005"/>
    <x v="9"/>
    <s v="No"/>
    <s v="Express"/>
    <s v="Not Found"/>
    <s v="Standard"/>
    <x v="81"/>
    <n v="16246424"/>
  </r>
  <r>
    <s v="O02889"/>
    <s v="2025-10-10"/>
    <s v="C078"/>
    <s v="P053"/>
    <x v="8"/>
    <x v="2"/>
    <n v="9"/>
    <n v="0.2"/>
    <n v="1043956.8"/>
    <x v="239"/>
    <s v="Consumer"/>
    <x v="3"/>
    <n v="44507"/>
    <n v="643393.80000000005"/>
    <x v="11"/>
    <s v="No"/>
    <s v="Standard"/>
    <s v="Not Found"/>
    <s v="High Value"/>
    <x v="95"/>
    <n v="19473459"/>
  </r>
  <r>
    <s v="O02890"/>
    <s v="2025-11-01"/>
    <s v="C011"/>
    <s v="P034"/>
    <x v="17"/>
    <x v="0"/>
    <n v="3"/>
    <n v="0.1"/>
    <n v="185676.3"/>
    <x v="85"/>
    <s v="SME"/>
    <x v="0"/>
    <n v="18655"/>
    <n v="129711.29999999999"/>
    <x v="8"/>
    <s v="No"/>
    <s v="Standard"/>
    <s v="Not Found"/>
    <s v="Standard"/>
    <x v="3"/>
    <n v="10652665"/>
  </r>
  <r>
    <s v="O02891"/>
    <s v="2025-01-21"/>
    <s v="C090"/>
    <s v="P093"/>
    <x v="13"/>
    <x v="2"/>
    <n v="6"/>
    <n v="0.15"/>
    <n v="320611.5"/>
    <x v="236"/>
    <s v="Corporate"/>
    <x v="3"/>
    <n v="27558"/>
    <n v="155263.5"/>
    <x v="6"/>
    <s v="No"/>
    <s v="Express"/>
    <s v="Not Found"/>
    <s v="Standard"/>
    <x v="40"/>
    <n v="5886694"/>
  </r>
  <r>
    <s v="O02892"/>
    <s v="2025-08-01"/>
    <s v="C166"/>
    <s v="P100"/>
    <x v="13"/>
    <x v="4"/>
    <n v="9"/>
    <n v="0.2"/>
    <n v="468079.2"/>
    <x v="110"/>
    <s v="SME"/>
    <x v="3"/>
    <n v="62137"/>
    <n v="-91153.799999999988"/>
    <x v="3"/>
    <s v="No"/>
    <s v="Express"/>
    <s v="Not Found"/>
    <s v="Standard"/>
    <x v="9"/>
    <n v="5886694"/>
  </r>
  <r>
    <s v="O02893"/>
    <s v="2025-02-03"/>
    <s v="C018"/>
    <s v="P098"/>
    <x v="16"/>
    <x v="1"/>
    <n v="9"/>
    <n v="0.05"/>
    <n v="84456.9"/>
    <x v="189"/>
    <s v="Corporate"/>
    <x v="3"/>
    <n v="77841"/>
    <n v="-616112.1"/>
    <x v="5"/>
    <s v="No"/>
    <s v="Express"/>
    <s v="Not Found"/>
    <s v="Standard"/>
    <x v="53"/>
    <n v="19562258"/>
  </r>
  <r>
    <s v="O02894"/>
    <s v="2025-11-07"/>
    <s v="C286"/>
    <s v="P090"/>
    <x v="1"/>
    <x v="0"/>
    <n v="10"/>
    <n v="0.1"/>
    <n v="661707"/>
    <x v="169"/>
    <s v="Consumer"/>
    <x v="1"/>
    <n v="24518"/>
    <n v="416527"/>
    <x v="8"/>
    <s v="No"/>
    <s v="Express"/>
    <s v="Not Found"/>
    <s v="Standard"/>
    <x v="4"/>
    <n v="11347243"/>
  </r>
  <r>
    <s v="O02895"/>
    <s v="2025-09-20"/>
    <s v="C059"/>
    <s v="P093"/>
    <x v="17"/>
    <x v="1"/>
    <n v="3"/>
    <n v="0.2"/>
    <n v="20491.2"/>
    <x v="51"/>
    <s v="SME"/>
    <x v="3"/>
    <n v="27558"/>
    <n v="-62182.8"/>
    <x v="2"/>
    <s v="No"/>
    <s v="Standard"/>
    <s v="Not Found"/>
    <s v="Standard"/>
    <x v="40"/>
    <n v="10652665"/>
  </r>
  <r>
    <s v="O02896"/>
    <s v="2025-09-17"/>
    <s v="C034"/>
    <s v="P013"/>
    <x v="0"/>
    <x v="2"/>
    <n v="4"/>
    <n v="0.15"/>
    <n v="92565"/>
    <x v="78"/>
    <s v="Corporate"/>
    <x v="0"/>
    <n v="27039"/>
    <n v="-15591"/>
    <x v="2"/>
    <s v="No"/>
    <s v="Standard"/>
    <s v="Not Found"/>
    <s v="Standard"/>
    <x v="54"/>
    <n v="11852878"/>
  </r>
  <r>
    <s v="O02897"/>
    <s v="2025-05-08"/>
    <s v="C181"/>
    <s v="P008"/>
    <x v="1"/>
    <x v="3"/>
    <n v="1"/>
    <n v="0.15"/>
    <n v="63347.1"/>
    <x v="219"/>
    <s v="Consumer"/>
    <x v="0"/>
    <n v="10109"/>
    <n v="53238.1"/>
    <x v="0"/>
    <s v="No"/>
    <s v="Express"/>
    <s v="Not Found"/>
    <s v="Standard"/>
    <x v="55"/>
    <n v="11347243"/>
  </r>
  <r>
    <s v="O02898"/>
    <s v="2025-08-23"/>
    <s v="C217"/>
    <s v="P012"/>
    <x v="13"/>
    <x v="2"/>
    <n v="1"/>
    <n v="0.2"/>
    <n v="85028.800000000003"/>
    <x v="87"/>
    <s v="SME"/>
    <x v="2"/>
    <n v="48408"/>
    <n v="36620.800000000003"/>
    <x v="3"/>
    <s v="No"/>
    <s v="Pickup"/>
    <s v="Not Found"/>
    <s v="Standard"/>
    <x v="78"/>
    <n v="5886694"/>
  </r>
  <r>
    <s v="O02899"/>
    <s v="2025-01-02"/>
    <s v="C093"/>
    <s v="P086"/>
    <x v="18"/>
    <x v="3"/>
    <n v="6"/>
    <n v="0.15"/>
    <n v="414334.2"/>
    <x v="247"/>
    <s v="SME"/>
    <x v="1"/>
    <n v="41456"/>
    <n v="165598.20000000001"/>
    <x v="6"/>
    <s v="No"/>
    <s v="Pickup"/>
    <s v="Not Found"/>
    <s v="Standard"/>
    <x v="44"/>
    <n v="16246424"/>
  </r>
  <r>
    <s v="O02900"/>
    <s v="2025-12-05"/>
    <s v="C027"/>
    <s v="P077"/>
    <x v="0"/>
    <x v="2"/>
    <n v="4"/>
    <n v="0.1"/>
    <n v="172861.2"/>
    <x v="296"/>
    <s v="Consumer"/>
    <x v="3"/>
    <n v="9813"/>
    <n v="133609.20000000001"/>
    <x v="4"/>
    <s v="No"/>
    <s v="Standard"/>
    <s v="Not Found"/>
    <s v="Standard"/>
    <x v="98"/>
    <n v="11852878"/>
  </r>
  <r>
    <s v="O02901"/>
    <s v="2025-03-30"/>
    <s v="C036"/>
    <s v="P065"/>
    <x v="17"/>
    <x v="3"/>
    <n v="4"/>
    <n v="0.2"/>
    <n v="189920"/>
    <x v="260"/>
    <s v="SME"/>
    <x v="3"/>
    <n v="61777"/>
    <n v="-57188"/>
    <x v="7"/>
    <s v="No"/>
    <s v="Standard"/>
    <s v="Not Found"/>
    <s v="Standard"/>
    <x v="65"/>
    <n v="10652665"/>
  </r>
  <r>
    <s v="O02902"/>
    <s v="2025-05-14"/>
    <s v="C081"/>
    <s v="P005"/>
    <x v="18"/>
    <x v="4"/>
    <n v="2"/>
    <n v="0.05"/>
    <n v="177321.3"/>
    <x v="91"/>
    <s v="SME"/>
    <x v="0"/>
    <n v="3310"/>
    <n v="170701.3"/>
    <x v="0"/>
    <s v="No"/>
    <s v="Standard"/>
    <s v="Not Found"/>
    <s v="Standard"/>
    <x v="77"/>
    <n v="16246424"/>
  </r>
  <r>
    <s v="O02903"/>
    <s v="2025-12-11"/>
    <s v="C084"/>
    <s v="P006"/>
    <x v="13"/>
    <x v="2"/>
    <n v="5"/>
    <n v="0.1"/>
    <n v="522112.5"/>
    <x v="222"/>
    <s v="Corporate"/>
    <x v="0"/>
    <n v="53604"/>
    <n v="254092.5"/>
    <x v="4"/>
    <s v="No"/>
    <s v="Pickup"/>
    <s v="Not Found"/>
    <s v="Standard"/>
    <x v="24"/>
    <n v="5886694"/>
  </r>
  <r>
    <s v="O02904"/>
    <s v="2025-02-07"/>
    <s v="C134"/>
    <s v="P020"/>
    <x v="10"/>
    <x v="3"/>
    <n v="8"/>
    <n v="0.1"/>
    <n v="586368"/>
    <x v="182"/>
    <s v="Consumer"/>
    <x v="2"/>
    <n v="35035"/>
    <n v="306088"/>
    <x v="5"/>
    <s v="No"/>
    <s v="Express"/>
    <s v="Not Found"/>
    <s v="Standard"/>
    <x v="91"/>
    <n v="8592536"/>
  </r>
  <r>
    <s v="O02905"/>
    <s v="2025-05-17"/>
    <s v="C030"/>
    <s v="P048"/>
    <x v="19"/>
    <x v="1"/>
    <n v="3"/>
    <n v="0.1"/>
    <n v="240518.7"/>
    <x v="59"/>
    <s v="SME"/>
    <x v="1"/>
    <n v="23271"/>
    <n v="170705.7"/>
    <x v="0"/>
    <s v="No"/>
    <s v="Express"/>
    <s v="Not Found"/>
    <s v="Standard"/>
    <x v="29"/>
    <n v="19336654"/>
  </r>
  <r>
    <s v="O02906"/>
    <s v="2025-11-25"/>
    <s v="C014"/>
    <s v="P032"/>
    <x v="11"/>
    <x v="0"/>
    <n v="7"/>
    <n v="0.15"/>
    <n v="263709.95"/>
    <x v="166"/>
    <s v="SME"/>
    <x v="2"/>
    <n v="65463"/>
    <n v="-194531.05"/>
    <x v="8"/>
    <s v="No"/>
    <s v="Standard"/>
    <s v="Not Found"/>
    <s v="Standard"/>
    <x v="15"/>
    <n v="18500989"/>
  </r>
  <r>
    <s v="O02907"/>
    <s v="2025-01-10"/>
    <s v="C033"/>
    <s v="P052"/>
    <x v="7"/>
    <x v="4"/>
    <n v="1"/>
    <n v="0"/>
    <n v="63727"/>
    <x v="23"/>
    <s v="Corporate"/>
    <x v="2"/>
    <n v="15200"/>
    <n v="48527"/>
    <x v="6"/>
    <s v="No"/>
    <s v="Standard"/>
    <s v="Not Found"/>
    <s v="Standard"/>
    <x v="41"/>
    <n v="14265630"/>
  </r>
  <r>
    <s v="O02908"/>
    <s v="2025-02-03"/>
    <s v="C101"/>
    <s v="P036"/>
    <x v="15"/>
    <x v="2"/>
    <n v="1"/>
    <n v="0.1"/>
    <n v="126725.4"/>
    <x v="196"/>
    <s v="SME"/>
    <x v="0"/>
    <n v="69526"/>
    <n v="57199.399999999994"/>
    <x v="5"/>
    <s v="Yes"/>
    <s v="Pickup"/>
    <s v="Not Found"/>
    <s v="Standard"/>
    <x v="70"/>
    <n v="15141830"/>
  </r>
  <r>
    <s v="O02909"/>
    <s v="2025-09-12"/>
    <s v="C219"/>
    <s v="P091"/>
    <x v="2"/>
    <x v="1"/>
    <n v="6"/>
    <n v="0.15"/>
    <n v="79055.100000000006"/>
    <x v="127"/>
    <s v="SME"/>
    <x v="3"/>
    <n v="13311"/>
    <n v="-810.89999999999418"/>
    <x v="2"/>
    <s v="No"/>
    <s v="Pickup"/>
    <s v="Not Found"/>
    <s v="Standard"/>
    <x v="10"/>
    <n v="7094914"/>
  </r>
  <r>
    <s v="O02910"/>
    <s v="2025-02-23"/>
    <s v="C129"/>
    <s v="P080"/>
    <x v="13"/>
    <x v="3"/>
    <n v="3"/>
    <n v="0.1"/>
    <n v="260973.9"/>
    <x v="97"/>
    <s v="Corporate"/>
    <x v="2"/>
    <n v="32671"/>
    <n v="162960.9"/>
    <x v="5"/>
    <s v="No"/>
    <s v="Express"/>
    <s v="Not Found"/>
    <s v="Standard"/>
    <x v="26"/>
    <n v="5886694"/>
  </r>
  <r>
    <s v="O02911"/>
    <s v="2025-10-28"/>
    <s v="C128"/>
    <s v="P084"/>
    <x v="4"/>
    <x v="2"/>
    <n v="7"/>
    <n v="0.2"/>
    <n v="163581.6"/>
    <x v="48"/>
    <s v="Consumer"/>
    <x v="3"/>
    <n v="46035"/>
    <n v="-158663.4"/>
    <x v="11"/>
    <s v="No"/>
    <s v="Standard"/>
    <s v="Not Found"/>
    <s v="Standard"/>
    <x v="35"/>
    <n v="6291486"/>
  </r>
  <r>
    <s v="O02912"/>
    <s v="2025-05-02"/>
    <s v="C281"/>
    <s v="P037"/>
    <x v="14"/>
    <x v="4"/>
    <n v="7"/>
    <n v="0.1"/>
    <n v="151956"/>
    <x v="209"/>
    <s v="Consumer"/>
    <x v="0"/>
    <n v="31369"/>
    <n v="-67627"/>
    <x v="0"/>
    <s v="No"/>
    <s v="Express"/>
    <s v="Not Found"/>
    <s v="Standard"/>
    <x v="72"/>
    <n v="16839910"/>
  </r>
  <r>
    <s v="O02913"/>
    <s v="2025-07-31"/>
    <s v="C099"/>
    <s v="P041"/>
    <x v="11"/>
    <x v="3"/>
    <n v="4"/>
    <n v="0.05"/>
    <n v="435168.4"/>
    <x v="39"/>
    <s v="Consumer"/>
    <x v="0"/>
    <n v="21756"/>
    <n v="348144.4"/>
    <x v="10"/>
    <s v="Yes"/>
    <s v="Express"/>
    <s v="Not Found"/>
    <s v="Standard"/>
    <x v="45"/>
    <n v="18500989"/>
  </r>
  <r>
    <s v="O02914"/>
    <s v="2025-03-16"/>
    <s v="C197"/>
    <s v="P025"/>
    <x v="6"/>
    <x v="4"/>
    <n v="1"/>
    <n v="0.1"/>
    <n v="124903.8"/>
    <x v="139"/>
    <s v="Corporate"/>
    <x v="2"/>
    <n v="41409"/>
    <n v="83494.8"/>
    <x v="7"/>
    <s v="No"/>
    <s v="Pickup"/>
    <s v="Not Found"/>
    <s v="Standard"/>
    <x v="61"/>
    <n v="17350666"/>
  </r>
  <r>
    <s v="O02915"/>
    <s v="2025-04-16"/>
    <s v="C282"/>
    <s v="P071"/>
    <x v="8"/>
    <x v="0"/>
    <n v="1"/>
    <n v="0.15"/>
    <n v="51096.05"/>
    <x v="185"/>
    <s v="SME"/>
    <x v="1"/>
    <n v="44535"/>
    <n v="6561.0500000000029"/>
    <x v="1"/>
    <s v="No"/>
    <s v="Standard"/>
    <s v="Not Found"/>
    <s v="Standard"/>
    <x v="32"/>
    <n v="19473459"/>
  </r>
  <r>
    <s v="O02916"/>
    <s v="2025-07-14"/>
    <s v="C012"/>
    <s v="P025"/>
    <x v="15"/>
    <x v="3"/>
    <n v="5"/>
    <n v="0.15"/>
    <n v="571744"/>
    <x v="148"/>
    <s v="Corporate"/>
    <x v="2"/>
    <n v="41409"/>
    <n v="364699"/>
    <x v="10"/>
    <s v="No"/>
    <s v="Express"/>
    <s v="Not Found"/>
    <s v="Standard"/>
    <x v="61"/>
    <n v="15141830"/>
  </r>
  <r>
    <s v="O02917"/>
    <s v="2025-06-09"/>
    <s v="C171"/>
    <s v="P070"/>
    <x v="9"/>
    <x v="0"/>
    <n v="2"/>
    <n v="0.2"/>
    <n v="78582.399999999994"/>
    <x v="294"/>
    <s v="SME"/>
    <x v="1"/>
    <n v="66631"/>
    <n v="-54679.600000000006"/>
    <x v="9"/>
    <s v="No"/>
    <s v="Pickup"/>
    <s v="Not Found"/>
    <s v="Standard"/>
    <x v="20"/>
    <n v="7254801"/>
  </r>
  <r>
    <s v="O02918"/>
    <s v="2025-05-13"/>
    <s v="C162"/>
    <s v="P079"/>
    <x v="13"/>
    <x v="1"/>
    <n v="2"/>
    <n v="0.15"/>
    <n v="106166.7"/>
    <x v="172"/>
    <s v="Consumer"/>
    <x v="1"/>
    <n v="58560"/>
    <n v="-10953.300000000003"/>
    <x v="0"/>
    <s v="No"/>
    <s v="Express"/>
    <s v="Not Found"/>
    <s v="Standard"/>
    <x v="48"/>
    <n v="5886694"/>
  </r>
  <r>
    <s v="O02919"/>
    <s v="2025-01-05"/>
    <s v="C127"/>
    <s v="P059"/>
    <x v="14"/>
    <x v="2"/>
    <n v="6"/>
    <n v="0.1"/>
    <n v="56554.2"/>
    <x v="84"/>
    <s v="SME"/>
    <x v="2"/>
    <n v="78122"/>
    <n v="-412177.8"/>
    <x v="6"/>
    <s v="No"/>
    <s v="Standard"/>
    <s v="Not Found"/>
    <s v="Standard"/>
    <x v="21"/>
    <n v="16839910"/>
  </r>
  <r>
    <s v="O02920"/>
    <s v="2025-05-13"/>
    <s v="C244"/>
    <s v="P056"/>
    <x v="7"/>
    <x v="4"/>
    <n v="6"/>
    <n v="0.2"/>
    <n v="601915.19999999995"/>
    <x v="261"/>
    <s v="Corporate"/>
    <x v="0"/>
    <n v="48953"/>
    <n v="308197.19999999995"/>
    <x v="0"/>
    <s v="No"/>
    <s v="Pickup"/>
    <s v="Not Found"/>
    <s v="Standard"/>
    <x v="6"/>
    <n v="14265630"/>
  </r>
  <r>
    <s v="O02921"/>
    <s v="2025-01-10"/>
    <s v="C054"/>
    <s v="P074"/>
    <x v="17"/>
    <x v="2"/>
    <n v="8"/>
    <n v="0.05"/>
    <n v="72314"/>
    <x v="288"/>
    <s v="Consumer"/>
    <x v="3"/>
    <n v="39205"/>
    <n v="-241326"/>
    <x v="6"/>
    <s v="No"/>
    <s v="Standard"/>
    <s v="Not Found"/>
    <s v="Standard"/>
    <x v="56"/>
    <n v="10652665"/>
  </r>
  <r>
    <s v="O02922"/>
    <s v="2025-10-25"/>
    <s v="C081"/>
    <s v="P026"/>
    <x v="18"/>
    <x v="2"/>
    <n v="8"/>
    <n v="0"/>
    <n v="376488"/>
    <x v="91"/>
    <s v="SME"/>
    <x v="2"/>
    <n v="7159"/>
    <n v="319216"/>
    <x v="11"/>
    <s v="No"/>
    <s v="Standard"/>
    <s v="Not Found"/>
    <s v="Standard"/>
    <x v="11"/>
    <n v="16246424"/>
  </r>
  <r>
    <s v="O02923"/>
    <s v="2025-12-26"/>
    <s v="C235"/>
    <s v="P037"/>
    <x v="2"/>
    <x v="0"/>
    <n v="5"/>
    <n v="0.05"/>
    <n v="77368"/>
    <x v="190"/>
    <s v="Consumer"/>
    <x v="0"/>
    <n v="31369"/>
    <n v="-79477"/>
    <x v="4"/>
    <s v="No"/>
    <s v="Pickup"/>
    <s v="Not Found"/>
    <s v="Standard"/>
    <x v="72"/>
    <n v="7094914"/>
  </r>
  <r>
    <s v="O02924"/>
    <s v="2025-12-22"/>
    <s v="C048"/>
    <s v="P060"/>
    <x v="17"/>
    <x v="3"/>
    <n v="4"/>
    <n v="0.1"/>
    <n v="392774.40000000002"/>
    <x v="69"/>
    <s v="Consumer"/>
    <x v="1"/>
    <n v="58522"/>
    <n v="158686.40000000002"/>
    <x v="4"/>
    <s v="No"/>
    <s v="Express"/>
    <s v="Not Found"/>
    <s v="Standard"/>
    <x v="60"/>
    <n v="10652665"/>
  </r>
  <r>
    <s v="O02925"/>
    <s v="2025-04-30"/>
    <s v="C150"/>
    <s v="P084"/>
    <x v="7"/>
    <x v="0"/>
    <n v="7"/>
    <n v="0.1"/>
    <n v="56693.7"/>
    <x v="68"/>
    <s v="SME"/>
    <x v="3"/>
    <n v="46035"/>
    <n v="-265551.3"/>
    <x v="1"/>
    <s v="No"/>
    <s v="Standard"/>
    <s v="Not Found"/>
    <s v="Standard"/>
    <x v="35"/>
    <n v="14265630"/>
  </r>
  <r>
    <s v="O02926"/>
    <s v="2025-11-06"/>
    <s v="C243"/>
    <s v="P040"/>
    <x v="15"/>
    <x v="0"/>
    <n v="2"/>
    <n v="0.2"/>
    <n v="26160"/>
    <x v="95"/>
    <s v="Corporate"/>
    <x v="1"/>
    <n v="63366"/>
    <n v="-100572"/>
    <x v="8"/>
    <s v="No"/>
    <s v="Express"/>
    <s v="Not Found"/>
    <s v="Standard"/>
    <x v="28"/>
    <n v="15141830"/>
  </r>
  <r>
    <s v="O02927"/>
    <s v="2025-02-15"/>
    <s v="C011"/>
    <s v="P012"/>
    <x v="7"/>
    <x v="2"/>
    <n v="1"/>
    <n v="0"/>
    <n v="87787"/>
    <x v="85"/>
    <s v="SME"/>
    <x v="2"/>
    <n v="48408"/>
    <n v="39379"/>
    <x v="5"/>
    <s v="No"/>
    <s v="Standard"/>
    <s v="Not Found"/>
    <s v="Standard"/>
    <x v="78"/>
    <n v="14265630"/>
  </r>
  <r>
    <s v="O02928"/>
    <s v="2025-02-26"/>
    <s v="C074"/>
    <s v="P022"/>
    <x v="6"/>
    <x v="4"/>
    <n v="4"/>
    <n v="0"/>
    <n v="177980"/>
    <x v="179"/>
    <s v="Corporate"/>
    <x v="3"/>
    <n v="76942"/>
    <n v="-129788"/>
    <x v="5"/>
    <s v="No"/>
    <s v="Standard"/>
    <s v="Not Found"/>
    <s v="Standard"/>
    <x v="13"/>
    <n v="17350666"/>
  </r>
  <r>
    <s v="O02929"/>
    <s v="2025-11-01"/>
    <s v="C096"/>
    <s v="P040"/>
    <x v="3"/>
    <x v="2"/>
    <n v="2"/>
    <n v="0.15"/>
    <n v="27451.599999999999"/>
    <x v="20"/>
    <s v="Consumer"/>
    <x v="1"/>
    <n v="63366"/>
    <n v="-99280.4"/>
    <x v="8"/>
    <s v="No"/>
    <s v="Pickup"/>
    <s v="Not Found"/>
    <s v="Standard"/>
    <x v="28"/>
    <n v="19619177"/>
  </r>
  <r>
    <s v="O02930"/>
    <s v="2025-11-07"/>
    <s v="C291"/>
    <s v="P056"/>
    <x v="0"/>
    <x v="3"/>
    <n v="8"/>
    <n v="0.05"/>
    <n v="260436.8"/>
    <x v="254"/>
    <s v="Consumer"/>
    <x v="0"/>
    <n v="48953"/>
    <n v="-131187.20000000001"/>
    <x v="8"/>
    <s v="No"/>
    <s v="Pickup"/>
    <s v="Not Found"/>
    <s v="Standard"/>
    <x v="6"/>
    <n v="11852878"/>
  </r>
  <r>
    <s v="O02931"/>
    <s v="2025-07-10"/>
    <s v="C140"/>
    <s v="P053"/>
    <x v="12"/>
    <x v="1"/>
    <n v="6"/>
    <n v="0.05"/>
    <n v="336339.9"/>
    <x v="70"/>
    <s v="Consumer"/>
    <x v="3"/>
    <n v="44507"/>
    <n v="69297.900000000023"/>
    <x v="10"/>
    <s v="No"/>
    <s v="Standard"/>
    <s v="Not Found"/>
    <s v="Standard"/>
    <x v="95"/>
    <n v="8698154"/>
  </r>
  <r>
    <s v="O02932"/>
    <s v="2025-03-01"/>
    <s v="C138"/>
    <s v="P035"/>
    <x v="5"/>
    <x v="0"/>
    <n v="3"/>
    <n v="0.2"/>
    <n v="123031.2"/>
    <x v="173"/>
    <s v="Corporate"/>
    <x v="0"/>
    <n v="31758"/>
    <n v="27757.199999999997"/>
    <x v="7"/>
    <s v="No"/>
    <s v="Express"/>
    <s v="Not Found"/>
    <s v="Standard"/>
    <x v="47"/>
    <n v="11319839"/>
  </r>
  <r>
    <s v="O02933"/>
    <s v="2025-11-30"/>
    <s v="C208"/>
    <s v="P005"/>
    <x v="18"/>
    <x v="1"/>
    <n v="9"/>
    <n v="0.05"/>
    <n v="461785.5"/>
    <x v="114"/>
    <s v="Corporate"/>
    <x v="0"/>
    <n v="3310"/>
    <n v="431995.5"/>
    <x v="8"/>
    <s v="No"/>
    <s v="Express"/>
    <s v="Not Found"/>
    <s v="Standard"/>
    <x v="77"/>
    <n v="16246424"/>
  </r>
  <r>
    <s v="O02934"/>
    <s v="2025-04-05"/>
    <s v="C079"/>
    <s v="P006"/>
    <x v="10"/>
    <x v="2"/>
    <n v="4"/>
    <n v="0.05"/>
    <n v="423597.4"/>
    <x v="12"/>
    <s v="Corporate"/>
    <x v="0"/>
    <n v="53604"/>
    <n v="209181.40000000002"/>
    <x v="1"/>
    <s v="No"/>
    <s v="Pickup"/>
    <s v="Not Found"/>
    <s v="Standard"/>
    <x v="24"/>
    <n v="8592536"/>
  </r>
  <r>
    <s v="O02935"/>
    <s v="2025-04-20"/>
    <s v="C189"/>
    <s v="P045"/>
    <x v="13"/>
    <x v="3"/>
    <n v="1"/>
    <n v="0.15"/>
    <n v="98670.55"/>
    <x v="221"/>
    <s v="SME"/>
    <x v="2"/>
    <n v="61495"/>
    <n v="37175.550000000003"/>
    <x v="1"/>
    <s v="No"/>
    <s v="Pickup"/>
    <s v="Not Found"/>
    <s v="Standard"/>
    <x v="86"/>
    <n v="5886694"/>
  </r>
  <r>
    <s v="O02936"/>
    <s v="2025-04-18"/>
    <s v="C110"/>
    <s v="P040"/>
    <x v="16"/>
    <x v="2"/>
    <n v="6"/>
    <n v="0.15"/>
    <n v="568282.80000000005"/>
    <x v="41"/>
    <s v="Consumer"/>
    <x v="1"/>
    <n v="63366"/>
    <n v="188086.80000000005"/>
    <x v="1"/>
    <s v="No"/>
    <s v="Pickup"/>
    <s v="Not Found"/>
    <s v="Standard"/>
    <x v="28"/>
    <n v="19562258"/>
  </r>
  <r>
    <s v="O02937"/>
    <s v="2025-12-20"/>
    <s v="C116"/>
    <s v="P033"/>
    <x v="3"/>
    <x v="4"/>
    <n v="8"/>
    <n v="0.05"/>
    <n v="391308.79999999999"/>
    <x v="177"/>
    <s v="Consumer"/>
    <x v="0"/>
    <n v="47272"/>
    <n v="13132.799999999988"/>
    <x v="4"/>
    <s v="No"/>
    <s v="Pickup"/>
    <s v="Not Found"/>
    <s v="Standard"/>
    <x v="37"/>
    <n v="19619177"/>
  </r>
  <r>
    <s v="O02938"/>
    <s v="2025-05-06"/>
    <s v="C115"/>
    <s v="P020"/>
    <x v="7"/>
    <x v="2"/>
    <n v="10"/>
    <n v="0"/>
    <n v="327610"/>
    <x v="31"/>
    <s v="Consumer"/>
    <x v="2"/>
    <n v="35035"/>
    <n v="-22740"/>
    <x v="0"/>
    <s v="No"/>
    <s v="Standard"/>
    <s v="Not Found"/>
    <s v="Standard"/>
    <x v="91"/>
    <n v="14265630"/>
  </r>
  <r>
    <s v="O02939"/>
    <s v="2025-01-29"/>
    <s v="C197"/>
    <s v="P036"/>
    <x v="0"/>
    <x v="3"/>
    <n v="2"/>
    <n v="0.1"/>
    <n v="238118.39999999999"/>
    <x v="139"/>
    <s v="Corporate"/>
    <x v="0"/>
    <n v="69526"/>
    <n v="99066.4"/>
    <x v="6"/>
    <s v="No"/>
    <s v="Express"/>
    <s v="Not Found"/>
    <s v="Standard"/>
    <x v="70"/>
    <n v="11852878"/>
  </r>
  <r>
    <s v="O02940"/>
    <s v="2025-09-17"/>
    <s v="C011"/>
    <s v="P060"/>
    <x v="11"/>
    <x v="0"/>
    <n v="3"/>
    <n v="0.2"/>
    <n v="201172.8"/>
    <x v="85"/>
    <s v="SME"/>
    <x v="1"/>
    <n v="58522"/>
    <n v="25606.799999999988"/>
    <x v="2"/>
    <s v="No"/>
    <s v="Standard"/>
    <s v="Not Found"/>
    <s v="Standard"/>
    <x v="60"/>
    <n v="18500989"/>
  </r>
  <r>
    <s v="O02941"/>
    <s v="2025-03-29"/>
    <s v="C069"/>
    <s v="P069"/>
    <x v="6"/>
    <x v="4"/>
    <n v="2"/>
    <n v="0.05"/>
    <n v="145777.5"/>
    <x v="200"/>
    <s v="Consumer"/>
    <x v="3"/>
    <n v="5129"/>
    <n v="135519.5"/>
    <x v="7"/>
    <s v="No"/>
    <s v="Standard"/>
    <s v="Not Found"/>
    <s v="Standard"/>
    <x v="73"/>
    <n v="17350666"/>
  </r>
  <r>
    <s v="O02942"/>
    <s v="2025-03-26"/>
    <s v="C132"/>
    <s v="P073"/>
    <x v="5"/>
    <x v="2"/>
    <n v="5"/>
    <n v="0.1"/>
    <n v="630994.5"/>
    <x v="230"/>
    <s v="Consumer"/>
    <x v="0"/>
    <n v="48520"/>
    <n v="388394.5"/>
    <x v="7"/>
    <s v="No"/>
    <s v="Express"/>
    <s v="Not Found"/>
    <s v="Standard"/>
    <x v="99"/>
    <n v="11319839"/>
  </r>
  <r>
    <s v="O02943"/>
    <s v="2025-02-13"/>
    <s v="C153"/>
    <s v="P075"/>
    <x v="5"/>
    <x v="3"/>
    <n v="4"/>
    <n v="0.1"/>
    <n v="524930.4"/>
    <x v="188"/>
    <s v="SME"/>
    <x v="0"/>
    <n v="48118"/>
    <n v="332458.40000000002"/>
    <x v="5"/>
    <s v="Yes"/>
    <s v="Pickup"/>
    <s v="Not Found"/>
    <s v="Standard"/>
    <x v="51"/>
    <n v="11319839"/>
  </r>
  <r>
    <s v="O02944"/>
    <s v="2025-10-23"/>
    <s v="C278"/>
    <s v="P033"/>
    <x v="6"/>
    <x v="0"/>
    <n v="3"/>
    <n v="0.05"/>
    <n v="339332.4"/>
    <x v="64"/>
    <s v="Consumer"/>
    <x v="0"/>
    <n v="47272"/>
    <n v="197516.40000000002"/>
    <x v="11"/>
    <s v="No"/>
    <s v="Express"/>
    <s v="Not Found"/>
    <s v="Standard"/>
    <x v="37"/>
    <n v="17350666"/>
  </r>
  <r>
    <s v="O02945"/>
    <s v="2025-12-20"/>
    <s v="C078"/>
    <s v="P001"/>
    <x v="9"/>
    <x v="1"/>
    <n v="6"/>
    <n v="0.2"/>
    <n v="519859.20000000001"/>
    <x v="239"/>
    <s v="Consumer"/>
    <x v="2"/>
    <n v="77766"/>
    <n v="53263.200000000012"/>
    <x v="4"/>
    <s v="No"/>
    <s v="Pickup"/>
    <s v="Not Found"/>
    <s v="Standard"/>
    <x v="87"/>
    <n v="7254801"/>
  </r>
  <r>
    <s v="O02946"/>
    <s v="2025-12-24"/>
    <s v="C189"/>
    <s v="P019"/>
    <x v="9"/>
    <x v="4"/>
    <n v="7"/>
    <n v="0.2"/>
    <n v="459177.6"/>
    <x v="221"/>
    <s v="SME"/>
    <x v="0"/>
    <n v="72369"/>
    <n v="-47405.400000000023"/>
    <x v="4"/>
    <s v="Yes"/>
    <s v="Pickup"/>
    <s v="Not Found"/>
    <s v="Standard"/>
    <x v="0"/>
    <n v="7254801"/>
  </r>
  <r>
    <s v="O02947"/>
    <s v="2025-12-30"/>
    <s v="C188"/>
    <s v="P032"/>
    <x v="13"/>
    <x v="1"/>
    <n v="5"/>
    <n v="0.2"/>
    <n v="420324"/>
    <x v="52"/>
    <s v="Consumer"/>
    <x v="2"/>
    <n v="65463"/>
    <n v="93009"/>
    <x v="4"/>
    <s v="No"/>
    <s v="Pickup"/>
    <s v="Not Found"/>
    <s v="Standard"/>
    <x v="15"/>
    <n v="5886694"/>
  </r>
  <r>
    <s v="O02948"/>
    <s v="2025-09-06"/>
    <s v="C105"/>
    <s v="P074"/>
    <x v="1"/>
    <x v="4"/>
    <n v="7"/>
    <n v="0.2"/>
    <n v="567000"/>
    <x v="140"/>
    <s v="Consumer"/>
    <x v="3"/>
    <n v="39205"/>
    <n v="292565"/>
    <x v="2"/>
    <s v="No"/>
    <s v="Standard"/>
    <s v="Not Found"/>
    <s v="Standard"/>
    <x v="56"/>
    <n v="11347243"/>
  </r>
  <r>
    <s v="O02949"/>
    <s v="2025-10-20"/>
    <s v="C067"/>
    <s v="P031"/>
    <x v="4"/>
    <x v="1"/>
    <n v="10"/>
    <n v="0.15"/>
    <n v="329154"/>
    <x v="118"/>
    <s v="SME"/>
    <x v="1"/>
    <n v="53062"/>
    <n v="-201466"/>
    <x v="11"/>
    <s v="No"/>
    <s v="Standard"/>
    <s v="Not Found"/>
    <s v="Standard"/>
    <x v="81"/>
    <n v="6291486"/>
  </r>
  <r>
    <s v="O02950"/>
    <s v="2025-08-31"/>
    <s v="C140"/>
    <s v="P030"/>
    <x v="12"/>
    <x v="2"/>
    <n v="2"/>
    <n v="0.1"/>
    <n v="141042.6"/>
    <x v="70"/>
    <s v="Consumer"/>
    <x v="3"/>
    <n v="28523"/>
    <n v="83996.6"/>
    <x v="3"/>
    <s v="No"/>
    <s v="Express"/>
    <s v="Not Found"/>
    <s v="Standard"/>
    <x v="12"/>
    <n v="8698154"/>
  </r>
  <r>
    <s v="O02951"/>
    <s v="2025-05-10"/>
    <s v="C085"/>
    <s v="P009"/>
    <x v="13"/>
    <x v="4"/>
    <n v="10"/>
    <n v="0.15"/>
    <n v="628158.5"/>
    <x v="213"/>
    <s v="Consumer"/>
    <x v="1"/>
    <n v="8587"/>
    <n v="542288.5"/>
    <x v="0"/>
    <s v="No"/>
    <s v="Express"/>
    <s v="Not Found"/>
    <s v="Standard"/>
    <x v="33"/>
    <n v="5886694"/>
  </r>
  <r>
    <s v="O02952"/>
    <s v="2025-01-20"/>
    <s v="C163"/>
    <s v="P044"/>
    <x v="11"/>
    <x v="1"/>
    <n v="10"/>
    <n v="0.05"/>
    <n v="770079.5"/>
    <x v="3"/>
    <s v="Corporate"/>
    <x v="3"/>
    <n v="44099"/>
    <n v="329089.5"/>
    <x v="6"/>
    <s v="No"/>
    <s v="Express"/>
    <s v="Not Found"/>
    <s v="Standard"/>
    <x v="38"/>
    <n v="18500989"/>
  </r>
  <r>
    <s v="O02953"/>
    <s v="2025-06-25"/>
    <s v="C109"/>
    <s v="P077"/>
    <x v="16"/>
    <x v="4"/>
    <n v="3"/>
    <n v="0"/>
    <n v="237150"/>
    <x v="238"/>
    <s v="SME"/>
    <x v="3"/>
    <n v="9813"/>
    <n v="207711"/>
    <x v="9"/>
    <s v="No"/>
    <s v="Pickup"/>
    <s v="Not Found"/>
    <s v="Standard"/>
    <x v="98"/>
    <n v="19562258"/>
  </r>
  <r>
    <s v="O02954"/>
    <s v="2025-09-17"/>
    <s v="C030"/>
    <s v="P056"/>
    <x v="15"/>
    <x v="3"/>
    <n v="2"/>
    <n v="0.05"/>
    <n v="144533"/>
    <x v="59"/>
    <s v="SME"/>
    <x v="0"/>
    <n v="48953"/>
    <n v="46627"/>
    <x v="2"/>
    <s v="No"/>
    <s v="Standard"/>
    <s v="Not Found"/>
    <s v="Standard"/>
    <x v="6"/>
    <n v="15141830"/>
  </r>
  <r>
    <s v="O02955"/>
    <s v="2025-12-13"/>
    <s v="C057"/>
    <s v="P007"/>
    <x v="4"/>
    <x v="2"/>
    <n v="1"/>
    <n v="0.15"/>
    <n v="53786.3"/>
    <x v="249"/>
    <s v="SME"/>
    <x v="2"/>
    <n v="6817"/>
    <n v="46969.3"/>
    <x v="4"/>
    <s v="No"/>
    <s v="Express"/>
    <s v="Not Found"/>
    <s v="Standard"/>
    <x v="30"/>
    <n v="6291486"/>
  </r>
  <r>
    <s v="O02956"/>
    <s v="2025-06-10"/>
    <s v="C050"/>
    <s v="P006"/>
    <x v="14"/>
    <x v="2"/>
    <n v="5"/>
    <n v="0.1"/>
    <n v="533610"/>
    <x v="293"/>
    <s v="SME"/>
    <x v="0"/>
    <n v="53604"/>
    <n v="265590"/>
    <x v="9"/>
    <s v="No"/>
    <s v="Pickup"/>
    <s v="Not Found"/>
    <s v="Standard"/>
    <x v="24"/>
    <n v="16839910"/>
  </r>
  <r>
    <s v="O02957"/>
    <s v="2025-12-27"/>
    <s v="C203"/>
    <s v="P045"/>
    <x v="8"/>
    <x v="0"/>
    <n v="5"/>
    <n v="0.05"/>
    <n v="568024"/>
    <x v="100"/>
    <s v="Consumer"/>
    <x v="2"/>
    <n v="61495"/>
    <n v="260549"/>
    <x v="4"/>
    <s v="No"/>
    <s v="Express"/>
    <s v="Not Found"/>
    <s v="Standard"/>
    <x v="86"/>
    <n v="19473459"/>
  </r>
  <r>
    <s v="O02958"/>
    <s v="2025-08-31"/>
    <s v="C196"/>
    <s v="P069"/>
    <x v="2"/>
    <x v="3"/>
    <n v="2"/>
    <n v="0.15"/>
    <n v="188227.4"/>
    <x v="255"/>
    <s v="SME"/>
    <x v="3"/>
    <n v="5129"/>
    <n v="177969.4"/>
    <x v="3"/>
    <s v="Yes"/>
    <s v="Standard"/>
    <s v="Not Found"/>
    <s v="Standard"/>
    <x v="73"/>
    <n v="7094914"/>
  </r>
  <r>
    <s v="O02959"/>
    <s v="2025-06-23"/>
    <s v="C044"/>
    <s v="P071"/>
    <x v="11"/>
    <x v="2"/>
    <n v="9"/>
    <n v="0"/>
    <n v="398826"/>
    <x v="10"/>
    <s v="Consumer"/>
    <x v="1"/>
    <n v="44535"/>
    <n v="-1989"/>
    <x v="9"/>
    <s v="No"/>
    <s v="Express"/>
    <s v="Not Found"/>
    <s v="Standard"/>
    <x v="32"/>
    <n v="18500989"/>
  </r>
  <r>
    <s v="O02960"/>
    <s v="2025-03-14"/>
    <s v="C174"/>
    <s v="P029"/>
    <x v="13"/>
    <x v="0"/>
    <n v="6"/>
    <n v="0.15"/>
    <n v="119074.8"/>
    <x v="34"/>
    <s v="Consumer"/>
    <x v="1"/>
    <n v="36044"/>
    <n v="-97189.2"/>
    <x v="7"/>
    <s v="No"/>
    <s v="Standard"/>
    <s v="Not Found"/>
    <s v="Standard"/>
    <x v="68"/>
    <n v="5886694"/>
  </r>
  <r>
    <s v="O02961"/>
    <s v="2025-08-10"/>
    <s v="C295"/>
    <s v="P095"/>
    <x v="9"/>
    <x v="4"/>
    <n v="2"/>
    <n v="0"/>
    <n v="93082"/>
    <x v="145"/>
    <s v="Consumer"/>
    <x v="2"/>
    <n v="70588"/>
    <n v="-48094"/>
    <x v="3"/>
    <s v="No"/>
    <s v="Pickup"/>
    <s v="Not Found"/>
    <s v="Standard"/>
    <x v="57"/>
    <n v="7254801"/>
  </r>
  <r>
    <s v="O02962"/>
    <s v="2025-11-11"/>
    <s v="C274"/>
    <s v="P071"/>
    <x v="11"/>
    <x v="4"/>
    <n v="3"/>
    <n v="0.15"/>
    <n v="79093.350000000006"/>
    <x v="207"/>
    <s v="Corporate"/>
    <x v="1"/>
    <n v="44535"/>
    <n v="-54511.649999999994"/>
    <x v="8"/>
    <s v="No"/>
    <s v="Standard"/>
    <s v="Not Found"/>
    <s v="Standard"/>
    <x v="32"/>
    <n v="18500989"/>
  </r>
  <r>
    <s v="O02963"/>
    <s v="2025-11-19"/>
    <s v="C291"/>
    <s v="P014"/>
    <x v="4"/>
    <x v="1"/>
    <n v="10"/>
    <n v="0.05"/>
    <n v="526186"/>
    <x v="254"/>
    <s v="Consumer"/>
    <x v="2"/>
    <n v="51783"/>
    <n v="8356"/>
    <x v="8"/>
    <s v="No"/>
    <s v="Pickup"/>
    <s v="Not Found"/>
    <s v="Standard"/>
    <x v="80"/>
    <n v="6291486"/>
  </r>
  <r>
    <s v="O02964"/>
    <s v="2025-11-23"/>
    <s v="C070"/>
    <s v="P052"/>
    <x v="17"/>
    <x v="1"/>
    <n v="4"/>
    <n v="0.2"/>
    <n v="279456"/>
    <x v="226"/>
    <s v="SME"/>
    <x v="2"/>
    <n v="15200"/>
    <n v="218656"/>
    <x v="8"/>
    <s v="No"/>
    <s v="Express"/>
    <s v="Not Found"/>
    <s v="Standard"/>
    <x v="41"/>
    <n v="10652665"/>
  </r>
  <r>
    <s v="O02965"/>
    <s v="2025-09-20"/>
    <s v="C290"/>
    <s v="P019"/>
    <x v="11"/>
    <x v="4"/>
    <n v="1"/>
    <n v="0.15"/>
    <n v="8129.4"/>
    <x v="149"/>
    <s v="Consumer"/>
    <x v="0"/>
    <n v="72369"/>
    <n v="-64239.6"/>
    <x v="2"/>
    <s v="No"/>
    <s v="Standard"/>
    <s v="Not Found"/>
    <s v="Standard"/>
    <x v="0"/>
    <n v="18500989"/>
  </r>
  <r>
    <s v="O02966"/>
    <s v="2025-08-23"/>
    <s v="C212"/>
    <s v="P097"/>
    <x v="1"/>
    <x v="4"/>
    <n v="2"/>
    <n v="0.15"/>
    <n v="212236.5"/>
    <x v="263"/>
    <s v="Consumer"/>
    <x v="1"/>
    <n v="67500"/>
    <n v="77236.5"/>
    <x v="3"/>
    <s v="No"/>
    <s v="Express"/>
    <s v="Not Found"/>
    <s v="Standard"/>
    <x v="84"/>
    <n v="11347243"/>
  </r>
  <r>
    <s v="O02967"/>
    <s v="2025-06-16"/>
    <s v="C060"/>
    <s v="P081"/>
    <x v="10"/>
    <x v="2"/>
    <n v="8"/>
    <n v="0"/>
    <n v="810776"/>
    <x v="210"/>
    <s v="Consumer"/>
    <x v="0"/>
    <n v="67718"/>
    <n v="269032"/>
    <x v="9"/>
    <s v="No"/>
    <s v="Express"/>
    <s v="Not Found"/>
    <s v="Standard"/>
    <x v="76"/>
    <n v="8592536"/>
  </r>
  <r>
    <s v="O02968"/>
    <s v="2025-10-27"/>
    <s v="C247"/>
    <s v="P033"/>
    <x v="9"/>
    <x v="1"/>
    <n v="9"/>
    <n v="0.15"/>
    <n v="493256.7"/>
    <x v="197"/>
    <s v="SME"/>
    <x v="0"/>
    <n v="47272"/>
    <n v="67808.700000000012"/>
    <x v="11"/>
    <s v="No"/>
    <s v="Standard"/>
    <s v="Not Found"/>
    <s v="Standard"/>
    <x v="37"/>
    <n v="7254801"/>
  </r>
  <r>
    <s v="O02969"/>
    <s v="2025-06-26"/>
    <s v="C300"/>
    <s v="P028"/>
    <x v="3"/>
    <x v="0"/>
    <n v="5"/>
    <n v="0.15"/>
    <n v="205755.25"/>
    <x v="126"/>
    <s v="SME"/>
    <x v="1"/>
    <n v="35454"/>
    <n v="28485.25"/>
    <x v="9"/>
    <s v="No"/>
    <s v="Standard"/>
    <s v="Not Found"/>
    <s v="Standard"/>
    <x v="85"/>
    <n v="19619177"/>
  </r>
  <r>
    <s v="O02970"/>
    <s v="2025-12-22"/>
    <s v="C154"/>
    <s v="P052"/>
    <x v="11"/>
    <x v="3"/>
    <n v="1"/>
    <n v="0"/>
    <n v="21459"/>
    <x v="58"/>
    <s v="Consumer"/>
    <x v="2"/>
    <n v="15200"/>
    <n v="6259"/>
    <x v="4"/>
    <s v="No"/>
    <s v="Pickup"/>
    <s v="Not Found"/>
    <s v="Standard"/>
    <x v="41"/>
    <n v="18500989"/>
  </r>
  <r>
    <s v="O02971"/>
    <s v="2025-11-16"/>
    <s v="C222"/>
    <s v="P097"/>
    <x v="19"/>
    <x v="0"/>
    <n v="2"/>
    <n v="0.2"/>
    <n v="20267.2"/>
    <x v="143"/>
    <s v="SME"/>
    <x v="1"/>
    <n v="67500"/>
    <n v="-114732.8"/>
    <x v="8"/>
    <s v="No"/>
    <s v="Express"/>
    <s v="Not Found"/>
    <s v="Standard"/>
    <x v="84"/>
    <n v="19336654"/>
  </r>
  <r>
    <s v="O02972"/>
    <s v="2025-09-24"/>
    <s v="C216"/>
    <s v="P061"/>
    <x v="10"/>
    <x v="0"/>
    <n v="5"/>
    <n v="0"/>
    <n v="170085"/>
    <x v="37"/>
    <s v="Consumer"/>
    <x v="3"/>
    <n v="26900"/>
    <n v="35585"/>
    <x v="2"/>
    <s v="No"/>
    <s v="Pickup"/>
    <s v="Not Found"/>
    <s v="Standard"/>
    <x v="59"/>
    <n v="8592536"/>
  </r>
  <r>
    <s v="O02973"/>
    <s v="2025-11-24"/>
    <s v="C279"/>
    <s v="P097"/>
    <x v="19"/>
    <x v="4"/>
    <n v="10"/>
    <n v="0"/>
    <n v="1028370"/>
    <x v="159"/>
    <s v="SME"/>
    <x v="1"/>
    <n v="67500"/>
    <n v="353370"/>
    <x v="8"/>
    <s v="No"/>
    <s v="Express"/>
    <s v="Not Found"/>
    <s v="High Value"/>
    <x v="84"/>
    <n v="19336654"/>
  </r>
  <r>
    <s v="O02974"/>
    <s v="2025-05-15"/>
    <s v="C042"/>
    <s v="P070"/>
    <x v="2"/>
    <x v="4"/>
    <n v="8"/>
    <n v="0.05"/>
    <n v="374322.8"/>
    <x v="186"/>
    <s v="Corporate"/>
    <x v="1"/>
    <n v="66631"/>
    <n v="-158725.20000000001"/>
    <x v="0"/>
    <s v="No"/>
    <s v="Pickup"/>
    <s v="Not Found"/>
    <s v="Standard"/>
    <x v="20"/>
    <n v="7094914"/>
  </r>
  <r>
    <s v="O02975"/>
    <s v="2025-06-09"/>
    <s v="C067"/>
    <s v="P012"/>
    <x v="11"/>
    <x v="3"/>
    <n v="1"/>
    <n v="0"/>
    <n v="110778"/>
    <x v="118"/>
    <s v="SME"/>
    <x v="2"/>
    <n v="48408"/>
    <n v="62370"/>
    <x v="9"/>
    <s v="No"/>
    <s v="Standard"/>
    <s v="Not Found"/>
    <s v="Standard"/>
    <x v="78"/>
    <n v="18500989"/>
  </r>
  <r>
    <s v="O02976"/>
    <s v="2025-09-25"/>
    <s v="C006"/>
    <s v="P004"/>
    <x v="9"/>
    <x v="4"/>
    <n v="1"/>
    <n v="0.2"/>
    <n v="33588.800000000003"/>
    <x v="269"/>
    <s v="Corporate"/>
    <x v="3"/>
    <n v="63926"/>
    <n v="-30337.199999999997"/>
    <x v="2"/>
    <s v="No"/>
    <s v="Pickup"/>
    <s v="Not Found"/>
    <s v="Standard"/>
    <x v="5"/>
    <n v="7254801"/>
  </r>
  <r>
    <s v="O02977"/>
    <s v="2025-03-11"/>
    <s v="C047"/>
    <s v="P016"/>
    <x v="19"/>
    <x v="0"/>
    <n v="4"/>
    <n v="0.1"/>
    <n v="424274.4"/>
    <x v="152"/>
    <s v="SME"/>
    <x v="0"/>
    <n v="29153"/>
    <n v="307662.40000000002"/>
    <x v="7"/>
    <s v="No"/>
    <s v="Express"/>
    <s v="Not Found"/>
    <s v="Standard"/>
    <x v="79"/>
    <n v="19336654"/>
  </r>
  <r>
    <s v="O02978"/>
    <s v="2025-07-25"/>
    <s v="C041"/>
    <s v="P090"/>
    <x v="11"/>
    <x v="3"/>
    <n v="1"/>
    <n v="0"/>
    <n v="33973"/>
    <x v="157"/>
    <s v="Corporate"/>
    <x v="1"/>
    <n v="24518"/>
    <n v="9455"/>
    <x v="10"/>
    <s v="No"/>
    <s v="Express"/>
    <s v="Not Found"/>
    <s v="Standard"/>
    <x v="4"/>
    <n v="18500989"/>
  </r>
  <r>
    <s v="O02979"/>
    <s v="2025-03-15"/>
    <s v="C176"/>
    <s v="P091"/>
    <x v="11"/>
    <x v="1"/>
    <n v="8"/>
    <n v="0"/>
    <n v="1026904"/>
    <x v="264"/>
    <s v="Corporate"/>
    <x v="3"/>
    <n v="13311"/>
    <n v="920416"/>
    <x v="7"/>
    <s v="No"/>
    <s v="Pickup"/>
    <s v="Not Found"/>
    <s v="High Value"/>
    <x v="10"/>
    <n v="18500989"/>
  </r>
  <r>
    <s v="O02980"/>
    <s v="2025-06-10"/>
    <s v="C177"/>
    <s v="P003"/>
    <x v="9"/>
    <x v="2"/>
    <n v="3"/>
    <n v="0.1"/>
    <n v="131125.5"/>
    <x v="11"/>
    <s v="Corporate"/>
    <x v="0"/>
    <n v="44361"/>
    <n v="-1957.5"/>
    <x v="9"/>
    <s v="No"/>
    <s v="Pickup"/>
    <s v="Not Found"/>
    <s v="Standard"/>
    <x v="92"/>
    <n v="7254801"/>
  </r>
  <r>
    <s v="O02981"/>
    <s v="2025-09-07"/>
    <s v="C096"/>
    <s v="P010"/>
    <x v="3"/>
    <x v="2"/>
    <n v="7"/>
    <n v="0.2"/>
    <n v="726359.2"/>
    <x v="20"/>
    <s v="Consumer"/>
    <x v="1"/>
    <n v="13676"/>
    <n v="630627.19999999995"/>
    <x v="2"/>
    <s v="No"/>
    <s v="Express"/>
    <s v="Not Found"/>
    <s v="Standard"/>
    <x v="88"/>
    <n v="19619177"/>
  </r>
  <r>
    <s v="O02982"/>
    <s v="2025-12-22"/>
    <s v="C029"/>
    <s v="P062"/>
    <x v="7"/>
    <x v="0"/>
    <n v="5"/>
    <n v="0.05"/>
    <n v="575733.25"/>
    <x v="96"/>
    <s v="Consumer"/>
    <x v="3"/>
    <n v="28606"/>
    <n v="432703.25"/>
    <x v="4"/>
    <s v="No"/>
    <s v="Standard"/>
    <s v="Not Found"/>
    <s v="Standard"/>
    <x v="50"/>
    <n v="14265630"/>
  </r>
  <r>
    <s v="O02983"/>
    <s v="2025-02-04"/>
    <s v="C044"/>
    <s v="P045"/>
    <x v="3"/>
    <x v="3"/>
    <n v="3"/>
    <n v="0.05"/>
    <n v="140043.29999999999"/>
    <x v="10"/>
    <s v="Consumer"/>
    <x v="2"/>
    <n v="61495"/>
    <n v="-44441.700000000012"/>
    <x v="5"/>
    <s v="No"/>
    <s v="Pickup"/>
    <s v="Not Found"/>
    <s v="Standard"/>
    <x v="86"/>
    <n v="19619177"/>
  </r>
  <r>
    <s v="O02984"/>
    <s v="2025-11-19"/>
    <s v="C152"/>
    <s v="P017"/>
    <x v="15"/>
    <x v="1"/>
    <n v="3"/>
    <n v="0.1"/>
    <n v="220171.5"/>
    <x v="206"/>
    <s v="SME"/>
    <x v="2"/>
    <n v="33642"/>
    <n v="119245.5"/>
    <x v="8"/>
    <s v="No"/>
    <s v="Express"/>
    <s v="Not Found"/>
    <s v="Standard"/>
    <x v="49"/>
    <n v="15141830"/>
  </r>
  <r>
    <s v="O02985"/>
    <s v="2025-02-03"/>
    <s v="C057"/>
    <s v="P094"/>
    <x v="17"/>
    <x v="2"/>
    <n v="5"/>
    <n v="0.15"/>
    <n v="45908.5"/>
    <x v="249"/>
    <s v="SME"/>
    <x v="1"/>
    <n v="55008"/>
    <n v="-229131.5"/>
    <x v="5"/>
    <s v="No"/>
    <s v="Express"/>
    <s v="Not Found"/>
    <s v="Standard"/>
    <x v="1"/>
    <n v="10652665"/>
  </r>
  <r>
    <s v="O02986"/>
    <s v="2025-01-22"/>
    <s v="C030"/>
    <s v="P014"/>
    <x v="15"/>
    <x v="4"/>
    <n v="8"/>
    <n v="0.15"/>
    <n v="273883.59999999998"/>
    <x v="59"/>
    <s v="SME"/>
    <x v="2"/>
    <n v="51783"/>
    <n v="-140380.40000000002"/>
    <x v="6"/>
    <s v="No"/>
    <s v="Pickup"/>
    <s v="Not Found"/>
    <s v="Standard"/>
    <x v="80"/>
    <n v="15141830"/>
  </r>
  <r>
    <s v="O02987"/>
    <s v="2025-10-27"/>
    <s v="C241"/>
    <s v="P070"/>
    <x v="6"/>
    <x v="1"/>
    <n v="3"/>
    <n v="0.05"/>
    <n v="277273.65000000002"/>
    <x v="285"/>
    <s v="Consumer"/>
    <x v="1"/>
    <n v="66631"/>
    <n v="77380.650000000023"/>
    <x v="11"/>
    <s v="No"/>
    <s v="Express"/>
    <s v="Not Found"/>
    <s v="Standard"/>
    <x v="20"/>
    <n v="17350666"/>
  </r>
  <r>
    <s v="O02988"/>
    <s v="2025-02-09"/>
    <s v="C072"/>
    <s v="P067"/>
    <x v="9"/>
    <x v="3"/>
    <n v="4"/>
    <n v="0"/>
    <n v="356152"/>
    <x v="128"/>
    <s v="Corporate"/>
    <x v="0"/>
    <n v="47434"/>
    <n v="166416"/>
    <x v="5"/>
    <s v="No"/>
    <s v="Pickup"/>
    <s v="Not Found"/>
    <s v="Standard"/>
    <x v="22"/>
    <n v="7254801"/>
  </r>
  <r>
    <s v="O02989"/>
    <s v="2025-07-04"/>
    <s v="C248"/>
    <s v="P069"/>
    <x v="18"/>
    <x v="0"/>
    <n v="7"/>
    <n v="0"/>
    <n v="305200"/>
    <x v="164"/>
    <s v="Consumer"/>
    <x v="3"/>
    <n v="5129"/>
    <n v="269297"/>
    <x v="10"/>
    <s v="No"/>
    <s v="Express"/>
    <s v="Not Found"/>
    <s v="Standard"/>
    <x v="73"/>
    <n v="16246424"/>
  </r>
  <r>
    <s v="O02990"/>
    <s v="2025-08-30"/>
    <s v="C246"/>
    <s v="P001"/>
    <x v="13"/>
    <x v="2"/>
    <n v="8"/>
    <n v="0.05"/>
    <n v="701267.2"/>
    <x v="195"/>
    <s v="Consumer"/>
    <x v="2"/>
    <n v="77766"/>
    <n v="79139.199999999953"/>
    <x v="3"/>
    <s v="No"/>
    <s v="Standard"/>
    <s v="Not Found"/>
    <s v="Standard"/>
    <x v="87"/>
    <n v="5886694"/>
  </r>
  <r>
    <s v="O02991"/>
    <s v="2025-02-14"/>
    <s v="C188"/>
    <s v="P012"/>
    <x v="11"/>
    <x v="3"/>
    <n v="9"/>
    <n v="0"/>
    <n v="984762"/>
    <x v="52"/>
    <s v="Consumer"/>
    <x v="2"/>
    <n v="48408"/>
    <n v="549090"/>
    <x v="5"/>
    <s v="No"/>
    <s v="Express"/>
    <s v="Not Found"/>
    <s v="Standard"/>
    <x v="78"/>
    <n v="18500989"/>
  </r>
  <r>
    <s v="O02992"/>
    <s v="2025-04-11"/>
    <s v="C140"/>
    <s v="P046"/>
    <x v="6"/>
    <x v="1"/>
    <n v="10"/>
    <n v="0.2"/>
    <n v="222544"/>
    <x v="70"/>
    <s v="Consumer"/>
    <x v="3"/>
    <n v="24464"/>
    <n v="-22096"/>
    <x v="1"/>
    <s v="No"/>
    <s v="Standard"/>
    <s v="Not Found"/>
    <s v="Standard"/>
    <x v="93"/>
    <n v="17350666"/>
  </r>
  <r>
    <s v="O02993"/>
    <s v="2025-07-15"/>
    <s v="C219"/>
    <s v="P080"/>
    <x v="14"/>
    <x v="3"/>
    <n v="6"/>
    <n v="0.05"/>
    <n v="35927.1"/>
    <x v="127"/>
    <s v="SME"/>
    <x v="2"/>
    <n v="32671"/>
    <n v="-160098.9"/>
    <x v="10"/>
    <s v="No"/>
    <s v="Pickup"/>
    <s v="Not Found"/>
    <s v="Standard"/>
    <x v="26"/>
    <n v="16839910"/>
  </r>
  <r>
    <s v="O02994"/>
    <s v="2025-04-06"/>
    <s v="C077"/>
    <s v="P004"/>
    <x v="13"/>
    <x v="2"/>
    <n v="5"/>
    <n v="0.1"/>
    <n v="308493"/>
    <x v="32"/>
    <s v="Corporate"/>
    <x v="3"/>
    <n v="63926"/>
    <n v="-11137"/>
    <x v="1"/>
    <s v="No"/>
    <s v="Express"/>
    <s v="Not Found"/>
    <s v="Standard"/>
    <x v="5"/>
    <n v="5886694"/>
  </r>
  <r>
    <s v="O02995"/>
    <s v="2025-02-22"/>
    <s v="C269"/>
    <s v="P087"/>
    <x v="7"/>
    <x v="3"/>
    <n v="8"/>
    <n v="0.05"/>
    <n v="640429.19999999995"/>
    <x v="289"/>
    <s v="Corporate"/>
    <x v="1"/>
    <n v="26222"/>
    <n v="430653.19999999995"/>
    <x v="5"/>
    <s v="No"/>
    <s v="Standard"/>
    <s v="Not Found"/>
    <s v="Standard"/>
    <x v="82"/>
    <n v="14265630"/>
  </r>
  <r>
    <s v="O02996"/>
    <s v="2025-05-17"/>
    <s v="C104"/>
    <s v="P062"/>
    <x v="8"/>
    <x v="1"/>
    <n v="9"/>
    <n v="0"/>
    <n v="221904"/>
    <x v="268"/>
    <s v="Consumer"/>
    <x v="3"/>
    <n v="28606"/>
    <n v="-35550"/>
    <x v="0"/>
    <s v="No"/>
    <s v="Express"/>
    <s v="Not Found"/>
    <s v="Standard"/>
    <x v="50"/>
    <n v="19473459"/>
  </r>
  <r>
    <s v="O02997"/>
    <s v="2025-12-01"/>
    <s v="C234"/>
    <s v="P070"/>
    <x v="17"/>
    <x v="0"/>
    <n v="5"/>
    <n v="0.05"/>
    <n v="267923.75"/>
    <x v="82"/>
    <s v="Corporate"/>
    <x v="1"/>
    <n v="66631"/>
    <n v="-65231.25"/>
    <x v="4"/>
    <s v="No"/>
    <s v="Pickup"/>
    <s v="Not Found"/>
    <s v="Standard"/>
    <x v="20"/>
    <n v="10652665"/>
  </r>
  <r>
    <s v="O02998"/>
    <s v="2025-01-18"/>
    <s v="C270"/>
    <s v="P021"/>
    <x v="15"/>
    <x v="1"/>
    <n v="8"/>
    <n v="0.15"/>
    <n v="327216"/>
    <x v="257"/>
    <s v="Corporate"/>
    <x v="1"/>
    <n v="39197"/>
    <n v="13640"/>
    <x v="6"/>
    <s v="No"/>
    <s v="Standard"/>
    <s v="Not Found"/>
    <s v="Standard"/>
    <x v="17"/>
    <n v="15141830"/>
  </r>
  <r>
    <s v="O02999"/>
    <s v="2025-06-13"/>
    <s v="C111"/>
    <s v="P091"/>
    <x v="3"/>
    <x v="4"/>
    <n v="10"/>
    <n v="0.2"/>
    <n v="694296"/>
    <x v="90"/>
    <s v="Corporate"/>
    <x v="3"/>
    <n v="13311"/>
    <n v="561186"/>
    <x v="9"/>
    <s v="No"/>
    <s v="Pickup"/>
    <s v="Not Found"/>
    <s v="Standard"/>
    <x v="10"/>
    <n v="19619177"/>
  </r>
  <r>
    <s v="O03000"/>
    <s v="2025-01-05"/>
    <s v="C161"/>
    <s v="P003"/>
    <x v="4"/>
    <x v="0"/>
    <n v="4"/>
    <n v="0"/>
    <n v="164768"/>
    <x v="144"/>
    <s v="SME"/>
    <x v="0"/>
    <n v="44361"/>
    <n v="-12676"/>
    <x v="6"/>
    <s v="No"/>
    <s v="Pickup"/>
    <s v="Not Found"/>
    <s v="Standard"/>
    <x v="92"/>
    <n v="6291486"/>
  </r>
  <r>
    <s v="O03001"/>
    <s v="2025-02-26"/>
    <s v="C182"/>
    <s v="P010"/>
    <x v="19"/>
    <x v="1"/>
    <n v="2"/>
    <n v="0.2"/>
    <n v="114683.2"/>
    <x v="66"/>
    <s v="Consumer"/>
    <x v="1"/>
    <n v="13676"/>
    <n v="87331.199999999997"/>
    <x v="5"/>
    <s v="No"/>
    <s v="Standard"/>
    <s v="Not Found"/>
    <s v="Standard"/>
    <x v="88"/>
    <n v="19336654"/>
  </r>
  <r>
    <s v="O03002"/>
    <s v="2025-10-14"/>
    <s v="C205"/>
    <s v="P004"/>
    <x v="4"/>
    <x v="4"/>
    <n v="9"/>
    <n v="0.05"/>
    <n v="337117.95"/>
    <x v="183"/>
    <s v="Corporate"/>
    <x v="3"/>
    <n v="63926"/>
    <n v="-238216.05"/>
    <x v="11"/>
    <s v="Yes"/>
    <s v="Express"/>
    <s v="Not Found"/>
    <s v="Standard"/>
    <x v="5"/>
    <n v="6291486"/>
  </r>
  <r>
    <s v="O03003"/>
    <s v="2025-09-21"/>
    <s v="C251"/>
    <s v="P061"/>
    <x v="9"/>
    <x v="0"/>
    <n v="4"/>
    <n v="0.15"/>
    <n v="392030.2"/>
    <x v="33"/>
    <s v="Consumer"/>
    <x v="3"/>
    <n v="26900"/>
    <n v="284430.2"/>
    <x v="2"/>
    <s v="No"/>
    <s v="Standard"/>
    <s v="Not Found"/>
    <s v="Standard"/>
    <x v="59"/>
    <n v="7254801"/>
  </r>
  <r>
    <s v="O03004"/>
    <s v="2025-01-13"/>
    <s v="C166"/>
    <s v="P048"/>
    <x v="4"/>
    <x v="0"/>
    <n v="9"/>
    <n v="0.15"/>
    <n v="59478.75"/>
    <x v="110"/>
    <s v="SME"/>
    <x v="1"/>
    <n v="23271"/>
    <n v="-149960.25"/>
    <x v="6"/>
    <s v="No"/>
    <s v="Standard"/>
    <s v="Not Found"/>
    <s v="Standard"/>
    <x v="29"/>
    <n v="6291486"/>
  </r>
  <r>
    <s v="O03005"/>
    <s v="2025-12-15"/>
    <s v="C180"/>
    <s v="P073"/>
    <x v="7"/>
    <x v="4"/>
    <n v="1"/>
    <n v="0.2"/>
    <n v="32494.400000000001"/>
    <x v="253"/>
    <s v="Consumer"/>
    <x v="0"/>
    <n v="48520"/>
    <n v="-16025.599999999999"/>
    <x v="4"/>
    <s v="No"/>
    <s v="Express"/>
    <s v="Not Found"/>
    <s v="Standard"/>
    <x v="99"/>
    <n v="14265630"/>
  </r>
  <r>
    <s v="O03006"/>
    <s v="2025-01-31"/>
    <s v="C207"/>
    <s v="P039"/>
    <x v="12"/>
    <x v="1"/>
    <n v="8"/>
    <n v="0"/>
    <n v="562608"/>
    <x v="142"/>
    <s v="SME"/>
    <x v="0"/>
    <n v="34258"/>
    <n v="288544"/>
    <x v="6"/>
    <s v="No"/>
    <s v="Express"/>
    <s v="Not Found"/>
    <s v="Standard"/>
    <x v="52"/>
    <n v="8698154"/>
  </r>
  <r>
    <s v="O03007"/>
    <s v="2025-06-06"/>
    <s v="C250"/>
    <s v="P011"/>
    <x v="5"/>
    <x v="1"/>
    <n v="7"/>
    <n v="0.15"/>
    <n v="753918.55"/>
    <x v="193"/>
    <s v="SME"/>
    <x v="0"/>
    <n v="76428"/>
    <n v="218922.55000000005"/>
    <x v="9"/>
    <s v="No"/>
    <s v="Standard"/>
    <s v="Not Found"/>
    <s v="Standard"/>
    <x v="36"/>
    <n v="11319839"/>
  </r>
  <r>
    <s v="O03008"/>
    <s v="2025-11-30"/>
    <s v="C105"/>
    <s v="P100"/>
    <x v="10"/>
    <x v="1"/>
    <n v="5"/>
    <n v="0.05"/>
    <n v="285498.75"/>
    <x v="140"/>
    <s v="Consumer"/>
    <x v="3"/>
    <n v="62137"/>
    <n v="-25186.25"/>
    <x v="8"/>
    <s v="No"/>
    <s v="Pickup"/>
    <s v="Not Found"/>
    <s v="Standard"/>
    <x v="9"/>
    <n v="8592536"/>
  </r>
  <r>
    <s v="O03009"/>
    <s v="2025-06-28"/>
    <s v="C167"/>
    <s v="P074"/>
    <x v="12"/>
    <x v="0"/>
    <n v="1"/>
    <n v="0.05"/>
    <n v="122171.9"/>
    <x v="232"/>
    <s v="SME"/>
    <x v="3"/>
    <n v="39205"/>
    <n v="82966.899999999994"/>
    <x v="9"/>
    <s v="No"/>
    <s v="Express"/>
    <s v="Not Found"/>
    <s v="Standard"/>
    <x v="56"/>
    <n v="8698154"/>
  </r>
  <r>
    <s v="O03010"/>
    <s v="2025-12-17"/>
    <s v="C280"/>
    <s v="P045"/>
    <x v="13"/>
    <x v="1"/>
    <n v="4"/>
    <n v="0.15"/>
    <n v="182648"/>
    <x v="286"/>
    <s v="Consumer"/>
    <x v="2"/>
    <n v="61495"/>
    <n v="-63332"/>
    <x v="4"/>
    <s v="No"/>
    <s v="Standard"/>
    <s v="Not Found"/>
    <s v="Standard"/>
    <x v="86"/>
    <n v="5886694"/>
  </r>
  <r>
    <s v="O03011"/>
    <s v="2025-10-04"/>
    <s v="C287"/>
    <s v="P087"/>
    <x v="0"/>
    <x v="1"/>
    <n v="2"/>
    <n v="0.1"/>
    <n v="39420"/>
    <x v="16"/>
    <s v="Corporate"/>
    <x v="1"/>
    <n v="26222"/>
    <n v="-13024"/>
    <x v="11"/>
    <s v="No"/>
    <s v="Express"/>
    <s v="Not Found"/>
    <s v="Standard"/>
    <x v="82"/>
    <n v="11852878"/>
  </r>
  <r>
    <s v="O03012"/>
    <s v="2025-06-23"/>
    <s v="C110"/>
    <s v="P089"/>
    <x v="2"/>
    <x v="0"/>
    <n v="10"/>
    <n v="0.15"/>
    <n v="730634.5"/>
    <x v="41"/>
    <s v="Consumer"/>
    <x v="0"/>
    <n v="55764"/>
    <n v="172994.5"/>
    <x v="9"/>
    <s v="Yes"/>
    <s v="Pickup"/>
    <s v="Not Found"/>
    <s v="Standard"/>
    <x v="27"/>
    <n v="7094914"/>
  </r>
  <r>
    <s v="O03013"/>
    <s v="2025-07-10"/>
    <s v="C047"/>
    <s v="P085"/>
    <x v="5"/>
    <x v="2"/>
    <n v="8"/>
    <n v="0"/>
    <n v="984536"/>
    <x v="152"/>
    <s v="SME"/>
    <x v="3"/>
    <n v="7566"/>
    <n v="924008"/>
    <x v="10"/>
    <s v="No"/>
    <s v="Express"/>
    <s v="Not Found"/>
    <s v="Standard"/>
    <x v="71"/>
    <n v="11319839"/>
  </r>
  <r>
    <s v="O03014"/>
    <s v="2025-09-13"/>
    <s v="C124"/>
    <s v="P033"/>
    <x v="15"/>
    <x v="4"/>
    <n v="7"/>
    <n v="0.2"/>
    <n v="391417.59999999998"/>
    <x v="243"/>
    <s v="SME"/>
    <x v="0"/>
    <n v="47272"/>
    <n v="60513.599999999977"/>
    <x v="2"/>
    <s v="No"/>
    <s v="Express"/>
    <s v="Not Found"/>
    <s v="Standard"/>
    <x v="37"/>
    <n v="15141830"/>
  </r>
  <r>
    <s v="O03015"/>
    <s v="2025-02-05"/>
    <s v="C022"/>
    <s v="P037"/>
    <x v="15"/>
    <x v="4"/>
    <n v="8"/>
    <n v="0.15"/>
    <n v="842479.2"/>
    <x v="131"/>
    <s v="Consumer"/>
    <x v="0"/>
    <n v="31369"/>
    <n v="591527.19999999995"/>
    <x v="5"/>
    <s v="No"/>
    <s v="Standard"/>
    <s v="Not Found"/>
    <s v="Standard"/>
    <x v="72"/>
    <n v="15141830"/>
  </r>
  <r>
    <s v="O03016"/>
    <s v="2025-05-10"/>
    <s v="C185"/>
    <s v="P024"/>
    <x v="8"/>
    <x v="0"/>
    <n v="6"/>
    <n v="0.15"/>
    <n v="96221.7"/>
    <x v="233"/>
    <s v="Consumer"/>
    <x v="3"/>
    <n v="20831"/>
    <n v="-28764.300000000003"/>
    <x v="0"/>
    <s v="No"/>
    <s v="Pickup"/>
    <s v="Not Found"/>
    <s v="Standard"/>
    <x v="16"/>
    <n v="19473459"/>
  </r>
  <r>
    <s v="O03017"/>
    <s v="2025-09-01"/>
    <s v="C195"/>
    <s v="P003"/>
    <x v="12"/>
    <x v="0"/>
    <n v="4"/>
    <n v="0.15"/>
    <n v="118486.6"/>
    <x v="94"/>
    <s v="Corporate"/>
    <x v="0"/>
    <n v="44361"/>
    <n v="-58957.399999999994"/>
    <x v="2"/>
    <s v="No"/>
    <s v="Express"/>
    <s v="Not Found"/>
    <s v="Standard"/>
    <x v="92"/>
    <n v="8698154"/>
  </r>
  <r>
    <s v="O03018"/>
    <s v="2025-02-23"/>
    <s v="C002"/>
    <s v="P075"/>
    <x v="0"/>
    <x v="3"/>
    <n v="7"/>
    <n v="0.15"/>
    <n v="347872.7"/>
    <x v="291"/>
    <s v="Consumer"/>
    <x v="0"/>
    <n v="48118"/>
    <n v="11046.700000000012"/>
    <x v="5"/>
    <s v="No"/>
    <s v="Pickup"/>
    <s v="Not Found"/>
    <s v="Standard"/>
    <x v="51"/>
    <n v="11852878"/>
  </r>
  <r>
    <s v="O03019"/>
    <s v="2025-05-24"/>
    <s v="C125"/>
    <s v="P031"/>
    <x v="10"/>
    <x v="1"/>
    <n v="6"/>
    <n v="0.05"/>
    <n v="115590.3"/>
    <x v="40"/>
    <s v="Corporate"/>
    <x v="1"/>
    <n v="53062"/>
    <n v="-202781.7"/>
    <x v="0"/>
    <s v="No"/>
    <s v="Standard"/>
    <s v="Not Found"/>
    <s v="Standard"/>
    <x v="81"/>
    <n v="8592536"/>
  </r>
  <r>
    <s v="O03020"/>
    <s v="2025-02-25"/>
    <s v="C096"/>
    <s v="P007"/>
    <x v="19"/>
    <x v="2"/>
    <n v="3"/>
    <n v="0.1"/>
    <n v="224664.3"/>
    <x v="20"/>
    <s v="Consumer"/>
    <x v="2"/>
    <n v="6817"/>
    <n v="204213.3"/>
    <x v="5"/>
    <s v="No"/>
    <s v="Pickup"/>
    <s v="Not Found"/>
    <s v="Standard"/>
    <x v="30"/>
    <n v="19336654"/>
  </r>
  <r>
    <s v="O03021"/>
    <s v="2025-05-17"/>
    <s v="C072"/>
    <s v="P033"/>
    <x v="15"/>
    <x v="4"/>
    <n v="10"/>
    <n v="0.05"/>
    <n v="182200.5"/>
    <x v="128"/>
    <s v="Corporate"/>
    <x v="0"/>
    <n v="47272"/>
    <n v="-290519.5"/>
    <x v="0"/>
    <s v="No"/>
    <s v="Express"/>
    <s v="Not Found"/>
    <s v="Standard"/>
    <x v="37"/>
    <n v="15141830"/>
  </r>
  <r>
    <s v="O03022"/>
    <s v="2025-11-07"/>
    <s v="C179"/>
    <s v="P027"/>
    <x v="5"/>
    <x v="4"/>
    <n v="8"/>
    <n v="0.1"/>
    <n v="530611.19999999995"/>
    <x v="299"/>
    <s v="Corporate"/>
    <x v="1"/>
    <n v="13474"/>
    <n v="422819.19999999995"/>
    <x v="8"/>
    <s v="No"/>
    <s v="Express"/>
    <s v="Not Found"/>
    <s v="Standard"/>
    <x v="67"/>
    <n v="11319839"/>
  </r>
  <r>
    <s v="O03023"/>
    <s v="2025-02-08"/>
    <s v="C069"/>
    <s v="P100"/>
    <x v="11"/>
    <x v="4"/>
    <n v="6"/>
    <n v="0"/>
    <n v="636990"/>
    <x v="200"/>
    <s v="Consumer"/>
    <x v="3"/>
    <n v="62137"/>
    <n v="264168"/>
    <x v="5"/>
    <s v="No"/>
    <s v="Pickup"/>
    <s v="Not Found"/>
    <s v="Standard"/>
    <x v="9"/>
    <n v="18500989"/>
  </r>
  <r>
    <s v="O03024"/>
    <s v="2025-05-31"/>
    <s v="C155"/>
    <s v="P097"/>
    <x v="18"/>
    <x v="2"/>
    <n v="8"/>
    <n v="0.2"/>
    <n v="178777.60000000001"/>
    <x v="30"/>
    <s v="SME"/>
    <x v="1"/>
    <n v="67500"/>
    <n v="-361222.40000000002"/>
    <x v="0"/>
    <s v="No"/>
    <s v="Pickup"/>
    <s v="Not Found"/>
    <s v="Standard"/>
    <x v="84"/>
    <n v="16246424"/>
  </r>
  <r>
    <s v="O03025"/>
    <s v="2025-06-06"/>
    <s v="C024"/>
    <s v="P028"/>
    <x v="8"/>
    <x v="4"/>
    <n v="2"/>
    <n v="0.1"/>
    <n v="20570.400000000001"/>
    <x v="89"/>
    <s v="SME"/>
    <x v="1"/>
    <n v="35454"/>
    <n v="-50337.599999999999"/>
    <x v="9"/>
    <s v="Yes"/>
    <s v="Standard"/>
    <s v="Not Found"/>
    <s v="Standard"/>
    <x v="85"/>
    <n v="19473459"/>
  </r>
  <r>
    <s v="O03026"/>
    <s v="2025-10-23"/>
    <s v="C020"/>
    <s v="P060"/>
    <x v="5"/>
    <x v="0"/>
    <n v="8"/>
    <n v="0.2"/>
    <n v="71347.199999999997"/>
    <x v="167"/>
    <s v="SME"/>
    <x v="1"/>
    <n v="58522"/>
    <n v="-396828.8"/>
    <x v="11"/>
    <s v="Yes"/>
    <s v="Standard"/>
    <s v="Not Found"/>
    <s v="Standard"/>
    <x v="60"/>
    <n v="11319839"/>
  </r>
  <r>
    <s v="O03027"/>
    <s v="2025-03-25"/>
    <s v="C275"/>
    <s v="P087"/>
    <x v="0"/>
    <x v="1"/>
    <n v="9"/>
    <n v="0.15"/>
    <n v="368661.15"/>
    <x v="62"/>
    <s v="SME"/>
    <x v="1"/>
    <n v="26222"/>
    <n v="132663.15000000002"/>
    <x v="7"/>
    <s v="No"/>
    <s v="Standard"/>
    <s v="Not Found"/>
    <s v="Standard"/>
    <x v="82"/>
    <n v="11852878"/>
  </r>
  <r>
    <s v="O03028"/>
    <s v="2025-02-18"/>
    <s v="C161"/>
    <s v="P078"/>
    <x v="7"/>
    <x v="3"/>
    <n v="6"/>
    <n v="0.05"/>
    <n v="66251.100000000006"/>
    <x v="144"/>
    <s v="SME"/>
    <x v="0"/>
    <n v="53072"/>
    <n v="-252180.9"/>
    <x v="5"/>
    <s v="No"/>
    <s v="Express"/>
    <s v="Not Found"/>
    <s v="Standard"/>
    <x v="69"/>
    <n v="14265630"/>
  </r>
  <r>
    <s v="O03029"/>
    <s v="2025-09-26"/>
    <s v="C218"/>
    <s v="P035"/>
    <x v="19"/>
    <x v="1"/>
    <n v="3"/>
    <n v="0"/>
    <n v="44136"/>
    <x v="199"/>
    <s v="SME"/>
    <x v="0"/>
    <n v="31758"/>
    <n v="-51138"/>
    <x v="2"/>
    <s v="No"/>
    <s v="Standard"/>
    <s v="Not Found"/>
    <s v="Standard"/>
    <x v="47"/>
    <n v="19336654"/>
  </r>
  <r>
    <s v="O03030"/>
    <s v="2025-07-29"/>
    <s v="C081"/>
    <s v="P032"/>
    <x v="12"/>
    <x v="2"/>
    <n v="5"/>
    <n v="0.15"/>
    <n v="260860.75"/>
    <x v="91"/>
    <s v="SME"/>
    <x v="2"/>
    <n v="65463"/>
    <n v="-66454.25"/>
    <x v="10"/>
    <s v="No"/>
    <s v="Standard"/>
    <s v="Not Found"/>
    <s v="Standard"/>
    <x v="15"/>
    <n v="8698154"/>
  </r>
  <r>
    <s v="O03031"/>
    <s v="2025-11-19"/>
    <s v="C022"/>
    <s v="P033"/>
    <x v="12"/>
    <x v="0"/>
    <n v="8"/>
    <n v="0.2"/>
    <n v="310009.59999999998"/>
    <x v="131"/>
    <s v="Consumer"/>
    <x v="0"/>
    <n v="47272"/>
    <n v="-68166.400000000023"/>
    <x v="8"/>
    <s v="No"/>
    <s v="Standard"/>
    <s v="Not Found"/>
    <s v="Standard"/>
    <x v="37"/>
    <n v="8698154"/>
  </r>
  <r>
    <s v="O03032"/>
    <s v="2025-08-14"/>
    <s v="C011"/>
    <s v="P058"/>
    <x v="19"/>
    <x v="3"/>
    <n v="6"/>
    <n v="0"/>
    <n v="535998"/>
    <x v="85"/>
    <s v="SME"/>
    <x v="3"/>
    <n v="66106"/>
    <n v="139362"/>
    <x v="3"/>
    <s v="No"/>
    <s v="Pickup"/>
    <s v="Not Found"/>
    <s v="Standard"/>
    <x v="42"/>
    <n v="19336654"/>
  </r>
  <r>
    <s v="O03033"/>
    <s v="2025-04-19"/>
    <s v="C239"/>
    <s v="P043"/>
    <x v="6"/>
    <x v="0"/>
    <n v="6"/>
    <n v="0.05"/>
    <n v="751516.5"/>
    <x v="119"/>
    <s v="Corporate"/>
    <x v="0"/>
    <n v="79600"/>
    <n v="273916.5"/>
    <x v="1"/>
    <s v="No"/>
    <s v="Pickup"/>
    <s v="Not Found"/>
    <s v="Standard"/>
    <x v="14"/>
    <n v="17350666"/>
  </r>
  <r>
    <s v="O03034"/>
    <s v="2025-06-12"/>
    <s v="C288"/>
    <s v="P023"/>
    <x v="13"/>
    <x v="0"/>
    <n v="1"/>
    <n v="0.15"/>
    <n v="68008.5"/>
    <x v="298"/>
    <s v="SME"/>
    <x v="0"/>
    <n v="10664"/>
    <n v="57344.5"/>
    <x v="9"/>
    <s v="No"/>
    <s v="Express"/>
    <s v="Not Found"/>
    <s v="Standard"/>
    <x v="18"/>
    <n v="5886694"/>
  </r>
  <r>
    <s v="O03035"/>
    <s v="2025-12-23"/>
    <s v="C189"/>
    <s v="P061"/>
    <x v="19"/>
    <x v="0"/>
    <n v="5"/>
    <n v="0.05"/>
    <n v="422294"/>
    <x v="221"/>
    <s v="SME"/>
    <x v="3"/>
    <n v="26900"/>
    <n v="287794"/>
    <x v="4"/>
    <s v="No"/>
    <s v="Express"/>
    <s v="Not Found"/>
    <s v="Standard"/>
    <x v="59"/>
    <n v="19336654"/>
  </r>
  <r>
    <s v="O03036"/>
    <s v="2025-12-12"/>
    <s v="C259"/>
    <s v="P070"/>
    <x v="14"/>
    <x v="3"/>
    <n v="6"/>
    <n v="0.1"/>
    <n v="626162.4"/>
    <x v="198"/>
    <s v="Consumer"/>
    <x v="1"/>
    <n v="66631"/>
    <n v="226376.40000000002"/>
    <x v="4"/>
    <s v="No"/>
    <s v="Pickup"/>
    <s v="Not Found"/>
    <s v="Standard"/>
    <x v="20"/>
    <n v="16839910"/>
  </r>
  <r>
    <s v="O03037"/>
    <s v="2025-06-22"/>
    <s v="C211"/>
    <s v="P079"/>
    <x v="3"/>
    <x v="0"/>
    <n v="8"/>
    <n v="0.05"/>
    <n v="215847.6"/>
    <x v="63"/>
    <s v="SME"/>
    <x v="1"/>
    <n v="58560"/>
    <n v="-252632.4"/>
    <x v="9"/>
    <s v="No"/>
    <s v="Standard"/>
    <s v="Not Found"/>
    <s v="Standard"/>
    <x v="48"/>
    <n v="19619177"/>
  </r>
  <r>
    <s v="O03038"/>
    <s v="2025-06-09"/>
    <s v="C206"/>
    <s v="P056"/>
    <x v="5"/>
    <x v="1"/>
    <n v="2"/>
    <n v="0.1"/>
    <n v="182476.79999999999"/>
    <x v="280"/>
    <s v="Consumer"/>
    <x v="0"/>
    <n v="48953"/>
    <n v="84570.799999999988"/>
    <x v="9"/>
    <s v="No"/>
    <s v="Pickup"/>
    <s v="Not Found"/>
    <s v="Standard"/>
    <x v="6"/>
    <n v="11319839"/>
  </r>
  <r>
    <s v="O03039"/>
    <s v="2025-08-31"/>
    <s v="C029"/>
    <s v="P059"/>
    <x v="8"/>
    <x v="1"/>
    <n v="2"/>
    <n v="0.05"/>
    <n v="56865.1"/>
    <x v="96"/>
    <s v="Consumer"/>
    <x v="2"/>
    <n v="78122"/>
    <n v="-99378.9"/>
    <x v="3"/>
    <s v="Yes"/>
    <s v="Pickup"/>
    <s v="Not Found"/>
    <s v="Standard"/>
    <x v="21"/>
    <n v="19473459"/>
  </r>
  <r>
    <s v="O03040"/>
    <s v="2025-06-26"/>
    <s v="C068"/>
    <s v="P054"/>
    <x v="5"/>
    <x v="0"/>
    <n v="2"/>
    <n v="0.05"/>
    <n v="104019.3"/>
    <x v="74"/>
    <s v="Consumer"/>
    <x v="3"/>
    <n v="49623"/>
    <n v="4773.3000000000029"/>
    <x v="9"/>
    <s v="No"/>
    <s v="Standard"/>
    <s v="Not Found"/>
    <s v="Standard"/>
    <x v="83"/>
    <n v="11319839"/>
  </r>
  <r>
    <s v="O03041"/>
    <s v="2025-03-15"/>
    <s v="C288"/>
    <s v="P002"/>
    <x v="2"/>
    <x v="3"/>
    <n v="6"/>
    <n v="0.1"/>
    <n v="368096.4"/>
    <x v="298"/>
    <s v="SME"/>
    <x v="2"/>
    <n v="57647"/>
    <n v="22214.400000000023"/>
    <x v="7"/>
    <s v="No"/>
    <s v="Pickup"/>
    <s v="Not Found"/>
    <s v="Standard"/>
    <x v="2"/>
    <n v="7094914"/>
  </r>
  <r>
    <s v="O03042"/>
    <s v="2025-04-28"/>
    <s v="C252"/>
    <s v="P061"/>
    <x v="11"/>
    <x v="1"/>
    <n v="10"/>
    <n v="0"/>
    <n v="1005530"/>
    <x v="184"/>
    <s v="Corporate"/>
    <x v="3"/>
    <n v="26900"/>
    <n v="736530"/>
    <x v="1"/>
    <s v="No"/>
    <s v="Express"/>
    <s v="Not Found"/>
    <s v="High Value"/>
    <x v="59"/>
    <n v="18500989"/>
  </r>
  <r>
    <s v="O03043"/>
    <s v="2025-01-29"/>
    <s v="C151"/>
    <s v="P091"/>
    <x v="12"/>
    <x v="2"/>
    <n v="2"/>
    <n v="0.2"/>
    <n v="32680"/>
    <x v="278"/>
    <s v="SME"/>
    <x v="3"/>
    <n v="13311"/>
    <n v="6058"/>
    <x v="6"/>
    <s v="Yes"/>
    <s v="Pickup"/>
    <s v="Not Found"/>
    <s v="Standard"/>
    <x v="10"/>
    <n v="8698154"/>
  </r>
  <r>
    <s v="O03044"/>
    <s v="2025-08-13"/>
    <s v="C123"/>
    <s v="P028"/>
    <x v="12"/>
    <x v="4"/>
    <n v="10"/>
    <n v="0.15"/>
    <n v="663612"/>
    <x v="297"/>
    <s v="Consumer"/>
    <x v="1"/>
    <n v="35454"/>
    <n v="309072"/>
    <x v="3"/>
    <s v="No"/>
    <s v="Express"/>
    <s v="Not Found"/>
    <s v="Standard"/>
    <x v="85"/>
    <n v="8698154"/>
  </r>
  <r>
    <s v="O03045"/>
    <s v="2025-06-23"/>
    <s v="C073"/>
    <s v="P087"/>
    <x v="10"/>
    <x v="3"/>
    <n v="6"/>
    <n v="0.2"/>
    <n v="640996.80000000005"/>
    <x v="272"/>
    <s v="SME"/>
    <x v="1"/>
    <n v="26222"/>
    <n v="483664.80000000005"/>
    <x v="9"/>
    <s v="No"/>
    <s v="Standard"/>
    <s v="Not Found"/>
    <s v="Standard"/>
    <x v="82"/>
    <n v="8592536"/>
  </r>
  <r>
    <s v="O03046"/>
    <s v="2025-05-31"/>
    <s v="C292"/>
    <s v="P035"/>
    <x v="16"/>
    <x v="0"/>
    <n v="6"/>
    <n v="0.2"/>
    <n v="483518.4"/>
    <x v="163"/>
    <s v="Consumer"/>
    <x v="0"/>
    <n v="31758"/>
    <n v="292970.40000000002"/>
    <x v="0"/>
    <s v="No"/>
    <s v="Pickup"/>
    <s v="Not Found"/>
    <s v="Standard"/>
    <x v="47"/>
    <n v="19562258"/>
  </r>
  <r>
    <s v="O03047"/>
    <s v="2025-03-11"/>
    <s v="C255"/>
    <s v="P003"/>
    <x v="1"/>
    <x v="0"/>
    <n v="10"/>
    <n v="0.2"/>
    <n v="970408"/>
    <x v="281"/>
    <s v="Consumer"/>
    <x v="0"/>
    <n v="44361"/>
    <n v="526798"/>
    <x v="7"/>
    <s v="No"/>
    <s v="Express"/>
    <s v="Not Found"/>
    <s v="Standard"/>
    <x v="92"/>
    <n v="11347243"/>
  </r>
  <r>
    <s v="O03048"/>
    <s v="2025-08-19"/>
    <s v="C039"/>
    <s v="P090"/>
    <x v="0"/>
    <x v="2"/>
    <n v="4"/>
    <n v="0"/>
    <n v="145296"/>
    <x v="194"/>
    <s v="Corporate"/>
    <x v="1"/>
    <n v="24518"/>
    <n v="47224"/>
    <x v="3"/>
    <s v="No"/>
    <s v="Express"/>
    <s v="Not Found"/>
    <s v="Standard"/>
    <x v="4"/>
    <n v="11852878"/>
  </r>
  <r>
    <s v="O03049"/>
    <s v="2025-08-10"/>
    <s v="C192"/>
    <s v="P008"/>
    <x v="4"/>
    <x v="3"/>
    <n v="7"/>
    <n v="0.15"/>
    <n v="370655.25"/>
    <x v="102"/>
    <s v="Corporate"/>
    <x v="0"/>
    <n v="10109"/>
    <n v="299892.25"/>
    <x v="3"/>
    <s v="Yes"/>
    <s v="Express"/>
    <s v="Not Found"/>
    <s v="Standard"/>
    <x v="55"/>
    <n v="6291486"/>
  </r>
  <r>
    <s v="O03050"/>
    <s v="2025-04-19"/>
    <s v="C222"/>
    <s v="P002"/>
    <x v="11"/>
    <x v="2"/>
    <n v="7"/>
    <n v="0.15"/>
    <n v="712613.65"/>
    <x v="143"/>
    <s v="SME"/>
    <x v="2"/>
    <n v="57647"/>
    <n v="309084.65000000002"/>
    <x v="1"/>
    <s v="Yes"/>
    <s v="Pickup"/>
    <s v="Not Found"/>
    <s v="Standard"/>
    <x v="2"/>
    <n v="18500989"/>
  </r>
  <r>
    <s v="O03051"/>
    <s v="2025-01-12"/>
    <s v="C016"/>
    <s v="P006"/>
    <x v="12"/>
    <x v="4"/>
    <n v="8"/>
    <n v="0.05"/>
    <n v="478625.2"/>
    <x v="117"/>
    <s v="Consumer"/>
    <x v="0"/>
    <n v="53604"/>
    <n v="49793.200000000012"/>
    <x v="6"/>
    <s v="No"/>
    <s v="Pickup"/>
    <s v="Not Found"/>
    <s v="Standard"/>
    <x v="24"/>
    <n v="8698154"/>
  </r>
  <r>
    <s v="O03052"/>
    <s v="2025-09-06"/>
    <s v="C225"/>
    <s v="P093"/>
    <x v="19"/>
    <x v="2"/>
    <n v="5"/>
    <n v="0.05"/>
    <n v="189933.5"/>
    <x v="79"/>
    <s v="SME"/>
    <x v="3"/>
    <n v="27558"/>
    <n v="52143.5"/>
    <x v="2"/>
    <s v="No"/>
    <s v="Pickup"/>
    <s v="Not Found"/>
    <s v="Standard"/>
    <x v="40"/>
    <n v="19336654"/>
  </r>
  <r>
    <s v="O03053"/>
    <s v="2025-09-21"/>
    <s v="C114"/>
    <s v="P090"/>
    <x v="8"/>
    <x v="1"/>
    <n v="2"/>
    <n v="0.1"/>
    <n v="185720.4"/>
    <x v="275"/>
    <s v="Consumer"/>
    <x v="1"/>
    <n v="24518"/>
    <n v="136684.4"/>
    <x v="2"/>
    <s v="No"/>
    <s v="Pickup"/>
    <s v="Not Found"/>
    <s v="Standard"/>
    <x v="4"/>
    <n v="19473459"/>
  </r>
  <r>
    <s v="O03054"/>
    <s v="2025-11-11"/>
    <s v="C246"/>
    <s v="P088"/>
    <x v="7"/>
    <x v="2"/>
    <n v="4"/>
    <n v="0.2"/>
    <n v="290576"/>
    <x v="195"/>
    <s v="Consumer"/>
    <x v="0"/>
    <n v="75432"/>
    <n v="-11152"/>
    <x v="8"/>
    <s v="No"/>
    <s v="Pickup"/>
    <s v="Not Found"/>
    <s v="Standard"/>
    <x v="43"/>
    <n v="14265630"/>
  </r>
  <r>
    <s v="O03055"/>
    <s v="2025-12-25"/>
    <s v="C205"/>
    <s v="P015"/>
    <x v="2"/>
    <x v="4"/>
    <n v="5"/>
    <n v="0.1"/>
    <n v="612499.5"/>
    <x v="183"/>
    <s v="Corporate"/>
    <x v="3"/>
    <n v="12010"/>
    <n v="552449.5"/>
    <x v="4"/>
    <s v="No"/>
    <s v="Express"/>
    <s v="Not Found"/>
    <s v="Standard"/>
    <x v="75"/>
    <n v="7094914"/>
  </r>
  <r>
    <s v="O03056"/>
    <s v="2025-05-05"/>
    <s v="C160"/>
    <s v="P032"/>
    <x v="10"/>
    <x v="1"/>
    <n v="7"/>
    <n v="0.1"/>
    <n v="139009.5"/>
    <x v="223"/>
    <s v="Corporate"/>
    <x v="2"/>
    <n v="65463"/>
    <n v="-319231.5"/>
    <x v="0"/>
    <s v="No"/>
    <s v="Express"/>
    <s v="Not Found"/>
    <s v="Standard"/>
    <x v="15"/>
    <n v="8592536"/>
  </r>
  <r>
    <s v="O03057"/>
    <s v="2025-05-10"/>
    <s v="C029"/>
    <s v="P068"/>
    <x v="14"/>
    <x v="1"/>
    <n v="5"/>
    <n v="0.1"/>
    <n v="609948"/>
    <x v="96"/>
    <s v="Consumer"/>
    <x v="0"/>
    <n v="34907"/>
    <n v="435413"/>
    <x v="0"/>
    <s v="No"/>
    <s v="Pickup"/>
    <s v="Not Found"/>
    <s v="Standard"/>
    <x v="19"/>
    <n v="16839910"/>
  </r>
  <r>
    <s v="O03058"/>
    <s v="2025-01-08"/>
    <s v="C063"/>
    <s v="P034"/>
    <x v="3"/>
    <x v="3"/>
    <n v="5"/>
    <n v="0.05"/>
    <n v="347681"/>
    <x v="266"/>
    <s v="Corporate"/>
    <x v="0"/>
    <n v="18655"/>
    <n v="254406"/>
    <x v="6"/>
    <s v="No"/>
    <s v="Pickup"/>
    <s v="Not Found"/>
    <s v="Standard"/>
    <x v="3"/>
    <n v="19619177"/>
  </r>
  <r>
    <s v="O03059"/>
    <s v="2025-04-21"/>
    <s v="C235"/>
    <s v="P007"/>
    <x v="13"/>
    <x v="0"/>
    <n v="2"/>
    <n v="0"/>
    <n v="178058"/>
    <x v="190"/>
    <s v="Consumer"/>
    <x v="2"/>
    <n v="6817"/>
    <n v="164424"/>
    <x v="1"/>
    <s v="No"/>
    <s v="Express"/>
    <s v="Not Found"/>
    <s v="Standard"/>
    <x v="30"/>
    <n v="5886694"/>
  </r>
  <r>
    <s v="O03060"/>
    <s v="2025-04-16"/>
    <s v="C044"/>
    <s v="P084"/>
    <x v="16"/>
    <x v="4"/>
    <n v="6"/>
    <n v="0.05"/>
    <n v="204111.3"/>
    <x v="10"/>
    <s v="Consumer"/>
    <x v="3"/>
    <n v="46035"/>
    <n v="-72098.700000000012"/>
    <x v="1"/>
    <s v="Yes"/>
    <s v="Standard"/>
    <s v="Not Found"/>
    <s v="Standard"/>
    <x v="35"/>
    <n v="19562258"/>
  </r>
  <r>
    <s v="O03061"/>
    <s v="2025-09-11"/>
    <s v="C191"/>
    <s v="P072"/>
    <x v="13"/>
    <x v="3"/>
    <n v="4"/>
    <n v="0"/>
    <n v="523956"/>
    <x v="21"/>
    <s v="SME"/>
    <x v="1"/>
    <n v="37361"/>
    <n v="374512"/>
    <x v="2"/>
    <s v="No"/>
    <s v="Standard"/>
    <s v="Not Found"/>
    <s v="Standard"/>
    <x v="89"/>
    <n v="5886694"/>
  </r>
  <r>
    <s v="O03062"/>
    <s v="2025-10-23"/>
    <s v="C178"/>
    <s v="P077"/>
    <x v="5"/>
    <x v="1"/>
    <n v="8"/>
    <n v="0"/>
    <n v="852944"/>
    <x v="154"/>
    <s v="Consumer"/>
    <x v="3"/>
    <n v="9813"/>
    <n v="774440"/>
    <x v="11"/>
    <s v="No"/>
    <s v="Pickup"/>
    <s v="Not Found"/>
    <s v="Standard"/>
    <x v="98"/>
    <n v="11319839"/>
  </r>
  <r>
    <s v="O03063"/>
    <s v="2025-01-14"/>
    <s v="C078"/>
    <s v="P060"/>
    <x v="4"/>
    <x v="4"/>
    <n v="1"/>
    <n v="0.05"/>
    <n v="39301.5"/>
    <x v="239"/>
    <s v="Consumer"/>
    <x v="1"/>
    <n v="58522"/>
    <n v="-19220.5"/>
    <x v="6"/>
    <s v="No"/>
    <s v="Pickup"/>
    <s v="Not Found"/>
    <s v="Standard"/>
    <x v="60"/>
    <n v="6291486"/>
  </r>
  <r>
    <s v="O03064"/>
    <s v="2025-09-25"/>
    <s v="C184"/>
    <s v="P047"/>
    <x v="13"/>
    <x v="0"/>
    <n v="4"/>
    <n v="0"/>
    <n v="452052"/>
    <x v="214"/>
    <s v="Corporate"/>
    <x v="2"/>
    <n v="23348"/>
    <n v="358660"/>
    <x v="2"/>
    <s v="No"/>
    <s v="Express"/>
    <s v="Not Found"/>
    <s v="Standard"/>
    <x v="8"/>
    <n v="5886694"/>
  </r>
  <r>
    <s v="O03065"/>
    <s v="2025-10-20"/>
    <s v="C113"/>
    <s v="P052"/>
    <x v="1"/>
    <x v="0"/>
    <n v="8"/>
    <n v="0.05"/>
    <n v="312025.59999999998"/>
    <x v="92"/>
    <s v="Consumer"/>
    <x v="2"/>
    <n v="15200"/>
    <n v="190425.59999999998"/>
    <x v="11"/>
    <s v="No"/>
    <s v="Standard"/>
    <s v="Not Found"/>
    <s v="Standard"/>
    <x v="41"/>
    <n v="11347243"/>
  </r>
  <r>
    <s v="O03066"/>
    <s v="2025-09-27"/>
    <s v="C072"/>
    <s v="P003"/>
    <x v="19"/>
    <x v="1"/>
    <n v="2"/>
    <n v="0.15"/>
    <n v="71796.100000000006"/>
    <x v="128"/>
    <s v="Corporate"/>
    <x v="0"/>
    <n v="44361"/>
    <n v="-16925.899999999994"/>
    <x v="2"/>
    <s v="No"/>
    <s v="Standard"/>
    <s v="Not Found"/>
    <s v="Standard"/>
    <x v="92"/>
    <n v="19336654"/>
  </r>
  <r>
    <s v="O03067"/>
    <s v="2025-08-09"/>
    <s v="C029"/>
    <s v="P046"/>
    <x v="2"/>
    <x v="3"/>
    <n v="1"/>
    <n v="0.1"/>
    <n v="23808.6"/>
    <x v="96"/>
    <s v="Consumer"/>
    <x v="3"/>
    <n v="24464"/>
    <n v="-655.40000000000146"/>
    <x v="3"/>
    <s v="No"/>
    <s v="Pickup"/>
    <s v="Not Found"/>
    <s v="Standard"/>
    <x v="93"/>
    <n v="7094914"/>
  </r>
  <r>
    <s v="O03068"/>
    <s v="2025-09-03"/>
    <s v="C291"/>
    <s v="P091"/>
    <x v="10"/>
    <x v="1"/>
    <n v="4"/>
    <n v="0.2"/>
    <n v="478041.59999999998"/>
    <x v="254"/>
    <s v="Consumer"/>
    <x v="3"/>
    <n v="13311"/>
    <n v="424797.6"/>
    <x v="2"/>
    <s v="No"/>
    <s v="Express"/>
    <s v="Not Found"/>
    <s v="Standard"/>
    <x v="10"/>
    <n v="8592536"/>
  </r>
  <r>
    <s v="O03069"/>
    <s v="2025-07-08"/>
    <s v="C245"/>
    <s v="P070"/>
    <x v="5"/>
    <x v="2"/>
    <n v="3"/>
    <n v="0"/>
    <n v="429579"/>
    <x v="22"/>
    <s v="Corporate"/>
    <x v="1"/>
    <n v="66631"/>
    <n v="229686"/>
    <x v="10"/>
    <s v="No"/>
    <s v="Pickup"/>
    <s v="Not Found"/>
    <s v="Standard"/>
    <x v="20"/>
    <n v="11319839"/>
  </r>
  <r>
    <s v="O03070"/>
    <s v="2025-03-09"/>
    <s v="C047"/>
    <s v="P049"/>
    <x v="17"/>
    <x v="1"/>
    <n v="10"/>
    <n v="0.05"/>
    <n v="694896.5"/>
    <x v="152"/>
    <s v="SME"/>
    <x v="2"/>
    <n v="75749"/>
    <n v="-62593.5"/>
    <x v="7"/>
    <s v="Yes"/>
    <s v="Pickup"/>
    <s v="Not Found"/>
    <s v="Standard"/>
    <x v="74"/>
    <n v="10652665"/>
  </r>
  <r>
    <s v="O03071"/>
    <s v="2025-09-04"/>
    <s v="C215"/>
    <s v="P049"/>
    <x v="11"/>
    <x v="0"/>
    <n v="2"/>
    <n v="0.2"/>
    <n v="158921.60000000001"/>
    <x v="19"/>
    <s v="Corporate"/>
    <x v="2"/>
    <n v="75749"/>
    <n v="7423.6000000000058"/>
    <x v="2"/>
    <s v="Yes"/>
    <s v="Express"/>
    <s v="Not Found"/>
    <s v="Standard"/>
    <x v="74"/>
    <n v="18500989"/>
  </r>
  <r>
    <s v="O03072"/>
    <s v="2025-03-06"/>
    <s v="C267"/>
    <s v="P072"/>
    <x v="8"/>
    <x v="3"/>
    <n v="1"/>
    <n v="0.2"/>
    <n v="71000.800000000003"/>
    <x v="284"/>
    <s v="Corporate"/>
    <x v="1"/>
    <n v="37361"/>
    <n v="33639.800000000003"/>
    <x v="7"/>
    <s v="No"/>
    <s v="Pickup"/>
    <s v="Not Found"/>
    <s v="Standard"/>
    <x v="89"/>
    <n v="19473459"/>
  </r>
  <r>
    <s v="O03073"/>
    <s v="2025-05-11"/>
    <s v="C007"/>
    <s v="P036"/>
    <x v="19"/>
    <x v="3"/>
    <n v="6"/>
    <n v="0.15"/>
    <n v="353271.9"/>
    <x v="228"/>
    <s v="SME"/>
    <x v="0"/>
    <n v="69526"/>
    <n v="-63884.099999999977"/>
    <x v="0"/>
    <s v="No"/>
    <s v="Pickup"/>
    <s v="Not Found"/>
    <s v="Standard"/>
    <x v="70"/>
    <n v="19336654"/>
  </r>
  <r>
    <s v="O03074"/>
    <s v="2025-03-27"/>
    <s v="C153"/>
    <s v="P026"/>
    <x v="18"/>
    <x v="3"/>
    <n v="1"/>
    <n v="0.1"/>
    <n v="16052.4"/>
    <x v="188"/>
    <s v="SME"/>
    <x v="2"/>
    <n v="7159"/>
    <n v="8893.4"/>
    <x v="7"/>
    <s v="No"/>
    <s v="Express"/>
    <s v="Not Found"/>
    <s v="Standard"/>
    <x v="11"/>
    <n v="16246424"/>
  </r>
  <r>
    <s v="O03075"/>
    <s v="2025-01-03"/>
    <s v="C195"/>
    <s v="P063"/>
    <x v="8"/>
    <x v="0"/>
    <n v="10"/>
    <n v="0.1"/>
    <n v="757287"/>
    <x v="94"/>
    <s v="Corporate"/>
    <x v="0"/>
    <n v="37464"/>
    <n v="382647"/>
    <x v="6"/>
    <s v="No"/>
    <s v="Pickup"/>
    <s v="Not Found"/>
    <s v="Standard"/>
    <x v="66"/>
    <n v="19473459"/>
  </r>
  <r>
    <s v="O03076"/>
    <s v="2025-12-18"/>
    <s v="C133"/>
    <s v="P037"/>
    <x v="12"/>
    <x v="0"/>
    <n v="7"/>
    <n v="0.05"/>
    <n v="801258.5"/>
    <x v="116"/>
    <s v="Corporate"/>
    <x v="0"/>
    <n v="31369"/>
    <n v="581675.5"/>
    <x v="4"/>
    <s v="No"/>
    <s v="Pickup"/>
    <s v="Not Found"/>
    <s v="Standard"/>
    <x v="72"/>
    <n v="8698154"/>
  </r>
  <r>
    <s v="O03077"/>
    <s v="2025-07-21"/>
    <s v="C228"/>
    <s v="P046"/>
    <x v="7"/>
    <x v="1"/>
    <n v="8"/>
    <n v="0.2"/>
    <n v="291833.59999999998"/>
    <x v="168"/>
    <s v="Corporate"/>
    <x v="3"/>
    <n v="24464"/>
    <n v="96121.599999999977"/>
    <x v="10"/>
    <s v="No"/>
    <s v="Standard"/>
    <s v="Not Found"/>
    <s v="Standard"/>
    <x v="93"/>
    <n v="14265630"/>
  </r>
  <r>
    <s v="O03078"/>
    <s v="2025-06-06"/>
    <s v="C021"/>
    <s v="P020"/>
    <x v="4"/>
    <x v="2"/>
    <n v="2"/>
    <n v="0.15"/>
    <n v="39718.800000000003"/>
    <x v="273"/>
    <s v="Corporate"/>
    <x v="2"/>
    <n v="35035"/>
    <n v="-30351.199999999997"/>
    <x v="9"/>
    <s v="No"/>
    <s v="Express"/>
    <s v="Not Found"/>
    <s v="Standard"/>
    <x v="91"/>
    <n v="6291486"/>
  </r>
  <r>
    <s v="O03079"/>
    <s v="2025-10-15"/>
    <s v="C095"/>
    <s v="P059"/>
    <x v="19"/>
    <x v="2"/>
    <n v="5"/>
    <n v="0"/>
    <n v="118705"/>
    <x v="279"/>
    <s v="Consumer"/>
    <x v="2"/>
    <n v="78122"/>
    <n v="-271905"/>
    <x v="11"/>
    <s v="No"/>
    <s v="Express"/>
    <s v="Not Found"/>
    <s v="Standard"/>
    <x v="21"/>
    <n v="19336654"/>
  </r>
  <r>
    <s v="O03080"/>
    <s v="2025-06-16"/>
    <s v="C048"/>
    <s v="P005"/>
    <x v="14"/>
    <x v="4"/>
    <n v="9"/>
    <n v="0"/>
    <n v="1255455"/>
    <x v="69"/>
    <s v="Consumer"/>
    <x v="0"/>
    <n v="3310"/>
    <n v="1225665"/>
    <x v="9"/>
    <s v="No"/>
    <s v="Express"/>
    <s v="Not Found"/>
    <s v="High Value"/>
    <x v="77"/>
    <n v="16839910"/>
  </r>
  <r>
    <s v="O03081"/>
    <s v="2025-09-23"/>
    <s v="C104"/>
    <s v="P100"/>
    <x v="4"/>
    <x v="3"/>
    <n v="5"/>
    <n v="0.15"/>
    <n v="22945.75"/>
    <x v="268"/>
    <s v="Consumer"/>
    <x v="3"/>
    <n v="62137"/>
    <n v="-287739.25"/>
    <x v="2"/>
    <s v="No"/>
    <s v="Standard"/>
    <s v="Not Found"/>
    <s v="Standard"/>
    <x v="9"/>
    <n v="6291486"/>
  </r>
  <r>
    <s v="O03082"/>
    <s v="2025-11-11"/>
    <s v="C228"/>
    <s v="P052"/>
    <x v="15"/>
    <x v="3"/>
    <n v="3"/>
    <n v="0.2"/>
    <n v="63679.199999999997"/>
    <x v="168"/>
    <s v="Corporate"/>
    <x v="2"/>
    <n v="15200"/>
    <n v="18079.199999999997"/>
    <x v="8"/>
    <s v="No"/>
    <s v="Express"/>
    <s v="Not Found"/>
    <s v="Standard"/>
    <x v="41"/>
    <n v="15141830"/>
  </r>
  <r>
    <s v="O03083"/>
    <s v="2025-01-13"/>
    <s v="C160"/>
    <s v="P002"/>
    <x v="0"/>
    <x v="0"/>
    <n v="5"/>
    <n v="0"/>
    <n v="262570"/>
    <x v="223"/>
    <s v="Corporate"/>
    <x v="2"/>
    <n v="57647"/>
    <n v="-25665"/>
    <x v="6"/>
    <s v="No"/>
    <s v="Standard"/>
    <s v="Not Found"/>
    <s v="Standard"/>
    <x v="2"/>
    <n v="11852878"/>
  </r>
  <r>
    <s v="O03084"/>
    <s v="2025-11-18"/>
    <s v="C225"/>
    <s v="P022"/>
    <x v="15"/>
    <x v="1"/>
    <n v="10"/>
    <n v="0"/>
    <n v="719190"/>
    <x v="79"/>
    <s v="SME"/>
    <x v="3"/>
    <n v="76942"/>
    <n v="-50230"/>
    <x v="8"/>
    <s v="No"/>
    <s v="Pickup"/>
    <s v="Not Found"/>
    <s v="Standard"/>
    <x v="13"/>
    <n v="15141830"/>
  </r>
  <r>
    <s v="O03085"/>
    <s v="2025-09-26"/>
    <s v="C055"/>
    <s v="P002"/>
    <x v="10"/>
    <x v="2"/>
    <n v="5"/>
    <n v="0.2"/>
    <n v="102356"/>
    <x v="161"/>
    <s v="Corporate"/>
    <x v="2"/>
    <n v="57647"/>
    <n v="-185879"/>
    <x v="2"/>
    <s v="No"/>
    <s v="Express"/>
    <s v="Not Found"/>
    <s v="Standard"/>
    <x v="2"/>
    <n v="8592536"/>
  </r>
  <r>
    <s v="O03086"/>
    <s v="2025-03-07"/>
    <s v="C255"/>
    <s v="P073"/>
    <x v="5"/>
    <x v="4"/>
    <n v="6"/>
    <n v="0.15"/>
    <n v="720512.7"/>
    <x v="281"/>
    <s v="Consumer"/>
    <x v="0"/>
    <n v="48520"/>
    <n v="429392.69999999995"/>
    <x v="7"/>
    <s v="No"/>
    <s v="Express"/>
    <s v="Not Found"/>
    <s v="Standard"/>
    <x v="99"/>
    <n v="11319839"/>
  </r>
  <r>
    <s v="O03087"/>
    <s v="2025-08-08"/>
    <s v="C245"/>
    <s v="P025"/>
    <x v="4"/>
    <x v="4"/>
    <n v="7"/>
    <n v="0.2"/>
    <n v="382345.6"/>
    <x v="22"/>
    <s v="Corporate"/>
    <x v="2"/>
    <n v="41409"/>
    <n v="92482.599999999977"/>
    <x v="3"/>
    <s v="No"/>
    <s v="Pickup"/>
    <s v="Not Found"/>
    <s v="Standard"/>
    <x v="61"/>
    <n v="6291486"/>
  </r>
  <r>
    <s v="O03088"/>
    <s v="2025-12-16"/>
    <s v="C159"/>
    <s v="P059"/>
    <x v="11"/>
    <x v="3"/>
    <n v="8"/>
    <n v="0.05"/>
    <n v="762743.6"/>
    <x v="262"/>
    <s v="SME"/>
    <x v="2"/>
    <n v="78122"/>
    <n v="137767.59999999998"/>
    <x v="4"/>
    <s v="No"/>
    <s v="Standard"/>
    <s v="Not Found"/>
    <s v="Standard"/>
    <x v="21"/>
    <n v="18500989"/>
  </r>
  <r>
    <s v="O03089"/>
    <s v="2025-02-24"/>
    <s v="C017"/>
    <s v="P066"/>
    <x v="12"/>
    <x v="0"/>
    <n v="4"/>
    <n v="0.1"/>
    <n v="61412.4"/>
    <x v="65"/>
    <s v="SME"/>
    <x v="0"/>
    <n v="51071"/>
    <n v="-142871.6"/>
    <x v="5"/>
    <s v="Yes"/>
    <s v="Standard"/>
    <s v="Not Found"/>
    <s v="Standard"/>
    <x v="97"/>
    <n v="8698154"/>
  </r>
  <r>
    <s v="O03090"/>
    <s v="2025-12-31"/>
    <s v="C182"/>
    <s v="P011"/>
    <x v="8"/>
    <x v="3"/>
    <n v="1"/>
    <n v="0.05"/>
    <n v="130933.75"/>
    <x v="66"/>
    <s v="Consumer"/>
    <x v="0"/>
    <n v="76428"/>
    <n v="54505.75"/>
    <x v="4"/>
    <s v="No"/>
    <s v="Express"/>
    <s v="Not Found"/>
    <s v="Standard"/>
    <x v="36"/>
    <n v="19473459"/>
  </r>
  <r>
    <s v="O03091"/>
    <s v="2025-07-18"/>
    <s v="C249"/>
    <s v="P042"/>
    <x v="19"/>
    <x v="0"/>
    <n v="10"/>
    <n v="0.05"/>
    <n v="742558"/>
    <x v="55"/>
    <s v="Consumer"/>
    <x v="3"/>
    <n v="12456"/>
    <n v="617998"/>
    <x v="10"/>
    <s v="No"/>
    <s v="Standard"/>
    <s v="Not Found"/>
    <s v="Standard"/>
    <x v="62"/>
    <n v="19336654"/>
  </r>
  <r>
    <s v="O03092"/>
    <s v="2025-03-26"/>
    <s v="C194"/>
    <s v="P024"/>
    <x v="0"/>
    <x v="0"/>
    <n v="1"/>
    <n v="0.2"/>
    <n v="72968.800000000003"/>
    <x v="218"/>
    <s v="SME"/>
    <x v="3"/>
    <n v="20831"/>
    <n v="52137.8"/>
    <x v="7"/>
    <s v="No"/>
    <s v="Pickup"/>
    <s v="Not Found"/>
    <s v="Standard"/>
    <x v="16"/>
    <n v="11852878"/>
  </r>
  <r>
    <s v="O03093"/>
    <s v="2025-08-28"/>
    <s v="C065"/>
    <s v="P077"/>
    <x v="19"/>
    <x v="4"/>
    <n v="10"/>
    <n v="0.2"/>
    <n v="359824"/>
    <x v="130"/>
    <s v="Corporate"/>
    <x v="3"/>
    <n v="9813"/>
    <n v="261694"/>
    <x v="3"/>
    <s v="Yes"/>
    <s v="Standard"/>
    <s v="Not Found"/>
    <s v="Standard"/>
    <x v="98"/>
    <n v="19336654"/>
  </r>
  <r>
    <s v="O03094"/>
    <s v="2025-01-15"/>
    <s v="C296"/>
    <s v="P095"/>
    <x v="10"/>
    <x v="1"/>
    <n v="10"/>
    <n v="0.15"/>
    <n v="1257048"/>
    <x v="287"/>
    <s v="SME"/>
    <x v="2"/>
    <n v="70588"/>
    <n v="551168"/>
    <x v="6"/>
    <s v="No"/>
    <s v="Pickup"/>
    <s v="Not Found"/>
    <s v="High Value"/>
    <x v="57"/>
    <n v="8592536"/>
  </r>
  <r>
    <s v="O03095"/>
    <s v="2025-02-03"/>
    <s v="C112"/>
    <s v="P005"/>
    <x v="7"/>
    <x v="4"/>
    <n v="4"/>
    <n v="0.15"/>
    <n v="226266.6"/>
    <x v="155"/>
    <s v="Corporate"/>
    <x v="0"/>
    <n v="3310"/>
    <n v="213026.6"/>
    <x v="5"/>
    <s v="No"/>
    <s v="Standard"/>
    <s v="Not Found"/>
    <s v="Standard"/>
    <x v="77"/>
    <n v="14265630"/>
  </r>
  <r>
    <s v="O03096"/>
    <s v="2025-12-01"/>
    <s v="C062"/>
    <s v="P028"/>
    <x v="19"/>
    <x v="3"/>
    <n v="7"/>
    <n v="0"/>
    <n v="721280"/>
    <x v="270"/>
    <s v="Consumer"/>
    <x v="1"/>
    <n v="35454"/>
    <n v="473102"/>
    <x v="4"/>
    <s v="No"/>
    <s v="Pickup"/>
    <s v="Not Found"/>
    <s v="Standard"/>
    <x v="85"/>
    <n v="19336654"/>
  </r>
  <r>
    <s v="O03097"/>
    <s v="2025-01-29"/>
    <s v="C235"/>
    <s v="P044"/>
    <x v="6"/>
    <x v="3"/>
    <n v="1"/>
    <n v="0.15"/>
    <n v="7247.1"/>
    <x v="190"/>
    <s v="Consumer"/>
    <x v="3"/>
    <n v="44099"/>
    <n v="-36851.9"/>
    <x v="6"/>
    <s v="Yes"/>
    <s v="Pickup"/>
    <s v="Not Found"/>
    <s v="Standard"/>
    <x v="38"/>
    <n v="17350666"/>
  </r>
  <r>
    <s v="O03098"/>
    <s v="2025-08-04"/>
    <s v="C250"/>
    <s v="P078"/>
    <x v="19"/>
    <x v="3"/>
    <n v="5"/>
    <n v="0.15"/>
    <n v="631303.5"/>
    <x v="193"/>
    <s v="SME"/>
    <x v="0"/>
    <n v="53072"/>
    <n v="365943.5"/>
    <x v="3"/>
    <s v="No"/>
    <s v="Pickup"/>
    <s v="Not Found"/>
    <s v="Standard"/>
    <x v="69"/>
    <n v="19336654"/>
  </r>
  <r>
    <s v="O03099"/>
    <s v="2025-09-30"/>
    <s v="C222"/>
    <s v="P073"/>
    <x v="9"/>
    <x v="3"/>
    <n v="5"/>
    <n v="0.1"/>
    <n v="35599.5"/>
    <x v="143"/>
    <s v="SME"/>
    <x v="0"/>
    <n v="48520"/>
    <n v="-207000.5"/>
    <x v="2"/>
    <s v="No"/>
    <s v="Pickup"/>
    <s v="Not Found"/>
    <s v="Standard"/>
    <x v="99"/>
    <n v="7254801"/>
  </r>
  <r>
    <s v="O03100"/>
    <s v="2025-03-24"/>
    <s v="C036"/>
    <s v="P057"/>
    <x v="5"/>
    <x v="1"/>
    <n v="3"/>
    <n v="0.1"/>
    <n v="255919.5"/>
    <x v="260"/>
    <s v="SME"/>
    <x v="3"/>
    <n v="18283"/>
    <n v="201070.5"/>
    <x v="7"/>
    <s v="No"/>
    <s v="Express"/>
    <s v="Not Found"/>
    <s v="Standard"/>
    <x v="63"/>
    <n v="11319839"/>
  </r>
  <r>
    <s v="O03101"/>
    <s v="2025-12-03"/>
    <s v="C172"/>
    <s v="P084"/>
    <x v="6"/>
    <x v="1"/>
    <n v="9"/>
    <n v="0.1"/>
    <n v="1109392.2"/>
    <x v="46"/>
    <s v="SME"/>
    <x v="3"/>
    <n v="46035"/>
    <n v="695077.2"/>
    <x v="4"/>
    <s v="No"/>
    <s v="Standard"/>
    <s v="Not Found"/>
    <s v="High Value"/>
    <x v="35"/>
    <n v="17350666"/>
  </r>
  <r>
    <s v="O03102"/>
    <s v="2025-05-04"/>
    <s v="C207"/>
    <s v="P043"/>
    <x v="16"/>
    <x v="4"/>
    <n v="3"/>
    <n v="0.05"/>
    <n v="231234.75"/>
    <x v="142"/>
    <s v="SME"/>
    <x v="0"/>
    <n v="79600"/>
    <n v="-7565.25"/>
    <x v="0"/>
    <s v="No"/>
    <s v="Express"/>
    <s v="Not Found"/>
    <s v="Standard"/>
    <x v="14"/>
    <n v="19562258"/>
  </r>
  <r>
    <s v="O03103"/>
    <s v="2025-05-23"/>
    <s v="C125"/>
    <s v="P035"/>
    <x v="3"/>
    <x v="3"/>
    <n v="5"/>
    <n v="0.1"/>
    <n v="477508.5"/>
    <x v="40"/>
    <s v="Corporate"/>
    <x v="0"/>
    <n v="31758"/>
    <n v="318718.5"/>
    <x v="0"/>
    <s v="No"/>
    <s v="Standard"/>
    <s v="Not Found"/>
    <s v="Standard"/>
    <x v="47"/>
    <n v="19619177"/>
  </r>
  <r>
    <s v="O03104"/>
    <s v="2025-08-12"/>
    <s v="C233"/>
    <s v="P096"/>
    <x v="5"/>
    <x v="2"/>
    <n v="10"/>
    <n v="0.05"/>
    <n v="1279308"/>
    <x v="105"/>
    <s v="SME"/>
    <x v="1"/>
    <n v="12227"/>
    <n v="1157038"/>
    <x v="3"/>
    <s v="No"/>
    <s v="Express"/>
    <s v="Not Found"/>
    <s v="High Value"/>
    <x v="46"/>
    <n v="11319839"/>
  </r>
  <r>
    <s v="O03105"/>
    <s v="2025-06-01"/>
    <s v="C030"/>
    <s v="P003"/>
    <x v="17"/>
    <x v="3"/>
    <n v="7"/>
    <n v="0.1"/>
    <n v="941207.4"/>
    <x v="59"/>
    <s v="SME"/>
    <x v="0"/>
    <n v="44361"/>
    <n v="630680.4"/>
    <x v="9"/>
    <s v="No"/>
    <s v="Standard"/>
    <s v="Not Found"/>
    <s v="Standard"/>
    <x v="92"/>
    <n v="10652665"/>
  </r>
  <r>
    <s v="O03106"/>
    <s v="2025-11-07"/>
    <s v="C080"/>
    <s v="P012"/>
    <x v="19"/>
    <x v="0"/>
    <n v="8"/>
    <n v="0"/>
    <n v="814368"/>
    <x v="245"/>
    <s v="SME"/>
    <x v="2"/>
    <n v="48408"/>
    <n v="427104"/>
    <x v="8"/>
    <s v="No"/>
    <s v="Express"/>
    <s v="Not Found"/>
    <s v="Standard"/>
    <x v="78"/>
    <n v="19336654"/>
  </r>
  <r>
    <s v="O03107"/>
    <s v="2025-03-21"/>
    <s v="C206"/>
    <s v="P080"/>
    <x v="1"/>
    <x v="1"/>
    <n v="4"/>
    <n v="0.1"/>
    <n v="332157.59999999998"/>
    <x v="280"/>
    <s v="Consumer"/>
    <x v="2"/>
    <n v="32671"/>
    <n v="201473.59999999998"/>
    <x v="7"/>
    <s v="No"/>
    <s v="Express"/>
    <s v="Not Found"/>
    <s v="Standard"/>
    <x v="26"/>
    <n v="11347243"/>
  </r>
  <r>
    <s v="O03108"/>
    <s v="2025-11-17"/>
    <s v="C190"/>
    <s v="P074"/>
    <x v="18"/>
    <x v="4"/>
    <n v="4"/>
    <n v="0.15"/>
    <n v="77900.800000000003"/>
    <x v="295"/>
    <s v="SME"/>
    <x v="3"/>
    <n v="39205"/>
    <n v="-78919.199999999997"/>
    <x v="8"/>
    <s v="No"/>
    <s v="Standard"/>
    <s v="Not Found"/>
    <s v="Standard"/>
    <x v="56"/>
    <n v="16246424"/>
  </r>
  <r>
    <s v="O03109"/>
    <s v="2025-06-15"/>
    <s v="C263"/>
    <s v="P093"/>
    <x v="14"/>
    <x v="2"/>
    <n v="9"/>
    <n v="0"/>
    <n v="384975"/>
    <x v="25"/>
    <s v="Corporate"/>
    <x v="3"/>
    <n v="27558"/>
    <n v="136953"/>
    <x v="9"/>
    <s v="No"/>
    <s v="Standard"/>
    <s v="Not Found"/>
    <s v="Standard"/>
    <x v="40"/>
    <n v="16839910"/>
  </r>
  <r>
    <s v="O03110"/>
    <s v="2025-06-01"/>
    <s v="C224"/>
    <s v="P007"/>
    <x v="19"/>
    <x v="2"/>
    <n v="4"/>
    <n v="0.15"/>
    <n v="31960"/>
    <x v="282"/>
    <s v="Corporate"/>
    <x v="2"/>
    <n v="6817"/>
    <n v="4692"/>
    <x v="9"/>
    <s v="No"/>
    <s v="Express"/>
    <s v="Not Found"/>
    <s v="Standard"/>
    <x v="30"/>
    <n v="19336654"/>
  </r>
  <r>
    <s v="O03111"/>
    <s v="2025-09-12"/>
    <s v="C187"/>
    <s v="P010"/>
    <x v="8"/>
    <x v="4"/>
    <n v="10"/>
    <n v="0.2"/>
    <n v="933096"/>
    <x v="104"/>
    <s v="Corporate"/>
    <x v="1"/>
    <n v="13676"/>
    <n v="796336"/>
    <x v="2"/>
    <s v="No"/>
    <s v="Express"/>
    <s v="Not Found"/>
    <s v="Standard"/>
    <x v="88"/>
    <n v="19473459"/>
  </r>
  <r>
    <s v="O03112"/>
    <s v="2025-02-17"/>
    <s v="C008"/>
    <s v="P086"/>
    <x v="16"/>
    <x v="2"/>
    <n v="6"/>
    <n v="0.2"/>
    <n v="200563.20000000001"/>
    <x v="181"/>
    <s v="Consumer"/>
    <x v="1"/>
    <n v="41456"/>
    <n v="-48172.799999999988"/>
    <x v="5"/>
    <s v="Yes"/>
    <s v="Pickup"/>
    <s v="Not Found"/>
    <s v="Standard"/>
    <x v="44"/>
    <n v="19562258"/>
  </r>
  <r>
    <s v="O03113"/>
    <s v="2025-02-14"/>
    <s v="C087"/>
    <s v="P042"/>
    <x v="15"/>
    <x v="4"/>
    <n v="6"/>
    <n v="0.2"/>
    <n v="652651.19999999995"/>
    <x v="240"/>
    <s v="Consumer"/>
    <x v="3"/>
    <n v="12456"/>
    <n v="577915.19999999995"/>
    <x v="5"/>
    <s v="No"/>
    <s v="Standard"/>
    <s v="Not Found"/>
    <s v="Standard"/>
    <x v="62"/>
    <n v="15141830"/>
  </r>
  <r>
    <s v="O03114"/>
    <s v="2025-07-29"/>
    <s v="C146"/>
    <s v="P024"/>
    <x v="13"/>
    <x v="1"/>
    <n v="5"/>
    <n v="0.1"/>
    <n v="599445"/>
    <x v="47"/>
    <s v="Consumer"/>
    <x v="3"/>
    <n v="20831"/>
    <n v="495290"/>
    <x v="10"/>
    <s v="No"/>
    <s v="Pickup"/>
    <s v="Not Found"/>
    <s v="Standard"/>
    <x v="16"/>
    <n v="5886694"/>
  </r>
  <r>
    <s v="O03115"/>
    <s v="2025-01-14"/>
    <s v="C214"/>
    <s v="P052"/>
    <x v="12"/>
    <x v="4"/>
    <n v="6"/>
    <n v="0.1"/>
    <n v="577378.80000000005"/>
    <x v="98"/>
    <s v="Consumer"/>
    <x v="2"/>
    <n v="15200"/>
    <n v="486178.80000000005"/>
    <x v="6"/>
    <s v="No"/>
    <s v="Standard"/>
    <s v="Not Found"/>
    <s v="Standard"/>
    <x v="41"/>
    <n v="8698154"/>
  </r>
  <r>
    <s v="O03116"/>
    <s v="2025-08-06"/>
    <s v="C096"/>
    <s v="P084"/>
    <x v="9"/>
    <x v="1"/>
    <n v="6"/>
    <n v="0"/>
    <n v="774012"/>
    <x v="20"/>
    <s v="Consumer"/>
    <x v="3"/>
    <n v="46035"/>
    <n v="497802"/>
    <x v="3"/>
    <s v="No"/>
    <s v="Standard"/>
    <s v="Not Found"/>
    <s v="Standard"/>
    <x v="35"/>
    <n v="7254801"/>
  </r>
  <r>
    <s v="O03117"/>
    <s v="2025-10-24"/>
    <s v="C258"/>
    <s v="P084"/>
    <x v="9"/>
    <x v="1"/>
    <n v="4"/>
    <n v="0.2"/>
    <n v="386944"/>
    <x v="241"/>
    <s v="Corporate"/>
    <x v="3"/>
    <n v="46035"/>
    <n v="202804"/>
    <x v="11"/>
    <s v="No"/>
    <s v="Express"/>
    <s v="Not Found"/>
    <s v="Standard"/>
    <x v="35"/>
    <n v="7254801"/>
  </r>
  <r>
    <s v="O03118"/>
    <s v="2025-11-27"/>
    <s v="C155"/>
    <s v="P029"/>
    <x v="8"/>
    <x v="2"/>
    <n v="9"/>
    <n v="0.05"/>
    <n v="515590.65"/>
    <x v="30"/>
    <s v="SME"/>
    <x v="1"/>
    <n v="36044"/>
    <n v="191194.65000000002"/>
    <x v="8"/>
    <s v="No"/>
    <s v="Express"/>
    <s v="Not Found"/>
    <s v="Standard"/>
    <x v="68"/>
    <n v="19473459"/>
  </r>
  <r>
    <s v="O03119"/>
    <s v="2025-03-10"/>
    <s v="C041"/>
    <s v="P099"/>
    <x v="7"/>
    <x v="3"/>
    <n v="4"/>
    <n v="0.15"/>
    <n v="161680.20000000001"/>
    <x v="157"/>
    <s v="Corporate"/>
    <x v="0"/>
    <n v="11009"/>
    <n v="117644.20000000001"/>
    <x v="7"/>
    <s v="Yes"/>
    <s v="Express"/>
    <s v="Not Found"/>
    <s v="Standard"/>
    <x v="90"/>
    <n v="14265630"/>
  </r>
  <r>
    <s v="O03120"/>
    <s v="2025-04-29"/>
    <s v="C232"/>
    <s v="P014"/>
    <x v="17"/>
    <x v="3"/>
    <n v="1"/>
    <n v="0.1"/>
    <n v="81315.899999999994"/>
    <x v="136"/>
    <s v="Corporate"/>
    <x v="2"/>
    <n v="51783"/>
    <n v="29532.899999999994"/>
    <x v="1"/>
    <s v="No"/>
    <s v="Pickup"/>
    <s v="Not Found"/>
    <s v="Standard"/>
    <x v="80"/>
    <n v="10652665"/>
  </r>
  <r>
    <s v="O03121"/>
    <s v="2025-03-26"/>
    <s v="C191"/>
    <s v="P099"/>
    <x v="1"/>
    <x v="0"/>
    <n v="8"/>
    <n v="0.1"/>
    <n v="104738.4"/>
    <x v="21"/>
    <s v="SME"/>
    <x v="0"/>
    <n v="11009"/>
    <n v="16666.399999999994"/>
    <x v="7"/>
    <s v="No"/>
    <s v="Express"/>
    <s v="Not Found"/>
    <s v="Standard"/>
    <x v="90"/>
    <n v="11347243"/>
  </r>
  <r>
    <s v="O03122"/>
    <s v="2025-06-10"/>
    <s v="C024"/>
    <s v="P072"/>
    <x v="1"/>
    <x v="2"/>
    <n v="4"/>
    <n v="0.2"/>
    <n v="476377.59999999998"/>
    <x v="89"/>
    <s v="SME"/>
    <x v="1"/>
    <n v="37361"/>
    <n v="326933.59999999998"/>
    <x v="9"/>
    <s v="No"/>
    <s v="Express"/>
    <s v="Not Found"/>
    <s v="Standard"/>
    <x v="89"/>
    <n v="11347243"/>
  </r>
  <r>
    <s v="O03123"/>
    <s v="2025-09-18"/>
    <s v="C027"/>
    <s v="P035"/>
    <x v="9"/>
    <x v="2"/>
    <n v="7"/>
    <n v="0.15"/>
    <n v="796288.5"/>
    <x v="296"/>
    <s v="Consumer"/>
    <x v="0"/>
    <n v="31758"/>
    <n v="573982.5"/>
    <x v="2"/>
    <s v="No"/>
    <s v="Standard"/>
    <s v="Not Found"/>
    <s v="Standard"/>
    <x v="47"/>
    <n v="7254801"/>
  </r>
  <r>
    <s v="O03124"/>
    <s v="2025-12-25"/>
    <s v="C183"/>
    <s v="P004"/>
    <x v="18"/>
    <x v="2"/>
    <n v="4"/>
    <n v="0.15"/>
    <n v="261473.6"/>
    <x v="60"/>
    <s v="Consumer"/>
    <x v="3"/>
    <n v="63926"/>
    <n v="5769.6000000000058"/>
    <x v="4"/>
    <s v="Yes"/>
    <s v="Standard"/>
    <s v="Not Found"/>
    <s v="Standard"/>
    <x v="5"/>
    <n v="16246424"/>
  </r>
  <r>
    <s v="O03125"/>
    <s v="2025-03-17"/>
    <s v="C243"/>
    <s v="P095"/>
    <x v="13"/>
    <x v="3"/>
    <n v="7"/>
    <n v="0.2"/>
    <n v="435237.6"/>
    <x v="95"/>
    <s v="Corporate"/>
    <x v="2"/>
    <n v="70588"/>
    <n v="-58878.400000000023"/>
    <x v="7"/>
    <s v="No"/>
    <s v="Standard"/>
    <s v="Not Found"/>
    <s v="Standard"/>
    <x v="57"/>
    <n v="5886694"/>
  </r>
  <r>
    <s v="O03126"/>
    <s v="2025-02-12"/>
    <s v="C048"/>
    <s v="P048"/>
    <x v="5"/>
    <x v="1"/>
    <n v="6"/>
    <n v="0"/>
    <n v="417642"/>
    <x v="69"/>
    <s v="Consumer"/>
    <x v="1"/>
    <n v="23271"/>
    <n v="278016"/>
    <x v="5"/>
    <s v="No"/>
    <s v="Pickup"/>
    <s v="Not Found"/>
    <s v="Standard"/>
    <x v="29"/>
    <n v="11319839"/>
  </r>
  <r>
    <s v="O03127"/>
    <s v="2025-11-17"/>
    <s v="C148"/>
    <s v="P093"/>
    <x v="1"/>
    <x v="0"/>
    <n v="4"/>
    <n v="0.15"/>
    <n v="108511"/>
    <x v="187"/>
    <s v="Corporate"/>
    <x v="3"/>
    <n v="27558"/>
    <n v="-1721"/>
    <x v="8"/>
    <s v="No"/>
    <s v="Pickup"/>
    <s v="Not Found"/>
    <s v="Standard"/>
    <x v="40"/>
    <n v="11347243"/>
  </r>
  <r>
    <s v="O03128"/>
    <s v="2025-04-06"/>
    <s v="C262"/>
    <s v="P050"/>
    <x v="11"/>
    <x v="3"/>
    <n v="4"/>
    <n v="0"/>
    <n v="165956"/>
    <x v="120"/>
    <s v="Corporate"/>
    <x v="0"/>
    <n v="22542"/>
    <n v="75788"/>
    <x v="1"/>
    <s v="No"/>
    <s v="Express"/>
    <s v="Not Found"/>
    <s v="Standard"/>
    <x v="39"/>
    <n v="18500989"/>
  </r>
  <r>
    <s v="O03129"/>
    <s v="2025-10-29"/>
    <s v="C198"/>
    <s v="P077"/>
    <x v="4"/>
    <x v="3"/>
    <n v="8"/>
    <n v="0.15"/>
    <n v="1014607.6"/>
    <x v="216"/>
    <s v="SME"/>
    <x v="3"/>
    <n v="9813"/>
    <n v="936103.6"/>
    <x v="11"/>
    <s v="No"/>
    <s v="Express"/>
    <s v="Not Found"/>
    <s v="High Value"/>
    <x v="98"/>
    <n v="6291486"/>
  </r>
  <r>
    <s v="O03130"/>
    <s v="2025-01-28"/>
    <s v="C198"/>
    <s v="P055"/>
    <x v="0"/>
    <x v="2"/>
    <n v="4"/>
    <n v="0.1"/>
    <n v="315543.59999999998"/>
    <x v="216"/>
    <s v="SME"/>
    <x v="0"/>
    <n v="62257"/>
    <n v="66515.599999999977"/>
    <x v="6"/>
    <s v="No"/>
    <s v="Standard"/>
    <s v="Not Found"/>
    <s v="Standard"/>
    <x v="31"/>
    <n v="11852878"/>
  </r>
  <r>
    <s v="O03131"/>
    <s v="2025-01-20"/>
    <s v="C222"/>
    <s v="P087"/>
    <x v="15"/>
    <x v="2"/>
    <n v="2"/>
    <n v="0"/>
    <n v="114160"/>
    <x v="143"/>
    <s v="SME"/>
    <x v="1"/>
    <n v="26222"/>
    <n v="61716"/>
    <x v="6"/>
    <s v="No"/>
    <s v="Express"/>
    <s v="Not Found"/>
    <s v="Standard"/>
    <x v="82"/>
    <n v="15141830"/>
  </r>
  <r>
    <s v="O03132"/>
    <s v="2025-12-15"/>
    <s v="C205"/>
    <s v="P038"/>
    <x v="7"/>
    <x v="2"/>
    <n v="6"/>
    <n v="0.05"/>
    <n v="152862.6"/>
    <x v="183"/>
    <s v="Corporate"/>
    <x v="2"/>
    <n v="54711"/>
    <n v="-175403.4"/>
    <x v="4"/>
    <s v="No"/>
    <s v="Express"/>
    <s v="Not Found"/>
    <s v="Standard"/>
    <x v="94"/>
    <n v="14265630"/>
  </r>
  <r>
    <s v="O03133"/>
    <s v="2025-03-03"/>
    <s v="C169"/>
    <s v="P039"/>
    <x v="10"/>
    <x v="0"/>
    <n v="7"/>
    <n v="0"/>
    <n v="654682"/>
    <x v="56"/>
    <s v="SME"/>
    <x v="0"/>
    <n v="34258"/>
    <n v="414876"/>
    <x v="7"/>
    <s v="No"/>
    <s v="Standard"/>
    <s v="Not Found"/>
    <s v="Standard"/>
    <x v="52"/>
    <n v="8592536"/>
  </r>
  <r>
    <s v="O03134"/>
    <s v="2025-04-12"/>
    <s v="C144"/>
    <s v="P052"/>
    <x v="15"/>
    <x v="4"/>
    <n v="8"/>
    <n v="0.05"/>
    <n v="934488.4"/>
    <x v="274"/>
    <s v="Corporate"/>
    <x v="2"/>
    <n v="15200"/>
    <n v="812888.4"/>
    <x v="1"/>
    <s v="No"/>
    <s v="Standard"/>
    <s v="Not Found"/>
    <s v="Standard"/>
    <x v="41"/>
    <n v="15141830"/>
  </r>
  <r>
    <s v="O03135"/>
    <s v="2025-06-28"/>
    <s v="C056"/>
    <s v="P003"/>
    <x v="10"/>
    <x v="1"/>
    <n v="7"/>
    <n v="0.1"/>
    <n v="230800.5"/>
    <x v="67"/>
    <s v="SME"/>
    <x v="0"/>
    <n v="44361"/>
    <n v="-79726.5"/>
    <x v="9"/>
    <s v="No"/>
    <s v="Pickup"/>
    <s v="Not Found"/>
    <s v="Standard"/>
    <x v="92"/>
    <n v="8592536"/>
  </r>
  <r>
    <s v="O03136"/>
    <s v="2025-02-18"/>
    <s v="C194"/>
    <s v="P007"/>
    <x v="1"/>
    <x v="3"/>
    <n v="8"/>
    <n v="0"/>
    <n v="596192"/>
    <x v="218"/>
    <s v="SME"/>
    <x v="2"/>
    <n v="6817"/>
    <n v="541656"/>
    <x v="5"/>
    <s v="No"/>
    <s v="Pickup"/>
    <s v="Not Found"/>
    <s v="Standard"/>
    <x v="30"/>
    <n v="11347243"/>
  </r>
  <r>
    <s v="O03137"/>
    <s v="2025-11-24"/>
    <s v="C271"/>
    <s v="P014"/>
    <x v="7"/>
    <x v="4"/>
    <n v="8"/>
    <n v="0"/>
    <n v="1154504"/>
    <x v="93"/>
    <s v="Consumer"/>
    <x v="2"/>
    <n v="51783"/>
    <n v="740240"/>
    <x v="8"/>
    <s v="No"/>
    <s v="Pickup"/>
    <s v="Not Found"/>
    <s v="High Value"/>
    <x v="80"/>
    <n v="14265630"/>
  </r>
  <r>
    <s v="O03138"/>
    <s v="2025-07-19"/>
    <s v="C155"/>
    <s v="P090"/>
    <x v="11"/>
    <x v="1"/>
    <n v="5"/>
    <n v="0.15"/>
    <n v="300878.75"/>
    <x v="30"/>
    <s v="SME"/>
    <x v="1"/>
    <n v="24518"/>
    <n v="178288.75"/>
    <x v="10"/>
    <s v="No"/>
    <s v="Standard"/>
    <s v="Not Found"/>
    <s v="Standard"/>
    <x v="4"/>
    <n v="18500989"/>
  </r>
  <r>
    <s v="O03139"/>
    <s v="2025-05-30"/>
    <s v="C041"/>
    <s v="P071"/>
    <x v="3"/>
    <x v="1"/>
    <n v="2"/>
    <n v="0"/>
    <n v="25126"/>
    <x v="157"/>
    <s v="Corporate"/>
    <x v="1"/>
    <n v="44535"/>
    <n v="-63944"/>
    <x v="0"/>
    <s v="No"/>
    <s v="Express"/>
    <s v="Not Found"/>
    <s v="Standard"/>
    <x v="32"/>
    <n v="19619177"/>
  </r>
  <r>
    <s v="O03140"/>
    <s v="2025-10-06"/>
    <s v="C237"/>
    <s v="P024"/>
    <x v="6"/>
    <x v="3"/>
    <n v="6"/>
    <n v="0.15"/>
    <n v="79386.600000000006"/>
    <x v="24"/>
    <s v="Consumer"/>
    <x v="3"/>
    <n v="20831"/>
    <n v="-45599.399999999994"/>
    <x v="11"/>
    <s v="Yes"/>
    <s v="Standard"/>
    <s v="Not Found"/>
    <s v="Standard"/>
    <x v="16"/>
    <n v="17350666"/>
  </r>
  <r>
    <s v="O03141"/>
    <s v="2025-01-12"/>
    <s v="C178"/>
    <s v="P099"/>
    <x v="18"/>
    <x v="0"/>
    <n v="7"/>
    <n v="0.05"/>
    <n v="922049.1"/>
    <x v="154"/>
    <s v="Consumer"/>
    <x v="0"/>
    <n v="11009"/>
    <n v="844986.1"/>
    <x v="6"/>
    <s v="No"/>
    <s v="Pickup"/>
    <s v="Not Found"/>
    <s v="Standard"/>
    <x v="90"/>
    <n v="16246424"/>
  </r>
  <r>
    <s v="O03142"/>
    <s v="2025-06-29"/>
    <s v="C034"/>
    <s v="P014"/>
    <x v="13"/>
    <x v="4"/>
    <n v="4"/>
    <n v="0"/>
    <n v="331996"/>
    <x v="78"/>
    <s v="Corporate"/>
    <x v="2"/>
    <n v="51783"/>
    <n v="124864"/>
    <x v="9"/>
    <s v="No"/>
    <s v="Pickup"/>
    <s v="Not Found"/>
    <s v="Standard"/>
    <x v="80"/>
    <n v="5886694"/>
  </r>
  <r>
    <s v="O03143"/>
    <s v="2025-11-02"/>
    <s v="C288"/>
    <s v="P071"/>
    <x v="4"/>
    <x v="2"/>
    <n v="3"/>
    <n v="0.15"/>
    <n v="264881.25"/>
    <x v="298"/>
    <s v="SME"/>
    <x v="1"/>
    <n v="44535"/>
    <n v="131276.25"/>
    <x v="8"/>
    <s v="No"/>
    <s v="Standard"/>
    <s v="Not Found"/>
    <s v="Standard"/>
    <x v="32"/>
    <n v="6291486"/>
  </r>
  <r>
    <s v="O03144"/>
    <s v="2025-02-05"/>
    <s v="C059"/>
    <s v="P009"/>
    <x v="2"/>
    <x v="0"/>
    <n v="1"/>
    <n v="0.15"/>
    <n v="85026.35"/>
    <x v="51"/>
    <s v="SME"/>
    <x v="1"/>
    <n v="8587"/>
    <n v="76439.350000000006"/>
    <x v="5"/>
    <s v="No"/>
    <s v="Pickup"/>
    <s v="Not Found"/>
    <s v="Standard"/>
    <x v="33"/>
    <n v="7094914"/>
  </r>
  <r>
    <s v="O03145"/>
    <s v="2025-03-01"/>
    <s v="C087"/>
    <s v="P087"/>
    <x v="14"/>
    <x v="2"/>
    <n v="5"/>
    <n v="0.1"/>
    <n v="202288.5"/>
    <x v="240"/>
    <s v="Consumer"/>
    <x v="1"/>
    <n v="26222"/>
    <n v="71178.5"/>
    <x v="7"/>
    <s v="No"/>
    <s v="Standard"/>
    <s v="Not Found"/>
    <s v="Standard"/>
    <x v="82"/>
    <n v="16839910"/>
  </r>
  <r>
    <s v="O03146"/>
    <s v="2025-01-22"/>
    <s v="C016"/>
    <s v="P056"/>
    <x v="12"/>
    <x v="2"/>
    <n v="7"/>
    <n v="0.1"/>
    <n v="483102.9"/>
    <x v="117"/>
    <s v="Consumer"/>
    <x v="0"/>
    <n v="48953"/>
    <n v="140431.90000000002"/>
    <x v="6"/>
    <s v="No"/>
    <s v="Standard"/>
    <s v="Not Found"/>
    <s v="Standard"/>
    <x v="6"/>
    <n v="8698154"/>
  </r>
  <r>
    <s v="O03147"/>
    <s v="2025-06-26"/>
    <s v="C133"/>
    <s v="P013"/>
    <x v="17"/>
    <x v="4"/>
    <n v="7"/>
    <n v="0.2"/>
    <n v="465259.2"/>
    <x v="116"/>
    <s v="Corporate"/>
    <x v="0"/>
    <n v="27039"/>
    <n v="275986.2"/>
    <x v="9"/>
    <s v="No"/>
    <s v="Express"/>
    <s v="Not Found"/>
    <s v="Standard"/>
    <x v="54"/>
    <n v="10652665"/>
  </r>
  <r>
    <s v="O03148"/>
    <s v="2025-09-09"/>
    <s v="C123"/>
    <s v="P028"/>
    <x v="14"/>
    <x v="2"/>
    <n v="7"/>
    <n v="0.05"/>
    <n v="430188.5"/>
    <x v="297"/>
    <s v="Consumer"/>
    <x v="1"/>
    <n v="35454"/>
    <n v="182010.5"/>
    <x v="2"/>
    <s v="No"/>
    <s v="Pickup"/>
    <s v="Not Found"/>
    <s v="Standard"/>
    <x v="85"/>
    <n v="16839910"/>
  </r>
  <r>
    <s v="O03149"/>
    <s v="2025-08-30"/>
    <s v="C219"/>
    <s v="P027"/>
    <x v="1"/>
    <x v="2"/>
    <n v="6"/>
    <n v="0.15"/>
    <n v="479491.8"/>
    <x v="127"/>
    <s v="SME"/>
    <x v="1"/>
    <n v="13474"/>
    <n v="398647.8"/>
    <x v="3"/>
    <s v="No"/>
    <s v="Pickup"/>
    <s v="Not Found"/>
    <s v="Standard"/>
    <x v="67"/>
    <n v="11347243"/>
  </r>
  <r>
    <s v="O03150"/>
    <s v="2025-08-27"/>
    <s v="C140"/>
    <s v="P051"/>
    <x v="6"/>
    <x v="0"/>
    <n v="4"/>
    <n v="0.05"/>
    <n v="490857.4"/>
    <x v="70"/>
    <s v="Consumer"/>
    <x v="2"/>
    <n v="71372"/>
    <n v="205369.40000000002"/>
    <x v="3"/>
    <s v="No"/>
    <s v="Express"/>
    <s v="Not Found"/>
    <s v="Standard"/>
    <x v="7"/>
    <n v="17350666"/>
  </r>
  <r>
    <s v="O03151"/>
    <s v="2025-02-23"/>
    <s v="C055"/>
    <s v="P079"/>
    <x v="3"/>
    <x v="3"/>
    <n v="5"/>
    <n v="0.1"/>
    <n v="355527"/>
    <x v="161"/>
    <s v="Corporate"/>
    <x v="1"/>
    <n v="58560"/>
    <n v="62727"/>
    <x v="5"/>
    <s v="No"/>
    <s v="Pickup"/>
    <s v="Not Found"/>
    <s v="Standard"/>
    <x v="48"/>
    <n v="19619177"/>
  </r>
  <r>
    <s v="O03152"/>
    <s v="2025-05-24"/>
    <s v="C214"/>
    <s v="P073"/>
    <x v="8"/>
    <x v="3"/>
    <n v="5"/>
    <n v="0.15"/>
    <n v="373507"/>
    <x v="98"/>
    <s v="Consumer"/>
    <x v="0"/>
    <n v="48520"/>
    <n v="130907"/>
    <x v="0"/>
    <s v="No"/>
    <s v="Express"/>
    <s v="Not Found"/>
    <s v="Standard"/>
    <x v="99"/>
    <n v="19473459"/>
  </r>
  <r>
    <s v="O03153"/>
    <s v="2025-08-28"/>
    <s v="C127"/>
    <s v="P066"/>
    <x v="11"/>
    <x v="0"/>
    <n v="6"/>
    <n v="0"/>
    <n v="896052"/>
    <x v="84"/>
    <s v="SME"/>
    <x v="0"/>
    <n v="51071"/>
    <n v="589626"/>
    <x v="3"/>
    <s v="No"/>
    <s v="Express"/>
    <s v="Not Found"/>
    <s v="Standard"/>
    <x v="97"/>
    <n v="18500989"/>
  </r>
  <r>
    <s v="O03154"/>
    <s v="2025-03-26"/>
    <s v="C266"/>
    <s v="P017"/>
    <x v="12"/>
    <x v="4"/>
    <n v="6"/>
    <n v="0"/>
    <n v="631494"/>
    <x v="174"/>
    <s v="SME"/>
    <x v="2"/>
    <n v="33642"/>
    <n v="429642"/>
    <x v="7"/>
    <s v="No"/>
    <s v="Express"/>
    <s v="Not Found"/>
    <s v="Standard"/>
    <x v="49"/>
    <n v="8698154"/>
  </r>
  <r>
    <s v="O03155"/>
    <s v="2025-11-26"/>
    <s v="C018"/>
    <s v="P015"/>
    <x v="6"/>
    <x v="2"/>
    <n v="8"/>
    <n v="0.05"/>
    <n v="528268.4"/>
    <x v="189"/>
    <s v="Corporate"/>
    <x v="3"/>
    <n v="12010"/>
    <n v="432188.4"/>
    <x v="8"/>
    <s v="No"/>
    <s v="Express"/>
    <s v="Not Found"/>
    <s v="Standard"/>
    <x v="75"/>
    <n v="17350666"/>
  </r>
  <r>
    <s v="O03156"/>
    <s v="2025-10-17"/>
    <s v="C235"/>
    <s v="P020"/>
    <x v="4"/>
    <x v="4"/>
    <n v="6"/>
    <n v="0.2"/>
    <n v="146424"/>
    <x v="190"/>
    <s v="Consumer"/>
    <x v="2"/>
    <n v="35035"/>
    <n v="-63786"/>
    <x v="11"/>
    <s v="No"/>
    <s v="Express"/>
    <s v="Not Found"/>
    <s v="Standard"/>
    <x v="91"/>
    <n v="6291486"/>
  </r>
  <r>
    <s v="O03157"/>
    <s v="2025-02-10"/>
    <s v="C227"/>
    <s v="P096"/>
    <x v="8"/>
    <x v="1"/>
    <n v="4"/>
    <n v="0"/>
    <n v="25968"/>
    <x v="9"/>
    <s v="Consumer"/>
    <x v="1"/>
    <n v="12227"/>
    <n v="-22940"/>
    <x v="5"/>
    <s v="No"/>
    <s v="Express"/>
    <s v="Not Found"/>
    <s v="Standard"/>
    <x v="46"/>
    <n v="19473459"/>
  </r>
  <r>
    <s v="O03158"/>
    <s v="2025-03-29"/>
    <s v="C297"/>
    <s v="P067"/>
    <x v="4"/>
    <x v="0"/>
    <n v="2"/>
    <n v="0.1"/>
    <n v="155196"/>
    <x v="112"/>
    <s v="Corporate"/>
    <x v="0"/>
    <n v="47434"/>
    <n v="60328"/>
    <x v="7"/>
    <s v="No"/>
    <s v="Standard"/>
    <s v="Not Found"/>
    <s v="Standard"/>
    <x v="22"/>
    <n v="6291486"/>
  </r>
  <r>
    <s v="O03159"/>
    <s v="2025-08-31"/>
    <s v="C217"/>
    <s v="P088"/>
    <x v="16"/>
    <x v="0"/>
    <n v="9"/>
    <n v="0.15"/>
    <n v="370351.8"/>
    <x v="87"/>
    <s v="SME"/>
    <x v="0"/>
    <n v="75432"/>
    <n v="-308536.2"/>
    <x v="3"/>
    <s v="No"/>
    <s v="Express"/>
    <s v="Not Found"/>
    <s v="Standard"/>
    <x v="43"/>
    <n v="19562258"/>
  </r>
  <r>
    <s v="O03160"/>
    <s v="2025-04-06"/>
    <s v="C145"/>
    <s v="P032"/>
    <x v="14"/>
    <x v="2"/>
    <n v="2"/>
    <n v="0.2"/>
    <n v="207726.4"/>
    <x v="109"/>
    <s v="SME"/>
    <x v="2"/>
    <n v="65463"/>
    <n v="76800.399999999994"/>
    <x v="1"/>
    <s v="No"/>
    <s v="Express"/>
    <s v="Not Found"/>
    <s v="Standard"/>
    <x v="15"/>
    <n v="16839910"/>
  </r>
  <r>
    <s v="O03161"/>
    <s v="2025-05-26"/>
    <s v="C199"/>
    <s v="P012"/>
    <x v="4"/>
    <x v="0"/>
    <n v="9"/>
    <n v="0"/>
    <n v="1275903"/>
    <x v="271"/>
    <s v="Corporate"/>
    <x v="2"/>
    <n v="48408"/>
    <n v="840231"/>
    <x v="0"/>
    <s v="No"/>
    <s v="Express"/>
    <s v="Not Found"/>
    <s v="High Value"/>
    <x v="78"/>
    <n v="6291486"/>
  </r>
  <r>
    <s v="O03162"/>
    <s v="2025-03-22"/>
    <s v="C239"/>
    <s v="P004"/>
    <x v="6"/>
    <x v="1"/>
    <n v="3"/>
    <n v="0.15"/>
    <n v="86159.4"/>
    <x v="119"/>
    <s v="Corporate"/>
    <x v="3"/>
    <n v="63926"/>
    <n v="-105618.6"/>
    <x v="7"/>
    <s v="No"/>
    <s v="Express"/>
    <s v="Not Found"/>
    <s v="Standard"/>
    <x v="5"/>
    <n v="17350666"/>
  </r>
  <r>
    <s v="O03163"/>
    <s v="2025-07-20"/>
    <s v="C035"/>
    <s v="P053"/>
    <x v="7"/>
    <x v="4"/>
    <n v="2"/>
    <n v="0.1"/>
    <n v="51737.4"/>
    <x v="191"/>
    <s v="SME"/>
    <x v="3"/>
    <n v="44507"/>
    <n v="-37276.6"/>
    <x v="10"/>
    <s v="No"/>
    <s v="Express"/>
    <s v="Not Found"/>
    <s v="Standard"/>
    <x v="95"/>
    <n v="14265630"/>
  </r>
  <r>
    <s v="O03164"/>
    <s v="2025-11-16"/>
    <s v="C125"/>
    <s v="P072"/>
    <x v="19"/>
    <x v="0"/>
    <n v="3"/>
    <n v="0"/>
    <n v="289614"/>
    <x v="40"/>
    <s v="Corporate"/>
    <x v="1"/>
    <n v="37361"/>
    <n v="177531"/>
    <x v="8"/>
    <s v="No"/>
    <s v="Pickup"/>
    <s v="Not Found"/>
    <s v="Standard"/>
    <x v="89"/>
    <n v="19336654"/>
  </r>
  <r>
    <s v="O03165"/>
    <s v="2025-10-26"/>
    <s v="C162"/>
    <s v="P056"/>
    <x v="15"/>
    <x v="0"/>
    <n v="10"/>
    <n v="0.15"/>
    <n v="852924"/>
    <x v="172"/>
    <s v="Consumer"/>
    <x v="0"/>
    <n v="48953"/>
    <n v="363394"/>
    <x v="11"/>
    <s v="No"/>
    <s v="Express"/>
    <s v="Not Found"/>
    <s v="Standard"/>
    <x v="6"/>
    <n v="15141830"/>
  </r>
  <r>
    <s v="O03166"/>
    <s v="2025-05-20"/>
    <s v="C282"/>
    <s v="P071"/>
    <x v="5"/>
    <x v="0"/>
    <n v="8"/>
    <n v="0.15"/>
    <n v="250063.2"/>
    <x v="185"/>
    <s v="SME"/>
    <x v="1"/>
    <n v="44535"/>
    <n v="-106216.79999999999"/>
    <x v="0"/>
    <s v="No"/>
    <s v="Pickup"/>
    <s v="Not Found"/>
    <s v="Standard"/>
    <x v="32"/>
    <n v="11319839"/>
  </r>
  <r>
    <s v="O03167"/>
    <s v="2025-10-30"/>
    <s v="C162"/>
    <s v="P012"/>
    <x v="0"/>
    <x v="4"/>
    <n v="3"/>
    <n v="0.15"/>
    <n v="112914"/>
    <x v="172"/>
    <s v="Consumer"/>
    <x v="2"/>
    <n v="48408"/>
    <n v="-32310"/>
    <x v="11"/>
    <s v="No"/>
    <s v="Express"/>
    <s v="Not Found"/>
    <s v="Standard"/>
    <x v="78"/>
    <n v="11852878"/>
  </r>
  <r>
    <s v="O03168"/>
    <s v="2025-04-05"/>
    <s v="C118"/>
    <s v="P043"/>
    <x v="0"/>
    <x v="2"/>
    <n v="3"/>
    <n v="0.15"/>
    <n v="131154.15"/>
    <x v="81"/>
    <s v="Corporate"/>
    <x v="0"/>
    <n v="79600"/>
    <n v="-107645.85"/>
    <x v="1"/>
    <s v="No"/>
    <s v="Pickup"/>
    <s v="Not Found"/>
    <s v="Standard"/>
    <x v="14"/>
    <n v="11852878"/>
  </r>
  <r>
    <s v="O03169"/>
    <s v="2025-07-03"/>
    <s v="C226"/>
    <s v="P042"/>
    <x v="19"/>
    <x v="4"/>
    <n v="6"/>
    <n v="0"/>
    <n v="797550"/>
    <x v="141"/>
    <s v="Corporate"/>
    <x v="3"/>
    <n v="12456"/>
    <n v="722814"/>
    <x v="10"/>
    <s v="No"/>
    <s v="Express"/>
    <s v="Not Found"/>
    <s v="Standard"/>
    <x v="62"/>
    <n v="19336654"/>
  </r>
  <r>
    <s v="O03170"/>
    <s v="2025-10-22"/>
    <s v="C081"/>
    <s v="P091"/>
    <x v="19"/>
    <x v="4"/>
    <n v="2"/>
    <n v="0"/>
    <n v="103320"/>
    <x v="91"/>
    <s v="SME"/>
    <x v="3"/>
    <n v="13311"/>
    <n v="76698"/>
    <x v="11"/>
    <s v="No"/>
    <s v="Express"/>
    <s v="Not Found"/>
    <s v="Standard"/>
    <x v="10"/>
    <n v="19336654"/>
  </r>
  <r>
    <s v="O03171"/>
    <s v="2025-03-15"/>
    <s v="C216"/>
    <s v="P041"/>
    <x v="7"/>
    <x v="2"/>
    <n v="9"/>
    <n v="0.15"/>
    <n v="919989"/>
    <x v="37"/>
    <s v="Consumer"/>
    <x v="0"/>
    <n v="21756"/>
    <n v="724185"/>
    <x v="7"/>
    <s v="No"/>
    <s v="Express"/>
    <s v="Not Found"/>
    <s v="Standard"/>
    <x v="45"/>
    <n v="14265630"/>
  </r>
  <r>
    <s v="O03172"/>
    <s v="2025-06-11"/>
    <s v="C132"/>
    <s v="P007"/>
    <x v="15"/>
    <x v="3"/>
    <n v="2"/>
    <n v="0.2"/>
    <n v="107760"/>
    <x v="230"/>
    <s v="Consumer"/>
    <x v="2"/>
    <n v="6817"/>
    <n v="94126"/>
    <x v="9"/>
    <s v="No"/>
    <s v="Standard"/>
    <s v="Not Found"/>
    <s v="Standard"/>
    <x v="30"/>
    <n v="15141830"/>
  </r>
  <r>
    <s v="O03173"/>
    <s v="2025-08-03"/>
    <s v="C138"/>
    <s v="P040"/>
    <x v="19"/>
    <x v="2"/>
    <n v="2"/>
    <n v="0.05"/>
    <n v="100249.7"/>
    <x v="173"/>
    <s v="Corporate"/>
    <x v="1"/>
    <n v="63366"/>
    <n v="-26482.300000000003"/>
    <x v="3"/>
    <s v="No"/>
    <s v="Standard"/>
    <s v="Not Found"/>
    <s v="Standard"/>
    <x v="28"/>
    <n v="19336654"/>
  </r>
  <r>
    <s v="O03174"/>
    <s v="2025-07-06"/>
    <s v="C043"/>
    <s v="P033"/>
    <x v="16"/>
    <x v="0"/>
    <n v="10"/>
    <n v="0.2"/>
    <n v="903472"/>
    <x v="237"/>
    <s v="Consumer"/>
    <x v="0"/>
    <n v="47272"/>
    <n v="430752"/>
    <x v="10"/>
    <s v="No"/>
    <s v="Pickup"/>
    <s v="Not Found"/>
    <s v="Standard"/>
    <x v="37"/>
    <n v="19562258"/>
  </r>
  <r>
    <s v="O03175"/>
    <s v="2025-06-06"/>
    <s v="C212"/>
    <s v="P086"/>
    <x v="16"/>
    <x v="3"/>
    <n v="5"/>
    <n v="0"/>
    <n v="614970"/>
    <x v="263"/>
    <s v="Consumer"/>
    <x v="1"/>
    <n v="41456"/>
    <n v="407690"/>
    <x v="9"/>
    <s v="No"/>
    <s v="Pickup"/>
    <s v="Not Found"/>
    <s v="Standard"/>
    <x v="44"/>
    <n v="19562258"/>
  </r>
  <r>
    <s v="O03176"/>
    <s v="2025-11-08"/>
    <s v="C237"/>
    <s v="P037"/>
    <x v="2"/>
    <x v="0"/>
    <n v="1"/>
    <n v="0.1"/>
    <n v="91651.5"/>
    <x v="24"/>
    <s v="Consumer"/>
    <x v="0"/>
    <n v="31369"/>
    <n v="60282.5"/>
    <x v="8"/>
    <s v="No"/>
    <s v="Pickup"/>
    <s v="Not Found"/>
    <s v="Standard"/>
    <x v="72"/>
    <n v="7094914"/>
  </r>
  <r>
    <s v="O03177"/>
    <s v="2025-11-26"/>
    <s v="C160"/>
    <s v="P010"/>
    <x v="8"/>
    <x v="4"/>
    <n v="7"/>
    <n v="0.05"/>
    <n v="304855.95"/>
    <x v="223"/>
    <s v="Corporate"/>
    <x v="1"/>
    <n v="13676"/>
    <n v="209123.95"/>
    <x v="8"/>
    <s v="No"/>
    <s v="Express"/>
    <s v="Not Found"/>
    <s v="Standard"/>
    <x v="88"/>
    <n v="19473459"/>
  </r>
  <r>
    <s v="O03178"/>
    <s v="2025-11-08"/>
    <s v="C265"/>
    <s v="P015"/>
    <x v="0"/>
    <x v="1"/>
    <n v="7"/>
    <n v="0.2"/>
    <n v="107581.6"/>
    <x v="115"/>
    <s v="SME"/>
    <x v="3"/>
    <n v="12010"/>
    <n v="23511.600000000006"/>
    <x v="8"/>
    <s v="No"/>
    <s v="Express"/>
    <s v="Not Found"/>
    <s v="Standard"/>
    <x v="75"/>
    <n v="11852878"/>
  </r>
  <r>
    <s v="O03179"/>
    <s v="2025-09-13"/>
    <s v="C061"/>
    <s v="P080"/>
    <x v="14"/>
    <x v="4"/>
    <n v="5"/>
    <n v="0"/>
    <n v="518460"/>
    <x v="103"/>
    <s v="Consumer"/>
    <x v="2"/>
    <n v="32671"/>
    <n v="355105"/>
    <x v="2"/>
    <s v="No"/>
    <s v="Pickup"/>
    <s v="Not Found"/>
    <s v="Standard"/>
    <x v="26"/>
    <n v="16839910"/>
  </r>
  <r>
    <s v="O03180"/>
    <s v="2025-01-29"/>
    <s v="C131"/>
    <s v="P022"/>
    <x v="18"/>
    <x v="2"/>
    <n v="5"/>
    <n v="0.2"/>
    <n v="292856"/>
    <x v="57"/>
    <s v="SME"/>
    <x v="3"/>
    <n v="76942"/>
    <n v="-91854"/>
    <x v="6"/>
    <s v="No"/>
    <s v="Standard"/>
    <s v="Not Found"/>
    <s v="Standard"/>
    <x v="13"/>
    <n v="16246424"/>
  </r>
  <r>
    <s v="O03181"/>
    <s v="2025-12-02"/>
    <s v="C195"/>
    <s v="P067"/>
    <x v="10"/>
    <x v="3"/>
    <n v="3"/>
    <n v="0.1"/>
    <n v="185622.3"/>
    <x v="94"/>
    <s v="Corporate"/>
    <x v="0"/>
    <n v="47434"/>
    <n v="43320.299999999988"/>
    <x v="4"/>
    <s v="No"/>
    <s v="Standard"/>
    <s v="Not Found"/>
    <s v="Standard"/>
    <x v="22"/>
    <n v="8592536"/>
  </r>
  <r>
    <s v="O03182"/>
    <s v="2025-12-29"/>
    <s v="C016"/>
    <s v="P036"/>
    <x v="9"/>
    <x v="1"/>
    <n v="3"/>
    <n v="0.05"/>
    <n v="122569.95"/>
    <x v="117"/>
    <s v="Consumer"/>
    <x v="0"/>
    <n v="69526"/>
    <n v="-86008.05"/>
    <x v="4"/>
    <s v="No"/>
    <s v="Standard"/>
    <s v="Not Found"/>
    <s v="Standard"/>
    <x v="70"/>
    <n v="7254801"/>
  </r>
  <r>
    <s v="O03183"/>
    <s v="2025-11-06"/>
    <s v="C030"/>
    <s v="P063"/>
    <x v="18"/>
    <x v="1"/>
    <n v="10"/>
    <n v="0"/>
    <n v="1097450"/>
    <x v="59"/>
    <s v="SME"/>
    <x v="0"/>
    <n v="37464"/>
    <n v="722810"/>
    <x v="8"/>
    <s v="No"/>
    <s v="Pickup"/>
    <s v="Not Found"/>
    <s v="High Value"/>
    <x v="66"/>
    <n v="16246424"/>
  </r>
  <r>
    <s v="O03184"/>
    <s v="2025-02-06"/>
    <s v="C231"/>
    <s v="P080"/>
    <x v="9"/>
    <x v="3"/>
    <n v="1"/>
    <n v="0"/>
    <n v="64540"/>
    <x v="113"/>
    <s v="SME"/>
    <x v="2"/>
    <n v="32671"/>
    <n v="31869"/>
    <x v="5"/>
    <s v="No"/>
    <s v="Pickup"/>
    <s v="Not Found"/>
    <s v="Standard"/>
    <x v="26"/>
    <n v="7254801"/>
  </r>
  <r>
    <s v="O03185"/>
    <s v="2025-03-25"/>
    <s v="C091"/>
    <s v="P054"/>
    <x v="3"/>
    <x v="2"/>
    <n v="5"/>
    <n v="0.2"/>
    <n v="598972"/>
    <x v="201"/>
    <s v="Consumer"/>
    <x v="3"/>
    <n v="49623"/>
    <n v="350857"/>
    <x v="7"/>
    <s v="No"/>
    <s v="Standard"/>
    <s v="Not Found"/>
    <s v="Standard"/>
    <x v="83"/>
    <n v="19619177"/>
  </r>
  <r>
    <s v="O03186"/>
    <s v="2025-10-30"/>
    <s v="C263"/>
    <s v="P082"/>
    <x v="17"/>
    <x v="3"/>
    <n v="1"/>
    <n v="0.1"/>
    <n v="103974.3"/>
    <x v="25"/>
    <s v="Corporate"/>
    <x v="2"/>
    <n v="38053"/>
    <n v="65921.3"/>
    <x v="11"/>
    <s v="No"/>
    <s v="Pickup"/>
    <s v="Not Found"/>
    <s v="Standard"/>
    <x v="64"/>
    <n v="10652665"/>
  </r>
  <r>
    <s v="O03187"/>
    <s v="2025-09-04"/>
    <s v="C175"/>
    <s v="P093"/>
    <x v="9"/>
    <x v="0"/>
    <n v="10"/>
    <n v="0.15"/>
    <n v="531513.5"/>
    <x v="50"/>
    <s v="Consumer"/>
    <x v="3"/>
    <n v="27558"/>
    <n v="255933.5"/>
    <x v="2"/>
    <s v="No"/>
    <s v="Pickup"/>
    <s v="Not Found"/>
    <s v="Standard"/>
    <x v="40"/>
    <n v="7254801"/>
  </r>
  <r>
    <s v="O03188"/>
    <s v="2025-04-23"/>
    <s v="C229"/>
    <s v="P083"/>
    <x v="15"/>
    <x v="1"/>
    <n v="2"/>
    <n v="0.2"/>
    <n v="160969.60000000001"/>
    <x v="192"/>
    <s v="SME"/>
    <x v="3"/>
    <n v="73889"/>
    <n v="13191.600000000006"/>
    <x v="1"/>
    <s v="Yes"/>
    <s v="Pickup"/>
    <s v="Not Found"/>
    <s v="Standard"/>
    <x v="58"/>
    <n v="15141830"/>
  </r>
  <r>
    <s v="O03189"/>
    <s v="2025-06-25"/>
    <s v="C197"/>
    <s v="P031"/>
    <x v="17"/>
    <x v="0"/>
    <n v="9"/>
    <n v="0.15"/>
    <n v="672044.85"/>
    <x v="139"/>
    <s v="Corporate"/>
    <x v="1"/>
    <n v="53062"/>
    <n v="194486.84999999998"/>
    <x v="9"/>
    <s v="No"/>
    <s v="Standard"/>
    <s v="Not Found"/>
    <s v="Standard"/>
    <x v="81"/>
    <n v="10652665"/>
  </r>
  <r>
    <s v="O03190"/>
    <s v="2025-12-17"/>
    <s v="C088"/>
    <s v="P002"/>
    <x v="12"/>
    <x v="3"/>
    <n v="9"/>
    <n v="0.2"/>
    <n v="51681.599999999999"/>
    <x v="160"/>
    <s v="SME"/>
    <x v="2"/>
    <n v="57647"/>
    <n v="-467141.4"/>
    <x v="4"/>
    <s v="No"/>
    <s v="Pickup"/>
    <s v="Not Found"/>
    <s v="Standard"/>
    <x v="2"/>
    <n v="8698154"/>
  </r>
  <r>
    <s v="O03191"/>
    <s v="2025-09-11"/>
    <s v="C119"/>
    <s v="P019"/>
    <x v="1"/>
    <x v="3"/>
    <n v="8"/>
    <n v="0.15"/>
    <n v="252681.2"/>
    <x v="146"/>
    <s v="SME"/>
    <x v="0"/>
    <n v="72369"/>
    <n v="-326270.8"/>
    <x v="2"/>
    <s v="No"/>
    <s v="Express"/>
    <s v="Not Found"/>
    <s v="Standard"/>
    <x v="0"/>
    <n v="11347243"/>
  </r>
  <r>
    <s v="O03192"/>
    <s v="2025-11-23"/>
    <s v="C069"/>
    <s v="P041"/>
    <x v="15"/>
    <x v="1"/>
    <n v="9"/>
    <n v="0"/>
    <n v="365256"/>
    <x v="200"/>
    <s v="Consumer"/>
    <x v="0"/>
    <n v="21756"/>
    <n v="169452"/>
    <x v="8"/>
    <s v="No"/>
    <s v="Standard"/>
    <s v="Not Found"/>
    <s v="Standard"/>
    <x v="45"/>
    <n v="15141830"/>
  </r>
  <r>
    <s v="O03193"/>
    <s v="2025-08-21"/>
    <s v="C169"/>
    <s v="P078"/>
    <x v="15"/>
    <x v="0"/>
    <n v="3"/>
    <n v="0.1"/>
    <n v="99889.2"/>
    <x v="56"/>
    <s v="SME"/>
    <x v="0"/>
    <n v="53072"/>
    <n v="-59326.8"/>
    <x v="3"/>
    <s v="No"/>
    <s v="Pickup"/>
    <s v="Not Found"/>
    <s v="Standard"/>
    <x v="69"/>
    <n v="15141830"/>
  </r>
  <r>
    <s v="O03194"/>
    <s v="2025-08-10"/>
    <s v="C296"/>
    <s v="P027"/>
    <x v="4"/>
    <x v="2"/>
    <n v="9"/>
    <n v="0.05"/>
    <n v="864841.05"/>
    <x v="287"/>
    <s v="SME"/>
    <x v="1"/>
    <n v="13474"/>
    <n v="743575.05"/>
    <x v="3"/>
    <s v="Yes"/>
    <s v="Express"/>
    <s v="Not Found"/>
    <s v="Standard"/>
    <x v="67"/>
    <n v="6291486"/>
  </r>
  <r>
    <s v="O03195"/>
    <s v="2025-09-25"/>
    <s v="C049"/>
    <s v="P093"/>
    <x v="14"/>
    <x v="3"/>
    <n v="1"/>
    <n v="0.05"/>
    <n v="94615.25"/>
    <x v="71"/>
    <s v="SME"/>
    <x v="3"/>
    <n v="27558"/>
    <n v="67057.25"/>
    <x v="2"/>
    <s v="Yes"/>
    <s v="Pickup"/>
    <s v="Not Found"/>
    <s v="Standard"/>
    <x v="40"/>
    <n v="16839910"/>
  </r>
  <r>
    <s v="O03196"/>
    <s v="2025-06-27"/>
    <s v="C080"/>
    <s v="P034"/>
    <x v="13"/>
    <x v="0"/>
    <n v="7"/>
    <n v="0.2"/>
    <n v="175800.8"/>
    <x v="245"/>
    <s v="SME"/>
    <x v="0"/>
    <n v="18655"/>
    <n v="45215.799999999988"/>
    <x v="9"/>
    <s v="No"/>
    <s v="Express"/>
    <s v="Not Found"/>
    <s v="Standard"/>
    <x v="3"/>
    <n v="5886694"/>
  </r>
  <r>
    <s v="O03197"/>
    <s v="2025-12-08"/>
    <s v="C169"/>
    <s v="P086"/>
    <x v="0"/>
    <x v="2"/>
    <n v="7"/>
    <n v="0"/>
    <n v="625380"/>
    <x v="56"/>
    <s v="SME"/>
    <x v="1"/>
    <n v="41456"/>
    <n v="335188"/>
    <x v="4"/>
    <s v="No"/>
    <s v="Pickup"/>
    <s v="Not Found"/>
    <s v="Standard"/>
    <x v="44"/>
    <n v="11852878"/>
  </r>
  <r>
    <s v="O03198"/>
    <s v="2025-11-06"/>
    <s v="C169"/>
    <s v="P002"/>
    <x v="17"/>
    <x v="0"/>
    <n v="6"/>
    <n v="0"/>
    <n v="558972"/>
    <x v="56"/>
    <s v="SME"/>
    <x v="2"/>
    <n v="57647"/>
    <n v="213090"/>
    <x v="8"/>
    <s v="No"/>
    <s v="Pickup"/>
    <s v="Not Found"/>
    <s v="Standard"/>
    <x v="2"/>
    <n v="10652665"/>
  </r>
  <r>
    <s v="O03199"/>
    <s v="2025-04-10"/>
    <s v="C104"/>
    <s v="P065"/>
    <x v="8"/>
    <x v="0"/>
    <n v="6"/>
    <n v="0.1"/>
    <n v="561146.4"/>
    <x v="268"/>
    <s v="Consumer"/>
    <x v="3"/>
    <n v="61777"/>
    <n v="190484.40000000002"/>
    <x v="1"/>
    <s v="No"/>
    <s v="Standard"/>
    <s v="Not Found"/>
    <s v="Standard"/>
    <x v="65"/>
    <n v="19473459"/>
  </r>
  <r>
    <s v="O03200"/>
    <s v="2025-11-04"/>
    <s v="C004"/>
    <s v="P076"/>
    <x v="11"/>
    <x v="2"/>
    <n v="4"/>
    <n v="0.1"/>
    <n v="52009.2"/>
    <x v="80"/>
    <s v="Corporate"/>
    <x v="2"/>
    <n v="26666"/>
    <n v="-54654.8"/>
    <x v="8"/>
    <s v="No"/>
    <s v="Pickup"/>
    <s v="Not Found"/>
    <s v="Standard"/>
    <x v="25"/>
    <n v="18500989"/>
  </r>
  <r>
    <s v="O03201"/>
    <s v="2025-05-29"/>
    <s v="C027"/>
    <s v="P002"/>
    <x v="6"/>
    <x v="3"/>
    <n v="10"/>
    <n v="0.05"/>
    <n v="58263.5"/>
    <x v="296"/>
    <s v="Consumer"/>
    <x v="2"/>
    <n v="57647"/>
    <n v="-518206.5"/>
    <x v="0"/>
    <s v="No"/>
    <s v="Express"/>
    <s v="Not Found"/>
    <s v="Standard"/>
    <x v="2"/>
    <n v="17350666"/>
  </r>
  <r>
    <s v="O03202"/>
    <s v="2025-03-31"/>
    <s v="C240"/>
    <s v="P034"/>
    <x v="12"/>
    <x v="3"/>
    <n v="8"/>
    <n v="0.15"/>
    <n v="633644.4"/>
    <x v="28"/>
    <s v="Corporate"/>
    <x v="0"/>
    <n v="18655"/>
    <n v="484404.4"/>
    <x v="7"/>
    <s v="No"/>
    <s v="Standard"/>
    <s v="Not Found"/>
    <s v="Standard"/>
    <x v="3"/>
    <n v="8698154"/>
  </r>
  <r>
    <s v="O03203"/>
    <s v="2025-08-02"/>
    <s v="C170"/>
    <s v="P048"/>
    <x v="6"/>
    <x v="1"/>
    <n v="7"/>
    <n v="0"/>
    <n v="470386"/>
    <x v="83"/>
    <s v="SME"/>
    <x v="1"/>
    <n v="23271"/>
    <n v="307489"/>
    <x v="3"/>
    <s v="No"/>
    <s v="Pickup"/>
    <s v="Not Found"/>
    <s v="Standard"/>
    <x v="29"/>
    <n v="17350666"/>
  </r>
  <r>
    <s v="O03204"/>
    <s v="2025-01-28"/>
    <s v="C232"/>
    <s v="P062"/>
    <x v="8"/>
    <x v="0"/>
    <n v="4"/>
    <n v="0.15"/>
    <n v="463039.2"/>
    <x v="136"/>
    <s v="Corporate"/>
    <x v="3"/>
    <n v="28606"/>
    <n v="348615.2"/>
    <x v="6"/>
    <s v="No"/>
    <s v="Standard"/>
    <s v="Not Found"/>
    <s v="Standard"/>
    <x v="50"/>
    <n v="19473459"/>
  </r>
  <r>
    <s v="O03205"/>
    <s v="2025-02-26"/>
    <s v="C073"/>
    <s v="P035"/>
    <x v="14"/>
    <x v="0"/>
    <n v="8"/>
    <n v="0.15"/>
    <n v="810532.8"/>
    <x v="272"/>
    <s v="SME"/>
    <x v="0"/>
    <n v="31758"/>
    <n v="556468.80000000005"/>
    <x v="5"/>
    <s v="No"/>
    <s v="Express"/>
    <s v="Not Found"/>
    <s v="Standard"/>
    <x v="47"/>
    <n v="16839910"/>
  </r>
  <r>
    <s v="O03206"/>
    <s v="2025-08-18"/>
    <s v="C083"/>
    <s v="P050"/>
    <x v="4"/>
    <x v="4"/>
    <n v="3"/>
    <n v="0.05"/>
    <n v="388355.25"/>
    <x v="156"/>
    <s v="Consumer"/>
    <x v="0"/>
    <n v="22542"/>
    <n v="320729.25"/>
    <x v="3"/>
    <s v="No"/>
    <s v="Pickup"/>
    <s v="Not Found"/>
    <s v="Standard"/>
    <x v="39"/>
    <n v="6291486"/>
  </r>
  <r>
    <s v="O03207"/>
    <s v="2025-06-05"/>
    <s v="C283"/>
    <s v="P100"/>
    <x v="6"/>
    <x v="3"/>
    <n v="8"/>
    <n v="0.1"/>
    <n v="268495.2"/>
    <x v="6"/>
    <s v="Corporate"/>
    <x v="3"/>
    <n v="62137"/>
    <n v="-228600.8"/>
    <x v="9"/>
    <s v="No"/>
    <s v="Express"/>
    <s v="Not Found"/>
    <s v="Standard"/>
    <x v="9"/>
    <n v="17350666"/>
  </r>
  <r>
    <s v="O03208"/>
    <s v="2025-02-08"/>
    <s v="C016"/>
    <s v="P085"/>
    <x v="19"/>
    <x v="1"/>
    <n v="10"/>
    <n v="0.05"/>
    <n v="1214214"/>
    <x v="117"/>
    <s v="Consumer"/>
    <x v="3"/>
    <n v="7566"/>
    <n v="1138554"/>
    <x v="5"/>
    <s v="No"/>
    <s v="Pickup"/>
    <s v="Not Found"/>
    <s v="High Value"/>
    <x v="71"/>
    <n v="19336654"/>
  </r>
  <r>
    <s v="O03209"/>
    <s v="2025-12-03"/>
    <s v="C223"/>
    <s v="P037"/>
    <x v="18"/>
    <x v="0"/>
    <n v="10"/>
    <n v="0"/>
    <n v="1207020"/>
    <x v="276"/>
    <s v="SME"/>
    <x v="0"/>
    <n v="31369"/>
    <n v="893330"/>
    <x v="4"/>
    <s v="No"/>
    <s v="Express"/>
    <s v="Not Found"/>
    <s v="High Value"/>
    <x v="72"/>
    <n v="16246424"/>
  </r>
  <r>
    <s v="O03210"/>
    <s v="2025-01-24"/>
    <s v="C242"/>
    <s v="P012"/>
    <x v="11"/>
    <x v="4"/>
    <n v="4"/>
    <n v="0.2"/>
    <n v="461324.79999999999"/>
    <x v="234"/>
    <s v="Consumer"/>
    <x v="2"/>
    <n v="48408"/>
    <n v="267692.79999999999"/>
    <x v="6"/>
    <s v="No"/>
    <s v="Express"/>
    <s v="Not Found"/>
    <s v="Standard"/>
    <x v="78"/>
    <n v="18500989"/>
  </r>
  <r>
    <s v="O03211"/>
    <s v="2025-08-26"/>
    <s v="C179"/>
    <s v="P024"/>
    <x v="13"/>
    <x v="0"/>
    <n v="5"/>
    <n v="0"/>
    <n v="60260"/>
    <x v="299"/>
    <s v="Corporate"/>
    <x v="3"/>
    <n v="20831"/>
    <n v="-43895"/>
    <x v="3"/>
    <s v="No"/>
    <s v="Standard"/>
    <s v="Not Found"/>
    <s v="Standard"/>
    <x v="16"/>
    <n v="5886694"/>
  </r>
  <r>
    <s v="O03212"/>
    <s v="2025-05-21"/>
    <s v="C265"/>
    <s v="P057"/>
    <x v="4"/>
    <x v="2"/>
    <n v="1"/>
    <n v="0.2"/>
    <n v="29145.599999999999"/>
    <x v="115"/>
    <s v="SME"/>
    <x v="3"/>
    <n v="18283"/>
    <n v="10862.599999999999"/>
    <x v="0"/>
    <s v="No"/>
    <s v="Express"/>
    <s v="Not Found"/>
    <s v="Standard"/>
    <x v="63"/>
    <n v="6291486"/>
  </r>
  <r>
    <s v="O03213"/>
    <s v="2025-06-15"/>
    <s v="C161"/>
    <s v="P055"/>
    <x v="19"/>
    <x v="2"/>
    <n v="4"/>
    <n v="0.2"/>
    <n v="182976"/>
    <x v="144"/>
    <s v="SME"/>
    <x v="0"/>
    <n v="62257"/>
    <n v="-66052"/>
    <x v="9"/>
    <s v="No"/>
    <s v="Pickup"/>
    <s v="Not Found"/>
    <s v="Standard"/>
    <x v="31"/>
    <n v="19336654"/>
  </r>
  <r>
    <s v="O03214"/>
    <s v="2025-01-27"/>
    <s v="C243"/>
    <s v="P022"/>
    <x v="2"/>
    <x v="3"/>
    <n v="4"/>
    <n v="0"/>
    <n v="558960"/>
    <x v="95"/>
    <s v="Corporate"/>
    <x v="3"/>
    <n v="76942"/>
    <n v="251192"/>
    <x v="6"/>
    <s v="No"/>
    <s v="Express"/>
    <s v="Not Found"/>
    <s v="Standard"/>
    <x v="13"/>
    <n v="7094914"/>
  </r>
  <r>
    <s v="O03215"/>
    <s v="2025-10-27"/>
    <s v="C270"/>
    <s v="P050"/>
    <x v="19"/>
    <x v="4"/>
    <n v="6"/>
    <n v="0"/>
    <n v="736014"/>
    <x v="257"/>
    <s v="Corporate"/>
    <x v="0"/>
    <n v="22542"/>
    <n v="600762"/>
    <x v="11"/>
    <s v="No"/>
    <s v="Standard"/>
    <s v="Not Found"/>
    <s v="Standard"/>
    <x v="39"/>
    <n v="19336654"/>
  </r>
  <r>
    <s v="O03216"/>
    <s v="2025-04-01"/>
    <s v="C235"/>
    <s v="P083"/>
    <x v="12"/>
    <x v="3"/>
    <n v="10"/>
    <n v="0.05"/>
    <n v="620141"/>
    <x v="190"/>
    <s v="Consumer"/>
    <x v="3"/>
    <n v="73889"/>
    <n v="-118749"/>
    <x v="1"/>
    <s v="No"/>
    <s v="Pickup"/>
    <s v="Not Found"/>
    <s v="Standard"/>
    <x v="58"/>
    <n v="8698154"/>
  </r>
  <r>
    <s v="O03217"/>
    <s v="2025-02-25"/>
    <s v="C062"/>
    <s v="P026"/>
    <x v="8"/>
    <x v="3"/>
    <n v="8"/>
    <n v="0.1"/>
    <n v="641296.80000000005"/>
    <x v="270"/>
    <s v="Consumer"/>
    <x v="2"/>
    <n v="7159"/>
    <n v="584024.80000000005"/>
    <x v="5"/>
    <s v="Yes"/>
    <s v="Express"/>
    <s v="Not Found"/>
    <s v="Standard"/>
    <x v="11"/>
    <n v="19473459"/>
  </r>
  <r>
    <s v="O03218"/>
    <s v="2025-08-23"/>
    <s v="C122"/>
    <s v="P020"/>
    <x v="1"/>
    <x v="3"/>
    <n v="5"/>
    <n v="0.15"/>
    <n v="505873.25"/>
    <x v="29"/>
    <s v="Consumer"/>
    <x v="2"/>
    <n v="35035"/>
    <n v="330698.25"/>
    <x v="3"/>
    <s v="No"/>
    <s v="Express"/>
    <s v="Not Found"/>
    <s v="Standard"/>
    <x v="91"/>
    <n v="11347243"/>
  </r>
  <r>
    <s v="O03219"/>
    <s v="2025-07-20"/>
    <s v="C210"/>
    <s v="P096"/>
    <x v="13"/>
    <x v="2"/>
    <n v="3"/>
    <n v="0.1"/>
    <n v="320668.2"/>
    <x v="256"/>
    <s v="Corporate"/>
    <x v="1"/>
    <n v="12227"/>
    <n v="283987.20000000001"/>
    <x v="10"/>
    <s v="No"/>
    <s v="Express"/>
    <s v="Not Found"/>
    <s v="Standard"/>
    <x v="46"/>
    <n v="5886694"/>
  </r>
  <r>
    <s v="O03220"/>
    <s v="2025-05-05"/>
    <s v="C265"/>
    <s v="P031"/>
    <x v="12"/>
    <x v="4"/>
    <n v="7"/>
    <n v="0.2"/>
    <n v="651935.19999999995"/>
    <x v="115"/>
    <s v="SME"/>
    <x v="1"/>
    <n v="53062"/>
    <n v="280501.19999999995"/>
    <x v="0"/>
    <s v="No"/>
    <s v="Express"/>
    <s v="Not Found"/>
    <s v="Standard"/>
    <x v="81"/>
    <n v="8698154"/>
  </r>
  <r>
    <s v="O03221"/>
    <s v="2025-04-15"/>
    <s v="C030"/>
    <s v="P048"/>
    <x v="9"/>
    <x v="3"/>
    <n v="2"/>
    <n v="0.1"/>
    <n v="200899.8"/>
    <x v="59"/>
    <s v="SME"/>
    <x v="1"/>
    <n v="23271"/>
    <n v="154357.79999999999"/>
    <x v="1"/>
    <s v="No"/>
    <s v="Standard"/>
    <s v="Not Found"/>
    <s v="Standard"/>
    <x v="29"/>
    <n v="7254801"/>
  </r>
  <r>
    <s v="O03222"/>
    <s v="2025-09-11"/>
    <s v="C095"/>
    <s v="P010"/>
    <x v="3"/>
    <x v="3"/>
    <n v="2"/>
    <n v="0.2"/>
    <n v="166193.60000000001"/>
    <x v="279"/>
    <s v="Consumer"/>
    <x v="1"/>
    <n v="13676"/>
    <n v="138841.60000000001"/>
    <x v="2"/>
    <s v="No"/>
    <s v="Express"/>
    <s v="Not Found"/>
    <s v="Standard"/>
    <x v="88"/>
    <n v="19619177"/>
  </r>
  <r>
    <s v="O03223"/>
    <s v="2025-04-02"/>
    <s v="C247"/>
    <s v="P096"/>
    <x v="17"/>
    <x v="4"/>
    <n v="8"/>
    <n v="0.15"/>
    <n v="509068.4"/>
    <x v="197"/>
    <s v="SME"/>
    <x v="1"/>
    <n v="12227"/>
    <n v="411252.4"/>
    <x v="1"/>
    <s v="No"/>
    <s v="Standard"/>
    <s v="Not Found"/>
    <s v="Standard"/>
    <x v="46"/>
    <n v="10652665"/>
  </r>
  <r>
    <s v="O03224"/>
    <s v="2025-03-13"/>
    <s v="C182"/>
    <s v="P012"/>
    <x v="15"/>
    <x v="2"/>
    <n v="8"/>
    <n v="0.2"/>
    <n v="236825.60000000001"/>
    <x v="66"/>
    <s v="Consumer"/>
    <x v="2"/>
    <n v="48408"/>
    <n v="-150438.39999999999"/>
    <x v="7"/>
    <s v="Yes"/>
    <s v="Pickup"/>
    <s v="Not Found"/>
    <s v="Standard"/>
    <x v="78"/>
    <n v="15141830"/>
  </r>
  <r>
    <s v="O03225"/>
    <s v="2025-08-17"/>
    <s v="C296"/>
    <s v="P043"/>
    <x v="14"/>
    <x v="0"/>
    <n v="2"/>
    <n v="0.15"/>
    <n v="29030.9"/>
    <x v="287"/>
    <s v="SME"/>
    <x v="0"/>
    <n v="79600"/>
    <n v="-130169.1"/>
    <x v="3"/>
    <s v="No"/>
    <s v="Standard"/>
    <s v="Not Found"/>
    <s v="Standard"/>
    <x v="14"/>
    <n v="16839910"/>
  </r>
  <r>
    <s v="O03226"/>
    <s v="2025-12-05"/>
    <s v="C273"/>
    <s v="P030"/>
    <x v="14"/>
    <x v="1"/>
    <n v="1"/>
    <n v="0"/>
    <n v="78202"/>
    <x v="248"/>
    <s v="Consumer"/>
    <x v="3"/>
    <n v="28523"/>
    <n v="49679"/>
    <x v="4"/>
    <s v="No"/>
    <s v="Standard"/>
    <s v="Not Found"/>
    <s v="Standard"/>
    <x v="12"/>
    <n v="16839910"/>
  </r>
  <r>
    <s v="O03227"/>
    <s v="2025-06-01"/>
    <s v="C183"/>
    <s v="P094"/>
    <x v="8"/>
    <x v="0"/>
    <n v="10"/>
    <n v="0.05"/>
    <n v="939749.5"/>
    <x v="60"/>
    <s v="Consumer"/>
    <x v="1"/>
    <n v="55008"/>
    <n v="389669.5"/>
    <x v="9"/>
    <s v="No"/>
    <s v="Express"/>
    <s v="Not Found"/>
    <s v="Standard"/>
    <x v="1"/>
    <n v="19473459"/>
  </r>
  <r>
    <s v="O03228"/>
    <s v="2025-11-15"/>
    <s v="C087"/>
    <s v="P063"/>
    <x v="7"/>
    <x v="3"/>
    <n v="7"/>
    <n v="0.05"/>
    <n v="584189.19999999995"/>
    <x v="240"/>
    <s v="Consumer"/>
    <x v="0"/>
    <n v="37464"/>
    <n v="321941.19999999995"/>
    <x v="8"/>
    <s v="No"/>
    <s v="Express"/>
    <s v="Not Found"/>
    <s v="Standard"/>
    <x v="66"/>
    <n v="14265630"/>
  </r>
  <r>
    <s v="O03229"/>
    <s v="2025-04-06"/>
    <s v="C293"/>
    <s v="P017"/>
    <x v="6"/>
    <x v="1"/>
    <n v="1"/>
    <n v="0.2"/>
    <n v="114629.6"/>
    <x v="129"/>
    <s v="Consumer"/>
    <x v="2"/>
    <n v="33642"/>
    <n v="80987.600000000006"/>
    <x v="1"/>
    <s v="No"/>
    <s v="Pickup"/>
    <s v="Not Found"/>
    <s v="Standard"/>
    <x v="49"/>
    <n v="17350666"/>
  </r>
  <r>
    <s v="O03230"/>
    <s v="2025-10-10"/>
    <s v="C018"/>
    <s v="P083"/>
    <x v="8"/>
    <x v="0"/>
    <n v="8"/>
    <n v="0"/>
    <n v="911008"/>
    <x v="189"/>
    <s v="Corporate"/>
    <x v="3"/>
    <n v="73889"/>
    <n v="319896"/>
    <x v="11"/>
    <s v="No"/>
    <s v="Standard"/>
    <s v="Not Found"/>
    <s v="Standard"/>
    <x v="58"/>
    <n v="19473459"/>
  </r>
  <r>
    <s v="O03231"/>
    <s v="2025-02-21"/>
    <s v="C299"/>
    <s v="P071"/>
    <x v="3"/>
    <x v="0"/>
    <n v="10"/>
    <n v="0.1"/>
    <n v="691677"/>
    <x v="165"/>
    <s v="SME"/>
    <x v="1"/>
    <n v="44535"/>
    <n v="246327"/>
    <x v="5"/>
    <s v="No"/>
    <s v="Express"/>
    <s v="Not Found"/>
    <s v="Standard"/>
    <x v="32"/>
    <n v="19619177"/>
  </r>
  <r>
    <s v="O03232"/>
    <s v="2025-05-31"/>
    <s v="C141"/>
    <s v="P092"/>
    <x v="16"/>
    <x v="3"/>
    <n v="4"/>
    <n v="0.1"/>
    <n v="527104.80000000005"/>
    <x v="8"/>
    <s v="Consumer"/>
    <x v="2"/>
    <n v="4229"/>
    <n v="510188.80000000005"/>
    <x v="0"/>
    <s v="No"/>
    <s v="Standard"/>
    <s v="Not Found"/>
    <s v="Standard"/>
    <x v="23"/>
    <n v="19562258"/>
  </r>
  <r>
    <s v="O03233"/>
    <s v="2025-01-01"/>
    <s v="C215"/>
    <s v="P015"/>
    <x v="4"/>
    <x v="4"/>
    <n v="9"/>
    <n v="0.05"/>
    <n v="1074341.7"/>
    <x v="19"/>
    <s v="Corporate"/>
    <x v="3"/>
    <n v="12010"/>
    <n v="966251.7"/>
    <x v="6"/>
    <s v="No"/>
    <s v="Express"/>
    <s v="Not Found"/>
    <s v="High Value"/>
    <x v="75"/>
    <n v="6291486"/>
  </r>
  <r>
    <s v="O03234"/>
    <s v="2025-01-24"/>
    <s v="C231"/>
    <s v="P049"/>
    <x v="17"/>
    <x v="0"/>
    <n v="10"/>
    <n v="0.2"/>
    <n v="252176"/>
    <x v="113"/>
    <s v="SME"/>
    <x v="2"/>
    <n v="75749"/>
    <n v="-505314"/>
    <x v="6"/>
    <s v="No"/>
    <s v="Standard"/>
    <s v="Not Found"/>
    <s v="Standard"/>
    <x v="74"/>
    <n v="10652665"/>
  </r>
  <r>
    <s v="O03235"/>
    <s v="2025-02-23"/>
    <s v="C218"/>
    <s v="P077"/>
    <x v="18"/>
    <x v="2"/>
    <n v="10"/>
    <n v="0.2"/>
    <n v="567256"/>
    <x v="199"/>
    <s v="SME"/>
    <x v="3"/>
    <n v="9813"/>
    <n v="469126"/>
    <x v="5"/>
    <s v="No"/>
    <s v="Standard"/>
    <s v="Not Found"/>
    <s v="Standard"/>
    <x v="98"/>
    <n v="16246424"/>
  </r>
  <r>
    <s v="O03236"/>
    <s v="2025-01-30"/>
    <s v="C048"/>
    <s v="P021"/>
    <x v="8"/>
    <x v="4"/>
    <n v="4"/>
    <n v="0.05"/>
    <n v="113403.4"/>
    <x v="69"/>
    <s v="Consumer"/>
    <x v="1"/>
    <n v="39197"/>
    <n v="-43384.600000000006"/>
    <x v="6"/>
    <s v="No"/>
    <s v="Express"/>
    <s v="Not Found"/>
    <s v="Standard"/>
    <x v="17"/>
    <n v="19473459"/>
  </r>
  <r>
    <s v="O03237"/>
    <s v="2025-02-10"/>
    <s v="C174"/>
    <s v="P062"/>
    <x v="6"/>
    <x v="4"/>
    <n v="8"/>
    <n v="0.05"/>
    <n v="1061773.2"/>
    <x v="34"/>
    <s v="Consumer"/>
    <x v="3"/>
    <n v="28606"/>
    <n v="832925.2"/>
    <x v="5"/>
    <s v="No"/>
    <s v="Pickup"/>
    <s v="Not Found"/>
    <s v="High Value"/>
    <x v="50"/>
    <n v="17350666"/>
  </r>
  <r>
    <s v="O03238"/>
    <s v="2025-05-02"/>
    <s v="C208"/>
    <s v="P037"/>
    <x v="8"/>
    <x v="0"/>
    <n v="10"/>
    <n v="0.15"/>
    <n v="773134.5"/>
    <x v="114"/>
    <s v="Corporate"/>
    <x v="0"/>
    <n v="31369"/>
    <n v="459444.5"/>
    <x v="0"/>
    <s v="No"/>
    <s v="Standard"/>
    <s v="Not Found"/>
    <s v="Standard"/>
    <x v="72"/>
    <n v="19473459"/>
  </r>
  <r>
    <s v="O03239"/>
    <s v="2025-01-07"/>
    <s v="C264"/>
    <s v="P030"/>
    <x v="13"/>
    <x v="1"/>
    <n v="2"/>
    <n v="0"/>
    <n v="78902"/>
    <x v="259"/>
    <s v="Corporate"/>
    <x v="3"/>
    <n v="28523"/>
    <n v="21856"/>
    <x v="6"/>
    <s v="No"/>
    <s v="Standard"/>
    <s v="Not Found"/>
    <s v="Standard"/>
    <x v="12"/>
    <n v="5886694"/>
  </r>
  <r>
    <s v="O03240"/>
    <s v="2025-04-29"/>
    <s v="C072"/>
    <s v="P089"/>
    <x v="16"/>
    <x v="4"/>
    <n v="8"/>
    <n v="0.15"/>
    <n v="982994.4"/>
    <x v="128"/>
    <s v="Corporate"/>
    <x v="0"/>
    <n v="55764"/>
    <n v="536882.4"/>
    <x v="1"/>
    <s v="No"/>
    <s v="Express"/>
    <s v="Not Found"/>
    <s v="Standard"/>
    <x v="27"/>
    <n v="19562258"/>
  </r>
  <r>
    <s v="O03241"/>
    <s v="2025-04-25"/>
    <s v="C056"/>
    <s v="P083"/>
    <x v="14"/>
    <x v="3"/>
    <n v="9"/>
    <n v="0.1"/>
    <n v="185238.9"/>
    <x v="67"/>
    <s v="SME"/>
    <x v="3"/>
    <n v="73889"/>
    <n v="-479762.1"/>
    <x v="1"/>
    <s v="No"/>
    <s v="Express"/>
    <s v="Not Found"/>
    <s v="Standard"/>
    <x v="58"/>
    <n v="16839910"/>
  </r>
  <r>
    <s v="O03242"/>
    <s v="2025-07-21"/>
    <s v="C105"/>
    <s v="P093"/>
    <x v="15"/>
    <x v="4"/>
    <n v="4"/>
    <n v="0.1"/>
    <n v="461620.8"/>
    <x v="140"/>
    <s v="Consumer"/>
    <x v="3"/>
    <n v="27558"/>
    <n v="351388.8"/>
    <x v="10"/>
    <s v="No"/>
    <s v="Standard"/>
    <s v="Not Found"/>
    <s v="Standard"/>
    <x v="40"/>
    <n v="15141830"/>
  </r>
  <r>
    <s v="O03243"/>
    <s v="2025-05-27"/>
    <s v="C080"/>
    <s v="P032"/>
    <x v="0"/>
    <x v="0"/>
    <n v="10"/>
    <n v="0.05"/>
    <n v="694127"/>
    <x v="245"/>
    <s v="SME"/>
    <x v="2"/>
    <n v="65463"/>
    <n v="39497"/>
    <x v="0"/>
    <s v="No"/>
    <s v="Standard"/>
    <s v="Not Found"/>
    <s v="Standard"/>
    <x v="15"/>
    <n v="11852878"/>
  </r>
  <r>
    <s v="O03244"/>
    <s v="2025-07-22"/>
    <s v="C161"/>
    <s v="P081"/>
    <x v="18"/>
    <x v="0"/>
    <n v="9"/>
    <n v="0.15"/>
    <n v="1130647.05"/>
    <x v="144"/>
    <s v="SME"/>
    <x v="0"/>
    <n v="67718"/>
    <n v="521185.05000000005"/>
    <x v="10"/>
    <s v="No"/>
    <s v="Express"/>
    <s v="Not Found"/>
    <s v="High Value"/>
    <x v="76"/>
    <n v="16246424"/>
  </r>
  <r>
    <s v="O03245"/>
    <s v="2025-12-29"/>
    <s v="C164"/>
    <s v="P036"/>
    <x v="18"/>
    <x v="3"/>
    <n v="7"/>
    <n v="0.1"/>
    <n v="359837.1"/>
    <x v="252"/>
    <s v="Consumer"/>
    <x v="0"/>
    <n v="69526"/>
    <n v="-126844.90000000002"/>
    <x v="4"/>
    <s v="No"/>
    <s v="Pickup"/>
    <s v="Not Found"/>
    <s v="Standard"/>
    <x v="70"/>
    <n v="16246424"/>
  </r>
  <r>
    <s v="O03246"/>
    <s v="2025-08-14"/>
    <s v="C213"/>
    <s v="P040"/>
    <x v="12"/>
    <x v="4"/>
    <n v="8"/>
    <n v="0.1"/>
    <n v="376394.4"/>
    <x v="2"/>
    <s v="Consumer"/>
    <x v="1"/>
    <n v="63366"/>
    <n v="-130533.59999999998"/>
    <x v="3"/>
    <s v="No"/>
    <s v="Express"/>
    <s v="Not Found"/>
    <s v="Standard"/>
    <x v="28"/>
    <n v="8698154"/>
  </r>
  <r>
    <s v="O03247"/>
    <s v="2025-05-31"/>
    <s v="C132"/>
    <s v="P090"/>
    <x v="4"/>
    <x v="1"/>
    <n v="10"/>
    <n v="0.15"/>
    <n v="673863"/>
    <x v="230"/>
    <s v="Consumer"/>
    <x v="1"/>
    <n v="24518"/>
    <n v="428683"/>
    <x v="0"/>
    <s v="Yes"/>
    <s v="Standard"/>
    <s v="Not Found"/>
    <s v="Standard"/>
    <x v="4"/>
    <n v="6291486"/>
  </r>
  <r>
    <s v="O03248"/>
    <s v="2025-03-26"/>
    <s v="C149"/>
    <s v="P080"/>
    <x v="1"/>
    <x v="1"/>
    <n v="8"/>
    <n v="0.05"/>
    <n v="363644.8"/>
    <x v="13"/>
    <s v="SME"/>
    <x v="2"/>
    <n v="32671"/>
    <n v="102276.79999999999"/>
    <x v="7"/>
    <s v="No"/>
    <s v="Pickup"/>
    <s v="Not Found"/>
    <s v="Standard"/>
    <x v="26"/>
    <n v="11347243"/>
  </r>
  <r>
    <s v="O03249"/>
    <s v="2025-02-28"/>
    <s v="C251"/>
    <s v="P034"/>
    <x v="18"/>
    <x v="0"/>
    <n v="4"/>
    <n v="0.15"/>
    <n v="252276.6"/>
    <x v="33"/>
    <s v="Consumer"/>
    <x v="0"/>
    <n v="18655"/>
    <n v="177656.6"/>
    <x v="5"/>
    <s v="Yes"/>
    <s v="Pickup"/>
    <s v="Not Found"/>
    <s v="Standard"/>
    <x v="3"/>
    <n v="16246424"/>
  </r>
  <r>
    <s v="O03250"/>
    <s v="2025-08-04"/>
    <s v="C128"/>
    <s v="P067"/>
    <x v="0"/>
    <x v="0"/>
    <n v="3"/>
    <n v="0.05"/>
    <n v="122535.75"/>
    <x v="48"/>
    <s v="Consumer"/>
    <x v="0"/>
    <n v="47434"/>
    <n v="-19766.25"/>
    <x v="3"/>
    <s v="No"/>
    <s v="Standard"/>
    <s v="Not Found"/>
    <s v="Standard"/>
    <x v="22"/>
    <n v="11852878"/>
  </r>
  <r>
    <s v="O03251"/>
    <s v="2025-03-16"/>
    <s v="C074"/>
    <s v="P043"/>
    <x v="5"/>
    <x v="3"/>
    <n v="7"/>
    <n v="0.2"/>
    <n v="519545.59999999998"/>
    <x v="179"/>
    <s v="Corporate"/>
    <x v="0"/>
    <n v="79600"/>
    <n v="-37654.400000000023"/>
    <x v="7"/>
    <s v="No"/>
    <s v="Pickup"/>
    <s v="Not Found"/>
    <s v="Standard"/>
    <x v="14"/>
    <n v="11319839"/>
  </r>
  <r>
    <s v="O03252"/>
    <s v="2025-06-08"/>
    <s v="C039"/>
    <s v="P052"/>
    <x v="16"/>
    <x v="2"/>
    <n v="3"/>
    <n v="0.1"/>
    <n v="180516.6"/>
    <x v="194"/>
    <s v="Corporate"/>
    <x v="2"/>
    <n v="15200"/>
    <n v="134916.6"/>
    <x v="9"/>
    <s v="No"/>
    <s v="Standard"/>
    <s v="Not Found"/>
    <s v="Standard"/>
    <x v="41"/>
    <n v="19562258"/>
  </r>
  <r>
    <s v="O03253"/>
    <s v="2025-06-24"/>
    <s v="C108"/>
    <s v="P046"/>
    <x v="6"/>
    <x v="0"/>
    <n v="3"/>
    <n v="0.05"/>
    <n v="220407.6"/>
    <x v="123"/>
    <s v="Corporate"/>
    <x v="3"/>
    <n v="24464"/>
    <n v="147015.6"/>
    <x v="9"/>
    <s v="No"/>
    <s v="Pickup"/>
    <s v="Not Found"/>
    <s v="Standard"/>
    <x v="93"/>
    <n v="17350666"/>
  </r>
  <r>
    <s v="O03254"/>
    <s v="2025-01-06"/>
    <s v="C084"/>
    <s v="P078"/>
    <x v="17"/>
    <x v="0"/>
    <n v="2"/>
    <n v="0.05"/>
    <n v="210347.1"/>
    <x v="222"/>
    <s v="Corporate"/>
    <x v="0"/>
    <n v="53072"/>
    <n v="104203.1"/>
    <x v="6"/>
    <s v="No"/>
    <s v="Pickup"/>
    <s v="Not Found"/>
    <s v="Standard"/>
    <x v="69"/>
    <n v="10652665"/>
  </r>
  <r>
    <s v="O03255"/>
    <s v="2025-09-22"/>
    <s v="C019"/>
    <s v="P018"/>
    <x v="11"/>
    <x v="2"/>
    <n v="4"/>
    <n v="0.15"/>
    <n v="448606.2"/>
    <x v="4"/>
    <s v="Consumer"/>
    <x v="0"/>
    <n v="74501"/>
    <n v="150602.20000000001"/>
    <x v="2"/>
    <s v="No"/>
    <s v="Express"/>
    <s v="Not Found"/>
    <s v="Standard"/>
    <x v="96"/>
    <n v="18500989"/>
  </r>
  <r>
    <s v="O03256"/>
    <s v="2025-06-18"/>
    <s v="C294"/>
    <s v="P070"/>
    <x v="7"/>
    <x v="0"/>
    <n v="7"/>
    <n v="0"/>
    <n v="715386"/>
    <x v="170"/>
    <s v="SME"/>
    <x v="1"/>
    <n v="66631"/>
    <n v="248969"/>
    <x v="9"/>
    <s v="No"/>
    <s v="Pickup"/>
    <s v="Not Found"/>
    <s v="Standard"/>
    <x v="20"/>
    <n v="14265630"/>
  </r>
  <r>
    <s v="O03257"/>
    <s v="2025-12-03"/>
    <s v="C193"/>
    <s v="P025"/>
    <x v="19"/>
    <x v="1"/>
    <n v="2"/>
    <n v="0.2"/>
    <n v="132361.60000000001"/>
    <x v="202"/>
    <s v="Corporate"/>
    <x v="2"/>
    <n v="41409"/>
    <n v="49543.600000000006"/>
    <x v="4"/>
    <s v="No"/>
    <s v="Express"/>
    <s v="Not Found"/>
    <s v="Standard"/>
    <x v="61"/>
    <n v="19336654"/>
  </r>
  <r>
    <s v="O03258"/>
    <s v="2025-03-15"/>
    <s v="C113"/>
    <s v="P010"/>
    <x v="3"/>
    <x v="3"/>
    <n v="4"/>
    <n v="0.05"/>
    <n v="237139"/>
    <x v="92"/>
    <s v="Consumer"/>
    <x v="1"/>
    <n v="13676"/>
    <n v="182435"/>
    <x v="7"/>
    <s v="No"/>
    <s v="Standard"/>
    <s v="Not Found"/>
    <s v="Standard"/>
    <x v="88"/>
    <n v="19619177"/>
  </r>
  <r>
    <s v="O03259"/>
    <s v="2025-01-29"/>
    <s v="C097"/>
    <s v="P060"/>
    <x v="7"/>
    <x v="4"/>
    <n v="10"/>
    <n v="0.1"/>
    <n v="1156995"/>
    <x v="111"/>
    <s v="Corporate"/>
    <x v="1"/>
    <n v="58522"/>
    <n v="571775"/>
    <x v="6"/>
    <s v="No"/>
    <s v="Pickup"/>
    <s v="Not Found"/>
    <s v="High Value"/>
    <x v="60"/>
    <n v="14265630"/>
  </r>
  <r>
    <s v="O03260"/>
    <s v="2025-02-06"/>
    <s v="C174"/>
    <s v="P091"/>
    <x v="5"/>
    <x v="1"/>
    <n v="2"/>
    <n v="0.1"/>
    <n v="211033.8"/>
    <x v="34"/>
    <s v="Consumer"/>
    <x v="3"/>
    <n v="13311"/>
    <n v="184411.8"/>
    <x v="5"/>
    <s v="No"/>
    <s v="Standard"/>
    <s v="Not Found"/>
    <s v="Standard"/>
    <x v="10"/>
    <n v="11319839"/>
  </r>
  <r>
    <s v="O03261"/>
    <s v="2025-02-16"/>
    <s v="C105"/>
    <s v="P070"/>
    <x v="19"/>
    <x v="2"/>
    <n v="3"/>
    <n v="0.2"/>
    <n v="52615.199999999997"/>
    <x v="140"/>
    <s v="Consumer"/>
    <x v="1"/>
    <n v="66631"/>
    <n v="-147277.79999999999"/>
    <x v="5"/>
    <s v="No"/>
    <s v="Pickup"/>
    <s v="Not Found"/>
    <s v="Standard"/>
    <x v="20"/>
    <n v="19336654"/>
  </r>
  <r>
    <s v="O03262"/>
    <s v="2025-10-01"/>
    <s v="C060"/>
    <s v="P083"/>
    <x v="7"/>
    <x v="1"/>
    <n v="7"/>
    <n v="0.15"/>
    <n v="861643.3"/>
    <x v="210"/>
    <s v="Consumer"/>
    <x v="3"/>
    <n v="73889"/>
    <n v="344420.30000000005"/>
    <x v="11"/>
    <s v="No"/>
    <s v="Standard"/>
    <s v="Not Found"/>
    <s v="Standard"/>
    <x v="58"/>
    <n v="14265630"/>
  </r>
  <r>
    <s v="O03263"/>
    <s v="2025-08-12"/>
    <s v="C226"/>
    <s v="P036"/>
    <x v="13"/>
    <x v="0"/>
    <n v="2"/>
    <n v="0.05"/>
    <n v="149467.29999999999"/>
    <x v="141"/>
    <s v="Corporate"/>
    <x v="0"/>
    <n v="69526"/>
    <n v="10415.299999999988"/>
    <x v="3"/>
    <s v="No"/>
    <s v="Express"/>
    <s v="Not Found"/>
    <s v="Standard"/>
    <x v="70"/>
    <n v="5886694"/>
  </r>
  <r>
    <s v="O03264"/>
    <s v="2025-03-29"/>
    <s v="C153"/>
    <s v="P052"/>
    <x v="11"/>
    <x v="2"/>
    <n v="10"/>
    <n v="0.2"/>
    <n v="321016"/>
    <x v="188"/>
    <s v="SME"/>
    <x v="2"/>
    <n v="15200"/>
    <n v="169016"/>
    <x v="7"/>
    <s v="No"/>
    <s v="Standard"/>
    <s v="Not Found"/>
    <s v="Standard"/>
    <x v="41"/>
    <n v="18500989"/>
  </r>
  <r>
    <s v="O03265"/>
    <s v="2025-05-03"/>
    <s v="C055"/>
    <s v="P043"/>
    <x v="14"/>
    <x v="1"/>
    <n v="4"/>
    <n v="0"/>
    <n v="349492"/>
    <x v="161"/>
    <s v="Corporate"/>
    <x v="0"/>
    <n v="79600"/>
    <n v="31092"/>
    <x v="0"/>
    <s v="No"/>
    <s v="Express"/>
    <s v="Not Found"/>
    <s v="Standard"/>
    <x v="14"/>
    <n v="16839910"/>
  </r>
  <r>
    <s v="O03266"/>
    <s v="2025-08-19"/>
    <s v="C235"/>
    <s v="P004"/>
    <x v="16"/>
    <x v="4"/>
    <n v="4"/>
    <n v="0"/>
    <n v="566332"/>
    <x v="190"/>
    <s v="Consumer"/>
    <x v="3"/>
    <n v="63926"/>
    <n v="310628"/>
    <x v="3"/>
    <s v="No"/>
    <s v="Standard"/>
    <s v="Not Found"/>
    <s v="Standard"/>
    <x v="5"/>
    <n v="19562258"/>
  </r>
  <r>
    <s v="O03267"/>
    <s v="2025-05-26"/>
    <s v="C206"/>
    <s v="P021"/>
    <x v="11"/>
    <x v="3"/>
    <n v="8"/>
    <n v="0"/>
    <n v="688784"/>
    <x v="280"/>
    <s v="Consumer"/>
    <x v="1"/>
    <n v="39197"/>
    <n v="375208"/>
    <x v="0"/>
    <s v="No"/>
    <s v="Pickup"/>
    <s v="Not Found"/>
    <s v="Standard"/>
    <x v="17"/>
    <n v="18500989"/>
  </r>
  <r>
    <s v="O03268"/>
    <s v="2025-12-01"/>
    <s v="C146"/>
    <s v="P096"/>
    <x v="16"/>
    <x v="2"/>
    <n v="2"/>
    <n v="0.2"/>
    <n v="67312"/>
    <x v="47"/>
    <s v="Consumer"/>
    <x v="1"/>
    <n v="12227"/>
    <n v="42858"/>
    <x v="4"/>
    <s v="No"/>
    <s v="Pickup"/>
    <s v="Not Found"/>
    <s v="Standard"/>
    <x v="46"/>
    <n v="19562258"/>
  </r>
  <r>
    <s v="O03269"/>
    <s v="2025-08-22"/>
    <s v="C258"/>
    <s v="P029"/>
    <x v="18"/>
    <x v="0"/>
    <n v="5"/>
    <n v="0.2"/>
    <n v="536096"/>
    <x v="241"/>
    <s v="Corporate"/>
    <x v="1"/>
    <n v="36044"/>
    <n v="355876"/>
    <x v="3"/>
    <s v="No"/>
    <s v="Pickup"/>
    <s v="Not Found"/>
    <s v="Standard"/>
    <x v="68"/>
    <n v="16246424"/>
  </r>
  <r>
    <s v="O03270"/>
    <s v="2025-01-06"/>
    <s v="C019"/>
    <s v="P012"/>
    <x v="0"/>
    <x v="2"/>
    <n v="7"/>
    <n v="0"/>
    <n v="954744"/>
    <x v="4"/>
    <s v="Consumer"/>
    <x v="2"/>
    <n v="48408"/>
    <n v="615888"/>
    <x v="6"/>
    <s v="No"/>
    <s v="Standard"/>
    <s v="Not Found"/>
    <s v="Standard"/>
    <x v="78"/>
    <n v="11852878"/>
  </r>
  <r>
    <s v="O03271"/>
    <s v="2025-11-21"/>
    <s v="C221"/>
    <s v="P005"/>
    <x v="4"/>
    <x v="0"/>
    <n v="6"/>
    <n v="0.2"/>
    <n v="414739.20000000001"/>
    <x v="101"/>
    <s v="Consumer"/>
    <x v="0"/>
    <n v="3310"/>
    <n v="394879.2"/>
    <x v="8"/>
    <s v="No"/>
    <s v="Express"/>
    <s v="Not Found"/>
    <s v="Standard"/>
    <x v="77"/>
    <n v="6291486"/>
  </r>
  <r>
    <s v="O03272"/>
    <s v="2025-03-09"/>
    <s v="C129"/>
    <s v="P010"/>
    <x v="9"/>
    <x v="0"/>
    <n v="3"/>
    <n v="0.2"/>
    <n v="154569.60000000001"/>
    <x v="97"/>
    <s v="Corporate"/>
    <x v="1"/>
    <n v="13676"/>
    <n v="113541.6"/>
    <x v="7"/>
    <s v="No"/>
    <s v="Express"/>
    <s v="Not Found"/>
    <s v="Standard"/>
    <x v="88"/>
    <n v="7254801"/>
  </r>
  <r>
    <s v="O03273"/>
    <s v="2025-04-26"/>
    <s v="C066"/>
    <s v="P092"/>
    <x v="9"/>
    <x v="1"/>
    <n v="8"/>
    <n v="0.1"/>
    <n v="549813.6"/>
    <x v="122"/>
    <s v="Consumer"/>
    <x v="2"/>
    <n v="4229"/>
    <n v="515981.6"/>
    <x v="1"/>
    <s v="No"/>
    <s v="Pickup"/>
    <s v="Not Found"/>
    <s v="Standard"/>
    <x v="23"/>
    <n v="7254801"/>
  </r>
  <r>
    <s v="O03274"/>
    <s v="2025-05-20"/>
    <s v="C026"/>
    <s v="P092"/>
    <x v="19"/>
    <x v="3"/>
    <n v="2"/>
    <n v="0"/>
    <n v="22184"/>
    <x v="86"/>
    <s v="SME"/>
    <x v="2"/>
    <n v="4229"/>
    <n v="13726"/>
    <x v="0"/>
    <s v="No"/>
    <s v="Pickup"/>
    <s v="Not Found"/>
    <s v="Standard"/>
    <x v="23"/>
    <n v="19336654"/>
  </r>
  <r>
    <s v="O03275"/>
    <s v="2025-09-25"/>
    <s v="C189"/>
    <s v="P005"/>
    <x v="11"/>
    <x v="3"/>
    <n v="8"/>
    <n v="0.15"/>
    <n v="305802.8"/>
    <x v="221"/>
    <s v="SME"/>
    <x v="0"/>
    <n v="3310"/>
    <n v="279322.8"/>
    <x v="2"/>
    <s v="No"/>
    <s v="Pickup"/>
    <s v="Not Found"/>
    <s v="Standard"/>
    <x v="77"/>
    <n v="18500989"/>
  </r>
  <r>
    <s v="O03276"/>
    <s v="2025-12-17"/>
    <s v="C029"/>
    <s v="P086"/>
    <x v="17"/>
    <x v="4"/>
    <n v="4"/>
    <n v="0.2"/>
    <n v="427904"/>
    <x v="96"/>
    <s v="Consumer"/>
    <x v="1"/>
    <n v="41456"/>
    <n v="262080"/>
    <x v="4"/>
    <s v="Yes"/>
    <s v="Express"/>
    <s v="Not Found"/>
    <s v="Standard"/>
    <x v="44"/>
    <n v="10652665"/>
  </r>
  <r>
    <s v="O03277"/>
    <s v="2025-08-09"/>
    <s v="C158"/>
    <s v="P041"/>
    <x v="2"/>
    <x v="3"/>
    <n v="4"/>
    <n v="0.1"/>
    <n v="295502.40000000002"/>
    <x v="147"/>
    <s v="SME"/>
    <x v="0"/>
    <n v="21756"/>
    <n v="208478.40000000002"/>
    <x v="3"/>
    <s v="No"/>
    <s v="Standard"/>
    <s v="Not Found"/>
    <s v="Standard"/>
    <x v="45"/>
    <n v="7094914"/>
  </r>
  <r>
    <s v="O03278"/>
    <s v="2025-01-17"/>
    <s v="C188"/>
    <s v="P067"/>
    <x v="16"/>
    <x v="4"/>
    <n v="9"/>
    <n v="0.2"/>
    <n v="690451.2"/>
    <x v="52"/>
    <s v="Consumer"/>
    <x v="0"/>
    <n v="47434"/>
    <n v="263545.19999999995"/>
    <x v="6"/>
    <s v="No"/>
    <s v="Express"/>
    <s v="Not Found"/>
    <s v="Standard"/>
    <x v="22"/>
    <n v="19562258"/>
  </r>
  <r>
    <s v="O03279"/>
    <s v="2025-05-06"/>
    <s v="C068"/>
    <s v="P044"/>
    <x v="13"/>
    <x v="0"/>
    <n v="1"/>
    <n v="0"/>
    <n v="138793"/>
    <x v="74"/>
    <s v="Consumer"/>
    <x v="3"/>
    <n v="44099"/>
    <n v="94694"/>
    <x v="0"/>
    <s v="No"/>
    <s v="Pickup"/>
    <s v="Not Found"/>
    <s v="Standard"/>
    <x v="38"/>
    <n v="5886694"/>
  </r>
  <r>
    <s v="O03280"/>
    <s v="2025-09-17"/>
    <s v="C153"/>
    <s v="P058"/>
    <x v="17"/>
    <x v="3"/>
    <n v="9"/>
    <n v="0.05"/>
    <n v="1143562.5"/>
    <x v="188"/>
    <s v="SME"/>
    <x v="3"/>
    <n v="66106"/>
    <n v="548608.5"/>
    <x v="2"/>
    <s v="No"/>
    <s v="Standard"/>
    <s v="Not Found"/>
    <s v="High Value"/>
    <x v="42"/>
    <n v="10652665"/>
  </r>
  <r>
    <s v="O03281"/>
    <s v="2025-05-11"/>
    <s v="C185"/>
    <s v="P068"/>
    <x v="6"/>
    <x v="3"/>
    <n v="9"/>
    <n v="0.2"/>
    <n v="1037930.4"/>
    <x v="233"/>
    <s v="Consumer"/>
    <x v="0"/>
    <n v="34907"/>
    <n v="723767.4"/>
    <x v="0"/>
    <s v="No"/>
    <s v="Express"/>
    <s v="Not Found"/>
    <s v="High Value"/>
    <x v="19"/>
    <n v="17350666"/>
  </r>
  <r>
    <s v="O03282"/>
    <s v="2025-06-15"/>
    <s v="C056"/>
    <s v="P049"/>
    <x v="9"/>
    <x v="1"/>
    <n v="2"/>
    <n v="0.05"/>
    <n v="157240.20000000001"/>
    <x v="67"/>
    <s v="SME"/>
    <x v="2"/>
    <n v="75749"/>
    <n v="5742.2000000000116"/>
    <x v="9"/>
    <s v="Yes"/>
    <s v="Pickup"/>
    <s v="Not Found"/>
    <s v="Standard"/>
    <x v="74"/>
    <n v="7254801"/>
  </r>
  <r>
    <s v="O03283"/>
    <s v="2025-08-18"/>
    <s v="C210"/>
    <s v="P083"/>
    <x v="7"/>
    <x v="4"/>
    <n v="4"/>
    <n v="0.1"/>
    <n v="84139.199999999997"/>
    <x v="256"/>
    <s v="Corporate"/>
    <x v="3"/>
    <n v="73889"/>
    <n v="-211416.8"/>
    <x v="3"/>
    <s v="No"/>
    <s v="Standard"/>
    <s v="Not Found"/>
    <s v="Standard"/>
    <x v="58"/>
    <n v="14265630"/>
  </r>
  <r>
    <s v="O03284"/>
    <s v="2025-08-24"/>
    <s v="C278"/>
    <s v="P041"/>
    <x v="8"/>
    <x v="1"/>
    <n v="6"/>
    <n v="0.1"/>
    <n v="712243.8"/>
    <x v="64"/>
    <s v="Consumer"/>
    <x v="0"/>
    <n v="21756"/>
    <n v="581707.80000000005"/>
    <x v="3"/>
    <s v="No"/>
    <s v="Pickup"/>
    <s v="Not Found"/>
    <s v="Standard"/>
    <x v="45"/>
    <n v="19473459"/>
  </r>
  <r>
    <s v="O03285"/>
    <s v="2025-02-14"/>
    <s v="C260"/>
    <s v="P045"/>
    <x v="12"/>
    <x v="2"/>
    <n v="3"/>
    <n v="0.05"/>
    <n v="376131.6"/>
    <x v="14"/>
    <s v="SME"/>
    <x v="2"/>
    <n v="61495"/>
    <n v="191646.59999999998"/>
    <x v="5"/>
    <s v="No"/>
    <s v="Express"/>
    <s v="Not Found"/>
    <s v="Standard"/>
    <x v="86"/>
    <n v="8698154"/>
  </r>
  <r>
    <s v="O03286"/>
    <s v="2025-07-16"/>
    <s v="C054"/>
    <s v="P018"/>
    <x v="2"/>
    <x v="2"/>
    <n v="9"/>
    <n v="0"/>
    <n v="154530"/>
    <x v="288"/>
    <s v="Consumer"/>
    <x v="0"/>
    <n v="74501"/>
    <n v="-515979"/>
    <x v="10"/>
    <s v="No"/>
    <s v="Pickup"/>
    <s v="Not Found"/>
    <s v="Standard"/>
    <x v="96"/>
    <n v="7094914"/>
  </r>
  <r>
    <s v="O03287"/>
    <s v="2025-12-27"/>
    <s v="C044"/>
    <s v="P068"/>
    <x v="12"/>
    <x v="1"/>
    <n v="8"/>
    <n v="0"/>
    <n v="1015208"/>
    <x v="10"/>
    <s v="Consumer"/>
    <x v="0"/>
    <n v="34907"/>
    <n v="735952"/>
    <x v="4"/>
    <s v="No"/>
    <s v="Pickup"/>
    <s v="Not Found"/>
    <s v="High Value"/>
    <x v="19"/>
    <n v="8698154"/>
  </r>
  <r>
    <s v="O03288"/>
    <s v="2025-03-29"/>
    <s v="C141"/>
    <s v="P079"/>
    <x v="5"/>
    <x v="0"/>
    <n v="8"/>
    <n v="0.2"/>
    <n v="160902.39999999999"/>
    <x v="8"/>
    <s v="Consumer"/>
    <x v="1"/>
    <n v="58560"/>
    <n v="-307577.59999999998"/>
    <x v="7"/>
    <s v="Yes"/>
    <s v="Express"/>
    <s v="Not Found"/>
    <s v="Standard"/>
    <x v="48"/>
    <n v="11319839"/>
  </r>
  <r>
    <s v="O03289"/>
    <s v="2025-01-21"/>
    <s v="C269"/>
    <s v="P065"/>
    <x v="19"/>
    <x v="3"/>
    <n v="7"/>
    <n v="0.05"/>
    <n v="146053.95000000001"/>
    <x v="289"/>
    <s v="Corporate"/>
    <x v="3"/>
    <n v="61777"/>
    <n v="-286385.05"/>
    <x v="6"/>
    <s v="No"/>
    <s v="Standard"/>
    <s v="Not Found"/>
    <s v="Standard"/>
    <x v="65"/>
    <n v="19336654"/>
  </r>
  <r>
    <s v="O03290"/>
    <s v="2025-09-23"/>
    <s v="C185"/>
    <s v="P003"/>
    <x v="0"/>
    <x v="4"/>
    <n v="6"/>
    <n v="0.05"/>
    <n v="377471.1"/>
    <x v="233"/>
    <s v="Consumer"/>
    <x v="0"/>
    <n v="44361"/>
    <n v="111305.09999999998"/>
    <x v="2"/>
    <s v="No"/>
    <s v="Standard"/>
    <s v="Not Found"/>
    <s v="Standard"/>
    <x v="92"/>
    <n v="11852878"/>
  </r>
  <r>
    <s v="O03291"/>
    <s v="2025-04-17"/>
    <s v="C015"/>
    <s v="P061"/>
    <x v="12"/>
    <x v="1"/>
    <n v="10"/>
    <n v="0.05"/>
    <n v="560994"/>
    <x v="54"/>
    <s v="Consumer"/>
    <x v="3"/>
    <n v="26900"/>
    <n v="291994"/>
    <x v="1"/>
    <s v="No"/>
    <s v="Standard"/>
    <s v="Not Found"/>
    <s v="Standard"/>
    <x v="59"/>
    <n v="8698154"/>
  </r>
  <r>
    <s v="O03292"/>
    <s v="2025-08-25"/>
    <s v="C268"/>
    <s v="P072"/>
    <x v="15"/>
    <x v="1"/>
    <n v="7"/>
    <n v="0.15"/>
    <n v="192434.9"/>
    <x v="38"/>
    <s v="Consumer"/>
    <x v="1"/>
    <n v="37361"/>
    <n v="-69092.100000000006"/>
    <x v="3"/>
    <s v="No"/>
    <s v="Pickup"/>
    <s v="Not Found"/>
    <s v="Standard"/>
    <x v="89"/>
    <n v="15141830"/>
  </r>
  <r>
    <s v="O03293"/>
    <s v="2025-05-27"/>
    <s v="C248"/>
    <s v="P013"/>
    <x v="2"/>
    <x v="1"/>
    <n v="10"/>
    <n v="0.15"/>
    <n v="987870"/>
    <x v="164"/>
    <s v="Consumer"/>
    <x v="0"/>
    <n v="27039"/>
    <n v="717480"/>
    <x v="0"/>
    <s v="Yes"/>
    <s v="Express"/>
    <s v="Not Found"/>
    <s v="Standard"/>
    <x v="54"/>
    <n v="7094914"/>
  </r>
  <r>
    <s v="O03294"/>
    <s v="2025-11-03"/>
    <s v="C294"/>
    <s v="P016"/>
    <x v="16"/>
    <x v="1"/>
    <n v="4"/>
    <n v="0.05"/>
    <n v="189832.8"/>
    <x v="170"/>
    <s v="SME"/>
    <x v="0"/>
    <n v="29153"/>
    <n v="73220.799999999988"/>
    <x v="8"/>
    <s v="No"/>
    <s v="Standard"/>
    <s v="Not Found"/>
    <s v="Standard"/>
    <x v="79"/>
    <n v="19562258"/>
  </r>
  <r>
    <s v="O03295"/>
    <s v="2025-01-24"/>
    <s v="C027"/>
    <s v="P049"/>
    <x v="8"/>
    <x v="0"/>
    <n v="1"/>
    <n v="0.2"/>
    <n v="51722.400000000001"/>
    <x v="296"/>
    <s v="Consumer"/>
    <x v="2"/>
    <n v="75749"/>
    <n v="-24026.6"/>
    <x v="6"/>
    <s v="No"/>
    <s v="Standard"/>
    <s v="Not Found"/>
    <s v="Standard"/>
    <x v="74"/>
    <n v="19473459"/>
  </r>
  <r>
    <s v="O03296"/>
    <s v="2025-11-19"/>
    <s v="C285"/>
    <s v="P090"/>
    <x v="13"/>
    <x v="2"/>
    <n v="1"/>
    <n v="0"/>
    <n v="15922"/>
    <x v="77"/>
    <s v="Corporate"/>
    <x v="1"/>
    <n v="24518"/>
    <n v="-8596"/>
    <x v="8"/>
    <s v="No"/>
    <s v="Standard"/>
    <s v="Not Found"/>
    <s v="Standard"/>
    <x v="4"/>
    <n v="5886694"/>
  </r>
  <r>
    <s v="O03297"/>
    <s v="2025-09-12"/>
    <s v="C225"/>
    <s v="P035"/>
    <x v="0"/>
    <x v="2"/>
    <n v="9"/>
    <n v="0.15"/>
    <n v="648375.75"/>
    <x v="79"/>
    <s v="SME"/>
    <x v="0"/>
    <n v="31758"/>
    <n v="362553.75"/>
    <x v="2"/>
    <s v="No"/>
    <s v="Standard"/>
    <s v="Not Found"/>
    <s v="Standard"/>
    <x v="47"/>
    <n v="11852878"/>
  </r>
  <r>
    <s v="O03298"/>
    <s v="2025-11-22"/>
    <s v="C248"/>
    <s v="P036"/>
    <x v="17"/>
    <x v="3"/>
    <n v="2"/>
    <n v="0.1"/>
    <n v="227773.8"/>
    <x v="164"/>
    <s v="Consumer"/>
    <x v="0"/>
    <n v="69526"/>
    <n v="88721.799999999988"/>
    <x v="8"/>
    <s v="Yes"/>
    <s v="Express"/>
    <s v="Not Found"/>
    <s v="Standard"/>
    <x v="70"/>
    <n v="10652665"/>
  </r>
  <r>
    <s v="O03299"/>
    <s v="2025-12-13"/>
    <s v="C032"/>
    <s v="P085"/>
    <x v="10"/>
    <x v="3"/>
    <n v="3"/>
    <n v="0.2"/>
    <n v="119234.4"/>
    <x v="203"/>
    <s v="SME"/>
    <x v="3"/>
    <n v="7566"/>
    <n v="96536.4"/>
    <x v="4"/>
    <s v="No"/>
    <s v="Pickup"/>
    <s v="Not Found"/>
    <s v="Standard"/>
    <x v="71"/>
    <n v="8592536"/>
  </r>
  <r>
    <s v="O03300"/>
    <s v="2025-12-19"/>
    <s v="C269"/>
    <s v="P042"/>
    <x v="7"/>
    <x v="2"/>
    <n v="1"/>
    <n v="0.2"/>
    <n v="88575.2"/>
    <x v="289"/>
    <s v="Corporate"/>
    <x v="3"/>
    <n v="12456"/>
    <n v="76119.199999999997"/>
    <x v="4"/>
    <s v="No"/>
    <s v="Pickup"/>
    <s v="Not Found"/>
    <s v="Standard"/>
    <x v="62"/>
    <n v="14265630"/>
  </r>
  <r>
    <s v="O03301"/>
    <s v="2025-02-18"/>
    <s v="C011"/>
    <s v="P100"/>
    <x v="19"/>
    <x v="1"/>
    <n v="9"/>
    <n v="0.05"/>
    <n v="444052.8"/>
    <x v="85"/>
    <s v="SME"/>
    <x v="3"/>
    <n v="62137"/>
    <n v="-115180.20000000001"/>
    <x v="5"/>
    <s v="No"/>
    <s v="Express"/>
    <s v="Not Found"/>
    <s v="Standard"/>
    <x v="9"/>
    <n v="19336654"/>
  </r>
  <r>
    <s v="O03302"/>
    <s v="2025-10-12"/>
    <s v="C256"/>
    <s v="P009"/>
    <x v="14"/>
    <x v="3"/>
    <n v="4"/>
    <n v="0.05"/>
    <n v="227255.2"/>
    <x v="217"/>
    <s v="Corporate"/>
    <x v="1"/>
    <n v="8587"/>
    <n v="192907.2"/>
    <x v="11"/>
    <s v="No"/>
    <s v="Pickup"/>
    <s v="Not Found"/>
    <s v="Standard"/>
    <x v="33"/>
    <n v="16839910"/>
  </r>
  <r>
    <s v="O03303"/>
    <s v="2025-01-16"/>
    <s v="C256"/>
    <s v="P046"/>
    <x v="13"/>
    <x v="1"/>
    <n v="10"/>
    <n v="0.2"/>
    <n v="550984"/>
    <x v="217"/>
    <s v="Corporate"/>
    <x v="3"/>
    <n v="24464"/>
    <n v="306344"/>
    <x v="6"/>
    <s v="No"/>
    <s v="Pickup"/>
    <s v="Not Found"/>
    <s v="Standard"/>
    <x v="93"/>
    <n v="5886694"/>
  </r>
  <r>
    <s v="O03304"/>
    <s v="2025-08-01"/>
    <s v="C104"/>
    <s v="P059"/>
    <x v="14"/>
    <x v="2"/>
    <n v="3"/>
    <n v="0.15"/>
    <n v="205137.3"/>
    <x v="268"/>
    <s v="Consumer"/>
    <x v="2"/>
    <n v="78122"/>
    <n v="-29228.700000000012"/>
    <x v="3"/>
    <s v="No"/>
    <s v="Pickup"/>
    <s v="Not Found"/>
    <s v="Standard"/>
    <x v="21"/>
    <n v="16839910"/>
  </r>
  <r>
    <s v="O03305"/>
    <s v="2025-11-10"/>
    <s v="C093"/>
    <s v="P035"/>
    <x v="5"/>
    <x v="3"/>
    <n v="6"/>
    <n v="0.05"/>
    <n v="650592.30000000005"/>
    <x v="247"/>
    <s v="SME"/>
    <x v="0"/>
    <n v="31758"/>
    <n v="460044.30000000005"/>
    <x v="8"/>
    <s v="No"/>
    <s v="Standard"/>
    <s v="Not Found"/>
    <s v="Standard"/>
    <x v="47"/>
    <n v="11319839"/>
  </r>
  <r>
    <s v="O03306"/>
    <s v="2025-05-28"/>
    <s v="C234"/>
    <s v="P073"/>
    <x v="10"/>
    <x v="4"/>
    <n v="4"/>
    <n v="0.15"/>
    <n v="221292.4"/>
    <x v="82"/>
    <s v="Corporate"/>
    <x v="0"/>
    <n v="48520"/>
    <n v="27212.399999999994"/>
    <x v="0"/>
    <s v="No"/>
    <s v="Pickup"/>
    <s v="Not Found"/>
    <s v="Standard"/>
    <x v="99"/>
    <n v="8592536"/>
  </r>
  <r>
    <s v="O03307"/>
    <s v="2025-06-30"/>
    <s v="C243"/>
    <s v="P049"/>
    <x v="14"/>
    <x v="2"/>
    <n v="3"/>
    <n v="0.1"/>
    <n v="62845.2"/>
    <x v="95"/>
    <s v="Corporate"/>
    <x v="2"/>
    <n v="75749"/>
    <n v="-164401.79999999999"/>
    <x v="9"/>
    <s v="No"/>
    <s v="Pickup"/>
    <s v="Not Found"/>
    <s v="Standard"/>
    <x v="74"/>
    <n v="16839910"/>
  </r>
  <r>
    <s v="O03308"/>
    <s v="2025-01-21"/>
    <s v="C256"/>
    <s v="P075"/>
    <x v="3"/>
    <x v="3"/>
    <n v="6"/>
    <n v="0.2"/>
    <n v="235795.20000000001"/>
    <x v="217"/>
    <s v="Corporate"/>
    <x v="0"/>
    <n v="48118"/>
    <n v="-52912.799999999988"/>
    <x v="6"/>
    <s v="No"/>
    <s v="Standard"/>
    <s v="Not Found"/>
    <s v="Standard"/>
    <x v="51"/>
    <n v="19619177"/>
  </r>
  <r>
    <s v="O03309"/>
    <s v="2025-08-18"/>
    <s v="C183"/>
    <s v="P071"/>
    <x v="10"/>
    <x v="2"/>
    <n v="6"/>
    <n v="0.15"/>
    <n v="47741.1"/>
    <x v="60"/>
    <s v="Consumer"/>
    <x v="1"/>
    <n v="44535"/>
    <n v="-219468.9"/>
    <x v="3"/>
    <s v="No"/>
    <s v="Pickup"/>
    <s v="Not Found"/>
    <s v="Standard"/>
    <x v="32"/>
    <n v="8592536"/>
  </r>
  <r>
    <s v="O03310"/>
    <s v="2025-01-23"/>
    <s v="C097"/>
    <s v="P097"/>
    <x v="8"/>
    <x v="1"/>
    <n v="9"/>
    <n v="0"/>
    <n v="479412"/>
    <x v="111"/>
    <s v="Corporate"/>
    <x v="1"/>
    <n v="67500"/>
    <n v="-128088"/>
    <x v="6"/>
    <s v="No"/>
    <s v="Standard"/>
    <s v="Not Found"/>
    <s v="Standard"/>
    <x v="84"/>
    <n v="19473459"/>
  </r>
  <r>
    <s v="O03311"/>
    <s v="2025-04-19"/>
    <s v="C191"/>
    <s v="P052"/>
    <x v="12"/>
    <x v="3"/>
    <n v="8"/>
    <n v="0.2"/>
    <n v="94438.399999999994"/>
    <x v="21"/>
    <s v="SME"/>
    <x v="2"/>
    <n v="15200"/>
    <n v="-27161.600000000006"/>
    <x v="1"/>
    <s v="No"/>
    <s v="Pickup"/>
    <s v="Not Found"/>
    <s v="Standard"/>
    <x v="41"/>
    <n v="8698154"/>
  </r>
  <r>
    <s v="O03312"/>
    <s v="2025-11-02"/>
    <s v="C072"/>
    <s v="P024"/>
    <x v="17"/>
    <x v="2"/>
    <n v="2"/>
    <n v="0.15"/>
    <n v="251644.2"/>
    <x v="128"/>
    <s v="Corporate"/>
    <x v="3"/>
    <n v="20831"/>
    <n v="209982.2"/>
    <x v="8"/>
    <s v="No"/>
    <s v="Pickup"/>
    <s v="Not Found"/>
    <s v="Standard"/>
    <x v="16"/>
    <n v="10652665"/>
  </r>
  <r>
    <s v="O03313"/>
    <s v="2025-10-07"/>
    <s v="C006"/>
    <s v="P083"/>
    <x v="6"/>
    <x v="3"/>
    <n v="1"/>
    <n v="0.1"/>
    <n v="67259.7"/>
    <x v="269"/>
    <s v="Corporate"/>
    <x v="3"/>
    <n v="73889"/>
    <n v="-6629.3000000000029"/>
    <x v="11"/>
    <s v="No"/>
    <s v="Pickup"/>
    <s v="Not Found"/>
    <s v="Standard"/>
    <x v="58"/>
    <n v="17350666"/>
  </r>
  <r>
    <s v="O03314"/>
    <s v="2025-03-18"/>
    <s v="C056"/>
    <s v="P012"/>
    <x v="18"/>
    <x v="2"/>
    <n v="1"/>
    <n v="0.1"/>
    <n v="52237.8"/>
    <x v="67"/>
    <s v="SME"/>
    <x v="2"/>
    <n v="48408"/>
    <n v="3829.8000000000029"/>
    <x v="7"/>
    <s v="No"/>
    <s v="Express"/>
    <s v="Not Found"/>
    <s v="Standard"/>
    <x v="78"/>
    <n v="16246424"/>
  </r>
  <r>
    <s v="O03315"/>
    <s v="2025-08-02"/>
    <s v="C004"/>
    <s v="P023"/>
    <x v="13"/>
    <x v="3"/>
    <n v="10"/>
    <n v="0"/>
    <n v="1273790"/>
    <x v="80"/>
    <s v="Corporate"/>
    <x v="0"/>
    <n v="10664"/>
    <n v="1167150"/>
    <x v="3"/>
    <s v="No"/>
    <s v="Pickup"/>
    <s v="Not Found"/>
    <s v="High Value"/>
    <x v="18"/>
    <n v="5886694"/>
  </r>
  <r>
    <s v="O03316"/>
    <s v="2025-05-27"/>
    <s v="C040"/>
    <s v="P069"/>
    <x v="6"/>
    <x v="0"/>
    <n v="5"/>
    <n v="0.2"/>
    <n v="55152"/>
    <x v="212"/>
    <s v="Corporate"/>
    <x v="3"/>
    <n v="5129"/>
    <n v="29507"/>
    <x v="0"/>
    <s v="No"/>
    <s v="Pickup"/>
    <s v="Not Found"/>
    <s v="Standard"/>
    <x v="73"/>
    <n v="17350666"/>
  </r>
  <r>
    <s v="O03317"/>
    <s v="2025-11-11"/>
    <s v="C227"/>
    <s v="P038"/>
    <x v="16"/>
    <x v="2"/>
    <n v="5"/>
    <n v="0"/>
    <n v="325750"/>
    <x v="9"/>
    <s v="Consumer"/>
    <x v="2"/>
    <n v="54711"/>
    <n v="52195"/>
    <x v="8"/>
    <s v="No"/>
    <s v="Express"/>
    <s v="Not Found"/>
    <s v="Standard"/>
    <x v="94"/>
    <n v="19562258"/>
  </r>
  <r>
    <s v="O03318"/>
    <s v="2025-03-30"/>
    <s v="C054"/>
    <s v="P034"/>
    <x v="7"/>
    <x v="0"/>
    <n v="7"/>
    <n v="0.2"/>
    <n v="805772.80000000005"/>
    <x v="288"/>
    <s v="Consumer"/>
    <x v="0"/>
    <n v="18655"/>
    <n v="675187.8"/>
    <x v="7"/>
    <s v="No"/>
    <s v="Express"/>
    <s v="Not Found"/>
    <s v="Standard"/>
    <x v="3"/>
    <n v="14265630"/>
  </r>
  <r>
    <s v="O03319"/>
    <s v="2025-09-17"/>
    <s v="C101"/>
    <s v="P007"/>
    <x v="5"/>
    <x v="3"/>
    <n v="6"/>
    <n v="0.2"/>
    <n v="126604.8"/>
    <x v="196"/>
    <s v="SME"/>
    <x v="2"/>
    <n v="6817"/>
    <n v="85702.8"/>
    <x v="2"/>
    <s v="No"/>
    <s v="Standard"/>
    <s v="Not Found"/>
    <s v="Standard"/>
    <x v="30"/>
    <n v="11319839"/>
  </r>
  <r>
    <s v="O03320"/>
    <s v="2025-12-24"/>
    <s v="C016"/>
    <s v="P029"/>
    <x v="11"/>
    <x v="0"/>
    <n v="5"/>
    <n v="0.2"/>
    <n v="578332"/>
    <x v="117"/>
    <s v="Consumer"/>
    <x v="1"/>
    <n v="36044"/>
    <n v="398112"/>
    <x v="4"/>
    <s v="No"/>
    <s v="Express"/>
    <s v="Not Found"/>
    <s v="Standard"/>
    <x v="68"/>
    <n v="18500989"/>
  </r>
  <r>
    <s v="O03321"/>
    <s v="2025-06-28"/>
    <s v="C215"/>
    <s v="P035"/>
    <x v="7"/>
    <x v="3"/>
    <n v="6"/>
    <n v="0.15"/>
    <n v="617814"/>
    <x v="19"/>
    <s v="Corporate"/>
    <x v="0"/>
    <n v="31758"/>
    <n v="427266"/>
    <x v="9"/>
    <s v="No"/>
    <s v="Express"/>
    <s v="Not Found"/>
    <s v="Standard"/>
    <x v="47"/>
    <n v="14265630"/>
  </r>
  <r>
    <s v="O03322"/>
    <s v="2025-06-19"/>
    <s v="C085"/>
    <s v="P100"/>
    <x v="18"/>
    <x v="4"/>
    <n v="3"/>
    <n v="0.15"/>
    <n v="257486.25"/>
    <x v="213"/>
    <s v="Consumer"/>
    <x v="3"/>
    <n v="62137"/>
    <n v="71075.25"/>
    <x v="9"/>
    <s v="No"/>
    <s v="Express"/>
    <s v="Not Found"/>
    <s v="Standard"/>
    <x v="9"/>
    <n v="16246424"/>
  </r>
  <r>
    <s v="O03323"/>
    <s v="2025-09-01"/>
    <s v="C186"/>
    <s v="P006"/>
    <x v="19"/>
    <x v="2"/>
    <n v="10"/>
    <n v="0.15"/>
    <n v="256649"/>
    <x v="225"/>
    <s v="Consumer"/>
    <x v="0"/>
    <n v="53604"/>
    <n v="-279391"/>
    <x v="2"/>
    <s v="No"/>
    <s v="Pickup"/>
    <s v="Not Found"/>
    <s v="Standard"/>
    <x v="24"/>
    <n v="19336654"/>
  </r>
  <r>
    <s v="O03324"/>
    <s v="2025-08-10"/>
    <s v="C036"/>
    <s v="P010"/>
    <x v="6"/>
    <x v="0"/>
    <n v="1"/>
    <n v="0.1"/>
    <n v="72507.600000000006"/>
    <x v="260"/>
    <s v="SME"/>
    <x v="1"/>
    <n v="13676"/>
    <n v="58831.600000000006"/>
    <x v="3"/>
    <s v="No"/>
    <s v="Express"/>
    <s v="Not Found"/>
    <s v="Standard"/>
    <x v="88"/>
    <n v="17350666"/>
  </r>
  <r>
    <s v="O03325"/>
    <s v="2025-08-11"/>
    <s v="C179"/>
    <s v="P071"/>
    <x v="5"/>
    <x v="3"/>
    <n v="5"/>
    <n v="0.1"/>
    <n v="546151.5"/>
    <x v="299"/>
    <s v="Corporate"/>
    <x v="1"/>
    <n v="44535"/>
    <n v="323476.5"/>
    <x v="3"/>
    <s v="No"/>
    <s v="Pickup"/>
    <s v="Not Found"/>
    <s v="Standard"/>
    <x v="32"/>
    <n v="11319839"/>
  </r>
  <r>
    <s v="O03326"/>
    <s v="2025-06-01"/>
    <s v="C064"/>
    <s v="P069"/>
    <x v="13"/>
    <x v="4"/>
    <n v="8"/>
    <n v="0"/>
    <n v="571960"/>
    <x v="132"/>
    <s v="Corporate"/>
    <x v="3"/>
    <n v="5129"/>
    <n v="530928"/>
    <x v="9"/>
    <s v="No"/>
    <s v="Standard"/>
    <s v="Not Found"/>
    <s v="Standard"/>
    <x v="73"/>
    <n v="5886694"/>
  </r>
  <r>
    <s v="O03327"/>
    <s v="2025-10-27"/>
    <s v="C011"/>
    <s v="P033"/>
    <x v="0"/>
    <x v="2"/>
    <n v="8"/>
    <n v="0.15"/>
    <n v="375802"/>
    <x v="85"/>
    <s v="SME"/>
    <x v="0"/>
    <n v="47272"/>
    <n v="-2374"/>
    <x v="11"/>
    <s v="No"/>
    <s v="Standard"/>
    <s v="Not Found"/>
    <s v="Standard"/>
    <x v="37"/>
    <n v="11852878"/>
  </r>
  <r>
    <s v="O03328"/>
    <s v="2025-07-05"/>
    <s v="C053"/>
    <s v="P070"/>
    <x v="13"/>
    <x v="2"/>
    <n v="4"/>
    <n v="0.15"/>
    <n v="39834.400000000001"/>
    <x v="15"/>
    <s v="Consumer"/>
    <x v="1"/>
    <n v="66631"/>
    <n v="-226689.6"/>
    <x v="10"/>
    <s v="No"/>
    <s v="Express"/>
    <s v="Not Found"/>
    <s v="Standard"/>
    <x v="20"/>
    <n v="5886694"/>
  </r>
  <r>
    <s v="O03329"/>
    <s v="2025-08-19"/>
    <s v="C207"/>
    <s v="P083"/>
    <x v="0"/>
    <x v="2"/>
    <n v="8"/>
    <n v="0"/>
    <n v="1143288"/>
    <x v="142"/>
    <s v="SME"/>
    <x v="3"/>
    <n v="73889"/>
    <n v="552176"/>
    <x v="3"/>
    <s v="No"/>
    <s v="Standard"/>
    <s v="Not Found"/>
    <s v="High Value"/>
    <x v="58"/>
    <n v="11852878"/>
  </r>
  <r>
    <s v="O03330"/>
    <s v="2025-12-10"/>
    <s v="C268"/>
    <s v="P028"/>
    <x v="18"/>
    <x v="0"/>
    <n v="6"/>
    <n v="0.2"/>
    <n v="123624"/>
    <x v="38"/>
    <s v="Consumer"/>
    <x v="1"/>
    <n v="35454"/>
    <n v="-89100"/>
    <x v="4"/>
    <s v="No"/>
    <s v="Standard"/>
    <s v="Not Found"/>
    <s v="Standard"/>
    <x v="85"/>
    <n v="16246424"/>
  </r>
  <r>
    <s v="O03331"/>
    <s v="2025-02-05"/>
    <s v="C124"/>
    <s v="P100"/>
    <x v="14"/>
    <x v="1"/>
    <n v="4"/>
    <n v="0.2"/>
    <n v="382620.8"/>
    <x v="243"/>
    <s v="SME"/>
    <x v="3"/>
    <n v="62137"/>
    <n v="134072.79999999999"/>
    <x v="5"/>
    <s v="No"/>
    <s v="Express"/>
    <s v="Not Found"/>
    <s v="Standard"/>
    <x v="9"/>
    <n v="16839910"/>
  </r>
  <r>
    <s v="O03332"/>
    <s v="2025-03-30"/>
    <s v="C181"/>
    <s v="P039"/>
    <x v="1"/>
    <x v="4"/>
    <n v="7"/>
    <n v="0"/>
    <n v="536466"/>
    <x v="219"/>
    <s v="Consumer"/>
    <x v="0"/>
    <n v="34258"/>
    <n v="296660"/>
    <x v="7"/>
    <s v="No"/>
    <s v="Standard"/>
    <s v="Not Found"/>
    <s v="Standard"/>
    <x v="52"/>
    <n v="11347243"/>
  </r>
  <r>
    <s v="O03333"/>
    <s v="2025-01-18"/>
    <s v="C113"/>
    <s v="P084"/>
    <x v="13"/>
    <x v="4"/>
    <n v="3"/>
    <n v="0.05"/>
    <n v="270117.3"/>
    <x v="92"/>
    <s v="Consumer"/>
    <x v="3"/>
    <n v="46035"/>
    <n v="132012.29999999999"/>
    <x v="6"/>
    <s v="No"/>
    <s v="Pickup"/>
    <s v="Not Found"/>
    <s v="Standard"/>
    <x v="35"/>
    <n v="5886694"/>
  </r>
  <r>
    <s v="O03334"/>
    <s v="2025-10-27"/>
    <s v="C013"/>
    <s v="P001"/>
    <x v="13"/>
    <x v="2"/>
    <n v="7"/>
    <n v="0"/>
    <n v="567168"/>
    <x v="133"/>
    <s v="Corporate"/>
    <x v="2"/>
    <n v="77766"/>
    <n v="22806"/>
    <x v="11"/>
    <s v="No"/>
    <s v="Standard"/>
    <s v="Not Found"/>
    <s v="Standard"/>
    <x v="87"/>
    <n v="5886694"/>
  </r>
  <r>
    <s v="O03335"/>
    <s v="2025-11-08"/>
    <s v="C110"/>
    <s v="P085"/>
    <x v="15"/>
    <x v="0"/>
    <n v="1"/>
    <n v="0.05"/>
    <n v="30153.95"/>
    <x v="41"/>
    <s v="Consumer"/>
    <x v="3"/>
    <n v="7566"/>
    <n v="22587.95"/>
    <x v="8"/>
    <s v="No"/>
    <s v="Express"/>
    <s v="Not Found"/>
    <s v="Standard"/>
    <x v="71"/>
    <n v="15141830"/>
  </r>
  <r>
    <s v="O03336"/>
    <s v="2025-02-03"/>
    <s v="C269"/>
    <s v="P052"/>
    <x v="11"/>
    <x v="4"/>
    <n v="6"/>
    <n v="0.05"/>
    <n v="625535.1"/>
    <x v="289"/>
    <s v="Corporate"/>
    <x v="2"/>
    <n v="15200"/>
    <n v="534335.1"/>
    <x v="5"/>
    <s v="Yes"/>
    <s v="Pickup"/>
    <s v="Not Found"/>
    <s v="Standard"/>
    <x v="41"/>
    <n v="18500989"/>
  </r>
  <r>
    <s v="O03337"/>
    <s v="2025-06-11"/>
    <s v="C144"/>
    <s v="P033"/>
    <x v="17"/>
    <x v="2"/>
    <n v="6"/>
    <n v="0.05"/>
    <n v="113469.9"/>
    <x v="274"/>
    <s v="Corporate"/>
    <x v="0"/>
    <n v="47272"/>
    <n v="-170162.1"/>
    <x v="9"/>
    <s v="No"/>
    <s v="Pickup"/>
    <s v="Not Found"/>
    <s v="Standard"/>
    <x v="37"/>
    <n v="10652665"/>
  </r>
  <r>
    <s v="O03338"/>
    <s v="2025-08-24"/>
    <s v="C097"/>
    <s v="P061"/>
    <x v="7"/>
    <x v="1"/>
    <n v="9"/>
    <n v="0.15"/>
    <n v="736870.95"/>
    <x v="111"/>
    <s v="Corporate"/>
    <x v="3"/>
    <n v="26900"/>
    <n v="494770.94999999995"/>
    <x v="3"/>
    <s v="No"/>
    <s v="Express"/>
    <s v="Not Found"/>
    <s v="Standard"/>
    <x v="59"/>
    <n v="14265630"/>
  </r>
  <r>
    <s v="O03339"/>
    <s v="2025-07-10"/>
    <s v="C200"/>
    <s v="P069"/>
    <x v="4"/>
    <x v="1"/>
    <n v="4"/>
    <n v="0.1"/>
    <n v="331437.59999999998"/>
    <x v="227"/>
    <s v="Consumer"/>
    <x v="3"/>
    <n v="5129"/>
    <n v="310921.59999999998"/>
    <x v="10"/>
    <s v="No"/>
    <s v="Express"/>
    <s v="Not Found"/>
    <s v="Standard"/>
    <x v="73"/>
    <n v="6291486"/>
  </r>
  <r>
    <s v="O03340"/>
    <s v="2025-04-12"/>
    <s v="C119"/>
    <s v="P096"/>
    <x v="16"/>
    <x v="3"/>
    <n v="5"/>
    <n v="0.05"/>
    <n v="475745.75"/>
    <x v="146"/>
    <s v="SME"/>
    <x v="1"/>
    <n v="12227"/>
    <n v="414610.75"/>
    <x v="1"/>
    <s v="No"/>
    <s v="Express"/>
    <s v="Not Found"/>
    <s v="Standard"/>
    <x v="46"/>
    <n v="19562258"/>
  </r>
  <r>
    <s v="O03341"/>
    <s v="2025-06-12"/>
    <s v="C134"/>
    <s v="P017"/>
    <x v="19"/>
    <x v="0"/>
    <n v="6"/>
    <n v="0.05"/>
    <n v="798068.4"/>
    <x v="182"/>
    <s v="Consumer"/>
    <x v="2"/>
    <n v="33642"/>
    <n v="596216.4"/>
    <x v="9"/>
    <s v="No"/>
    <s v="Pickup"/>
    <s v="Not Found"/>
    <s v="Standard"/>
    <x v="49"/>
    <n v="19336654"/>
  </r>
  <r>
    <s v="O03342"/>
    <s v="2025-03-17"/>
    <s v="C216"/>
    <s v="P003"/>
    <x v="17"/>
    <x v="1"/>
    <n v="5"/>
    <n v="0.2"/>
    <n v="352760"/>
    <x v="37"/>
    <s v="Consumer"/>
    <x v="0"/>
    <n v="44361"/>
    <n v="130955"/>
    <x v="7"/>
    <s v="No"/>
    <s v="Express"/>
    <s v="Not Found"/>
    <s v="Standard"/>
    <x v="92"/>
    <n v="10652665"/>
  </r>
  <r>
    <s v="O03343"/>
    <s v="2025-08-24"/>
    <s v="C183"/>
    <s v="P005"/>
    <x v="11"/>
    <x v="1"/>
    <n v="2"/>
    <n v="0.2"/>
    <n v="75470.399999999994"/>
    <x v="60"/>
    <s v="Consumer"/>
    <x v="0"/>
    <n v="3310"/>
    <n v="68850.399999999994"/>
    <x v="3"/>
    <s v="No"/>
    <s v="Pickup"/>
    <s v="Not Found"/>
    <s v="Standard"/>
    <x v="77"/>
    <n v="18500989"/>
  </r>
  <r>
    <s v="O03344"/>
    <s v="2025-04-08"/>
    <s v="C280"/>
    <s v="P086"/>
    <x v="11"/>
    <x v="4"/>
    <n v="7"/>
    <n v="0.1"/>
    <n v="481257"/>
    <x v="286"/>
    <s v="Consumer"/>
    <x v="1"/>
    <n v="41456"/>
    <n v="191065"/>
    <x v="1"/>
    <s v="No"/>
    <s v="Pickup"/>
    <s v="Not Found"/>
    <s v="Standard"/>
    <x v="44"/>
    <n v="18500989"/>
  </r>
  <r>
    <s v="O03345"/>
    <s v="2025-01-27"/>
    <s v="C218"/>
    <s v="P061"/>
    <x v="10"/>
    <x v="2"/>
    <n v="3"/>
    <n v="0.15"/>
    <n v="272633.25"/>
    <x v="199"/>
    <s v="SME"/>
    <x v="3"/>
    <n v="26900"/>
    <n v="191933.25"/>
    <x v="6"/>
    <s v="No"/>
    <s v="Express"/>
    <s v="Not Found"/>
    <s v="Standard"/>
    <x v="59"/>
    <n v="8592536"/>
  </r>
  <r>
    <s v="O03346"/>
    <s v="2025-06-06"/>
    <s v="C250"/>
    <s v="P032"/>
    <x v="8"/>
    <x v="0"/>
    <n v="8"/>
    <n v="0.05"/>
    <n v="719340"/>
    <x v="193"/>
    <s v="SME"/>
    <x v="2"/>
    <n v="65463"/>
    <n v="195636"/>
    <x v="9"/>
    <s v="No"/>
    <s v="Pickup"/>
    <s v="Not Found"/>
    <s v="Standard"/>
    <x v="15"/>
    <n v="19473459"/>
  </r>
  <r>
    <s v="O03347"/>
    <s v="2025-09-15"/>
    <s v="C238"/>
    <s v="P009"/>
    <x v="8"/>
    <x v="2"/>
    <n v="8"/>
    <n v="0"/>
    <n v="133616"/>
    <x v="135"/>
    <s v="Consumer"/>
    <x v="1"/>
    <n v="8587"/>
    <n v="64920"/>
    <x v="2"/>
    <s v="No"/>
    <s v="Pickup"/>
    <s v="Not Found"/>
    <s v="Standard"/>
    <x v="33"/>
    <n v="19473459"/>
  </r>
  <r>
    <s v="O03348"/>
    <s v="2025-02-26"/>
    <s v="C037"/>
    <s v="P078"/>
    <x v="11"/>
    <x v="2"/>
    <n v="2"/>
    <n v="0.2"/>
    <n v="16816"/>
    <x v="17"/>
    <s v="Consumer"/>
    <x v="0"/>
    <n v="53072"/>
    <n v="-89328"/>
    <x v="5"/>
    <s v="No"/>
    <s v="Pickup"/>
    <s v="Not Found"/>
    <s v="Standard"/>
    <x v="69"/>
    <n v="18500989"/>
  </r>
  <r>
    <s v="O03349"/>
    <s v="2025-02-01"/>
    <s v="C141"/>
    <s v="P074"/>
    <x v="10"/>
    <x v="3"/>
    <n v="2"/>
    <n v="0.1"/>
    <n v="32778"/>
    <x v="8"/>
    <s v="Consumer"/>
    <x v="3"/>
    <n v="39205"/>
    <n v="-45632"/>
    <x v="5"/>
    <s v="No"/>
    <s v="Express"/>
    <s v="Not Found"/>
    <s v="Standard"/>
    <x v="56"/>
    <n v="8592536"/>
  </r>
  <r>
    <s v="O03350"/>
    <s v="2025-10-27"/>
    <s v="C228"/>
    <s v="P016"/>
    <x v="14"/>
    <x v="4"/>
    <n v="5"/>
    <n v="0.1"/>
    <n v="257661"/>
    <x v="168"/>
    <s v="Corporate"/>
    <x v="0"/>
    <n v="29153"/>
    <n v="111896"/>
    <x v="11"/>
    <s v="No"/>
    <s v="Pickup"/>
    <s v="Not Found"/>
    <s v="Standard"/>
    <x v="79"/>
    <n v="16839910"/>
  </r>
  <r>
    <s v="O03351"/>
    <s v="2025-07-05"/>
    <s v="C295"/>
    <s v="P095"/>
    <x v="0"/>
    <x v="3"/>
    <n v="5"/>
    <n v="0"/>
    <n v="611565"/>
    <x v="145"/>
    <s v="Consumer"/>
    <x v="2"/>
    <n v="70588"/>
    <n v="258625"/>
    <x v="10"/>
    <s v="No"/>
    <s v="Express"/>
    <s v="Not Found"/>
    <s v="Standard"/>
    <x v="57"/>
    <n v="11852878"/>
  </r>
  <r>
    <s v="O03352"/>
    <s v="2025-10-16"/>
    <s v="C035"/>
    <s v="P031"/>
    <x v="16"/>
    <x v="1"/>
    <n v="6"/>
    <n v="0"/>
    <n v="486138"/>
    <x v="191"/>
    <s v="SME"/>
    <x v="1"/>
    <n v="53062"/>
    <n v="167766"/>
    <x v="11"/>
    <s v="No"/>
    <s v="Standard"/>
    <s v="Not Found"/>
    <s v="Standard"/>
    <x v="81"/>
    <n v="19562258"/>
  </r>
  <r>
    <s v="O03353"/>
    <s v="2025-10-03"/>
    <s v="C228"/>
    <s v="P090"/>
    <x v="6"/>
    <x v="2"/>
    <n v="8"/>
    <n v="0.1"/>
    <n v="1052200.8"/>
    <x v="168"/>
    <s v="Corporate"/>
    <x v="1"/>
    <n v="24518"/>
    <n v="856056.8"/>
    <x v="11"/>
    <s v="Yes"/>
    <s v="Standard"/>
    <s v="Not Found"/>
    <s v="High Value"/>
    <x v="4"/>
    <n v="17350666"/>
  </r>
  <r>
    <s v="O03354"/>
    <s v="2025-09-22"/>
    <s v="C161"/>
    <s v="P039"/>
    <x v="18"/>
    <x v="2"/>
    <n v="3"/>
    <n v="0.2"/>
    <n v="275877.59999999998"/>
    <x v="144"/>
    <s v="SME"/>
    <x v="0"/>
    <n v="34258"/>
    <n v="173103.59999999998"/>
    <x v="2"/>
    <s v="No"/>
    <s v="Express"/>
    <s v="Not Found"/>
    <s v="Standard"/>
    <x v="52"/>
    <n v="16246424"/>
  </r>
  <r>
    <s v="O03355"/>
    <s v="2025-02-28"/>
    <s v="C168"/>
    <s v="P095"/>
    <x v="11"/>
    <x v="1"/>
    <n v="2"/>
    <n v="0.1"/>
    <n v="219578.4"/>
    <x v="0"/>
    <s v="SME"/>
    <x v="2"/>
    <n v="70588"/>
    <n v="78402.399999999994"/>
    <x v="5"/>
    <s v="No"/>
    <s v="Standard"/>
    <s v="Not Found"/>
    <s v="Standard"/>
    <x v="57"/>
    <n v="18500989"/>
  </r>
  <r>
    <s v="O03356"/>
    <s v="2025-04-07"/>
    <s v="C279"/>
    <s v="P030"/>
    <x v="5"/>
    <x v="2"/>
    <n v="10"/>
    <n v="0.05"/>
    <n v="193268"/>
    <x v="159"/>
    <s v="SME"/>
    <x v="3"/>
    <n v="28523"/>
    <n v="-91962"/>
    <x v="1"/>
    <s v="No"/>
    <s v="Pickup"/>
    <s v="Not Found"/>
    <s v="Standard"/>
    <x v="12"/>
    <n v="11319839"/>
  </r>
  <r>
    <s v="O03357"/>
    <s v="2025-02-20"/>
    <s v="C004"/>
    <s v="P073"/>
    <x v="3"/>
    <x v="1"/>
    <n v="3"/>
    <n v="0"/>
    <n v="308142"/>
    <x v="80"/>
    <s v="Corporate"/>
    <x v="0"/>
    <n v="48520"/>
    <n v="162582"/>
    <x v="5"/>
    <s v="No"/>
    <s v="Pickup"/>
    <s v="Not Found"/>
    <s v="Standard"/>
    <x v="99"/>
    <n v="19619177"/>
  </r>
  <r>
    <s v="O03358"/>
    <s v="2025-06-20"/>
    <s v="C116"/>
    <s v="P018"/>
    <x v="7"/>
    <x v="0"/>
    <n v="8"/>
    <n v="0.05"/>
    <n v="623861.19999999995"/>
    <x v="177"/>
    <s v="Consumer"/>
    <x v="0"/>
    <n v="74501"/>
    <n v="27853.199999999953"/>
    <x v="9"/>
    <s v="Yes"/>
    <s v="Express"/>
    <s v="Not Found"/>
    <s v="Standard"/>
    <x v="96"/>
    <n v="14265630"/>
  </r>
  <r>
    <s v="O03359"/>
    <s v="2025-10-21"/>
    <s v="C226"/>
    <s v="P078"/>
    <x v="5"/>
    <x v="0"/>
    <n v="3"/>
    <n v="0.2"/>
    <n v="57360"/>
    <x v="141"/>
    <s v="Corporate"/>
    <x v="0"/>
    <n v="53072"/>
    <n v="-101856"/>
    <x v="11"/>
    <s v="No"/>
    <s v="Standard"/>
    <s v="Not Found"/>
    <s v="Standard"/>
    <x v="69"/>
    <n v="11319839"/>
  </r>
  <r>
    <s v="O03360"/>
    <s v="2025-05-24"/>
    <s v="C216"/>
    <s v="P094"/>
    <x v="2"/>
    <x v="3"/>
    <n v="7"/>
    <n v="0.15"/>
    <n v="615408.5"/>
    <x v="37"/>
    <s v="Consumer"/>
    <x v="1"/>
    <n v="55008"/>
    <n v="230352.5"/>
    <x v="0"/>
    <s v="No"/>
    <s v="Pickup"/>
    <s v="Not Found"/>
    <s v="Standard"/>
    <x v="1"/>
    <n v="7094914"/>
  </r>
  <r>
    <s v="O03361"/>
    <s v="2025-01-15"/>
    <s v="C165"/>
    <s v="P050"/>
    <x v="6"/>
    <x v="2"/>
    <n v="8"/>
    <n v="0.15"/>
    <n v="979988.8"/>
    <x v="36"/>
    <s v="Consumer"/>
    <x v="0"/>
    <n v="22542"/>
    <n v="799652.8"/>
    <x v="6"/>
    <s v="No"/>
    <s v="Standard"/>
    <s v="Not Found"/>
    <s v="Standard"/>
    <x v="39"/>
    <n v="17350666"/>
  </r>
  <r>
    <s v="O03362"/>
    <s v="2025-05-28"/>
    <s v="C057"/>
    <s v="P097"/>
    <x v="9"/>
    <x v="2"/>
    <n v="6"/>
    <n v="0.05"/>
    <n v="82165.5"/>
    <x v="249"/>
    <s v="SME"/>
    <x v="1"/>
    <n v="67500"/>
    <n v="-322834.5"/>
    <x v="0"/>
    <s v="No"/>
    <s v="Standard"/>
    <s v="Not Found"/>
    <s v="Standard"/>
    <x v="84"/>
    <n v="7254801"/>
  </r>
  <r>
    <s v="O03363"/>
    <s v="2025-09-16"/>
    <s v="C166"/>
    <s v="P003"/>
    <x v="17"/>
    <x v="2"/>
    <n v="10"/>
    <n v="0.15"/>
    <n v="854114"/>
    <x v="110"/>
    <s v="SME"/>
    <x v="0"/>
    <n v="44361"/>
    <n v="410504"/>
    <x v="2"/>
    <s v="Yes"/>
    <s v="Express"/>
    <s v="Not Found"/>
    <s v="Standard"/>
    <x v="92"/>
    <n v="10652665"/>
  </r>
  <r>
    <s v="O03364"/>
    <s v="2025-09-27"/>
    <s v="C109"/>
    <s v="P019"/>
    <x v="8"/>
    <x v="2"/>
    <n v="5"/>
    <n v="0.15"/>
    <n v="248603.75"/>
    <x v="238"/>
    <s v="SME"/>
    <x v="0"/>
    <n v="72369"/>
    <n v="-113241.25"/>
    <x v="2"/>
    <s v="No"/>
    <s v="Express"/>
    <s v="Not Found"/>
    <s v="Standard"/>
    <x v="0"/>
    <n v="19473459"/>
  </r>
  <r>
    <s v="O03365"/>
    <s v="2025-05-04"/>
    <s v="C286"/>
    <s v="P094"/>
    <x v="7"/>
    <x v="0"/>
    <n v="2"/>
    <n v="0"/>
    <n v="293340"/>
    <x v="169"/>
    <s v="Consumer"/>
    <x v="1"/>
    <n v="55008"/>
    <n v="183324"/>
    <x v="0"/>
    <s v="No"/>
    <s v="Standard"/>
    <s v="Not Found"/>
    <s v="Standard"/>
    <x v="1"/>
    <n v="14265630"/>
  </r>
  <r>
    <s v="O03366"/>
    <s v="2025-01-19"/>
    <s v="C193"/>
    <s v="P100"/>
    <x v="17"/>
    <x v="1"/>
    <n v="6"/>
    <n v="0.2"/>
    <n v="700320"/>
    <x v="202"/>
    <s v="Corporate"/>
    <x v="3"/>
    <n v="62137"/>
    <n v="327498"/>
    <x v="6"/>
    <s v="No"/>
    <s v="Pickup"/>
    <s v="Not Found"/>
    <s v="Standard"/>
    <x v="9"/>
    <n v="10652665"/>
  </r>
  <r>
    <s v="O03367"/>
    <s v="2025-06-13"/>
    <s v="C143"/>
    <s v="P052"/>
    <x v="7"/>
    <x v="1"/>
    <n v="2"/>
    <n v="0.1"/>
    <n v="67194"/>
    <x v="7"/>
    <s v="SME"/>
    <x v="2"/>
    <n v="15200"/>
    <n v="36794"/>
    <x v="9"/>
    <s v="No"/>
    <s v="Pickup"/>
    <s v="Not Found"/>
    <s v="Standard"/>
    <x v="41"/>
    <n v="14265630"/>
  </r>
  <r>
    <s v="O03368"/>
    <s v="2025-12-20"/>
    <s v="C187"/>
    <s v="P060"/>
    <x v="3"/>
    <x v="2"/>
    <n v="8"/>
    <n v="0.2"/>
    <n v="303539.20000000001"/>
    <x v="104"/>
    <s v="Corporate"/>
    <x v="1"/>
    <n v="58522"/>
    <n v="-164636.79999999999"/>
    <x v="4"/>
    <s v="No"/>
    <s v="Express"/>
    <s v="Not Found"/>
    <s v="Standard"/>
    <x v="60"/>
    <n v="19619177"/>
  </r>
  <r>
    <s v="O03369"/>
    <s v="2025-12-09"/>
    <s v="C183"/>
    <s v="P002"/>
    <x v="3"/>
    <x v="1"/>
    <n v="10"/>
    <n v="0.2"/>
    <n v="870624"/>
    <x v="60"/>
    <s v="Consumer"/>
    <x v="2"/>
    <n v="57647"/>
    <n v="294154"/>
    <x v="4"/>
    <s v="No"/>
    <s v="Express"/>
    <s v="Not Found"/>
    <s v="Standard"/>
    <x v="2"/>
    <n v="19619177"/>
  </r>
  <r>
    <s v="O03370"/>
    <s v="2025-02-09"/>
    <s v="C281"/>
    <s v="P031"/>
    <x v="10"/>
    <x v="1"/>
    <n v="1"/>
    <n v="0.1"/>
    <n v="74421"/>
    <x v="209"/>
    <s v="Consumer"/>
    <x v="1"/>
    <n v="53062"/>
    <n v="21359"/>
    <x v="5"/>
    <s v="No"/>
    <s v="Standard"/>
    <s v="Not Found"/>
    <s v="Standard"/>
    <x v="81"/>
    <n v="8592536"/>
  </r>
  <r>
    <s v="O03371"/>
    <s v="2025-11-11"/>
    <s v="C150"/>
    <s v="P028"/>
    <x v="4"/>
    <x v="4"/>
    <n v="6"/>
    <n v="0.15"/>
    <n v="66912"/>
    <x v="68"/>
    <s v="SME"/>
    <x v="1"/>
    <n v="35454"/>
    <n v="-145812"/>
    <x v="8"/>
    <s v="No"/>
    <s v="Standard"/>
    <s v="Not Found"/>
    <s v="Standard"/>
    <x v="85"/>
    <n v="6291486"/>
  </r>
  <r>
    <s v="O03372"/>
    <s v="2025-04-02"/>
    <s v="C106"/>
    <s v="P049"/>
    <x v="14"/>
    <x v="1"/>
    <n v="2"/>
    <n v="0.05"/>
    <n v="256444.9"/>
    <x v="246"/>
    <s v="SME"/>
    <x v="2"/>
    <n v="75749"/>
    <n v="104946.9"/>
    <x v="1"/>
    <s v="No"/>
    <s v="Standard"/>
    <s v="Not Found"/>
    <s v="Standard"/>
    <x v="74"/>
    <n v="16839910"/>
  </r>
  <r>
    <s v="O03373"/>
    <s v="2025-07-01"/>
    <s v="C296"/>
    <s v="P071"/>
    <x v="12"/>
    <x v="4"/>
    <n v="9"/>
    <n v="0"/>
    <n v="912321"/>
    <x v="287"/>
    <s v="SME"/>
    <x v="1"/>
    <n v="44535"/>
    <n v="511506"/>
    <x v="10"/>
    <s v="No"/>
    <s v="Standard"/>
    <s v="Not Found"/>
    <s v="Standard"/>
    <x v="32"/>
    <n v="8698154"/>
  </r>
  <r>
    <s v="O03374"/>
    <s v="2025-04-24"/>
    <s v="C234"/>
    <s v="P056"/>
    <x v="10"/>
    <x v="2"/>
    <n v="2"/>
    <n v="0.05"/>
    <n v="65584.2"/>
    <x v="82"/>
    <s v="Corporate"/>
    <x v="0"/>
    <n v="48953"/>
    <n v="-32321.800000000003"/>
    <x v="1"/>
    <s v="No"/>
    <s v="Standard"/>
    <s v="Not Found"/>
    <s v="Standard"/>
    <x v="6"/>
    <n v="8592536"/>
  </r>
  <r>
    <s v="O03375"/>
    <s v="2025-07-20"/>
    <s v="C250"/>
    <s v="P037"/>
    <x v="9"/>
    <x v="3"/>
    <n v="7"/>
    <n v="0.2"/>
    <n v="748871.2"/>
    <x v="193"/>
    <s v="SME"/>
    <x v="0"/>
    <n v="31369"/>
    <n v="529288.19999999995"/>
    <x v="10"/>
    <s v="No"/>
    <s v="Express"/>
    <s v="Not Found"/>
    <s v="Standard"/>
    <x v="72"/>
    <n v="7254801"/>
  </r>
  <r>
    <s v="O03376"/>
    <s v="2025-06-14"/>
    <s v="C207"/>
    <s v="P073"/>
    <x v="2"/>
    <x v="4"/>
    <n v="5"/>
    <n v="0.1"/>
    <n v="618147"/>
    <x v="142"/>
    <s v="SME"/>
    <x v="0"/>
    <n v="48520"/>
    <n v="375547"/>
    <x v="9"/>
    <s v="No"/>
    <s v="Standard"/>
    <s v="Not Found"/>
    <s v="Standard"/>
    <x v="99"/>
    <n v="7094914"/>
  </r>
  <r>
    <s v="O03377"/>
    <s v="2025-11-01"/>
    <s v="C294"/>
    <s v="P010"/>
    <x v="3"/>
    <x v="3"/>
    <n v="7"/>
    <n v="0.1"/>
    <n v="69344.100000000006"/>
    <x v="170"/>
    <s v="SME"/>
    <x v="1"/>
    <n v="13676"/>
    <n v="-26387.899999999994"/>
    <x v="8"/>
    <s v="No"/>
    <s v="Standard"/>
    <s v="Not Found"/>
    <s v="Standard"/>
    <x v="88"/>
    <n v="19619177"/>
  </r>
  <r>
    <s v="O03378"/>
    <s v="2025-05-14"/>
    <s v="C293"/>
    <s v="P060"/>
    <x v="18"/>
    <x v="0"/>
    <n v="5"/>
    <n v="0.1"/>
    <n v="403384.5"/>
    <x v="129"/>
    <s v="Consumer"/>
    <x v="1"/>
    <n v="58522"/>
    <n v="110774.5"/>
    <x v="0"/>
    <s v="No"/>
    <s v="Express"/>
    <s v="Not Found"/>
    <s v="Standard"/>
    <x v="60"/>
    <n v="16246424"/>
  </r>
  <r>
    <s v="O03379"/>
    <s v="2025-06-05"/>
    <s v="C045"/>
    <s v="P050"/>
    <x v="5"/>
    <x v="1"/>
    <n v="9"/>
    <n v="0"/>
    <n v="289269"/>
    <x v="224"/>
    <s v="Consumer"/>
    <x v="0"/>
    <n v="22542"/>
    <n v="86391"/>
    <x v="9"/>
    <s v="No"/>
    <s v="Express"/>
    <s v="Not Found"/>
    <s v="Standard"/>
    <x v="39"/>
    <n v="11319839"/>
  </r>
  <r>
    <s v="O03380"/>
    <s v="2025-07-23"/>
    <s v="C249"/>
    <s v="P016"/>
    <x v="19"/>
    <x v="4"/>
    <n v="10"/>
    <n v="0.05"/>
    <n v="229843"/>
    <x v="55"/>
    <s v="Consumer"/>
    <x v="0"/>
    <n v="29153"/>
    <n v="-61687"/>
    <x v="10"/>
    <s v="No"/>
    <s v="Pickup"/>
    <s v="Not Found"/>
    <s v="Standard"/>
    <x v="79"/>
    <n v="19336654"/>
  </r>
  <r>
    <s v="O03381"/>
    <s v="2025-02-22"/>
    <s v="C265"/>
    <s v="P066"/>
    <x v="8"/>
    <x v="3"/>
    <n v="10"/>
    <n v="0"/>
    <n v="923930"/>
    <x v="115"/>
    <s v="SME"/>
    <x v="0"/>
    <n v="51071"/>
    <n v="413220"/>
    <x v="5"/>
    <s v="No"/>
    <s v="Express"/>
    <s v="Not Found"/>
    <s v="Standard"/>
    <x v="97"/>
    <n v="19473459"/>
  </r>
  <r>
    <s v="O03382"/>
    <s v="2025-01-01"/>
    <s v="C049"/>
    <s v="P056"/>
    <x v="16"/>
    <x v="0"/>
    <n v="2"/>
    <n v="0.1"/>
    <n v="216770.4"/>
    <x v="71"/>
    <s v="SME"/>
    <x v="0"/>
    <n v="48953"/>
    <n v="118864.4"/>
    <x v="6"/>
    <s v="No"/>
    <s v="Express"/>
    <s v="Not Found"/>
    <s v="Standard"/>
    <x v="6"/>
    <n v="19562258"/>
  </r>
  <r>
    <s v="O03383"/>
    <s v="2025-02-11"/>
    <s v="C194"/>
    <s v="P100"/>
    <x v="8"/>
    <x v="3"/>
    <n v="10"/>
    <n v="0.15"/>
    <n v="162358.5"/>
    <x v="218"/>
    <s v="SME"/>
    <x v="3"/>
    <n v="62137"/>
    <n v="-459011.5"/>
    <x v="5"/>
    <s v="No"/>
    <s v="Standard"/>
    <s v="Not Found"/>
    <s v="Standard"/>
    <x v="9"/>
    <n v="19473459"/>
  </r>
  <r>
    <s v="O03384"/>
    <s v="2025-08-24"/>
    <s v="C059"/>
    <s v="P030"/>
    <x v="3"/>
    <x v="4"/>
    <n v="4"/>
    <n v="0.2"/>
    <n v="264080"/>
    <x v="51"/>
    <s v="SME"/>
    <x v="3"/>
    <n v="28523"/>
    <n v="149988"/>
    <x v="3"/>
    <s v="No"/>
    <s v="Express"/>
    <s v="Not Found"/>
    <s v="Standard"/>
    <x v="12"/>
    <n v="19619177"/>
  </r>
  <r>
    <s v="O03385"/>
    <s v="2025-12-02"/>
    <s v="C097"/>
    <s v="P054"/>
    <x v="14"/>
    <x v="0"/>
    <n v="5"/>
    <n v="0.2"/>
    <n v="172332"/>
    <x v="111"/>
    <s v="Corporate"/>
    <x v="3"/>
    <n v="49623"/>
    <n v="-75783"/>
    <x v="4"/>
    <s v="Yes"/>
    <s v="Pickup"/>
    <s v="Not Found"/>
    <s v="Standard"/>
    <x v="83"/>
    <n v="16839910"/>
  </r>
  <r>
    <s v="O03386"/>
    <s v="2025-03-23"/>
    <s v="C121"/>
    <s v="P084"/>
    <x v="19"/>
    <x v="2"/>
    <n v="2"/>
    <n v="0.2"/>
    <n v="65790.399999999994"/>
    <x v="171"/>
    <s v="Corporate"/>
    <x v="3"/>
    <n v="46035"/>
    <n v="-26279.600000000006"/>
    <x v="7"/>
    <s v="No"/>
    <s v="Pickup"/>
    <s v="Not Found"/>
    <s v="Standard"/>
    <x v="35"/>
    <n v="19336654"/>
  </r>
  <r>
    <s v="O03387"/>
    <s v="2025-01-14"/>
    <s v="C110"/>
    <s v="P016"/>
    <x v="9"/>
    <x v="0"/>
    <n v="7"/>
    <n v="0.15"/>
    <n v="251685"/>
    <x v="41"/>
    <s v="Consumer"/>
    <x v="0"/>
    <n v="29153"/>
    <n v="47614"/>
    <x v="6"/>
    <s v="No"/>
    <s v="Pickup"/>
    <s v="Not Found"/>
    <s v="Standard"/>
    <x v="79"/>
    <n v="7254801"/>
  </r>
  <r>
    <s v="O03388"/>
    <s v="2025-11-28"/>
    <s v="C119"/>
    <s v="P012"/>
    <x v="19"/>
    <x v="0"/>
    <n v="6"/>
    <n v="0.05"/>
    <n v="665201.4"/>
    <x v="146"/>
    <s v="SME"/>
    <x v="2"/>
    <n v="48408"/>
    <n v="374753.4"/>
    <x v="8"/>
    <s v="No"/>
    <s v="Pickup"/>
    <s v="Not Found"/>
    <s v="Standard"/>
    <x v="78"/>
    <n v="19336654"/>
  </r>
  <r>
    <s v="O03389"/>
    <s v="2025-12-24"/>
    <s v="C133"/>
    <s v="P031"/>
    <x v="15"/>
    <x v="3"/>
    <n v="2"/>
    <n v="0.15"/>
    <n v="86368.5"/>
    <x v="116"/>
    <s v="Corporate"/>
    <x v="1"/>
    <n v="53062"/>
    <n v="-19755.5"/>
    <x v="4"/>
    <s v="No"/>
    <s v="Standard"/>
    <s v="Not Found"/>
    <s v="Standard"/>
    <x v="81"/>
    <n v="15141830"/>
  </r>
  <r>
    <s v="O03390"/>
    <s v="2025-02-18"/>
    <s v="C141"/>
    <s v="P023"/>
    <x v="6"/>
    <x v="2"/>
    <n v="3"/>
    <n v="0.1"/>
    <n v="72508.5"/>
    <x v="8"/>
    <s v="Consumer"/>
    <x v="0"/>
    <n v="10664"/>
    <n v="40516.5"/>
    <x v="5"/>
    <s v="No"/>
    <s v="Standard"/>
    <s v="Not Found"/>
    <s v="Standard"/>
    <x v="18"/>
    <n v="17350666"/>
  </r>
  <r>
    <s v="O03391"/>
    <s v="2025-01-27"/>
    <s v="C211"/>
    <s v="P093"/>
    <x v="0"/>
    <x v="0"/>
    <n v="9"/>
    <n v="0.15"/>
    <n v="763898.4"/>
    <x v="63"/>
    <s v="SME"/>
    <x v="3"/>
    <n v="27558"/>
    <n v="515876.4"/>
    <x v="6"/>
    <s v="No"/>
    <s v="Pickup"/>
    <s v="Not Found"/>
    <s v="Standard"/>
    <x v="40"/>
    <n v="11852878"/>
  </r>
  <r>
    <s v="O03392"/>
    <s v="2025-04-30"/>
    <s v="C219"/>
    <s v="P100"/>
    <x v="17"/>
    <x v="4"/>
    <n v="5"/>
    <n v="0.1"/>
    <n v="333207"/>
    <x v="127"/>
    <s v="SME"/>
    <x v="3"/>
    <n v="62137"/>
    <n v="22522"/>
    <x v="1"/>
    <s v="No"/>
    <s v="Standard"/>
    <s v="Not Found"/>
    <s v="Standard"/>
    <x v="9"/>
    <n v="10652665"/>
  </r>
  <r>
    <s v="O03393"/>
    <s v="2025-08-22"/>
    <s v="C070"/>
    <s v="P067"/>
    <x v="9"/>
    <x v="4"/>
    <n v="10"/>
    <n v="0.15"/>
    <n v="793024.5"/>
    <x v="226"/>
    <s v="SME"/>
    <x v="0"/>
    <n v="47434"/>
    <n v="318684.5"/>
    <x v="3"/>
    <s v="No"/>
    <s v="Express"/>
    <s v="Not Found"/>
    <s v="Standard"/>
    <x v="22"/>
    <n v="7254801"/>
  </r>
  <r>
    <s v="O03394"/>
    <s v="2025-12-06"/>
    <s v="C243"/>
    <s v="P045"/>
    <x v="11"/>
    <x v="2"/>
    <n v="1"/>
    <n v="0.2"/>
    <n v="83490.399999999994"/>
    <x v="95"/>
    <s v="Corporate"/>
    <x v="2"/>
    <n v="61495"/>
    <n v="21995.399999999994"/>
    <x v="4"/>
    <s v="No"/>
    <s v="Standard"/>
    <s v="Not Found"/>
    <s v="Standard"/>
    <x v="86"/>
    <n v="18500989"/>
  </r>
  <r>
    <s v="O03395"/>
    <s v="2025-06-12"/>
    <s v="C027"/>
    <s v="P091"/>
    <x v="17"/>
    <x v="1"/>
    <n v="1"/>
    <n v="0"/>
    <n v="119454"/>
    <x v="296"/>
    <s v="Consumer"/>
    <x v="3"/>
    <n v="13311"/>
    <n v="106143"/>
    <x v="9"/>
    <s v="Yes"/>
    <s v="Express"/>
    <s v="Not Found"/>
    <s v="Standard"/>
    <x v="10"/>
    <n v="10652665"/>
  </r>
  <r>
    <s v="O03396"/>
    <s v="2025-04-16"/>
    <s v="C161"/>
    <s v="P013"/>
    <x v="11"/>
    <x v="1"/>
    <n v="2"/>
    <n v="0.15"/>
    <n v="42814.5"/>
    <x v="144"/>
    <s v="SME"/>
    <x v="0"/>
    <n v="27039"/>
    <n v="-11263.5"/>
    <x v="1"/>
    <s v="Yes"/>
    <s v="Standard"/>
    <s v="Not Found"/>
    <s v="Standard"/>
    <x v="54"/>
    <n v="18500989"/>
  </r>
  <r>
    <s v="O03397"/>
    <s v="2025-07-02"/>
    <s v="C204"/>
    <s v="P057"/>
    <x v="13"/>
    <x v="4"/>
    <n v="1"/>
    <n v="0.15"/>
    <n v="74703.95"/>
    <x v="153"/>
    <s v="Consumer"/>
    <x v="3"/>
    <n v="18283"/>
    <n v="56420.95"/>
    <x v="10"/>
    <s v="No"/>
    <s v="Express"/>
    <s v="Not Found"/>
    <s v="Standard"/>
    <x v="63"/>
    <n v="5886694"/>
  </r>
  <r>
    <s v="O03398"/>
    <s v="2025-12-18"/>
    <s v="C039"/>
    <s v="P037"/>
    <x v="19"/>
    <x v="3"/>
    <n v="1"/>
    <n v="0.2"/>
    <n v="79244.800000000003"/>
    <x v="194"/>
    <s v="Corporate"/>
    <x v="0"/>
    <n v="31369"/>
    <n v="47875.8"/>
    <x v="4"/>
    <s v="No"/>
    <s v="Express"/>
    <s v="Not Found"/>
    <s v="Standard"/>
    <x v="72"/>
    <n v="19336654"/>
  </r>
  <r>
    <s v="O03399"/>
    <s v="2025-09-09"/>
    <s v="C194"/>
    <s v="P005"/>
    <x v="12"/>
    <x v="2"/>
    <n v="9"/>
    <n v="0.1"/>
    <n v="124950.6"/>
    <x v="218"/>
    <s v="SME"/>
    <x v="0"/>
    <n v="3310"/>
    <n v="95160.6"/>
    <x v="2"/>
    <s v="No"/>
    <s v="Standard"/>
    <s v="Not Found"/>
    <s v="Standard"/>
    <x v="77"/>
    <n v="8698154"/>
  </r>
  <r>
    <s v="O03400"/>
    <s v="2025-02-10"/>
    <s v="C191"/>
    <s v="P013"/>
    <x v="1"/>
    <x v="3"/>
    <n v="7"/>
    <n v="0.15"/>
    <n v="889804.65"/>
    <x v="21"/>
    <s v="SME"/>
    <x v="0"/>
    <n v="27039"/>
    <n v="700531.65"/>
    <x v="5"/>
    <s v="No"/>
    <s v="Standard"/>
    <s v="Not Found"/>
    <s v="Standard"/>
    <x v="54"/>
    <n v="11347243"/>
  </r>
  <r>
    <s v="O03401"/>
    <s v="2025-02-04"/>
    <s v="C229"/>
    <s v="P024"/>
    <x v="2"/>
    <x v="3"/>
    <n v="2"/>
    <n v="0"/>
    <n v="135810"/>
    <x v="192"/>
    <s v="SME"/>
    <x v="3"/>
    <n v="20831"/>
    <n v="94148"/>
    <x v="5"/>
    <s v="Yes"/>
    <s v="Standard"/>
    <s v="Not Found"/>
    <s v="Standard"/>
    <x v="16"/>
    <n v="7094914"/>
  </r>
  <r>
    <s v="O03402"/>
    <s v="2025-01-28"/>
    <s v="C142"/>
    <s v="P041"/>
    <x v="7"/>
    <x v="2"/>
    <n v="4"/>
    <n v="0.2"/>
    <n v="235452.79999999999"/>
    <x v="108"/>
    <s v="Consumer"/>
    <x v="0"/>
    <n v="21756"/>
    <n v="148428.79999999999"/>
    <x v="6"/>
    <s v="No"/>
    <s v="Standard"/>
    <s v="Not Found"/>
    <s v="Standard"/>
    <x v="45"/>
    <n v="14265630"/>
  </r>
  <r>
    <s v="O03403"/>
    <s v="2025-03-01"/>
    <s v="C289"/>
    <s v="P021"/>
    <x v="18"/>
    <x v="4"/>
    <n v="5"/>
    <n v="0.05"/>
    <n v="192721.75"/>
    <x v="76"/>
    <s v="SME"/>
    <x v="1"/>
    <n v="39197"/>
    <n v="-3263.25"/>
    <x v="7"/>
    <s v="No"/>
    <s v="Pickup"/>
    <s v="Not Found"/>
    <s v="Standard"/>
    <x v="17"/>
    <n v="16246424"/>
  </r>
  <r>
    <s v="O03404"/>
    <s v="2025-04-19"/>
    <s v="C094"/>
    <s v="P075"/>
    <x v="12"/>
    <x v="0"/>
    <n v="9"/>
    <n v="0.05"/>
    <n v="599372.1"/>
    <x v="73"/>
    <s v="SME"/>
    <x v="0"/>
    <n v="48118"/>
    <n v="166310.09999999998"/>
    <x v="1"/>
    <s v="No"/>
    <s v="Pickup"/>
    <s v="Not Found"/>
    <s v="Standard"/>
    <x v="51"/>
    <n v="8698154"/>
  </r>
  <r>
    <s v="O03405"/>
    <s v="2025-07-08"/>
    <s v="C090"/>
    <s v="P085"/>
    <x v="18"/>
    <x v="4"/>
    <n v="8"/>
    <n v="0.15"/>
    <n v="497270.4"/>
    <x v="236"/>
    <s v="Corporate"/>
    <x v="3"/>
    <n v="7566"/>
    <n v="436742.40000000002"/>
    <x v="10"/>
    <s v="No"/>
    <s v="Standard"/>
    <s v="Not Found"/>
    <s v="Standard"/>
    <x v="71"/>
    <n v="16246424"/>
  </r>
  <r>
    <s v="O03406"/>
    <s v="2025-04-23"/>
    <s v="C174"/>
    <s v="P097"/>
    <x v="18"/>
    <x v="1"/>
    <n v="5"/>
    <n v="0"/>
    <n v="606045"/>
    <x v="34"/>
    <s v="Consumer"/>
    <x v="1"/>
    <n v="67500"/>
    <n v="268545"/>
    <x v="1"/>
    <s v="No"/>
    <s v="Express"/>
    <s v="Not Found"/>
    <s v="Standard"/>
    <x v="84"/>
    <n v="16246424"/>
  </r>
  <r>
    <s v="O03407"/>
    <s v="2025-01-30"/>
    <s v="C221"/>
    <s v="P057"/>
    <x v="16"/>
    <x v="3"/>
    <n v="4"/>
    <n v="0.15"/>
    <n v="32473.4"/>
    <x v="101"/>
    <s v="Consumer"/>
    <x v="3"/>
    <n v="18283"/>
    <n v="-40658.6"/>
    <x v="6"/>
    <s v="No"/>
    <s v="Standard"/>
    <s v="Not Found"/>
    <s v="Standard"/>
    <x v="63"/>
    <n v="19562258"/>
  </r>
  <r>
    <s v="O03408"/>
    <s v="2025-12-16"/>
    <s v="C065"/>
    <s v="P049"/>
    <x v="17"/>
    <x v="2"/>
    <n v="1"/>
    <n v="0.15"/>
    <n v="39863.300000000003"/>
    <x v="130"/>
    <s v="Corporate"/>
    <x v="2"/>
    <n v="75749"/>
    <n v="-35885.699999999997"/>
    <x v="4"/>
    <s v="No"/>
    <s v="Pickup"/>
    <s v="Not Found"/>
    <s v="Standard"/>
    <x v="74"/>
    <n v="10652665"/>
  </r>
  <r>
    <s v="O03409"/>
    <s v="2025-04-14"/>
    <s v="C151"/>
    <s v="P061"/>
    <x v="6"/>
    <x v="1"/>
    <n v="9"/>
    <n v="0.15"/>
    <n v="810777.59999999998"/>
    <x v="278"/>
    <s v="SME"/>
    <x v="3"/>
    <n v="26900"/>
    <n v="568677.6"/>
    <x v="1"/>
    <s v="No"/>
    <s v="Express"/>
    <s v="Not Found"/>
    <s v="Standard"/>
    <x v="59"/>
    <n v="17350666"/>
  </r>
  <r>
    <s v="O03410"/>
    <s v="2025-12-14"/>
    <s v="C082"/>
    <s v="P050"/>
    <x v="7"/>
    <x v="0"/>
    <n v="8"/>
    <n v="0.15"/>
    <n v="50456"/>
    <x v="43"/>
    <s v="Consumer"/>
    <x v="0"/>
    <n v="22542"/>
    <n v="-129880"/>
    <x v="4"/>
    <s v="No"/>
    <s v="Express"/>
    <s v="Not Found"/>
    <s v="Standard"/>
    <x v="39"/>
    <n v="14265630"/>
  </r>
  <r>
    <s v="O03411"/>
    <s v="2025-10-13"/>
    <s v="C293"/>
    <s v="P064"/>
    <x v="19"/>
    <x v="1"/>
    <n v="9"/>
    <n v="0.2"/>
    <n v="250934.39999999999"/>
    <x v="129"/>
    <s v="Consumer"/>
    <x v="2"/>
    <n v="62348"/>
    <n v="-310197.59999999998"/>
    <x v="11"/>
    <s v="No"/>
    <s v="Express"/>
    <s v="Not Found"/>
    <s v="Standard"/>
    <x v="34"/>
    <n v="19336654"/>
  </r>
  <r>
    <s v="O03412"/>
    <s v="2025-10-17"/>
    <s v="C028"/>
    <s v="P062"/>
    <x v="10"/>
    <x v="1"/>
    <n v="7"/>
    <n v="0"/>
    <n v="354354"/>
    <x v="45"/>
    <s v="SME"/>
    <x v="3"/>
    <n v="28606"/>
    <n v="154112"/>
    <x v="11"/>
    <s v="No"/>
    <s v="Pickup"/>
    <s v="Not Found"/>
    <s v="Standard"/>
    <x v="50"/>
    <n v="8592536"/>
  </r>
  <r>
    <s v="O03413"/>
    <s v="2025-07-15"/>
    <s v="C178"/>
    <s v="P027"/>
    <x v="15"/>
    <x v="3"/>
    <n v="9"/>
    <n v="0.15"/>
    <n v="1084777.6499999999"/>
    <x v="154"/>
    <s v="Consumer"/>
    <x v="1"/>
    <n v="13474"/>
    <n v="963511.64999999991"/>
    <x v="10"/>
    <s v="No"/>
    <s v="Pickup"/>
    <s v="Not Found"/>
    <s v="High Value"/>
    <x v="67"/>
    <n v="15141830"/>
  </r>
  <r>
    <s v="O03414"/>
    <s v="2025-12-12"/>
    <s v="C291"/>
    <s v="P057"/>
    <x v="0"/>
    <x v="0"/>
    <n v="5"/>
    <n v="0.2"/>
    <n v="587864"/>
    <x v="254"/>
    <s v="Consumer"/>
    <x v="3"/>
    <n v="18283"/>
    <n v="496449"/>
    <x v="4"/>
    <s v="No"/>
    <s v="Pickup"/>
    <s v="Not Found"/>
    <s v="Standard"/>
    <x v="63"/>
    <n v="11852878"/>
  </r>
  <r>
    <s v="O03415"/>
    <s v="2025-02-13"/>
    <s v="C294"/>
    <s v="P031"/>
    <x v="13"/>
    <x v="2"/>
    <n v="6"/>
    <n v="0.15"/>
    <n v="75699.3"/>
    <x v="170"/>
    <s v="SME"/>
    <x v="1"/>
    <n v="53062"/>
    <n v="-242672.7"/>
    <x v="5"/>
    <s v="No"/>
    <s v="Standard"/>
    <s v="Not Found"/>
    <s v="Standard"/>
    <x v="81"/>
    <n v="5886694"/>
  </r>
  <r>
    <s v="O03416"/>
    <s v="2025-01-14"/>
    <s v="C097"/>
    <s v="P077"/>
    <x v="19"/>
    <x v="2"/>
    <n v="8"/>
    <n v="0.15"/>
    <n v="716550"/>
    <x v="111"/>
    <s v="Corporate"/>
    <x v="3"/>
    <n v="9813"/>
    <n v="638046"/>
    <x v="6"/>
    <s v="No"/>
    <s v="Standard"/>
    <s v="Not Found"/>
    <s v="Standard"/>
    <x v="98"/>
    <n v="19336654"/>
  </r>
  <r>
    <s v="O03417"/>
    <s v="2025-05-13"/>
    <s v="C152"/>
    <s v="P027"/>
    <x v="11"/>
    <x v="3"/>
    <n v="10"/>
    <n v="0.05"/>
    <n v="897113.5"/>
    <x v="206"/>
    <s v="SME"/>
    <x v="1"/>
    <n v="13474"/>
    <n v="762373.5"/>
    <x v="0"/>
    <s v="No"/>
    <s v="Express"/>
    <s v="Not Found"/>
    <s v="Standard"/>
    <x v="67"/>
    <n v="18500989"/>
  </r>
  <r>
    <s v="O03418"/>
    <s v="2025-07-17"/>
    <s v="C067"/>
    <s v="P073"/>
    <x v="8"/>
    <x v="2"/>
    <n v="10"/>
    <n v="0.15"/>
    <n v="490747.5"/>
    <x v="118"/>
    <s v="SME"/>
    <x v="0"/>
    <n v="48520"/>
    <n v="5547.5"/>
    <x v="10"/>
    <s v="No"/>
    <s v="Pickup"/>
    <s v="Not Found"/>
    <s v="Standard"/>
    <x v="99"/>
    <n v="19473459"/>
  </r>
  <r>
    <s v="O03419"/>
    <s v="2025-04-08"/>
    <s v="C231"/>
    <s v="P072"/>
    <x v="13"/>
    <x v="3"/>
    <n v="6"/>
    <n v="0.2"/>
    <n v="164673.60000000001"/>
    <x v="113"/>
    <s v="SME"/>
    <x v="1"/>
    <n v="37361"/>
    <n v="-59492.399999999994"/>
    <x v="1"/>
    <s v="No"/>
    <s v="Express"/>
    <s v="Not Found"/>
    <s v="Standard"/>
    <x v="89"/>
    <n v="5886694"/>
  </r>
  <r>
    <s v="O03420"/>
    <s v="2025-02-09"/>
    <s v="C225"/>
    <s v="P083"/>
    <x v="9"/>
    <x v="3"/>
    <n v="10"/>
    <n v="0.05"/>
    <n v="834299.5"/>
    <x v="79"/>
    <s v="SME"/>
    <x v="3"/>
    <n v="73889"/>
    <n v="95409.5"/>
    <x v="5"/>
    <s v="No"/>
    <s v="Standard"/>
    <s v="Not Found"/>
    <s v="Standard"/>
    <x v="58"/>
    <n v="7254801"/>
  </r>
  <r>
    <s v="O03421"/>
    <s v="2025-06-22"/>
    <s v="C187"/>
    <s v="P087"/>
    <x v="12"/>
    <x v="3"/>
    <n v="8"/>
    <n v="0.15"/>
    <n v="719154.4"/>
    <x v="104"/>
    <s v="Corporate"/>
    <x v="1"/>
    <n v="26222"/>
    <n v="509378.4"/>
    <x v="9"/>
    <s v="No"/>
    <s v="Standard"/>
    <s v="Not Found"/>
    <s v="Standard"/>
    <x v="82"/>
    <n v="8698154"/>
  </r>
  <r>
    <s v="O03422"/>
    <s v="2025-08-06"/>
    <s v="C234"/>
    <s v="P066"/>
    <x v="15"/>
    <x v="4"/>
    <n v="4"/>
    <n v="0.15"/>
    <n v="316475.40000000002"/>
    <x v="82"/>
    <s v="Corporate"/>
    <x v="0"/>
    <n v="51071"/>
    <n v="112191.40000000002"/>
    <x v="3"/>
    <s v="No"/>
    <s v="Standard"/>
    <s v="Not Found"/>
    <s v="Standard"/>
    <x v="97"/>
    <n v="15141830"/>
  </r>
  <r>
    <s v="O03423"/>
    <s v="2025-03-14"/>
    <s v="C045"/>
    <s v="P017"/>
    <x v="17"/>
    <x v="1"/>
    <n v="2"/>
    <n v="0.15"/>
    <n v="92270.9"/>
    <x v="224"/>
    <s v="Consumer"/>
    <x v="2"/>
    <n v="33642"/>
    <n v="24986.899999999994"/>
    <x v="7"/>
    <s v="No"/>
    <s v="Standard"/>
    <s v="Not Found"/>
    <s v="Standard"/>
    <x v="49"/>
    <n v="10652665"/>
  </r>
  <r>
    <s v="O03424"/>
    <s v="2025-06-14"/>
    <s v="C195"/>
    <s v="P051"/>
    <x v="15"/>
    <x v="0"/>
    <n v="3"/>
    <n v="0"/>
    <n v="234282"/>
    <x v="94"/>
    <s v="Corporate"/>
    <x v="2"/>
    <n v="71372"/>
    <n v="20166"/>
    <x v="9"/>
    <s v="No"/>
    <s v="Pickup"/>
    <s v="Not Found"/>
    <s v="Standard"/>
    <x v="7"/>
    <n v="15141830"/>
  </r>
  <r>
    <s v="O03425"/>
    <s v="2025-01-10"/>
    <s v="C129"/>
    <s v="P070"/>
    <x v="11"/>
    <x v="0"/>
    <n v="7"/>
    <n v="0.05"/>
    <n v="716896.6"/>
    <x v="97"/>
    <s v="Corporate"/>
    <x v="1"/>
    <n v="66631"/>
    <n v="250479.59999999998"/>
    <x v="6"/>
    <s v="No"/>
    <s v="Pickup"/>
    <s v="Not Found"/>
    <s v="Standard"/>
    <x v="20"/>
    <n v="18500989"/>
  </r>
  <r>
    <s v="O03426"/>
    <s v="2025-06-07"/>
    <s v="C228"/>
    <s v="P021"/>
    <x v="13"/>
    <x v="1"/>
    <n v="2"/>
    <n v="0.1"/>
    <n v="242490.6"/>
    <x v="168"/>
    <s v="Corporate"/>
    <x v="1"/>
    <n v="39197"/>
    <n v="164096.6"/>
    <x v="9"/>
    <s v="No"/>
    <s v="Express"/>
    <s v="Not Found"/>
    <s v="Standard"/>
    <x v="17"/>
    <n v="5886694"/>
  </r>
  <r>
    <s v="O03427"/>
    <s v="2025-12-27"/>
    <s v="C162"/>
    <s v="P008"/>
    <x v="18"/>
    <x v="1"/>
    <n v="8"/>
    <n v="0"/>
    <n v="562688"/>
    <x v="172"/>
    <s v="Consumer"/>
    <x v="0"/>
    <n v="10109"/>
    <n v="481816"/>
    <x v="4"/>
    <s v="No"/>
    <s v="Pickup"/>
    <s v="Not Found"/>
    <s v="Standard"/>
    <x v="55"/>
    <n v="16246424"/>
  </r>
  <r>
    <s v="O03428"/>
    <s v="2025-02-08"/>
    <s v="C138"/>
    <s v="P058"/>
    <x v="12"/>
    <x v="4"/>
    <n v="3"/>
    <n v="0"/>
    <n v="300528"/>
    <x v="173"/>
    <s v="Corporate"/>
    <x v="3"/>
    <n v="66106"/>
    <n v="102210"/>
    <x v="5"/>
    <s v="No"/>
    <s v="Express"/>
    <s v="Not Found"/>
    <s v="Standard"/>
    <x v="42"/>
    <n v="8698154"/>
  </r>
  <r>
    <s v="O03429"/>
    <s v="2025-05-24"/>
    <s v="C130"/>
    <s v="P026"/>
    <x v="7"/>
    <x v="3"/>
    <n v="6"/>
    <n v="0.15"/>
    <n v="295529.7"/>
    <x v="208"/>
    <s v="Consumer"/>
    <x v="2"/>
    <n v="7159"/>
    <n v="252575.7"/>
    <x v="0"/>
    <s v="No"/>
    <s v="Standard"/>
    <s v="Not Found"/>
    <s v="Standard"/>
    <x v="11"/>
    <n v="14265630"/>
  </r>
  <r>
    <s v="O03430"/>
    <s v="2025-10-31"/>
    <s v="C206"/>
    <s v="P069"/>
    <x v="9"/>
    <x v="2"/>
    <n v="7"/>
    <n v="0.2"/>
    <n v="673758.4"/>
    <x v="280"/>
    <s v="Consumer"/>
    <x v="3"/>
    <n v="5129"/>
    <n v="637855.4"/>
    <x v="11"/>
    <s v="No"/>
    <s v="Standard"/>
    <s v="Not Found"/>
    <s v="Standard"/>
    <x v="73"/>
    <n v="7254801"/>
  </r>
  <r>
    <s v="O03431"/>
    <s v="2025-01-18"/>
    <s v="C081"/>
    <s v="P018"/>
    <x v="7"/>
    <x v="1"/>
    <n v="1"/>
    <n v="0.05"/>
    <n v="69042.2"/>
    <x v="91"/>
    <s v="SME"/>
    <x v="0"/>
    <n v="74501"/>
    <n v="-5458.8000000000029"/>
    <x v="6"/>
    <s v="No"/>
    <s v="Pickup"/>
    <s v="Not Found"/>
    <s v="Standard"/>
    <x v="96"/>
    <n v="14265630"/>
  </r>
  <r>
    <s v="O03432"/>
    <s v="2025-10-19"/>
    <s v="C144"/>
    <s v="P073"/>
    <x v="14"/>
    <x v="2"/>
    <n v="4"/>
    <n v="0.2"/>
    <n v="407139.2"/>
    <x v="274"/>
    <s v="Corporate"/>
    <x v="0"/>
    <n v="48520"/>
    <n v="213059.20000000001"/>
    <x v="11"/>
    <s v="No"/>
    <s v="Pickup"/>
    <s v="Not Found"/>
    <s v="Standard"/>
    <x v="99"/>
    <n v="16839910"/>
  </r>
  <r>
    <s v="O03433"/>
    <s v="2025-08-20"/>
    <s v="C193"/>
    <s v="P026"/>
    <x v="8"/>
    <x v="3"/>
    <n v="3"/>
    <n v="0"/>
    <n v="254151"/>
    <x v="202"/>
    <s v="Corporate"/>
    <x v="2"/>
    <n v="7159"/>
    <n v="232674"/>
    <x v="3"/>
    <s v="No"/>
    <s v="Express"/>
    <s v="Not Found"/>
    <s v="Standard"/>
    <x v="11"/>
    <n v="19473459"/>
  </r>
  <r>
    <s v="O03434"/>
    <s v="2025-08-08"/>
    <s v="C121"/>
    <s v="P013"/>
    <x v="0"/>
    <x v="0"/>
    <n v="9"/>
    <n v="0"/>
    <n v="663471"/>
    <x v="171"/>
    <s v="Corporate"/>
    <x v="0"/>
    <n v="27039"/>
    <n v="420120"/>
    <x v="3"/>
    <s v="No"/>
    <s v="Express"/>
    <s v="Not Found"/>
    <s v="Standard"/>
    <x v="54"/>
    <n v="11852878"/>
  </r>
  <r>
    <s v="O03435"/>
    <s v="2025-04-29"/>
    <s v="C300"/>
    <s v="P030"/>
    <x v="10"/>
    <x v="3"/>
    <n v="5"/>
    <n v="0.2"/>
    <n v="293680"/>
    <x v="126"/>
    <s v="SME"/>
    <x v="3"/>
    <n v="28523"/>
    <n v="151065"/>
    <x v="1"/>
    <s v="No"/>
    <s v="Express"/>
    <s v="Not Found"/>
    <s v="Standard"/>
    <x v="12"/>
    <n v="8592536"/>
  </r>
  <r>
    <s v="O03436"/>
    <s v="2025-11-25"/>
    <s v="C189"/>
    <s v="P083"/>
    <x v="19"/>
    <x v="1"/>
    <n v="5"/>
    <n v="0"/>
    <n v="571310"/>
    <x v="221"/>
    <s v="SME"/>
    <x v="3"/>
    <n v="73889"/>
    <n v="201865"/>
    <x v="8"/>
    <s v="No"/>
    <s v="Pickup"/>
    <s v="Not Found"/>
    <s v="Standard"/>
    <x v="58"/>
    <n v="19336654"/>
  </r>
  <r>
    <s v="O03437"/>
    <s v="2025-07-02"/>
    <s v="C258"/>
    <s v="P083"/>
    <x v="9"/>
    <x v="1"/>
    <n v="7"/>
    <n v="0"/>
    <n v="419398"/>
    <x v="241"/>
    <s v="Corporate"/>
    <x v="3"/>
    <n v="73889"/>
    <n v="-97825"/>
    <x v="10"/>
    <s v="No"/>
    <s v="Pickup"/>
    <s v="Not Found"/>
    <s v="Standard"/>
    <x v="58"/>
    <n v="7254801"/>
  </r>
  <r>
    <s v="O03438"/>
    <s v="2025-02-04"/>
    <s v="C211"/>
    <s v="P026"/>
    <x v="3"/>
    <x v="4"/>
    <n v="10"/>
    <n v="0.1"/>
    <n v="164610"/>
    <x v="63"/>
    <s v="SME"/>
    <x v="2"/>
    <n v="7159"/>
    <n v="93020"/>
    <x v="5"/>
    <s v="No"/>
    <s v="Express"/>
    <s v="Not Found"/>
    <s v="Standard"/>
    <x v="11"/>
    <n v="19619177"/>
  </r>
  <r>
    <s v="O03439"/>
    <s v="2025-09-29"/>
    <s v="C018"/>
    <s v="P057"/>
    <x v="1"/>
    <x v="0"/>
    <n v="9"/>
    <n v="0"/>
    <n v="77580"/>
    <x v="189"/>
    <s v="Corporate"/>
    <x v="3"/>
    <n v="18283"/>
    <n v="-86967"/>
    <x v="2"/>
    <s v="No"/>
    <s v="Pickup"/>
    <s v="Not Found"/>
    <s v="Standard"/>
    <x v="63"/>
    <n v="11347243"/>
  </r>
  <r>
    <s v="O03440"/>
    <s v="2025-10-02"/>
    <s v="C068"/>
    <s v="P076"/>
    <x v="0"/>
    <x v="3"/>
    <n v="2"/>
    <n v="0"/>
    <n v="164314"/>
    <x v="74"/>
    <s v="Consumer"/>
    <x v="2"/>
    <n v="26666"/>
    <n v="110982"/>
    <x v="11"/>
    <s v="No"/>
    <s v="Pickup"/>
    <s v="Not Found"/>
    <s v="Standard"/>
    <x v="25"/>
    <n v="11852878"/>
  </r>
  <r>
    <s v="O03441"/>
    <s v="2025-06-02"/>
    <s v="C179"/>
    <s v="P041"/>
    <x v="2"/>
    <x v="0"/>
    <n v="4"/>
    <n v="0.05"/>
    <n v="210147.6"/>
    <x v="299"/>
    <s v="Corporate"/>
    <x v="0"/>
    <n v="21756"/>
    <n v="123123.6"/>
    <x v="9"/>
    <s v="No"/>
    <s v="Standard"/>
    <s v="Not Found"/>
    <s v="Standard"/>
    <x v="45"/>
    <n v="7094914"/>
  </r>
  <r>
    <s v="O03442"/>
    <s v="2025-03-10"/>
    <s v="C037"/>
    <s v="P030"/>
    <x v="13"/>
    <x v="1"/>
    <n v="2"/>
    <n v="0.15"/>
    <n v="189711.5"/>
    <x v="17"/>
    <s v="Consumer"/>
    <x v="3"/>
    <n v="28523"/>
    <n v="132665.5"/>
    <x v="7"/>
    <s v="No"/>
    <s v="Pickup"/>
    <s v="Not Found"/>
    <s v="Standard"/>
    <x v="12"/>
    <n v="5886694"/>
  </r>
  <r>
    <s v="O03443"/>
    <s v="2025-08-24"/>
    <s v="C138"/>
    <s v="P007"/>
    <x v="2"/>
    <x v="1"/>
    <n v="2"/>
    <n v="0.2"/>
    <n v="70936"/>
    <x v="173"/>
    <s v="Corporate"/>
    <x v="2"/>
    <n v="6817"/>
    <n v="57302"/>
    <x v="3"/>
    <s v="No"/>
    <s v="Express"/>
    <s v="Not Found"/>
    <s v="Standard"/>
    <x v="30"/>
    <n v="7094914"/>
  </r>
  <r>
    <s v="O03444"/>
    <s v="2025-06-22"/>
    <s v="C231"/>
    <s v="P027"/>
    <x v="11"/>
    <x v="2"/>
    <n v="7"/>
    <n v="0.2"/>
    <n v="98666.4"/>
    <x v="113"/>
    <s v="SME"/>
    <x v="1"/>
    <n v="13474"/>
    <n v="4348.3999999999942"/>
    <x v="9"/>
    <s v="No"/>
    <s v="Express"/>
    <s v="Not Found"/>
    <s v="Standard"/>
    <x v="67"/>
    <n v="18500989"/>
  </r>
  <r>
    <s v="O03445"/>
    <s v="2025-06-05"/>
    <s v="C271"/>
    <s v="P022"/>
    <x v="3"/>
    <x v="3"/>
    <n v="6"/>
    <n v="0"/>
    <n v="864120"/>
    <x v="93"/>
    <s v="Consumer"/>
    <x v="3"/>
    <n v="76942"/>
    <n v="402468"/>
    <x v="9"/>
    <s v="No"/>
    <s v="Standard"/>
    <s v="Not Found"/>
    <s v="Standard"/>
    <x v="13"/>
    <n v="19619177"/>
  </r>
  <r>
    <s v="O03446"/>
    <s v="2025-09-10"/>
    <s v="C194"/>
    <s v="P001"/>
    <x v="7"/>
    <x v="2"/>
    <n v="9"/>
    <n v="0.05"/>
    <n v="894133.35"/>
    <x v="218"/>
    <s v="SME"/>
    <x v="2"/>
    <n v="77766"/>
    <n v="194239.34999999998"/>
    <x v="2"/>
    <s v="No"/>
    <s v="Pickup"/>
    <s v="Not Found"/>
    <s v="Standard"/>
    <x v="87"/>
    <n v="14265630"/>
  </r>
  <r>
    <s v="O03447"/>
    <s v="2025-01-30"/>
    <s v="C072"/>
    <s v="P082"/>
    <x v="17"/>
    <x v="1"/>
    <n v="6"/>
    <n v="0.1"/>
    <n v="60274.8"/>
    <x v="128"/>
    <s v="Corporate"/>
    <x v="2"/>
    <n v="38053"/>
    <n v="-168043.2"/>
    <x v="6"/>
    <s v="Yes"/>
    <s v="Express"/>
    <s v="Not Found"/>
    <s v="Standard"/>
    <x v="64"/>
    <n v="10652665"/>
  </r>
  <r>
    <s v="O03448"/>
    <s v="2025-03-07"/>
    <s v="C166"/>
    <s v="P033"/>
    <x v="3"/>
    <x v="2"/>
    <n v="4"/>
    <n v="0.2"/>
    <n v="427849.6"/>
    <x v="110"/>
    <s v="SME"/>
    <x v="0"/>
    <n v="47272"/>
    <n v="238761.59999999998"/>
    <x v="7"/>
    <s v="No"/>
    <s v="Pickup"/>
    <s v="Not Found"/>
    <s v="Standard"/>
    <x v="37"/>
    <n v="19619177"/>
  </r>
  <r>
    <s v="O03449"/>
    <s v="2025-11-05"/>
    <s v="C033"/>
    <s v="P066"/>
    <x v="3"/>
    <x v="0"/>
    <n v="3"/>
    <n v="0.1"/>
    <n v="389377.8"/>
    <x v="23"/>
    <s v="Corporate"/>
    <x v="0"/>
    <n v="51071"/>
    <n v="236164.8"/>
    <x v="8"/>
    <s v="No"/>
    <s v="Standard"/>
    <s v="Not Found"/>
    <s v="Standard"/>
    <x v="97"/>
    <n v="19619177"/>
  </r>
  <r>
    <s v="O03450"/>
    <s v="2025-03-20"/>
    <s v="C142"/>
    <s v="P090"/>
    <x v="14"/>
    <x v="2"/>
    <n v="1"/>
    <n v="0.15"/>
    <n v="51936.7"/>
    <x v="108"/>
    <s v="Consumer"/>
    <x v="1"/>
    <n v="24518"/>
    <n v="27418.699999999997"/>
    <x v="7"/>
    <s v="No"/>
    <s v="Express"/>
    <s v="Not Found"/>
    <s v="Standard"/>
    <x v="4"/>
    <n v="16839910"/>
  </r>
  <r>
    <s v="O03451"/>
    <s v="2025-12-07"/>
    <s v="C127"/>
    <s v="P005"/>
    <x v="1"/>
    <x v="0"/>
    <n v="2"/>
    <n v="0.2"/>
    <n v="35572.800000000003"/>
    <x v="84"/>
    <s v="SME"/>
    <x v="0"/>
    <n v="3310"/>
    <n v="28952.800000000003"/>
    <x v="4"/>
    <s v="No"/>
    <s v="Pickup"/>
    <s v="Not Found"/>
    <s v="Standard"/>
    <x v="77"/>
    <n v="11347243"/>
  </r>
  <r>
    <s v="O03452"/>
    <s v="2025-01-08"/>
    <s v="C098"/>
    <s v="P068"/>
    <x v="16"/>
    <x v="3"/>
    <n v="2"/>
    <n v="0.05"/>
    <n v="196093.3"/>
    <x v="137"/>
    <s v="Corporate"/>
    <x v="0"/>
    <n v="34907"/>
    <n v="126279.29999999999"/>
    <x v="6"/>
    <s v="No"/>
    <s v="Express"/>
    <s v="Not Found"/>
    <s v="Standard"/>
    <x v="19"/>
    <n v="19562258"/>
  </r>
  <r>
    <s v="O03453"/>
    <s v="2025-06-15"/>
    <s v="C041"/>
    <s v="P034"/>
    <x v="11"/>
    <x v="4"/>
    <n v="4"/>
    <n v="0.15"/>
    <n v="466660.2"/>
    <x v="157"/>
    <s v="Corporate"/>
    <x v="0"/>
    <n v="18655"/>
    <n v="392040.2"/>
    <x v="9"/>
    <s v="No"/>
    <s v="Express"/>
    <s v="Not Found"/>
    <s v="Standard"/>
    <x v="3"/>
    <n v="18500989"/>
  </r>
  <r>
    <s v="O03454"/>
    <s v="2025-06-24"/>
    <s v="C063"/>
    <s v="P011"/>
    <x v="0"/>
    <x v="4"/>
    <n v="10"/>
    <n v="0"/>
    <n v="1388680"/>
    <x v="266"/>
    <s v="Corporate"/>
    <x v="0"/>
    <n v="76428"/>
    <n v="624400"/>
    <x v="9"/>
    <s v="No"/>
    <s v="Pickup"/>
    <s v="Not Found"/>
    <s v="High Value"/>
    <x v="36"/>
    <n v="11852878"/>
  </r>
  <r>
    <s v="O03455"/>
    <s v="2025-04-13"/>
    <s v="C101"/>
    <s v="P015"/>
    <x v="5"/>
    <x v="0"/>
    <n v="2"/>
    <n v="0.15"/>
    <n v="212290.9"/>
    <x v="196"/>
    <s v="SME"/>
    <x v="3"/>
    <n v="12010"/>
    <n v="188270.9"/>
    <x v="1"/>
    <s v="No"/>
    <s v="Express"/>
    <s v="Not Found"/>
    <s v="Standard"/>
    <x v="75"/>
    <n v="11319839"/>
  </r>
  <r>
    <s v="O03456"/>
    <s v="2025-11-13"/>
    <s v="C299"/>
    <s v="P074"/>
    <x v="14"/>
    <x v="4"/>
    <n v="10"/>
    <n v="0"/>
    <n v="570120"/>
    <x v="165"/>
    <s v="SME"/>
    <x v="3"/>
    <n v="39205"/>
    <n v="178070"/>
    <x v="8"/>
    <s v="No"/>
    <s v="Express"/>
    <s v="Not Found"/>
    <s v="Standard"/>
    <x v="56"/>
    <n v="16839910"/>
  </r>
  <r>
    <s v="O03457"/>
    <s v="2025-10-07"/>
    <s v="C006"/>
    <s v="P069"/>
    <x v="0"/>
    <x v="3"/>
    <n v="5"/>
    <n v="0.1"/>
    <n v="603297"/>
    <x v="269"/>
    <s v="Corporate"/>
    <x v="3"/>
    <n v="5129"/>
    <n v="577652"/>
    <x v="11"/>
    <s v="No"/>
    <s v="Express"/>
    <s v="Not Found"/>
    <s v="Standard"/>
    <x v="73"/>
    <n v="11852878"/>
  </r>
  <r>
    <s v="O03458"/>
    <s v="2025-12-23"/>
    <s v="C257"/>
    <s v="P065"/>
    <x v="19"/>
    <x v="3"/>
    <n v="9"/>
    <n v="0.15"/>
    <n v="832756.05"/>
    <x v="125"/>
    <s v="Consumer"/>
    <x v="3"/>
    <n v="61777"/>
    <n v="276763.05000000005"/>
    <x v="4"/>
    <s v="No"/>
    <s v="Pickup"/>
    <s v="Not Found"/>
    <s v="Standard"/>
    <x v="65"/>
    <n v="19336654"/>
  </r>
  <r>
    <s v="O03459"/>
    <s v="2025-03-12"/>
    <s v="C004"/>
    <s v="P046"/>
    <x v="14"/>
    <x v="0"/>
    <n v="8"/>
    <n v="0"/>
    <n v="331104"/>
    <x v="80"/>
    <s v="Corporate"/>
    <x v="3"/>
    <n v="24464"/>
    <n v="135392"/>
    <x v="7"/>
    <s v="No"/>
    <s v="Standard"/>
    <s v="Not Found"/>
    <s v="Standard"/>
    <x v="93"/>
    <n v="16839910"/>
  </r>
  <r>
    <s v="O03460"/>
    <s v="2025-06-19"/>
    <s v="C003"/>
    <s v="P083"/>
    <x v="18"/>
    <x v="4"/>
    <n v="4"/>
    <n v="0.2"/>
    <n v="110873.60000000001"/>
    <x v="35"/>
    <s v="Corporate"/>
    <x v="3"/>
    <n v="73889"/>
    <n v="-184682.4"/>
    <x v="9"/>
    <s v="No"/>
    <s v="Express"/>
    <s v="Not Found"/>
    <s v="Standard"/>
    <x v="58"/>
    <n v="16246424"/>
  </r>
  <r>
    <s v="O03461"/>
    <s v="2025-03-23"/>
    <s v="C043"/>
    <s v="P086"/>
    <x v="3"/>
    <x v="0"/>
    <n v="5"/>
    <n v="0.15"/>
    <n v="632404.25"/>
    <x v="237"/>
    <s v="Consumer"/>
    <x v="1"/>
    <n v="41456"/>
    <n v="425124.25"/>
    <x v="7"/>
    <s v="No"/>
    <s v="Pickup"/>
    <s v="Not Found"/>
    <s v="Standard"/>
    <x v="44"/>
    <n v="19619177"/>
  </r>
  <r>
    <s v="O03462"/>
    <s v="2025-09-27"/>
    <s v="C213"/>
    <s v="P043"/>
    <x v="9"/>
    <x v="2"/>
    <n v="5"/>
    <n v="0.15"/>
    <n v="30421.5"/>
    <x v="2"/>
    <s v="Consumer"/>
    <x v="0"/>
    <n v="79600"/>
    <n v="-367578.5"/>
    <x v="2"/>
    <s v="No"/>
    <s v="Pickup"/>
    <s v="Not Found"/>
    <s v="Standard"/>
    <x v="14"/>
    <n v="7254801"/>
  </r>
  <r>
    <s v="O03463"/>
    <s v="2025-05-28"/>
    <s v="C116"/>
    <s v="P096"/>
    <x v="12"/>
    <x v="2"/>
    <n v="7"/>
    <n v="0.15"/>
    <n v="152926.9"/>
    <x v="177"/>
    <s v="Consumer"/>
    <x v="1"/>
    <n v="12227"/>
    <n v="67337.899999999994"/>
    <x v="0"/>
    <s v="No"/>
    <s v="Express"/>
    <s v="Not Found"/>
    <s v="Standard"/>
    <x v="46"/>
    <n v="8698154"/>
  </r>
  <r>
    <s v="O03464"/>
    <s v="2025-10-17"/>
    <s v="C188"/>
    <s v="P027"/>
    <x v="8"/>
    <x v="3"/>
    <n v="7"/>
    <n v="0.1"/>
    <n v="146752.20000000001"/>
    <x v="52"/>
    <s v="Consumer"/>
    <x v="1"/>
    <n v="13474"/>
    <n v="52434.200000000012"/>
    <x v="11"/>
    <s v="No"/>
    <s v="Pickup"/>
    <s v="Not Found"/>
    <s v="Standard"/>
    <x v="67"/>
    <n v="19473459"/>
  </r>
  <r>
    <s v="O03465"/>
    <s v="2025-12-08"/>
    <s v="C147"/>
    <s v="P086"/>
    <x v="9"/>
    <x v="1"/>
    <n v="10"/>
    <n v="0.1"/>
    <n v="228501"/>
    <x v="162"/>
    <s v="Consumer"/>
    <x v="1"/>
    <n v="41456"/>
    <n v="-186059"/>
    <x v="4"/>
    <s v="No"/>
    <s v="Express"/>
    <s v="Not Found"/>
    <s v="Standard"/>
    <x v="44"/>
    <n v="7254801"/>
  </r>
  <r>
    <s v="O03466"/>
    <s v="2025-06-06"/>
    <s v="C072"/>
    <s v="P033"/>
    <x v="5"/>
    <x v="3"/>
    <n v="5"/>
    <n v="0.15"/>
    <n v="388403.25"/>
    <x v="128"/>
    <s v="Corporate"/>
    <x v="0"/>
    <n v="47272"/>
    <n v="152043.25"/>
    <x v="9"/>
    <s v="No"/>
    <s v="Pickup"/>
    <s v="Not Found"/>
    <s v="Standard"/>
    <x v="37"/>
    <n v="11319839"/>
  </r>
  <r>
    <s v="O03467"/>
    <s v="2025-02-16"/>
    <s v="C052"/>
    <s v="P067"/>
    <x v="5"/>
    <x v="0"/>
    <n v="3"/>
    <n v="0.1"/>
    <n v="367046.1"/>
    <x v="229"/>
    <s v="Consumer"/>
    <x v="0"/>
    <n v="47434"/>
    <n v="224744.09999999998"/>
    <x v="5"/>
    <s v="No"/>
    <s v="Standard"/>
    <s v="Not Found"/>
    <s v="Standard"/>
    <x v="22"/>
    <n v="11319839"/>
  </r>
  <r>
    <s v="O03468"/>
    <s v="2025-08-18"/>
    <s v="C037"/>
    <s v="P070"/>
    <x v="9"/>
    <x v="1"/>
    <n v="7"/>
    <n v="0.15"/>
    <n v="492308.95"/>
    <x v="17"/>
    <s v="Consumer"/>
    <x v="1"/>
    <n v="66631"/>
    <n v="25891.950000000012"/>
    <x v="3"/>
    <s v="No"/>
    <s v="Express"/>
    <s v="Not Found"/>
    <s v="Standard"/>
    <x v="20"/>
    <n v="7254801"/>
  </r>
  <r>
    <s v="O03469"/>
    <s v="2025-08-10"/>
    <s v="C088"/>
    <s v="P093"/>
    <x v="0"/>
    <x v="2"/>
    <n v="4"/>
    <n v="0.1"/>
    <n v="133603.20000000001"/>
    <x v="160"/>
    <s v="SME"/>
    <x v="3"/>
    <n v="27558"/>
    <n v="23371.200000000012"/>
    <x v="3"/>
    <s v="No"/>
    <s v="Pickup"/>
    <s v="Not Found"/>
    <s v="Standard"/>
    <x v="40"/>
    <n v="11852878"/>
  </r>
  <r>
    <s v="O03470"/>
    <s v="2025-07-12"/>
    <s v="C186"/>
    <s v="P006"/>
    <x v="1"/>
    <x v="0"/>
    <n v="7"/>
    <n v="0"/>
    <n v="278124"/>
    <x v="225"/>
    <s v="Consumer"/>
    <x v="0"/>
    <n v="53604"/>
    <n v="-97104"/>
    <x v="10"/>
    <s v="No"/>
    <s v="Express"/>
    <s v="Not Found"/>
    <s v="Standard"/>
    <x v="24"/>
    <n v="11347243"/>
  </r>
  <r>
    <s v="O03471"/>
    <s v="2025-09-17"/>
    <s v="C175"/>
    <s v="P067"/>
    <x v="9"/>
    <x v="2"/>
    <n v="2"/>
    <n v="0.05"/>
    <n v="27458.799999999999"/>
    <x v="50"/>
    <s v="Consumer"/>
    <x v="0"/>
    <n v="47434"/>
    <n v="-67409.2"/>
    <x v="2"/>
    <s v="No"/>
    <s v="Express"/>
    <s v="Not Found"/>
    <s v="Standard"/>
    <x v="22"/>
    <n v="7254801"/>
  </r>
  <r>
    <s v="O03472"/>
    <s v="2025-05-17"/>
    <s v="C198"/>
    <s v="P074"/>
    <x v="16"/>
    <x v="4"/>
    <n v="2"/>
    <n v="0"/>
    <n v="242572"/>
    <x v="216"/>
    <s v="SME"/>
    <x v="3"/>
    <n v="39205"/>
    <n v="164162"/>
    <x v="0"/>
    <s v="No"/>
    <s v="Pickup"/>
    <s v="Not Found"/>
    <s v="Standard"/>
    <x v="56"/>
    <n v="19562258"/>
  </r>
  <r>
    <s v="O03473"/>
    <s v="2025-05-06"/>
    <s v="C148"/>
    <s v="P005"/>
    <x v="4"/>
    <x v="4"/>
    <n v="10"/>
    <n v="0"/>
    <n v="1166030"/>
    <x v="187"/>
    <s v="Corporate"/>
    <x v="0"/>
    <n v="3310"/>
    <n v="1132930"/>
    <x v="0"/>
    <s v="No"/>
    <s v="Pickup"/>
    <s v="Not Found"/>
    <s v="High Value"/>
    <x v="77"/>
    <n v="6291486"/>
  </r>
  <r>
    <s v="O03474"/>
    <s v="2025-11-07"/>
    <s v="C103"/>
    <s v="P081"/>
    <x v="6"/>
    <x v="3"/>
    <n v="4"/>
    <n v="0.2"/>
    <n v="418960"/>
    <x v="124"/>
    <s v="Corporate"/>
    <x v="0"/>
    <n v="67718"/>
    <n v="148088"/>
    <x v="8"/>
    <s v="No"/>
    <s v="Pickup"/>
    <s v="Not Found"/>
    <s v="Standard"/>
    <x v="76"/>
    <n v="17350666"/>
  </r>
  <r>
    <s v="O03475"/>
    <s v="2025-07-18"/>
    <s v="C084"/>
    <s v="P084"/>
    <x v="14"/>
    <x v="3"/>
    <n v="8"/>
    <n v="0"/>
    <n v="404600"/>
    <x v="222"/>
    <s v="Corporate"/>
    <x v="3"/>
    <n v="46035"/>
    <n v="36320"/>
    <x v="10"/>
    <s v="No"/>
    <s v="Pickup"/>
    <s v="Not Found"/>
    <s v="Standard"/>
    <x v="35"/>
    <n v="16839910"/>
  </r>
  <r>
    <s v="O03476"/>
    <s v="2025-05-31"/>
    <s v="C247"/>
    <s v="P052"/>
    <x v="6"/>
    <x v="4"/>
    <n v="7"/>
    <n v="0.05"/>
    <n v="661515.4"/>
    <x v="197"/>
    <s v="SME"/>
    <x v="2"/>
    <n v="15200"/>
    <n v="555115.4"/>
    <x v="0"/>
    <s v="No"/>
    <s v="Pickup"/>
    <s v="Not Found"/>
    <s v="Standard"/>
    <x v="41"/>
    <n v="17350666"/>
  </r>
  <r>
    <s v="O03477"/>
    <s v="2025-06-02"/>
    <s v="C083"/>
    <s v="P083"/>
    <x v="13"/>
    <x v="0"/>
    <n v="6"/>
    <n v="0.05"/>
    <n v="614214.9"/>
    <x v="156"/>
    <s v="Consumer"/>
    <x v="3"/>
    <n v="73889"/>
    <n v="170880.90000000002"/>
    <x v="9"/>
    <s v="No"/>
    <s v="Express"/>
    <s v="Not Found"/>
    <s v="Standard"/>
    <x v="58"/>
    <n v="5886694"/>
  </r>
  <r>
    <s v="O03478"/>
    <s v="2025-01-02"/>
    <s v="C126"/>
    <s v="P083"/>
    <x v="17"/>
    <x v="2"/>
    <n v="7"/>
    <n v="0.05"/>
    <n v="404346.6"/>
    <x v="121"/>
    <s v="SME"/>
    <x v="3"/>
    <n v="73889"/>
    <n v="-112876.40000000002"/>
    <x v="6"/>
    <s v="Yes"/>
    <s v="Pickup"/>
    <s v="Not Found"/>
    <s v="Standard"/>
    <x v="58"/>
    <n v="10652665"/>
  </r>
  <r>
    <s v="O03479"/>
    <s v="2025-09-03"/>
    <s v="C120"/>
    <s v="P041"/>
    <x v="4"/>
    <x v="4"/>
    <n v="6"/>
    <n v="0.2"/>
    <n v="215371.2"/>
    <x v="138"/>
    <s v="SME"/>
    <x v="0"/>
    <n v="21756"/>
    <n v="84835.200000000012"/>
    <x v="2"/>
    <s v="Yes"/>
    <s v="Express"/>
    <s v="Not Found"/>
    <s v="Standard"/>
    <x v="45"/>
    <n v="6291486"/>
  </r>
  <r>
    <s v="O03480"/>
    <s v="2025-01-14"/>
    <s v="C093"/>
    <s v="P062"/>
    <x v="12"/>
    <x v="2"/>
    <n v="6"/>
    <n v="0.15"/>
    <n v="188633.7"/>
    <x v="247"/>
    <s v="SME"/>
    <x v="3"/>
    <n v="28606"/>
    <n v="16997.700000000012"/>
    <x v="6"/>
    <s v="No"/>
    <s v="Express"/>
    <s v="Not Found"/>
    <s v="Standard"/>
    <x v="50"/>
    <n v="8698154"/>
  </r>
  <r>
    <s v="O03481"/>
    <s v="2025-10-13"/>
    <s v="C222"/>
    <s v="P089"/>
    <x v="14"/>
    <x v="0"/>
    <n v="10"/>
    <n v="0.05"/>
    <n v="167371"/>
    <x v="143"/>
    <s v="SME"/>
    <x v="0"/>
    <n v="55764"/>
    <n v="-390269"/>
    <x v="11"/>
    <s v="No"/>
    <s v="Express"/>
    <s v="Not Found"/>
    <s v="Standard"/>
    <x v="27"/>
    <n v="16839910"/>
  </r>
  <r>
    <s v="O03482"/>
    <s v="2025-01-18"/>
    <s v="C206"/>
    <s v="P062"/>
    <x v="5"/>
    <x v="0"/>
    <n v="6"/>
    <n v="0.1"/>
    <n v="754083"/>
    <x v="280"/>
    <s v="Consumer"/>
    <x v="3"/>
    <n v="28606"/>
    <n v="582447"/>
    <x v="6"/>
    <s v="No"/>
    <s v="Standard"/>
    <s v="Not Found"/>
    <s v="Standard"/>
    <x v="50"/>
    <n v="11319839"/>
  </r>
  <r>
    <s v="O03483"/>
    <s v="2025-08-04"/>
    <s v="C182"/>
    <s v="P019"/>
    <x v="13"/>
    <x v="3"/>
    <n v="7"/>
    <n v="0.05"/>
    <n v="584761.1"/>
    <x v="66"/>
    <s v="Consumer"/>
    <x v="0"/>
    <n v="72369"/>
    <n v="78178.099999999977"/>
    <x v="3"/>
    <s v="No"/>
    <s v="Pickup"/>
    <s v="Not Found"/>
    <s v="Standard"/>
    <x v="0"/>
    <n v="5886694"/>
  </r>
  <r>
    <s v="O03484"/>
    <s v="2025-12-05"/>
    <s v="C277"/>
    <s v="P086"/>
    <x v="10"/>
    <x v="3"/>
    <n v="2"/>
    <n v="0.2"/>
    <n v="101984"/>
    <x v="205"/>
    <s v="Corporate"/>
    <x v="1"/>
    <n v="41456"/>
    <n v="19072"/>
    <x v="4"/>
    <s v="No"/>
    <s v="Express"/>
    <s v="Not Found"/>
    <s v="Standard"/>
    <x v="44"/>
    <n v="8592536"/>
  </r>
  <r>
    <s v="O03485"/>
    <s v="2025-11-04"/>
    <s v="C216"/>
    <s v="P007"/>
    <x v="5"/>
    <x v="0"/>
    <n v="7"/>
    <n v="0.1"/>
    <n v="644634.9"/>
    <x v="37"/>
    <s v="Consumer"/>
    <x v="2"/>
    <n v="6817"/>
    <n v="596915.9"/>
    <x v="8"/>
    <s v="No"/>
    <s v="Express"/>
    <s v="Not Found"/>
    <s v="Standard"/>
    <x v="30"/>
    <n v="11319839"/>
  </r>
  <r>
    <s v="O03486"/>
    <s v="2025-06-21"/>
    <s v="C250"/>
    <s v="P093"/>
    <x v="3"/>
    <x v="2"/>
    <n v="1"/>
    <n v="0.1"/>
    <n v="41897.699999999997"/>
    <x v="193"/>
    <s v="SME"/>
    <x v="3"/>
    <n v="27558"/>
    <n v="14339.699999999997"/>
    <x v="9"/>
    <s v="No"/>
    <s v="Pickup"/>
    <s v="Not Found"/>
    <s v="Standard"/>
    <x v="40"/>
    <n v="19619177"/>
  </r>
  <r>
    <s v="O03487"/>
    <s v="2025-01-23"/>
    <s v="C054"/>
    <s v="P098"/>
    <x v="15"/>
    <x v="2"/>
    <n v="4"/>
    <n v="0.1"/>
    <n v="433994.4"/>
    <x v="288"/>
    <s v="Consumer"/>
    <x v="3"/>
    <n v="77841"/>
    <n v="122630.40000000002"/>
    <x v="6"/>
    <s v="No"/>
    <s v="Express"/>
    <s v="Not Found"/>
    <s v="Standard"/>
    <x v="53"/>
    <n v="15141830"/>
  </r>
  <r>
    <s v="O03488"/>
    <s v="2025-11-05"/>
    <s v="C171"/>
    <s v="P061"/>
    <x v="12"/>
    <x v="3"/>
    <n v="9"/>
    <n v="0.05"/>
    <n v="1194135.75"/>
    <x v="294"/>
    <s v="SME"/>
    <x v="3"/>
    <n v="26900"/>
    <n v="952035.75"/>
    <x v="8"/>
    <s v="Yes"/>
    <s v="Standard"/>
    <s v="Not Found"/>
    <s v="High Value"/>
    <x v="59"/>
    <n v="8698154"/>
  </r>
  <r>
    <s v="O03489"/>
    <s v="2025-09-05"/>
    <s v="C143"/>
    <s v="P076"/>
    <x v="12"/>
    <x v="1"/>
    <n v="6"/>
    <n v="0"/>
    <n v="422196"/>
    <x v="7"/>
    <s v="SME"/>
    <x v="2"/>
    <n v="26666"/>
    <n v="262200"/>
    <x v="2"/>
    <s v="Yes"/>
    <s v="Express"/>
    <s v="Not Found"/>
    <s v="Standard"/>
    <x v="25"/>
    <n v="8698154"/>
  </r>
  <r>
    <s v="O03490"/>
    <s v="2025-03-03"/>
    <s v="C225"/>
    <s v="P090"/>
    <x v="5"/>
    <x v="3"/>
    <n v="1"/>
    <n v="0"/>
    <n v="18308"/>
    <x v="79"/>
    <s v="SME"/>
    <x v="1"/>
    <n v="24518"/>
    <n v="-6210"/>
    <x v="7"/>
    <s v="No"/>
    <s v="Pickup"/>
    <s v="Not Found"/>
    <s v="Standard"/>
    <x v="4"/>
    <n v="11319839"/>
  </r>
  <r>
    <s v="O03491"/>
    <s v="2025-10-26"/>
    <s v="C085"/>
    <s v="P009"/>
    <x v="18"/>
    <x v="1"/>
    <n v="6"/>
    <n v="0.05"/>
    <n v="342279.3"/>
    <x v="213"/>
    <s v="Consumer"/>
    <x v="1"/>
    <n v="8587"/>
    <n v="290757.3"/>
    <x v="11"/>
    <s v="No"/>
    <s v="Express"/>
    <s v="Not Found"/>
    <s v="Standard"/>
    <x v="33"/>
    <n v="16246424"/>
  </r>
  <r>
    <s v="O03492"/>
    <s v="2025-04-27"/>
    <s v="C047"/>
    <s v="P001"/>
    <x v="6"/>
    <x v="3"/>
    <n v="4"/>
    <n v="0.2"/>
    <n v="466534.40000000002"/>
    <x v="152"/>
    <s v="SME"/>
    <x v="2"/>
    <n v="77766"/>
    <n v="155470.40000000002"/>
    <x v="1"/>
    <s v="No"/>
    <s v="Pickup"/>
    <s v="Not Found"/>
    <s v="Standard"/>
    <x v="87"/>
    <n v="17350666"/>
  </r>
  <r>
    <s v="O03493"/>
    <s v="2025-02-01"/>
    <s v="C204"/>
    <s v="P017"/>
    <x v="12"/>
    <x v="0"/>
    <n v="1"/>
    <n v="0"/>
    <n v="18420"/>
    <x v="153"/>
    <s v="Consumer"/>
    <x v="2"/>
    <n v="33642"/>
    <n v="-15222"/>
    <x v="5"/>
    <s v="No"/>
    <s v="Pickup"/>
    <s v="Not Found"/>
    <s v="Standard"/>
    <x v="49"/>
    <n v="8698154"/>
  </r>
  <r>
    <s v="O03494"/>
    <s v="2025-12-09"/>
    <s v="C186"/>
    <s v="P038"/>
    <x v="3"/>
    <x v="1"/>
    <n v="5"/>
    <n v="0"/>
    <n v="379980"/>
    <x v="225"/>
    <s v="Consumer"/>
    <x v="2"/>
    <n v="54711"/>
    <n v="106425"/>
    <x v="4"/>
    <s v="No"/>
    <s v="Pickup"/>
    <s v="Not Found"/>
    <s v="Standard"/>
    <x v="94"/>
    <n v="19619177"/>
  </r>
  <r>
    <s v="O03495"/>
    <s v="2025-03-29"/>
    <s v="C125"/>
    <s v="P045"/>
    <x v="0"/>
    <x v="3"/>
    <n v="4"/>
    <n v="0.1"/>
    <n v="114012"/>
    <x v="40"/>
    <s v="Corporate"/>
    <x v="2"/>
    <n v="61495"/>
    <n v="-131968"/>
    <x v="7"/>
    <s v="No"/>
    <s v="Express"/>
    <s v="Not Found"/>
    <s v="Standard"/>
    <x v="86"/>
    <n v="11852878"/>
  </r>
  <r>
    <s v="O03496"/>
    <s v="2025-12-15"/>
    <s v="C006"/>
    <s v="P043"/>
    <x v="12"/>
    <x v="4"/>
    <n v="7"/>
    <n v="0.05"/>
    <n v="703137.75"/>
    <x v="269"/>
    <s v="Corporate"/>
    <x v="0"/>
    <n v="79600"/>
    <n v="145937.75"/>
    <x v="4"/>
    <s v="No"/>
    <s v="Express"/>
    <s v="Not Found"/>
    <s v="Standard"/>
    <x v="14"/>
    <n v="8698154"/>
  </r>
  <r>
    <s v="O03497"/>
    <s v="2025-11-17"/>
    <s v="C275"/>
    <s v="P047"/>
    <x v="7"/>
    <x v="4"/>
    <n v="4"/>
    <n v="0"/>
    <n v="120304"/>
    <x v="62"/>
    <s v="SME"/>
    <x v="2"/>
    <n v="23348"/>
    <n v="26912"/>
    <x v="8"/>
    <s v="No"/>
    <s v="Standard"/>
    <s v="Not Found"/>
    <s v="Standard"/>
    <x v="8"/>
    <n v="14265630"/>
  </r>
  <r>
    <s v="O03498"/>
    <s v="2025-11-15"/>
    <s v="C039"/>
    <s v="P090"/>
    <x v="6"/>
    <x v="3"/>
    <n v="2"/>
    <n v="0.2"/>
    <n v="83604.800000000003"/>
    <x v="194"/>
    <s v="Corporate"/>
    <x v="1"/>
    <n v="24518"/>
    <n v="34568.800000000003"/>
    <x v="8"/>
    <s v="No"/>
    <s v="Standard"/>
    <s v="Not Found"/>
    <s v="Standard"/>
    <x v="4"/>
    <n v="17350666"/>
  </r>
  <r>
    <s v="O03499"/>
    <s v="2025-04-01"/>
    <s v="C054"/>
    <s v="P028"/>
    <x v="12"/>
    <x v="3"/>
    <n v="9"/>
    <n v="0.15"/>
    <n v="216670.95"/>
    <x v="288"/>
    <s v="Consumer"/>
    <x v="1"/>
    <n v="35454"/>
    <n v="-102415.04999999999"/>
    <x v="1"/>
    <s v="No"/>
    <s v="Express"/>
    <s v="Not Found"/>
    <s v="Standard"/>
    <x v="85"/>
    <n v="8698154"/>
  </r>
  <r>
    <s v="O03500"/>
    <s v="2025-03-04"/>
    <s v="C089"/>
    <s v="P097"/>
    <x v="16"/>
    <x v="2"/>
    <n v="9"/>
    <n v="0.15"/>
    <n v="586739.69999999995"/>
    <x v="244"/>
    <s v="Consumer"/>
    <x v="1"/>
    <n v="67500"/>
    <n v="-20760.300000000047"/>
    <x v="7"/>
    <s v="Yes"/>
    <s v="Pickup"/>
    <s v="Not Found"/>
    <s v="Standard"/>
    <x v="84"/>
    <n v="19562258"/>
  </r>
  <r>
    <s v="O03501"/>
    <s v="2025-10-28"/>
    <s v="C095"/>
    <s v="P052"/>
    <x v="14"/>
    <x v="1"/>
    <n v="10"/>
    <n v="0.15"/>
    <n v="113092.5"/>
    <x v="279"/>
    <s v="Consumer"/>
    <x v="2"/>
    <n v="15200"/>
    <n v="-38907.5"/>
    <x v="11"/>
    <s v="No"/>
    <s v="Express"/>
    <s v="Not Found"/>
    <s v="Standard"/>
    <x v="41"/>
    <n v="16839910"/>
  </r>
  <r>
    <s v="O03502"/>
    <s v="2025-01-25"/>
    <s v="C087"/>
    <s v="P080"/>
    <x v="8"/>
    <x v="0"/>
    <n v="7"/>
    <n v="0.2"/>
    <n v="604240"/>
    <x v="240"/>
    <s v="Consumer"/>
    <x v="2"/>
    <n v="32671"/>
    <n v="375543"/>
    <x v="6"/>
    <s v="No"/>
    <s v="Express"/>
    <s v="Not Found"/>
    <s v="Standard"/>
    <x v="26"/>
    <n v="19473459"/>
  </r>
  <r>
    <s v="O03503"/>
    <s v="2025-11-05"/>
    <s v="C023"/>
    <s v="P050"/>
    <x v="10"/>
    <x v="1"/>
    <n v="4"/>
    <n v="0.05"/>
    <n v="464132"/>
    <x v="5"/>
    <s v="Consumer"/>
    <x v="0"/>
    <n v="22542"/>
    <n v="373964"/>
    <x v="8"/>
    <s v="No"/>
    <s v="Standard"/>
    <s v="Not Found"/>
    <s v="Standard"/>
    <x v="39"/>
    <n v="8592536"/>
  </r>
  <r>
    <s v="O03504"/>
    <s v="2025-09-28"/>
    <s v="C108"/>
    <s v="P021"/>
    <x v="8"/>
    <x v="1"/>
    <n v="3"/>
    <n v="0.1"/>
    <n v="288910.8"/>
    <x v="123"/>
    <s v="Corporate"/>
    <x v="1"/>
    <n v="39197"/>
    <n v="171319.8"/>
    <x v="2"/>
    <s v="No"/>
    <s v="Pickup"/>
    <s v="Not Found"/>
    <s v="Standard"/>
    <x v="17"/>
    <n v="19473459"/>
  </r>
  <r>
    <s v="O03505"/>
    <s v="2025-09-16"/>
    <s v="C228"/>
    <s v="P071"/>
    <x v="10"/>
    <x v="2"/>
    <n v="10"/>
    <n v="0.2"/>
    <n v="216248"/>
    <x v="168"/>
    <s v="Corporate"/>
    <x v="1"/>
    <n v="44535"/>
    <n v="-229102"/>
    <x v="2"/>
    <s v="Yes"/>
    <s v="Standard"/>
    <s v="Not Found"/>
    <s v="Standard"/>
    <x v="32"/>
    <n v="8592536"/>
  </r>
  <r>
    <s v="O03506"/>
    <s v="2025-10-12"/>
    <s v="C096"/>
    <s v="P043"/>
    <x v="12"/>
    <x v="3"/>
    <n v="6"/>
    <n v="0.15"/>
    <n v="330092.40000000002"/>
    <x v="20"/>
    <s v="Consumer"/>
    <x v="0"/>
    <n v="79600"/>
    <n v="-147507.59999999998"/>
    <x v="11"/>
    <s v="No"/>
    <s v="Standard"/>
    <s v="Not Found"/>
    <s v="Standard"/>
    <x v="14"/>
    <n v="8698154"/>
  </r>
  <r>
    <s v="O03507"/>
    <s v="2025-04-25"/>
    <s v="C038"/>
    <s v="P077"/>
    <x v="3"/>
    <x v="4"/>
    <n v="6"/>
    <n v="0.1"/>
    <n v="573350.40000000002"/>
    <x v="106"/>
    <s v="Corporate"/>
    <x v="3"/>
    <n v="9813"/>
    <n v="514472.4"/>
    <x v="1"/>
    <s v="No"/>
    <s v="Express"/>
    <s v="Not Found"/>
    <s v="Standard"/>
    <x v="98"/>
    <n v="19619177"/>
  </r>
  <r>
    <s v="O03508"/>
    <s v="2025-04-21"/>
    <s v="C163"/>
    <s v="P058"/>
    <x v="4"/>
    <x v="1"/>
    <n v="8"/>
    <n v="0.2"/>
    <n v="706060.80000000005"/>
    <x v="3"/>
    <s v="Corporate"/>
    <x v="3"/>
    <n v="66106"/>
    <n v="177212.80000000005"/>
    <x v="1"/>
    <s v="No"/>
    <s v="Standard"/>
    <s v="Not Found"/>
    <s v="Standard"/>
    <x v="42"/>
    <n v="6291486"/>
  </r>
  <r>
    <s v="O03509"/>
    <s v="2025-08-01"/>
    <s v="C259"/>
    <s v="P003"/>
    <x v="4"/>
    <x v="2"/>
    <n v="7"/>
    <n v="0.1"/>
    <n v="938580.3"/>
    <x v="198"/>
    <s v="Consumer"/>
    <x v="0"/>
    <n v="44361"/>
    <n v="628053.30000000005"/>
    <x v="3"/>
    <s v="No"/>
    <s v="Express"/>
    <s v="Not Found"/>
    <s v="Standard"/>
    <x v="92"/>
    <n v="6291486"/>
  </r>
  <r>
    <s v="O03510"/>
    <s v="2025-12-06"/>
    <s v="C232"/>
    <s v="P081"/>
    <x v="0"/>
    <x v="0"/>
    <n v="9"/>
    <n v="0.1"/>
    <n v="404538.3"/>
    <x v="136"/>
    <s v="Corporate"/>
    <x v="0"/>
    <n v="67718"/>
    <n v="-204923.7"/>
    <x v="4"/>
    <s v="No"/>
    <s v="Express"/>
    <s v="Not Found"/>
    <s v="Standard"/>
    <x v="76"/>
    <n v="11852878"/>
  </r>
  <r>
    <s v="O03511"/>
    <s v="2025-10-21"/>
    <s v="C266"/>
    <s v="P041"/>
    <x v="19"/>
    <x v="1"/>
    <n v="3"/>
    <n v="0.1"/>
    <n v="107973"/>
    <x v="174"/>
    <s v="SME"/>
    <x v="0"/>
    <n v="21756"/>
    <n v="42705"/>
    <x v="11"/>
    <s v="No"/>
    <s v="Pickup"/>
    <s v="Not Found"/>
    <s v="Standard"/>
    <x v="45"/>
    <n v="19336654"/>
  </r>
  <r>
    <s v="O03512"/>
    <s v="2025-01-14"/>
    <s v="C238"/>
    <s v="P039"/>
    <x v="13"/>
    <x v="1"/>
    <n v="7"/>
    <n v="0.1"/>
    <n v="207509.4"/>
    <x v="135"/>
    <s v="Consumer"/>
    <x v="0"/>
    <n v="34258"/>
    <n v="-32296.600000000006"/>
    <x v="6"/>
    <s v="No"/>
    <s v="Standard"/>
    <s v="Not Found"/>
    <s v="Standard"/>
    <x v="52"/>
    <n v="5886694"/>
  </r>
  <r>
    <s v="O03513"/>
    <s v="2025-10-30"/>
    <s v="C050"/>
    <s v="P044"/>
    <x v="12"/>
    <x v="2"/>
    <n v="8"/>
    <n v="0.1"/>
    <n v="1018411.2"/>
    <x v="293"/>
    <s v="SME"/>
    <x v="3"/>
    <n v="44099"/>
    <n v="665619.19999999995"/>
    <x v="11"/>
    <s v="No"/>
    <s v="Pickup"/>
    <s v="Not Found"/>
    <s v="High Value"/>
    <x v="38"/>
    <n v="8698154"/>
  </r>
  <r>
    <s v="O03514"/>
    <s v="2025-03-29"/>
    <s v="C264"/>
    <s v="P052"/>
    <x v="8"/>
    <x v="3"/>
    <n v="2"/>
    <n v="0"/>
    <n v="183536"/>
    <x v="259"/>
    <s v="Corporate"/>
    <x v="2"/>
    <n v="15200"/>
    <n v="153136"/>
    <x v="7"/>
    <s v="No"/>
    <s v="Express"/>
    <s v="Not Found"/>
    <s v="Standard"/>
    <x v="41"/>
    <n v="19473459"/>
  </r>
  <r>
    <s v="O03515"/>
    <s v="2025-09-28"/>
    <s v="C093"/>
    <s v="P039"/>
    <x v="18"/>
    <x v="4"/>
    <n v="1"/>
    <n v="0"/>
    <n v="87004"/>
    <x v="247"/>
    <s v="SME"/>
    <x v="0"/>
    <n v="34258"/>
    <n v="52746"/>
    <x v="2"/>
    <s v="No"/>
    <s v="Pickup"/>
    <s v="Not Found"/>
    <s v="Standard"/>
    <x v="52"/>
    <n v="16246424"/>
  </r>
  <r>
    <s v="O03516"/>
    <s v="2025-11-24"/>
    <s v="C298"/>
    <s v="P017"/>
    <x v="12"/>
    <x v="4"/>
    <n v="7"/>
    <n v="0.05"/>
    <n v="220068.45"/>
    <x v="250"/>
    <s v="Corporate"/>
    <x v="2"/>
    <n v="33642"/>
    <n v="-15425.549999999988"/>
    <x v="8"/>
    <s v="No"/>
    <s v="Express"/>
    <s v="Not Found"/>
    <s v="Standard"/>
    <x v="49"/>
    <n v="8698154"/>
  </r>
  <r>
    <s v="O03517"/>
    <s v="2025-04-24"/>
    <s v="C264"/>
    <s v="P021"/>
    <x v="2"/>
    <x v="0"/>
    <n v="5"/>
    <n v="0.1"/>
    <n v="621261"/>
    <x v="259"/>
    <s v="Corporate"/>
    <x v="1"/>
    <n v="39197"/>
    <n v="425276"/>
    <x v="1"/>
    <s v="No"/>
    <s v="Pickup"/>
    <s v="Not Found"/>
    <s v="Standard"/>
    <x v="17"/>
    <n v="7094914"/>
  </r>
  <r>
    <s v="O03518"/>
    <s v="2025-04-02"/>
    <s v="C011"/>
    <s v="P006"/>
    <x v="5"/>
    <x v="2"/>
    <n v="4"/>
    <n v="0.05"/>
    <n v="458774"/>
    <x v="85"/>
    <s v="SME"/>
    <x v="0"/>
    <n v="53604"/>
    <n v="244358"/>
    <x v="1"/>
    <s v="No"/>
    <s v="Express"/>
    <s v="Not Found"/>
    <s v="Standard"/>
    <x v="24"/>
    <n v="11319839"/>
  </r>
  <r>
    <s v="O03519"/>
    <s v="2025-05-03"/>
    <s v="C146"/>
    <s v="P081"/>
    <x v="10"/>
    <x v="0"/>
    <n v="5"/>
    <n v="0"/>
    <n v="72360"/>
    <x v="47"/>
    <s v="Consumer"/>
    <x v="0"/>
    <n v="67718"/>
    <n v="-266230"/>
    <x v="0"/>
    <s v="Yes"/>
    <s v="Express"/>
    <s v="Not Found"/>
    <s v="Standard"/>
    <x v="76"/>
    <n v="8592536"/>
  </r>
  <r>
    <s v="O03520"/>
    <s v="2025-07-02"/>
    <s v="C165"/>
    <s v="P056"/>
    <x v="8"/>
    <x v="2"/>
    <n v="4"/>
    <n v="0.1"/>
    <n v="93265.2"/>
    <x v="36"/>
    <s v="Consumer"/>
    <x v="0"/>
    <n v="48953"/>
    <n v="-102546.8"/>
    <x v="10"/>
    <s v="No"/>
    <s v="Express"/>
    <s v="Not Found"/>
    <s v="Standard"/>
    <x v="6"/>
    <n v="19473459"/>
  </r>
  <r>
    <s v="O03521"/>
    <s v="2025-08-19"/>
    <s v="C076"/>
    <s v="P099"/>
    <x v="14"/>
    <x v="2"/>
    <n v="10"/>
    <n v="0.2"/>
    <n v="455408"/>
    <x v="235"/>
    <s v="Consumer"/>
    <x v="0"/>
    <n v="11009"/>
    <n v="345318"/>
    <x v="3"/>
    <s v="No"/>
    <s v="Express"/>
    <s v="Not Found"/>
    <s v="Standard"/>
    <x v="90"/>
    <n v="16839910"/>
  </r>
  <r>
    <s v="O03522"/>
    <s v="2025-04-12"/>
    <s v="C015"/>
    <s v="P082"/>
    <x v="5"/>
    <x v="3"/>
    <n v="6"/>
    <n v="0.2"/>
    <n v="440683.2"/>
    <x v="54"/>
    <s v="Consumer"/>
    <x v="2"/>
    <n v="38053"/>
    <n v="212365.2"/>
    <x v="1"/>
    <s v="Yes"/>
    <s v="Pickup"/>
    <s v="Not Found"/>
    <s v="Standard"/>
    <x v="64"/>
    <n v="11319839"/>
  </r>
  <r>
    <s v="O03523"/>
    <s v="2025-02-13"/>
    <s v="C143"/>
    <s v="P014"/>
    <x v="9"/>
    <x v="4"/>
    <n v="7"/>
    <n v="0"/>
    <n v="798546"/>
    <x v="7"/>
    <s v="SME"/>
    <x v="2"/>
    <n v="51783"/>
    <n v="436065"/>
    <x v="5"/>
    <s v="No"/>
    <s v="Pickup"/>
    <s v="Not Found"/>
    <s v="Standard"/>
    <x v="80"/>
    <n v="7254801"/>
  </r>
  <r>
    <s v="O03524"/>
    <s v="2025-07-23"/>
    <s v="C185"/>
    <s v="P054"/>
    <x v="18"/>
    <x v="0"/>
    <n v="9"/>
    <n v="0.05"/>
    <n v="916568.55"/>
    <x v="233"/>
    <s v="Consumer"/>
    <x v="3"/>
    <n v="49623"/>
    <n v="469961.55000000005"/>
    <x v="10"/>
    <s v="No"/>
    <s v="Standard"/>
    <s v="Not Found"/>
    <s v="Standard"/>
    <x v="83"/>
    <n v="16246424"/>
  </r>
  <r>
    <s v="O03525"/>
    <s v="2025-09-11"/>
    <s v="C146"/>
    <s v="P065"/>
    <x v="13"/>
    <x v="0"/>
    <n v="6"/>
    <n v="0.15"/>
    <n v="57946.2"/>
    <x v="47"/>
    <s v="Consumer"/>
    <x v="3"/>
    <n v="61777"/>
    <n v="-312715.8"/>
    <x v="2"/>
    <s v="No"/>
    <s v="Express"/>
    <s v="Not Found"/>
    <s v="Standard"/>
    <x v="65"/>
    <n v="5886694"/>
  </r>
  <r>
    <s v="O03526"/>
    <s v="2025-04-29"/>
    <s v="C115"/>
    <s v="P039"/>
    <x v="16"/>
    <x v="0"/>
    <n v="9"/>
    <n v="0.1"/>
    <n v="125712"/>
    <x v="31"/>
    <s v="Consumer"/>
    <x v="0"/>
    <n v="34258"/>
    <n v="-182610"/>
    <x v="1"/>
    <s v="Yes"/>
    <s v="Standard"/>
    <s v="Not Found"/>
    <s v="Standard"/>
    <x v="52"/>
    <n v="19562258"/>
  </r>
  <r>
    <s v="O03527"/>
    <s v="2025-05-18"/>
    <s v="C054"/>
    <s v="P078"/>
    <x v="6"/>
    <x v="3"/>
    <n v="10"/>
    <n v="0.05"/>
    <n v="984599"/>
    <x v="288"/>
    <s v="Consumer"/>
    <x v="0"/>
    <n v="53072"/>
    <n v="453879"/>
    <x v="0"/>
    <s v="No"/>
    <s v="Standard"/>
    <s v="Not Found"/>
    <s v="Standard"/>
    <x v="69"/>
    <n v="17350666"/>
  </r>
  <r>
    <s v="O03528"/>
    <s v="2025-04-21"/>
    <s v="C102"/>
    <s v="P053"/>
    <x v="7"/>
    <x v="4"/>
    <n v="1"/>
    <n v="0.1"/>
    <n v="130131"/>
    <x v="49"/>
    <s v="Consumer"/>
    <x v="3"/>
    <n v="44507"/>
    <n v="85624"/>
    <x v="1"/>
    <s v="No"/>
    <s v="Standard"/>
    <s v="Not Found"/>
    <s v="Standard"/>
    <x v="95"/>
    <n v="14265630"/>
  </r>
  <r>
    <s v="O03529"/>
    <s v="2025-03-01"/>
    <s v="C209"/>
    <s v="P074"/>
    <x v="17"/>
    <x v="4"/>
    <n v="8"/>
    <n v="0.2"/>
    <n v="786336"/>
    <x v="283"/>
    <s v="Corporate"/>
    <x v="3"/>
    <n v="39205"/>
    <n v="472696"/>
    <x v="7"/>
    <s v="No"/>
    <s v="Express"/>
    <s v="Not Found"/>
    <s v="Standard"/>
    <x v="56"/>
    <n v="10652665"/>
  </r>
  <r>
    <s v="O03530"/>
    <s v="2025-10-20"/>
    <s v="C092"/>
    <s v="P014"/>
    <x v="0"/>
    <x v="1"/>
    <n v="6"/>
    <n v="0.15"/>
    <n v="682655.4"/>
    <x v="242"/>
    <s v="SME"/>
    <x v="2"/>
    <n v="51783"/>
    <n v="371957.4"/>
    <x v="11"/>
    <s v="No"/>
    <s v="Pickup"/>
    <s v="Not Found"/>
    <s v="Standard"/>
    <x v="80"/>
    <n v="11852878"/>
  </r>
  <r>
    <s v="O03531"/>
    <s v="2025-07-13"/>
    <s v="C052"/>
    <s v="P046"/>
    <x v="11"/>
    <x v="1"/>
    <n v="2"/>
    <n v="0"/>
    <n v="71310"/>
    <x v="229"/>
    <s v="Consumer"/>
    <x v="3"/>
    <n v="24464"/>
    <n v="22382"/>
    <x v="10"/>
    <s v="No"/>
    <s v="Standard"/>
    <s v="Not Found"/>
    <s v="Standard"/>
    <x v="93"/>
    <n v="18500989"/>
  </r>
  <r>
    <s v="O03532"/>
    <s v="2025-08-04"/>
    <s v="C297"/>
    <s v="P048"/>
    <x v="11"/>
    <x v="1"/>
    <n v="8"/>
    <n v="0.2"/>
    <n v="587020.80000000005"/>
    <x v="112"/>
    <s v="Corporate"/>
    <x v="1"/>
    <n v="23271"/>
    <n v="400852.80000000005"/>
    <x v="3"/>
    <s v="No"/>
    <s v="Express"/>
    <s v="Not Found"/>
    <s v="Standard"/>
    <x v="29"/>
    <n v="18500989"/>
  </r>
  <r>
    <s v="O03533"/>
    <s v="2025-10-27"/>
    <s v="C089"/>
    <s v="P044"/>
    <x v="11"/>
    <x v="1"/>
    <n v="10"/>
    <n v="0.1"/>
    <n v="716436"/>
    <x v="244"/>
    <s v="Consumer"/>
    <x v="3"/>
    <n v="44099"/>
    <n v="275446"/>
    <x v="11"/>
    <s v="No"/>
    <s v="Express"/>
    <s v="Not Found"/>
    <s v="Standard"/>
    <x v="38"/>
    <n v="18500989"/>
  </r>
  <r>
    <s v="O03534"/>
    <s v="2025-10-23"/>
    <s v="C223"/>
    <s v="P032"/>
    <x v="11"/>
    <x v="3"/>
    <n v="1"/>
    <n v="0.05"/>
    <n v="5102.45"/>
    <x v="276"/>
    <s v="SME"/>
    <x v="2"/>
    <n v="65463"/>
    <n v="-60360.55"/>
    <x v="11"/>
    <s v="No"/>
    <s v="Standard"/>
    <s v="Not Found"/>
    <s v="Standard"/>
    <x v="15"/>
    <n v="18500989"/>
  </r>
  <r>
    <s v="O03535"/>
    <s v="2025-10-14"/>
    <s v="C009"/>
    <s v="P036"/>
    <x v="7"/>
    <x v="2"/>
    <n v="10"/>
    <n v="0.1"/>
    <n v="76968"/>
    <x v="290"/>
    <s v="Consumer"/>
    <x v="0"/>
    <n v="69526"/>
    <n v="-618292"/>
    <x v="11"/>
    <s v="No"/>
    <s v="Standard"/>
    <s v="Not Found"/>
    <s v="Standard"/>
    <x v="70"/>
    <n v="14265630"/>
  </r>
  <r>
    <s v="O03536"/>
    <s v="2025-05-29"/>
    <s v="C285"/>
    <s v="P081"/>
    <x v="5"/>
    <x v="4"/>
    <n v="3"/>
    <n v="0.05"/>
    <n v="321682.34999999998"/>
    <x v="77"/>
    <s v="Corporate"/>
    <x v="0"/>
    <n v="67718"/>
    <n v="118528.34999999998"/>
    <x v="0"/>
    <s v="No"/>
    <s v="Express"/>
    <s v="Not Found"/>
    <s v="Standard"/>
    <x v="76"/>
    <n v="11319839"/>
  </r>
  <r>
    <s v="O03537"/>
    <s v="2025-05-17"/>
    <s v="C037"/>
    <s v="P088"/>
    <x v="12"/>
    <x v="2"/>
    <n v="8"/>
    <n v="0.15"/>
    <n v="468091.6"/>
    <x v="17"/>
    <s v="Consumer"/>
    <x v="0"/>
    <n v="75432"/>
    <n v="-135364.40000000002"/>
    <x v="0"/>
    <s v="No"/>
    <s v="Standard"/>
    <s v="Not Found"/>
    <s v="Standard"/>
    <x v="43"/>
    <n v="8698154"/>
  </r>
  <r>
    <s v="O03538"/>
    <s v="2025-02-08"/>
    <s v="C007"/>
    <s v="P007"/>
    <x v="15"/>
    <x v="4"/>
    <n v="4"/>
    <n v="0.1"/>
    <n v="139287.6"/>
    <x v="228"/>
    <s v="SME"/>
    <x v="2"/>
    <n v="6817"/>
    <n v="112019.6"/>
    <x v="5"/>
    <s v="No"/>
    <s v="Standard"/>
    <s v="Not Found"/>
    <s v="Standard"/>
    <x v="30"/>
    <n v="15141830"/>
  </r>
  <r>
    <s v="O03539"/>
    <s v="2025-07-19"/>
    <s v="C127"/>
    <s v="P055"/>
    <x v="8"/>
    <x v="2"/>
    <n v="7"/>
    <n v="0.1"/>
    <n v="45996.3"/>
    <x v="84"/>
    <s v="SME"/>
    <x v="0"/>
    <n v="62257"/>
    <n v="-389802.7"/>
    <x v="10"/>
    <s v="No"/>
    <s v="Standard"/>
    <s v="Not Found"/>
    <s v="Standard"/>
    <x v="31"/>
    <n v="19473459"/>
  </r>
  <r>
    <s v="O03540"/>
    <s v="2025-08-04"/>
    <s v="C203"/>
    <s v="P076"/>
    <x v="4"/>
    <x v="4"/>
    <n v="3"/>
    <n v="0"/>
    <n v="138168"/>
    <x v="100"/>
    <s v="Consumer"/>
    <x v="2"/>
    <n v="26666"/>
    <n v="58170"/>
    <x v="3"/>
    <s v="No"/>
    <s v="Standard"/>
    <s v="Not Found"/>
    <s v="Standard"/>
    <x v="25"/>
    <n v="6291486"/>
  </r>
  <r>
    <s v="O03541"/>
    <s v="2025-11-17"/>
    <s v="C042"/>
    <s v="P020"/>
    <x v="10"/>
    <x v="1"/>
    <n v="2"/>
    <n v="0.05"/>
    <n v="224277.9"/>
    <x v="186"/>
    <s v="Corporate"/>
    <x v="2"/>
    <n v="35035"/>
    <n v="154207.9"/>
    <x v="8"/>
    <s v="No"/>
    <s v="Express"/>
    <s v="Not Found"/>
    <s v="Standard"/>
    <x v="91"/>
    <n v="8592536"/>
  </r>
  <r>
    <s v="O03542"/>
    <s v="2025-03-30"/>
    <s v="C090"/>
    <s v="P038"/>
    <x v="15"/>
    <x v="2"/>
    <n v="6"/>
    <n v="0"/>
    <n v="819096"/>
    <x v="236"/>
    <s v="Corporate"/>
    <x v="2"/>
    <n v="54711"/>
    <n v="490830"/>
    <x v="7"/>
    <s v="No"/>
    <s v="Standard"/>
    <s v="Not Found"/>
    <s v="Standard"/>
    <x v="94"/>
    <n v="15141830"/>
  </r>
  <r>
    <s v="O03543"/>
    <s v="2025-09-09"/>
    <s v="C276"/>
    <s v="P018"/>
    <x v="17"/>
    <x v="3"/>
    <n v="3"/>
    <n v="0.2"/>
    <n v="196632"/>
    <x v="107"/>
    <s v="Consumer"/>
    <x v="0"/>
    <n v="74501"/>
    <n v="-26871"/>
    <x v="2"/>
    <s v="No"/>
    <s v="Pickup"/>
    <s v="Not Found"/>
    <s v="Standard"/>
    <x v="96"/>
    <n v="10652665"/>
  </r>
  <r>
    <s v="O03544"/>
    <s v="2025-02-24"/>
    <s v="C280"/>
    <s v="P062"/>
    <x v="3"/>
    <x v="4"/>
    <n v="1"/>
    <n v="0.2"/>
    <n v="80682.399999999994"/>
    <x v="286"/>
    <s v="Consumer"/>
    <x v="3"/>
    <n v="28606"/>
    <n v="52076.399999999994"/>
    <x v="5"/>
    <s v="No"/>
    <s v="Express"/>
    <s v="Not Found"/>
    <s v="Standard"/>
    <x v="50"/>
    <n v="19619177"/>
  </r>
  <r>
    <s v="O03545"/>
    <s v="2025-01-24"/>
    <s v="C036"/>
    <s v="P004"/>
    <x v="16"/>
    <x v="0"/>
    <n v="3"/>
    <n v="0.1"/>
    <n v="65888.100000000006"/>
    <x v="260"/>
    <s v="SME"/>
    <x v="3"/>
    <n v="63926"/>
    <n v="-125889.9"/>
    <x v="6"/>
    <s v="No"/>
    <s v="Pickup"/>
    <s v="Not Found"/>
    <s v="Standard"/>
    <x v="5"/>
    <n v="19562258"/>
  </r>
  <r>
    <s v="O03546"/>
    <s v="2025-05-28"/>
    <s v="C217"/>
    <s v="P065"/>
    <x v="6"/>
    <x v="0"/>
    <n v="9"/>
    <n v="0.2"/>
    <n v="259286.39999999999"/>
    <x v="87"/>
    <s v="SME"/>
    <x v="3"/>
    <n v="61777"/>
    <n v="-296706.59999999998"/>
    <x v="0"/>
    <s v="No"/>
    <s v="Express"/>
    <s v="Not Found"/>
    <s v="Standard"/>
    <x v="65"/>
    <n v="17350666"/>
  </r>
  <r>
    <s v="O03547"/>
    <s v="2025-03-17"/>
    <s v="C298"/>
    <s v="P046"/>
    <x v="17"/>
    <x v="0"/>
    <n v="7"/>
    <n v="0"/>
    <n v="500766"/>
    <x v="250"/>
    <s v="Corporate"/>
    <x v="3"/>
    <n v="24464"/>
    <n v="329518"/>
    <x v="7"/>
    <s v="No"/>
    <s v="Standard"/>
    <s v="Not Found"/>
    <s v="Standard"/>
    <x v="93"/>
    <n v="10652665"/>
  </r>
  <r>
    <s v="O03548"/>
    <s v="2025-02-20"/>
    <s v="C082"/>
    <s v="P094"/>
    <x v="16"/>
    <x v="3"/>
    <n v="6"/>
    <n v="0.15"/>
    <n v="421591.5"/>
    <x v="43"/>
    <s v="Consumer"/>
    <x v="1"/>
    <n v="55008"/>
    <n v="91543.5"/>
    <x v="5"/>
    <s v="No"/>
    <s v="Standard"/>
    <s v="Not Found"/>
    <s v="Standard"/>
    <x v="1"/>
    <n v="19562258"/>
  </r>
  <r>
    <s v="O03549"/>
    <s v="2025-12-08"/>
    <s v="C098"/>
    <s v="P009"/>
    <x v="8"/>
    <x v="2"/>
    <n v="8"/>
    <n v="0.15"/>
    <n v="478407.2"/>
    <x v="137"/>
    <s v="Corporate"/>
    <x v="1"/>
    <n v="8587"/>
    <n v="409711.2"/>
    <x v="4"/>
    <s v="No"/>
    <s v="Express"/>
    <s v="Not Found"/>
    <s v="Standard"/>
    <x v="33"/>
    <n v="19473459"/>
  </r>
  <r>
    <s v="O03550"/>
    <s v="2025-07-25"/>
    <s v="C208"/>
    <s v="P077"/>
    <x v="10"/>
    <x v="4"/>
    <n v="7"/>
    <n v="0"/>
    <n v="1008252"/>
    <x v="114"/>
    <s v="Corporate"/>
    <x v="3"/>
    <n v="9813"/>
    <n v="939561"/>
    <x v="10"/>
    <s v="No"/>
    <s v="Standard"/>
    <s v="Not Found"/>
    <s v="High Value"/>
    <x v="98"/>
    <n v="8592536"/>
  </r>
  <r>
    <s v="O03551"/>
    <s v="2025-11-01"/>
    <s v="C061"/>
    <s v="P092"/>
    <x v="13"/>
    <x v="2"/>
    <n v="9"/>
    <n v="0.1"/>
    <n v="857854.8"/>
    <x v="103"/>
    <s v="Consumer"/>
    <x v="2"/>
    <n v="4229"/>
    <n v="819793.8"/>
    <x v="8"/>
    <s v="No"/>
    <s v="Standard"/>
    <s v="Not Found"/>
    <s v="Standard"/>
    <x v="23"/>
    <n v="5886694"/>
  </r>
  <r>
    <s v="O03552"/>
    <s v="2025-03-22"/>
    <s v="C034"/>
    <s v="P033"/>
    <x v="12"/>
    <x v="1"/>
    <n v="3"/>
    <n v="0.2"/>
    <n v="311426.40000000002"/>
    <x v="78"/>
    <s v="Corporate"/>
    <x v="0"/>
    <n v="47272"/>
    <n v="169610.40000000002"/>
    <x v="7"/>
    <s v="No"/>
    <s v="Express"/>
    <s v="Not Found"/>
    <s v="Standard"/>
    <x v="37"/>
    <n v="8698154"/>
  </r>
  <r>
    <s v="O03553"/>
    <s v="2025-07-20"/>
    <s v="C159"/>
    <s v="P071"/>
    <x v="2"/>
    <x v="0"/>
    <n v="1"/>
    <n v="0"/>
    <n v="118511"/>
    <x v="262"/>
    <s v="SME"/>
    <x v="1"/>
    <n v="44535"/>
    <n v="73976"/>
    <x v="10"/>
    <s v="No"/>
    <s v="Pickup"/>
    <s v="Not Found"/>
    <s v="Standard"/>
    <x v="32"/>
    <n v="7094914"/>
  </r>
  <r>
    <s v="O03554"/>
    <s v="2025-04-18"/>
    <s v="C260"/>
    <s v="P031"/>
    <x v="4"/>
    <x v="1"/>
    <n v="10"/>
    <n v="0.1"/>
    <n v="344619"/>
    <x v="14"/>
    <s v="SME"/>
    <x v="1"/>
    <n v="53062"/>
    <n v="-186001"/>
    <x v="1"/>
    <s v="No"/>
    <s v="Pickup"/>
    <s v="Not Found"/>
    <s v="Standard"/>
    <x v="81"/>
    <n v="6291486"/>
  </r>
  <r>
    <s v="O03555"/>
    <s v="2025-06-14"/>
    <s v="C298"/>
    <s v="P024"/>
    <x v="16"/>
    <x v="1"/>
    <n v="1"/>
    <n v="0.2"/>
    <n v="91585.600000000006"/>
    <x v="250"/>
    <s v="Corporate"/>
    <x v="3"/>
    <n v="20831"/>
    <n v="70754.600000000006"/>
    <x v="9"/>
    <s v="No"/>
    <s v="Pickup"/>
    <s v="Not Found"/>
    <s v="Standard"/>
    <x v="16"/>
    <n v="19562258"/>
  </r>
  <r>
    <s v="O03556"/>
    <s v="2025-04-01"/>
    <s v="C245"/>
    <s v="P084"/>
    <x v="3"/>
    <x v="4"/>
    <n v="10"/>
    <n v="0.15"/>
    <n v="618740.5"/>
    <x v="22"/>
    <s v="Corporate"/>
    <x v="3"/>
    <n v="46035"/>
    <n v="158390.5"/>
    <x v="1"/>
    <s v="No"/>
    <s v="Express"/>
    <s v="Not Found"/>
    <s v="Standard"/>
    <x v="35"/>
    <n v="19619177"/>
  </r>
  <r>
    <s v="O03557"/>
    <s v="2025-10-07"/>
    <s v="C229"/>
    <s v="P064"/>
    <x v="6"/>
    <x v="3"/>
    <n v="10"/>
    <n v="0.05"/>
    <n v="809010.5"/>
    <x v="192"/>
    <s v="SME"/>
    <x v="2"/>
    <n v="62348"/>
    <n v="185530.5"/>
    <x v="11"/>
    <s v="No"/>
    <s v="Pickup"/>
    <s v="Not Found"/>
    <s v="Standard"/>
    <x v="34"/>
    <n v="17350666"/>
  </r>
  <r>
    <s v="O03558"/>
    <s v="2025-03-31"/>
    <s v="C047"/>
    <s v="P093"/>
    <x v="4"/>
    <x v="2"/>
    <n v="5"/>
    <n v="0.05"/>
    <n v="531819.5"/>
    <x v="152"/>
    <s v="SME"/>
    <x v="3"/>
    <n v="27558"/>
    <n v="394029.5"/>
    <x v="7"/>
    <s v="No"/>
    <s v="Express"/>
    <s v="Not Found"/>
    <s v="Standard"/>
    <x v="40"/>
    <n v="6291486"/>
  </r>
  <r>
    <s v="O03559"/>
    <s v="2025-09-16"/>
    <s v="C293"/>
    <s v="P044"/>
    <x v="7"/>
    <x v="4"/>
    <n v="3"/>
    <n v="0"/>
    <n v="22476"/>
    <x v="129"/>
    <s v="Consumer"/>
    <x v="3"/>
    <n v="44099"/>
    <n v="-109821"/>
    <x v="2"/>
    <s v="No"/>
    <s v="Standard"/>
    <s v="Not Found"/>
    <s v="Standard"/>
    <x v="38"/>
    <n v="14265630"/>
  </r>
  <r>
    <s v="O03560"/>
    <s v="2025-05-23"/>
    <s v="C228"/>
    <s v="P092"/>
    <x v="4"/>
    <x v="3"/>
    <n v="3"/>
    <n v="0.1"/>
    <n v="195007.5"/>
    <x v="168"/>
    <s v="Corporate"/>
    <x v="2"/>
    <n v="4229"/>
    <n v="182320.5"/>
    <x v="0"/>
    <s v="No"/>
    <s v="Express"/>
    <s v="Not Found"/>
    <s v="Standard"/>
    <x v="23"/>
    <n v="6291486"/>
  </r>
  <r>
    <s v="O03561"/>
    <s v="2025-02-08"/>
    <s v="C054"/>
    <s v="P035"/>
    <x v="2"/>
    <x v="2"/>
    <n v="2"/>
    <n v="0.1"/>
    <n v="95670"/>
    <x v="288"/>
    <s v="Consumer"/>
    <x v="0"/>
    <n v="31758"/>
    <n v="32154"/>
    <x v="5"/>
    <s v="No"/>
    <s v="Pickup"/>
    <s v="Not Found"/>
    <s v="Standard"/>
    <x v="47"/>
    <n v="7094914"/>
  </r>
  <r>
    <s v="O03562"/>
    <s v="2025-09-05"/>
    <s v="C090"/>
    <s v="P035"/>
    <x v="6"/>
    <x v="0"/>
    <n v="5"/>
    <n v="0.2"/>
    <n v="579728"/>
    <x v="236"/>
    <s v="Corporate"/>
    <x v="0"/>
    <n v="31758"/>
    <n v="420938"/>
    <x v="2"/>
    <s v="Yes"/>
    <s v="Pickup"/>
    <s v="Not Found"/>
    <s v="Standard"/>
    <x v="47"/>
    <n v="17350666"/>
  </r>
  <r>
    <s v="O03563"/>
    <s v="2025-01-28"/>
    <s v="C269"/>
    <s v="P016"/>
    <x v="11"/>
    <x v="4"/>
    <n v="9"/>
    <n v="0.15"/>
    <n v="1022674.95"/>
    <x v="289"/>
    <s v="Corporate"/>
    <x v="0"/>
    <n v="29153"/>
    <n v="760297.95"/>
    <x v="6"/>
    <s v="No"/>
    <s v="Express"/>
    <s v="Not Found"/>
    <s v="High Value"/>
    <x v="79"/>
    <n v="18500989"/>
  </r>
  <r>
    <s v="O03564"/>
    <s v="2025-07-31"/>
    <s v="C191"/>
    <s v="P018"/>
    <x v="7"/>
    <x v="3"/>
    <n v="2"/>
    <n v="0.05"/>
    <n v="22763.9"/>
    <x v="21"/>
    <s v="SME"/>
    <x v="0"/>
    <n v="74501"/>
    <n v="-126238.1"/>
    <x v="10"/>
    <s v="No"/>
    <s v="Standard"/>
    <s v="Not Found"/>
    <s v="Standard"/>
    <x v="96"/>
    <n v="14265630"/>
  </r>
  <r>
    <s v="O03565"/>
    <s v="2025-06-15"/>
    <s v="C037"/>
    <s v="P014"/>
    <x v="10"/>
    <x v="4"/>
    <n v="10"/>
    <n v="0.05"/>
    <n v="739223.5"/>
    <x v="17"/>
    <s v="Consumer"/>
    <x v="2"/>
    <n v="51783"/>
    <n v="221393.5"/>
    <x v="9"/>
    <s v="No"/>
    <s v="Pickup"/>
    <s v="Not Found"/>
    <s v="Standard"/>
    <x v="80"/>
    <n v="8592536"/>
  </r>
  <r>
    <s v="O03566"/>
    <s v="2025-01-04"/>
    <s v="C054"/>
    <s v="P068"/>
    <x v="3"/>
    <x v="0"/>
    <n v="9"/>
    <n v="0.2"/>
    <n v="533037.6"/>
    <x v="288"/>
    <s v="Consumer"/>
    <x v="0"/>
    <n v="34907"/>
    <n v="218874.59999999998"/>
    <x v="6"/>
    <s v="No"/>
    <s v="Express"/>
    <s v="Not Found"/>
    <s v="Standard"/>
    <x v="19"/>
    <n v="19619177"/>
  </r>
  <r>
    <s v="O03567"/>
    <s v="2025-01-22"/>
    <s v="C002"/>
    <s v="P049"/>
    <x v="14"/>
    <x v="0"/>
    <n v="10"/>
    <n v="0.2"/>
    <n v="222192"/>
    <x v="291"/>
    <s v="Consumer"/>
    <x v="2"/>
    <n v="75749"/>
    <n v="-535298"/>
    <x v="6"/>
    <s v="No"/>
    <s v="Pickup"/>
    <s v="Not Found"/>
    <s v="Standard"/>
    <x v="74"/>
    <n v="16839910"/>
  </r>
  <r>
    <s v="O03568"/>
    <s v="2025-06-23"/>
    <s v="C089"/>
    <s v="P006"/>
    <x v="3"/>
    <x v="1"/>
    <n v="7"/>
    <n v="0.1"/>
    <n v="591185.69999999995"/>
    <x v="244"/>
    <s v="Consumer"/>
    <x v="0"/>
    <n v="53604"/>
    <n v="215957.69999999995"/>
    <x v="9"/>
    <s v="No"/>
    <s v="Pickup"/>
    <s v="Not Found"/>
    <s v="Standard"/>
    <x v="24"/>
    <n v="19619177"/>
  </r>
  <r>
    <s v="O03569"/>
    <s v="2025-03-19"/>
    <s v="C098"/>
    <s v="P023"/>
    <x v="18"/>
    <x v="4"/>
    <n v="8"/>
    <n v="0.2"/>
    <n v="147910.39999999999"/>
    <x v="137"/>
    <s v="Corporate"/>
    <x v="0"/>
    <n v="10664"/>
    <n v="62598.399999999994"/>
    <x v="7"/>
    <s v="No"/>
    <s v="Standard"/>
    <s v="Not Found"/>
    <s v="Standard"/>
    <x v="18"/>
    <n v="16246424"/>
  </r>
  <r>
    <s v="O03570"/>
    <s v="2025-07-31"/>
    <s v="C189"/>
    <s v="P053"/>
    <x v="12"/>
    <x v="3"/>
    <n v="6"/>
    <n v="0.1"/>
    <n v="108901.8"/>
    <x v="221"/>
    <s v="SME"/>
    <x v="3"/>
    <n v="44507"/>
    <n v="-158140.20000000001"/>
    <x v="10"/>
    <s v="No"/>
    <s v="Pickup"/>
    <s v="Not Found"/>
    <s v="Standard"/>
    <x v="95"/>
    <n v="8698154"/>
  </r>
  <r>
    <s v="O03571"/>
    <s v="2025-12-22"/>
    <s v="C025"/>
    <s v="P078"/>
    <x v="6"/>
    <x v="1"/>
    <n v="7"/>
    <n v="0.1"/>
    <n v="113475.6"/>
    <x v="42"/>
    <s v="Corporate"/>
    <x v="0"/>
    <n v="53072"/>
    <n v="-258028.4"/>
    <x v="4"/>
    <s v="No"/>
    <s v="Standard"/>
    <s v="Not Found"/>
    <s v="Standard"/>
    <x v="69"/>
    <n v="17350666"/>
  </r>
  <r>
    <s v="O03572"/>
    <s v="2025-12-23"/>
    <s v="C123"/>
    <s v="P088"/>
    <x v="5"/>
    <x v="4"/>
    <n v="2"/>
    <n v="0"/>
    <n v="78696"/>
    <x v="297"/>
    <s v="Consumer"/>
    <x v="0"/>
    <n v="75432"/>
    <n v="-72168"/>
    <x v="4"/>
    <s v="No"/>
    <s v="Standard"/>
    <s v="Not Found"/>
    <s v="Standard"/>
    <x v="43"/>
    <n v="11319839"/>
  </r>
  <r>
    <s v="O03573"/>
    <s v="2025-01-08"/>
    <s v="C239"/>
    <s v="P076"/>
    <x v="6"/>
    <x v="4"/>
    <n v="10"/>
    <n v="0.1"/>
    <n v="530217"/>
    <x v="119"/>
    <s v="Corporate"/>
    <x v="2"/>
    <n v="26666"/>
    <n v="263557"/>
    <x v="6"/>
    <s v="No"/>
    <s v="Pickup"/>
    <s v="Not Found"/>
    <s v="Standard"/>
    <x v="25"/>
    <n v="17350666"/>
  </r>
  <r>
    <s v="O03574"/>
    <s v="2025-02-06"/>
    <s v="C255"/>
    <s v="P046"/>
    <x v="3"/>
    <x v="3"/>
    <n v="4"/>
    <n v="0.2"/>
    <n v="415212.79999999999"/>
    <x v="281"/>
    <s v="Consumer"/>
    <x v="3"/>
    <n v="24464"/>
    <n v="317356.79999999999"/>
    <x v="5"/>
    <s v="No"/>
    <s v="Express"/>
    <s v="Not Found"/>
    <s v="Standard"/>
    <x v="93"/>
    <n v="19619177"/>
  </r>
  <r>
    <s v="O03575"/>
    <s v="2025-12-19"/>
    <s v="C130"/>
    <s v="P002"/>
    <x v="2"/>
    <x v="3"/>
    <n v="4"/>
    <n v="0.15"/>
    <n v="85880.6"/>
    <x v="208"/>
    <s v="Consumer"/>
    <x v="2"/>
    <n v="57647"/>
    <n v="-144707.4"/>
    <x v="4"/>
    <s v="No"/>
    <s v="Express"/>
    <s v="Not Found"/>
    <s v="Standard"/>
    <x v="2"/>
    <n v="7094914"/>
  </r>
  <r>
    <s v="O03576"/>
    <s v="2025-11-06"/>
    <s v="C264"/>
    <s v="P042"/>
    <x v="4"/>
    <x v="3"/>
    <n v="7"/>
    <n v="0.2"/>
    <n v="279456.8"/>
    <x v="259"/>
    <s v="Corporate"/>
    <x v="3"/>
    <n v="12456"/>
    <n v="192264.8"/>
    <x v="8"/>
    <s v="No"/>
    <s v="Express"/>
    <s v="Not Found"/>
    <s v="Standard"/>
    <x v="62"/>
    <n v="6291486"/>
  </r>
  <r>
    <s v="O03577"/>
    <s v="2025-12-01"/>
    <s v="C026"/>
    <s v="P047"/>
    <x v="7"/>
    <x v="0"/>
    <n v="4"/>
    <n v="0"/>
    <n v="218536"/>
    <x v="86"/>
    <s v="SME"/>
    <x v="2"/>
    <n v="23348"/>
    <n v="125144"/>
    <x v="4"/>
    <s v="No"/>
    <s v="Standard"/>
    <s v="Not Found"/>
    <s v="Standard"/>
    <x v="8"/>
    <n v="14265630"/>
  </r>
  <r>
    <s v="O03578"/>
    <s v="2025-02-25"/>
    <s v="C226"/>
    <s v="P024"/>
    <x v="10"/>
    <x v="3"/>
    <n v="1"/>
    <n v="0"/>
    <n v="63551"/>
    <x v="141"/>
    <s v="Corporate"/>
    <x v="3"/>
    <n v="20831"/>
    <n v="42720"/>
    <x v="5"/>
    <s v="No"/>
    <s v="Standard"/>
    <s v="Not Found"/>
    <s v="Standard"/>
    <x v="16"/>
    <n v="8592536"/>
  </r>
  <r>
    <s v="O03579"/>
    <s v="2025-10-17"/>
    <s v="C233"/>
    <s v="P025"/>
    <x v="12"/>
    <x v="0"/>
    <n v="3"/>
    <n v="0.15"/>
    <n v="273836.84999999998"/>
    <x v="105"/>
    <s v="SME"/>
    <x v="2"/>
    <n v="41409"/>
    <n v="149609.84999999998"/>
    <x v="11"/>
    <s v="No"/>
    <s v="Express"/>
    <s v="Not Found"/>
    <s v="Standard"/>
    <x v="61"/>
    <n v="8698154"/>
  </r>
  <r>
    <s v="O03580"/>
    <s v="2025-07-29"/>
    <s v="C111"/>
    <s v="P074"/>
    <x v="0"/>
    <x v="0"/>
    <n v="5"/>
    <n v="0.1"/>
    <n v="52119"/>
    <x v="90"/>
    <s v="Corporate"/>
    <x v="3"/>
    <n v="39205"/>
    <n v="-143906"/>
    <x v="10"/>
    <s v="No"/>
    <s v="Express"/>
    <s v="Not Found"/>
    <s v="Standard"/>
    <x v="56"/>
    <n v="11852878"/>
  </r>
  <r>
    <s v="O03581"/>
    <s v="2025-08-09"/>
    <s v="C266"/>
    <s v="P047"/>
    <x v="7"/>
    <x v="1"/>
    <n v="10"/>
    <n v="0.05"/>
    <n v="963347.5"/>
    <x v="174"/>
    <s v="SME"/>
    <x v="2"/>
    <n v="23348"/>
    <n v="729867.5"/>
    <x v="3"/>
    <s v="No"/>
    <s v="Standard"/>
    <s v="Not Found"/>
    <s v="Standard"/>
    <x v="8"/>
    <n v="14265630"/>
  </r>
  <r>
    <s v="O03582"/>
    <s v="2025-08-09"/>
    <s v="C115"/>
    <s v="P016"/>
    <x v="6"/>
    <x v="4"/>
    <n v="1"/>
    <n v="0.1"/>
    <n v="6925.5"/>
    <x v="31"/>
    <s v="Consumer"/>
    <x v="0"/>
    <n v="29153"/>
    <n v="-22227.5"/>
    <x v="3"/>
    <s v="No"/>
    <s v="Express"/>
    <s v="Not Found"/>
    <s v="Standard"/>
    <x v="79"/>
    <n v="17350666"/>
  </r>
  <r>
    <s v="O03583"/>
    <s v="2025-09-29"/>
    <s v="C067"/>
    <s v="P016"/>
    <x v="5"/>
    <x v="4"/>
    <n v="5"/>
    <n v="0.15"/>
    <n v="414162.5"/>
    <x v="118"/>
    <s v="SME"/>
    <x v="0"/>
    <n v="29153"/>
    <n v="268397.5"/>
    <x v="2"/>
    <s v="Yes"/>
    <s v="Standard"/>
    <s v="Not Found"/>
    <s v="Standard"/>
    <x v="79"/>
    <n v="11319839"/>
  </r>
  <r>
    <s v="O03584"/>
    <s v="2025-09-02"/>
    <s v="C181"/>
    <s v="P059"/>
    <x v="15"/>
    <x v="4"/>
    <n v="8"/>
    <n v="0"/>
    <n v="408896"/>
    <x v="219"/>
    <s v="Consumer"/>
    <x v="2"/>
    <n v="78122"/>
    <n v="-216080"/>
    <x v="2"/>
    <s v="No"/>
    <s v="Pickup"/>
    <s v="Not Found"/>
    <s v="Standard"/>
    <x v="21"/>
    <n v="15141830"/>
  </r>
  <r>
    <s v="O03585"/>
    <s v="2025-04-27"/>
    <s v="C093"/>
    <s v="P095"/>
    <x v="5"/>
    <x v="2"/>
    <n v="6"/>
    <n v="0.05"/>
    <n v="613217.4"/>
    <x v="247"/>
    <s v="SME"/>
    <x v="2"/>
    <n v="70588"/>
    <n v="189689.40000000002"/>
    <x v="1"/>
    <s v="No"/>
    <s v="Standard"/>
    <s v="Not Found"/>
    <s v="Standard"/>
    <x v="57"/>
    <n v="11319839"/>
  </r>
  <r>
    <s v="O03586"/>
    <s v="2025-08-01"/>
    <s v="C025"/>
    <s v="P083"/>
    <x v="2"/>
    <x v="4"/>
    <n v="10"/>
    <n v="0.15"/>
    <n v="512609.5"/>
    <x v="42"/>
    <s v="Corporate"/>
    <x v="3"/>
    <n v="73889"/>
    <n v="-226280.5"/>
    <x v="3"/>
    <s v="No"/>
    <s v="Pickup"/>
    <s v="Not Found"/>
    <s v="Standard"/>
    <x v="58"/>
    <n v="7094914"/>
  </r>
  <r>
    <s v="O03587"/>
    <s v="2025-03-02"/>
    <s v="C254"/>
    <s v="P091"/>
    <x v="3"/>
    <x v="1"/>
    <n v="8"/>
    <n v="0.15"/>
    <n v="968265.6"/>
    <x v="178"/>
    <s v="Corporate"/>
    <x v="3"/>
    <n v="13311"/>
    <n v="861777.6"/>
    <x v="7"/>
    <s v="Yes"/>
    <s v="Standard"/>
    <s v="Not Found"/>
    <s v="Standard"/>
    <x v="10"/>
    <n v="19619177"/>
  </r>
  <r>
    <s v="O03588"/>
    <s v="2025-04-29"/>
    <s v="C161"/>
    <s v="P091"/>
    <x v="7"/>
    <x v="1"/>
    <n v="2"/>
    <n v="0.1"/>
    <n v="109346.4"/>
    <x v="144"/>
    <s v="SME"/>
    <x v="3"/>
    <n v="13311"/>
    <n v="82724.399999999994"/>
    <x v="1"/>
    <s v="No"/>
    <s v="Standard"/>
    <s v="Not Found"/>
    <s v="Standard"/>
    <x v="10"/>
    <n v="14265630"/>
  </r>
  <r>
    <s v="O03589"/>
    <s v="2025-05-24"/>
    <s v="C131"/>
    <s v="P050"/>
    <x v="8"/>
    <x v="2"/>
    <n v="10"/>
    <n v="0.2"/>
    <n v="1055544"/>
    <x v="57"/>
    <s v="SME"/>
    <x v="0"/>
    <n v="22542"/>
    <n v="830124"/>
    <x v="0"/>
    <s v="No"/>
    <s v="Pickup"/>
    <s v="Not Found"/>
    <s v="High Value"/>
    <x v="39"/>
    <n v="19473459"/>
  </r>
  <r>
    <s v="O03590"/>
    <s v="2025-04-26"/>
    <s v="C281"/>
    <s v="P051"/>
    <x v="19"/>
    <x v="3"/>
    <n v="4"/>
    <n v="0.05"/>
    <n v="325511.8"/>
    <x v="209"/>
    <s v="Consumer"/>
    <x v="2"/>
    <n v="71372"/>
    <n v="40023.799999999988"/>
    <x v="1"/>
    <s v="No"/>
    <s v="Pickup"/>
    <s v="Not Found"/>
    <s v="Standard"/>
    <x v="7"/>
    <n v="19336654"/>
  </r>
  <r>
    <s v="O03591"/>
    <s v="2025-08-26"/>
    <s v="C244"/>
    <s v="P094"/>
    <x v="18"/>
    <x v="0"/>
    <n v="7"/>
    <n v="0.2"/>
    <n v="404751.2"/>
    <x v="261"/>
    <s v="Corporate"/>
    <x v="1"/>
    <n v="55008"/>
    <n v="19695.200000000012"/>
    <x v="3"/>
    <s v="No"/>
    <s v="Standard"/>
    <s v="Not Found"/>
    <s v="Standard"/>
    <x v="1"/>
    <n v="16246424"/>
  </r>
  <r>
    <s v="O03592"/>
    <s v="2025-02-27"/>
    <s v="C204"/>
    <s v="P063"/>
    <x v="9"/>
    <x v="4"/>
    <n v="10"/>
    <n v="0.1"/>
    <n v="1000539"/>
    <x v="153"/>
    <s v="Consumer"/>
    <x v="0"/>
    <n v="37464"/>
    <n v="625899"/>
    <x v="5"/>
    <s v="No"/>
    <s v="Standard"/>
    <s v="Not Found"/>
    <s v="High Value"/>
    <x v="66"/>
    <n v="7254801"/>
  </r>
  <r>
    <s v="O03593"/>
    <s v="2025-11-28"/>
    <s v="C267"/>
    <s v="P032"/>
    <x v="16"/>
    <x v="4"/>
    <n v="5"/>
    <n v="0.2"/>
    <n v="554628"/>
    <x v="284"/>
    <s v="Corporate"/>
    <x v="2"/>
    <n v="65463"/>
    <n v="227313"/>
    <x v="8"/>
    <s v="No"/>
    <s v="Express"/>
    <s v="Not Found"/>
    <s v="Standard"/>
    <x v="15"/>
    <n v="19562258"/>
  </r>
  <r>
    <s v="O03594"/>
    <s v="2025-12-26"/>
    <s v="C252"/>
    <s v="P019"/>
    <x v="12"/>
    <x v="3"/>
    <n v="10"/>
    <n v="0.2"/>
    <n v="599232"/>
    <x v="184"/>
    <s v="Corporate"/>
    <x v="0"/>
    <n v="72369"/>
    <n v="-124458"/>
    <x v="4"/>
    <s v="No"/>
    <s v="Standard"/>
    <s v="Not Found"/>
    <s v="Standard"/>
    <x v="0"/>
    <n v="8698154"/>
  </r>
  <r>
    <s v="O03595"/>
    <s v="2025-11-12"/>
    <s v="C008"/>
    <s v="P002"/>
    <x v="17"/>
    <x v="3"/>
    <n v="1"/>
    <n v="0.1"/>
    <n v="77159.7"/>
    <x v="181"/>
    <s v="Consumer"/>
    <x v="2"/>
    <n v="57647"/>
    <n v="19512.699999999997"/>
    <x v="8"/>
    <s v="No"/>
    <s v="Pickup"/>
    <s v="Not Found"/>
    <s v="Standard"/>
    <x v="2"/>
    <n v="10652665"/>
  </r>
  <r>
    <s v="O03596"/>
    <s v="2025-05-02"/>
    <s v="C007"/>
    <s v="P038"/>
    <x v="14"/>
    <x v="2"/>
    <n v="9"/>
    <n v="0.15"/>
    <n v="153466.65"/>
    <x v="228"/>
    <s v="SME"/>
    <x v="2"/>
    <n v="54711"/>
    <n v="-338932.35"/>
    <x v="0"/>
    <s v="No"/>
    <s v="Express"/>
    <s v="Not Found"/>
    <s v="Standard"/>
    <x v="94"/>
    <n v="16839910"/>
  </r>
  <r>
    <s v="O03597"/>
    <s v="2025-04-16"/>
    <s v="C266"/>
    <s v="P007"/>
    <x v="0"/>
    <x v="4"/>
    <n v="7"/>
    <n v="0.1"/>
    <n v="459837"/>
    <x v="174"/>
    <s v="SME"/>
    <x v="2"/>
    <n v="6817"/>
    <n v="412118"/>
    <x v="1"/>
    <s v="No"/>
    <s v="Pickup"/>
    <s v="Not Found"/>
    <s v="Standard"/>
    <x v="30"/>
    <n v="11852878"/>
  </r>
  <r>
    <s v="O03598"/>
    <s v="2025-08-21"/>
    <s v="C010"/>
    <s v="P041"/>
    <x v="1"/>
    <x v="4"/>
    <n v="1"/>
    <n v="0.1"/>
    <n v="125616.6"/>
    <x v="204"/>
    <s v="SME"/>
    <x v="0"/>
    <n v="21756"/>
    <n v="103860.6"/>
    <x v="3"/>
    <s v="No"/>
    <s v="Pickup"/>
    <s v="Not Found"/>
    <s v="Standard"/>
    <x v="45"/>
    <n v="11347243"/>
  </r>
  <r>
    <s v="O03599"/>
    <s v="2025-03-05"/>
    <s v="C041"/>
    <s v="P057"/>
    <x v="18"/>
    <x v="4"/>
    <n v="2"/>
    <n v="0.1"/>
    <n v="120684.6"/>
    <x v="157"/>
    <s v="Corporate"/>
    <x v="3"/>
    <n v="18283"/>
    <n v="84118.6"/>
    <x v="7"/>
    <s v="No"/>
    <s v="Express"/>
    <s v="Not Found"/>
    <s v="Standard"/>
    <x v="63"/>
    <n v="16246424"/>
  </r>
  <r>
    <s v="O03600"/>
    <s v="2025-09-14"/>
    <s v="C063"/>
    <s v="P007"/>
    <x v="2"/>
    <x v="2"/>
    <n v="1"/>
    <n v="0.1"/>
    <n v="72171"/>
    <x v="266"/>
    <s v="Corporate"/>
    <x v="2"/>
    <n v="6817"/>
    <n v="65354"/>
    <x v="2"/>
    <s v="No"/>
    <s v="Express"/>
    <s v="Not Found"/>
    <s v="Standard"/>
    <x v="30"/>
    <n v="7094914"/>
  </r>
  <r>
    <s v="O03601"/>
    <s v="2025-01-10"/>
    <s v="C204"/>
    <s v="P043"/>
    <x v="11"/>
    <x v="2"/>
    <n v="5"/>
    <n v="0.05"/>
    <n v="492798.25"/>
    <x v="153"/>
    <s v="Consumer"/>
    <x v="0"/>
    <n v="79600"/>
    <n v="94798.25"/>
    <x v="6"/>
    <s v="No"/>
    <s v="Standard"/>
    <s v="Not Found"/>
    <s v="Standard"/>
    <x v="14"/>
    <n v="18500989"/>
  </r>
  <r>
    <s v="O03602"/>
    <s v="2025-04-15"/>
    <s v="C043"/>
    <s v="P097"/>
    <x v="16"/>
    <x v="3"/>
    <n v="3"/>
    <n v="0"/>
    <n v="129267"/>
    <x v="237"/>
    <s v="Consumer"/>
    <x v="1"/>
    <n v="67500"/>
    <n v="-73233"/>
    <x v="1"/>
    <s v="No"/>
    <s v="Pickup"/>
    <s v="Not Found"/>
    <s v="Standard"/>
    <x v="84"/>
    <n v="19562258"/>
  </r>
  <r>
    <s v="O03603"/>
    <s v="2025-01-31"/>
    <s v="C085"/>
    <s v="P032"/>
    <x v="16"/>
    <x v="1"/>
    <n v="7"/>
    <n v="0"/>
    <n v="902615"/>
    <x v="213"/>
    <s v="Consumer"/>
    <x v="2"/>
    <n v="65463"/>
    <n v="444374"/>
    <x v="6"/>
    <s v="Yes"/>
    <s v="Pickup"/>
    <s v="Not Found"/>
    <s v="Standard"/>
    <x v="15"/>
    <n v="19562258"/>
  </r>
  <r>
    <s v="O03604"/>
    <s v="2025-08-12"/>
    <s v="C002"/>
    <s v="P019"/>
    <x v="11"/>
    <x v="0"/>
    <n v="5"/>
    <n v="0"/>
    <n v="75670"/>
    <x v="291"/>
    <s v="Consumer"/>
    <x v="0"/>
    <n v="72369"/>
    <n v="-286175"/>
    <x v="3"/>
    <s v="No"/>
    <s v="Standard"/>
    <s v="Not Found"/>
    <s v="Standard"/>
    <x v="0"/>
    <n v="18500989"/>
  </r>
  <r>
    <s v="O03605"/>
    <s v="2025-10-29"/>
    <s v="C245"/>
    <s v="P062"/>
    <x v="1"/>
    <x v="0"/>
    <n v="5"/>
    <n v="0"/>
    <n v="181245"/>
    <x v="22"/>
    <s v="Corporate"/>
    <x v="3"/>
    <n v="28606"/>
    <n v="38215"/>
    <x v="11"/>
    <s v="No"/>
    <s v="Express"/>
    <s v="Not Found"/>
    <s v="Standard"/>
    <x v="50"/>
    <n v="11347243"/>
  </r>
  <r>
    <s v="O03606"/>
    <s v="2025-05-06"/>
    <s v="C083"/>
    <s v="P022"/>
    <x v="3"/>
    <x v="3"/>
    <n v="10"/>
    <n v="0.2"/>
    <n v="261448"/>
    <x v="156"/>
    <s v="Consumer"/>
    <x v="3"/>
    <n v="76942"/>
    <n v="-507972"/>
    <x v="0"/>
    <s v="No"/>
    <s v="Express"/>
    <s v="Not Found"/>
    <s v="Standard"/>
    <x v="13"/>
    <n v="19619177"/>
  </r>
  <r>
    <s v="O03607"/>
    <s v="2025-09-17"/>
    <s v="C229"/>
    <s v="P083"/>
    <x v="12"/>
    <x v="2"/>
    <n v="3"/>
    <n v="0.05"/>
    <n v="410382.9"/>
    <x v="192"/>
    <s v="SME"/>
    <x v="3"/>
    <n v="73889"/>
    <n v="188715.90000000002"/>
    <x v="2"/>
    <s v="No"/>
    <s v="Standard"/>
    <s v="Not Found"/>
    <s v="Standard"/>
    <x v="58"/>
    <n v="8698154"/>
  </r>
  <r>
    <s v="O03608"/>
    <s v="2025-04-06"/>
    <s v="C290"/>
    <s v="P001"/>
    <x v="14"/>
    <x v="1"/>
    <n v="10"/>
    <n v="0.2"/>
    <n v="962296"/>
    <x v="149"/>
    <s v="Consumer"/>
    <x v="2"/>
    <n v="77766"/>
    <n v="184636"/>
    <x v="1"/>
    <s v="No"/>
    <s v="Pickup"/>
    <s v="Not Found"/>
    <s v="Standard"/>
    <x v="87"/>
    <n v="16839910"/>
  </r>
  <r>
    <s v="O03609"/>
    <s v="2025-10-10"/>
    <s v="C028"/>
    <s v="P005"/>
    <x v="11"/>
    <x v="2"/>
    <n v="5"/>
    <n v="0.1"/>
    <n v="422955"/>
    <x v="45"/>
    <s v="SME"/>
    <x v="0"/>
    <n v="3310"/>
    <n v="406405"/>
    <x v="11"/>
    <s v="Yes"/>
    <s v="Express"/>
    <s v="Not Found"/>
    <s v="Standard"/>
    <x v="77"/>
    <n v="18500989"/>
  </r>
  <r>
    <s v="O03610"/>
    <s v="2025-05-23"/>
    <s v="C183"/>
    <s v="P072"/>
    <x v="14"/>
    <x v="4"/>
    <n v="5"/>
    <n v="0"/>
    <n v="127680"/>
    <x v="60"/>
    <s v="Consumer"/>
    <x v="1"/>
    <n v="37361"/>
    <n v="-59125"/>
    <x v="0"/>
    <s v="No"/>
    <s v="Standard"/>
    <s v="Not Found"/>
    <s v="Standard"/>
    <x v="89"/>
    <n v="16839910"/>
  </r>
  <r>
    <s v="O03611"/>
    <s v="2025-10-30"/>
    <s v="C009"/>
    <s v="P045"/>
    <x v="12"/>
    <x v="4"/>
    <n v="10"/>
    <n v="0.2"/>
    <n v="151080"/>
    <x v="290"/>
    <s v="Consumer"/>
    <x v="2"/>
    <n v="61495"/>
    <n v="-463870"/>
    <x v="11"/>
    <s v="No"/>
    <s v="Pickup"/>
    <s v="Not Found"/>
    <s v="Standard"/>
    <x v="86"/>
    <n v="8698154"/>
  </r>
  <r>
    <s v="O03612"/>
    <s v="2025-11-30"/>
    <s v="C175"/>
    <s v="P070"/>
    <x v="19"/>
    <x v="0"/>
    <n v="10"/>
    <n v="0.2"/>
    <n v="729112"/>
    <x v="50"/>
    <s v="Consumer"/>
    <x v="1"/>
    <n v="66631"/>
    <n v="62802"/>
    <x v="8"/>
    <s v="No"/>
    <s v="Express"/>
    <s v="Not Found"/>
    <s v="Standard"/>
    <x v="20"/>
    <n v="19336654"/>
  </r>
  <r>
    <s v="O03613"/>
    <s v="2025-11-30"/>
    <s v="C029"/>
    <s v="P041"/>
    <x v="6"/>
    <x v="1"/>
    <n v="2"/>
    <n v="0.15"/>
    <n v="80098.899999999994"/>
    <x v="96"/>
    <s v="Consumer"/>
    <x v="0"/>
    <n v="21756"/>
    <n v="36586.899999999994"/>
    <x v="8"/>
    <s v="No"/>
    <s v="Standard"/>
    <s v="Not Found"/>
    <s v="Standard"/>
    <x v="45"/>
    <n v="17350666"/>
  </r>
  <r>
    <s v="O03614"/>
    <s v="2025-10-15"/>
    <s v="C033"/>
    <s v="P031"/>
    <x v="12"/>
    <x v="2"/>
    <n v="7"/>
    <n v="0.15"/>
    <n v="199206"/>
    <x v="23"/>
    <s v="Corporate"/>
    <x v="1"/>
    <n v="53062"/>
    <n v="-172228"/>
    <x v="11"/>
    <s v="No"/>
    <s v="Pickup"/>
    <s v="Not Found"/>
    <s v="Standard"/>
    <x v="81"/>
    <n v="8698154"/>
  </r>
  <r>
    <s v="O03615"/>
    <s v="2025-11-24"/>
    <s v="C023"/>
    <s v="P011"/>
    <x v="13"/>
    <x v="0"/>
    <n v="5"/>
    <n v="0.05"/>
    <n v="78242"/>
    <x v="5"/>
    <s v="Consumer"/>
    <x v="0"/>
    <n v="76428"/>
    <n v="-303898"/>
    <x v="8"/>
    <s v="No"/>
    <s v="Express"/>
    <s v="Not Found"/>
    <s v="Standard"/>
    <x v="36"/>
    <n v="5886694"/>
  </r>
  <r>
    <s v="O03616"/>
    <s v="2025-12-29"/>
    <s v="C003"/>
    <s v="P048"/>
    <x v="0"/>
    <x v="1"/>
    <n v="7"/>
    <n v="0.2"/>
    <n v="653016"/>
    <x v="35"/>
    <s v="Corporate"/>
    <x v="1"/>
    <n v="23271"/>
    <n v="490119"/>
    <x v="4"/>
    <s v="No"/>
    <s v="Express"/>
    <s v="Not Found"/>
    <s v="Standard"/>
    <x v="29"/>
    <n v="11852878"/>
  </r>
  <r>
    <s v="O03617"/>
    <s v="2025-03-01"/>
    <s v="C108"/>
    <s v="P075"/>
    <x v="5"/>
    <x v="0"/>
    <n v="7"/>
    <n v="0.05"/>
    <n v="667939.30000000005"/>
    <x v="123"/>
    <s v="Corporate"/>
    <x v="0"/>
    <n v="48118"/>
    <n v="331113.30000000005"/>
    <x v="7"/>
    <s v="No"/>
    <s v="Pickup"/>
    <s v="Not Found"/>
    <s v="Standard"/>
    <x v="51"/>
    <n v="11319839"/>
  </r>
  <r>
    <s v="O03618"/>
    <s v="2025-10-28"/>
    <s v="C019"/>
    <s v="P068"/>
    <x v="10"/>
    <x v="3"/>
    <n v="5"/>
    <n v="0"/>
    <n v="402020"/>
    <x v="4"/>
    <s v="Consumer"/>
    <x v="0"/>
    <n v="34907"/>
    <n v="227485"/>
    <x v="11"/>
    <s v="No"/>
    <s v="Pickup"/>
    <s v="Not Found"/>
    <s v="Standard"/>
    <x v="19"/>
    <n v="8592536"/>
  </r>
  <r>
    <s v="O03619"/>
    <s v="2025-04-02"/>
    <s v="C287"/>
    <s v="P060"/>
    <x v="14"/>
    <x v="0"/>
    <n v="9"/>
    <n v="0.2"/>
    <n v="209304"/>
    <x v="16"/>
    <s v="Corporate"/>
    <x v="1"/>
    <n v="58522"/>
    <n v="-317394"/>
    <x v="1"/>
    <s v="No"/>
    <s v="Express"/>
    <s v="Not Found"/>
    <s v="Standard"/>
    <x v="60"/>
    <n v="16839910"/>
  </r>
  <r>
    <s v="O03620"/>
    <s v="2025-12-05"/>
    <s v="C274"/>
    <s v="P007"/>
    <x v="7"/>
    <x v="3"/>
    <n v="10"/>
    <n v="0.1"/>
    <n v="263934"/>
    <x v="207"/>
    <s v="Corporate"/>
    <x v="2"/>
    <n v="6817"/>
    <n v="195764"/>
    <x v="4"/>
    <s v="Yes"/>
    <s v="Standard"/>
    <s v="Not Found"/>
    <s v="Standard"/>
    <x v="30"/>
    <n v="14265630"/>
  </r>
  <r>
    <s v="O03621"/>
    <s v="2025-05-14"/>
    <s v="C192"/>
    <s v="P072"/>
    <x v="2"/>
    <x v="2"/>
    <n v="8"/>
    <n v="0.05"/>
    <n v="1122299.6000000001"/>
    <x v="102"/>
    <s v="Corporate"/>
    <x v="1"/>
    <n v="37361"/>
    <n v="823411.60000000009"/>
    <x v="0"/>
    <s v="No"/>
    <s v="Express"/>
    <s v="Not Found"/>
    <s v="High Value"/>
    <x v="89"/>
    <n v="7094914"/>
  </r>
  <r>
    <s v="O03622"/>
    <s v="2025-01-23"/>
    <s v="C240"/>
    <s v="P083"/>
    <x v="10"/>
    <x v="2"/>
    <n v="7"/>
    <n v="0.2"/>
    <n v="576072"/>
    <x v="28"/>
    <s v="Corporate"/>
    <x v="3"/>
    <n v="73889"/>
    <n v="58849"/>
    <x v="6"/>
    <s v="No"/>
    <s v="Express"/>
    <s v="Not Found"/>
    <s v="Standard"/>
    <x v="58"/>
    <n v="8592536"/>
  </r>
  <r>
    <s v="O03623"/>
    <s v="2025-08-24"/>
    <s v="C287"/>
    <s v="P068"/>
    <x v="13"/>
    <x v="3"/>
    <n v="3"/>
    <n v="0.2"/>
    <n v="323337.59999999998"/>
    <x v="16"/>
    <s v="Corporate"/>
    <x v="0"/>
    <n v="34907"/>
    <n v="218616.59999999998"/>
    <x v="3"/>
    <s v="No"/>
    <s v="Express"/>
    <s v="Not Found"/>
    <s v="Standard"/>
    <x v="19"/>
    <n v="5886694"/>
  </r>
  <r>
    <s v="O03624"/>
    <s v="2025-07-15"/>
    <s v="C110"/>
    <s v="P068"/>
    <x v="1"/>
    <x v="3"/>
    <n v="6"/>
    <n v="0.05"/>
    <n v="180177"/>
    <x v="41"/>
    <s v="Consumer"/>
    <x v="0"/>
    <n v="34907"/>
    <n v="-29265"/>
    <x v="10"/>
    <s v="No"/>
    <s v="Express"/>
    <s v="Not Found"/>
    <s v="Standard"/>
    <x v="19"/>
    <n v="11347243"/>
  </r>
  <r>
    <s v="O03625"/>
    <s v="2025-01-10"/>
    <s v="C250"/>
    <s v="P008"/>
    <x v="0"/>
    <x v="3"/>
    <n v="4"/>
    <n v="0.15"/>
    <n v="461614.6"/>
    <x v="193"/>
    <s v="SME"/>
    <x v="0"/>
    <n v="10109"/>
    <n v="421178.6"/>
    <x v="6"/>
    <s v="No"/>
    <s v="Standard"/>
    <s v="Not Found"/>
    <s v="Standard"/>
    <x v="55"/>
    <n v="11852878"/>
  </r>
  <r>
    <s v="O03626"/>
    <s v="2025-01-12"/>
    <s v="C237"/>
    <s v="P016"/>
    <x v="17"/>
    <x v="0"/>
    <n v="1"/>
    <n v="0.05"/>
    <n v="138859.6"/>
    <x v="24"/>
    <s v="Consumer"/>
    <x v="0"/>
    <n v="29153"/>
    <n v="109706.6"/>
    <x v="6"/>
    <s v="No"/>
    <s v="Standard"/>
    <s v="Not Found"/>
    <s v="Standard"/>
    <x v="79"/>
    <n v="10652665"/>
  </r>
  <r>
    <s v="O03627"/>
    <s v="2025-07-23"/>
    <s v="C013"/>
    <s v="P069"/>
    <x v="15"/>
    <x v="1"/>
    <n v="7"/>
    <n v="0.1"/>
    <n v="81181.8"/>
    <x v="133"/>
    <s v="Corporate"/>
    <x v="3"/>
    <n v="5129"/>
    <n v="45278.8"/>
    <x v="10"/>
    <s v="No"/>
    <s v="Pickup"/>
    <s v="Not Found"/>
    <s v="Standard"/>
    <x v="73"/>
    <n v="15141830"/>
  </r>
  <r>
    <s v="O03628"/>
    <s v="2025-05-31"/>
    <s v="C265"/>
    <s v="P054"/>
    <x v="2"/>
    <x v="2"/>
    <n v="8"/>
    <n v="0.05"/>
    <n v="185052.4"/>
    <x v="115"/>
    <s v="SME"/>
    <x v="3"/>
    <n v="49623"/>
    <n v="-211931.6"/>
    <x v="0"/>
    <s v="No"/>
    <s v="Standard"/>
    <s v="Not Found"/>
    <s v="Standard"/>
    <x v="83"/>
    <n v="7094914"/>
  </r>
  <r>
    <s v="O03629"/>
    <s v="2025-06-08"/>
    <s v="C277"/>
    <s v="P015"/>
    <x v="17"/>
    <x v="4"/>
    <n v="3"/>
    <n v="0.2"/>
    <n v="341145.59999999998"/>
    <x v="205"/>
    <s v="Corporate"/>
    <x v="3"/>
    <n v="12010"/>
    <n v="305115.59999999998"/>
    <x v="9"/>
    <s v="Yes"/>
    <s v="Standard"/>
    <s v="Not Found"/>
    <s v="Standard"/>
    <x v="75"/>
    <n v="10652665"/>
  </r>
  <r>
    <s v="O03630"/>
    <s v="2025-03-26"/>
    <s v="C087"/>
    <s v="P035"/>
    <x v="17"/>
    <x v="1"/>
    <n v="10"/>
    <n v="0"/>
    <n v="257600"/>
    <x v="240"/>
    <s v="Consumer"/>
    <x v="0"/>
    <n v="31758"/>
    <n v="-59980"/>
    <x v="7"/>
    <s v="No"/>
    <s v="Express"/>
    <s v="Not Found"/>
    <s v="Standard"/>
    <x v="47"/>
    <n v="10652665"/>
  </r>
  <r>
    <s v="O03631"/>
    <s v="2025-11-11"/>
    <s v="C053"/>
    <s v="P006"/>
    <x v="4"/>
    <x v="0"/>
    <n v="7"/>
    <n v="0.2"/>
    <n v="457895.2"/>
    <x v="15"/>
    <s v="Consumer"/>
    <x v="0"/>
    <n v="53604"/>
    <n v="82667.200000000012"/>
    <x v="8"/>
    <s v="Yes"/>
    <s v="Pickup"/>
    <s v="Not Found"/>
    <s v="Standard"/>
    <x v="24"/>
    <n v="6291486"/>
  </r>
  <r>
    <s v="O03632"/>
    <s v="2025-08-19"/>
    <s v="C242"/>
    <s v="P077"/>
    <x v="9"/>
    <x v="4"/>
    <n v="6"/>
    <n v="0"/>
    <n v="193278"/>
    <x v="234"/>
    <s v="Consumer"/>
    <x v="3"/>
    <n v="9813"/>
    <n v="134400"/>
    <x v="3"/>
    <s v="No"/>
    <s v="Express"/>
    <s v="Not Found"/>
    <s v="Standard"/>
    <x v="98"/>
    <n v="7254801"/>
  </r>
  <r>
    <s v="O03633"/>
    <s v="2025-02-05"/>
    <s v="C101"/>
    <s v="P062"/>
    <x v="9"/>
    <x v="2"/>
    <n v="9"/>
    <n v="0"/>
    <n v="716985"/>
    <x v="196"/>
    <s v="SME"/>
    <x v="3"/>
    <n v="28606"/>
    <n v="459531"/>
    <x v="5"/>
    <s v="No"/>
    <s v="Standard"/>
    <s v="Not Found"/>
    <s v="Standard"/>
    <x v="50"/>
    <n v="7254801"/>
  </r>
  <r>
    <s v="O03634"/>
    <s v="2025-10-03"/>
    <s v="C198"/>
    <s v="P007"/>
    <x v="4"/>
    <x v="3"/>
    <n v="7"/>
    <n v="0.15"/>
    <n v="811568.1"/>
    <x v="216"/>
    <s v="SME"/>
    <x v="2"/>
    <n v="6817"/>
    <n v="763849.1"/>
    <x v="11"/>
    <s v="No"/>
    <s v="Express"/>
    <s v="Not Found"/>
    <s v="Standard"/>
    <x v="30"/>
    <n v="6291486"/>
  </r>
  <r>
    <s v="O03635"/>
    <s v="2025-01-03"/>
    <s v="C075"/>
    <s v="P074"/>
    <x v="5"/>
    <x v="4"/>
    <n v="7"/>
    <n v="0.1"/>
    <n v="938681.1"/>
    <x v="292"/>
    <s v="SME"/>
    <x v="3"/>
    <n v="39205"/>
    <n v="664246.1"/>
    <x v="6"/>
    <s v="No"/>
    <s v="Pickup"/>
    <s v="Not Found"/>
    <s v="Standard"/>
    <x v="56"/>
    <n v="11319839"/>
  </r>
  <r>
    <s v="O03636"/>
    <s v="2025-01-17"/>
    <s v="C015"/>
    <s v="P005"/>
    <x v="4"/>
    <x v="3"/>
    <n v="7"/>
    <n v="0.05"/>
    <n v="56325.5"/>
    <x v="54"/>
    <s v="Consumer"/>
    <x v="0"/>
    <n v="3310"/>
    <n v="33155.5"/>
    <x v="6"/>
    <s v="No"/>
    <s v="Pickup"/>
    <s v="Not Found"/>
    <s v="Standard"/>
    <x v="77"/>
    <n v="6291486"/>
  </r>
  <r>
    <s v="O03637"/>
    <s v="2025-05-15"/>
    <s v="C044"/>
    <s v="P025"/>
    <x v="2"/>
    <x v="1"/>
    <n v="3"/>
    <n v="0.1"/>
    <n v="67505.399999999994"/>
    <x v="10"/>
    <s v="Consumer"/>
    <x v="2"/>
    <n v="41409"/>
    <n v="-56721.600000000006"/>
    <x v="0"/>
    <s v="No"/>
    <s v="Express"/>
    <s v="Not Found"/>
    <s v="Standard"/>
    <x v="61"/>
    <n v="7094914"/>
  </r>
  <r>
    <s v="O03638"/>
    <s v="2025-09-17"/>
    <s v="C244"/>
    <s v="P016"/>
    <x v="6"/>
    <x v="4"/>
    <n v="2"/>
    <n v="0.1"/>
    <n v="153993.60000000001"/>
    <x v="261"/>
    <s v="Corporate"/>
    <x v="0"/>
    <n v="29153"/>
    <n v="95687.6"/>
    <x v="2"/>
    <s v="No"/>
    <s v="Standard"/>
    <s v="Not Found"/>
    <s v="Standard"/>
    <x v="79"/>
    <n v="17350666"/>
  </r>
  <r>
    <s v="O03639"/>
    <s v="2025-06-23"/>
    <s v="C221"/>
    <s v="P043"/>
    <x v="7"/>
    <x v="3"/>
    <n v="3"/>
    <n v="0.1"/>
    <n v="314717.40000000002"/>
    <x v="101"/>
    <s v="Consumer"/>
    <x v="0"/>
    <n v="79600"/>
    <n v="75917.400000000023"/>
    <x v="9"/>
    <s v="No"/>
    <s v="Standard"/>
    <s v="Not Found"/>
    <s v="Standard"/>
    <x v="14"/>
    <n v="14265630"/>
  </r>
  <r>
    <s v="O03640"/>
    <s v="2025-10-18"/>
    <s v="C211"/>
    <s v="P002"/>
    <x v="17"/>
    <x v="2"/>
    <n v="6"/>
    <n v="0"/>
    <n v="836388"/>
    <x v="63"/>
    <s v="SME"/>
    <x v="2"/>
    <n v="57647"/>
    <n v="490506"/>
    <x v="11"/>
    <s v="No"/>
    <s v="Express"/>
    <s v="Not Found"/>
    <s v="Standard"/>
    <x v="2"/>
    <n v="10652665"/>
  </r>
  <r>
    <s v="O03641"/>
    <s v="2025-03-22"/>
    <s v="C090"/>
    <s v="P067"/>
    <x v="7"/>
    <x v="3"/>
    <n v="1"/>
    <n v="0.15"/>
    <n v="41229.25"/>
    <x v="236"/>
    <s v="Corporate"/>
    <x v="0"/>
    <n v="47434"/>
    <n v="-6204.75"/>
    <x v="7"/>
    <s v="Yes"/>
    <s v="Pickup"/>
    <s v="Not Found"/>
    <s v="Standard"/>
    <x v="22"/>
    <n v="14265630"/>
  </r>
  <r>
    <s v="O03642"/>
    <s v="2025-10-28"/>
    <s v="C242"/>
    <s v="P064"/>
    <x v="18"/>
    <x v="2"/>
    <n v="5"/>
    <n v="0.15"/>
    <n v="540723.25"/>
    <x v="234"/>
    <s v="Consumer"/>
    <x v="2"/>
    <n v="62348"/>
    <n v="228983.25"/>
    <x v="11"/>
    <s v="No"/>
    <s v="Pickup"/>
    <s v="Not Found"/>
    <s v="Standard"/>
    <x v="34"/>
    <n v="16246424"/>
  </r>
  <r>
    <s v="O03643"/>
    <s v="2025-06-04"/>
    <s v="C074"/>
    <s v="P052"/>
    <x v="19"/>
    <x v="0"/>
    <n v="3"/>
    <n v="0.1"/>
    <n v="371077.2"/>
    <x v="179"/>
    <s v="Corporate"/>
    <x v="2"/>
    <n v="15200"/>
    <n v="325477.2"/>
    <x v="9"/>
    <s v="No"/>
    <s v="Standard"/>
    <s v="Not Found"/>
    <s v="Standard"/>
    <x v="41"/>
    <n v="19336654"/>
  </r>
  <r>
    <s v="O03644"/>
    <s v="2025-06-30"/>
    <s v="C093"/>
    <s v="P009"/>
    <x v="15"/>
    <x v="0"/>
    <n v="5"/>
    <n v="0.1"/>
    <n v="159561"/>
    <x v="247"/>
    <s v="SME"/>
    <x v="1"/>
    <n v="8587"/>
    <n v="116626"/>
    <x v="9"/>
    <s v="Yes"/>
    <s v="Standard"/>
    <s v="Not Found"/>
    <s v="Standard"/>
    <x v="33"/>
    <n v="15141830"/>
  </r>
  <r>
    <s v="O03645"/>
    <s v="2025-10-10"/>
    <s v="C278"/>
    <s v="P053"/>
    <x v="11"/>
    <x v="0"/>
    <n v="2"/>
    <n v="0.05"/>
    <n v="261759.2"/>
    <x v="64"/>
    <s v="Consumer"/>
    <x v="3"/>
    <n v="44507"/>
    <n v="172745.2"/>
    <x v="11"/>
    <s v="No"/>
    <s v="Pickup"/>
    <s v="Not Found"/>
    <s v="Standard"/>
    <x v="95"/>
    <n v="18500989"/>
  </r>
  <r>
    <s v="O03646"/>
    <s v="2025-12-25"/>
    <s v="C130"/>
    <s v="P007"/>
    <x v="16"/>
    <x v="3"/>
    <n v="2"/>
    <n v="0.05"/>
    <n v="228300.2"/>
    <x v="208"/>
    <s v="Consumer"/>
    <x v="2"/>
    <n v="6817"/>
    <n v="214666.2"/>
    <x v="4"/>
    <s v="No"/>
    <s v="Express"/>
    <s v="Not Found"/>
    <s v="Standard"/>
    <x v="30"/>
    <n v="19562258"/>
  </r>
  <r>
    <s v="O03647"/>
    <s v="2025-06-16"/>
    <s v="C197"/>
    <s v="P024"/>
    <x v="9"/>
    <x v="2"/>
    <n v="2"/>
    <n v="0.05"/>
    <n v="29303.7"/>
    <x v="139"/>
    <s v="Corporate"/>
    <x v="3"/>
    <n v="20831"/>
    <n v="-12358.3"/>
    <x v="9"/>
    <s v="No"/>
    <s v="Express"/>
    <s v="Not Found"/>
    <s v="Standard"/>
    <x v="16"/>
    <n v="7254801"/>
  </r>
  <r>
    <s v="O03648"/>
    <s v="2025-10-21"/>
    <s v="C157"/>
    <s v="P068"/>
    <x v="2"/>
    <x v="4"/>
    <n v="10"/>
    <n v="0.15"/>
    <n v="508215"/>
    <x v="150"/>
    <s v="Corporate"/>
    <x v="0"/>
    <n v="34907"/>
    <n v="159145"/>
    <x v="11"/>
    <s v="Yes"/>
    <s v="Pickup"/>
    <s v="Not Found"/>
    <s v="Standard"/>
    <x v="19"/>
    <n v="7094914"/>
  </r>
  <r>
    <s v="O03649"/>
    <s v="2025-07-09"/>
    <s v="C036"/>
    <s v="P080"/>
    <x v="12"/>
    <x v="3"/>
    <n v="8"/>
    <n v="0.05"/>
    <n v="120216.8"/>
    <x v="260"/>
    <s v="SME"/>
    <x v="2"/>
    <n v="32671"/>
    <n v="-141151.20000000001"/>
    <x v="10"/>
    <s v="No"/>
    <s v="Pickup"/>
    <s v="Not Found"/>
    <s v="Standard"/>
    <x v="26"/>
    <n v="8698154"/>
  </r>
  <r>
    <s v="O03650"/>
    <s v="2025-07-30"/>
    <s v="C225"/>
    <s v="P089"/>
    <x v="6"/>
    <x v="2"/>
    <n v="3"/>
    <n v="0.2"/>
    <n v="263294.40000000002"/>
    <x v="79"/>
    <s v="SME"/>
    <x v="0"/>
    <n v="55764"/>
    <n v="96002.400000000023"/>
    <x v="10"/>
    <s v="No"/>
    <s v="Express"/>
    <s v="Not Found"/>
    <s v="Standard"/>
    <x v="27"/>
    <n v="17350666"/>
  </r>
  <r>
    <s v="O03651"/>
    <s v="2025-11-29"/>
    <s v="C082"/>
    <s v="P071"/>
    <x v="3"/>
    <x v="0"/>
    <n v="8"/>
    <n v="0"/>
    <n v="844208"/>
    <x v="43"/>
    <s v="Consumer"/>
    <x v="1"/>
    <n v="44535"/>
    <n v="487928"/>
    <x v="8"/>
    <s v="No"/>
    <s v="Express"/>
    <s v="Not Found"/>
    <s v="Standard"/>
    <x v="32"/>
    <n v="19619177"/>
  </r>
  <r>
    <s v="O03652"/>
    <s v="2025-11-24"/>
    <s v="C195"/>
    <s v="P002"/>
    <x v="5"/>
    <x v="1"/>
    <n v="9"/>
    <n v="0.1"/>
    <n v="500385.6"/>
    <x v="94"/>
    <s v="Corporate"/>
    <x v="2"/>
    <n v="57647"/>
    <n v="-18437.400000000023"/>
    <x v="8"/>
    <s v="No"/>
    <s v="Pickup"/>
    <s v="Not Found"/>
    <s v="Standard"/>
    <x v="2"/>
    <n v="11319839"/>
  </r>
  <r>
    <s v="O03653"/>
    <s v="2025-11-26"/>
    <s v="C242"/>
    <s v="P023"/>
    <x v="13"/>
    <x v="0"/>
    <n v="3"/>
    <n v="0.2"/>
    <n v="226207.2"/>
    <x v="234"/>
    <s v="Consumer"/>
    <x v="0"/>
    <n v="10664"/>
    <n v="194215.2"/>
    <x v="8"/>
    <s v="No"/>
    <s v="Standard"/>
    <s v="Not Found"/>
    <s v="Standard"/>
    <x v="18"/>
    <n v="5886694"/>
  </r>
  <r>
    <s v="O03654"/>
    <s v="2025-04-15"/>
    <s v="C200"/>
    <s v="P047"/>
    <x v="8"/>
    <x v="3"/>
    <n v="6"/>
    <n v="0.2"/>
    <n v="655929.59999999998"/>
    <x v="227"/>
    <s v="Consumer"/>
    <x v="2"/>
    <n v="23348"/>
    <n v="515841.6"/>
    <x v="1"/>
    <s v="No"/>
    <s v="Pickup"/>
    <s v="Not Found"/>
    <s v="Standard"/>
    <x v="8"/>
    <n v="19473459"/>
  </r>
  <r>
    <s v="O03655"/>
    <s v="2025-02-17"/>
    <s v="C238"/>
    <s v="P054"/>
    <x v="16"/>
    <x v="3"/>
    <n v="10"/>
    <n v="0.05"/>
    <n v="1369672"/>
    <x v="135"/>
    <s v="Consumer"/>
    <x v="3"/>
    <n v="49623"/>
    <n v="873442"/>
    <x v="5"/>
    <s v="No"/>
    <s v="Standard"/>
    <s v="Not Found"/>
    <s v="High Value"/>
    <x v="83"/>
    <n v="19562258"/>
  </r>
  <r>
    <s v="O03656"/>
    <s v="2025-08-06"/>
    <s v="C066"/>
    <s v="P088"/>
    <x v="6"/>
    <x v="4"/>
    <n v="7"/>
    <n v="0.2"/>
    <n v="802502.4"/>
    <x v="122"/>
    <s v="Consumer"/>
    <x v="0"/>
    <n v="75432"/>
    <n v="274478.40000000002"/>
    <x v="3"/>
    <s v="No"/>
    <s v="Pickup"/>
    <s v="Not Found"/>
    <s v="Standard"/>
    <x v="43"/>
    <n v="17350666"/>
  </r>
  <r>
    <s v="O03657"/>
    <s v="2025-05-17"/>
    <s v="C064"/>
    <s v="P045"/>
    <x v="0"/>
    <x v="3"/>
    <n v="8"/>
    <n v="0.15"/>
    <n v="990488"/>
    <x v="132"/>
    <s v="Corporate"/>
    <x v="2"/>
    <n v="61495"/>
    <n v="498528"/>
    <x v="0"/>
    <s v="No"/>
    <s v="Express"/>
    <s v="Not Found"/>
    <s v="Standard"/>
    <x v="86"/>
    <n v="11852878"/>
  </r>
  <r>
    <s v="O03658"/>
    <s v="2025-11-21"/>
    <s v="C242"/>
    <s v="P076"/>
    <x v="12"/>
    <x v="3"/>
    <n v="4"/>
    <n v="0.2"/>
    <n v="112176"/>
    <x v="234"/>
    <s v="Consumer"/>
    <x v="2"/>
    <n v="26666"/>
    <n v="5512"/>
    <x v="8"/>
    <s v="No"/>
    <s v="Standard"/>
    <s v="Not Found"/>
    <s v="Standard"/>
    <x v="25"/>
    <n v="8698154"/>
  </r>
  <r>
    <s v="O03659"/>
    <s v="2025-12-01"/>
    <s v="C091"/>
    <s v="P002"/>
    <x v="7"/>
    <x v="1"/>
    <n v="1"/>
    <n v="0.1"/>
    <n v="60080.4"/>
    <x v="201"/>
    <s v="Consumer"/>
    <x v="2"/>
    <n v="57647"/>
    <n v="2433.4000000000015"/>
    <x v="4"/>
    <s v="No"/>
    <s v="Pickup"/>
    <s v="Not Found"/>
    <s v="Standard"/>
    <x v="2"/>
    <n v="14265630"/>
  </r>
  <r>
    <s v="O03660"/>
    <s v="2025-09-10"/>
    <s v="C268"/>
    <s v="P055"/>
    <x v="9"/>
    <x v="4"/>
    <n v="6"/>
    <n v="0.1"/>
    <n v="327245.40000000002"/>
    <x v="38"/>
    <s v="Consumer"/>
    <x v="0"/>
    <n v="62257"/>
    <n v="-46296.599999999977"/>
    <x v="2"/>
    <s v="No"/>
    <s v="Express"/>
    <s v="Not Found"/>
    <s v="Standard"/>
    <x v="31"/>
    <n v="7254801"/>
  </r>
  <r>
    <s v="O03661"/>
    <s v="2025-07-04"/>
    <s v="C080"/>
    <s v="P070"/>
    <x v="17"/>
    <x v="3"/>
    <n v="1"/>
    <n v="0.15"/>
    <n v="90080.45"/>
    <x v="245"/>
    <s v="SME"/>
    <x v="1"/>
    <n v="66631"/>
    <n v="23449.449999999997"/>
    <x v="10"/>
    <s v="No"/>
    <s v="Pickup"/>
    <s v="Not Found"/>
    <s v="Standard"/>
    <x v="20"/>
    <n v="10652665"/>
  </r>
  <r>
    <s v="O03662"/>
    <s v="2025-02-24"/>
    <s v="C274"/>
    <s v="P055"/>
    <x v="5"/>
    <x v="0"/>
    <n v="1"/>
    <n v="0.1"/>
    <n v="77571"/>
    <x v="207"/>
    <s v="Corporate"/>
    <x v="0"/>
    <n v="62257"/>
    <n v="15314"/>
    <x v="5"/>
    <s v="No"/>
    <s v="Express"/>
    <s v="Not Found"/>
    <s v="Standard"/>
    <x v="31"/>
    <n v="11319839"/>
  </r>
  <r>
    <s v="O03663"/>
    <s v="2025-02-16"/>
    <s v="C283"/>
    <s v="P097"/>
    <x v="2"/>
    <x v="0"/>
    <n v="5"/>
    <n v="0.1"/>
    <n v="39217.5"/>
    <x v="6"/>
    <s v="Corporate"/>
    <x v="1"/>
    <n v="67500"/>
    <n v="-298282.5"/>
    <x v="5"/>
    <s v="No"/>
    <s v="Express"/>
    <s v="Not Found"/>
    <s v="Standard"/>
    <x v="84"/>
    <n v="7094914"/>
  </r>
  <r>
    <s v="O03664"/>
    <s v="2025-12-16"/>
    <s v="C227"/>
    <s v="P040"/>
    <x v="16"/>
    <x v="4"/>
    <n v="2"/>
    <n v="0"/>
    <n v="233648"/>
    <x v="9"/>
    <s v="Consumer"/>
    <x v="1"/>
    <n v="63366"/>
    <n v="106916"/>
    <x v="4"/>
    <s v="No"/>
    <s v="Express"/>
    <s v="Not Found"/>
    <s v="Standard"/>
    <x v="28"/>
    <n v="19562258"/>
  </r>
  <r>
    <s v="O03665"/>
    <s v="2025-09-15"/>
    <s v="C291"/>
    <s v="P019"/>
    <x v="3"/>
    <x v="0"/>
    <n v="1"/>
    <n v="0.15"/>
    <n v="37583.599999999999"/>
    <x v="254"/>
    <s v="Consumer"/>
    <x v="0"/>
    <n v="72369"/>
    <n v="-34785.4"/>
    <x v="2"/>
    <s v="Yes"/>
    <s v="Standard"/>
    <s v="Not Found"/>
    <s v="Standard"/>
    <x v="0"/>
    <n v="19619177"/>
  </r>
  <r>
    <s v="O03666"/>
    <s v="2025-02-07"/>
    <s v="C166"/>
    <s v="P062"/>
    <x v="9"/>
    <x v="2"/>
    <n v="7"/>
    <n v="0.15"/>
    <n v="294239.40000000002"/>
    <x v="110"/>
    <s v="SME"/>
    <x v="3"/>
    <n v="28606"/>
    <n v="93997.400000000023"/>
    <x v="5"/>
    <s v="No"/>
    <s v="Express"/>
    <s v="Not Found"/>
    <s v="Standard"/>
    <x v="50"/>
    <n v="7254801"/>
  </r>
  <r>
    <s v="O03667"/>
    <s v="2025-04-08"/>
    <s v="C276"/>
    <s v="P038"/>
    <x v="15"/>
    <x v="4"/>
    <n v="5"/>
    <n v="0.15"/>
    <n v="446386"/>
    <x v="107"/>
    <s v="Consumer"/>
    <x v="2"/>
    <n v="54711"/>
    <n v="172831"/>
    <x v="1"/>
    <s v="No"/>
    <s v="Express"/>
    <s v="Not Found"/>
    <s v="Standard"/>
    <x v="94"/>
    <n v="15141830"/>
  </r>
  <r>
    <s v="O03668"/>
    <s v="2025-10-10"/>
    <s v="C244"/>
    <s v="P006"/>
    <x v="0"/>
    <x v="4"/>
    <n v="9"/>
    <n v="0"/>
    <n v="128961"/>
    <x v="261"/>
    <s v="Corporate"/>
    <x v="0"/>
    <n v="53604"/>
    <n v="-353475"/>
    <x v="11"/>
    <s v="No"/>
    <s v="Standard"/>
    <s v="Not Found"/>
    <s v="Standard"/>
    <x v="24"/>
    <n v="11852878"/>
  </r>
  <r>
    <s v="O03669"/>
    <s v="2025-04-21"/>
    <s v="C242"/>
    <s v="P045"/>
    <x v="1"/>
    <x v="1"/>
    <n v="6"/>
    <n v="0.1"/>
    <n v="69130.8"/>
    <x v="234"/>
    <s v="Consumer"/>
    <x v="2"/>
    <n v="61495"/>
    <n v="-299839.2"/>
    <x v="1"/>
    <s v="No"/>
    <s v="Standard"/>
    <s v="Not Found"/>
    <s v="Standard"/>
    <x v="86"/>
    <n v="11347243"/>
  </r>
  <r>
    <s v="O03670"/>
    <s v="2025-02-22"/>
    <s v="C297"/>
    <s v="P072"/>
    <x v="9"/>
    <x v="4"/>
    <n v="5"/>
    <n v="0.2"/>
    <n v="339724"/>
    <x v="112"/>
    <s v="Corporate"/>
    <x v="1"/>
    <n v="37361"/>
    <n v="152919"/>
    <x v="5"/>
    <s v="No"/>
    <s v="Pickup"/>
    <s v="Not Found"/>
    <s v="Standard"/>
    <x v="89"/>
    <n v="7254801"/>
  </r>
  <r>
    <s v="O03671"/>
    <s v="2025-03-28"/>
    <s v="C083"/>
    <s v="P038"/>
    <x v="2"/>
    <x v="3"/>
    <n v="4"/>
    <n v="0.05"/>
    <n v="270343.40000000002"/>
    <x v="156"/>
    <s v="Consumer"/>
    <x v="2"/>
    <n v="54711"/>
    <n v="51499.400000000023"/>
    <x v="7"/>
    <s v="No"/>
    <s v="Standard"/>
    <s v="Not Found"/>
    <s v="Standard"/>
    <x v="94"/>
    <n v="7094914"/>
  </r>
  <r>
    <s v="O03672"/>
    <s v="2025-06-26"/>
    <s v="C060"/>
    <s v="P076"/>
    <x v="15"/>
    <x v="1"/>
    <n v="2"/>
    <n v="0.05"/>
    <n v="72146.8"/>
    <x v="210"/>
    <s v="Consumer"/>
    <x v="2"/>
    <n v="26666"/>
    <n v="18814.800000000003"/>
    <x v="9"/>
    <s v="No"/>
    <s v="Standard"/>
    <s v="Not Found"/>
    <s v="Standard"/>
    <x v="25"/>
    <n v="15141830"/>
  </r>
  <r>
    <s v="O03673"/>
    <s v="2025-03-12"/>
    <s v="C215"/>
    <s v="P082"/>
    <x v="2"/>
    <x v="3"/>
    <n v="1"/>
    <n v="0.1"/>
    <n v="106551.9"/>
    <x v="19"/>
    <s v="Corporate"/>
    <x v="2"/>
    <n v="38053"/>
    <n v="68498.899999999994"/>
    <x v="7"/>
    <s v="No"/>
    <s v="Pickup"/>
    <s v="Not Found"/>
    <s v="Standard"/>
    <x v="64"/>
    <n v="7094914"/>
  </r>
  <r>
    <s v="O03674"/>
    <s v="2025-05-03"/>
    <s v="C261"/>
    <s v="P054"/>
    <x v="2"/>
    <x v="1"/>
    <n v="5"/>
    <n v="0.2"/>
    <n v="281128"/>
    <x v="99"/>
    <s v="Corporate"/>
    <x v="3"/>
    <n v="49623"/>
    <n v="33013"/>
    <x v="0"/>
    <s v="No"/>
    <s v="Express"/>
    <s v="Not Found"/>
    <s v="Standard"/>
    <x v="83"/>
    <n v="7094914"/>
  </r>
  <r>
    <s v="O03675"/>
    <s v="2025-08-21"/>
    <s v="C156"/>
    <s v="P003"/>
    <x v="16"/>
    <x v="4"/>
    <n v="10"/>
    <n v="0.1"/>
    <n v="1292391"/>
    <x v="27"/>
    <s v="Consumer"/>
    <x v="0"/>
    <n v="44361"/>
    <n v="848781"/>
    <x v="3"/>
    <s v="Yes"/>
    <s v="Express"/>
    <s v="Not Found"/>
    <s v="High Value"/>
    <x v="92"/>
    <n v="19562258"/>
  </r>
  <r>
    <s v="O03676"/>
    <s v="2025-09-19"/>
    <s v="C121"/>
    <s v="P097"/>
    <x v="11"/>
    <x v="2"/>
    <n v="7"/>
    <n v="0.2"/>
    <n v="506951.2"/>
    <x v="171"/>
    <s v="Corporate"/>
    <x v="1"/>
    <n v="67500"/>
    <n v="34451.200000000012"/>
    <x v="2"/>
    <s v="No"/>
    <s v="Pickup"/>
    <s v="Not Found"/>
    <s v="Standard"/>
    <x v="84"/>
    <n v="18500989"/>
  </r>
  <r>
    <s v="O03677"/>
    <s v="2025-11-19"/>
    <s v="C031"/>
    <s v="P056"/>
    <x v="9"/>
    <x v="2"/>
    <n v="5"/>
    <n v="0.1"/>
    <n v="362682"/>
    <x v="158"/>
    <s v="Consumer"/>
    <x v="0"/>
    <n v="48953"/>
    <n v="117917"/>
    <x v="8"/>
    <s v="No"/>
    <s v="Express"/>
    <s v="Not Found"/>
    <s v="Standard"/>
    <x v="6"/>
    <n v="7254801"/>
  </r>
  <r>
    <s v="O03678"/>
    <s v="2025-01-29"/>
    <s v="C091"/>
    <s v="P040"/>
    <x v="6"/>
    <x v="3"/>
    <n v="3"/>
    <n v="0.1"/>
    <n v="154172.70000000001"/>
    <x v="201"/>
    <s v="Consumer"/>
    <x v="1"/>
    <n v="63366"/>
    <n v="-35925.299999999988"/>
    <x v="6"/>
    <s v="No"/>
    <s v="Express"/>
    <s v="Not Found"/>
    <s v="Standard"/>
    <x v="28"/>
    <n v="17350666"/>
  </r>
  <r>
    <s v="O03679"/>
    <s v="2025-05-25"/>
    <s v="C185"/>
    <s v="P054"/>
    <x v="8"/>
    <x v="0"/>
    <n v="5"/>
    <n v="0.05"/>
    <n v="435446.75"/>
    <x v="233"/>
    <s v="Consumer"/>
    <x v="3"/>
    <n v="49623"/>
    <n v="187331.75"/>
    <x v="0"/>
    <s v="No"/>
    <s v="Standard"/>
    <s v="Not Found"/>
    <s v="Standard"/>
    <x v="83"/>
    <n v="19473459"/>
  </r>
  <r>
    <s v="O03680"/>
    <s v="2025-09-27"/>
    <s v="C113"/>
    <s v="P084"/>
    <x v="6"/>
    <x v="3"/>
    <n v="10"/>
    <n v="0.1"/>
    <n v="866961"/>
    <x v="92"/>
    <s v="Consumer"/>
    <x v="3"/>
    <n v="46035"/>
    <n v="406611"/>
    <x v="2"/>
    <s v="Yes"/>
    <s v="Pickup"/>
    <s v="Not Found"/>
    <s v="Standard"/>
    <x v="35"/>
    <n v="17350666"/>
  </r>
  <r>
    <s v="O03681"/>
    <s v="2025-07-28"/>
    <s v="C289"/>
    <s v="P046"/>
    <x v="2"/>
    <x v="4"/>
    <n v="9"/>
    <n v="0"/>
    <n v="1186299"/>
    <x v="76"/>
    <s v="SME"/>
    <x v="3"/>
    <n v="24464"/>
    <n v="966123"/>
    <x v="10"/>
    <s v="No"/>
    <s v="Standard"/>
    <s v="Not Found"/>
    <s v="High Value"/>
    <x v="93"/>
    <n v="7094914"/>
  </r>
  <r>
    <s v="O03682"/>
    <s v="2025-04-02"/>
    <s v="C077"/>
    <s v="P068"/>
    <x v="16"/>
    <x v="0"/>
    <n v="8"/>
    <n v="0.1"/>
    <n v="236613.6"/>
    <x v="32"/>
    <s v="Corporate"/>
    <x v="0"/>
    <n v="34907"/>
    <n v="-42642.399999999994"/>
    <x v="1"/>
    <s v="No"/>
    <s v="Pickup"/>
    <s v="Not Found"/>
    <s v="Standard"/>
    <x v="19"/>
    <n v="19562258"/>
  </r>
  <r>
    <s v="O03683"/>
    <s v="2025-08-17"/>
    <s v="C248"/>
    <s v="P097"/>
    <x v="15"/>
    <x v="2"/>
    <n v="8"/>
    <n v="0.15"/>
    <n v="925439.2"/>
    <x v="164"/>
    <s v="Consumer"/>
    <x v="1"/>
    <n v="67500"/>
    <n v="385439.19999999995"/>
    <x v="3"/>
    <s v="No"/>
    <s v="Pickup"/>
    <s v="Not Found"/>
    <s v="Standard"/>
    <x v="84"/>
    <n v="15141830"/>
  </r>
  <r>
    <s v="O03684"/>
    <s v="2025-04-10"/>
    <s v="C280"/>
    <s v="P061"/>
    <x v="19"/>
    <x v="3"/>
    <n v="3"/>
    <n v="0.15"/>
    <n v="355380.75"/>
    <x v="286"/>
    <s v="Consumer"/>
    <x v="3"/>
    <n v="26900"/>
    <n v="274680.75"/>
    <x v="1"/>
    <s v="No"/>
    <s v="Express"/>
    <s v="Not Found"/>
    <s v="Standard"/>
    <x v="59"/>
    <n v="19336654"/>
  </r>
  <r>
    <s v="O03685"/>
    <s v="2025-05-02"/>
    <s v="C119"/>
    <s v="P088"/>
    <x v="16"/>
    <x v="1"/>
    <n v="3"/>
    <n v="0.1"/>
    <n v="66741.3"/>
    <x v="146"/>
    <s v="SME"/>
    <x v="0"/>
    <n v="75432"/>
    <n v="-159554.70000000001"/>
    <x v="0"/>
    <s v="No"/>
    <s v="Pickup"/>
    <s v="Not Found"/>
    <s v="Standard"/>
    <x v="43"/>
    <n v="19562258"/>
  </r>
  <r>
    <s v="O03686"/>
    <s v="2025-10-06"/>
    <s v="C220"/>
    <s v="P096"/>
    <x v="19"/>
    <x v="1"/>
    <n v="8"/>
    <n v="0.1"/>
    <n v="305510.40000000002"/>
    <x v="258"/>
    <s v="SME"/>
    <x v="1"/>
    <n v="12227"/>
    <n v="207694.40000000002"/>
    <x v="11"/>
    <s v="No"/>
    <s v="Express"/>
    <s v="Not Found"/>
    <s v="Standard"/>
    <x v="46"/>
    <n v="19336654"/>
  </r>
  <r>
    <s v="O03687"/>
    <s v="2025-06-02"/>
    <s v="C017"/>
    <s v="P047"/>
    <x v="10"/>
    <x v="4"/>
    <n v="2"/>
    <n v="0.05"/>
    <n v="265431.90000000002"/>
    <x v="65"/>
    <s v="SME"/>
    <x v="2"/>
    <n v="23348"/>
    <n v="218735.90000000002"/>
    <x v="9"/>
    <s v="No"/>
    <s v="Pickup"/>
    <s v="Not Found"/>
    <s v="Standard"/>
    <x v="8"/>
    <n v="8592536"/>
  </r>
  <r>
    <s v="O03688"/>
    <s v="2025-01-15"/>
    <s v="C095"/>
    <s v="P014"/>
    <x v="0"/>
    <x v="0"/>
    <n v="9"/>
    <n v="0.05"/>
    <n v="132396.75"/>
    <x v="279"/>
    <s v="Consumer"/>
    <x v="2"/>
    <n v="51783"/>
    <n v="-333650.25"/>
    <x v="6"/>
    <s v="Yes"/>
    <s v="Standard"/>
    <s v="Not Found"/>
    <s v="Standard"/>
    <x v="80"/>
    <n v="11852878"/>
  </r>
  <r>
    <s v="O03689"/>
    <s v="2025-10-23"/>
    <s v="C040"/>
    <s v="P003"/>
    <x v="2"/>
    <x v="1"/>
    <n v="8"/>
    <n v="0"/>
    <n v="890408"/>
    <x v="212"/>
    <s v="Corporate"/>
    <x v="0"/>
    <n v="44361"/>
    <n v="535520"/>
    <x v="11"/>
    <s v="No"/>
    <s v="Pickup"/>
    <s v="Not Found"/>
    <s v="Standard"/>
    <x v="92"/>
    <n v="7094914"/>
  </r>
  <r>
    <s v="O03690"/>
    <s v="2025-12-08"/>
    <s v="C232"/>
    <s v="P083"/>
    <x v="3"/>
    <x v="0"/>
    <n v="6"/>
    <n v="0.1"/>
    <n v="127612.8"/>
    <x v="136"/>
    <s v="Corporate"/>
    <x v="3"/>
    <n v="73889"/>
    <n v="-315721.2"/>
    <x v="4"/>
    <s v="No"/>
    <s v="Standard"/>
    <s v="Not Found"/>
    <s v="Standard"/>
    <x v="58"/>
    <n v="19619177"/>
  </r>
  <r>
    <s v="O03691"/>
    <s v="2025-04-03"/>
    <s v="C052"/>
    <s v="P058"/>
    <x v="0"/>
    <x v="1"/>
    <n v="9"/>
    <n v="0.15"/>
    <n v="623712.15"/>
    <x v="229"/>
    <s v="Consumer"/>
    <x v="3"/>
    <n v="66106"/>
    <n v="28758.150000000023"/>
    <x v="1"/>
    <s v="No"/>
    <s v="Pickup"/>
    <s v="Not Found"/>
    <s v="Standard"/>
    <x v="42"/>
    <n v="11852878"/>
  </r>
  <r>
    <s v="O03692"/>
    <s v="2025-08-02"/>
    <s v="C198"/>
    <s v="P031"/>
    <x v="0"/>
    <x v="3"/>
    <n v="10"/>
    <n v="0.1"/>
    <n v="1215369"/>
    <x v="216"/>
    <s v="SME"/>
    <x v="1"/>
    <n v="53062"/>
    <n v="684749"/>
    <x v="3"/>
    <s v="No"/>
    <s v="Pickup"/>
    <s v="Not Found"/>
    <s v="High Value"/>
    <x v="81"/>
    <n v="11852878"/>
  </r>
  <r>
    <s v="O03693"/>
    <s v="2025-10-27"/>
    <s v="C086"/>
    <s v="P070"/>
    <x v="7"/>
    <x v="0"/>
    <n v="5"/>
    <n v="0.1"/>
    <n v="193113"/>
    <x v="44"/>
    <s v="SME"/>
    <x v="1"/>
    <n v="66631"/>
    <n v="-140042"/>
    <x v="11"/>
    <s v="No"/>
    <s v="Standard"/>
    <s v="Not Found"/>
    <s v="Standard"/>
    <x v="20"/>
    <n v="14265630"/>
  </r>
  <r>
    <s v="O03694"/>
    <s v="2025-08-01"/>
    <s v="C080"/>
    <s v="P024"/>
    <x v="13"/>
    <x v="2"/>
    <n v="10"/>
    <n v="0.2"/>
    <n v="341088"/>
    <x v="245"/>
    <s v="SME"/>
    <x v="3"/>
    <n v="20831"/>
    <n v="132778"/>
    <x v="3"/>
    <s v="No"/>
    <s v="Express"/>
    <s v="Not Found"/>
    <s v="Standard"/>
    <x v="16"/>
    <n v="5886694"/>
  </r>
  <r>
    <s v="O03695"/>
    <s v="2025-08-24"/>
    <s v="C085"/>
    <s v="P086"/>
    <x v="8"/>
    <x v="3"/>
    <n v="7"/>
    <n v="0.2"/>
    <n v="166012"/>
    <x v="213"/>
    <s v="Consumer"/>
    <x v="1"/>
    <n v="41456"/>
    <n v="-124180"/>
    <x v="3"/>
    <s v="No"/>
    <s v="Pickup"/>
    <s v="Not Found"/>
    <s v="Standard"/>
    <x v="44"/>
    <n v="19473459"/>
  </r>
  <r>
    <s v="O03696"/>
    <s v="2025-09-05"/>
    <s v="C293"/>
    <s v="P080"/>
    <x v="8"/>
    <x v="3"/>
    <n v="9"/>
    <n v="0.05"/>
    <n v="786429"/>
    <x v="129"/>
    <s v="Consumer"/>
    <x v="2"/>
    <n v="32671"/>
    <n v="492390"/>
    <x v="2"/>
    <s v="No"/>
    <s v="Express"/>
    <s v="Not Found"/>
    <s v="Standard"/>
    <x v="26"/>
    <n v="19473459"/>
  </r>
  <r>
    <s v="O03697"/>
    <s v="2025-03-29"/>
    <s v="C123"/>
    <s v="P018"/>
    <x v="19"/>
    <x v="3"/>
    <n v="8"/>
    <n v="0.15"/>
    <n v="497610.4"/>
    <x v="297"/>
    <s v="Consumer"/>
    <x v="0"/>
    <n v="74501"/>
    <n v="-98397.599999999977"/>
    <x v="7"/>
    <s v="No"/>
    <s v="Pickup"/>
    <s v="Not Found"/>
    <s v="Standard"/>
    <x v="96"/>
    <n v="19336654"/>
  </r>
  <r>
    <s v="O03698"/>
    <s v="2025-07-15"/>
    <s v="C165"/>
    <s v="P076"/>
    <x v="15"/>
    <x v="3"/>
    <n v="6"/>
    <n v="0.1"/>
    <n v="171585"/>
    <x v="36"/>
    <s v="Consumer"/>
    <x v="2"/>
    <n v="26666"/>
    <n v="11589"/>
    <x v="10"/>
    <s v="Yes"/>
    <s v="Pickup"/>
    <s v="Not Found"/>
    <s v="Standard"/>
    <x v="25"/>
    <n v="15141830"/>
  </r>
  <r>
    <s v="O03699"/>
    <s v="2025-02-17"/>
    <s v="C118"/>
    <s v="P064"/>
    <x v="1"/>
    <x v="4"/>
    <n v="1"/>
    <n v="0.1"/>
    <n v="30722.400000000001"/>
    <x v="81"/>
    <s v="Corporate"/>
    <x v="2"/>
    <n v="62348"/>
    <n v="-31625.599999999999"/>
    <x v="5"/>
    <s v="No"/>
    <s v="Express"/>
    <s v="Not Found"/>
    <s v="Standard"/>
    <x v="34"/>
    <n v="11347243"/>
  </r>
  <r>
    <s v="O03700"/>
    <s v="2025-02-16"/>
    <s v="C210"/>
    <s v="P033"/>
    <x v="16"/>
    <x v="1"/>
    <n v="2"/>
    <n v="0.2"/>
    <n v="174345.60000000001"/>
    <x v="256"/>
    <s v="Corporate"/>
    <x v="0"/>
    <n v="47272"/>
    <n v="79801.600000000006"/>
    <x v="5"/>
    <s v="Yes"/>
    <s v="Pickup"/>
    <s v="Not Found"/>
    <s v="Standard"/>
    <x v="37"/>
    <n v="19562258"/>
  </r>
  <r>
    <s v="O03701"/>
    <s v="2025-09-09"/>
    <s v="C145"/>
    <s v="P086"/>
    <x v="2"/>
    <x v="4"/>
    <n v="1"/>
    <n v="0"/>
    <n v="37130"/>
    <x v="109"/>
    <s v="SME"/>
    <x v="1"/>
    <n v="41456"/>
    <n v="-4326"/>
    <x v="2"/>
    <s v="No"/>
    <s v="Express"/>
    <s v="Not Found"/>
    <s v="Standard"/>
    <x v="44"/>
    <n v="7094914"/>
  </r>
  <r>
    <s v="O03702"/>
    <s v="2025-03-29"/>
    <s v="C017"/>
    <s v="P083"/>
    <x v="3"/>
    <x v="2"/>
    <n v="7"/>
    <n v="0"/>
    <n v="651056"/>
    <x v="65"/>
    <s v="SME"/>
    <x v="3"/>
    <n v="73889"/>
    <n v="133833"/>
    <x v="7"/>
    <s v="Yes"/>
    <s v="Express"/>
    <s v="Not Found"/>
    <s v="Standard"/>
    <x v="58"/>
    <n v="19619177"/>
  </r>
  <r>
    <s v="O03703"/>
    <s v="2025-12-01"/>
    <s v="C255"/>
    <s v="P077"/>
    <x v="17"/>
    <x v="4"/>
    <n v="8"/>
    <n v="0.15"/>
    <n v="1010357.6"/>
    <x v="281"/>
    <s v="Consumer"/>
    <x v="3"/>
    <n v="9813"/>
    <n v="931853.6"/>
    <x v="4"/>
    <s v="No"/>
    <s v="Express"/>
    <s v="Not Found"/>
    <s v="High Value"/>
    <x v="98"/>
    <n v="10652665"/>
  </r>
  <r>
    <s v="O03704"/>
    <s v="2025-08-19"/>
    <s v="C145"/>
    <s v="P084"/>
    <x v="8"/>
    <x v="1"/>
    <n v="6"/>
    <n v="0.2"/>
    <n v="167755.20000000001"/>
    <x v="109"/>
    <s v="SME"/>
    <x v="3"/>
    <n v="46035"/>
    <n v="-108454.79999999999"/>
    <x v="3"/>
    <s v="No"/>
    <s v="Standard"/>
    <s v="Not Found"/>
    <s v="Standard"/>
    <x v="35"/>
    <n v="19473459"/>
  </r>
  <r>
    <s v="O03705"/>
    <s v="2025-05-27"/>
    <s v="C060"/>
    <s v="P006"/>
    <x v="6"/>
    <x v="1"/>
    <n v="2"/>
    <n v="0.1"/>
    <n v="191034"/>
    <x v="210"/>
    <s v="Consumer"/>
    <x v="0"/>
    <n v="53604"/>
    <n v="83826"/>
    <x v="0"/>
    <s v="No"/>
    <s v="Pickup"/>
    <s v="Not Found"/>
    <s v="Standard"/>
    <x v="24"/>
    <n v="17350666"/>
  </r>
  <r>
    <s v="O03706"/>
    <s v="2025-02-18"/>
    <s v="C247"/>
    <s v="P022"/>
    <x v="18"/>
    <x v="4"/>
    <n v="10"/>
    <n v="0.1"/>
    <n v="82404"/>
    <x v="197"/>
    <s v="SME"/>
    <x v="3"/>
    <n v="76942"/>
    <n v="-687016"/>
    <x v="5"/>
    <s v="No"/>
    <s v="Express"/>
    <s v="Not Found"/>
    <s v="Standard"/>
    <x v="13"/>
    <n v="16246424"/>
  </r>
  <r>
    <s v="O03707"/>
    <s v="2025-07-15"/>
    <s v="C079"/>
    <s v="P056"/>
    <x v="8"/>
    <x v="3"/>
    <n v="7"/>
    <n v="0.2"/>
    <n v="392834.4"/>
    <x v="12"/>
    <s v="Corporate"/>
    <x v="0"/>
    <n v="48953"/>
    <n v="50163.400000000023"/>
    <x v="10"/>
    <s v="No"/>
    <s v="Express"/>
    <s v="Not Found"/>
    <s v="Standard"/>
    <x v="6"/>
    <n v="19473459"/>
  </r>
  <r>
    <s v="O03708"/>
    <s v="2025-01-09"/>
    <s v="C108"/>
    <s v="P077"/>
    <x v="16"/>
    <x v="0"/>
    <n v="9"/>
    <n v="0.2"/>
    <n v="416512.8"/>
    <x v="123"/>
    <s v="Corporate"/>
    <x v="3"/>
    <n v="9813"/>
    <n v="328195.8"/>
    <x v="6"/>
    <s v="No"/>
    <s v="Standard"/>
    <s v="Not Found"/>
    <s v="Standard"/>
    <x v="98"/>
    <n v="19562258"/>
  </r>
  <r>
    <s v="O03709"/>
    <s v="2025-08-03"/>
    <s v="C274"/>
    <s v="P001"/>
    <x v="6"/>
    <x v="1"/>
    <n v="6"/>
    <n v="0"/>
    <n v="249258"/>
    <x v="207"/>
    <s v="Corporate"/>
    <x v="2"/>
    <n v="77766"/>
    <n v="-217338"/>
    <x v="3"/>
    <s v="No"/>
    <s v="Express"/>
    <s v="Not Found"/>
    <s v="Standard"/>
    <x v="87"/>
    <n v="17350666"/>
  </r>
  <r>
    <s v="O03710"/>
    <s v="2025-01-22"/>
    <s v="C171"/>
    <s v="P095"/>
    <x v="19"/>
    <x v="2"/>
    <n v="2"/>
    <n v="0.2"/>
    <n v="91299.199999999997"/>
    <x v="294"/>
    <s v="SME"/>
    <x v="2"/>
    <n v="70588"/>
    <n v="-49876.800000000003"/>
    <x v="6"/>
    <s v="No"/>
    <s v="Express"/>
    <s v="Not Found"/>
    <s v="Standard"/>
    <x v="57"/>
    <n v="19336654"/>
  </r>
  <r>
    <s v="O03711"/>
    <s v="2025-09-19"/>
    <s v="C075"/>
    <s v="P060"/>
    <x v="14"/>
    <x v="4"/>
    <n v="1"/>
    <n v="0.1"/>
    <n v="12736.8"/>
    <x v="292"/>
    <s v="SME"/>
    <x v="1"/>
    <n v="58522"/>
    <n v="-45785.2"/>
    <x v="2"/>
    <s v="No"/>
    <s v="Pickup"/>
    <s v="Not Found"/>
    <s v="Standard"/>
    <x v="60"/>
    <n v="16839910"/>
  </r>
  <r>
    <s v="O03712"/>
    <s v="2025-02-03"/>
    <s v="C252"/>
    <s v="P036"/>
    <x v="19"/>
    <x v="3"/>
    <n v="7"/>
    <n v="0.1"/>
    <n v="518061.6"/>
    <x v="184"/>
    <s v="Corporate"/>
    <x v="0"/>
    <n v="69526"/>
    <n v="31379.599999999977"/>
    <x v="5"/>
    <s v="No"/>
    <s v="Pickup"/>
    <s v="Not Found"/>
    <s v="Standard"/>
    <x v="70"/>
    <n v="19336654"/>
  </r>
  <r>
    <s v="O03713"/>
    <s v="2025-12-21"/>
    <s v="C080"/>
    <s v="P067"/>
    <x v="17"/>
    <x v="0"/>
    <n v="6"/>
    <n v="0"/>
    <n v="261396"/>
    <x v="245"/>
    <s v="SME"/>
    <x v="0"/>
    <n v="47434"/>
    <n v="-23208"/>
    <x v="4"/>
    <s v="No"/>
    <s v="Standard"/>
    <s v="Not Found"/>
    <s v="Standard"/>
    <x v="22"/>
    <n v="10652665"/>
  </r>
  <r>
    <s v="O03714"/>
    <s v="2025-10-04"/>
    <s v="C126"/>
    <s v="P049"/>
    <x v="7"/>
    <x v="4"/>
    <n v="5"/>
    <n v="0.2"/>
    <n v="210584"/>
    <x v="121"/>
    <s v="SME"/>
    <x v="2"/>
    <n v="75749"/>
    <n v="-168161"/>
    <x v="11"/>
    <s v="No"/>
    <s v="Standard"/>
    <s v="Not Found"/>
    <s v="Standard"/>
    <x v="74"/>
    <n v="14265630"/>
  </r>
  <r>
    <s v="O03715"/>
    <s v="2025-12-13"/>
    <s v="C126"/>
    <s v="P077"/>
    <x v="9"/>
    <x v="3"/>
    <n v="10"/>
    <n v="0.05"/>
    <n v="281551.5"/>
    <x v="121"/>
    <s v="SME"/>
    <x v="3"/>
    <n v="9813"/>
    <n v="183421.5"/>
    <x v="4"/>
    <s v="No"/>
    <s v="Pickup"/>
    <s v="Not Found"/>
    <s v="Standard"/>
    <x v="98"/>
    <n v="7254801"/>
  </r>
  <r>
    <s v="O03716"/>
    <s v="2025-09-08"/>
    <s v="C095"/>
    <s v="P065"/>
    <x v="15"/>
    <x v="4"/>
    <n v="8"/>
    <n v="0.05"/>
    <n v="1031487.2"/>
    <x v="279"/>
    <s v="Consumer"/>
    <x v="3"/>
    <n v="61777"/>
    <n v="537271.19999999995"/>
    <x v="2"/>
    <s v="No"/>
    <s v="Pickup"/>
    <s v="Not Found"/>
    <s v="High Value"/>
    <x v="65"/>
    <n v="15141830"/>
  </r>
  <r>
    <s v="O03717"/>
    <s v="2025-10-07"/>
    <s v="C264"/>
    <s v="P047"/>
    <x v="8"/>
    <x v="0"/>
    <n v="2"/>
    <n v="0.05"/>
    <n v="10816.7"/>
    <x v="259"/>
    <s v="Corporate"/>
    <x v="2"/>
    <n v="23348"/>
    <n v="-35879.300000000003"/>
    <x v="11"/>
    <s v="No"/>
    <s v="Standard"/>
    <s v="Not Found"/>
    <s v="Standard"/>
    <x v="8"/>
    <n v="19473459"/>
  </r>
  <r>
    <s v="O03718"/>
    <s v="2025-12-23"/>
    <s v="C145"/>
    <s v="P073"/>
    <x v="15"/>
    <x v="1"/>
    <n v="7"/>
    <n v="0.1"/>
    <n v="497189.7"/>
    <x v="109"/>
    <s v="SME"/>
    <x v="0"/>
    <n v="48520"/>
    <n v="157549.70000000001"/>
    <x v="4"/>
    <s v="No"/>
    <s v="Express"/>
    <s v="Not Found"/>
    <s v="Standard"/>
    <x v="99"/>
    <n v="15141830"/>
  </r>
  <r>
    <s v="O03719"/>
    <s v="2025-04-26"/>
    <s v="C114"/>
    <s v="P047"/>
    <x v="13"/>
    <x v="2"/>
    <n v="7"/>
    <n v="0.2"/>
    <n v="321949.59999999998"/>
    <x v="275"/>
    <s v="Consumer"/>
    <x v="2"/>
    <n v="23348"/>
    <n v="158513.59999999998"/>
    <x v="1"/>
    <s v="No"/>
    <s v="Pickup"/>
    <s v="Not Found"/>
    <s v="Standard"/>
    <x v="8"/>
    <n v="5886694"/>
  </r>
  <r>
    <s v="O03720"/>
    <s v="2025-12-25"/>
    <s v="C221"/>
    <s v="P026"/>
    <x v="19"/>
    <x v="3"/>
    <n v="6"/>
    <n v="0.2"/>
    <n v="103708.8"/>
    <x v="101"/>
    <s v="Consumer"/>
    <x v="2"/>
    <n v="7159"/>
    <n v="60754.8"/>
    <x v="4"/>
    <s v="No"/>
    <s v="Express"/>
    <s v="Not Found"/>
    <s v="Standard"/>
    <x v="11"/>
    <n v="19336654"/>
  </r>
  <r>
    <s v="O03721"/>
    <s v="2025-08-25"/>
    <s v="C012"/>
    <s v="P029"/>
    <x v="4"/>
    <x v="2"/>
    <n v="8"/>
    <n v="0.05"/>
    <n v="295358.8"/>
    <x v="148"/>
    <s v="Corporate"/>
    <x v="1"/>
    <n v="36044"/>
    <n v="7006.7999999999884"/>
    <x v="3"/>
    <s v="No"/>
    <s v="Express"/>
    <s v="Not Found"/>
    <s v="Standard"/>
    <x v="68"/>
    <n v="6291486"/>
  </r>
  <r>
    <s v="O03722"/>
    <s v="2025-04-16"/>
    <s v="C276"/>
    <s v="P081"/>
    <x v="19"/>
    <x v="2"/>
    <n v="6"/>
    <n v="0.2"/>
    <n v="198441.60000000001"/>
    <x v="107"/>
    <s v="Consumer"/>
    <x v="0"/>
    <n v="67718"/>
    <n v="-207866.4"/>
    <x v="1"/>
    <s v="No"/>
    <s v="Express"/>
    <s v="Not Found"/>
    <s v="Standard"/>
    <x v="76"/>
    <n v="19336654"/>
  </r>
  <r>
    <s v="O03723"/>
    <s v="2025-07-31"/>
    <s v="C169"/>
    <s v="P032"/>
    <x v="11"/>
    <x v="0"/>
    <n v="7"/>
    <n v="0.15"/>
    <n v="541943.85"/>
    <x v="56"/>
    <s v="SME"/>
    <x v="2"/>
    <n v="65463"/>
    <n v="83702.849999999977"/>
    <x v="10"/>
    <s v="No"/>
    <s v="Pickup"/>
    <s v="Not Found"/>
    <s v="Standard"/>
    <x v="15"/>
    <n v="18500989"/>
  </r>
  <r>
    <s v="O03724"/>
    <s v="2025-10-04"/>
    <s v="C102"/>
    <s v="P038"/>
    <x v="2"/>
    <x v="4"/>
    <n v="9"/>
    <n v="0.15"/>
    <n v="378996.3"/>
    <x v="49"/>
    <s v="Consumer"/>
    <x v="2"/>
    <n v="54711"/>
    <n v="-113402.70000000001"/>
    <x v="11"/>
    <s v="No"/>
    <s v="Standard"/>
    <s v="Not Found"/>
    <s v="Standard"/>
    <x v="94"/>
    <n v="7094914"/>
  </r>
  <r>
    <s v="O03725"/>
    <s v="2025-04-05"/>
    <s v="C184"/>
    <s v="P032"/>
    <x v="11"/>
    <x v="2"/>
    <n v="10"/>
    <n v="0"/>
    <n v="76860"/>
    <x v="214"/>
    <s v="Corporate"/>
    <x v="2"/>
    <n v="65463"/>
    <n v="-577770"/>
    <x v="1"/>
    <s v="No"/>
    <s v="Standard"/>
    <s v="Not Found"/>
    <s v="Standard"/>
    <x v="15"/>
    <n v="18500989"/>
  </r>
  <r>
    <s v="O03726"/>
    <s v="2025-05-27"/>
    <s v="C185"/>
    <s v="P095"/>
    <x v="5"/>
    <x v="3"/>
    <n v="10"/>
    <n v="0.2"/>
    <n v="884776"/>
    <x v="233"/>
    <s v="Consumer"/>
    <x v="2"/>
    <n v="70588"/>
    <n v="178896"/>
    <x v="0"/>
    <s v="No"/>
    <s v="Standard"/>
    <s v="Not Found"/>
    <s v="Standard"/>
    <x v="57"/>
    <n v="11319839"/>
  </r>
  <r>
    <s v="O03727"/>
    <s v="2025-04-27"/>
    <s v="C267"/>
    <s v="P084"/>
    <x v="19"/>
    <x v="2"/>
    <n v="2"/>
    <n v="0.1"/>
    <n v="256950"/>
    <x v="284"/>
    <s v="Corporate"/>
    <x v="3"/>
    <n v="46035"/>
    <n v="164880"/>
    <x v="1"/>
    <s v="No"/>
    <s v="Standard"/>
    <s v="Not Found"/>
    <s v="Standard"/>
    <x v="35"/>
    <n v="19336654"/>
  </r>
  <r>
    <s v="O03728"/>
    <s v="2025-03-03"/>
    <s v="C167"/>
    <s v="P049"/>
    <x v="8"/>
    <x v="1"/>
    <n v="7"/>
    <n v="0"/>
    <n v="174300"/>
    <x v="232"/>
    <s v="SME"/>
    <x v="2"/>
    <n v="75749"/>
    <n v="-355943"/>
    <x v="7"/>
    <s v="No"/>
    <s v="Express"/>
    <s v="Not Found"/>
    <s v="Standard"/>
    <x v="74"/>
    <n v="19473459"/>
  </r>
  <r>
    <s v="O03729"/>
    <s v="2025-09-08"/>
    <s v="C247"/>
    <s v="P011"/>
    <x v="15"/>
    <x v="2"/>
    <n v="10"/>
    <n v="0"/>
    <n v="253830"/>
    <x v="197"/>
    <s v="SME"/>
    <x v="0"/>
    <n v="76428"/>
    <n v="-510450"/>
    <x v="2"/>
    <s v="No"/>
    <s v="Express"/>
    <s v="Not Found"/>
    <s v="Standard"/>
    <x v="36"/>
    <n v="15141830"/>
  </r>
  <r>
    <s v="O03730"/>
    <s v="2025-03-02"/>
    <s v="C232"/>
    <s v="P029"/>
    <x v="0"/>
    <x v="0"/>
    <n v="2"/>
    <n v="0.1"/>
    <n v="29095.200000000001"/>
    <x v="136"/>
    <s v="Corporate"/>
    <x v="1"/>
    <n v="36044"/>
    <n v="-42992.800000000003"/>
    <x v="7"/>
    <s v="No"/>
    <s v="Pickup"/>
    <s v="Not Found"/>
    <s v="Standard"/>
    <x v="68"/>
    <n v="11852878"/>
  </r>
  <r>
    <s v="O03731"/>
    <s v="2025-10-07"/>
    <s v="C131"/>
    <s v="P014"/>
    <x v="11"/>
    <x v="2"/>
    <n v="7"/>
    <n v="0.15"/>
    <n v="155199.79999999999"/>
    <x v="57"/>
    <s v="SME"/>
    <x v="2"/>
    <n v="51783"/>
    <n v="-207281.2"/>
    <x v="11"/>
    <s v="No"/>
    <s v="Standard"/>
    <s v="Not Found"/>
    <s v="Standard"/>
    <x v="80"/>
    <n v="18500989"/>
  </r>
  <r>
    <s v="O03732"/>
    <s v="2025-07-24"/>
    <s v="C029"/>
    <s v="P007"/>
    <x v="7"/>
    <x v="3"/>
    <n v="4"/>
    <n v="0.05"/>
    <n v="121850.8"/>
    <x v="96"/>
    <s v="Consumer"/>
    <x v="2"/>
    <n v="6817"/>
    <n v="94582.8"/>
    <x v="10"/>
    <s v="No"/>
    <s v="Standard"/>
    <s v="Not Found"/>
    <s v="Standard"/>
    <x v="30"/>
    <n v="14265630"/>
  </r>
  <r>
    <s v="O03733"/>
    <s v="2025-05-06"/>
    <s v="C052"/>
    <s v="P010"/>
    <x v="0"/>
    <x v="3"/>
    <n v="9"/>
    <n v="0.15"/>
    <n v="94875.3"/>
    <x v="229"/>
    <s v="Consumer"/>
    <x v="1"/>
    <n v="13676"/>
    <n v="-28208.699999999997"/>
    <x v="0"/>
    <s v="No"/>
    <s v="Express"/>
    <s v="Not Found"/>
    <s v="Standard"/>
    <x v="88"/>
    <n v="11852878"/>
  </r>
  <r>
    <s v="O03734"/>
    <s v="2025-01-21"/>
    <s v="C026"/>
    <s v="P086"/>
    <x v="2"/>
    <x v="0"/>
    <n v="7"/>
    <n v="0.05"/>
    <n v="510899.55"/>
    <x v="86"/>
    <s v="SME"/>
    <x v="1"/>
    <n v="41456"/>
    <n v="220707.55"/>
    <x v="6"/>
    <s v="No"/>
    <s v="Express"/>
    <s v="Not Found"/>
    <s v="Standard"/>
    <x v="44"/>
    <n v="7094914"/>
  </r>
  <r>
    <s v="O03735"/>
    <s v="2025-03-22"/>
    <s v="C284"/>
    <s v="P075"/>
    <x v="4"/>
    <x v="4"/>
    <n v="9"/>
    <n v="0.2"/>
    <n v="341128.8"/>
    <x v="61"/>
    <s v="SME"/>
    <x v="0"/>
    <n v="48118"/>
    <n v="-91933.200000000012"/>
    <x v="7"/>
    <s v="No"/>
    <s v="Standard"/>
    <s v="Not Found"/>
    <s v="Standard"/>
    <x v="51"/>
    <n v="6291486"/>
  </r>
  <r>
    <s v="O03736"/>
    <s v="2025-03-25"/>
    <s v="C233"/>
    <s v="P087"/>
    <x v="2"/>
    <x v="2"/>
    <n v="6"/>
    <n v="0.15"/>
    <n v="281540.40000000002"/>
    <x v="105"/>
    <s v="SME"/>
    <x v="1"/>
    <n v="26222"/>
    <n v="124208.40000000002"/>
    <x v="7"/>
    <s v="No"/>
    <s v="Express"/>
    <s v="Not Found"/>
    <s v="Standard"/>
    <x v="82"/>
    <n v="7094914"/>
  </r>
  <r>
    <s v="O03737"/>
    <s v="2025-12-02"/>
    <s v="C056"/>
    <s v="P002"/>
    <x v="1"/>
    <x v="0"/>
    <n v="2"/>
    <n v="0.2"/>
    <n v="117121.60000000001"/>
    <x v="67"/>
    <s v="SME"/>
    <x v="2"/>
    <n v="57647"/>
    <n v="1827.6000000000058"/>
    <x v="4"/>
    <s v="No"/>
    <s v="Standard"/>
    <s v="Not Found"/>
    <s v="Standard"/>
    <x v="2"/>
    <n v="11347243"/>
  </r>
  <r>
    <s v="O03738"/>
    <s v="2025-09-11"/>
    <s v="C051"/>
    <s v="P069"/>
    <x v="15"/>
    <x v="4"/>
    <n v="7"/>
    <n v="0.05"/>
    <n v="810654.95"/>
    <x v="26"/>
    <s v="Consumer"/>
    <x v="3"/>
    <n v="5129"/>
    <n v="774751.95"/>
    <x v="2"/>
    <s v="No"/>
    <s v="Express"/>
    <s v="Not Found"/>
    <s v="Standard"/>
    <x v="73"/>
    <n v="15141830"/>
  </r>
  <r>
    <s v="O03739"/>
    <s v="2025-08-30"/>
    <s v="C184"/>
    <s v="P077"/>
    <x v="5"/>
    <x v="1"/>
    <n v="1"/>
    <n v="0.1"/>
    <n v="50911.199999999997"/>
    <x v="214"/>
    <s v="Corporate"/>
    <x v="3"/>
    <n v="9813"/>
    <n v="41098.199999999997"/>
    <x v="3"/>
    <s v="No"/>
    <s v="Pickup"/>
    <s v="Not Found"/>
    <s v="Standard"/>
    <x v="98"/>
    <n v="11319839"/>
  </r>
  <r>
    <s v="O03740"/>
    <s v="2025-02-24"/>
    <s v="C242"/>
    <s v="P041"/>
    <x v="6"/>
    <x v="0"/>
    <n v="7"/>
    <n v="0.1"/>
    <n v="78038.100000000006"/>
    <x v="234"/>
    <s v="Consumer"/>
    <x v="0"/>
    <n v="21756"/>
    <n v="-74253.899999999994"/>
    <x v="5"/>
    <s v="No"/>
    <s v="Standard"/>
    <s v="Not Found"/>
    <s v="Standard"/>
    <x v="45"/>
    <n v="17350666"/>
  </r>
  <r>
    <s v="O03741"/>
    <s v="2025-11-29"/>
    <s v="C027"/>
    <s v="P051"/>
    <x v="2"/>
    <x v="2"/>
    <n v="9"/>
    <n v="0.05"/>
    <n v="770996.25"/>
    <x v="296"/>
    <s v="Consumer"/>
    <x v="2"/>
    <n v="71372"/>
    <n v="128648.25"/>
    <x v="8"/>
    <s v="No"/>
    <s v="Standard"/>
    <s v="Not Found"/>
    <s v="Standard"/>
    <x v="7"/>
    <n v="7094914"/>
  </r>
  <r>
    <s v="O03742"/>
    <s v="2025-08-03"/>
    <s v="C003"/>
    <s v="P062"/>
    <x v="11"/>
    <x v="1"/>
    <n v="2"/>
    <n v="0.2"/>
    <n v="223041.6"/>
    <x v="35"/>
    <s v="Corporate"/>
    <x v="3"/>
    <n v="28606"/>
    <n v="165829.6"/>
    <x v="3"/>
    <s v="No"/>
    <s v="Standard"/>
    <s v="Not Found"/>
    <s v="Standard"/>
    <x v="50"/>
    <n v="18500989"/>
  </r>
  <r>
    <s v="O03743"/>
    <s v="2025-01-02"/>
    <s v="C177"/>
    <s v="P029"/>
    <x v="16"/>
    <x v="3"/>
    <n v="6"/>
    <n v="0.15"/>
    <n v="726173.7"/>
    <x v="11"/>
    <s v="Corporate"/>
    <x v="1"/>
    <n v="36044"/>
    <n v="509909.69999999995"/>
    <x v="6"/>
    <s v="No"/>
    <s v="Standard"/>
    <s v="Not Found"/>
    <s v="Standard"/>
    <x v="68"/>
    <n v="19562258"/>
  </r>
  <r>
    <s v="O03744"/>
    <s v="2025-04-05"/>
    <s v="C004"/>
    <s v="P009"/>
    <x v="15"/>
    <x v="3"/>
    <n v="9"/>
    <n v="0.15"/>
    <n v="517644.9"/>
    <x v="80"/>
    <s v="Corporate"/>
    <x v="1"/>
    <n v="8587"/>
    <n v="440361.9"/>
    <x v="1"/>
    <s v="No"/>
    <s v="Standard"/>
    <s v="Not Found"/>
    <s v="Standard"/>
    <x v="33"/>
    <n v="15141830"/>
  </r>
  <r>
    <s v="O03745"/>
    <s v="2025-07-20"/>
    <s v="C126"/>
    <s v="P049"/>
    <x v="11"/>
    <x v="0"/>
    <n v="9"/>
    <n v="0"/>
    <n v="886581"/>
    <x v="121"/>
    <s v="SME"/>
    <x v="2"/>
    <n v="75749"/>
    <n v="204840"/>
    <x v="10"/>
    <s v="No"/>
    <s v="Standard"/>
    <s v="Not Found"/>
    <s v="Standard"/>
    <x v="74"/>
    <n v="18500989"/>
  </r>
  <r>
    <s v="O03746"/>
    <s v="2025-03-05"/>
    <s v="C014"/>
    <s v="P029"/>
    <x v="11"/>
    <x v="0"/>
    <n v="5"/>
    <n v="0.1"/>
    <n v="255199.5"/>
    <x v="166"/>
    <s v="SME"/>
    <x v="1"/>
    <n v="36044"/>
    <n v="74979.5"/>
    <x v="7"/>
    <s v="No"/>
    <s v="Pickup"/>
    <s v="Not Found"/>
    <s v="Standard"/>
    <x v="68"/>
    <n v="18500989"/>
  </r>
  <r>
    <s v="O03747"/>
    <s v="2025-02-17"/>
    <s v="C288"/>
    <s v="P054"/>
    <x v="7"/>
    <x v="1"/>
    <n v="7"/>
    <n v="0.15"/>
    <n v="166683.29999999999"/>
    <x v="298"/>
    <s v="SME"/>
    <x v="3"/>
    <n v="49623"/>
    <n v="-180677.7"/>
    <x v="5"/>
    <s v="No"/>
    <s v="Pickup"/>
    <s v="Not Found"/>
    <s v="Standard"/>
    <x v="83"/>
    <n v="14265630"/>
  </r>
  <r>
    <s v="O03748"/>
    <s v="2025-01-31"/>
    <s v="C063"/>
    <s v="P099"/>
    <x v="2"/>
    <x v="3"/>
    <n v="6"/>
    <n v="0.2"/>
    <n v="200246.39999999999"/>
    <x v="266"/>
    <s v="Corporate"/>
    <x v="0"/>
    <n v="11009"/>
    <n v="134192.4"/>
    <x v="6"/>
    <s v="No"/>
    <s v="Pickup"/>
    <s v="Not Found"/>
    <s v="Standard"/>
    <x v="90"/>
    <n v="7094914"/>
  </r>
  <r>
    <s v="O03749"/>
    <s v="2025-04-15"/>
    <s v="C288"/>
    <s v="P088"/>
    <x v="5"/>
    <x v="1"/>
    <n v="10"/>
    <n v="0.2"/>
    <n v="427320"/>
    <x v="298"/>
    <s v="SME"/>
    <x v="0"/>
    <n v="75432"/>
    <n v="-327000"/>
    <x v="1"/>
    <s v="No"/>
    <s v="Standard"/>
    <s v="Not Found"/>
    <s v="Standard"/>
    <x v="43"/>
    <n v="11319839"/>
  </r>
  <r>
    <s v="O03750"/>
    <s v="2025-01-26"/>
    <s v="C090"/>
    <s v="P050"/>
    <x v="6"/>
    <x v="4"/>
    <n v="5"/>
    <n v="0.05"/>
    <n v="104842"/>
    <x v="236"/>
    <s v="Corporate"/>
    <x v="0"/>
    <n v="22542"/>
    <n v="-7868"/>
    <x v="6"/>
    <s v="No"/>
    <s v="Express"/>
    <s v="Not Found"/>
    <s v="Standard"/>
    <x v="39"/>
    <n v="17350666"/>
  </r>
  <r>
    <s v="O03751"/>
    <s v="2025-09-04"/>
    <s v="C220"/>
    <s v="P091"/>
    <x v="17"/>
    <x v="3"/>
    <n v="4"/>
    <n v="0.1"/>
    <n v="395582.4"/>
    <x v="258"/>
    <s v="SME"/>
    <x v="3"/>
    <n v="13311"/>
    <n v="342338.4"/>
    <x v="2"/>
    <s v="No"/>
    <s v="Express"/>
    <s v="Not Found"/>
    <s v="Standard"/>
    <x v="10"/>
    <n v="10652665"/>
  </r>
  <r>
    <s v="O03752"/>
    <s v="2025-10-01"/>
    <s v="C091"/>
    <s v="P013"/>
    <x v="8"/>
    <x v="4"/>
    <n v="8"/>
    <n v="0.15"/>
    <n v="494455.2"/>
    <x v="201"/>
    <s v="Consumer"/>
    <x v="0"/>
    <n v="27039"/>
    <n v="278143.2"/>
    <x v="11"/>
    <s v="No"/>
    <s v="Pickup"/>
    <s v="Not Found"/>
    <s v="Standard"/>
    <x v="54"/>
    <n v="19473459"/>
  </r>
  <r>
    <s v="O03753"/>
    <s v="2025-05-01"/>
    <s v="C245"/>
    <s v="P007"/>
    <x v="9"/>
    <x v="0"/>
    <n v="1"/>
    <n v="0"/>
    <n v="138433"/>
    <x v="22"/>
    <s v="Corporate"/>
    <x v="2"/>
    <n v="6817"/>
    <n v="131616"/>
    <x v="0"/>
    <s v="No"/>
    <s v="Pickup"/>
    <s v="Not Found"/>
    <s v="Standard"/>
    <x v="30"/>
    <n v="7254801"/>
  </r>
  <r>
    <s v="O03754"/>
    <s v="2025-03-09"/>
    <s v="C049"/>
    <s v="P022"/>
    <x v="0"/>
    <x v="1"/>
    <n v="7"/>
    <n v="0.05"/>
    <n v="573469.4"/>
    <x v="71"/>
    <s v="SME"/>
    <x v="3"/>
    <n v="76942"/>
    <n v="34875.400000000023"/>
    <x v="7"/>
    <s v="No"/>
    <s v="Express"/>
    <s v="Not Found"/>
    <s v="Standard"/>
    <x v="13"/>
    <n v="11852878"/>
  </r>
  <r>
    <s v="O03755"/>
    <s v="2025-08-27"/>
    <s v="C017"/>
    <s v="P042"/>
    <x v="5"/>
    <x v="4"/>
    <n v="5"/>
    <n v="0.05"/>
    <n v="480923.25"/>
    <x v="65"/>
    <s v="SME"/>
    <x v="3"/>
    <n v="12456"/>
    <n v="418643.25"/>
    <x v="3"/>
    <s v="No"/>
    <s v="Standard"/>
    <s v="Not Found"/>
    <s v="Standard"/>
    <x v="62"/>
    <n v="11319839"/>
  </r>
  <r>
    <s v="O03756"/>
    <s v="2025-08-18"/>
    <s v="C204"/>
    <s v="P006"/>
    <x v="17"/>
    <x v="0"/>
    <n v="10"/>
    <n v="0.15"/>
    <n v="874276"/>
    <x v="153"/>
    <s v="Consumer"/>
    <x v="0"/>
    <n v="53604"/>
    <n v="338236"/>
    <x v="3"/>
    <s v="No"/>
    <s v="Standard"/>
    <s v="Not Found"/>
    <s v="Standard"/>
    <x v="24"/>
    <n v="10652665"/>
  </r>
  <r>
    <s v="O03757"/>
    <s v="2025-03-12"/>
    <s v="C090"/>
    <s v="P098"/>
    <x v="18"/>
    <x v="2"/>
    <n v="2"/>
    <n v="0.05"/>
    <n v="117230"/>
    <x v="236"/>
    <s v="Corporate"/>
    <x v="3"/>
    <n v="77841"/>
    <n v="-38452"/>
    <x v="7"/>
    <s v="No"/>
    <s v="Express"/>
    <s v="Not Found"/>
    <s v="Standard"/>
    <x v="53"/>
    <n v="16246424"/>
  </r>
  <r>
    <s v="O03758"/>
    <s v="2025-10-04"/>
    <s v="C114"/>
    <s v="P075"/>
    <x v="7"/>
    <x v="3"/>
    <n v="4"/>
    <n v="0.15"/>
    <n v="287602.59999999998"/>
    <x v="275"/>
    <s v="Consumer"/>
    <x v="0"/>
    <n v="48118"/>
    <n v="95130.599999999977"/>
    <x v="11"/>
    <s v="No"/>
    <s v="Pickup"/>
    <s v="Not Found"/>
    <s v="Standard"/>
    <x v="51"/>
    <n v="14265630"/>
  </r>
  <r>
    <s v="O03759"/>
    <s v="2025-02-23"/>
    <s v="C108"/>
    <s v="P066"/>
    <x v="13"/>
    <x v="4"/>
    <n v="10"/>
    <n v="0.2"/>
    <n v="274000"/>
    <x v="123"/>
    <s v="Corporate"/>
    <x v="0"/>
    <n v="51071"/>
    <n v="-236710"/>
    <x v="5"/>
    <s v="No"/>
    <s v="Pickup"/>
    <s v="Not Found"/>
    <s v="Standard"/>
    <x v="97"/>
    <n v="5886694"/>
  </r>
  <r>
    <s v="O03760"/>
    <s v="2025-08-15"/>
    <s v="C043"/>
    <s v="P096"/>
    <x v="0"/>
    <x v="3"/>
    <n v="6"/>
    <n v="0.2"/>
    <n v="507470.4"/>
    <x v="237"/>
    <s v="Consumer"/>
    <x v="1"/>
    <n v="12227"/>
    <n v="434108.4"/>
    <x v="3"/>
    <s v="No"/>
    <s v="Express"/>
    <s v="Not Found"/>
    <s v="Standard"/>
    <x v="46"/>
    <n v="11852878"/>
  </r>
  <r>
    <s v="O03761"/>
    <s v="2025-03-05"/>
    <s v="C063"/>
    <s v="P081"/>
    <x v="11"/>
    <x v="2"/>
    <n v="2"/>
    <n v="0"/>
    <n v="261008"/>
    <x v="266"/>
    <s v="Corporate"/>
    <x v="0"/>
    <n v="67718"/>
    <n v="125572"/>
    <x v="7"/>
    <s v="No"/>
    <s v="Standard"/>
    <s v="Not Found"/>
    <s v="Standard"/>
    <x v="76"/>
    <n v="18500989"/>
  </r>
  <r>
    <s v="O03762"/>
    <s v="2025-11-26"/>
    <s v="C028"/>
    <s v="P043"/>
    <x v="12"/>
    <x v="3"/>
    <n v="1"/>
    <n v="0"/>
    <n v="42751"/>
    <x v="45"/>
    <s v="SME"/>
    <x v="0"/>
    <n v="79600"/>
    <n v="-36849"/>
    <x v="8"/>
    <s v="No"/>
    <s v="Express"/>
    <s v="Not Found"/>
    <s v="Standard"/>
    <x v="14"/>
    <n v="8698154"/>
  </r>
  <r>
    <s v="O03763"/>
    <s v="2025-05-31"/>
    <s v="C132"/>
    <s v="P061"/>
    <x v="12"/>
    <x v="1"/>
    <n v="2"/>
    <n v="0.2"/>
    <n v="34651.199999999997"/>
    <x v="230"/>
    <s v="Consumer"/>
    <x v="3"/>
    <n v="26900"/>
    <n v="-19148.800000000003"/>
    <x v="0"/>
    <s v="No"/>
    <s v="Express"/>
    <s v="Not Found"/>
    <s v="Standard"/>
    <x v="59"/>
    <n v="8698154"/>
  </r>
  <r>
    <s v="O03764"/>
    <s v="2025-07-22"/>
    <s v="C200"/>
    <s v="P083"/>
    <x v="13"/>
    <x v="2"/>
    <n v="6"/>
    <n v="0"/>
    <n v="882876"/>
    <x v="227"/>
    <s v="Consumer"/>
    <x v="3"/>
    <n v="73889"/>
    <n v="439542"/>
    <x v="10"/>
    <s v="No"/>
    <s v="Express"/>
    <s v="Not Found"/>
    <s v="Standard"/>
    <x v="58"/>
    <n v="5886694"/>
  </r>
  <r>
    <s v="O03765"/>
    <s v="2025-11-11"/>
    <s v="C126"/>
    <s v="P088"/>
    <x v="5"/>
    <x v="0"/>
    <n v="6"/>
    <n v="0.2"/>
    <n v="149971.20000000001"/>
    <x v="121"/>
    <s v="SME"/>
    <x v="0"/>
    <n v="75432"/>
    <n v="-302620.79999999999"/>
    <x v="8"/>
    <s v="No"/>
    <s v="Standard"/>
    <s v="Not Found"/>
    <s v="Standard"/>
    <x v="43"/>
    <n v="11319839"/>
  </r>
  <r>
    <s v="O03766"/>
    <s v="2025-10-25"/>
    <s v="C166"/>
    <s v="P067"/>
    <x v="17"/>
    <x v="1"/>
    <n v="1"/>
    <n v="0"/>
    <n v="117455"/>
    <x v="110"/>
    <s v="SME"/>
    <x v="0"/>
    <n v="47434"/>
    <n v="70021"/>
    <x v="11"/>
    <s v="No"/>
    <s v="Pickup"/>
    <s v="Not Found"/>
    <s v="Standard"/>
    <x v="22"/>
    <n v="10652665"/>
  </r>
  <r>
    <s v="O03767"/>
    <s v="2025-04-17"/>
    <s v="C111"/>
    <s v="P017"/>
    <x v="2"/>
    <x v="1"/>
    <n v="10"/>
    <n v="0.15"/>
    <n v="484381"/>
    <x v="90"/>
    <s v="Corporate"/>
    <x v="2"/>
    <n v="33642"/>
    <n v="147961"/>
    <x v="1"/>
    <s v="No"/>
    <s v="Pickup"/>
    <s v="Not Found"/>
    <s v="Standard"/>
    <x v="49"/>
    <n v="7094914"/>
  </r>
  <r>
    <s v="O03768"/>
    <s v="2025-07-29"/>
    <s v="C156"/>
    <s v="P042"/>
    <x v="0"/>
    <x v="1"/>
    <n v="1"/>
    <n v="0.2"/>
    <n v="26292"/>
    <x v="27"/>
    <s v="Consumer"/>
    <x v="3"/>
    <n v="12456"/>
    <n v="13836"/>
    <x v="10"/>
    <s v="No"/>
    <s v="Express"/>
    <s v="Not Found"/>
    <s v="Standard"/>
    <x v="62"/>
    <n v="11852878"/>
  </r>
  <r>
    <s v="O03769"/>
    <s v="2025-10-31"/>
    <s v="C127"/>
    <s v="P022"/>
    <x v="9"/>
    <x v="3"/>
    <n v="1"/>
    <n v="0.05"/>
    <n v="28157.05"/>
    <x v="84"/>
    <s v="SME"/>
    <x v="3"/>
    <n v="76942"/>
    <n v="-48784.95"/>
    <x v="11"/>
    <s v="No"/>
    <s v="Express"/>
    <s v="Not Found"/>
    <s v="Standard"/>
    <x v="13"/>
    <n v="7254801"/>
  </r>
  <r>
    <s v="O03770"/>
    <s v="2025-07-02"/>
    <s v="C220"/>
    <s v="P088"/>
    <x v="3"/>
    <x v="4"/>
    <n v="8"/>
    <n v="0.05"/>
    <n v="339058.8"/>
    <x v="258"/>
    <s v="SME"/>
    <x v="0"/>
    <n v="75432"/>
    <n v="-264397.2"/>
    <x v="10"/>
    <s v="No"/>
    <s v="Pickup"/>
    <s v="Not Found"/>
    <s v="Standard"/>
    <x v="43"/>
    <n v="19619177"/>
  </r>
  <r>
    <s v="O03771"/>
    <s v="2025-11-23"/>
    <s v="C077"/>
    <s v="P051"/>
    <x v="3"/>
    <x v="1"/>
    <n v="1"/>
    <n v="0.05"/>
    <n v="97936.45"/>
    <x v="32"/>
    <s v="Corporate"/>
    <x v="2"/>
    <n v="71372"/>
    <n v="26564.449999999997"/>
    <x v="8"/>
    <s v="No"/>
    <s v="Standard"/>
    <s v="Not Found"/>
    <s v="Standard"/>
    <x v="7"/>
    <n v="19619177"/>
  </r>
  <r>
    <s v="O03772"/>
    <s v="2025-11-09"/>
    <s v="C225"/>
    <s v="P100"/>
    <x v="15"/>
    <x v="0"/>
    <n v="3"/>
    <n v="0.15"/>
    <n v="56372.85"/>
    <x v="79"/>
    <s v="SME"/>
    <x v="3"/>
    <n v="62137"/>
    <n v="-130038.15"/>
    <x v="8"/>
    <s v="No"/>
    <s v="Standard"/>
    <s v="Not Found"/>
    <s v="Standard"/>
    <x v="9"/>
    <n v="15141830"/>
  </r>
  <r>
    <s v="O03773"/>
    <s v="2025-06-29"/>
    <s v="C198"/>
    <s v="P039"/>
    <x v="16"/>
    <x v="2"/>
    <n v="1"/>
    <n v="0.1"/>
    <n v="13448.7"/>
    <x v="216"/>
    <s v="SME"/>
    <x v="0"/>
    <n v="34258"/>
    <n v="-20809.3"/>
    <x v="9"/>
    <s v="No"/>
    <s v="Standard"/>
    <s v="Not Found"/>
    <s v="Standard"/>
    <x v="52"/>
    <n v="19562258"/>
  </r>
  <r>
    <s v="O03774"/>
    <s v="2025-09-27"/>
    <s v="C035"/>
    <s v="P042"/>
    <x v="5"/>
    <x v="1"/>
    <n v="6"/>
    <n v="0.2"/>
    <n v="661195.19999999995"/>
    <x v="191"/>
    <s v="SME"/>
    <x v="3"/>
    <n v="12456"/>
    <n v="586459.19999999995"/>
    <x v="2"/>
    <s v="No"/>
    <s v="Express"/>
    <s v="Not Found"/>
    <s v="Standard"/>
    <x v="62"/>
    <n v="11319839"/>
  </r>
  <r>
    <s v="O03775"/>
    <s v="2025-09-06"/>
    <s v="C069"/>
    <s v="P071"/>
    <x v="11"/>
    <x v="4"/>
    <n v="1"/>
    <n v="0"/>
    <n v="98247"/>
    <x v="200"/>
    <s v="Consumer"/>
    <x v="1"/>
    <n v="44535"/>
    <n v="53712"/>
    <x v="2"/>
    <s v="No"/>
    <s v="Express"/>
    <s v="Not Found"/>
    <s v="Standard"/>
    <x v="32"/>
    <n v="18500989"/>
  </r>
  <r>
    <s v="O03776"/>
    <s v="2025-09-04"/>
    <s v="C081"/>
    <s v="P079"/>
    <x v="9"/>
    <x v="0"/>
    <n v="8"/>
    <n v="0.05"/>
    <n v="239780"/>
    <x v="91"/>
    <s v="SME"/>
    <x v="1"/>
    <n v="58560"/>
    <n v="-228700"/>
    <x v="2"/>
    <s v="Yes"/>
    <s v="Standard"/>
    <s v="Not Found"/>
    <s v="Standard"/>
    <x v="48"/>
    <n v="7254801"/>
  </r>
  <r>
    <s v="O03777"/>
    <s v="2025-09-20"/>
    <s v="C089"/>
    <s v="P069"/>
    <x v="13"/>
    <x v="3"/>
    <n v="1"/>
    <n v="0.05"/>
    <n v="20026"/>
    <x v="244"/>
    <s v="Consumer"/>
    <x v="3"/>
    <n v="5129"/>
    <n v="14897"/>
    <x v="2"/>
    <s v="No"/>
    <s v="Standard"/>
    <s v="Not Found"/>
    <s v="Standard"/>
    <x v="73"/>
    <n v="5886694"/>
  </r>
  <r>
    <s v="O03778"/>
    <s v="2025-07-01"/>
    <s v="C085"/>
    <s v="P053"/>
    <x v="4"/>
    <x v="1"/>
    <n v="3"/>
    <n v="0.2"/>
    <n v="82411.199999999997"/>
    <x v="213"/>
    <s v="Consumer"/>
    <x v="3"/>
    <n v="44507"/>
    <n v="-51109.8"/>
    <x v="10"/>
    <s v="No"/>
    <s v="Pickup"/>
    <s v="Not Found"/>
    <s v="Standard"/>
    <x v="95"/>
    <n v="6291486"/>
  </r>
  <r>
    <s v="O03779"/>
    <s v="2025-06-07"/>
    <s v="C256"/>
    <s v="P045"/>
    <x v="2"/>
    <x v="3"/>
    <n v="9"/>
    <n v="0"/>
    <n v="794916"/>
    <x v="217"/>
    <s v="Corporate"/>
    <x v="2"/>
    <n v="61495"/>
    <n v="241461"/>
    <x v="9"/>
    <s v="No"/>
    <s v="Express"/>
    <s v="Not Found"/>
    <s v="Standard"/>
    <x v="86"/>
    <n v="7094914"/>
  </r>
  <r>
    <s v="O03780"/>
    <s v="2025-11-27"/>
    <s v="C075"/>
    <s v="P078"/>
    <x v="14"/>
    <x v="1"/>
    <n v="4"/>
    <n v="0.1"/>
    <n v="115624.8"/>
    <x v="292"/>
    <s v="SME"/>
    <x v="0"/>
    <n v="53072"/>
    <n v="-96663.2"/>
    <x v="8"/>
    <s v="Yes"/>
    <s v="Express"/>
    <s v="Not Found"/>
    <s v="Standard"/>
    <x v="69"/>
    <n v="16839910"/>
  </r>
  <r>
    <s v="O03781"/>
    <s v="2025-07-21"/>
    <s v="C090"/>
    <s v="P049"/>
    <x v="1"/>
    <x v="4"/>
    <n v="4"/>
    <n v="0.15"/>
    <n v="85979.199999999997"/>
    <x v="236"/>
    <s v="Corporate"/>
    <x v="2"/>
    <n v="75749"/>
    <n v="-217016.8"/>
    <x v="10"/>
    <s v="No"/>
    <s v="Express"/>
    <s v="Not Found"/>
    <s v="Standard"/>
    <x v="74"/>
    <n v="11347243"/>
  </r>
  <r>
    <s v="O03782"/>
    <s v="2025-10-15"/>
    <s v="C117"/>
    <s v="P055"/>
    <x v="6"/>
    <x v="4"/>
    <n v="10"/>
    <n v="0.1"/>
    <n v="390204"/>
    <x v="53"/>
    <s v="Consumer"/>
    <x v="0"/>
    <n v="62257"/>
    <n v="-232366"/>
    <x v="11"/>
    <s v="No"/>
    <s v="Pickup"/>
    <s v="Not Found"/>
    <s v="Standard"/>
    <x v="31"/>
    <n v="17350666"/>
  </r>
  <r>
    <s v="O03783"/>
    <s v="2025-04-23"/>
    <s v="C139"/>
    <s v="P006"/>
    <x v="7"/>
    <x v="2"/>
    <n v="6"/>
    <n v="0.05"/>
    <n v="284572.5"/>
    <x v="176"/>
    <s v="Consumer"/>
    <x v="0"/>
    <n v="53604"/>
    <n v="-37051.5"/>
    <x v="1"/>
    <s v="No"/>
    <s v="Pickup"/>
    <s v="Not Found"/>
    <s v="Standard"/>
    <x v="24"/>
    <n v="14265630"/>
  </r>
  <r>
    <s v="O03784"/>
    <s v="2025-09-17"/>
    <s v="C087"/>
    <s v="P073"/>
    <x v="1"/>
    <x v="0"/>
    <n v="7"/>
    <n v="0.05"/>
    <n v="304563.34999999998"/>
    <x v="240"/>
    <s v="Consumer"/>
    <x v="0"/>
    <n v="48520"/>
    <n v="-35076.650000000023"/>
    <x v="2"/>
    <s v="No"/>
    <s v="Pickup"/>
    <s v="Not Found"/>
    <s v="Standard"/>
    <x v="99"/>
    <n v="11347243"/>
  </r>
  <r>
    <s v="O03785"/>
    <s v="2025-04-25"/>
    <s v="C149"/>
    <s v="P072"/>
    <x v="15"/>
    <x v="4"/>
    <n v="2"/>
    <n v="0.1"/>
    <n v="248635.8"/>
    <x v="13"/>
    <s v="SME"/>
    <x v="1"/>
    <n v="37361"/>
    <n v="173913.8"/>
    <x v="1"/>
    <s v="No"/>
    <s v="Express"/>
    <s v="Not Found"/>
    <s v="Standard"/>
    <x v="89"/>
    <n v="15141830"/>
  </r>
  <r>
    <s v="O03786"/>
    <s v="2025-08-10"/>
    <s v="C026"/>
    <s v="P087"/>
    <x v="13"/>
    <x v="2"/>
    <n v="3"/>
    <n v="0.2"/>
    <n v="180062.4"/>
    <x v="86"/>
    <s v="SME"/>
    <x v="1"/>
    <n v="26222"/>
    <n v="101396.4"/>
    <x v="3"/>
    <s v="No"/>
    <s v="Standard"/>
    <s v="Not Found"/>
    <s v="Standard"/>
    <x v="82"/>
    <n v="5886694"/>
  </r>
  <r>
    <s v="O03787"/>
    <s v="2025-01-22"/>
    <s v="C050"/>
    <s v="P056"/>
    <x v="3"/>
    <x v="4"/>
    <n v="6"/>
    <n v="0.05"/>
    <n v="534500.4"/>
    <x v="293"/>
    <s v="SME"/>
    <x v="0"/>
    <n v="48953"/>
    <n v="240782.40000000002"/>
    <x v="6"/>
    <s v="No"/>
    <s v="Express"/>
    <s v="Not Found"/>
    <s v="Standard"/>
    <x v="6"/>
    <n v="19619177"/>
  </r>
  <r>
    <s v="O03788"/>
    <s v="2025-05-11"/>
    <s v="C006"/>
    <s v="P074"/>
    <x v="7"/>
    <x v="4"/>
    <n v="8"/>
    <n v="0"/>
    <n v="785880"/>
    <x v="269"/>
    <s v="Corporate"/>
    <x v="3"/>
    <n v="39205"/>
    <n v="472240"/>
    <x v="0"/>
    <s v="No"/>
    <s v="Pickup"/>
    <s v="Not Found"/>
    <s v="Standard"/>
    <x v="56"/>
    <n v="14265630"/>
  </r>
  <r>
    <s v="O03789"/>
    <s v="2025-06-01"/>
    <s v="C091"/>
    <s v="P041"/>
    <x v="9"/>
    <x v="0"/>
    <n v="8"/>
    <n v="0"/>
    <n v="207408"/>
    <x v="201"/>
    <s v="Consumer"/>
    <x v="0"/>
    <n v="21756"/>
    <n v="33360"/>
    <x v="9"/>
    <s v="No"/>
    <s v="Pickup"/>
    <s v="Not Found"/>
    <s v="Standard"/>
    <x v="45"/>
    <n v="7254801"/>
  </r>
  <r>
    <s v="O03790"/>
    <s v="2025-11-10"/>
    <s v="C223"/>
    <s v="P013"/>
    <x v="14"/>
    <x v="3"/>
    <n v="8"/>
    <n v="0.05"/>
    <n v="408918"/>
    <x v="276"/>
    <s v="SME"/>
    <x v="0"/>
    <n v="27039"/>
    <n v="192606"/>
    <x v="8"/>
    <s v="No"/>
    <s v="Standard"/>
    <s v="Not Found"/>
    <s v="Standard"/>
    <x v="54"/>
    <n v="16839910"/>
  </r>
  <r>
    <s v="O03791"/>
    <s v="2025-02-08"/>
    <s v="C072"/>
    <s v="P045"/>
    <x v="17"/>
    <x v="3"/>
    <n v="9"/>
    <n v="0.2"/>
    <n v="310240.8"/>
    <x v="128"/>
    <s v="Corporate"/>
    <x v="2"/>
    <n v="61495"/>
    <n v="-243214.2"/>
    <x v="5"/>
    <s v="No"/>
    <s v="Standard"/>
    <s v="Not Found"/>
    <s v="Standard"/>
    <x v="86"/>
    <n v="10652665"/>
  </r>
  <r>
    <s v="O03792"/>
    <s v="2025-09-01"/>
    <s v="C044"/>
    <s v="P073"/>
    <x v="12"/>
    <x v="0"/>
    <n v="5"/>
    <n v="0"/>
    <n v="38920"/>
    <x v="10"/>
    <s v="Consumer"/>
    <x v="0"/>
    <n v="48520"/>
    <n v="-203680"/>
    <x v="2"/>
    <s v="Yes"/>
    <s v="Express"/>
    <s v="Not Found"/>
    <s v="Standard"/>
    <x v="99"/>
    <n v="8698154"/>
  </r>
  <r>
    <s v="O03793"/>
    <s v="2025-05-07"/>
    <s v="C192"/>
    <s v="P095"/>
    <x v="10"/>
    <x v="1"/>
    <n v="4"/>
    <n v="0"/>
    <n v="454556"/>
    <x v="102"/>
    <s v="Corporate"/>
    <x v="2"/>
    <n v="70588"/>
    <n v="172204"/>
    <x v="0"/>
    <s v="No"/>
    <s v="Express"/>
    <s v="Not Found"/>
    <s v="Standard"/>
    <x v="57"/>
    <n v="8592536"/>
  </r>
  <r>
    <s v="O03794"/>
    <s v="2025-08-16"/>
    <s v="C064"/>
    <s v="P090"/>
    <x v="5"/>
    <x v="1"/>
    <n v="3"/>
    <n v="0"/>
    <n v="72003"/>
    <x v="132"/>
    <s v="Corporate"/>
    <x v="1"/>
    <n v="24518"/>
    <n v="-1551"/>
    <x v="3"/>
    <s v="No"/>
    <s v="Express"/>
    <s v="Not Found"/>
    <s v="Standard"/>
    <x v="4"/>
    <n v="11319839"/>
  </r>
  <r>
    <s v="O03795"/>
    <s v="2025-02-16"/>
    <s v="C297"/>
    <s v="P012"/>
    <x v="18"/>
    <x v="3"/>
    <n v="8"/>
    <n v="0.05"/>
    <n v="267877.2"/>
    <x v="112"/>
    <s v="Corporate"/>
    <x v="2"/>
    <n v="48408"/>
    <n v="-119386.79999999999"/>
    <x v="5"/>
    <s v="No"/>
    <s v="Express"/>
    <s v="Not Found"/>
    <s v="Standard"/>
    <x v="78"/>
    <n v="16246424"/>
  </r>
  <r>
    <s v="O03796"/>
    <s v="2025-11-07"/>
    <s v="C103"/>
    <s v="P091"/>
    <x v="18"/>
    <x v="4"/>
    <n v="8"/>
    <n v="0.05"/>
    <n v="226236.79999999999"/>
    <x v="124"/>
    <s v="Corporate"/>
    <x v="3"/>
    <n v="13311"/>
    <n v="119748.79999999999"/>
    <x v="8"/>
    <s v="No"/>
    <s v="Express"/>
    <s v="Not Found"/>
    <s v="Standard"/>
    <x v="10"/>
    <n v="16246424"/>
  </r>
  <r>
    <s v="O03797"/>
    <s v="2025-08-12"/>
    <s v="C066"/>
    <s v="P038"/>
    <x v="11"/>
    <x v="3"/>
    <n v="1"/>
    <n v="0.05"/>
    <n v="30881.65"/>
    <x v="122"/>
    <s v="Consumer"/>
    <x v="2"/>
    <n v="54711"/>
    <n v="-23829.35"/>
    <x v="3"/>
    <s v="No"/>
    <s v="Standard"/>
    <s v="Not Found"/>
    <s v="Standard"/>
    <x v="94"/>
    <n v="18500989"/>
  </r>
  <r>
    <s v="O03798"/>
    <s v="2025-11-08"/>
    <s v="C233"/>
    <s v="P076"/>
    <x v="5"/>
    <x v="2"/>
    <n v="1"/>
    <n v="0.15"/>
    <n v="17247.349999999999"/>
    <x v="105"/>
    <s v="SME"/>
    <x v="2"/>
    <n v="26666"/>
    <n v="-9418.6500000000015"/>
    <x v="8"/>
    <s v="No"/>
    <s v="Standard"/>
    <s v="Not Found"/>
    <s v="Standard"/>
    <x v="25"/>
    <n v="11319839"/>
  </r>
  <r>
    <s v="O03799"/>
    <s v="2025-10-16"/>
    <s v="C064"/>
    <s v="P005"/>
    <x v="7"/>
    <x v="2"/>
    <n v="5"/>
    <n v="0.2"/>
    <n v="32016"/>
    <x v="132"/>
    <s v="Corporate"/>
    <x v="0"/>
    <n v="3310"/>
    <n v="15466"/>
    <x v="11"/>
    <s v="No"/>
    <s v="Standard"/>
    <s v="Not Found"/>
    <s v="Standard"/>
    <x v="77"/>
    <n v="14265630"/>
  </r>
  <r>
    <s v="O03800"/>
    <s v="2025-05-07"/>
    <s v="C209"/>
    <s v="P006"/>
    <x v="0"/>
    <x v="1"/>
    <n v="10"/>
    <n v="0.1"/>
    <n v="764595"/>
    <x v="283"/>
    <s v="Corporate"/>
    <x v="0"/>
    <n v="53604"/>
    <n v="228555"/>
    <x v="0"/>
    <s v="No"/>
    <s v="Pickup"/>
    <s v="Not Found"/>
    <s v="Standard"/>
    <x v="24"/>
    <n v="11852878"/>
  </r>
  <r>
    <s v="O03801"/>
    <s v="2025-09-22"/>
    <s v="C146"/>
    <s v="P080"/>
    <x v="16"/>
    <x v="3"/>
    <n v="9"/>
    <n v="0"/>
    <n v="842688"/>
    <x v="47"/>
    <s v="Consumer"/>
    <x v="2"/>
    <n v="32671"/>
    <n v="548649"/>
    <x v="2"/>
    <s v="No"/>
    <s v="Standard"/>
    <s v="Not Found"/>
    <s v="Standard"/>
    <x v="26"/>
    <n v="19562258"/>
  </r>
  <r>
    <s v="O03802"/>
    <s v="2025-12-15"/>
    <s v="C088"/>
    <s v="P094"/>
    <x v="8"/>
    <x v="4"/>
    <n v="6"/>
    <n v="0.1"/>
    <n v="261208.8"/>
    <x v="160"/>
    <s v="SME"/>
    <x v="1"/>
    <n v="55008"/>
    <n v="-68839.200000000012"/>
    <x v="4"/>
    <s v="No"/>
    <s v="Standard"/>
    <s v="Not Found"/>
    <s v="Standard"/>
    <x v="1"/>
    <n v="19473459"/>
  </r>
  <r>
    <s v="O03803"/>
    <s v="2025-11-17"/>
    <s v="C182"/>
    <s v="P079"/>
    <x v="17"/>
    <x v="4"/>
    <n v="1"/>
    <n v="0.15"/>
    <n v="43728.25"/>
    <x v="66"/>
    <s v="Consumer"/>
    <x v="1"/>
    <n v="58560"/>
    <n v="-14831.75"/>
    <x v="8"/>
    <s v="No"/>
    <s v="Pickup"/>
    <s v="Not Found"/>
    <s v="Standard"/>
    <x v="48"/>
    <n v="10652665"/>
  </r>
  <r>
    <s v="O03804"/>
    <s v="2025-05-16"/>
    <s v="C182"/>
    <s v="P099"/>
    <x v="13"/>
    <x v="1"/>
    <n v="7"/>
    <n v="0.15"/>
    <n v="36312.85"/>
    <x v="66"/>
    <s v="Consumer"/>
    <x v="0"/>
    <n v="11009"/>
    <n v="-40750.15"/>
    <x v="0"/>
    <s v="No"/>
    <s v="Express"/>
    <s v="Not Found"/>
    <s v="Standard"/>
    <x v="90"/>
    <n v="5886694"/>
  </r>
  <r>
    <s v="O03805"/>
    <s v="2025-08-14"/>
    <s v="C068"/>
    <s v="P080"/>
    <x v="13"/>
    <x v="1"/>
    <n v="5"/>
    <n v="0.1"/>
    <n v="643995"/>
    <x v="74"/>
    <s v="Consumer"/>
    <x v="2"/>
    <n v="32671"/>
    <n v="480640"/>
    <x v="3"/>
    <s v="No"/>
    <s v="Pickup"/>
    <s v="Not Found"/>
    <s v="Standard"/>
    <x v="26"/>
    <n v="5886694"/>
  </r>
  <r>
    <s v="O03806"/>
    <s v="2025-02-25"/>
    <s v="C088"/>
    <s v="P076"/>
    <x v="11"/>
    <x v="0"/>
    <n v="6"/>
    <n v="0.15"/>
    <n v="64270.2"/>
    <x v="160"/>
    <s v="SME"/>
    <x v="2"/>
    <n v="26666"/>
    <n v="-95725.8"/>
    <x v="5"/>
    <s v="No"/>
    <s v="Pickup"/>
    <s v="Not Found"/>
    <s v="Standard"/>
    <x v="25"/>
    <n v="18500989"/>
  </r>
  <r>
    <s v="O03807"/>
    <s v="2025-03-21"/>
    <s v="C273"/>
    <s v="P084"/>
    <x v="16"/>
    <x v="4"/>
    <n v="10"/>
    <n v="0.2"/>
    <n v="527080"/>
    <x v="248"/>
    <s v="Consumer"/>
    <x v="3"/>
    <n v="46035"/>
    <n v="66730"/>
    <x v="7"/>
    <s v="No"/>
    <s v="Standard"/>
    <s v="Not Found"/>
    <s v="Standard"/>
    <x v="35"/>
    <n v="19562258"/>
  </r>
  <r>
    <s v="O03808"/>
    <s v="2025-04-14"/>
    <s v="C149"/>
    <s v="P058"/>
    <x v="17"/>
    <x v="4"/>
    <n v="8"/>
    <n v="0.2"/>
    <n v="293676.79999999999"/>
    <x v="13"/>
    <s v="SME"/>
    <x v="3"/>
    <n v="66106"/>
    <n v="-235171.20000000001"/>
    <x v="1"/>
    <s v="No"/>
    <s v="Pickup"/>
    <s v="Not Found"/>
    <s v="Standard"/>
    <x v="42"/>
    <n v="10652665"/>
  </r>
  <r>
    <s v="O03809"/>
    <s v="2025-09-02"/>
    <s v="C177"/>
    <s v="P099"/>
    <x v="7"/>
    <x v="3"/>
    <n v="1"/>
    <n v="0.05"/>
    <n v="107166.65"/>
    <x v="11"/>
    <s v="Corporate"/>
    <x v="0"/>
    <n v="11009"/>
    <n v="96157.65"/>
    <x v="2"/>
    <s v="No"/>
    <s v="Express"/>
    <s v="Not Found"/>
    <s v="Standard"/>
    <x v="90"/>
    <n v="14265630"/>
  </r>
  <r>
    <s v="O03810"/>
    <s v="2025-11-24"/>
    <s v="C251"/>
    <s v="P065"/>
    <x v="4"/>
    <x v="3"/>
    <n v="8"/>
    <n v="0.05"/>
    <n v="212389.6"/>
    <x v="33"/>
    <s v="Consumer"/>
    <x v="3"/>
    <n v="61777"/>
    <n v="-281826.40000000002"/>
    <x v="8"/>
    <s v="No"/>
    <s v="Express"/>
    <s v="Not Found"/>
    <s v="Standard"/>
    <x v="65"/>
    <n v="6291486"/>
  </r>
  <r>
    <s v="O03811"/>
    <s v="2025-05-12"/>
    <s v="C278"/>
    <s v="P077"/>
    <x v="15"/>
    <x v="2"/>
    <n v="8"/>
    <n v="0.05"/>
    <n v="629926"/>
    <x v="64"/>
    <s v="Consumer"/>
    <x v="3"/>
    <n v="9813"/>
    <n v="551422"/>
    <x v="0"/>
    <s v="No"/>
    <s v="Standard"/>
    <s v="Not Found"/>
    <s v="Standard"/>
    <x v="98"/>
    <n v="15141830"/>
  </r>
  <r>
    <s v="O03812"/>
    <s v="2025-01-10"/>
    <s v="C297"/>
    <s v="P095"/>
    <x v="13"/>
    <x v="3"/>
    <n v="4"/>
    <n v="0.15"/>
    <n v="139185.79999999999"/>
    <x v="112"/>
    <s v="Corporate"/>
    <x v="2"/>
    <n v="70588"/>
    <n v="-143166.20000000001"/>
    <x v="6"/>
    <s v="No"/>
    <s v="Standard"/>
    <s v="Not Found"/>
    <s v="Standard"/>
    <x v="57"/>
    <n v="5886694"/>
  </r>
  <r>
    <s v="O03813"/>
    <s v="2025-04-27"/>
    <s v="C021"/>
    <s v="P075"/>
    <x v="18"/>
    <x v="1"/>
    <n v="7"/>
    <n v="0.15"/>
    <n v="414911.35"/>
    <x v="273"/>
    <s v="Corporate"/>
    <x v="0"/>
    <n v="48118"/>
    <n v="78085.349999999977"/>
    <x v="1"/>
    <s v="No"/>
    <s v="Standard"/>
    <s v="Not Found"/>
    <s v="Standard"/>
    <x v="51"/>
    <n v="16246424"/>
  </r>
  <r>
    <s v="O03814"/>
    <s v="2025-04-16"/>
    <s v="C250"/>
    <s v="P009"/>
    <x v="6"/>
    <x v="1"/>
    <n v="2"/>
    <n v="0.1"/>
    <n v="201677.4"/>
    <x v="193"/>
    <s v="SME"/>
    <x v="1"/>
    <n v="8587"/>
    <n v="184503.4"/>
    <x v="1"/>
    <s v="No"/>
    <s v="Express"/>
    <s v="Not Found"/>
    <s v="Standard"/>
    <x v="33"/>
    <n v="17350666"/>
  </r>
  <r>
    <s v="O03815"/>
    <s v="2025-11-16"/>
    <s v="C246"/>
    <s v="P038"/>
    <x v="5"/>
    <x v="2"/>
    <n v="7"/>
    <n v="0.1"/>
    <n v="182473.2"/>
    <x v="195"/>
    <s v="Consumer"/>
    <x v="2"/>
    <n v="54711"/>
    <n v="-200503.8"/>
    <x v="8"/>
    <s v="No"/>
    <s v="Express"/>
    <s v="Not Found"/>
    <s v="Standard"/>
    <x v="94"/>
    <n v="11319839"/>
  </r>
  <r>
    <s v="O03816"/>
    <s v="2025-10-15"/>
    <s v="C149"/>
    <s v="P058"/>
    <x v="6"/>
    <x v="4"/>
    <n v="1"/>
    <n v="0.1"/>
    <n v="128978.1"/>
    <x v="13"/>
    <s v="SME"/>
    <x v="3"/>
    <n v="66106"/>
    <n v="62872.100000000006"/>
    <x v="11"/>
    <s v="No"/>
    <s v="Express"/>
    <s v="Not Found"/>
    <s v="Standard"/>
    <x v="42"/>
    <n v="17350666"/>
  </r>
  <r>
    <s v="O03817"/>
    <s v="2025-06-30"/>
    <s v="C002"/>
    <s v="P035"/>
    <x v="18"/>
    <x v="2"/>
    <n v="8"/>
    <n v="0.1"/>
    <n v="336988.8"/>
    <x v="291"/>
    <s v="Consumer"/>
    <x v="0"/>
    <n v="31758"/>
    <n v="82924.799999999988"/>
    <x v="9"/>
    <s v="No"/>
    <s v="Pickup"/>
    <s v="Not Found"/>
    <s v="Standard"/>
    <x v="47"/>
    <n v="16246424"/>
  </r>
  <r>
    <s v="O03818"/>
    <s v="2025-07-01"/>
    <s v="C268"/>
    <s v="P020"/>
    <x v="19"/>
    <x v="3"/>
    <n v="2"/>
    <n v="0"/>
    <n v="151174"/>
    <x v="38"/>
    <s v="Consumer"/>
    <x v="2"/>
    <n v="35035"/>
    <n v="81104"/>
    <x v="10"/>
    <s v="No"/>
    <s v="Standard"/>
    <s v="Not Found"/>
    <s v="Standard"/>
    <x v="91"/>
    <n v="19336654"/>
  </r>
  <r>
    <s v="O03819"/>
    <s v="2025-10-11"/>
    <s v="C117"/>
    <s v="P012"/>
    <x v="5"/>
    <x v="1"/>
    <n v="10"/>
    <n v="0"/>
    <n v="1020710"/>
    <x v="53"/>
    <s v="Consumer"/>
    <x v="2"/>
    <n v="48408"/>
    <n v="536630"/>
    <x v="11"/>
    <s v="Yes"/>
    <s v="Standard"/>
    <s v="Not Found"/>
    <s v="High Value"/>
    <x v="78"/>
    <n v="11319839"/>
  </r>
  <r>
    <s v="O03820"/>
    <s v="2025-10-26"/>
    <s v="C279"/>
    <s v="P008"/>
    <x v="10"/>
    <x v="2"/>
    <n v="7"/>
    <n v="0.2"/>
    <n v="621902.4"/>
    <x v="159"/>
    <s v="SME"/>
    <x v="0"/>
    <n v="10109"/>
    <n v="551139.4"/>
    <x v="11"/>
    <s v="No"/>
    <s v="Standard"/>
    <s v="Not Found"/>
    <s v="Standard"/>
    <x v="55"/>
    <n v="8592536"/>
  </r>
  <r>
    <s v="O03821"/>
    <s v="2025-03-27"/>
    <s v="C295"/>
    <s v="P002"/>
    <x v="6"/>
    <x v="3"/>
    <n v="8"/>
    <n v="0.15"/>
    <n v="42268.800000000003"/>
    <x v="145"/>
    <s v="Consumer"/>
    <x v="2"/>
    <n v="57647"/>
    <n v="-418907.2"/>
    <x v="7"/>
    <s v="No"/>
    <s v="Express"/>
    <s v="Not Found"/>
    <s v="Standard"/>
    <x v="2"/>
    <n v="17350666"/>
  </r>
  <r>
    <s v="O03822"/>
    <s v="2025-08-20"/>
    <s v="C060"/>
    <s v="P003"/>
    <x v="14"/>
    <x v="3"/>
    <n v="1"/>
    <n v="0.05"/>
    <n v="22155.9"/>
    <x v="210"/>
    <s v="Consumer"/>
    <x v="0"/>
    <n v="44361"/>
    <n v="-22205.1"/>
    <x v="3"/>
    <s v="No"/>
    <s v="Pickup"/>
    <s v="Not Found"/>
    <s v="Standard"/>
    <x v="92"/>
    <n v="16839910"/>
  </r>
  <r>
    <s v="O03823"/>
    <s v="2025-01-01"/>
    <s v="C029"/>
    <s v="P049"/>
    <x v="13"/>
    <x v="0"/>
    <n v="1"/>
    <n v="0.15"/>
    <n v="64704.55"/>
    <x v="96"/>
    <s v="Consumer"/>
    <x v="2"/>
    <n v="75749"/>
    <n v="-11044.449999999997"/>
    <x v="6"/>
    <s v="No"/>
    <s v="Standard"/>
    <s v="Not Found"/>
    <s v="Standard"/>
    <x v="74"/>
    <n v="5886694"/>
  </r>
  <r>
    <s v="O03824"/>
    <s v="2025-10-18"/>
    <s v="C166"/>
    <s v="P074"/>
    <x v="18"/>
    <x v="0"/>
    <n v="2"/>
    <n v="0.1"/>
    <n v="194216.4"/>
    <x v="110"/>
    <s v="SME"/>
    <x v="3"/>
    <n v="39205"/>
    <n v="115806.39999999999"/>
    <x v="11"/>
    <s v="Yes"/>
    <s v="Pickup"/>
    <s v="Not Found"/>
    <s v="Standard"/>
    <x v="56"/>
    <n v="16246424"/>
  </r>
  <r>
    <s v="O03825"/>
    <s v="2025-05-06"/>
    <s v="C011"/>
    <s v="P015"/>
    <x v="3"/>
    <x v="2"/>
    <n v="8"/>
    <n v="0.05"/>
    <n v="882291.6"/>
    <x v="85"/>
    <s v="SME"/>
    <x v="3"/>
    <n v="12010"/>
    <n v="786211.6"/>
    <x v="0"/>
    <s v="No"/>
    <s v="Express"/>
    <s v="Not Found"/>
    <s v="Standard"/>
    <x v="75"/>
    <n v="19619177"/>
  </r>
  <r>
    <s v="O03826"/>
    <s v="2025-11-02"/>
    <s v="C120"/>
    <s v="P070"/>
    <x v="7"/>
    <x v="0"/>
    <n v="3"/>
    <n v="0"/>
    <n v="368367"/>
    <x v="138"/>
    <s v="SME"/>
    <x v="1"/>
    <n v="66631"/>
    <n v="168474"/>
    <x v="8"/>
    <s v="No"/>
    <s v="Pickup"/>
    <s v="Not Found"/>
    <s v="Standard"/>
    <x v="20"/>
    <n v="14265630"/>
  </r>
  <r>
    <s v="O03827"/>
    <s v="2025-12-17"/>
    <s v="C190"/>
    <s v="P052"/>
    <x v="11"/>
    <x v="2"/>
    <n v="2"/>
    <n v="0.1"/>
    <n v="261649.8"/>
    <x v="295"/>
    <s v="SME"/>
    <x v="2"/>
    <n v="15200"/>
    <n v="231249.8"/>
    <x v="4"/>
    <s v="No"/>
    <s v="Pickup"/>
    <s v="Not Found"/>
    <s v="Standard"/>
    <x v="41"/>
    <n v="18500989"/>
  </r>
  <r>
    <s v="O03828"/>
    <s v="2025-07-01"/>
    <s v="C245"/>
    <s v="P067"/>
    <x v="5"/>
    <x v="4"/>
    <n v="9"/>
    <n v="0"/>
    <n v="69903"/>
    <x v="22"/>
    <s v="Corporate"/>
    <x v="0"/>
    <n v="47434"/>
    <n v="-357003"/>
    <x v="10"/>
    <s v="No"/>
    <s v="Standard"/>
    <s v="Not Found"/>
    <s v="Standard"/>
    <x v="22"/>
    <n v="11319839"/>
  </r>
  <r>
    <s v="O03829"/>
    <s v="2025-02-25"/>
    <s v="C144"/>
    <s v="P047"/>
    <x v="15"/>
    <x v="0"/>
    <n v="1"/>
    <n v="0.05"/>
    <n v="11982.35"/>
    <x v="274"/>
    <s v="Corporate"/>
    <x v="2"/>
    <n v="23348"/>
    <n v="-11365.65"/>
    <x v="5"/>
    <s v="Yes"/>
    <s v="Express"/>
    <s v="Not Found"/>
    <s v="Standard"/>
    <x v="8"/>
    <n v="15141830"/>
  </r>
  <r>
    <s v="O03830"/>
    <s v="2025-12-29"/>
    <s v="C017"/>
    <s v="P079"/>
    <x v="9"/>
    <x v="2"/>
    <n v="8"/>
    <n v="0.15"/>
    <n v="741621.6"/>
    <x v="65"/>
    <s v="SME"/>
    <x v="1"/>
    <n v="58560"/>
    <n v="273141.59999999998"/>
    <x v="4"/>
    <s v="No"/>
    <s v="Standard"/>
    <s v="Not Found"/>
    <s v="Standard"/>
    <x v="48"/>
    <n v="7254801"/>
  </r>
  <r>
    <s v="O03831"/>
    <s v="2025-03-07"/>
    <s v="C032"/>
    <s v="P056"/>
    <x v="19"/>
    <x v="3"/>
    <n v="2"/>
    <n v="0.15"/>
    <n v="75439.199999999997"/>
    <x v="203"/>
    <s v="SME"/>
    <x v="0"/>
    <n v="48953"/>
    <n v="-22466.800000000003"/>
    <x v="7"/>
    <s v="No"/>
    <s v="Standard"/>
    <s v="Not Found"/>
    <s v="Standard"/>
    <x v="6"/>
    <n v="19336654"/>
  </r>
  <r>
    <s v="O03832"/>
    <s v="2025-09-08"/>
    <s v="C290"/>
    <s v="P050"/>
    <x v="12"/>
    <x v="3"/>
    <n v="9"/>
    <n v="0.15"/>
    <n v="811435.5"/>
    <x v="149"/>
    <s v="Consumer"/>
    <x v="0"/>
    <n v="22542"/>
    <n v="608557.5"/>
    <x v="2"/>
    <s v="No"/>
    <s v="Express"/>
    <s v="Not Found"/>
    <s v="Standard"/>
    <x v="39"/>
    <n v="8698154"/>
  </r>
  <r>
    <s v="O03833"/>
    <s v="2025-04-06"/>
    <s v="C283"/>
    <s v="P049"/>
    <x v="2"/>
    <x v="4"/>
    <n v="4"/>
    <n v="0"/>
    <n v="414844"/>
    <x v="6"/>
    <s v="Corporate"/>
    <x v="2"/>
    <n v="75749"/>
    <n v="111848"/>
    <x v="1"/>
    <s v="No"/>
    <s v="Standard"/>
    <s v="Not Found"/>
    <s v="Standard"/>
    <x v="74"/>
    <n v="7094914"/>
  </r>
  <r>
    <s v="O03834"/>
    <s v="2025-09-26"/>
    <s v="C098"/>
    <s v="P024"/>
    <x v="7"/>
    <x v="2"/>
    <n v="10"/>
    <n v="0.05"/>
    <n v="522139"/>
    <x v="137"/>
    <s v="Corporate"/>
    <x v="3"/>
    <n v="20831"/>
    <n v="313829"/>
    <x v="2"/>
    <s v="No"/>
    <s v="Standard"/>
    <s v="Not Found"/>
    <s v="Standard"/>
    <x v="16"/>
    <n v="14265630"/>
  </r>
  <r>
    <s v="O03835"/>
    <s v="2025-03-03"/>
    <s v="C216"/>
    <s v="P066"/>
    <x v="18"/>
    <x v="1"/>
    <n v="4"/>
    <n v="0.1"/>
    <n v="201376.8"/>
    <x v="37"/>
    <s v="Consumer"/>
    <x v="0"/>
    <n v="51071"/>
    <n v="-2907.2000000000116"/>
    <x v="7"/>
    <s v="No"/>
    <s v="Standard"/>
    <s v="Not Found"/>
    <s v="Standard"/>
    <x v="97"/>
    <n v="16246424"/>
  </r>
  <r>
    <s v="O03836"/>
    <s v="2025-01-02"/>
    <s v="C123"/>
    <s v="P028"/>
    <x v="16"/>
    <x v="1"/>
    <n v="8"/>
    <n v="0.2"/>
    <n v="875609.59999999998"/>
    <x v="297"/>
    <s v="Consumer"/>
    <x v="1"/>
    <n v="35454"/>
    <n v="591977.6"/>
    <x v="6"/>
    <s v="No"/>
    <s v="Standard"/>
    <s v="Not Found"/>
    <s v="Standard"/>
    <x v="85"/>
    <n v="19562258"/>
  </r>
  <r>
    <s v="O03837"/>
    <s v="2025-09-18"/>
    <s v="C053"/>
    <s v="P086"/>
    <x v="12"/>
    <x v="3"/>
    <n v="5"/>
    <n v="0.15"/>
    <n v="190353.25"/>
    <x v="15"/>
    <s v="Consumer"/>
    <x v="1"/>
    <n v="41456"/>
    <n v="-16926.75"/>
    <x v="2"/>
    <s v="No"/>
    <s v="Express"/>
    <s v="Not Found"/>
    <s v="Standard"/>
    <x v="44"/>
    <n v="8698154"/>
  </r>
  <r>
    <s v="O03838"/>
    <s v="2025-11-03"/>
    <s v="C057"/>
    <s v="P074"/>
    <x v="8"/>
    <x v="0"/>
    <n v="1"/>
    <n v="0.1"/>
    <n v="5553"/>
    <x v="249"/>
    <s v="SME"/>
    <x v="3"/>
    <n v="39205"/>
    <n v="-33652"/>
    <x v="8"/>
    <s v="No"/>
    <s v="Pickup"/>
    <s v="Not Found"/>
    <s v="Standard"/>
    <x v="56"/>
    <n v="19473459"/>
  </r>
  <r>
    <s v="O03839"/>
    <s v="2025-04-07"/>
    <s v="C275"/>
    <s v="P066"/>
    <x v="7"/>
    <x v="4"/>
    <n v="8"/>
    <n v="0.15"/>
    <n v="251804"/>
    <x v="62"/>
    <s v="SME"/>
    <x v="0"/>
    <n v="51071"/>
    <n v="-156764"/>
    <x v="1"/>
    <s v="No"/>
    <s v="Standard"/>
    <s v="Not Found"/>
    <s v="Standard"/>
    <x v="97"/>
    <n v="14265630"/>
  </r>
  <r>
    <s v="O03840"/>
    <s v="2025-12-21"/>
    <s v="C220"/>
    <s v="P026"/>
    <x v="16"/>
    <x v="1"/>
    <n v="7"/>
    <n v="0.05"/>
    <n v="772324.35"/>
    <x v="258"/>
    <s v="SME"/>
    <x v="2"/>
    <n v="7159"/>
    <n v="722211.35"/>
    <x v="4"/>
    <s v="No"/>
    <s v="Standard"/>
    <s v="Not Found"/>
    <s v="Standard"/>
    <x v="11"/>
    <n v="19562258"/>
  </r>
  <r>
    <s v="O03841"/>
    <s v="2025-02-10"/>
    <s v="C026"/>
    <s v="P052"/>
    <x v="16"/>
    <x v="3"/>
    <n v="5"/>
    <n v="0.2"/>
    <n v="564412"/>
    <x v="86"/>
    <s v="SME"/>
    <x v="2"/>
    <n v="15200"/>
    <n v="488412"/>
    <x v="5"/>
    <s v="No"/>
    <s v="Standard"/>
    <s v="Not Found"/>
    <s v="Standard"/>
    <x v="41"/>
    <n v="19562258"/>
  </r>
  <r>
    <s v="O03842"/>
    <s v="2025-02-28"/>
    <s v="C257"/>
    <s v="P007"/>
    <x v="6"/>
    <x v="4"/>
    <n v="2"/>
    <n v="0.1"/>
    <n v="195453"/>
    <x v="125"/>
    <s v="Consumer"/>
    <x v="2"/>
    <n v="6817"/>
    <n v="181819"/>
    <x v="5"/>
    <s v="No"/>
    <s v="Standard"/>
    <s v="Not Found"/>
    <s v="Standard"/>
    <x v="30"/>
    <n v="17350666"/>
  </r>
  <r>
    <s v="O03843"/>
    <s v="2025-06-07"/>
    <s v="C083"/>
    <s v="P022"/>
    <x v="7"/>
    <x v="0"/>
    <n v="9"/>
    <n v="0.05"/>
    <n v="1023298.2"/>
    <x v="156"/>
    <s v="Consumer"/>
    <x v="3"/>
    <n v="76942"/>
    <n v="330820.19999999995"/>
    <x v="9"/>
    <s v="No"/>
    <s v="Express"/>
    <s v="Not Found"/>
    <s v="High Value"/>
    <x v="13"/>
    <n v="14265630"/>
  </r>
  <r>
    <s v="O03844"/>
    <s v="2025-02-24"/>
    <s v="C258"/>
    <s v="P054"/>
    <x v="4"/>
    <x v="0"/>
    <n v="3"/>
    <n v="0.2"/>
    <n v="23875.200000000001"/>
    <x v="241"/>
    <s v="Corporate"/>
    <x v="3"/>
    <n v="49623"/>
    <n v="-124993.8"/>
    <x v="5"/>
    <s v="No"/>
    <s v="Express"/>
    <s v="Not Found"/>
    <s v="Standard"/>
    <x v="83"/>
    <n v="6291486"/>
  </r>
  <r>
    <s v="O03845"/>
    <s v="2025-07-14"/>
    <s v="C104"/>
    <s v="P064"/>
    <x v="11"/>
    <x v="0"/>
    <n v="10"/>
    <n v="0.05"/>
    <n v="1297956.5"/>
    <x v="268"/>
    <s v="Consumer"/>
    <x v="2"/>
    <n v="62348"/>
    <n v="674476.5"/>
    <x v="10"/>
    <s v="No"/>
    <s v="Pickup"/>
    <s v="Not Found"/>
    <s v="High Value"/>
    <x v="34"/>
    <n v="18500989"/>
  </r>
  <r>
    <s v="O03846"/>
    <s v="2025-12-29"/>
    <s v="C222"/>
    <s v="P063"/>
    <x v="2"/>
    <x v="1"/>
    <n v="6"/>
    <n v="0.05"/>
    <n v="91787.1"/>
    <x v="143"/>
    <s v="SME"/>
    <x v="0"/>
    <n v="37464"/>
    <n v="-132996.9"/>
    <x v="4"/>
    <s v="No"/>
    <s v="Pickup"/>
    <s v="Not Found"/>
    <s v="Standard"/>
    <x v="66"/>
    <n v="7094914"/>
  </r>
  <r>
    <s v="O03847"/>
    <s v="2025-10-01"/>
    <s v="C042"/>
    <s v="P056"/>
    <x v="16"/>
    <x v="2"/>
    <n v="1"/>
    <n v="0.15"/>
    <n v="18786.7"/>
    <x v="186"/>
    <s v="Corporate"/>
    <x v="0"/>
    <n v="48953"/>
    <n v="-30166.3"/>
    <x v="11"/>
    <s v="No"/>
    <s v="Pickup"/>
    <s v="Not Found"/>
    <s v="Standard"/>
    <x v="6"/>
    <n v="19562258"/>
  </r>
  <r>
    <s v="O03848"/>
    <s v="2025-04-21"/>
    <s v="C185"/>
    <s v="P092"/>
    <x v="12"/>
    <x v="0"/>
    <n v="4"/>
    <n v="0.2"/>
    <n v="354681.59999999998"/>
    <x v="233"/>
    <s v="Consumer"/>
    <x v="2"/>
    <n v="4229"/>
    <n v="337765.6"/>
    <x v="1"/>
    <s v="No"/>
    <s v="Express"/>
    <s v="Not Found"/>
    <s v="Standard"/>
    <x v="23"/>
    <n v="8698154"/>
  </r>
  <r>
    <s v="O03849"/>
    <s v="2025-07-07"/>
    <s v="C040"/>
    <s v="P082"/>
    <x v="16"/>
    <x v="1"/>
    <n v="8"/>
    <n v="0.1"/>
    <n v="175622.39999999999"/>
    <x v="212"/>
    <s v="Corporate"/>
    <x v="2"/>
    <n v="38053"/>
    <n v="-128801.60000000001"/>
    <x v="10"/>
    <s v="Yes"/>
    <s v="Express"/>
    <s v="Not Found"/>
    <s v="Standard"/>
    <x v="64"/>
    <n v="19562258"/>
  </r>
  <r>
    <s v="O03850"/>
    <s v="2025-03-15"/>
    <s v="C134"/>
    <s v="P009"/>
    <x v="15"/>
    <x v="4"/>
    <n v="9"/>
    <n v="0"/>
    <n v="943515"/>
    <x v="182"/>
    <s v="Consumer"/>
    <x v="1"/>
    <n v="8587"/>
    <n v="866232"/>
    <x v="7"/>
    <s v="No"/>
    <s v="Pickup"/>
    <s v="Not Found"/>
    <s v="Standard"/>
    <x v="33"/>
    <n v="15141830"/>
  </r>
  <r>
    <s v="O03851"/>
    <s v="2025-06-08"/>
    <s v="C145"/>
    <s v="P083"/>
    <x v="1"/>
    <x v="4"/>
    <n v="5"/>
    <n v="0.15"/>
    <n v="266211.5"/>
    <x v="109"/>
    <s v="SME"/>
    <x v="3"/>
    <n v="73889"/>
    <n v="-103233.5"/>
    <x v="9"/>
    <s v="No"/>
    <s v="Express"/>
    <s v="Not Found"/>
    <s v="Standard"/>
    <x v="58"/>
    <n v="11347243"/>
  </r>
  <r>
    <s v="O03852"/>
    <s v="2025-11-12"/>
    <s v="C166"/>
    <s v="P037"/>
    <x v="7"/>
    <x v="0"/>
    <n v="1"/>
    <n v="0.05"/>
    <n v="117145.45"/>
    <x v="110"/>
    <s v="SME"/>
    <x v="0"/>
    <n v="31369"/>
    <n v="85776.45"/>
    <x v="8"/>
    <s v="No"/>
    <s v="Pickup"/>
    <s v="Not Found"/>
    <s v="Standard"/>
    <x v="72"/>
    <n v="14265630"/>
  </r>
  <r>
    <s v="O03853"/>
    <s v="2025-05-31"/>
    <s v="C149"/>
    <s v="P092"/>
    <x v="12"/>
    <x v="0"/>
    <n v="4"/>
    <n v="0.15"/>
    <n v="284274"/>
    <x v="13"/>
    <s v="SME"/>
    <x v="2"/>
    <n v="4229"/>
    <n v="267358"/>
    <x v="0"/>
    <s v="No"/>
    <s v="Pickup"/>
    <s v="Not Found"/>
    <s v="Standard"/>
    <x v="23"/>
    <n v="8698154"/>
  </r>
  <r>
    <s v="O03854"/>
    <s v="2025-05-19"/>
    <s v="C054"/>
    <s v="P045"/>
    <x v="4"/>
    <x v="2"/>
    <n v="8"/>
    <n v="0.2"/>
    <n v="793779.19999999995"/>
    <x v="288"/>
    <s v="Consumer"/>
    <x v="2"/>
    <n v="61495"/>
    <n v="301819.19999999995"/>
    <x v="0"/>
    <s v="No"/>
    <s v="Standard"/>
    <s v="Not Found"/>
    <s v="Standard"/>
    <x v="86"/>
    <n v="6291486"/>
  </r>
  <r>
    <s v="O03855"/>
    <s v="2025-08-12"/>
    <s v="C087"/>
    <s v="P098"/>
    <x v="3"/>
    <x v="3"/>
    <n v="10"/>
    <n v="0.2"/>
    <n v="1000608"/>
    <x v="240"/>
    <s v="Consumer"/>
    <x v="3"/>
    <n v="77841"/>
    <n v="222198"/>
    <x v="3"/>
    <s v="No"/>
    <s v="Express"/>
    <s v="Not Found"/>
    <s v="High Value"/>
    <x v="53"/>
    <n v="19619177"/>
  </r>
  <r>
    <s v="O03856"/>
    <s v="2025-03-11"/>
    <s v="C217"/>
    <s v="P084"/>
    <x v="8"/>
    <x v="4"/>
    <n v="5"/>
    <n v="0.2"/>
    <n v="87996"/>
    <x v="87"/>
    <s v="SME"/>
    <x v="3"/>
    <n v="46035"/>
    <n v="-142179"/>
    <x v="7"/>
    <s v="No"/>
    <s v="Express"/>
    <s v="Not Found"/>
    <s v="Standard"/>
    <x v="35"/>
    <n v="19473459"/>
  </r>
  <r>
    <s v="O03857"/>
    <s v="2025-09-09"/>
    <s v="C012"/>
    <s v="P078"/>
    <x v="10"/>
    <x v="1"/>
    <n v="10"/>
    <n v="0.15"/>
    <n v="1059244.5"/>
    <x v="148"/>
    <s v="Corporate"/>
    <x v="0"/>
    <n v="53072"/>
    <n v="528524.5"/>
    <x v="2"/>
    <s v="No"/>
    <s v="Express"/>
    <s v="Not Found"/>
    <s v="High Value"/>
    <x v="69"/>
    <n v="8592536"/>
  </r>
  <r>
    <s v="O03858"/>
    <s v="2025-11-15"/>
    <s v="C112"/>
    <s v="P063"/>
    <x v="2"/>
    <x v="4"/>
    <n v="10"/>
    <n v="0.2"/>
    <n v="751520"/>
    <x v="155"/>
    <s v="Corporate"/>
    <x v="0"/>
    <n v="37464"/>
    <n v="376880"/>
    <x v="8"/>
    <s v="Yes"/>
    <s v="Standard"/>
    <s v="Not Found"/>
    <s v="Standard"/>
    <x v="66"/>
    <n v="7094914"/>
  </r>
  <r>
    <s v="O03859"/>
    <s v="2025-09-01"/>
    <s v="C159"/>
    <s v="P054"/>
    <x v="13"/>
    <x v="0"/>
    <n v="9"/>
    <n v="0.1"/>
    <n v="691019.1"/>
    <x v="262"/>
    <s v="SME"/>
    <x v="3"/>
    <n v="49623"/>
    <n v="244412.09999999998"/>
    <x v="2"/>
    <s v="No"/>
    <s v="Pickup"/>
    <s v="Not Found"/>
    <s v="Standard"/>
    <x v="83"/>
    <n v="5886694"/>
  </r>
  <r>
    <s v="O03860"/>
    <s v="2025-07-14"/>
    <s v="C010"/>
    <s v="P076"/>
    <x v="8"/>
    <x v="4"/>
    <n v="6"/>
    <n v="0.05"/>
    <n v="751915.5"/>
    <x v="204"/>
    <s v="SME"/>
    <x v="2"/>
    <n v="26666"/>
    <n v="591919.5"/>
    <x v="10"/>
    <s v="No"/>
    <s v="Standard"/>
    <s v="Not Found"/>
    <s v="Standard"/>
    <x v="25"/>
    <n v="19473459"/>
  </r>
  <r>
    <s v="O03861"/>
    <s v="2025-02-17"/>
    <s v="C041"/>
    <s v="P043"/>
    <x v="2"/>
    <x v="3"/>
    <n v="8"/>
    <n v="0.2"/>
    <n v="155539.20000000001"/>
    <x v="157"/>
    <s v="Corporate"/>
    <x v="0"/>
    <n v="79600"/>
    <n v="-481260.79999999999"/>
    <x v="5"/>
    <s v="No"/>
    <s v="Pickup"/>
    <s v="Not Found"/>
    <s v="Standard"/>
    <x v="14"/>
    <n v="7094914"/>
  </r>
  <r>
    <s v="O03862"/>
    <s v="2025-09-26"/>
    <s v="C106"/>
    <s v="P091"/>
    <x v="19"/>
    <x v="0"/>
    <n v="7"/>
    <n v="0.05"/>
    <n v="399359.1"/>
    <x v="246"/>
    <s v="SME"/>
    <x v="3"/>
    <n v="13311"/>
    <n v="306182.09999999998"/>
    <x v="2"/>
    <s v="No"/>
    <s v="Express"/>
    <s v="Not Found"/>
    <s v="Standard"/>
    <x v="10"/>
    <n v="19336654"/>
  </r>
  <r>
    <s v="O03863"/>
    <s v="2025-05-24"/>
    <s v="C137"/>
    <s v="P039"/>
    <x v="11"/>
    <x v="0"/>
    <n v="10"/>
    <n v="0.05"/>
    <n v="517503"/>
    <x v="175"/>
    <s v="Corporate"/>
    <x v="0"/>
    <n v="34258"/>
    <n v="174923"/>
    <x v="0"/>
    <s v="No"/>
    <s v="Pickup"/>
    <s v="Not Found"/>
    <s v="Standard"/>
    <x v="52"/>
    <n v="18500989"/>
  </r>
  <r>
    <s v="O03864"/>
    <s v="2025-10-11"/>
    <s v="C202"/>
    <s v="P036"/>
    <x v="3"/>
    <x v="4"/>
    <n v="4"/>
    <n v="0"/>
    <n v="48044"/>
    <x v="134"/>
    <s v="SME"/>
    <x v="0"/>
    <n v="69526"/>
    <n v="-230060"/>
    <x v="11"/>
    <s v="No"/>
    <s v="Standard"/>
    <s v="Not Found"/>
    <s v="Standard"/>
    <x v="70"/>
    <n v="19619177"/>
  </r>
  <r>
    <s v="O03865"/>
    <s v="2025-05-03"/>
    <s v="C263"/>
    <s v="P049"/>
    <x v="4"/>
    <x v="0"/>
    <n v="6"/>
    <n v="0.15"/>
    <n v="584669.1"/>
    <x v="25"/>
    <s v="Corporate"/>
    <x v="2"/>
    <n v="75749"/>
    <n v="130175.09999999998"/>
    <x v="0"/>
    <s v="No"/>
    <s v="Pickup"/>
    <s v="Not Found"/>
    <s v="Standard"/>
    <x v="74"/>
    <n v="6291486"/>
  </r>
  <r>
    <s v="O03866"/>
    <s v="2025-05-15"/>
    <s v="C147"/>
    <s v="P054"/>
    <x v="0"/>
    <x v="0"/>
    <n v="2"/>
    <n v="0.15"/>
    <n v="239431.4"/>
    <x v="162"/>
    <s v="Consumer"/>
    <x v="3"/>
    <n v="49623"/>
    <n v="140185.4"/>
    <x v="0"/>
    <s v="No"/>
    <s v="Standard"/>
    <s v="Not Found"/>
    <s v="Standard"/>
    <x v="83"/>
    <n v="11852878"/>
  </r>
  <r>
    <s v="O03867"/>
    <s v="2025-04-29"/>
    <s v="C048"/>
    <s v="P025"/>
    <x v="10"/>
    <x v="1"/>
    <n v="6"/>
    <n v="0.2"/>
    <n v="676579.2"/>
    <x v="69"/>
    <s v="Consumer"/>
    <x v="2"/>
    <n v="41409"/>
    <n v="428125.19999999995"/>
    <x v="1"/>
    <s v="No"/>
    <s v="Standard"/>
    <s v="Not Found"/>
    <s v="Standard"/>
    <x v="61"/>
    <n v="8592536"/>
  </r>
  <r>
    <s v="O03868"/>
    <s v="2025-01-19"/>
    <s v="C197"/>
    <s v="P034"/>
    <x v="0"/>
    <x v="4"/>
    <n v="9"/>
    <n v="0.05"/>
    <n v="964380.15"/>
    <x v="139"/>
    <s v="Corporate"/>
    <x v="0"/>
    <n v="18655"/>
    <n v="796485.15"/>
    <x v="6"/>
    <s v="No"/>
    <s v="Express"/>
    <s v="Not Found"/>
    <s v="Standard"/>
    <x v="3"/>
    <n v="11852878"/>
  </r>
  <r>
    <s v="O03869"/>
    <s v="2025-11-01"/>
    <s v="C136"/>
    <s v="P091"/>
    <x v="9"/>
    <x v="3"/>
    <n v="6"/>
    <n v="0.2"/>
    <n v="455164.8"/>
    <x v="220"/>
    <s v="Corporate"/>
    <x v="3"/>
    <n v="13311"/>
    <n v="375298.8"/>
    <x v="8"/>
    <s v="Yes"/>
    <s v="Express"/>
    <s v="Not Found"/>
    <s v="Standard"/>
    <x v="10"/>
    <n v="7254801"/>
  </r>
  <r>
    <s v="O03870"/>
    <s v="2025-01-05"/>
    <s v="C050"/>
    <s v="P019"/>
    <x v="9"/>
    <x v="3"/>
    <n v="2"/>
    <n v="0.2"/>
    <n v="196049.6"/>
    <x v="293"/>
    <s v="SME"/>
    <x v="0"/>
    <n v="72369"/>
    <n v="51311.600000000006"/>
    <x v="6"/>
    <s v="No"/>
    <s v="Standard"/>
    <s v="Not Found"/>
    <s v="Standard"/>
    <x v="0"/>
    <n v="7254801"/>
  </r>
  <r>
    <s v="O03871"/>
    <s v="2025-06-15"/>
    <s v="C077"/>
    <s v="P061"/>
    <x v="0"/>
    <x v="1"/>
    <n v="8"/>
    <n v="0.05"/>
    <n v="637989.6"/>
    <x v="32"/>
    <s v="Corporate"/>
    <x v="3"/>
    <n v="26900"/>
    <n v="422789.6"/>
    <x v="9"/>
    <s v="No"/>
    <s v="Express"/>
    <s v="Not Found"/>
    <s v="Standard"/>
    <x v="59"/>
    <n v="11852878"/>
  </r>
  <r>
    <s v="O03872"/>
    <s v="2025-04-08"/>
    <s v="C032"/>
    <s v="P020"/>
    <x v="6"/>
    <x v="4"/>
    <n v="3"/>
    <n v="0.15"/>
    <n v="229795.8"/>
    <x v="203"/>
    <s v="SME"/>
    <x v="2"/>
    <n v="35035"/>
    <n v="124690.79999999999"/>
    <x v="1"/>
    <s v="No"/>
    <s v="Standard"/>
    <s v="Not Found"/>
    <s v="Standard"/>
    <x v="91"/>
    <n v="17350666"/>
  </r>
  <r>
    <s v="O03873"/>
    <s v="2025-01-13"/>
    <s v="C218"/>
    <s v="P080"/>
    <x v="8"/>
    <x v="3"/>
    <n v="9"/>
    <n v="0.2"/>
    <n v="871423.2"/>
    <x v="199"/>
    <s v="SME"/>
    <x v="2"/>
    <n v="32671"/>
    <n v="577384.19999999995"/>
    <x v="6"/>
    <s v="No"/>
    <s v="Express"/>
    <s v="Not Found"/>
    <s v="Standard"/>
    <x v="26"/>
    <n v="19473459"/>
  </r>
  <r>
    <s v="O03874"/>
    <s v="2025-01-21"/>
    <s v="C256"/>
    <s v="P011"/>
    <x v="0"/>
    <x v="1"/>
    <n v="4"/>
    <n v="0.05"/>
    <n v="292121.2"/>
    <x v="217"/>
    <s v="Corporate"/>
    <x v="0"/>
    <n v="76428"/>
    <n v="-13590.799999999988"/>
    <x v="6"/>
    <s v="No"/>
    <s v="Standard"/>
    <s v="Not Found"/>
    <s v="Standard"/>
    <x v="36"/>
    <n v="11852878"/>
  </r>
  <r>
    <s v="O03875"/>
    <s v="2025-10-26"/>
    <s v="C059"/>
    <s v="P075"/>
    <x v="4"/>
    <x v="4"/>
    <n v="1"/>
    <n v="0.2"/>
    <n v="5201.6000000000004"/>
    <x v="51"/>
    <s v="SME"/>
    <x v="0"/>
    <n v="48118"/>
    <n v="-42916.4"/>
    <x v="11"/>
    <s v="No"/>
    <s v="Standard"/>
    <s v="Not Found"/>
    <s v="Standard"/>
    <x v="51"/>
    <n v="6291486"/>
  </r>
  <r>
    <s v="O03876"/>
    <s v="2025-02-07"/>
    <s v="C023"/>
    <s v="P001"/>
    <x v="9"/>
    <x v="2"/>
    <n v="6"/>
    <n v="0.2"/>
    <n v="363144"/>
    <x v="5"/>
    <s v="Consumer"/>
    <x v="2"/>
    <n v="77766"/>
    <n v="-103452"/>
    <x v="5"/>
    <s v="Yes"/>
    <s v="Standard"/>
    <s v="Not Found"/>
    <s v="Standard"/>
    <x v="87"/>
    <n v="7254801"/>
  </r>
  <r>
    <s v="O03877"/>
    <s v="2025-11-09"/>
    <s v="C234"/>
    <s v="P058"/>
    <x v="1"/>
    <x v="2"/>
    <n v="9"/>
    <n v="0.1"/>
    <n v="498798"/>
    <x v="82"/>
    <s v="Corporate"/>
    <x v="3"/>
    <n v="66106"/>
    <n v="-96156"/>
    <x v="8"/>
    <s v="No"/>
    <s v="Standard"/>
    <s v="Not Found"/>
    <s v="Standard"/>
    <x v="42"/>
    <n v="11347243"/>
  </r>
  <r>
    <s v="O03878"/>
    <s v="2025-07-01"/>
    <s v="C134"/>
    <s v="P098"/>
    <x v="16"/>
    <x v="2"/>
    <n v="9"/>
    <n v="0.2"/>
    <n v="1025719.2"/>
    <x v="182"/>
    <s v="Consumer"/>
    <x v="3"/>
    <n v="77841"/>
    <n v="325150.19999999995"/>
    <x v="10"/>
    <s v="No"/>
    <s v="Standard"/>
    <s v="Not Found"/>
    <s v="High Value"/>
    <x v="53"/>
    <n v="19562258"/>
  </r>
  <r>
    <s v="O03879"/>
    <s v="2025-02-23"/>
    <s v="C245"/>
    <s v="P021"/>
    <x v="13"/>
    <x v="4"/>
    <n v="8"/>
    <n v="0.1"/>
    <n v="824968.8"/>
    <x v="22"/>
    <s v="Corporate"/>
    <x v="1"/>
    <n v="39197"/>
    <n v="511392.80000000005"/>
    <x v="5"/>
    <s v="No"/>
    <s v="Pickup"/>
    <s v="Not Found"/>
    <s v="Standard"/>
    <x v="17"/>
    <n v="5886694"/>
  </r>
  <r>
    <s v="O03880"/>
    <s v="2025-07-27"/>
    <s v="C267"/>
    <s v="P088"/>
    <x v="1"/>
    <x v="1"/>
    <n v="3"/>
    <n v="0"/>
    <n v="157365"/>
    <x v="284"/>
    <s v="Corporate"/>
    <x v="0"/>
    <n v="75432"/>
    <n v="-68931"/>
    <x v="10"/>
    <s v="No"/>
    <s v="Standard"/>
    <s v="Not Found"/>
    <s v="Standard"/>
    <x v="43"/>
    <n v="11347243"/>
  </r>
  <r>
    <s v="O03881"/>
    <s v="2025-10-30"/>
    <s v="C006"/>
    <s v="P085"/>
    <x v="18"/>
    <x v="0"/>
    <n v="8"/>
    <n v="0.05"/>
    <n v="982824.4"/>
    <x v="269"/>
    <s v="Corporate"/>
    <x v="3"/>
    <n v="7566"/>
    <n v="922296.4"/>
    <x v="11"/>
    <s v="No"/>
    <s v="Pickup"/>
    <s v="Not Found"/>
    <s v="Standard"/>
    <x v="71"/>
    <n v="16246424"/>
  </r>
  <r>
    <s v="O03882"/>
    <s v="2025-01-11"/>
    <s v="C233"/>
    <s v="P055"/>
    <x v="9"/>
    <x v="0"/>
    <n v="4"/>
    <n v="0.1"/>
    <n v="115711.2"/>
    <x v="105"/>
    <s v="SME"/>
    <x v="0"/>
    <n v="62257"/>
    <n v="-133316.79999999999"/>
    <x v="6"/>
    <s v="No"/>
    <s v="Express"/>
    <s v="Not Found"/>
    <s v="Standard"/>
    <x v="31"/>
    <n v="7254801"/>
  </r>
  <r>
    <s v="O03883"/>
    <s v="2025-01-03"/>
    <s v="C137"/>
    <s v="P060"/>
    <x v="2"/>
    <x v="0"/>
    <n v="4"/>
    <n v="0.2"/>
    <n v="71715.199999999997"/>
    <x v="175"/>
    <s v="Corporate"/>
    <x v="1"/>
    <n v="58522"/>
    <n v="-162372.79999999999"/>
    <x v="6"/>
    <s v="No"/>
    <s v="Express"/>
    <s v="Not Found"/>
    <s v="Standard"/>
    <x v="60"/>
    <n v="7094914"/>
  </r>
  <r>
    <s v="O03884"/>
    <s v="2025-05-06"/>
    <s v="C083"/>
    <s v="P008"/>
    <x v="2"/>
    <x v="2"/>
    <n v="8"/>
    <n v="0.15"/>
    <n v="761579.6"/>
    <x v="156"/>
    <s v="Consumer"/>
    <x v="0"/>
    <n v="10109"/>
    <n v="680707.6"/>
    <x v="0"/>
    <s v="No"/>
    <s v="Standard"/>
    <s v="Not Found"/>
    <s v="Standard"/>
    <x v="55"/>
    <n v="7094914"/>
  </r>
  <r>
    <s v="O03885"/>
    <s v="2025-10-04"/>
    <s v="C090"/>
    <s v="P066"/>
    <x v="1"/>
    <x v="3"/>
    <n v="6"/>
    <n v="0"/>
    <n v="646050"/>
    <x v="236"/>
    <s v="Corporate"/>
    <x v="0"/>
    <n v="51071"/>
    <n v="339624"/>
    <x v="11"/>
    <s v="No"/>
    <s v="Express"/>
    <s v="Not Found"/>
    <s v="Standard"/>
    <x v="97"/>
    <n v="11347243"/>
  </r>
  <r>
    <s v="O03886"/>
    <s v="2025-12-09"/>
    <s v="C212"/>
    <s v="P013"/>
    <x v="1"/>
    <x v="0"/>
    <n v="7"/>
    <n v="0.15"/>
    <n v="400197"/>
    <x v="263"/>
    <s v="Consumer"/>
    <x v="0"/>
    <n v="27039"/>
    <n v="210924"/>
    <x v="4"/>
    <s v="No"/>
    <s v="Standard"/>
    <s v="Not Found"/>
    <s v="Standard"/>
    <x v="54"/>
    <n v="11347243"/>
  </r>
  <r>
    <s v="O03887"/>
    <s v="2025-09-17"/>
    <s v="C295"/>
    <s v="P017"/>
    <x v="15"/>
    <x v="2"/>
    <n v="3"/>
    <n v="0"/>
    <n v="156981"/>
    <x v="145"/>
    <s v="Consumer"/>
    <x v="2"/>
    <n v="33642"/>
    <n v="56055"/>
    <x v="2"/>
    <s v="No"/>
    <s v="Pickup"/>
    <s v="Not Found"/>
    <s v="Standard"/>
    <x v="49"/>
    <n v="15141830"/>
  </r>
  <r>
    <s v="O03888"/>
    <s v="2025-07-02"/>
    <s v="C009"/>
    <s v="P014"/>
    <x v="4"/>
    <x v="2"/>
    <n v="2"/>
    <n v="0"/>
    <n v="100772"/>
    <x v="290"/>
    <s v="Consumer"/>
    <x v="2"/>
    <n v="51783"/>
    <n v="-2794"/>
    <x v="10"/>
    <s v="No"/>
    <s v="Express"/>
    <s v="Not Found"/>
    <s v="Standard"/>
    <x v="80"/>
    <n v="6291486"/>
  </r>
  <r>
    <s v="O03889"/>
    <s v="2025-01-23"/>
    <s v="C271"/>
    <s v="P072"/>
    <x v="13"/>
    <x v="3"/>
    <n v="3"/>
    <n v="0"/>
    <n v="139578"/>
    <x v="93"/>
    <s v="Consumer"/>
    <x v="1"/>
    <n v="37361"/>
    <n v="27495"/>
    <x v="6"/>
    <s v="No"/>
    <s v="Pickup"/>
    <s v="Not Found"/>
    <s v="Standard"/>
    <x v="89"/>
    <n v="5886694"/>
  </r>
  <r>
    <s v="O03890"/>
    <s v="2025-12-08"/>
    <s v="C150"/>
    <s v="P088"/>
    <x v="0"/>
    <x v="1"/>
    <n v="10"/>
    <n v="0.1"/>
    <n v="917595"/>
    <x v="68"/>
    <s v="SME"/>
    <x v="0"/>
    <n v="75432"/>
    <n v="163275"/>
    <x v="4"/>
    <s v="No"/>
    <s v="Express"/>
    <s v="Not Found"/>
    <s v="Standard"/>
    <x v="43"/>
    <n v="11852878"/>
  </r>
  <r>
    <s v="O03891"/>
    <s v="2025-02-08"/>
    <s v="C279"/>
    <s v="P069"/>
    <x v="0"/>
    <x v="0"/>
    <n v="9"/>
    <n v="0.2"/>
    <n v="592545.6"/>
    <x v="159"/>
    <s v="SME"/>
    <x v="3"/>
    <n v="5129"/>
    <n v="546384.6"/>
    <x v="5"/>
    <s v="No"/>
    <s v="Express"/>
    <s v="Not Found"/>
    <s v="Standard"/>
    <x v="73"/>
    <n v="11852878"/>
  </r>
  <r>
    <s v="O03892"/>
    <s v="2025-05-07"/>
    <s v="C137"/>
    <s v="P091"/>
    <x v="15"/>
    <x v="0"/>
    <n v="2"/>
    <n v="0"/>
    <n v="289170"/>
    <x v="175"/>
    <s v="Corporate"/>
    <x v="3"/>
    <n v="13311"/>
    <n v="262548"/>
    <x v="0"/>
    <s v="No"/>
    <s v="Express"/>
    <s v="Not Found"/>
    <s v="Standard"/>
    <x v="10"/>
    <n v="15141830"/>
  </r>
  <r>
    <s v="O03893"/>
    <s v="2025-07-16"/>
    <s v="C004"/>
    <s v="P059"/>
    <x v="7"/>
    <x v="4"/>
    <n v="7"/>
    <n v="0"/>
    <n v="536830"/>
    <x v="80"/>
    <s v="Corporate"/>
    <x v="2"/>
    <n v="78122"/>
    <n v="-10024"/>
    <x v="10"/>
    <s v="No"/>
    <s v="Standard"/>
    <s v="Not Found"/>
    <s v="Standard"/>
    <x v="21"/>
    <n v="14265630"/>
  </r>
  <r>
    <s v="O03894"/>
    <s v="2025-04-30"/>
    <s v="C084"/>
    <s v="P100"/>
    <x v="7"/>
    <x v="4"/>
    <n v="4"/>
    <n v="0.1"/>
    <n v="416880"/>
    <x v="222"/>
    <s v="Corporate"/>
    <x v="3"/>
    <n v="62137"/>
    <n v="168332"/>
    <x v="1"/>
    <s v="No"/>
    <s v="Pickup"/>
    <s v="Not Found"/>
    <s v="Standard"/>
    <x v="9"/>
    <n v="14265630"/>
  </r>
  <r>
    <s v="O03895"/>
    <s v="2025-09-16"/>
    <s v="C296"/>
    <s v="P050"/>
    <x v="10"/>
    <x v="2"/>
    <n v="10"/>
    <n v="0.1"/>
    <n v="787581"/>
    <x v="287"/>
    <s v="SME"/>
    <x v="0"/>
    <n v="22542"/>
    <n v="562161"/>
    <x v="2"/>
    <s v="No"/>
    <s v="Standard"/>
    <s v="Not Found"/>
    <s v="Standard"/>
    <x v="39"/>
    <n v="8592536"/>
  </r>
  <r>
    <s v="O03896"/>
    <s v="2025-11-24"/>
    <s v="C062"/>
    <s v="P042"/>
    <x v="15"/>
    <x v="4"/>
    <n v="1"/>
    <n v="0.1"/>
    <n v="36808.199999999997"/>
    <x v="270"/>
    <s v="Consumer"/>
    <x v="3"/>
    <n v="12456"/>
    <n v="24352.199999999997"/>
    <x v="8"/>
    <s v="No"/>
    <s v="Standard"/>
    <s v="Not Found"/>
    <s v="Standard"/>
    <x v="62"/>
    <n v="15141830"/>
  </r>
  <r>
    <s v="O03897"/>
    <s v="2025-06-04"/>
    <s v="C151"/>
    <s v="P078"/>
    <x v="18"/>
    <x v="0"/>
    <n v="2"/>
    <n v="0.2"/>
    <n v="236779.2"/>
    <x v="278"/>
    <s v="SME"/>
    <x v="0"/>
    <n v="53072"/>
    <n v="130635.20000000001"/>
    <x v="9"/>
    <s v="No"/>
    <s v="Express"/>
    <s v="Not Found"/>
    <s v="Standard"/>
    <x v="69"/>
    <n v="16246424"/>
  </r>
  <r>
    <s v="O03898"/>
    <s v="2025-12-31"/>
    <s v="C295"/>
    <s v="P064"/>
    <x v="16"/>
    <x v="1"/>
    <n v="2"/>
    <n v="0.05"/>
    <n v="53758.6"/>
    <x v="145"/>
    <s v="Consumer"/>
    <x v="2"/>
    <n v="62348"/>
    <n v="-70937.399999999994"/>
    <x v="4"/>
    <s v="No"/>
    <s v="Express"/>
    <s v="Not Found"/>
    <s v="Standard"/>
    <x v="34"/>
    <n v="19562258"/>
  </r>
  <r>
    <s v="O03899"/>
    <s v="2025-09-24"/>
    <s v="C251"/>
    <s v="P086"/>
    <x v="9"/>
    <x v="0"/>
    <n v="4"/>
    <n v="0.05"/>
    <n v="474555.4"/>
    <x v="33"/>
    <s v="Consumer"/>
    <x v="1"/>
    <n v="41456"/>
    <n v="308731.40000000002"/>
    <x v="2"/>
    <s v="Yes"/>
    <s v="Express"/>
    <s v="Not Found"/>
    <s v="Standard"/>
    <x v="44"/>
    <n v="7254801"/>
  </r>
  <r>
    <s v="O03900"/>
    <s v="2025-07-26"/>
    <s v="C164"/>
    <s v="P089"/>
    <x v="18"/>
    <x v="3"/>
    <n v="10"/>
    <n v="0"/>
    <n v="983700"/>
    <x v="252"/>
    <s v="Consumer"/>
    <x v="0"/>
    <n v="55764"/>
    <n v="426060"/>
    <x v="10"/>
    <s v="Yes"/>
    <s v="Standard"/>
    <s v="Not Found"/>
    <s v="Standard"/>
    <x v="27"/>
    <n v="16246424"/>
  </r>
  <r>
    <s v="O03901"/>
    <s v="2025-08-27"/>
    <s v="C221"/>
    <s v="P021"/>
    <x v="18"/>
    <x v="1"/>
    <n v="5"/>
    <n v="0.2"/>
    <n v="123412"/>
    <x v="101"/>
    <s v="Consumer"/>
    <x v="1"/>
    <n v="39197"/>
    <n v="-72573"/>
    <x v="3"/>
    <s v="No"/>
    <s v="Express"/>
    <s v="Not Found"/>
    <s v="Standard"/>
    <x v="17"/>
    <n v="16246424"/>
  </r>
  <r>
    <s v="O03902"/>
    <s v="2025-04-25"/>
    <s v="C097"/>
    <s v="P031"/>
    <x v="19"/>
    <x v="4"/>
    <n v="10"/>
    <n v="0"/>
    <n v="1418340"/>
    <x v="111"/>
    <s v="Corporate"/>
    <x v="1"/>
    <n v="53062"/>
    <n v="887720"/>
    <x v="1"/>
    <s v="No"/>
    <s v="Express"/>
    <s v="Not Found"/>
    <s v="High Value"/>
    <x v="81"/>
    <n v="19336654"/>
  </r>
  <r>
    <s v="O03903"/>
    <s v="2025-11-04"/>
    <s v="C016"/>
    <s v="P046"/>
    <x v="18"/>
    <x v="0"/>
    <n v="7"/>
    <n v="0.15"/>
    <n v="368203.85"/>
    <x v="117"/>
    <s v="Consumer"/>
    <x v="3"/>
    <n v="24464"/>
    <n v="196955.84999999998"/>
    <x v="8"/>
    <s v="No"/>
    <s v="Express"/>
    <s v="Not Found"/>
    <s v="Standard"/>
    <x v="93"/>
    <n v="16246424"/>
  </r>
  <r>
    <s v="O03904"/>
    <s v="2025-11-10"/>
    <s v="C052"/>
    <s v="P054"/>
    <x v="18"/>
    <x v="2"/>
    <n v="2"/>
    <n v="0.15"/>
    <n v="133349.70000000001"/>
    <x v="229"/>
    <s v="Consumer"/>
    <x v="3"/>
    <n v="49623"/>
    <n v="34103.700000000012"/>
    <x v="8"/>
    <s v="No"/>
    <s v="Pickup"/>
    <s v="Not Found"/>
    <s v="Standard"/>
    <x v="83"/>
    <n v="16246424"/>
  </r>
  <r>
    <s v="O03905"/>
    <s v="2025-08-28"/>
    <s v="C186"/>
    <s v="P026"/>
    <x v="17"/>
    <x v="3"/>
    <n v="3"/>
    <n v="0.1"/>
    <n v="247301.1"/>
    <x v="225"/>
    <s v="Consumer"/>
    <x v="2"/>
    <n v="7159"/>
    <n v="225824.1"/>
    <x v="3"/>
    <s v="No"/>
    <s v="Standard"/>
    <s v="Not Found"/>
    <s v="Standard"/>
    <x v="11"/>
    <n v="10652665"/>
  </r>
  <r>
    <s v="O03906"/>
    <s v="2025-04-05"/>
    <s v="C032"/>
    <s v="P057"/>
    <x v="13"/>
    <x v="0"/>
    <n v="10"/>
    <n v="0.1"/>
    <n v="54828"/>
    <x v="203"/>
    <s v="SME"/>
    <x v="3"/>
    <n v="18283"/>
    <n v="-128002"/>
    <x v="1"/>
    <s v="No"/>
    <s v="Express"/>
    <s v="Not Found"/>
    <s v="Standard"/>
    <x v="63"/>
    <n v="5886694"/>
  </r>
  <r>
    <s v="O03907"/>
    <s v="2025-04-10"/>
    <s v="C219"/>
    <s v="P093"/>
    <x v="4"/>
    <x v="0"/>
    <n v="5"/>
    <n v="0"/>
    <n v="118140"/>
    <x v="127"/>
    <s v="SME"/>
    <x v="3"/>
    <n v="27558"/>
    <n v="-19650"/>
    <x v="1"/>
    <s v="No"/>
    <s v="Express"/>
    <s v="Not Found"/>
    <s v="Standard"/>
    <x v="40"/>
    <n v="6291486"/>
  </r>
  <r>
    <s v="O03908"/>
    <s v="2025-05-09"/>
    <s v="C159"/>
    <s v="P005"/>
    <x v="19"/>
    <x v="2"/>
    <n v="4"/>
    <n v="0.1"/>
    <n v="27295.200000000001"/>
    <x v="262"/>
    <s v="SME"/>
    <x v="0"/>
    <n v="3310"/>
    <n v="14055.2"/>
    <x v="0"/>
    <s v="No"/>
    <s v="Express"/>
    <s v="Not Found"/>
    <s v="Standard"/>
    <x v="77"/>
    <n v="19336654"/>
  </r>
  <r>
    <s v="O03909"/>
    <s v="2025-01-12"/>
    <s v="C153"/>
    <s v="P072"/>
    <x v="13"/>
    <x v="2"/>
    <n v="1"/>
    <n v="0.2"/>
    <n v="54864"/>
    <x v="188"/>
    <s v="SME"/>
    <x v="1"/>
    <n v="37361"/>
    <n v="17503"/>
    <x v="6"/>
    <s v="No"/>
    <s v="Express"/>
    <s v="Not Found"/>
    <s v="Standard"/>
    <x v="89"/>
    <n v="5886694"/>
  </r>
  <r>
    <s v="O03910"/>
    <s v="2025-11-22"/>
    <s v="C001"/>
    <s v="P033"/>
    <x v="12"/>
    <x v="3"/>
    <n v="9"/>
    <n v="0.2"/>
    <n v="412711.2"/>
    <x v="18"/>
    <s v="SME"/>
    <x v="0"/>
    <n v="47272"/>
    <n v="-12736.799999999988"/>
    <x v="8"/>
    <s v="No"/>
    <s v="Standard"/>
    <s v="Not Found"/>
    <s v="Standard"/>
    <x v="37"/>
    <n v="8698154"/>
  </r>
  <r>
    <s v="O03911"/>
    <s v="2025-05-16"/>
    <s v="C242"/>
    <s v="P091"/>
    <x v="14"/>
    <x v="3"/>
    <n v="10"/>
    <n v="0.05"/>
    <n v="785137"/>
    <x v="234"/>
    <s v="Consumer"/>
    <x v="3"/>
    <n v="13311"/>
    <n v="652027"/>
    <x v="0"/>
    <s v="No"/>
    <s v="Pickup"/>
    <s v="Not Found"/>
    <s v="Standard"/>
    <x v="10"/>
    <n v="16839910"/>
  </r>
  <r>
    <s v="O03912"/>
    <s v="2025-12-14"/>
    <s v="C092"/>
    <s v="P100"/>
    <x v="10"/>
    <x v="4"/>
    <n v="8"/>
    <n v="0.15"/>
    <n v="469968.4"/>
    <x v="242"/>
    <s v="SME"/>
    <x v="3"/>
    <n v="62137"/>
    <n v="-27127.599999999977"/>
    <x v="4"/>
    <s v="No"/>
    <s v="Standard"/>
    <s v="Not Found"/>
    <s v="Standard"/>
    <x v="9"/>
    <n v="8592536"/>
  </r>
  <r>
    <s v="O03913"/>
    <s v="2025-01-11"/>
    <s v="C185"/>
    <s v="P054"/>
    <x v="2"/>
    <x v="0"/>
    <n v="9"/>
    <n v="0.2"/>
    <n v="1052402.3999999999"/>
    <x v="233"/>
    <s v="Consumer"/>
    <x v="3"/>
    <n v="49623"/>
    <n v="605795.39999999991"/>
    <x v="6"/>
    <s v="No"/>
    <s v="Standard"/>
    <s v="Not Found"/>
    <s v="High Value"/>
    <x v="83"/>
    <n v="7094914"/>
  </r>
  <r>
    <s v="O03914"/>
    <s v="2025-11-28"/>
    <s v="C059"/>
    <s v="P030"/>
    <x v="5"/>
    <x v="3"/>
    <n v="10"/>
    <n v="0.1"/>
    <n v="334773"/>
    <x v="51"/>
    <s v="SME"/>
    <x v="3"/>
    <n v="28523"/>
    <n v="49543"/>
    <x v="8"/>
    <s v="No"/>
    <s v="Pickup"/>
    <s v="Not Found"/>
    <s v="Standard"/>
    <x v="12"/>
    <n v="11319839"/>
  </r>
  <r>
    <s v="O03915"/>
    <s v="2025-06-27"/>
    <s v="C275"/>
    <s v="P005"/>
    <x v="17"/>
    <x v="4"/>
    <n v="1"/>
    <n v="0"/>
    <n v="14795"/>
    <x v="62"/>
    <s v="SME"/>
    <x v="0"/>
    <n v="3310"/>
    <n v="11485"/>
    <x v="9"/>
    <s v="No"/>
    <s v="Express"/>
    <s v="Not Found"/>
    <s v="Standard"/>
    <x v="77"/>
    <n v="10652665"/>
  </r>
  <r>
    <s v="O03916"/>
    <s v="2025-08-02"/>
    <s v="C238"/>
    <s v="P092"/>
    <x v="12"/>
    <x v="1"/>
    <n v="1"/>
    <n v="0.1"/>
    <n v="47719.8"/>
    <x v="135"/>
    <s v="Consumer"/>
    <x v="2"/>
    <n v="4229"/>
    <n v="43490.8"/>
    <x v="3"/>
    <s v="No"/>
    <s v="Express"/>
    <s v="Not Found"/>
    <s v="Standard"/>
    <x v="23"/>
    <n v="8698154"/>
  </r>
  <r>
    <s v="O03917"/>
    <s v="2025-06-19"/>
    <s v="C060"/>
    <s v="P089"/>
    <x v="0"/>
    <x v="3"/>
    <n v="5"/>
    <n v="0.05"/>
    <n v="324092.5"/>
    <x v="210"/>
    <s v="Consumer"/>
    <x v="0"/>
    <n v="55764"/>
    <n v="45272.5"/>
    <x v="9"/>
    <s v="No"/>
    <s v="Express"/>
    <s v="Not Found"/>
    <s v="Standard"/>
    <x v="27"/>
    <n v="11852878"/>
  </r>
  <r>
    <s v="O03918"/>
    <s v="2025-03-17"/>
    <s v="C130"/>
    <s v="P014"/>
    <x v="12"/>
    <x v="1"/>
    <n v="10"/>
    <n v="0"/>
    <n v="60040"/>
    <x v="208"/>
    <s v="Consumer"/>
    <x v="2"/>
    <n v="51783"/>
    <n v="-457790"/>
    <x v="7"/>
    <s v="No"/>
    <s v="Standard"/>
    <s v="Not Found"/>
    <s v="Standard"/>
    <x v="80"/>
    <n v="8698154"/>
  </r>
  <r>
    <s v="O03919"/>
    <s v="2025-06-03"/>
    <s v="C074"/>
    <s v="P027"/>
    <x v="13"/>
    <x v="3"/>
    <n v="4"/>
    <n v="0.2"/>
    <n v="398195.20000000001"/>
    <x v="179"/>
    <s v="Corporate"/>
    <x v="1"/>
    <n v="13474"/>
    <n v="344299.2"/>
    <x v="9"/>
    <s v="No"/>
    <s v="Standard"/>
    <s v="Not Found"/>
    <s v="Standard"/>
    <x v="67"/>
    <n v="5886694"/>
  </r>
  <r>
    <s v="O03920"/>
    <s v="2025-12-12"/>
    <s v="C088"/>
    <s v="P095"/>
    <x v="1"/>
    <x v="4"/>
    <n v="1"/>
    <n v="0.05"/>
    <n v="135926"/>
    <x v="160"/>
    <s v="SME"/>
    <x v="2"/>
    <n v="70588"/>
    <n v="65338"/>
    <x v="4"/>
    <s v="No"/>
    <s v="Pickup"/>
    <s v="Not Found"/>
    <s v="Standard"/>
    <x v="57"/>
    <n v="11347243"/>
  </r>
  <r>
    <s v="O03921"/>
    <s v="2025-08-06"/>
    <s v="C164"/>
    <s v="P028"/>
    <x v="3"/>
    <x v="3"/>
    <n v="5"/>
    <n v="0"/>
    <n v="717160"/>
    <x v="252"/>
    <s v="Consumer"/>
    <x v="1"/>
    <n v="35454"/>
    <n v="539890"/>
    <x v="3"/>
    <s v="Yes"/>
    <s v="Standard"/>
    <s v="Not Found"/>
    <s v="Standard"/>
    <x v="85"/>
    <n v="19619177"/>
  </r>
  <r>
    <s v="O03922"/>
    <s v="2025-07-31"/>
    <s v="C179"/>
    <s v="P060"/>
    <x v="14"/>
    <x v="3"/>
    <n v="9"/>
    <n v="0"/>
    <n v="1203399"/>
    <x v="299"/>
    <s v="Corporate"/>
    <x v="1"/>
    <n v="58522"/>
    <n v="676701"/>
    <x v="10"/>
    <s v="No"/>
    <s v="Express"/>
    <s v="Not Found"/>
    <s v="High Value"/>
    <x v="60"/>
    <n v="16839910"/>
  </r>
  <r>
    <s v="O03923"/>
    <s v="2025-01-19"/>
    <s v="C248"/>
    <s v="P051"/>
    <x v="3"/>
    <x v="2"/>
    <n v="4"/>
    <n v="0.1"/>
    <n v="532479.6"/>
    <x v="164"/>
    <s v="Consumer"/>
    <x v="2"/>
    <n v="71372"/>
    <n v="246991.59999999998"/>
    <x v="6"/>
    <s v="No"/>
    <s v="Standard"/>
    <s v="Not Found"/>
    <s v="Standard"/>
    <x v="7"/>
    <n v="19619177"/>
  </r>
  <r>
    <s v="O03924"/>
    <s v="2025-04-18"/>
    <s v="C276"/>
    <s v="P060"/>
    <x v="9"/>
    <x v="1"/>
    <n v="6"/>
    <n v="0.05"/>
    <n v="114666.9"/>
    <x v="107"/>
    <s v="Consumer"/>
    <x v="1"/>
    <n v="58522"/>
    <n v="-236465.1"/>
    <x v="1"/>
    <s v="Yes"/>
    <s v="Express"/>
    <s v="Not Found"/>
    <s v="Standard"/>
    <x v="60"/>
    <n v="7254801"/>
  </r>
  <r>
    <s v="O03925"/>
    <s v="2025-12-05"/>
    <s v="C163"/>
    <s v="P072"/>
    <x v="12"/>
    <x v="1"/>
    <n v="1"/>
    <n v="0.1"/>
    <n v="26586"/>
    <x v="3"/>
    <s v="Corporate"/>
    <x v="1"/>
    <n v="37361"/>
    <n v="-10775"/>
    <x v="4"/>
    <s v="No"/>
    <s v="Standard"/>
    <s v="Not Found"/>
    <s v="Standard"/>
    <x v="89"/>
    <n v="8698154"/>
  </r>
  <r>
    <s v="O03926"/>
    <s v="2025-12-18"/>
    <s v="C028"/>
    <s v="P054"/>
    <x v="18"/>
    <x v="3"/>
    <n v="3"/>
    <n v="0.05"/>
    <n v="329180.7"/>
    <x v="45"/>
    <s v="SME"/>
    <x v="3"/>
    <n v="49623"/>
    <n v="180311.7"/>
    <x v="4"/>
    <s v="No"/>
    <s v="Standard"/>
    <s v="Not Found"/>
    <s v="Standard"/>
    <x v="83"/>
    <n v="16246424"/>
  </r>
  <r>
    <s v="O03927"/>
    <s v="2025-04-25"/>
    <s v="C021"/>
    <s v="P070"/>
    <x v="7"/>
    <x v="3"/>
    <n v="8"/>
    <n v="0.2"/>
    <n v="204601.60000000001"/>
    <x v="273"/>
    <s v="Corporate"/>
    <x v="1"/>
    <n v="66631"/>
    <n v="-328446.40000000002"/>
    <x v="1"/>
    <s v="No"/>
    <s v="Express"/>
    <s v="Not Found"/>
    <s v="Standard"/>
    <x v="20"/>
    <n v="14265630"/>
  </r>
  <r>
    <s v="O03928"/>
    <s v="2025-01-03"/>
    <s v="C170"/>
    <s v="P088"/>
    <x v="7"/>
    <x v="3"/>
    <n v="9"/>
    <n v="0"/>
    <n v="635157"/>
    <x v="83"/>
    <s v="SME"/>
    <x v="0"/>
    <n v="75432"/>
    <n v="-43731"/>
    <x v="6"/>
    <s v="No"/>
    <s v="Pickup"/>
    <s v="Not Found"/>
    <s v="Standard"/>
    <x v="43"/>
    <n v="14265630"/>
  </r>
  <r>
    <s v="O03929"/>
    <s v="2025-04-21"/>
    <s v="C036"/>
    <s v="P058"/>
    <x v="4"/>
    <x v="1"/>
    <n v="6"/>
    <n v="0.2"/>
    <n v="684604.8"/>
    <x v="260"/>
    <s v="SME"/>
    <x v="3"/>
    <n v="66106"/>
    <n v="287968.80000000005"/>
    <x v="1"/>
    <s v="No"/>
    <s v="Express"/>
    <s v="Not Found"/>
    <s v="Standard"/>
    <x v="42"/>
    <n v="6291486"/>
  </r>
  <r>
    <s v="O03930"/>
    <s v="2025-12-14"/>
    <s v="C069"/>
    <s v="P001"/>
    <x v="0"/>
    <x v="1"/>
    <n v="5"/>
    <n v="0.15"/>
    <n v="115268.5"/>
    <x v="200"/>
    <s v="Consumer"/>
    <x v="2"/>
    <n v="77766"/>
    <n v="-273561.5"/>
    <x v="4"/>
    <s v="No"/>
    <s v="Pickup"/>
    <s v="Not Found"/>
    <s v="Standard"/>
    <x v="87"/>
    <n v="11852878"/>
  </r>
  <r>
    <s v="O03931"/>
    <s v="2025-05-13"/>
    <s v="C103"/>
    <s v="P098"/>
    <x v="3"/>
    <x v="3"/>
    <n v="5"/>
    <n v="0"/>
    <n v="389200"/>
    <x v="124"/>
    <s v="Corporate"/>
    <x v="3"/>
    <n v="77841"/>
    <n v="-5"/>
    <x v="0"/>
    <s v="No"/>
    <s v="Standard"/>
    <s v="Not Found"/>
    <s v="Standard"/>
    <x v="53"/>
    <n v="19619177"/>
  </r>
  <r>
    <s v="O03932"/>
    <s v="2025-10-26"/>
    <s v="C065"/>
    <s v="P064"/>
    <x v="11"/>
    <x v="4"/>
    <n v="6"/>
    <n v="0.15"/>
    <n v="242979.3"/>
    <x v="130"/>
    <s v="Corporate"/>
    <x v="2"/>
    <n v="62348"/>
    <n v="-131108.70000000001"/>
    <x v="11"/>
    <s v="No"/>
    <s v="Pickup"/>
    <s v="Not Found"/>
    <s v="Standard"/>
    <x v="34"/>
    <n v="18500989"/>
  </r>
  <r>
    <s v="O03933"/>
    <s v="2025-04-15"/>
    <s v="C039"/>
    <s v="P067"/>
    <x v="9"/>
    <x v="1"/>
    <n v="2"/>
    <n v="0"/>
    <n v="184628"/>
    <x v="194"/>
    <s v="Corporate"/>
    <x v="0"/>
    <n v="47434"/>
    <n v="89760"/>
    <x v="1"/>
    <s v="No"/>
    <s v="Pickup"/>
    <s v="Not Found"/>
    <s v="Standard"/>
    <x v="22"/>
    <n v="7254801"/>
  </r>
  <r>
    <s v="O03934"/>
    <s v="2025-01-30"/>
    <s v="C111"/>
    <s v="P043"/>
    <x v="5"/>
    <x v="1"/>
    <n v="6"/>
    <n v="0"/>
    <n v="501096"/>
    <x v="90"/>
    <s v="Corporate"/>
    <x v="0"/>
    <n v="79600"/>
    <n v="23496"/>
    <x v="6"/>
    <s v="No"/>
    <s v="Pickup"/>
    <s v="Not Found"/>
    <s v="Standard"/>
    <x v="14"/>
    <n v="11319839"/>
  </r>
  <r>
    <s v="O03935"/>
    <s v="2025-07-29"/>
    <s v="C106"/>
    <s v="P013"/>
    <x v="17"/>
    <x v="0"/>
    <n v="2"/>
    <n v="0"/>
    <n v="289568"/>
    <x v="246"/>
    <s v="SME"/>
    <x v="0"/>
    <n v="27039"/>
    <n v="235490"/>
    <x v="10"/>
    <s v="No"/>
    <s v="Express"/>
    <s v="Not Found"/>
    <s v="Standard"/>
    <x v="54"/>
    <n v="10652665"/>
  </r>
  <r>
    <s v="O03936"/>
    <s v="2025-08-16"/>
    <s v="C119"/>
    <s v="P031"/>
    <x v="6"/>
    <x v="4"/>
    <n v="9"/>
    <n v="0.1"/>
    <n v="591615.9"/>
    <x v="146"/>
    <s v="SME"/>
    <x v="1"/>
    <n v="53062"/>
    <n v="114057.90000000002"/>
    <x v="3"/>
    <s v="No"/>
    <s v="Standard"/>
    <s v="Not Found"/>
    <s v="Standard"/>
    <x v="81"/>
    <n v="17350666"/>
  </r>
  <r>
    <s v="O03937"/>
    <s v="2025-03-18"/>
    <s v="C217"/>
    <s v="P038"/>
    <x v="6"/>
    <x v="0"/>
    <n v="8"/>
    <n v="0.15"/>
    <n v="887264"/>
    <x v="87"/>
    <s v="SME"/>
    <x v="2"/>
    <n v="54711"/>
    <n v="449576"/>
    <x v="7"/>
    <s v="No"/>
    <s v="Standard"/>
    <s v="Not Found"/>
    <s v="Standard"/>
    <x v="94"/>
    <n v="17350666"/>
  </r>
  <r>
    <s v="O03938"/>
    <s v="2025-04-13"/>
    <s v="C039"/>
    <s v="P078"/>
    <x v="6"/>
    <x v="0"/>
    <n v="8"/>
    <n v="0.05"/>
    <n v="945728.8"/>
    <x v="194"/>
    <s v="Corporate"/>
    <x v="0"/>
    <n v="53072"/>
    <n v="521152.80000000005"/>
    <x v="1"/>
    <s v="No"/>
    <s v="Standard"/>
    <s v="Not Found"/>
    <s v="Standard"/>
    <x v="69"/>
    <n v="17350666"/>
  </r>
  <r>
    <s v="O03939"/>
    <s v="2025-05-19"/>
    <s v="C243"/>
    <s v="P020"/>
    <x v="18"/>
    <x v="1"/>
    <n v="6"/>
    <n v="0.1"/>
    <n v="365364"/>
    <x v="95"/>
    <s v="Corporate"/>
    <x v="2"/>
    <n v="35035"/>
    <n v="155154"/>
    <x v="0"/>
    <s v="No"/>
    <s v="Standard"/>
    <s v="Not Found"/>
    <s v="Standard"/>
    <x v="91"/>
    <n v="16246424"/>
  </r>
  <r>
    <s v="O03940"/>
    <s v="2025-02-04"/>
    <s v="C245"/>
    <s v="P059"/>
    <x v="10"/>
    <x v="4"/>
    <n v="9"/>
    <n v="0.1"/>
    <n v="797485.5"/>
    <x v="22"/>
    <s v="Corporate"/>
    <x v="2"/>
    <n v="78122"/>
    <n v="94387.5"/>
    <x v="5"/>
    <s v="No"/>
    <s v="Standard"/>
    <s v="Not Found"/>
    <s v="Standard"/>
    <x v="21"/>
    <n v="8592536"/>
  </r>
  <r>
    <s v="O03941"/>
    <s v="2025-07-28"/>
    <s v="C123"/>
    <s v="P066"/>
    <x v="16"/>
    <x v="1"/>
    <n v="5"/>
    <n v="0.1"/>
    <n v="446836.5"/>
    <x v="297"/>
    <s v="Consumer"/>
    <x v="0"/>
    <n v="51071"/>
    <n v="191481.5"/>
    <x v="10"/>
    <s v="No"/>
    <s v="Pickup"/>
    <s v="Not Found"/>
    <s v="Standard"/>
    <x v="97"/>
    <n v="19562258"/>
  </r>
  <r>
    <s v="O03942"/>
    <s v="2025-01-29"/>
    <s v="C136"/>
    <s v="P055"/>
    <x v="19"/>
    <x v="3"/>
    <n v="4"/>
    <n v="0"/>
    <n v="170648"/>
    <x v="220"/>
    <s v="Corporate"/>
    <x v="0"/>
    <n v="62257"/>
    <n v="-78380"/>
    <x v="6"/>
    <s v="No"/>
    <s v="Standard"/>
    <s v="Not Found"/>
    <s v="Standard"/>
    <x v="31"/>
    <n v="19336654"/>
  </r>
  <r>
    <s v="O03943"/>
    <s v="2025-10-11"/>
    <s v="C057"/>
    <s v="P043"/>
    <x v="16"/>
    <x v="0"/>
    <n v="9"/>
    <n v="0.1"/>
    <n v="353249.1"/>
    <x v="249"/>
    <s v="SME"/>
    <x v="0"/>
    <n v="79600"/>
    <n v="-363150.9"/>
    <x v="11"/>
    <s v="No"/>
    <s v="Pickup"/>
    <s v="Not Found"/>
    <s v="Standard"/>
    <x v="14"/>
    <n v="19562258"/>
  </r>
  <r>
    <s v="O03944"/>
    <s v="2025-11-11"/>
    <s v="C296"/>
    <s v="P013"/>
    <x v="12"/>
    <x v="1"/>
    <n v="9"/>
    <n v="0.05"/>
    <n v="722115.9"/>
    <x v="287"/>
    <s v="SME"/>
    <x v="0"/>
    <n v="27039"/>
    <n v="478764.9"/>
    <x v="8"/>
    <s v="No"/>
    <s v="Standard"/>
    <s v="Not Found"/>
    <s v="Standard"/>
    <x v="54"/>
    <n v="8698154"/>
  </r>
  <r>
    <s v="O03945"/>
    <s v="2025-01-29"/>
    <s v="C121"/>
    <s v="P076"/>
    <x v="2"/>
    <x v="4"/>
    <n v="9"/>
    <n v="0.05"/>
    <n v="119785.5"/>
    <x v="171"/>
    <s v="Corporate"/>
    <x v="2"/>
    <n v="26666"/>
    <n v="-120208.5"/>
    <x v="6"/>
    <s v="No"/>
    <s v="Pickup"/>
    <s v="Not Found"/>
    <s v="Standard"/>
    <x v="25"/>
    <n v="7094914"/>
  </r>
  <r>
    <s v="O03946"/>
    <s v="2025-07-27"/>
    <s v="C241"/>
    <s v="P079"/>
    <x v="15"/>
    <x v="2"/>
    <n v="4"/>
    <n v="0.2"/>
    <n v="211840"/>
    <x v="285"/>
    <s v="Consumer"/>
    <x v="1"/>
    <n v="58560"/>
    <n v="-22400"/>
    <x v="10"/>
    <s v="No"/>
    <s v="Pickup"/>
    <s v="Not Found"/>
    <s v="Standard"/>
    <x v="48"/>
    <n v="15141830"/>
  </r>
  <r>
    <s v="O03947"/>
    <s v="2025-05-18"/>
    <s v="C013"/>
    <s v="P044"/>
    <x v="19"/>
    <x v="1"/>
    <n v="1"/>
    <n v="0.15"/>
    <n v="50900.55"/>
    <x v="133"/>
    <s v="Corporate"/>
    <x v="3"/>
    <n v="44099"/>
    <n v="6801.5500000000029"/>
    <x v="0"/>
    <s v="No"/>
    <s v="Standard"/>
    <s v="Not Found"/>
    <s v="Standard"/>
    <x v="38"/>
    <n v="19336654"/>
  </r>
  <r>
    <s v="O03948"/>
    <s v="2025-03-11"/>
    <s v="C104"/>
    <s v="P063"/>
    <x v="16"/>
    <x v="3"/>
    <n v="7"/>
    <n v="0.1"/>
    <n v="169627.5"/>
    <x v="268"/>
    <s v="Consumer"/>
    <x v="0"/>
    <n v="37464"/>
    <n v="-92620.5"/>
    <x v="7"/>
    <s v="No"/>
    <s v="Pickup"/>
    <s v="Not Found"/>
    <s v="Standard"/>
    <x v="66"/>
    <n v="19562258"/>
  </r>
  <r>
    <s v="O03949"/>
    <s v="2025-11-12"/>
    <s v="C181"/>
    <s v="P091"/>
    <x v="3"/>
    <x v="4"/>
    <n v="5"/>
    <n v="0.1"/>
    <n v="598531.5"/>
    <x v="219"/>
    <s v="Consumer"/>
    <x v="3"/>
    <n v="13311"/>
    <n v="531976.5"/>
    <x v="8"/>
    <s v="No"/>
    <s v="Standard"/>
    <s v="Not Found"/>
    <s v="Standard"/>
    <x v="10"/>
    <n v="19619177"/>
  </r>
  <r>
    <s v="O03950"/>
    <s v="2025-04-02"/>
    <s v="C023"/>
    <s v="P037"/>
    <x v="17"/>
    <x v="4"/>
    <n v="7"/>
    <n v="0.2"/>
    <n v="816608.8"/>
    <x v="5"/>
    <s v="Consumer"/>
    <x v="0"/>
    <n v="31369"/>
    <n v="597025.80000000005"/>
    <x v="1"/>
    <s v="No"/>
    <s v="Standard"/>
    <s v="Not Found"/>
    <s v="Standard"/>
    <x v="72"/>
    <n v="10652665"/>
  </r>
  <r>
    <s v="O03951"/>
    <s v="2025-12-10"/>
    <s v="C290"/>
    <s v="P087"/>
    <x v="18"/>
    <x v="2"/>
    <n v="9"/>
    <n v="0"/>
    <n v="202869"/>
    <x v="149"/>
    <s v="Consumer"/>
    <x v="1"/>
    <n v="26222"/>
    <n v="-33129"/>
    <x v="4"/>
    <s v="No"/>
    <s v="Standard"/>
    <s v="Not Found"/>
    <s v="Standard"/>
    <x v="82"/>
    <n v="16246424"/>
  </r>
  <r>
    <s v="O03952"/>
    <s v="2025-02-23"/>
    <s v="C148"/>
    <s v="P021"/>
    <x v="9"/>
    <x v="2"/>
    <n v="2"/>
    <n v="0.15"/>
    <n v="200236.2"/>
    <x v="187"/>
    <s v="Corporate"/>
    <x v="1"/>
    <n v="39197"/>
    <n v="121842.20000000001"/>
    <x v="5"/>
    <s v="No"/>
    <s v="Pickup"/>
    <s v="Not Found"/>
    <s v="Standard"/>
    <x v="17"/>
    <n v="7254801"/>
  </r>
  <r>
    <s v="O03953"/>
    <s v="2025-01-20"/>
    <s v="C037"/>
    <s v="P074"/>
    <x v="6"/>
    <x v="2"/>
    <n v="4"/>
    <n v="0.15"/>
    <n v="433581.6"/>
    <x v="17"/>
    <s v="Consumer"/>
    <x v="3"/>
    <n v="39205"/>
    <n v="276761.59999999998"/>
    <x v="6"/>
    <s v="No"/>
    <s v="Express"/>
    <s v="Not Found"/>
    <s v="Standard"/>
    <x v="56"/>
    <n v="17350666"/>
  </r>
  <r>
    <s v="O03954"/>
    <s v="2025-11-06"/>
    <s v="C283"/>
    <s v="P014"/>
    <x v="7"/>
    <x v="0"/>
    <n v="1"/>
    <n v="0.05"/>
    <n v="21207.8"/>
    <x v="6"/>
    <s v="Corporate"/>
    <x v="2"/>
    <n v="51783"/>
    <n v="-30575.200000000001"/>
    <x v="8"/>
    <s v="Yes"/>
    <s v="Pickup"/>
    <s v="Not Found"/>
    <s v="Standard"/>
    <x v="80"/>
    <n v="14265630"/>
  </r>
  <r>
    <s v="O03955"/>
    <s v="2025-08-08"/>
    <s v="C104"/>
    <s v="P045"/>
    <x v="3"/>
    <x v="1"/>
    <n v="3"/>
    <n v="0.05"/>
    <n v="281876.40000000002"/>
    <x v="268"/>
    <s v="Consumer"/>
    <x v="2"/>
    <n v="61495"/>
    <n v="97391.400000000023"/>
    <x v="3"/>
    <s v="No"/>
    <s v="Pickup"/>
    <s v="Not Found"/>
    <s v="Standard"/>
    <x v="86"/>
    <n v="19619177"/>
  </r>
  <r>
    <s v="O03956"/>
    <s v="2025-07-21"/>
    <s v="C297"/>
    <s v="P023"/>
    <x v="1"/>
    <x v="3"/>
    <n v="6"/>
    <n v="0.2"/>
    <n v="421252.8"/>
    <x v="112"/>
    <s v="Corporate"/>
    <x v="0"/>
    <n v="10664"/>
    <n v="357268.8"/>
    <x v="10"/>
    <s v="No"/>
    <s v="Express"/>
    <s v="Not Found"/>
    <s v="Standard"/>
    <x v="18"/>
    <n v="11347243"/>
  </r>
  <r>
    <s v="O03957"/>
    <s v="2025-01-21"/>
    <s v="C073"/>
    <s v="P082"/>
    <x v="10"/>
    <x v="3"/>
    <n v="3"/>
    <n v="0.2"/>
    <n v="144528"/>
    <x v="272"/>
    <s v="SME"/>
    <x v="2"/>
    <n v="38053"/>
    <n v="30369"/>
    <x v="6"/>
    <s v="Yes"/>
    <s v="Pickup"/>
    <s v="Not Found"/>
    <s v="Standard"/>
    <x v="64"/>
    <n v="8592536"/>
  </r>
  <r>
    <s v="O03958"/>
    <s v="2025-03-21"/>
    <s v="C062"/>
    <s v="P080"/>
    <x v="10"/>
    <x v="4"/>
    <n v="5"/>
    <n v="0"/>
    <n v="231170"/>
    <x v="270"/>
    <s v="Consumer"/>
    <x v="2"/>
    <n v="32671"/>
    <n v="67815"/>
    <x v="7"/>
    <s v="No"/>
    <s v="Pickup"/>
    <s v="Not Found"/>
    <s v="Standard"/>
    <x v="26"/>
    <n v="8592536"/>
  </r>
  <r>
    <s v="O03959"/>
    <s v="2025-01-24"/>
    <s v="C259"/>
    <s v="P086"/>
    <x v="13"/>
    <x v="1"/>
    <n v="1"/>
    <n v="0"/>
    <n v="85222"/>
    <x v="198"/>
    <s v="Consumer"/>
    <x v="1"/>
    <n v="41456"/>
    <n v="43766"/>
    <x v="6"/>
    <s v="No"/>
    <s v="Pickup"/>
    <s v="Not Found"/>
    <s v="Standard"/>
    <x v="44"/>
    <n v="5886694"/>
  </r>
  <r>
    <s v="O03960"/>
    <s v="2025-01-01"/>
    <s v="C264"/>
    <s v="P093"/>
    <x v="10"/>
    <x v="0"/>
    <n v="9"/>
    <n v="0.2"/>
    <n v="925286.40000000002"/>
    <x v="259"/>
    <s v="Corporate"/>
    <x v="3"/>
    <n v="27558"/>
    <n v="677264.4"/>
    <x v="6"/>
    <s v="No"/>
    <s v="Standard"/>
    <s v="Not Found"/>
    <s v="Standard"/>
    <x v="40"/>
    <n v="8592536"/>
  </r>
  <r>
    <s v="O03961"/>
    <s v="2025-02-27"/>
    <s v="C102"/>
    <s v="P079"/>
    <x v="0"/>
    <x v="3"/>
    <n v="5"/>
    <n v="0.15"/>
    <n v="138945.25"/>
    <x v="49"/>
    <s v="Consumer"/>
    <x v="1"/>
    <n v="58560"/>
    <n v="-153854.75"/>
    <x v="5"/>
    <s v="No"/>
    <s v="Express"/>
    <s v="Not Found"/>
    <s v="Standard"/>
    <x v="48"/>
    <n v="11852878"/>
  </r>
  <r>
    <s v="O03962"/>
    <s v="2025-07-21"/>
    <s v="C283"/>
    <s v="P040"/>
    <x v="17"/>
    <x v="3"/>
    <n v="5"/>
    <n v="0.05"/>
    <n v="310037.25"/>
    <x v="6"/>
    <s v="Corporate"/>
    <x v="1"/>
    <n v="63366"/>
    <n v="-6792.75"/>
    <x v="10"/>
    <s v="Yes"/>
    <s v="Standard"/>
    <s v="Not Found"/>
    <s v="Standard"/>
    <x v="28"/>
    <n v="10652665"/>
  </r>
  <r>
    <s v="O03963"/>
    <s v="2025-12-05"/>
    <s v="C242"/>
    <s v="P024"/>
    <x v="19"/>
    <x v="1"/>
    <n v="8"/>
    <n v="0.15"/>
    <n v="540906"/>
    <x v="234"/>
    <s v="Consumer"/>
    <x v="3"/>
    <n v="20831"/>
    <n v="374258"/>
    <x v="4"/>
    <s v="No"/>
    <s v="Standard"/>
    <s v="Not Found"/>
    <s v="Standard"/>
    <x v="16"/>
    <n v="19336654"/>
  </r>
  <r>
    <s v="O03964"/>
    <s v="2025-01-04"/>
    <s v="C253"/>
    <s v="P027"/>
    <x v="14"/>
    <x v="4"/>
    <n v="3"/>
    <n v="0.15"/>
    <n v="247931.4"/>
    <x v="151"/>
    <s v="Corporate"/>
    <x v="1"/>
    <n v="13474"/>
    <n v="207509.4"/>
    <x v="6"/>
    <s v="No"/>
    <s v="Pickup"/>
    <s v="Not Found"/>
    <s v="Standard"/>
    <x v="67"/>
    <n v="16839910"/>
  </r>
  <r>
    <s v="O03965"/>
    <s v="2025-12-26"/>
    <s v="C255"/>
    <s v="P052"/>
    <x v="3"/>
    <x v="4"/>
    <n v="9"/>
    <n v="0.1"/>
    <n v="123217.2"/>
    <x v="281"/>
    <s v="Consumer"/>
    <x v="2"/>
    <n v="15200"/>
    <n v="-13582.800000000003"/>
    <x v="4"/>
    <s v="No"/>
    <s v="Pickup"/>
    <s v="Not Found"/>
    <s v="Standard"/>
    <x v="41"/>
    <n v="19619177"/>
  </r>
  <r>
    <s v="O03966"/>
    <s v="2025-01-07"/>
    <s v="C109"/>
    <s v="P085"/>
    <x v="9"/>
    <x v="1"/>
    <n v="10"/>
    <n v="0"/>
    <n v="1395440"/>
    <x v="238"/>
    <s v="SME"/>
    <x v="3"/>
    <n v="7566"/>
    <n v="1319780"/>
    <x v="6"/>
    <s v="No"/>
    <s v="Express"/>
    <s v="Not Found"/>
    <s v="High Value"/>
    <x v="71"/>
    <n v="7254801"/>
  </r>
  <r>
    <s v="O03967"/>
    <s v="2025-12-01"/>
    <s v="C108"/>
    <s v="P031"/>
    <x v="0"/>
    <x v="4"/>
    <n v="9"/>
    <n v="0.2"/>
    <n v="988358.4"/>
    <x v="123"/>
    <s v="Corporate"/>
    <x v="1"/>
    <n v="53062"/>
    <n v="510800.4"/>
    <x v="4"/>
    <s v="No"/>
    <s v="Express"/>
    <s v="Not Found"/>
    <s v="Standard"/>
    <x v="81"/>
    <n v="11852878"/>
  </r>
  <r>
    <s v="O03968"/>
    <s v="2025-06-26"/>
    <s v="C179"/>
    <s v="P013"/>
    <x v="6"/>
    <x v="4"/>
    <n v="4"/>
    <n v="0.1"/>
    <n v="207702"/>
    <x v="299"/>
    <s v="Corporate"/>
    <x v="0"/>
    <n v="27039"/>
    <n v="99546"/>
    <x v="9"/>
    <s v="No"/>
    <s v="Pickup"/>
    <s v="Not Found"/>
    <s v="Standard"/>
    <x v="54"/>
    <n v="17350666"/>
  </r>
  <r>
    <s v="O03969"/>
    <s v="2025-04-14"/>
    <s v="C113"/>
    <s v="P093"/>
    <x v="14"/>
    <x v="0"/>
    <n v="3"/>
    <n v="0"/>
    <n v="265467"/>
    <x v="92"/>
    <s v="Consumer"/>
    <x v="3"/>
    <n v="27558"/>
    <n v="182793"/>
    <x v="1"/>
    <s v="No"/>
    <s v="Standard"/>
    <s v="Not Found"/>
    <s v="Standard"/>
    <x v="40"/>
    <n v="16839910"/>
  </r>
  <r>
    <s v="O03970"/>
    <s v="2025-10-12"/>
    <s v="C010"/>
    <s v="P030"/>
    <x v="2"/>
    <x v="0"/>
    <n v="1"/>
    <n v="0.15"/>
    <n v="4783.8"/>
    <x v="204"/>
    <s v="SME"/>
    <x v="3"/>
    <n v="28523"/>
    <n v="-23739.200000000001"/>
    <x v="11"/>
    <s v="No"/>
    <s v="Express"/>
    <s v="Not Found"/>
    <s v="Standard"/>
    <x v="12"/>
    <n v="7094914"/>
  </r>
  <r>
    <s v="O03971"/>
    <s v="2025-02-09"/>
    <s v="C182"/>
    <s v="P063"/>
    <x v="7"/>
    <x v="3"/>
    <n v="1"/>
    <n v="0"/>
    <n v="34660"/>
    <x v="66"/>
    <s v="Consumer"/>
    <x v="0"/>
    <n v="37464"/>
    <n v="-2804"/>
    <x v="5"/>
    <s v="No"/>
    <s v="Standard"/>
    <s v="Not Found"/>
    <s v="Standard"/>
    <x v="66"/>
    <n v="14265630"/>
  </r>
  <r>
    <s v="O03972"/>
    <s v="2025-05-18"/>
    <s v="C129"/>
    <s v="P004"/>
    <x v="15"/>
    <x v="4"/>
    <n v="3"/>
    <n v="0.05"/>
    <n v="92234.55"/>
    <x v="97"/>
    <s v="Corporate"/>
    <x v="3"/>
    <n v="63926"/>
    <n v="-99543.45"/>
    <x v="0"/>
    <s v="No"/>
    <s v="Standard"/>
    <s v="Not Found"/>
    <s v="Standard"/>
    <x v="5"/>
    <n v="15141830"/>
  </r>
  <r>
    <s v="O03973"/>
    <s v="2025-07-21"/>
    <s v="C168"/>
    <s v="P017"/>
    <x v="4"/>
    <x v="0"/>
    <n v="9"/>
    <n v="0"/>
    <n v="701082"/>
    <x v="0"/>
    <s v="SME"/>
    <x v="2"/>
    <n v="33642"/>
    <n v="398304"/>
    <x v="10"/>
    <s v="No"/>
    <s v="Pickup"/>
    <s v="Not Found"/>
    <s v="Standard"/>
    <x v="49"/>
    <n v="6291486"/>
  </r>
  <r>
    <s v="O03974"/>
    <s v="2025-08-26"/>
    <s v="C267"/>
    <s v="P003"/>
    <x v="14"/>
    <x v="1"/>
    <n v="10"/>
    <n v="0"/>
    <n v="878110"/>
    <x v="284"/>
    <s v="Corporate"/>
    <x v="0"/>
    <n v="44361"/>
    <n v="434500"/>
    <x v="3"/>
    <s v="No"/>
    <s v="Express"/>
    <s v="Not Found"/>
    <s v="Standard"/>
    <x v="92"/>
    <n v="16839910"/>
  </r>
  <r>
    <s v="O03975"/>
    <s v="2025-10-04"/>
    <s v="C154"/>
    <s v="P098"/>
    <x v="5"/>
    <x v="2"/>
    <n v="7"/>
    <n v="0.15"/>
    <n v="208987.8"/>
    <x v="58"/>
    <s v="Consumer"/>
    <x v="3"/>
    <n v="77841"/>
    <n v="-335899.2"/>
    <x v="11"/>
    <s v="No"/>
    <s v="Standard"/>
    <s v="Not Found"/>
    <s v="Standard"/>
    <x v="53"/>
    <n v="11319839"/>
  </r>
  <r>
    <s v="O03976"/>
    <s v="2025-01-09"/>
    <s v="C109"/>
    <s v="P038"/>
    <x v="8"/>
    <x v="0"/>
    <n v="5"/>
    <n v="0.1"/>
    <n v="277510.5"/>
    <x v="238"/>
    <s v="SME"/>
    <x v="2"/>
    <n v="54711"/>
    <n v="3955.5"/>
    <x v="6"/>
    <s v="No"/>
    <s v="Pickup"/>
    <s v="Not Found"/>
    <s v="Standard"/>
    <x v="94"/>
    <n v="19473459"/>
  </r>
  <r>
    <s v="O03977"/>
    <s v="2025-04-04"/>
    <s v="C135"/>
    <s v="P090"/>
    <x v="13"/>
    <x v="2"/>
    <n v="9"/>
    <n v="0.1"/>
    <n v="704060.1"/>
    <x v="267"/>
    <s v="Corporate"/>
    <x v="1"/>
    <n v="24518"/>
    <n v="483398.1"/>
    <x v="1"/>
    <s v="No"/>
    <s v="Pickup"/>
    <s v="Not Found"/>
    <s v="Standard"/>
    <x v="4"/>
    <n v="5886694"/>
  </r>
  <r>
    <s v="O03978"/>
    <s v="2025-11-07"/>
    <s v="C171"/>
    <s v="P095"/>
    <x v="0"/>
    <x v="3"/>
    <n v="2"/>
    <n v="0.05"/>
    <n v="139532.20000000001"/>
    <x v="294"/>
    <s v="SME"/>
    <x v="2"/>
    <n v="70588"/>
    <n v="-1643.7999999999884"/>
    <x v="8"/>
    <s v="No"/>
    <s v="Standard"/>
    <s v="Not Found"/>
    <s v="Standard"/>
    <x v="57"/>
    <n v="11852878"/>
  </r>
  <r>
    <s v="O03979"/>
    <s v="2025-12-06"/>
    <s v="C144"/>
    <s v="P026"/>
    <x v="15"/>
    <x v="0"/>
    <n v="4"/>
    <n v="0.15"/>
    <n v="168177.6"/>
    <x v="274"/>
    <s v="Corporate"/>
    <x v="2"/>
    <n v="7159"/>
    <n v="139541.6"/>
    <x v="4"/>
    <s v="No"/>
    <s v="Pickup"/>
    <s v="Not Found"/>
    <s v="Standard"/>
    <x v="11"/>
    <n v="15141830"/>
  </r>
  <r>
    <s v="O03980"/>
    <s v="2025-12-05"/>
    <s v="C266"/>
    <s v="P084"/>
    <x v="11"/>
    <x v="1"/>
    <n v="5"/>
    <n v="0.1"/>
    <n v="362403"/>
    <x v="174"/>
    <s v="SME"/>
    <x v="3"/>
    <n v="46035"/>
    <n v="132228"/>
    <x v="4"/>
    <s v="No"/>
    <s v="Pickup"/>
    <s v="Not Found"/>
    <s v="Standard"/>
    <x v="35"/>
    <n v="18500989"/>
  </r>
  <r>
    <s v="O03981"/>
    <s v="2025-03-21"/>
    <s v="C178"/>
    <s v="P064"/>
    <x v="11"/>
    <x v="4"/>
    <n v="8"/>
    <n v="0.1"/>
    <n v="326052"/>
    <x v="154"/>
    <s v="Consumer"/>
    <x v="2"/>
    <n v="62348"/>
    <n v="-172732"/>
    <x v="7"/>
    <s v="No"/>
    <s v="Pickup"/>
    <s v="Not Found"/>
    <s v="Standard"/>
    <x v="34"/>
    <n v="18500989"/>
  </r>
  <r>
    <s v="O03982"/>
    <s v="2025-03-02"/>
    <s v="C191"/>
    <s v="P063"/>
    <x v="1"/>
    <x v="3"/>
    <n v="9"/>
    <n v="0.2"/>
    <n v="1062590.3999999999"/>
    <x v="21"/>
    <s v="SME"/>
    <x v="0"/>
    <n v="37464"/>
    <n v="725414.39999999991"/>
    <x v="7"/>
    <s v="No"/>
    <s v="Pickup"/>
    <s v="Not Found"/>
    <s v="High Value"/>
    <x v="66"/>
    <n v="11347243"/>
  </r>
  <r>
    <s v="O03983"/>
    <s v="2025-02-21"/>
    <s v="C264"/>
    <s v="P098"/>
    <x v="19"/>
    <x v="0"/>
    <n v="3"/>
    <n v="0.2"/>
    <n v="70488"/>
    <x v="259"/>
    <s v="Corporate"/>
    <x v="3"/>
    <n v="77841"/>
    <n v="-163035"/>
    <x v="5"/>
    <s v="No"/>
    <s v="Express"/>
    <s v="Not Found"/>
    <s v="Standard"/>
    <x v="53"/>
    <n v="19336654"/>
  </r>
  <r>
    <s v="O03984"/>
    <s v="2025-02-27"/>
    <s v="C039"/>
    <s v="P008"/>
    <x v="19"/>
    <x v="2"/>
    <n v="5"/>
    <n v="0.15"/>
    <n v="58297.25"/>
    <x v="194"/>
    <s v="Corporate"/>
    <x v="0"/>
    <n v="10109"/>
    <n v="7752.25"/>
    <x v="5"/>
    <s v="No"/>
    <s v="Pickup"/>
    <s v="Not Found"/>
    <s v="Standard"/>
    <x v="55"/>
    <n v="19336654"/>
  </r>
  <r>
    <s v="O03985"/>
    <s v="2025-09-02"/>
    <s v="C024"/>
    <s v="P050"/>
    <x v="0"/>
    <x v="2"/>
    <n v="9"/>
    <n v="0.1"/>
    <n v="233579.7"/>
    <x v="89"/>
    <s v="SME"/>
    <x v="0"/>
    <n v="22542"/>
    <n v="30701.700000000012"/>
    <x v="2"/>
    <s v="No"/>
    <s v="Express"/>
    <s v="Not Found"/>
    <s v="Standard"/>
    <x v="39"/>
    <n v="11852878"/>
  </r>
  <r>
    <s v="O03986"/>
    <s v="2025-03-30"/>
    <s v="C043"/>
    <s v="P078"/>
    <x v="8"/>
    <x v="2"/>
    <n v="8"/>
    <n v="0.2"/>
    <n v="772454.40000000002"/>
    <x v="237"/>
    <s v="Consumer"/>
    <x v="0"/>
    <n v="53072"/>
    <n v="347878.40000000002"/>
    <x v="7"/>
    <s v="No"/>
    <s v="Express"/>
    <s v="Not Found"/>
    <s v="Standard"/>
    <x v="69"/>
    <n v="19473459"/>
  </r>
  <r>
    <s v="O03987"/>
    <s v="2025-08-18"/>
    <s v="C210"/>
    <s v="P037"/>
    <x v="16"/>
    <x v="1"/>
    <n v="6"/>
    <n v="0.1"/>
    <n v="158036.4"/>
    <x v="256"/>
    <s v="Corporate"/>
    <x v="0"/>
    <n v="31369"/>
    <n v="-30177.600000000006"/>
    <x v="3"/>
    <s v="No"/>
    <s v="Pickup"/>
    <s v="Not Found"/>
    <s v="Standard"/>
    <x v="72"/>
    <n v="19562258"/>
  </r>
  <r>
    <s v="O03988"/>
    <s v="2025-11-22"/>
    <s v="C287"/>
    <s v="P034"/>
    <x v="15"/>
    <x v="1"/>
    <n v="1"/>
    <n v="0"/>
    <n v="39303"/>
    <x v="16"/>
    <s v="Corporate"/>
    <x v="0"/>
    <n v="18655"/>
    <n v="20648"/>
    <x v="8"/>
    <s v="No"/>
    <s v="Standard"/>
    <s v="Not Found"/>
    <s v="Standard"/>
    <x v="3"/>
    <n v="15141830"/>
  </r>
  <r>
    <s v="O03989"/>
    <s v="2025-09-14"/>
    <s v="C082"/>
    <s v="P079"/>
    <x v="14"/>
    <x v="0"/>
    <n v="9"/>
    <n v="0.1"/>
    <n v="360733.5"/>
    <x v="43"/>
    <s v="Consumer"/>
    <x v="1"/>
    <n v="58560"/>
    <n v="-166306.5"/>
    <x v="2"/>
    <s v="No"/>
    <s v="Pickup"/>
    <s v="Not Found"/>
    <s v="Standard"/>
    <x v="48"/>
    <n v="16839910"/>
  </r>
  <r>
    <s v="O03990"/>
    <s v="2025-08-06"/>
    <s v="C213"/>
    <s v="P098"/>
    <x v="15"/>
    <x v="2"/>
    <n v="4"/>
    <n v="0.2"/>
    <n v="404028.8"/>
    <x v="2"/>
    <s v="Consumer"/>
    <x v="3"/>
    <n v="77841"/>
    <n v="92664.799999999988"/>
    <x v="3"/>
    <s v="No"/>
    <s v="Express"/>
    <s v="Not Found"/>
    <s v="Standard"/>
    <x v="53"/>
    <n v="15141830"/>
  </r>
  <r>
    <s v="O03991"/>
    <s v="2025-03-16"/>
    <s v="C259"/>
    <s v="P093"/>
    <x v="11"/>
    <x v="2"/>
    <n v="8"/>
    <n v="0.2"/>
    <n v="763609.59999999998"/>
    <x v="198"/>
    <s v="Consumer"/>
    <x v="3"/>
    <n v="27558"/>
    <n v="543145.6"/>
    <x v="7"/>
    <s v="No"/>
    <s v="Standard"/>
    <s v="Not Found"/>
    <s v="Standard"/>
    <x v="40"/>
    <n v="18500989"/>
  </r>
  <r>
    <s v="O03992"/>
    <s v="2025-05-20"/>
    <s v="C268"/>
    <s v="P047"/>
    <x v="16"/>
    <x v="3"/>
    <n v="8"/>
    <n v="0.2"/>
    <n v="61107.199999999997"/>
    <x v="38"/>
    <s v="Consumer"/>
    <x v="2"/>
    <n v="23348"/>
    <n v="-125676.8"/>
    <x v="0"/>
    <s v="No"/>
    <s v="Pickup"/>
    <s v="Not Found"/>
    <s v="Standard"/>
    <x v="8"/>
    <n v="19562258"/>
  </r>
  <r>
    <s v="O03993"/>
    <s v="2025-01-11"/>
    <s v="C101"/>
    <s v="P061"/>
    <x v="3"/>
    <x v="0"/>
    <n v="2"/>
    <n v="0.2"/>
    <n v="76966.399999999994"/>
    <x v="196"/>
    <s v="SME"/>
    <x v="3"/>
    <n v="26900"/>
    <n v="23166.399999999994"/>
    <x v="6"/>
    <s v="No"/>
    <s v="Pickup"/>
    <s v="Not Found"/>
    <s v="Standard"/>
    <x v="59"/>
    <n v="19619177"/>
  </r>
  <r>
    <s v="O03994"/>
    <s v="2025-07-11"/>
    <s v="C107"/>
    <s v="P079"/>
    <x v="4"/>
    <x v="2"/>
    <n v="3"/>
    <n v="0.05"/>
    <n v="313696.65000000002"/>
    <x v="88"/>
    <s v="SME"/>
    <x v="1"/>
    <n v="58560"/>
    <n v="138016.65000000002"/>
    <x v="10"/>
    <s v="No"/>
    <s v="Express"/>
    <s v="Not Found"/>
    <s v="Standard"/>
    <x v="48"/>
    <n v="6291486"/>
  </r>
  <r>
    <s v="O03995"/>
    <s v="2025-02-02"/>
    <s v="C129"/>
    <s v="P008"/>
    <x v="16"/>
    <x v="2"/>
    <n v="9"/>
    <n v="0.15"/>
    <n v="798705.9"/>
    <x v="97"/>
    <s v="Corporate"/>
    <x v="0"/>
    <n v="10109"/>
    <n v="707724.9"/>
    <x v="5"/>
    <s v="No"/>
    <s v="Standard"/>
    <s v="Not Found"/>
    <s v="Standard"/>
    <x v="55"/>
    <n v="19562258"/>
  </r>
  <r>
    <s v="O03996"/>
    <s v="2025-02-26"/>
    <s v="C027"/>
    <s v="P085"/>
    <x v="14"/>
    <x v="4"/>
    <n v="4"/>
    <n v="0.2"/>
    <n v="142579.20000000001"/>
    <x v="296"/>
    <s v="Consumer"/>
    <x v="3"/>
    <n v="7566"/>
    <n v="112315.20000000001"/>
    <x v="5"/>
    <s v="No"/>
    <s v="Pickup"/>
    <s v="Not Found"/>
    <s v="Standard"/>
    <x v="71"/>
    <n v="16839910"/>
  </r>
  <r>
    <s v="O03997"/>
    <s v="2025-11-05"/>
    <s v="C075"/>
    <s v="P098"/>
    <x v="10"/>
    <x v="1"/>
    <n v="4"/>
    <n v="0.05"/>
    <n v="543734.4"/>
    <x v="292"/>
    <s v="SME"/>
    <x v="3"/>
    <n v="77841"/>
    <n v="232370.40000000002"/>
    <x v="8"/>
    <s v="No"/>
    <s v="Pickup"/>
    <s v="Not Found"/>
    <s v="Standard"/>
    <x v="53"/>
    <n v="8592536"/>
  </r>
  <r>
    <s v="O03998"/>
    <s v="2025-06-11"/>
    <s v="C148"/>
    <s v="P066"/>
    <x v="10"/>
    <x v="1"/>
    <n v="8"/>
    <n v="0.2"/>
    <n v="627212.80000000005"/>
    <x v="187"/>
    <s v="Corporate"/>
    <x v="0"/>
    <n v="51071"/>
    <n v="218644.80000000005"/>
    <x v="9"/>
    <s v="Yes"/>
    <s v="Standard"/>
    <s v="Not Found"/>
    <s v="Standard"/>
    <x v="97"/>
    <n v="8592536"/>
  </r>
  <r>
    <s v="O03999"/>
    <s v="2025-02-15"/>
    <s v="C010"/>
    <s v="P006"/>
    <x v="2"/>
    <x v="1"/>
    <n v="8"/>
    <n v="0.15"/>
    <n v="283260.79999999999"/>
    <x v="204"/>
    <s v="SME"/>
    <x v="0"/>
    <n v="53604"/>
    <n v="-145571.20000000001"/>
    <x v="5"/>
    <s v="No"/>
    <s v="Express"/>
    <s v="Not Found"/>
    <s v="Standard"/>
    <x v="24"/>
    <n v="7094914"/>
  </r>
  <r>
    <s v="O04000"/>
    <s v="2025-03-20"/>
    <s v="C104"/>
    <s v="P024"/>
    <x v="18"/>
    <x v="2"/>
    <n v="9"/>
    <n v="0.2"/>
    <n v="608054.4"/>
    <x v="268"/>
    <s v="Consumer"/>
    <x v="3"/>
    <n v="20831"/>
    <n v="420575.4"/>
    <x v="7"/>
    <s v="No"/>
    <s v="Express"/>
    <s v="Not Found"/>
    <s v="Standard"/>
    <x v="16"/>
    <n v="16246424"/>
  </r>
  <r>
    <s v="O04001"/>
    <s v="2025-12-26"/>
    <s v="C202"/>
    <s v="P026"/>
    <x v="13"/>
    <x v="2"/>
    <n v="1"/>
    <n v="0.05"/>
    <n v="87153.95"/>
    <x v="134"/>
    <s v="SME"/>
    <x v="2"/>
    <n v="7159"/>
    <n v="79994.95"/>
    <x v="4"/>
    <s v="No"/>
    <s v="Standard"/>
    <s v="Not Found"/>
    <s v="Standard"/>
    <x v="11"/>
    <n v="5886694"/>
  </r>
  <r>
    <s v="O04002"/>
    <s v="2025-01-01"/>
    <s v="C127"/>
    <s v="P043"/>
    <x v="19"/>
    <x v="3"/>
    <n v="4"/>
    <n v="0"/>
    <n v="364196"/>
    <x v="84"/>
    <s v="SME"/>
    <x v="0"/>
    <n v="79600"/>
    <n v="45796"/>
    <x v="6"/>
    <s v="No"/>
    <s v="Standard"/>
    <s v="Not Found"/>
    <s v="Standard"/>
    <x v="14"/>
    <n v="19336654"/>
  </r>
  <r>
    <s v="O04003"/>
    <s v="2025-11-02"/>
    <s v="C183"/>
    <s v="P100"/>
    <x v="7"/>
    <x v="4"/>
    <n v="1"/>
    <n v="0"/>
    <n v="29392"/>
    <x v="60"/>
    <s v="Consumer"/>
    <x v="3"/>
    <n v="62137"/>
    <n v="-32745"/>
    <x v="8"/>
    <s v="No"/>
    <s v="Express"/>
    <s v="Not Found"/>
    <s v="Standard"/>
    <x v="9"/>
    <n v="14265630"/>
  </r>
  <r>
    <s v="O04004"/>
    <s v="2025-10-12"/>
    <s v="C048"/>
    <s v="P068"/>
    <x v="2"/>
    <x v="3"/>
    <n v="3"/>
    <n v="0"/>
    <n v="193806"/>
    <x v="69"/>
    <s v="Consumer"/>
    <x v="0"/>
    <n v="34907"/>
    <n v="89085"/>
    <x v="11"/>
    <s v="Yes"/>
    <s v="Standard"/>
    <s v="Not Found"/>
    <s v="Standard"/>
    <x v="19"/>
    <n v="7094914"/>
  </r>
  <r>
    <s v="O04005"/>
    <s v="2025-10-06"/>
    <s v="C009"/>
    <s v="P022"/>
    <x v="0"/>
    <x v="2"/>
    <n v="7"/>
    <n v="0.05"/>
    <n v="317224.95"/>
    <x v="290"/>
    <s v="Consumer"/>
    <x v="3"/>
    <n v="76942"/>
    <n v="-221369.05"/>
    <x v="11"/>
    <s v="No"/>
    <s v="Express"/>
    <s v="Not Found"/>
    <s v="Standard"/>
    <x v="13"/>
    <n v="11852878"/>
  </r>
  <r>
    <s v="O04006"/>
    <s v="2025-10-06"/>
    <s v="C257"/>
    <s v="P086"/>
    <x v="19"/>
    <x v="1"/>
    <n v="2"/>
    <n v="0.2"/>
    <n v="15009.6"/>
    <x v="125"/>
    <s v="Consumer"/>
    <x v="1"/>
    <n v="41456"/>
    <n v="-67902.399999999994"/>
    <x v="11"/>
    <s v="No"/>
    <s v="Standard"/>
    <s v="Not Found"/>
    <s v="Standard"/>
    <x v="44"/>
    <n v="19336654"/>
  </r>
  <r>
    <s v="O04007"/>
    <s v="2025-03-02"/>
    <s v="C132"/>
    <s v="P069"/>
    <x v="0"/>
    <x v="1"/>
    <n v="1"/>
    <n v="0.15"/>
    <n v="18411.849999999999"/>
    <x v="230"/>
    <s v="Consumer"/>
    <x v="3"/>
    <n v="5129"/>
    <n v="13282.849999999999"/>
    <x v="7"/>
    <s v="No"/>
    <s v="Standard"/>
    <s v="Not Found"/>
    <s v="Standard"/>
    <x v="73"/>
    <n v="11852878"/>
  </r>
  <r>
    <s v="O04008"/>
    <s v="2025-10-10"/>
    <s v="C030"/>
    <s v="P054"/>
    <x v="7"/>
    <x v="2"/>
    <n v="2"/>
    <n v="0.2"/>
    <n v="238931.20000000001"/>
    <x v="59"/>
    <s v="SME"/>
    <x v="3"/>
    <n v="49623"/>
    <n v="139685.20000000001"/>
    <x v="11"/>
    <s v="No"/>
    <s v="Pickup"/>
    <s v="Not Found"/>
    <s v="Standard"/>
    <x v="83"/>
    <n v="14265630"/>
  </r>
  <r>
    <s v="O04009"/>
    <s v="2025-10-04"/>
    <s v="C182"/>
    <s v="P043"/>
    <x v="17"/>
    <x v="4"/>
    <n v="5"/>
    <n v="0.2"/>
    <n v="495796"/>
    <x v="66"/>
    <s v="Consumer"/>
    <x v="0"/>
    <n v="79600"/>
    <n v="97796"/>
    <x v="11"/>
    <s v="Yes"/>
    <s v="Standard"/>
    <s v="Not Found"/>
    <s v="Standard"/>
    <x v="14"/>
    <n v="10652665"/>
  </r>
  <r>
    <s v="O04010"/>
    <s v="2025-11-29"/>
    <s v="C251"/>
    <s v="P055"/>
    <x v="15"/>
    <x v="1"/>
    <n v="7"/>
    <n v="0.1"/>
    <n v="251571.6"/>
    <x v="33"/>
    <s v="Consumer"/>
    <x v="0"/>
    <n v="62257"/>
    <n v="-184227.4"/>
    <x v="8"/>
    <s v="No"/>
    <s v="Standard"/>
    <s v="Not Found"/>
    <s v="Standard"/>
    <x v="31"/>
    <n v="15141830"/>
  </r>
  <r>
    <s v="O04011"/>
    <s v="2025-01-21"/>
    <s v="C197"/>
    <s v="P018"/>
    <x v="14"/>
    <x v="0"/>
    <n v="9"/>
    <n v="0.2"/>
    <n v="650620.80000000005"/>
    <x v="139"/>
    <s v="Corporate"/>
    <x v="0"/>
    <n v="74501"/>
    <n v="-19888.199999999953"/>
    <x v="6"/>
    <s v="No"/>
    <s v="Express"/>
    <s v="Not Found"/>
    <s v="Standard"/>
    <x v="96"/>
    <n v="16839910"/>
  </r>
  <r>
    <s v="O04012"/>
    <s v="2025-09-21"/>
    <s v="C250"/>
    <s v="P017"/>
    <x v="18"/>
    <x v="3"/>
    <n v="10"/>
    <n v="0.05"/>
    <n v="1270815"/>
    <x v="193"/>
    <s v="SME"/>
    <x v="2"/>
    <n v="33642"/>
    <n v="934395"/>
    <x v="2"/>
    <s v="No"/>
    <s v="Express"/>
    <s v="Not Found"/>
    <s v="High Value"/>
    <x v="49"/>
    <n v="16246424"/>
  </r>
  <r>
    <s v="O04013"/>
    <s v="2025-12-21"/>
    <s v="C147"/>
    <s v="P094"/>
    <x v="15"/>
    <x v="0"/>
    <n v="8"/>
    <n v="0.05"/>
    <n v="799489.6"/>
    <x v="162"/>
    <s v="Consumer"/>
    <x v="1"/>
    <n v="55008"/>
    <n v="359425.6"/>
    <x v="4"/>
    <s v="No"/>
    <s v="Pickup"/>
    <s v="Not Found"/>
    <s v="Standard"/>
    <x v="1"/>
    <n v="15141830"/>
  </r>
  <r>
    <s v="O04014"/>
    <s v="2025-08-14"/>
    <s v="C082"/>
    <s v="P006"/>
    <x v="7"/>
    <x v="3"/>
    <n v="4"/>
    <n v="0"/>
    <n v="126660"/>
    <x v="43"/>
    <s v="Consumer"/>
    <x v="0"/>
    <n v="53604"/>
    <n v="-87756"/>
    <x v="3"/>
    <s v="No"/>
    <s v="Pickup"/>
    <s v="Not Found"/>
    <s v="Standard"/>
    <x v="24"/>
    <n v="14265630"/>
  </r>
  <r>
    <s v="O04015"/>
    <s v="2025-02-18"/>
    <s v="C041"/>
    <s v="P065"/>
    <x v="1"/>
    <x v="0"/>
    <n v="10"/>
    <n v="0"/>
    <n v="870600"/>
    <x v="157"/>
    <s v="Corporate"/>
    <x v="3"/>
    <n v="61777"/>
    <n v="252830"/>
    <x v="5"/>
    <s v="No"/>
    <s v="Express"/>
    <s v="Not Found"/>
    <s v="Standard"/>
    <x v="65"/>
    <n v="11347243"/>
  </r>
  <r>
    <s v="O04016"/>
    <s v="2025-02-28"/>
    <s v="C103"/>
    <s v="P082"/>
    <x v="6"/>
    <x v="2"/>
    <n v="5"/>
    <n v="0.15"/>
    <n v="407604.75"/>
    <x v="124"/>
    <s v="Corporate"/>
    <x v="2"/>
    <n v="38053"/>
    <n v="217339.75"/>
    <x v="5"/>
    <s v="No"/>
    <s v="Standard"/>
    <s v="Not Found"/>
    <s v="Standard"/>
    <x v="64"/>
    <n v="17350666"/>
  </r>
  <r>
    <s v="O04017"/>
    <s v="2025-03-23"/>
    <s v="C058"/>
    <s v="P061"/>
    <x v="2"/>
    <x v="0"/>
    <n v="8"/>
    <n v="0.15"/>
    <n v="736025.2"/>
    <x v="75"/>
    <s v="SME"/>
    <x v="3"/>
    <n v="26900"/>
    <n v="520825.19999999995"/>
    <x v="7"/>
    <s v="No"/>
    <s v="Standard"/>
    <s v="Not Found"/>
    <s v="Standard"/>
    <x v="59"/>
    <n v="7094914"/>
  </r>
  <r>
    <s v="O04018"/>
    <s v="2025-04-03"/>
    <s v="C266"/>
    <s v="P096"/>
    <x v="8"/>
    <x v="3"/>
    <n v="9"/>
    <n v="0.2"/>
    <n v="100987.2"/>
    <x v="174"/>
    <s v="SME"/>
    <x v="1"/>
    <n v="12227"/>
    <n v="-9055.8000000000029"/>
    <x v="1"/>
    <s v="No"/>
    <s v="Standard"/>
    <s v="Not Found"/>
    <s v="Standard"/>
    <x v="46"/>
    <n v="19473459"/>
  </r>
  <r>
    <s v="O04019"/>
    <s v="2025-01-27"/>
    <s v="C204"/>
    <s v="P089"/>
    <x v="3"/>
    <x v="0"/>
    <n v="2"/>
    <n v="0"/>
    <n v="151906"/>
    <x v="153"/>
    <s v="Consumer"/>
    <x v="0"/>
    <n v="55764"/>
    <n v="40378"/>
    <x v="6"/>
    <s v="No"/>
    <s v="Standard"/>
    <s v="Not Found"/>
    <s v="Standard"/>
    <x v="27"/>
    <n v="19619177"/>
  </r>
  <r>
    <s v="O04020"/>
    <s v="2025-10-31"/>
    <s v="C062"/>
    <s v="P045"/>
    <x v="10"/>
    <x v="1"/>
    <n v="4"/>
    <n v="0.05"/>
    <n v="505362"/>
    <x v="270"/>
    <s v="Consumer"/>
    <x v="2"/>
    <n v="61495"/>
    <n v="259382"/>
    <x v="11"/>
    <s v="No"/>
    <s v="Standard"/>
    <s v="Not Found"/>
    <s v="Standard"/>
    <x v="86"/>
    <n v="8592536"/>
  </r>
  <r>
    <s v="O04021"/>
    <s v="2025-01-27"/>
    <s v="C113"/>
    <s v="P029"/>
    <x v="4"/>
    <x v="1"/>
    <n v="9"/>
    <n v="0.2"/>
    <n v="958248"/>
    <x v="92"/>
    <s v="Consumer"/>
    <x v="1"/>
    <n v="36044"/>
    <n v="633852"/>
    <x v="6"/>
    <s v="No"/>
    <s v="Pickup"/>
    <s v="Not Found"/>
    <s v="Standard"/>
    <x v="68"/>
    <n v="6291486"/>
  </r>
  <r>
    <s v="O04022"/>
    <s v="2025-09-14"/>
    <s v="C046"/>
    <s v="P041"/>
    <x v="5"/>
    <x v="1"/>
    <n v="1"/>
    <n v="0.05"/>
    <n v="95577.600000000006"/>
    <x v="215"/>
    <s v="Corporate"/>
    <x v="0"/>
    <n v="21756"/>
    <n v="73821.600000000006"/>
    <x v="2"/>
    <s v="No"/>
    <s v="Standard"/>
    <s v="Not Found"/>
    <s v="Standard"/>
    <x v="45"/>
    <n v="11319839"/>
  </r>
  <r>
    <s v="O04023"/>
    <s v="2025-03-19"/>
    <s v="C156"/>
    <s v="P061"/>
    <x v="19"/>
    <x v="0"/>
    <n v="1"/>
    <n v="0.2"/>
    <n v="50058.400000000001"/>
    <x v="27"/>
    <s v="Consumer"/>
    <x v="3"/>
    <n v="26900"/>
    <n v="23158.400000000001"/>
    <x v="7"/>
    <s v="No"/>
    <s v="Express"/>
    <s v="Not Found"/>
    <s v="Standard"/>
    <x v="59"/>
    <n v="19336654"/>
  </r>
  <r>
    <s v="O04024"/>
    <s v="2025-05-11"/>
    <s v="C165"/>
    <s v="P010"/>
    <x v="8"/>
    <x v="4"/>
    <n v="1"/>
    <n v="0.05"/>
    <n v="142047.79999999999"/>
    <x v="36"/>
    <s v="Consumer"/>
    <x v="1"/>
    <n v="13676"/>
    <n v="128371.79999999999"/>
    <x v="0"/>
    <s v="No"/>
    <s v="Standard"/>
    <s v="Not Found"/>
    <s v="Standard"/>
    <x v="88"/>
    <n v="19473459"/>
  </r>
  <r>
    <s v="O04025"/>
    <s v="2025-10-25"/>
    <s v="C041"/>
    <s v="P009"/>
    <x v="12"/>
    <x v="0"/>
    <n v="9"/>
    <n v="0.15"/>
    <n v="219945.15"/>
    <x v="157"/>
    <s v="Corporate"/>
    <x v="1"/>
    <n v="8587"/>
    <n v="142662.15"/>
    <x v="11"/>
    <s v="No"/>
    <s v="Express"/>
    <s v="Not Found"/>
    <s v="Standard"/>
    <x v="33"/>
    <n v="8698154"/>
  </r>
  <r>
    <s v="O04026"/>
    <s v="2025-06-08"/>
    <s v="C283"/>
    <s v="P033"/>
    <x v="4"/>
    <x v="4"/>
    <n v="7"/>
    <n v="0.05"/>
    <n v="631038.44999999995"/>
    <x v="6"/>
    <s v="Corporate"/>
    <x v="0"/>
    <n v="47272"/>
    <n v="300134.44999999995"/>
    <x v="9"/>
    <s v="No"/>
    <s v="Pickup"/>
    <s v="Not Found"/>
    <s v="Standard"/>
    <x v="37"/>
    <n v="6291486"/>
  </r>
  <r>
    <s v="O04027"/>
    <s v="2025-08-03"/>
    <s v="C248"/>
    <s v="P001"/>
    <x v="16"/>
    <x v="1"/>
    <n v="5"/>
    <n v="0.15"/>
    <n v="461239.75"/>
    <x v="164"/>
    <s v="Consumer"/>
    <x v="2"/>
    <n v="77766"/>
    <n v="72409.75"/>
    <x v="3"/>
    <s v="No"/>
    <s v="Express"/>
    <s v="Not Found"/>
    <s v="Standard"/>
    <x v="87"/>
    <n v="19562258"/>
  </r>
  <r>
    <s v="O04028"/>
    <s v="2025-12-08"/>
    <s v="C210"/>
    <s v="P036"/>
    <x v="8"/>
    <x v="2"/>
    <n v="5"/>
    <n v="0.15"/>
    <n v="593278.75"/>
    <x v="256"/>
    <s v="Corporate"/>
    <x v="0"/>
    <n v="69526"/>
    <n v="245648.75"/>
    <x v="4"/>
    <s v="No"/>
    <s v="Standard"/>
    <s v="Not Found"/>
    <s v="Standard"/>
    <x v="70"/>
    <n v="19473459"/>
  </r>
  <r>
    <s v="O04029"/>
    <s v="2025-09-03"/>
    <s v="C022"/>
    <s v="P097"/>
    <x v="15"/>
    <x v="1"/>
    <n v="2"/>
    <n v="0.15"/>
    <n v="34833"/>
    <x v="131"/>
    <s v="Consumer"/>
    <x v="1"/>
    <n v="67500"/>
    <n v="-100167"/>
    <x v="2"/>
    <s v="No"/>
    <s v="Express"/>
    <s v="Not Found"/>
    <s v="Standard"/>
    <x v="84"/>
    <n v="15141830"/>
  </r>
  <r>
    <s v="O04030"/>
    <s v="2025-08-08"/>
    <s v="C077"/>
    <s v="P029"/>
    <x v="9"/>
    <x v="4"/>
    <n v="10"/>
    <n v="0.1"/>
    <n v="1186821"/>
    <x v="32"/>
    <s v="Corporate"/>
    <x v="1"/>
    <n v="36044"/>
    <n v="826381"/>
    <x v="3"/>
    <s v="No"/>
    <s v="Pickup"/>
    <s v="Not Found"/>
    <s v="High Value"/>
    <x v="68"/>
    <n v="7254801"/>
  </r>
  <r>
    <s v="O04031"/>
    <s v="2025-01-11"/>
    <s v="C209"/>
    <s v="P081"/>
    <x v="8"/>
    <x v="3"/>
    <n v="2"/>
    <n v="0.05"/>
    <n v="25803.9"/>
    <x v="283"/>
    <s v="Corporate"/>
    <x v="0"/>
    <n v="67718"/>
    <n v="-109632.1"/>
    <x v="6"/>
    <s v="No"/>
    <s v="Pickup"/>
    <s v="Not Found"/>
    <s v="Standard"/>
    <x v="76"/>
    <n v="19473459"/>
  </r>
  <r>
    <s v="O04032"/>
    <s v="2025-08-18"/>
    <s v="C216"/>
    <s v="P021"/>
    <x v="16"/>
    <x v="3"/>
    <n v="8"/>
    <n v="0.1"/>
    <n v="738216"/>
    <x v="37"/>
    <s v="Consumer"/>
    <x v="1"/>
    <n v="39197"/>
    <n v="424640"/>
    <x v="3"/>
    <s v="No"/>
    <s v="Express"/>
    <s v="Not Found"/>
    <s v="Standard"/>
    <x v="17"/>
    <n v="19562258"/>
  </r>
  <r>
    <s v="O04033"/>
    <s v="2025-04-02"/>
    <s v="C228"/>
    <s v="P086"/>
    <x v="8"/>
    <x v="2"/>
    <n v="3"/>
    <n v="0"/>
    <n v="302688"/>
    <x v="168"/>
    <s v="Corporate"/>
    <x v="1"/>
    <n v="41456"/>
    <n v="178320"/>
    <x v="1"/>
    <s v="No"/>
    <s v="Pickup"/>
    <s v="Not Found"/>
    <s v="Standard"/>
    <x v="44"/>
    <n v="19473459"/>
  </r>
  <r>
    <s v="O04034"/>
    <s v="2025-03-26"/>
    <s v="C208"/>
    <s v="P010"/>
    <x v="2"/>
    <x v="4"/>
    <n v="10"/>
    <n v="0.15"/>
    <n v="1016617"/>
    <x v="114"/>
    <s v="Corporate"/>
    <x v="1"/>
    <n v="13676"/>
    <n v="879857"/>
    <x v="7"/>
    <s v="No"/>
    <s v="Express"/>
    <s v="Not Found"/>
    <s v="High Value"/>
    <x v="88"/>
    <n v="7094914"/>
  </r>
  <r>
    <s v="O04035"/>
    <s v="2025-08-19"/>
    <s v="C099"/>
    <s v="P046"/>
    <x v="2"/>
    <x v="0"/>
    <n v="1"/>
    <n v="0.2"/>
    <n v="33872"/>
    <x v="39"/>
    <s v="Consumer"/>
    <x v="3"/>
    <n v="24464"/>
    <n v="9408"/>
    <x v="3"/>
    <s v="No"/>
    <s v="Standard"/>
    <s v="Not Found"/>
    <s v="Standard"/>
    <x v="93"/>
    <n v="7094914"/>
  </r>
  <r>
    <s v="O04036"/>
    <s v="2025-11-19"/>
    <s v="C239"/>
    <s v="P003"/>
    <x v="5"/>
    <x v="2"/>
    <n v="9"/>
    <n v="0.15"/>
    <n v="81074.7"/>
    <x v="119"/>
    <s v="Corporate"/>
    <x v="0"/>
    <n v="44361"/>
    <n v="-318174.3"/>
    <x v="8"/>
    <s v="Yes"/>
    <s v="Pickup"/>
    <s v="Not Found"/>
    <s v="Standard"/>
    <x v="92"/>
    <n v="11319839"/>
  </r>
  <r>
    <s v="O04037"/>
    <s v="2025-03-22"/>
    <s v="C080"/>
    <s v="P042"/>
    <x v="7"/>
    <x v="1"/>
    <n v="7"/>
    <n v="0.15"/>
    <n v="733521.95"/>
    <x v="245"/>
    <s v="SME"/>
    <x v="3"/>
    <n v="12456"/>
    <n v="646329.94999999995"/>
    <x v="7"/>
    <s v="No"/>
    <s v="Pickup"/>
    <s v="Not Found"/>
    <s v="Standard"/>
    <x v="62"/>
    <n v="14265630"/>
  </r>
  <r>
    <s v="O04038"/>
    <s v="2025-08-24"/>
    <s v="C118"/>
    <s v="P027"/>
    <x v="7"/>
    <x v="1"/>
    <n v="5"/>
    <n v="0.05"/>
    <n v="468977"/>
    <x v="81"/>
    <s v="Corporate"/>
    <x v="1"/>
    <n v="13474"/>
    <n v="401607"/>
    <x v="3"/>
    <s v="No"/>
    <s v="Pickup"/>
    <s v="Not Found"/>
    <s v="Standard"/>
    <x v="67"/>
    <n v="14265630"/>
  </r>
  <r>
    <s v="O04039"/>
    <s v="2025-07-16"/>
    <s v="C069"/>
    <s v="P075"/>
    <x v="2"/>
    <x v="4"/>
    <n v="7"/>
    <n v="0.15"/>
    <n v="799168.3"/>
    <x v="200"/>
    <s v="Consumer"/>
    <x v="0"/>
    <n v="48118"/>
    <n v="462342.30000000005"/>
    <x v="10"/>
    <s v="No"/>
    <s v="Express"/>
    <s v="Not Found"/>
    <s v="Standard"/>
    <x v="51"/>
    <n v="7094914"/>
  </r>
  <r>
    <s v="O04040"/>
    <s v="2025-10-29"/>
    <s v="C037"/>
    <s v="P059"/>
    <x v="1"/>
    <x v="0"/>
    <n v="6"/>
    <n v="0.05"/>
    <n v="708310.5"/>
    <x v="17"/>
    <s v="Consumer"/>
    <x v="2"/>
    <n v="78122"/>
    <n v="239578.5"/>
    <x v="11"/>
    <s v="No"/>
    <s v="Standard"/>
    <s v="Not Found"/>
    <s v="Standard"/>
    <x v="21"/>
    <n v="11347243"/>
  </r>
  <r>
    <s v="O04041"/>
    <s v="2025-08-19"/>
    <s v="C093"/>
    <s v="P096"/>
    <x v="0"/>
    <x v="4"/>
    <n v="8"/>
    <n v="0.15"/>
    <n v="566916"/>
    <x v="247"/>
    <s v="SME"/>
    <x v="1"/>
    <n v="12227"/>
    <n v="469100"/>
    <x v="3"/>
    <s v="No"/>
    <s v="Standard"/>
    <s v="Not Found"/>
    <s v="Standard"/>
    <x v="46"/>
    <n v="11852878"/>
  </r>
  <r>
    <s v="O04042"/>
    <s v="2025-11-13"/>
    <s v="C200"/>
    <s v="P053"/>
    <x v="14"/>
    <x v="3"/>
    <n v="3"/>
    <n v="0"/>
    <n v="90099"/>
    <x v="227"/>
    <s v="Consumer"/>
    <x v="3"/>
    <n v="44507"/>
    <n v="-43422"/>
    <x v="8"/>
    <s v="No"/>
    <s v="Standard"/>
    <s v="Not Found"/>
    <s v="Standard"/>
    <x v="95"/>
    <n v="16839910"/>
  </r>
  <r>
    <s v="O04043"/>
    <s v="2025-05-05"/>
    <s v="C067"/>
    <s v="P084"/>
    <x v="17"/>
    <x v="4"/>
    <n v="8"/>
    <n v="0.15"/>
    <n v="289380.8"/>
    <x v="118"/>
    <s v="SME"/>
    <x v="3"/>
    <n v="46035"/>
    <n v="-78899.200000000012"/>
    <x v="0"/>
    <s v="No"/>
    <s v="Pickup"/>
    <s v="Not Found"/>
    <s v="Standard"/>
    <x v="35"/>
    <n v="10652665"/>
  </r>
  <r>
    <s v="O04044"/>
    <s v="2025-01-05"/>
    <s v="C059"/>
    <s v="P088"/>
    <x v="6"/>
    <x v="0"/>
    <n v="8"/>
    <n v="0.1"/>
    <n v="169610.4"/>
    <x v="51"/>
    <s v="SME"/>
    <x v="0"/>
    <n v="75432"/>
    <n v="-433845.6"/>
    <x v="6"/>
    <s v="No"/>
    <s v="Pickup"/>
    <s v="Not Found"/>
    <s v="Standard"/>
    <x v="43"/>
    <n v="17350666"/>
  </r>
  <r>
    <s v="O04045"/>
    <s v="2025-05-04"/>
    <s v="C073"/>
    <s v="P038"/>
    <x v="11"/>
    <x v="2"/>
    <n v="5"/>
    <n v="0.2"/>
    <n v="551888"/>
    <x v="272"/>
    <s v="SME"/>
    <x v="2"/>
    <n v="54711"/>
    <n v="278333"/>
    <x v="0"/>
    <s v="No"/>
    <s v="Pickup"/>
    <s v="Not Found"/>
    <s v="Standard"/>
    <x v="94"/>
    <n v="18500989"/>
  </r>
  <r>
    <s v="O04046"/>
    <s v="2025-02-17"/>
    <s v="C206"/>
    <s v="P095"/>
    <x v="0"/>
    <x v="2"/>
    <n v="6"/>
    <n v="0.15"/>
    <n v="190704.3"/>
    <x v="280"/>
    <s v="Consumer"/>
    <x v="2"/>
    <n v="70588"/>
    <n v="-232823.7"/>
    <x v="5"/>
    <s v="No"/>
    <s v="Pickup"/>
    <s v="Not Found"/>
    <s v="Standard"/>
    <x v="57"/>
    <n v="11852878"/>
  </r>
  <r>
    <s v="O04047"/>
    <s v="2025-08-31"/>
    <s v="C177"/>
    <s v="P031"/>
    <x v="9"/>
    <x v="0"/>
    <n v="2"/>
    <n v="0.05"/>
    <n v="51001.7"/>
    <x v="11"/>
    <s v="Corporate"/>
    <x v="1"/>
    <n v="53062"/>
    <n v="-55122.3"/>
    <x v="3"/>
    <s v="No"/>
    <s v="Pickup"/>
    <s v="Not Found"/>
    <s v="Standard"/>
    <x v="81"/>
    <n v="7254801"/>
  </r>
  <r>
    <s v="O04048"/>
    <s v="2025-05-25"/>
    <s v="C030"/>
    <s v="P031"/>
    <x v="17"/>
    <x v="2"/>
    <n v="5"/>
    <n v="0.1"/>
    <n v="639945"/>
    <x v="59"/>
    <s v="SME"/>
    <x v="1"/>
    <n v="53062"/>
    <n v="374635"/>
    <x v="0"/>
    <s v="No"/>
    <s v="Standard"/>
    <s v="Not Found"/>
    <s v="Standard"/>
    <x v="81"/>
    <n v="10652665"/>
  </r>
  <r>
    <s v="O04049"/>
    <s v="2025-11-28"/>
    <s v="C079"/>
    <s v="P068"/>
    <x v="15"/>
    <x v="1"/>
    <n v="1"/>
    <n v="0.1"/>
    <n v="115529.4"/>
    <x v="12"/>
    <s v="Corporate"/>
    <x v="0"/>
    <n v="34907"/>
    <n v="80622.399999999994"/>
    <x v="8"/>
    <s v="No"/>
    <s v="Standard"/>
    <s v="Not Found"/>
    <s v="Standard"/>
    <x v="19"/>
    <n v="15141830"/>
  </r>
  <r>
    <s v="O04050"/>
    <s v="2025-11-15"/>
    <s v="C031"/>
    <s v="P027"/>
    <x v="7"/>
    <x v="2"/>
    <n v="2"/>
    <n v="0.15"/>
    <n v="241955.9"/>
    <x v="158"/>
    <s v="Consumer"/>
    <x v="1"/>
    <n v="13474"/>
    <n v="215007.9"/>
    <x v="8"/>
    <s v="No"/>
    <s v="Express"/>
    <s v="Not Found"/>
    <s v="Standard"/>
    <x v="67"/>
    <n v="14265630"/>
  </r>
  <r>
    <s v="O04051"/>
    <s v="2025-01-20"/>
    <s v="C108"/>
    <s v="P082"/>
    <x v="2"/>
    <x v="3"/>
    <n v="3"/>
    <n v="0.1"/>
    <n v="311029.2"/>
    <x v="123"/>
    <s v="Corporate"/>
    <x v="2"/>
    <n v="38053"/>
    <n v="196870.2"/>
    <x v="6"/>
    <s v="No"/>
    <s v="Express"/>
    <s v="Not Found"/>
    <s v="Standard"/>
    <x v="64"/>
    <n v="7094914"/>
  </r>
  <r>
    <s v="O04052"/>
    <s v="2025-01-11"/>
    <s v="C015"/>
    <s v="P059"/>
    <x v="15"/>
    <x v="0"/>
    <n v="4"/>
    <n v="0.05"/>
    <n v="164855.4"/>
    <x v="54"/>
    <s v="Consumer"/>
    <x v="2"/>
    <n v="78122"/>
    <n v="-147632.6"/>
    <x v="6"/>
    <s v="No"/>
    <s v="Express"/>
    <s v="Not Found"/>
    <s v="Standard"/>
    <x v="21"/>
    <n v="15141830"/>
  </r>
  <r>
    <s v="O04053"/>
    <s v="2025-05-13"/>
    <s v="C265"/>
    <s v="P016"/>
    <x v="5"/>
    <x v="3"/>
    <n v="4"/>
    <n v="0"/>
    <n v="258984"/>
    <x v="115"/>
    <s v="SME"/>
    <x v="0"/>
    <n v="29153"/>
    <n v="142372"/>
    <x v="0"/>
    <s v="No"/>
    <s v="Pickup"/>
    <s v="Not Found"/>
    <s v="Standard"/>
    <x v="79"/>
    <n v="11319839"/>
  </r>
  <r>
    <s v="O04054"/>
    <s v="2025-08-05"/>
    <s v="C210"/>
    <s v="P017"/>
    <x v="8"/>
    <x v="4"/>
    <n v="4"/>
    <n v="0.05"/>
    <n v="220050.4"/>
    <x v="256"/>
    <s v="Corporate"/>
    <x v="2"/>
    <n v="33642"/>
    <n v="85482.4"/>
    <x v="3"/>
    <s v="No"/>
    <s v="Express"/>
    <s v="Not Found"/>
    <s v="Standard"/>
    <x v="49"/>
    <n v="19473459"/>
  </r>
  <r>
    <s v="O04055"/>
    <s v="2025-07-05"/>
    <s v="C284"/>
    <s v="P032"/>
    <x v="0"/>
    <x v="1"/>
    <n v="9"/>
    <n v="0.2"/>
    <n v="449236.8"/>
    <x v="61"/>
    <s v="SME"/>
    <x v="2"/>
    <n v="65463"/>
    <n v="-139930.20000000001"/>
    <x v="10"/>
    <s v="No"/>
    <s v="Express"/>
    <s v="Not Found"/>
    <s v="Standard"/>
    <x v="15"/>
    <n v="11852878"/>
  </r>
  <r>
    <s v="O04056"/>
    <s v="2025-04-08"/>
    <s v="C075"/>
    <s v="P064"/>
    <x v="16"/>
    <x v="0"/>
    <n v="5"/>
    <n v="0.15"/>
    <n v="267915.75"/>
    <x v="292"/>
    <s v="SME"/>
    <x v="2"/>
    <n v="62348"/>
    <n v="-43824.25"/>
    <x v="1"/>
    <s v="No"/>
    <s v="Express"/>
    <s v="Not Found"/>
    <s v="Standard"/>
    <x v="34"/>
    <n v="19562258"/>
  </r>
  <r>
    <s v="O04057"/>
    <s v="2025-11-30"/>
    <s v="C058"/>
    <s v="P014"/>
    <x v="5"/>
    <x v="1"/>
    <n v="2"/>
    <n v="0.15"/>
    <n v="206869.6"/>
    <x v="75"/>
    <s v="SME"/>
    <x v="2"/>
    <n v="51783"/>
    <n v="103303.6"/>
    <x v="8"/>
    <s v="Yes"/>
    <s v="Express"/>
    <s v="Not Found"/>
    <s v="Standard"/>
    <x v="80"/>
    <n v="11319839"/>
  </r>
  <r>
    <s v="O04058"/>
    <s v="2025-09-27"/>
    <s v="C142"/>
    <s v="P060"/>
    <x v="17"/>
    <x v="1"/>
    <n v="4"/>
    <n v="0.05"/>
    <n v="420261"/>
    <x v="108"/>
    <s v="Consumer"/>
    <x v="1"/>
    <n v="58522"/>
    <n v="186173"/>
    <x v="2"/>
    <s v="No"/>
    <s v="Express"/>
    <s v="Not Found"/>
    <s v="Standard"/>
    <x v="60"/>
    <n v="10652665"/>
  </r>
  <r>
    <s v="O04059"/>
    <s v="2025-03-23"/>
    <s v="C039"/>
    <s v="P071"/>
    <x v="12"/>
    <x v="1"/>
    <n v="4"/>
    <n v="0"/>
    <n v="117320"/>
    <x v="194"/>
    <s v="Corporate"/>
    <x v="1"/>
    <n v="44535"/>
    <n v="-60820"/>
    <x v="7"/>
    <s v="Yes"/>
    <s v="Pickup"/>
    <s v="Not Found"/>
    <s v="Standard"/>
    <x v="32"/>
    <n v="8698154"/>
  </r>
  <r>
    <s v="O04060"/>
    <s v="2025-05-15"/>
    <s v="C200"/>
    <s v="P085"/>
    <x v="19"/>
    <x v="0"/>
    <n v="3"/>
    <n v="0.15"/>
    <n v="226641.45"/>
    <x v="227"/>
    <s v="Consumer"/>
    <x v="3"/>
    <n v="7566"/>
    <n v="203943.45"/>
    <x v="0"/>
    <s v="No"/>
    <s v="Standard"/>
    <s v="Not Found"/>
    <s v="Standard"/>
    <x v="71"/>
    <n v="19336654"/>
  </r>
  <r>
    <s v="O04061"/>
    <s v="2025-07-25"/>
    <s v="C060"/>
    <s v="P004"/>
    <x v="13"/>
    <x v="2"/>
    <n v="5"/>
    <n v="0.05"/>
    <n v="38494"/>
    <x v="210"/>
    <s v="Consumer"/>
    <x v="3"/>
    <n v="63926"/>
    <n v="-281136"/>
    <x v="10"/>
    <s v="No"/>
    <s v="Standard"/>
    <s v="Not Found"/>
    <s v="Standard"/>
    <x v="5"/>
    <n v="5886694"/>
  </r>
  <r>
    <s v="O04062"/>
    <s v="2025-08-10"/>
    <s v="C136"/>
    <s v="P058"/>
    <x v="5"/>
    <x v="1"/>
    <n v="3"/>
    <n v="0.05"/>
    <n v="336650.55"/>
    <x v="220"/>
    <s v="Corporate"/>
    <x v="3"/>
    <n v="66106"/>
    <n v="138332.54999999999"/>
    <x v="3"/>
    <s v="No"/>
    <s v="Standard"/>
    <s v="Not Found"/>
    <s v="Standard"/>
    <x v="42"/>
    <n v="11319839"/>
  </r>
  <r>
    <s v="O04063"/>
    <s v="2025-01-14"/>
    <s v="C184"/>
    <s v="P062"/>
    <x v="12"/>
    <x v="4"/>
    <n v="6"/>
    <n v="0.1"/>
    <n v="798190.2"/>
    <x v="214"/>
    <s v="Corporate"/>
    <x v="3"/>
    <n v="28606"/>
    <n v="626554.19999999995"/>
    <x v="6"/>
    <s v="No"/>
    <s v="Standard"/>
    <s v="Not Found"/>
    <s v="Standard"/>
    <x v="50"/>
    <n v="8698154"/>
  </r>
  <r>
    <s v="O04064"/>
    <s v="2025-05-30"/>
    <s v="C029"/>
    <s v="P008"/>
    <x v="0"/>
    <x v="1"/>
    <n v="1"/>
    <n v="0.15"/>
    <n v="125016.3"/>
    <x v="96"/>
    <s v="Consumer"/>
    <x v="0"/>
    <n v="10109"/>
    <n v="114907.3"/>
    <x v="0"/>
    <s v="No"/>
    <s v="Standard"/>
    <s v="Not Found"/>
    <s v="Standard"/>
    <x v="55"/>
    <n v="11852878"/>
  </r>
  <r>
    <s v="O04065"/>
    <s v="2025-10-15"/>
    <s v="C144"/>
    <s v="P028"/>
    <x v="3"/>
    <x v="2"/>
    <n v="1"/>
    <n v="0.2"/>
    <n v="59868"/>
    <x v="274"/>
    <s v="Corporate"/>
    <x v="1"/>
    <n v="35454"/>
    <n v="24414"/>
    <x v="11"/>
    <s v="No"/>
    <s v="Express"/>
    <s v="Not Found"/>
    <s v="Standard"/>
    <x v="85"/>
    <n v="19619177"/>
  </r>
  <r>
    <s v="O04066"/>
    <s v="2025-04-02"/>
    <s v="C063"/>
    <s v="P020"/>
    <x v="4"/>
    <x v="0"/>
    <n v="4"/>
    <n v="0.2"/>
    <n v="93878.399999999994"/>
    <x v="266"/>
    <s v="Corporate"/>
    <x v="2"/>
    <n v="35035"/>
    <n v="-46261.600000000006"/>
    <x v="1"/>
    <s v="No"/>
    <s v="Standard"/>
    <s v="Not Found"/>
    <s v="Standard"/>
    <x v="91"/>
    <n v="6291486"/>
  </r>
  <r>
    <s v="O04067"/>
    <s v="2025-05-13"/>
    <s v="C036"/>
    <s v="P100"/>
    <x v="18"/>
    <x v="4"/>
    <n v="8"/>
    <n v="0.15"/>
    <n v="648271.19999999995"/>
    <x v="260"/>
    <s v="SME"/>
    <x v="3"/>
    <n v="62137"/>
    <n v="151175.19999999995"/>
    <x v="0"/>
    <s v="No"/>
    <s v="Express"/>
    <s v="Not Found"/>
    <s v="Standard"/>
    <x v="9"/>
    <n v="16246424"/>
  </r>
  <r>
    <s v="O04068"/>
    <s v="2025-09-10"/>
    <s v="C053"/>
    <s v="P002"/>
    <x v="1"/>
    <x v="3"/>
    <n v="3"/>
    <n v="0.2"/>
    <n v="87165.6"/>
    <x v="15"/>
    <s v="Consumer"/>
    <x v="2"/>
    <n v="57647"/>
    <n v="-85775.4"/>
    <x v="2"/>
    <s v="No"/>
    <s v="Express"/>
    <s v="Not Found"/>
    <s v="Standard"/>
    <x v="2"/>
    <n v="11347243"/>
  </r>
  <r>
    <s v="O04069"/>
    <s v="2025-05-13"/>
    <s v="C223"/>
    <s v="P037"/>
    <x v="2"/>
    <x v="3"/>
    <n v="6"/>
    <n v="0.1"/>
    <n v="179609.4"/>
    <x v="276"/>
    <s v="SME"/>
    <x v="0"/>
    <n v="31369"/>
    <n v="-8604.6000000000058"/>
    <x v="0"/>
    <s v="No"/>
    <s v="Pickup"/>
    <s v="Not Found"/>
    <s v="Standard"/>
    <x v="72"/>
    <n v="7094914"/>
  </r>
  <r>
    <s v="O04070"/>
    <s v="2025-05-25"/>
    <s v="C116"/>
    <s v="P004"/>
    <x v="7"/>
    <x v="3"/>
    <n v="2"/>
    <n v="0.05"/>
    <n v="75483.199999999997"/>
    <x v="177"/>
    <s v="Consumer"/>
    <x v="3"/>
    <n v="63926"/>
    <n v="-52368.800000000003"/>
    <x v="0"/>
    <s v="No"/>
    <s v="Express"/>
    <s v="Not Found"/>
    <s v="Standard"/>
    <x v="5"/>
    <n v="14265630"/>
  </r>
  <r>
    <s v="O04071"/>
    <s v="2025-07-05"/>
    <s v="C092"/>
    <s v="P067"/>
    <x v="8"/>
    <x v="2"/>
    <n v="1"/>
    <n v="0.1"/>
    <n v="127528.2"/>
    <x v="242"/>
    <s v="SME"/>
    <x v="0"/>
    <n v="47434"/>
    <n v="80094.2"/>
    <x v="10"/>
    <s v="No"/>
    <s v="Standard"/>
    <s v="Not Found"/>
    <s v="Standard"/>
    <x v="22"/>
    <n v="19473459"/>
  </r>
  <r>
    <s v="O04072"/>
    <s v="2025-10-19"/>
    <s v="C106"/>
    <s v="P027"/>
    <x v="17"/>
    <x v="1"/>
    <n v="2"/>
    <n v="0.15"/>
    <n v="176924.1"/>
    <x v="246"/>
    <s v="SME"/>
    <x v="1"/>
    <n v="13474"/>
    <n v="149976.1"/>
    <x v="11"/>
    <s v="No"/>
    <s v="Express"/>
    <s v="Not Found"/>
    <s v="Standard"/>
    <x v="67"/>
    <n v="10652665"/>
  </r>
  <r>
    <s v="O04073"/>
    <s v="2025-12-29"/>
    <s v="C176"/>
    <s v="P017"/>
    <x v="15"/>
    <x v="2"/>
    <n v="1"/>
    <n v="0.1"/>
    <n v="8633.7000000000007"/>
    <x v="264"/>
    <s v="Corporate"/>
    <x v="2"/>
    <n v="33642"/>
    <n v="-25008.3"/>
    <x v="4"/>
    <s v="No"/>
    <s v="Express"/>
    <s v="Not Found"/>
    <s v="Standard"/>
    <x v="49"/>
    <n v="15141830"/>
  </r>
  <r>
    <s v="O04074"/>
    <s v="2025-12-12"/>
    <s v="C157"/>
    <s v="P014"/>
    <x v="12"/>
    <x v="2"/>
    <n v="9"/>
    <n v="0.1"/>
    <n v="693351.9"/>
    <x v="150"/>
    <s v="Corporate"/>
    <x v="2"/>
    <n v="51783"/>
    <n v="227304.90000000002"/>
    <x v="4"/>
    <s v="No"/>
    <s v="Pickup"/>
    <s v="Not Found"/>
    <s v="Standard"/>
    <x v="80"/>
    <n v="8698154"/>
  </r>
  <r>
    <s v="O04075"/>
    <s v="2025-09-12"/>
    <s v="C088"/>
    <s v="P036"/>
    <x v="15"/>
    <x v="1"/>
    <n v="8"/>
    <n v="0.2"/>
    <n v="625740.80000000005"/>
    <x v="160"/>
    <s v="SME"/>
    <x v="0"/>
    <n v="69526"/>
    <n v="69532.800000000047"/>
    <x v="2"/>
    <s v="No"/>
    <s v="Express"/>
    <s v="Not Found"/>
    <s v="Standard"/>
    <x v="70"/>
    <n v="15141830"/>
  </r>
  <r>
    <s v="O04076"/>
    <s v="2025-10-05"/>
    <s v="C090"/>
    <s v="P086"/>
    <x v="4"/>
    <x v="0"/>
    <n v="4"/>
    <n v="0"/>
    <n v="366684"/>
    <x v="236"/>
    <s v="Corporate"/>
    <x v="1"/>
    <n v="41456"/>
    <n v="200860"/>
    <x v="11"/>
    <s v="No"/>
    <s v="Express"/>
    <s v="Not Found"/>
    <s v="Standard"/>
    <x v="44"/>
    <n v="6291486"/>
  </r>
  <r>
    <s v="O04077"/>
    <s v="2025-09-25"/>
    <s v="C127"/>
    <s v="P057"/>
    <x v="0"/>
    <x v="3"/>
    <n v="8"/>
    <n v="0.15"/>
    <n v="801427.6"/>
    <x v="84"/>
    <s v="SME"/>
    <x v="3"/>
    <n v="18283"/>
    <n v="655163.6"/>
    <x v="2"/>
    <s v="No"/>
    <s v="Pickup"/>
    <s v="Not Found"/>
    <s v="Standard"/>
    <x v="63"/>
    <n v="11852878"/>
  </r>
  <r>
    <s v="O04078"/>
    <s v="2025-07-13"/>
    <s v="C079"/>
    <s v="P063"/>
    <x v="2"/>
    <x v="2"/>
    <n v="9"/>
    <n v="0.05"/>
    <n v="221667.3"/>
    <x v="12"/>
    <s v="Corporate"/>
    <x v="0"/>
    <n v="37464"/>
    <n v="-115508.70000000001"/>
    <x v="10"/>
    <s v="No"/>
    <s v="Express"/>
    <s v="Not Found"/>
    <s v="Standard"/>
    <x v="66"/>
    <n v="7094914"/>
  </r>
  <r>
    <s v="O04079"/>
    <s v="2025-10-02"/>
    <s v="C062"/>
    <s v="P024"/>
    <x v="8"/>
    <x v="0"/>
    <n v="7"/>
    <n v="0.15"/>
    <n v="438056.85"/>
    <x v="270"/>
    <s v="Consumer"/>
    <x v="3"/>
    <n v="20831"/>
    <n v="292239.84999999998"/>
    <x v="11"/>
    <s v="No"/>
    <s v="Express"/>
    <s v="Not Found"/>
    <s v="Standard"/>
    <x v="16"/>
    <n v="19473459"/>
  </r>
  <r>
    <s v="O04080"/>
    <s v="2025-01-01"/>
    <s v="C298"/>
    <s v="P089"/>
    <x v="1"/>
    <x v="2"/>
    <n v="10"/>
    <n v="0.1"/>
    <n v="401238"/>
    <x v="250"/>
    <s v="Corporate"/>
    <x v="0"/>
    <n v="55764"/>
    <n v="-156402"/>
    <x v="6"/>
    <s v="No"/>
    <s v="Express"/>
    <s v="Not Found"/>
    <s v="Standard"/>
    <x v="27"/>
    <n v="11347243"/>
  </r>
  <r>
    <s v="O04081"/>
    <s v="2025-11-17"/>
    <s v="C158"/>
    <s v="P003"/>
    <x v="3"/>
    <x v="2"/>
    <n v="5"/>
    <n v="0.05"/>
    <n v="492252"/>
    <x v="147"/>
    <s v="SME"/>
    <x v="0"/>
    <n v="44361"/>
    <n v="270447"/>
    <x v="8"/>
    <s v="No"/>
    <s v="Standard"/>
    <s v="Not Found"/>
    <s v="Standard"/>
    <x v="92"/>
    <n v="19619177"/>
  </r>
  <r>
    <s v="O04082"/>
    <s v="2025-02-12"/>
    <s v="C108"/>
    <s v="P083"/>
    <x v="8"/>
    <x v="4"/>
    <n v="3"/>
    <n v="0.05"/>
    <n v="140926.79999999999"/>
    <x v="123"/>
    <s v="Corporate"/>
    <x v="3"/>
    <n v="73889"/>
    <n v="-80740.200000000012"/>
    <x v="5"/>
    <s v="No"/>
    <s v="Pickup"/>
    <s v="Not Found"/>
    <s v="Standard"/>
    <x v="58"/>
    <n v="19473459"/>
  </r>
  <r>
    <s v="O04083"/>
    <s v="2025-12-20"/>
    <s v="C003"/>
    <s v="P100"/>
    <x v="15"/>
    <x v="3"/>
    <n v="9"/>
    <n v="0.1"/>
    <n v="409050"/>
    <x v="35"/>
    <s v="Corporate"/>
    <x v="3"/>
    <n v="62137"/>
    <n v="-150183"/>
    <x v="4"/>
    <s v="No"/>
    <s v="Standard"/>
    <s v="Not Found"/>
    <s v="Standard"/>
    <x v="9"/>
    <n v="15141830"/>
  </r>
  <r>
    <s v="O04084"/>
    <s v="2025-10-17"/>
    <s v="C036"/>
    <s v="P012"/>
    <x v="4"/>
    <x v="4"/>
    <n v="4"/>
    <n v="0"/>
    <n v="448296"/>
    <x v="260"/>
    <s v="SME"/>
    <x v="2"/>
    <n v="48408"/>
    <n v="254664"/>
    <x v="11"/>
    <s v="No"/>
    <s v="Pickup"/>
    <s v="Not Found"/>
    <s v="Standard"/>
    <x v="78"/>
    <n v="6291486"/>
  </r>
  <r>
    <s v="O04085"/>
    <s v="2025-08-22"/>
    <s v="C006"/>
    <s v="P045"/>
    <x v="2"/>
    <x v="2"/>
    <n v="5"/>
    <n v="0.05"/>
    <n v="165290.5"/>
    <x v="269"/>
    <s v="Corporate"/>
    <x v="2"/>
    <n v="61495"/>
    <n v="-142184.5"/>
    <x v="3"/>
    <s v="No"/>
    <s v="Pickup"/>
    <s v="Not Found"/>
    <s v="Standard"/>
    <x v="86"/>
    <n v="7094914"/>
  </r>
  <r>
    <s v="O04086"/>
    <s v="2025-12-17"/>
    <s v="C164"/>
    <s v="P068"/>
    <x v="13"/>
    <x v="0"/>
    <n v="6"/>
    <n v="0"/>
    <n v="433320"/>
    <x v="252"/>
    <s v="Consumer"/>
    <x v="0"/>
    <n v="34907"/>
    <n v="223878"/>
    <x v="4"/>
    <s v="No"/>
    <s v="Express"/>
    <s v="Not Found"/>
    <s v="Standard"/>
    <x v="19"/>
    <n v="5886694"/>
  </r>
  <r>
    <s v="O04087"/>
    <s v="2025-05-06"/>
    <s v="C147"/>
    <s v="P069"/>
    <x v="4"/>
    <x v="4"/>
    <n v="2"/>
    <n v="0"/>
    <n v="138606"/>
    <x v="162"/>
    <s v="Consumer"/>
    <x v="3"/>
    <n v="5129"/>
    <n v="128348"/>
    <x v="0"/>
    <s v="No"/>
    <s v="Pickup"/>
    <s v="Not Found"/>
    <s v="Standard"/>
    <x v="73"/>
    <n v="6291486"/>
  </r>
  <r>
    <s v="O04088"/>
    <s v="2025-08-27"/>
    <s v="C023"/>
    <s v="P051"/>
    <x v="0"/>
    <x v="2"/>
    <n v="10"/>
    <n v="0.2"/>
    <n v="675568"/>
    <x v="5"/>
    <s v="Consumer"/>
    <x v="2"/>
    <n v="71372"/>
    <n v="-38152"/>
    <x v="3"/>
    <s v="No"/>
    <s v="Express"/>
    <s v="Not Found"/>
    <s v="Standard"/>
    <x v="7"/>
    <n v="11852878"/>
  </r>
  <r>
    <s v="O04089"/>
    <s v="2025-03-02"/>
    <s v="C093"/>
    <s v="P076"/>
    <x v="0"/>
    <x v="4"/>
    <n v="3"/>
    <n v="0.05"/>
    <n v="119118.6"/>
    <x v="247"/>
    <s v="SME"/>
    <x v="2"/>
    <n v="26666"/>
    <n v="39120.600000000006"/>
    <x v="7"/>
    <s v="No"/>
    <s v="Pickup"/>
    <s v="Not Found"/>
    <s v="Standard"/>
    <x v="25"/>
    <n v="11852878"/>
  </r>
  <r>
    <s v="O04090"/>
    <s v="2025-04-23"/>
    <s v="C192"/>
    <s v="P037"/>
    <x v="10"/>
    <x v="2"/>
    <n v="10"/>
    <n v="0.2"/>
    <n v="856344"/>
    <x v="102"/>
    <s v="Corporate"/>
    <x v="0"/>
    <n v="31369"/>
    <n v="542654"/>
    <x v="1"/>
    <s v="No"/>
    <s v="Standard"/>
    <s v="Not Found"/>
    <s v="Standard"/>
    <x v="72"/>
    <n v="8592536"/>
  </r>
  <r>
    <s v="O04091"/>
    <s v="2025-05-29"/>
    <s v="C005"/>
    <s v="P047"/>
    <x v="19"/>
    <x v="0"/>
    <n v="8"/>
    <n v="0.1"/>
    <n v="892792.8"/>
    <x v="180"/>
    <s v="Corporate"/>
    <x v="2"/>
    <n v="23348"/>
    <n v="706008.8"/>
    <x v="0"/>
    <s v="No"/>
    <s v="Pickup"/>
    <s v="Not Found"/>
    <s v="Standard"/>
    <x v="8"/>
    <n v="19336654"/>
  </r>
  <r>
    <s v="O04092"/>
    <s v="2025-07-14"/>
    <s v="C116"/>
    <s v="P023"/>
    <x v="12"/>
    <x v="4"/>
    <n v="2"/>
    <n v="0.1"/>
    <n v="86517"/>
    <x v="177"/>
    <s v="Consumer"/>
    <x v="0"/>
    <n v="10664"/>
    <n v="65189"/>
    <x v="10"/>
    <s v="No"/>
    <s v="Pickup"/>
    <s v="Not Found"/>
    <s v="Standard"/>
    <x v="18"/>
    <n v="8698154"/>
  </r>
  <r>
    <s v="O04093"/>
    <s v="2025-08-13"/>
    <s v="C297"/>
    <s v="P046"/>
    <x v="11"/>
    <x v="4"/>
    <n v="9"/>
    <n v="0.1"/>
    <n v="542505.6"/>
    <x v="112"/>
    <s v="Corporate"/>
    <x v="3"/>
    <n v="24464"/>
    <n v="322329.59999999998"/>
    <x v="3"/>
    <s v="No"/>
    <s v="Standard"/>
    <s v="Not Found"/>
    <s v="Standard"/>
    <x v="93"/>
    <n v="18500989"/>
  </r>
  <r>
    <s v="O04094"/>
    <s v="2025-12-02"/>
    <s v="C250"/>
    <s v="P025"/>
    <x v="13"/>
    <x v="2"/>
    <n v="9"/>
    <n v="0"/>
    <n v="1270701"/>
    <x v="193"/>
    <s v="SME"/>
    <x v="2"/>
    <n v="41409"/>
    <n v="898020"/>
    <x v="4"/>
    <s v="No"/>
    <s v="Standard"/>
    <s v="Not Found"/>
    <s v="High Value"/>
    <x v="61"/>
    <n v="5886694"/>
  </r>
  <r>
    <s v="O04095"/>
    <s v="2025-02-19"/>
    <s v="C285"/>
    <s v="P040"/>
    <x v="8"/>
    <x v="3"/>
    <n v="5"/>
    <n v="0"/>
    <n v="102360"/>
    <x v="77"/>
    <s v="Corporate"/>
    <x v="1"/>
    <n v="63366"/>
    <n v="-214470"/>
    <x v="5"/>
    <s v="No"/>
    <s v="Standard"/>
    <s v="Not Found"/>
    <s v="Standard"/>
    <x v="28"/>
    <n v="19473459"/>
  </r>
  <r>
    <s v="O04096"/>
    <s v="2025-09-12"/>
    <s v="C066"/>
    <s v="P011"/>
    <x v="12"/>
    <x v="0"/>
    <n v="4"/>
    <n v="0.05"/>
    <n v="87597.6"/>
    <x v="122"/>
    <s v="Consumer"/>
    <x v="0"/>
    <n v="76428"/>
    <n v="-218114.4"/>
    <x v="2"/>
    <s v="No"/>
    <s v="Pickup"/>
    <s v="Not Found"/>
    <s v="Standard"/>
    <x v="36"/>
    <n v="8698154"/>
  </r>
  <r>
    <s v="O04097"/>
    <s v="2025-12-23"/>
    <s v="C189"/>
    <s v="P094"/>
    <x v="17"/>
    <x v="1"/>
    <n v="7"/>
    <n v="0.2"/>
    <n v="242356.8"/>
    <x v="221"/>
    <s v="SME"/>
    <x v="1"/>
    <n v="55008"/>
    <n v="-142699.20000000001"/>
    <x v="4"/>
    <s v="No"/>
    <s v="Express"/>
    <s v="Not Found"/>
    <s v="Standard"/>
    <x v="1"/>
    <n v="10652665"/>
  </r>
  <r>
    <s v="O04098"/>
    <s v="2025-09-11"/>
    <s v="C196"/>
    <s v="P051"/>
    <x v="9"/>
    <x v="2"/>
    <n v="6"/>
    <n v="0.2"/>
    <n v="453216"/>
    <x v="255"/>
    <s v="SME"/>
    <x v="2"/>
    <n v="71372"/>
    <n v="24984"/>
    <x v="2"/>
    <s v="No"/>
    <s v="Standard"/>
    <s v="Not Found"/>
    <s v="Standard"/>
    <x v="7"/>
    <n v="7254801"/>
  </r>
  <r>
    <s v="O04099"/>
    <s v="2025-06-01"/>
    <s v="C114"/>
    <s v="P027"/>
    <x v="4"/>
    <x v="4"/>
    <n v="3"/>
    <n v="0"/>
    <n v="193704"/>
    <x v="275"/>
    <s v="Consumer"/>
    <x v="1"/>
    <n v="13474"/>
    <n v="153282"/>
    <x v="9"/>
    <s v="No"/>
    <s v="Express"/>
    <s v="Not Found"/>
    <s v="Standard"/>
    <x v="67"/>
    <n v="6291486"/>
  </r>
  <r>
    <s v="O04100"/>
    <s v="2025-11-19"/>
    <s v="C184"/>
    <s v="P030"/>
    <x v="0"/>
    <x v="2"/>
    <n v="7"/>
    <n v="0.05"/>
    <n v="334295.5"/>
    <x v="214"/>
    <s v="Corporate"/>
    <x v="3"/>
    <n v="28523"/>
    <n v="134634.5"/>
    <x v="8"/>
    <s v="Yes"/>
    <s v="Standard"/>
    <s v="Not Found"/>
    <s v="Standard"/>
    <x v="12"/>
    <n v="11852878"/>
  </r>
  <r>
    <s v="O04101"/>
    <s v="2025-10-05"/>
    <s v="C274"/>
    <s v="P015"/>
    <x v="18"/>
    <x v="0"/>
    <n v="7"/>
    <n v="0.05"/>
    <n v="251981.8"/>
    <x v="207"/>
    <s v="Corporate"/>
    <x v="3"/>
    <n v="12010"/>
    <n v="167911.8"/>
    <x v="11"/>
    <s v="No"/>
    <s v="Pickup"/>
    <s v="Not Found"/>
    <s v="Standard"/>
    <x v="75"/>
    <n v="16246424"/>
  </r>
  <r>
    <s v="O04102"/>
    <s v="2025-11-20"/>
    <s v="C118"/>
    <s v="P053"/>
    <x v="13"/>
    <x v="2"/>
    <n v="3"/>
    <n v="0.15"/>
    <n v="237575.85"/>
    <x v="81"/>
    <s v="Corporate"/>
    <x v="3"/>
    <n v="44507"/>
    <n v="104054.85"/>
    <x v="8"/>
    <s v="No"/>
    <s v="Pickup"/>
    <s v="Not Found"/>
    <s v="Standard"/>
    <x v="95"/>
    <n v="5886694"/>
  </r>
  <r>
    <s v="O04103"/>
    <s v="2025-12-15"/>
    <s v="C249"/>
    <s v="P009"/>
    <x v="9"/>
    <x v="0"/>
    <n v="7"/>
    <n v="0.1"/>
    <n v="589547.69999999995"/>
    <x v="55"/>
    <s v="Consumer"/>
    <x v="1"/>
    <n v="8587"/>
    <n v="529438.69999999995"/>
    <x v="4"/>
    <s v="No"/>
    <s v="Standard"/>
    <s v="Not Found"/>
    <s v="Standard"/>
    <x v="33"/>
    <n v="7254801"/>
  </r>
  <r>
    <s v="O04104"/>
    <s v="2025-12-26"/>
    <s v="C058"/>
    <s v="P009"/>
    <x v="0"/>
    <x v="4"/>
    <n v="8"/>
    <n v="0"/>
    <n v="519744"/>
    <x v="75"/>
    <s v="SME"/>
    <x v="1"/>
    <n v="8587"/>
    <n v="451048"/>
    <x v="4"/>
    <s v="No"/>
    <s v="Pickup"/>
    <s v="Not Found"/>
    <s v="Standard"/>
    <x v="33"/>
    <n v="11852878"/>
  </r>
  <r>
    <s v="O04105"/>
    <s v="2025-08-24"/>
    <s v="C075"/>
    <s v="P010"/>
    <x v="17"/>
    <x v="4"/>
    <n v="4"/>
    <n v="0.2"/>
    <n v="20899.2"/>
    <x v="292"/>
    <s v="SME"/>
    <x v="1"/>
    <n v="13676"/>
    <n v="-33804.800000000003"/>
    <x v="3"/>
    <s v="No"/>
    <s v="Pickup"/>
    <s v="Not Found"/>
    <s v="Standard"/>
    <x v="88"/>
    <n v="10652665"/>
  </r>
  <r>
    <s v="O04106"/>
    <s v="2025-08-20"/>
    <s v="C246"/>
    <s v="P057"/>
    <x v="2"/>
    <x v="3"/>
    <n v="6"/>
    <n v="0.1"/>
    <n v="586240.19999999995"/>
    <x v="195"/>
    <s v="Consumer"/>
    <x v="3"/>
    <n v="18283"/>
    <n v="476542.19999999995"/>
    <x v="3"/>
    <s v="No"/>
    <s v="Pickup"/>
    <s v="Not Found"/>
    <s v="Standard"/>
    <x v="63"/>
    <n v="7094914"/>
  </r>
  <r>
    <s v="O04107"/>
    <s v="2025-07-02"/>
    <s v="C254"/>
    <s v="P025"/>
    <x v="14"/>
    <x v="2"/>
    <n v="5"/>
    <n v="0.05"/>
    <n v="609985.5"/>
    <x v="178"/>
    <s v="Corporate"/>
    <x v="2"/>
    <n v="41409"/>
    <n v="402940.5"/>
    <x v="10"/>
    <s v="No"/>
    <s v="Standard"/>
    <s v="Not Found"/>
    <s v="Standard"/>
    <x v="61"/>
    <n v="16839910"/>
  </r>
  <r>
    <s v="O04108"/>
    <s v="2025-09-08"/>
    <s v="C166"/>
    <s v="P063"/>
    <x v="8"/>
    <x v="0"/>
    <n v="9"/>
    <n v="0.15"/>
    <n v="564072.75"/>
    <x v="110"/>
    <s v="SME"/>
    <x v="0"/>
    <n v="37464"/>
    <n v="226896.75"/>
    <x v="2"/>
    <s v="No"/>
    <s v="Standard"/>
    <s v="Not Found"/>
    <s v="Standard"/>
    <x v="66"/>
    <n v="19473459"/>
  </r>
  <r>
    <s v="O04109"/>
    <s v="2025-10-31"/>
    <s v="C179"/>
    <s v="P085"/>
    <x v="3"/>
    <x v="1"/>
    <n v="5"/>
    <n v="0.05"/>
    <n v="31331"/>
    <x v="299"/>
    <s v="Corporate"/>
    <x v="3"/>
    <n v="7566"/>
    <n v="-6499"/>
    <x v="11"/>
    <s v="No"/>
    <s v="Express"/>
    <s v="Not Found"/>
    <s v="Standard"/>
    <x v="71"/>
    <n v="19619177"/>
  </r>
  <r>
    <s v="O04110"/>
    <s v="2025-10-10"/>
    <s v="C073"/>
    <s v="P065"/>
    <x v="14"/>
    <x v="1"/>
    <n v="4"/>
    <n v="0.1"/>
    <n v="432126"/>
    <x v="272"/>
    <s v="SME"/>
    <x v="3"/>
    <n v="61777"/>
    <n v="185018"/>
    <x v="11"/>
    <s v="No"/>
    <s v="Pickup"/>
    <s v="Not Found"/>
    <s v="Standard"/>
    <x v="65"/>
    <n v="16839910"/>
  </r>
  <r>
    <s v="O04111"/>
    <s v="2025-02-07"/>
    <s v="C071"/>
    <s v="P028"/>
    <x v="12"/>
    <x v="1"/>
    <n v="1"/>
    <n v="0.2"/>
    <n v="51282.400000000001"/>
    <x v="1"/>
    <s v="SME"/>
    <x v="1"/>
    <n v="35454"/>
    <n v="15828.400000000001"/>
    <x v="5"/>
    <s v="No"/>
    <s v="Express"/>
    <s v="Not Found"/>
    <s v="Standard"/>
    <x v="85"/>
    <n v="8698154"/>
  </r>
  <r>
    <s v="O04112"/>
    <s v="2025-04-20"/>
    <s v="C088"/>
    <s v="P095"/>
    <x v="11"/>
    <x v="4"/>
    <n v="2"/>
    <n v="0.2"/>
    <n v="192270.4"/>
    <x v="160"/>
    <s v="SME"/>
    <x v="2"/>
    <n v="70588"/>
    <n v="51094.399999999994"/>
    <x v="1"/>
    <s v="No"/>
    <s v="Pickup"/>
    <s v="Not Found"/>
    <s v="Standard"/>
    <x v="57"/>
    <n v="18500989"/>
  </r>
  <r>
    <s v="O04113"/>
    <s v="2025-08-03"/>
    <s v="C123"/>
    <s v="P012"/>
    <x v="3"/>
    <x v="4"/>
    <n v="5"/>
    <n v="0.15"/>
    <n v="96934"/>
    <x v="297"/>
    <s v="Consumer"/>
    <x v="2"/>
    <n v="48408"/>
    <n v="-145106"/>
    <x v="3"/>
    <s v="No"/>
    <s v="Express"/>
    <s v="Not Found"/>
    <s v="Standard"/>
    <x v="78"/>
    <n v="19619177"/>
  </r>
  <r>
    <s v="O04114"/>
    <s v="2025-06-30"/>
    <s v="C069"/>
    <s v="P092"/>
    <x v="13"/>
    <x v="3"/>
    <n v="7"/>
    <n v="0.05"/>
    <n v="114273.60000000001"/>
    <x v="200"/>
    <s v="Consumer"/>
    <x v="2"/>
    <n v="4229"/>
    <n v="84670.6"/>
    <x v="9"/>
    <s v="No"/>
    <s v="Standard"/>
    <s v="Not Found"/>
    <s v="Standard"/>
    <x v="23"/>
    <n v="5886694"/>
  </r>
  <r>
    <s v="O04115"/>
    <s v="2025-08-24"/>
    <s v="C060"/>
    <s v="P035"/>
    <x v="2"/>
    <x v="4"/>
    <n v="6"/>
    <n v="0.1"/>
    <n v="424245.6"/>
    <x v="210"/>
    <s v="Consumer"/>
    <x v="0"/>
    <n v="31758"/>
    <n v="233697.59999999998"/>
    <x v="3"/>
    <s v="No"/>
    <s v="Express"/>
    <s v="Not Found"/>
    <s v="Standard"/>
    <x v="47"/>
    <n v="7094914"/>
  </r>
  <r>
    <s v="O04116"/>
    <s v="2025-09-18"/>
    <s v="C278"/>
    <s v="P070"/>
    <x v="19"/>
    <x v="3"/>
    <n v="7"/>
    <n v="0.05"/>
    <n v="772783.2"/>
    <x v="64"/>
    <s v="Consumer"/>
    <x v="1"/>
    <n v="66631"/>
    <n v="306366.19999999995"/>
    <x v="2"/>
    <s v="No"/>
    <s v="Standard"/>
    <s v="Not Found"/>
    <s v="Standard"/>
    <x v="20"/>
    <n v="19336654"/>
  </r>
  <r>
    <s v="O04117"/>
    <s v="2025-09-28"/>
    <s v="C093"/>
    <s v="P097"/>
    <x v="9"/>
    <x v="2"/>
    <n v="1"/>
    <n v="0.2"/>
    <n v="104025.60000000001"/>
    <x v="247"/>
    <s v="SME"/>
    <x v="1"/>
    <n v="67500"/>
    <n v="36525.600000000006"/>
    <x v="2"/>
    <s v="No"/>
    <s v="Express"/>
    <s v="Not Found"/>
    <s v="Standard"/>
    <x v="84"/>
    <n v="7254801"/>
  </r>
  <r>
    <s v="O04118"/>
    <s v="2025-01-12"/>
    <s v="C029"/>
    <s v="P067"/>
    <x v="19"/>
    <x v="2"/>
    <n v="4"/>
    <n v="0.2"/>
    <n v="390160"/>
    <x v="96"/>
    <s v="Consumer"/>
    <x v="0"/>
    <n v="47434"/>
    <n v="200424"/>
    <x v="6"/>
    <s v="No"/>
    <s v="Express"/>
    <s v="Not Found"/>
    <s v="Standard"/>
    <x v="22"/>
    <n v="19336654"/>
  </r>
  <r>
    <s v="O04119"/>
    <s v="2025-07-17"/>
    <s v="C171"/>
    <s v="P008"/>
    <x v="4"/>
    <x v="0"/>
    <n v="6"/>
    <n v="0.2"/>
    <n v="573792"/>
    <x v="294"/>
    <s v="SME"/>
    <x v="0"/>
    <n v="10109"/>
    <n v="513138"/>
    <x v="10"/>
    <s v="No"/>
    <s v="Pickup"/>
    <s v="Not Found"/>
    <s v="Standard"/>
    <x v="55"/>
    <n v="6291486"/>
  </r>
  <r>
    <s v="O04120"/>
    <s v="2025-04-03"/>
    <s v="C058"/>
    <s v="P072"/>
    <x v="6"/>
    <x v="2"/>
    <n v="10"/>
    <n v="0.15"/>
    <n v="1201602.5"/>
    <x v="75"/>
    <s v="SME"/>
    <x v="1"/>
    <n v="37361"/>
    <n v="827992.5"/>
    <x v="1"/>
    <s v="No"/>
    <s v="Standard"/>
    <s v="Not Found"/>
    <s v="High Value"/>
    <x v="89"/>
    <n v="17350666"/>
  </r>
  <r>
    <s v="O04121"/>
    <s v="2025-03-07"/>
    <s v="C263"/>
    <s v="P057"/>
    <x v="3"/>
    <x v="1"/>
    <n v="4"/>
    <n v="0.15"/>
    <n v="27982"/>
    <x v="25"/>
    <s v="Corporate"/>
    <x v="3"/>
    <n v="18283"/>
    <n v="-45150"/>
    <x v="7"/>
    <s v="Yes"/>
    <s v="Express"/>
    <s v="Not Found"/>
    <s v="Standard"/>
    <x v="63"/>
    <n v="19619177"/>
  </r>
  <r>
    <s v="O04122"/>
    <s v="2025-04-01"/>
    <s v="C234"/>
    <s v="P074"/>
    <x v="5"/>
    <x v="3"/>
    <n v="1"/>
    <n v="0"/>
    <n v="6566"/>
    <x v="82"/>
    <s v="Corporate"/>
    <x v="3"/>
    <n v="39205"/>
    <n v="-32639"/>
    <x v="1"/>
    <s v="No"/>
    <s v="Standard"/>
    <s v="Not Found"/>
    <s v="Standard"/>
    <x v="56"/>
    <n v="11319839"/>
  </r>
  <r>
    <s v="O04123"/>
    <s v="2025-08-20"/>
    <s v="C262"/>
    <s v="P035"/>
    <x v="19"/>
    <x v="2"/>
    <n v="4"/>
    <n v="0.2"/>
    <n v="325142.40000000002"/>
    <x v="120"/>
    <s v="Corporate"/>
    <x v="0"/>
    <n v="31758"/>
    <n v="198110.40000000002"/>
    <x v="3"/>
    <s v="No"/>
    <s v="Express"/>
    <s v="Not Found"/>
    <s v="Standard"/>
    <x v="47"/>
    <n v="19336654"/>
  </r>
  <r>
    <s v="O04124"/>
    <s v="2025-02-27"/>
    <s v="C269"/>
    <s v="P047"/>
    <x v="7"/>
    <x v="4"/>
    <n v="3"/>
    <n v="0.1"/>
    <n v="133779.6"/>
    <x v="289"/>
    <s v="Corporate"/>
    <x v="2"/>
    <n v="23348"/>
    <n v="63735.600000000006"/>
    <x v="5"/>
    <s v="No"/>
    <s v="Standard"/>
    <s v="Not Found"/>
    <s v="Standard"/>
    <x v="8"/>
    <n v="14265630"/>
  </r>
  <r>
    <s v="O04125"/>
    <s v="2025-02-15"/>
    <s v="C014"/>
    <s v="P023"/>
    <x v="5"/>
    <x v="3"/>
    <n v="1"/>
    <n v="0.1"/>
    <n v="113548.5"/>
    <x v="166"/>
    <s v="SME"/>
    <x v="0"/>
    <n v="10664"/>
    <n v="102884.5"/>
    <x v="5"/>
    <s v="No"/>
    <s v="Standard"/>
    <s v="Not Found"/>
    <s v="Standard"/>
    <x v="18"/>
    <n v="11319839"/>
  </r>
  <r>
    <s v="O04126"/>
    <s v="2025-08-12"/>
    <s v="C215"/>
    <s v="P083"/>
    <x v="11"/>
    <x v="2"/>
    <n v="1"/>
    <n v="0.15"/>
    <n v="62532.800000000003"/>
    <x v="19"/>
    <s v="Corporate"/>
    <x v="3"/>
    <n v="73889"/>
    <n v="-11356.199999999997"/>
    <x v="3"/>
    <s v="No"/>
    <s v="Express"/>
    <s v="Not Found"/>
    <s v="Standard"/>
    <x v="58"/>
    <n v="18500989"/>
  </r>
  <r>
    <s v="O04127"/>
    <s v="2025-01-13"/>
    <s v="C227"/>
    <s v="P044"/>
    <x v="19"/>
    <x v="1"/>
    <n v="7"/>
    <n v="0"/>
    <n v="651756"/>
    <x v="9"/>
    <s v="Consumer"/>
    <x v="3"/>
    <n v="44099"/>
    <n v="343063"/>
    <x v="6"/>
    <s v="No"/>
    <s v="Pickup"/>
    <s v="Not Found"/>
    <s v="Standard"/>
    <x v="38"/>
    <n v="19336654"/>
  </r>
  <r>
    <s v="O04128"/>
    <s v="2025-02-21"/>
    <s v="C085"/>
    <s v="P002"/>
    <x v="12"/>
    <x v="0"/>
    <n v="2"/>
    <n v="0.1"/>
    <n v="81214.2"/>
    <x v="213"/>
    <s v="Consumer"/>
    <x v="2"/>
    <n v="57647"/>
    <n v="-34079.800000000003"/>
    <x v="5"/>
    <s v="No"/>
    <s v="Express"/>
    <s v="Not Found"/>
    <s v="Standard"/>
    <x v="2"/>
    <n v="8698154"/>
  </r>
  <r>
    <s v="O04129"/>
    <s v="2025-01-05"/>
    <s v="C098"/>
    <s v="P054"/>
    <x v="5"/>
    <x v="1"/>
    <n v="3"/>
    <n v="0.05"/>
    <n v="364452.3"/>
    <x v="137"/>
    <s v="Corporate"/>
    <x v="3"/>
    <n v="49623"/>
    <n v="215583.3"/>
    <x v="6"/>
    <s v="No"/>
    <s v="Pickup"/>
    <s v="Not Found"/>
    <s v="Standard"/>
    <x v="83"/>
    <n v="11319839"/>
  </r>
  <r>
    <s v="O04130"/>
    <s v="2025-09-16"/>
    <s v="C223"/>
    <s v="P027"/>
    <x v="19"/>
    <x v="2"/>
    <n v="10"/>
    <n v="0.15"/>
    <n v="202070.5"/>
    <x v="276"/>
    <s v="SME"/>
    <x v="1"/>
    <n v="13474"/>
    <n v="67330.5"/>
    <x v="2"/>
    <s v="No"/>
    <s v="Pickup"/>
    <s v="Not Found"/>
    <s v="Standard"/>
    <x v="67"/>
    <n v="19336654"/>
  </r>
  <r>
    <s v="O04131"/>
    <s v="2025-05-31"/>
    <s v="C052"/>
    <s v="P026"/>
    <x v="6"/>
    <x v="1"/>
    <n v="1"/>
    <n v="0.05"/>
    <n v="116715.1"/>
    <x v="229"/>
    <s v="Consumer"/>
    <x v="2"/>
    <n v="7159"/>
    <n v="109556.1"/>
    <x v="0"/>
    <s v="No"/>
    <s v="Express"/>
    <s v="Not Found"/>
    <s v="Standard"/>
    <x v="11"/>
    <n v="17350666"/>
  </r>
  <r>
    <s v="O04132"/>
    <s v="2025-12-16"/>
    <s v="C294"/>
    <s v="P099"/>
    <x v="12"/>
    <x v="4"/>
    <n v="10"/>
    <n v="0.1"/>
    <n v="435807"/>
    <x v="170"/>
    <s v="SME"/>
    <x v="0"/>
    <n v="11009"/>
    <n v="325717"/>
    <x v="4"/>
    <s v="No"/>
    <s v="Pickup"/>
    <s v="Not Found"/>
    <s v="Standard"/>
    <x v="90"/>
    <n v="8698154"/>
  </r>
  <r>
    <s v="O04133"/>
    <s v="2025-06-02"/>
    <s v="C203"/>
    <s v="P057"/>
    <x v="8"/>
    <x v="0"/>
    <n v="2"/>
    <n v="0.05"/>
    <n v="123604.5"/>
    <x v="100"/>
    <s v="Consumer"/>
    <x v="3"/>
    <n v="18283"/>
    <n v="87038.5"/>
    <x v="9"/>
    <s v="No"/>
    <s v="Standard"/>
    <s v="Not Found"/>
    <s v="Standard"/>
    <x v="63"/>
    <n v="19473459"/>
  </r>
  <r>
    <s v="O04134"/>
    <s v="2025-09-03"/>
    <s v="C242"/>
    <s v="P086"/>
    <x v="15"/>
    <x v="0"/>
    <n v="6"/>
    <n v="0.1"/>
    <n v="28582.2"/>
    <x v="234"/>
    <s v="Consumer"/>
    <x v="1"/>
    <n v="41456"/>
    <n v="-220153.8"/>
    <x v="2"/>
    <s v="No"/>
    <s v="Standard"/>
    <s v="Not Found"/>
    <s v="Standard"/>
    <x v="44"/>
    <n v="15141830"/>
  </r>
  <r>
    <s v="O04135"/>
    <s v="2025-07-17"/>
    <s v="C007"/>
    <s v="P073"/>
    <x v="13"/>
    <x v="3"/>
    <n v="4"/>
    <n v="0.2"/>
    <n v="405190.40000000002"/>
    <x v="228"/>
    <s v="SME"/>
    <x v="0"/>
    <n v="48520"/>
    <n v="211110.40000000002"/>
    <x v="10"/>
    <s v="No"/>
    <s v="Pickup"/>
    <s v="Not Found"/>
    <s v="Standard"/>
    <x v="99"/>
    <n v="5886694"/>
  </r>
  <r>
    <s v="O04136"/>
    <s v="2025-03-18"/>
    <s v="C029"/>
    <s v="P018"/>
    <x v="2"/>
    <x v="2"/>
    <n v="7"/>
    <n v="0.2"/>
    <n v="574173.6"/>
    <x v="96"/>
    <s v="Consumer"/>
    <x v="0"/>
    <n v="74501"/>
    <n v="52666.599999999977"/>
    <x v="7"/>
    <s v="No"/>
    <s v="Express"/>
    <s v="Not Found"/>
    <s v="Standard"/>
    <x v="96"/>
    <n v="7094914"/>
  </r>
  <r>
    <s v="O04137"/>
    <s v="2025-05-07"/>
    <s v="C009"/>
    <s v="P036"/>
    <x v="17"/>
    <x v="2"/>
    <n v="2"/>
    <n v="0.2"/>
    <n v="219478.39999999999"/>
    <x v="290"/>
    <s v="Consumer"/>
    <x v="0"/>
    <n v="69526"/>
    <n v="80426.399999999994"/>
    <x v="0"/>
    <s v="No"/>
    <s v="Standard"/>
    <s v="Not Found"/>
    <s v="Standard"/>
    <x v="70"/>
    <n v="10652665"/>
  </r>
  <r>
    <s v="O04138"/>
    <s v="2025-10-03"/>
    <s v="C140"/>
    <s v="P086"/>
    <x v="13"/>
    <x v="2"/>
    <n v="10"/>
    <n v="0.15"/>
    <n v="1047999"/>
    <x v="70"/>
    <s v="Consumer"/>
    <x v="1"/>
    <n v="41456"/>
    <n v="633439"/>
    <x v="11"/>
    <s v="No"/>
    <s v="Pickup"/>
    <s v="Not Found"/>
    <s v="High Value"/>
    <x v="44"/>
    <n v="5886694"/>
  </r>
  <r>
    <s v="O04139"/>
    <s v="2025-10-20"/>
    <s v="C188"/>
    <s v="P050"/>
    <x v="7"/>
    <x v="1"/>
    <n v="3"/>
    <n v="0.15"/>
    <n v="373434.75"/>
    <x v="52"/>
    <s v="Consumer"/>
    <x v="0"/>
    <n v="22542"/>
    <n v="305808.75"/>
    <x v="11"/>
    <s v="No"/>
    <s v="Express"/>
    <s v="Not Found"/>
    <s v="Standard"/>
    <x v="39"/>
    <n v="14265630"/>
  </r>
  <r>
    <s v="O04140"/>
    <s v="2025-10-16"/>
    <s v="C108"/>
    <s v="P072"/>
    <x v="11"/>
    <x v="4"/>
    <n v="7"/>
    <n v="0.2"/>
    <n v="752528"/>
    <x v="123"/>
    <s v="Corporate"/>
    <x v="1"/>
    <n v="37361"/>
    <n v="491001"/>
    <x v="11"/>
    <s v="Yes"/>
    <s v="Standard"/>
    <s v="Not Found"/>
    <s v="Standard"/>
    <x v="89"/>
    <n v="18500989"/>
  </r>
  <r>
    <s v="O04141"/>
    <s v="2025-11-13"/>
    <s v="C245"/>
    <s v="P020"/>
    <x v="8"/>
    <x v="3"/>
    <n v="6"/>
    <n v="0.1"/>
    <n v="757080"/>
    <x v="22"/>
    <s v="Corporate"/>
    <x v="2"/>
    <n v="35035"/>
    <n v="546870"/>
    <x v="8"/>
    <s v="No"/>
    <s v="Pickup"/>
    <s v="Not Found"/>
    <s v="Standard"/>
    <x v="91"/>
    <n v="19473459"/>
  </r>
  <r>
    <s v="O04142"/>
    <s v="2025-04-11"/>
    <s v="C108"/>
    <s v="P077"/>
    <x v="10"/>
    <x v="0"/>
    <n v="7"/>
    <n v="0.2"/>
    <n v="259677.6"/>
    <x v="123"/>
    <s v="Corporate"/>
    <x v="3"/>
    <n v="9813"/>
    <n v="190986.6"/>
    <x v="1"/>
    <s v="No"/>
    <s v="Express"/>
    <s v="Not Found"/>
    <s v="Standard"/>
    <x v="98"/>
    <n v="8592536"/>
  </r>
  <r>
    <s v="O04143"/>
    <s v="2025-07-16"/>
    <s v="C300"/>
    <s v="P089"/>
    <x v="9"/>
    <x v="1"/>
    <n v="10"/>
    <n v="0.15"/>
    <n v="139238.5"/>
    <x v="126"/>
    <s v="SME"/>
    <x v="0"/>
    <n v="55764"/>
    <n v="-418401.5"/>
    <x v="10"/>
    <s v="No"/>
    <s v="Pickup"/>
    <s v="Not Found"/>
    <s v="Standard"/>
    <x v="27"/>
    <n v="7254801"/>
  </r>
  <r>
    <s v="O04144"/>
    <s v="2025-09-21"/>
    <s v="C300"/>
    <s v="P067"/>
    <x v="17"/>
    <x v="3"/>
    <n v="9"/>
    <n v="0.2"/>
    <n v="704217.59999999998"/>
    <x v="126"/>
    <s v="SME"/>
    <x v="0"/>
    <n v="47434"/>
    <n v="277311.59999999998"/>
    <x v="2"/>
    <s v="No"/>
    <s v="Standard"/>
    <s v="Not Found"/>
    <s v="Standard"/>
    <x v="22"/>
    <n v="10652665"/>
  </r>
  <r>
    <s v="O04145"/>
    <s v="2025-01-05"/>
    <s v="C004"/>
    <s v="P087"/>
    <x v="3"/>
    <x v="3"/>
    <n v="4"/>
    <n v="0.2"/>
    <n v="229321.60000000001"/>
    <x v="80"/>
    <s v="Corporate"/>
    <x v="1"/>
    <n v="26222"/>
    <n v="124433.60000000001"/>
    <x v="6"/>
    <s v="No"/>
    <s v="Pickup"/>
    <s v="Not Found"/>
    <s v="Standard"/>
    <x v="82"/>
    <n v="19619177"/>
  </r>
  <r>
    <s v="O04146"/>
    <s v="2025-11-25"/>
    <s v="C210"/>
    <s v="P096"/>
    <x v="4"/>
    <x v="2"/>
    <n v="5"/>
    <n v="0.1"/>
    <n v="75150"/>
    <x v="256"/>
    <s v="Corporate"/>
    <x v="1"/>
    <n v="12227"/>
    <n v="14015"/>
    <x v="8"/>
    <s v="Yes"/>
    <s v="Express"/>
    <s v="Not Found"/>
    <s v="Standard"/>
    <x v="46"/>
    <n v="6291486"/>
  </r>
  <r>
    <s v="O04147"/>
    <s v="2025-05-19"/>
    <s v="C209"/>
    <s v="P041"/>
    <x v="13"/>
    <x v="2"/>
    <n v="6"/>
    <n v="0.1"/>
    <n v="691513.2"/>
    <x v="283"/>
    <s v="Corporate"/>
    <x v="0"/>
    <n v="21756"/>
    <n v="560977.19999999995"/>
    <x v="0"/>
    <s v="No"/>
    <s v="Standard"/>
    <s v="Not Found"/>
    <s v="Standard"/>
    <x v="45"/>
    <n v="5886694"/>
  </r>
  <r>
    <s v="O04148"/>
    <s v="2025-10-22"/>
    <s v="C014"/>
    <s v="P068"/>
    <x v="13"/>
    <x v="2"/>
    <n v="2"/>
    <n v="0"/>
    <n v="148994"/>
    <x v="166"/>
    <s v="SME"/>
    <x v="0"/>
    <n v="34907"/>
    <n v="79180"/>
    <x v="11"/>
    <s v="No"/>
    <s v="Express"/>
    <s v="Not Found"/>
    <s v="Standard"/>
    <x v="19"/>
    <n v="5886694"/>
  </r>
  <r>
    <s v="O04149"/>
    <s v="2025-06-20"/>
    <s v="C210"/>
    <s v="P085"/>
    <x v="19"/>
    <x v="4"/>
    <n v="3"/>
    <n v="0.15"/>
    <n v="359335.8"/>
    <x v="256"/>
    <s v="Corporate"/>
    <x v="3"/>
    <n v="7566"/>
    <n v="336637.8"/>
    <x v="9"/>
    <s v="No"/>
    <s v="Express"/>
    <s v="Not Found"/>
    <s v="Standard"/>
    <x v="71"/>
    <n v="19336654"/>
  </r>
  <r>
    <s v="O04150"/>
    <s v="2025-07-25"/>
    <s v="C259"/>
    <s v="P029"/>
    <x v="16"/>
    <x v="3"/>
    <n v="2"/>
    <n v="0"/>
    <n v="87560"/>
    <x v="198"/>
    <s v="Consumer"/>
    <x v="1"/>
    <n v="36044"/>
    <n v="15472"/>
    <x v="10"/>
    <s v="No"/>
    <s v="Standard"/>
    <s v="Not Found"/>
    <s v="Standard"/>
    <x v="68"/>
    <n v="19562258"/>
  </r>
  <r>
    <s v="O04151"/>
    <s v="2025-10-19"/>
    <s v="C288"/>
    <s v="P077"/>
    <x v="19"/>
    <x v="3"/>
    <n v="10"/>
    <n v="0.2"/>
    <n v="94000"/>
    <x v="298"/>
    <s v="SME"/>
    <x v="3"/>
    <n v="9813"/>
    <n v="-4130"/>
    <x v="11"/>
    <s v="No"/>
    <s v="Standard"/>
    <s v="Not Found"/>
    <s v="Standard"/>
    <x v="98"/>
    <n v="19336654"/>
  </r>
  <r>
    <s v="O04152"/>
    <s v="2025-05-02"/>
    <s v="C090"/>
    <s v="P032"/>
    <x v="9"/>
    <x v="0"/>
    <n v="10"/>
    <n v="0.05"/>
    <n v="504440.5"/>
    <x v="236"/>
    <s v="Corporate"/>
    <x v="2"/>
    <n v="65463"/>
    <n v="-150189.5"/>
    <x v="0"/>
    <s v="No"/>
    <s v="Standard"/>
    <s v="Not Found"/>
    <s v="Standard"/>
    <x v="15"/>
    <n v="7254801"/>
  </r>
  <r>
    <s v="O04153"/>
    <s v="2025-09-13"/>
    <s v="C219"/>
    <s v="P091"/>
    <x v="6"/>
    <x v="3"/>
    <n v="5"/>
    <n v="0.1"/>
    <n v="509697"/>
    <x v="127"/>
    <s v="SME"/>
    <x v="3"/>
    <n v="13311"/>
    <n v="443142"/>
    <x v="2"/>
    <s v="No"/>
    <s v="Express"/>
    <s v="Not Found"/>
    <s v="Standard"/>
    <x v="10"/>
    <n v="17350666"/>
  </r>
  <r>
    <s v="O04154"/>
    <s v="2025-01-10"/>
    <s v="C025"/>
    <s v="P088"/>
    <x v="5"/>
    <x v="0"/>
    <n v="2"/>
    <n v="0.05"/>
    <n v="145874.4"/>
    <x v="42"/>
    <s v="Corporate"/>
    <x v="0"/>
    <n v="75432"/>
    <n v="-4989.6000000000058"/>
    <x v="6"/>
    <s v="No"/>
    <s v="Pickup"/>
    <s v="Not Found"/>
    <s v="Standard"/>
    <x v="43"/>
    <n v="11319839"/>
  </r>
  <r>
    <s v="O04155"/>
    <s v="2025-07-13"/>
    <s v="C014"/>
    <s v="P041"/>
    <x v="13"/>
    <x v="3"/>
    <n v="8"/>
    <n v="0.1"/>
    <n v="244008"/>
    <x v="166"/>
    <s v="SME"/>
    <x v="0"/>
    <n v="21756"/>
    <n v="69960"/>
    <x v="10"/>
    <s v="No"/>
    <s v="Express"/>
    <s v="Not Found"/>
    <s v="Standard"/>
    <x v="45"/>
    <n v="5886694"/>
  </r>
  <r>
    <s v="O04156"/>
    <s v="2025-01-15"/>
    <s v="C152"/>
    <s v="P021"/>
    <x v="8"/>
    <x v="3"/>
    <n v="10"/>
    <n v="0.05"/>
    <n v="396216.5"/>
    <x v="206"/>
    <s v="SME"/>
    <x v="1"/>
    <n v="39197"/>
    <n v="4246.5"/>
    <x v="6"/>
    <s v="No"/>
    <s v="Standard"/>
    <s v="Not Found"/>
    <s v="Standard"/>
    <x v="17"/>
    <n v="19473459"/>
  </r>
  <r>
    <s v="O04157"/>
    <s v="2025-06-19"/>
    <s v="C183"/>
    <s v="P072"/>
    <x v="3"/>
    <x v="4"/>
    <n v="6"/>
    <n v="0"/>
    <n v="355374"/>
    <x v="60"/>
    <s v="Consumer"/>
    <x v="1"/>
    <n v="37361"/>
    <n v="131208"/>
    <x v="9"/>
    <s v="No"/>
    <s v="Standard"/>
    <s v="Not Found"/>
    <s v="Standard"/>
    <x v="89"/>
    <n v="19619177"/>
  </r>
  <r>
    <s v="O04158"/>
    <s v="2025-02-21"/>
    <s v="C229"/>
    <s v="P004"/>
    <x v="3"/>
    <x v="0"/>
    <n v="7"/>
    <n v="0.1"/>
    <n v="670389.30000000005"/>
    <x v="192"/>
    <s v="SME"/>
    <x v="3"/>
    <n v="63926"/>
    <n v="222907.30000000005"/>
    <x v="5"/>
    <s v="No"/>
    <s v="Express"/>
    <s v="Not Found"/>
    <s v="Standard"/>
    <x v="5"/>
    <n v="19619177"/>
  </r>
  <r>
    <s v="O04159"/>
    <s v="2025-02-03"/>
    <s v="C261"/>
    <s v="P067"/>
    <x v="16"/>
    <x v="3"/>
    <n v="9"/>
    <n v="0.2"/>
    <n v="352540.8"/>
    <x v="99"/>
    <s v="Corporate"/>
    <x v="0"/>
    <n v="47434"/>
    <n v="-74365.200000000012"/>
    <x v="5"/>
    <s v="No"/>
    <s v="Standard"/>
    <s v="Not Found"/>
    <s v="Standard"/>
    <x v="22"/>
    <n v="19562258"/>
  </r>
  <r>
    <s v="O04160"/>
    <s v="2025-09-01"/>
    <s v="C175"/>
    <s v="P020"/>
    <x v="0"/>
    <x v="1"/>
    <n v="8"/>
    <n v="0.1"/>
    <n v="233546.4"/>
    <x v="50"/>
    <s v="Consumer"/>
    <x v="2"/>
    <n v="35035"/>
    <n v="-46733.600000000006"/>
    <x v="2"/>
    <s v="No"/>
    <s v="Express"/>
    <s v="Not Found"/>
    <s v="Standard"/>
    <x v="91"/>
    <n v="11852878"/>
  </r>
  <r>
    <s v="O04161"/>
    <s v="2025-12-31"/>
    <s v="C250"/>
    <s v="P043"/>
    <x v="3"/>
    <x v="1"/>
    <n v="2"/>
    <n v="0.15"/>
    <n v="26756.3"/>
    <x v="193"/>
    <s v="SME"/>
    <x v="0"/>
    <n v="79600"/>
    <n v="-132443.70000000001"/>
    <x v="4"/>
    <s v="No"/>
    <s v="Express"/>
    <s v="Not Found"/>
    <s v="Standard"/>
    <x v="14"/>
    <n v="19619177"/>
  </r>
  <r>
    <s v="O04162"/>
    <s v="2025-10-02"/>
    <s v="C105"/>
    <s v="P068"/>
    <x v="3"/>
    <x v="0"/>
    <n v="4"/>
    <n v="0"/>
    <n v="516236"/>
    <x v="140"/>
    <s v="Consumer"/>
    <x v="0"/>
    <n v="34907"/>
    <n v="376608"/>
    <x v="11"/>
    <s v="No"/>
    <s v="Pickup"/>
    <s v="Not Found"/>
    <s v="Standard"/>
    <x v="19"/>
    <n v="19619177"/>
  </r>
  <r>
    <s v="O04163"/>
    <s v="2025-05-24"/>
    <s v="C014"/>
    <s v="P019"/>
    <x v="6"/>
    <x v="4"/>
    <n v="7"/>
    <n v="0.05"/>
    <n v="812104.65"/>
    <x v="166"/>
    <s v="SME"/>
    <x v="0"/>
    <n v="72369"/>
    <n v="305521.65000000002"/>
    <x v="0"/>
    <s v="No"/>
    <s v="Standard"/>
    <s v="Not Found"/>
    <s v="Standard"/>
    <x v="0"/>
    <n v="17350666"/>
  </r>
  <r>
    <s v="O04164"/>
    <s v="2025-06-10"/>
    <s v="C013"/>
    <s v="P010"/>
    <x v="6"/>
    <x v="2"/>
    <n v="10"/>
    <n v="0.1"/>
    <n v="403344"/>
    <x v="133"/>
    <s v="Corporate"/>
    <x v="1"/>
    <n v="13676"/>
    <n v="266584"/>
    <x v="9"/>
    <s v="No"/>
    <s v="Express"/>
    <s v="Not Found"/>
    <s v="Standard"/>
    <x v="88"/>
    <n v="17350666"/>
  </r>
  <r>
    <s v="O04165"/>
    <s v="2025-02-24"/>
    <s v="C271"/>
    <s v="P036"/>
    <x v="7"/>
    <x v="0"/>
    <n v="7"/>
    <n v="0"/>
    <n v="653618"/>
    <x v="93"/>
    <s v="Consumer"/>
    <x v="0"/>
    <n v="69526"/>
    <n v="166936"/>
    <x v="5"/>
    <s v="No"/>
    <s v="Pickup"/>
    <s v="Not Found"/>
    <s v="Standard"/>
    <x v="70"/>
    <n v="14265630"/>
  </r>
  <r>
    <s v="O04166"/>
    <s v="2025-11-14"/>
    <s v="C206"/>
    <s v="P019"/>
    <x v="5"/>
    <x v="0"/>
    <n v="8"/>
    <n v="0.05"/>
    <n v="860388.4"/>
    <x v="280"/>
    <s v="Consumer"/>
    <x v="0"/>
    <n v="72369"/>
    <n v="281436.40000000002"/>
    <x v="8"/>
    <s v="No"/>
    <s v="Pickup"/>
    <s v="Not Found"/>
    <s v="Standard"/>
    <x v="0"/>
    <n v="11319839"/>
  </r>
  <r>
    <s v="O04167"/>
    <s v="2025-05-17"/>
    <s v="C085"/>
    <s v="P026"/>
    <x v="3"/>
    <x v="0"/>
    <n v="9"/>
    <n v="0.1"/>
    <n v="804824.1"/>
    <x v="213"/>
    <s v="Consumer"/>
    <x v="2"/>
    <n v="7159"/>
    <n v="740393.1"/>
    <x v="0"/>
    <s v="No"/>
    <s v="Standard"/>
    <s v="Not Found"/>
    <s v="Standard"/>
    <x v="11"/>
    <n v="19619177"/>
  </r>
  <r>
    <s v="O04168"/>
    <s v="2025-04-17"/>
    <s v="C252"/>
    <s v="P066"/>
    <x v="10"/>
    <x v="2"/>
    <n v="1"/>
    <n v="0.05"/>
    <n v="92000.85"/>
    <x v="184"/>
    <s v="Corporate"/>
    <x v="0"/>
    <n v="51071"/>
    <n v="40929.850000000006"/>
    <x v="1"/>
    <s v="No"/>
    <s v="Standard"/>
    <s v="Not Found"/>
    <s v="Standard"/>
    <x v="97"/>
    <n v="8592536"/>
  </r>
  <r>
    <s v="O04169"/>
    <s v="2025-04-18"/>
    <s v="C020"/>
    <s v="P049"/>
    <x v="8"/>
    <x v="1"/>
    <n v="1"/>
    <n v="0"/>
    <n v="117334"/>
    <x v="167"/>
    <s v="SME"/>
    <x v="2"/>
    <n v="75749"/>
    <n v="41585"/>
    <x v="1"/>
    <s v="No"/>
    <s v="Pickup"/>
    <s v="Not Found"/>
    <s v="Standard"/>
    <x v="74"/>
    <n v="19473459"/>
  </r>
  <r>
    <s v="O04170"/>
    <s v="2025-04-23"/>
    <s v="C284"/>
    <s v="P061"/>
    <x v="16"/>
    <x v="4"/>
    <n v="3"/>
    <n v="0.2"/>
    <n v="274946.40000000002"/>
    <x v="61"/>
    <s v="SME"/>
    <x v="3"/>
    <n v="26900"/>
    <n v="194246.40000000002"/>
    <x v="1"/>
    <s v="No"/>
    <s v="Express"/>
    <s v="Not Found"/>
    <s v="Standard"/>
    <x v="59"/>
    <n v="19562258"/>
  </r>
  <r>
    <s v="O04171"/>
    <s v="2025-05-31"/>
    <s v="C033"/>
    <s v="P015"/>
    <x v="8"/>
    <x v="1"/>
    <n v="3"/>
    <n v="0.05"/>
    <n v="66077.25"/>
    <x v="23"/>
    <s v="Corporate"/>
    <x v="3"/>
    <n v="12010"/>
    <n v="30047.25"/>
    <x v="0"/>
    <s v="No"/>
    <s v="Express"/>
    <s v="Not Found"/>
    <s v="Standard"/>
    <x v="75"/>
    <n v="19473459"/>
  </r>
  <r>
    <s v="O04172"/>
    <s v="2025-06-03"/>
    <s v="C029"/>
    <s v="P056"/>
    <x v="19"/>
    <x v="2"/>
    <n v="3"/>
    <n v="0.2"/>
    <n v="231259.2"/>
    <x v="96"/>
    <s v="Consumer"/>
    <x v="0"/>
    <n v="48953"/>
    <n v="84400.200000000012"/>
    <x v="9"/>
    <s v="No"/>
    <s v="Express"/>
    <s v="Not Found"/>
    <s v="Standard"/>
    <x v="6"/>
    <n v="19336654"/>
  </r>
  <r>
    <s v="O04173"/>
    <s v="2025-05-25"/>
    <s v="C178"/>
    <s v="P082"/>
    <x v="14"/>
    <x v="3"/>
    <n v="1"/>
    <n v="0"/>
    <n v="119292"/>
    <x v="154"/>
    <s v="Consumer"/>
    <x v="2"/>
    <n v="38053"/>
    <n v="81239"/>
    <x v="0"/>
    <s v="No"/>
    <s v="Standard"/>
    <s v="Not Found"/>
    <s v="Standard"/>
    <x v="64"/>
    <n v="16839910"/>
  </r>
  <r>
    <s v="O04174"/>
    <s v="2025-11-19"/>
    <s v="C009"/>
    <s v="P027"/>
    <x v="12"/>
    <x v="1"/>
    <n v="7"/>
    <n v="0"/>
    <n v="767410"/>
    <x v="290"/>
    <s v="Consumer"/>
    <x v="1"/>
    <n v="13474"/>
    <n v="673092"/>
    <x v="8"/>
    <s v="No"/>
    <s v="Express"/>
    <s v="Not Found"/>
    <s v="Standard"/>
    <x v="67"/>
    <n v="8698154"/>
  </r>
  <r>
    <s v="O04175"/>
    <s v="2025-07-01"/>
    <s v="C266"/>
    <s v="P055"/>
    <x v="10"/>
    <x v="1"/>
    <n v="1"/>
    <n v="0"/>
    <n v="99545"/>
    <x v="174"/>
    <s v="SME"/>
    <x v="0"/>
    <n v="62257"/>
    <n v="37288"/>
    <x v="10"/>
    <s v="No"/>
    <s v="Express"/>
    <s v="Not Found"/>
    <s v="Standard"/>
    <x v="31"/>
    <n v="8592536"/>
  </r>
  <r>
    <s v="O04176"/>
    <s v="2025-04-12"/>
    <s v="C110"/>
    <s v="P098"/>
    <x v="16"/>
    <x v="3"/>
    <n v="4"/>
    <n v="0.2"/>
    <n v="42544"/>
    <x v="41"/>
    <s v="Consumer"/>
    <x v="3"/>
    <n v="77841"/>
    <n v="-268820"/>
    <x v="1"/>
    <s v="Yes"/>
    <s v="Pickup"/>
    <s v="Not Found"/>
    <s v="Standard"/>
    <x v="53"/>
    <n v="19562258"/>
  </r>
  <r>
    <s v="O04177"/>
    <s v="2025-10-26"/>
    <s v="C231"/>
    <s v="P050"/>
    <x v="6"/>
    <x v="3"/>
    <n v="6"/>
    <n v="0"/>
    <n v="148320"/>
    <x v="113"/>
    <s v="SME"/>
    <x v="0"/>
    <n v="22542"/>
    <n v="13068"/>
    <x v="11"/>
    <s v="No"/>
    <s v="Express"/>
    <s v="Not Found"/>
    <s v="Standard"/>
    <x v="39"/>
    <n v="17350666"/>
  </r>
  <r>
    <s v="O04178"/>
    <s v="2025-05-28"/>
    <s v="C247"/>
    <s v="P091"/>
    <x v="5"/>
    <x v="1"/>
    <n v="2"/>
    <n v="0.15"/>
    <n v="191802.5"/>
    <x v="197"/>
    <s v="SME"/>
    <x v="3"/>
    <n v="13311"/>
    <n v="165180.5"/>
    <x v="0"/>
    <s v="No"/>
    <s v="Standard"/>
    <s v="Not Found"/>
    <s v="Standard"/>
    <x v="10"/>
    <n v="11319839"/>
  </r>
  <r>
    <s v="O04179"/>
    <s v="2025-04-01"/>
    <s v="C083"/>
    <s v="P008"/>
    <x v="13"/>
    <x v="1"/>
    <n v="9"/>
    <n v="0.1"/>
    <n v="948348"/>
    <x v="156"/>
    <s v="Consumer"/>
    <x v="0"/>
    <n v="10109"/>
    <n v="857367"/>
    <x v="1"/>
    <s v="No"/>
    <s v="Pickup"/>
    <s v="Not Found"/>
    <s v="Standard"/>
    <x v="55"/>
    <n v="5886694"/>
  </r>
  <r>
    <s v="O04180"/>
    <s v="2025-01-05"/>
    <s v="C130"/>
    <s v="P022"/>
    <x v="2"/>
    <x v="1"/>
    <n v="2"/>
    <n v="0.05"/>
    <n v="272792.5"/>
    <x v="208"/>
    <s v="Consumer"/>
    <x v="3"/>
    <n v="76942"/>
    <n v="118908.5"/>
    <x v="6"/>
    <s v="No"/>
    <s v="Pickup"/>
    <s v="Not Found"/>
    <s v="Standard"/>
    <x v="13"/>
    <n v="7094914"/>
  </r>
  <r>
    <s v="O04181"/>
    <s v="2025-04-06"/>
    <s v="C123"/>
    <s v="P087"/>
    <x v="2"/>
    <x v="4"/>
    <n v="2"/>
    <n v="0.2"/>
    <n v="194187.2"/>
    <x v="297"/>
    <s v="Consumer"/>
    <x v="1"/>
    <n v="26222"/>
    <n v="141743.20000000001"/>
    <x v="1"/>
    <s v="No"/>
    <s v="Pickup"/>
    <s v="Not Found"/>
    <s v="Standard"/>
    <x v="82"/>
    <n v="7094914"/>
  </r>
  <r>
    <s v="O04182"/>
    <s v="2025-12-02"/>
    <s v="C039"/>
    <s v="P065"/>
    <x v="9"/>
    <x v="4"/>
    <n v="9"/>
    <n v="0.15"/>
    <n v="226554.75"/>
    <x v="194"/>
    <s v="Corporate"/>
    <x v="3"/>
    <n v="61777"/>
    <n v="-329438.25"/>
    <x v="4"/>
    <s v="No"/>
    <s v="Pickup"/>
    <s v="Not Found"/>
    <s v="Standard"/>
    <x v="65"/>
    <n v="7254801"/>
  </r>
  <r>
    <s v="O04183"/>
    <s v="2025-02-15"/>
    <s v="C059"/>
    <s v="P086"/>
    <x v="13"/>
    <x v="0"/>
    <n v="4"/>
    <n v="0.05"/>
    <n v="320750.40000000002"/>
    <x v="51"/>
    <s v="SME"/>
    <x v="1"/>
    <n v="41456"/>
    <n v="154926.40000000002"/>
    <x v="5"/>
    <s v="No"/>
    <s v="Standard"/>
    <s v="Not Found"/>
    <s v="Standard"/>
    <x v="44"/>
    <n v="5886694"/>
  </r>
  <r>
    <s v="O04184"/>
    <s v="2025-06-20"/>
    <s v="C233"/>
    <s v="P090"/>
    <x v="12"/>
    <x v="1"/>
    <n v="9"/>
    <n v="0.1"/>
    <n v="975061.8"/>
    <x v="105"/>
    <s v="SME"/>
    <x v="1"/>
    <n v="24518"/>
    <n v="754399.8"/>
    <x v="9"/>
    <s v="No"/>
    <s v="Standard"/>
    <s v="Not Found"/>
    <s v="Standard"/>
    <x v="4"/>
    <n v="8698154"/>
  </r>
  <r>
    <s v="O04185"/>
    <s v="2025-02-16"/>
    <s v="C002"/>
    <s v="P080"/>
    <x v="3"/>
    <x v="2"/>
    <n v="10"/>
    <n v="0.15"/>
    <n v="750176"/>
    <x v="291"/>
    <s v="Consumer"/>
    <x v="2"/>
    <n v="32671"/>
    <n v="423466"/>
    <x v="5"/>
    <s v="No"/>
    <s v="Standard"/>
    <s v="Not Found"/>
    <s v="Standard"/>
    <x v="26"/>
    <n v="19619177"/>
  </r>
  <r>
    <s v="O04186"/>
    <s v="2025-07-24"/>
    <s v="C218"/>
    <s v="P058"/>
    <x v="11"/>
    <x v="0"/>
    <n v="10"/>
    <n v="0.2"/>
    <n v="266056"/>
    <x v="199"/>
    <s v="SME"/>
    <x v="3"/>
    <n v="66106"/>
    <n v="-395004"/>
    <x v="10"/>
    <s v="No"/>
    <s v="Standard"/>
    <s v="Not Found"/>
    <s v="Standard"/>
    <x v="42"/>
    <n v="18500989"/>
  </r>
  <r>
    <s v="O04187"/>
    <s v="2025-10-03"/>
    <s v="C064"/>
    <s v="P079"/>
    <x v="19"/>
    <x v="4"/>
    <n v="8"/>
    <n v="0"/>
    <n v="82912"/>
    <x v="132"/>
    <s v="Corporate"/>
    <x v="1"/>
    <n v="58560"/>
    <n v="-385568"/>
    <x v="11"/>
    <s v="No"/>
    <s v="Express"/>
    <s v="Not Found"/>
    <s v="Standard"/>
    <x v="48"/>
    <n v="19336654"/>
  </r>
  <r>
    <s v="O04188"/>
    <s v="2025-04-06"/>
    <s v="C230"/>
    <s v="P089"/>
    <x v="19"/>
    <x v="0"/>
    <n v="5"/>
    <n v="0.15"/>
    <n v="515032"/>
    <x v="277"/>
    <s v="Corporate"/>
    <x v="0"/>
    <n v="55764"/>
    <n v="236212"/>
    <x v="1"/>
    <s v="No"/>
    <s v="Standard"/>
    <s v="Not Found"/>
    <s v="Standard"/>
    <x v="27"/>
    <n v="19336654"/>
  </r>
  <r>
    <s v="O04189"/>
    <s v="2025-05-05"/>
    <s v="C297"/>
    <s v="P061"/>
    <x v="1"/>
    <x v="4"/>
    <n v="2"/>
    <n v="0.1"/>
    <n v="179960.4"/>
    <x v="112"/>
    <s v="Corporate"/>
    <x v="3"/>
    <n v="26900"/>
    <n v="126160.4"/>
    <x v="0"/>
    <s v="No"/>
    <s v="Standard"/>
    <s v="Not Found"/>
    <s v="Standard"/>
    <x v="59"/>
    <n v="11347243"/>
  </r>
  <r>
    <s v="O04190"/>
    <s v="2025-06-10"/>
    <s v="C160"/>
    <s v="P019"/>
    <x v="15"/>
    <x v="3"/>
    <n v="8"/>
    <n v="0.1"/>
    <n v="204969.60000000001"/>
    <x v="223"/>
    <s v="Corporate"/>
    <x v="0"/>
    <n v="72369"/>
    <n v="-373982.4"/>
    <x v="9"/>
    <s v="Yes"/>
    <s v="Express"/>
    <s v="Not Found"/>
    <s v="Standard"/>
    <x v="0"/>
    <n v="15141830"/>
  </r>
  <r>
    <s v="O04191"/>
    <s v="2025-07-10"/>
    <s v="C120"/>
    <s v="P077"/>
    <x v="2"/>
    <x v="4"/>
    <n v="7"/>
    <n v="0.05"/>
    <n v="652797.25"/>
    <x v="138"/>
    <s v="SME"/>
    <x v="3"/>
    <n v="9813"/>
    <n v="584106.25"/>
    <x v="10"/>
    <s v="No"/>
    <s v="Express"/>
    <s v="Not Found"/>
    <s v="Standard"/>
    <x v="98"/>
    <n v="7094914"/>
  </r>
  <r>
    <s v="O04192"/>
    <s v="2025-12-16"/>
    <s v="C166"/>
    <s v="P065"/>
    <x v="9"/>
    <x v="2"/>
    <n v="1"/>
    <n v="0"/>
    <n v="77192"/>
    <x v="110"/>
    <s v="SME"/>
    <x v="3"/>
    <n v="61777"/>
    <n v="15415"/>
    <x v="4"/>
    <s v="No"/>
    <s v="Express"/>
    <s v="Not Found"/>
    <s v="Standard"/>
    <x v="65"/>
    <n v="7254801"/>
  </r>
  <r>
    <s v="O04193"/>
    <s v="2025-11-30"/>
    <s v="C290"/>
    <s v="P002"/>
    <x v="17"/>
    <x v="3"/>
    <n v="5"/>
    <n v="0.1"/>
    <n v="651721.5"/>
    <x v="149"/>
    <s v="Consumer"/>
    <x v="2"/>
    <n v="57647"/>
    <n v="363486.5"/>
    <x v="8"/>
    <s v="No"/>
    <s v="Standard"/>
    <s v="Not Found"/>
    <s v="Standard"/>
    <x v="2"/>
    <n v="10652665"/>
  </r>
  <r>
    <s v="O04194"/>
    <s v="2025-04-04"/>
    <s v="C042"/>
    <s v="P061"/>
    <x v="3"/>
    <x v="2"/>
    <n v="4"/>
    <n v="0.2"/>
    <n v="276806.40000000002"/>
    <x v="186"/>
    <s v="Corporate"/>
    <x v="3"/>
    <n v="26900"/>
    <n v="169206.40000000002"/>
    <x v="1"/>
    <s v="No"/>
    <s v="Pickup"/>
    <s v="Not Found"/>
    <s v="Standard"/>
    <x v="59"/>
    <n v="19619177"/>
  </r>
  <r>
    <s v="O04195"/>
    <s v="2025-12-02"/>
    <s v="C203"/>
    <s v="P063"/>
    <x v="5"/>
    <x v="0"/>
    <n v="3"/>
    <n v="0.2"/>
    <n v="246547.20000000001"/>
    <x v="100"/>
    <s v="Consumer"/>
    <x v="0"/>
    <n v="37464"/>
    <n v="134155.20000000001"/>
    <x v="4"/>
    <s v="No"/>
    <s v="Pickup"/>
    <s v="Not Found"/>
    <s v="Standard"/>
    <x v="66"/>
    <n v="11319839"/>
  </r>
  <r>
    <s v="O04196"/>
    <s v="2025-04-19"/>
    <s v="C158"/>
    <s v="P057"/>
    <x v="11"/>
    <x v="2"/>
    <n v="1"/>
    <n v="0.2"/>
    <n v="118012.8"/>
    <x v="147"/>
    <s v="SME"/>
    <x v="3"/>
    <n v="18283"/>
    <n v="99729.8"/>
    <x v="1"/>
    <s v="No"/>
    <s v="Standard"/>
    <s v="Not Found"/>
    <s v="Standard"/>
    <x v="63"/>
    <n v="18500989"/>
  </r>
  <r>
    <s v="O04197"/>
    <s v="2025-01-18"/>
    <s v="C019"/>
    <s v="P026"/>
    <x v="3"/>
    <x v="2"/>
    <n v="2"/>
    <n v="0"/>
    <n v="78476"/>
    <x v="4"/>
    <s v="Consumer"/>
    <x v="2"/>
    <n v="7159"/>
    <n v="64158"/>
    <x v="6"/>
    <s v="No"/>
    <s v="Express"/>
    <s v="Not Found"/>
    <s v="Standard"/>
    <x v="11"/>
    <n v="19619177"/>
  </r>
  <r>
    <s v="O04198"/>
    <s v="2025-11-12"/>
    <s v="C298"/>
    <s v="P051"/>
    <x v="5"/>
    <x v="0"/>
    <n v="2"/>
    <n v="0.05"/>
    <n v="238056.7"/>
    <x v="250"/>
    <s v="Corporate"/>
    <x v="2"/>
    <n v="71372"/>
    <n v="95312.700000000012"/>
    <x v="8"/>
    <s v="Yes"/>
    <s v="Standard"/>
    <s v="Not Found"/>
    <s v="Standard"/>
    <x v="7"/>
    <n v="11319839"/>
  </r>
  <r>
    <s v="O04199"/>
    <s v="2025-03-18"/>
    <s v="C269"/>
    <s v="P012"/>
    <x v="14"/>
    <x v="0"/>
    <n v="9"/>
    <n v="0.1"/>
    <n v="413440.2"/>
    <x v="289"/>
    <s v="Corporate"/>
    <x v="2"/>
    <n v="48408"/>
    <n v="-22231.799999999988"/>
    <x v="7"/>
    <s v="No"/>
    <s v="Express"/>
    <s v="Not Found"/>
    <s v="Standard"/>
    <x v="78"/>
    <n v="16839910"/>
  </r>
  <r>
    <s v="O04200"/>
    <s v="2025-08-04"/>
    <s v="C205"/>
    <s v="P035"/>
    <x v="7"/>
    <x v="2"/>
    <n v="5"/>
    <n v="0.1"/>
    <n v="50904"/>
    <x v="183"/>
    <s v="Corporate"/>
    <x v="0"/>
    <n v="31758"/>
    <n v="-107886"/>
    <x v="3"/>
    <s v="No"/>
    <s v="Express"/>
    <s v="Not Found"/>
    <s v="Standard"/>
    <x v="47"/>
    <n v="14265630"/>
  </r>
  <r>
    <s v="O04201"/>
    <s v="2025-11-16"/>
    <s v="C228"/>
    <s v="P043"/>
    <x v="12"/>
    <x v="1"/>
    <n v="7"/>
    <n v="0.1"/>
    <n v="468052.2"/>
    <x v="168"/>
    <s v="Corporate"/>
    <x v="0"/>
    <n v="79600"/>
    <n v="-89147.799999999988"/>
    <x v="8"/>
    <s v="Yes"/>
    <s v="Express"/>
    <s v="Not Found"/>
    <s v="Standard"/>
    <x v="14"/>
    <n v="8698154"/>
  </r>
  <r>
    <s v="O04202"/>
    <s v="2025-09-22"/>
    <s v="C299"/>
    <s v="P056"/>
    <x v="6"/>
    <x v="3"/>
    <n v="3"/>
    <n v="0.15"/>
    <n v="202566.9"/>
    <x v="165"/>
    <s v="SME"/>
    <x v="0"/>
    <n v="48953"/>
    <n v="55707.899999999994"/>
    <x v="2"/>
    <s v="No"/>
    <s v="Standard"/>
    <s v="Not Found"/>
    <s v="Standard"/>
    <x v="6"/>
    <n v="17350666"/>
  </r>
  <r>
    <s v="O04203"/>
    <s v="2025-02-26"/>
    <s v="C148"/>
    <s v="P003"/>
    <x v="0"/>
    <x v="3"/>
    <n v="9"/>
    <n v="0.2"/>
    <n v="484920"/>
    <x v="187"/>
    <s v="Corporate"/>
    <x v="0"/>
    <n v="44361"/>
    <n v="85671"/>
    <x v="5"/>
    <s v="Yes"/>
    <s v="Standard"/>
    <s v="Not Found"/>
    <s v="Standard"/>
    <x v="92"/>
    <n v="11852878"/>
  </r>
  <r>
    <s v="O04204"/>
    <s v="2025-05-17"/>
    <s v="C003"/>
    <s v="P092"/>
    <x v="12"/>
    <x v="2"/>
    <n v="8"/>
    <n v="0.15"/>
    <n v="314649.59999999998"/>
    <x v="35"/>
    <s v="Corporate"/>
    <x v="2"/>
    <n v="4229"/>
    <n v="280817.59999999998"/>
    <x v="0"/>
    <s v="No"/>
    <s v="Express"/>
    <s v="Not Found"/>
    <s v="Standard"/>
    <x v="23"/>
    <n v="8698154"/>
  </r>
  <r>
    <s v="O04205"/>
    <s v="2025-06-05"/>
    <s v="C207"/>
    <s v="P005"/>
    <x v="2"/>
    <x v="2"/>
    <n v="6"/>
    <n v="0.15"/>
    <n v="137633.70000000001"/>
    <x v="142"/>
    <s v="SME"/>
    <x v="0"/>
    <n v="3310"/>
    <n v="117773.70000000001"/>
    <x v="9"/>
    <s v="No"/>
    <s v="Pickup"/>
    <s v="Not Found"/>
    <s v="Standard"/>
    <x v="77"/>
    <n v="7094914"/>
  </r>
  <r>
    <s v="O04206"/>
    <s v="2025-04-08"/>
    <s v="C002"/>
    <s v="P093"/>
    <x v="5"/>
    <x v="3"/>
    <n v="6"/>
    <n v="0.05"/>
    <n v="332013.59999999998"/>
    <x v="291"/>
    <s v="Consumer"/>
    <x v="3"/>
    <n v="27558"/>
    <n v="166665.59999999998"/>
    <x v="1"/>
    <s v="No"/>
    <s v="Express"/>
    <s v="Not Found"/>
    <s v="Standard"/>
    <x v="40"/>
    <n v="11319839"/>
  </r>
  <r>
    <s v="O04207"/>
    <s v="2025-12-09"/>
    <s v="C202"/>
    <s v="P065"/>
    <x v="19"/>
    <x v="4"/>
    <n v="4"/>
    <n v="0"/>
    <n v="434712"/>
    <x v="134"/>
    <s v="SME"/>
    <x v="3"/>
    <n v="61777"/>
    <n v="187604"/>
    <x v="4"/>
    <s v="No"/>
    <s v="Pickup"/>
    <s v="Not Found"/>
    <s v="Standard"/>
    <x v="65"/>
    <n v="19336654"/>
  </r>
  <r>
    <s v="O04208"/>
    <s v="2025-05-08"/>
    <s v="C244"/>
    <s v="P031"/>
    <x v="15"/>
    <x v="3"/>
    <n v="9"/>
    <n v="0"/>
    <n v="989595"/>
    <x v="261"/>
    <s v="Corporate"/>
    <x v="1"/>
    <n v="53062"/>
    <n v="512037"/>
    <x v="0"/>
    <s v="No"/>
    <s v="Pickup"/>
    <s v="Not Found"/>
    <s v="Standard"/>
    <x v="81"/>
    <n v="15141830"/>
  </r>
  <r>
    <s v="O04209"/>
    <s v="2025-08-09"/>
    <s v="C220"/>
    <s v="P071"/>
    <x v="2"/>
    <x v="1"/>
    <n v="10"/>
    <n v="0.2"/>
    <n v="311704"/>
    <x v="258"/>
    <s v="SME"/>
    <x v="1"/>
    <n v="44535"/>
    <n v="-133646"/>
    <x v="3"/>
    <s v="No"/>
    <s v="Standard"/>
    <s v="Not Found"/>
    <s v="Standard"/>
    <x v="32"/>
    <n v="7094914"/>
  </r>
  <r>
    <s v="O04210"/>
    <s v="2025-10-11"/>
    <s v="C220"/>
    <s v="P056"/>
    <x v="3"/>
    <x v="1"/>
    <n v="4"/>
    <n v="0.2"/>
    <n v="341376"/>
    <x v="258"/>
    <s v="SME"/>
    <x v="0"/>
    <n v="48953"/>
    <n v="145564"/>
    <x v="11"/>
    <s v="No"/>
    <s v="Standard"/>
    <s v="Not Found"/>
    <s v="Standard"/>
    <x v="6"/>
    <n v="19619177"/>
  </r>
  <r>
    <s v="O04211"/>
    <s v="2025-09-01"/>
    <s v="C023"/>
    <s v="P076"/>
    <x v="17"/>
    <x v="3"/>
    <n v="10"/>
    <n v="0.1"/>
    <n v="756252"/>
    <x v="5"/>
    <s v="Consumer"/>
    <x v="2"/>
    <n v="26666"/>
    <n v="489592"/>
    <x v="2"/>
    <s v="No"/>
    <s v="Pickup"/>
    <s v="Not Found"/>
    <s v="Standard"/>
    <x v="25"/>
    <n v="10652665"/>
  </r>
  <r>
    <s v="O04212"/>
    <s v="2025-04-09"/>
    <s v="C044"/>
    <s v="P014"/>
    <x v="6"/>
    <x v="0"/>
    <n v="3"/>
    <n v="0"/>
    <n v="82011"/>
    <x v="10"/>
    <s v="Consumer"/>
    <x v="2"/>
    <n v="51783"/>
    <n v="-73338"/>
    <x v="1"/>
    <s v="No"/>
    <s v="Pickup"/>
    <s v="Not Found"/>
    <s v="Standard"/>
    <x v="80"/>
    <n v="17350666"/>
  </r>
  <r>
    <s v="O04213"/>
    <s v="2025-01-11"/>
    <s v="C282"/>
    <s v="P085"/>
    <x v="6"/>
    <x v="0"/>
    <n v="4"/>
    <n v="0.2"/>
    <n v="388537.59999999998"/>
    <x v="185"/>
    <s v="SME"/>
    <x v="3"/>
    <n v="7566"/>
    <n v="358273.6"/>
    <x v="6"/>
    <s v="No"/>
    <s v="Express"/>
    <s v="Not Found"/>
    <s v="Standard"/>
    <x v="71"/>
    <n v="17350666"/>
  </r>
  <r>
    <s v="O04214"/>
    <s v="2025-10-10"/>
    <s v="C284"/>
    <s v="P068"/>
    <x v="8"/>
    <x v="4"/>
    <n v="3"/>
    <n v="0.1"/>
    <n v="135639.9"/>
    <x v="61"/>
    <s v="SME"/>
    <x v="0"/>
    <n v="34907"/>
    <n v="30918.899999999994"/>
    <x v="11"/>
    <s v="Yes"/>
    <s v="Pickup"/>
    <s v="Not Found"/>
    <s v="Standard"/>
    <x v="19"/>
    <n v="19473459"/>
  </r>
  <r>
    <s v="O04215"/>
    <s v="2025-06-21"/>
    <s v="C056"/>
    <s v="P072"/>
    <x v="4"/>
    <x v="4"/>
    <n v="6"/>
    <n v="0"/>
    <n v="786522"/>
    <x v="67"/>
    <s v="SME"/>
    <x v="1"/>
    <n v="37361"/>
    <n v="562356"/>
    <x v="9"/>
    <s v="No"/>
    <s v="Express"/>
    <s v="Not Found"/>
    <s v="Standard"/>
    <x v="89"/>
    <n v="6291486"/>
  </r>
  <r>
    <s v="O04216"/>
    <s v="2025-11-28"/>
    <s v="C255"/>
    <s v="P048"/>
    <x v="14"/>
    <x v="4"/>
    <n v="2"/>
    <n v="0"/>
    <n v="119208"/>
    <x v="281"/>
    <s v="Consumer"/>
    <x v="1"/>
    <n v="23271"/>
    <n v="72666"/>
    <x v="8"/>
    <s v="No"/>
    <s v="Standard"/>
    <s v="Not Found"/>
    <s v="Standard"/>
    <x v="29"/>
    <n v="16839910"/>
  </r>
  <r>
    <s v="O04217"/>
    <s v="2025-03-11"/>
    <s v="C092"/>
    <s v="P083"/>
    <x v="7"/>
    <x v="4"/>
    <n v="10"/>
    <n v="0.05"/>
    <n v="1397431"/>
    <x v="242"/>
    <s v="SME"/>
    <x v="3"/>
    <n v="73889"/>
    <n v="658541"/>
    <x v="7"/>
    <s v="No"/>
    <s v="Pickup"/>
    <s v="Not Found"/>
    <s v="High Value"/>
    <x v="58"/>
    <n v="14265630"/>
  </r>
  <r>
    <s v="O04218"/>
    <s v="2025-04-19"/>
    <s v="C013"/>
    <s v="P099"/>
    <x v="18"/>
    <x v="1"/>
    <n v="7"/>
    <n v="0"/>
    <n v="816466"/>
    <x v="133"/>
    <s v="Corporate"/>
    <x v="0"/>
    <n v="11009"/>
    <n v="739403"/>
    <x v="1"/>
    <s v="No"/>
    <s v="Pickup"/>
    <s v="Not Found"/>
    <s v="Standard"/>
    <x v="90"/>
    <n v="16246424"/>
  </r>
  <r>
    <s v="O04219"/>
    <s v="2025-08-25"/>
    <s v="C022"/>
    <s v="P051"/>
    <x v="12"/>
    <x v="3"/>
    <n v="8"/>
    <n v="0"/>
    <n v="337800"/>
    <x v="131"/>
    <s v="Consumer"/>
    <x v="2"/>
    <n v="71372"/>
    <n v="-233176"/>
    <x v="3"/>
    <s v="No"/>
    <s v="Express"/>
    <s v="Not Found"/>
    <s v="Standard"/>
    <x v="7"/>
    <n v="8698154"/>
  </r>
  <r>
    <s v="O04220"/>
    <s v="2025-01-31"/>
    <s v="C088"/>
    <s v="P024"/>
    <x v="8"/>
    <x v="4"/>
    <n v="7"/>
    <n v="0"/>
    <n v="536620"/>
    <x v="160"/>
    <s v="SME"/>
    <x v="3"/>
    <n v="20831"/>
    <n v="390803"/>
    <x v="6"/>
    <s v="No"/>
    <s v="Pickup"/>
    <s v="Not Found"/>
    <s v="Standard"/>
    <x v="16"/>
    <n v="19473459"/>
  </r>
  <r>
    <s v="O04221"/>
    <s v="2025-01-22"/>
    <s v="C299"/>
    <s v="P042"/>
    <x v="11"/>
    <x v="1"/>
    <n v="2"/>
    <n v="0"/>
    <n v="155522"/>
    <x v="165"/>
    <s v="SME"/>
    <x v="3"/>
    <n v="12456"/>
    <n v="130610"/>
    <x v="6"/>
    <s v="No"/>
    <s v="Standard"/>
    <s v="Not Found"/>
    <s v="Standard"/>
    <x v="62"/>
    <n v="18500989"/>
  </r>
  <r>
    <s v="O04222"/>
    <s v="2025-03-22"/>
    <s v="C081"/>
    <s v="P025"/>
    <x v="4"/>
    <x v="4"/>
    <n v="3"/>
    <n v="0.15"/>
    <n v="367891.05"/>
    <x v="91"/>
    <s v="SME"/>
    <x v="2"/>
    <n v="41409"/>
    <n v="243664.05"/>
    <x v="7"/>
    <s v="No"/>
    <s v="Express"/>
    <s v="Not Found"/>
    <s v="Standard"/>
    <x v="61"/>
    <n v="6291486"/>
  </r>
  <r>
    <s v="O04223"/>
    <s v="2025-05-29"/>
    <s v="C010"/>
    <s v="P073"/>
    <x v="17"/>
    <x v="0"/>
    <n v="6"/>
    <n v="0.05"/>
    <n v="458616.3"/>
    <x v="204"/>
    <s v="SME"/>
    <x v="0"/>
    <n v="48520"/>
    <n v="167496.29999999999"/>
    <x v="0"/>
    <s v="No"/>
    <s v="Standard"/>
    <s v="Not Found"/>
    <s v="Standard"/>
    <x v="99"/>
    <n v="10652665"/>
  </r>
  <r>
    <s v="O04224"/>
    <s v="2025-06-20"/>
    <s v="C066"/>
    <s v="P073"/>
    <x v="19"/>
    <x v="3"/>
    <n v="9"/>
    <n v="0.05"/>
    <n v="61218"/>
    <x v="122"/>
    <s v="Consumer"/>
    <x v="0"/>
    <n v="48520"/>
    <n v="-375462"/>
    <x v="9"/>
    <s v="No"/>
    <s v="Standard"/>
    <s v="Not Found"/>
    <s v="Standard"/>
    <x v="99"/>
    <n v="19336654"/>
  </r>
  <r>
    <s v="O04225"/>
    <s v="2025-12-10"/>
    <s v="C252"/>
    <s v="P092"/>
    <x v="8"/>
    <x v="0"/>
    <n v="9"/>
    <n v="0.15"/>
    <n v="477428.85"/>
    <x v="184"/>
    <s v="Corporate"/>
    <x v="2"/>
    <n v="4229"/>
    <n v="439367.85"/>
    <x v="4"/>
    <s v="No"/>
    <s v="Standard"/>
    <s v="Not Found"/>
    <s v="Standard"/>
    <x v="23"/>
    <n v="19473459"/>
  </r>
  <r>
    <s v="O04226"/>
    <s v="2025-08-03"/>
    <s v="C211"/>
    <s v="P096"/>
    <x v="0"/>
    <x v="3"/>
    <n v="8"/>
    <n v="0.2"/>
    <n v="474406.40000000002"/>
    <x v="63"/>
    <s v="SME"/>
    <x v="1"/>
    <n v="12227"/>
    <n v="376590.4"/>
    <x v="3"/>
    <s v="No"/>
    <s v="Pickup"/>
    <s v="Not Found"/>
    <s v="Standard"/>
    <x v="46"/>
    <n v="11852878"/>
  </r>
  <r>
    <s v="O04227"/>
    <s v="2025-10-17"/>
    <s v="C018"/>
    <s v="P068"/>
    <x v="1"/>
    <x v="0"/>
    <n v="3"/>
    <n v="0.2"/>
    <n v="302580"/>
    <x v="189"/>
    <s v="Corporate"/>
    <x v="0"/>
    <n v="34907"/>
    <n v="197859"/>
    <x v="11"/>
    <s v="No"/>
    <s v="Pickup"/>
    <s v="Not Found"/>
    <s v="Standard"/>
    <x v="19"/>
    <n v="11347243"/>
  </r>
  <r>
    <s v="O04228"/>
    <s v="2025-09-07"/>
    <s v="C235"/>
    <s v="P018"/>
    <x v="17"/>
    <x v="3"/>
    <n v="7"/>
    <n v="0.15"/>
    <n v="624726.19999999995"/>
    <x v="190"/>
    <s v="Consumer"/>
    <x v="0"/>
    <n v="74501"/>
    <n v="103219.19999999995"/>
    <x v="2"/>
    <s v="No"/>
    <s v="Pickup"/>
    <s v="Not Found"/>
    <s v="Standard"/>
    <x v="96"/>
    <n v="10652665"/>
  </r>
  <r>
    <s v="O04229"/>
    <s v="2025-07-20"/>
    <s v="C189"/>
    <s v="P075"/>
    <x v="19"/>
    <x v="2"/>
    <n v="4"/>
    <n v="0.15"/>
    <n v="387001.59999999998"/>
    <x v="221"/>
    <s v="SME"/>
    <x v="0"/>
    <n v="48118"/>
    <n v="194529.59999999998"/>
    <x v="10"/>
    <s v="No"/>
    <s v="Standard"/>
    <s v="Not Found"/>
    <s v="Standard"/>
    <x v="51"/>
    <n v="19336654"/>
  </r>
  <r>
    <s v="O04230"/>
    <s v="2025-06-06"/>
    <s v="C169"/>
    <s v="P025"/>
    <x v="18"/>
    <x v="3"/>
    <n v="6"/>
    <n v="0.1"/>
    <n v="793459.8"/>
    <x v="56"/>
    <s v="SME"/>
    <x v="2"/>
    <n v="41409"/>
    <n v="545005.80000000005"/>
    <x v="9"/>
    <s v="No"/>
    <s v="Pickup"/>
    <s v="Not Found"/>
    <s v="Standard"/>
    <x v="61"/>
    <n v="16246424"/>
  </r>
  <r>
    <s v="O04231"/>
    <s v="2025-12-07"/>
    <s v="C169"/>
    <s v="P064"/>
    <x v="6"/>
    <x v="2"/>
    <n v="10"/>
    <n v="0"/>
    <n v="1264370"/>
    <x v="56"/>
    <s v="SME"/>
    <x v="2"/>
    <n v="62348"/>
    <n v="640890"/>
    <x v="4"/>
    <s v="No"/>
    <s v="Express"/>
    <s v="Not Found"/>
    <s v="High Value"/>
    <x v="34"/>
    <n v="17350666"/>
  </r>
  <r>
    <s v="O04232"/>
    <s v="2025-12-14"/>
    <s v="C024"/>
    <s v="P046"/>
    <x v="18"/>
    <x v="4"/>
    <n v="2"/>
    <n v="0.15"/>
    <n v="238171.7"/>
    <x v="89"/>
    <s v="SME"/>
    <x v="3"/>
    <n v="24464"/>
    <n v="189243.7"/>
    <x v="4"/>
    <s v="No"/>
    <s v="Express"/>
    <s v="Not Found"/>
    <s v="Standard"/>
    <x v="93"/>
    <n v="16246424"/>
  </r>
  <r>
    <s v="O04233"/>
    <s v="2025-12-12"/>
    <s v="C235"/>
    <s v="P011"/>
    <x v="11"/>
    <x v="2"/>
    <n v="5"/>
    <n v="0.15"/>
    <n v="431192.25"/>
    <x v="190"/>
    <s v="Consumer"/>
    <x v="0"/>
    <n v="76428"/>
    <n v="49052.25"/>
    <x v="4"/>
    <s v="No"/>
    <s v="Pickup"/>
    <s v="Not Found"/>
    <s v="Standard"/>
    <x v="36"/>
    <n v="18500989"/>
  </r>
  <r>
    <s v="O04234"/>
    <s v="2025-11-12"/>
    <s v="C142"/>
    <s v="P067"/>
    <x v="4"/>
    <x v="0"/>
    <n v="9"/>
    <n v="0"/>
    <n v="718146"/>
    <x v="108"/>
    <s v="Consumer"/>
    <x v="0"/>
    <n v="47434"/>
    <n v="291240"/>
    <x v="8"/>
    <s v="No"/>
    <s v="Express"/>
    <s v="Not Found"/>
    <s v="Standard"/>
    <x v="22"/>
    <n v="6291486"/>
  </r>
  <r>
    <s v="O04235"/>
    <s v="2025-12-26"/>
    <s v="C080"/>
    <s v="P043"/>
    <x v="7"/>
    <x v="0"/>
    <n v="1"/>
    <n v="0.1"/>
    <n v="101063.7"/>
    <x v="245"/>
    <s v="SME"/>
    <x v="0"/>
    <n v="79600"/>
    <n v="21463.699999999997"/>
    <x v="4"/>
    <s v="No"/>
    <s v="Pickup"/>
    <s v="Not Found"/>
    <s v="Standard"/>
    <x v="14"/>
    <n v="14265630"/>
  </r>
  <r>
    <s v="O04236"/>
    <s v="2025-12-01"/>
    <s v="C190"/>
    <s v="P056"/>
    <x v="6"/>
    <x v="3"/>
    <n v="1"/>
    <n v="0"/>
    <n v="127680"/>
    <x v="295"/>
    <s v="SME"/>
    <x v="0"/>
    <n v="48953"/>
    <n v="78727"/>
    <x v="4"/>
    <s v="No"/>
    <s v="Standard"/>
    <s v="Not Found"/>
    <s v="Standard"/>
    <x v="6"/>
    <n v="17350666"/>
  </r>
  <r>
    <s v="O04237"/>
    <s v="2025-01-31"/>
    <s v="C124"/>
    <s v="P057"/>
    <x v="18"/>
    <x v="0"/>
    <n v="1"/>
    <n v="0.1"/>
    <n v="13932.9"/>
    <x v="243"/>
    <s v="SME"/>
    <x v="3"/>
    <n v="18283"/>
    <n v="-4350.1000000000004"/>
    <x v="6"/>
    <s v="No"/>
    <s v="Pickup"/>
    <s v="Not Found"/>
    <s v="Standard"/>
    <x v="63"/>
    <n v="16246424"/>
  </r>
  <r>
    <s v="O04238"/>
    <s v="2025-01-01"/>
    <s v="C115"/>
    <s v="P051"/>
    <x v="13"/>
    <x v="0"/>
    <n v="9"/>
    <n v="0.05"/>
    <n v="107353.8"/>
    <x v="31"/>
    <s v="Consumer"/>
    <x v="2"/>
    <n v="71372"/>
    <n v="-534994.19999999995"/>
    <x v="6"/>
    <s v="No"/>
    <s v="Pickup"/>
    <s v="Not Found"/>
    <s v="Standard"/>
    <x v="7"/>
    <n v="5886694"/>
  </r>
  <r>
    <s v="O04239"/>
    <s v="2025-10-31"/>
    <s v="C037"/>
    <s v="P012"/>
    <x v="6"/>
    <x v="2"/>
    <n v="1"/>
    <n v="0.1"/>
    <n v="127726.2"/>
    <x v="17"/>
    <s v="Consumer"/>
    <x v="2"/>
    <n v="48408"/>
    <n v="79318.2"/>
    <x v="11"/>
    <s v="No"/>
    <s v="Pickup"/>
    <s v="Not Found"/>
    <s v="Standard"/>
    <x v="78"/>
    <n v="17350666"/>
  </r>
  <r>
    <s v="O04240"/>
    <s v="2025-02-21"/>
    <s v="C179"/>
    <s v="P077"/>
    <x v="4"/>
    <x v="1"/>
    <n v="10"/>
    <n v="0"/>
    <n v="1007610"/>
    <x v="299"/>
    <s v="Corporate"/>
    <x v="3"/>
    <n v="9813"/>
    <n v="909480"/>
    <x v="5"/>
    <s v="No"/>
    <s v="Express"/>
    <s v="Not Found"/>
    <s v="High Value"/>
    <x v="98"/>
    <n v="6291486"/>
  </r>
  <r>
    <s v="O04241"/>
    <s v="2025-02-19"/>
    <s v="C298"/>
    <s v="P063"/>
    <x v="3"/>
    <x v="4"/>
    <n v="1"/>
    <n v="0.2"/>
    <n v="59220.800000000003"/>
    <x v="250"/>
    <s v="Corporate"/>
    <x v="0"/>
    <n v="37464"/>
    <n v="21756.800000000003"/>
    <x v="5"/>
    <s v="No"/>
    <s v="Express"/>
    <s v="Not Found"/>
    <s v="Standard"/>
    <x v="66"/>
    <n v="19619177"/>
  </r>
  <r>
    <s v="O04242"/>
    <s v="2025-11-19"/>
    <s v="C006"/>
    <s v="P035"/>
    <x v="11"/>
    <x v="3"/>
    <n v="10"/>
    <n v="0.1"/>
    <n v="273015"/>
    <x v="269"/>
    <s v="Corporate"/>
    <x v="0"/>
    <n v="31758"/>
    <n v="-44565"/>
    <x v="8"/>
    <s v="No"/>
    <s v="Express"/>
    <s v="Not Found"/>
    <s v="Standard"/>
    <x v="47"/>
    <n v="18500989"/>
  </r>
  <r>
    <s v="O04243"/>
    <s v="2025-08-02"/>
    <s v="C127"/>
    <s v="P090"/>
    <x v="4"/>
    <x v="1"/>
    <n v="3"/>
    <n v="0.05"/>
    <n v="21622.95"/>
    <x v="84"/>
    <s v="SME"/>
    <x v="1"/>
    <n v="24518"/>
    <n v="-51931.05"/>
    <x v="3"/>
    <s v="No"/>
    <s v="Pickup"/>
    <s v="Not Found"/>
    <s v="Standard"/>
    <x v="4"/>
    <n v="6291486"/>
  </r>
  <r>
    <s v="O04244"/>
    <s v="2025-02-02"/>
    <s v="C279"/>
    <s v="P066"/>
    <x v="11"/>
    <x v="4"/>
    <n v="9"/>
    <n v="0.05"/>
    <n v="188288.1"/>
    <x v="159"/>
    <s v="SME"/>
    <x v="0"/>
    <n v="51071"/>
    <n v="-271350.90000000002"/>
    <x v="5"/>
    <s v="No"/>
    <s v="Pickup"/>
    <s v="Not Found"/>
    <s v="Standard"/>
    <x v="97"/>
    <n v="18500989"/>
  </r>
  <r>
    <s v="O04245"/>
    <s v="2025-09-21"/>
    <s v="C098"/>
    <s v="P013"/>
    <x v="5"/>
    <x v="1"/>
    <n v="7"/>
    <n v="0"/>
    <n v="960358"/>
    <x v="137"/>
    <s v="Corporate"/>
    <x v="0"/>
    <n v="27039"/>
    <n v="771085"/>
    <x v="2"/>
    <s v="No"/>
    <s v="Express"/>
    <s v="Not Found"/>
    <s v="Standard"/>
    <x v="54"/>
    <n v="11319839"/>
  </r>
  <r>
    <s v="O04246"/>
    <s v="2025-07-25"/>
    <s v="C034"/>
    <s v="P022"/>
    <x v="16"/>
    <x v="1"/>
    <n v="5"/>
    <n v="0.2"/>
    <n v="178384"/>
    <x v="78"/>
    <s v="Corporate"/>
    <x v="3"/>
    <n v="76942"/>
    <n v="-206326"/>
    <x v="10"/>
    <s v="No"/>
    <s v="Standard"/>
    <s v="Not Found"/>
    <s v="Standard"/>
    <x v="13"/>
    <n v="19562258"/>
  </r>
  <r>
    <s v="O04247"/>
    <s v="2025-08-13"/>
    <s v="C245"/>
    <s v="P096"/>
    <x v="15"/>
    <x v="0"/>
    <n v="1"/>
    <n v="0"/>
    <n v="114336"/>
    <x v="22"/>
    <s v="Corporate"/>
    <x v="1"/>
    <n v="12227"/>
    <n v="102109"/>
    <x v="3"/>
    <s v="No"/>
    <s v="Express"/>
    <s v="Not Found"/>
    <s v="Standard"/>
    <x v="46"/>
    <n v="15141830"/>
  </r>
  <r>
    <s v="O04248"/>
    <s v="2025-09-19"/>
    <s v="C190"/>
    <s v="P073"/>
    <x v="16"/>
    <x v="1"/>
    <n v="6"/>
    <n v="0.15"/>
    <n v="69395.7"/>
    <x v="295"/>
    <s v="SME"/>
    <x v="0"/>
    <n v="48520"/>
    <n v="-221724.3"/>
    <x v="2"/>
    <s v="No"/>
    <s v="Express"/>
    <s v="Not Found"/>
    <s v="Standard"/>
    <x v="99"/>
    <n v="19562258"/>
  </r>
  <r>
    <s v="O04249"/>
    <s v="2025-10-22"/>
    <s v="C211"/>
    <s v="P097"/>
    <x v="15"/>
    <x v="1"/>
    <n v="6"/>
    <n v="0.2"/>
    <n v="353025.6"/>
    <x v="63"/>
    <s v="SME"/>
    <x v="1"/>
    <n v="67500"/>
    <n v="-51974.400000000023"/>
    <x v="11"/>
    <s v="No"/>
    <s v="Express"/>
    <s v="Not Found"/>
    <s v="Standard"/>
    <x v="84"/>
    <n v="15141830"/>
  </r>
  <r>
    <s v="O04250"/>
    <s v="2025-09-11"/>
    <s v="C216"/>
    <s v="P034"/>
    <x v="6"/>
    <x v="0"/>
    <n v="6"/>
    <n v="0.15"/>
    <n v="297590.09999999998"/>
    <x v="37"/>
    <s v="Consumer"/>
    <x v="0"/>
    <n v="18655"/>
    <n v="185660.09999999998"/>
    <x v="2"/>
    <s v="No"/>
    <s v="Pickup"/>
    <s v="Not Found"/>
    <s v="Standard"/>
    <x v="3"/>
    <n v="17350666"/>
  </r>
  <r>
    <s v="O04251"/>
    <s v="2025-02-02"/>
    <s v="C101"/>
    <s v="P036"/>
    <x v="3"/>
    <x v="2"/>
    <n v="4"/>
    <n v="0.1"/>
    <n v="176918.39999999999"/>
    <x v="196"/>
    <s v="SME"/>
    <x v="0"/>
    <n v="69526"/>
    <n v="-101185.60000000001"/>
    <x v="5"/>
    <s v="No"/>
    <s v="Pickup"/>
    <s v="Not Found"/>
    <s v="Standard"/>
    <x v="70"/>
    <n v="19619177"/>
  </r>
  <r>
    <s v="O04252"/>
    <s v="2025-08-20"/>
    <s v="C273"/>
    <s v="P012"/>
    <x v="14"/>
    <x v="2"/>
    <n v="8"/>
    <n v="0.2"/>
    <n v="825068.8"/>
    <x v="248"/>
    <s v="Consumer"/>
    <x v="2"/>
    <n v="48408"/>
    <n v="437804.80000000005"/>
    <x v="3"/>
    <s v="No"/>
    <s v="Standard"/>
    <s v="Not Found"/>
    <s v="Standard"/>
    <x v="78"/>
    <n v="16839910"/>
  </r>
  <r>
    <s v="O04253"/>
    <s v="2025-01-24"/>
    <s v="C122"/>
    <s v="P089"/>
    <x v="3"/>
    <x v="0"/>
    <n v="3"/>
    <n v="0"/>
    <n v="88833"/>
    <x v="29"/>
    <s v="Consumer"/>
    <x v="0"/>
    <n v="55764"/>
    <n v="-78459"/>
    <x v="6"/>
    <s v="No"/>
    <s v="Pickup"/>
    <s v="Not Found"/>
    <s v="Standard"/>
    <x v="27"/>
    <n v="19619177"/>
  </r>
  <r>
    <s v="O04254"/>
    <s v="2025-07-10"/>
    <s v="C053"/>
    <s v="P036"/>
    <x v="3"/>
    <x v="3"/>
    <n v="4"/>
    <n v="0.1"/>
    <n v="479095.2"/>
    <x v="15"/>
    <s v="Consumer"/>
    <x v="0"/>
    <n v="69526"/>
    <n v="200991.2"/>
    <x v="10"/>
    <s v="No"/>
    <s v="Pickup"/>
    <s v="Not Found"/>
    <s v="Standard"/>
    <x v="70"/>
    <n v="19619177"/>
  </r>
  <r>
    <s v="O04255"/>
    <s v="2025-09-26"/>
    <s v="C249"/>
    <s v="P032"/>
    <x v="17"/>
    <x v="0"/>
    <n v="1"/>
    <n v="0.05"/>
    <n v="61802.25"/>
    <x v="55"/>
    <s v="Consumer"/>
    <x v="2"/>
    <n v="65463"/>
    <n v="-3660.75"/>
    <x v="2"/>
    <s v="No"/>
    <s v="Pickup"/>
    <s v="Not Found"/>
    <s v="Standard"/>
    <x v="15"/>
    <n v="10652665"/>
  </r>
  <r>
    <s v="O04256"/>
    <s v="2025-06-15"/>
    <s v="C233"/>
    <s v="P100"/>
    <x v="2"/>
    <x v="3"/>
    <n v="6"/>
    <n v="0.15"/>
    <n v="472285.5"/>
    <x v="105"/>
    <s v="SME"/>
    <x v="3"/>
    <n v="62137"/>
    <n v="99463.5"/>
    <x v="9"/>
    <s v="No"/>
    <s v="Express"/>
    <s v="Not Found"/>
    <s v="Standard"/>
    <x v="9"/>
    <n v="7094914"/>
  </r>
  <r>
    <s v="O04257"/>
    <s v="2025-10-04"/>
    <s v="C071"/>
    <s v="P020"/>
    <x v="15"/>
    <x v="2"/>
    <n v="8"/>
    <n v="0.2"/>
    <n v="682809.6"/>
    <x v="1"/>
    <s v="SME"/>
    <x v="2"/>
    <n v="35035"/>
    <n v="402529.6"/>
    <x v="11"/>
    <s v="No"/>
    <s v="Standard"/>
    <s v="Not Found"/>
    <s v="Standard"/>
    <x v="91"/>
    <n v="15141830"/>
  </r>
  <r>
    <s v="O04258"/>
    <s v="2025-07-12"/>
    <s v="C069"/>
    <s v="P035"/>
    <x v="16"/>
    <x v="1"/>
    <n v="6"/>
    <n v="0.1"/>
    <n v="631416.6"/>
    <x v="200"/>
    <s v="Consumer"/>
    <x v="0"/>
    <n v="31758"/>
    <n v="440868.6"/>
    <x v="10"/>
    <s v="No"/>
    <s v="Standard"/>
    <s v="Not Found"/>
    <s v="Standard"/>
    <x v="47"/>
    <n v="19562258"/>
  </r>
  <r>
    <s v="O04259"/>
    <s v="2025-02-26"/>
    <s v="C023"/>
    <s v="P079"/>
    <x v="14"/>
    <x v="3"/>
    <n v="6"/>
    <n v="0.05"/>
    <n v="168617.4"/>
    <x v="5"/>
    <s v="Consumer"/>
    <x v="1"/>
    <n v="58560"/>
    <n v="-182742.6"/>
    <x v="5"/>
    <s v="No"/>
    <s v="Standard"/>
    <s v="Not Found"/>
    <s v="Standard"/>
    <x v="48"/>
    <n v="16839910"/>
  </r>
  <r>
    <s v="O04260"/>
    <s v="2025-01-31"/>
    <s v="C112"/>
    <s v="P022"/>
    <x v="1"/>
    <x v="0"/>
    <n v="2"/>
    <n v="0.2"/>
    <n v="42976"/>
    <x v="155"/>
    <s v="Corporate"/>
    <x v="3"/>
    <n v="76942"/>
    <n v="-110908"/>
    <x v="6"/>
    <s v="No"/>
    <s v="Pickup"/>
    <s v="Not Found"/>
    <s v="Standard"/>
    <x v="13"/>
    <n v="11347243"/>
  </r>
  <r>
    <s v="O04261"/>
    <s v="2025-07-23"/>
    <s v="C252"/>
    <s v="P030"/>
    <x v="14"/>
    <x v="2"/>
    <n v="7"/>
    <n v="0.1"/>
    <n v="55062"/>
    <x v="184"/>
    <s v="Corporate"/>
    <x v="3"/>
    <n v="28523"/>
    <n v="-144599"/>
    <x v="10"/>
    <s v="No"/>
    <s v="Express"/>
    <s v="Not Found"/>
    <s v="Standard"/>
    <x v="12"/>
    <n v="16839910"/>
  </r>
  <r>
    <s v="O04262"/>
    <s v="2025-06-10"/>
    <s v="C196"/>
    <s v="P075"/>
    <x v="19"/>
    <x v="2"/>
    <n v="3"/>
    <n v="0.05"/>
    <n v="398897.4"/>
    <x v="255"/>
    <s v="SME"/>
    <x v="0"/>
    <n v="48118"/>
    <n v="254543.40000000002"/>
    <x v="9"/>
    <s v="No"/>
    <s v="Standard"/>
    <s v="Not Found"/>
    <s v="Standard"/>
    <x v="51"/>
    <n v="19336654"/>
  </r>
  <r>
    <s v="O04263"/>
    <s v="2025-05-29"/>
    <s v="C128"/>
    <s v="P099"/>
    <x v="15"/>
    <x v="4"/>
    <n v="7"/>
    <n v="0.1"/>
    <n v="458854.2"/>
    <x v="48"/>
    <s v="Consumer"/>
    <x v="0"/>
    <n v="11009"/>
    <n v="381791.2"/>
    <x v="0"/>
    <s v="No"/>
    <s v="Standard"/>
    <s v="Not Found"/>
    <s v="Standard"/>
    <x v="90"/>
    <n v="15141830"/>
  </r>
  <r>
    <s v="O04264"/>
    <s v="2025-07-24"/>
    <s v="C066"/>
    <s v="P025"/>
    <x v="8"/>
    <x v="3"/>
    <n v="2"/>
    <n v="0.1"/>
    <n v="116096.4"/>
    <x v="122"/>
    <s v="Consumer"/>
    <x v="2"/>
    <n v="41409"/>
    <n v="33278.399999999994"/>
    <x v="10"/>
    <s v="No"/>
    <s v="Standard"/>
    <s v="Not Found"/>
    <s v="Standard"/>
    <x v="61"/>
    <n v="19473459"/>
  </r>
  <r>
    <s v="O04265"/>
    <s v="2025-05-13"/>
    <s v="C011"/>
    <s v="P029"/>
    <x v="2"/>
    <x v="4"/>
    <n v="4"/>
    <n v="0.15"/>
    <n v="308873"/>
    <x v="85"/>
    <s v="SME"/>
    <x v="1"/>
    <n v="36044"/>
    <n v="164697"/>
    <x v="0"/>
    <s v="No"/>
    <s v="Standard"/>
    <s v="Not Found"/>
    <s v="Standard"/>
    <x v="68"/>
    <n v="7094914"/>
  </r>
  <r>
    <s v="O04266"/>
    <s v="2025-12-24"/>
    <s v="C202"/>
    <s v="P081"/>
    <x v="17"/>
    <x v="1"/>
    <n v="5"/>
    <n v="0"/>
    <n v="46925"/>
    <x v="134"/>
    <s v="SME"/>
    <x v="0"/>
    <n v="67718"/>
    <n v="-291665"/>
    <x v="4"/>
    <s v="No"/>
    <s v="Express"/>
    <s v="Not Found"/>
    <s v="Standard"/>
    <x v="76"/>
    <n v="10652665"/>
  </r>
  <r>
    <s v="O04267"/>
    <s v="2025-04-16"/>
    <s v="C034"/>
    <s v="P061"/>
    <x v="15"/>
    <x v="1"/>
    <n v="8"/>
    <n v="0.05"/>
    <n v="1049453.6000000001"/>
    <x v="78"/>
    <s v="Corporate"/>
    <x v="3"/>
    <n v="26900"/>
    <n v="834253.60000000009"/>
    <x v="1"/>
    <s v="No"/>
    <s v="Pickup"/>
    <s v="Not Found"/>
    <s v="High Value"/>
    <x v="59"/>
    <n v="15141830"/>
  </r>
  <r>
    <s v="O04268"/>
    <s v="2025-01-16"/>
    <s v="C080"/>
    <s v="P052"/>
    <x v="4"/>
    <x v="1"/>
    <n v="8"/>
    <n v="0.15"/>
    <n v="228187.6"/>
    <x v="245"/>
    <s v="SME"/>
    <x v="2"/>
    <n v="15200"/>
    <n v="106587.6"/>
    <x v="6"/>
    <s v="No"/>
    <s v="Pickup"/>
    <s v="Not Found"/>
    <s v="Standard"/>
    <x v="41"/>
    <n v="6291486"/>
  </r>
  <r>
    <s v="O04269"/>
    <s v="2025-08-29"/>
    <s v="C186"/>
    <s v="P044"/>
    <x v="7"/>
    <x v="2"/>
    <n v="3"/>
    <n v="0.1"/>
    <n v="368687.7"/>
    <x v="225"/>
    <s v="Consumer"/>
    <x v="3"/>
    <n v="44099"/>
    <n v="236390.7"/>
    <x v="3"/>
    <s v="Yes"/>
    <s v="Pickup"/>
    <s v="Not Found"/>
    <s v="Standard"/>
    <x v="38"/>
    <n v="14265630"/>
  </r>
  <r>
    <s v="O04270"/>
    <s v="2025-09-25"/>
    <s v="C197"/>
    <s v="P016"/>
    <x v="2"/>
    <x v="4"/>
    <n v="3"/>
    <n v="0.15"/>
    <n v="314624.09999999998"/>
    <x v="139"/>
    <s v="Corporate"/>
    <x v="0"/>
    <n v="29153"/>
    <n v="227165.09999999998"/>
    <x v="2"/>
    <s v="No"/>
    <s v="Standard"/>
    <s v="Not Found"/>
    <s v="Standard"/>
    <x v="79"/>
    <n v="7094914"/>
  </r>
  <r>
    <s v="O04271"/>
    <s v="2025-03-08"/>
    <s v="C089"/>
    <s v="P087"/>
    <x v="16"/>
    <x v="4"/>
    <n v="6"/>
    <n v="0.2"/>
    <n v="98198.399999999994"/>
    <x v="244"/>
    <s v="Consumer"/>
    <x v="1"/>
    <n v="26222"/>
    <n v="-59133.600000000006"/>
    <x v="7"/>
    <s v="No"/>
    <s v="Standard"/>
    <s v="Not Found"/>
    <s v="Standard"/>
    <x v="82"/>
    <n v="19562258"/>
  </r>
  <r>
    <s v="O04272"/>
    <s v="2025-03-19"/>
    <s v="C293"/>
    <s v="P028"/>
    <x v="1"/>
    <x v="0"/>
    <n v="10"/>
    <n v="0.1"/>
    <n v="183951"/>
    <x v="129"/>
    <s v="Consumer"/>
    <x v="1"/>
    <n v="35454"/>
    <n v="-170589"/>
    <x v="7"/>
    <s v="No"/>
    <s v="Express"/>
    <s v="Not Found"/>
    <s v="Standard"/>
    <x v="85"/>
    <n v="11347243"/>
  </r>
  <r>
    <s v="O04273"/>
    <s v="2025-06-21"/>
    <s v="C245"/>
    <s v="P051"/>
    <x v="11"/>
    <x v="4"/>
    <n v="4"/>
    <n v="0.05"/>
    <n v="165060.6"/>
    <x v="22"/>
    <s v="Corporate"/>
    <x v="2"/>
    <n v="71372"/>
    <n v="-120427.4"/>
    <x v="9"/>
    <s v="No"/>
    <s v="Standard"/>
    <s v="Not Found"/>
    <s v="Standard"/>
    <x v="7"/>
    <n v="18500989"/>
  </r>
  <r>
    <s v="O04274"/>
    <s v="2025-01-11"/>
    <s v="C148"/>
    <s v="P098"/>
    <x v="10"/>
    <x v="1"/>
    <n v="4"/>
    <n v="0.05"/>
    <n v="461931.8"/>
    <x v="187"/>
    <s v="Corporate"/>
    <x v="3"/>
    <n v="77841"/>
    <n v="150567.79999999999"/>
    <x v="6"/>
    <s v="No"/>
    <s v="Standard"/>
    <s v="Not Found"/>
    <s v="Standard"/>
    <x v="53"/>
    <n v="8592536"/>
  </r>
  <r>
    <s v="O04275"/>
    <s v="2025-02-05"/>
    <s v="C198"/>
    <s v="P091"/>
    <x v="6"/>
    <x v="4"/>
    <n v="1"/>
    <n v="0.15"/>
    <n v="63957.4"/>
    <x v="216"/>
    <s v="SME"/>
    <x v="3"/>
    <n v="13311"/>
    <n v="50646.400000000001"/>
    <x v="5"/>
    <s v="No"/>
    <s v="Express"/>
    <s v="Not Found"/>
    <s v="Standard"/>
    <x v="10"/>
    <n v="17350666"/>
  </r>
  <r>
    <s v="O04276"/>
    <s v="2025-10-25"/>
    <s v="C017"/>
    <s v="P053"/>
    <x v="7"/>
    <x v="4"/>
    <n v="3"/>
    <n v="0.05"/>
    <n v="367567.35"/>
    <x v="65"/>
    <s v="SME"/>
    <x v="3"/>
    <n v="44507"/>
    <n v="234046.34999999998"/>
    <x v="11"/>
    <s v="No"/>
    <s v="Express"/>
    <s v="Not Found"/>
    <s v="Standard"/>
    <x v="95"/>
    <n v="14265630"/>
  </r>
  <r>
    <s v="O04277"/>
    <s v="2025-11-13"/>
    <s v="C242"/>
    <s v="P034"/>
    <x v="4"/>
    <x v="2"/>
    <n v="6"/>
    <n v="0"/>
    <n v="229746"/>
    <x v="234"/>
    <s v="Consumer"/>
    <x v="0"/>
    <n v="18655"/>
    <n v="117816"/>
    <x v="8"/>
    <s v="No"/>
    <s v="Pickup"/>
    <s v="Not Found"/>
    <s v="Standard"/>
    <x v="3"/>
    <n v="6291486"/>
  </r>
  <r>
    <s v="O04278"/>
    <s v="2025-03-04"/>
    <s v="C219"/>
    <s v="P074"/>
    <x v="6"/>
    <x v="0"/>
    <n v="3"/>
    <n v="0.05"/>
    <n v="357960"/>
    <x v="127"/>
    <s v="SME"/>
    <x v="3"/>
    <n v="39205"/>
    <n v="240345"/>
    <x v="7"/>
    <s v="No"/>
    <s v="Standard"/>
    <s v="Not Found"/>
    <s v="Standard"/>
    <x v="56"/>
    <n v="17350666"/>
  </r>
  <r>
    <s v="O04279"/>
    <s v="2025-11-15"/>
    <s v="C078"/>
    <s v="P032"/>
    <x v="19"/>
    <x v="0"/>
    <n v="8"/>
    <n v="0.05"/>
    <n v="113034.8"/>
    <x v="239"/>
    <s v="Consumer"/>
    <x v="2"/>
    <n v="65463"/>
    <n v="-410669.2"/>
    <x v="8"/>
    <s v="Yes"/>
    <s v="Express"/>
    <s v="Not Found"/>
    <s v="Standard"/>
    <x v="15"/>
    <n v="19336654"/>
  </r>
  <r>
    <s v="O04280"/>
    <s v="2025-07-30"/>
    <s v="C194"/>
    <s v="P085"/>
    <x v="9"/>
    <x v="2"/>
    <n v="5"/>
    <n v="0.15"/>
    <n v="536456.25"/>
    <x v="218"/>
    <s v="SME"/>
    <x v="3"/>
    <n v="7566"/>
    <n v="498626.25"/>
    <x v="10"/>
    <s v="No"/>
    <s v="Express"/>
    <s v="Not Found"/>
    <s v="Standard"/>
    <x v="71"/>
    <n v="7254801"/>
  </r>
  <r>
    <s v="O04281"/>
    <s v="2025-01-16"/>
    <s v="C210"/>
    <s v="P044"/>
    <x v="10"/>
    <x v="4"/>
    <n v="7"/>
    <n v="0.1"/>
    <n v="620978.4"/>
    <x v="256"/>
    <s v="Corporate"/>
    <x v="3"/>
    <n v="44099"/>
    <n v="312285.40000000002"/>
    <x v="6"/>
    <s v="No"/>
    <s v="Pickup"/>
    <s v="Not Found"/>
    <s v="Standard"/>
    <x v="38"/>
    <n v="8592536"/>
  </r>
  <r>
    <s v="O04282"/>
    <s v="2025-10-19"/>
    <s v="C116"/>
    <s v="P062"/>
    <x v="14"/>
    <x v="1"/>
    <n v="2"/>
    <n v="0.1"/>
    <n v="175174.2"/>
    <x v="177"/>
    <s v="Consumer"/>
    <x v="3"/>
    <n v="28606"/>
    <n v="117962.20000000001"/>
    <x v="11"/>
    <s v="No"/>
    <s v="Express"/>
    <s v="Not Found"/>
    <s v="Standard"/>
    <x v="50"/>
    <n v="16839910"/>
  </r>
  <r>
    <s v="O04283"/>
    <s v="2025-04-02"/>
    <s v="C268"/>
    <s v="P007"/>
    <x v="19"/>
    <x v="4"/>
    <n v="6"/>
    <n v="0.1"/>
    <n v="208386"/>
    <x v="38"/>
    <s v="Consumer"/>
    <x v="2"/>
    <n v="6817"/>
    <n v="167484"/>
    <x v="1"/>
    <s v="No"/>
    <s v="Pickup"/>
    <s v="Not Found"/>
    <s v="Standard"/>
    <x v="30"/>
    <n v="19336654"/>
  </r>
  <r>
    <s v="O04284"/>
    <s v="2025-01-18"/>
    <s v="C220"/>
    <s v="P040"/>
    <x v="7"/>
    <x v="4"/>
    <n v="6"/>
    <n v="0.2"/>
    <n v="120849.60000000001"/>
    <x v="258"/>
    <s v="SME"/>
    <x v="1"/>
    <n v="63366"/>
    <n v="-259346.4"/>
    <x v="6"/>
    <s v="No"/>
    <s v="Express"/>
    <s v="Not Found"/>
    <s v="Standard"/>
    <x v="28"/>
    <n v="14265630"/>
  </r>
  <r>
    <s v="O04285"/>
    <s v="2025-10-15"/>
    <s v="C295"/>
    <s v="P084"/>
    <x v="11"/>
    <x v="3"/>
    <n v="7"/>
    <n v="0"/>
    <n v="498855"/>
    <x v="145"/>
    <s v="Consumer"/>
    <x v="3"/>
    <n v="46035"/>
    <n v="176610"/>
    <x v="11"/>
    <s v="No"/>
    <s v="Express"/>
    <s v="Not Found"/>
    <s v="Standard"/>
    <x v="35"/>
    <n v="18500989"/>
  </r>
  <r>
    <s v="O04286"/>
    <s v="2025-11-13"/>
    <s v="C020"/>
    <s v="P094"/>
    <x v="11"/>
    <x v="3"/>
    <n v="6"/>
    <n v="0.15"/>
    <n v="30569.4"/>
    <x v="167"/>
    <s v="SME"/>
    <x v="1"/>
    <n v="55008"/>
    <n v="-299478.59999999998"/>
    <x v="8"/>
    <s v="No"/>
    <s v="Pickup"/>
    <s v="Not Found"/>
    <s v="Standard"/>
    <x v="1"/>
    <n v="18500989"/>
  </r>
  <r>
    <s v="O04287"/>
    <s v="2025-04-02"/>
    <s v="C039"/>
    <s v="P013"/>
    <x v="15"/>
    <x v="3"/>
    <n v="3"/>
    <n v="0"/>
    <n v="424767"/>
    <x v="194"/>
    <s v="Corporate"/>
    <x v="0"/>
    <n v="27039"/>
    <n v="343650"/>
    <x v="1"/>
    <s v="No"/>
    <s v="Express"/>
    <s v="Not Found"/>
    <s v="Standard"/>
    <x v="54"/>
    <n v="15141830"/>
  </r>
  <r>
    <s v="O04288"/>
    <s v="2025-10-21"/>
    <s v="C016"/>
    <s v="P047"/>
    <x v="10"/>
    <x v="3"/>
    <n v="3"/>
    <n v="0.2"/>
    <n v="131052"/>
    <x v="117"/>
    <s v="Consumer"/>
    <x v="2"/>
    <n v="23348"/>
    <n v="61008"/>
    <x v="11"/>
    <s v="No"/>
    <s v="Pickup"/>
    <s v="Not Found"/>
    <s v="Standard"/>
    <x v="8"/>
    <n v="8592536"/>
  </r>
  <r>
    <s v="O04289"/>
    <s v="2025-12-09"/>
    <s v="C199"/>
    <s v="P011"/>
    <x v="3"/>
    <x v="3"/>
    <n v="1"/>
    <n v="0.05"/>
    <n v="48431.95"/>
    <x v="271"/>
    <s v="Corporate"/>
    <x v="0"/>
    <n v="76428"/>
    <n v="-27996.050000000003"/>
    <x v="4"/>
    <s v="No"/>
    <s v="Pickup"/>
    <s v="Not Found"/>
    <s v="Standard"/>
    <x v="36"/>
    <n v="19619177"/>
  </r>
  <r>
    <s v="O04290"/>
    <s v="2025-03-19"/>
    <s v="C250"/>
    <s v="P030"/>
    <x v="15"/>
    <x v="2"/>
    <n v="2"/>
    <n v="0"/>
    <n v="256610"/>
    <x v="193"/>
    <s v="SME"/>
    <x v="3"/>
    <n v="28523"/>
    <n v="199564"/>
    <x v="7"/>
    <s v="Yes"/>
    <s v="Standard"/>
    <s v="Not Found"/>
    <s v="Standard"/>
    <x v="12"/>
    <n v="15141830"/>
  </r>
  <r>
    <s v="O04291"/>
    <s v="2025-04-14"/>
    <s v="C231"/>
    <s v="P029"/>
    <x v="3"/>
    <x v="0"/>
    <n v="10"/>
    <n v="0"/>
    <n v="208080"/>
    <x v="113"/>
    <s v="SME"/>
    <x v="1"/>
    <n v="36044"/>
    <n v="-152360"/>
    <x v="1"/>
    <s v="No"/>
    <s v="Pickup"/>
    <s v="Not Found"/>
    <s v="Standard"/>
    <x v="68"/>
    <n v="19619177"/>
  </r>
  <r>
    <s v="O04292"/>
    <s v="2025-12-28"/>
    <s v="C086"/>
    <s v="P092"/>
    <x v="8"/>
    <x v="1"/>
    <n v="10"/>
    <n v="0.1"/>
    <n v="743760"/>
    <x v="44"/>
    <s v="SME"/>
    <x v="2"/>
    <n v="4229"/>
    <n v="701470"/>
    <x v="4"/>
    <s v="No"/>
    <s v="Express"/>
    <s v="Not Found"/>
    <s v="Standard"/>
    <x v="23"/>
    <n v="19473459"/>
  </r>
  <r>
    <s v="O04293"/>
    <s v="2025-08-08"/>
    <s v="C074"/>
    <s v="P063"/>
    <x v="13"/>
    <x v="2"/>
    <n v="10"/>
    <n v="0.05"/>
    <n v="100624"/>
    <x v="179"/>
    <s v="Corporate"/>
    <x v="0"/>
    <n v="37464"/>
    <n v="-274016"/>
    <x v="3"/>
    <s v="No"/>
    <s v="Express"/>
    <s v="Not Found"/>
    <s v="Standard"/>
    <x v="66"/>
    <n v="5886694"/>
  </r>
  <r>
    <s v="O04294"/>
    <s v="2025-08-11"/>
    <s v="C105"/>
    <s v="P042"/>
    <x v="12"/>
    <x v="2"/>
    <n v="5"/>
    <n v="0.05"/>
    <n v="54302"/>
    <x v="140"/>
    <s v="Consumer"/>
    <x v="3"/>
    <n v="12456"/>
    <n v="-7978"/>
    <x v="3"/>
    <s v="Yes"/>
    <s v="Pickup"/>
    <s v="Not Found"/>
    <s v="Standard"/>
    <x v="62"/>
    <n v="8698154"/>
  </r>
  <r>
    <s v="O04295"/>
    <s v="2025-11-21"/>
    <s v="C285"/>
    <s v="P071"/>
    <x v="5"/>
    <x v="4"/>
    <n v="1"/>
    <n v="0.1"/>
    <n v="127233"/>
    <x v="77"/>
    <s v="Corporate"/>
    <x v="1"/>
    <n v="44535"/>
    <n v="82698"/>
    <x v="8"/>
    <s v="No"/>
    <s v="Express"/>
    <s v="Not Found"/>
    <s v="Standard"/>
    <x v="32"/>
    <n v="11319839"/>
  </r>
  <r>
    <s v="O04296"/>
    <s v="2025-07-12"/>
    <s v="C260"/>
    <s v="P035"/>
    <x v="12"/>
    <x v="3"/>
    <n v="4"/>
    <n v="0.1"/>
    <n v="141624"/>
    <x v="14"/>
    <s v="SME"/>
    <x v="0"/>
    <n v="31758"/>
    <n v="14592"/>
    <x v="10"/>
    <s v="No"/>
    <s v="Pickup"/>
    <s v="Not Found"/>
    <s v="Standard"/>
    <x v="47"/>
    <n v="8698154"/>
  </r>
  <r>
    <s v="O04297"/>
    <s v="2025-01-02"/>
    <s v="C175"/>
    <s v="P011"/>
    <x v="16"/>
    <x v="3"/>
    <n v="1"/>
    <n v="0"/>
    <n v="13713"/>
    <x v="50"/>
    <s v="Consumer"/>
    <x v="0"/>
    <n v="76428"/>
    <n v="-62715"/>
    <x v="6"/>
    <s v="Yes"/>
    <s v="Pickup"/>
    <s v="Not Found"/>
    <s v="Standard"/>
    <x v="36"/>
    <n v="19562258"/>
  </r>
  <r>
    <s v="O04298"/>
    <s v="2025-05-24"/>
    <s v="C102"/>
    <s v="P051"/>
    <x v="2"/>
    <x v="1"/>
    <n v="2"/>
    <n v="0.2"/>
    <n v="116363.2"/>
    <x v="49"/>
    <s v="Consumer"/>
    <x v="2"/>
    <n v="71372"/>
    <n v="-26380.800000000003"/>
    <x v="0"/>
    <s v="No"/>
    <s v="Express"/>
    <s v="Not Found"/>
    <s v="Standard"/>
    <x v="7"/>
    <n v="7094914"/>
  </r>
  <r>
    <s v="O04299"/>
    <s v="2025-09-24"/>
    <s v="C006"/>
    <s v="P025"/>
    <x v="0"/>
    <x v="3"/>
    <n v="9"/>
    <n v="0.1"/>
    <n v="914214.6"/>
    <x v="269"/>
    <s v="Corporate"/>
    <x v="2"/>
    <n v="41409"/>
    <n v="541533.6"/>
    <x v="2"/>
    <s v="Yes"/>
    <s v="Standard"/>
    <s v="Not Found"/>
    <s v="Standard"/>
    <x v="61"/>
    <n v="11852878"/>
  </r>
  <r>
    <s v="O04300"/>
    <s v="2025-05-14"/>
    <s v="C234"/>
    <s v="P035"/>
    <x v="4"/>
    <x v="1"/>
    <n v="8"/>
    <n v="0.2"/>
    <n v="308403.20000000001"/>
    <x v="82"/>
    <s v="Corporate"/>
    <x v="0"/>
    <n v="31758"/>
    <n v="54339.200000000012"/>
    <x v="0"/>
    <s v="No"/>
    <s v="Express"/>
    <s v="Not Found"/>
    <s v="Standard"/>
    <x v="47"/>
    <n v="6291486"/>
  </r>
  <r>
    <s v="O04301"/>
    <s v="2025-03-12"/>
    <s v="C128"/>
    <s v="P033"/>
    <x v="2"/>
    <x v="3"/>
    <n v="8"/>
    <n v="0.2"/>
    <n v="192217.60000000001"/>
    <x v="48"/>
    <s v="Consumer"/>
    <x v="0"/>
    <n v="47272"/>
    <n v="-185958.39999999999"/>
    <x v="7"/>
    <s v="No"/>
    <s v="Express"/>
    <s v="Not Found"/>
    <s v="Standard"/>
    <x v="37"/>
    <n v="7094914"/>
  </r>
  <r>
    <s v="O04302"/>
    <s v="2025-09-09"/>
    <s v="C287"/>
    <s v="P068"/>
    <x v="18"/>
    <x v="3"/>
    <n v="8"/>
    <n v="0"/>
    <n v="884920"/>
    <x v="16"/>
    <s v="Corporate"/>
    <x v="0"/>
    <n v="34907"/>
    <n v="605664"/>
    <x v="2"/>
    <s v="No"/>
    <s v="Standard"/>
    <s v="Not Found"/>
    <s v="Standard"/>
    <x v="19"/>
    <n v="16246424"/>
  </r>
  <r>
    <s v="O04303"/>
    <s v="2025-01-24"/>
    <s v="C111"/>
    <s v="P089"/>
    <x v="16"/>
    <x v="1"/>
    <n v="1"/>
    <n v="0.15"/>
    <n v="117582.2"/>
    <x v="90"/>
    <s v="Corporate"/>
    <x v="0"/>
    <n v="55764"/>
    <n v="61818.2"/>
    <x v="6"/>
    <s v="No"/>
    <s v="Pickup"/>
    <s v="Not Found"/>
    <s v="Standard"/>
    <x v="27"/>
    <n v="19562258"/>
  </r>
  <r>
    <s v="O04304"/>
    <s v="2025-08-03"/>
    <s v="C152"/>
    <s v="P099"/>
    <x v="6"/>
    <x v="0"/>
    <n v="3"/>
    <n v="0.1"/>
    <n v="137586.6"/>
    <x v="206"/>
    <s v="SME"/>
    <x v="0"/>
    <n v="11009"/>
    <n v="104559.6"/>
    <x v="3"/>
    <s v="No"/>
    <s v="Standard"/>
    <s v="Not Found"/>
    <s v="Standard"/>
    <x v="90"/>
    <n v="17350666"/>
  </r>
  <r>
    <s v="O04305"/>
    <s v="2025-02-13"/>
    <s v="C161"/>
    <s v="P028"/>
    <x v="6"/>
    <x v="2"/>
    <n v="3"/>
    <n v="0"/>
    <n v="32781"/>
    <x v="144"/>
    <s v="SME"/>
    <x v="1"/>
    <n v="35454"/>
    <n v="-73581"/>
    <x v="5"/>
    <s v="No"/>
    <s v="Express"/>
    <s v="Not Found"/>
    <s v="Standard"/>
    <x v="85"/>
    <n v="17350666"/>
  </r>
  <r>
    <s v="O04306"/>
    <s v="2025-07-08"/>
    <s v="C260"/>
    <s v="P092"/>
    <x v="0"/>
    <x v="1"/>
    <n v="5"/>
    <n v="0.1"/>
    <n v="117063"/>
    <x v="14"/>
    <s v="SME"/>
    <x v="2"/>
    <n v="4229"/>
    <n v="95918"/>
    <x v="10"/>
    <s v="No"/>
    <s v="Pickup"/>
    <s v="Not Found"/>
    <s v="Standard"/>
    <x v="23"/>
    <n v="11852878"/>
  </r>
  <r>
    <s v="O04307"/>
    <s v="2025-03-08"/>
    <s v="C227"/>
    <s v="P068"/>
    <x v="2"/>
    <x v="3"/>
    <n v="8"/>
    <n v="0.05"/>
    <n v="970170.4"/>
    <x v="9"/>
    <s v="Consumer"/>
    <x v="0"/>
    <n v="34907"/>
    <n v="690914.4"/>
    <x v="7"/>
    <s v="No"/>
    <s v="Pickup"/>
    <s v="Not Found"/>
    <s v="Standard"/>
    <x v="19"/>
    <n v="7094914"/>
  </r>
  <r>
    <s v="O04308"/>
    <s v="2025-01-21"/>
    <s v="C198"/>
    <s v="P069"/>
    <x v="3"/>
    <x v="3"/>
    <n v="1"/>
    <n v="0.2"/>
    <n v="42511.199999999997"/>
    <x v="216"/>
    <s v="SME"/>
    <x v="3"/>
    <n v="5129"/>
    <n v="37382.199999999997"/>
    <x v="6"/>
    <s v="No"/>
    <s v="Standard"/>
    <s v="Not Found"/>
    <s v="Standard"/>
    <x v="73"/>
    <n v="19619177"/>
  </r>
  <r>
    <s v="O04309"/>
    <s v="2025-03-04"/>
    <s v="C182"/>
    <s v="P068"/>
    <x v="12"/>
    <x v="4"/>
    <n v="2"/>
    <n v="0.2"/>
    <n v="86952"/>
    <x v="66"/>
    <s v="Consumer"/>
    <x v="0"/>
    <n v="34907"/>
    <n v="17138"/>
    <x v="7"/>
    <s v="No"/>
    <s v="Standard"/>
    <s v="Not Found"/>
    <s v="Standard"/>
    <x v="19"/>
    <n v="8698154"/>
  </r>
  <r>
    <s v="O04310"/>
    <s v="2025-09-05"/>
    <s v="C203"/>
    <s v="P096"/>
    <x v="8"/>
    <x v="1"/>
    <n v="7"/>
    <n v="0"/>
    <n v="661437"/>
    <x v="100"/>
    <s v="Consumer"/>
    <x v="1"/>
    <n v="12227"/>
    <n v="575848"/>
    <x v="2"/>
    <s v="No"/>
    <s v="Pickup"/>
    <s v="Not Found"/>
    <s v="Standard"/>
    <x v="46"/>
    <n v="19473459"/>
  </r>
  <r>
    <s v="O04311"/>
    <s v="2025-04-08"/>
    <s v="C052"/>
    <s v="P016"/>
    <x v="17"/>
    <x v="3"/>
    <n v="8"/>
    <n v="0.2"/>
    <n v="397996.79999999999"/>
    <x v="229"/>
    <s v="Consumer"/>
    <x v="0"/>
    <n v="29153"/>
    <n v="164772.79999999999"/>
    <x v="1"/>
    <s v="No"/>
    <s v="Express"/>
    <s v="Not Found"/>
    <s v="Standard"/>
    <x v="79"/>
    <n v="10652665"/>
  </r>
  <r>
    <s v="O04312"/>
    <s v="2025-10-20"/>
    <s v="C249"/>
    <s v="P042"/>
    <x v="9"/>
    <x v="3"/>
    <n v="9"/>
    <n v="0.15"/>
    <n v="1072874.25"/>
    <x v="55"/>
    <s v="Consumer"/>
    <x v="3"/>
    <n v="12456"/>
    <n v="960770.25"/>
    <x v="11"/>
    <s v="No"/>
    <s v="Standard"/>
    <s v="Not Found"/>
    <s v="High Value"/>
    <x v="62"/>
    <n v="7254801"/>
  </r>
  <r>
    <s v="O04313"/>
    <s v="2025-06-23"/>
    <s v="C109"/>
    <s v="P080"/>
    <x v="6"/>
    <x v="3"/>
    <n v="5"/>
    <n v="0.2"/>
    <n v="152204"/>
    <x v="238"/>
    <s v="SME"/>
    <x v="2"/>
    <n v="32671"/>
    <n v="-11151"/>
    <x v="9"/>
    <s v="No"/>
    <s v="Express"/>
    <s v="Not Found"/>
    <s v="Standard"/>
    <x v="26"/>
    <n v="17350666"/>
  </r>
  <r>
    <s v="O04314"/>
    <s v="2025-09-06"/>
    <s v="C225"/>
    <s v="P069"/>
    <x v="13"/>
    <x v="2"/>
    <n v="4"/>
    <n v="0.2"/>
    <n v="385872"/>
    <x v="79"/>
    <s v="SME"/>
    <x v="3"/>
    <n v="5129"/>
    <n v="365356"/>
    <x v="2"/>
    <s v="No"/>
    <s v="Pickup"/>
    <s v="Not Found"/>
    <s v="Standard"/>
    <x v="73"/>
    <n v="5886694"/>
  </r>
  <r>
    <s v="O04315"/>
    <s v="2025-12-22"/>
    <s v="C155"/>
    <s v="P062"/>
    <x v="10"/>
    <x v="2"/>
    <n v="3"/>
    <n v="0.1"/>
    <n v="335496.59999999998"/>
    <x v="30"/>
    <s v="SME"/>
    <x v="3"/>
    <n v="28606"/>
    <n v="249678.59999999998"/>
    <x v="4"/>
    <s v="No"/>
    <s v="Pickup"/>
    <s v="Not Found"/>
    <s v="Standard"/>
    <x v="50"/>
    <n v="8592536"/>
  </r>
  <r>
    <s v="O04316"/>
    <s v="2025-08-03"/>
    <s v="C241"/>
    <s v="P031"/>
    <x v="6"/>
    <x v="1"/>
    <n v="5"/>
    <n v="0.05"/>
    <n v="74223.5"/>
    <x v="285"/>
    <s v="Consumer"/>
    <x v="1"/>
    <n v="53062"/>
    <n v="-191086.5"/>
    <x v="3"/>
    <s v="No"/>
    <s v="Standard"/>
    <s v="Not Found"/>
    <s v="Standard"/>
    <x v="81"/>
    <n v="17350666"/>
  </r>
  <r>
    <s v="O04317"/>
    <s v="2025-10-30"/>
    <s v="C198"/>
    <s v="P033"/>
    <x v="3"/>
    <x v="3"/>
    <n v="8"/>
    <n v="0.1"/>
    <n v="186285.6"/>
    <x v="216"/>
    <s v="SME"/>
    <x v="0"/>
    <n v="47272"/>
    <n v="-191890.4"/>
    <x v="11"/>
    <s v="No"/>
    <s v="Standard"/>
    <s v="Not Found"/>
    <s v="Standard"/>
    <x v="37"/>
    <n v="19619177"/>
  </r>
  <r>
    <s v="O04318"/>
    <s v="2025-07-03"/>
    <s v="C281"/>
    <s v="P014"/>
    <x v="18"/>
    <x v="1"/>
    <n v="10"/>
    <n v="0.05"/>
    <n v="120982.5"/>
    <x v="209"/>
    <s v="Consumer"/>
    <x v="2"/>
    <n v="51783"/>
    <n v="-396847.5"/>
    <x v="10"/>
    <s v="No"/>
    <s v="Standard"/>
    <s v="Not Found"/>
    <s v="Standard"/>
    <x v="80"/>
    <n v="16246424"/>
  </r>
  <r>
    <s v="O04319"/>
    <s v="2025-05-09"/>
    <s v="C287"/>
    <s v="P067"/>
    <x v="11"/>
    <x v="3"/>
    <n v="9"/>
    <n v="0"/>
    <n v="500364"/>
    <x v="16"/>
    <s v="Corporate"/>
    <x v="0"/>
    <n v="47434"/>
    <n v="73458"/>
    <x v="0"/>
    <s v="No"/>
    <s v="Express"/>
    <s v="Not Found"/>
    <s v="Standard"/>
    <x v="22"/>
    <n v="18500989"/>
  </r>
  <r>
    <s v="O04320"/>
    <s v="2025-03-28"/>
    <s v="C238"/>
    <s v="P056"/>
    <x v="18"/>
    <x v="1"/>
    <n v="1"/>
    <n v="0.05"/>
    <n v="117389.6"/>
    <x v="135"/>
    <s v="Consumer"/>
    <x v="0"/>
    <n v="48953"/>
    <n v="68436.600000000006"/>
    <x v="7"/>
    <s v="No"/>
    <s v="Express"/>
    <s v="Not Found"/>
    <s v="Standard"/>
    <x v="6"/>
    <n v="16246424"/>
  </r>
  <r>
    <s v="O04321"/>
    <s v="2025-08-29"/>
    <s v="C246"/>
    <s v="P070"/>
    <x v="4"/>
    <x v="0"/>
    <n v="5"/>
    <n v="0.1"/>
    <n v="69552"/>
    <x v="195"/>
    <s v="Consumer"/>
    <x v="1"/>
    <n v="66631"/>
    <n v="-263603"/>
    <x v="3"/>
    <s v="No"/>
    <s v="Pickup"/>
    <s v="Not Found"/>
    <s v="Standard"/>
    <x v="20"/>
    <n v="6291486"/>
  </r>
  <r>
    <s v="O04322"/>
    <s v="2025-09-09"/>
    <s v="C043"/>
    <s v="P040"/>
    <x v="12"/>
    <x v="3"/>
    <n v="3"/>
    <n v="0.15"/>
    <n v="311148.45"/>
    <x v="237"/>
    <s v="Consumer"/>
    <x v="1"/>
    <n v="63366"/>
    <n v="121050.45000000001"/>
    <x v="2"/>
    <s v="No"/>
    <s v="Pickup"/>
    <s v="Not Found"/>
    <s v="Standard"/>
    <x v="28"/>
    <n v="8698154"/>
  </r>
  <r>
    <s v="O04323"/>
    <s v="2025-05-17"/>
    <s v="C230"/>
    <s v="P049"/>
    <x v="16"/>
    <x v="2"/>
    <n v="8"/>
    <n v="0.1"/>
    <n v="626256"/>
    <x v="277"/>
    <s v="Corporate"/>
    <x v="2"/>
    <n v="75749"/>
    <n v="20264"/>
    <x v="0"/>
    <s v="No"/>
    <s v="Express"/>
    <s v="Not Found"/>
    <s v="Standard"/>
    <x v="74"/>
    <n v="19562258"/>
  </r>
  <r>
    <s v="O04324"/>
    <s v="2025-09-02"/>
    <s v="C266"/>
    <s v="P096"/>
    <x v="3"/>
    <x v="1"/>
    <n v="5"/>
    <n v="0.2"/>
    <n v="207044"/>
    <x v="174"/>
    <s v="SME"/>
    <x v="1"/>
    <n v="12227"/>
    <n v="145909"/>
    <x v="2"/>
    <s v="No"/>
    <s v="Pickup"/>
    <s v="Not Found"/>
    <s v="Standard"/>
    <x v="46"/>
    <n v="19619177"/>
  </r>
  <r>
    <s v="O04325"/>
    <s v="2025-03-03"/>
    <s v="C155"/>
    <s v="P089"/>
    <x v="4"/>
    <x v="1"/>
    <n v="1"/>
    <n v="0"/>
    <n v="27465"/>
    <x v="30"/>
    <s v="SME"/>
    <x v="0"/>
    <n v="55764"/>
    <n v="-28299"/>
    <x v="7"/>
    <s v="No"/>
    <s v="Standard"/>
    <s v="Not Found"/>
    <s v="Standard"/>
    <x v="27"/>
    <n v="6291486"/>
  </r>
  <r>
    <s v="O04326"/>
    <s v="2025-07-25"/>
    <s v="C224"/>
    <s v="P084"/>
    <x v="18"/>
    <x v="2"/>
    <n v="3"/>
    <n v="0.05"/>
    <n v="30791.4"/>
    <x v="282"/>
    <s v="Corporate"/>
    <x v="3"/>
    <n v="46035"/>
    <n v="-107313.60000000001"/>
    <x v="10"/>
    <s v="No"/>
    <s v="Express"/>
    <s v="Not Found"/>
    <s v="Standard"/>
    <x v="35"/>
    <n v="16246424"/>
  </r>
  <r>
    <s v="O04327"/>
    <s v="2025-07-01"/>
    <s v="C101"/>
    <s v="P033"/>
    <x v="2"/>
    <x v="4"/>
    <n v="9"/>
    <n v="0.2"/>
    <n v="632440.80000000005"/>
    <x v="196"/>
    <s v="SME"/>
    <x v="0"/>
    <n v="47272"/>
    <n v="206992.80000000005"/>
    <x v="10"/>
    <s v="No"/>
    <s v="Standard"/>
    <s v="Not Found"/>
    <s v="Standard"/>
    <x v="37"/>
    <n v="7094914"/>
  </r>
  <r>
    <s v="O04328"/>
    <s v="2025-01-08"/>
    <s v="C257"/>
    <s v="P065"/>
    <x v="2"/>
    <x v="4"/>
    <n v="5"/>
    <n v="0.2"/>
    <n v="340320"/>
    <x v="125"/>
    <s v="Consumer"/>
    <x v="3"/>
    <n v="61777"/>
    <n v="31435"/>
    <x v="6"/>
    <s v="No"/>
    <s v="Pickup"/>
    <s v="Not Found"/>
    <s v="Standard"/>
    <x v="65"/>
    <n v="7094914"/>
  </r>
  <r>
    <s v="O04329"/>
    <s v="2025-12-22"/>
    <s v="C150"/>
    <s v="P001"/>
    <x v="0"/>
    <x v="4"/>
    <n v="4"/>
    <n v="0.15"/>
    <n v="361654.6"/>
    <x v="68"/>
    <s v="SME"/>
    <x v="2"/>
    <n v="77766"/>
    <n v="50590.599999999977"/>
    <x v="4"/>
    <s v="No"/>
    <s v="Express"/>
    <s v="Not Found"/>
    <s v="Standard"/>
    <x v="87"/>
    <n v="11852878"/>
  </r>
  <r>
    <s v="O04330"/>
    <s v="2025-06-09"/>
    <s v="C042"/>
    <s v="P053"/>
    <x v="6"/>
    <x v="2"/>
    <n v="3"/>
    <n v="0"/>
    <n v="438882"/>
    <x v="186"/>
    <s v="Corporate"/>
    <x v="3"/>
    <n v="44507"/>
    <n v="305361"/>
    <x v="9"/>
    <s v="No"/>
    <s v="Pickup"/>
    <s v="Not Found"/>
    <s v="Standard"/>
    <x v="95"/>
    <n v="17350666"/>
  </r>
  <r>
    <s v="O04331"/>
    <s v="2025-01-14"/>
    <s v="C277"/>
    <s v="P069"/>
    <x v="9"/>
    <x v="2"/>
    <n v="1"/>
    <n v="0.1"/>
    <n v="46447.199999999997"/>
    <x v="205"/>
    <s v="Corporate"/>
    <x v="3"/>
    <n v="5129"/>
    <n v="41318.199999999997"/>
    <x v="6"/>
    <s v="No"/>
    <s v="Pickup"/>
    <s v="Not Found"/>
    <s v="Standard"/>
    <x v="73"/>
    <n v="7254801"/>
  </r>
  <r>
    <s v="O04332"/>
    <s v="2025-08-27"/>
    <s v="C001"/>
    <s v="P008"/>
    <x v="0"/>
    <x v="3"/>
    <n v="7"/>
    <n v="0.15"/>
    <n v="424199.3"/>
    <x v="18"/>
    <s v="SME"/>
    <x v="0"/>
    <n v="10109"/>
    <n v="353436.3"/>
    <x v="3"/>
    <s v="No"/>
    <s v="Express"/>
    <s v="Not Found"/>
    <s v="Standard"/>
    <x v="55"/>
    <n v="11852878"/>
  </r>
  <r>
    <s v="O04333"/>
    <s v="2025-09-04"/>
    <s v="C060"/>
    <s v="P054"/>
    <x v="0"/>
    <x v="3"/>
    <n v="6"/>
    <n v="0.2"/>
    <n v="442704"/>
    <x v="210"/>
    <s v="Consumer"/>
    <x v="3"/>
    <n v="49623"/>
    <n v="144966"/>
    <x v="2"/>
    <s v="No"/>
    <s v="Pickup"/>
    <s v="Not Found"/>
    <s v="Standard"/>
    <x v="83"/>
    <n v="11852878"/>
  </r>
  <r>
    <s v="O04334"/>
    <s v="2025-06-11"/>
    <s v="C061"/>
    <s v="P050"/>
    <x v="9"/>
    <x v="2"/>
    <n v="1"/>
    <n v="0.05"/>
    <n v="46102.55"/>
    <x v="103"/>
    <s v="Consumer"/>
    <x v="0"/>
    <n v="22542"/>
    <n v="23560.550000000003"/>
    <x v="9"/>
    <s v="No"/>
    <s v="Express"/>
    <s v="Not Found"/>
    <s v="Standard"/>
    <x v="39"/>
    <n v="7254801"/>
  </r>
  <r>
    <s v="O04335"/>
    <s v="2025-09-21"/>
    <s v="C192"/>
    <s v="P090"/>
    <x v="7"/>
    <x v="1"/>
    <n v="7"/>
    <n v="0.05"/>
    <n v="345933"/>
    <x v="102"/>
    <s v="Corporate"/>
    <x v="1"/>
    <n v="24518"/>
    <n v="174307"/>
    <x v="2"/>
    <s v="No"/>
    <s v="Express"/>
    <s v="Not Found"/>
    <s v="Standard"/>
    <x v="4"/>
    <n v="14265630"/>
  </r>
  <r>
    <s v="O04336"/>
    <s v="2025-06-19"/>
    <s v="C157"/>
    <s v="P047"/>
    <x v="7"/>
    <x v="0"/>
    <n v="5"/>
    <n v="0.1"/>
    <n v="577098"/>
    <x v="150"/>
    <s v="Corporate"/>
    <x v="2"/>
    <n v="23348"/>
    <n v="460358"/>
    <x v="9"/>
    <s v="No"/>
    <s v="Express"/>
    <s v="Not Found"/>
    <s v="Standard"/>
    <x v="8"/>
    <n v="14265630"/>
  </r>
  <r>
    <s v="O04337"/>
    <s v="2025-10-10"/>
    <s v="C034"/>
    <s v="P024"/>
    <x v="0"/>
    <x v="2"/>
    <n v="1"/>
    <n v="0.05"/>
    <n v="49186.25"/>
    <x v="78"/>
    <s v="Corporate"/>
    <x v="3"/>
    <n v="20831"/>
    <n v="28355.25"/>
    <x v="11"/>
    <s v="No"/>
    <s v="Express"/>
    <s v="Not Found"/>
    <s v="Standard"/>
    <x v="16"/>
    <n v="11852878"/>
  </r>
  <r>
    <s v="O04338"/>
    <s v="2025-01-04"/>
    <s v="C271"/>
    <s v="P046"/>
    <x v="15"/>
    <x v="1"/>
    <n v="1"/>
    <n v="0.15"/>
    <n v="8575.65"/>
    <x v="93"/>
    <s v="Consumer"/>
    <x v="3"/>
    <n v="24464"/>
    <n v="-15888.35"/>
    <x v="6"/>
    <s v="No"/>
    <s v="Express"/>
    <s v="Not Found"/>
    <s v="Standard"/>
    <x v="93"/>
    <n v="15141830"/>
  </r>
  <r>
    <s v="O04339"/>
    <s v="2025-02-22"/>
    <s v="C191"/>
    <s v="P070"/>
    <x v="12"/>
    <x v="2"/>
    <n v="1"/>
    <n v="0.05"/>
    <n v="48049.1"/>
    <x v="21"/>
    <s v="SME"/>
    <x v="1"/>
    <n v="66631"/>
    <n v="-18581.900000000001"/>
    <x v="5"/>
    <s v="No"/>
    <s v="Standard"/>
    <s v="Not Found"/>
    <s v="Standard"/>
    <x v="20"/>
    <n v="8698154"/>
  </r>
  <r>
    <s v="O04340"/>
    <s v="2025-06-23"/>
    <s v="C170"/>
    <s v="P072"/>
    <x v="13"/>
    <x v="0"/>
    <n v="10"/>
    <n v="0.05"/>
    <n v="116052"/>
    <x v="83"/>
    <s v="SME"/>
    <x v="1"/>
    <n v="37361"/>
    <n v="-257558"/>
    <x v="9"/>
    <s v="No"/>
    <s v="Pickup"/>
    <s v="Not Found"/>
    <s v="Standard"/>
    <x v="89"/>
    <n v="5886694"/>
  </r>
  <r>
    <s v="O04341"/>
    <s v="2025-09-10"/>
    <s v="C100"/>
    <s v="P076"/>
    <x v="9"/>
    <x v="2"/>
    <n v="10"/>
    <n v="0"/>
    <n v="1160820"/>
    <x v="251"/>
    <s v="Corporate"/>
    <x v="2"/>
    <n v="26666"/>
    <n v="894160"/>
    <x v="2"/>
    <s v="No"/>
    <s v="Express"/>
    <s v="Not Found"/>
    <s v="High Value"/>
    <x v="25"/>
    <n v="7254801"/>
  </r>
  <r>
    <s v="O04342"/>
    <s v="2025-09-07"/>
    <s v="C100"/>
    <s v="P063"/>
    <x v="8"/>
    <x v="3"/>
    <n v="5"/>
    <n v="0"/>
    <n v="211580"/>
    <x v="251"/>
    <s v="Corporate"/>
    <x v="0"/>
    <n v="37464"/>
    <n v="24260"/>
    <x v="2"/>
    <s v="No"/>
    <s v="Express"/>
    <s v="Not Found"/>
    <s v="Standard"/>
    <x v="66"/>
    <n v="19473459"/>
  </r>
  <r>
    <s v="O04343"/>
    <s v="2025-02-06"/>
    <s v="C187"/>
    <s v="P011"/>
    <x v="17"/>
    <x v="1"/>
    <n v="3"/>
    <n v="0.15"/>
    <n v="212578.2"/>
    <x v="104"/>
    <s v="Corporate"/>
    <x v="0"/>
    <n v="76428"/>
    <n v="-16705.799999999988"/>
    <x v="5"/>
    <s v="No"/>
    <s v="Pickup"/>
    <s v="Not Found"/>
    <s v="Standard"/>
    <x v="36"/>
    <n v="10652665"/>
  </r>
  <r>
    <s v="O04344"/>
    <s v="2025-08-23"/>
    <s v="C194"/>
    <s v="P030"/>
    <x v="17"/>
    <x v="3"/>
    <n v="5"/>
    <n v="0.05"/>
    <n v="44455.25"/>
    <x v="218"/>
    <s v="SME"/>
    <x v="3"/>
    <n v="28523"/>
    <n v="-98159.75"/>
    <x v="3"/>
    <s v="No"/>
    <s v="Pickup"/>
    <s v="Not Found"/>
    <s v="Standard"/>
    <x v="12"/>
    <n v="10652665"/>
  </r>
  <r>
    <s v="O04345"/>
    <s v="2025-10-03"/>
    <s v="C109"/>
    <s v="P076"/>
    <x v="11"/>
    <x v="1"/>
    <n v="5"/>
    <n v="0"/>
    <n v="726140"/>
    <x v="238"/>
    <s v="SME"/>
    <x v="2"/>
    <n v="26666"/>
    <n v="592810"/>
    <x v="11"/>
    <s v="No"/>
    <s v="Standard"/>
    <s v="Not Found"/>
    <s v="Standard"/>
    <x v="25"/>
    <n v="18500989"/>
  </r>
  <r>
    <s v="O04346"/>
    <s v="2025-05-06"/>
    <s v="C257"/>
    <s v="P007"/>
    <x v="0"/>
    <x v="2"/>
    <n v="6"/>
    <n v="0.15"/>
    <n v="166356.9"/>
    <x v="125"/>
    <s v="Consumer"/>
    <x v="2"/>
    <n v="6817"/>
    <n v="125454.9"/>
    <x v="0"/>
    <s v="No"/>
    <s v="Express"/>
    <s v="Not Found"/>
    <s v="Standard"/>
    <x v="30"/>
    <n v="11852878"/>
  </r>
  <r>
    <s v="O04347"/>
    <s v="2025-10-17"/>
    <s v="C183"/>
    <s v="P021"/>
    <x v="3"/>
    <x v="0"/>
    <n v="8"/>
    <n v="0"/>
    <n v="1020584"/>
    <x v="60"/>
    <s v="Consumer"/>
    <x v="1"/>
    <n v="39197"/>
    <n v="707008"/>
    <x v="11"/>
    <s v="No"/>
    <s v="Standard"/>
    <s v="Not Found"/>
    <s v="High Value"/>
    <x v="17"/>
    <n v="19619177"/>
  </r>
  <r>
    <s v="O04348"/>
    <s v="2025-02-13"/>
    <s v="C081"/>
    <s v="P037"/>
    <x v="15"/>
    <x v="1"/>
    <n v="7"/>
    <n v="0.2"/>
    <n v="609817.59999999998"/>
    <x v="91"/>
    <s v="SME"/>
    <x v="0"/>
    <n v="31369"/>
    <n v="390234.6"/>
    <x v="5"/>
    <s v="No"/>
    <s v="Pickup"/>
    <s v="Not Found"/>
    <s v="Standard"/>
    <x v="72"/>
    <n v="15141830"/>
  </r>
  <r>
    <s v="O04349"/>
    <s v="2025-11-07"/>
    <s v="C300"/>
    <s v="P097"/>
    <x v="2"/>
    <x v="4"/>
    <n v="4"/>
    <n v="0.1"/>
    <n v="93686.399999999994"/>
    <x v="126"/>
    <s v="SME"/>
    <x v="1"/>
    <n v="67500"/>
    <n v="-176313.60000000001"/>
    <x v="8"/>
    <s v="No"/>
    <s v="Standard"/>
    <s v="Not Found"/>
    <s v="Standard"/>
    <x v="84"/>
    <n v="7094914"/>
  </r>
  <r>
    <s v="O04350"/>
    <s v="2025-02-19"/>
    <s v="C233"/>
    <s v="P040"/>
    <x v="15"/>
    <x v="0"/>
    <n v="2"/>
    <n v="0.1"/>
    <n v="213780.6"/>
    <x v="105"/>
    <s v="SME"/>
    <x v="1"/>
    <n v="63366"/>
    <n v="87048.6"/>
    <x v="5"/>
    <s v="No"/>
    <s v="Standard"/>
    <s v="Not Found"/>
    <s v="Standard"/>
    <x v="28"/>
    <n v="15141830"/>
  </r>
  <r>
    <s v="O04351"/>
    <s v="2025-12-25"/>
    <s v="C193"/>
    <s v="P038"/>
    <x v="13"/>
    <x v="1"/>
    <n v="6"/>
    <n v="0"/>
    <n v="89118"/>
    <x v="202"/>
    <s v="Corporate"/>
    <x v="2"/>
    <n v="54711"/>
    <n v="-239148"/>
    <x v="4"/>
    <s v="No"/>
    <s v="Pickup"/>
    <s v="Not Found"/>
    <s v="Standard"/>
    <x v="94"/>
    <n v="5886694"/>
  </r>
  <r>
    <s v="O04352"/>
    <s v="2025-04-14"/>
    <s v="C111"/>
    <s v="P094"/>
    <x v="12"/>
    <x v="2"/>
    <n v="4"/>
    <n v="0"/>
    <n v="577600"/>
    <x v="90"/>
    <s v="Corporate"/>
    <x v="1"/>
    <n v="55008"/>
    <n v="357568"/>
    <x v="1"/>
    <s v="No"/>
    <s v="Standard"/>
    <s v="Not Found"/>
    <s v="Standard"/>
    <x v="1"/>
    <n v="8698154"/>
  </r>
  <r>
    <s v="O04353"/>
    <s v="2025-08-27"/>
    <s v="C129"/>
    <s v="P023"/>
    <x v="14"/>
    <x v="0"/>
    <n v="6"/>
    <n v="0.1"/>
    <n v="638382.6"/>
    <x v="97"/>
    <s v="Corporate"/>
    <x v="0"/>
    <n v="10664"/>
    <n v="574398.6"/>
    <x v="3"/>
    <s v="Yes"/>
    <s v="Standard"/>
    <s v="Not Found"/>
    <s v="Standard"/>
    <x v="18"/>
    <n v="16839910"/>
  </r>
  <r>
    <s v="O04354"/>
    <s v="2025-04-13"/>
    <s v="C085"/>
    <s v="P074"/>
    <x v="7"/>
    <x v="2"/>
    <n v="7"/>
    <n v="0"/>
    <n v="401597"/>
    <x v="213"/>
    <s v="Consumer"/>
    <x v="3"/>
    <n v="39205"/>
    <n v="127162"/>
    <x v="1"/>
    <s v="No"/>
    <s v="Express"/>
    <s v="Not Found"/>
    <s v="Standard"/>
    <x v="56"/>
    <n v="14265630"/>
  </r>
  <r>
    <s v="O04355"/>
    <s v="2025-01-31"/>
    <s v="C019"/>
    <s v="P019"/>
    <x v="7"/>
    <x v="3"/>
    <n v="9"/>
    <n v="0.2"/>
    <n v="1023408"/>
    <x v="4"/>
    <s v="Consumer"/>
    <x v="0"/>
    <n v="72369"/>
    <n v="372087"/>
    <x v="6"/>
    <s v="No"/>
    <s v="Pickup"/>
    <s v="Not Found"/>
    <s v="High Value"/>
    <x v="0"/>
    <n v="14265630"/>
  </r>
  <r>
    <s v="O04356"/>
    <s v="2025-10-01"/>
    <s v="C122"/>
    <s v="P093"/>
    <x v="1"/>
    <x v="1"/>
    <n v="3"/>
    <n v="0.1"/>
    <n v="269676"/>
    <x v="29"/>
    <s v="Consumer"/>
    <x v="3"/>
    <n v="27558"/>
    <n v="187002"/>
    <x v="11"/>
    <s v="No"/>
    <s v="Standard"/>
    <s v="Not Found"/>
    <s v="Standard"/>
    <x v="40"/>
    <n v="11347243"/>
  </r>
  <r>
    <s v="O04357"/>
    <s v="2025-07-25"/>
    <s v="C113"/>
    <s v="P079"/>
    <x v="17"/>
    <x v="0"/>
    <n v="7"/>
    <n v="0.05"/>
    <n v="381729.95"/>
    <x v="92"/>
    <s v="Consumer"/>
    <x v="1"/>
    <n v="58560"/>
    <n v="-28190.049999999988"/>
    <x v="10"/>
    <s v="No"/>
    <s v="Standard"/>
    <s v="Not Found"/>
    <s v="Standard"/>
    <x v="48"/>
    <n v="10652665"/>
  </r>
  <r>
    <s v="O04358"/>
    <s v="2025-11-10"/>
    <s v="C180"/>
    <s v="P086"/>
    <x v="12"/>
    <x v="4"/>
    <n v="7"/>
    <n v="0.15"/>
    <n v="50033.55"/>
    <x v="253"/>
    <s v="Consumer"/>
    <x v="1"/>
    <n v="41456"/>
    <n v="-240158.45"/>
    <x v="8"/>
    <s v="No"/>
    <s v="Express"/>
    <s v="Not Found"/>
    <s v="Standard"/>
    <x v="44"/>
    <n v="8698154"/>
  </r>
  <r>
    <s v="O04359"/>
    <s v="2025-10-05"/>
    <s v="C256"/>
    <s v="P044"/>
    <x v="3"/>
    <x v="1"/>
    <n v="2"/>
    <n v="0"/>
    <n v="233538"/>
    <x v="217"/>
    <s v="Corporate"/>
    <x v="3"/>
    <n v="44099"/>
    <n v="145340"/>
    <x v="11"/>
    <s v="No"/>
    <s v="Express"/>
    <s v="Not Found"/>
    <s v="Standard"/>
    <x v="38"/>
    <n v="19619177"/>
  </r>
  <r>
    <s v="O04360"/>
    <s v="2025-11-28"/>
    <s v="C177"/>
    <s v="P057"/>
    <x v="9"/>
    <x v="0"/>
    <n v="5"/>
    <n v="0"/>
    <n v="698540"/>
    <x v="11"/>
    <s v="Corporate"/>
    <x v="3"/>
    <n v="18283"/>
    <n v="607125"/>
    <x v="8"/>
    <s v="No"/>
    <s v="Express"/>
    <s v="Not Found"/>
    <s v="Standard"/>
    <x v="63"/>
    <n v="7254801"/>
  </r>
  <r>
    <s v="O04361"/>
    <s v="2025-01-27"/>
    <s v="C022"/>
    <s v="P031"/>
    <x v="9"/>
    <x v="0"/>
    <n v="7"/>
    <n v="0.15"/>
    <n v="523665.45"/>
    <x v="131"/>
    <s v="Consumer"/>
    <x v="1"/>
    <n v="53062"/>
    <n v="152231.45000000001"/>
    <x v="6"/>
    <s v="No"/>
    <s v="Express"/>
    <s v="Not Found"/>
    <s v="Standard"/>
    <x v="81"/>
    <n v="7254801"/>
  </r>
  <r>
    <s v="O04362"/>
    <s v="2025-07-12"/>
    <s v="C173"/>
    <s v="P031"/>
    <x v="18"/>
    <x v="0"/>
    <n v="2"/>
    <n v="0"/>
    <n v="170844"/>
    <x v="72"/>
    <s v="SME"/>
    <x v="1"/>
    <n v="53062"/>
    <n v="64720"/>
    <x v="10"/>
    <s v="No"/>
    <s v="Pickup"/>
    <s v="Not Found"/>
    <s v="Standard"/>
    <x v="81"/>
    <n v="16246424"/>
  </r>
  <r>
    <s v="O04363"/>
    <s v="2025-08-28"/>
    <s v="C007"/>
    <s v="P098"/>
    <x v="11"/>
    <x v="0"/>
    <n v="2"/>
    <n v="0.05"/>
    <n v="104002.2"/>
    <x v="228"/>
    <s v="SME"/>
    <x v="3"/>
    <n v="77841"/>
    <n v="-51679.8"/>
    <x v="3"/>
    <s v="No"/>
    <s v="Express"/>
    <s v="Not Found"/>
    <s v="Standard"/>
    <x v="53"/>
    <n v="18500989"/>
  </r>
  <r>
    <s v="O04364"/>
    <s v="2025-02-21"/>
    <s v="C292"/>
    <s v="P009"/>
    <x v="8"/>
    <x v="2"/>
    <n v="7"/>
    <n v="0"/>
    <n v="987896"/>
    <x v="163"/>
    <s v="Consumer"/>
    <x v="1"/>
    <n v="8587"/>
    <n v="927787"/>
    <x v="5"/>
    <s v="Yes"/>
    <s v="Express"/>
    <s v="Not Found"/>
    <s v="Standard"/>
    <x v="33"/>
    <n v="19473459"/>
  </r>
  <r>
    <s v="O04365"/>
    <s v="2025-10-11"/>
    <s v="C018"/>
    <s v="P047"/>
    <x v="15"/>
    <x v="4"/>
    <n v="2"/>
    <n v="0.05"/>
    <n v="199066.8"/>
    <x v="189"/>
    <s v="Corporate"/>
    <x v="2"/>
    <n v="23348"/>
    <n v="152370.79999999999"/>
    <x v="11"/>
    <s v="No"/>
    <s v="Pickup"/>
    <s v="Not Found"/>
    <s v="Standard"/>
    <x v="8"/>
    <n v="15141830"/>
  </r>
  <r>
    <s v="O04366"/>
    <s v="2025-08-14"/>
    <s v="C172"/>
    <s v="P098"/>
    <x v="11"/>
    <x v="2"/>
    <n v="1"/>
    <n v="0.05"/>
    <n v="11478.85"/>
    <x v="46"/>
    <s v="SME"/>
    <x v="3"/>
    <n v="77841"/>
    <n v="-66362.149999999994"/>
    <x v="3"/>
    <s v="No"/>
    <s v="Pickup"/>
    <s v="Not Found"/>
    <s v="Standard"/>
    <x v="53"/>
    <n v="18500989"/>
  </r>
  <r>
    <s v="O04367"/>
    <s v="2025-06-21"/>
    <s v="C073"/>
    <s v="P057"/>
    <x v="8"/>
    <x v="1"/>
    <n v="9"/>
    <n v="0.15"/>
    <n v="809324.1"/>
    <x v="272"/>
    <s v="SME"/>
    <x v="3"/>
    <n v="18283"/>
    <n v="644777.1"/>
    <x v="9"/>
    <s v="No"/>
    <s v="Standard"/>
    <s v="Not Found"/>
    <s v="Standard"/>
    <x v="63"/>
    <n v="19473459"/>
  </r>
  <r>
    <s v="O04368"/>
    <s v="2025-07-27"/>
    <s v="C096"/>
    <s v="P026"/>
    <x v="16"/>
    <x v="3"/>
    <n v="4"/>
    <n v="0.15"/>
    <n v="381738.4"/>
    <x v="20"/>
    <s v="Consumer"/>
    <x v="2"/>
    <n v="7159"/>
    <n v="353102.4"/>
    <x v="10"/>
    <s v="No"/>
    <s v="Pickup"/>
    <s v="Not Found"/>
    <s v="Standard"/>
    <x v="11"/>
    <n v="19562258"/>
  </r>
  <r>
    <s v="O04369"/>
    <s v="2025-11-09"/>
    <s v="C124"/>
    <s v="P011"/>
    <x v="18"/>
    <x v="1"/>
    <n v="2"/>
    <n v="0"/>
    <n v="70560"/>
    <x v="243"/>
    <s v="SME"/>
    <x v="0"/>
    <n v="76428"/>
    <n v="-82296"/>
    <x v="8"/>
    <s v="No"/>
    <s v="Standard"/>
    <s v="Not Found"/>
    <s v="Standard"/>
    <x v="36"/>
    <n v="16246424"/>
  </r>
  <r>
    <s v="O04370"/>
    <s v="2025-12-26"/>
    <s v="C048"/>
    <s v="P015"/>
    <x v="7"/>
    <x v="0"/>
    <n v="7"/>
    <n v="0.15"/>
    <n v="817315.8"/>
    <x v="69"/>
    <s v="Consumer"/>
    <x v="3"/>
    <n v="12010"/>
    <n v="733245.8"/>
    <x v="4"/>
    <s v="Yes"/>
    <s v="Pickup"/>
    <s v="Not Found"/>
    <s v="Standard"/>
    <x v="75"/>
    <n v="14265630"/>
  </r>
  <r>
    <s v="O04371"/>
    <s v="2025-03-14"/>
    <s v="C140"/>
    <s v="P098"/>
    <x v="2"/>
    <x v="0"/>
    <n v="7"/>
    <n v="0.2"/>
    <n v="206164"/>
    <x v="70"/>
    <s v="Consumer"/>
    <x v="3"/>
    <n v="77841"/>
    <n v="-338723"/>
    <x v="7"/>
    <s v="No"/>
    <s v="Pickup"/>
    <s v="Not Found"/>
    <s v="Standard"/>
    <x v="53"/>
    <n v="7094914"/>
  </r>
  <r>
    <s v="O04372"/>
    <s v="2025-10-13"/>
    <s v="C102"/>
    <s v="P086"/>
    <x v="14"/>
    <x v="1"/>
    <n v="3"/>
    <n v="0.2"/>
    <n v="207141.6"/>
    <x v="49"/>
    <s v="Consumer"/>
    <x v="1"/>
    <n v="41456"/>
    <n v="82773.600000000006"/>
    <x v="11"/>
    <s v="Yes"/>
    <s v="Express"/>
    <s v="Not Found"/>
    <s v="Standard"/>
    <x v="44"/>
    <n v="16839910"/>
  </r>
  <r>
    <s v="O04373"/>
    <s v="2025-02-02"/>
    <s v="C149"/>
    <s v="P005"/>
    <x v="17"/>
    <x v="0"/>
    <n v="1"/>
    <n v="0.05"/>
    <n v="74399.25"/>
    <x v="13"/>
    <s v="SME"/>
    <x v="0"/>
    <n v="3310"/>
    <n v="71089.25"/>
    <x v="5"/>
    <s v="No"/>
    <s v="Express"/>
    <s v="Not Found"/>
    <s v="Standard"/>
    <x v="77"/>
    <n v="10652665"/>
  </r>
  <r>
    <s v="O04374"/>
    <s v="2025-02-06"/>
    <s v="C065"/>
    <s v="P006"/>
    <x v="11"/>
    <x v="0"/>
    <n v="6"/>
    <n v="0.2"/>
    <n v="287308.79999999999"/>
    <x v="130"/>
    <s v="Corporate"/>
    <x v="0"/>
    <n v="53604"/>
    <n v="-34315.200000000012"/>
    <x v="5"/>
    <s v="No"/>
    <s v="Express"/>
    <s v="Not Found"/>
    <s v="Standard"/>
    <x v="24"/>
    <n v="18500989"/>
  </r>
  <r>
    <s v="O04375"/>
    <s v="2025-05-12"/>
    <s v="C296"/>
    <s v="P094"/>
    <x v="17"/>
    <x v="4"/>
    <n v="2"/>
    <n v="0.1"/>
    <n v="198248.4"/>
    <x v="287"/>
    <s v="SME"/>
    <x v="1"/>
    <n v="55008"/>
    <n v="88232.4"/>
    <x v="0"/>
    <s v="Yes"/>
    <s v="Express"/>
    <s v="Not Found"/>
    <s v="Standard"/>
    <x v="1"/>
    <n v="10652665"/>
  </r>
  <r>
    <s v="O04376"/>
    <s v="2025-08-25"/>
    <s v="C165"/>
    <s v="P009"/>
    <x v="16"/>
    <x v="0"/>
    <n v="4"/>
    <n v="0"/>
    <n v="43692"/>
    <x v="36"/>
    <s v="Consumer"/>
    <x v="1"/>
    <n v="8587"/>
    <n v="9344"/>
    <x v="3"/>
    <s v="No"/>
    <s v="Express"/>
    <s v="Not Found"/>
    <s v="Standard"/>
    <x v="33"/>
    <n v="19562258"/>
  </r>
  <r>
    <s v="O04377"/>
    <s v="2025-10-23"/>
    <s v="C048"/>
    <s v="P080"/>
    <x v="8"/>
    <x v="4"/>
    <n v="7"/>
    <n v="0.2"/>
    <n v="307910.40000000002"/>
    <x v="69"/>
    <s v="Consumer"/>
    <x v="2"/>
    <n v="32671"/>
    <n v="79213.400000000023"/>
    <x v="11"/>
    <s v="No"/>
    <s v="Express"/>
    <s v="Not Found"/>
    <s v="Standard"/>
    <x v="26"/>
    <n v="19473459"/>
  </r>
  <r>
    <s v="O04378"/>
    <s v="2025-02-22"/>
    <s v="C198"/>
    <s v="P086"/>
    <x v="9"/>
    <x v="4"/>
    <n v="5"/>
    <n v="0.1"/>
    <n v="653463"/>
    <x v="216"/>
    <s v="SME"/>
    <x v="1"/>
    <n v="41456"/>
    <n v="446183"/>
    <x v="5"/>
    <s v="No"/>
    <s v="Pickup"/>
    <s v="Not Found"/>
    <s v="Standard"/>
    <x v="44"/>
    <n v="7254801"/>
  </r>
  <r>
    <s v="O04379"/>
    <s v="2025-05-18"/>
    <s v="C017"/>
    <s v="P081"/>
    <x v="4"/>
    <x v="1"/>
    <n v="1"/>
    <n v="0.1"/>
    <n v="93132"/>
    <x v="65"/>
    <s v="SME"/>
    <x v="0"/>
    <n v="67718"/>
    <n v="25414"/>
    <x v="0"/>
    <s v="No"/>
    <s v="Pickup"/>
    <s v="Not Found"/>
    <s v="Standard"/>
    <x v="76"/>
    <n v="6291486"/>
  </r>
  <r>
    <s v="O04380"/>
    <s v="2025-11-02"/>
    <s v="C163"/>
    <s v="P012"/>
    <x v="5"/>
    <x v="4"/>
    <n v="7"/>
    <n v="0"/>
    <n v="597303"/>
    <x v="3"/>
    <s v="Corporate"/>
    <x v="2"/>
    <n v="48408"/>
    <n v="258447"/>
    <x v="8"/>
    <s v="No"/>
    <s v="Standard"/>
    <s v="Not Found"/>
    <s v="Standard"/>
    <x v="78"/>
    <n v="11319839"/>
  </r>
  <r>
    <s v="O04381"/>
    <s v="2025-09-11"/>
    <s v="C255"/>
    <s v="P036"/>
    <x v="12"/>
    <x v="0"/>
    <n v="2"/>
    <n v="0.05"/>
    <n v="241963.1"/>
    <x v="281"/>
    <s v="Consumer"/>
    <x v="0"/>
    <n v="69526"/>
    <n v="102911.1"/>
    <x v="2"/>
    <s v="No"/>
    <s v="Pickup"/>
    <s v="Not Found"/>
    <s v="Standard"/>
    <x v="70"/>
    <n v="8698154"/>
  </r>
  <r>
    <s v="O04382"/>
    <s v="2025-07-26"/>
    <s v="C210"/>
    <s v="P012"/>
    <x v="14"/>
    <x v="2"/>
    <n v="1"/>
    <n v="0.15"/>
    <n v="117756.45"/>
    <x v="256"/>
    <s v="Corporate"/>
    <x v="2"/>
    <n v="48408"/>
    <n v="69348.45"/>
    <x v="10"/>
    <s v="No"/>
    <s v="Pickup"/>
    <s v="Not Found"/>
    <s v="Standard"/>
    <x v="78"/>
    <n v="16839910"/>
  </r>
  <r>
    <s v="O04383"/>
    <s v="2025-01-11"/>
    <s v="C070"/>
    <s v="P068"/>
    <x v="5"/>
    <x v="2"/>
    <n v="4"/>
    <n v="0"/>
    <n v="78224"/>
    <x v="226"/>
    <s v="SME"/>
    <x v="0"/>
    <n v="34907"/>
    <n v="-61404"/>
    <x v="6"/>
    <s v="No"/>
    <s v="Standard"/>
    <s v="Not Found"/>
    <s v="Standard"/>
    <x v="19"/>
    <n v="11319839"/>
  </r>
  <r>
    <s v="O04384"/>
    <s v="2025-06-08"/>
    <s v="C018"/>
    <s v="P071"/>
    <x v="9"/>
    <x v="1"/>
    <n v="4"/>
    <n v="0.15"/>
    <n v="487876.2"/>
    <x v="189"/>
    <s v="Corporate"/>
    <x v="1"/>
    <n v="44535"/>
    <n v="309736.2"/>
    <x v="9"/>
    <s v="No"/>
    <s v="Standard"/>
    <s v="Not Found"/>
    <s v="Standard"/>
    <x v="32"/>
    <n v="7254801"/>
  </r>
  <r>
    <s v="O04385"/>
    <s v="2025-03-03"/>
    <s v="C157"/>
    <s v="P084"/>
    <x v="19"/>
    <x v="4"/>
    <n v="6"/>
    <n v="0.2"/>
    <n v="217243.2"/>
    <x v="150"/>
    <s v="Corporate"/>
    <x v="3"/>
    <n v="46035"/>
    <n v="-58966.799999999988"/>
    <x v="7"/>
    <s v="No"/>
    <s v="Pickup"/>
    <s v="Not Found"/>
    <s v="Standard"/>
    <x v="35"/>
    <n v="19336654"/>
  </r>
  <r>
    <s v="O04386"/>
    <s v="2025-01-21"/>
    <s v="C280"/>
    <s v="P084"/>
    <x v="16"/>
    <x v="1"/>
    <n v="6"/>
    <n v="0.2"/>
    <n v="686798.4"/>
    <x v="286"/>
    <s v="Consumer"/>
    <x v="3"/>
    <n v="46035"/>
    <n v="410588.4"/>
    <x v="6"/>
    <s v="No"/>
    <s v="Express"/>
    <s v="Not Found"/>
    <s v="Standard"/>
    <x v="35"/>
    <n v="19562258"/>
  </r>
  <r>
    <s v="O04387"/>
    <s v="2025-05-27"/>
    <s v="C061"/>
    <s v="P005"/>
    <x v="3"/>
    <x v="0"/>
    <n v="3"/>
    <n v="0.15"/>
    <n v="302083.20000000001"/>
    <x v="103"/>
    <s v="Consumer"/>
    <x v="0"/>
    <n v="3310"/>
    <n v="292153.2"/>
    <x v="0"/>
    <s v="No"/>
    <s v="Express"/>
    <s v="Not Found"/>
    <s v="Standard"/>
    <x v="77"/>
    <n v="19619177"/>
  </r>
  <r>
    <s v="O04388"/>
    <s v="2025-04-11"/>
    <s v="C181"/>
    <s v="P060"/>
    <x v="17"/>
    <x v="0"/>
    <n v="6"/>
    <n v="0.05"/>
    <n v="164889.60000000001"/>
    <x v="219"/>
    <s v="Consumer"/>
    <x v="1"/>
    <n v="58522"/>
    <n v="-186242.4"/>
    <x v="1"/>
    <s v="No"/>
    <s v="Pickup"/>
    <s v="Not Found"/>
    <s v="Standard"/>
    <x v="60"/>
    <n v="10652665"/>
  </r>
  <r>
    <s v="O04389"/>
    <s v="2025-11-20"/>
    <s v="C125"/>
    <s v="P056"/>
    <x v="18"/>
    <x v="2"/>
    <n v="7"/>
    <n v="0.1"/>
    <n v="767535.3"/>
    <x v="40"/>
    <s v="Corporate"/>
    <x v="0"/>
    <n v="48953"/>
    <n v="424864.30000000005"/>
    <x v="8"/>
    <s v="No"/>
    <s v="Standard"/>
    <s v="Not Found"/>
    <s v="Standard"/>
    <x v="6"/>
    <n v="16246424"/>
  </r>
  <r>
    <s v="O04390"/>
    <s v="2025-10-02"/>
    <s v="C023"/>
    <s v="P011"/>
    <x v="9"/>
    <x v="4"/>
    <n v="10"/>
    <n v="0"/>
    <n v="1084800"/>
    <x v="5"/>
    <s v="Consumer"/>
    <x v="0"/>
    <n v="76428"/>
    <n v="320520"/>
    <x v="11"/>
    <s v="No"/>
    <s v="Standard"/>
    <s v="Not Found"/>
    <s v="High Value"/>
    <x v="36"/>
    <n v="7254801"/>
  </r>
  <r>
    <s v="O04391"/>
    <s v="2025-03-24"/>
    <s v="C166"/>
    <s v="P065"/>
    <x v="6"/>
    <x v="1"/>
    <n v="5"/>
    <n v="0.1"/>
    <n v="56601"/>
    <x v="110"/>
    <s v="SME"/>
    <x v="3"/>
    <n v="61777"/>
    <n v="-252284"/>
    <x v="7"/>
    <s v="No"/>
    <s v="Pickup"/>
    <s v="Not Found"/>
    <s v="Standard"/>
    <x v="65"/>
    <n v="17350666"/>
  </r>
  <r>
    <s v="O04392"/>
    <s v="2025-09-13"/>
    <s v="C048"/>
    <s v="P050"/>
    <x v="7"/>
    <x v="1"/>
    <n v="3"/>
    <n v="0"/>
    <n v="56298"/>
    <x v="69"/>
    <s v="Consumer"/>
    <x v="0"/>
    <n v="22542"/>
    <n v="-11328"/>
    <x v="2"/>
    <s v="No"/>
    <s v="Standard"/>
    <s v="Not Found"/>
    <s v="Standard"/>
    <x v="39"/>
    <n v="14265630"/>
  </r>
  <r>
    <s v="O04393"/>
    <s v="2025-10-21"/>
    <s v="C013"/>
    <s v="P081"/>
    <x v="9"/>
    <x v="4"/>
    <n v="9"/>
    <n v="0"/>
    <n v="263385"/>
    <x v="133"/>
    <s v="Corporate"/>
    <x v="0"/>
    <n v="67718"/>
    <n v="-346077"/>
    <x v="11"/>
    <s v="No"/>
    <s v="Standard"/>
    <s v="Not Found"/>
    <s v="Standard"/>
    <x v="76"/>
    <n v="7254801"/>
  </r>
  <r>
    <s v="O04394"/>
    <s v="2025-11-04"/>
    <s v="C258"/>
    <s v="P011"/>
    <x v="15"/>
    <x v="2"/>
    <n v="8"/>
    <n v="0.15"/>
    <n v="244310.39999999999"/>
    <x v="241"/>
    <s v="Corporate"/>
    <x v="0"/>
    <n v="76428"/>
    <n v="-367113.6"/>
    <x v="8"/>
    <s v="No"/>
    <s v="Express"/>
    <s v="Not Found"/>
    <s v="Standard"/>
    <x v="36"/>
    <n v="15141830"/>
  </r>
  <r>
    <s v="O04395"/>
    <s v="2025-04-02"/>
    <s v="C115"/>
    <s v="P008"/>
    <x v="13"/>
    <x v="1"/>
    <n v="6"/>
    <n v="0.15"/>
    <n v="379628.7"/>
    <x v="31"/>
    <s v="Consumer"/>
    <x v="0"/>
    <n v="10109"/>
    <n v="318974.7"/>
    <x v="1"/>
    <s v="No"/>
    <s v="Pickup"/>
    <s v="Not Found"/>
    <s v="Standard"/>
    <x v="55"/>
    <n v="5886694"/>
  </r>
  <r>
    <s v="O04396"/>
    <s v="2025-09-25"/>
    <s v="C159"/>
    <s v="P091"/>
    <x v="3"/>
    <x v="0"/>
    <n v="3"/>
    <n v="0.05"/>
    <n v="271422.59999999998"/>
    <x v="262"/>
    <s v="SME"/>
    <x v="3"/>
    <n v="13311"/>
    <n v="231489.59999999998"/>
    <x v="2"/>
    <s v="Yes"/>
    <s v="Standard"/>
    <s v="Not Found"/>
    <s v="Standard"/>
    <x v="10"/>
    <n v="19619177"/>
  </r>
  <r>
    <s v="O04397"/>
    <s v="2025-07-19"/>
    <s v="C255"/>
    <s v="P059"/>
    <x v="19"/>
    <x v="0"/>
    <n v="3"/>
    <n v="0.05"/>
    <n v="161210.25"/>
    <x v="281"/>
    <s v="Consumer"/>
    <x v="2"/>
    <n v="78122"/>
    <n v="-73155.75"/>
    <x v="10"/>
    <s v="Yes"/>
    <s v="Express"/>
    <s v="Not Found"/>
    <s v="Standard"/>
    <x v="21"/>
    <n v="19336654"/>
  </r>
  <r>
    <s v="O04398"/>
    <s v="2025-06-23"/>
    <s v="C009"/>
    <s v="P047"/>
    <x v="5"/>
    <x v="3"/>
    <n v="10"/>
    <n v="0.15"/>
    <n v="290453.5"/>
    <x v="290"/>
    <s v="Consumer"/>
    <x v="2"/>
    <n v="23348"/>
    <n v="56973.5"/>
    <x v="9"/>
    <s v="No"/>
    <s v="Pickup"/>
    <s v="Not Found"/>
    <s v="Standard"/>
    <x v="8"/>
    <n v="11319839"/>
  </r>
  <r>
    <s v="O04399"/>
    <s v="2025-04-07"/>
    <s v="C084"/>
    <s v="P026"/>
    <x v="5"/>
    <x v="0"/>
    <n v="2"/>
    <n v="0.15"/>
    <n v="107463.8"/>
    <x v="222"/>
    <s v="Corporate"/>
    <x v="2"/>
    <n v="7159"/>
    <n v="93145.8"/>
    <x v="1"/>
    <s v="No"/>
    <s v="Standard"/>
    <s v="Not Found"/>
    <s v="Standard"/>
    <x v="11"/>
    <n v="11319839"/>
  </r>
  <r>
    <s v="O04400"/>
    <s v="2025-08-11"/>
    <s v="C071"/>
    <s v="P099"/>
    <x v="11"/>
    <x v="0"/>
    <n v="7"/>
    <n v="0"/>
    <n v="576226"/>
    <x v="1"/>
    <s v="SME"/>
    <x v="0"/>
    <n v="11009"/>
    <n v="499163"/>
    <x v="3"/>
    <s v="No"/>
    <s v="Express"/>
    <s v="Not Found"/>
    <s v="Standard"/>
    <x v="90"/>
    <n v="18500989"/>
  </r>
  <r>
    <s v="O04401"/>
    <s v="2025-11-26"/>
    <s v="C034"/>
    <s v="P032"/>
    <x v="10"/>
    <x v="0"/>
    <n v="4"/>
    <n v="0.2"/>
    <n v="249251.20000000001"/>
    <x v="78"/>
    <s v="Corporate"/>
    <x v="2"/>
    <n v="65463"/>
    <n v="-12600.799999999988"/>
    <x v="8"/>
    <s v="No"/>
    <s v="Express"/>
    <s v="Not Found"/>
    <s v="Standard"/>
    <x v="15"/>
    <n v="8592536"/>
  </r>
  <r>
    <s v="O04402"/>
    <s v="2025-02-21"/>
    <s v="C293"/>
    <s v="P083"/>
    <x v="15"/>
    <x v="1"/>
    <n v="9"/>
    <n v="0"/>
    <n v="295848"/>
    <x v="129"/>
    <s v="Consumer"/>
    <x v="3"/>
    <n v="73889"/>
    <n v="-369153"/>
    <x v="5"/>
    <s v="No"/>
    <s v="Express"/>
    <s v="Not Found"/>
    <s v="Standard"/>
    <x v="58"/>
    <n v="15141830"/>
  </r>
  <r>
    <s v="O04403"/>
    <s v="2025-09-20"/>
    <s v="C168"/>
    <s v="P029"/>
    <x v="18"/>
    <x v="2"/>
    <n v="6"/>
    <n v="0.1"/>
    <n v="492431.4"/>
    <x v="0"/>
    <s v="SME"/>
    <x v="1"/>
    <n v="36044"/>
    <n v="276167.40000000002"/>
    <x v="2"/>
    <s v="No"/>
    <s v="Pickup"/>
    <s v="Not Found"/>
    <s v="Standard"/>
    <x v="68"/>
    <n v="16246424"/>
  </r>
  <r>
    <s v="O04404"/>
    <s v="2025-06-07"/>
    <s v="C010"/>
    <s v="P048"/>
    <x v="16"/>
    <x v="2"/>
    <n v="3"/>
    <n v="0.2"/>
    <n v="170359.2"/>
    <x v="204"/>
    <s v="SME"/>
    <x v="1"/>
    <n v="23271"/>
    <n v="100546.20000000001"/>
    <x v="9"/>
    <s v="No"/>
    <s v="Pickup"/>
    <s v="Not Found"/>
    <s v="Standard"/>
    <x v="29"/>
    <n v="19562258"/>
  </r>
  <r>
    <s v="O04405"/>
    <s v="2025-05-14"/>
    <s v="C194"/>
    <s v="P011"/>
    <x v="12"/>
    <x v="2"/>
    <n v="1"/>
    <n v="0"/>
    <n v="86483"/>
    <x v="218"/>
    <s v="SME"/>
    <x v="0"/>
    <n v="76428"/>
    <n v="10055"/>
    <x v="0"/>
    <s v="No"/>
    <s v="Standard"/>
    <s v="Not Found"/>
    <s v="Standard"/>
    <x v="36"/>
    <n v="8698154"/>
  </r>
  <r>
    <s v="O04406"/>
    <s v="2025-01-14"/>
    <s v="C264"/>
    <s v="P055"/>
    <x v="3"/>
    <x v="4"/>
    <n v="10"/>
    <n v="0.2"/>
    <n v="736784"/>
    <x v="259"/>
    <s v="Corporate"/>
    <x v="0"/>
    <n v="62257"/>
    <n v="114214"/>
    <x v="6"/>
    <s v="No"/>
    <s v="Standard"/>
    <s v="Not Found"/>
    <s v="Standard"/>
    <x v="31"/>
    <n v="19619177"/>
  </r>
  <r>
    <s v="O04407"/>
    <s v="2025-08-11"/>
    <s v="C049"/>
    <s v="P009"/>
    <x v="1"/>
    <x v="2"/>
    <n v="8"/>
    <n v="0.05"/>
    <n v="248938"/>
    <x v="71"/>
    <s v="SME"/>
    <x v="1"/>
    <n v="8587"/>
    <n v="180242"/>
    <x v="3"/>
    <s v="No"/>
    <s v="Pickup"/>
    <s v="Not Found"/>
    <s v="Standard"/>
    <x v="33"/>
    <n v="11347243"/>
  </r>
  <r>
    <s v="O04408"/>
    <s v="2025-03-27"/>
    <s v="C065"/>
    <s v="P008"/>
    <x v="13"/>
    <x v="4"/>
    <n v="5"/>
    <n v="0"/>
    <n v="414565"/>
    <x v="130"/>
    <s v="Corporate"/>
    <x v="0"/>
    <n v="10109"/>
    <n v="364020"/>
    <x v="7"/>
    <s v="No"/>
    <s v="Standard"/>
    <s v="Not Found"/>
    <s v="Standard"/>
    <x v="55"/>
    <n v="5886694"/>
  </r>
  <r>
    <s v="O04409"/>
    <s v="2025-03-24"/>
    <s v="C242"/>
    <s v="P040"/>
    <x v="4"/>
    <x v="1"/>
    <n v="4"/>
    <n v="0.05"/>
    <n v="374607.8"/>
    <x v="234"/>
    <s v="Consumer"/>
    <x v="1"/>
    <n v="63366"/>
    <n v="121143.79999999999"/>
    <x v="7"/>
    <s v="No"/>
    <s v="Pickup"/>
    <s v="Not Found"/>
    <s v="Standard"/>
    <x v="28"/>
    <n v="6291486"/>
  </r>
  <r>
    <s v="O04410"/>
    <s v="2025-03-02"/>
    <s v="C078"/>
    <s v="P017"/>
    <x v="5"/>
    <x v="0"/>
    <n v="8"/>
    <n v="0.1"/>
    <n v="1077782.3999999999"/>
    <x v="239"/>
    <s v="Consumer"/>
    <x v="2"/>
    <n v="33642"/>
    <n v="808646.39999999991"/>
    <x v="7"/>
    <s v="No"/>
    <s v="Express"/>
    <s v="Not Found"/>
    <s v="High Value"/>
    <x v="49"/>
    <n v="11319839"/>
  </r>
  <r>
    <s v="O04411"/>
    <s v="2025-03-02"/>
    <s v="C119"/>
    <s v="P096"/>
    <x v="7"/>
    <x v="1"/>
    <n v="6"/>
    <n v="0.2"/>
    <n v="397492.8"/>
    <x v="146"/>
    <s v="SME"/>
    <x v="1"/>
    <n v="12227"/>
    <n v="324130.8"/>
    <x v="7"/>
    <s v="No"/>
    <s v="Standard"/>
    <s v="Not Found"/>
    <s v="Standard"/>
    <x v="46"/>
    <n v="14265630"/>
  </r>
  <r>
    <s v="O04412"/>
    <s v="2025-06-10"/>
    <s v="C122"/>
    <s v="P054"/>
    <x v="10"/>
    <x v="1"/>
    <n v="7"/>
    <n v="0.15"/>
    <n v="736050.7"/>
    <x v="29"/>
    <s v="Consumer"/>
    <x v="3"/>
    <n v="49623"/>
    <n v="388689.69999999995"/>
    <x v="9"/>
    <s v="No"/>
    <s v="Standard"/>
    <s v="Not Found"/>
    <s v="Standard"/>
    <x v="83"/>
    <n v="8592536"/>
  </r>
  <r>
    <s v="O04413"/>
    <s v="2025-03-04"/>
    <s v="C118"/>
    <s v="P092"/>
    <x v="1"/>
    <x v="3"/>
    <n v="5"/>
    <n v="0"/>
    <n v="528970"/>
    <x v="81"/>
    <s v="Corporate"/>
    <x v="2"/>
    <n v="4229"/>
    <n v="507825"/>
    <x v="7"/>
    <s v="No"/>
    <s v="Express"/>
    <s v="Not Found"/>
    <s v="Standard"/>
    <x v="23"/>
    <n v="11347243"/>
  </r>
  <r>
    <s v="O04414"/>
    <s v="2025-04-14"/>
    <s v="C096"/>
    <s v="P068"/>
    <x v="8"/>
    <x v="2"/>
    <n v="5"/>
    <n v="0.2"/>
    <n v="542104"/>
    <x v="20"/>
    <s v="Consumer"/>
    <x v="0"/>
    <n v="34907"/>
    <n v="367569"/>
    <x v="1"/>
    <s v="No"/>
    <s v="Pickup"/>
    <s v="Not Found"/>
    <s v="Standard"/>
    <x v="19"/>
    <n v="19473459"/>
  </r>
  <r>
    <s v="O04415"/>
    <s v="2025-05-30"/>
    <s v="C252"/>
    <s v="P069"/>
    <x v="16"/>
    <x v="1"/>
    <n v="4"/>
    <n v="0.05"/>
    <n v="28887.599999999999"/>
    <x v="184"/>
    <s v="Corporate"/>
    <x v="3"/>
    <n v="5129"/>
    <n v="8371.5999999999985"/>
    <x v="0"/>
    <s v="No"/>
    <s v="Express"/>
    <s v="Not Found"/>
    <s v="Standard"/>
    <x v="73"/>
    <n v="19562258"/>
  </r>
  <r>
    <s v="O04416"/>
    <s v="2025-07-28"/>
    <s v="C007"/>
    <s v="P024"/>
    <x v="1"/>
    <x v="4"/>
    <n v="9"/>
    <n v="0"/>
    <n v="193392"/>
    <x v="228"/>
    <s v="SME"/>
    <x v="3"/>
    <n v="20831"/>
    <n v="5913"/>
    <x v="10"/>
    <s v="Yes"/>
    <s v="Express"/>
    <s v="Not Found"/>
    <s v="Standard"/>
    <x v="16"/>
    <n v="11347243"/>
  </r>
  <r>
    <s v="O04417"/>
    <s v="2025-11-21"/>
    <s v="C270"/>
    <s v="P058"/>
    <x v="2"/>
    <x v="0"/>
    <n v="7"/>
    <n v="0.05"/>
    <n v="615258"/>
    <x v="257"/>
    <s v="Corporate"/>
    <x v="3"/>
    <n v="66106"/>
    <n v="152516"/>
    <x v="8"/>
    <s v="No"/>
    <s v="Standard"/>
    <s v="Not Found"/>
    <s v="Standard"/>
    <x v="42"/>
    <n v="7094914"/>
  </r>
  <r>
    <s v="O04418"/>
    <s v="2025-11-02"/>
    <s v="C131"/>
    <s v="P095"/>
    <x v="7"/>
    <x v="0"/>
    <n v="8"/>
    <n v="0.1"/>
    <n v="48974.400000000001"/>
    <x v="57"/>
    <s v="SME"/>
    <x v="2"/>
    <n v="70588"/>
    <n v="-515729.6"/>
    <x v="8"/>
    <s v="No"/>
    <s v="Pickup"/>
    <s v="Not Found"/>
    <s v="Standard"/>
    <x v="57"/>
    <n v="14265630"/>
  </r>
  <r>
    <s v="O04419"/>
    <s v="2025-01-07"/>
    <s v="C267"/>
    <s v="P035"/>
    <x v="13"/>
    <x v="0"/>
    <n v="8"/>
    <n v="0"/>
    <n v="1143752"/>
    <x v="284"/>
    <s v="Corporate"/>
    <x v="0"/>
    <n v="31758"/>
    <n v="889688"/>
    <x v="6"/>
    <s v="No"/>
    <s v="Standard"/>
    <s v="Not Found"/>
    <s v="High Value"/>
    <x v="47"/>
    <n v="5886694"/>
  </r>
  <r>
    <s v="O04420"/>
    <s v="2025-09-28"/>
    <s v="C231"/>
    <s v="P070"/>
    <x v="19"/>
    <x v="3"/>
    <n v="10"/>
    <n v="0.05"/>
    <n v="1253829"/>
    <x v="113"/>
    <s v="SME"/>
    <x v="1"/>
    <n v="66631"/>
    <n v="587519"/>
    <x v="2"/>
    <s v="No"/>
    <s v="Express"/>
    <s v="Not Found"/>
    <s v="High Value"/>
    <x v="20"/>
    <n v="19336654"/>
  </r>
  <r>
    <s v="O04421"/>
    <s v="2025-04-01"/>
    <s v="C034"/>
    <s v="P051"/>
    <x v="3"/>
    <x v="0"/>
    <n v="5"/>
    <n v="0.05"/>
    <n v="231534"/>
    <x v="78"/>
    <s v="Corporate"/>
    <x v="2"/>
    <n v="71372"/>
    <n v="-125326"/>
    <x v="1"/>
    <s v="No"/>
    <s v="Standard"/>
    <s v="Not Found"/>
    <s v="Standard"/>
    <x v="7"/>
    <n v="19619177"/>
  </r>
  <r>
    <s v="O04422"/>
    <s v="2025-06-06"/>
    <s v="C247"/>
    <s v="P006"/>
    <x v="9"/>
    <x v="2"/>
    <n v="1"/>
    <n v="0"/>
    <n v="26265"/>
    <x v="197"/>
    <s v="SME"/>
    <x v="0"/>
    <n v="53604"/>
    <n v="-27339"/>
    <x v="9"/>
    <s v="No"/>
    <s v="Standard"/>
    <s v="Not Found"/>
    <s v="Standard"/>
    <x v="24"/>
    <n v="7254801"/>
  </r>
  <r>
    <s v="O04423"/>
    <s v="2025-02-05"/>
    <s v="C010"/>
    <s v="P004"/>
    <x v="2"/>
    <x v="2"/>
    <n v="8"/>
    <n v="0.05"/>
    <n v="163939.6"/>
    <x v="204"/>
    <s v="SME"/>
    <x v="3"/>
    <n v="63926"/>
    <n v="-347468.4"/>
    <x v="5"/>
    <s v="No"/>
    <s v="Express"/>
    <s v="Not Found"/>
    <s v="Standard"/>
    <x v="5"/>
    <n v="7094914"/>
  </r>
  <r>
    <s v="O04424"/>
    <s v="2025-10-10"/>
    <s v="C263"/>
    <s v="P054"/>
    <x v="15"/>
    <x v="2"/>
    <n v="7"/>
    <n v="0.15"/>
    <n v="245943.25"/>
    <x v="25"/>
    <s v="Corporate"/>
    <x v="3"/>
    <n v="49623"/>
    <n v="-101417.75"/>
    <x v="11"/>
    <s v="No"/>
    <s v="Express"/>
    <s v="Not Found"/>
    <s v="Standard"/>
    <x v="83"/>
    <n v="15141830"/>
  </r>
  <r>
    <s v="O04425"/>
    <s v="2025-03-13"/>
    <s v="C294"/>
    <s v="P083"/>
    <x v="11"/>
    <x v="0"/>
    <n v="3"/>
    <n v="0"/>
    <n v="358125"/>
    <x v="170"/>
    <s v="SME"/>
    <x v="3"/>
    <n v="73889"/>
    <n v="136458"/>
    <x v="7"/>
    <s v="No"/>
    <s v="Express"/>
    <s v="Not Found"/>
    <s v="Standard"/>
    <x v="58"/>
    <n v="18500989"/>
  </r>
  <r>
    <s v="O04426"/>
    <s v="2025-02-23"/>
    <s v="C141"/>
    <s v="P035"/>
    <x v="8"/>
    <x v="0"/>
    <n v="4"/>
    <n v="0.2"/>
    <n v="396502.4"/>
    <x v="8"/>
    <s v="Consumer"/>
    <x v="0"/>
    <n v="31758"/>
    <n v="269470.40000000002"/>
    <x v="5"/>
    <s v="No"/>
    <s v="Express"/>
    <s v="Not Found"/>
    <s v="Standard"/>
    <x v="47"/>
    <n v="19473459"/>
  </r>
  <r>
    <s v="O04427"/>
    <s v="2025-01-09"/>
    <s v="C009"/>
    <s v="P008"/>
    <x v="8"/>
    <x v="3"/>
    <n v="8"/>
    <n v="0.15"/>
    <n v="61662.400000000001"/>
    <x v="290"/>
    <s v="Consumer"/>
    <x v="0"/>
    <n v="10109"/>
    <n v="-19209.599999999999"/>
    <x v="6"/>
    <s v="No"/>
    <s v="Express"/>
    <s v="Not Found"/>
    <s v="Standard"/>
    <x v="55"/>
    <n v="19473459"/>
  </r>
  <r>
    <s v="O04428"/>
    <s v="2025-10-15"/>
    <s v="C194"/>
    <s v="P097"/>
    <x v="12"/>
    <x v="2"/>
    <n v="7"/>
    <n v="0.2"/>
    <n v="142044"/>
    <x v="218"/>
    <s v="SME"/>
    <x v="1"/>
    <n v="67500"/>
    <n v="-330456"/>
    <x v="11"/>
    <s v="No"/>
    <s v="Express"/>
    <s v="Not Found"/>
    <s v="Standard"/>
    <x v="84"/>
    <n v="8698154"/>
  </r>
  <r>
    <s v="O04429"/>
    <s v="2025-07-08"/>
    <s v="C128"/>
    <s v="P096"/>
    <x v="19"/>
    <x v="1"/>
    <n v="7"/>
    <n v="0.05"/>
    <n v="127773.1"/>
    <x v="48"/>
    <s v="Consumer"/>
    <x v="1"/>
    <n v="12227"/>
    <n v="42184.100000000006"/>
    <x v="10"/>
    <s v="No"/>
    <s v="Standard"/>
    <s v="Not Found"/>
    <s v="Standard"/>
    <x v="46"/>
    <n v="19336654"/>
  </r>
  <r>
    <s v="O04430"/>
    <s v="2025-01-27"/>
    <s v="C085"/>
    <s v="P050"/>
    <x v="8"/>
    <x v="3"/>
    <n v="1"/>
    <n v="0.1"/>
    <n v="116919"/>
    <x v="213"/>
    <s v="Consumer"/>
    <x v="0"/>
    <n v="22542"/>
    <n v="94377"/>
    <x v="6"/>
    <s v="No"/>
    <s v="Express"/>
    <s v="Not Found"/>
    <s v="Standard"/>
    <x v="39"/>
    <n v="19473459"/>
  </r>
  <r>
    <s v="O04431"/>
    <s v="2025-07-15"/>
    <s v="C292"/>
    <s v="P019"/>
    <x v="15"/>
    <x v="3"/>
    <n v="6"/>
    <n v="0.15"/>
    <n v="230882.1"/>
    <x v="163"/>
    <s v="Consumer"/>
    <x v="0"/>
    <n v="72369"/>
    <n v="-203331.9"/>
    <x v="10"/>
    <s v="No"/>
    <s v="Pickup"/>
    <s v="Not Found"/>
    <s v="Standard"/>
    <x v="0"/>
    <n v="15141830"/>
  </r>
  <r>
    <s v="O04432"/>
    <s v="2025-09-16"/>
    <s v="C064"/>
    <s v="P082"/>
    <x v="3"/>
    <x v="2"/>
    <n v="5"/>
    <n v="0.05"/>
    <n v="709778.25"/>
    <x v="132"/>
    <s v="Corporate"/>
    <x v="2"/>
    <n v="38053"/>
    <n v="519513.25"/>
    <x v="2"/>
    <s v="No"/>
    <s v="Express"/>
    <s v="Not Found"/>
    <s v="Standard"/>
    <x v="64"/>
    <n v="19619177"/>
  </r>
  <r>
    <s v="O04433"/>
    <s v="2025-01-02"/>
    <s v="C055"/>
    <s v="P018"/>
    <x v="7"/>
    <x v="4"/>
    <n v="7"/>
    <n v="0.1"/>
    <n v="358570.8"/>
    <x v="161"/>
    <s v="Corporate"/>
    <x v="0"/>
    <n v="74501"/>
    <n v="-162936.20000000001"/>
    <x v="6"/>
    <s v="No"/>
    <s v="Pickup"/>
    <s v="Not Found"/>
    <s v="Standard"/>
    <x v="96"/>
    <n v="14265630"/>
  </r>
  <r>
    <s v="O04434"/>
    <s v="2025-01-19"/>
    <s v="C254"/>
    <s v="P064"/>
    <x v="12"/>
    <x v="0"/>
    <n v="6"/>
    <n v="0.1"/>
    <n v="651882.6"/>
    <x v="178"/>
    <s v="Corporate"/>
    <x v="2"/>
    <n v="62348"/>
    <n v="277794.59999999998"/>
    <x v="6"/>
    <s v="No"/>
    <s v="Express"/>
    <s v="Not Found"/>
    <s v="Standard"/>
    <x v="34"/>
    <n v="8698154"/>
  </r>
  <r>
    <s v="O04435"/>
    <s v="2025-01-28"/>
    <s v="C079"/>
    <s v="P076"/>
    <x v="10"/>
    <x v="4"/>
    <n v="10"/>
    <n v="0.1"/>
    <n v="762543"/>
    <x v="12"/>
    <s v="Corporate"/>
    <x v="2"/>
    <n v="26666"/>
    <n v="495883"/>
    <x v="6"/>
    <s v="No"/>
    <s v="Standard"/>
    <s v="Not Found"/>
    <s v="Standard"/>
    <x v="25"/>
    <n v="8592536"/>
  </r>
  <r>
    <s v="O04436"/>
    <s v="2025-11-30"/>
    <s v="C137"/>
    <s v="P018"/>
    <x v="1"/>
    <x v="3"/>
    <n v="10"/>
    <n v="0"/>
    <n v="645000"/>
    <x v="175"/>
    <s v="Corporate"/>
    <x v="0"/>
    <n v="74501"/>
    <n v="-100010"/>
    <x v="8"/>
    <s v="No"/>
    <s v="Standard"/>
    <s v="Not Found"/>
    <s v="Standard"/>
    <x v="96"/>
    <n v="11347243"/>
  </r>
  <r>
    <s v="O04437"/>
    <s v="2025-08-24"/>
    <s v="C266"/>
    <s v="P010"/>
    <x v="7"/>
    <x v="1"/>
    <n v="3"/>
    <n v="0"/>
    <n v="391482"/>
    <x v="174"/>
    <s v="SME"/>
    <x v="1"/>
    <n v="13676"/>
    <n v="350454"/>
    <x v="3"/>
    <s v="Yes"/>
    <s v="Standard"/>
    <s v="Not Found"/>
    <s v="Standard"/>
    <x v="88"/>
    <n v="14265630"/>
  </r>
  <r>
    <s v="O04438"/>
    <s v="2025-05-30"/>
    <s v="C114"/>
    <s v="P085"/>
    <x v="7"/>
    <x v="4"/>
    <n v="10"/>
    <n v="0"/>
    <n v="1030400"/>
    <x v="275"/>
    <s v="Consumer"/>
    <x v="3"/>
    <n v="7566"/>
    <n v="954740"/>
    <x v="0"/>
    <s v="No"/>
    <s v="Pickup"/>
    <s v="Not Found"/>
    <s v="High Value"/>
    <x v="71"/>
    <n v="14265630"/>
  </r>
  <r>
    <s v="O04439"/>
    <s v="2025-11-27"/>
    <s v="C097"/>
    <s v="P016"/>
    <x v="9"/>
    <x v="3"/>
    <n v="6"/>
    <n v="0.1"/>
    <n v="802224"/>
    <x v="111"/>
    <s v="Corporate"/>
    <x v="0"/>
    <n v="29153"/>
    <n v="627306"/>
    <x v="8"/>
    <s v="No"/>
    <s v="Pickup"/>
    <s v="Not Found"/>
    <s v="Standard"/>
    <x v="79"/>
    <n v="7254801"/>
  </r>
  <r>
    <s v="O04440"/>
    <s v="2025-02-08"/>
    <s v="C062"/>
    <s v="P082"/>
    <x v="16"/>
    <x v="1"/>
    <n v="9"/>
    <n v="0.05"/>
    <n v="684265.05"/>
    <x v="270"/>
    <s v="Consumer"/>
    <x v="2"/>
    <n v="38053"/>
    <n v="341788.05000000005"/>
    <x v="5"/>
    <s v="No"/>
    <s v="Express"/>
    <s v="Not Found"/>
    <s v="Standard"/>
    <x v="64"/>
    <n v="19562258"/>
  </r>
  <r>
    <s v="O04441"/>
    <s v="2025-03-07"/>
    <s v="C210"/>
    <s v="P053"/>
    <x v="18"/>
    <x v="0"/>
    <n v="8"/>
    <n v="0.2"/>
    <n v="785792"/>
    <x v="256"/>
    <s v="Corporate"/>
    <x v="3"/>
    <n v="44507"/>
    <n v="429736"/>
    <x v="7"/>
    <s v="No"/>
    <s v="Express"/>
    <s v="Not Found"/>
    <s v="Standard"/>
    <x v="95"/>
    <n v="16246424"/>
  </r>
  <r>
    <s v="O04442"/>
    <s v="2025-02-19"/>
    <s v="C151"/>
    <s v="P040"/>
    <x v="9"/>
    <x v="1"/>
    <n v="1"/>
    <n v="0.05"/>
    <n v="46730.5"/>
    <x v="278"/>
    <s v="SME"/>
    <x v="1"/>
    <n v="63366"/>
    <n v="-16635.5"/>
    <x v="5"/>
    <s v="No"/>
    <s v="Standard"/>
    <s v="Not Found"/>
    <s v="Standard"/>
    <x v="28"/>
    <n v="7254801"/>
  </r>
  <r>
    <s v="O04443"/>
    <s v="2025-04-18"/>
    <s v="C158"/>
    <s v="P047"/>
    <x v="16"/>
    <x v="0"/>
    <n v="3"/>
    <n v="0.1"/>
    <n v="306244.8"/>
    <x v="147"/>
    <s v="SME"/>
    <x v="2"/>
    <n v="23348"/>
    <n v="236200.8"/>
    <x v="1"/>
    <s v="No"/>
    <s v="Pickup"/>
    <s v="Not Found"/>
    <s v="Standard"/>
    <x v="8"/>
    <n v="19562258"/>
  </r>
  <r>
    <s v="O04444"/>
    <s v="2025-12-15"/>
    <s v="C256"/>
    <s v="P017"/>
    <x v="14"/>
    <x v="4"/>
    <n v="5"/>
    <n v="0"/>
    <n v="669210"/>
    <x v="217"/>
    <s v="Corporate"/>
    <x v="2"/>
    <n v="33642"/>
    <n v="501000"/>
    <x v="4"/>
    <s v="No"/>
    <s v="Express"/>
    <s v="Not Found"/>
    <s v="Standard"/>
    <x v="49"/>
    <n v="16839910"/>
  </r>
  <r>
    <s v="O04445"/>
    <s v="2025-10-11"/>
    <s v="C044"/>
    <s v="P014"/>
    <x v="3"/>
    <x v="1"/>
    <n v="4"/>
    <n v="0.05"/>
    <n v="540208"/>
    <x v="10"/>
    <s v="Consumer"/>
    <x v="2"/>
    <n v="51783"/>
    <n v="333076"/>
    <x v="11"/>
    <s v="No"/>
    <s v="Pickup"/>
    <s v="Not Found"/>
    <s v="Standard"/>
    <x v="80"/>
    <n v="19619177"/>
  </r>
  <r>
    <s v="O04446"/>
    <s v="2025-01-09"/>
    <s v="C181"/>
    <s v="P006"/>
    <x v="16"/>
    <x v="4"/>
    <n v="5"/>
    <n v="0"/>
    <n v="328930"/>
    <x v="219"/>
    <s v="Consumer"/>
    <x v="0"/>
    <n v="53604"/>
    <n v="60910"/>
    <x v="6"/>
    <s v="No"/>
    <s v="Pickup"/>
    <s v="Not Found"/>
    <s v="Standard"/>
    <x v="24"/>
    <n v="19562258"/>
  </r>
  <r>
    <s v="O04447"/>
    <s v="2025-08-10"/>
    <s v="C160"/>
    <s v="P036"/>
    <x v="14"/>
    <x v="4"/>
    <n v="7"/>
    <n v="0.1"/>
    <n v="339248.7"/>
    <x v="223"/>
    <s v="Corporate"/>
    <x v="0"/>
    <n v="69526"/>
    <n v="-147433.29999999999"/>
    <x v="3"/>
    <s v="No"/>
    <s v="Standard"/>
    <s v="Not Found"/>
    <s v="Standard"/>
    <x v="70"/>
    <n v="16839910"/>
  </r>
  <r>
    <s v="O04448"/>
    <s v="2025-11-20"/>
    <s v="C036"/>
    <s v="P070"/>
    <x v="14"/>
    <x v="2"/>
    <n v="6"/>
    <n v="0"/>
    <n v="299388"/>
    <x v="260"/>
    <s v="SME"/>
    <x v="1"/>
    <n v="66631"/>
    <n v="-100398"/>
    <x v="8"/>
    <s v="No"/>
    <s v="Pickup"/>
    <s v="Not Found"/>
    <s v="Standard"/>
    <x v="20"/>
    <n v="16839910"/>
  </r>
  <r>
    <s v="O04449"/>
    <s v="2025-07-23"/>
    <s v="C283"/>
    <s v="P029"/>
    <x v="0"/>
    <x v="3"/>
    <n v="4"/>
    <n v="0.05"/>
    <n v="554431.4"/>
    <x v="6"/>
    <s v="Corporate"/>
    <x v="1"/>
    <n v="36044"/>
    <n v="410255.4"/>
    <x v="10"/>
    <s v="No"/>
    <s v="Express"/>
    <s v="Not Found"/>
    <s v="Standard"/>
    <x v="68"/>
    <n v="11852878"/>
  </r>
  <r>
    <s v="O04450"/>
    <s v="2025-02-10"/>
    <s v="C005"/>
    <s v="P026"/>
    <x v="16"/>
    <x v="4"/>
    <n v="10"/>
    <n v="0.15"/>
    <n v="881127"/>
    <x v="180"/>
    <s v="Corporate"/>
    <x v="2"/>
    <n v="7159"/>
    <n v="809537"/>
    <x v="5"/>
    <s v="No"/>
    <s v="Pickup"/>
    <s v="Not Found"/>
    <s v="Standard"/>
    <x v="11"/>
    <n v="19562258"/>
  </r>
  <r>
    <s v="O04451"/>
    <s v="2025-06-20"/>
    <s v="C083"/>
    <s v="P023"/>
    <x v="3"/>
    <x v="3"/>
    <n v="8"/>
    <n v="0.2"/>
    <n v="794041.6"/>
    <x v="156"/>
    <s v="Consumer"/>
    <x v="0"/>
    <n v="10664"/>
    <n v="708729.6"/>
    <x v="9"/>
    <s v="No"/>
    <s v="Pickup"/>
    <s v="Not Found"/>
    <s v="Standard"/>
    <x v="18"/>
    <n v="19619177"/>
  </r>
  <r>
    <s v="O04452"/>
    <s v="2025-04-15"/>
    <s v="C095"/>
    <s v="P063"/>
    <x v="16"/>
    <x v="2"/>
    <n v="6"/>
    <n v="0"/>
    <n v="478314"/>
    <x v="279"/>
    <s v="Consumer"/>
    <x v="0"/>
    <n v="37464"/>
    <n v="253530"/>
    <x v="1"/>
    <s v="Yes"/>
    <s v="Express"/>
    <s v="Not Found"/>
    <s v="Standard"/>
    <x v="66"/>
    <n v="19562258"/>
  </r>
  <r>
    <s v="O04453"/>
    <s v="2025-08-02"/>
    <s v="C243"/>
    <s v="P062"/>
    <x v="10"/>
    <x v="1"/>
    <n v="7"/>
    <n v="0.1"/>
    <n v="278516.7"/>
    <x v="95"/>
    <s v="Corporate"/>
    <x v="3"/>
    <n v="28606"/>
    <n v="78274.700000000012"/>
    <x v="3"/>
    <s v="No"/>
    <s v="Pickup"/>
    <s v="Not Found"/>
    <s v="Standard"/>
    <x v="50"/>
    <n v="8592536"/>
  </r>
  <r>
    <s v="O04454"/>
    <s v="2025-02-12"/>
    <s v="C069"/>
    <s v="P065"/>
    <x v="6"/>
    <x v="3"/>
    <n v="6"/>
    <n v="0.1"/>
    <n v="437529.59999999998"/>
    <x v="200"/>
    <s v="Consumer"/>
    <x v="3"/>
    <n v="61777"/>
    <n v="66867.599999999977"/>
    <x v="5"/>
    <s v="No"/>
    <s v="Express"/>
    <s v="Not Found"/>
    <s v="Standard"/>
    <x v="65"/>
    <n v="17350666"/>
  </r>
  <r>
    <s v="O04455"/>
    <s v="2025-07-07"/>
    <s v="C300"/>
    <s v="P031"/>
    <x v="2"/>
    <x v="2"/>
    <n v="8"/>
    <n v="0.2"/>
    <n v="929497.59999999998"/>
    <x v="126"/>
    <s v="SME"/>
    <x v="1"/>
    <n v="53062"/>
    <n v="505001.6"/>
    <x v="10"/>
    <s v="Yes"/>
    <s v="Standard"/>
    <s v="Not Found"/>
    <s v="Standard"/>
    <x v="81"/>
    <n v="7094914"/>
  </r>
  <r>
    <s v="O04456"/>
    <s v="2025-05-08"/>
    <s v="C286"/>
    <s v="P051"/>
    <x v="2"/>
    <x v="4"/>
    <n v="6"/>
    <n v="0.1"/>
    <n v="213397.2"/>
    <x v="169"/>
    <s v="Consumer"/>
    <x v="2"/>
    <n v="71372"/>
    <n v="-214834.8"/>
    <x v="0"/>
    <s v="No"/>
    <s v="Pickup"/>
    <s v="Not Found"/>
    <s v="Standard"/>
    <x v="7"/>
    <n v="7094914"/>
  </r>
  <r>
    <s v="O04457"/>
    <s v="2025-07-26"/>
    <s v="C275"/>
    <s v="P084"/>
    <x v="14"/>
    <x v="0"/>
    <n v="10"/>
    <n v="0.2"/>
    <n v="1073840"/>
    <x v="62"/>
    <s v="SME"/>
    <x v="3"/>
    <n v="46035"/>
    <n v="613490"/>
    <x v="10"/>
    <s v="No"/>
    <s v="Standard"/>
    <s v="Not Found"/>
    <s v="High Value"/>
    <x v="35"/>
    <n v="16839910"/>
  </r>
  <r>
    <s v="O04458"/>
    <s v="2025-09-02"/>
    <s v="C266"/>
    <s v="P007"/>
    <x v="12"/>
    <x v="3"/>
    <n v="4"/>
    <n v="0.05"/>
    <n v="425178.2"/>
    <x v="174"/>
    <s v="SME"/>
    <x v="2"/>
    <n v="6817"/>
    <n v="397910.2"/>
    <x v="2"/>
    <s v="No"/>
    <s v="Express"/>
    <s v="Not Found"/>
    <s v="Standard"/>
    <x v="30"/>
    <n v="8698154"/>
  </r>
  <r>
    <s v="O04459"/>
    <s v="2025-10-13"/>
    <s v="C192"/>
    <s v="P011"/>
    <x v="14"/>
    <x v="0"/>
    <n v="6"/>
    <n v="0.15"/>
    <n v="591467.4"/>
    <x v="102"/>
    <s v="Corporate"/>
    <x v="0"/>
    <n v="76428"/>
    <n v="132899.40000000002"/>
    <x v="11"/>
    <s v="No"/>
    <s v="Pickup"/>
    <s v="Not Found"/>
    <s v="Standard"/>
    <x v="36"/>
    <n v="16839910"/>
  </r>
  <r>
    <s v="O04460"/>
    <s v="2025-06-12"/>
    <s v="C015"/>
    <s v="P005"/>
    <x v="17"/>
    <x v="4"/>
    <n v="4"/>
    <n v="0.1"/>
    <n v="334274.40000000002"/>
    <x v="54"/>
    <s v="Consumer"/>
    <x v="0"/>
    <n v="3310"/>
    <n v="321034.40000000002"/>
    <x v="9"/>
    <s v="Yes"/>
    <s v="Express"/>
    <s v="Not Found"/>
    <s v="Standard"/>
    <x v="77"/>
    <n v="10652665"/>
  </r>
  <r>
    <s v="O04461"/>
    <s v="2025-03-22"/>
    <s v="C204"/>
    <s v="P018"/>
    <x v="15"/>
    <x v="3"/>
    <n v="4"/>
    <n v="0.2"/>
    <n v="120012.8"/>
    <x v="153"/>
    <s v="Consumer"/>
    <x v="0"/>
    <n v="74501"/>
    <n v="-177991.2"/>
    <x v="7"/>
    <s v="No"/>
    <s v="Pickup"/>
    <s v="Not Found"/>
    <s v="Standard"/>
    <x v="96"/>
    <n v="15141830"/>
  </r>
  <r>
    <s v="O04462"/>
    <s v="2025-08-31"/>
    <s v="C007"/>
    <s v="P027"/>
    <x v="8"/>
    <x v="1"/>
    <n v="10"/>
    <n v="0"/>
    <n v="762110"/>
    <x v="228"/>
    <s v="SME"/>
    <x v="1"/>
    <n v="13474"/>
    <n v="627370"/>
    <x v="3"/>
    <s v="No"/>
    <s v="Standard"/>
    <s v="Not Found"/>
    <s v="Standard"/>
    <x v="67"/>
    <n v="19473459"/>
  </r>
  <r>
    <s v="O04463"/>
    <s v="2025-06-24"/>
    <s v="C133"/>
    <s v="P022"/>
    <x v="10"/>
    <x v="3"/>
    <n v="8"/>
    <n v="0.15"/>
    <n v="590450.80000000005"/>
    <x v="116"/>
    <s v="Corporate"/>
    <x v="3"/>
    <n v="76942"/>
    <n v="-25085.199999999953"/>
    <x v="9"/>
    <s v="No"/>
    <s v="Standard"/>
    <s v="Not Found"/>
    <s v="Standard"/>
    <x v="13"/>
    <n v="8592536"/>
  </r>
  <r>
    <s v="O04464"/>
    <s v="2025-06-08"/>
    <s v="C250"/>
    <s v="P066"/>
    <x v="1"/>
    <x v="1"/>
    <n v="8"/>
    <n v="0.1"/>
    <n v="352288.8"/>
    <x v="193"/>
    <s v="SME"/>
    <x v="0"/>
    <n v="51071"/>
    <n v="-56279.200000000012"/>
    <x v="9"/>
    <s v="No"/>
    <s v="Pickup"/>
    <s v="Not Found"/>
    <s v="Standard"/>
    <x v="97"/>
    <n v="11347243"/>
  </r>
  <r>
    <s v="O04465"/>
    <s v="2025-05-27"/>
    <s v="C021"/>
    <s v="P092"/>
    <x v="14"/>
    <x v="0"/>
    <n v="10"/>
    <n v="0.05"/>
    <n v="396881.5"/>
    <x v="273"/>
    <s v="Corporate"/>
    <x v="2"/>
    <n v="4229"/>
    <n v="354591.5"/>
    <x v="0"/>
    <s v="No"/>
    <s v="Pickup"/>
    <s v="Not Found"/>
    <s v="Standard"/>
    <x v="23"/>
    <n v="16839910"/>
  </r>
  <r>
    <s v="O04466"/>
    <s v="2025-06-17"/>
    <s v="C037"/>
    <s v="P022"/>
    <x v="12"/>
    <x v="4"/>
    <n v="2"/>
    <n v="0.1"/>
    <n v="228056.4"/>
    <x v="17"/>
    <s v="Consumer"/>
    <x v="3"/>
    <n v="76942"/>
    <n v="74172.399999999994"/>
    <x v="9"/>
    <s v="Yes"/>
    <s v="Standard"/>
    <s v="Not Found"/>
    <s v="Standard"/>
    <x v="13"/>
    <n v="8698154"/>
  </r>
  <r>
    <s v="O04467"/>
    <s v="2025-08-10"/>
    <s v="C183"/>
    <s v="P086"/>
    <x v="12"/>
    <x v="0"/>
    <n v="4"/>
    <n v="0"/>
    <n v="41616"/>
    <x v="60"/>
    <s v="Consumer"/>
    <x v="1"/>
    <n v="41456"/>
    <n v="-124208"/>
    <x v="3"/>
    <s v="No"/>
    <s v="Express"/>
    <s v="Not Found"/>
    <s v="Standard"/>
    <x v="44"/>
    <n v="8698154"/>
  </r>
  <r>
    <s v="O04468"/>
    <s v="2025-07-26"/>
    <s v="C027"/>
    <s v="P075"/>
    <x v="11"/>
    <x v="0"/>
    <n v="2"/>
    <n v="0.15"/>
    <n v="58684"/>
    <x v="296"/>
    <s v="Consumer"/>
    <x v="0"/>
    <n v="48118"/>
    <n v="-37552"/>
    <x v="10"/>
    <s v="No"/>
    <s v="Express"/>
    <s v="Not Found"/>
    <s v="Standard"/>
    <x v="51"/>
    <n v="18500989"/>
  </r>
  <r>
    <s v="O04469"/>
    <s v="2025-04-11"/>
    <s v="C299"/>
    <s v="P037"/>
    <x v="6"/>
    <x v="4"/>
    <n v="7"/>
    <n v="0.1"/>
    <n v="567648.9"/>
    <x v="165"/>
    <s v="SME"/>
    <x v="0"/>
    <n v="31369"/>
    <n v="348065.9"/>
    <x v="1"/>
    <s v="No"/>
    <s v="Pickup"/>
    <s v="Not Found"/>
    <s v="Standard"/>
    <x v="72"/>
    <n v="17350666"/>
  </r>
  <r>
    <s v="O04470"/>
    <s v="2025-01-22"/>
    <s v="C279"/>
    <s v="P066"/>
    <x v="19"/>
    <x v="2"/>
    <n v="10"/>
    <n v="0.15"/>
    <n v="886320.5"/>
    <x v="159"/>
    <s v="SME"/>
    <x v="0"/>
    <n v="51071"/>
    <n v="375610.5"/>
    <x v="6"/>
    <s v="No"/>
    <s v="Standard"/>
    <s v="Not Found"/>
    <s v="Standard"/>
    <x v="97"/>
    <n v="19336654"/>
  </r>
  <r>
    <s v="O04471"/>
    <s v="2025-09-27"/>
    <s v="C147"/>
    <s v="P050"/>
    <x v="4"/>
    <x v="0"/>
    <n v="9"/>
    <n v="0"/>
    <n v="101259"/>
    <x v="162"/>
    <s v="Consumer"/>
    <x v="0"/>
    <n v="22542"/>
    <n v="-101619"/>
    <x v="2"/>
    <s v="No"/>
    <s v="Standard"/>
    <s v="Not Found"/>
    <s v="Standard"/>
    <x v="39"/>
    <n v="6291486"/>
  </r>
  <r>
    <s v="O04472"/>
    <s v="2025-08-15"/>
    <s v="C207"/>
    <s v="P017"/>
    <x v="11"/>
    <x v="2"/>
    <n v="3"/>
    <n v="0.2"/>
    <n v="253233.6"/>
    <x v="142"/>
    <s v="SME"/>
    <x v="2"/>
    <n v="33642"/>
    <n v="152307.6"/>
    <x v="3"/>
    <s v="Yes"/>
    <s v="Pickup"/>
    <s v="Not Found"/>
    <s v="Standard"/>
    <x v="49"/>
    <n v="18500989"/>
  </r>
  <r>
    <s v="O04473"/>
    <s v="2025-03-04"/>
    <s v="C278"/>
    <s v="P005"/>
    <x v="4"/>
    <x v="4"/>
    <n v="5"/>
    <n v="0.1"/>
    <n v="427095"/>
    <x v="64"/>
    <s v="Consumer"/>
    <x v="0"/>
    <n v="3310"/>
    <n v="410545"/>
    <x v="7"/>
    <s v="No"/>
    <s v="Standard"/>
    <s v="Not Found"/>
    <s v="Standard"/>
    <x v="77"/>
    <n v="6291486"/>
  </r>
  <r>
    <s v="O04474"/>
    <s v="2025-01-17"/>
    <s v="C004"/>
    <s v="P080"/>
    <x v="2"/>
    <x v="2"/>
    <n v="5"/>
    <n v="0.2"/>
    <n v="165672"/>
    <x v="80"/>
    <s v="Corporate"/>
    <x v="2"/>
    <n v="32671"/>
    <n v="2317"/>
    <x v="6"/>
    <s v="No"/>
    <s v="Pickup"/>
    <s v="Not Found"/>
    <s v="Standard"/>
    <x v="26"/>
    <n v="7094914"/>
  </r>
  <r>
    <s v="O04475"/>
    <s v="2025-11-15"/>
    <s v="C129"/>
    <s v="P064"/>
    <x v="11"/>
    <x v="4"/>
    <n v="8"/>
    <n v="0.2"/>
    <n v="845747.19999999995"/>
    <x v="97"/>
    <s v="Corporate"/>
    <x v="2"/>
    <n v="62348"/>
    <n v="346963.19999999995"/>
    <x v="8"/>
    <s v="No"/>
    <s v="Pickup"/>
    <s v="Not Found"/>
    <s v="Standard"/>
    <x v="34"/>
    <n v="18500989"/>
  </r>
  <r>
    <s v="O04476"/>
    <s v="2025-08-06"/>
    <s v="C215"/>
    <s v="P010"/>
    <x v="7"/>
    <x v="2"/>
    <n v="4"/>
    <n v="0.05"/>
    <n v="424361.2"/>
    <x v="19"/>
    <s v="Corporate"/>
    <x v="1"/>
    <n v="13676"/>
    <n v="369657.2"/>
    <x v="3"/>
    <s v="No"/>
    <s v="Express"/>
    <s v="Not Found"/>
    <s v="Standard"/>
    <x v="88"/>
    <n v="14265630"/>
  </r>
  <r>
    <s v="O04477"/>
    <s v="2025-06-26"/>
    <s v="C092"/>
    <s v="P058"/>
    <x v="16"/>
    <x v="0"/>
    <n v="7"/>
    <n v="0.05"/>
    <n v="877607.15"/>
    <x v="242"/>
    <s v="SME"/>
    <x v="3"/>
    <n v="66106"/>
    <n v="414865.15"/>
    <x v="9"/>
    <s v="No"/>
    <s v="Pickup"/>
    <s v="Not Found"/>
    <s v="Standard"/>
    <x v="42"/>
    <n v="19562258"/>
  </r>
  <r>
    <s v="O04478"/>
    <s v="2025-12-10"/>
    <s v="C235"/>
    <s v="P099"/>
    <x v="4"/>
    <x v="1"/>
    <n v="2"/>
    <n v="0.1"/>
    <n v="63322.2"/>
    <x v="190"/>
    <s v="Consumer"/>
    <x v="0"/>
    <n v="11009"/>
    <n v="41304.199999999997"/>
    <x v="4"/>
    <s v="No"/>
    <s v="Express"/>
    <s v="Not Found"/>
    <s v="Standard"/>
    <x v="90"/>
    <n v="6291486"/>
  </r>
  <r>
    <s v="O04479"/>
    <s v="2025-10-18"/>
    <s v="C054"/>
    <s v="P034"/>
    <x v="4"/>
    <x v="2"/>
    <n v="4"/>
    <n v="0"/>
    <n v="157244"/>
    <x v="288"/>
    <s v="Consumer"/>
    <x v="0"/>
    <n v="18655"/>
    <n v="82624"/>
    <x v="11"/>
    <s v="No"/>
    <s v="Express"/>
    <s v="Not Found"/>
    <s v="Standard"/>
    <x v="3"/>
    <n v="6291486"/>
  </r>
  <r>
    <s v="O04480"/>
    <s v="2025-01-29"/>
    <s v="C300"/>
    <s v="P035"/>
    <x v="17"/>
    <x v="0"/>
    <n v="2"/>
    <n v="0.15"/>
    <n v="22876.9"/>
    <x v="126"/>
    <s v="SME"/>
    <x v="0"/>
    <n v="31758"/>
    <n v="-40639.1"/>
    <x v="6"/>
    <s v="No"/>
    <s v="Pickup"/>
    <s v="Not Found"/>
    <s v="Standard"/>
    <x v="47"/>
    <n v="10652665"/>
  </r>
  <r>
    <s v="O04481"/>
    <s v="2025-10-30"/>
    <s v="C252"/>
    <s v="P043"/>
    <x v="8"/>
    <x v="3"/>
    <n v="8"/>
    <n v="0.15"/>
    <n v="70305.2"/>
    <x v="184"/>
    <s v="Corporate"/>
    <x v="0"/>
    <n v="79600"/>
    <n v="-566494.80000000005"/>
    <x v="11"/>
    <s v="No"/>
    <s v="Express"/>
    <s v="Not Found"/>
    <s v="Standard"/>
    <x v="14"/>
    <n v="19473459"/>
  </r>
  <r>
    <s v="O04482"/>
    <s v="2025-03-18"/>
    <s v="C286"/>
    <s v="P085"/>
    <x v="12"/>
    <x v="3"/>
    <n v="9"/>
    <n v="0"/>
    <n v="297315"/>
    <x v="169"/>
    <s v="Consumer"/>
    <x v="3"/>
    <n v="7566"/>
    <n v="229221"/>
    <x v="7"/>
    <s v="No"/>
    <s v="Express"/>
    <s v="Not Found"/>
    <s v="Standard"/>
    <x v="71"/>
    <n v="8698154"/>
  </r>
  <r>
    <s v="O04483"/>
    <s v="2025-09-15"/>
    <s v="C063"/>
    <s v="P004"/>
    <x v="9"/>
    <x v="0"/>
    <n v="2"/>
    <n v="0.2"/>
    <n v="149361.60000000001"/>
    <x v="266"/>
    <s v="Corporate"/>
    <x v="3"/>
    <n v="63926"/>
    <n v="21509.600000000006"/>
    <x v="2"/>
    <s v="No"/>
    <s v="Express"/>
    <s v="Not Found"/>
    <s v="Standard"/>
    <x v="5"/>
    <n v="7254801"/>
  </r>
  <r>
    <s v="O04484"/>
    <s v="2025-12-20"/>
    <s v="C110"/>
    <s v="P003"/>
    <x v="19"/>
    <x v="0"/>
    <n v="5"/>
    <n v="0.1"/>
    <n v="133380"/>
    <x v="41"/>
    <s v="Consumer"/>
    <x v="0"/>
    <n v="44361"/>
    <n v="-88425"/>
    <x v="4"/>
    <s v="No"/>
    <s v="Express"/>
    <s v="Not Found"/>
    <s v="Standard"/>
    <x v="92"/>
    <n v="19336654"/>
  </r>
  <r>
    <s v="O04485"/>
    <s v="2025-11-22"/>
    <s v="C210"/>
    <s v="P095"/>
    <x v="6"/>
    <x v="0"/>
    <n v="4"/>
    <n v="0.1"/>
    <n v="253285.2"/>
    <x v="256"/>
    <s v="Corporate"/>
    <x v="2"/>
    <n v="70588"/>
    <n v="-29066.799999999988"/>
    <x v="8"/>
    <s v="No"/>
    <s v="Express"/>
    <s v="Not Found"/>
    <s v="Standard"/>
    <x v="57"/>
    <n v="17350666"/>
  </r>
  <r>
    <s v="O04486"/>
    <s v="2025-09-30"/>
    <s v="C011"/>
    <s v="P058"/>
    <x v="9"/>
    <x v="0"/>
    <n v="7"/>
    <n v="0.2"/>
    <n v="460426.4"/>
    <x v="85"/>
    <s v="SME"/>
    <x v="3"/>
    <n v="66106"/>
    <n v="-2315.5999999999767"/>
    <x v="2"/>
    <s v="No"/>
    <s v="Standard"/>
    <s v="Not Found"/>
    <s v="Standard"/>
    <x v="42"/>
    <n v="7254801"/>
  </r>
  <r>
    <s v="O04487"/>
    <s v="2025-10-26"/>
    <s v="C170"/>
    <s v="P011"/>
    <x v="7"/>
    <x v="1"/>
    <n v="6"/>
    <n v="0.05"/>
    <n v="627182.4"/>
    <x v="83"/>
    <s v="SME"/>
    <x v="0"/>
    <n v="76428"/>
    <n v="168614.40000000002"/>
    <x v="11"/>
    <s v="No"/>
    <s v="Standard"/>
    <s v="Not Found"/>
    <s v="Standard"/>
    <x v="36"/>
    <n v="14265630"/>
  </r>
  <r>
    <s v="O04488"/>
    <s v="2025-02-27"/>
    <s v="C162"/>
    <s v="P047"/>
    <x v="12"/>
    <x v="2"/>
    <n v="8"/>
    <n v="0.2"/>
    <n v="744448"/>
    <x v="172"/>
    <s v="Consumer"/>
    <x v="2"/>
    <n v="23348"/>
    <n v="557664"/>
    <x v="5"/>
    <s v="No"/>
    <s v="Standard"/>
    <s v="Not Found"/>
    <s v="Standard"/>
    <x v="8"/>
    <n v="8698154"/>
  </r>
  <r>
    <s v="O04489"/>
    <s v="2025-09-16"/>
    <s v="C254"/>
    <s v="P039"/>
    <x v="12"/>
    <x v="4"/>
    <n v="9"/>
    <n v="0.2"/>
    <n v="589752"/>
    <x v="178"/>
    <s v="Corporate"/>
    <x v="0"/>
    <n v="34258"/>
    <n v="281430"/>
    <x v="2"/>
    <s v="No"/>
    <s v="Pickup"/>
    <s v="Not Found"/>
    <s v="Standard"/>
    <x v="52"/>
    <n v="8698154"/>
  </r>
  <r>
    <s v="O04490"/>
    <s v="2025-07-03"/>
    <s v="C042"/>
    <s v="P074"/>
    <x v="3"/>
    <x v="3"/>
    <n v="10"/>
    <n v="0.1"/>
    <n v="1278576"/>
    <x v="186"/>
    <s v="Corporate"/>
    <x v="3"/>
    <n v="39205"/>
    <n v="886526"/>
    <x v="10"/>
    <s v="No"/>
    <s v="Standard"/>
    <s v="Not Found"/>
    <s v="High Value"/>
    <x v="56"/>
    <n v="19619177"/>
  </r>
  <r>
    <s v="O04491"/>
    <s v="2025-01-29"/>
    <s v="C108"/>
    <s v="P050"/>
    <x v="13"/>
    <x v="3"/>
    <n v="1"/>
    <n v="0"/>
    <n v="67674"/>
    <x v="123"/>
    <s v="Corporate"/>
    <x v="0"/>
    <n v="22542"/>
    <n v="45132"/>
    <x v="6"/>
    <s v="No"/>
    <s v="Pickup"/>
    <s v="Not Found"/>
    <s v="Standard"/>
    <x v="39"/>
    <n v="5886694"/>
  </r>
  <r>
    <s v="O04492"/>
    <s v="2025-08-07"/>
    <s v="C135"/>
    <s v="P071"/>
    <x v="4"/>
    <x v="2"/>
    <n v="6"/>
    <n v="0.2"/>
    <n v="48763.199999999997"/>
    <x v="267"/>
    <s v="Corporate"/>
    <x v="1"/>
    <n v="44535"/>
    <n v="-218446.8"/>
    <x v="3"/>
    <s v="No"/>
    <s v="Express"/>
    <s v="Not Found"/>
    <s v="Standard"/>
    <x v="32"/>
    <n v="6291486"/>
  </r>
  <r>
    <s v="O04493"/>
    <s v="2025-05-26"/>
    <s v="C035"/>
    <s v="P029"/>
    <x v="18"/>
    <x v="3"/>
    <n v="6"/>
    <n v="0.05"/>
    <n v="268532.7"/>
    <x v="191"/>
    <s v="SME"/>
    <x v="1"/>
    <n v="36044"/>
    <n v="52268.700000000012"/>
    <x v="0"/>
    <s v="No"/>
    <s v="Pickup"/>
    <s v="Not Found"/>
    <s v="Standard"/>
    <x v="68"/>
    <n v="16246424"/>
  </r>
  <r>
    <s v="O04494"/>
    <s v="2025-09-26"/>
    <s v="C219"/>
    <s v="P092"/>
    <x v="10"/>
    <x v="1"/>
    <n v="2"/>
    <n v="0"/>
    <n v="125692"/>
    <x v="127"/>
    <s v="SME"/>
    <x v="2"/>
    <n v="4229"/>
    <n v="117234"/>
    <x v="2"/>
    <s v="No"/>
    <s v="Standard"/>
    <s v="Not Found"/>
    <s v="Standard"/>
    <x v="23"/>
    <n v="8592536"/>
  </r>
  <r>
    <s v="O04495"/>
    <s v="2025-06-05"/>
    <s v="C132"/>
    <s v="P084"/>
    <x v="15"/>
    <x v="3"/>
    <n v="9"/>
    <n v="0.2"/>
    <n v="344728.8"/>
    <x v="230"/>
    <s v="Consumer"/>
    <x v="3"/>
    <n v="46035"/>
    <n v="-69586.200000000012"/>
    <x v="9"/>
    <s v="No"/>
    <s v="Pickup"/>
    <s v="Not Found"/>
    <s v="Standard"/>
    <x v="35"/>
    <n v="15141830"/>
  </r>
  <r>
    <s v="O04496"/>
    <s v="2025-12-25"/>
    <s v="C068"/>
    <s v="P029"/>
    <x v="14"/>
    <x v="1"/>
    <n v="6"/>
    <n v="0"/>
    <n v="270522"/>
    <x v="74"/>
    <s v="Consumer"/>
    <x v="1"/>
    <n v="36044"/>
    <n v="54258"/>
    <x v="4"/>
    <s v="No"/>
    <s v="Pickup"/>
    <s v="Not Found"/>
    <s v="Standard"/>
    <x v="68"/>
    <n v="16839910"/>
  </r>
  <r>
    <s v="O04497"/>
    <s v="2025-10-20"/>
    <s v="C106"/>
    <s v="P035"/>
    <x v="16"/>
    <x v="2"/>
    <n v="7"/>
    <n v="0.05"/>
    <n v="376915.35"/>
    <x v="246"/>
    <s v="SME"/>
    <x v="0"/>
    <n v="31758"/>
    <n v="154609.34999999998"/>
    <x v="11"/>
    <s v="No"/>
    <s v="Pickup"/>
    <s v="Not Found"/>
    <s v="Standard"/>
    <x v="47"/>
    <n v="19562258"/>
  </r>
  <r>
    <s v="O04498"/>
    <s v="2025-09-11"/>
    <s v="C275"/>
    <s v="P065"/>
    <x v="1"/>
    <x v="2"/>
    <n v="8"/>
    <n v="0.15"/>
    <n v="925507.2"/>
    <x v="62"/>
    <s v="SME"/>
    <x v="3"/>
    <n v="61777"/>
    <n v="431291.19999999995"/>
    <x v="2"/>
    <s v="No"/>
    <s v="Express"/>
    <s v="Not Found"/>
    <s v="Standard"/>
    <x v="65"/>
    <n v="11347243"/>
  </r>
  <r>
    <s v="O04499"/>
    <s v="2025-05-19"/>
    <s v="C144"/>
    <s v="P036"/>
    <x v="18"/>
    <x v="0"/>
    <n v="9"/>
    <n v="0"/>
    <n v="271296"/>
    <x v="274"/>
    <s v="Corporate"/>
    <x v="0"/>
    <n v="69526"/>
    <n v="-354438"/>
    <x v="0"/>
    <s v="No"/>
    <s v="Standard"/>
    <s v="Not Found"/>
    <s v="Standard"/>
    <x v="70"/>
    <n v="16246424"/>
  </r>
  <r>
    <s v="O04500"/>
    <s v="2025-03-28"/>
    <s v="C057"/>
    <s v="P099"/>
    <x v="0"/>
    <x v="3"/>
    <n v="1"/>
    <n v="0.05"/>
    <n v="133949.04999999999"/>
    <x v="249"/>
    <s v="SME"/>
    <x v="0"/>
    <n v="11009"/>
    <n v="122940.04999999999"/>
    <x v="7"/>
    <s v="No"/>
    <s v="Standard"/>
    <s v="Not Found"/>
    <s v="Standard"/>
    <x v="90"/>
    <n v="11852878"/>
  </r>
  <r>
    <s v="O04501"/>
    <s v="2025-10-21"/>
    <s v="C096"/>
    <s v="P076"/>
    <x v="2"/>
    <x v="1"/>
    <n v="6"/>
    <n v="0.05"/>
    <n v="78705.600000000006"/>
    <x v="20"/>
    <s v="Consumer"/>
    <x v="2"/>
    <n v="26666"/>
    <n v="-81290.399999999994"/>
    <x v="11"/>
    <s v="No"/>
    <s v="Express"/>
    <s v="Not Found"/>
    <s v="Standard"/>
    <x v="25"/>
    <n v="7094914"/>
  </r>
  <r>
    <s v="O04502"/>
    <s v="2025-09-19"/>
    <s v="C186"/>
    <s v="P091"/>
    <x v="0"/>
    <x v="4"/>
    <n v="6"/>
    <n v="0.15"/>
    <n v="719732.4"/>
    <x v="225"/>
    <s v="Consumer"/>
    <x v="3"/>
    <n v="13311"/>
    <n v="639866.4"/>
    <x v="2"/>
    <s v="No"/>
    <s v="Express"/>
    <s v="Not Found"/>
    <s v="Standard"/>
    <x v="10"/>
    <n v="11852878"/>
  </r>
  <r>
    <s v="O04503"/>
    <s v="2025-07-15"/>
    <s v="C198"/>
    <s v="P037"/>
    <x v="6"/>
    <x v="4"/>
    <n v="3"/>
    <n v="0.05"/>
    <n v="371412"/>
    <x v="216"/>
    <s v="SME"/>
    <x v="0"/>
    <n v="31369"/>
    <n v="277305"/>
    <x v="10"/>
    <s v="No"/>
    <s v="Standard"/>
    <s v="Not Found"/>
    <s v="Standard"/>
    <x v="72"/>
    <n v="17350666"/>
  </r>
  <r>
    <s v="O04504"/>
    <s v="2025-06-21"/>
    <s v="C081"/>
    <s v="P034"/>
    <x v="16"/>
    <x v="4"/>
    <n v="1"/>
    <n v="0"/>
    <n v="53976"/>
    <x v="91"/>
    <s v="SME"/>
    <x v="0"/>
    <n v="18655"/>
    <n v="35321"/>
    <x v="9"/>
    <s v="No"/>
    <s v="Standard"/>
    <s v="Not Found"/>
    <s v="Standard"/>
    <x v="3"/>
    <n v="19562258"/>
  </r>
  <r>
    <s v="O04505"/>
    <s v="2025-09-20"/>
    <s v="C260"/>
    <s v="P062"/>
    <x v="19"/>
    <x v="1"/>
    <n v="1"/>
    <n v="0.2"/>
    <n v="95492.800000000003"/>
    <x v="14"/>
    <s v="SME"/>
    <x v="3"/>
    <n v="28606"/>
    <n v="66886.8"/>
    <x v="2"/>
    <s v="Yes"/>
    <s v="Pickup"/>
    <s v="Not Found"/>
    <s v="Standard"/>
    <x v="50"/>
    <n v="19336654"/>
  </r>
  <r>
    <s v="O04506"/>
    <s v="2025-01-18"/>
    <s v="C051"/>
    <s v="P031"/>
    <x v="0"/>
    <x v="0"/>
    <n v="3"/>
    <n v="0.1"/>
    <n v="389734.2"/>
    <x v="26"/>
    <s v="Consumer"/>
    <x v="1"/>
    <n v="53062"/>
    <n v="230548.2"/>
    <x v="6"/>
    <s v="No"/>
    <s v="Standard"/>
    <s v="Not Found"/>
    <s v="Standard"/>
    <x v="81"/>
    <n v="11852878"/>
  </r>
  <r>
    <s v="O04507"/>
    <s v="2025-01-13"/>
    <s v="C025"/>
    <s v="P014"/>
    <x v="5"/>
    <x v="1"/>
    <n v="2"/>
    <n v="0.15"/>
    <n v="238190.4"/>
    <x v="42"/>
    <s v="Corporate"/>
    <x v="2"/>
    <n v="51783"/>
    <n v="134624.4"/>
    <x v="6"/>
    <s v="No"/>
    <s v="Standard"/>
    <s v="Not Found"/>
    <s v="Standard"/>
    <x v="80"/>
    <n v="11319839"/>
  </r>
  <r>
    <s v="O04508"/>
    <s v="2025-07-13"/>
    <s v="C274"/>
    <s v="P057"/>
    <x v="10"/>
    <x v="3"/>
    <n v="3"/>
    <n v="0.1"/>
    <n v="395895.6"/>
    <x v="207"/>
    <s v="Corporate"/>
    <x v="3"/>
    <n v="18283"/>
    <n v="341046.6"/>
    <x v="10"/>
    <s v="No"/>
    <s v="Express"/>
    <s v="Not Found"/>
    <s v="Standard"/>
    <x v="63"/>
    <n v="8592536"/>
  </r>
  <r>
    <s v="O04509"/>
    <s v="2025-01-29"/>
    <s v="C296"/>
    <s v="P080"/>
    <x v="19"/>
    <x v="1"/>
    <n v="1"/>
    <n v="0"/>
    <n v="82126"/>
    <x v="287"/>
    <s v="SME"/>
    <x v="2"/>
    <n v="32671"/>
    <n v="49455"/>
    <x v="6"/>
    <s v="No"/>
    <s v="Express"/>
    <s v="Not Found"/>
    <s v="Standard"/>
    <x v="26"/>
    <n v="19336654"/>
  </r>
  <r>
    <s v="O04510"/>
    <s v="2025-03-14"/>
    <s v="C266"/>
    <s v="P001"/>
    <x v="8"/>
    <x v="4"/>
    <n v="3"/>
    <n v="0.05"/>
    <n v="272679.45"/>
    <x v="174"/>
    <s v="SME"/>
    <x v="2"/>
    <n v="77766"/>
    <n v="39381.450000000012"/>
    <x v="7"/>
    <s v="No"/>
    <s v="Pickup"/>
    <s v="Not Found"/>
    <s v="Standard"/>
    <x v="87"/>
    <n v="19473459"/>
  </r>
  <r>
    <s v="O04511"/>
    <s v="2025-07-24"/>
    <s v="C242"/>
    <s v="P053"/>
    <x v="9"/>
    <x v="3"/>
    <n v="1"/>
    <n v="0.05"/>
    <n v="49762.9"/>
    <x v="234"/>
    <s v="Consumer"/>
    <x v="3"/>
    <n v="44507"/>
    <n v="5255.9000000000015"/>
    <x v="10"/>
    <s v="No"/>
    <s v="Pickup"/>
    <s v="Not Found"/>
    <s v="Standard"/>
    <x v="95"/>
    <n v="7254801"/>
  </r>
  <r>
    <s v="O04512"/>
    <s v="2025-05-16"/>
    <s v="C239"/>
    <s v="P031"/>
    <x v="9"/>
    <x v="4"/>
    <n v="6"/>
    <n v="0.2"/>
    <n v="495489.6"/>
    <x v="119"/>
    <s v="Corporate"/>
    <x v="1"/>
    <n v="53062"/>
    <n v="177117.59999999998"/>
    <x v="0"/>
    <s v="No"/>
    <s v="Pickup"/>
    <s v="Not Found"/>
    <s v="Standard"/>
    <x v="81"/>
    <n v="7254801"/>
  </r>
  <r>
    <s v="O04513"/>
    <s v="2025-02-24"/>
    <s v="C277"/>
    <s v="P032"/>
    <x v="18"/>
    <x v="0"/>
    <n v="4"/>
    <n v="0.1"/>
    <n v="442947.6"/>
    <x v="205"/>
    <s v="Corporate"/>
    <x v="2"/>
    <n v="65463"/>
    <n v="181095.59999999998"/>
    <x v="5"/>
    <s v="No"/>
    <s v="Pickup"/>
    <s v="Not Found"/>
    <s v="Standard"/>
    <x v="15"/>
    <n v="16246424"/>
  </r>
  <r>
    <s v="O04514"/>
    <s v="2025-02-19"/>
    <s v="C072"/>
    <s v="P090"/>
    <x v="0"/>
    <x v="2"/>
    <n v="5"/>
    <n v="0.1"/>
    <n v="183685.5"/>
    <x v="128"/>
    <s v="Corporate"/>
    <x v="1"/>
    <n v="24518"/>
    <n v="61095.5"/>
    <x v="5"/>
    <s v="No"/>
    <s v="Standard"/>
    <s v="Not Found"/>
    <s v="Standard"/>
    <x v="4"/>
    <n v="11852878"/>
  </r>
  <r>
    <s v="O04515"/>
    <s v="2025-10-09"/>
    <s v="C089"/>
    <s v="P095"/>
    <x v="17"/>
    <x v="2"/>
    <n v="3"/>
    <n v="0.1"/>
    <n v="323754.3"/>
    <x v="244"/>
    <s v="Consumer"/>
    <x v="2"/>
    <n v="70588"/>
    <n v="111990.29999999999"/>
    <x v="11"/>
    <s v="No"/>
    <s v="Express"/>
    <s v="Not Found"/>
    <s v="Standard"/>
    <x v="57"/>
    <n v="10652665"/>
  </r>
  <r>
    <s v="O04516"/>
    <s v="2025-03-17"/>
    <s v="C187"/>
    <s v="P003"/>
    <x v="15"/>
    <x v="0"/>
    <n v="6"/>
    <n v="0.2"/>
    <n v="111038.39999999999"/>
    <x v="104"/>
    <s v="Corporate"/>
    <x v="0"/>
    <n v="44361"/>
    <n v="-155127.6"/>
    <x v="7"/>
    <s v="No"/>
    <s v="Standard"/>
    <s v="Not Found"/>
    <s v="Standard"/>
    <x v="92"/>
    <n v="15141830"/>
  </r>
  <r>
    <s v="O04517"/>
    <s v="2025-11-28"/>
    <s v="C037"/>
    <s v="P075"/>
    <x v="9"/>
    <x v="3"/>
    <n v="6"/>
    <n v="0.05"/>
    <n v="703676.4"/>
    <x v="17"/>
    <s v="Consumer"/>
    <x v="0"/>
    <n v="48118"/>
    <n v="414968.4"/>
    <x v="8"/>
    <s v="No"/>
    <s v="Standard"/>
    <s v="Not Found"/>
    <s v="Standard"/>
    <x v="51"/>
    <n v="7254801"/>
  </r>
  <r>
    <s v="O04518"/>
    <s v="2025-06-17"/>
    <s v="C059"/>
    <s v="P005"/>
    <x v="12"/>
    <x v="3"/>
    <n v="4"/>
    <n v="0"/>
    <n v="31424"/>
    <x v="51"/>
    <s v="SME"/>
    <x v="0"/>
    <n v="3310"/>
    <n v="18184"/>
    <x v="9"/>
    <s v="No"/>
    <s v="Pickup"/>
    <s v="Not Found"/>
    <s v="Standard"/>
    <x v="77"/>
    <n v="8698154"/>
  </r>
  <r>
    <s v="O04519"/>
    <s v="2025-02-08"/>
    <s v="C028"/>
    <s v="P040"/>
    <x v="7"/>
    <x v="4"/>
    <n v="10"/>
    <n v="0"/>
    <n v="733250"/>
    <x v="45"/>
    <s v="SME"/>
    <x v="1"/>
    <n v="63366"/>
    <n v="99590"/>
    <x v="5"/>
    <s v="No"/>
    <s v="Standard"/>
    <s v="Not Found"/>
    <s v="Standard"/>
    <x v="28"/>
    <n v="14265630"/>
  </r>
  <r>
    <s v="O04520"/>
    <s v="2025-12-09"/>
    <s v="C141"/>
    <s v="P088"/>
    <x v="15"/>
    <x v="4"/>
    <n v="5"/>
    <n v="0.15"/>
    <n v="629824.5"/>
    <x v="8"/>
    <s v="Consumer"/>
    <x v="0"/>
    <n v="75432"/>
    <n v="252664.5"/>
    <x v="4"/>
    <s v="No"/>
    <s v="Standard"/>
    <s v="Not Found"/>
    <s v="Standard"/>
    <x v="43"/>
    <n v="15141830"/>
  </r>
  <r>
    <s v="O04521"/>
    <s v="2025-08-27"/>
    <s v="C078"/>
    <s v="P065"/>
    <x v="0"/>
    <x v="1"/>
    <n v="6"/>
    <n v="0"/>
    <n v="49356"/>
    <x v="239"/>
    <s v="Consumer"/>
    <x v="3"/>
    <n v="61777"/>
    <n v="-321306"/>
    <x v="3"/>
    <s v="No"/>
    <s v="Pickup"/>
    <s v="Not Found"/>
    <s v="Standard"/>
    <x v="65"/>
    <n v="11852878"/>
  </r>
  <r>
    <s v="O04522"/>
    <s v="2025-09-25"/>
    <s v="C190"/>
    <s v="P099"/>
    <x v="5"/>
    <x v="2"/>
    <n v="9"/>
    <n v="0"/>
    <n v="1328607"/>
    <x v="295"/>
    <s v="SME"/>
    <x v="0"/>
    <n v="11009"/>
    <n v="1229526"/>
    <x v="2"/>
    <s v="No"/>
    <s v="Standard"/>
    <s v="Not Found"/>
    <s v="High Value"/>
    <x v="90"/>
    <n v="11319839"/>
  </r>
  <r>
    <s v="O04523"/>
    <s v="2025-04-16"/>
    <s v="C030"/>
    <s v="P075"/>
    <x v="11"/>
    <x v="0"/>
    <n v="6"/>
    <n v="0.2"/>
    <n v="370320"/>
    <x v="59"/>
    <s v="SME"/>
    <x v="0"/>
    <n v="48118"/>
    <n v="81612"/>
    <x v="1"/>
    <s v="No"/>
    <s v="Express"/>
    <s v="Not Found"/>
    <s v="Standard"/>
    <x v="51"/>
    <n v="18500989"/>
  </r>
  <r>
    <s v="O04524"/>
    <s v="2025-04-26"/>
    <s v="C063"/>
    <s v="P001"/>
    <x v="18"/>
    <x v="2"/>
    <n v="7"/>
    <n v="0.2"/>
    <n v="467852"/>
    <x v="266"/>
    <s v="Corporate"/>
    <x v="2"/>
    <n v="77766"/>
    <n v="-76510"/>
    <x v="1"/>
    <s v="No"/>
    <s v="Express"/>
    <s v="Not Found"/>
    <s v="Standard"/>
    <x v="87"/>
    <n v="16246424"/>
  </r>
  <r>
    <s v="O04525"/>
    <s v="2025-01-13"/>
    <s v="C060"/>
    <s v="P097"/>
    <x v="0"/>
    <x v="2"/>
    <n v="6"/>
    <n v="0"/>
    <n v="380742"/>
    <x v="210"/>
    <s v="Consumer"/>
    <x v="1"/>
    <n v="67500"/>
    <n v="-24258"/>
    <x v="6"/>
    <s v="No"/>
    <s v="Standard"/>
    <s v="Not Found"/>
    <s v="Standard"/>
    <x v="84"/>
    <n v="11852878"/>
  </r>
  <r>
    <s v="O04526"/>
    <s v="2025-03-01"/>
    <s v="C177"/>
    <s v="P090"/>
    <x v="12"/>
    <x v="2"/>
    <n v="7"/>
    <n v="0.2"/>
    <n v="731337.6"/>
    <x v="11"/>
    <s v="Corporate"/>
    <x v="1"/>
    <n v="24518"/>
    <n v="559711.6"/>
    <x v="7"/>
    <s v="No"/>
    <s v="Express"/>
    <s v="Not Found"/>
    <s v="Standard"/>
    <x v="4"/>
    <n v="8698154"/>
  </r>
  <r>
    <s v="O04527"/>
    <s v="2025-06-23"/>
    <s v="C269"/>
    <s v="P031"/>
    <x v="13"/>
    <x v="0"/>
    <n v="4"/>
    <n v="0"/>
    <n v="134204"/>
    <x v="289"/>
    <s v="Corporate"/>
    <x v="1"/>
    <n v="53062"/>
    <n v="-78044"/>
    <x v="9"/>
    <s v="No"/>
    <s v="Express"/>
    <s v="Not Found"/>
    <s v="Standard"/>
    <x v="81"/>
    <n v="5886694"/>
  </r>
  <r>
    <s v="O04528"/>
    <s v="2025-04-14"/>
    <s v="C178"/>
    <s v="P021"/>
    <x v="8"/>
    <x v="0"/>
    <n v="3"/>
    <n v="0"/>
    <n v="330279"/>
    <x v="154"/>
    <s v="Consumer"/>
    <x v="1"/>
    <n v="39197"/>
    <n v="212688"/>
    <x v="1"/>
    <s v="No"/>
    <s v="Pickup"/>
    <s v="Not Found"/>
    <s v="Standard"/>
    <x v="17"/>
    <n v="19473459"/>
  </r>
  <r>
    <s v="O04529"/>
    <s v="2025-04-03"/>
    <s v="C045"/>
    <s v="P068"/>
    <x v="13"/>
    <x v="3"/>
    <n v="8"/>
    <n v="0.05"/>
    <n v="582304.4"/>
    <x v="224"/>
    <s v="Consumer"/>
    <x v="0"/>
    <n v="34907"/>
    <n v="303048.40000000002"/>
    <x v="1"/>
    <s v="No"/>
    <s v="Standard"/>
    <s v="Not Found"/>
    <s v="Standard"/>
    <x v="19"/>
    <n v="5886694"/>
  </r>
  <r>
    <s v="O04530"/>
    <s v="2025-04-18"/>
    <s v="C147"/>
    <s v="P048"/>
    <x v="0"/>
    <x v="3"/>
    <n v="2"/>
    <n v="0"/>
    <n v="233598"/>
    <x v="162"/>
    <s v="Consumer"/>
    <x v="1"/>
    <n v="23271"/>
    <n v="187056"/>
    <x v="1"/>
    <s v="No"/>
    <s v="Express"/>
    <s v="Not Found"/>
    <s v="Standard"/>
    <x v="29"/>
    <n v="11852878"/>
  </r>
  <r>
    <s v="O04531"/>
    <s v="2025-08-07"/>
    <s v="C141"/>
    <s v="P088"/>
    <x v="4"/>
    <x v="2"/>
    <n v="8"/>
    <n v="0.2"/>
    <n v="106003.2"/>
    <x v="8"/>
    <s v="Consumer"/>
    <x v="0"/>
    <n v="75432"/>
    <n v="-497452.79999999999"/>
    <x v="3"/>
    <s v="Yes"/>
    <s v="Pickup"/>
    <s v="Not Found"/>
    <s v="Standard"/>
    <x v="43"/>
    <n v="6291486"/>
  </r>
  <r>
    <s v="O04532"/>
    <s v="2025-03-11"/>
    <s v="C258"/>
    <s v="P002"/>
    <x v="0"/>
    <x v="1"/>
    <n v="4"/>
    <n v="0.05"/>
    <n v="535138.80000000005"/>
    <x v="241"/>
    <s v="Corporate"/>
    <x v="2"/>
    <n v="57647"/>
    <n v="304550.80000000005"/>
    <x v="7"/>
    <s v="No"/>
    <s v="Standard"/>
    <s v="Not Found"/>
    <s v="Standard"/>
    <x v="2"/>
    <n v="11852878"/>
  </r>
  <r>
    <s v="O04533"/>
    <s v="2025-01-03"/>
    <s v="C039"/>
    <s v="P064"/>
    <x v="0"/>
    <x v="4"/>
    <n v="4"/>
    <n v="0.2"/>
    <n v="341936"/>
    <x v="194"/>
    <s v="Corporate"/>
    <x v="2"/>
    <n v="62348"/>
    <n v="92544"/>
    <x v="6"/>
    <s v="No"/>
    <s v="Pickup"/>
    <s v="Not Found"/>
    <s v="Standard"/>
    <x v="34"/>
    <n v="11852878"/>
  </r>
  <r>
    <s v="O04534"/>
    <s v="2025-07-17"/>
    <s v="C144"/>
    <s v="P018"/>
    <x v="18"/>
    <x v="4"/>
    <n v="5"/>
    <n v="0"/>
    <n v="387555"/>
    <x v="274"/>
    <s v="Corporate"/>
    <x v="0"/>
    <n v="74501"/>
    <n v="15050"/>
    <x v="10"/>
    <s v="No"/>
    <s v="Express"/>
    <s v="Not Found"/>
    <s v="Standard"/>
    <x v="96"/>
    <n v="16246424"/>
  </r>
  <r>
    <s v="O04535"/>
    <s v="2025-10-31"/>
    <s v="C184"/>
    <s v="P032"/>
    <x v="8"/>
    <x v="2"/>
    <n v="5"/>
    <n v="0.1"/>
    <n v="482269.5"/>
    <x v="214"/>
    <s v="Corporate"/>
    <x v="2"/>
    <n v="65463"/>
    <n v="154954.5"/>
    <x v="11"/>
    <s v="No"/>
    <s v="Standard"/>
    <s v="Not Found"/>
    <s v="Standard"/>
    <x v="15"/>
    <n v="19473459"/>
  </r>
  <r>
    <s v="O04536"/>
    <s v="2025-01-12"/>
    <s v="C215"/>
    <s v="P090"/>
    <x v="16"/>
    <x v="1"/>
    <n v="2"/>
    <n v="0.15"/>
    <n v="97389.6"/>
    <x v="19"/>
    <s v="Corporate"/>
    <x v="1"/>
    <n v="24518"/>
    <n v="48353.600000000006"/>
    <x v="6"/>
    <s v="No"/>
    <s v="Standard"/>
    <s v="Not Found"/>
    <s v="Standard"/>
    <x v="4"/>
    <n v="19562258"/>
  </r>
  <r>
    <s v="O04537"/>
    <s v="2025-03-23"/>
    <s v="C189"/>
    <s v="P085"/>
    <x v="8"/>
    <x v="0"/>
    <n v="9"/>
    <n v="0"/>
    <n v="774909"/>
    <x v="221"/>
    <s v="SME"/>
    <x v="3"/>
    <n v="7566"/>
    <n v="706815"/>
    <x v="7"/>
    <s v="No"/>
    <s v="Pickup"/>
    <s v="Not Found"/>
    <s v="Standard"/>
    <x v="71"/>
    <n v="19473459"/>
  </r>
  <r>
    <s v="O04538"/>
    <s v="2025-01-18"/>
    <s v="C133"/>
    <s v="P050"/>
    <x v="15"/>
    <x v="2"/>
    <n v="6"/>
    <n v="0.05"/>
    <n v="571048.80000000005"/>
    <x v="116"/>
    <s v="Corporate"/>
    <x v="0"/>
    <n v="22542"/>
    <n v="435796.80000000005"/>
    <x v="6"/>
    <s v="No"/>
    <s v="Express"/>
    <s v="Not Found"/>
    <s v="Standard"/>
    <x v="39"/>
    <n v="15141830"/>
  </r>
  <r>
    <s v="O04539"/>
    <s v="2025-09-28"/>
    <s v="C155"/>
    <s v="P036"/>
    <x v="13"/>
    <x v="1"/>
    <n v="9"/>
    <n v="0"/>
    <n v="811305"/>
    <x v="30"/>
    <s v="SME"/>
    <x v="0"/>
    <n v="69526"/>
    <n v="185571"/>
    <x v="2"/>
    <s v="Yes"/>
    <s v="Pickup"/>
    <s v="Not Found"/>
    <s v="Standard"/>
    <x v="70"/>
    <n v="5886694"/>
  </r>
  <r>
    <s v="O04540"/>
    <s v="2025-05-02"/>
    <s v="C206"/>
    <s v="P004"/>
    <x v="14"/>
    <x v="0"/>
    <n v="5"/>
    <n v="0"/>
    <n v="116260"/>
    <x v="280"/>
    <s v="Consumer"/>
    <x v="3"/>
    <n v="63926"/>
    <n v="-203370"/>
    <x v="0"/>
    <s v="No"/>
    <s v="Standard"/>
    <s v="Not Found"/>
    <s v="Standard"/>
    <x v="5"/>
    <n v="16839910"/>
  </r>
  <r>
    <s v="O04541"/>
    <s v="2025-05-16"/>
    <s v="C017"/>
    <s v="P047"/>
    <x v="13"/>
    <x v="2"/>
    <n v="2"/>
    <n v="0.2"/>
    <n v="109344"/>
    <x v="65"/>
    <s v="SME"/>
    <x v="2"/>
    <n v="23348"/>
    <n v="62648"/>
    <x v="0"/>
    <s v="No"/>
    <s v="Pickup"/>
    <s v="Not Found"/>
    <s v="Standard"/>
    <x v="8"/>
    <n v="5886694"/>
  </r>
  <r>
    <s v="O04542"/>
    <s v="2025-08-12"/>
    <s v="C214"/>
    <s v="P092"/>
    <x v="16"/>
    <x v="0"/>
    <n v="9"/>
    <n v="0.2"/>
    <n v="138283.20000000001"/>
    <x v="98"/>
    <s v="Consumer"/>
    <x v="2"/>
    <n v="4229"/>
    <n v="100222.20000000001"/>
    <x v="3"/>
    <s v="Yes"/>
    <s v="Pickup"/>
    <s v="Not Found"/>
    <s v="Standard"/>
    <x v="23"/>
    <n v="19562258"/>
  </r>
  <r>
    <s v="O04543"/>
    <s v="2025-01-20"/>
    <s v="C025"/>
    <s v="P045"/>
    <x v="5"/>
    <x v="4"/>
    <n v="9"/>
    <n v="0.05"/>
    <n v="633076.19999999995"/>
    <x v="42"/>
    <s v="Corporate"/>
    <x v="2"/>
    <n v="61495"/>
    <n v="79621.199999999953"/>
    <x v="6"/>
    <s v="No"/>
    <s v="Standard"/>
    <s v="Not Found"/>
    <s v="Standard"/>
    <x v="86"/>
    <n v="11319839"/>
  </r>
  <r>
    <s v="O04544"/>
    <s v="2025-06-06"/>
    <s v="C268"/>
    <s v="P031"/>
    <x v="11"/>
    <x v="2"/>
    <n v="8"/>
    <n v="0.05"/>
    <n v="900683.6"/>
    <x v="38"/>
    <s v="Consumer"/>
    <x v="1"/>
    <n v="53062"/>
    <n v="476187.6"/>
    <x v="9"/>
    <s v="No"/>
    <s v="Standard"/>
    <s v="Not Found"/>
    <s v="Standard"/>
    <x v="81"/>
    <n v="18500989"/>
  </r>
  <r>
    <s v="O04545"/>
    <s v="2025-06-27"/>
    <s v="C177"/>
    <s v="P097"/>
    <x v="7"/>
    <x v="3"/>
    <n v="9"/>
    <n v="0"/>
    <n v="307989"/>
    <x v="11"/>
    <s v="Corporate"/>
    <x v="1"/>
    <n v="67500"/>
    <n v="-299511"/>
    <x v="9"/>
    <s v="No"/>
    <s v="Pickup"/>
    <s v="Not Found"/>
    <s v="Standard"/>
    <x v="84"/>
    <n v="14265630"/>
  </r>
  <r>
    <s v="O04546"/>
    <s v="2025-12-31"/>
    <s v="C284"/>
    <s v="P095"/>
    <x v="14"/>
    <x v="4"/>
    <n v="7"/>
    <n v="0.2"/>
    <n v="823160.8"/>
    <x v="61"/>
    <s v="SME"/>
    <x v="2"/>
    <n v="70588"/>
    <n v="329044.80000000005"/>
    <x v="4"/>
    <s v="No"/>
    <s v="Express"/>
    <s v="Not Found"/>
    <s v="Standard"/>
    <x v="57"/>
    <n v="16839910"/>
  </r>
  <r>
    <s v="O04547"/>
    <s v="2025-01-28"/>
    <s v="C188"/>
    <s v="P062"/>
    <x v="8"/>
    <x v="3"/>
    <n v="5"/>
    <n v="0"/>
    <n v="335880"/>
    <x v="52"/>
    <s v="Consumer"/>
    <x v="3"/>
    <n v="28606"/>
    <n v="192850"/>
    <x v="6"/>
    <s v="No"/>
    <s v="Standard"/>
    <s v="Not Found"/>
    <s v="Standard"/>
    <x v="50"/>
    <n v="19473459"/>
  </r>
  <r>
    <s v="O04548"/>
    <s v="2025-08-12"/>
    <s v="C079"/>
    <s v="P007"/>
    <x v="2"/>
    <x v="4"/>
    <n v="5"/>
    <n v="0"/>
    <n v="55105"/>
    <x v="12"/>
    <s v="Corporate"/>
    <x v="2"/>
    <n v="6817"/>
    <n v="21020"/>
    <x v="3"/>
    <s v="Yes"/>
    <s v="Pickup"/>
    <s v="Not Found"/>
    <s v="Standard"/>
    <x v="30"/>
    <n v="7094914"/>
  </r>
  <r>
    <s v="O04549"/>
    <s v="2025-07-07"/>
    <s v="C282"/>
    <s v="P028"/>
    <x v="16"/>
    <x v="2"/>
    <n v="7"/>
    <n v="0.2"/>
    <n v="610848"/>
    <x v="185"/>
    <s v="SME"/>
    <x v="1"/>
    <n v="35454"/>
    <n v="362670"/>
    <x v="10"/>
    <s v="Yes"/>
    <s v="Express"/>
    <s v="Not Found"/>
    <s v="Standard"/>
    <x v="85"/>
    <n v="19562258"/>
  </r>
  <r>
    <s v="O04550"/>
    <s v="2025-03-12"/>
    <s v="C045"/>
    <s v="P094"/>
    <x v="7"/>
    <x v="3"/>
    <n v="10"/>
    <n v="0.15"/>
    <n v="439237.5"/>
    <x v="224"/>
    <s v="Consumer"/>
    <x v="1"/>
    <n v="55008"/>
    <n v="-110842.5"/>
    <x v="7"/>
    <s v="No"/>
    <s v="Standard"/>
    <s v="Not Found"/>
    <s v="Standard"/>
    <x v="1"/>
    <n v="14265630"/>
  </r>
  <r>
    <s v="O04551"/>
    <s v="2025-03-14"/>
    <s v="C154"/>
    <s v="P096"/>
    <x v="8"/>
    <x v="1"/>
    <n v="4"/>
    <n v="0.15"/>
    <n v="324934.59999999998"/>
    <x v="58"/>
    <s v="Consumer"/>
    <x v="1"/>
    <n v="12227"/>
    <n v="276026.59999999998"/>
    <x v="7"/>
    <s v="No"/>
    <s v="Express"/>
    <s v="Not Found"/>
    <s v="Standard"/>
    <x v="46"/>
    <n v="19473459"/>
  </r>
  <r>
    <s v="O04552"/>
    <s v="2025-04-14"/>
    <s v="C220"/>
    <s v="P019"/>
    <x v="16"/>
    <x v="2"/>
    <n v="7"/>
    <n v="0"/>
    <n v="701785"/>
    <x v="258"/>
    <s v="SME"/>
    <x v="0"/>
    <n v="72369"/>
    <n v="195202"/>
    <x v="1"/>
    <s v="Yes"/>
    <s v="Pickup"/>
    <s v="Not Found"/>
    <s v="Standard"/>
    <x v="0"/>
    <n v="19562258"/>
  </r>
  <r>
    <s v="O04553"/>
    <s v="2025-12-22"/>
    <s v="C179"/>
    <s v="P055"/>
    <x v="1"/>
    <x v="4"/>
    <n v="5"/>
    <n v="0"/>
    <n v="245685"/>
    <x v="299"/>
    <s v="Corporate"/>
    <x v="0"/>
    <n v="62257"/>
    <n v="-65600"/>
    <x v="4"/>
    <s v="No"/>
    <s v="Standard"/>
    <s v="Not Found"/>
    <s v="Standard"/>
    <x v="31"/>
    <n v="11347243"/>
  </r>
  <r>
    <s v="O04554"/>
    <s v="2025-06-23"/>
    <s v="C116"/>
    <s v="P096"/>
    <x v="19"/>
    <x v="3"/>
    <n v="7"/>
    <n v="0.1"/>
    <n v="515421.9"/>
    <x v="177"/>
    <s v="Consumer"/>
    <x v="1"/>
    <n v="12227"/>
    <n v="429832.9"/>
    <x v="9"/>
    <s v="Yes"/>
    <s v="Pickup"/>
    <s v="Not Found"/>
    <s v="Standard"/>
    <x v="46"/>
    <n v="19336654"/>
  </r>
  <r>
    <s v="O04555"/>
    <s v="2025-11-18"/>
    <s v="C045"/>
    <s v="P042"/>
    <x v="18"/>
    <x v="0"/>
    <n v="8"/>
    <n v="0.15"/>
    <n v="249131.6"/>
    <x v="224"/>
    <s v="Consumer"/>
    <x v="3"/>
    <n v="12456"/>
    <n v="149483.6"/>
    <x v="8"/>
    <s v="No"/>
    <s v="Pickup"/>
    <s v="Not Found"/>
    <s v="Standard"/>
    <x v="62"/>
    <n v="16246424"/>
  </r>
  <r>
    <s v="O04556"/>
    <s v="2025-12-13"/>
    <s v="C008"/>
    <s v="P070"/>
    <x v="17"/>
    <x v="1"/>
    <n v="7"/>
    <n v="0.2"/>
    <n v="301117.59999999998"/>
    <x v="181"/>
    <s v="Consumer"/>
    <x v="1"/>
    <n v="66631"/>
    <n v="-165299.40000000002"/>
    <x v="4"/>
    <s v="No"/>
    <s v="Standard"/>
    <s v="Not Found"/>
    <s v="Standard"/>
    <x v="20"/>
    <n v="10652665"/>
  </r>
  <r>
    <s v="O04557"/>
    <s v="2025-05-07"/>
    <s v="C265"/>
    <s v="P037"/>
    <x v="6"/>
    <x v="2"/>
    <n v="5"/>
    <n v="0.1"/>
    <n v="85842"/>
    <x v="115"/>
    <s v="SME"/>
    <x v="0"/>
    <n v="31369"/>
    <n v="-71003"/>
    <x v="0"/>
    <s v="No"/>
    <s v="Standard"/>
    <s v="Not Found"/>
    <s v="Standard"/>
    <x v="72"/>
    <n v="17350666"/>
  </r>
  <r>
    <s v="O04558"/>
    <s v="2025-08-16"/>
    <s v="C084"/>
    <s v="P089"/>
    <x v="6"/>
    <x v="1"/>
    <n v="1"/>
    <n v="0.2"/>
    <n v="85998.399999999994"/>
    <x v="222"/>
    <s v="Corporate"/>
    <x v="0"/>
    <n v="55764"/>
    <n v="30234.399999999994"/>
    <x v="3"/>
    <s v="No"/>
    <s v="Express"/>
    <s v="Not Found"/>
    <s v="Standard"/>
    <x v="27"/>
    <n v="17350666"/>
  </r>
  <r>
    <s v="O04559"/>
    <s v="2025-02-26"/>
    <s v="C188"/>
    <s v="P047"/>
    <x v="1"/>
    <x v="1"/>
    <n v="10"/>
    <n v="0.05"/>
    <n v="72162"/>
    <x v="52"/>
    <s v="Consumer"/>
    <x v="2"/>
    <n v="23348"/>
    <n v="-161318"/>
    <x v="5"/>
    <s v="Yes"/>
    <s v="Pickup"/>
    <s v="Not Found"/>
    <s v="Standard"/>
    <x v="8"/>
    <n v="11347243"/>
  </r>
  <r>
    <s v="O04560"/>
    <s v="2025-07-06"/>
    <s v="C085"/>
    <s v="P032"/>
    <x v="11"/>
    <x v="0"/>
    <n v="3"/>
    <n v="0.1"/>
    <n v="304838.09999999998"/>
    <x v="213"/>
    <s v="Consumer"/>
    <x v="2"/>
    <n v="65463"/>
    <n v="108449.09999999998"/>
    <x v="10"/>
    <s v="No"/>
    <s v="Pickup"/>
    <s v="Not Found"/>
    <s v="Standard"/>
    <x v="15"/>
    <n v="18500989"/>
  </r>
  <r>
    <s v="O04561"/>
    <s v="2025-12-16"/>
    <s v="C164"/>
    <s v="P075"/>
    <x v="13"/>
    <x v="3"/>
    <n v="6"/>
    <n v="0.1"/>
    <n v="37951.199999999997"/>
    <x v="252"/>
    <s v="Consumer"/>
    <x v="0"/>
    <n v="48118"/>
    <n v="-250756.8"/>
    <x v="4"/>
    <s v="No"/>
    <s v="Standard"/>
    <s v="Not Found"/>
    <s v="Standard"/>
    <x v="51"/>
    <n v="5886694"/>
  </r>
  <r>
    <s v="O04562"/>
    <s v="2025-01-29"/>
    <s v="C174"/>
    <s v="P013"/>
    <x v="9"/>
    <x v="1"/>
    <n v="6"/>
    <n v="0"/>
    <n v="503880"/>
    <x v="34"/>
    <s v="Consumer"/>
    <x v="0"/>
    <n v="27039"/>
    <n v="341646"/>
    <x v="6"/>
    <s v="No"/>
    <s v="Pickup"/>
    <s v="Not Found"/>
    <s v="Standard"/>
    <x v="54"/>
    <n v="7254801"/>
  </r>
  <r>
    <s v="O04563"/>
    <s v="2025-06-12"/>
    <s v="C261"/>
    <s v="P033"/>
    <x v="2"/>
    <x v="0"/>
    <n v="7"/>
    <n v="0.05"/>
    <n v="301604.09999999998"/>
    <x v="99"/>
    <s v="Corporate"/>
    <x v="0"/>
    <n v="47272"/>
    <n v="-29299.900000000023"/>
    <x v="9"/>
    <s v="No"/>
    <s v="Pickup"/>
    <s v="Not Found"/>
    <s v="Standard"/>
    <x v="37"/>
    <n v="7094914"/>
  </r>
  <r>
    <s v="O04564"/>
    <s v="2025-08-11"/>
    <s v="C058"/>
    <s v="P067"/>
    <x v="6"/>
    <x v="2"/>
    <n v="6"/>
    <n v="0"/>
    <n v="741060"/>
    <x v="75"/>
    <s v="SME"/>
    <x v="0"/>
    <n v="47434"/>
    <n v="456456"/>
    <x v="3"/>
    <s v="No"/>
    <s v="Standard"/>
    <s v="Not Found"/>
    <s v="Standard"/>
    <x v="22"/>
    <n v="17350666"/>
  </r>
  <r>
    <s v="O04565"/>
    <s v="2025-02-24"/>
    <s v="C176"/>
    <s v="P052"/>
    <x v="12"/>
    <x v="0"/>
    <n v="2"/>
    <n v="0.2"/>
    <n v="194899.20000000001"/>
    <x v="264"/>
    <s v="Corporate"/>
    <x v="2"/>
    <n v="15200"/>
    <n v="164499.20000000001"/>
    <x v="5"/>
    <s v="No"/>
    <s v="Express"/>
    <s v="Not Found"/>
    <s v="Standard"/>
    <x v="41"/>
    <n v="8698154"/>
  </r>
  <r>
    <s v="O04566"/>
    <s v="2025-02-23"/>
    <s v="C274"/>
    <s v="P008"/>
    <x v="17"/>
    <x v="0"/>
    <n v="7"/>
    <n v="0.1"/>
    <n v="430894.8"/>
    <x v="207"/>
    <s v="Corporate"/>
    <x v="0"/>
    <n v="10109"/>
    <n v="360131.8"/>
    <x v="5"/>
    <s v="No"/>
    <s v="Pickup"/>
    <s v="Not Found"/>
    <s v="Standard"/>
    <x v="55"/>
    <n v="10652665"/>
  </r>
  <r>
    <s v="O04567"/>
    <s v="2025-05-08"/>
    <s v="C148"/>
    <s v="P032"/>
    <x v="12"/>
    <x v="4"/>
    <n v="2"/>
    <n v="0.2"/>
    <n v="13838.4"/>
    <x v="187"/>
    <s v="Corporate"/>
    <x v="2"/>
    <n v="65463"/>
    <n v="-117087.6"/>
    <x v="0"/>
    <s v="No"/>
    <s v="Standard"/>
    <s v="Not Found"/>
    <s v="Standard"/>
    <x v="15"/>
    <n v="8698154"/>
  </r>
  <r>
    <s v="O04568"/>
    <s v="2025-09-25"/>
    <s v="C164"/>
    <s v="P035"/>
    <x v="18"/>
    <x v="0"/>
    <n v="6"/>
    <n v="0.15"/>
    <n v="574469.1"/>
    <x v="252"/>
    <s v="Consumer"/>
    <x v="0"/>
    <n v="31758"/>
    <n v="383921.1"/>
    <x v="2"/>
    <s v="No"/>
    <s v="Pickup"/>
    <s v="Not Found"/>
    <s v="Standard"/>
    <x v="47"/>
    <n v="16246424"/>
  </r>
  <r>
    <s v="O04569"/>
    <s v="2025-06-22"/>
    <s v="C009"/>
    <s v="P069"/>
    <x v="7"/>
    <x v="2"/>
    <n v="7"/>
    <n v="0.1"/>
    <n v="217431.9"/>
    <x v="290"/>
    <s v="Consumer"/>
    <x v="3"/>
    <n v="5129"/>
    <n v="181528.9"/>
    <x v="9"/>
    <s v="Yes"/>
    <s v="Express"/>
    <s v="Not Found"/>
    <s v="Standard"/>
    <x v="73"/>
    <n v="14265630"/>
  </r>
  <r>
    <s v="O04570"/>
    <s v="2025-02-05"/>
    <s v="C187"/>
    <s v="P080"/>
    <x v="15"/>
    <x v="4"/>
    <n v="9"/>
    <n v="0.2"/>
    <n v="1040126.4"/>
    <x v="104"/>
    <s v="Corporate"/>
    <x v="2"/>
    <n v="32671"/>
    <n v="746087.4"/>
    <x v="5"/>
    <s v="No"/>
    <s v="Express"/>
    <s v="Not Found"/>
    <s v="High Value"/>
    <x v="26"/>
    <n v="15141830"/>
  </r>
  <r>
    <s v="O04571"/>
    <s v="2025-06-13"/>
    <s v="C126"/>
    <s v="P051"/>
    <x v="6"/>
    <x v="4"/>
    <n v="6"/>
    <n v="0.15"/>
    <n v="73756.2"/>
    <x v="121"/>
    <s v="SME"/>
    <x v="2"/>
    <n v="71372"/>
    <n v="-354475.8"/>
    <x v="9"/>
    <s v="No"/>
    <s v="Express"/>
    <s v="Not Found"/>
    <s v="Standard"/>
    <x v="7"/>
    <n v="17350666"/>
  </r>
  <r>
    <s v="O04572"/>
    <s v="2025-04-15"/>
    <s v="C189"/>
    <s v="P058"/>
    <x v="12"/>
    <x v="4"/>
    <n v="6"/>
    <n v="0.1"/>
    <n v="434224.8"/>
    <x v="221"/>
    <s v="SME"/>
    <x v="3"/>
    <n v="66106"/>
    <n v="37588.799999999988"/>
    <x v="1"/>
    <s v="No"/>
    <s v="Pickup"/>
    <s v="Not Found"/>
    <s v="Standard"/>
    <x v="42"/>
    <n v="8698154"/>
  </r>
  <r>
    <s v="O04573"/>
    <s v="2025-08-14"/>
    <s v="C222"/>
    <s v="P031"/>
    <x v="11"/>
    <x v="2"/>
    <n v="7"/>
    <n v="0.05"/>
    <n v="784952.7"/>
    <x v="143"/>
    <s v="SME"/>
    <x v="1"/>
    <n v="53062"/>
    <n v="413518.69999999995"/>
    <x v="3"/>
    <s v="No"/>
    <s v="Pickup"/>
    <s v="Not Found"/>
    <s v="Standard"/>
    <x v="81"/>
    <n v="18500989"/>
  </r>
  <r>
    <s v="O04574"/>
    <s v="2025-03-25"/>
    <s v="C212"/>
    <s v="P006"/>
    <x v="7"/>
    <x v="0"/>
    <n v="7"/>
    <n v="0"/>
    <n v="557389"/>
    <x v="263"/>
    <s v="Consumer"/>
    <x v="0"/>
    <n v="53604"/>
    <n v="182161"/>
    <x v="7"/>
    <s v="No"/>
    <s v="Express"/>
    <s v="Not Found"/>
    <s v="Standard"/>
    <x v="24"/>
    <n v="14265630"/>
  </r>
  <r>
    <s v="O04575"/>
    <s v="2025-01-31"/>
    <s v="C251"/>
    <s v="P041"/>
    <x v="8"/>
    <x v="1"/>
    <n v="1"/>
    <n v="0"/>
    <n v="12897"/>
    <x v="33"/>
    <s v="Consumer"/>
    <x v="0"/>
    <n v="21756"/>
    <n v="-8859"/>
    <x v="6"/>
    <s v="No"/>
    <s v="Standard"/>
    <s v="Not Found"/>
    <s v="Standard"/>
    <x v="45"/>
    <n v="19473459"/>
  </r>
  <r>
    <s v="O04576"/>
    <s v="2025-01-06"/>
    <s v="C287"/>
    <s v="P073"/>
    <x v="11"/>
    <x v="2"/>
    <n v="5"/>
    <n v="0.15"/>
    <n v="573444"/>
    <x v="16"/>
    <s v="Corporate"/>
    <x v="0"/>
    <n v="48520"/>
    <n v="330844"/>
    <x v="6"/>
    <s v="No"/>
    <s v="Pickup"/>
    <s v="Not Found"/>
    <s v="Standard"/>
    <x v="99"/>
    <n v="18500989"/>
  </r>
  <r>
    <s v="O04577"/>
    <s v="2025-09-02"/>
    <s v="C113"/>
    <s v="P052"/>
    <x v="0"/>
    <x v="3"/>
    <n v="4"/>
    <n v="0"/>
    <n v="27664"/>
    <x v="92"/>
    <s v="Consumer"/>
    <x v="2"/>
    <n v="15200"/>
    <n v="-33136"/>
    <x v="2"/>
    <s v="No"/>
    <s v="Standard"/>
    <s v="Not Found"/>
    <s v="Standard"/>
    <x v="41"/>
    <n v="11852878"/>
  </r>
  <r>
    <s v="O04578"/>
    <s v="2025-03-26"/>
    <s v="C088"/>
    <s v="P030"/>
    <x v="12"/>
    <x v="3"/>
    <n v="9"/>
    <n v="0"/>
    <n v="404037"/>
    <x v="160"/>
    <s v="SME"/>
    <x v="3"/>
    <n v="28523"/>
    <n v="147330"/>
    <x v="7"/>
    <s v="No"/>
    <s v="Standard"/>
    <s v="Not Found"/>
    <s v="Standard"/>
    <x v="12"/>
    <n v="8698154"/>
  </r>
  <r>
    <s v="O04579"/>
    <s v="2025-09-26"/>
    <s v="C146"/>
    <s v="P003"/>
    <x v="7"/>
    <x v="0"/>
    <n v="3"/>
    <n v="0"/>
    <n v="154485"/>
    <x v="47"/>
    <s v="Consumer"/>
    <x v="0"/>
    <n v="44361"/>
    <n v="21402"/>
    <x v="2"/>
    <s v="No"/>
    <s v="Express"/>
    <s v="Not Found"/>
    <s v="Standard"/>
    <x v="92"/>
    <n v="14265630"/>
  </r>
  <r>
    <s v="O04580"/>
    <s v="2025-01-01"/>
    <s v="C292"/>
    <s v="P034"/>
    <x v="0"/>
    <x v="4"/>
    <n v="8"/>
    <n v="0.2"/>
    <n v="110777.60000000001"/>
    <x v="163"/>
    <s v="Consumer"/>
    <x v="0"/>
    <n v="18655"/>
    <n v="-38462.399999999994"/>
    <x v="6"/>
    <s v="No"/>
    <s v="Pickup"/>
    <s v="Not Found"/>
    <s v="Standard"/>
    <x v="3"/>
    <n v="11852878"/>
  </r>
  <r>
    <s v="O04581"/>
    <s v="2025-07-20"/>
    <s v="C073"/>
    <s v="P049"/>
    <x v="15"/>
    <x v="4"/>
    <n v="3"/>
    <n v="0.05"/>
    <n v="15512.55"/>
    <x v="272"/>
    <s v="SME"/>
    <x v="2"/>
    <n v="75749"/>
    <n v="-211734.45"/>
    <x v="10"/>
    <s v="No"/>
    <s v="Standard"/>
    <s v="Not Found"/>
    <s v="Standard"/>
    <x v="74"/>
    <n v="15141830"/>
  </r>
  <r>
    <s v="O04582"/>
    <s v="2025-01-20"/>
    <s v="C228"/>
    <s v="P021"/>
    <x v="6"/>
    <x v="1"/>
    <n v="7"/>
    <n v="0.1"/>
    <n v="426736.8"/>
    <x v="168"/>
    <s v="Corporate"/>
    <x v="1"/>
    <n v="39197"/>
    <n v="152357.79999999999"/>
    <x v="6"/>
    <s v="No"/>
    <s v="Standard"/>
    <s v="Not Found"/>
    <s v="Standard"/>
    <x v="17"/>
    <n v="17350666"/>
  </r>
  <r>
    <s v="O04583"/>
    <s v="2025-06-08"/>
    <s v="C111"/>
    <s v="P083"/>
    <x v="1"/>
    <x v="1"/>
    <n v="5"/>
    <n v="0.1"/>
    <n v="534352.5"/>
    <x v="90"/>
    <s v="Corporate"/>
    <x v="3"/>
    <n v="73889"/>
    <n v="164907.5"/>
    <x v="9"/>
    <s v="No"/>
    <s v="Express"/>
    <s v="Not Found"/>
    <s v="Standard"/>
    <x v="58"/>
    <n v="11347243"/>
  </r>
  <r>
    <s v="O04584"/>
    <s v="2025-03-06"/>
    <s v="C224"/>
    <s v="P078"/>
    <x v="7"/>
    <x v="0"/>
    <n v="8"/>
    <n v="0.1"/>
    <n v="820944"/>
    <x v="282"/>
    <s v="Corporate"/>
    <x v="0"/>
    <n v="53072"/>
    <n v="396368"/>
    <x v="7"/>
    <s v="No"/>
    <s v="Pickup"/>
    <s v="Not Found"/>
    <s v="Standard"/>
    <x v="69"/>
    <n v="14265630"/>
  </r>
  <r>
    <s v="O04585"/>
    <s v="2025-06-08"/>
    <s v="C165"/>
    <s v="P086"/>
    <x v="7"/>
    <x v="1"/>
    <n v="8"/>
    <n v="0.15"/>
    <n v="893207.2"/>
    <x v="36"/>
    <s v="Consumer"/>
    <x v="1"/>
    <n v="41456"/>
    <n v="561559.19999999995"/>
    <x v="9"/>
    <s v="No"/>
    <s v="Express"/>
    <s v="Not Found"/>
    <s v="Standard"/>
    <x v="44"/>
    <n v="14265630"/>
  </r>
  <r>
    <s v="O04586"/>
    <s v="2025-05-04"/>
    <s v="C095"/>
    <s v="P021"/>
    <x v="14"/>
    <x v="2"/>
    <n v="4"/>
    <n v="0.05"/>
    <n v="213126.8"/>
    <x v="279"/>
    <s v="Consumer"/>
    <x v="1"/>
    <n v="39197"/>
    <n v="56338.799999999988"/>
    <x v="0"/>
    <s v="No"/>
    <s v="Standard"/>
    <s v="Not Found"/>
    <s v="Standard"/>
    <x v="17"/>
    <n v="16839910"/>
  </r>
  <r>
    <s v="O04587"/>
    <s v="2025-12-10"/>
    <s v="C067"/>
    <s v="P097"/>
    <x v="5"/>
    <x v="4"/>
    <n v="10"/>
    <n v="0.2"/>
    <n v="308120"/>
    <x v="118"/>
    <s v="SME"/>
    <x v="1"/>
    <n v="67500"/>
    <n v="-366880"/>
    <x v="4"/>
    <s v="No"/>
    <s v="Standard"/>
    <s v="Not Found"/>
    <s v="Standard"/>
    <x v="84"/>
    <n v="11319839"/>
  </r>
  <r>
    <s v="O04588"/>
    <s v="2025-05-15"/>
    <s v="C018"/>
    <s v="P040"/>
    <x v="8"/>
    <x v="2"/>
    <n v="3"/>
    <n v="0.1"/>
    <n v="276453"/>
    <x v="189"/>
    <s v="Corporate"/>
    <x v="1"/>
    <n v="63366"/>
    <n v="86355"/>
    <x v="0"/>
    <s v="No"/>
    <s v="Express"/>
    <s v="Not Found"/>
    <s v="Standard"/>
    <x v="28"/>
    <n v="19473459"/>
  </r>
  <r>
    <s v="O04589"/>
    <s v="2025-06-03"/>
    <s v="C213"/>
    <s v="P024"/>
    <x v="0"/>
    <x v="4"/>
    <n v="2"/>
    <n v="0"/>
    <n v="230602"/>
    <x v="2"/>
    <s v="Consumer"/>
    <x v="3"/>
    <n v="20831"/>
    <n v="188940"/>
    <x v="9"/>
    <s v="No"/>
    <s v="Pickup"/>
    <s v="Not Found"/>
    <s v="Standard"/>
    <x v="16"/>
    <n v="11852878"/>
  </r>
  <r>
    <s v="O04590"/>
    <s v="2025-08-28"/>
    <s v="C106"/>
    <s v="P006"/>
    <x v="19"/>
    <x v="4"/>
    <n v="8"/>
    <n v="0.1"/>
    <n v="351468"/>
    <x v="246"/>
    <s v="SME"/>
    <x v="0"/>
    <n v="53604"/>
    <n v="-77364"/>
    <x v="3"/>
    <s v="Yes"/>
    <s v="Standard"/>
    <s v="Not Found"/>
    <s v="Standard"/>
    <x v="24"/>
    <n v="19336654"/>
  </r>
  <r>
    <s v="O04591"/>
    <s v="2025-07-28"/>
    <s v="C086"/>
    <s v="P066"/>
    <x v="12"/>
    <x v="2"/>
    <n v="2"/>
    <n v="0"/>
    <n v="152302"/>
    <x v="44"/>
    <s v="SME"/>
    <x v="0"/>
    <n v="51071"/>
    <n v="50160"/>
    <x v="10"/>
    <s v="No"/>
    <s v="Express"/>
    <s v="Not Found"/>
    <s v="Standard"/>
    <x v="97"/>
    <n v="8698154"/>
  </r>
  <r>
    <s v="O04592"/>
    <s v="2025-07-19"/>
    <s v="C158"/>
    <s v="P042"/>
    <x v="5"/>
    <x v="3"/>
    <n v="8"/>
    <n v="0.2"/>
    <n v="396851.20000000001"/>
    <x v="147"/>
    <s v="SME"/>
    <x v="3"/>
    <n v="12456"/>
    <n v="297203.20000000001"/>
    <x v="10"/>
    <s v="Yes"/>
    <s v="Standard"/>
    <s v="Not Found"/>
    <s v="Standard"/>
    <x v="62"/>
    <n v="11319839"/>
  </r>
  <r>
    <s v="O04593"/>
    <s v="2025-09-12"/>
    <s v="C141"/>
    <s v="P058"/>
    <x v="5"/>
    <x v="3"/>
    <n v="7"/>
    <n v="0.15"/>
    <n v="542187.80000000005"/>
    <x v="8"/>
    <s v="Consumer"/>
    <x v="3"/>
    <n v="66106"/>
    <n v="79445.800000000047"/>
    <x v="2"/>
    <s v="No"/>
    <s v="Pickup"/>
    <s v="Not Found"/>
    <s v="Standard"/>
    <x v="42"/>
    <n v="11319839"/>
  </r>
  <r>
    <s v="O04594"/>
    <s v="2025-02-10"/>
    <s v="C004"/>
    <s v="P040"/>
    <x v="18"/>
    <x v="4"/>
    <n v="10"/>
    <n v="0.15"/>
    <n v="893579.5"/>
    <x v="80"/>
    <s v="Corporate"/>
    <x v="1"/>
    <n v="63366"/>
    <n v="259919.5"/>
    <x v="5"/>
    <s v="No"/>
    <s v="Express"/>
    <s v="Not Found"/>
    <s v="Standard"/>
    <x v="28"/>
    <n v="16246424"/>
  </r>
  <r>
    <s v="O04595"/>
    <s v="2025-01-13"/>
    <s v="C067"/>
    <s v="P031"/>
    <x v="6"/>
    <x v="3"/>
    <n v="2"/>
    <n v="0.1"/>
    <n v="115522.2"/>
    <x v="118"/>
    <s v="SME"/>
    <x v="1"/>
    <n v="53062"/>
    <n v="9398.1999999999971"/>
    <x v="6"/>
    <s v="No"/>
    <s v="Express"/>
    <s v="Not Found"/>
    <s v="Standard"/>
    <x v="81"/>
    <n v="17350666"/>
  </r>
  <r>
    <s v="O04596"/>
    <s v="2025-09-30"/>
    <s v="C102"/>
    <s v="P023"/>
    <x v="15"/>
    <x v="4"/>
    <n v="9"/>
    <n v="0.15"/>
    <n v="1084295.7"/>
    <x v="49"/>
    <s v="Consumer"/>
    <x v="0"/>
    <n v="10664"/>
    <n v="988319.7"/>
    <x v="2"/>
    <s v="No"/>
    <s v="Standard"/>
    <s v="Not Found"/>
    <s v="High Value"/>
    <x v="18"/>
    <n v="15141830"/>
  </r>
  <r>
    <s v="O04597"/>
    <s v="2025-06-29"/>
    <s v="C012"/>
    <s v="P033"/>
    <x v="13"/>
    <x v="2"/>
    <n v="4"/>
    <n v="0"/>
    <n v="42844"/>
    <x v="148"/>
    <s v="Corporate"/>
    <x v="0"/>
    <n v="47272"/>
    <n v="-146244"/>
    <x v="9"/>
    <s v="No"/>
    <s v="Pickup"/>
    <s v="Not Found"/>
    <s v="Standard"/>
    <x v="37"/>
    <n v="5886694"/>
  </r>
  <r>
    <s v="O04598"/>
    <s v="2025-01-16"/>
    <s v="C155"/>
    <s v="P063"/>
    <x v="4"/>
    <x v="2"/>
    <n v="9"/>
    <n v="0.1"/>
    <n v="1194960.6000000001"/>
    <x v="30"/>
    <s v="SME"/>
    <x v="0"/>
    <n v="37464"/>
    <n v="857784.60000000009"/>
    <x v="6"/>
    <s v="No"/>
    <s v="Pickup"/>
    <s v="Not Found"/>
    <s v="High Value"/>
    <x v="66"/>
    <n v="6291486"/>
  </r>
  <r>
    <s v="O04599"/>
    <s v="2025-12-18"/>
    <s v="C296"/>
    <s v="P014"/>
    <x v="1"/>
    <x v="3"/>
    <n v="5"/>
    <n v="0.1"/>
    <n v="124659"/>
    <x v="287"/>
    <s v="SME"/>
    <x v="2"/>
    <n v="51783"/>
    <n v="-134256"/>
    <x v="4"/>
    <s v="No"/>
    <s v="Express"/>
    <s v="Not Found"/>
    <s v="Standard"/>
    <x v="80"/>
    <n v="11347243"/>
  </r>
  <r>
    <s v="O04600"/>
    <s v="2025-04-04"/>
    <s v="C220"/>
    <s v="P055"/>
    <x v="17"/>
    <x v="2"/>
    <n v="3"/>
    <n v="0.1"/>
    <n v="115902.9"/>
    <x v="258"/>
    <s v="SME"/>
    <x v="0"/>
    <n v="62257"/>
    <n v="-70868.100000000006"/>
    <x v="1"/>
    <s v="No"/>
    <s v="Standard"/>
    <s v="Not Found"/>
    <s v="Standard"/>
    <x v="31"/>
    <n v="10652665"/>
  </r>
  <r>
    <s v="O04601"/>
    <s v="2025-03-09"/>
    <s v="C240"/>
    <s v="P031"/>
    <x v="2"/>
    <x v="3"/>
    <n v="1"/>
    <n v="0"/>
    <n v="68211"/>
    <x v="28"/>
    <s v="Corporate"/>
    <x v="1"/>
    <n v="53062"/>
    <n v="15149"/>
    <x v="7"/>
    <s v="No"/>
    <s v="Standard"/>
    <s v="Not Found"/>
    <s v="Standard"/>
    <x v="81"/>
    <n v="7094914"/>
  </r>
  <r>
    <s v="O04602"/>
    <s v="2025-11-29"/>
    <s v="C211"/>
    <s v="P069"/>
    <x v="16"/>
    <x v="4"/>
    <n v="3"/>
    <n v="0.15"/>
    <n v="71800.350000000006"/>
    <x v="63"/>
    <s v="SME"/>
    <x v="3"/>
    <n v="5129"/>
    <n v="56413.350000000006"/>
    <x v="8"/>
    <s v="No"/>
    <s v="Express"/>
    <s v="Not Found"/>
    <s v="Standard"/>
    <x v="73"/>
    <n v="19562258"/>
  </r>
  <r>
    <s v="O04603"/>
    <s v="2025-07-16"/>
    <s v="C039"/>
    <s v="P002"/>
    <x v="17"/>
    <x v="4"/>
    <n v="6"/>
    <n v="0.05"/>
    <n v="777240.6"/>
    <x v="194"/>
    <s v="Corporate"/>
    <x v="2"/>
    <n v="57647"/>
    <n v="431358.6"/>
    <x v="10"/>
    <s v="No"/>
    <s v="Standard"/>
    <s v="Not Found"/>
    <s v="Standard"/>
    <x v="2"/>
    <n v="10652665"/>
  </r>
  <r>
    <s v="O04604"/>
    <s v="2025-02-18"/>
    <s v="C143"/>
    <s v="P098"/>
    <x v="14"/>
    <x v="4"/>
    <n v="7"/>
    <n v="0.05"/>
    <n v="512016.75"/>
    <x v="7"/>
    <s v="SME"/>
    <x v="3"/>
    <n v="77841"/>
    <n v="-32870.25"/>
    <x v="5"/>
    <s v="No"/>
    <s v="Express"/>
    <s v="Not Found"/>
    <s v="Standard"/>
    <x v="53"/>
    <n v="16839910"/>
  </r>
  <r>
    <s v="O04605"/>
    <s v="2025-12-01"/>
    <s v="C192"/>
    <s v="P038"/>
    <x v="1"/>
    <x v="0"/>
    <n v="6"/>
    <n v="0.2"/>
    <n v="199689.60000000001"/>
    <x v="102"/>
    <s v="Corporate"/>
    <x v="2"/>
    <n v="54711"/>
    <n v="-128576.4"/>
    <x v="4"/>
    <s v="No"/>
    <s v="Express"/>
    <s v="Not Found"/>
    <s v="Standard"/>
    <x v="94"/>
    <n v="11347243"/>
  </r>
  <r>
    <s v="O04606"/>
    <s v="2025-06-01"/>
    <s v="C251"/>
    <s v="P063"/>
    <x v="9"/>
    <x v="0"/>
    <n v="9"/>
    <n v="0.05"/>
    <n v="299891.25"/>
    <x v="33"/>
    <s v="Consumer"/>
    <x v="0"/>
    <n v="37464"/>
    <n v="-37284.75"/>
    <x v="9"/>
    <s v="No"/>
    <s v="Pickup"/>
    <s v="Not Found"/>
    <s v="Standard"/>
    <x v="66"/>
    <n v="7254801"/>
  </r>
  <r>
    <s v="O04607"/>
    <s v="2025-11-28"/>
    <s v="C186"/>
    <s v="P013"/>
    <x v="5"/>
    <x v="0"/>
    <n v="7"/>
    <n v="0.2"/>
    <n v="483212.79999999999"/>
    <x v="225"/>
    <s v="Consumer"/>
    <x v="0"/>
    <n v="27039"/>
    <n v="293939.8"/>
    <x v="8"/>
    <s v="No"/>
    <s v="Express"/>
    <s v="Not Found"/>
    <s v="Standard"/>
    <x v="54"/>
    <n v="11319839"/>
  </r>
  <r>
    <s v="O04608"/>
    <s v="2025-03-14"/>
    <s v="C045"/>
    <s v="P064"/>
    <x v="18"/>
    <x v="1"/>
    <n v="1"/>
    <n v="0.15"/>
    <n v="76199.95"/>
    <x v="224"/>
    <s v="Consumer"/>
    <x v="2"/>
    <n v="62348"/>
    <n v="13851.949999999997"/>
    <x v="7"/>
    <s v="No"/>
    <s v="Standard"/>
    <s v="Not Found"/>
    <s v="Standard"/>
    <x v="34"/>
    <n v="16246424"/>
  </r>
  <r>
    <s v="O04609"/>
    <s v="2025-04-22"/>
    <s v="C260"/>
    <s v="P061"/>
    <x v="2"/>
    <x v="3"/>
    <n v="8"/>
    <n v="0"/>
    <n v="1096952"/>
    <x v="14"/>
    <s v="SME"/>
    <x v="3"/>
    <n v="26900"/>
    <n v="881752"/>
    <x v="1"/>
    <s v="No"/>
    <s v="Express"/>
    <s v="Not Found"/>
    <s v="High Value"/>
    <x v="59"/>
    <n v="7094914"/>
  </r>
  <r>
    <s v="O04610"/>
    <s v="2025-03-19"/>
    <s v="C144"/>
    <s v="P063"/>
    <x v="11"/>
    <x v="0"/>
    <n v="2"/>
    <n v="0.2"/>
    <n v="117563.2"/>
    <x v="274"/>
    <s v="Corporate"/>
    <x v="0"/>
    <n v="37464"/>
    <n v="42635.199999999997"/>
    <x v="7"/>
    <s v="Yes"/>
    <s v="Pickup"/>
    <s v="Not Found"/>
    <s v="Standard"/>
    <x v="66"/>
    <n v="18500989"/>
  </r>
  <r>
    <s v="O04611"/>
    <s v="2025-02-11"/>
    <s v="C074"/>
    <s v="P091"/>
    <x v="1"/>
    <x v="3"/>
    <n v="7"/>
    <n v="0"/>
    <n v="819686"/>
    <x v="179"/>
    <s v="Corporate"/>
    <x v="3"/>
    <n v="13311"/>
    <n v="726509"/>
    <x v="5"/>
    <s v="No"/>
    <s v="Pickup"/>
    <s v="Not Found"/>
    <s v="Standard"/>
    <x v="10"/>
    <n v="11347243"/>
  </r>
  <r>
    <s v="O04612"/>
    <s v="2025-04-08"/>
    <s v="C297"/>
    <s v="P097"/>
    <x v="16"/>
    <x v="2"/>
    <n v="7"/>
    <n v="0.1"/>
    <n v="877375.8"/>
    <x v="112"/>
    <s v="Corporate"/>
    <x v="1"/>
    <n v="67500"/>
    <n v="404875.80000000005"/>
    <x v="1"/>
    <s v="No"/>
    <s v="Express"/>
    <s v="Not Found"/>
    <s v="Standard"/>
    <x v="84"/>
    <n v="19562258"/>
  </r>
  <r>
    <s v="O04613"/>
    <s v="2025-07-16"/>
    <s v="C165"/>
    <s v="P035"/>
    <x v="0"/>
    <x v="2"/>
    <n v="4"/>
    <n v="0.15"/>
    <n v="425802.4"/>
    <x v="36"/>
    <s v="Consumer"/>
    <x v="0"/>
    <n v="31758"/>
    <n v="298770.40000000002"/>
    <x v="10"/>
    <s v="No"/>
    <s v="Pickup"/>
    <s v="Not Found"/>
    <s v="Standard"/>
    <x v="47"/>
    <n v="11852878"/>
  </r>
  <r>
    <s v="O04614"/>
    <s v="2025-05-15"/>
    <s v="C069"/>
    <s v="P062"/>
    <x v="0"/>
    <x v="2"/>
    <n v="9"/>
    <n v="0.1"/>
    <n v="133415.1"/>
    <x v="200"/>
    <s v="Consumer"/>
    <x v="3"/>
    <n v="28606"/>
    <n v="-124038.9"/>
    <x v="0"/>
    <s v="No"/>
    <s v="Standard"/>
    <s v="Not Found"/>
    <s v="Standard"/>
    <x v="50"/>
    <n v="11852878"/>
  </r>
  <r>
    <s v="O04615"/>
    <s v="2025-05-15"/>
    <s v="C297"/>
    <s v="P095"/>
    <x v="17"/>
    <x v="4"/>
    <n v="3"/>
    <n v="0.1"/>
    <n v="320133.59999999998"/>
    <x v="112"/>
    <s v="Corporate"/>
    <x v="2"/>
    <n v="70588"/>
    <n v="108369.59999999998"/>
    <x v="0"/>
    <s v="Yes"/>
    <s v="Express"/>
    <s v="Not Found"/>
    <s v="Standard"/>
    <x v="57"/>
    <n v="10652665"/>
  </r>
  <r>
    <s v="O04616"/>
    <s v="2025-03-22"/>
    <s v="C035"/>
    <s v="P068"/>
    <x v="8"/>
    <x v="2"/>
    <n v="2"/>
    <n v="0"/>
    <n v="238390"/>
    <x v="191"/>
    <s v="SME"/>
    <x v="0"/>
    <n v="34907"/>
    <n v="168576"/>
    <x v="7"/>
    <s v="No"/>
    <s v="Pickup"/>
    <s v="Not Found"/>
    <s v="Standard"/>
    <x v="19"/>
    <n v="19473459"/>
  </r>
  <r>
    <s v="O04617"/>
    <s v="2025-03-28"/>
    <s v="C049"/>
    <s v="P010"/>
    <x v="3"/>
    <x v="3"/>
    <n v="10"/>
    <n v="0.1"/>
    <n v="1045791"/>
    <x v="71"/>
    <s v="SME"/>
    <x v="1"/>
    <n v="13676"/>
    <n v="909031"/>
    <x v="7"/>
    <s v="No"/>
    <s v="Express"/>
    <s v="Not Found"/>
    <s v="High Value"/>
    <x v="88"/>
    <n v="19619177"/>
  </r>
  <r>
    <s v="O04618"/>
    <s v="2025-08-23"/>
    <s v="C142"/>
    <s v="P028"/>
    <x v="8"/>
    <x v="3"/>
    <n v="2"/>
    <n v="0.2"/>
    <n v="238091.2"/>
    <x v="108"/>
    <s v="Consumer"/>
    <x v="1"/>
    <n v="35454"/>
    <n v="167183.20000000001"/>
    <x v="3"/>
    <s v="Yes"/>
    <s v="Express"/>
    <s v="Not Found"/>
    <s v="Standard"/>
    <x v="85"/>
    <n v="19473459"/>
  </r>
  <r>
    <s v="O04619"/>
    <s v="2025-09-26"/>
    <s v="C026"/>
    <s v="P084"/>
    <x v="12"/>
    <x v="2"/>
    <n v="9"/>
    <n v="0.05"/>
    <n v="845047.8"/>
    <x v="86"/>
    <s v="SME"/>
    <x v="3"/>
    <n v="46035"/>
    <n v="430732.80000000005"/>
    <x v="2"/>
    <s v="No"/>
    <s v="Standard"/>
    <s v="Not Found"/>
    <s v="Standard"/>
    <x v="35"/>
    <n v="8698154"/>
  </r>
  <r>
    <s v="O04620"/>
    <s v="2025-06-26"/>
    <s v="C029"/>
    <s v="P069"/>
    <x v="10"/>
    <x v="4"/>
    <n v="9"/>
    <n v="0.1"/>
    <n v="337753.8"/>
    <x v="96"/>
    <s v="Consumer"/>
    <x v="3"/>
    <n v="5129"/>
    <n v="291592.8"/>
    <x v="9"/>
    <s v="No"/>
    <s v="Express"/>
    <s v="Not Found"/>
    <s v="Standard"/>
    <x v="73"/>
    <n v="8592536"/>
  </r>
  <r>
    <s v="O04621"/>
    <s v="2025-12-20"/>
    <s v="C168"/>
    <s v="P075"/>
    <x v="1"/>
    <x v="1"/>
    <n v="10"/>
    <n v="0"/>
    <n v="1073530"/>
    <x v="0"/>
    <s v="SME"/>
    <x v="0"/>
    <n v="48118"/>
    <n v="592350"/>
    <x v="4"/>
    <s v="No"/>
    <s v="Pickup"/>
    <s v="Not Found"/>
    <s v="High Value"/>
    <x v="51"/>
    <n v="11347243"/>
  </r>
  <r>
    <s v="O04622"/>
    <s v="2025-05-21"/>
    <s v="C203"/>
    <s v="P085"/>
    <x v="18"/>
    <x v="2"/>
    <n v="4"/>
    <n v="0.15"/>
    <n v="260647.4"/>
    <x v="100"/>
    <s v="Consumer"/>
    <x v="3"/>
    <n v="7566"/>
    <n v="230383.4"/>
    <x v="0"/>
    <s v="No"/>
    <s v="Express"/>
    <s v="Not Found"/>
    <s v="Standard"/>
    <x v="71"/>
    <n v="16246424"/>
  </r>
  <r>
    <s v="O04623"/>
    <s v="2025-10-28"/>
    <s v="C168"/>
    <s v="P017"/>
    <x v="19"/>
    <x v="2"/>
    <n v="5"/>
    <n v="0.05"/>
    <n v="272075.25"/>
    <x v="0"/>
    <s v="SME"/>
    <x v="2"/>
    <n v="33642"/>
    <n v="103865.25"/>
    <x v="11"/>
    <s v="No"/>
    <s v="Pickup"/>
    <s v="Not Found"/>
    <s v="Standard"/>
    <x v="49"/>
    <n v="19336654"/>
  </r>
  <r>
    <s v="O04624"/>
    <s v="2025-07-07"/>
    <s v="C134"/>
    <s v="P064"/>
    <x v="5"/>
    <x v="3"/>
    <n v="7"/>
    <n v="0.05"/>
    <n v="685016.5"/>
    <x v="182"/>
    <s v="Consumer"/>
    <x v="2"/>
    <n v="62348"/>
    <n v="248580.5"/>
    <x v="10"/>
    <s v="No"/>
    <s v="Express"/>
    <s v="Not Found"/>
    <s v="Standard"/>
    <x v="34"/>
    <n v="11319839"/>
  </r>
  <r>
    <s v="O04625"/>
    <s v="2025-08-03"/>
    <s v="C241"/>
    <s v="P025"/>
    <x v="14"/>
    <x v="4"/>
    <n v="4"/>
    <n v="0.15"/>
    <n v="439307.2"/>
    <x v="285"/>
    <s v="Consumer"/>
    <x v="2"/>
    <n v="41409"/>
    <n v="273671.2"/>
    <x v="3"/>
    <s v="No"/>
    <s v="Pickup"/>
    <s v="Not Found"/>
    <s v="Standard"/>
    <x v="61"/>
    <n v="16839910"/>
  </r>
  <r>
    <s v="O04626"/>
    <s v="2025-08-22"/>
    <s v="C240"/>
    <s v="P040"/>
    <x v="8"/>
    <x v="3"/>
    <n v="9"/>
    <n v="0"/>
    <n v="506106"/>
    <x v="28"/>
    <s v="Corporate"/>
    <x v="1"/>
    <n v="63366"/>
    <n v="-64188"/>
    <x v="3"/>
    <s v="No"/>
    <s v="Express"/>
    <s v="Not Found"/>
    <s v="Standard"/>
    <x v="28"/>
    <n v="19473459"/>
  </r>
  <r>
    <s v="O04627"/>
    <s v="2025-03-28"/>
    <s v="C115"/>
    <s v="P076"/>
    <x v="18"/>
    <x v="1"/>
    <n v="8"/>
    <n v="0.2"/>
    <n v="322291.20000000001"/>
    <x v="31"/>
    <s v="Consumer"/>
    <x v="2"/>
    <n v="26666"/>
    <n v="108963.20000000001"/>
    <x v="7"/>
    <s v="No"/>
    <s v="Pickup"/>
    <s v="Not Found"/>
    <s v="Standard"/>
    <x v="25"/>
    <n v="16246424"/>
  </r>
  <r>
    <s v="O04628"/>
    <s v="2025-05-03"/>
    <s v="C081"/>
    <s v="P021"/>
    <x v="15"/>
    <x v="2"/>
    <n v="10"/>
    <n v="0.15"/>
    <n v="520999"/>
    <x v="91"/>
    <s v="SME"/>
    <x v="1"/>
    <n v="39197"/>
    <n v="129029"/>
    <x v="0"/>
    <s v="No"/>
    <s v="Express"/>
    <s v="Not Found"/>
    <s v="Standard"/>
    <x v="17"/>
    <n v="15141830"/>
  </r>
  <r>
    <s v="O04629"/>
    <s v="2025-08-16"/>
    <s v="C269"/>
    <s v="P051"/>
    <x v="15"/>
    <x v="1"/>
    <n v="9"/>
    <n v="0.1"/>
    <n v="120746.7"/>
    <x v="289"/>
    <s v="Corporate"/>
    <x v="2"/>
    <n v="71372"/>
    <n v="-521601.3"/>
    <x v="3"/>
    <s v="No"/>
    <s v="Pickup"/>
    <s v="Not Found"/>
    <s v="Standard"/>
    <x v="7"/>
    <n v="15141830"/>
  </r>
  <r>
    <s v="O04630"/>
    <s v="2025-02-04"/>
    <s v="C039"/>
    <s v="P060"/>
    <x v="1"/>
    <x v="1"/>
    <n v="4"/>
    <n v="0.15"/>
    <n v="366897.4"/>
    <x v="194"/>
    <s v="Corporate"/>
    <x v="1"/>
    <n v="58522"/>
    <n v="132809.40000000002"/>
    <x v="5"/>
    <s v="No"/>
    <s v="Pickup"/>
    <s v="Not Found"/>
    <s v="Standard"/>
    <x v="60"/>
    <n v="11347243"/>
  </r>
  <r>
    <s v="O04631"/>
    <s v="2025-01-12"/>
    <s v="C290"/>
    <s v="P026"/>
    <x v="11"/>
    <x v="0"/>
    <n v="8"/>
    <n v="0"/>
    <n v="69000"/>
    <x v="149"/>
    <s v="Consumer"/>
    <x v="2"/>
    <n v="7159"/>
    <n v="11728"/>
    <x v="6"/>
    <s v="No"/>
    <s v="Express"/>
    <s v="Not Found"/>
    <s v="Standard"/>
    <x v="11"/>
    <n v="18500989"/>
  </r>
  <r>
    <s v="O04632"/>
    <s v="2025-01-19"/>
    <s v="C205"/>
    <s v="P020"/>
    <x v="12"/>
    <x v="1"/>
    <n v="8"/>
    <n v="0.1"/>
    <n v="750592.8"/>
    <x v="183"/>
    <s v="Corporate"/>
    <x v="2"/>
    <n v="35035"/>
    <n v="470312.80000000005"/>
    <x v="6"/>
    <s v="Yes"/>
    <s v="Express"/>
    <s v="Not Found"/>
    <s v="Standard"/>
    <x v="91"/>
    <n v="8698154"/>
  </r>
  <r>
    <s v="O04633"/>
    <s v="2025-06-27"/>
    <s v="C075"/>
    <s v="P006"/>
    <x v="1"/>
    <x v="0"/>
    <n v="9"/>
    <n v="0"/>
    <n v="870813"/>
    <x v="292"/>
    <s v="SME"/>
    <x v="0"/>
    <n v="53604"/>
    <n v="388377"/>
    <x v="9"/>
    <s v="No"/>
    <s v="Express"/>
    <s v="Not Found"/>
    <s v="Standard"/>
    <x v="24"/>
    <n v="11347243"/>
  </r>
  <r>
    <s v="O04634"/>
    <s v="2025-01-11"/>
    <s v="C214"/>
    <s v="P004"/>
    <x v="6"/>
    <x v="3"/>
    <n v="6"/>
    <n v="0.1"/>
    <n v="356410.8"/>
    <x v="98"/>
    <s v="Consumer"/>
    <x v="3"/>
    <n v="63926"/>
    <n v="-27145.200000000012"/>
    <x v="6"/>
    <s v="No"/>
    <s v="Standard"/>
    <s v="Not Found"/>
    <s v="Standard"/>
    <x v="5"/>
    <n v="17350666"/>
  </r>
  <r>
    <s v="O04635"/>
    <s v="2025-06-23"/>
    <s v="C200"/>
    <s v="P020"/>
    <x v="15"/>
    <x v="3"/>
    <n v="4"/>
    <n v="0.15"/>
    <n v="317787.8"/>
    <x v="227"/>
    <s v="Consumer"/>
    <x v="2"/>
    <n v="35035"/>
    <n v="177647.8"/>
    <x v="9"/>
    <s v="No"/>
    <s v="Standard"/>
    <s v="Not Found"/>
    <s v="Standard"/>
    <x v="91"/>
    <n v="15141830"/>
  </r>
  <r>
    <s v="O04636"/>
    <s v="2025-07-06"/>
    <s v="C298"/>
    <s v="P057"/>
    <x v="9"/>
    <x v="2"/>
    <n v="8"/>
    <n v="0"/>
    <n v="71504"/>
    <x v="250"/>
    <s v="Corporate"/>
    <x v="3"/>
    <n v="18283"/>
    <n v="-74760"/>
    <x v="10"/>
    <s v="No"/>
    <s v="Pickup"/>
    <s v="Not Found"/>
    <s v="Standard"/>
    <x v="63"/>
    <n v="7254801"/>
  </r>
  <r>
    <s v="O04637"/>
    <s v="2025-04-11"/>
    <s v="C287"/>
    <s v="P093"/>
    <x v="2"/>
    <x v="2"/>
    <n v="3"/>
    <n v="0.05"/>
    <n v="306027.3"/>
    <x v="16"/>
    <s v="Corporate"/>
    <x v="3"/>
    <n v="27558"/>
    <n v="223353.3"/>
    <x v="1"/>
    <s v="No"/>
    <s v="Standard"/>
    <s v="Not Found"/>
    <s v="Standard"/>
    <x v="40"/>
    <n v="7094914"/>
  </r>
  <r>
    <s v="O04638"/>
    <s v="2025-01-17"/>
    <s v="C071"/>
    <s v="P028"/>
    <x v="6"/>
    <x v="2"/>
    <n v="4"/>
    <n v="0.2"/>
    <n v="401753.59999999998"/>
    <x v="1"/>
    <s v="SME"/>
    <x v="1"/>
    <n v="35454"/>
    <n v="259937.59999999998"/>
    <x v="6"/>
    <s v="Yes"/>
    <s v="Standard"/>
    <s v="Not Found"/>
    <s v="Standard"/>
    <x v="85"/>
    <n v="17350666"/>
  </r>
  <r>
    <s v="O04639"/>
    <s v="2025-12-13"/>
    <s v="C120"/>
    <s v="P062"/>
    <x v="8"/>
    <x v="2"/>
    <n v="5"/>
    <n v="0.15"/>
    <n v="187323"/>
    <x v="138"/>
    <s v="SME"/>
    <x v="3"/>
    <n v="28606"/>
    <n v="44293"/>
    <x v="4"/>
    <s v="No"/>
    <s v="Standard"/>
    <s v="Not Found"/>
    <s v="Standard"/>
    <x v="50"/>
    <n v="19473459"/>
  </r>
  <r>
    <s v="O04640"/>
    <s v="2025-04-10"/>
    <s v="C221"/>
    <s v="P039"/>
    <x v="6"/>
    <x v="1"/>
    <n v="9"/>
    <n v="0.05"/>
    <n v="478116"/>
    <x v="101"/>
    <s v="Consumer"/>
    <x v="0"/>
    <n v="34258"/>
    <n v="169794"/>
    <x v="1"/>
    <s v="No"/>
    <s v="Standard"/>
    <s v="Not Found"/>
    <s v="Standard"/>
    <x v="52"/>
    <n v="17350666"/>
  </r>
  <r>
    <s v="O04641"/>
    <s v="2025-04-08"/>
    <s v="C075"/>
    <s v="P081"/>
    <x v="13"/>
    <x v="1"/>
    <n v="2"/>
    <n v="0.15"/>
    <n v="88972.9"/>
    <x v="292"/>
    <s v="SME"/>
    <x v="0"/>
    <n v="67718"/>
    <n v="-46463.100000000006"/>
    <x v="1"/>
    <s v="No"/>
    <s v="Pickup"/>
    <s v="Not Found"/>
    <s v="Standard"/>
    <x v="76"/>
    <n v="5886694"/>
  </r>
  <r>
    <s v="O04642"/>
    <s v="2025-04-01"/>
    <s v="C246"/>
    <s v="P007"/>
    <x v="1"/>
    <x v="0"/>
    <n v="4"/>
    <n v="0.15"/>
    <n v="29372.6"/>
    <x v="195"/>
    <s v="Consumer"/>
    <x v="2"/>
    <n v="6817"/>
    <n v="2104.5999999999985"/>
    <x v="1"/>
    <s v="No"/>
    <s v="Pickup"/>
    <s v="Not Found"/>
    <s v="Standard"/>
    <x v="30"/>
    <n v="11347243"/>
  </r>
  <r>
    <s v="O04643"/>
    <s v="2025-02-19"/>
    <s v="C064"/>
    <s v="P096"/>
    <x v="15"/>
    <x v="4"/>
    <n v="1"/>
    <n v="0.15"/>
    <n v="11262.5"/>
    <x v="132"/>
    <s v="Corporate"/>
    <x v="1"/>
    <n v="12227"/>
    <n v="-964.5"/>
    <x v="5"/>
    <s v="No"/>
    <s v="Express"/>
    <s v="Not Found"/>
    <s v="Standard"/>
    <x v="46"/>
    <n v="15141830"/>
  </r>
  <r>
    <s v="O04644"/>
    <s v="2025-09-14"/>
    <s v="C018"/>
    <s v="P022"/>
    <x v="7"/>
    <x v="0"/>
    <n v="4"/>
    <n v="0.15"/>
    <n v="365289.2"/>
    <x v="189"/>
    <s v="Corporate"/>
    <x v="3"/>
    <n v="76942"/>
    <n v="57521.200000000012"/>
    <x v="2"/>
    <s v="No"/>
    <s v="Express"/>
    <s v="Not Found"/>
    <s v="Standard"/>
    <x v="13"/>
    <n v="14265630"/>
  </r>
  <r>
    <s v="O04645"/>
    <s v="2025-05-06"/>
    <s v="C217"/>
    <s v="P073"/>
    <x v="18"/>
    <x v="1"/>
    <n v="10"/>
    <n v="0.05"/>
    <n v="1385223.5"/>
    <x v="87"/>
    <s v="SME"/>
    <x v="0"/>
    <n v="48520"/>
    <n v="900023.5"/>
    <x v="0"/>
    <s v="Yes"/>
    <s v="Pickup"/>
    <s v="Not Found"/>
    <s v="High Value"/>
    <x v="99"/>
    <n v="16246424"/>
  </r>
  <r>
    <s v="O04646"/>
    <s v="2025-03-21"/>
    <s v="C234"/>
    <s v="P054"/>
    <x v="5"/>
    <x v="3"/>
    <n v="7"/>
    <n v="0"/>
    <n v="985544"/>
    <x v="82"/>
    <s v="Corporate"/>
    <x v="3"/>
    <n v="49623"/>
    <n v="638183"/>
    <x v="7"/>
    <s v="No"/>
    <s v="Pickup"/>
    <s v="Not Found"/>
    <s v="Standard"/>
    <x v="83"/>
    <n v="11319839"/>
  </r>
  <r>
    <s v="O04647"/>
    <s v="2025-07-02"/>
    <s v="C101"/>
    <s v="P004"/>
    <x v="5"/>
    <x v="1"/>
    <n v="7"/>
    <n v="0"/>
    <n v="625499"/>
    <x v="196"/>
    <s v="SME"/>
    <x v="3"/>
    <n v="63926"/>
    <n v="178017"/>
    <x v="10"/>
    <s v="No"/>
    <s v="Pickup"/>
    <s v="Not Found"/>
    <s v="Standard"/>
    <x v="5"/>
    <n v="11319839"/>
  </r>
  <r>
    <s v="O04648"/>
    <s v="2025-01-11"/>
    <s v="C289"/>
    <s v="P095"/>
    <x v="16"/>
    <x v="4"/>
    <n v="4"/>
    <n v="0"/>
    <n v="269688"/>
    <x v="76"/>
    <s v="SME"/>
    <x v="2"/>
    <n v="70588"/>
    <n v="-12664"/>
    <x v="6"/>
    <s v="No"/>
    <s v="Pickup"/>
    <s v="Not Found"/>
    <s v="Standard"/>
    <x v="57"/>
    <n v="19562258"/>
  </r>
  <r>
    <s v="O04649"/>
    <s v="2025-09-01"/>
    <s v="C025"/>
    <s v="P065"/>
    <x v="16"/>
    <x v="0"/>
    <n v="5"/>
    <n v="0"/>
    <n v="501045"/>
    <x v="42"/>
    <s v="Corporate"/>
    <x v="3"/>
    <n v="61777"/>
    <n v="192160"/>
    <x v="2"/>
    <s v="Yes"/>
    <s v="Express"/>
    <s v="Not Found"/>
    <s v="Standard"/>
    <x v="65"/>
    <n v="19562258"/>
  </r>
  <r>
    <s v="O04650"/>
    <s v="2025-12-25"/>
    <s v="C023"/>
    <s v="P038"/>
    <x v="9"/>
    <x v="0"/>
    <n v="4"/>
    <n v="0.15"/>
    <n v="383764.8"/>
    <x v="5"/>
    <s v="Consumer"/>
    <x v="2"/>
    <n v="54711"/>
    <n v="164920.79999999999"/>
    <x v="4"/>
    <s v="No"/>
    <s v="Standard"/>
    <s v="Not Found"/>
    <s v="Standard"/>
    <x v="94"/>
    <n v="7254801"/>
  </r>
  <r>
    <s v="O04651"/>
    <s v="2025-12-31"/>
    <s v="C300"/>
    <s v="P015"/>
    <x v="10"/>
    <x v="3"/>
    <n v="7"/>
    <n v="0"/>
    <n v="238672"/>
    <x v="126"/>
    <s v="SME"/>
    <x v="3"/>
    <n v="12010"/>
    <n v="154602"/>
    <x v="4"/>
    <s v="No"/>
    <s v="Pickup"/>
    <s v="Not Found"/>
    <s v="Standard"/>
    <x v="75"/>
    <n v="8592536"/>
  </r>
  <r>
    <s v="O04652"/>
    <s v="2025-09-23"/>
    <s v="C136"/>
    <s v="P096"/>
    <x v="6"/>
    <x v="4"/>
    <n v="3"/>
    <n v="0.05"/>
    <n v="202378.5"/>
    <x v="220"/>
    <s v="Corporate"/>
    <x v="1"/>
    <n v="12227"/>
    <n v="165697.5"/>
    <x v="2"/>
    <s v="No"/>
    <s v="Express"/>
    <s v="Not Found"/>
    <s v="Standard"/>
    <x v="46"/>
    <n v="17350666"/>
  </r>
  <r>
    <s v="O04653"/>
    <s v="2025-10-04"/>
    <s v="C151"/>
    <s v="P059"/>
    <x v="11"/>
    <x v="1"/>
    <n v="10"/>
    <n v="0.2"/>
    <n v="270464"/>
    <x v="278"/>
    <s v="SME"/>
    <x v="2"/>
    <n v="78122"/>
    <n v="-510756"/>
    <x v="11"/>
    <s v="No"/>
    <s v="Standard"/>
    <s v="Not Found"/>
    <s v="Standard"/>
    <x v="21"/>
    <n v="18500989"/>
  </r>
  <r>
    <s v="O04654"/>
    <s v="2025-03-10"/>
    <s v="C063"/>
    <s v="P018"/>
    <x v="13"/>
    <x v="3"/>
    <n v="3"/>
    <n v="0.05"/>
    <n v="386816.25"/>
    <x v="266"/>
    <s v="Corporate"/>
    <x v="0"/>
    <n v="74501"/>
    <n v="163313.25"/>
    <x v="7"/>
    <s v="No"/>
    <s v="Pickup"/>
    <s v="Not Found"/>
    <s v="Standard"/>
    <x v="96"/>
    <n v="5886694"/>
  </r>
  <r>
    <s v="O04655"/>
    <s v="2025-01-07"/>
    <s v="C190"/>
    <s v="P017"/>
    <x v="7"/>
    <x v="1"/>
    <n v="1"/>
    <n v="0"/>
    <n v="52442"/>
    <x v="295"/>
    <s v="SME"/>
    <x v="2"/>
    <n v="33642"/>
    <n v="18800"/>
    <x v="6"/>
    <s v="Yes"/>
    <s v="Pickup"/>
    <s v="Not Found"/>
    <s v="Standard"/>
    <x v="49"/>
    <n v="14265630"/>
  </r>
  <r>
    <s v="O04656"/>
    <s v="2025-09-02"/>
    <s v="C247"/>
    <s v="P035"/>
    <x v="3"/>
    <x v="4"/>
    <n v="5"/>
    <n v="0"/>
    <n v="34425"/>
    <x v="197"/>
    <s v="SME"/>
    <x v="0"/>
    <n v="31758"/>
    <n v="-124365"/>
    <x v="2"/>
    <s v="No"/>
    <s v="Express"/>
    <s v="Not Found"/>
    <s v="Standard"/>
    <x v="47"/>
    <n v="19619177"/>
  </r>
  <r>
    <s v="O04657"/>
    <s v="2025-02-18"/>
    <s v="C021"/>
    <s v="P078"/>
    <x v="0"/>
    <x v="4"/>
    <n v="4"/>
    <n v="0.05"/>
    <n v="478218.6"/>
    <x v="273"/>
    <s v="Corporate"/>
    <x v="0"/>
    <n v="53072"/>
    <n v="265930.59999999998"/>
    <x v="5"/>
    <s v="No"/>
    <s v="Standard"/>
    <s v="Not Found"/>
    <s v="Standard"/>
    <x v="69"/>
    <n v="11852878"/>
  </r>
  <r>
    <s v="O04658"/>
    <s v="2025-09-14"/>
    <s v="C272"/>
    <s v="P002"/>
    <x v="0"/>
    <x v="2"/>
    <n v="7"/>
    <n v="0.1"/>
    <n v="710652.6"/>
    <x v="211"/>
    <s v="Consumer"/>
    <x v="2"/>
    <n v="57647"/>
    <n v="307123.59999999998"/>
    <x v="2"/>
    <s v="Yes"/>
    <s v="Pickup"/>
    <s v="Not Found"/>
    <s v="Standard"/>
    <x v="2"/>
    <n v="11852878"/>
  </r>
  <r>
    <s v="O04659"/>
    <s v="2025-05-17"/>
    <s v="C003"/>
    <s v="P098"/>
    <x v="10"/>
    <x v="1"/>
    <n v="9"/>
    <n v="0.05"/>
    <n v="179464.5"/>
    <x v="35"/>
    <s v="Corporate"/>
    <x v="3"/>
    <n v="77841"/>
    <n v="-521104.5"/>
    <x v="0"/>
    <s v="No"/>
    <s v="Pickup"/>
    <s v="Not Found"/>
    <s v="Standard"/>
    <x v="53"/>
    <n v="8592536"/>
  </r>
  <r>
    <s v="O04660"/>
    <s v="2025-04-16"/>
    <s v="C215"/>
    <s v="P093"/>
    <x v="11"/>
    <x v="1"/>
    <n v="4"/>
    <n v="0.1"/>
    <n v="425124"/>
    <x v="19"/>
    <s v="Corporate"/>
    <x v="3"/>
    <n v="27558"/>
    <n v="314892"/>
    <x v="1"/>
    <s v="No"/>
    <s v="Express"/>
    <s v="Not Found"/>
    <s v="Standard"/>
    <x v="40"/>
    <n v="18500989"/>
  </r>
  <r>
    <s v="O04661"/>
    <s v="2025-09-08"/>
    <s v="C194"/>
    <s v="P072"/>
    <x v="6"/>
    <x v="4"/>
    <n v="9"/>
    <n v="0.1"/>
    <n v="585095.4"/>
    <x v="218"/>
    <s v="SME"/>
    <x v="1"/>
    <n v="37361"/>
    <n v="248846.40000000002"/>
    <x v="2"/>
    <s v="No"/>
    <s v="Pickup"/>
    <s v="Not Found"/>
    <s v="Standard"/>
    <x v="89"/>
    <n v="17350666"/>
  </r>
  <r>
    <s v="O04662"/>
    <s v="2025-08-10"/>
    <s v="C099"/>
    <s v="P015"/>
    <x v="18"/>
    <x v="1"/>
    <n v="5"/>
    <n v="0.2"/>
    <n v="294856"/>
    <x v="39"/>
    <s v="Consumer"/>
    <x v="3"/>
    <n v="12010"/>
    <n v="234806"/>
    <x v="3"/>
    <s v="No"/>
    <s v="Express"/>
    <s v="Not Found"/>
    <s v="Standard"/>
    <x v="75"/>
    <n v="16246424"/>
  </r>
  <r>
    <s v="O04663"/>
    <s v="2025-02-26"/>
    <s v="C150"/>
    <s v="P041"/>
    <x v="14"/>
    <x v="0"/>
    <n v="8"/>
    <n v="0.2"/>
    <n v="44083.199999999997"/>
    <x v="68"/>
    <s v="SME"/>
    <x v="0"/>
    <n v="21756"/>
    <n v="-129964.8"/>
    <x v="5"/>
    <s v="No"/>
    <s v="Standard"/>
    <s v="Not Found"/>
    <s v="Standard"/>
    <x v="45"/>
    <n v="16839910"/>
  </r>
  <r>
    <s v="O04664"/>
    <s v="2025-03-24"/>
    <s v="C269"/>
    <s v="P078"/>
    <x v="8"/>
    <x v="3"/>
    <n v="2"/>
    <n v="0.05"/>
    <n v="104918"/>
    <x v="289"/>
    <s v="Corporate"/>
    <x v="0"/>
    <n v="53072"/>
    <n v="-1226"/>
    <x v="7"/>
    <s v="No"/>
    <s v="Standard"/>
    <s v="Not Found"/>
    <s v="Standard"/>
    <x v="69"/>
    <n v="19473459"/>
  </r>
  <r>
    <s v="O04665"/>
    <s v="2025-04-18"/>
    <s v="C189"/>
    <s v="P074"/>
    <x v="3"/>
    <x v="2"/>
    <n v="9"/>
    <n v="0.05"/>
    <n v="1227130.2"/>
    <x v="221"/>
    <s v="SME"/>
    <x v="3"/>
    <n v="39205"/>
    <n v="874285.2"/>
    <x v="1"/>
    <s v="No"/>
    <s v="Express"/>
    <s v="Not Found"/>
    <s v="High Value"/>
    <x v="56"/>
    <n v="19619177"/>
  </r>
  <r>
    <s v="O04666"/>
    <s v="2025-08-01"/>
    <s v="C206"/>
    <s v="P017"/>
    <x v="12"/>
    <x v="4"/>
    <n v="2"/>
    <n v="0.15"/>
    <n v="190094"/>
    <x v="280"/>
    <s v="Consumer"/>
    <x v="2"/>
    <n v="33642"/>
    <n v="122810"/>
    <x v="3"/>
    <s v="No"/>
    <s v="Standard"/>
    <s v="Not Found"/>
    <s v="Standard"/>
    <x v="49"/>
    <n v="8698154"/>
  </r>
  <r>
    <s v="O04667"/>
    <s v="2025-01-22"/>
    <s v="C027"/>
    <s v="P030"/>
    <x v="3"/>
    <x v="0"/>
    <n v="2"/>
    <n v="0"/>
    <n v="103866"/>
    <x v="296"/>
    <s v="Consumer"/>
    <x v="3"/>
    <n v="28523"/>
    <n v="46820"/>
    <x v="6"/>
    <s v="No"/>
    <s v="Pickup"/>
    <s v="Not Found"/>
    <s v="Standard"/>
    <x v="12"/>
    <n v="19619177"/>
  </r>
  <r>
    <s v="O04668"/>
    <s v="2025-05-30"/>
    <s v="C133"/>
    <s v="P025"/>
    <x v="13"/>
    <x v="1"/>
    <n v="7"/>
    <n v="0.2"/>
    <n v="732368"/>
    <x v="116"/>
    <s v="Corporate"/>
    <x v="2"/>
    <n v="41409"/>
    <n v="442505"/>
    <x v="0"/>
    <s v="No"/>
    <s v="Standard"/>
    <s v="Not Found"/>
    <s v="Standard"/>
    <x v="61"/>
    <n v="5886694"/>
  </r>
  <r>
    <s v="O04669"/>
    <s v="2025-03-07"/>
    <s v="C048"/>
    <s v="P077"/>
    <x v="4"/>
    <x v="2"/>
    <n v="5"/>
    <n v="0.1"/>
    <n v="246370.5"/>
    <x v="69"/>
    <s v="Consumer"/>
    <x v="3"/>
    <n v="9813"/>
    <n v="197305.5"/>
    <x v="7"/>
    <s v="No"/>
    <s v="Pickup"/>
    <s v="Not Found"/>
    <s v="Standard"/>
    <x v="98"/>
    <n v="6291486"/>
  </r>
  <r>
    <s v="O04670"/>
    <s v="2025-11-13"/>
    <s v="C047"/>
    <s v="P084"/>
    <x v="6"/>
    <x v="2"/>
    <n v="5"/>
    <n v="0"/>
    <n v="378825"/>
    <x v="152"/>
    <s v="SME"/>
    <x v="3"/>
    <n v="46035"/>
    <n v="148650"/>
    <x v="8"/>
    <s v="No"/>
    <s v="Standard"/>
    <s v="Not Found"/>
    <s v="Standard"/>
    <x v="35"/>
    <n v="17350666"/>
  </r>
  <r>
    <s v="O04671"/>
    <s v="2025-03-11"/>
    <s v="C011"/>
    <s v="P002"/>
    <x v="1"/>
    <x v="0"/>
    <n v="6"/>
    <n v="0.2"/>
    <n v="277636.8"/>
    <x v="85"/>
    <s v="SME"/>
    <x v="2"/>
    <n v="57647"/>
    <n v="-68245.200000000012"/>
    <x v="7"/>
    <s v="No"/>
    <s v="Standard"/>
    <s v="Not Found"/>
    <s v="Standard"/>
    <x v="2"/>
    <n v="11347243"/>
  </r>
  <r>
    <s v="O04672"/>
    <s v="2025-11-30"/>
    <s v="C105"/>
    <s v="P046"/>
    <x v="11"/>
    <x v="0"/>
    <n v="3"/>
    <n v="0.15"/>
    <n v="220320"/>
    <x v="140"/>
    <s v="Consumer"/>
    <x v="3"/>
    <n v="24464"/>
    <n v="146928"/>
    <x v="8"/>
    <s v="No"/>
    <s v="Pickup"/>
    <s v="Not Found"/>
    <s v="Standard"/>
    <x v="93"/>
    <n v="18500989"/>
  </r>
  <r>
    <s v="O04673"/>
    <s v="2025-08-24"/>
    <s v="C211"/>
    <s v="P039"/>
    <x v="14"/>
    <x v="4"/>
    <n v="8"/>
    <n v="0.1"/>
    <n v="254433.6"/>
    <x v="63"/>
    <s v="SME"/>
    <x v="0"/>
    <n v="34258"/>
    <n v="-19630.399999999994"/>
    <x v="3"/>
    <s v="No"/>
    <s v="Express"/>
    <s v="Not Found"/>
    <s v="Standard"/>
    <x v="52"/>
    <n v="16839910"/>
  </r>
  <r>
    <s v="O04674"/>
    <s v="2025-04-25"/>
    <s v="C042"/>
    <s v="P077"/>
    <x v="5"/>
    <x v="2"/>
    <n v="1"/>
    <n v="0.05"/>
    <n v="37428.1"/>
    <x v="186"/>
    <s v="Corporate"/>
    <x v="3"/>
    <n v="9813"/>
    <n v="27615.1"/>
    <x v="1"/>
    <s v="No"/>
    <s v="Express"/>
    <s v="Not Found"/>
    <s v="Standard"/>
    <x v="98"/>
    <n v="11319839"/>
  </r>
  <r>
    <s v="O04675"/>
    <s v="2025-11-07"/>
    <s v="C261"/>
    <s v="P058"/>
    <x v="5"/>
    <x v="4"/>
    <n v="6"/>
    <n v="0"/>
    <n v="751758"/>
    <x v="99"/>
    <s v="Corporate"/>
    <x v="3"/>
    <n v="66106"/>
    <n v="355122"/>
    <x v="8"/>
    <s v="No"/>
    <s v="Pickup"/>
    <s v="Not Found"/>
    <s v="Standard"/>
    <x v="42"/>
    <n v="11319839"/>
  </r>
  <r>
    <s v="O04676"/>
    <s v="2025-09-04"/>
    <s v="C057"/>
    <s v="P084"/>
    <x v="2"/>
    <x v="1"/>
    <n v="3"/>
    <n v="0.05"/>
    <n v="312043.65000000002"/>
    <x v="249"/>
    <s v="SME"/>
    <x v="3"/>
    <n v="46035"/>
    <n v="173938.65000000002"/>
    <x v="2"/>
    <s v="No"/>
    <s v="Express"/>
    <s v="Not Found"/>
    <s v="Standard"/>
    <x v="35"/>
    <n v="7094914"/>
  </r>
  <r>
    <s v="O04677"/>
    <s v="2025-04-24"/>
    <s v="C188"/>
    <s v="P017"/>
    <x v="19"/>
    <x v="4"/>
    <n v="7"/>
    <n v="0.15"/>
    <n v="189537.25"/>
    <x v="52"/>
    <s v="Consumer"/>
    <x v="2"/>
    <n v="33642"/>
    <n v="-45956.75"/>
    <x v="1"/>
    <s v="No"/>
    <s v="Express"/>
    <s v="Not Found"/>
    <s v="Standard"/>
    <x v="49"/>
    <n v="19336654"/>
  </r>
  <r>
    <s v="O04678"/>
    <s v="2025-02-26"/>
    <s v="C246"/>
    <s v="P020"/>
    <x v="11"/>
    <x v="2"/>
    <n v="5"/>
    <n v="0.15"/>
    <n v="529197.25"/>
    <x v="195"/>
    <s v="Consumer"/>
    <x v="2"/>
    <n v="35035"/>
    <n v="354022.25"/>
    <x v="5"/>
    <s v="No"/>
    <s v="Standard"/>
    <s v="Not Found"/>
    <s v="Standard"/>
    <x v="91"/>
    <n v="18500989"/>
  </r>
  <r>
    <s v="O04679"/>
    <s v="2025-04-10"/>
    <s v="C213"/>
    <s v="P049"/>
    <x v="14"/>
    <x v="1"/>
    <n v="8"/>
    <n v="0.05"/>
    <n v="194598"/>
    <x v="2"/>
    <s v="Consumer"/>
    <x v="2"/>
    <n v="75749"/>
    <n v="-411394"/>
    <x v="1"/>
    <s v="No"/>
    <s v="Pickup"/>
    <s v="Not Found"/>
    <s v="Standard"/>
    <x v="74"/>
    <n v="16839910"/>
  </r>
  <r>
    <s v="O04680"/>
    <s v="2025-02-12"/>
    <s v="C097"/>
    <s v="P053"/>
    <x v="1"/>
    <x v="2"/>
    <n v="10"/>
    <n v="0"/>
    <n v="382290"/>
    <x v="111"/>
    <s v="Corporate"/>
    <x v="3"/>
    <n v="44507"/>
    <n v="-62780"/>
    <x v="5"/>
    <s v="No"/>
    <s v="Standard"/>
    <s v="Not Found"/>
    <s v="Standard"/>
    <x v="95"/>
    <n v="11347243"/>
  </r>
  <r>
    <s v="O04681"/>
    <s v="2025-06-11"/>
    <s v="C039"/>
    <s v="P002"/>
    <x v="10"/>
    <x v="1"/>
    <n v="4"/>
    <n v="0"/>
    <n v="596716"/>
    <x v="194"/>
    <s v="Corporate"/>
    <x v="2"/>
    <n v="57647"/>
    <n v="366128"/>
    <x v="9"/>
    <s v="No"/>
    <s v="Pickup"/>
    <s v="Not Found"/>
    <s v="Standard"/>
    <x v="2"/>
    <n v="8592536"/>
  </r>
  <r>
    <s v="O04682"/>
    <s v="2025-08-15"/>
    <s v="C189"/>
    <s v="P038"/>
    <x v="12"/>
    <x v="1"/>
    <n v="4"/>
    <n v="0"/>
    <n v="59616"/>
    <x v="221"/>
    <s v="SME"/>
    <x v="2"/>
    <n v="54711"/>
    <n v="-159228"/>
    <x v="3"/>
    <s v="Yes"/>
    <s v="Standard"/>
    <s v="Not Found"/>
    <s v="Standard"/>
    <x v="94"/>
    <n v="8698154"/>
  </r>
  <r>
    <s v="O04683"/>
    <s v="2025-04-08"/>
    <s v="C191"/>
    <s v="P011"/>
    <x v="1"/>
    <x v="0"/>
    <n v="8"/>
    <n v="0"/>
    <n v="110832"/>
    <x v="21"/>
    <s v="SME"/>
    <x v="0"/>
    <n v="76428"/>
    <n v="-500592"/>
    <x v="1"/>
    <s v="No"/>
    <s v="Express"/>
    <s v="Not Found"/>
    <s v="Standard"/>
    <x v="36"/>
    <n v="11347243"/>
  </r>
  <r>
    <s v="O04684"/>
    <s v="2025-09-13"/>
    <s v="C261"/>
    <s v="P045"/>
    <x v="1"/>
    <x v="4"/>
    <n v="10"/>
    <n v="0"/>
    <n v="544580"/>
    <x v="99"/>
    <s v="Corporate"/>
    <x v="2"/>
    <n v="61495"/>
    <n v="-70370"/>
    <x v="2"/>
    <s v="No"/>
    <s v="Pickup"/>
    <s v="Not Found"/>
    <s v="Standard"/>
    <x v="86"/>
    <n v="11347243"/>
  </r>
  <r>
    <s v="O04685"/>
    <s v="2025-10-08"/>
    <s v="C194"/>
    <s v="P063"/>
    <x v="11"/>
    <x v="2"/>
    <n v="10"/>
    <n v="0.05"/>
    <n v="543381"/>
    <x v="218"/>
    <s v="SME"/>
    <x v="0"/>
    <n v="37464"/>
    <n v="168741"/>
    <x v="11"/>
    <s v="No"/>
    <s v="Express"/>
    <s v="Not Found"/>
    <s v="Standard"/>
    <x v="66"/>
    <n v="18500989"/>
  </r>
  <r>
    <s v="O04686"/>
    <s v="2025-02-06"/>
    <s v="C054"/>
    <s v="P084"/>
    <x v="7"/>
    <x v="0"/>
    <n v="6"/>
    <n v="0.05"/>
    <n v="473903.7"/>
    <x v="288"/>
    <s v="Consumer"/>
    <x v="3"/>
    <n v="46035"/>
    <n v="197693.7"/>
    <x v="5"/>
    <s v="No"/>
    <s v="Standard"/>
    <s v="Not Found"/>
    <s v="Standard"/>
    <x v="35"/>
    <n v="14265630"/>
  </r>
  <r>
    <s v="O04687"/>
    <s v="2025-12-09"/>
    <s v="C023"/>
    <s v="P067"/>
    <x v="17"/>
    <x v="2"/>
    <n v="10"/>
    <n v="0.1"/>
    <n v="1303461"/>
    <x v="5"/>
    <s v="Consumer"/>
    <x v="0"/>
    <n v="47434"/>
    <n v="829121"/>
    <x v="4"/>
    <s v="No"/>
    <s v="Standard"/>
    <s v="Not Found"/>
    <s v="High Value"/>
    <x v="22"/>
    <n v="10652665"/>
  </r>
  <r>
    <s v="O04688"/>
    <s v="2025-06-05"/>
    <s v="C168"/>
    <s v="P053"/>
    <x v="4"/>
    <x v="3"/>
    <n v="4"/>
    <n v="0.15"/>
    <n v="334978.2"/>
    <x v="0"/>
    <s v="SME"/>
    <x v="3"/>
    <n v="44507"/>
    <n v="156950.20000000001"/>
    <x v="9"/>
    <s v="No"/>
    <s v="Pickup"/>
    <s v="Not Found"/>
    <s v="Standard"/>
    <x v="95"/>
    <n v="6291486"/>
  </r>
  <r>
    <s v="O04689"/>
    <s v="2025-09-12"/>
    <s v="C189"/>
    <s v="P036"/>
    <x v="3"/>
    <x v="4"/>
    <n v="8"/>
    <n v="0"/>
    <n v="1106136"/>
    <x v="221"/>
    <s v="SME"/>
    <x v="0"/>
    <n v="69526"/>
    <n v="549928"/>
    <x v="2"/>
    <s v="No"/>
    <s v="Standard"/>
    <s v="Not Found"/>
    <s v="High Value"/>
    <x v="70"/>
    <n v="19619177"/>
  </r>
  <r>
    <s v="O04690"/>
    <s v="2025-03-14"/>
    <s v="C006"/>
    <s v="P051"/>
    <x v="16"/>
    <x v="3"/>
    <n v="8"/>
    <n v="0"/>
    <n v="156272"/>
    <x v="269"/>
    <s v="Corporate"/>
    <x v="2"/>
    <n v="71372"/>
    <n v="-414704"/>
    <x v="7"/>
    <s v="No"/>
    <s v="Express"/>
    <s v="Not Found"/>
    <s v="Standard"/>
    <x v="7"/>
    <n v="19562258"/>
  </r>
  <r>
    <s v="O04691"/>
    <s v="2025-03-30"/>
    <s v="C119"/>
    <s v="P003"/>
    <x v="11"/>
    <x v="3"/>
    <n v="2"/>
    <n v="0.15"/>
    <n v="20233.400000000001"/>
    <x v="146"/>
    <s v="SME"/>
    <x v="0"/>
    <n v="44361"/>
    <n v="-68488.600000000006"/>
    <x v="7"/>
    <s v="No"/>
    <s v="Standard"/>
    <s v="Not Found"/>
    <s v="Standard"/>
    <x v="92"/>
    <n v="18500989"/>
  </r>
  <r>
    <s v="O04692"/>
    <s v="2025-05-01"/>
    <s v="C269"/>
    <s v="P027"/>
    <x v="10"/>
    <x v="3"/>
    <n v="7"/>
    <n v="0.1"/>
    <n v="753864.3"/>
    <x v="289"/>
    <s v="Corporate"/>
    <x v="1"/>
    <n v="13474"/>
    <n v="659546.30000000005"/>
    <x v="0"/>
    <s v="No"/>
    <s v="Standard"/>
    <s v="Not Found"/>
    <s v="Standard"/>
    <x v="67"/>
    <n v="8592536"/>
  </r>
  <r>
    <s v="O04693"/>
    <s v="2025-05-10"/>
    <s v="C081"/>
    <s v="P063"/>
    <x v="17"/>
    <x v="1"/>
    <n v="8"/>
    <n v="0"/>
    <n v="932176"/>
    <x v="91"/>
    <s v="SME"/>
    <x v="0"/>
    <n v="37464"/>
    <n v="632464"/>
    <x v="0"/>
    <s v="No"/>
    <s v="Standard"/>
    <s v="Not Found"/>
    <s v="Standard"/>
    <x v="66"/>
    <n v="10652665"/>
  </r>
  <r>
    <s v="O04694"/>
    <s v="2025-09-29"/>
    <s v="C232"/>
    <s v="P054"/>
    <x v="12"/>
    <x v="0"/>
    <n v="3"/>
    <n v="0.1"/>
    <n v="205548.3"/>
    <x v="136"/>
    <s v="Corporate"/>
    <x v="3"/>
    <n v="49623"/>
    <n v="56679.299999999988"/>
    <x v="2"/>
    <s v="No"/>
    <s v="Express"/>
    <s v="Not Found"/>
    <s v="Standard"/>
    <x v="83"/>
    <n v="8698154"/>
  </r>
  <r>
    <s v="O04695"/>
    <s v="2025-02-26"/>
    <s v="C183"/>
    <s v="P080"/>
    <x v="13"/>
    <x v="1"/>
    <n v="8"/>
    <n v="0.05"/>
    <n v="553135.6"/>
    <x v="60"/>
    <s v="Consumer"/>
    <x v="2"/>
    <n v="32671"/>
    <n v="291767.59999999998"/>
    <x v="5"/>
    <s v="No"/>
    <s v="Express"/>
    <s v="Not Found"/>
    <s v="Standard"/>
    <x v="26"/>
    <n v="5886694"/>
  </r>
  <r>
    <s v="O04696"/>
    <s v="2025-07-20"/>
    <s v="C091"/>
    <s v="P006"/>
    <x v="11"/>
    <x v="2"/>
    <n v="5"/>
    <n v="0.05"/>
    <n v="122407.5"/>
    <x v="201"/>
    <s v="Consumer"/>
    <x v="0"/>
    <n v="53604"/>
    <n v="-145612.5"/>
    <x v="10"/>
    <s v="No"/>
    <s v="Express"/>
    <s v="Not Found"/>
    <s v="Standard"/>
    <x v="24"/>
    <n v="18500989"/>
  </r>
  <r>
    <s v="O04697"/>
    <s v="2025-05-07"/>
    <s v="C010"/>
    <s v="P027"/>
    <x v="1"/>
    <x v="1"/>
    <n v="10"/>
    <n v="0.1"/>
    <n v="335151"/>
    <x v="204"/>
    <s v="SME"/>
    <x v="1"/>
    <n v="13474"/>
    <n v="200411"/>
    <x v="0"/>
    <s v="Yes"/>
    <s v="Standard"/>
    <s v="Not Found"/>
    <s v="Standard"/>
    <x v="67"/>
    <n v="11347243"/>
  </r>
  <r>
    <s v="O04698"/>
    <s v="2025-01-03"/>
    <s v="C156"/>
    <s v="P074"/>
    <x v="4"/>
    <x v="0"/>
    <n v="6"/>
    <n v="0.05"/>
    <n v="35015.1"/>
    <x v="27"/>
    <s v="Consumer"/>
    <x v="3"/>
    <n v="39205"/>
    <n v="-200214.9"/>
    <x v="6"/>
    <s v="No"/>
    <s v="Express"/>
    <s v="Not Found"/>
    <s v="Standard"/>
    <x v="56"/>
    <n v="6291486"/>
  </r>
  <r>
    <s v="O04699"/>
    <s v="2025-12-21"/>
    <s v="C022"/>
    <s v="P040"/>
    <x v="18"/>
    <x v="3"/>
    <n v="7"/>
    <n v="0.05"/>
    <n v="651314.30000000005"/>
    <x v="131"/>
    <s v="Consumer"/>
    <x v="1"/>
    <n v="63366"/>
    <n v="207752.30000000005"/>
    <x v="4"/>
    <s v="No"/>
    <s v="Standard"/>
    <s v="Not Found"/>
    <s v="Standard"/>
    <x v="28"/>
    <n v="16246424"/>
  </r>
  <r>
    <s v="O04700"/>
    <s v="2025-04-26"/>
    <s v="C015"/>
    <s v="P026"/>
    <x v="12"/>
    <x v="0"/>
    <n v="10"/>
    <n v="0.05"/>
    <n v="231410.5"/>
    <x v="54"/>
    <s v="Consumer"/>
    <x v="2"/>
    <n v="7159"/>
    <n v="159820.5"/>
    <x v="1"/>
    <s v="No"/>
    <s v="Pickup"/>
    <s v="Not Found"/>
    <s v="Standard"/>
    <x v="11"/>
    <n v="8698154"/>
  </r>
  <r>
    <s v="O04701"/>
    <s v="2025-04-10"/>
    <s v="C238"/>
    <s v="P023"/>
    <x v="7"/>
    <x v="3"/>
    <n v="8"/>
    <n v="0.1"/>
    <n v="347860.8"/>
    <x v="135"/>
    <s v="Consumer"/>
    <x v="0"/>
    <n v="10664"/>
    <n v="262548.8"/>
    <x v="1"/>
    <s v="No"/>
    <s v="Standard"/>
    <s v="Not Found"/>
    <s v="Standard"/>
    <x v="18"/>
    <n v="14265630"/>
  </r>
  <r>
    <s v="O04702"/>
    <s v="2025-08-09"/>
    <s v="C184"/>
    <s v="P023"/>
    <x v="5"/>
    <x v="1"/>
    <n v="9"/>
    <n v="0.1"/>
    <n v="354196.8"/>
    <x v="214"/>
    <s v="Corporate"/>
    <x v="0"/>
    <n v="10664"/>
    <n v="258220.79999999999"/>
    <x v="3"/>
    <s v="No"/>
    <s v="Pickup"/>
    <s v="Not Found"/>
    <s v="Standard"/>
    <x v="18"/>
    <n v="11319839"/>
  </r>
  <r>
    <s v="O04703"/>
    <s v="2025-01-14"/>
    <s v="C202"/>
    <s v="P082"/>
    <x v="13"/>
    <x v="3"/>
    <n v="3"/>
    <n v="0.05"/>
    <n v="87922.5"/>
    <x v="134"/>
    <s v="SME"/>
    <x v="2"/>
    <n v="38053"/>
    <n v="-26236.5"/>
    <x v="6"/>
    <s v="No"/>
    <s v="Pickup"/>
    <s v="Not Found"/>
    <s v="Standard"/>
    <x v="64"/>
    <n v="5886694"/>
  </r>
  <r>
    <s v="O04704"/>
    <s v="2025-01-26"/>
    <s v="C082"/>
    <s v="P069"/>
    <x v="8"/>
    <x v="3"/>
    <n v="8"/>
    <n v="0.05"/>
    <n v="93556"/>
    <x v="43"/>
    <s v="Consumer"/>
    <x v="3"/>
    <n v="5129"/>
    <n v="52524"/>
    <x v="6"/>
    <s v="No"/>
    <s v="Express"/>
    <s v="Not Found"/>
    <s v="Standard"/>
    <x v="73"/>
    <n v="19473459"/>
  </r>
  <r>
    <s v="O04705"/>
    <s v="2025-11-01"/>
    <s v="C111"/>
    <s v="P009"/>
    <x v="6"/>
    <x v="0"/>
    <n v="5"/>
    <n v="0.2"/>
    <n v="231756"/>
    <x v="90"/>
    <s v="Corporate"/>
    <x v="1"/>
    <n v="8587"/>
    <n v="188821"/>
    <x v="8"/>
    <s v="No"/>
    <s v="Express"/>
    <s v="Not Found"/>
    <s v="Standard"/>
    <x v="33"/>
    <n v="17350666"/>
  </r>
  <r>
    <s v="O04706"/>
    <s v="2025-05-27"/>
    <s v="C037"/>
    <s v="P007"/>
    <x v="13"/>
    <x v="2"/>
    <n v="7"/>
    <n v="0.15"/>
    <n v="378306.95"/>
    <x v="17"/>
    <s v="Consumer"/>
    <x v="2"/>
    <n v="6817"/>
    <n v="330587.95"/>
    <x v="0"/>
    <s v="No"/>
    <s v="Pickup"/>
    <s v="Not Found"/>
    <s v="Standard"/>
    <x v="30"/>
    <n v="5886694"/>
  </r>
  <r>
    <s v="O04707"/>
    <s v="2025-11-17"/>
    <s v="C070"/>
    <s v="P059"/>
    <x v="17"/>
    <x v="1"/>
    <n v="9"/>
    <n v="0"/>
    <n v="595494"/>
    <x v="226"/>
    <s v="SME"/>
    <x v="2"/>
    <n v="78122"/>
    <n v="-107604"/>
    <x v="8"/>
    <s v="No"/>
    <s v="Express"/>
    <s v="Not Found"/>
    <s v="Standard"/>
    <x v="21"/>
    <n v="10652665"/>
  </r>
  <r>
    <s v="O04708"/>
    <s v="2025-01-29"/>
    <s v="C260"/>
    <s v="P053"/>
    <x v="14"/>
    <x v="3"/>
    <n v="5"/>
    <n v="0.05"/>
    <n v="276597.25"/>
    <x v="14"/>
    <s v="SME"/>
    <x v="3"/>
    <n v="44507"/>
    <n v="54062.25"/>
    <x v="6"/>
    <s v="No"/>
    <s v="Standard"/>
    <s v="Not Found"/>
    <s v="Standard"/>
    <x v="95"/>
    <n v="16839910"/>
  </r>
  <r>
    <s v="O04709"/>
    <s v="2025-08-14"/>
    <s v="C101"/>
    <s v="P079"/>
    <x v="9"/>
    <x v="0"/>
    <n v="4"/>
    <n v="0.1"/>
    <n v="92167.2"/>
    <x v="196"/>
    <s v="SME"/>
    <x v="1"/>
    <n v="58560"/>
    <n v="-142072.79999999999"/>
    <x v="3"/>
    <s v="Yes"/>
    <s v="Standard"/>
    <s v="Not Found"/>
    <s v="Standard"/>
    <x v="48"/>
    <n v="7254801"/>
  </r>
  <r>
    <s v="O04710"/>
    <s v="2025-05-12"/>
    <s v="C123"/>
    <s v="P082"/>
    <x v="4"/>
    <x v="2"/>
    <n v="5"/>
    <n v="0.1"/>
    <n v="425020.5"/>
    <x v="297"/>
    <s v="Consumer"/>
    <x v="2"/>
    <n v="38053"/>
    <n v="234755.5"/>
    <x v="0"/>
    <s v="No"/>
    <s v="Pickup"/>
    <s v="Not Found"/>
    <s v="Standard"/>
    <x v="64"/>
    <n v="6291486"/>
  </r>
  <r>
    <s v="O04711"/>
    <s v="2025-06-03"/>
    <s v="C144"/>
    <s v="P086"/>
    <x v="4"/>
    <x v="1"/>
    <n v="5"/>
    <n v="0.15"/>
    <n v="34726.75"/>
    <x v="274"/>
    <s v="Corporate"/>
    <x v="1"/>
    <n v="41456"/>
    <n v="-172553.25"/>
    <x v="9"/>
    <s v="No"/>
    <s v="Express"/>
    <s v="Not Found"/>
    <s v="Standard"/>
    <x v="44"/>
    <n v="6291486"/>
  </r>
  <r>
    <s v="O04712"/>
    <s v="2025-07-13"/>
    <s v="C058"/>
    <s v="P085"/>
    <x v="8"/>
    <x v="1"/>
    <n v="3"/>
    <n v="0.1"/>
    <n v="221551.2"/>
    <x v="75"/>
    <s v="SME"/>
    <x v="3"/>
    <n v="7566"/>
    <n v="198853.2"/>
    <x v="10"/>
    <s v="No"/>
    <s v="Standard"/>
    <s v="Not Found"/>
    <s v="Standard"/>
    <x v="71"/>
    <n v="19473459"/>
  </r>
  <r>
    <s v="O04713"/>
    <s v="2025-03-10"/>
    <s v="C222"/>
    <s v="P072"/>
    <x v="0"/>
    <x v="3"/>
    <n v="8"/>
    <n v="0.05"/>
    <n v="1056407.6000000001"/>
    <x v="143"/>
    <s v="SME"/>
    <x v="1"/>
    <n v="37361"/>
    <n v="757519.60000000009"/>
    <x v="7"/>
    <s v="No"/>
    <s v="Standard"/>
    <s v="Not Found"/>
    <s v="High Value"/>
    <x v="89"/>
    <n v="11852878"/>
  </r>
  <r>
    <s v="O04714"/>
    <s v="2025-06-13"/>
    <s v="C146"/>
    <s v="P034"/>
    <x v="14"/>
    <x v="2"/>
    <n v="10"/>
    <n v="0.15"/>
    <n v="828546"/>
    <x v="47"/>
    <s v="Consumer"/>
    <x v="0"/>
    <n v="18655"/>
    <n v="641996"/>
    <x v="9"/>
    <s v="No"/>
    <s v="Express"/>
    <s v="Not Found"/>
    <s v="Standard"/>
    <x v="3"/>
    <n v="16839910"/>
  </r>
  <r>
    <s v="O04715"/>
    <s v="2025-02-04"/>
    <s v="C094"/>
    <s v="P032"/>
    <x v="3"/>
    <x v="2"/>
    <n v="5"/>
    <n v="0.05"/>
    <n v="695799"/>
    <x v="73"/>
    <s v="SME"/>
    <x v="2"/>
    <n v="65463"/>
    <n v="368484"/>
    <x v="5"/>
    <s v="No"/>
    <s v="Pickup"/>
    <s v="Not Found"/>
    <s v="Standard"/>
    <x v="15"/>
    <n v="19619177"/>
  </r>
  <r>
    <s v="O04716"/>
    <s v="2025-06-10"/>
    <s v="C178"/>
    <s v="P094"/>
    <x v="13"/>
    <x v="3"/>
    <n v="4"/>
    <n v="0.05"/>
    <n v="139030.6"/>
    <x v="154"/>
    <s v="Consumer"/>
    <x v="1"/>
    <n v="55008"/>
    <n v="-81001.399999999994"/>
    <x v="9"/>
    <s v="No"/>
    <s v="Pickup"/>
    <s v="Not Found"/>
    <s v="Standard"/>
    <x v="1"/>
    <n v="5886694"/>
  </r>
  <r>
    <s v="O04717"/>
    <s v="2025-12-26"/>
    <s v="C177"/>
    <s v="P070"/>
    <x v="7"/>
    <x v="3"/>
    <n v="3"/>
    <n v="0.15"/>
    <n v="211257.3"/>
    <x v="11"/>
    <s v="Corporate"/>
    <x v="1"/>
    <n v="66631"/>
    <n v="11364.299999999988"/>
    <x v="4"/>
    <s v="No"/>
    <s v="Express"/>
    <s v="Not Found"/>
    <s v="Standard"/>
    <x v="20"/>
    <n v="14265630"/>
  </r>
  <r>
    <s v="O04718"/>
    <s v="2025-11-03"/>
    <s v="C176"/>
    <s v="P055"/>
    <x v="5"/>
    <x v="2"/>
    <n v="10"/>
    <n v="0.1"/>
    <n v="999936"/>
    <x v="264"/>
    <s v="Corporate"/>
    <x v="0"/>
    <n v="62257"/>
    <n v="377366"/>
    <x v="8"/>
    <s v="No"/>
    <s v="Standard"/>
    <s v="Not Found"/>
    <s v="Standard"/>
    <x v="31"/>
    <n v="11319839"/>
  </r>
  <r>
    <s v="O04719"/>
    <s v="2025-03-17"/>
    <s v="C278"/>
    <s v="P038"/>
    <x v="15"/>
    <x v="1"/>
    <n v="6"/>
    <n v="0.15"/>
    <n v="697455.6"/>
    <x v="64"/>
    <s v="Consumer"/>
    <x v="2"/>
    <n v="54711"/>
    <n v="369189.6"/>
    <x v="7"/>
    <s v="No"/>
    <s v="Express"/>
    <s v="Not Found"/>
    <s v="Standard"/>
    <x v="94"/>
    <n v="15141830"/>
  </r>
  <r>
    <s v="O04720"/>
    <s v="2025-08-05"/>
    <s v="C269"/>
    <s v="P043"/>
    <x v="0"/>
    <x v="2"/>
    <n v="1"/>
    <n v="0.1"/>
    <n v="79593.3"/>
    <x v="289"/>
    <s v="Corporate"/>
    <x v="0"/>
    <n v="79600"/>
    <n v="-6.6999999999970896"/>
    <x v="3"/>
    <s v="No"/>
    <s v="Express"/>
    <s v="Not Found"/>
    <s v="Standard"/>
    <x v="14"/>
    <n v="11852878"/>
  </r>
  <r>
    <s v="O04721"/>
    <s v="2025-05-29"/>
    <s v="C116"/>
    <s v="P076"/>
    <x v="1"/>
    <x v="0"/>
    <n v="1"/>
    <n v="0.15"/>
    <n v="78933.55"/>
    <x v="177"/>
    <s v="Consumer"/>
    <x v="2"/>
    <n v="26666"/>
    <n v="52267.55"/>
    <x v="0"/>
    <s v="No"/>
    <s v="Express"/>
    <s v="Not Found"/>
    <s v="Standard"/>
    <x v="25"/>
    <n v="11347243"/>
  </r>
  <r>
    <s v="O04722"/>
    <s v="2025-04-20"/>
    <s v="C157"/>
    <s v="P068"/>
    <x v="4"/>
    <x v="2"/>
    <n v="6"/>
    <n v="0.2"/>
    <n v="677414.40000000002"/>
    <x v="150"/>
    <s v="Corporate"/>
    <x v="0"/>
    <n v="34907"/>
    <n v="467972.4"/>
    <x v="1"/>
    <s v="No"/>
    <s v="Pickup"/>
    <s v="Not Found"/>
    <s v="Standard"/>
    <x v="19"/>
    <n v="6291486"/>
  </r>
  <r>
    <s v="O04723"/>
    <s v="2025-10-21"/>
    <s v="C093"/>
    <s v="P026"/>
    <x v="9"/>
    <x v="1"/>
    <n v="3"/>
    <n v="0.1"/>
    <n v="143694"/>
    <x v="247"/>
    <s v="SME"/>
    <x v="2"/>
    <n v="7159"/>
    <n v="122217"/>
    <x v="11"/>
    <s v="No"/>
    <s v="Pickup"/>
    <s v="Not Found"/>
    <s v="Standard"/>
    <x v="11"/>
    <n v="7254801"/>
  </r>
  <r>
    <s v="O04724"/>
    <s v="2025-02-08"/>
    <s v="C300"/>
    <s v="P031"/>
    <x v="11"/>
    <x v="2"/>
    <n v="5"/>
    <n v="0.05"/>
    <n v="693257.75"/>
    <x v="126"/>
    <s v="SME"/>
    <x v="1"/>
    <n v="53062"/>
    <n v="427947.75"/>
    <x v="5"/>
    <s v="No"/>
    <s v="Express"/>
    <s v="Not Found"/>
    <s v="Standard"/>
    <x v="81"/>
    <n v="18500989"/>
  </r>
  <r>
    <s v="O04725"/>
    <s v="2025-09-22"/>
    <s v="C239"/>
    <s v="P050"/>
    <x v="9"/>
    <x v="2"/>
    <n v="6"/>
    <n v="0.1"/>
    <n v="615546"/>
    <x v="119"/>
    <s v="Corporate"/>
    <x v="0"/>
    <n v="22542"/>
    <n v="480294"/>
    <x v="2"/>
    <s v="No"/>
    <s v="Standard"/>
    <s v="Not Found"/>
    <s v="Standard"/>
    <x v="39"/>
    <n v="7254801"/>
  </r>
  <r>
    <s v="O04726"/>
    <s v="2025-04-15"/>
    <s v="C094"/>
    <s v="P072"/>
    <x v="19"/>
    <x v="3"/>
    <n v="7"/>
    <n v="0.1"/>
    <n v="411213.6"/>
    <x v="73"/>
    <s v="SME"/>
    <x v="1"/>
    <n v="37361"/>
    <n v="149686.59999999998"/>
    <x v="1"/>
    <s v="No"/>
    <s v="Pickup"/>
    <s v="Not Found"/>
    <s v="Standard"/>
    <x v="89"/>
    <n v="19336654"/>
  </r>
  <r>
    <s v="O04727"/>
    <s v="2025-09-10"/>
    <s v="C158"/>
    <s v="P026"/>
    <x v="4"/>
    <x v="0"/>
    <n v="8"/>
    <n v="0"/>
    <n v="70016"/>
    <x v="147"/>
    <s v="SME"/>
    <x v="2"/>
    <n v="7159"/>
    <n v="12744"/>
    <x v="2"/>
    <s v="No"/>
    <s v="Standard"/>
    <s v="Not Found"/>
    <s v="Standard"/>
    <x v="11"/>
    <n v="6291486"/>
  </r>
  <r>
    <s v="O04728"/>
    <s v="2025-03-19"/>
    <s v="C136"/>
    <s v="P096"/>
    <x v="1"/>
    <x v="4"/>
    <n v="6"/>
    <n v="0.15"/>
    <n v="235222.2"/>
    <x v="220"/>
    <s v="Corporate"/>
    <x v="1"/>
    <n v="12227"/>
    <n v="161860.20000000001"/>
    <x v="7"/>
    <s v="No"/>
    <s v="Pickup"/>
    <s v="Not Found"/>
    <s v="Standard"/>
    <x v="46"/>
    <n v="11347243"/>
  </r>
  <r>
    <s v="O04729"/>
    <s v="2025-01-01"/>
    <s v="C122"/>
    <s v="P072"/>
    <x v="11"/>
    <x v="0"/>
    <n v="5"/>
    <n v="0.2"/>
    <n v="125832"/>
    <x v="29"/>
    <s v="Consumer"/>
    <x v="1"/>
    <n v="37361"/>
    <n v="-60973"/>
    <x v="6"/>
    <s v="No"/>
    <s v="Pickup"/>
    <s v="Not Found"/>
    <s v="Standard"/>
    <x v="89"/>
    <n v="18500989"/>
  </r>
  <r>
    <s v="O04730"/>
    <s v="2025-11-12"/>
    <s v="C206"/>
    <s v="P100"/>
    <x v="3"/>
    <x v="2"/>
    <n v="8"/>
    <n v="0.15"/>
    <n v="899572"/>
    <x v="280"/>
    <s v="Consumer"/>
    <x v="3"/>
    <n v="62137"/>
    <n v="402476"/>
    <x v="8"/>
    <s v="No"/>
    <s v="Standard"/>
    <s v="Not Found"/>
    <s v="Standard"/>
    <x v="9"/>
    <n v="19619177"/>
  </r>
  <r>
    <s v="O04731"/>
    <s v="2025-05-31"/>
    <s v="C007"/>
    <s v="P043"/>
    <x v="18"/>
    <x v="2"/>
    <n v="2"/>
    <n v="0.2"/>
    <n v="235702.39999999999"/>
    <x v="228"/>
    <s v="SME"/>
    <x v="0"/>
    <n v="79600"/>
    <n v="76502.399999999994"/>
    <x v="0"/>
    <s v="No"/>
    <s v="Pickup"/>
    <s v="Not Found"/>
    <s v="Standard"/>
    <x v="14"/>
    <n v="16246424"/>
  </r>
  <r>
    <s v="O04732"/>
    <s v="2025-02-14"/>
    <s v="C262"/>
    <s v="P071"/>
    <x v="12"/>
    <x v="4"/>
    <n v="7"/>
    <n v="0.05"/>
    <n v="234306.1"/>
    <x v="120"/>
    <s v="Corporate"/>
    <x v="1"/>
    <n v="44535"/>
    <n v="-77438.899999999994"/>
    <x v="5"/>
    <s v="No"/>
    <s v="Express"/>
    <s v="Not Found"/>
    <s v="Standard"/>
    <x v="32"/>
    <n v="8698154"/>
  </r>
  <r>
    <s v="O04733"/>
    <s v="2025-01-27"/>
    <s v="C195"/>
    <s v="P092"/>
    <x v="7"/>
    <x v="3"/>
    <n v="1"/>
    <n v="0.15"/>
    <n v="51291.55"/>
    <x v="94"/>
    <s v="Corporate"/>
    <x v="2"/>
    <n v="4229"/>
    <n v="47062.55"/>
    <x v="6"/>
    <s v="No"/>
    <s v="Standard"/>
    <s v="Not Found"/>
    <s v="Standard"/>
    <x v="23"/>
    <n v="14265630"/>
  </r>
  <r>
    <s v="O04734"/>
    <s v="2025-06-05"/>
    <s v="C268"/>
    <s v="P030"/>
    <x v="10"/>
    <x v="4"/>
    <n v="1"/>
    <n v="0.15"/>
    <n v="123065.55"/>
    <x v="38"/>
    <s v="Consumer"/>
    <x v="3"/>
    <n v="28523"/>
    <n v="94542.55"/>
    <x v="9"/>
    <s v="No"/>
    <s v="Standard"/>
    <s v="Not Found"/>
    <s v="Standard"/>
    <x v="12"/>
    <n v="8592536"/>
  </r>
  <r>
    <s v="O04735"/>
    <s v="2025-10-06"/>
    <s v="C264"/>
    <s v="P076"/>
    <x v="2"/>
    <x v="1"/>
    <n v="1"/>
    <n v="0.15"/>
    <n v="77582.899999999994"/>
    <x v="259"/>
    <s v="Corporate"/>
    <x v="2"/>
    <n v="26666"/>
    <n v="50916.899999999994"/>
    <x v="11"/>
    <s v="No"/>
    <s v="Standard"/>
    <s v="Not Found"/>
    <s v="Standard"/>
    <x v="25"/>
    <n v="7094914"/>
  </r>
  <r>
    <s v="O04736"/>
    <s v="2025-02-24"/>
    <s v="C029"/>
    <s v="P081"/>
    <x v="5"/>
    <x v="3"/>
    <n v="10"/>
    <n v="0.15"/>
    <n v="163480.5"/>
    <x v="96"/>
    <s v="Consumer"/>
    <x v="0"/>
    <n v="67718"/>
    <n v="-513699.5"/>
    <x v="5"/>
    <s v="No"/>
    <s v="Express"/>
    <s v="Not Found"/>
    <s v="Standard"/>
    <x v="76"/>
    <n v="11319839"/>
  </r>
  <r>
    <s v="O04737"/>
    <s v="2025-03-14"/>
    <s v="C187"/>
    <s v="P002"/>
    <x v="0"/>
    <x v="3"/>
    <n v="2"/>
    <n v="0.15"/>
    <n v="49007.6"/>
    <x v="104"/>
    <s v="Corporate"/>
    <x v="2"/>
    <n v="57647"/>
    <n v="-66286.399999999994"/>
    <x v="7"/>
    <s v="No"/>
    <s v="Express"/>
    <s v="Not Found"/>
    <s v="Standard"/>
    <x v="2"/>
    <n v="11852878"/>
  </r>
  <r>
    <s v="O04738"/>
    <s v="2025-09-03"/>
    <s v="C283"/>
    <s v="P036"/>
    <x v="0"/>
    <x v="0"/>
    <n v="1"/>
    <n v="0.05"/>
    <n v="23386.15"/>
    <x v="6"/>
    <s v="Corporate"/>
    <x v="0"/>
    <n v="69526"/>
    <n v="-46139.85"/>
    <x v="2"/>
    <s v="No"/>
    <s v="Express"/>
    <s v="Not Found"/>
    <s v="Standard"/>
    <x v="70"/>
    <n v="11852878"/>
  </r>
  <r>
    <s v="O04739"/>
    <s v="2025-04-06"/>
    <s v="C063"/>
    <s v="P052"/>
    <x v="1"/>
    <x v="4"/>
    <n v="6"/>
    <n v="0"/>
    <n v="503748"/>
    <x v="266"/>
    <s v="Corporate"/>
    <x v="2"/>
    <n v="15200"/>
    <n v="412548"/>
    <x v="1"/>
    <s v="No"/>
    <s v="Standard"/>
    <s v="Not Found"/>
    <s v="Standard"/>
    <x v="41"/>
    <n v="11347243"/>
  </r>
  <r>
    <s v="O04740"/>
    <s v="2025-03-10"/>
    <s v="C065"/>
    <s v="P044"/>
    <x v="2"/>
    <x v="1"/>
    <n v="1"/>
    <n v="0"/>
    <n v="19162"/>
    <x v="130"/>
    <s v="Corporate"/>
    <x v="3"/>
    <n v="44099"/>
    <n v="-24937"/>
    <x v="7"/>
    <s v="No"/>
    <s v="Pickup"/>
    <s v="Not Found"/>
    <s v="Standard"/>
    <x v="38"/>
    <n v="7094914"/>
  </r>
  <r>
    <s v="O04741"/>
    <s v="2025-01-31"/>
    <s v="C037"/>
    <s v="P007"/>
    <x v="11"/>
    <x v="1"/>
    <n v="8"/>
    <n v="0.2"/>
    <n v="871507.2"/>
    <x v="17"/>
    <s v="Consumer"/>
    <x v="2"/>
    <n v="6817"/>
    <n v="816971.2"/>
    <x v="6"/>
    <s v="No"/>
    <s v="Standard"/>
    <s v="Not Found"/>
    <s v="Standard"/>
    <x v="30"/>
    <n v="18500989"/>
  </r>
  <r>
    <s v="O04742"/>
    <s v="2025-12-15"/>
    <s v="C068"/>
    <s v="P088"/>
    <x v="6"/>
    <x v="1"/>
    <n v="6"/>
    <n v="0.05"/>
    <n v="124807.2"/>
    <x v="74"/>
    <s v="Consumer"/>
    <x v="0"/>
    <n v="75432"/>
    <n v="-327784.8"/>
    <x v="4"/>
    <s v="No"/>
    <s v="Standard"/>
    <s v="Not Found"/>
    <s v="Standard"/>
    <x v="43"/>
    <n v="17350666"/>
  </r>
  <r>
    <s v="O04743"/>
    <s v="2025-09-15"/>
    <s v="C175"/>
    <s v="P088"/>
    <x v="6"/>
    <x v="3"/>
    <n v="3"/>
    <n v="0.05"/>
    <n v="101491.35"/>
    <x v="50"/>
    <s v="Consumer"/>
    <x v="0"/>
    <n v="75432"/>
    <n v="-124804.65"/>
    <x v="2"/>
    <s v="No"/>
    <s v="Express"/>
    <s v="Not Found"/>
    <s v="Standard"/>
    <x v="43"/>
    <n v="17350666"/>
  </r>
  <r>
    <s v="O04744"/>
    <s v="2025-01-13"/>
    <s v="C237"/>
    <s v="P034"/>
    <x v="3"/>
    <x v="2"/>
    <n v="4"/>
    <n v="0.15"/>
    <n v="443961.8"/>
    <x v="24"/>
    <s v="Consumer"/>
    <x v="0"/>
    <n v="18655"/>
    <n v="369341.8"/>
    <x v="6"/>
    <s v="No"/>
    <s v="Standard"/>
    <s v="Not Found"/>
    <s v="Standard"/>
    <x v="3"/>
    <n v="19619177"/>
  </r>
  <r>
    <s v="O04745"/>
    <s v="2025-03-25"/>
    <s v="C300"/>
    <s v="P014"/>
    <x v="19"/>
    <x v="0"/>
    <n v="9"/>
    <n v="0.15"/>
    <n v="500753.7"/>
    <x v="126"/>
    <s v="SME"/>
    <x v="2"/>
    <n v="51783"/>
    <n v="34706.700000000012"/>
    <x v="7"/>
    <s v="No"/>
    <s v="Express"/>
    <s v="Not Found"/>
    <s v="Standard"/>
    <x v="80"/>
    <n v="19336654"/>
  </r>
  <r>
    <s v="O04746"/>
    <s v="2025-11-18"/>
    <s v="C050"/>
    <s v="P084"/>
    <x v="7"/>
    <x v="0"/>
    <n v="10"/>
    <n v="0.1"/>
    <n v="1123758"/>
    <x v="293"/>
    <s v="SME"/>
    <x v="3"/>
    <n v="46035"/>
    <n v="663408"/>
    <x v="8"/>
    <s v="No"/>
    <s v="Standard"/>
    <s v="Not Found"/>
    <s v="High Value"/>
    <x v="35"/>
    <n v="14265630"/>
  </r>
  <r>
    <s v="O04747"/>
    <s v="2025-05-10"/>
    <s v="C262"/>
    <s v="P011"/>
    <x v="13"/>
    <x v="2"/>
    <n v="1"/>
    <n v="0"/>
    <n v="31225"/>
    <x v="120"/>
    <s v="Corporate"/>
    <x v="0"/>
    <n v="76428"/>
    <n v="-45203"/>
    <x v="0"/>
    <s v="No"/>
    <s v="Standard"/>
    <s v="Not Found"/>
    <s v="Standard"/>
    <x v="36"/>
    <n v="5886694"/>
  </r>
  <r>
    <s v="O04748"/>
    <s v="2025-03-04"/>
    <s v="C239"/>
    <s v="P019"/>
    <x v="6"/>
    <x v="1"/>
    <n v="6"/>
    <n v="0.2"/>
    <n v="432782.4"/>
    <x v="119"/>
    <s v="Corporate"/>
    <x v="0"/>
    <n v="72369"/>
    <n v="-1431.5999999999767"/>
    <x v="7"/>
    <s v="No"/>
    <s v="Standard"/>
    <s v="Not Found"/>
    <s v="Standard"/>
    <x v="0"/>
    <n v="17350666"/>
  </r>
  <r>
    <s v="O04749"/>
    <s v="2025-05-29"/>
    <s v="C105"/>
    <s v="P021"/>
    <x v="6"/>
    <x v="3"/>
    <n v="2"/>
    <n v="0.1"/>
    <n v="130192.2"/>
    <x v="140"/>
    <s v="Consumer"/>
    <x v="1"/>
    <n v="39197"/>
    <n v="51798.2"/>
    <x v="0"/>
    <s v="No"/>
    <s v="Pickup"/>
    <s v="Not Found"/>
    <s v="Standard"/>
    <x v="17"/>
    <n v="17350666"/>
  </r>
  <r>
    <s v="O04750"/>
    <s v="2025-04-08"/>
    <s v="C147"/>
    <s v="P061"/>
    <x v="11"/>
    <x v="3"/>
    <n v="9"/>
    <n v="0.2"/>
    <n v="781840.8"/>
    <x v="162"/>
    <s v="Consumer"/>
    <x v="3"/>
    <n v="26900"/>
    <n v="539740.80000000005"/>
    <x v="1"/>
    <s v="No"/>
    <s v="Express"/>
    <s v="Not Found"/>
    <s v="Standard"/>
    <x v="59"/>
    <n v="18500989"/>
  </r>
  <r>
    <s v="O04751"/>
    <s v="2025-04-02"/>
    <s v="C187"/>
    <s v="P061"/>
    <x v="6"/>
    <x v="2"/>
    <n v="1"/>
    <n v="0"/>
    <n v="36750"/>
    <x v="104"/>
    <s v="Corporate"/>
    <x v="3"/>
    <n v="26900"/>
    <n v="9850"/>
    <x v="1"/>
    <s v="No"/>
    <s v="Standard"/>
    <s v="Not Found"/>
    <s v="Standard"/>
    <x v="59"/>
    <n v="17350666"/>
  </r>
  <r>
    <s v="O04752"/>
    <s v="2025-01-30"/>
    <s v="C229"/>
    <s v="P006"/>
    <x v="11"/>
    <x v="3"/>
    <n v="2"/>
    <n v="0.15"/>
    <n v="80828.2"/>
    <x v="192"/>
    <s v="SME"/>
    <x v="0"/>
    <n v="53604"/>
    <n v="-26379.800000000003"/>
    <x v="6"/>
    <s v="No"/>
    <s v="Pickup"/>
    <s v="Not Found"/>
    <s v="Standard"/>
    <x v="24"/>
    <n v="18500989"/>
  </r>
  <r>
    <s v="O04753"/>
    <s v="2025-04-09"/>
    <s v="C037"/>
    <s v="P051"/>
    <x v="0"/>
    <x v="4"/>
    <n v="10"/>
    <n v="0.15"/>
    <n v="1072419.5"/>
    <x v="17"/>
    <s v="Consumer"/>
    <x v="2"/>
    <n v="71372"/>
    <n v="358699.5"/>
    <x v="1"/>
    <s v="No"/>
    <s v="Pickup"/>
    <s v="Not Found"/>
    <s v="High Value"/>
    <x v="7"/>
    <n v="11852878"/>
  </r>
  <r>
    <s v="O04754"/>
    <s v="2025-06-03"/>
    <s v="C081"/>
    <s v="P089"/>
    <x v="19"/>
    <x v="1"/>
    <n v="6"/>
    <n v="0.1"/>
    <n v="86140.800000000003"/>
    <x v="91"/>
    <s v="SME"/>
    <x v="0"/>
    <n v="55764"/>
    <n v="-248443.2"/>
    <x v="9"/>
    <s v="No"/>
    <s v="Express"/>
    <s v="Not Found"/>
    <s v="Standard"/>
    <x v="27"/>
    <n v="19336654"/>
  </r>
  <r>
    <s v="O04755"/>
    <s v="2025-09-19"/>
    <s v="C222"/>
    <s v="P035"/>
    <x v="14"/>
    <x v="4"/>
    <n v="1"/>
    <n v="0.05"/>
    <n v="29869.9"/>
    <x v="143"/>
    <s v="SME"/>
    <x v="0"/>
    <n v="31758"/>
    <n v="-1888.0999999999985"/>
    <x v="2"/>
    <s v="No"/>
    <s v="Pickup"/>
    <s v="Not Found"/>
    <s v="Standard"/>
    <x v="47"/>
    <n v="16839910"/>
  </r>
  <r>
    <s v="O04756"/>
    <s v="2025-09-23"/>
    <s v="C026"/>
    <s v="P015"/>
    <x v="6"/>
    <x v="2"/>
    <n v="3"/>
    <n v="0.05"/>
    <n v="26573.4"/>
    <x v="86"/>
    <s v="SME"/>
    <x v="3"/>
    <n v="12010"/>
    <n v="-9456.5999999999985"/>
    <x v="2"/>
    <s v="No"/>
    <s v="Express"/>
    <s v="Not Found"/>
    <s v="Standard"/>
    <x v="75"/>
    <n v="17350666"/>
  </r>
  <r>
    <s v="O04757"/>
    <s v="2025-10-21"/>
    <s v="C028"/>
    <s v="P075"/>
    <x v="1"/>
    <x v="3"/>
    <n v="2"/>
    <n v="0.1"/>
    <n v="82791"/>
    <x v="45"/>
    <s v="SME"/>
    <x v="0"/>
    <n v="48118"/>
    <n v="-13445"/>
    <x v="11"/>
    <s v="No"/>
    <s v="Standard"/>
    <s v="Not Found"/>
    <s v="Standard"/>
    <x v="51"/>
    <n v="11347243"/>
  </r>
  <r>
    <s v="O04758"/>
    <s v="2025-08-23"/>
    <s v="C138"/>
    <s v="P001"/>
    <x v="18"/>
    <x v="0"/>
    <n v="10"/>
    <n v="0"/>
    <n v="881300"/>
    <x v="173"/>
    <s v="Corporate"/>
    <x v="2"/>
    <n v="77766"/>
    <n v="103640"/>
    <x v="3"/>
    <s v="No"/>
    <s v="Express"/>
    <s v="Not Found"/>
    <s v="Standard"/>
    <x v="87"/>
    <n v="16246424"/>
  </r>
  <r>
    <s v="O04759"/>
    <s v="2025-09-08"/>
    <s v="C291"/>
    <s v="P008"/>
    <x v="7"/>
    <x v="3"/>
    <n v="5"/>
    <n v="0.15"/>
    <n v="434622"/>
    <x v="254"/>
    <s v="Consumer"/>
    <x v="0"/>
    <n v="10109"/>
    <n v="384077"/>
    <x v="2"/>
    <s v="No"/>
    <s v="Standard"/>
    <s v="Not Found"/>
    <s v="Standard"/>
    <x v="55"/>
    <n v="14265630"/>
  </r>
  <r>
    <s v="O04760"/>
    <s v="2025-09-09"/>
    <s v="C143"/>
    <s v="P082"/>
    <x v="8"/>
    <x v="0"/>
    <n v="5"/>
    <n v="0.15"/>
    <n v="478222.75"/>
    <x v="7"/>
    <s v="SME"/>
    <x v="2"/>
    <n v="38053"/>
    <n v="287957.75"/>
    <x v="2"/>
    <s v="No"/>
    <s v="Pickup"/>
    <s v="Not Found"/>
    <s v="Standard"/>
    <x v="64"/>
    <n v="19473459"/>
  </r>
  <r>
    <s v="O04761"/>
    <s v="2025-06-12"/>
    <s v="C280"/>
    <s v="P092"/>
    <x v="18"/>
    <x v="1"/>
    <n v="5"/>
    <n v="0.15"/>
    <n v="592824"/>
    <x v="286"/>
    <s v="Consumer"/>
    <x v="2"/>
    <n v="4229"/>
    <n v="571679"/>
    <x v="9"/>
    <s v="No"/>
    <s v="Express"/>
    <s v="Not Found"/>
    <s v="Standard"/>
    <x v="23"/>
    <n v="16246424"/>
  </r>
  <r>
    <s v="O04762"/>
    <s v="2025-02-27"/>
    <s v="C029"/>
    <s v="P041"/>
    <x v="13"/>
    <x v="3"/>
    <n v="4"/>
    <n v="0.15"/>
    <n v="418339.4"/>
    <x v="96"/>
    <s v="Consumer"/>
    <x v="0"/>
    <n v="21756"/>
    <n v="331315.40000000002"/>
    <x v="5"/>
    <s v="No"/>
    <s v="Standard"/>
    <s v="Not Found"/>
    <s v="Standard"/>
    <x v="45"/>
    <n v="5886694"/>
  </r>
  <r>
    <s v="O04763"/>
    <s v="2025-08-02"/>
    <s v="C219"/>
    <s v="P016"/>
    <x v="2"/>
    <x v="2"/>
    <n v="2"/>
    <n v="0.2"/>
    <n v="70699.199999999997"/>
    <x v="127"/>
    <s v="SME"/>
    <x v="0"/>
    <n v="29153"/>
    <n v="12393.199999999997"/>
    <x v="3"/>
    <s v="No"/>
    <s v="Pickup"/>
    <s v="Not Found"/>
    <s v="Standard"/>
    <x v="79"/>
    <n v="7094914"/>
  </r>
  <r>
    <s v="O04764"/>
    <s v="2025-02-06"/>
    <s v="C095"/>
    <s v="P056"/>
    <x v="13"/>
    <x v="3"/>
    <n v="7"/>
    <n v="0"/>
    <n v="109095"/>
    <x v="279"/>
    <s v="Consumer"/>
    <x v="0"/>
    <n v="48953"/>
    <n v="-233576"/>
    <x v="5"/>
    <s v="No"/>
    <s v="Standard"/>
    <s v="Not Found"/>
    <s v="Standard"/>
    <x v="6"/>
    <n v="5886694"/>
  </r>
  <r>
    <s v="O04765"/>
    <s v="2025-03-24"/>
    <s v="C091"/>
    <s v="P031"/>
    <x v="14"/>
    <x v="0"/>
    <n v="3"/>
    <n v="0.2"/>
    <n v="99571.199999999997"/>
    <x v="201"/>
    <s v="Consumer"/>
    <x v="1"/>
    <n v="53062"/>
    <n v="-59614.8"/>
    <x v="7"/>
    <s v="No"/>
    <s v="Express"/>
    <s v="Not Found"/>
    <s v="Standard"/>
    <x v="81"/>
    <n v="16839910"/>
  </r>
  <r>
    <s v="O04766"/>
    <s v="2025-10-03"/>
    <s v="C066"/>
    <s v="P004"/>
    <x v="2"/>
    <x v="1"/>
    <n v="3"/>
    <n v="0.2"/>
    <n v="325963.2"/>
    <x v="122"/>
    <s v="Consumer"/>
    <x v="3"/>
    <n v="63926"/>
    <n v="134185.20000000001"/>
    <x v="11"/>
    <s v="No"/>
    <s v="Standard"/>
    <s v="Not Found"/>
    <s v="Standard"/>
    <x v="5"/>
    <n v="7094914"/>
  </r>
  <r>
    <s v="O04767"/>
    <s v="2025-12-22"/>
    <s v="C063"/>
    <s v="P079"/>
    <x v="15"/>
    <x v="4"/>
    <n v="3"/>
    <n v="0.05"/>
    <n v="387930.6"/>
    <x v="266"/>
    <s v="Corporate"/>
    <x v="1"/>
    <n v="58560"/>
    <n v="212250.59999999998"/>
    <x v="4"/>
    <s v="No"/>
    <s v="Express"/>
    <s v="Not Found"/>
    <s v="Standard"/>
    <x v="48"/>
    <n v="15141830"/>
  </r>
  <r>
    <s v="O04768"/>
    <s v="2025-07-25"/>
    <s v="C108"/>
    <s v="P072"/>
    <x v="11"/>
    <x v="2"/>
    <n v="7"/>
    <n v="0.05"/>
    <n v="752819.9"/>
    <x v="123"/>
    <s v="Corporate"/>
    <x v="1"/>
    <n v="37361"/>
    <n v="491292.9"/>
    <x v="10"/>
    <s v="No"/>
    <s v="Pickup"/>
    <s v="Not Found"/>
    <s v="Standard"/>
    <x v="89"/>
    <n v="18500989"/>
  </r>
  <r>
    <s v="O04769"/>
    <s v="2025-12-20"/>
    <s v="C199"/>
    <s v="P070"/>
    <x v="15"/>
    <x v="3"/>
    <n v="1"/>
    <n v="0.05"/>
    <n v="61555.25"/>
    <x v="271"/>
    <s v="Corporate"/>
    <x v="1"/>
    <n v="66631"/>
    <n v="-5075.75"/>
    <x v="4"/>
    <s v="No"/>
    <s v="Express"/>
    <s v="Not Found"/>
    <s v="Standard"/>
    <x v="20"/>
    <n v="15141830"/>
  </r>
  <r>
    <s v="O04770"/>
    <s v="2025-05-06"/>
    <s v="C201"/>
    <s v="P093"/>
    <x v="15"/>
    <x v="3"/>
    <n v="2"/>
    <n v="0"/>
    <n v="11898"/>
    <x v="265"/>
    <s v="SME"/>
    <x v="3"/>
    <n v="27558"/>
    <n v="-43218"/>
    <x v="0"/>
    <s v="No"/>
    <s v="Pickup"/>
    <s v="Not Found"/>
    <s v="Standard"/>
    <x v="40"/>
    <n v="15141830"/>
  </r>
  <r>
    <s v="O04771"/>
    <s v="2025-09-10"/>
    <s v="C180"/>
    <s v="P093"/>
    <x v="3"/>
    <x v="3"/>
    <n v="2"/>
    <n v="0.2"/>
    <n v="39172.800000000003"/>
    <x v="253"/>
    <s v="Consumer"/>
    <x v="3"/>
    <n v="27558"/>
    <n v="-15943.199999999997"/>
    <x v="2"/>
    <s v="No"/>
    <s v="Express"/>
    <s v="Not Found"/>
    <s v="Standard"/>
    <x v="40"/>
    <n v="19619177"/>
  </r>
  <r>
    <s v="O04772"/>
    <s v="2025-03-10"/>
    <s v="C059"/>
    <s v="P030"/>
    <x v="0"/>
    <x v="2"/>
    <n v="1"/>
    <n v="0"/>
    <n v="49551"/>
    <x v="51"/>
    <s v="SME"/>
    <x v="3"/>
    <n v="28523"/>
    <n v="21028"/>
    <x v="7"/>
    <s v="No"/>
    <s v="Express"/>
    <s v="Not Found"/>
    <s v="Standard"/>
    <x v="12"/>
    <n v="11852878"/>
  </r>
  <r>
    <s v="O04773"/>
    <s v="2025-01-09"/>
    <s v="C191"/>
    <s v="P045"/>
    <x v="9"/>
    <x v="4"/>
    <n v="3"/>
    <n v="0.15"/>
    <n v="138250.79999999999"/>
    <x v="21"/>
    <s v="SME"/>
    <x v="2"/>
    <n v="61495"/>
    <n v="-46234.200000000012"/>
    <x v="6"/>
    <s v="No"/>
    <s v="Express"/>
    <s v="Not Found"/>
    <s v="Standard"/>
    <x v="86"/>
    <n v="7254801"/>
  </r>
  <r>
    <s v="O04774"/>
    <s v="2025-08-18"/>
    <s v="C051"/>
    <s v="P097"/>
    <x v="19"/>
    <x v="0"/>
    <n v="6"/>
    <n v="0"/>
    <n v="740388"/>
    <x v="26"/>
    <s v="Consumer"/>
    <x v="1"/>
    <n v="67500"/>
    <n v="335388"/>
    <x v="3"/>
    <s v="No"/>
    <s v="Express"/>
    <s v="Not Found"/>
    <s v="Standard"/>
    <x v="84"/>
    <n v="19336654"/>
  </r>
  <r>
    <s v="O04775"/>
    <s v="2025-05-28"/>
    <s v="C081"/>
    <s v="P016"/>
    <x v="15"/>
    <x v="3"/>
    <n v="4"/>
    <n v="0.05"/>
    <n v="274766.59999999998"/>
    <x v="91"/>
    <s v="SME"/>
    <x v="0"/>
    <n v="29153"/>
    <n v="158154.59999999998"/>
    <x v="0"/>
    <s v="No"/>
    <s v="Pickup"/>
    <s v="Not Found"/>
    <s v="Standard"/>
    <x v="79"/>
    <n v="15141830"/>
  </r>
  <r>
    <s v="O04776"/>
    <s v="2025-04-05"/>
    <s v="C204"/>
    <s v="P024"/>
    <x v="14"/>
    <x v="0"/>
    <n v="2"/>
    <n v="0"/>
    <n v="86944"/>
    <x v="153"/>
    <s v="Consumer"/>
    <x v="3"/>
    <n v="20831"/>
    <n v="45282"/>
    <x v="1"/>
    <s v="No"/>
    <s v="Standard"/>
    <s v="Not Found"/>
    <s v="Standard"/>
    <x v="16"/>
    <n v="16839910"/>
  </r>
  <r>
    <s v="O04777"/>
    <s v="2025-05-01"/>
    <s v="C027"/>
    <s v="P071"/>
    <x v="19"/>
    <x v="2"/>
    <n v="9"/>
    <n v="0.15"/>
    <n v="229186.35"/>
    <x v="296"/>
    <s v="Consumer"/>
    <x v="1"/>
    <n v="44535"/>
    <n v="-171628.65"/>
    <x v="0"/>
    <s v="No"/>
    <s v="Pickup"/>
    <s v="Not Found"/>
    <s v="Standard"/>
    <x v="32"/>
    <n v="19336654"/>
  </r>
  <r>
    <s v="O04778"/>
    <s v="2025-01-21"/>
    <s v="C262"/>
    <s v="P049"/>
    <x v="8"/>
    <x v="1"/>
    <n v="5"/>
    <n v="0.15"/>
    <n v="579959.25"/>
    <x v="120"/>
    <s v="Corporate"/>
    <x v="2"/>
    <n v="75749"/>
    <n v="201214.25"/>
    <x v="6"/>
    <s v="No"/>
    <s v="Standard"/>
    <s v="Not Found"/>
    <s v="Standard"/>
    <x v="74"/>
    <n v="19473459"/>
  </r>
  <r>
    <s v="O04779"/>
    <s v="2025-06-19"/>
    <s v="C261"/>
    <s v="P076"/>
    <x v="16"/>
    <x v="2"/>
    <n v="6"/>
    <n v="0.05"/>
    <n v="694584.9"/>
    <x v="99"/>
    <s v="Corporate"/>
    <x v="2"/>
    <n v="26666"/>
    <n v="534588.9"/>
    <x v="9"/>
    <s v="No"/>
    <s v="Express"/>
    <s v="Not Found"/>
    <s v="Standard"/>
    <x v="25"/>
    <n v="19562258"/>
  </r>
  <r>
    <s v="O04780"/>
    <s v="2025-06-28"/>
    <s v="C071"/>
    <s v="P034"/>
    <x v="3"/>
    <x v="4"/>
    <n v="2"/>
    <n v="0"/>
    <n v="42100"/>
    <x v="1"/>
    <s v="SME"/>
    <x v="0"/>
    <n v="18655"/>
    <n v="4790"/>
    <x v="9"/>
    <s v="No"/>
    <s v="Standard"/>
    <s v="Not Found"/>
    <s v="Standard"/>
    <x v="3"/>
    <n v="19619177"/>
  </r>
  <r>
    <s v="O04781"/>
    <s v="2025-12-06"/>
    <s v="C050"/>
    <s v="P056"/>
    <x v="11"/>
    <x v="4"/>
    <n v="6"/>
    <n v="0"/>
    <n v="768486"/>
    <x v="293"/>
    <s v="SME"/>
    <x v="0"/>
    <n v="48953"/>
    <n v="474768"/>
    <x v="4"/>
    <s v="No"/>
    <s v="Standard"/>
    <s v="Not Found"/>
    <s v="Standard"/>
    <x v="6"/>
    <n v="18500989"/>
  </r>
  <r>
    <s v="O04782"/>
    <s v="2025-08-26"/>
    <s v="C194"/>
    <s v="P075"/>
    <x v="9"/>
    <x v="1"/>
    <n v="10"/>
    <n v="0"/>
    <n v="615310"/>
    <x v="218"/>
    <s v="SME"/>
    <x v="0"/>
    <n v="48118"/>
    <n v="134130"/>
    <x v="3"/>
    <s v="No"/>
    <s v="Express"/>
    <s v="Not Found"/>
    <s v="Standard"/>
    <x v="51"/>
    <n v="7254801"/>
  </r>
  <r>
    <s v="O04783"/>
    <s v="2025-07-09"/>
    <s v="C045"/>
    <s v="P076"/>
    <x v="17"/>
    <x v="0"/>
    <n v="4"/>
    <n v="0.1"/>
    <n v="370296"/>
    <x v="224"/>
    <s v="Consumer"/>
    <x v="2"/>
    <n v="26666"/>
    <n v="263632"/>
    <x v="10"/>
    <s v="No"/>
    <s v="Standard"/>
    <s v="Not Found"/>
    <s v="Standard"/>
    <x v="25"/>
    <n v="10652665"/>
  </r>
  <r>
    <s v="O04784"/>
    <s v="2025-01-11"/>
    <s v="C173"/>
    <s v="P013"/>
    <x v="16"/>
    <x v="1"/>
    <n v="9"/>
    <n v="0.2"/>
    <n v="460015.2"/>
    <x v="72"/>
    <s v="SME"/>
    <x v="0"/>
    <n v="27039"/>
    <n v="216664.2"/>
    <x v="6"/>
    <s v="No"/>
    <s v="Standard"/>
    <s v="Not Found"/>
    <s v="Standard"/>
    <x v="54"/>
    <n v="19562258"/>
  </r>
  <r>
    <s v="O04785"/>
    <s v="2025-01-14"/>
    <s v="C169"/>
    <s v="P051"/>
    <x v="0"/>
    <x v="2"/>
    <n v="10"/>
    <n v="0.05"/>
    <n v="940167.5"/>
    <x v="56"/>
    <s v="SME"/>
    <x v="2"/>
    <n v="71372"/>
    <n v="226447.5"/>
    <x v="6"/>
    <s v="No"/>
    <s v="Express"/>
    <s v="Not Found"/>
    <s v="Standard"/>
    <x v="7"/>
    <n v="11852878"/>
  </r>
  <r>
    <s v="O04786"/>
    <s v="2025-05-11"/>
    <s v="C247"/>
    <s v="P083"/>
    <x v="13"/>
    <x v="4"/>
    <n v="2"/>
    <n v="0.1"/>
    <n v="117171"/>
    <x v="197"/>
    <s v="SME"/>
    <x v="3"/>
    <n v="73889"/>
    <n v="-30607"/>
    <x v="0"/>
    <s v="No"/>
    <s v="Standard"/>
    <s v="Not Found"/>
    <s v="Standard"/>
    <x v="58"/>
    <n v="5886694"/>
  </r>
  <r>
    <s v="O04787"/>
    <s v="2025-03-19"/>
    <s v="C225"/>
    <s v="P100"/>
    <x v="3"/>
    <x v="4"/>
    <n v="1"/>
    <n v="0.2"/>
    <n v="89488.8"/>
    <x v="79"/>
    <s v="SME"/>
    <x v="3"/>
    <n v="62137"/>
    <n v="27351.800000000003"/>
    <x v="7"/>
    <s v="No"/>
    <s v="Express"/>
    <s v="Not Found"/>
    <s v="Standard"/>
    <x v="9"/>
    <n v="19619177"/>
  </r>
  <r>
    <s v="O04788"/>
    <s v="2025-07-06"/>
    <s v="C241"/>
    <s v="P078"/>
    <x v="1"/>
    <x v="3"/>
    <n v="6"/>
    <n v="0"/>
    <n v="644706"/>
    <x v="285"/>
    <s v="Consumer"/>
    <x v="0"/>
    <n v="53072"/>
    <n v="326274"/>
    <x v="10"/>
    <s v="No"/>
    <s v="Express"/>
    <s v="Not Found"/>
    <s v="Standard"/>
    <x v="69"/>
    <n v="11347243"/>
  </r>
  <r>
    <s v="O04789"/>
    <s v="2025-12-11"/>
    <s v="C161"/>
    <s v="P097"/>
    <x v="2"/>
    <x v="4"/>
    <n v="3"/>
    <n v="0.2"/>
    <n v="310711.2"/>
    <x v="144"/>
    <s v="SME"/>
    <x v="1"/>
    <n v="67500"/>
    <n v="108211.20000000001"/>
    <x v="4"/>
    <s v="Yes"/>
    <s v="Pickup"/>
    <s v="Not Found"/>
    <s v="Standard"/>
    <x v="84"/>
    <n v="7094914"/>
  </r>
  <r>
    <s v="O04790"/>
    <s v="2025-11-08"/>
    <s v="C116"/>
    <s v="P008"/>
    <x v="5"/>
    <x v="2"/>
    <n v="1"/>
    <n v="0"/>
    <n v="119653"/>
    <x v="177"/>
    <s v="Consumer"/>
    <x v="0"/>
    <n v="10109"/>
    <n v="109544"/>
    <x v="8"/>
    <s v="No"/>
    <s v="Pickup"/>
    <s v="Not Found"/>
    <s v="Standard"/>
    <x v="55"/>
    <n v="11319839"/>
  </r>
  <r>
    <s v="O04791"/>
    <s v="2025-08-13"/>
    <s v="C002"/>
    <s v="P084"/>
    <x v="19"/>
    <x v="3"/>
    <n v="2"/>
    <n v="0"/>
    <n v="290166"/>
    <x v="291"/>
    <s v="Consumer"/>
    <x v="3"/>
    <n v="46035"/>
    <n v="198096"/>
    <x v="3"/>
    <s v="No"/>
    <s v="Standard"/>
    <s v="Not Found"/>
    <s v="Standard"/>
    <x v="35"/>
    <n v="19336654"/>
  </r>
  <r>
    <s v="O04792"/>
    <s v="2025-06-10"/>
    <s v="C135"/>
    <s v="P085"/>
    <x v="17"/>
    <x v="3"/>
    <n v="7"/>
    <n v="0.05"/>
    <n v="402092.25"/>
    <x v="267"/>
    <s v="Corporate"/>
    <x v="3"/>
    <n v="7566"/>
    <n v="349130.25"/>
    <x v="9"/>
    <s v="No"/>
    <s v="Pickup"/>
    <s v="Not Found"/>
    <s v="Standard"/>
    <x v="71"/>
    <n v="10652665"/>
  </r>
  <r>
    <s v="O04793"/>
    <s v="2025-08-08"/>
    <s v="C287"/>
    <s v="P026"/>
    <x v="8"/>
    <x v="1"/>
    <n v="7"/>
    <n v="0"/>
    <n v="325003"/>
    <x v="16"/>
    <s v="Corporate"/>
    <x v="2"/>
    <n v="7159"/>
    <n v="274890"/>
    <x v="3"/>
    <s v="No"/>
    <s v="Pickup"/>
    <s v="Not Found"/>
    <s v="Standard"/>
    <x v="11"/>
    <n v="19473459"/>
  </r>
  <r>
    <s v="O04794"/>
    <s v="2025-01-23"/>
    <s v="C238"/>
    <s v="P039"/>
    <x v="3"/>
    <x v="2"/>
    <n v="9"/>
    <n v="0.1"/>
    <n v="694210.5"/>
    <x v="135"/>
    <s v="Consumer"/>
    <x v="0"/>
    <n v="34258"/>
    <n v="385888.5"/>
    <x v="6"/>
    <s v="No"/>
    <s v="Standard"/>
    <s v="Not Found"/>
    <s v="Standard"/>
    <x v="52"/>
    <n v="19619177"/>
  </r>
  <r>
    <s v="O04795"/>
    <s v="2025-09-30"/>
    <s v="C059"/>
    <s v="P023"/>
    <x v="8"/>
    <x v="2"/>
    <n v="9"/>
    <n v="0.1"/>
    <n v="1160235.8999999999"/>
    <x v="51"/>
    <s v="SME"/>
    <x v="0"/>
    <n v="10664"/>
    <n v="1064259.8999999999"/>
    <x v="2"/>
    <s v="No"/>
    <s v="Standard"/>
    <s v="Not Found"/>
    <s v="High Value"/>
    <x v="18"/>
    <n v="19473459"/>
  </r>
  <r>
    <s v="O04796"/>
    <s v="2025-08-24"/>
    <s v="C068"/>
    <s v="P096"/>
    <x v="15"/>
    <x v="1"/>
    <n v="5"/>
    <n v="0.2"/>
    <n v="155024"/>
    <x v="74"/>
    <s v="Consumer"/>
    <x v="1"/>
    <n v="12227"/>
    <n v="93889"/>
    <x v="3"/>
    <s v="No"/>
    <s v="Standard"/>
    <s v="Not Found"/>
    <s v="Standard"/>
    <x v="46"/>
    <n v="15141830"/>
  </r>
  <r>
    <s v="O04797"/>
    <s v="2025-05-30"/>
    <s v="C205"/>
    <s v="P042"/>
    <x v="19"/>
    <x v="2"/>
    <n v="3"/>
    <n v="0.15"/>
    <n v="197053.8"/>
    <x v="183"/>
    <s v="Corporate"/>
    <x v="3"/>
    <n v="12456"/>
    <n v="159685.79999999999"/>
    <x v="0"/>
    <s v="No"/>
    <s v="Pickup"/>
    <s v="Not Found"/>
    <s v="Standard"/>
    <x v="62"/>
    <n v="19336654"/>
  </r>
  <r>
    <s v="O04798"/>
    <s v="2025-10-12"/>
    <s v="C191"/>
    <s v="P082"/>
    <x v="16"/>
    <x v="3"/>
    <n v="3"/>
    <n v="0.15"/>
    <n v="45981.599999999999"/>
    <x v="21"/>
    <s v="SME"/>
    <x v="2"/>
    <n v="38053"/>
    <n v="-68177.399999999994"/>
    <x v="11"/>
    <s v="No"/>
    <s v="Express"/>
    <s v="Not Found"/>
    <s v="Standard"/>
    <x v="64"/>
    <n v="19562258"/>
  </r>
  <r>
    <s v="O04799"/>
    <s v="2025-08-20"/>
    <s v="C274"/>
    <s v="P078"/>
    <x v="15"/>
    <x v="0"/>
    <n v="2"/>
    <n v="0.2"/>
    <n v="155956.79999999999"/>
    <x v="207"/>
    <s v="Corporate"/>
    <x v="0"/>
    <n v="53072"/>
    <n v="49812.799999999988"/>
    <x v="3"/>
    <s v="No"/>
    <s v="Pickup"/>
    <s v="Not Found"/>
    <s v="Standard"/>
    <x v="69"/>
    <n v="15141830"/>
  </r>
  <r>
    <s v="O04800"/>
    <s v="2025-07-23"/>
    <s v="C219"/>
    <s v="P012"/>
    <x v="11"/>
    <x v="1"/>
    <n v="2"/>
    <n v="0.05"/>
    <n v="121440.4"/>
    <x v="127"/>
    <s v="SME"/>
    <x v="2"/>
    <n v="48408"/>
    <n v="24624.399999999994"/>
    <x v="10"/>
    <s v="No"/>
    <s v="Standard"/>
    <s v="Not Found"/>
    <s v="Standard"/>
    <x v="78"/>
    <n v="18500989"/>
  </r>
  <r>
    <s v="O04801"/>
    <s v="2025-04-04"/>
    <s v="C126"/>
    <s v="P095"/>
    <x v="7"/>
    <x v="3"/>
    <n v="7"/>
    <n v="0.1"/>
    <n v="904547.7"/>
    <x v="121"/>
    <s v="SME"/>
    <x v="2"/>
    <n v="70588"/>
    <n v="410431.69999999995"/>
    <x v="1"/>
    <s v="No"/>
    <s v="Pickup"/>
    <s v="Not Found"/>
    <s v="Standard"/>
    <x v="57"/>
    <n v="14265630"/>
  </r>
  <r>
    <s v="O04802"/>
    <s v="2025-10-31"/>
    <s v="C036"/>
    <s v="P059"/>
    <x v="9"/>
    <x v="3"/>
    <n v="6"/>
    <n v="0.1"/>
    <n v="784501.2"/>
    <x v="260"/>
    <s v="SME"/>
    <x v="2"/>
    <n v="78122"/>
    <n v="315769.19999999995"/>
    <x v="11"/>
    <s v="No"/>
    <s v="Pickup"/>
    <s v="Not Found"/>
    <s v="Standard"/>
    <x v="21"/>
    <n v="7254801"/>
  </r>
  <r>
    <s v="O04803"/>
    <s v="2025-03-03"/>
    <s v="C250"/>
    <s v="P077"/>
    <x v="18"/>
    <x v="2"/>
    <n v="3"/>
    <n v="0.1"/>
    <n v="16029.9"/>
    <x v="193"/>
    <s v="SME"/>
    <x v="3"/>
    <n v="9813"/>
    <n v="-13409.1"/>
    <x v="7"/>
    <s v="No"/>
    <s v="Standard"/>
    <s v="Not Found"/>
    <s v="Standard"/>
    <x v="98"/>
    <n v="16246424"/>
  </r>
  <r>
    <s v="O04804"/>
    <s v="2025-10-11"/>
    <s v="C030"/>
    <s v="P039"/>
    <x v="16"/>
    <x v="0"/>
    <n v="8"/>
    <n v="0.2"/>
    <n v="911033.6"/>
    <x v="59"/>
    <s v="SME"/>
    <x v="0"/>
    <n v="34258"/>
    <n v="636969.6"/>
    <x v="11"/>
    <s v="No"/>
    <s v="Standard"/>
    <s v="Not Found"/>
    <s v="Standard"/>
    <x v="52"/>
    <n v="19562258"/>
  </r>
  <r>
    <s v="O04805"/>
    <s v="2025-12-11"/>
    <s v="C121"/>
    <s v="P024"/>
    <x v="17"/>
    <x v="3"/>
    <n v="3"/>
    <n v="0.15"/>
    <n v="98266.8"/>
    <x v="171"/>
    <s v="Corporate"/>
    <x v="3"/>
    <n v="20831"/>
    <n v="35773.800000000003"/>
    <x v="4"/>
    <s v="No"/>
    <s v="Pickup"/>
    <s v="Not Found"/>
    <s v="Standard"/>
    <x v="16"/>
    <n v="10652665"/>
  </r>
  <r>
    <s v="O04806"/>
    <s v="2025-11-15"/>
    <s v="C013"/>
    <s v="P053"/>
    <x v="8"/>
    <x v="0"/>
    <n v="3"/>
    <n v="0.05"/>
    <n v="320858.7"/>
    <x v="133"/>
    <s v="Corporate"/>
    <x v="3"/>
    <n v="44507"/>
    <n v="187337.7"/>
    <x v="8"/>
    <s v="No"/>
    <s v="Express"/>
    <s v="Not Found"/>
    <s v="Standard"/>
    <x v="95"/>
    <n v="19473459"/>
  </r>
  <r>
    <s v="O04807"/>
    <s v="2025-12-24"/>
    <s v="C143"/>
    <s v="P090"/>
    <x v="19"/>
    <x v="2"/>
    <n v="9"/>
    <n v="0.15"/>
    <n v="632991.6"/>
    <x v="7"/>
    <s v="SME"/>
    <x v="1"/>
    <n v="24518"/>
    <n v="412329.6"/>
    <x v="4"/>
    <s v="Yes"/>
    <s v="Standard"/>
    <s v="Not Found"/>
    <s v="Standard"/>
    <x v="4"/>
    <n v="19336654"/>
  </r>
  <r>
    <s v="O04808"/>
    <s v="2025-10-03"/>
    <s v="C296"/>
    <s v="P093"/>
    <x v="5"/>
    <x v="2"/>
    <n v="7"/>
    <n v="0.05"/>
    <n v="844935.7"/>
    <x v="287"/>
    <s v="SME"/>
    <x v="3"/>
    <n v="27558"/>
    <n v="652029.69999999995"/>
    <x v="11"/>
    <s v="No"/>
    <s v="Standard"/>
    <s v="Not Found"/>
    <s v="Standard"/>
    <x v="40"/>
    <n v="11319839"/>
  </r>
  <r>
    <s v="O04809"/>
    <s v="2025-04-26"/>
    <s v="C128"/>
    <s v="P011"/>
    <x v="12"/>
    <x v="1"/>
    <n v="4"/>
    <n v="0.1"/>
    <n v="210819.6"/>
    <x v="48"/>
    <s v="Consumer"/>
    <x v="0"/>
    <n v="76428"/>
    <n v="-94892.4"/>
    <x v="1"/>
    <s v="No"/>
    <s v="Standard"/>
    <s v="Not Found"/>
    <s v="Standard"/>
    <x v="36"/>
    <n v="8698154"/>
  </r>
  <r>
    <s v="O04810"/>
    <s v="2025-01-15"/>
    <s v="C075"/>
    <s v="P078"/>
    <x v="11"/>
    <x v="1"/>
    <n v="4"/>
    <n v="0.1"/>
    <n v="121863.6"/>
    <x v="292"/>
    <s v="SME"/>
    <x v="0"/>
    <n v="53072"/>
    <n v="-90424.4"/>
    <x v="6"/>
    <s v="No"/>
    <s v="Express"/>
    <s v="Not Found"/>
    <s v="Standard"/>
    <x v="69"/>
    <n v="18500989"/>
  </r>
  <r>
    <s v="O04811"/>
    <s v="2025-02-08"/>
    <s v="C119"/>
    <s v="P089"/>
    <x v="7"/>
    <x v="0"/>
    <n v="5"/>
    <n v="0.2"/>
    <n v="130460"/>
    <x v="146"/>
    <s v="SME"/>
    <x v="0"/>
    <n v="55764"/>
    <n v="-148360"/>
    <x v="5"/>
    <s v="No"/>
    <s v="Standard"/>
    <s v="Not Found"/>
    <s v="Standard"/>
    <x v="27"/>
    <n v="14265630"/>
  </r>
  <r>
    <s v="O04812"/>
    <s v="2025-01-11"/>
    <s v="C298"/>
    <s v="P051"/>
    <x v="17"/>
    <x v="4"/>
    <n v="6"/>
    <n v="0.05"/>
    <n v="185107.5"/>
    <x v="250"/>
    <s v="Corporate"/>
    <x v="2"/>
    <n v="71372"/>
    <n v="-243124.5"/>
    <x v="6"/>
    <s v="Yes"/>
    <s v="Standard"/>
    <s v="Not Found"/>
    <s v="Standard"/>
    <x v="7"/>
    <n v="10652665"/>
  </r>
  <r>
    <s v="O04813"/>
    <s v="2025-11-22"/>
    <s v="C125"/>
    <s v="P092"/>
    <x v="16"/>
    <x v="2"/>
    <n v="3"/>
    <n v="0.15"/>
    <n v="32759.85"/>
    <x v="40"/>
    <s v="Corporate"/>
    <x v="2"/>
    <n v="4229"/>
    <n v="20072.849999999999"/>
    <x v="8"/>
    <s v="No"/>
    <s v="Pickup"/>
    <s v="Not Found"/>
    <s v="Standard"/>
    <x v="23"/>
    <n v="19562258"/>
  </r>
  <r>
    <s v="O04814"/>
    <s v="2025-11-23"/>
    <s v="C223"/>
    <s v="P078"/>
    <x v="16"/>
    <x v="1"/>
    <n v="4"/>
    <n v="0.1"/>
    <n v="383731.20000000001"/>
    <x v="276"/>
    <s v="SME"/>
    <x v="0"/>
    <n v="53072"/>
    <n v="171443.20000000001"/>
    <x v="8"/>
    <s v="No"/>
    <s v="Pickup"/>
    <s v="Not Found"/>
    <s v="Standard"/>
    <x v="69"/>
    <n v="19562258"/>
  </r>
  <r>
    <s v="O04815"/>
    <s v="2025-03-09"/>
    <s v="C148"/>
    <s v="P018"/>
    <x v="16"/>
    <x v="2"/>
    <n v="8"/>
    <n v="0.15"/>
    <n v="246098.8"/>
    <x v="187"/>
    <s v="Corporate"/>
    <x v="0"/>
    <n v="74501"/>
    <n v="-349909.2"/>
    <x v="7"/>
    <s v="No"/>
    <s v="Express"/>
    <s v="Not Found"/>
    <s v="Standard"/>
    <x v="96"/>
    <n v="19562258"/>
  </r>
  <r>
    <s v="O04816"/>
    <s v="2025-12-16"/>
    <s v="C056"/>
    <s v="P070"/>
    <x v="10"/>
    <x v="4"/>
    <n v="3"/>
    <n v="0.15"/>
    <n v="177997.65"/>
    <x v="67"/>
    <s v="SME"/>
    <x v="1"/>
    <n v="66631"/>
    <n v="-21895.350000000006"/>
    <x v="4"/>
    <s v="No"/>
    <s v="Express"/>
    <s v="Not Found"/>
    <s v="Standard"/>
    <x v="20"/>
    <n v="8592536"/>
  </r>
  <r>
    <s v="O04817"/>
    <s v="2025-09-14"/>
    <s v="C106"/>
    <s v="P077"/>
    <x v="6"/>
    <x v="3"/>
    <n v="10"/>
    <n v="0.1"/>
    <n v="195588"/>
    <x v="246"/>
    <s v="SME"/>
    <x v="3"/>
    <n v="9813"/>
    <n v="97458"/>
    <x v="2"/>
    <s v="No"/>
    <s v="Express"/>
    <s v="Not Found"/>
    <s v="Standard"/>
    <x v="98"/>
    <n v="17350666"/>
  </r>
  <r>
    <s v="O04818"/>
    <s v="2025-07-18"/>
    <s v="C214"/>
    <s v="P023"/>
    <x v="5"/>
    <x v="2"/>
    <n v="1"/>
    <n v="0"/>
    <n v="62542"/>
    <x v="98"/>
    <s v="Consumer"/>
    <x v="0"/>
    <n v="10664"/>
    <n v="51878"/>
    <x v="10"/>
    <s v="No"/>
    <s v="Express"/>
    <s v="Not Found"/>
    <s v="Standard"/>
    <x v="18"/>
    <n v="11319839"/>
  </r>
  <r>
    <s v="O04819"/>
    <s v="2025-03-24"/>
    <s v="C111"/>
    <s v="P082"/>
    <x v="14"/>
    <x v="3"/>
    <n v="1"/>
    <n v="0.05"/>
    <n v="75934.45"/>
    <x v="90"/>
    <s v="Corporate"/>
    <x v="2"/>
    <n v="38053"/>
    <n v="37881.449999999997"/>
    <x v="7"/>
    <s v="Yes"/>
    <s v="Standard"/>
    <s v="Not Found"/>
    <s v="Standard"/>
    <x v="64"/>
    <n v="16839910"/>
  </r>
  <r>
    <s v="O04820"/>
    <s v="2025-10-14"/>
    <s v="C235"/>
    <s v="P042"/>
    <x v="10"/>
    <x v="2"/>
    <n v="6"/>
    <n v="0.15"/>
    <n v="285498"/>
    <x v="190"/>
    <s v="Consumer"/>
    <x v="3"/>
    <n v="12456"/>
    <n v="210762"/>
    <x v="11"/>
    <s v="No"/>
    <s v="Pickup"/>
    <s v="Not Found"/>
    <s v="Standard"/>
    <x v="62"/>
    <n v="8592536"/>
  </r>
  <r>
    <s v="O04821"/>
    <s v="2025-09-06"/>
    <s v="C015"/>
    <s v="P030"/>
    <x v="19"/>
    <x v="0"/>
    <n v="10"/>
    <n v="0.15"/>
    <n v="986646"/>
    <x v="54"/>
    <s v="Consumer"/>
    <x v="3"/>
    <n v="28523"/>
    <n v="701416"/>
    <x v="2"/>
    <s v="No"/>
    <s v="Express"/>
    <s v="Not Found"/>
    <s v="Standard"/>
    <x v="12"/>
    <n v="19336654"/>
  </r>
  <r>
    <s v="O04822"/>
    <s v="2025-02-18"/>
    <s v="C143"/>
    <s v="P038"/>
    <x v="9"/>
    <x v="4"/>
    <n v="10"/>
    <n v="0"/>
    <n v="1090460"/>
    <x v="7"/>
    <s v="SME"/>
    <x v="2"/>
    <n v="54711"/>
    <n v="543350"/>
    <x v="5"/>
    <s v="No"/>
    <s v="Express"/>
    <s v="Not Found"/>
    <s v="High Value"/>
    <x v="94"/>
    <n v="7254801"/>
  </r>
  <r>
    <s v="O04823"/>
    <s v="2025-08-04"/>
    <s v="C180"/>
    <s v="P030"/>
    <x v="17"/>
    <x v="2"/>
    <n v="4"/>
    <n v="0"/>
    <n v="543372"/>
    <x v="253"/>
    <s v="Consumer"/>
    <x v="3"/>
    <n v="28523"/>
    <n v="429280"/>
    <x v="3"/>
    <s v="No"/>
    <s v="Standard"/>
    <s v="Not Found"/>
    <s v="Standard"/>
    <x v="12"/>
    <n v="10652665"/>
  </r>
  <r>
    <s v="O04824"/>
    <s v="2025-06-21"/>
    <s v="C167"/>
    <s v="P047"/>
    <x v="7"/>
    <x v="4"/>
    <n v="5"/>
    <n v="0"/>
    <n v="53760"/>
    <x v="232"/>
    <s v="SME"/>
    <x v="2"/>
    <n v="23348"/>
    <n v="-62980"/>
    <x v="9"/>
    <s v="No"/>
    <s v="Express"/>
    <s v="Not Found"/>
    <s v="Standard"/>
    <x v="8"/>
    <n v="14265630"/>
  </r>
  <r>
    <s v="O04825"/>
    <s v="2025-07-19"/>
    <s v="C219"/>
    <s v="P093"/>
    <x v="16"/>
    <x v="4"/>
    <n v="1"/>
    <n v="0.15"/>
    <n v="24248.799999999999"/>
    <x v="127"/>
    <s v="SME"/>
    <x v="3"/>
    <n v="27558"/>
    <n v="-3309.2000000000007"/>
    <x v="10"/>
    <s v="Yes"/>
    <s v="Pickup"/>
    <s v="Not Found"/>
    <s v="Standard"/>
    <x v="40"/>
    <n v="19562258"/>
  </r>
  <r>
    <s v="O04826"/>
    <s v="2025-01-20"/>
    <s v="C125"/>
    <s v="P002"/>
    <x v="14"/>
    <x v="3"/>
    <n v="1"/>
    <n v="0.2"/>
    <n v="114447.2"/>
    <x v="40"/>
    <s v="Corporate"/>
    <x v="2"/>
    <n v="57647"/>
    <n v="56800.2"/>
    <x v="6"/>
    <s v="No"/>
    <s v="Standard"/>
    <s v="Not Found"/>
    <s v="Standard"/>
    <x v="2"/>
    <n v="16839910"/>
  </r>
  <r>
    <s v="O04827"/>
    <s v="2025-07-20"/>
    <s v="C241"/>
    <s v="P054"/>
    <x v="19"/>
    <x v="1"/>
    <n v="2"/>
    <n v="0"/>
    <n v="150352"/>
    <x v="285"/>
    <s v="Consumer"/>
    <x v="3"/>
    <n v="49623"/>
    <n v="51106"/>
    <x v="10"/>
    <s v="No"/>
    <s v="Pickup"/>
    <s v="Not Found"/>
    <s v="Standard"/>
    <x v="83"/>
    <n v="19336654"/>
  </r>
  <r>
    <s v="O04828"/>
    <s v="2025-06-17"/>
    <s v="C280"/>
    <s v="P094"/>
    <x v="2"/>
    <x v="0"/>
    <n v="5"/>
    <n v="0.2"/>
    <n v="569656"/>
    <x v="286"/>
    <s v="Consumer"/>
    <x v="1"/>
    <n v="55008"/>
    <n v="294616"/>
    <x v="9"/>
    <s v="No"/>
    <s v="Pickup"/>
    <s v="Not Found"/>
    <s v="Standard"/>
    <x v="1"/>
    <n v="7094914"/>
  </r>
  <r>
    <s v="O04829"/>
    <s v="2025-02-01"/>
    <s v="C297"/>
    <s v="P058"/>
    <x v="4"/>
    <x v="2"/>
    <n v="5"/>
    <n v="0.1"/>
    <n v="506916"/>
    <x v="112"/>
    <s v="Corporate"/>
    <x v="3"/>
    <n v="66106"/>
    <n v="176386"/>
    <x v="5"/>
    <s v="No"/>
    <s v="Standard"/>
    <s v="Not Found"/>
    <s v="Standard"/>
    <x v="42"/>
    <n v="6291486"/>
  </r>
  <r>
    <s v="O04830"/>
    <s v="2025-02-24"/>
    <s v="C049"/>
    <s v="P031"/>
    <x v="17"/>
    <x v="1"/>
    <n v="8"/>
    <n v="0.2"/>
    <n v="810003.2"/>
    <x v="71"/>
    <s v="SME"/>
    <x v="1"/>
    <n v="53062"/>
    <n v="385507.19999999995"/>
    <x v="5"/>
    <s v="No"/>
    <s v="Express"/>
    <s v="Not Found"/>
    <s v="Standard"/>
    <x v="81"/>
    <n v="10652665"/>
  </r>
  <r>
    <s v="O04831"/>
    <s v="2025-12-18"/>
    <s v="C052"/>
    <s v="P025"/>
    <x v="1"/>
    <x v="3"/>
    <n v="6"/>
    <n v="0.05"/>
    <n v="591677.1"/>
    <x v="229"/>
    <s v="Consumer"/>
    <x v="2"/>
    <n v="41409"/>
    <n v="343223.1"/>
    <x v="4"/>
    <s v="No"/>
    <s v="Pickup"/>
    <s v="Not Found"/>
    <s v="Standard"/>
    <x v="61"/>
    <n v="11347243"/>
  </r>
  <r>
    <s v="O04832"/>
    <s v="2025-06-09"/>
    <s v="C120"/>
    <s v="P075"/>
    <x v="10"/>
    <x v="2"/>
    <n v="9"/>
    <n v="0.1"/>
    <n v="1018259.1"/>
    <x v="138"/>
    <s v="SME"/>
    <x v="0"/>
    <n v="48118"/>
    <n v="585197.1"/>
    <x v="9"/>
    <s v="No"/>
    <s v="Express"/>
    <s v="Not Found"/>
    <s v="High Value"/>
    <x v="51"/>
    <n v="8592536"/>
  </r>
  <r>
    <s v="O04833"/>
    <s v="2025-02-02"/>
    <s v="C067"/>
    <s v="P078"/>
    <x v="7"/>
    <x v="1"/>
    <n v="6"/>
    <n v="0.1"/>
    <n v="788378.4"/>
    <x v="118"/>
    <s v="SME"/>
    <x v="0"/>
    <n v="53072"/>
    <n v="469946.4"/>
    <x v="5"/>
    <s v="No"/>
    <s v="Standard"/>
    <s v="Not Found"/>
    <s v="Standard"/>
    <x v="69"/>
    <n v="14265630"/>
  </r>
  <r>
    <s v="O04834"/>
    <s v="2025-12-16"/>
    <s v="C113"/>
    <s v="P028"/>
    <x v="18"/>
    <x v="4"/>
    <n v="1"/>
    <n v="0.2"/>
    <n v="84272.8"/>
    <x v="92"/>
    <s v="Consumer"/>
    <x v="1"/>
    <n v="35454"/>
    <n v="48818.8"/>
    <x v="4"/>
    <s v="No"/>
    <s v="Express"/>
    <s v="Not Found"/>
    <s v="Standard"/>
    <x v="85"/>
    <n v="16246424"/>
  </r>
  <r>
    <s v="O04835"/>
    <s v="2025-10-24"/>
    <s v="C164"/>
    <s v="P074"/>
    <x v="19"/>
    <x v="3"/>
    <n v="5"/>
    <n v="0.15"/>
    <n v="61463.5"/>
    <x v="252"/>
    <s v="Consumer"/>
    <x v="3"/>
    <n v="39205"/>
    <n v="-134561.5"/>
    <x v="11"/>
    <s v="No"/>
    <s v="Pickup"/>
    <s v="Not Found"/>
    <s v="Standard"/>
    <x v="56"/>
    <n v="19336654"/>
  </r>
  <r>
    <s v="O04836"/>
    <s v="2025-09-11"/>
    <s v="C084"/>
    <s v="P043"/>
    <x v="9"/>
    <x v="3"/>
    <n v="4"/>
    <n v="0.1"/>
    <n v="249192"/>
    <x v="222"/>
    <s v="Corporate"/>
    <x v="0"/>
    <n v="79600"/>
    <n v="-69208"/>
    <x v="2"/>
    <s v="No"/>
    <s v="Pickup"/>
    <s v="Not Found"/>
    <s v="Standard"/>
    <x v="14"/>
    <n v="7254801"/>
  </r>
  <r>
    <s v="O04837"/>
    <s v="2025-01-28"/>
    <s v="C077"/>
    <s v="P030"/>
    <x v="11"/>
    <x v="1"/>
    <n v="10"/>
    <n v="0.2"/>
    <n v="295056"/>
    <x v="32"/>
    <s v="Corporate"/>
    <x v="3"/>
    <n v="28523"/>
    <n v="9826"/>
    <x v="6"/>
    <s v="No"/>
    <s v="Express"/>
    <s v="Not Found"/>
    <s v="Standard"/>
    <x v="12"/>
    <n v="18500989"/>
  </r>
  <r>
    <s v="O04838"/>
    <s v="2025-09-12"/>
    <s v="C252"/>
    <s v="P024"/>
    <x v="3"/>
    <x v="3"/>
    <n v="10"/>
    <n v="0.1"/>
    <n v="523341"/>
    <x v="184"/>
    <s v="Corporate"/>
    <x v="3"/>
    <n v="20831"/>
    <n v="315031"/>
    <x v="2"/>
    <s v="No"/>
    <s v="Express"/>
    <s v="Not Found"/>
    <s v="Standard"/>
    <x v="16"/>
    <n v="19619177"/>
  </r>
  <r>
    <s v="O04839"/>
    <s v="2025-09-25"/>
    <s v="C173"/>
    <s v="P049"/>
    <x v="2"/>
    <x v="1"/>
    <n v="5"/>
    <n v="0.05"/>
    <n v="341658"/>
    <x v="72"/>
    <s v="SME"/>
    <x v="2"/>
    <n v="75749"/>
    <n v="-37087"/>
    <x v="2"/>
    <s v="No"/>
    <s v="Express"/>
    <s v="Not Found"/>
    <s v="Standard"/>
    <x v="74"/>
    <n v="7094914"/>
  </r>
  <r>
    <s v="O04840"/>
    <s v="2025-07-01"/>
    <s v="C199"/>
    <s v="P003"/>
    <x v="10"/>
    <x v="0"/>
    <n v="1"/>
    <n v="0.05"/>
    <n v="7472.7"/>
    <x v="271"/>
    <s v="Corporate"/>
    <x v="0"/>
    <n v="44361"/>
    <n v="-36888.300000000003"/>
    <x v="10"/>
    <s v="No"/>
    <s v="Express"/>
    <s v="Not Found"/>
    <s v="Standard"/>
    <x v="92"/>
    <n v="8592536"/>
  </r>
  <r>
    <s v="O04841"/>
    <s v="2025-07-04"/>
    <s v="C095"/>
    <s v="P001"/>
    <x v="8"/>
    <x v="3"/>
    <n v="3"/>
    <n v="0.15"/>
    <n v="367995.6"/>
    <x v="279"/>
    <s v="Consumer"/>
    <x v="2"/>
    <n v="77766"/>
    <n v="134697.59999999998"/>
    <x v="10"/>
    <s v="No"/>
    <s v="Express"/>
    <s v="Not Found"/>
    <s v="Standard"/>
    <x v="87"/>
    <n v="19473459"/>
  </r>
  <r>
    <s v="O04842"/>
    <s v="2025-12-31"/>
    <s v="C032"/>
    <s v="P099"/>
    <x v="12"/>
    <x v="1"/>
    <n v="5"/>
    <n v="0.15"/>
    <n v="327135.25"/>
    <x v="203"/>
    <s v="SME"/>
    <x v="0"/>
    <n v="11009"/>
    <n v="272090.25"/>
    <x v="4"/>
    <s v="No"/>
    <s v="Standard"/>
    <s v="Not Found"/>
    <s v="Standard"/>
    <x v="90"/>
    <n v="8698154"/>
  </r>
  <r>
    <s v="O04843"/>
    <s v="2025-07-02"/>
    <s v="C100"/>
    <s v="P061"/>
    <x v="16"/>
    <x v="4"/>
    <n v="5"/>
    <n v="0.15"/>
    <n v="217022"/>
    <x v="251"/>
    <s v="Corporate"/>
    <x v="3"/>
    <n v="26900"/>
    <n v="82522"/>
    <x v="10"/>
    <s v="No"/>
    <s v="Pickup"/>
    <s v="Not Found"/>
    <s v="Standard"/>
    <x v="59"/>
    <n v="19562258"/>
  </r>
  <r>
    <s v="O04844"/>
    <s v="2025-10-15"/>
    <s v="C079"/>
    <s v="P018"/>
    <x v="0"/>
    <x v="3"/>
    <n v="4"/>
    <n v="0.05"/>
    <n v="186967.6"/>
    <x v="12"/>
    <s v="Corporate"/>
    <x v="0"/>
    <n v="74501"/>
    <n v="-111036.4"/>
    <x v="11"/>
    <s v="No"/>
    <s v="Standard"/>
    <s v="Not Found"/>
    <s v="Standard"/>
    <x v="96"/>
    <n v="11852878"/>
  </r>
  <r>
    <s v="O04845"/>
    <s v="2025-10-19"/>
    <s v="C029"/>
    <s v="P070"/>
    <x v="7"/>
    <x v="1"/>
    <n v="4"/>
    <n v="0.2"/>
    <n v="338364.8"/>
    <x v="96"/>
    <s v="Consumer"/>
    <x v="1"/>
    <n v="66631"/>
    <n v="71840.799999999988"/>
    <x v="11"/>
    <s v="No"/>
    <s v="Pickup"/>
    <s v="Not Found"/>
    <s v="Standard"/>
    <x v="20"/>
    <n v="14265630"/>
  </r>
  <r>
    <s v="O04846"/>
    <s v="2025-01-30"/>
    <s v="C239"/>
    <s v="P011"/>
    <x v="4"/>
    <x v="3"/>
    <n v="1"/>
    <n v="0.1"/>
    <n v="105056.1"/>
    <x v="119"/>
    <s v="Corporate"/>
    <x v="0"/>
    <n v="76428"/>
    <n v="28628.100000000006"/>
    <x v="6"/>
    <s v="No"/>
    <s v="Standard"/>
    <s v="Not Found"/>
    <s v="Standard"/>
    <x v="36"/>
    <n v="6291486"/>
  </r>
  <r>
    <s v="O04847"/>
    <s v="2025-05-31"/>
    <s v="C253"/>
    <s v="P092"/>
    <x v="9"/>
    <x v="4"/>
    <n v="3"/>
    <n v="0.2"/>
    <n v="347368.8"/>
    <x v="151"/>
    <s v="Corporate"/>
    <x v="2"/>
    <n v="4229"/>
    <n v="334681.8"/>
    <x v="0"/>
    <s v="No"/>
    <s v="Standard"/>
    <s v="Not Found"/>
    <s v="Standard"/>
    <x v="23"/>
    <n v="7254801"/>
  </r>
  <r>
    <s v="O04848"/>
    <s v="2025-04-20"/>
    <s v="C089"/>
    <s v="P014"/>
    <x v="9"/>
    <x v="3"/>
    <n v="3"/>
    <n v="0.2"/>
    <n v="276014.40000000002"/>
    <x v="244"/>
    <s v="Consumer"/>
    <x v="2"/>
    <n v="51783"/>
    <n v="120665.40000000002"/>
    <x v="1"/>
    <s v="Yes"/>
    <s v="Pickup"/>
    <s v="Not Found"/>
    <s v="Standard"/>
    <x v="80"/>
    <n v="7254801"/>
  </r>
  <r>
    <s v="O04849"/>
    <s v="2025-02-17"/>
    <s v="C205"/>
    <s v="P066"/>
    <x v="9"/>
    <x v="2"/>
    <n v="3"/>
    <n v="0.05"/>
    <n v="370155.15"/>
    <x v="183"/>
    <s v="Corporate"/>
    <x v="0"/>
    <n v="51071"/>
    <n v="216942.15000000002"/>
    <x v="5"/>
    <s v="No"/>
    <s v="Pickup"/>
    <s v="Not Found"/>
    <s v="Standard"/>
    <x v="97"/>
    <n v="7254801"/>
  </r>
  <r>
    <s v="O04850"/>
    <s v="2025-10-02"/>
    <s v="C197"/>
    <s v="P043"/>
    <x v="4"/>
    <x v="0"/>
    <n v="9"/>
    <n v="0.15"/>
    <n v="342834.75"/>
    <x v="139"/>
    <s v="Corporate"/>
    <x v="0"/>
    <n v="79600"/>
    <n v="-373565.25"/>
    <x v="11"/>
    <s v="No"/>
    <s v="Express"/>
    <s v="Not Found"/>
    <s v="Standard"/>
    <x v="14"/>
    <n v="6291486"/>
  </r>
  <r>
    <s v="O04851"/>
    <s v="2025-02-04"/>
    <s v="C223"/>
    <s v="P087"/>
    <x v="5"/>
    <x v="2"/>
    <n v="3"/>
    <n v="0.2"/>
    <n v="74796"/>
    <x v="276"/>
    <s v="SME"/>
    <x v="1"/>
    <n v="26222"/>
    <n v="-3870"/>
    <x v="5"/>
    <s v="No"/>
    <s v="Express"/>
    <s v="Not Found"/>
    <s v="Standard"/>
    <x v="82"/>
    <n v="11319839"/>
  </r>
  <r>
    <s v="O04852"/>
    <s v="2025-04-09"/>
    <s v="C016"/>
    <s v="P079"/>
    <x v="8"/>
    <x v="0"/>
    <n v="4"/>
    <n v="0.15"/>
    <n v="133184.79999999999"/>
    <x v="117"/>
    <s v="Consumer"/>
    <x v="1"/>
    <n v="58560"/>
    <n v="-101055.20000000001"/>
    <x v="1"/>
    <s v="No"/>
    <s v="Pickup"/>
    <s v="Not Found"/>
    <s v="Standard"/>
    <x v="48"/>
    <n v="19473459"/>
  </r>
  <r>
    <s v="O04853"/>
    <s v="2025-02-16"/>
    <s v="C218"/>
    <s v="P004"/>
    <x v="14"/>
    <x v="1"/>
    <n v="10"/>
    <n v="0.05"/>
    <n v="1292323"/>
    <x v="199"/>
    <s v="SME"/>
    <x v="3"/>
    <n v="63926"/>
    <n v="653063"/>
    <x v="5"/>
    <s v="Yes"/>
    <s v="Pickup"/>
    <s v="Not Found"/>
    <s v="High Value"/>
    <x v="5"/>
    <n v="16839910"/>
  </r>
  <r>
    <s v="O04854"/>
    <s v="2025-06-15"/>
    <s v="C093"/>
    <s v="P069"/>
    <x v="11"/>
    <x v="2"/>
    <n v="9"/>
    <n v="0.2"/>
    <n v="666720"/>
    <x v="247"/>
    <s v="SME"/>
    <x v="3"/>
    <n v="5129"/>
    <n v="620559"/>
    <x v="9"/>
    <s v="No"/>
    <s v="Pickup"/>
    <s v="Not Found"/>
    <s v="Standard"/>
    <x v="73"/>
    <n v="18500989"/>
  </r>
  <r>
    <s v="O04855"/>
    <s v="2025-10-27"/>
    <s v="C068"/>
    <s v="P094"/>
    <x v="18"/>
    <x v="0"/>
    <n v="10"/>
    <n v="0.2"/>
    <n v="668136"/>
    <x v="74"/>
    <s v="Consumer"/>
    <x v="1"/>
    <n v="55008"/>
    <n v="118056"/>
    <x v="11"/>
    <s v="No"/>
    <s v="Express"/>
    <s v="Not Found"/>
    <s v="Standard"/>
    <x v="1"/>
    <n v="16246424"/>
  </r>
  <r>
    <s v="O04856"/>
    <s v="2025-01-06"/>
    <s v="C077"/>
    <s v="P081"/>
    <x v="8"/>
    <x v="2"/>
    <n v="4"/>
    <n v="0.05"/>
    <n v="566891.6"/>
    <x v="32"/>
    <s v="Corporate"/>
    <x v="0"/>
    <n v="67718"/>
    <n v="296019.59999999998"/>
    <x v="6"/>
    <s v="No"/>
    <s v="Express"/>
    <s v="Not Found"/>
    <s v="Standard"/>
    <x v="76"/>
    <n v="19473459"/>
  </r>
  <r>
    <s v="O04857"/>
    <s v="2025-01-01"/>
    <s v="C036"/>
    <s v="P028"/>
    <x v="14"/>
    <x v="4"/>
    <n v="3"/>
    <n v="0.1"/>
    <n v="323082"/>
    <x v="260"/>
    <s v="SME"/>
    <x v="1"/>
    <n v="35454"/>
    <n v="216720"/>
    <x v="6"/>
    <s v="No"/>
    <s v="Express"/>
    <s v="Not Found"/>
    <s v="Standard"/>
    <x v="85"/>
    <n v="16839910"/>
  </r>
  <r>
    <s v="O04858"/>
    <s v="2025-10-03"/>
    <s v="C100"/>
    <s v="P017"/>
    <x v="5"/>
    <x v="4"/>
    <n v="8"/>
    <n v="0"/>
    <n v="891072"/>
    <x v="251"/>
    <s v="Corporate"/>
    <x v="2"/>
    <n v="33642"/>
    <n v="621936"/>
    <x v="11"/>
    <s v="No"/>
    <s v="Pickup"/>
    <s v="Not Found"/>
    <s v="Standard"/>
    <x v="49"/>
    <n v="11319839"/>
  </r>
  <r>
    <s v="O04859"/>
    <s v="2025-07-15"/>
    <s v="C087"/>
    <s v="P086"/>
    <x v="12"/>
    <x v="1"/>
    <n v="3"/>
    <n v="0.15"/>
    <n v="276391.95"/>
    <x v="240"/>
    <s v="Consumer"/>
    <x v="1"/>
    <n v="41456"/>
    <n v="152023.95000000001"/>
    <x v="10"/>
    <s v="No"/>
    <s v="Express"/>
    <s v="Not Found"/>
    <s v="Standard"/>
    <x v="44"/>
    <n v="8698154"/>
  </r>
  <r>
    <s v="O04860"/>
    <s v="2025-07-31"/>
    <s v="C163"/>
    <s v="P009"/>
    <x v="14"/>
    <x v="2"/>
    <n v="1"/>
    <n v="0"/>
    <n v="19253"/>
    <x v="3"/>
    <s v="Corporate"/>
    <x v="1"/>
    <n v="8587"/>
    <n v="10666"/>
    <x v="10"/>
    <s v="Yes"/>
    <s v="Pickup"/>
    <s v="Not Found"/>
    <s v="Standard"/>
    <x v="33"/>
    <n v="16839910"/>
  </r>
  <r>
    <s v="O04861"/>
    <s v="2025-10-13"/>
    <s v="C056"/>
    <s v="P073"/>
    <x v="19"/>
    <x v="0"/>
    <n v="5"/>
    <n v="0.2"/>
    <n v="316724"/>
    <x v="67"/>
    <s v="SME"/>
    <x v="0"/>
    <n v="48520"/>
    <n v="74124"/>
    <x v="11"/>
    <s v="No"/>
    <s v="Standard"/>
    <s v="Not Found"/>
    <s v="Standard"/>
    <x v="99"/>
    <n v="19336654"/>
  </r>
  <r>
    <s v="O04862"/>
    <s v="2025-07-30"/>
    <s v="C126"/>
    <s v="P087"/>
    <x v="17"/>
    <x v="0"/>
    <n v="7"/>
    <n v="0.15"/>
    <n v="534417.1"/>
    <x v="121"/>
    <s v="SME"/>
    <x v="1"/>
    <n v="26222"/>
    <n v="350863.1"/>
    <x v="10"/>
    <s v="No"/>
    <s v="Express"/>
    <s v="Not Found"/>
    <s v="Standard"/>
    <x v="82"/>
    <n v="10652665"/>
  </r>
  <r>
    <s v="O04863"/>
    <s v="2025-10-06"/>
    <s v="C259"/>
    <s v="P061"/>
    <x v="6"/>
    <x v="0"/>
    <n v="6"/>
    <n v="0.15"/>
    <n v="237216.3"/>
    <x v="198"/>
    <s v="Consumer"/>
    <x v="3"/>
    <n v="26900"/>
    <n v="75816.299999999988"/>
    <x v="11"/>
    <s v="Yes"/>
    <s v="Standard"/>
    <s v="Not Found"/>
    <s v="Standard"/>
    <x v="59"/>
    <n v="17350666"/>
  </r>
  <r>
    <s v="O04864"/>
    <s v="2025-03-18"/>
    <s v="C073"/>
    <s v="P091"/>
    <x v="2"/>
    <x v="0"/>
    <n v="1"/>
    <n v="0"/>
    <n v="63743"/>
    <x v="272"/>
    <s v="SME"/>
    <x v="3"/>
    <n v="13311"/>
    <n v="50432"/>
    <x v="7"/>
    <s v="No"/>
    <s v="Pickup"/>
    <s v="Not Found"/>
    <s v="Standard"/>
    <x v="10"/>
    <n v="7094914"/>
  </r>
  <r>
    <s v="O04865"/>
    <s v="2025-10-03"/>
    <s v="C112"/>
    <s v="P097"/>
    <x v="18"/>
    <x v="3"/>
    <n v="10"/>
    <n v="0.15"/>
    <n v="380001"/>
    <x v="155"/>
    <s v="Corporate"/>
    <x v="1"/>
    <n v="67500"/>
    <n v="-294999"/>
    <x v="11"/>
    <s v="No"/>
    <s v="Standard"/>
    <s v="Not Found"/>
    <s v="Standard"/>
    <x v="84"/>
    <n v="16246424"/>
  </r>
  <r>
    <s v="O04866"/>
    <s v="2025-07-15"/>
    <s v="C118"/>
    <s v="P029"/>
    <x v="9"/>
    <x v="2"/>
    <n v="7"/>
    <n v="0.1"/>
    <n v="571951.80000000005"/>
    <x v="81"/>
    <s v="Corporate"/>
    <x v="1"/>
    <n v="36044"/>
    <n v="319643.80000000005"/>
    <x v="10"/>
    <s v="No"/>
    <s v="Pickup"/>
    <s v="Not Found"/>
    <s v="Standard"/>
    <x v="68"/>
    <n v="7254801"/>
  </r>
  <r>
    <s v="O04867"/>
    <s v="2025-01-08"/>
    <s v="C292"/>
    <s v="P022"/>
    <x v="13"/>
    <x v="4"/>
    <n v="4"/>
    <n v="0"/>
    <n v="122220"/>
    <x v="163"/>
    <s v="Consumer"/>
    <x v="3"/>
    <n v="76942"/>
    <n v="-185548"/>
    <x v="6"/>
    <s v="No"/>
    <s v="Express"/>
    <s v="Not Found"/>
    <s v="Standard"/>
    <x v="13"/>
    <n v="5886694"/>
  </r>
  <r>
    <s v="O04868"/>
    <s v="2025-06-27"/>
    <s v="C229"/>
    <s v="P089"/>
    <x v="13"/>
    <x v="4"/>
    <n v="5"/>
    <n v="0"/>
    <n v="72865"/>
    <x v="192"/>
    <s v="SME"/>
    <x v="0"/>
    <n v="55764"/>
    <n v="-205955"/>
    <x v="9"/>
    <s v="No"/>
    <s v="Pickup"/>
    <s v="Not Found"/>
    <s v="Standard"/>
    <x v="27"/>
    <n v="5886694"/>
  </r>
  <r>
    <s v="O04869"/>
    <s v="2025-10-16"/>
    <s v="C217"/>
    <s v="P099"/>
    <x v="4"/>
    <x v="4"/>
    <n v="8"/>
    <n v="0.2"/>
    <n v="676300.80000000005"/>
    <x v="87"/>
    <s v="SME"/>
    <x v="0"/>
    <n v="11009"/>
    <n v="588228.80000000005"/>
    <x v="11"/>
    <s v="No"/>
    <s v="Express"/>
    <s v="Not Found"/>
    <s v="Standard"/>
    <x v="90"/>
    <n v="6291486"/>
  </r>
  <r>
    <s v="O04870"/>
    <s v="2025-02-20"/>
    <s v="C229"/>
    <s v="P066"/>
    <x v="12"/>
    <x v="0"/>
    <n v="1"/>
    <n v="0.15"/>
    <n v="48875.85"/>
    <x v="192"/>
    <s v="SME"/>
    <x v="0"/>
    <n v="51071"/>
    <n v="-2195.1500000000015"/>
    <x v="5"/>
    <s v="No"/>
    <s v="Pickup"/>
    <s v="Not Found"/>
    <s v="Standard"/>
    <x v="97"/>
    <n v="8698154"/>
  </r>
  <r>
    <s v="O04871"/>
    <s v="2025-03-15"/>
    <s v="C020"/>
    <s v="P070"/>
    <x v="6"/>
    <x v="3"/>
    <n v="1"/>
    <n v="0.2"/>
    <n v="36817.599999999999"/>
    <x v="167"/>
    <s v="SME"/>
    <x v="1"/>
    <n v="66631"/>
    <n v="-29813.4"/>
    <x v="7"/>
    <s v="No"/>
    <s v="Express"/>
    <s v="Not Found"/>
    <s v="Standard"/>
    <x v="20"/>
    <n v="17350666"/>
  </r>
  <r>
    <s v="O04872"/>
    <s v="2025-09-26"/>
    <s v="C099"/>
    <s v="P081"/>
    <x v="16"/>
    <x v="2"/>
    <n v="5"/>
    <n v="0.1"/>
    <n v="296694"/>
    <x v="39"/>
    <s v="Consumer"/>
    <x v="0"/>
    <n v="67718"/>
    <n v="-41896"/>
    <x v="2"/>
    <s v="No"/>
    <s v="Express"/>
    <s v="Not Found"/>
    <s v="Standard"/>
    <x v="76"/>
    <n v="19562258"/>
  </r>
  <r>
    <s v="O04873"/>
    <s v="2025-12-26"/>
    <s v="C064"/>
    <s v="P002"/>
    <x v="11"/>
    <x v="0"/>
    <n v="2"/>
    <n v="0.15"/>
    <n v="53973.3"/>
    <x v="132"/>
    <s v="Corporate"/>
    <x v="2"/>
    <n v="57647"/>
    <n v="-61320.7"/>
    <x v="4"/>
    <s v="No"/>
    <s v="Standard"/>
    <s v="Not Found"/>
    <s v="Standard"/>
    <x v="2"/>
    <n v="18500989"/>
  </r>
  <r>
    <s v="O04874"/>
    <s v="2025-06-29"/>
    <s v="C115"/>
    <s v="P084"/>
    <x v="0"/>
    <x v="1"/>
    <n v="6"/>
    <n v="0.1"/>
    <n v="214941.6"/>
    <x v="31"/>
    <s v="Consumer"/>
    <x v="3"/>
    <n v="46035"/>
    <n v="-61268.399999999994"/>
    <x v="9"/>
    <s v="No"/>
    <s v="Standard"/>
    <s v="Not Found"/>
    <s v="Standard"/>
    <x v="35"/>
    <n v="11852878"/>
  </r>
  <r>
    <s v="O04875"/>
    <s v="2025-11-27"/>
    <s v="C099"/>
    <s v="P061"/>
    <x v="13"/>
    <x v="0"/>
    <n v="8"/>
    <n v="0.05"/>
    <n v="981365.2"/>
    <x v="39"/>
    <s v="Consumer"/>
    <x v="3"/>
    <n v="26900"/>
    <n v="766165.2"/>
    <x v="8"/>
    <s v="No"/>
    <s v="Pickup"/>
    <s v="Not Found"/>
    <s v="Standard"/>
    <x v="59"/>
    <n v="5886694"/>
  </r>
  <r>
    <s v="O04876"/>
    <s v="2025-07-18"/>
    <s v="C207"/>
    <s v="P049"/>
    <x v="10"/>
    <x v="3"/>
    <n v="2"/>
    <n v="0.15"/>
    <n v="94190.2"/>
    <x v="142"/>
    <s v="SME"/>
    <x v="2"/>
    <n v="75749"/>
    <n v="-57307.8"/>
    <x v="10"/>
    <s v="No"/>
    <s v="Pickup"/>
    <s v="Not Found"/>
    <s v="Standard"/>
    <x v="74"/>
    <n v="8592536"/>
  </r>
  <r>
    <s v="O04877"/>
    <s v="2025-01-08"/>
    <s v="C260"/>
    <s v="P024"/>
    <x v="17"/>
    <x v="3"/>
    <n v="3"/>
    <n v="0.15"/>
    <n v="59188.05"/>
    <x v="14"/>
    <s v="SME"/>
    <x v="3"/>
    <n v="20831"/>
    <n v="-3304.9499999999971"/>
    <x v="6"/>
    <s v="No"/>
    <s v="Pickup"/>
    <s v="Not Found"/>
    <s v="Standard"/>
    <x v="16"/>
    <n v="10652665"/>
  </r>
  <r>
    <s v="O04878"/>
    <s v="2025-02-27"/>
    <s v="C255"/>
    <s v="P039"/>
    <x v="4"/>
    <x v="2"/>
    <n v="4"/>
    <n v="0.1"/>
    <n v="299048.40000000002"/>
    <x v="281"/>
    <s v="Consumer"/>
    <x v="0"/>
    <n v="34258"/>
    <n v="162016.40000000002"/>
    <x v="5"/>
    <s v="No"/>
    <s v="Pickup"/>
    <s v="Not Found"/>
    <s v="Standard"/>
    <x v="52"/>
    <n v="6291486"/>
  </r>
  <r>
    <s v="O04879"/>
    <s v="2025-12-23"/>
    <s v="C114"/>
    <s v="P064"/>
    <x v="11"/>
    <x v="3"/>
    <n v="2"/>
    <n v="0"/>
    <n v="138160"/>
    <x v="275"/>
    <s v="Consumer"/>
    <x v="2"/>
    <n v="62348"/>
    <n v="13464"/>
    <x v="4"/>
    <s v="No"/>
    <s v="Express"/>
    <s v="Not Found"/>
    <s v="Standard"/>
    <x v="34"/>
    <n v="18500989"/>
  </r>
  <r>
    <s v="O04880"/>
    <s v="2025-12-23"/>
    <s v="C037"/>
    <s v="P015"/>
    <x v="3"/>
    <x v="3"/>
    <n v="7"/>
    <n v="0.2"/>
    <n v="36064"/>
    <x v="17"/>
    <s v="Consumer"/>
    <x v="3"/>
    <n v="12010"/>
    <n v="-48006"/>
    <x v="4"/>
    <s v="No"/>
    <s v="Standard"/>
    <s v="Not Found"/>
    <s v="Standard"/>
    <x v="75"/>
    <n v="19619177"/>
  </r>
  <r>
    <s v="O04881"/>
    <s v="2025-09-21"/>
    <s v="C299"/>
    <s v="P022"/>
    <x v="6"/>
    <x v="3"/>
    <n v="5"/>
    <n v="0.05"/>
    <n v="56506"/>
    <x v="165"/>
    <s v="SME"/>
    <x v="3"/>
    <n v="76942"/>
    <n v="-328204"/>
    <x v="2"/>
    <s v="No"/>
    <s v="Standard"/>
    <s v="Not Found"/>
    <s v="Standard"/>
    <x v="13"/>
    <n v="17350666"/>
  </r>
  <r>
    <s v="O04882"/>
    <s v="2025-07-20"/>
    <s v="C137"/>
    <s v="P070"/>
    <x v="4"/>
    <x v="3"/>
    <n v="7"/>
    <n v="0.15"/>
    <n v="757809.85"/>
    <x v="175"/>
    <s v="Corporate"/>
    <x v="1"/>
    <n v="66631"/>
    <n v="291392.84999999998"/>
    <x v="10"/>
    <s v="No"/>
    <s v="Standard"/>
    <s v="Not Found"/>
    <s v="Standard"/>
    <x v="20"/>
    <n v="6291486"/>
  </r>
  <r>
    <s v="O04883"/>
    <s v="2025-12-28"/>
    <s v="C128"/>
    <s v="P009"/>
    <x v="19"/>
    <x v="2"/>
    <n v="9"/>
    <n v="0"/>
    <n v="840168"/>
    <x v="48"/>
    <s v="Consumer"/>
    <x v="1"/>
    <n v="8587"/>
    <n v="762885"/>
    <x v="4"/>
    <s v="No"/>
    <s v="Express"/>
    <s v="Not Found"/>
    <s v="Standard"/>
    <x v="33"/>
    <n v="19336654"/>
  </r>
  <r>
    <s v="O04884"/>
    <s v="2025-04-24"/>
    <s v="C153"/>
    <s v="P023"/>
    <x v="11"/>
    <x v="2"/>
    <n v="10"/>
    <n v="0.2"/>
    <n v="138048"/>
    <x v="188"/>
    <s v="SME"/>
    <x v="0"/>
    <n v="10664"/>
    <n v="31408"/>
    <x v="1"/>
    <s v="No"/>
    <s v="Pickup"/>
    <s v="Not Found"/>
    <s v="Standard"/>
    <x v="18"/>
    <n v="18500989"/>
  </r>
  <r>
    <s v="O04885"/>
    <s v="2025-11-22"/>
    <s v="C193"/>
    <s v="P090"/>
    <x v="19"/>
    <x v="0"/>
    <n v="10"/>
    <n v="0.15"/>
    <n v="1014543"/>
    <x v="202"/>
    <s v="Corporate"/>
    <x v="1"/>
    <n v="24518"/>
    <n v="769363"/>
    <x v="8"/>
    <s v="No"/>
    <s v="Pickup"/>
    <s v="Not Found"/>
    <s v="High Value"/>
    <x v="4"/>
    <n v="19336654"/>
  </r>
  <r>
    <s v="O04886"/>
    <s v="2025-10-09"/>
    <s v="C145"/>
    <s v="P029"/>
    <x v="3"/>
    <x v="3"/>
    <n v="3"/>
    <n v="0.15"/>
    <n v="212070.75"/>
    <x v="109"/>
    <s v="SME"/>
    <x v="1"/>
    <n v="36044"/>
    <n v="103938.75"/>
    <x v="11"/>
    <s v="No"/>
    <s v="Express"/>
    <s v="Not Found"/>
    <s v="Standard"/>
    <x v="68"/>
    <n v="19619177"/>
  </r>
  <r>
    <s v="O04887"/>
    <s v="2025-08-02"/>
    <s v="C095"/>
    <s v="P079"/>
    <x v="0"/>
    <x v="1"/>
    <n v="6"/>
    <n v="0.2"/>
    <n v="203064"/>
    <x v="279"/>
    <s v="Consumer"/>
    <x v="1"/>
    <n v="58560"/>
    <n v="-148296"/>
    <x v="3"/>
    <s v="No"/>
    <s v="Express"/>
    <s v="Not Found"/>
    <s v="Standard"/>
    <x v="48"/>
    <n v="11852878"/>
  </r>
  <r>
    <s v="O04888"/>
    <s v="2025-08-12"/>
    <s v="C050"/>
    <s v="P097"/>
    <x v="18"/>
    <x v="4"/>
    <n v="1"/>
    <n v="0.1"/>
    <n v="68859.899999999994"/>
    <x v="293"/>
    <s v="SME"/>
    <x v="1"/>
    <n v="67500"/>
    <n v="1359.8999999999942"/>
    <x v="3"/>
    <s v="No"/>
    <s v="Standard"/>
    <s v="Not Found"/>
    <s v="Standard"/>
    <x v="84"/>
    <n v="16246424"/>
  </r>
  <r>
    <s v="O04889"/>
    <s v="2025-06-03"/>
    <s v="C288"/>
    <s v="P090"/>
    <x v="17"/>
    <x v="2"/>
    <n v="10"/>
    <n v="0.2"/>
    <n v="1057760"/>
    <x v="298"/>
    <s v="SME"/>
    <x v="1"/>
    <n v="24518"/>
    <n v="812580"/>
    <x v="9"/>
    <s v="No"/>
    <s v="Standard"/>
    <s v="Not Found"/>
    <s v="High Value"/>
    <x v="4"/>
    <n v="10652665"/>
  </r>
  <r>
    <s v="O04890"/>
    <s v="2025-02-15"/>
    <s v="C088"/>
    <s v="P016"/>
    <x v="11"/>
    <x v="2"/>
    <n v="3"/>
    <n v="0.05"/>
    <n v="249195.45"/>
    <x v="160"/>
    <s v="SME"/>
    <x v="0"/>
    <n v="29153"/>
    <n v="161736.45000000001"/>
    <x v="5"/>
    <s v="No"/>
    <s v="Pickup"/>
    <s v="Not Found"/>
    <s v="Standard"/>
    <x v="79"/>
    <n v="18500989"/>
  </r>
  <r>
    <s v="O04891"/>
    <s v="2025-12-09"/>
    <s v="C063"/>
    <s v="P019"/>
    <x v="19"/>
    <x v="0"/>
    <n v="10"/>
    <n v="0"/>
    <n v="146140"/>
    <x v="266"/>
    <s v="Corporate"/>
    <x v="0"/>
    <n v="72369"/>
    <n v="-577550"/>
    <x v="4"/>
    <s v="No"/>
    <s v="Express"/>
    <s v="Not Found"/>
    <s v="Standard"/>
    <x v="0"/>
    <n v="19336654"/>
  </r>
  <r>
    <s v="O04892"/>
    <s v="2025-06-18"/>
    <s v="C151"/>
    <s v="P091"/>
    <x v="1"/>
    <x v="4"/>
    <n v="5"/>
    <n v="0.15"/>
    <n v="538118"/>
    <x v="278"/>
    <s v="SME"/>
    <x v="3"/>
    <n v="13311"/>
    <n v="471563"/>
    <x v="9"/>
    <s v="No"/>
    <s v="Pickup"/>
    <s v="Not Found"/>
    <s v="Standard"/>
    <x v="10"/>
    <n v="11347243"/>
  </r>
  <r>
    <s v="O04893"/>
    <s v="2025-05-13"/>
    <s v="C251"/>
    <s v="P003"/>
    <x v="9"/>
    <x v="0"/>
    <n v="2"/>
    <n v="0.2"/>
    <n v="46422.400000000001"/>
    <x v="33"/>
    <s v="Consumer"/>
    <x v="0"/>
    <n v="44361"/>
    <n v="-42299.6"/>
    <x v="0"/>
    <s v="No"/>
    <s v="Standard"/>
    <s v="Not Found"/>
    <s v="Standard"/>
    <x v="92"/>
    <n v="7254801"/>
  </r>
  <r>
    <s v="O04894"/>
    <s v="2025-12-06"/>
    <s v="C283"/>
    <s v="P076"/>
    <x v="16"/>
    <x v="3"/>
    <n v="2"/>
    <n v="0.15"/>
    <n v="108310.39999999999"/>
    <x v="6"/>
    <s v="Corporate"/>
    <x v="2"/>
    <n v="26666"/>
    <n v="54978.399999999994"/>
    <x v="4"/>
    <s v="No"/>
    <s v="Express"/>
    <s v="Not Found"/>
    <s v="Standard"/>
    <x v="25"/>
    <n v="19562258"/>
  </r>
  <r>
    <s v="O04895"/>
    <s v="2025-12-19"/>
    <s v="C205"/>
    <s v="P043"/>
    <x v="15"/>
    <x v="4"/>
    <n v="10"/>
    <n v="0"/>
    <n v="862500"/>
    <x v="183"/>
    <s v="Corporate"/>
    <x v="0"/>
    <n v="79600"/>
    <n v="66500"/>
    <x v="4"/>
    <s v="No"/>
    <s v="Pickup"/>
    <s v="Not Found"/>
    <s v="Standard"/>
    <x v="14"/>
    <n v="15141830"/>
  </r>
  <r>
    <s v="O04896"/>
    <s v="2025-06-01"/>
    <s v="C274"/>
    <s v="P083"/>
    <x v="3"/>
    <x v="1"/>
    <n v="9"/>
    <n v="0"/>
    <n v="331290"/>
    <x v="207"/>
    <s v="Corporate"/>
    <x v="3"/>
    <n v="73889"/>
    <n v="-333711"/>
    <x v="9"/>
    <s v="No"/>
    <s v="Express"/>
    <s v="Not Found"/>
    <s v="Standard"/>
    <x v="58"/>
    <n v="19619177"/>
  </r>
  <r>
    <s v="O04897"/>
    <s v="2025-12-01"/>
    <s v="C129"/>
    <s v="P004"/>
    <x v="7"/>
    <x v="3"/>
    <n v="8"/>
    <n v="0.2"/>
    <n v="192972.79999999999"/>
    <x v="97"/>
    <s v="Corporate"/>
    <x v="3"/>
    <n v="63926"/>
    <n v="-318435.20000000001"/>
    <x v="4"/>
    <s v="No"/>
    <s v="Standard"/>
    <s v="Not Found"/>
    <s v="Standard"/>
    <x v="5"/>
    <n v="14265630"/>
  </r>
  <r>
    <s v="O04898"/>
    <s v="2025-07-29"/>
    <s v="C250"/>
    <s v="P040"/>
    <x v="17"/>
    <x v="2"/>
    <n v="5"/>
    <n v="0.05"/>
    <n v="691395.75"/>
    <x v="193"/>
    <s v="SME"/>
    <x v="1"/>
    <n v="63366"/>
    <n v="374565.75"/>
    <x v="10"/>
    <s v="No"/>
    <s v="Express"/>
    <s v="Not Found"/>
    <s v="Standard"/>
    <x v="28"/>
    <n v="10652665"/>
  </r>
  <r>
    <s v="O04899"/>
    <s v="2025-05-01"/>
    <s v="C264"/>
    <s v="P074"/>
    <x v="13"/>
    <x v="4"/>
    <n v="8"/>
    <n v="0"/>
    <n v="735616"/>
    <x v="259"/>
    <s v="Corporate"/>
    <x v="3"/>
    <n v="39205"/>
    <n v="421976"/>
    <x v="0"/>
    <s v="No"/>
    <s v="Pickup"/>
    <s v="Not Found"/>
    <s v="Standard"/>
    <x v="56"/>
    <n v="5886694"/>
  </r>
  <r>
    <s v="O04900"/>
    <s v="2025-02-24"/>
    <s v="C003"/>
    <s v="P012"/>
    <x v="15"/>
    <x v="2"/>
    <n v="7"/>
    <n v="0.15"/>
    <n v="303771.3"/>
    <x v="35"/>
    <s v="Corporate"/>
    <x v="2"/>
    <n v="48408"/>
    <n v="-35084.700000000012"/>
    <x v="5"/>
    <s v="No"/>
    <s v="Standard"/>
    <s v="Not Found"/>
    <s v="Standard"/>
    <x v="78"/>
    <n v="15141830"/>
  </r>
  <r>
    <s v="O04901"/>
    <s v="2025-12-29"/>
    <s v="C020"/>
    <s v="P100"/>
    <x v="1"/>
    <x v="0"/>
    <n v="4"/>
    <n v="0.1"/>
    <n v="419504.4"/>
    <x v="167"/>
    <s v="SME"/>
    <x v="3"/>
    <n v="62137"/>
    <n v="170956.40000000002"/>
    <x v="4"/>
    <s v="Yes"/>
    <s v="Express"/>
    <s v="Not Found"/>
    <s v="Standard"/>
    <x v="9"/>
    <n v="11347243"/>
  </r>
  <r>
    <s v="O04902"/>
    <s v="2025-07-01"/>
    <s v="C082"/>
    <s v="P029"/>
    <x v="0"/>
    <x v="4"/>
    <n v="7"/>
    <n v="0"/>
    <n v="1032381"/>
    <x v="43"/>
    <s v="Consumer"/>
    <x v="1"/>
    <n v="36044"/>
    <n v="780073"/>
    <x v="10"/>
    <s v="No"/>
    <s v="Standard"/>
    <s v="Not Found"/>
    <s v="High Value"/>
    <x v="68"/>
    <n v="11852878"/>
  </r>
  <r>
    <s v="O04903"/>
    <s v="2025-06-19"/>
    <s v="C096"/>
    <s v="P009"/>
    <x v="18"/>
    <x v="4"/>
    <n v="9"/>
    <n v="0.1"/>
    <n v="1070957.7"/>
    <x v="20"/>
    <s v="Consumer"/>
    <x v="1"/>
    <n v="8587"/>
    <n v="993674.7"/>
    <x v="9"/>
    <s v="No"/>
    <s v="Pickup"/>
    <s v="Not Found"/>
    <s v="High Value"/>
    <x v="33"/>
    <n v="16246424"/>
  </r>
  <r>
    <s v="O04904"/>
    <s v="2025-04-15"/>
    <s v="C121"/>
    <s v="P025"/>
    <x v="13"/>
    <x v="0"/>
    <n v="6"/>
    <n v="0.15"/>
    <n v="750745.5"/>
    <x v="171"/>
    <s v="Corporate"/>
    <x v="2"/>
    <n v="41409"/>
    <n v="502291.5"/>
    <x v="1"/>
    <s v="No"/>
    <s v="Express"/>
    <s v="Not Found"/>
    <s v="Standard"/>
    <x v="61"/>
    <n v="5886694"/>
  </r>
  <r>
    <s v="O04905"/>
    <s v="2025-10-21"/>
    <s v="C005"/>
    <s v="P095"/>
    <x v="12"/>
    <x v="1"/>
    <n v="5"/>
    <n v="0"/>
    <n v="436070"/>
    <x v="180"/>
    <s v="Corporate"/>
    <x v="2"/>
    <n v="70588"/>
    <n v="83130"/>
    <x v="11"/>
    <s v="Yes"/>
    <s v="Standard"/>
    <s v="Not Found"/>
    <s v="Standard"/>
    <x v="57"/>
    <n v="8698154"/>
  </r>
  <r>
    <s v="O04906"/>
    <s v="2025-12-02"/>
    <s v="C153"/>
    <s v="P048"/>
    <x v="6"/>
    <x v="0"/>
    <n v="9"/>
    <n v="0.2"/>
    <n v="970257.6"/>
    <x v="188"/>
    <s v="SME"/>
    <x v="1"/>
    <n v="23271"/>
    <n v="760818.6"/>
    <x v="4"/>
    <s v="No"/>
    <s v="Express"/>
    <s v="Not Found"/>
    <s v="Standard"/>
    <x v="29"/>
    <n v="17350666"/>
  </r>
  <r>
    <s v="O04907"/>
    <s v="2025-08-10"/>
    <s v="C096"/>
    <s v="P076"/>
    <x v="14"/>
    <x v="4"/>
    <n v="10"/>
    <n v="0.15"/>
    <n v="666859"/>
    <x v="20"/>
    <s v="Consumer"/>
    <x v="2"/>
    <n v="26666"/>
    <n v="400199"/>
    <x v="3"/>
    <s v="No"/>
    <s v="Express"/>
    <s v="Not Found"/>
    <s v="Standard"/>
    <x v="25"/>
    <n v="16839910"/>
  </r>
  <r>
    <s v="O04908"/>
    <s v="2025-04-20"/>
    <s v="C136"/>
    <s v="P040"/>
    <x v="19"/>
    <x v="1"/>
    <n v="3"/>
    <n v="0.15"/>
    <n v="340636.65"/>
    <x v="220"/>
    <s v="Corporate"/>
    <x v="1"/>
    <n v="63366"/>
    <n v="150538.65000000002"/>
    <x v="1"/>
    <s v="No"/>
    <s v="Pickup"/>
    <s v="Not Found"/>
    <s v="Standard"/>
    <x v="28"/>
    <n v="19336654"/>
  </r>
  <r>
    <s v="O04909"/>
    <s v="2025-04-09"/>
    <s v="C227"/>
    <s v="P052"/>
    <x v="16"/>
    <x v="2"/>
    <n v="10"/>
    <n v="0.1"/>
    <n v="801999"/>
    <x v="9"/>
    <s v="Consumer"/>
    <x v="2"/>
    <n v="15200"/>
    <n v="649999"/>
    <x v="1"/>
    <s v="No"/>
    <s v="Pickup"/>
    <s v="Not Found"/>
    <s v="Standard"/>
    <x v="41"/>
    <n v="19562258"/>
  </r>
  <r>
    <s v="O04910"/>
    <s v="2025-01-06"/>
    <s v="C246"/>
    <s v="P045"/>
    <x v="16"/>
    <x v="3"/>
    <n v="5"/>
    <n v="0.15"/>
    <n v="38241.5"/>
    <x v="195"/>
    <s v="Consumer"/>
    <x v="2"/>
    <n v="61495"/>
    <n v="-269233.5"/>
    <x v="6"/>
    <s v="No"/>
    <s v="Express"/>
    <s v="Not Found"/>
    <s v="Standard"/>
    <x v="86"/>
    <n v="19562258"/>
  </r>
  <r>
    <s v="O04911"/>
    <s v="2025-04-18"/>
    <s v="C122"/>
    <s v="P047"/>
    <x v="0"/>
    <x v="3"/>
    <n v="4"/>
    <n v="0.15"/>
    <n v="139692.4"/>
    <x v="29"/>
    <s v="Consumer"/>
    <x v="2"/>
    <n v="23348"/>
    <n v="46300.399999999994"/>
    <x v="1"/>
    <s v="No"/>
    <s v="Express"/>
    <s v="Not Found"/>
    <s v="Standard"/>
    <x v="8"/>
    <n v="11852878"/>
  </r>
  <r>
    <s v="O04912"/>
    <s v="2025-01-06"/>
    <s v="C080"/>
    <s v="P057"/>
    <x v="10"/>
    <x v="3"/>
    <n v="2"/>
    <n v="0.2"/>
    <n v="101923.2"/>
    <x v="245"/>
    <s v="SME"/>
    <x v="3"/>
    <n v="18283"/>
    <n v="65357.2"/>
    <x v="6"/>
    <s v="No"/>
    <s v="Pickup"/>
    <s v="Not Found"/>
    <s v="Standard"/>
    <x v="63"/>
    <n v="8592536"/>
  </r>
  <r>
    <s v="O04913"/>
    <s v="2025-12-29"/>
    <s v="C047"/>
    <s v="P097"/>
    <x v="10"/>
    <x v="0"/>
    <n v="7"/>
    <n v="0.1"/>
    <n v="309771"/>
    <x v="152"/>
    <s v="SME"/>
    <x v="1"/>
    <n v="67500"/>
    <n v="-162729"/>
    <x v="4"/>
    <s v="No"/>
    <s v="Pickup"/>
    <s v="Not Found"/>
    <s v="Standard"/>
    <x v="84"/>
    <n v="8592536"/>
  </r>
  <r>
    <s v="O04914"/>
    <s v="2025-04-29"/>
    <s v="C268"/>
    <s v="P077"/>
    <x v="3"/>
    <x v="4"/>
    <n v="9"/>
    <n v="0"/>
    <n v="553077"/>
    <x v="38"/>
    <s v="Consumer"/>
    <x v="3"/>
    <n v="9813"/>
    <n v="464760"/>
    <x v="1"/>
    <s v="No"/>
    <s v="Express"/>
    <s v="Not Found"/>
    <s v="Standard"/>
    <x v="98"/>
    <n v="19619177"/>
  </r>
  <r>
    <s v="O04915"/>
    <s v="2025-01-11"/>
    <s v="C238"/>
    <s v="P038"/>
    <x v="15"/>
    <x v="3"/>
    <n v="3"/>
    <n v="0"/>
    <n v="380622"/>
    <x v="135"/>
    <s v="Consumer"/>
    <x v="2"/>
    <n v="54711"/>
    <n v="216489"/>
    <x v="6"/>
    <s v="No"/>
    <s v="Pickup"/>
    <s v="Not Found"/>
    <s v="Standard"/>
    <x v="94"/>
    <n v="15141830"/>
  </r>
  <r>
    <s v="O04916"/>
    <s v="2025-12-19"/>
    <s v="C237"/>
    <s v="P087"/>
    <x v="18"/>
    <x v="2"/>
    <n v="9"/>
    <n v="0.15"/>
    <n v="615970.35"/>
    <x v="24"/>
    <s v="Consumer"/>
    <x v="1"/>
    <n v="26222"/>
    <n v="379972.35"/>
    <x v="4"/>
    <s v="No"/>
    <s v="Standard"/>
    <s v="Not Found"/>
    <s v="Standard"/>
    <x v="82"/>
    <n v="16246424"/>
  </r>
  <r>
    <s v="O04917"/>
    <s v="2025-11-04"/>
    <s v="C154"/>
    <s v="P056"/>
    <x v="19"/>
    <x v="0"/>
    <n v="6"/>
    <n v="0"/>
    <n v="385626"/>
    <x v="58"/>
    <s v="Consumer"/>
    <x v="0"/>
    <n v="48953"/>
    <n v="91908"/>
    <x v="8"/>
    <s v="No"/>
    <s v="Express"/>
    <s v="Not Found"/>
    <s v="Standard"/>
    <x v="6"/>
    <n v="19336654"/>
  </r>
  <r>
    <s v="O04918"/>
    <s v="2025-10-02"/>
    <s v="C128"/>
    <s v="P086"/>
    <x v="15"/>
    <x v="0"/>
    <n v="6"/>
    <n v="0"/>
    <n v="279534"/>
    <x v="48"/>
    <s v="Consumer"/>
    <x v="1"/>
    <n v="41456"/>
    <n v="30798"/>
    <x v="11"/>
    <s v="No"/>
    <s v="Pickup"/>
    <s v="Not Found"/>
    <s v="Standard"/>
    <x v="44"/>
    <n v="15141830"/>
  </r>
  <r>
    <s v="O04919"/>
    <s v="2025-02-04"/>
    <s v="C051"/>
    <s v="P080"/>
    <x v="19"/>
    <x v="4"/>
    <n v="1"/>
    <n v="0.15"/>
    <n v="85695.3"/>
    <x v="26"/>
    <s v="Consumer"/>
    <x v="2"/>
    <n v="32671"/>
    <n v="53024.3"/>
    <x v="5"/>
    <s v="No"/>
    <s v="Express"/>
    <s v="Not Found"/>
    <s v="Standard"/>
    <x v="26"/>
    <n v="19336654"/>
  </r>
  <r>
    <s v="O04920"/>
    <s v="2025-05-09"/>
    <s v="C063"/>
    <s v="P060"/>
    <x v="11"/>
    <x v="4"/>
    <n v="8"/>
    <n v="0.05"/>
    <n v="1079093.6000000001"/>
    <x v="266"/>
    <s v="Corporate"/>
    <x v="1"/>
    <n v="58522"/>
    <n v="610917.60000000009"/>
    <x v="0"/>
    <s v="No"/>
    <s v="Standard"/>
    <s v="Not Found"/>
    <s v="High Value"/>
    <x v="60"/>
    <n v="18500989"/>
  </r>
  <r>
    <s v="O04921"/>
    <s v="2025-05-10"/>
    <s v="C231"/>
    <s v="P070"/>
    <x v="14"/>
    <x v="3"/>
    <n v="3"/>
    <n v="0.1"/>
    <n v="364219.2"/>
    <x v="113"/>
    <s v="SME"/>
    <x v="1"/>
    <n v="66631"/>
    <n v="164326.20000000001"/>
    <x v="0"/>
    <s v="No"/>
    <s v="Express"/>
    <s v="Not Found"/>
    <s v="Standard"/>
    <x v="20"/>
    <n v="16839910"/>
  </r>
  <r>
    <s v="O04922"/>
    <s v="2025-07-14"/>
    <s v="C081"/>
    <s v="P065"/>
    <x v="5"/>
    <x v="2"/>
    <n v="1"/>
    <n v="0.05"/>
    <n v="116202.1"/>
    <x v="91"/>
    <s v="SME"/>
    <x v="3"/>
    <n v="61777"/>
    <n v="54425.100000000006"/>
    <x v="10"/>
    <s v="No"/>
    <s v="Express"/>
    <s v="Not Found"/>
    <s v="Standard"/>
    <x v="65"/>
    <n v="11319839"/>
  </r>
  <r>
    <s v="O04923"/>
    <s v="2025-01-11"/>
    <s v="C264"/>
    <s v="P080"/>
    <x v="12"/>
    <x v="3"/>
    <n v="6"/>
    <n v="0.15"/>
    <n v="751265.7"/>
    <x v="259"/>
    <s v="Corporate"/>
    <x v="2"/>
    <n v="32671"/>
    <n v="555239.69999999995"/>
    <x v="6"/>
    <s v="No"/>
    <s v="Express"/>
    <s v="Not Found"/>
    <s v="Standard"/>
    <x v="26"/>
    <n v="8698154"/>
  </r>
  <r>
    <s v="O04924"/>
    <s v="2025-04-25"/>
    <s v="C075"/>
    <s v="P095"/>
    <x v="6"/>
    <x v="4"/>
    <n v="4"/>
    <n v="0.1"/>
    <n v="368460"/>
    <x v="292"/>
    <s v="SME"/>
    <x v="2"/>
    <n v="70588"/>
    <n v="86108"/>
    <x v="1"/>
    <s v="No"/>
    <s v="Express"/>
    <s v="Not Found"/>
    <s v="Standard"/>
    <x v="57"/>
    <n v="17350666"/>
  </r>
  <r>
    <s v="O04925"/>
    <s v="2025-07-19"/>
    <s v="C198"/>
    <s v="P059"/>
    <x v="5"/>
    <x v="2"/>
    <n v="10"/>
    <n v="0.2"/>
    <n v="243608"/>
    <x v="216"/>
    <s v="SME"/>
    <x v="2"/>
    <n v="78122"/>
    <n v="-537612"/>
    <x v="10"/>
    <s v="No"/>
    <s v="Standard"/>
    <s v="Not Found"/>
    <s v="Standard"/>
    <x v="21"/>
    <n v="11319839"/>
  </r>
  <r>
    <s v="O04926"/>
    <s v="2025-04-30"/>
    <s v="C180"/>
    <s v="P006"/>
    <x v="10"/>
    <x v="0"/>
    <n v="6"/>
    <n v="0.1"/>
    <n v="623597.4"/>
    <x v="253"/>
    <s v="Consumer"/>
    <x v="0"/>
    <n v="53604"/>
    <n v="301973.40000000002"/>
    <x v="1"/>
    <s v="No"/>
    <s v="Pickup"/>
    <s v="Not Found"/>
    <s v="Standard"/>
    <x v="24"/>
    <n v="8592536"/>
  </r>
  <r>
    <s v="O04927"/>
    <s v="2025-05-02"/>
    <s v="C203"/>
    <s v="P022"/>
    <x v="10"/>
    <x v="1"/>
    <n v="5"/>
    <n v="0.15"/>
    <n v="232381.5"/>
    <x v="100"/>
    <s v="Consumer"/>
    <x v="3"/>
    <n v="76942"/>
    <n v="-152328.5"/>
    <x v="0"/>
    <s v="No"/>
    <s v="Standard"/>
    <s v="Not Found"/>
    <s v="Standard"/>
    <x v="13"/>
    <n v="8592536"/>
  </r>
  <r>
    <s v="O04928"/>
    <s v="2025-08-04"/>
    <s v="C285"/>
    <s v="P033"/>
    <x v="16"/>
    <x v="2"/>
    <n v="2"/>
    <n v="0.1"/>
    <n v="221423.4"/>
    <x v="77"/>
    <s v="Corporate"/>
    <x v="0"/>
    <n v="47272"/>
    <n v="126879.4"/>
    <x v="3"/>
    <s v="No"/>
    <s v="Express"/>
    <s v="Not Found"/>
    <s v="Standard"/>
    <x v="37"/>
    <n v="19562258"/>
  </r>
  <r>
    <s v="O04929"/>
    <s v="2025-01-05"/>
    <s v="C128"/>
    <s v="P019"/>
    <x v="10"/>
    <x v="3"/>
    <n v="1"/>
    <n v="0.15"/>
    <n v="17572.900000000001"/>
    <x v="48"/>
    <s v="Consumer"/>
    <x v="0"/>
    <n v="72369"/>
    <n v="-54796.1"/>
    <x v="6"/>
    <s v="No"/>
    <s v="Express"/>
    <s v="Not Found"/>
    <s v="Standard"/>
    <x v="0"/>
    <n v="8592536"/>
  </r>
  <r>
    <s v="O04930"/>
    <s v="2025-09-21"/>
    <s v="C220"/>
    <s v="P060"/>
    <x v="5"/>
    <x v="1"/>
    <n v="9"/>
    <n v="0.15"/>
    <n v="461004.3"/>
    <x v="258"/>
    <s v="SME"/>
    <x v="1"/>
    <n v="58522"/>
    <n v="-65693.700000000012"/>
    <x v="2"/>
    <s v="No"/>
    <s v="Pickup"/>
    <s v="Not Found"/>
    <s v="Standard"/>
    <x v="60"/>
    <n v="11319839"/>
  </r>
  <r>
    <s v="O04931"/>
    <s v="2025-07-26"/>
    <s v="C238"/>
    <s v="P059"/>
    <x v="12"/>
    <x v="4"/>
    <n v="7"/>
    <n v="0.1"/>
    <n v="873318.6"/>
    <x v="135"/>
    <s v="Consumer"/>
    <x v="2"/>
    <n v="78122"/>
    <n v="326464.59999999998"/>
    <x v="10"/>
    <s v="No"/>
    <s v="Express"/>
    <s v="Not Found"/>
    <s v="Standard"/>
    <x v="21"/>
    <n v="8698154"/>
  </r>
  <r>
    <s v="O04932"/>
    <s v="2025-10-21"/>
    <s v="C012"/>
    <s v="P029"/>
    <x v="5"/>
    <x v="3"/>
    <n v="5"/>
    <n v="0.2"/>
    <n v="82424"/>
    <x v="148"/>
    <s v="Corporate"/>
    <x v="1"/>
    <n v="36044"/>
    <n v="-97796"/>
    <x v="11"/>
    <s v="No"/>
    <s v="Express"/>
    <s v="Not Found"/>
    <s v="Standard"/>
    <x v="68"/>
    <n v="11319839"/>
  </r>
  <r>
    <s v="O04933"/>
    <s v="2025-11-14"/>
    <s v="C003"/>
    <s v="P094"/>
    <x v="19"/>
    <x v="4"/>
    <n v="9"/>
    <n v="0.05"/>
    <n v="885147.3"/>
    <x v="35"/>
    <s v="Corporate"/>
    <x v="1"/>
    <n v="55008"/>
    <n v="390075.30000000005"/>
    <x v="8"/>
    <s v="No"/>
    <s v="Standard"/>
    <s v="Not Found"/>
    <s v="Standard"/>
    <x v="1"/>
    <n v="19336654"/>
  </r>
  <r>
    <s v="O04934"/>
    <s v="2025-01-12"/>
    <s v="C291"/>
    <s v="P058"/>
    <x v="8"/>
    <x v="0"/>
    <n v="3"/>
    <n v="0.05"/>
    <n v="140197.20000000001"/>
    <x v="254"/>
    <s v="Consumer"/>
    <x v="3"/>
    <n v="66106"/>
    <n v="-58120.799999999988"/>
    <x v="6"/>
    <s v="No"/>
    <s v="Standard"/>
    <s v="Not Found"/>
    <s v="Standard"/>
    <x v="42"/>
    <n v="19473459"/>
  </r>
  <r>
    <s v="O04935"/>
    <s v="2025-01-11"/>
    <s v="C091"/>
    <s v="P075"/>
    <x v="11"/>
    <x v="3"/>
    <n v="4"/>
    <n v="0"/>
    <n v="281980"/>
    <x v="201"/>
    <s v="Consumer"/>
    <x v="0"/>
    <n v="48118"/>
    <n v="89508"/>
    <x v="6"/>
    <s v="No"/>
    <s v="Express"/>
    <s v="Not Found"/>
    <s v="Standard"/>
    <x v="51"/>
    <n v="18500989"/>
  </r>
  <r>
    <s v="O04936"/>
    <s v="2025-10-05"/>
    <s v="C215"/>
    <s v="P025"/>
    <x v="17"/>
    <x v="3"/>
    <n v="9"/>
    <n v="0.2"/>
    <n v="104119.2"/>
    <x v="19"/>
    <s v="Corporate"/>
    <x v="2"/>
    <n v="41409"/>
    <n v="-268561.8"/>
    <x v="11"/>
    <s v="No"/>
    <s v="Standard"/>
    <s v="Not Found"/>
    <s v="Standard"/>
    <x v="61"/>
    <n v="10652665"/>
  </r>
  <r>
    <s v="O04937"/>
    <s v="2025-03-08"/>
    <s v="C204"/>
    <s v="P099"/>
    <x v="7"/>
    <x v="1"/>
    <n v="8"/>
    <n v="0.15"/>
    <n v="116484"/>
    <x v="153"/>
    <s v="Consumer"/>
    <x v="0"/>
    <n v="11009"/>
    <n v="28412"/>
    <x v="7"/>
    <s v="No"/>
    <s v="Standard"/>
    <s v="Not Found"/>
    <s v="Standard"/>
    <x v="90"/>
    <n v="14265630"/>
  </r>
  <r>
    <s v="O04938"/>
    <s v="2025-01-08"/>
    <s v="C295"/>
    <s v="P065"/>
    <x v="4"/>
    <x v="2"/>
    <n v="8"/>
    <n v="0.1"/>
    <n v="535370.4"/>
    <x v="145"/>
    <s v="Consumer"/>
    <x v="3"/>
    <n v="61777"/>
    <n v="41154.400000000023"/>
    <x v="6"/>
    <s v="No"/>
    <s v="Pickup"/>
    <s v="Not Found"/>
    <s v="Standard"/>
    <x v="65"/>
    <n v="6291486"/>
  </r>
  <r>
    <s v="O04939"/>
    <s v="2025-04-24"/>
    <s v="C283"/>
    <s v="P100"/>
    <x v="5"/>
    <x v="0"/>
    <n v="6"/>
    <n v="0"/>
    <n v="590664"/>
    <x v="6"/>
    <s v="Corporate"/>
    <x v="3"/>
    <n v="62137"/>
    <n v="217842"/>
    <x v="1"/>
    <s v="No"/>
    <s v="Express"/>
    <s v="Not Found"/>
    <s v="Standard"/>
    <x v="9"/>
    <n v="11319839"/>
  </r>
  <r>
    <s v="O04940"/>
    <s v="2025-10-29"/>
    <s v="C083"/>
    <s v="P077"/>
    <x v="6"/>
    <x v="3"/>
    <n v="7"/>
    <n v="0.05"/>
    <n v="896120.75"/>
    <x v="156"/>
    <s v="Consumer"/>
    <x v="3"/>
    <n v="9813"/>
    <n v="827429.75"/>
    <x v="11"/>
    <s v="No"/>
    <s v="Express"/>
    <s v="Not Found"/>
    <s v="Standard"/>
    <x v="98"/>
    <n v="17350666"/>
  </r>
  <r>
    <s v="O04941"/>
    <s v="2025-06-12"/>
    <s v="C238"/>
    <s v="P081"/>
    <x v="4"/>
    <x v="2"/>
    <n v="6"/>
    <n v="0"/>
    <n v="660732"/>
    <x v="135"/>
    <s v="Consumer"/>
    <x v="0"/>
    <n v="67718"/>
    <n v="254424"/>
    <x v="9"/>
    <s v="No"/>
    <s v="Express"/>
    <s v="Not Found"/>
    <s v="Standard"/>
    <x v="76"/>
    <n v="6291486"/>
  </r>
  <r>
    <s v="O04942"/>
    <s v="2025-04-14"/>
    <s v="C202"/>
    <s v="P010"/>
    <x v="11"/>
    <x v="4"/>
    <n v="8"/>
    <n v="0.05"/>
    <n v="881197.2"/>
    <x v="134"/>
    <s v="SME"/>
    <x v="1"/>
    <n v="13676"/>
    <n v="771789.2"/>
    <x v="1"/>
    <s v="No"/>
    <s v="Express"/>
    <s v="Not Found"/>
    <s v="Standard"/>
    <x v="88"/>
    <n v="18500989"/>
  </r>
  <r>
    <s v="O04943"/>
    <s v="2025-02-10"/>
    <s v="C112"/>
    <s v="P002"/>
    <x v="11"/>
    <x v="3"/>
    <n v="8"/>
    <n v="0"/>
    <n v="65632"/>
    <x v="155"/>
    <s v="Corporate"/>
    <x v="2"/>
    <n v="57647"/>
    <n v="-395544"/>
    <x v="5"/>
    <s v="No"/>
    <s v="Standard"/>
    <s v="Not Found"/>
    <s v="Standard"/>
    <x v="2"/>
    <n v="18500989"/>
  </r>
  <r>
    <s v="O04944"/>
    <s v="2025-06-09"/>
    <s v="C154"/>
    <s v="P004"/>
    <x v="17"/>
    <x v="3"/>
    <n v="5"/>
    <n v="0.1"/>
    <n v="113193"/>
    <x v="58"/>
    <s v="Consumer"/>
    <x v="3"/>
    <n v="63926"/>
    <n v="-206437"/>
    <x v="9"/>
    <s v="No"/>
    <s v="Pickup"/>
    <s v="Not Found"/>
    <s v="Standard"/>
    <x v="5"/>
    <n v="10652665"/>
  </r>
  <r>
    <s v="O04945"/>
    <s v="2025-04-29"/>
    <s v="C098"/>
    <s v="P009"/>
    <x v="1"/>
    <x v="0"/>
    <n v="9"/>
    <n v="0.05"/>
    <n v="468445.95"/>
    <x v="137"/>
    <s v="Corporate"/>
    <x v="1"/>
    <n v="8587"/>
    <n v="391162.95"/>
    <x v="1"/>
    <s v="No"/>
    <s v="Standard"/>
    <s v="Not Found"/>
    <s v="Standard"/>
    <x v="33"/>
    <n v="11347243"/>
  </r>
  <r>
    <s v="O04946"/>
    <s v="2025-05-16"/>
    <s v="C205"/>
    <s v="P032"/>
    <x v="10"/>
    <x v="3"/>
    <n v="2"/>
    <n v="0.05"/>
    <n v="242130.3"/>
    <x v="183"/>
    <s v="Corporate"/>
    <x v="2"/>
    <n v="65463"/>
    <n v="111204.29999999999"/>
    <x v="0"/>
    <s v="No"/>
    <s v="Standard"/>
    <s v="Not Found"/>
    <s v="Standard"/>
    <x v="15"/>
    <n v="8592536"/>
  </r>
  <r>
    <s v="O04947"/>
    <s v="2025-02-27"/>
    <s v="C248"/>
    <s v="P066"/>
    <x v="16"/>
    <x v="0"/>
    <n v="1"/>
    <n v="0"/>
    <n v="75921"/>
    <x v="164"/>
    <s v="Consumer"/>
    <x v="0"/>
    <n v="51071"/>
    <n v="24850"/>
    <x v="5"/>
    <s v="No"/>
    <s v="Express"/>
    <s v="Not Found"/>
    <s v="Standard"/>
    <x v="97"/>
    <n v="19562258"/>
  </r>
  <r>
    <s v="O04948"/>
    <s v="2025-05-26"/>
    <s v="C228"/>
    <s v="P077"/>
    <x v="4"/>
    <x v="3"/>
    <n v="9"/>
    <n v="0"/>
    <n v="314577"/>
    <x v="168"/>
    <s v="Corporate"/>
    <x v="3"/>
    <n v="9813"/>
    <n v="226260"/>
    <x v="0"/>
    <s v="Yes"/>
    <s v="Standard"/>
    <s v="Not Found"/>
    <s v="Standard"/>
    <x v="98"/>
    <n v="6291486"/>
  </r>
  <r>
    <s v="O04949"/>
    <s v="2025-07-16"/>
    <s v="C003"/>
    <s v="P026"/>
    <x v="8"/>
    <x v="4"/>
    <n v="3"/>
    <n v="0"/>
    <n v="435231"/>
    <x v="35"/>
    <s v="Corporate"/>
    <x v="2"/>
    <n v="7159"/>
    <n v="413754"/>
    <x v="10"/>
    <s v="No"/>
    <s v="Pickup"/>
    <s v="Not Found"/>
    <s v="Standard"/>
    <x v="11"/>
    <n v="19473459"/>
  </r>
  <r>
    <s v="O04950"/>
    <s v="2025-07-18"/>
    <s v="C171"/>
    <s v="P058"/>
    <x v="0"/>
    <x v="0"/>
    <n v="4"/>
    <n v="0.1"/>
    <n v="367498.8"/>
    <x v="294"/>
    <s v="SME"/>
    <x v="3"/>
    <n v="66106"/>
    <n v="103074.79999999999"/>
    <x v="10"/>
    <s v="No"/>
    <s v="Standard"/>
    <s v="Not Found"/>
    <s v="Standard"/>
    <x v="42"/>
    <n v="11852878"/>
  </r>
  <r>
    <s v="O04951"/>
    <s v="2025-01-03"/>
    <s v="C298"/>
    <s v="P096"/>
    <x v="15"/>
    <x v="2"/>
    <n v="10"/>
    <n v="0.05"/>
    <n v="1119480"/>
    <x v="250"/>
    <s v="Corporate"/>
    <x v="1"/>
    <n v="12227"/>
    <n v="997210"/>
    <x v="6"/>
    <s v="No"/>
    <s v="Pickup"/>
    <s v="Not Found"/>
    <s v="High Value"/>
    <x v="46"/>
    <n v="15141830"/>
  </r>
  <r>
    <s v="O04952"/>
    <s v="2025-12-22"/>
    <s v="C210"/>
    <s v="P069"/>
    <x v="4"/>
    <x v="1"/>
    <n v="2"/>
    <n v="0.05"/>
    <n v="257945.9"/>
    <x v="256"/>
    <s v="Corporate"/>
    <x v="3"/>
    <n v="5129"/>
    <n v="247687.9"/>
    <x v="4"/>
    <s v="No"/>
    <s v="Pickup"/>
    <s v="Not Found"/>
    <s v="Standard"/>
    <x v="73"/>
    <n v="6291486"/>
  </r>
  <r>
    <s v="O04953"/>
    <s v="2025-08-03"/>
    <s v="C284"/>
    <s v="P012"/>
    <x v="17"/>
    <x v="3"/>
    <n v="5"/>
    <n v="0.2"/>
    <n v="504496"/>
    <x v="61"/>
    <s v="SME"/>
    <x v="2"/>
    <n v="48408"/>
    <n v="262456"/>
    <x v="3"/>
    <s v="No"/>
    <s v="Express"/>
    <s v="Not Found"/>
    <s v="Standard"/>
    <x v="78"/>
    <n v="10652665"/>
  </r>
  <r>
    <s v="O04954"/>
    <s v="2025-02-10"/>
    <s v="C166"/>
    <s v="P024"/>
    <x v="9"/>
    <x v="3"/>
    <n v="1"/>
    <n v="0.1"/>
    <n v="8316"/>
    <x v="110"/>
    <s v="SME"/>
    <x v="3"/>
    <n v="20831"/>
    <n v="-12515"/>
    <x v="5"/>
    <s v="No"/>
    <s v="Pickup"/>
    <s v="Not Found"/>
    <s v="Standard"/>
    <x v="16"/>
    <n v="7254801"/>
  </r>
  <r>
    <s v="O04955"/>
    <s v="2025-10-23"/>
    <s v="C117"/>
    <s v="P091"/>
    <x v="5"/>
    <x v="1"/>
    <n v="4"/>
    <n v="0.05"/>
    <n v="201787.6"/>
    <x v="53"/>
    <s v="Consumer"/>
    <x v="3"/>
    <n v="13311"/>
    <n v="148543.6"/>
    <x v="11"/>
    <s v="No"/>
    <s v="Standard"/>
    <s v="Not Found"/>
    <s v="Standard"/>
    <x v="10"/>
    <n v="11319839"/>
  </r>
  <r>
    <s v="O04956"/>
    <s v="2025-04-27"/>
    <s v="C046"/>
    <s v="P061"/>
    <x v="9"/>
    <x v="1"/>
    <n v="9"/>
    <n v="0.1"/>
    <n v="617147.1"/>
    <x v="215"/>
    <s v="Corporate"/>
    <x v="3"/>
    <n v="26900"/>
    <n v="375047.1"/>
    <x v="1"/>
    <s v="No"/>
    <s v="Standard"/>
    <s v="Not Found"/>
    <s v="Standard"/>
    <x v="59"/>
    <n v="7254801"/>
  </r>
  <r>
    <s v="O04957"/>
    <s v="2025-04-30"/>
    <s v="C196"/>
    <s v="P028"/>
    <x v="0"/>
    <x v="0"/>
    <n v="1"/>
    <n v="0.15"/>
    <n v="122391.5"/>
    <x v="255"/>
    <s v="SME"/>
    <x v="1"/>
    <n v="35454"/>
    <n v="86937.5"/>
    <x v="1"/>
    <s v="No"/>
    <s v="Express"/>
    <s v="Not Found"/>
    <s v="Standard"/>
    <x v="85"/>
    <n v="11852878"/>
  </r>
  <r>
    <s v="O04958"/>
    <s v="2025-12-15"/>
    <s v="C230"/>
    <s v="P029"/>
    <x v="7"/>
    <x v="4"/>
    <n v="5"/>
    <n v="0.05"/>
    <n v="685705.25"/>
    <x v="277"/>
    <s v="Corporate"/>
    <x v="1"/>
    <n v="36044"/>
    <n v="505485.25"/>
    <x v="4"/>
    <s v="No"/>
    <s v="Express"/>
    <s v="Not Found"/>
    <s v="Standard"/>
    <x v="68"/>
    <n v="14265630"/>
  </r>
  <r>
    <s v="O04959"/>
    <s v="2025-06-30"/>
    <s v="C200"/>
    <s v="P064"/>
    <x v="12"/>
    <x v="4"/>
    <n v="2"/>
    <n v="0"/>
    <n v="116880"/>
    <x v="227"/>
    <s v="Consumer"/>
    <x v="2"/>
    <n v="62348"/>
    <n v="-7816"/>
    <x v="9"/>
    <s v="No"/>
    <s v="Express"/>
    <s v="Not Found"/>
    <s v="Standard"/>
    <x v="34"/>
    <n v="8698154"/>
  </r>
  <r>
    <s v="O04960"/>
    <s v="2025-12-15"/>
    <s v="C012"/>
    <s v="P027"/>
    <x v="11"/>
    <x v="4"/>
    <n v="1"/>
    <n v="0"/>
    <n v="109607"/>
    <x v="148"/>
    <s v="Corporate"/>
    <x v="1"/>
    <n v="13474"/>
    <n v="96133"/>
    <x v="4"/>
    <s v="No"/>
    <s v="Standard"/>
    <s v="Not Found"/>
    <s v="Standard"/>
    <x v="67"/>
    <n v="18500989"/>
  </r>
  <r>
    <s v="O04961"/>
    <s v="2025-03-29"/>
    <s v="C021"/>
    <s v="P048"/>
    <x v="1"/>
    <x v="3"/>
    <n v="5"/>
    <n v="0.2"/>
    <n v="208452"/>
    <x v="273"/>
    <s v="Corporate"/>
    <x v="1"/>
    <n v="23271"/>
    <n v="92097"/>
    <x v="7"/>
    <s v="No"/>
    <s v="Standard"/>
    <s v="Not Found"/>
    <s v="Standard"/>
    <x v="29"/>
    <n v="11347243"/>
  </r>
  <r>
    <s v="O04962"/>
    <s v="2025-03-08"/>
    <s v="C019"/>
    <s v="P009"/>
    <x v="3"/>
    <x v="1"/>
    <n v="6"/>
    <n v="0.2"/>
    <n v="157776"/>
    <x v="4"/>
    <s v="Consumer"/>
    <x v="1"/>
    <n v="8587"/>
    <n v="106254"/>
    <x v="7"/>
    <s v="No"/>
    <s v="Standard"/>
    <s v="Not Found"/>
    <s v="Standard"/>
    <x v="33"/>
    <n v="19619177"/>
  </r>
  <r>
    <s v="O04963"/>
    <s v="2025-05-14"/>
    <s v="C051"/>
    <s v="P022"/>
    <x v="16"/>
    <x v="4"/>
    <n v="2"/>
    <n v="0.05"/>
    <n v="226208.3"/>
    <x v="26"/>
    <s v="Consumer"/>
    <x v="3"/>
    <n v="76942"/>
    <n v="72324.299999999988"/>
    <x v="0"/>
    <s v="No"/>
    <s v="Express"/>
    <s v="Not Found"/>
    <s v="Standard"/>
    <x v="13"/>
    <n v="19562258"/>
  </r>
  <r>
    <s v="O04964"/>
    <s v="2025-10-27"/>
    <s v="C038"/>
    <s v="P002"/>
    <x v="5"/>
    <x v="0"/>
    <n v="7"/>
    <n v="0"/>
    <n v="353633"/>
    <x v="106"/>
    <s v="Corporate"/>
    <x v="2"/>
    <n v="57647"/>
    <n v="-49896"/>
    <x v="11"/>
    <s v="No"/>
    <s v="Standard"/>
    <s v="Not Found"/>
    <s v="Standard"/>
    <x v="2"/>
    <n v="11319839"/>
  </r>
  <r>
    <s v="O04965"/>
    <s v="2025-02-12"/>
    <s v="C211"/>
    <s v="P043"/>
    <x v="9"/>
    <x v="4"/>
    <n v="1"/>
    <n v="0.05"/>
    <n v="20072.55"/>
    <x v="63"/>
    <s v="SME"/>
    <x v="0"/>
    <n v="79600"/>
    <n v="-59527.45"/>
    <x v="5"/>
    <s v="No"/>
    <s v="Standard"/>
    <s v="Not Found"/>
    <s v="Standard"/>
    <x v="14"/>
    <n v="7254801"/>
  </r>
  <r>
    <s v="O04966"/>
    <s v="2025-11-14"/>
    <s v="C090"/>
    <s v="P092"/>
    <x v="10"/>
    <x v="2"/>
    <n v="4"/>
    <n v="0.2"/>
    <n v="291152"/>
    <x v="236"/>
    <s v="Corporate"/>
    <x v="2"/>
    <n v="4229"/>
    <n v="274236"/>
    <x v="8"/>
    <s v="No"/>
    <s v="Express"/>
    <s v="Not Found"/>
    <s v="Standard"/>
    <x v="23"/>
    <n v="8592536"/>
  </r>
  <r>
    <s v="O04967"/>
    <s v="2025-05-05"/>
    <s v="C145"/>
    <s v="P075"/>
    <x v="4"/>
    <x v="1"/>
    <n v="10"/>
    <n v="0.2"/>
    <n v="734680"/>
    <x v="109"/>
    <s v="SME"/>
    <x v="0"/>
    <n v="48118"/>
    <n v="253500"/>
    <x v="0"/>
    <s v="No"/>
    <s v="Express"/>
    <s v="Not Found"/>
    <s v="Standard"/>
    <x v="51"/>
    <n v="6291486"/>
  </r>
  <r>
    <s v="O04968"/>
    <s v="2025-05-11"/>
    <s v="C116"/>
    <s v="P035"/>
    <x v="2"/>
    <x v="4"/>
    <n v="10"/>
    <n v="0.05"/>
    <n v="999029.5"/>
    <x v="177"/>
    <s v="Consumer"/>
    <x v="0"/>
    <n v="31758"/>
    <n v="681449.5"/>
    <x v="0"/>
    <s v="No"/>
    <s v="Standard"/>
    <s v="Not Found"/>
    <s v="Standard"/>
    <x v="47"/>
    <n v="7094914"/>
  </r>
  <r>
    <s v="O04969"/>
    <s v="2025-02-07"/>
    <s v="C131"/>
    <s v="P039"/>
    <x v="11"/>
    <x v="1"/>
    <n v="9"/>
    <n v="0"/>
    <n v="261342"/>
    <x v="57"/>
    <s v="SME"/>
    <x v="0"/>
    <n v="34258"/>
    <n v="-46980"/>
    <x v="5"/>
    <s v="No"/>
    <s v="Express"/>
    <s v="Not Found"/>
    <s v="Standard"/>
    <x v="52"/>
    <n v="18500989"/>
  </r>
  <r>
    <s v="O04970"/>
    <s v="2025-02-14"/>
    <s v="C134"/>
    <s v="P070"/>
    <x v="18"/>
    <x v="2"/>
    <n v="7"/>
    <n v="0"/>
    <n v="120337"/>
    <x v="182"/>
    <s v="Consumer"/>
    <x v="1"/>
    <n v="66631"/>
    <n v="-346080"/>
    <x v="5"/>
    <s v="No"/>
    <s v="Standard"/>
    <s v="Not Found"/>
    <s v="Standard"/>
    <x v="20"/>
    <n v="16246424"/>
  </r>
  <r>
    <s v="O04971"/>
    <s v="2025-05-31"/>
    <s v="C167"/>
    <s v="P076"/>
    <x v="15"/>
    <x v="2"/>
    <n v="9"/>
    <n v="0"/>
    <n v="1062693"/>
    <x v="232"/>
    <s v="SME"/>
    <x v="2"/>
    <n v="26666"/>
    <n v="822699"/>
    <x v="0"/>
    <s v="Yes"/>
    <s v="Pickup"/>
    <s v="Not Found"/>
    <s v="High Value"/>
    <x v="25"/>
    <n v="15141830"/>
  </r>
  <r>
    <s v="O04972"/>
    <s v="2025-04-06"/>
    <s v="C082"/>
    <s v="P003"/>
    <x v="13"/>
    <x v="4"/>
    <n v="3"/>
    <n v="0.1"/>
    <n v="349120.8"/>
    <x v="43"/>
    <s v="Consumer"/>
    <x v="0"/>
    <n v="44361"/>
    <n v="216037.8"/>
    <x v="1"/>
    <s v="No"/>
    <s v="Express"/>
    <s v="Not Found"/>
    <s v="Standard"/>
    <x v="92"/>
    <n v="5886694"/>
  </r>
  <r>
    <s v="O04973"/>
    <s v="2025-03-04"/>
    <s v="C294"/>
    <s v="P070"/>
    <x v="19"/>
    <x v="4"/>
    <n v="10"/>
    <n v="0"/>
    <n v="602850"/>
    <x v="170"/>
    <s v="SME"/>
    <x v="1"/>
    <n v="66631"/>
    <n v="-63460"/>
    <x v="7"/>
    <s v="No"/>
    <s v="Standard"/>
    <s v="Not Found"/>
    <s v="Standard"/>
    <x v="20"/>
    <n v="19336654"/>
  </r>
  <r>
    <s v="O04974"/>
    <s v="2025-12-19"/>
    <s v="C038"/>
    <s v="P093"/>
    <x v="1"/>
    <x v="3"/>
    <n v="9"/>
    <n v="0"/>
    <n v="232695"/>
    <x v="106"/>
    <s v="Corporate"/>
    <x v="3"/>
    <n v="27558"/>
    <n v="-15327"/>
    <x v="4"/>
    <s v="No"/>
    <s v="Express"/>
    <s v="Not Found"/>
    <s v="Standard"/>
    <x v="40"/>
    <n v="11347243"/>
  </r>
  <r>
    <s v="O04975"/>
    <s v="2025-04-02"/>
    <s v="C222"/>
    <s v="P056"/>
    <x v="19"/>
    <x v="0"/>
    <n v="6"/>
    <n v="0.15"/>
    <n v="649479.9"/>
    <x v="143"/>
    <s v="SME"/>
    <x v="0"/>
    <n v="48953"/>
    <n v="355761.9"/>
    <x v="1"/>
    <s v="No"/>
    <s v="Pickup"/>
    <s v="Not Found"/>
    <s v="Standard"/>
    <x v="6"/>
    <n v="19336654"/>
  </r>
  <r>
    <s v="O04976"/>
    <s v="2025-05-13"/>
    <s v="C222"/>
    <s v="P058"/>
    <x v="19"/>
    <x v="4"/>
    <n v="3"/>
    <n v="0.2"/>
    <n v="248366.4"/>
    <x v="143"/>
    <s v="SME"/>
    <x v="3"/>
    <n v="66106"/>
    <n v="50048.399999999994"/>
    <x v="0"/>
    <s v="No"/>
    <s v="Standard"/>
    <s v="Not Found"/>
    <s v="Standard"/>
    <x v="42"/>
    <n v="19336654"/>
  </r>
  <r>
    <s v="O04977"/>
    <s v="2025-02-01"/>
    <s v="C144"/>
    <s v="P061"/>
    <x v="12"/>
    <x v="4"/>
    <n v="6"/>
    <n v="0.05"/>
    <n v="719277.3"/>
    <x v="274"/>
    <s v="Corporate"/>
    <x v="3"/>
    <n v="26900"/>
    <n v="557877.30000000005"/>
    <x v="5"/>
    <s v="No"/>
    <s v="Pickup"/>
    <s v="Not Found"/>
    <s v="Standard"/>
    <x v="59"/>
    <n v="8698154"/>
  </r>
  <r>
    <s v="O04978"/>
    <s v="2025-04-25"/>
    <s v="C075"/>
    <s v="P082"/>
    <x v="18"/>
    <x v="3"/>
    <n v="7"/>
    <n v="0.1"/>
    <n v="430636.5"/>
    <x v="292"/>
    <s v="SME"/>
    <x v="2"/>
    <n v="38053"/>
    <n v="164265.5"/>
    <x v="1"/>
    <s v="No"/>
    <s v="Pickup"/>
    <s v="Not Found"/>
    <s v="Standard"/>
    <x v="64"/>
    <n v="16246424"/>
  </r>
  <r>
    <s v="O04979"/>
    <s v="2025-08-13"/>
    <s v="C264"/>
    <s v="P003"/>
    <x v="8"/>
    <x v="1"/>
    <n v="2"/>
    <n v="0.1"/>
    <n v="254131.20000000001"/>
    <x v="259"/>
    <s v="Corporate"/>
    <x v="0"/>
    <n v="44361"/>
    <n v="165409.20000000001"/>
    <x v="3"/>
    <s v="No"/>
    <s v="Standard"/>
    <s v="Not Found"/>
    <s v="Standard"/>
    <x v="92"/>
    <n v="19473459"/>
  </r>
  <r>
    <s v="O04980"/>
    <s v="2025-07-12"/>
    <s v="C043"/>
    <s v="P064"/>
    <x v="7"/>
    <x v="4"/>
    <n v="8"/>
    <n v="0.2"/>
    <n v="180435.20000000001"/>
    <x v="237"/>
    <s v="Consumer"/>
    <x v="2"/>
    <n v="62348"/>
    <n v="-318348.79999999999"/>
    <x v="10"/>
    <s v="No"/>
    <s v="Standard"/>
    <s v="Not Found"/>
    <s v="Standard"/>
    <x v="34"/>
    <n v="14265630"/>
  </r>
  <r>
    <s v="O04981"/>
    <s v="2025-08-15"/>
    <s v="C041"/>
    <s v="P097"/>
    <x v="16"/>
    <x v="2"/>
    <n v="3"/>
    <n v="0.1"/>
    <n v="109495.8"/>
    <x v="157"/>
    <s v="Corporate"/>
    <x v="1"/>
    <n v="67500"/>
    <n v="-93004.2"/>
    <x v="3"/>
    <s v="Yes"/>
    <s v="Express"/>
    <s v="Not Found"/>
    <s v="Standard"/>
    <x v="84"/>
    <n v="19562258"/>
  </r>
  <r>
    <s v="O04982"/>
    <s v="2025-06-29"/>
    <s v="C099"/>
    <s v="P068"/>
    <x v="2"/>
    <x v="2"/>
    <n v="7"/>
    <n v="0.1"/>
    <n v="710923.5"/>
    <x v="39"/>
    <s v="Consumer"/>
    <x v="0"/>
    <n v="34907"/>
    <n v="466574.5"/>
    <x v="9"/>
    <s v="No"/>
    <s v="Standard"/>
    <s v="Not Found"/>
    <s v="Standard"/>
    <x v="19"/>
    <n v="7094914"/>
  </r>
  <r>
    <s v="O04983"/>
    <s v="2025-03-28"/>
    <s v="C201"/>
    <s v="P068"/>
    <x v="12"/>
    <x v="4"/>
    <n v="4"/>
    <n v="0.2"/>
    <n v="257868.79999999999"/>
    <x v="265"/>
    <s v="SME"/>
    <x v="0"/>
    <n v="34907"/>
    <n v="118240.79999999999"/>
    <x v="7"/>
    <s v="No"/>
    <s v="Standard"/>
    <s v="Not Found"/>
    <s v="Standard"/>
    <x v="19"/>
    <n v="8698154"/>
  </r>
  <r>
    <s v="O04984"/>
    <s v="2025-07-26"/>
    <s v="C079"/>
    <s v="P089"/>
    <x v="13"/>
    <x v="2"/>
    <n v="10"/>
    <n v="0.1"/>
    <n v="397683"/>
    <x v="12"/>
    <s v="Corporate"/>
    <x v="0"/>
    <n v="55764"/>
    <n v="-159957"/>
    <x v="10"/>
    <s v="No"/>
    <s v="Pickup"/>
    <s v="Not Found"/>
    <s v="Standard"/>
    <x v="27"/>
    <n v="5886694"/>
  </r>
  <r>
    <s v="O04985"/>
    <s v="2025-10-14"/>
    <s v="C029"/>
    <s v="P099"/>
    <x v="19"/>
    <x v="1"/>
    <n v="9"/>
    <n v="0.1"/>
    <n v="1069888.5"/>
    <x v="96"/>
    <s v="Consumer"/>
    <x v="0"/>
    <n v="11009"/>
    <n v="970807.5"/>
    <x v="11"/>
    <s v="No"/>
    <s v="Express"/>
    <s v="Not Found"/>
    <s v="High Value"/>
    <x v="90"/>
    <n v="19336654"/>
  </r>
  <r>
    <s v="O04986"/>
    <s v="2025-08-11"/>
    <s v="C138"/>
    <s v="P057"/>
    <x v="8"/>
    <x v="1"/>
    <n v="8"/>
    <n v="0.05"/>
    <n v="181450"/>
    <x v="173"/>
    <s v="Corporate"/>
    <x v="3"/>
    <n v="18283"/>
    <n v="35186"/>
    <x v="3"/>
    <s v="No"/>
    <s v="Express"/>
    <s v="Not Found"/>
    <s v="Standard"/>
    <x v="63"/>
    <n v="19473459"/>
  </r>
  <r>
    <s v="O04987"/>
    <s v="2025-03-06"/>
    <s v="C288"/>
    <s v="P083"/>
    <x v="0"/>
    <x v="2"/>
    <n v="5"/>
    <n v="0.1"/>
    <n v="551178"/>
    <x v="298"/>
    <s v="SME"/>
    <x v="3"/>
    <n v="73889"/>
    <n v="181733"/>
    <x v="7"/>
    <s v="No"/>
    <s v="Pickup"/>
    <s v="Not Found"/>
    <s v="Standard"/>
    <x v="58"/>
    <n v="11852878"/>
  </r>
  <r>
    <s v="O04988"/>
    <s v="2025-08-30"/>
    <s v="C234"/>
    <s v="P041"/>
    <x v="12"/>
    <x v="3"/>
    <n v="8"/>
    <n v="0.15"/>
    <n v="742281.2"/>
    <x v="82"/>
    <s v="Corporate"/>
    <x v="0"/>
    <n v="21756"/>
    <n v="568233.19999999995"/>
    <x v="3"/>
    <s v="No"/>
    <s v="Pickup"/>
    <s v="Not Found"/>
    <s v="Standard"/>
    <x v="45"/>
    <n v="8698154"/>
  </r>
  <r>
    <s v="O04989"/>
    <s v="2025-12-22"/>
    <s v="C222"/>
    <s v="P037"/>
    <x v="19"/>
    <x v="1"/>
    <n v="6"/>
    <n v="0.05"/>
    <n v="224882.1"/>
    <x v="143"/>
    <s v="SME"/>
    <x v="0"/>
    <n v="31369"/>
    <n v="36668.100000000006"/>
    <x v="4"/>
    <s v="No"/>
    <s v="Standard"/>
    <s v="Not Found"/>
    <s v="Standard"/>
    <x v="72"/>
    <n v="19336654"/>
  </r>
  <r>
    <s v="O04990"/>
    <s v="2025-03-29"/>
    <s v="C094"/>
    <s v="P034"/>
    <x v="9"/>
    <x v="2"/>
    <n v="4"/>
    <n v="0.1"/>
    <n v="117943.2"/>
    <x v="73"/>
    <s v="SME"/>
    <x v="0"/>
    <n v="18655"/>
    <n v="43323.199999999997"/>
    <x v="7"/>
    <s v="No"/>
    <s v="Standard"/>
    <s v="Not Found"/>
    <s v="Standard"/>
    <x v="3"/>
    <n v="7254801"/>
  </r>
  <r>
    <s v="O04991"/>
    <s v="2025-09-20"/>
    <s v="C032"/>
    <s v="P097"/>
    <x v="4"/>
    <x v="4"/>
    <n v="7"/>
    <n v="0"/>
    <n v="40271"/>
    <x v="203"/>
    <s v="SME"/>
    <x v="1"/>
    <n v="67500"/>
    <n v="-432229"/>
    <x v="2"/>
    <s v="No"/>
    <s v="Express"/>
    <s v="Not Found"/>
    <s v="Standard"/>
    <x v="84"/>
    <n v="6291486"/>
  </r>
  <r>
    <s v="O04992"/>
    <s v="2025-08-25"/>
    <s v="C043"/>
    <s v="P044"/>
    <x v="1"/>
    <x v="3"/>
    <n v="7"/>
    <n v="0.2"/>
    <n v="261508.8"/>
    <x v="237"/>
    <s v="Consumer"/>
    <x v="3"/>
    <n v="44099"/>
    <n v="-47184.200000000012"/>
    <x v="3"/>
    <s v="No"/>
    <s v="Express"/>
    <s v="Not Found"/>
    <s v="Standard"/>
    <x v="38"/>
    <n v="11347243"/>
  </r>
  <r>
    <s v="O04993"/>
    <s v="2025-07-08"/>
    <s v="C188"/>
    <s v="P076"/>
    <x v="19"/>
    <x v="0"/>
    <n v="7"/>
    <n v="0.05"/>
    <n v="913550.4"/>
    <x v="52"/>
    <s v="Consumer"/>
    <x v="2"/>
    <n v="26666"/>
    <n v="726888.4"/>
    <x v="10"/>
    <s v="No"/>
    <s v="Pickup"/>
    <s v="Not Found"/>
    <s v="Standard"/>
    <x v="25"/>
    <n v="19336654"/>
  </r>
  <r>
    <s v="O04994"/>
    <s v="2025-01-17"/>
    <s v="C056"/>
    <s v="P023"/>
    <x v="9"/>
    <x v="2"/>
    <n v="5"/>
    <n v="0.05"/>
    <n v="117752.5"/>
    <x v="67"/>
    <s v="SME"/>
    <x v="0"/>
    <n v="10664"/>
    <n v="64432.5"/>
    <x v="6"/>
    <s v="No"/>
    <s v="Standard"/>
    <s v="Not Found"/>
    <s v="Standard"/>
    <x v="18"/>
    <n v="7254801"/>
  </r>
  <r>
    <s v="O04995"/>
    <s v="2025-05-11"/>
    <s v="C180"/>
    <s v="P033"/>
    <x v="7"/>
    <x v="0"/>
    <n v="1"/>
    <n v="0.15"/>
    <n v="65665.05"/>
    <x v="253"/>
    <s v="Consumer"/>
    <x v="0"/>
    <n v="47272"/>
    <n v="18393.050000000003"/>
    <x v="0"/>
    <s v="No"/>
    <s v="Standard"/>
    <s v="Not Found"/>
    <s v="Standard"/>
    <x v="37"/>
    <n v="14265630"/>
  </r>
  <r>
    <s v="O04996"/>
    <s v="2025-07-16"/>
    <s v="C235"/>
    <s v="P037"/>
    <x v="4"/>
    <x v="2"/>
    <n v="1"/>
    <n v="0.15"/>
    <n v="89279.75"/>
    <x v="190"/>
    <s v="Consumer"/>
    <x v="0"/>
    <n v="31369"/>
    <n v="57910.75"/>
    <x v="10"/>
    <s v="No"/>
    <s v="Standard"/>
    <s v="Not Found"/>
    <s v="Standard"/>
    <x v="72"/>
    <n v="6291486"/>
  </r>
  <r>
    <s v="O04997"/>
    <s v="2025-04-10"/>
    <s v="C097"/>
    <s v="P071"/>
    <x v="6"/>
    <x v="0"/>
    <n v="4"/>
    <n v="0.2"/>
    <n v="376124.8"/>
    <x v="111"/>
    <s v="Corporate"/>
    <x v="1"/>
    <n v="44535"/>
    <n v="197984.8"/>
    <x v="1"/>
    <s v="No"/>
    <s v="Standard"/>
    <s v="Not Found"/>
    <s v="Standard"/>
    <x v="32"/>
    <n v="17350666"/>
  </r>
  <r>
    <s v="O04998"/>
    <s v="2025-06-30"/>
    <s v="C176"/>
    <s v="P089"/>
    <x v="2"/>
    <x v="0"/>
    <n v="1"/>
    <n v="0.2"/>
    <n v="12285.6"/>
    <x v="264"/>
    <s v="Corporate"/>
    <x v="0"/>
    <n v="55764"/>
    <n v="-43478.400000000001"/>
    <x v="9"/>
    <s v="No"/>
    <s v="Express"/>
    <s v="Not Found"/>
    <s v="Standard"/>
    <x v="27"/>
    <n v="7094914"/>
  </r>
  <r>
    <s v="O04999"/>
    <s v="2025-05-05"/>
    <s v="C044"/>
    <s v="P065"/>
    <x v="3"/>
    <x v="3"/>
    <n v="2"/>
    <n v="0.15"/>
    <n v="192973.8"/>
    <x v="10"/>
    <s v="Consumer"/>
    <x v="3"/>
    <n v="61777"/>
    <n v="69419.799999999988"/>
    <x v="0"/>
    <s v="No"/>
    <s v="Standard"/>
    <s v="Not Found"/>
    <s v="Standard"/>
    <x v="65"/>
    <n v="19619177"/>
  </r>
  <r>
    <s v="O05000"/>
    <s v="2025-09-09"/>
    <s v="C187"/>
    <s v="P079"/>
    <x v="19"/>
    <x v="0"/>
    <n v="10"/>
    <n v="0.05"/>
    <n v="88435.5"/>
    <x v="104"/>
    <s v="Corporate"/>
    <x v="1"/>
    <n v="58560"/>
    <n v="-497164.5"/>
    <x v="2"/>
    <s v="No"/>
    <s v="Standard"/>
    <s v="Not Found"/>
    <s v="Standard"/>
    <x v="48"/>
    <n v="19336654"/>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5AD28B5-23C1-47D0-B1EB-07A3809A32F5}" name="PivotTable10"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1:B22" firstHeaderRow="1" firstDataRow="1" firstDataCol="1"/>
  <pivotFields count="21">
    <pivotField compact="0" outline="0" showAll="0"/>
    <pivotField compact="0" outline="0" showAll="0"/>
    <pivotField compact="0" outline="0" showAll="0"/>
    <pivotField compact="0" outline="0" showAll="0"/>
    <pivotField compact="0" outline="0" showAll="0">
      <items count="21">
        <item x="19"/>
        <item x="10"/>
        <item x="0"/>
        <item x="11"/>
        <item x="13"/>
        <item x="14"/>
        <item x="7"/>
        <item x="3"/>
        <item x="16"/>
        <item x="15"/>
        <item x="9"/>
        <item x="5"/>
        <item x="8"/>
        <item x="2"/>
        <item x="17"/>
        <item x="12"/>
        <item x="4"/>
        <item x="18"/>
        <item x="6"/>
        <item x="1"/>
        <item t="default"/>
      </items>
    </pivotField>
    <pivotField compact="0" outline="0" showAll="0">
      <items count="6">
        <item x="3"/>
        <item x="2"/>
        <item x="0"/>
        <item x="4"/>
        <item x="1"/>
        <item t="default"/>
      </items>
    </pivotField>
    <pivotField compact="0" outline="0" showAll="0"/>
    <pivotField compact="0" outline="0" showAll="0"/>
    <pivotField dataField="1" compact="0" numFmtId="164" outline="0" showAll="0"/>
    <pivotField axis="axisRow" compact="0" outline="0" showAll="0" measureFilter="1">
      <items count="301">
        <item x="18"/>
        <item x="204"/>
        <item x="251"/>
        <item x="196"/>
        <item x="49"/>
        <item x="124"/>
        <item x="268"/>
        <item x="140"/>
        <item x="246"/>
        <item x="88"/>
        <item x="123"/>
        <item x="238"/>
        <item x="85"/>
        <item x="41"/>
        <item x="90"/>
        <item x="155"/>
        <item x="92"/>
        <item x="275"/>
        <item x="31"/>
        <item x="177"/>
        <item x="53"/>
        <item x="81"/>
        <item x="146"/>
        <item x="148"/>
        <item x="138"/>
        <item x="171"/>
        <item x="29"/>
        <item x="297"/>
        <item x="243"/>
        <item x="40"/>
        <item x="121"/>
        <item x="84"/>
        <item x="48"/>
        <item x="97"/>
        <item x="133"/>
        <item x="208"/>
        <item x="57"/>
        <item x="230"/>
        <item x="116"/>
        <item x="182"/>
        <item x="267"/>
        <item x="220"/>
        <item x="175"/>
        <item x="173"/>
        <item x="176"/>
        <item x="166"/>
        <item x="70"/>
        <item x="8"/>
        <item x="108"/>
        <item x="7"/>
        <item x="274"/>
        <item x="109"/>
        <item x="47"/>
        <item x="162"/>
        <item x="187"/>
        <item x="13"/>
        <item x="54"/>
        <item x="68"/>
        <item x="278"/>
        <item x="206"/>
        <item x="188"/>
        <item x="58"/>
        <item x="30"/>
        <item x="27"/>
        <item x="150"/>
        <item x="147"/>
        <item x="262"/>
        <item x="117"/>
        <item x="223"/>
        <item x="144"/>
        <item x="172"/>
        <item x="3"/>
        <item x="252"/>
        <item x="36"/>
        <item x="110"/>
        <item x="232"/>
        <item x="0"/>
        <item x="56"/>
        <item x="65"/>
        <item x="83"/>
        <item x="294"/>
        <item x="46"/>
        <item x="72"/>
        <item x="34"/>
        <item x="50"/>
        <item x="264"/>
        <item x="11"/>
        <item x="154"/>
        <item x="299"/>
        <item x="189"/>
        <item x="253"/>
        <item x="219"/>
        <item x="66"/>
        <item x="60"/>
        <item x="214"/>
        <item x="233"/>
        <item x="225"/>
        <item x="104"/>
        <item x="52"/>
        <item x="221"/>
        <item x="4"/>
        <item x="295"/>
        <item x="21"/>
        <item x="102"/>
        <item x="202"/>
        <item x="218"/>
        <item x="94"/>
        <item x="255"/>
        <item x="139"/>
        <item x="216"/>
        <item x="271"/>
        <item x="291"/>
        <item x="167"/>
        <item x="227"/>
        <item x="265"/>
        <item x="134"/>
        <item x="100"/>
        <item x="153"/>
        <item x="183"/>
        <item x="280"/>
        <item x="142"/>
        <item x="114"/>
        <item x="283"/>
        <item x="273"/>
        <item x="256"/>
        <item x="63"/>
        <item x="263"/>
        <item x="2"/>
        <item x="98"/>
        <item x="19"/>
        <item x="37"/>
        <item x="87"/>
        <item x="199"/>
        <item x="127"/>
        <item x="131"/>
        <item x="258"/>
        <item x="101"/>
        <item x="143"/>
        <item x="276"/>
        <item x="282"/>
        <item x="79"/>
        <item x="141"/>
        <item x="9"/>
        <item x="168"/>
        <item x="192"/>
        <item x="5"/>
        <item x="277"/>
        <item x="113"/>
        <item x="136"/>
        <item x="105"/>
        <item x="82"/>
        <item x="190"/>
        <item x="231"/>
        <item x="24"/>
        <item x="135"/>
        <item x="119"/>
        <item x="89"/>
        <item x="28"/>
        <item x="285"/>
        <item x="234"/>
        <item x="95"/>
        <item x="261"/>
        <item x="22"/>
        <item x="195"/>
        <item x="197"/>
        <item x="164"/>
        <item x="55"/>
        <item x="42"/>
        <item x="193"/>
        <item x="33"/>
        <item x="184"/>
        <item x="151"/>
        <item x="178"/>
        <item x="281"/>
        <item x="217"/>
        <item x="125"/>
        <item x="241"/>
        <item x="198"/>
        <item x="86"/>
        <item x="14"/>
        <item x="99"/>
        <item x="120"/>
        <item x="25"/>
        <item x="259"/>
        <item x="115"/>
        <item x="174"/>
        <item x="284"/>
        <item x="38"/>
        <item x="289"/>
        <item x="296"/>
        <item x="257"/>
        <item x="93"/>
        <item x="211"/>
        <item x="248"/>
        <item x="207"/>
        <item x="62"/>
        <item x="107"/>
        <item x="205"/>
        <item x="64"/>
        <item x="159"/>
        <item x="45"/>
        <item x="286"/>
        <item x="209"/>
        <item x="185"/>
        <item x="6"/>
        <item x="61"/>
        <item x="77"/>
        <item x="169"/>
        <item x="16"/>
        <item x="298"/>
        <item x="76"/>
        <item x="96"/>
        <item x="149"/>
        <item x="254"/>
        <item x="163"/>
        <item x="129"/>
        <item x="170"/>
        <item x="145"/>
        <item x="287"/>
        <item x="112"/>
        <item x="250"/>
        <item x="165"/>
        <item x="35"/>
        <item x="59"/>
        <item x="126"/>
        <item x="158"/>
        <item x="203"/>
        <item x="23"/>
        <item x="78"/>
        <item x="191"/>
        <item x="260"/>
        <item x="17"/>
        <item x="106"/>
        <item x="194"/>
        <item x="80"/>
        <item x="212"/>
        <item x="157"/>
        <item x="186"/>
        <item x="237"/>
        <item x="10"/>
        <item x="224"/>
        <item x="215"/>
        <item x="152"/>
        <item x="69"/>
        <item x="71"/>
        <item x="180"/>
        <item x="293"/>
        <item x="26"/>
        <item x="229"/>
        <item x="15"/>
        <item x="288"/>
        <item x="161"/>
        <item x="67"/>
        <item x="249"/>
        <item x="75"/>
        <item x="51"/>
        <item x="269"/>
        <item x="210"/>
        <item x="103"/>
        <item x="270"/>
        <item x="266"/>
        <item x="132"/>
        <item x="130"/>
        <item x="122"/>
        <item x="118"/>
        <item x="74"/>
        <item x="200"/>
        <item x="228"/>
        <item x="226"/>
        <item x="1"/>
        <item x="128"/>
        <item x="272"/>
        <item x="179"/>
        <item x="292"/>
        <item x="235"/>
        <item x="32"/>
        <item x="239"/>
        <item x="12"/>
        <item x="181"/>
        <item x="245"/>
        <item x="91"/>
        <item x="43"/>
        <item x="156"/>
        <item x="222"/>
        <item x="213"/>
        <item x="44"/>
        <item x="240"/>
        <item x="160"/>
        <item x="244"/>
        <item x="290"/>
        <item x="236"/>
        <item x="201"/>
        <item x="242"/>
        <item x="247"/>
        <item x="73"/>
        <item x="279"/>
        <item x="20"/>
        <item x="111"/>
        <item x="137"/>
        <item x="39"/>
        <item t="default"/>
      </items>
    </pivotField>
    <pivotField compact="0" outline="0" showAll="0"/>
    <pivotField compact="0" outline="0" showAll="0">
      <items count="5">
        <item x="1"/>
        <item x="0"/>
        <item x="2"/>
        <item x="3"/>
        <item t="default"/>
      </items>
    </pivotField>
    <pivotField compact="0" outline="0" showAll="0"/>
    <pivotField compact="0" outline="0" showAll="0"/>
    <pivotField compact="0" outline="0" showAll="0">
      <items count="13">
        <item x="1"/>
        <item x="3"/>
        <item x="4"/>
        <item x="5"/>
        <item x="6"/>
        <item x="10"/>
        <item x="9"/>
        <item x="7"/>
        <item x="0"/>
        <item x="8"/>
        <item x="11"/>
        <item x="2"/>
        <item t="default"/>
      </items>
    </pivotField>
    <pivotField compact="0" outline="0" showAll="0"/>
    <pivotField compact="0" outline="0" showAll="0"/>
    <pivotField compact="0" outline="0" showAll="0"/>
    <pivotField compact="0" outline="0" showAll="0"/>
    <pivotField compact="0" outline="0" showAll="0">
      <items count="101">
        <item x="87"/>
        <item x="88"/>
        <item x="9"/>
        <item x="36"/>
        <item x="78"/>
        <item x="54"/>
        <item x="80"/>
        <item x="75"/>
        <item x="79"/>
        <item x="49"/>
        <item x="96"/>
        <item x="0"/>
        <item x="2"/>
        <item x="91"/>
        <item x="17"/>
        <item x="13"/>
        <item x="18"/>
        <item x="16"/>
        <item x="61"/>
        <item x="11"/>
        <item x="67"/>
        <item x="85"/>
        <item x="68"/>
        <item x="92"/>
        <item x="12"/>
        <item x="81"/>
        <item x="15"/>
        <item x="37"/>
        <item x="3"/>
        <item x="47"/>
        <item x="70"/>
        <item x="72"/>
        <item x="94"/>
        <item x="52"/>
        <item x="5"/>
        <item x="28"/>
        <item x="45"/>
        <item x="62"/>
        <item x="14"/>
        <item x="38"/>
        <item x="86"/>
        <item x="93"/>
        <item x="8"/>
        <item x="29"/>
        <item x="74"/>
        <item x="77"/>
        <item x="39"/>
        <item x="7"/>
        <item x="41"/>
        <item x="95"/>
        <item x="83"/>
        <item x="31"/>
        <item x="6"/>
        <item x="63"/>
        <item x="42"/>
        <item x="21"/>
        <item x="24"/>
        <item x="60"/>
        <item x="59"/>
        <item x="50"/>
        <item x="66"/>
        <item x="34"/>
        <item x="65"/>
        <item x="97"/>
        <item x="22"/>
        <item x="19"/>
        <item x="73"/>
        <item x="30"/>
        <item x="20"/>
        <item x="32"/>
        <item x="89"/>
        <item x="99"/>
        <item x="56"/>
        <item x="51"/>
        <item x="25"/>
        <item x="98"/>
        <item x="69"/>
        <item x="48"/>
        <item x="55"/>
        <item x="26"/>
        <item x="76"/>
        <item x="64"/>
        <item x="58"/>
        <item x="35"/>
        <item x="71"/>
        <item x="44"/>
        <item x="82"/>
        <item x="43"/>
        <item x="27"/>
        <item x="33"/>
        <item x="4"/>
        <item x="10"/>
        <item x="23"/>
        <item x="40"/>
        <item x="1"/>
        <item x="57"/>
        <item x="46"/>
        <item x="84"/>
        <item x="53"/>
        <item x="90"/>
        <item t="default"/>
      </items>
    </pivotField>
    <pivotField compact="0" outline="0" subtotalTop="0" showAll="0"/>
  </pivotFields>
  <rowFields count="1">
    <field x="9"/>
  </rowFields>
  <rowItems count="11">
    <i>
      <x v="1"/>
    </i>
    <i>
      <x v="77"/>
    </i>
    <i>
      <x v="93"/>
    </i>
    <i>
      <x v="109"/>
    </i>
    <i>
      <x v="154"/>
    </i>
    <i>
      <x v="168"/>
    </i>
    <i>
      <x v="223"/>
    </i>
    <i>
      <x v="231"/>
    </i>
    <i>
      <x v="256"/>
    </i>
    <i>
      <x v="296"/>
    </i>
    <i t="grand">
      <x/>
    </i>
  </rowItems>
  <colItems count="1">
    <i/>
  </colItems>
  <dataFields count="1">
    <dataField name="Sum of Sales" fld="8" baseField="0" baseItem="0" numFmtId="164"/>
  </dataFields>
  <pivotTableStyleInfo name="PivotStyleLight16" showRowHeaders="1" showColHeaders="1" showRowStripes="0" showColStripes="0" showLastColumn="1"/>
  <filters count="1">
    <filter fld="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DCB596E-9312-4A1D-BF28-9100399615F9}" name="PivotTable9"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4">
  <location ref="J34:L45" firstHeaderRow="0" firstDataRow="1" firstDataCol="1"/>
  <pivotFields count="21">
    <pivotField compact="0" outline="0" showAll="0"/>
    <pivotField compact="0" outline="0" showAll="0"/>
    <pivotField compact="0" outline="0" showAll="0"/>
    <pivotField compact="0" outline="0" showAll="0"/>
    <pivotField axis="axisRow" compact="0" outline="0" showAll="0" measureFilter="1">
      <items count="21">
        <item x="19"/>
        <item x="10"/>
        <item x="0"/>
        <item x="11"/>
        <item x="13"/>
        <item x="14"/>
        <item x="7"/>
        <item x="3"/>
        <item x="16"/>
        <item x="15"/>
        <item x="9"/>
        <item x="5"/>
        <item x="8"/>
        <item x="2"/>
        <item x="17"/>
        <item x="12"/>
        <item x="4"/>
        <item x="18"/>
        <item x="6"/>
        <item x="1"/>
        <item t="default"/>
      </items>
    </pivotField>
    <pivotField compact="0" outline="0" showAll="0"/>
    <pivotField compact="0" outline="0" showAll="0"/>
    <pivotField compact="0" outline="0" showAll="0"/>
    <pivotField dataField="1" compact="0" numFmtId="164" outline="0" showAll="0"/>
    <pivotField compact="0" outline="0" showAll="0"/>
    <pivotField compact="0" outline="0" showAll="0"/>
    <pivotField compact="0" outline="0" showAll="0">
      <items count="5">
        <item x="1"/>
        <item x="0"/>
        <item x="2"/>
        <item x="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dataField="1" compact="0" outline="0" subtotalTop="0" showAll="0"/>
  </pivotFields>
  <rowFields count="1">
    <field x="4"/>
  </rowFields>
  <rowItems count="11">
    <i>
      <x/>
    </i>
    <i>
      <x v="2"/>
    </i>
    <i>
      <x v="3"/>
    </i>
    <i>
      <x v="6"/>
    </i>
    <i>
      <x v="10"/>
    </i>
    <i>
      <x v="11"/>
    </i>
    <i>
      <x v="12"/>
    </i>
    <i>
      <x v="15"/>
    </i>
    <i>
      <x v="17"/>
    </i>
    <i>
      <x v="18"/>
    </i>
    <i t="grand">
      <x/>
    </i>
  </rowItems>
  <colFields count="1">
    <field x="-2"/>
  </colFields>
  <colItems count="2">
    <i>
      <x/>
    </i>
    <i i="1">
      <x v="1"/>
    </i>
  </colItems>
  <dataFields count="2">
    <dataField name="Sum of Sales" fld="8" baseField="0" baseItem="0" numFmtId="164"/>
    <dataField name="Sum of Target" fld="20" baseField="0" baseItem="0"/>
  </dataFields>
  <chartFormats count="4">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FD00570-AF81-4083-8208-25B63F1D30BD}" name="PivotTable8"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D3:E8" firstHeaderRow="1" firstDataRow="1" firstDataCol="1"/>
  <pivotFields count="21">
    <pivotField compact="0" outline="0" showAll="0"/>
    <pivotField compact="0" outline="0" showAll="0"/>
    <pivotField compact="0" outline="0" showAll="0"/>
    <pivotField compact="0" outline="0" showAll="0"/>
    <pivotField compact="0" outline="0" showAll="0">
      <items count="21">
        <item x="19"/>
        <item x="10"/>
        <item x="0"/>
        <item x="11"/>
        <item x="13"/>
        <item x="14"/>
        <item x="7"/>
        <item x="3"/>
        <item x="16"/>
        <item x="15"/>
        <item x="9"/>
        <item x="5"/>
        <item x="8"/>
        <item x="2"/>
        <item x="17"/>
        <item x="12"/>
        <item x="4"/>
        <item x="18"/>
        <item x="6"/>
        <item x="1"/>
        <item t="default"/>
      </items>
    </pivotField>
    <pivotField compact="0" outline="0" showAll="0">
      <items count="6">
        <item x="3"/>
        <item x="2"/>
        <item x="0"/>
        <item x="4"/>
        <item x="1"/>
        <item t="default"/>
      </items>
    </pivotField>
    <pivotField compact="0" outline="0" showAll="0"/>
    <pivotField compact="0" outline="0" showAll="0"/>
    <pivotField dataField="1" compact="0" numFmtId="164" outline="0" showAll="0"/>
    <pivotField compact="0" outline="0" showAll="0"/>
    <pivotField compact="0" outline="0" showAll="0"/>
    <pivotField axis="axisRow" compact="0" outline="0" showAll="0">
      <items count="5">
        <item x="1"/>
        <item x="0"/>
        <item x="2"/>
        <item x="3"/>
        <item t="default"/>
      </items>
    </pivotField>
    <pivotField compact="0" outline="0" showAll="0"/>
    <pivotField compact="0" outline="0" showAll="0"/>
    <pivotField compact="0" outline="0" showAll="0">
      <items count="13">
        <item x="1"/>
        <item x="3"/>
        <item x="4"/>
        <item x="5"/>
        <item x="6"/>
        <item x="10"/>
        <item x="9"/>
        <item x="7"/>
        <item x="0"/>
        <item x="8"/>
        <item x="11"/>
        <item x="2"/>
        <item t="default"/>
      </items>
    </pivotField>
    <pivotField compact="0" outline="0" showAll="0"/>
    <pivotField compact="0" outline="0" showAll="0"/>
    <pivotField compact="0" outline="0" showAll="0"/>
    <pivotField compact="0" outline="0" showAll="0"/>
    <pivotField compact="0" outline="0" showAll="0">
      <items count="101">
        <item x="87"/>
        <item x="88"/>
        <item x="9"/>
        <item x="36"/>
        <item x="78"/>
        <item x="54"/>
        <item x="80"/>
        <item x="75"/>
        <item x="79"/>
        <item x="49"/>
        <item x="96"/>
        <item x="0"/>
        <item x="2"/>
        <item x="91"/>
        <item x="17"/>
        <item x="13"/>
        <item x="18"/>
        <item x="16"/>
        <item x="61"/>
        <item x="11"/>
        <item x="67"/>
        <item x="85"/>
        <item x="68"/>
        <item x="92"/>
        <item x="12"/>
        <item x="81"/>
        <item x="15"/>
        <item x="37"/>
        <item x="3"/>
        <item x="47"/>
        <item x="70"/>
        <item x="72"/>
        <item x="94"/>
        <item x="52"/>
        <item x="5"/>
        <item x="28"/>
        <item x="45"/>
        <item x="62"/>
        <item x="14"/>
        <item x="38"/>
        <item x="86"/>
        <item x="93"/>
        <item x="8"/>
        <item x="29"/>
        <item x="74"/>
        <item x="77"/>
        <item x="39"/>
        <item x="7"/>
        <item x="41"/>
        <item x="95"/>
        <item x="83"/>
        <item x="31"/>
        <item x="6"/>
        <item x="63"/>
        <item x="42"/>
        <item x="21"/>
        <item x="24"/>
        <item x="60"/>
        <item x="59"/>
        <item x="50"/>
        <item x="66"/>
        <item x="34"/>
        <item x="65"/>
        <item x="97"/>
        <item x="22"/>
        <item x="19"/>
        <item x="73"/>
        <item x="30"/>
        <item x="20"/>
        <item x="32"/>
        <item x="89"/>
        <item x="99"/>
        <item x="56"/>
        <item x="51"/>
        <item x="25"/>
        <item x="98"/>
        <item x="69"/>
        <item x="48"/>
        <item x="55"/>
        <item x="26"/>
        <item x="76"/>
        <item x="64"/>
        <item x="58"/>
        <item x="35"/>
        <item x="71"/>
        <item x="44"/>
        <item x="82"/>
        <item x="43"/>
        <item x="27"/>
        <item x="33"/>
        <item x="4"/>
        <item x="10"/>
        <item x="23"/>
        <item x="40"/>
        <item x="1"/>
        <item x="57"/>
        <item x="46"/>
        <item x="84"/>
        <item x="53"/>
        <item x="90"/>
        <item t="default"/>
      </items>
    </pivotField>
    <pivotField compact="0" outline="0" subtotalTop="0" showAll="0"/>
  </pivotFields>
  <rowFields count="1">
    <field x="11"/>
  </rowFields>
  <rowItems count="5">
    <i>
      <x/>
    </i>
    <i>
      <x v="1"/>
    </i>
    <i>
      <x v="2"/>
    </i>
    <i>
      <x v="3"/>
    </i>
    <i t="grand">
      <x/>
    </i>
  </rowItems>
  <colItems count="1">
    <i/>
  </colItems>
  <dataFields count="1">
    <dataField name="Sum of Sales" fld="8" baseField="0" baseItem="0" numFmtId="164"/>
  </dataFields>
  <chartFormats count="10">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1" count="1" selected="0">
            <x v="0"/>
          </reference>
        </references>
      </pivotArea>
    </chartFormat>
    <chartFormat chart="1" format="2">
      <pivotArea type="data" outline="0" fieldPosition="0">
        <references count="2">
          <reference field="4294967294" count="1" selected="0">
            <x v="0"/>
          </reference>
          <reference field="11" count="1" selected="0">
            <x v="1"/>
          </reference>
        </references>
      </pivotArea>
    </chartFormat>
    <chartFormat chart="1" format="3">
      <pivotArea type="data" outline="0" fieldPosition="0">
        <references count="2">
          <reference field="4294967294" count="1" selected="0">
            <x v="0"/>
          </reference>
          <reference field="11" count="1" selected="0">
            <x v="2"/>
          </reference>
        </references>
      </pivotArea>
    </chartFormat>
    <chartFormat chart="1" format="4">
      <pivotArea type="data" outline="0" fieldPosition="0">
        <references count="2">
          <reference field="4294967294" count="1" selected="0">
            <x v="0"/>
          </reference>
          <reference field="11" count="1" selected="0">
            <x v="3"/>
          </reference>
        </references>
      </pivotArea>
    </chartFormat>
    <chartFormat chart="6" format="10" series="1">
      <pivotArea type="data" outline="0" fieldPosition="0">
        <references count="1">
          <reference field="4294967294" count="1" selected="0">
            <x v="0"/>
          </reference>
        </references>
      </pivotArea>
    </chartFormat>
    <chartFormat chart="6" format="11">
      <pivotArea type="data" outline="0" fieldPosition="0">
        <references count="2">
          <reference field="4294967294" count="1" selected="0">
            <x v="0"/>
          </reference>
          <reference field="11" count="1" selected="0">
            <x v="0"/>
          </reference>
        </references>
      </pivotArea>
    </chartFormat>
    <chartFormat chart="6" format="12">
      <pivotArea type="data" outline="0" fieldPosition="0">
        <references count="2">
          <reference field="4294967294" count="1" selected="0">
            <x v="0"/>
          </reference>
          <reference field="11" count="1" selected="0">
            <x v="1"/>
          </reference>
        </references>
      </pivotArea>
    </chartFormat>
    <chartFormat chart="6" format="13">
      <pivotArea type="data" outline="0" fieldPosition="0">
        <references count="2">
          <reference field="4294967294" count="1" selected="0">
            <x v="0"/>
          </reference>
          <reference field="11" count="1" selected="0">
            <x v="2"/>
          </reference>
        </references>
      </pivotArea>
    </chartFormat>
    <chartFormat chart="6" format="14">
      <pivotArea type="data" outline="0" fieldPosition="0">
        <references count="2">
          <reference field="4294967294" count="1" selected="0">
            <x v="0"/>
          </reference>
          <reference field="11"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CE87F79B-74C7-489C-9861-0D319EF4B4E7}" name="PivotTable12" cacheId="9" applyNumberFormats="0" applyBorderFormats="0" applyFontFormats="0" applyPatternFormats="0" applyAlignmentFormats="0" applyWidthHeightFormats="1" dataCaption="Values" updatedVersion="8" minRefreshableVersion="3" itemPrintTitles="1" createdVersion="8" indent="0" compact="0" compactData="0" multipleFieldFilters="0" chartFormat="9">
  <location ref="J3:K16" firstHeaderRow="1" firstDataRow="1" firstDataCol="1"/>
  <pivotFields count="21">
    <pivotField compact="0" outline="0" showAll="0"/>
    <pivotField compact="0" outline="0" showAll="0"/>
    <pivotField compact="0" outline="0" showAll="0"/>
    <pivotField compact="0" outline="0" showAll="0"/>
    <pivotField compact="0" outline="0" showAll="0">
      <items count="21">
        <item x="19"/>
        <item x="10"/>
        <item x="0"/>
        <item x="11"/>
        <item x="13"/>
        <item x="14"/>
        <item x="7"/>
        <item x="3"/>
        <item x="16"/>
        <item x="15"/>
        <item x="9"/>
        <item x="5"/>
        <item x="8"/>
        <item x="2"/>
        <item x="17"/>
        <item x="12"/>
        <item x="4"/>
        <item x="18"/>
        <item x="6"/>
        <item x="1"/>
        <item t="default"/>
      </items>
    </pivotField>
    <pivotField compact="0" outline="0" showAll="0">
      <items count="6">
        <item x="3"/>
        <item x="2"/>
        <item x="0"/>
        <item x="4"/>
        <item x="1"/>
        <item t="default"/>
      </items>
    </pivotField>
    <pivotField compact="0" outline="0" showAll="0"/>
    <pivotField compact="0" outline="0" showAll="0"/>
    <pivotField dataField="1" compact="0" numFmtId="164" outline="0" showAll="0"/>
    <pivotField compact="0" outline="0" showAll="0"/>
    <pivotField compact="0" outline="0" showAll="0"/>
    <pivotField compact="0" outline="0" showAll="0">
      <items count="5">
        <item x="1"/>
        <item x="0"/>
        <item x="2"/>
        <item x="3"/>
        <item t="default"/>
      </items>
    </pivotField>
    <pivotField compact="0" outline="0" showAll="0"/>
    <pivotField compact="0" outline="0" showAll="0"/>
    <pivotField axis="axisRow" compact="0" outline="0" showAll="0">
      <items count="13">
        <item x="1"/>
        <item x="3"/>
        <item x="4"/>
        <item x="5"/>
        <item x="6"/>
        <item x="10"/>
        <item x="9"/>
        <item x="7"/>
        <item x="0"/>
        <item x="8"/>
        <item x="11"/>
        <item x="2"/>
        <item t="default"/>
      </items>
    </pivotField>
    <pivotField compact="0" outline="0" showAll="0"/>
    <pivotField compact="0" outline="0" showAll="0"/>
    <pivotField compact="0" outline="0" showAll="0"/>
    <pivotField compact="0" outline="0" showAll="0"/>
    <pivotField compact="0" outline="0" showAll="0">
      <items count="101">
        <item x="87"/>
        <item x="88"/>
        <item x="9"/>
        <item x="36"/>
        <item x="78"/>
        <item x="54"/>
        <item x="80"/>
        <item x="75"/>
        <item x="79"/>
        <item x="49"/>
        <item x="96"/>
        <item x="0"/>
        <item x="2"/>
        <item x="91"/>
        <item x="17"/>
        <item x="13"/>
        <item x="18"/>
        <item x="16"/>
        <item x="61"/>
        <item x="11"/>
        <item x="67"/>
        <item x="85"/>
        <item x="68"/>
        <item x="92"/>
        <item x="12"/>
        <item x="81"/>
        <item x="15"/>
        <item x="37"/>
        <item x="3"/>
        <item x="47"/>
        <item x="70"/>
        <item x="72"/>
        <item x="94"/>
        <item x="52"/>
        <item x="5"/>
        <item x="28"/>
        <item x="45"/>
        <item x="62"/>
        <item x="14"/>
        <item x="38"/>
        <item x="86"/>
        <item x="93"/>
        <item x="8"/>
        <item x="29"/>
        <item x="74"/>
        <item x="77"/>
        <item x="39"/>
        <item x="7"/>
        <item x="41"/>
        <item x="95"/>
        <item x="83"/>
        <item x="31"/>
        <item x="6"/>
        <item x="63"/>
        <item x="42"/>
        <item x="21"/>
        <item x="24"/>
        <item x="60"/>
        <item x="59"/>
        <item x="50"/>
        <item x="66"/>
        <item x="34"/>
        <item x="65"/>
        <item x="97"/>
        <item x="22"/>
        <item x="19"/>
        <item x="73"/>
        <item x="30"/>
        <item x="20"/>
        <item x="32"/>
        <item x="89"/>
        <item x="99"/>
        <item x="56"/>
        <item x="51"/>
        <item x="25"/>
        <item x="98"/>
        <item x="69"/>
        <item x="48"/>
        <item x="55"/>
        <item x="26"/>
        <item x="76"/>
        <item x="64"/>
        <item x="58"/>
        <item x="35"/>
        <item x="71"/>
        <item x="44"/>
        <item x="82"/>
        <item x="43"/>
        <item x="27"/>
        <item x="33"/>
        <item x="4"/>
        <item x="10"/>
        <item x="23"/>
        <item x="40"/>
        <item x="1"/>
        <item x="57"/>
        <item x="46"/>
        <item x="84"/>
        <item x="53"/>
        <item x="90"/>
        <item t="default"/>
      </items>
    </pivotField>
    <pivotField compact="0" outline="0" subtotalTop="0" showAll="0"/>
  </pivotFields>
  <rowFields count="1">
    <field x="14"/>
  </rowFields>
  <rowItems count="13">
    <i>
      <x/>
    </i>
    <i>
      <x v="1"/>
    </i>
    <i>
      <x v="2"/>
    </i>
    <i>
      <x v="3"/>
    </i>
    <i>
      <x v="4"/>
    </i>
    <i>
      <x v="5"/>
    </i>
    <i>
      <x v="6"/>
    </i>
    <i>
      <x v="7"/>
    </i>
    <i>
      <x v="8"/>
    </i>
    <i>
      <x v="9"/>
    </i>
    <i>
      <x v="10"/>
    </i>
    <i>
      <x v="11"/>
    </i>
    <i t="grand">
      <x/>
    </i>
  </rowItems>
  <colItems count="1">
    <i/>
  </colItems>
  <dataFields count="1">
    <dataField name="Sum of Sales" fld="8" baseField="0" baseItem="0" numFmtId="164"/>
  </dataFields>
  <chartFormats count="2">
    <chartFormat chart="0"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EAC69D8-03E2-41A4-8C80-76C89FA290F9}" name="PivotTable7"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9" firstHeaderRow="1" firstDataRow="1" firstDataCol="1"/>
  <pivotFields count="21">
    <pivotField compact="0" outline="0" showAll="0"/>
    <pivotField compact="0" outline="0" showAll="0"/>
    <pivotField compact="0" outline="0" showAll="0"/>
    <pivotField compact="0" outline="0" showAll="0"/>
    <pivotField compact="0" outline="0" showAll="0">
      <items count="21">
        <item x="19"/>
        <item x="10"/>
        <item x="0"/>
        <item x="11"/>
        <item x="13"/>
        <item x="14"/>
        <item x="7"/>
        <item x="3"/>
        <item x="16"/>
        <item x="15"/>
        <item x="9"/>
        <item x="5"/>
        <item x="8"/>
        <item x="2"/>
        <item x="17"/>
        <item x="12"/>
        <item x="4"/>
        <item x="18"/>
        <item x="6"/>
        <item x="1"/>
        <item t="default"/>
      </items>
    </pivotField>
    <pivotField axis="axisRow" compact="0" outline="0" showAll="0">
      <items count="6">
        <item x="3"/>
        <item x="2"/>
        <item x="0"/>
        <item x="4"/>
        <item x="1"/>
        <item t="default"/>
      </items>
    </pivotField>
    <pivotField compact="0" outline="0" showAll="0"/>
    <pivotField compact="0" outline="0" showAll="0"/>
    <pivotField dataField="1" compact="0" numFmtId="164" outline="0" showAll="0"/>
    <pivotField compact="0" outline="0" showAll="0"/>
    <pivotField compact="0" outline="0" showAll="0"/>
    <pivotField compact="0" outline="0" showAll="0">
      <items count="5">
        <item x="1"/>
        <item x="0"/>
        <item x="2"/>
        <item x="3"/>
        <item t="default"/>
      </items>
    </pivotField>
    <pivotField compact="0" outline="0" showAll="0"/>
    <pivotField compact="0" outline="0" showAll="0"/>
    <pivotField compact="0" outline="0" showAll="0">
      <items count="13">
        <item x="1"/>
        <item x="3"/>
        <item x="4"/>
        <item x="5"/>
        <item x="6"/>
        <item x="10"/>
        <item x="9"/>
        <item x="7"/>
        <item x="0"/>
        <item x="8"/>
        <item x="11"/>
        <item x="2"/>
        <item t="default"/>
      </items>
    </pivotField>
    <pivotField compact="0" outline="0" showAll="0"/>
    <pivotField compact="0" outline="0" showAll="0"/>
    <pivotField compact="0" outline="0" showAll="0"/>
    <pivotField compact="0" outline="0" showAll="0"/>
    <pivotField compact="0" outline="0" showAll="0">
      <items count="101">
        <item x="87"/>
        <item x="88"/>
        <item x="9"/>
        <item x="36"/>
        <item x="78"/>
        <item x="54"/>
        <item x="80"/>
        <item x="75"/>
        <item x="79"/>
        <item x="49"/>
        <item x="96"/>
        <item x="0"/>
        <item x="2"/>
        <item x="91"/>
        <item x="17"/>
        <item x="13"/>
        <item x="18"/>
        <item x="16"/>
        <item x="61"/>
        <item x="11"/>
        <item x="67"/>
        <item x="85"/>
        <item x="68"/>
        <item x="92"/>
        <item x="12"/>
        <item x="81"/>
        <item x="15"/>
        <item x="37"/>
        <item x="3"/>
        <item x="47"/>
        <item x="70"/>
        <item x="72"/>
        <item x="94"/>
        <item x="52"/>
        <item x="5"/>
        <item x="28"/>
        <item x="45"/>
        <item x="62"/>
        <item x="14"/>
        <item x="38"/>
        <item x="86"/>
        <item x="93"/>
        <item x="8"/>
        <item x="29"/>
        <item x="74"/>
        <item x="77"/>
        <item x="39"/>
        <item x="7"/>
        <item x="41"/>
        <item x="95"/>
        <item x="83"/>
        <item x="31"/>
        <item x="6"/>
        <item x="63"/>
        <item x="42"/>
        <item x="21"/>
        <item x="24"/>
        <item x="60"/>
        <item x="59"/>
        <item x="50"/>
        <item x="66"/>
        <item x="34"/>
        <item x="65"/>
        <item x="97"/>
        <item x="22"/>
        <item x="19"/>
        <item x="73"/>
        <item x="30"/>
        <item x="20"/>
        <item x="32"/>
        <item x="89"/>
        <item x="99"/>
        <item x="56"/>
        <item x="51"/>
        <item x="25"/>
        <item x="98"/>
        <item x="69"/>
        <item x="48"/>
        <item x="55"/>
        <item x="26"/>
        <item x="76"/>
        <item x="64"/>
        <item x="58"/>
        <item x="35"/>
        <item x="71"/>
        <item x="44"/>
        <item x="82"/>
        <item x="43"/>
        <item x="27"/>
        <item x="33"/>
        <item x="4"/>
        <item x="10"/>
        <item x="23"/>
        <item x="40"/>
        <item x="1"/>
        <item x="57"/>
        <item x="46"/>
        <item x="84"/>
        <item x="53"/>
        <item x="90"/>
        <item t="default"/>
      </items>
    </pivotField>
    <pivotField compact="0" outline="0" subtotalTop="0" showAll="0"/>
  </pivotFields>
  <rowFields count="1">
    <field x="5"/>
  </rowFields>
  <rowItems count="6">
    <i>
      <x/>
    </i>
    <i>
      <x v="1"/>
    </i>
    <i>
      <x v="2"/>
    </i>
    <i>
      <x v="3"/>
    </i>
    <i>
      <x v="4"/>
    </i>
    <i t="grand">
      <x/>
    </i>
  </rowItems>
  <colItems count="1">
    <i/>
  </colItems>
  <dataFields count="1">
    <dataField name="Sum of Sales" fld="8" baseField="0" baseItem="0" numFmtId="164"/>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7A92F90-08EA-48FE-88DC-687D503DD821}" name="PivotTable13"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1">
  <location ref="J19:K25" firstHeaderRow="1" firstDataRow="1" firstDataCol="1"/>
  <pivotFields count="21">
    <pivotField compact="0" outline="0" showAll="0"/>
    <pivotField compact="0" outline="0" showAll="0"/>
    <pivotField compact="0" outline="0" showAll="0"/>
    <pivotField compact="0" outline="0" showAll="0"/>
    <pivotField compact="0" outline="0" showAll="0">
      <items count="21">
        <item x="19"/>
        <item x="10"/>
        <item x="0"/>
        <item x="11"/>
        <item x="13"/>
        <item x="14"/>
        <item x="7"/>
        <item x="3"/>
        <item x="16"/>
        <item x="15"/>
        <item x="9"/>
        <item x="5"/>
        <item x="8"/>
        <item x="2"/>
        <item x="17"/>
        <item x="12"/>
        <item x="4"/>
        <item x="18"/>
        <item x="6"/>
        <item x="1"/>
        <item t="default"/>
      </items>
    </pivotField>
    <pivotField axis="axisRow" compact="0" outline="0" showAll="0">
      <items count="6">
        <item x="3"/>
        <item x="2"/>
        <item x="0"/>
        <item x="4"/>
        <item x="1"/>
        <item t="default"/>
      </items>
    </pivotField>
    <pivotField compact="0" outline="0" showAll="0"/>
    <pivotField compact="0" outline="0" showAll="0"/>
    <pivotField compact="0" numFmtId="164" outline="0" showAll="0"/>
    <pivotField compact="0" outline="0" showAll="0"/>
    <pivotField compact="0" outline="0" showAll="0"/>
    <pivotField compact="0" outline="0" showAll="0">
      <items count="5">
        <item x="1"/>
        <item x="0"/>
        <item x="2"/>
        <item x="3"/>
        <item t="default"/>
      </items>
    </pivotField>
    <pivotField compact="0" outline="0" showAll="0"/>
    <pivotField dataField="1" compact="0" outline="0" showAll="0"/>
    <pivotField compact="0" outline="0" showAll="0">
      <items count="13">
        <item x="1"/>
        <item x="3"/>
        <item x="4"/>
        <item x="5"/>
        <item x="6"/>
        <item x="10"/>
        <item x="9"/>
        <item x="7"/>
        <item x="0"/>
        <item x="8"/>
        <item x="11"/>
        <item x="2"/>
        <item t="default"/>
      </items>
    </pivotField>
    <pivotField compact="0" outline="0" showAll="0"/>
    <pivotField compact="0" outline="0" showAll="0"/>
    <pivotField compact="0" outline="0" showAll="0"/>
    <pivotField compact="0" outline="0" showAll="0"/>
    <pivotField compact="0" outline="0" showAll="0">
      <items count="101">
        <item x="87"/>
        <item x="88"/>
        <item x="9"/>
        <item x="36"/>
        <item x="78"/>
        <item x="54"/>
        <item x="80"/>
        <item x="75"/>
        <item x="79"/>
        <item x="49"/>
        <item x="96"/>
        <item x="0"/>
        <item x="2"/>
        <item x="91"/>
        <item x="17"/>
        <item x="13"/>
        <item x="18"/>
        <item x="16"/>
        <item x="61"/>
        <item x="11"/>
        <item x="67"/>
        <item x="85"/>
        <item x="68"/>
        <item x="92"/>
        <item x="12"/>
        <item x="81"/>
        <item x="15"/>
        <item x="37"/>
        <item x="3"/>
        <item x="47"/>
        <item x="70"/>
        <item x="72"/>
        <item x="94"/>
        <item x="52"/>
        <item x="5"/>
        <item x="28"/>
        <item x="45"/>
        <item x="62"/>
        <item x="14"/>
        <item x="38"/>
        <item x="86"/>
        <item x="93"/>
        <item x="8"/>
        <item x="29"/>
        <item x="74"/>
        <item x="77"/>
        <item x="39"/>
        <item x="7"/>
        <item x="41"/>
        <item x="95"/>
        <item x="83"/>
        <item x="31"/>
        <item x="6"/>
        <item x="63"/>
        <item x="42"/>
        <item x="21"/>
        <item x="24"/>
        <item x="60"/>
        <item x="59"/>
        <item x="50"/>
        <item x="66"/>
        <item x="34"/>
        <item x="65"/>
        <item x="97"/>
        <item x="22"/>
        <item x="19"/>
        <item x="73"/>
        <item x="30"/>
        <item x="20"/>
        <item x="32"/>
        <item x="89"/>
        <item x="99"/>
        <item x="56"/>
        <item x="51"/>
        <item x="25"/>
        <item x="98"/>
        <item x="69"/>
        <item x="48"/>
        <item x="55"/>
        <item x="26"/>
        <item x="76"/>
        <item x="64"/>
        <item x="58"/>
        <item x="35"/>
        <item x="71"/>
        <item x="44"/>
        <item x="82"/>
        <item x="43"/>
        <item x="27"/>
        <item x="33"/>
        <item x="4"/>
        <item x="10"/>
        <item x="23"/>
        <item x="40"/>
        <item x="1"/>
        <item x="57"/>
        <item x="46"/>
        <item x="84"/>
        <item x="53"/>
        <item x="90"/>
        <item t="default"/>
      </items>
    </pivotField>
    <pivotField compact="0" outline="0" subtotalTop="0" showAll="0"/>
  </pivotFields>
  <rowFields count="1">
    <field x="5"/>
  </rowFields>
  <rowItems count="6">
    <i>
      <x/>
    </i>
    <i>
      <x v="1"/>
    </i>
    <i>
      <x v="2"/>
    </i>
    <i>
      <x v="3"/>
    </i>
    <i>
      <x v="4"/>
    </i>
    <i t="grand">
      <x/>
    </i>
  </rowItems>
  <colItems count="1">
    <i/>
  </colItems>
  <dataFields count="1">
    <dataField name="Sum of Profit" fld="13" baseField="0" baseItem="0"/>
  </dataFields>
  <chartFormats count="2">
    <chartFormat chart="5"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B14D4BA-ABAF-4B54-AD72-40915F69D938}" name="PivotTable11" cacheId="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8">
  <location ref="A25:B36" firstHeaderRow="1" firstDataRow="1" firstDataCol="1"/>
  <pivotFields count="21">
    <pivotField compact="0" outline="0" showAll="0"/>
    <pivotField compact="0" outline="0" showAll="0"/>
    <pivotField compact="0" outline="0" showAll="0"/>
    <pivotField compact="0" outline="0" showAll="0"/>
    <pivotField compact="0" outline="0" showAll="0">
      <items count="21">
        <item x="19"/>
        <item x="10"/>
        <item x="0"/>
        <item x="11"/>
        <item x="13"/>
        <item x="14"/>
        <item x="7"/>
        <item x="3"/>
        <item x="16"/>
        <item x="15"/>
        <item x="9"/>
        <item x="5"/>
        <item x="8"/>
        <item x="2"/>
        <item x="17"/>
        <item x="12"/>
        <item x="4"/>
        <item x="18"/>
        <item x="6"/>
        <item x="1"/>
        <item t="default"/>
      </items>
    </pivotField>
    <pivotField compact="0" outline="0" showAll="0">
      <items count="6">
        <item x="3"/>
        <item x="2"/>
        <item x="0"/>
        <item x="4"/>
        <item x="1"/>
        <item t="default"/>
      </items>
    </pivotField>
    <pivotField compact="0" outline="0" showAll="0"/>
    <pivotField compact="0" outline="0" showAll="0"/>
    <pivotField dataField="1" compact="0" numFmtId="164" outline="0" showAll="0"/>
    <pivotField compact="0" outline="0" showAll="0"/>
    <pivotField compact="0" outline="0" showAll="0"/>
    <pivotField compact="0" outline="0" showAll="0">
      <items count="5">
        <item x="1"/>
        <item x="0"/>
        <item x="2"/>
        <item x="3"/>
        <item t="default"/>
      </items>
    </pivotField>
    <pivotField compact="0" outline="0" showAll="0"/>
    <pivotField compact="0" outline="0" showAll="0"/>
    <pivotField compact="0" outline="0" showAll="0">
      <items count="13">
        <item x="1"/>
        <item x="3"/>
        <item x="4"/>
        <item x="5"/>
        <item x="6"/>
        <item x="10"/>
        <item x="9"/>
        <item x="7"/>
        <item x="0"/>
        <item x="8"/>
        <item x="11"/>
        <item x="2"/>
        <item t="default"/>
      </items>
    </pivotField>
    <pivotField compact="0" outline="0" showAll="0"/>
    <pivotField compact="0" outline="0" showAll="0"/>
    <pivotField compact="0" outline="0" showAll="0"/>
    <pivotField compact="0" outline="0" showAll="0"/>
    <pivotField axis="axisRow" compact="0" outline="0" showAll="0" measureFilter="1">
      <items count="101">
        <item x="87"/>
        <item x="88"/>
        <item x="9"/>
        <item x="36"/>
        <item x="78"/>
        <item x="54"/>
        <item x="80"/>
        <item x="75"/>
        <item x="79"/>
        <item x="49"/>
        <item x="96"/>
        <item x="0"/>
        <item x="2"/>
        <item x="91"/>
        <item x="17"/>
        <item x="13"/>
        <item x="18"/>
        <item x="16"/>
        <item x="61"/>
        <item x="11"/>
        <item x="67"/>
        <item x="85"/>
        <item x="68"/>
        <item x="92"/>
        <item x="12"/>
        <item x="81"/>
        <item x="15"/>
        <item x="37"/>
        <item x="3"/>
        <item x="47"/>
        <item x="70"/>
        <item x="72"/>
        <item x="94"/>
        <item x="52"/>
        <item x="5"/>
        <item x="28"/>
        <item x="45"/>
        <item x="62"/>
        <item x="14"/>
        <item x="38"/>
        <item x="86"/>
        <item x="93"/>
        <item x="8"/>
        <item x="29"/>
        <item x="74"/>
        <item x="77"/>
        <item x="39"/>
        <item x="7"/>
        <item x="41"/>
        <item x="95"/>
        <item x="83"/>
        <item x="31"/>
        <item x="6"/>
        <item x="63"/>
        <item x="42"/>
        <item x="21"/>
        <item x="24"/>
        <item x="60"/>
        <item x="59"/>
        <item x="50"/>
        <item x="66"/>
        <item x="34"/>
        <item x="65"/>
        <item x="97"/>
        <item x="22"/>
        <item x="19"/>
        <item x="73"/>
        <item x="30"/>
        <item x="20"/>
        <item x="32"/>
        <item x="89"/>
        <item x="99"/>
        <item x="56"/>
        <item x="51"/>
        <item x="25"/>
        <item x="98"/>
        <item x="69"/>
        <item x="48"/>
        <item x="55"/>
        <item x="26"/>
        <item x="76"/>
        <item x="64"/>
        <item x="58"/>
        <item x="35"/>
        <item x="71"/>
        <item x="44"/>
        <item x="82"/>
        <item x="43"/>
        <item x="27"/>
        <item x="33"/>
        <item x="4"/>
        <item x="10"/>
        <item x="23"/>
        <item x="40"/>
        <item x="1"/>
        <item x="57"/>
        <item x="46"/>
        <item x="84"/>
        <item x="53"/>
        <item x="90"/>
        <item t="default"/>
      </items>
    </pivotField>
    <pivotField compact="0" outline="0" subtotalTop="0" showAll="0"/>
  </pivotFields>
  <rowFields count="1">
    <field x="19"/>
  </rowFields>
  <rowItems count="11">
    <i>
      <x v="1"/>
    </i>
    <i>
      <x v="25"/>
    </i>
    <i>
      <x v="29"/>
    </i>
    <i>
      <x v="38"/>
    </i>
    <i>
      <x v="56"/>
    </i>
    <i>
      <x v="58"/>
    </i>
    <i>
      <x v="75"/>
    </i>
    <i>
      <x v="82"/>
    </i>
    <i>
      <x v="83"/>
    </i>
    <i>
      <x v="85"/>
    </i>
    <i t="grand">
      <x/>
    </i>
  </rowItems>
  <colItems count="1">
    <i/>
  </colItems>
  <dataFields count="1">
    <dataField name="Sum of Sales" fld="8" baseField="0" baseItem="0" numFmtId="164"/>
  </dataFields>
  <chartFormats count="2">
    <chartFormat chart="0"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9"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RepID" xr10:uid="{E43A27DC-E6A5-428C-9F33-8C4B378D40A8}" sourceName="SalesRepID">
  <pivotTables>
    <pivotTable tabId="11" name="PivotTable8"/>
    <pivotTable tabId="11" name="PivotTable10"/>
    <pivotTable tabId="11" name="PivotTable11"/>
    <pivotTable tabId="11" name="PivotTable12"/>
    <pivotTable tabId="11" name="PivotTable13"/>
    <pivotTable tabId="11" name="PivotTable7"/>
    <pivotTable tabId="11" name="PivotTable9"/>
  </pivotTables>
  <data>
    <tabular pivotCacheId="1662877023">
      <items count="20">
        <i x="19" s="1"/>
        <i x="10" s="1"/>
        <i x="0" s="1"/>
        <i x="11" s="1"/>
        <i x="13" s="1"/>
        <i x="14" s="1"/>
        <i x="7" s="1"/>
        <i x="3" s="1"/>
        <i x="16" s="1"/>
        <i x="15" s="1"/>
        <i x="9" s="1"/>
        <i x="5" s="1"/>
        <i x="8" s="1"/>
        <i x="2" s="1"/>
        <i x="17" s="1"/>
        <i x="12" s="1"/>
        <i x="4" s="1"/>
        <i x="18" s="1"/>
        <i x="6"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3B06939-EEE2-4EE1-9A68-3B919D71CC5D}" sourceName="Region">
  <pivotTables>
    <pivotTable tabId="11" name="PivotTable8"/>
    <pivotTable tabId="11" name="PivotTable10"/>
    <pivotTable tabId="11" name="PivotTable11"/>
    <pivotTable tabId="11" name="PivotTable12"/>
    <pivotTable tabId="11" name="PivotTable13"/>
    <pivotTable tabId="11" name="PivotTable7"/>
  </pivotTables>
  <data>
    <tabular pivotCacheId="1662877023">
      <items count="5">
        <i x="3" s="1"/>
        <i x="2" s="1"/>
        <i x="0" s="1"/>
        <i x="4"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Category" xr10:uid="{9BC72F56-46A1-4661-BF13-88DC1E4C8DD9}" sourceName="ProductCategory">
  <pivotTables>
    <pivotTable tabId="11" name="PivotTable8"/>
    <pivotTable tabId="11" name="PivotTable10"/>
    <pivotTable tabId="11" name="PivotTable11"/>
    <pivotTable tabId="11" name="PivotTable12"/>
    <pivotTable tabId="11" name="PivotTable13"/>
    <pivotTable tabId="11" name="PivotTable7"/>
    <pivotTable tabId="11" name="PivotTable9"/>
  </pivotTables>
  <data>
    <tabular pivotCacheId="1662877023">
      <items count="4">
        <i x="1" s="1"/>
        <i x="0" s="1"/>
        <i x="2"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Name" xr10:uid="{9E986630-93EB-4F3F-BB59-D130815D3E68}" sourceName="ProductName">
  <pivotTables>
    <pivotTable tabId="11" name="PivotTable11"/>
    <pivotTable tabId="11" name="PivotTable10"/>
    <pivotTable tabId="11" name="PivotTable12"/>
    <pivotTable tabId="11" name="PivotTable13"/>
    <pivotTable tabId="11" name="PivotTable7"/>
    <pivotTable tabId="11" name="PivotTable8"/>
  </pivotTables>
  <data>
    <tabular pivotCacheId="1662877023">
      <items count="100">
        <i x="87" s="1"/>
        <i x="88" s="1"/>
        <i x="9" s="1"/>
        <i x="36" s="1"/>
        <i x="78" s="1"/>
        <i x="54" s="1"/>
        <i x="80" s="1"/>
        <i x="75" s="1"/>
        <i x="79" s="1"/>
        <i x="49" s="1"/>
        <i x="96" s="1"/>
        <i x="0" s="1"/>
        <i x="2" s="1"/>
        <i x="91" s="1"/>
        <i x="17" s="1"/>
        <i x="13" s="1"/>
        <i x="18" s="1"/>
        <i x="16" s="1"/>
        <i x="61" s="1"/>
        <i x="11" s="1"/>
        <i x="67" s="1"/>
        <i x="85" s="1"/>
        <i x="68" s="1"/>
        <i x="92" s="1"/>
        <i x="12" s="1"/>
        <i x="81" s="1"/>
        <i x="15" s="1"/>
        <i x="37" s="1"/>
        <i x="3" s="1"/>
        <i x="47" s="1"/>
        <i x="70" s="1"/>
        <i x="72" s="1"/>
        <i x="94" s="1"/>
        <i x="52" s="1"/>
        <i x="5" s="1"/>
        <i x="28" s="1"/>
        <i x="45" s="1"/>
        <i x="62" s="1"/>
        <i x="14" s="1"/>
        <i x="38" s="1"/>
        <i x="86" s="1"/>
        <i x="93" s="1"/>
        <i x="8" s="1"/>
        <i x="29" s="1"/>
        <i x="74" s="1"/>
        <i x="77" s="1"/>
        <i x="39" s="1"/>
        <i x="7" s="1"/>
        <i x="41" s="1"/>
        <i x="95" s="1"/>
        <i x="83" s="1"/>
        <i x="31" s="1"/>
        <i x="6" s="1"/>
        <i x="63" s="1"/>
        <i x="42" s="1"/>
        <i x="21" s="1"/>
        <i x="24" s="1"/>
        <i x="60" s="1"/>
        <i x="59" s="1"/>
        <i x="50" s="1"/>
        <i x="66" s="1"/>
        <i x="34" s="1"/>
        <i x="65" s="1"/>
        <i x="97" s="1"/>
        <i x="22" s="1"/>
        <i x="19" s="1"/>
        <i x="73" s="1"/>
        <i x="30" s="1"/>
        <i x="20" s="1"/>
        <i x="32" s="1"/>
        <i x="89" s="1"/>
        <i x="99" s="1"/>
        <i x="56" s="1"/>
        <i x="51" s="1"/>
        <i x="25" s="1"/>
        <i x="98" s="1"/>
        <i x="69" s="1"/>
        <i x="48" s="1"/>
        <i x="55" s="1"/>
        <i x="26" s="1"/>
        <i x="76" s="1"/>
        <i x="64" s="1"/>
        <i x="58" s="1"/>
        <i x="35" s="1"/>
        <i x="71" s="1"/>
        <i x="44" s="1"/>
        <i x="82" s="1"/>
        <i x="43" s="1"/>
        <i x="27" s="1"/>
        <i x="33" s="1"/>
        <i x="4" s="1"/>
        <i x="10" s="1"/>
        <i x="23" s="1"/>
        <i x="40" s="1"/>
        <i x="1" s="1"/>
        <i x="57" s="1"/>
        <i x="46" s="1"/>
        <i x="84" s="1"/>
        <i x="53" s="1"/>
        <i x="90"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Month" xr10:uid="{8CC4443B-F83A-4E3F-A45E-66FBD3ADAC0C}" sourceName="OrderMonth">
  <pivotTables>
    <pivotTable tabId="11" name="PivotTable12"/>
    <pivotTable tabId="11" name="PivotTable10"/>
    <pivotTable tabId="11" name="PivotTable11"/>
    <pivotTable tabId="11" name="PivotTable13"/>
    <pivotTable tabId="11" name="PivotTable7"/>
    <pivotTable tabId="11" name="PivotTable8"/>
  </pivotTables>
  <data>
    <tabular pivotCacheId="1662877023">
      <items count="12">
        <i x="1" s="1"/>
        <i x="3" s="1"/>
        <i x="4" s="1"/>
        <i x="5" s="1"/>
        <i x="6" s="1"/>
        <i x="10" s="1"/>
        <i x="9" s="1"/>
        <i x="7" s="1"/>
        <i x="0" s="1"/>
        <i x="8" s="1"/>
        <i x="1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RepID" xr10:uid="{866E0E9A-88A9-41FD-AE9B-2A5DBB6B510C}" cache="Slicer_SalesRepID" caption="SalesRepID" startItem="6" style="SlicerStyleLight4" rowHeight="241300"/>
  <slicer name="Region" xr10:uid="{9ED0002B-D9AB-48F6-A228-C9DF4F82A69F}" cache="Slicer_Region" caption="Region" style="SlicerStyleLight4" rowHeight="241300"/>
  <slicer name="ProductCategory" xr10:uid="{7342FC81-5222-4A5C-86A8-2284A73B654D}" cache="Slicer_ProductCategory" caption="ProductCategory" style="SlicerStyleLight4" rowHeight="241300"/>
  <slicer name="ProductName" xr10:uid="{C7830FF5-7AF5-4FDA-B8F7-4AE533A868C4}" cache="Slicer_ProductName" caption="ProductName" startItem="16" style="SlicerStyleLight4" rowHeight="241300"/>
  <slicer name="OrderMonth" xr10:uid="{ABBEE231-70E0-4ECB-9481-1D7AADE3BFA3}" cache="Slicer_OrderMonth" caption="OrderMonth" style="SlicerStyleLight4"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77F2091-06D6-4DBE-A0A2-5C93E1C86782}" name="tblOrders" displayName="tblOrders" ref="A1:U5001" totalsRowShown="0">
  <autoFilter ref="A1:U5001" xr:uid="{E77F2091-06D6-4DBE-A0A2-5C93E1C86782}"/>
  <tableColumns count="21">
    <tableColumn id="1" xr3:uid="{D14CB7E4-F0D6-4D1F-A293-444BE227E8B7}" name="OrderID"/>
    <tableColumn id="2" xr3:uid="{68A4F344-7048-4596-8315-1587F37DDF36}" name="Date" dataDxfId="0"/>
    <tableColumn id="3" xr3:uid="{282DB6B9-4475-43BF-9A67-01E558D24514}" name="CustomerID"/>
    <tableColumn id="4" xr3:uid="{0381F23C-37B9-4404-B65B-78ABB853541F}" name="ProductID"/>
    <tableColumn id="5" xr3:uid="{866D52C8-8A36-411E-B5B0-B71C4B6A265C}" name="SalesRepID"/>
    <tableColumn id="6" xr3:uid="{8AF18A03-2006-470E-AB54-FDB6F5DADEA4}" name="Region"/>
    <tableColumn id="7" xr3:uid="{B7A3E053-9ACB-4A33-8D5F-9143761A1E5F}" name="Quantity"/>
    <tableColumn id="8" xr3:uid="{C08DE548-0A5F-4A4B-A323-A7D32E0BB9AE}" name="Discount"/>
    <tableColumn id="9" xr3:uid="{C7FE9CA8-C93E-4D24-8E19-C36EDD321E96}" name="Sales" dataDxfId="21"/>
    <tableColumn id="13" xr3:uid="{29EB6D46-8B52-4F25-8F0E-3994ED9D3D92}" name="CustomerName" dataDxfId="20">
      <calculatedColumnFormula>_xlfn.XLOOKUP(tblOrders[[#This Row],[CustomerID]], tblCustomers[CustomerID], tblCustomers[CustomerName])</calculatedColumnFormula>
    </tableColumn>
    <tableColumn id="14" xr3:uid="{57CADEEA-C138-4C24-AFEB-1C58D908A13F}" name="Segment" dataDxfId="19">
      <calculatedColumnFormula>_xlfn.XLOOKUP(tblOrders[[#This Row],[CustomerID]], tblCustomers[CustomerID], tblCustomers[Segment])</calculatedColumnFormula>
    </tableColumn>
    <tableColumn id="15" xr3:uid="{82601459-E61B-42DC-9F2D-89951A4B4349}" name="ProductCategory" dataDxfId="18">
      <calculatedColumnFormula>_xlfn.XLOOKUP(tblOrders[[#This Row],[ProductID]], tblProducts[ProductID], tblProducts[Category])</calculatedColumnFormula>
    </tableColumn>
    <tableColumn id="16" xr3:uid="{5533FEEE-62FF-42EF-916A-DCACDB770E93}" name="CostPrice" dataDxfId="17">
      <calculatedColumnFormula>_xlfn.XLOOKUP(tblOrders[[#This Row],[ProductID]], tblProducts[ProductID], tblProducts[CostPrice])</calculatedColumnFormula>
    </tableColumn>
    <tableColumn id="17" xr3:uid="{13224EA7-9AE2-43AC-90B2-251D8C18061B}" name="Profit" dataDxfId="16">
      <calculatedColumnFormula>tblOrders[[#This Row],[Sales]]-(tblOrders[[#This Row],[CostPrice]]*tblOrders[[#This Row],[Quantity]])</calculatedColumnFormula>
    </tableColumn>
    <tableColumn id="18" xr3:uid="{D019BED7-643D-4A8C-B561-F47A74D8D876}" name="OrderMonth" dataDxfId="15">
      <calculatedColumnFormula>TEXT(tblOrders[[#This Row],[Date]],"mmm-yyyy")</calculatedColumnFormula>
    </tableColumn>
    <tableColumn id="19" xr3:uid="{72423F7E-45B5-46F8-A5C4-A6E57DD925A4}" name="IsReturned" dataDxfId="14">
      <calculatedColumnFormula>_xlfn.XLOOKUP(tblOrders[[#This Row],[OrderID]], tblReturns[OrderID], tblReturns[Returned])</calculatedColumnFormula>
    </tableColumn>
    <tableColumn id="20" xr3:uid="{71CE0FE5-277A-46A4-97C0-839526C10B65}" name="ShipMode" dataDxfId="13">
      <calculatedColumnFormula>_xlfn.XLOOKUP(tblOrders[[#This Row],[OrderID]], tblShipping[OrderID], tblShipping[ShipMode])</calculatedColumnFormula>
    </tableColumn>
    <tableColumn id="21" xr3:uid="{72570A2D-77C5-4DD9-AFB9-F20D6025F19B}" name="IFERROR" dataDxfId="12">
      <calculatedColumnFormula>IFERROR(_xlfn.XLOOKUP(A1, tblCustomers[CustomerID], tblCustomers[CustomerName]), "Not Found")</calculatedColumnFormula>
    </tableColumn>
    <tableColumn id="22" xr3:uid="{7A6CBBA5-F821-45AD-8996-8D23CC4811F5}" name="ValueFlag" dataDxfId="11">
      <calculatedColumnFormula>IF(tblOrders[[#This Row],[Sales]]&gt;1000000,"High Value","Standard")</calculatedColumnFormula>
    </tableColumn>
    <tableColumn id="23" xr3:uid="{94E1DDF4-ABAE-49E0-BFEA-D36274D86FF1}" name="ProductName" dataDxfId="10">
      <calculatedColumnFormula>_xlfn.XLOOKUP(tblOrders[[#This Row],[ProductID]], tblProducts[ProductID], tblProducts[ProductName])</calculatedColumnFormula>
    </tableColumn>
    <tableColumn id="24" xr3:uid="{BA4D6BD6-C9BA-4CB2-9AA8-75E00C21F83E}" name="Target" dataDxfId="9">
      <calculatedColumnFormula>_xlfn.XLOOKUP(tblOrders[[#This Row],[SalesRepID]], tblSalesreps[RepID], tblSalesreps[Target])</calculatedColumnFormula>
    </tableColumn>
  </tableColumns>
  <tableStyleInfo name="TableStyleMedium3"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14984A73-D549-48B2-97D0-0B478DB301F7}" name="tblCustomers" displayName="tblCustomers" ref="A1:F1048576" totalsRowShown="0">
  <autoFilter ref="A1:F1048576" xr:uid="{14984A73-D549-48B2-97D0-0B478DB301F7}"/>
  <tableColumns count="6">
    <tableColumn id="1" xr3:uid="{F5E1FB53-7885-49F7-9436-A2591A84B05B}" name="CustomerID"/>
    <tableColumn id="2" xr3:uid="{E8DA8E92-A2C2-4E6F-90E3-2C48DB17E343}" name="CustomerName"/>
    <tableColumn id="3" xr3:uid="{08719239-2250-44D1-9AEB-50C925F924E3}" name="Gender"/>
    <tableColumn id="4" xr3:uid="{3DB74242-5680-42A1-ABD9-86C0BB93491F}" name="Segment"/>
    <tableColumn id="5" xr3:uid="{9D065A36-1CD4-4751-91CC-C322723592D6}" name="City"/>
    <tableColumn id="6" xr3:uid="{1874E1AE-2C2C-428B-B524-EF1CAE7CA6E6}" name="State"/>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12C62A16-D839-4815-8930-CA49CC746B7F}" name="tblProducts" displayName="tblProducts" ref="A1:G101" totalsRowShown="0">
  <autoFilter ref="A1:G101" xr:uid="{12C62A16-D839-4815-8930-CA49CC746B7F}"/>
  <tableColumns count="7">
    <tableColumn id="1" xr3:uid="{0715E399-045F-4255-A2BE-F4750B1CB326}" name="ProductID"/>
    <tableColumn id="2" xr3:uid="{EEF4C3D6-492B-471D-8661-0642C4A0D217}" name="Category"/>
    <tableColumn id="3" xr3:uid="{66F6E660-650D-422B-A70F-59F4DE5FD3F3}" name="Subcategory"/>
    <tableColumn id="4" xr3:uid="{D7466E79-E75F-4814-AF8A-1505F40BD946}" name="ProductName"/>
    <tableColumn id="5" xr3:uid="{5324333B-4993-4B66-91CB-AA9B0C1FA03A}" name="CostPrice" dataDxfId="8"/>
    <tableColumn id="6" xr3:uid="{CB2C6126-8AA3-4857-A394-C0A9AFAC96F6}" name="SellingPrice" dataDxfId="7"/>
    <tableColumn id="7" xr3:uid="{65DF7B10-ADCF-41B7-8CDA-913F729953BF}" name="Column1"/>
  </tableColumns>
  <tableStyleInfo name="TableStyleMedium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3DBE1B02-1D3E-4931-8FB7-0221BFE6EA27}" name="tblSalesreps" displayName="tblSalesreps" ref="A1:D21" totalsRowShown="0">
  <autoFilter ref="A1:D21" xr:uid="{3DBE1B02-1D3E-4931-8FB7-0221BFE6EA27}"/>
  <tableColumns count="4">
    <tableColumn id="1" xr3:uid="{7766BA27-A368-45F6-99A3-ADF41F6252F6}" name="RepID"/>
    <tableColumn id="2" xr3:uid="{B8F7787F-4154-4D86-B407-515C2AF20382}" name="RepName"/>
    <tableColumn id="3" xr3:uid="{93065F04-CC8B-4502-82BF-F7EC29E91B6A}" name="Region"/>
    <tableColumn id="4" xr3:uid="{7F0DE011-9E24-4186-BD4F-F5F64658F230}" name="Target" dataDxfId="6"/>
  </tableColumns>
  <tableStyleInfo name="TableStyleMedium7"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98F7E426-5F1F-4A2D-A739-D4269F9B463B}" name="tblReturns" displayName="tblReturns" ref="A1:C5001" totalsRowShown="0">
  <autoFilter ref="A1:C5001" xr:uid="{98F7E426-5F1F-4A2D-A739-D4269F9B463B}"/>
  <tableColumns count="3">
    <tableColumn id="1" xr3:uid="{F6611BAD-9813-4AA7-9616-B04C4FE8B7FE}" name="OrderID"/>
    <tableColumn id="2" xr3:uid="{001A0467-1978-4E38-A8F4-B2DDB991E5EE}" name="Returned"/>
    <tableColumn id="3" xr3:uid="{32CB7209-55C9-44EE-807A-1E2236FE1D38}" name="Reason"/>
  </tableColumns>
  <tableStyleInfo name="TableStyleMedium1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841BDDC8-5669-49F1-A107-86D5DACE7C9E}" name="tblShipping" displayName="tblShipping" ref="A1:D5001" totalsRowShown="0">
  <autoFilter ref="A1:D5001" xr:uid="{841BDDC8-5669-49F1-A107-86D5DACE7C9E}"/>
  <tableColumns count="4">
    <tableColumn id="1" xr3:uid="{12EE9172-49EC-48A7-BDE5-A5C4BE9E0BB3}" name="OrderID"/>
    <tableColumn id="2" xr3:uid="{0057414B-D3A3-44EF-8B30-41DCDB89C65B}" name="ShipMode"/>
    <tableColumn id="3" xr3:uid="{CA1FE78F-A1CD-4EFE-8FC7-40D895F2E9C3}" name="ShipDate"/>
    <tableColumn id="4" xr3:uid="{8C66B9D0-8C51-4345-ABEE-7D65D187C38A}" name="DeliveryDate"/>
  </tableColumns>
  <tableStyleInfo name="TableStyleMedium2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1" Type="http://schemas.openxmlformats.org/officeDocument/2006/relationships/table" Target="../tables/table4.xml"/></Relationships>
</file>

<file path=xl/worksheets/_rels/sheet7.xml.rels><?xml version="1.0" encoding="UTF-8" standalone="yes"?>
<Relationships xmlns="http://schemas.openxmlformats.org/package/2006/relationships"><Relationship Id="rId1" Type="http://schemas.openxmlformats.org/officeDocument/2006/relationships/table" Target="../tables/table5.xml"/></Relationships>
</file>

<file path=xl/worksheets/_rels/sheet8.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U5001"/>
  <sheetViews>
    <sheetView workbookViewId="0">
      <selection activeCell="D4" sqref="D4"/>
    </sheetView>
  </sheetViews>
  <sheetFormatPr defaultRowHeight="14.5"/>
  <cols>
    <col min="1" max="1" width="9.54296875" customWidth="1"/>
    <col min="2" max="2" width="9.81640625" style="7" customWidth="1"/>
    <col min="3" max="3" width="7.36328125" customWidth="1"/>
    <col min="4" max="4" width="7.81640625" customWidth="1"/>
    <col min="5" max="5" width="12" customWidth="1"/>
    <col min="7" max="7" width="6.08984375" customWidth="1"/>
    <col min="8" max="8" width="6.90625" customWidth="1"/>
    <col min="9" max="9" width="12.26953125" style="2" bestFit="1" customWidth="1"/>
    <col min="10" max="10" width="16.36328125" bestFit="1" customWidth="1"/>
    <col min="11" max="11" width="10.36328125" bestFit="1" customWidth="1"/>
    <col min="12" max="12" width="17.26953125" bestFit="1" customWidth="1"/>
    <col min="20" max="20" width="10.7265625" bestFit="1" customWidth="1"/>
  </cols>
  <sheetData>
    <row r="1" spans="1:21">
      <c r="A1" t="s">
        <v>0</v>
      </c>
      <c r="B1" s="7" t="s">
        <v>1</v>
      </c>
      <c r="C1" t="s">
        <v>2</v>
      </c>
      <c r="D1" t="s">
        <v>3</v>
      </c>
      <c r="E1" t="s">
        <v>4</v>
      </c>
      <c r="F1" t="s">
        <v>5</v>
      </c>
      <c r="G1" t="s">
        <v>6</v>
      </c>
      <c r="H1" t="s">
        <v>7</v>
      </c>
      <c r="I1" s="2" t="s">
        <v>8</v>
      </c>
      <c r="J1" s="1" t="s">
        <v>5799</v>
      </c>
      <c r="K1" t="s">
        <v>5801</v>
      </c>
      <c r="L1" t="s">
        <v>6271</v>
      </c>
      <c r="M1" t="s">
        <v>6115</v>
      </c>
      <c r="N1" t="s">
        <v>6272</v>
      </c>
      <c r="O1" t="s">
        <v>6273</v>
      </c>
      <c r="P1" t="s">
        <v>6274</v>
      </c>
      <c r="Q1" t="s">
        <v>6256</v>
      </c>
      <c r="R1" t="s">
        <v>6276</v>
      </c>
      <c r="S1" t="s">
        <v>6275</v>
      </c>
      <c r="T1" t="s">
        <v>6114</v>
      </c>
      <c r="U1" t="s">
        <v>6227</v>
      </c>
    </row>
    <row r="2" spans="1:21">
      <c r="A2" t="s">
        <v>9</v>
      </c>
      <c r="B2" s="7" t="s">
        <v>10</v>
      </c>
      <c r="C2" t="s">
        <v>11</v>
      </c>
      <c r="D2" t="s">
        <v>12</v>
      </c>
      <c r="E2" t="s">
        <v>13</v>
      </c>
      <c r="F2" t="s">
        <v>14</v>
      </c>
      <c r="G2">
        <v>8</v>
      </c>
      <c r="H2">
        <v>0</v>
      </c>
      <c r="I2" s="2">
        <v>1104232</v>
      </c>
      <c r="J2" t="str">
        <f>_xlfn.XLOOKUP(tblOrders[[#This Row],[CustomerID]], tblCustomers[CustomerID], tblCustomers[CustomerName])</f>
        <v>Customer 168</v>
      </c>
      <c r="K2" t="str">
        <f>_xlfn.XLOOKUP(tblOrders[[#This Row],[CustomerID]], tblCustomers[CustomerID], tblCustomers[Segment])</f>
        <v>SME</v>
      </c>
      <c r="L2" t="str">
        <f>_xlfn.XLOOKUP(tblOrders[[#This Row],[ProductID]], tblProducts[ProductID], tblProducts[Category])</f>
        <v>Furniture</v>
      </c>
      <c r="M2">
        <f>_xlfn.XLOOKUP(tblOrders[[#This Row],[ProductID]], tblProducts[ProductID], tblProducts[CostPrice])</f>
        <v>72369</v>
      </c>
      <c r="N2">
        <f>tblOrders[[#This Row],[Sales]]-(tblOrders[[#This Row],[CostPrice]]*tblOrders[[#This Row],[Quantity]])</f>
        <v>525280</v>
      </c>
      <c r="O2" t="str">
        <f>TEXT(tblOrders[[#This Row],[Date]],"mmm-yyyy")</f>
        <v>May-2025</v>
      </c>
      <c r="P2" t="str">
        <f>_xlfn.XLOOKUP(tblOrders[[#This Row],[OrderID]], tblReturns[OrderID], tblReturns[Returned])</f>
        <v>No</v>
      </c>
      <c r="Q2" t="str">
        <f>_xlfn.XLOOKUP(tblOrders[[#This Row],[OrderID]], tblShipping[OrderID], tblShipping[ShipMode])</f>
        <v>Pickup</v>
      </c>
      <c r="R2" t="str">
        <f>IFERROR(_xlfn.XLOOKUP(A1, tblCustomers[CustomerID], tblCustomers[CustomerName]), "Not Found")</f>
        <v>Not Found</v>
      </c>
      <c r="S2" t="str">
        <f>IF(tblOrders[[#This Row],[Sales]]&gt;1000000,"High Value","Standard")</f>
        <v>High Value</v>
      </c>
      <c r="T2" t="str">
        <f>_xlfn.XLOOKUP(tblOrders[[#This Row],[ProductID]], tblProducts[ProductID], tblProducts[ProductName])</f>
        <v>Product 19</v>
      </c>
      <c r="U2">
        <f>_xlfn.XLOOKUP(tblOrders[[#This Row],[SalesRepID]], tblSalesreps[RepID], tblSalesreps[Target])</f>
        <v>11852878</v>
      </c>
    </row>
    <row r="3" spans="1:21">
      <c r="A3" t="s">
        <v>15</v>
      </c>
      <c r="B3" s="7" t="s">
        <v>16</v>
      </c>
      <c r="C3" t="s">
        <v>17</v>
      </c>
      <c r="D3" t="s">
        <v>18</v>
      </c>
      <c r="E3" t="s">
        <v>19</v>
      </c>
      <c r="F3" t="s">
        <v>20</v>
      </c>
      <c r="G3">
        <v>3</v>
      </c>
      <c r="H3">
        <v>0.15</v>
      </c>
      <c r="I3" s="2">
        <v>234661.2</v>
      </c>
      <c r="J3" t="str">
        <f>_xlfn.XLOOKUP(tblOrders[[#This Row],[CustomerID]], tblCustomers[CustomerID], tblCustomers[CustomerName])</f>
        <v>Customer 71</v>
      </c>
      <c r="K3" t="str">
        <f>_xlfn.XLOOKUP(tblOrders[[#This Row],[CustomerID]], tblCustomers[CustomerID], tblCustomers[Segment])</f>
        <v>SME</v>
      </c>
      <c r="L3" t="str">
        <f>_xlfn.XLOOKUP(tblOrders[[#This Row],[ProductID]], tblProducts[ProductID], tblProducts[Category])</f>
        <v>Electronics</v>
      </c>
      <c r="M3">
        <f>_xlfn.XLOOKUP(tblOrders[[#This Row],[ProductID]], tblProducts[ProductID], tblProducts[CostPrice])</f>
        <v>55008</v>
      </c>
      <c r="N3">
        <f>tblOrders[[#This Row],[Sales]]-(tblOrders[[#This Row],[CostPrice]]*tblOrders[[#This Row],[Quantity]])</f>
        <v>69637.200000000012</v>
      </c>
      <c r="O3" t="str">
        <f>TEXT(tblOrders[[#This Row],[Date]],"mmm-yyyy")</f>
        <v>Apr-2025</v>
      </c>
      <c r="P3" t="str">
        <f>_xlfn.XLOOKUP(tblOrders[[#This Row],[OrderID]], tblReturns[OrderID], tblReturns[Returned])</f>
        <v>No</v>
      </c>
      <c r="Q3" t="str">
        <f>_xlfn.XLOOKUP(tblOrders[[#This Row],[OrderID]], tblShipping[OrderID], tblShipping[ShipMode])</f>
        <v>Pickup</v>
      </c>
      <c r="R3" t="str">
        <f>IFERROR(_xlfn.XLOOKUP(A2, tblCustomers[CustomerID], tblCustomers[CustomerName]), "Not Found")</f>
        <v>Not Found</v>
      </c>
      <c r="S3" t="str">
        <f>IF(tblOrders[[#This Row],[Sales]]&gt;1000000,"High Value","Standard")</f>
        <v>Standard</v>
      </c>
      <c r="T3" t="str">
        <f>_xlfn.XLOOKUP(tblOrders[[#This Row],[ProductID]], tblProducts[ProductID], tblProducts[ProductName])</f>
        <v>Product 94</v>
      </c>
      <c r="U3">
        <f>_xlfn.XLOOKUP(tblOrders[[#This Row],[SalesRepID]], tblSalesreps[RepID], tblSalesreps[Target])</f>
        <v>11347243</v>
      </c>
    </row>
    <row r="4" spans="1:21">
      <c r="A4" t="s">
        <v>21</v>
      </c>
      <c r="B4" s="7" t="s">
        <v>22</v>
      </c>
      <c r="C4" t="s">
        <v>23</v>
      </c>
      <c r="D4" t="s">
        <v>24</v>
      </c>
      <c r="E4" t="s">
        <v>25</v>
      </c>
      <c r="F4" t="s">
        <v>26</v>
      </c>
      <c r="G4">
        <v>2</v>
      </c>
      <c r="H4">
        <v>0.05</v>
      </c>
      <c r="I4" s="2">
        <v>201491.20000000001</v>
      </c>
      <c r="J4" t="str">
        <f>_xlfn.XLOOKUP(tblOrders[[#This Row],[CustomerID]], tblCustomers[CustomerID], tblCustomers[CustomerName])</f>
        <v>Customer 213</v>
      </c>
      <c r="K4" t="str">
        <f>_xlfn.XLOOKUP(tblOrders[[#This Row],[CustomerID]], tblCustomers[CustomerID], tblCustomers[Segment])</f>
        <v>Consumer</v>
      </c>
      <c r="L4" t="str">
        <f>_xlfn.XLOOKUP(tblOrders[[#This Row],[ProductID]], tblProducts[ProductID], tblProducts[Category])</f>
        <v>Home</v>
      </c>
      <c r="M4">
        <f>_xlfn.XLOOKUP(tblOrders[[#This Row],[ProductID]], tblProducts[ProductID], tblProducts[CostPrice])</f>
        <v>57647</v>
      </c>
      <c r="N4">
        <f>tblOrders[[#This Row],[Sales]]-(tblOrders[[#This Row],[CostPrice]]*tblOrders[[#This Row],[Quantity]])</f>
        <v>86197.200000000012</v>
      </c>
      <c r="O4" t="str">
        <f>TEXT(tblOrders[[#This Row],[Date]],"mmm-yyyy")</f>
        <v>Sep-2025</v>
      </c>
      <c r="P4" t="str">
        <f>_xlfn.XLOOKUP(tblOrders[[#This Row],[OrderID]], tblReturns[OrderID], tblReturns[Returned])</f>
        <v>Yes</v>
      </c>
      <c r="Q4" t="str">
        <f>_xlfn.XLOOKUP(tblOrders[[#This Row],[OrderID]], tblShipping[OrderID], tblShipping[ShipMode])</f>
        <v>Pickup</v>
      </c>
      <c r="R4" t="str">
        <f>IFERROR(_xlfn.XLOOKUP(A3, tblCustomers[CustomerID], tblCustomers[CustomerName]), "Not Found")</f>
        <v>Not Found</v>
      </c>
      <c r="S4" t="str">
        <f>IF(tblOrders[[#This Row],[Sales]]&gt;1000000,"High Value","Standard")</f>
        <v>Standard</v>
      </c>
      <c r="T4" t="str">
        <f>_xlfn.XLOOKUP(tblOrders[[#This Row],[ProductID]], tblProducts[ProductID], tblProducts[ProductName])</f>
        <v>Product 2</v>
      </c>
      <c r="U4">
        <f>_xlfn.XLOOKUP(tblOrders[[#This Row],[SalesRepID]], tblSalesreps[RepID], tblSalesreps[Target])</f>
        <v>7094914</v>
      </c>
    </row>
    <row r="5" spans="1:21">
      <c r="A5" t="s">
        <v>27</v>
      </c>
      <c r="B5" s="7" t="s">
        <v>28</v>
      </c>
      <c r="C5" t="s">
        <v>29</v>
      </c>
      <c r="D5" t="s">
        <v>30</v>
      </c>
      <c r="E5" t="s">
        <v>13</v>
      </c>
      <c r="F5" t="s">
        <v>26</v>
      </c>
      <c r="G5">
        <v>1</v>
      </c>
      <c r="H5">
        <v>0.05</v>
      </c>
      <c r="I5" s="2">
        <v>82818.149999999994</v>
      </c>
      <c r="J5" t="str">
        <f>_xlfn.XLOOKUP(tblOrders[[#This Row],[CustomerID]], tblCustomers[CustomerID], tblCustomers[CustomerName])</f>
        <v>Customer 163</v>
      </c>
      <c r="K5" t="str">
        <f>_xlfn.XLOOKUP(tblOrders[[#This Row],[CustomerID]], tblCustomers[CustomerID], tblCustomers[Segment])</f>
        <v>Corporate</v>
      </c>
      <c r="L5" t="str">
        <f>_xlfn.XLOOKUP(tblOrders[[#This Row],[ProductID]], tblProducts[ProductID], tblProducts[Category])</f>
        <v>Furniture</v>
      </c>
      <c r="M5">
        <f>_xlfn.XLOOKUP(tblOrders[[#This Row],[ProductID]], tblProducts[ProductID], tblProducts[CostPrice])</f>
        <v>18655</v>
      </c>
      <c r="N5">
        <f>tblOrders[[#This Row],[Sales]]-(tblOrders[[#This Row],[CostPrice]]*tblOrders[[#This Row],[Quantity]])</f>
        <v>64163.149999999994</v>
      </c>
      <c r="O5" t="str">
        <f>TEXT(tblOrders[[#This Row],[Date]],"mmm-yyyy")</f>
        <v>Aug-2025</v>
      </c>
      <c r="P5" t="str">
        <f>_xlfn.XLOOKUP(tblOrders[[#This Row],[OrderID]], tblReturns[OrderID], tblReturns[Returned])</f>
        <v>No</v>
      </c>
      <c r="Q5" t="str">
        <f>_xlfn.XLOOKUP(tblOrders[[#This Row],[OrderID]], tblShipping[OrderID], tblShipping[ShipMode])</f>
        <v>Pickup</v>
      </c>
      <c r="R5" t="str">
        <f>IFERROR(_xlfn.XLOOKUP(A4, tblCustomers[CustomerID], tblCustomers[CustomerName]), "Not Found")</f>
        <v>Not Found</v>
      </c>
      <c r="S5" t="str">
        <f>IF(tblOrders[[#This Row],[Sales]]&gt;1000000,"High Value","Standard")</f>
        <v>Standard</v>
      </c>
      <c r="T5" t="str">
        <f>_xlfn.XLOOKUP(tblOrders[[#This Row],[ProductID]], tblProducts[ProductID], tblProducts[ProductName])</f>
        <v>Product 34</v>
      </c>
      <c r="U5">
        <f>_xlfn.XLOOKUP(tblOrders[[#This Row],[SalesRepID]], tblSalesreps[RepID], tblSalesreps[Target])</f>
        <v>11852878</v>
      </c>
    </row>
    <row r="6" spans="1:21">
      <c r="A6" t="s">
        <v>31</v>
      </c>
      <c r="B6" s="7" t="s">
        <v>32</v>
      </c>
      <c r="C6" t="s">
        <v>33</v>
      </c>
      <c r="D6" t="s">
        <v>34</v>
      </c>
      <c r="E6" t="s">
        <v>35</v>
      </c>
      <c r="F6" t="s">
        <v>26</v>
      </c>
      <c r="G6">
        <v>4</v>
      </c>
      <c r="H6">
        <v>0.1</v>
      </c>
      <c r="I6" s="2">
        <v>58262.400000000001</v>
      </c>
      <c r="J6" t="str">
        <f>_xlfn.XLOOKUP(tblOrders[[#This Row],[CustomerID]], tblCustomers[CustomerID], tblCustomers[CustomerName])</f>
        <v>Customer 19</v>
      </c>
      <c r="K6" t="str">
        <f>_xlfn.XLOOKUP(tblOrders[[#This Row],[CustomerID]], tblCustomers[CustomerID], tblCustomers[Segment])</f>
        <v>Consumer</v>
      </c>
      <c r="L6" t="str">
        <f>_xlfn.XLOOKUP(tblOrders[[#This Row],[ProductID]], tblProducts[ProductID], tblProducts[Category])</f>
        <v>Electronics</v>
      </c>
      <c r="M6">
        <f>_xlfn.XLOOKUP(tblOrders[[#This Row],[ProductID]], tblProducts[ProductID], tblProducts[CostPrice])</f>
        <v>24518</v>
      </c>
      <c r="N6">
        <f>tblOrders[[#This Row],[Sales]]-(tblOrders[[#This Row],[CostPrice]]*tblOrders[[#This Row],[Quantity]])</f>
        <v>-39809.599999999999</v>
      </c>
      <c r="O6" t="str">
        <f>TEXT(tblOrders[[#This Row],[Date]],"mmm-yyyy")</f>
        <v>Dec-2025</v>
      </c>
      <c r="P6" t="str">
        <f>_xlfn.XLOOKUP(tblOrders[[#This Row],[OrderID]], tblReturns[OrderID], tblReturns[Returned])</f>
        <v>No</v>
      </c>
      <c r="Q6" t="str">
        <f>_xlfn.XLOOKUP(tblOrders[[#This Row],[OrderID]], tblShipping[OrderID], tblShipping[ShipMode])</f>
        <v>Standard</v>
      </c>
      <c r="R6" t="str">
        <f>IFERROR(_xlfn.XLOOKUP(A5, tblCustomers[CustomerID], tblCustomers[CustomerName]), "Not Found")</f>
        <v>Not Found</v>
      </c>
      <c r="S6" t="str">
        <f>IF(tblOrders[[#This Row],[Sales]]&gt;1000000,"High Value","Standard")</f>
        <v>Standard</v>
      </c>
      <c r="T6" t="str">
        <f>_xlfn.XLOOKUP(tblOrders[[#This Row],[ProductID]], tblProducts[ProductID], tblProducts[ProductName])</f>
        <v>Product 90</v>
      </c>
      <c r="U6">
        <f>_xlfn.XLOOKUP(tblOrders[[#This Row],[SalesRepID]], tblSalesreps[RepID], tblSalesreps[Target])</f>
        <v>19619177</v>
      </c>
    </row>
    <row r="7" spans="1:21">
      <c r="A7" t="s">
        <v>36</v>
      </c>
      <c r="B7" s="7" t="s">
        <v>37</v>
      </c>
      <c r="C7" t="s">
        <v>38</v>
      </c>
      <c r="D7" t="s">
        <v>39</v>
      </c>
      <c r="E7" t="s">
        <v>40</v>
      </c>
      <c r="F7" t="s">
        <v>20</v>
      </c>
      <c r="G7">
        <v>4</v>
      </c>
      <c r="H7">
        <v>0.1</v>
      </c>
      <c r="I7" s="2">
        <v>444632.4</v>
      </c>
      <c r="J7" t="str">
        <f>_xlfn.XLOOKUP(tblOrders[[#This Row],[CustomerID]], tblCustomers[CustomerID], tblCustomers[CustomerName])</f>
        <v>Customer 23</v>
      </c>
      <c r="K7" t="str">
        <f>_xlfn.XLOOKUP(tblOrders[[#This Row],[CustomerID]], tblCustomers[CustomerID], tblCustomers[Segment])</f>
        <v>Consumer</v>
      </c>
      <c r="L7" t="str">
        <f>_xlfn.XLOOKUP(tblOrders[[#This Row],[ProductID]], tblProducts[ProductID], tblProducts[Category])</f>
        <v>Office</v>
      </c>
      <c r="M7">
        <f>_xlfn.XLOOKUP(tblOrders[[#This Row],[ProductID]], tblProducts[ProductID], tblProducts[CostPrice])</f>
        <v>63926</v>
      </c>
      <c r="N7">
        <f>tblOrders[[#This Row],[Sales]]-(tblOrders[[#This Row],[CostPrice]]*tblOrders[[#This Row],[Quantity]])</f>
        <v>188928.40000000002</v>
      </c>
      <c r="O7" t="str">
        <f>TEXT(tblOrders[[#This Row],[Date]],"mmm-yyyy")</f>
        <v>Feb-2025</v>
      </c>
      <c r="P7" t="str">
        <f>_xlfn.XLOOKUP(tblOrders[[#This Row],[OrderID]], tblReturns[OrderID], tblReturns[Returned])</f>
        <v>No</v>
      </c>
      <c r="Q7" t="str">
        <f>_xlfn.XLOOKUP(tblOrders[[#This Row],[OrderID]], tblShipping[OrderID], tblShipping[ShipMode])</f>
        <v>Pickup</v>
      </c>
      <c r="R7" t="str">
        <f>IFERROR(_xlfn.XLOOKUP(A6, tblCustomers[CustomerID], tblCustomers[CustomerName]), "Not Found")</f>
        <v>Not Found</v>
      </c>
      <c r="S7" t="str">
        <f>IF(tblOrders[[#This Row],[Sales]]&gt;1000000,"High Value","Standard")</f>
        <v>Standard</v>
      </c>
      <c r="T7" t="str">
        <f>_xlfn.XLOOKUP(tblOrders[[#This Row],[ProductID]], tblProducts[ProductID], tblProducts[ProductName])</f>
        <v>Product 4</v>
      </c>
      <c r="U7">
        <f>_xlfn.XLOOKUP(tblOrders[[#This Row],[SalesRepID]], tblSalesreps[RepID], tblSalesreps[Target])</f>
        <v>6291486</v>
      </c>
    </row>
    <row r="8" spans="1:21">
      <c r="A8" t="s">
        <v>41</v>
      </c>
      <c r="B8" s="7" t="s">
        <v>42</v>
      </c>
      <c r="C8" t="s">
        <v>43</v>
      </c>
      <c r="D8" t="s">
        <v>44</v>
      </c>
      <c r="E8" t="s">
        <v>45</v>
      </c>
      <c r="F8" t="s">
        <v>20</v>
      </c>
      <c r="G8">
        <v>2</v>
      </c>
      <c r="H8">
        <v>0.1</v>
      </c>
      <c r="I8" s="2">
        <v>117858.6</v>
      </c>
      <c r="J8" t="str">
        <f>_xlfn.XLOOKUP(tblOrders[[#This Row],[CustomerID]], tblCustomers[CustomerID], tblCustomers[CustomerName])</f>
        <v>Customer 283</v>
      </c>
      <c r="K8" t="str">
        <f>_xlfn.XLOOKUP(tblOrders[[#This Row],[CustomerID]], tblCustomers[CustomerID], tblCustomers[Segment])</f>
        <v>Corporate</v>
      </c>
      <c r="L8" t="str">
        <f>_xlfn.XLOOKUP(tblOrders[[#This Row],[ProductID]], tblProducts[ProductID], tblProducts[Category])</f>
        <v>Furniture</v>
      </c>
      <c r="M8">
        <f>_xlfn.XLOOKUP(tblOrders[[#This Row],[ProductID]], tblProducts[ProductID], tblProducts[CostPrice])</f>
        <v>48953</v>
      </c>
      <c r="N8">
        <f>tblOrders[[#This Row],[Sales]]-(tblOrders[[#This Row],[CostPrice]]*tblOrders[[#This Row],[Quantity]])</f>
        <v>19952.600000000006</v>
      </c>
      <c r="O8" t="str">
        <f>TEXT(tblOrders[[#This Row],[Date]],"mmm-yyyy")</f>
        <v>May-2025</v>
      </c>
      <c r="P8" t="str">
        <f>_xlfn.XLOOKUP(tblOrders[[#This Row],[OrderID]], tblReturns[OrderID], tblReturns[Returned])</f>
        <v>No</v>
      </c>
      <c r="Q8" t="str">
        <f>_xlfn.XLOOKUP(tblOrders[[#This Row],[OrderID]], tblShipping[OrderID], tblShipping[ShipMode])</f>
        <v>Pickup</v>
      </c>
      <c r="R8" t="str">
        <f>IFERROR(_xlfn.XLOOKUP(A7, tblCustomers[CustomerID], tblCustomers[CustomerName]), "Not Found")</f>
        <v>Not Found</v>
      </c>
      <c r="S8" t="str">
        <f>IF(tblOrders[[#This Row],[Sales]]&gt;1000000,"High Value","Standard")</f>
        <v>Standard</v>
      </c>
      <c r="T8" t="str">
        <f>_xlfn.XLOOKUP(tblOrders[[#This Row],[ProductID]], tblProducts[ProductID], tblProducts[ProductName])</f>
        <v>Product 56</v>
      </c>
      <c r="U8">
        <f>_xlfn.XLOOKUP(tblOrders[[#This Row],[SalesRepID]], tblSalesreps[RepID], tblSalesreps[Target])</f>
        <v>11319839</v>
      </c>
    </row>
    <row r="9" spans="1:21">
      <c r="A9" t="s">
        <v>46</v>
      </c>
      <c r="B9" s="7" t="s">
        <v>47</v>
      </c>
      <c r="C9" t="s">
        <v>48</v>
      </c>
      <c r="D9" t="s">
        <v>49</v>
      </c>
      <c r="E9" t="s">
        <v>50</v>
      </c>
      <c r="F9" t="s">
        <v>51</v>
      </c>
      <c r="G9">
        <v>8</v>
      </c>
      <c r="H9">
        <v>0.1</v>
      </c>
      <c r="I9" s="2">
        <v>463233.6</v>
      </c>
      <c r="J9" t="str">
        <f>_xlfn.XLOOKUP(tblOrders[[#This Row],[CustomerID]], tblCustomers[CustomerID], tblCustomers[CustomerName])</f>
        <v>Customer 143</v>
      </c>
      <c r="K9" t="str">
        <f>_xlfn.XLOOKUP(tblOrders[[#This Row],[CustomerID]], tblCustomers[CustomerID], tblCustomers[Segment])</f>
        <v>SME</v>
      </c>
      <c r="L9" t="str">
        <f>_xlfn.XLOOKUP(tblOrders[[#This Row],[ProductID]], tblProducts[ProductID], tblProducts[Category])</f>
        <v>Home</v>
      </c>
      <c r="M9">
        <f>_xlfn.XLOOKUP(tblOrders[[#This Row],[ProductID]], tblProducts[ProductID], tblProducts[CostPrice])</f>
        <v>71372</v>
      </c>
      <c r="N9">
        <f>tblOrders[[#This Row],[Sales]]-(tblOrders[[#This Row],[CostPrice]]*tblOrders[[#This Row],[Quantity]])</f>
        <v>-107742.40000000002</v>
      </c>
      <c r="O9" t="str">
        <f>TEXT(tblOrders[[#This Row],[Date]],"mmm-yyyy")</f>
        <v>Sep-2025</v>
      </c>
      <c r="P9" t="str">
        <f>_xlfn.XLOOKUP(tblOrders[[#This Row],[OrderID]], tblReturns[OrderID], tblReturns[Returned])</f>
        <v>No</v>
      </c>
      <c r="Q9" t="str">
        <f>_xlfn.XLOOKUP(tblOrders[[#This Row],[OrderID]], tblShipping[OrderID], tblShipping[ShipMode])</f>
        <v>Standard</v>
      </c>
      <c r="R9" t="str">
        <f>IFERROR(_xlfn.XLOOKUP(A8, tblCustomers[CustomerID], tblCustomers[CustomerName]), "Not Found")</f>
        <v>Not Found</v>
      </c>
      <c r="S9" t="str">
        <f>IF(tblOrders[[#This Row],[Sales]]&gt;1000000,"High Value","Standard")</f>
        <v>Standard</v>
      </c>
      <c r="T9" t="str">
        <f>_xlfn.XLOOKUP(tblOrders[[#This Row],[ProductID]], tblProducts[ProductID], tblProducts[ProductName])</f>
        <v>Product 51</v>
      </c>
      <c r="U9">
        <f>_xlfn.XLOOKUP(tblOrders[[#This Row],[SalesRepID]], tblSalesreps[RepID], tblSalesreps[Target])</f>
        <v>17350666</v>
      </c>
    </row>
    <row r="10" spans="1:21">
      <c r="A10" t="s">
        <v>52</v>
      </c>
      <c r="B10" s="7" t="s">
        <v>53</v>
      </c>
      <c r="C10" t="s">
        <v>54</v>
      </c>
      <c r="D10" t="s">
        <v>55</v>
      </c>
      <c r="E10" t="s">
        <v>56</v>
      </c>
      <c r="F10" t="s">
        <v>51</v>
      </c>
      <c r="G10">
        <v>3</v>
      </c>
      <c r="H10">
        <v>0.15</v>
      </c>
      <c r="I10" s="2">
        <v>287550.75</v>
      </c>
      <c r="J10" t="str">
        <f>_xlfn.XLOOKUP(tblOrders[[#This Row],[CustomerID]], tblCustomers[CustomerID], tblCustomers[CustomerName])</f>
        <v>Customer 141</v>
      </c>
      <c r="K10" t="str">
        <f>_xlfn.XLOOKUP(tblOrders[[#This Row],[CustomerID]], tblCustomers[CustomerID], tblCustomers[Segment])</f>
        <v>Consumer</v>
      </c>
      <c r="L10" t="str">
        <f>_xlfn.XLOOKUP(tblOrders[[#This Row],[ProductID]], tblProducts[ProductID], tblProducts[Category])</f>
        <v>Home</v>
      </c>
      <c r="M10">
        <f>_xlfn.XLOOKUP(tblOrders[[#This Row],[ProductID]], tblProducts[ProductID], tblProducts[CostPrice])</f>
        <v>23348</v>
      </c>
      <c r="N10">
        <f>tblOrders[[#This Row],[Sales]]-(tblOrders[[#This Row],[CostPrice]]*tblOrders[[#This Row],[Quantity]])</f>
        <v>217506.75</v>
      </c>
      <c r="O10" t="str">
        <f>TEXT(tblOrders[[#This Row],[Date]],"mmm-yyyy")</f>
        <v>Apr-2025</v>
      </c>
      <c r="P10" t="str">
        <f>_xlfn.XLOOKUP(tblOrders[[#This Row],[OrderID]], tblReturns[OrderID], tblReturns[Returned])</f>
        <v>No</v>
      </c>
      <c r="Q10" t="str">
        <f>_xlfn.XLOOKUP(tblOrders[[#This Row],[OrderID]], tblShipping[OrderID], tblShipping[ShipMode])</f>
        <v>Pickup</v>
      </c>
      <c r="R10" t="str">
        <f>IFERROR(_xlfn.XLOOKUP(A9, tblCustomers[CustomerID], tblCustomers[CustomerName]), "Not Found")</f>
        <v>Not Found</v>
      </c>
      <c r="S10" t="str">
        <f>IF(tblOrders[[#This Row],[Sales]]&gt;1000000,"High Value","Standard")</f>
        <v>Standard</v>
      </c>
      <c r="T10" t="str">
        <f>_xlfn.XLOOKUP(tblOrders[[#This Row],[ProductID]], tblProducts[ProductID], tblProducts[ProductName])</f>
        <v>Product 47</v>
      </c>
      <c r="U10">
        <f>_xlfn.XLOOKUP(tblOrders[[#This Row],[SalesRepID]], tblSalesreps[RepID], tblSalesreps[Target])</f>
        <v>14265630</v>
      </c>
    </row>
    <row r="11" spans="1:21">
      <c r="A11" t="s">
        <v>57</v>
      </c>
      <c r="B11" s="7" t="s">
        <v>58</v>
      </c>
      <c r="C11" t="s">
        <v>59</v>
      </c>
      <c r="D11" t="s">
        <v>60</v>
      </c>
      <c r="E11" t="s">
        <v>50</v>
      </c>
      <c r="F11" t="s">
        <v>51</v>
      </c>
      <c r="G11">
        <v>10</v>
      </c>
      <c r="H11">
        <v>0.15</v>
      </c>
      <c r="I11" s="2">
        <v>307955</v>
      </c>
      <c r="J11" t="str">
        <f>_xlfn.XLOOKUP(tblOrders[[#This Row],[CustomerID]], tblCustomers[CustomerID], tblCustomers[CustomerName])</f>
        <v>Customer 227</v>
      </c>
      <c r="K11" t="str">
        <f>_xlfn.XLOOKUP(tblOrders[[#This Row],[CustomerID]], tblCustomers[CustomerID], tblCustomers[Segment])</f>
        <v>Consumer</v>
      </c>
      <c r="L11" t="str">
        <f>_xlfn.XLOOKUP(tblOrders[[#This Row],[ProductID]], tblProducts[ProductID], tblProducts[Category])</f>
        <v>Office</v>
      </c>
      <c r="M11">
        <f>_xlfn.XLOOKUP(tblOrders[[#This Row],[ProductID]], tblProducts[ProductID], tblProducts[CostPrice])</f>
        <v>62137</v>
      </c>
      <c r="N11">
        <f>tblOrders[[#This Row],[Sales]]-(tblOrders[[#This Row],[CostPrice]]*tblOrders[[#This Row],[Quantity]])</f>
        <v>-313415</v>
      </c>
      <c r="O11" t="str">
        <f>TEXT(tblOrders[[#This Row],[Date]],"mmm-yyyy")</f>
        <v>Jan-2025</v>
      </c>
      <c r="P11" t="str">
        <f>_xlfn.XLOOKUP(tblOrders[[#This Row],[OrderID]], tblReturns[OrderID], tblReturns[Returned])</f>
        <v>No</v>
      </c>
      <c r="Q11" t="str">
        <f>_xlfn.XLOOKUP(tblOrders[[#This Row],[OrderID]], tblShipping[OrderID], tblShipping[ShipMode])</f>
        <v>Express</v>
      </c>
      <c r="R11" t="str">
        <f>IFERROR(_xlfn.XLOOKUP(A10, tblCustomers[CustomerID], tblCustomers[CustomerName]), "Not Found")</f>
        <v>Not Found</v>
      </c>
      <c r="S11" t="str">
        <f>IF(tblOrders[[#This Row],[Sales]]&gt;1000000,"High Value","Standard")</f>
        <v>Standard</v>
      </c>
      <c r="T11" t="str">
        <f>_xlfn.XLOOKUP(tblOrders[[#This Row],[ProductID]], tblProducts[ProductID], tblProducts[ProductName])</f>
        <v>Product 100</v>
      </c>
      <c r="U11">
        <f>_xlfn.XLOOKUP(tblOrders[[#This Row],[SalesRepID]], tblSalesreps[RepID], tblSalesreps[Target])</f>
        <v>17350666</v>
      </c>
    </row>
    <row r="12" spans="1:21">
      <c r="A12" t="s">
        <v>61</v>
      </c>
      <c r="B12" s="7" t="s">
        <v>62</v>
      </c>
      <c r="C12" t="s">
        <v>63</v>
      </c>
      <c r="D12" t="s">
        <v>64</v>
      </c>
      <c r="E12" t="s">
        <v>45</v>
      </c>
      <c r="F12" t="s">
        <v>26</v>
      </c>
      <c r="G12">
        <v>6</v>
      </c>
      <c r="H12">
        <v>0.15</v>
      </c>
      <c r="I12" s="2">
        <v>374146.2</v>
      </c>
      <c r="J12" t="str">
        <f>_xlfn.XLOOKUP(tblOrders[[#This Row],[CustomerID]], tblCustomers[CustomerID], tblCustomers[CustomerName])</f>
        <v>Customer 44</v>
      </c>
      <c r="K12" t="str">
        <f>_xlfn.XLOOKUP(tblOrders[[#This Row],[CustomerID]], tblCustomers[CustomerID], tblCustomers[Segment])</f>
        <v>Consumer</v>
      </c>
      <c r="L12" t="str">
        <f>_xlfn.XLOOKUP(tblOrders[[#This Row],[ProductID]], tblProducts[ProductID], tblProducts[Category])</f>
        <v>Office</v>
      </c>
      <c r="M12">
        <f>_xlfn.XLOOKUP(tblOrders[[#This Row],[ProductID]], tblProducts[ProductID], tblProducts[CostPrice])</f>
        <v>13311</v>
      </c>
      <c r="N12">
        <f>tblOrders[[#This Row],[Sales]]-(tblOrders[[#This Row],[CostPrice]]*tblOrders[[#This Row],[Quantity]])</f>
        <v>294280.2</v>
      </c>
      <c r="O12" t="str">
        <f>TEXT(tblOrders[[#This Row],[Date]],"mmm-yyyy")</f>
        <v>Sep-2025</v>
      </c>
      <c r="P12" t="str">
        <f>_xlfn.XLOOKUP(tblOrders[[#This Row],[OrderID]], tblReturns[OrderID], tblReturns[Returned])</f>
        <v>No</v>
      </c>
      <c r="Q12" t="str">
        <f>_xlfn.XLOOKUP(tblOrders[[#This Row],[OrderID]], tblShipping[OrderID], tblShipping[ShipMode])</f>
        <v>Pickup</v>
      </c>
      <c r="R12" t="str">
        <f>IFERROR(_xlfn.XLOOKUP(A11, tblCustomers[CustomerID], tblCustomers[CustomerName]), "Not Found")</f>
        <v>Not Found</v>
      </c>
      <c r="S12" t="str">
        <f>IF(tblOrders[[#This Row],[Sales]]&gt;1000000,"High Value","Standard")</f>
        <v>Standard</v>
      </c>
      <c r="T12" t="str">
        <f>_xlfn.XLOOKUP(tblOrders[[#This Row],[ProductID]], tblProducts[ProductID], tblProducts[ProductName])</f>
        <v>Product 91</v>
      </c>
      <c r="U12">
        <f>_xlfn.XLOOKUP(tblOrders[[#This Row],[SalesRepID]], tblSalesreps[RepID], tblSalesreps[Target])</f>
        <v>11319839</v>
      </c>
    </row>
    <row r="13" spans="1:21">
      <c r="A13" t="s">
        <v>65</v>
      </c>
      <c r="B13" s="7" t="s">
        <v>66</v>
      </c>
      <c r="C13" t="s">
        <v>67</v>
      </c>
      <c r="D13" t="s">
        <v>68</v>
      </c>
      <c r="E13" t="s">
        <v>69</v>
      </c>
      <c r="F13" t="s">
        <v>20</v>
      </c>
      <c r="G13">
        <v>5</v>
      </c>
      <c r="H13">
        <v>0</v>
      </c>
      <c r="I13" s="2">
        <v>669430</v>
      </c>
      <c r="J13" t="str">
        <f>_xlfn.XLOOKUP(tblOrders[[#This Row],[CustomerID]], tblCustomers[CustomerID], tblCustomers[CustomerName])</f>
        <v>Customer 177</v>
      </c>
      <c r="K13" t="str">
        <f>_xlfn.XLOOKUP(tblOrders[[#This Row],[CustomerID]], tblCustomers[CustomerID], tblCustomers[Segment])</f>
        <v>Corporate</v>
      </c>
      <c r="L13" t="str">
        <f>_xlfn.XLOOKUP(tblOrders[[#This Row],[ProductID]], tblProducts[ProductID], tblProducts[Category])</f>
        <v>Home</v>
      </c>
      <c r="M13">
        <f>_xlfn.XLOOKUP(tblOrders[[#This Row],[ProductID]], tblProducts[ProductID], tblProducts[CostPrice])</f>
        <v>7159</v>
      </c>
      <c r="N13">
        <f>tblOrders[[#This Row],[Sales]]-(tblOrders[[#This Row],[CostPrice]]*tblOrders[[#This Row],[Quantity]])</f>
        <v>633635</v>
      </c>
      <c r="O13" t="str">
        <f>TEXT(tblOrders[[#This Row],[Date]],"mmm-yyyy")</f>
        <v>Mar-2025</v>
      </c>
      <c r="P13" t="str">
        <f>_xlfn.XLOOKUP(tblOrders[[#This Row],[OrderID]], tblReturns[OrderID], tblReturns[Returned])</f>
        <v>No</v>
      </c>
      <c r="Q13" t="str">
        <f>_xlfn.XLOOKUP(tblOrders[[#This Row],[OrderID]], tblShipping[OrderID], tblShipping[ShipMode])</f>
        <v>Express</v>
      </c>
      <c r="R13" t="str">
        <f>IFERROR(_xlfn.XLOOKUP(A12, tblCustomers[CustomerID], tblCustomers[CustomerName]), "Not Found")</f>
        <v>Not Found</v>
      </c>
      <c r="S13" t="str">
        <f>IF(tblOrders[[#This Row],[Sales]]&gt;1000000,"High Value","Standard")</f>
        <v>Standard</v>
      </c>
      <c r="T13" t="str">
        <f>_xlfn.XLOOKUP(tblOrders[[#This Row],[ProductID]], tblProducts[ProductID], tblProducts[ProductName])</f>
        <v>Product 26</v>
      </c>
      <c r="U13">
        <f>_xlfn.XLOOKUP(tblOrders[[#This Row],[SalesRepID]], tblSalesreps[RepID], tblSalesreps[Target])</f>
        <v>19473459</v>
      </c>
    </row>
    <row r="14" spans="1:21">
      <c r="A14" t="s">
        <v>70</v>
      </c>
      <c r="B14" s="7" t="s">
        <v>71</v>
      </c>
      <c r="C14" t="s">
        <v>72</v>
      </c>
      <c r="D14" t="s">
        <v>73</v>
      </c>
      <c r="E14" t="s">
        <v>74</v>
      </c>
      <c r="F14" t="s">
        <v>14</v>
      </c>
      <c r="G14">
        <v>5</v>
      </c>
      <c r="H14">
        <v>0.1</v>
      </c>
      <c r="I14" s="2">
        <v>221643</v>
      </c>
      <c r="J14" t="str">
        <f>_xlfn.XLOOKUP(tblOrders[[#This Row],[CustomerID]], tblCustomers[CustomerID], tblCustomers[CustomerName])</f>
        <v>Customer 79</v>
      </c>
      <c r="K14" t="str">
        <f>_xlfn.XLOOKUP(tblOrders[[#This Row],[CustomerID]], tblCustomers[CustomerID], tblCustomers[Segment])</f>
        <v>Corporate</v>
      </c>
      <c r="L14" t="str">
        <f>_xlfn.XLOOKUP(tblOrders[[#This Row],[ProductID]], tblProducts[ProductID], tblProducts[Category])</f>
        <v>Office</v>
      </c>
      <c r="M14">
        <f>_xlfn.XLOOKUP(tblOrders[[#This Row],[ProductID]], tblProducts[ProductID], tblProducts[CostPrice])</f>
        <v>28523</v>
      </c>
      <c r="N14">
        <f>tblOrders[[#This Row],[Sales]]-(tblOrders[[#This Row],[CostPrice]]*tblOrders[[#This Row],[Quantity]])</f>
        <v>79028</v>
      </c>
      <c r="O14" t="str">
        <f>TEXT(tblOrders[[#This Row],[Date]],"mmm-yyyy")</f>
        <v>Nov-2025</v>
      </c>
      <c r="P14" t="str">
        <f>_xlfn.XLOOKUP(tblOrders[[#This Row],[OrderID]], tblReturns[OrderID], tblReturns[Returned])</f>
        <v>No</v>
      </c>
      <c r="Q14" t="str">
        <f>_xlfn.XLOOKUP(tblOrders[[#This Row],[OrderID]], tblShipping[OrderID], tblShipping[ShipMode])</f>
        <v>Pickup</v>
      </c>
      <c r="R14" t="str">
        <f>IFERROR(_xlfn.XLOOKUP(A13, tblCustomers[CustomerID], tblCustomers[CustomerName]), "Not Found")</f>
        <v>Not Found</v>
      </c>
      <c r="S14" t="str">
        <f>IF(tblOrders[[#This Row],[Sales]]&gt;1000000,"High Value","Standard")</f>
        <v>Standard</v>
      </c>
      <c r="T14" t="str">
        <f>_xlfn.XLOOKUP(tblOrders[[#This Row],[ProductID]], tblProducts[ProductID], tblProducts[ProductName])</f>
        <v>Product 30</v>
      </c>
      <c r="U14">
        <f>_xlfn.XLOOKUP(tblOrders[[#This Row],[SalesRepID]], tblSalesreps[RepID], tblSalesreps[Target])</f>
        <v>7254801</v>
      </c>
    </row>
    <row r="15" spans="1:21">
      <c r="A15" t="s">
        <v>75</v>
      </c>
      <c r="B15" s="7" t="s">
        <v>76</v>
      </c>
      <c r="C15" t="s">
        <v>77</v>
      </c>
      <c r="D15" t="s">
        <v>78</v>
      </c>
      <c r="E15" t="s">
        <v>79</v>
      </c>
      <c r="F15" t="s">
        <v>51</v>
      </c>
      <c r="G15">
        <v>2</v>
      </c>
      <c r="H15">
        <v>0.05</v>
      </c>
      <c r="I15" s="2">
        <v>136515</v>
      </c>
      <c r="J15" t="str">
        <f>_xlfn.XLOOKUP(tblOrders[[#This Row],[CustomerID]], tblCustomers[CustomerID], tblCustomers[CustomerName])</f>
        <v>Customer 149</v>
      </c>
      <c r="K15" t="str">
        <f>_xlfn.XLOOKUP(tblOrders[[#This Row],[CustomerID]], tblCustomers[CustomerID], tblCustomers[Segment])</f>
        <v>SME</v>
      </c>
      <c r="L15" t="str">
        <f>_xlfn.XLOOKUP(tblOrders[[#This Row],[ProductID]], tblProducts[ProductID], tblProducts[Category])</f>
        <v>Office</v>
      </c>
      <c r="M15">
        <f>_xlfn.XLOOKUP(tblOrders[[#This Row],[ProductID]], tblProducts[ProductID], tblProducts[CostPrice])</f>
        <v>76942</v>
      </c>
      <c r="N15">
        <f>tblOrders[[#This Row],[Sales]]-(tblOrders[[#This Row],[CostPrice]]*tblOrders[[#This Row],[Quantity]])</f>
        <v>-17369</v>
      </c>
      <c r="O15" t="str">
        <f>TEXT(tblOrders[[#This Row],[Date]],"mmm-yyyy")</f>
        <v>Jun-2025</v>
      </c>
      <c r="P15" t="str">
        <f>_xlfn.XLOOKUP(tblOrders[[#This Row],[OrderID]], tblReturns[OrderID], tblReturns[Returned])</f>
        <v>No</v>
      </c>
      <c r="Q15" t="str">
        <f>_xlfn.XLOOKUP(tblOrders[[#This Row],[OrderID]], tblShipping[OrderID], tblShipping[ShipMode])</f>
        <v>Pickup</v>
      </c>
      <c r="R15" t="str">
        <f>IFERROR(_xlfn.XLOOKUP(A14, tblCustomers[CustomerID], tblCustomers[CustomerName]), "Not Found")</f>
        <v>Not Found</v>
      </c>
      <c r="S15" t="str">
        <f>IF(tblOrders[[#This Row],[Sales]]&gt;1000000,"High Value","Standard")</f>
        <v>Standard</v>
      </c>
      <c r="T15" t="str">
        <f>_xlfn.XLOOKUP(tblOrders[[#This Row],[ProductID]], tblProducts[ProductID], tblProducts[ProductName])</f>
        <v>Product 22</v>
      </c>
      <c r="U15">
        <f>_xlfn.XLOOKUP(tblOrders[[#This Row],[SalesRepID]], tblSalesreps[RepID], tblSalesreps[Target])</f>
        <v>8592536</v>
      </c>
    </row>
    <row r="16" spans="1:21">
      <c r="A16" t="s">
        <v>80</v>
      </c>
      <c r="B16" s="7" t="s">
        <v>81</v>
      </c>
      <c r="C16" t="s">
        <v>82</v>
      </c>
      <c r="D16" t="s">
        <v>83</v>
      </c>
      <c r="E16" t="s">
        <v>69</v>
      </c>
      <c r="F16" t="s">
        <v>51</v>
      </c>
      <c r="G16">
        <v>6</v>
      </c>
      <c r="H16">
        <v>0.15</v>
      </c>
      <c r="I16" s="2">
        <v>147099.29999999999</v>
      </c>
      <c r="J16" t="str">
        <f>_xlfn.XLOOKUP(tblOrders[[#This Row],[CustomerID]], tblCustomers[CustomerID], tblCustomers[CustomerName])</f>
        <v>Customer 260</v>
      </c>
      <c r="K16" t="str">
        <f>_xlfn.XLOOKUP(tblOrders[[#This Row],[CustomerID]], tblCustomers[CustomerID], tblCustomers[Segment])</f>
        <v>SME</v>
      </c>
      <c r="L16" t="str">
        <f>_xlfn.XLOOKUP(tblOrders[[#This Row],[ProductID]], tblProducts[ProductID], tblProducts[Category])</f>
        <v>Furniture</v>
      </c>
      <c r="M16">
        <f>_xlfn.XLOOKUP(tblOrders[[#This Row],[ProductID]], tblProducts[ProductID], tblProducts[CostPrice])</f>
        <v>79600</v>
      </c>
      <c r="N16">
        <f>tblOrders[[#This Row],[Sales]]-(tblOrders[[#This Row],[CostPrice]]*tblOrders[[#This Row],[Quantity]])</f>
        <v>-330500.7</v>
      </c>
      <c r="O16" t="str">
        <f>TEXT(tblOrders[[#This Row],[Date]],"mmm-yyyy")</f>
        <v>Nov-2025</v>
      </c>
      <c r="P16" t="str">
        <f>_xlfn.XLOOKUP(tblOrders[[#This Row],[OrderID]], tblReturns[OrderID], tblReturns[Returned])</f>
        <v>No</v>
      </c>
      <c r="Q16" t="str">
        <f>_xlfn.XLOOKUP(tblOrders[[#This Row],[OrderID]], tblShipping[OrderID], tblShipping[ShipMode])</f>
        <v>Pickup</v>
      </c>
      <c r="R16" t="str">
        <f>IFERROR(_xlfn.XLOOKUP(A15, tblCustomers[CustomerID], tblCustomers[CustomerName]), "Not Found")</f>
        <v>Not Found</v>
      </c>
      <c r="S16" t="str">
        <f>IF(tblOrders[[#This Row],[Sales]]&gt;1000000,"High Value","Standard")</f>
        <v>Standard</v>
      </c>
      <c r="T16" t="str">
        <f>_xlfn.XLOOKUP(tblOrders[[#This Row],[ProductID]], tblProducts[ProductID], tblProducts[ProductName])</f>
        <v>Product 43</v>
      </c>
      <c r="U16">
        <f>_xlfn.XLOOKUP(tblOrders[[#This Row],[SalesRepID]], tblSalesreps[RepID], tblSalesreps[Target])</f>
        <v>19473459</v>
      </c>
    </row>
    <row r="17" spans="1:21">
      <c r="A17" t="s">
        <v>84</v>
      </c>
      <c r="B17" s="7" t="s">
        <v>85</v>
      </c>
      <c r="C17" t="s">
        <v>86</v>
      </c>
      <c r="D17" t="s">
        <v>68</v>
      </c>
      <c r="E17" t="s">
        <v>87</v>
      </c>
      <c r="F17" t="s">
        <v>88</v>
      </c>
      <c r="G17">
        <v>2</v>
      </c>
      <c r="H17">
        <v>0.1</v>
      </c>
      <c r="I17" s="2">
        <v>98706.6</v>
      </c>
      <c r="J17" t="str">
        <f>_xlfn.XLOOKUP(tblOrders[[#This Row],[CustomerID]], tblCustomers[CustomerID], tblCustomers[CustomerName])</f>
        <v>Customer 53</v>
      </c>
      <c r="K17" t="str">
        <f>_xlfn.XLOOKUP(tblOrders[[#This Row],[CustomerID]], tblCustomers[CustomerID], tblCustomers[Segment])</f>
        <v>Consumer</v>
      </c>
      <c r="L17" t="str">
        <f>_xlfn.XLOOKUP(tblOrders[[#This Row],[ProductID]], tblProducts[ProductID], tblProducts[Category])</f>
        <v>Home</v>
      </c>
      <c r="M17">
        <f>_xlfn.XLOOKUP(tblOrders[[#This Row],[ProductID]], tblProducts[ProductID], tblProducts[CostPrice])</f>
        <v>7159</v>
      </c>
      <c r="N17">
        <f>tblOrders[[#This Row],[Sales]]-(tblOrders[[#This Row],[CostPrice]]*tblOrders[[#This Row],[Quantity]])</f>
        <v>84388.6</v>
      </c>
      <c r="O17" t="str">
        <f>TEXT(tblOrders[[#This Row],[Date]],"mmm-yyyy")</f>
        <v>Jul-2025</v>
      </c>
      <c r="P17" t="str">
        <f>_xlfn.XLOOKUP(tblOrders[[#This Row],[OrderID]], tblReturns[OrderID], tblReturns[Returned])</f>
        <v>No</v>
      </c>
      <c r="Q17" t="str">
        <f>_xlfn.XLOOKUP(tblOrders[[#This Row],[OrderID]], tblShipping[OrderID], tblShipping[ShipMode])</f>
        <v>Pickup</v>
      </c>
      <c r="R17" t="str">
        <f>IFERROR(_xlfn.XLOOKUP(A16, tblCustomers[CustomerID], tblCustomers[CustomerName]), "Not Found")</f>
        <v>Not Found</v>
      </c>
      <c r="S17" t="str">
        <f>IF(tblOrders[[#This Row],[Sales]]&gt;1000000,"High Value","Standard")</f>
        <v>Standard</v>
      </c>
      <c r="T17" t="str">
        <f>_xlfn.XLOOKUP(tblOrders[[#This Row],[ProductID]], tblProducts[ProductID], tblProducts[ProductName])</f>
        <v>Product 26</v>
      </c>
      <c r="U17">
        <f>_xlfn.XLOOKUP(tblOrders[[#This Row],[SalesRepID]], tblSalesreps[RepID], tblSalesreps[Target])</f>
        <v>18500989</v>
      </c>
    </row>
    <row r="18" spans="1:21">
      <c r="A18" t="s">
        <v>89</v>
      </c>
      <c r="B18" s="7" t="s">
        <v>90</v>
      </c>
      <c r="C18" t="s">
        <v>91</v>
      </c>
      <c r="D18" t="s">
        <v>92</v>
      </c>
      <c r="E18" t="s">
        <v>40</v>
      </c>
      <c r="F18" t="s">
        <v>14</v>
      </c>
      <c r="G18">
        <v>9</v>
      </c>
      <c r="H18">
        <v>0.2</v>
      </c>
      <c r="I18" s="2">
        <v>728416.8</v>
      </c>
      <c r="J18" t="str">
        <f>_xlfn.XLOOKUP(tblOrders[[#This Row],[CustomerID]], tblCustomers[CustomerID], tblCustomers[CustomerName])</f>
        <v>Customer 287</v>
      </c>
      <c r="K18" t="str">
        <f>_xlfn.XLOOKUP(tblOrders[[#This Row],[CustomerID]], tblCustomers[CustomerID], tblCustomers[Segment])</f>
        <v>Corporate</v>
      </c>
      <c r="L18" t="str">
        <f>_xlfn.XLOOKUP(tblOrders[[#This Row],[ProductID]], tblProducts[ProductID], tblProducts[Category])</f>
        <v>Home</v>
      </c>
      <c r="M18">
        <f>_xlfn.XLOOKUP(tblOrders[[#This Row],[ProductID]], tblProducts[ProductID], tblProducts[CostPrice])</f>
        <v>65463</v>
      </c>
      <c r="N18">
        <f>tblOrders[[#This Row],[Sales]]-(tblOrders[[#This Row],[CostPrice]]*tblOrders[[#This Row],[Quantity]])</f>
        <v>139249.80000000005</v>
      </c>
      <c r="O18" t="str">
        <f>TEXT(tblOrders[[#This Row],[Date]],"mmm-yyyy")</f>
        <v>Jan-2025</v>
      </c>
      <c r="P18" t="str">
        <f>_xlfn.XLOOKUP(tblOrders[[#This Row],[OrderID]], tblReturns[OrderID], tblReturns[Returned])</f>
        <v>No</v>
      </c>
      <c r="Q18" t="str">
        <f>_xlfn.XLOOKUP(tblOrders[[#This Row],[OrderID]], tblShipping[OrderID], tblShipping[ShipMode])</f>
        <v>Pickup</v>
      </c>
      <c r="R18" t="str">
        <f>IFERROR(_xlfn.XLOOKUP(A17, tblCustomers[CustomerID], tblCustomers[CustomerName]), "Not Found")</f>
        <v>Not Found</v>
      </c>
      <c r="S18" t="str">
        <f>IF(tblOrders[[#This Row],[Sales]]&gt;1000000,"High Value","Standard")</f>
        <v>Standard</v>
      </c>
      <c r="T18" t="str">
        <f>_xlfn.XLOOKUP(tblOrders[[#This Row],[ProductID]], tblProducts[ProductID], tblProducts[ProductName])</f>
        <v>Product 32</v>
      </c>
      <c r="U18">
        <f>_xlfn.XLOOKUP(tblOrders[[#This Row],[SalesRepID]], tblSalesreps[RepID], tblSalesreps[Target])</f>
        <v>6291486</v>
      </c>
    </row>
    <row r="19" spans="1:21">
      <c r="A19" t="s">
        <v>93</v>
      </c>
      <c r="B19" s="7" t="s">
        <v>94</v>
      </c>
      <c r="C19" t="s">
        <v>95</v>
      </c>
      <c r="D19" t="s">
        <v>96</v>
      </c>
      <c r="E19" t="s">
        <v>13</v>
      </c>
      <c r="F19" t="s">
        <v>14</v>
      </c>
      <c r="G19">
        <v>9</v>
      </c>
      <c r="H19">
        <v>0.05</v>
      </c>
      <c r="I19" s="2">
        <v>515171.7</v>
      </c>
      <c r="J19" t="str">
        <f>_xlfn.XLOOKUP(tblOrders[[#This Row],[CustomerID]], tblCustomers[CustomerID], tblCustomers[CustomerName])</f>
        <v>Customer 37</v>
      </c>
      <c r="K19" t="str">
        <f>_xlfn.XLOOKUP(tblOrders[[#This Row],[CustomerID]], tblCustomers[CustomerID], tblCustomers[Segment])</f>
        <v>Consumer</v>
      </c>
      <c r="L19" t="str">
        <f>_xlfn.XLOOKUP(tblOrders[[#This Row],[ProductID]], tblProducts[ProductID], tblProducts[Category])</f>
        <v>Office</v>
      </c>
      <c r="M19">
        <f>_xlfn.XLOOKUP(tblOrders[[#This Row],[ProductID]], tblProducts[ProductID], tblProducts[CostPrice])</f>
        <v>20831</v>
      </c>
      <c r="N19">
        <f>tblOrders[[#This Row],[Sales]]-(tblOrders[[#This Row],[CostPrice]]*tblOrders[[#This Row],[Quantity]])</f>
        <v>327692.7</v>
      </c>
      <c r="O19" t="str">
        <f>TEXT(tblOrders[[#This Row],[Date]],"mmm-yyyy")</f>
        <v>Dec-2025</v>
      </c>
      <c r="P19" t="str">
        <f>_xlfn.XLOOKUP(tblOrders[[#This Row],[OrderID]], tblReturns[OrderID], tblReturns[Returned])</f>
        <v>No</v>
      </c>
      <c r="Q19" t="str">
        <f>_xlfn.XLOOKUP(tblOrders[[#This Row],[OrderID]], tblShipping[OrderID], tblShipping[ShipMode])</f>
        <v>Express</v>
      </c>
      <c r="R19" t="str">
        <f>IFERROR(_xlfn.XLOOKUP(A18, tblCustomers[CustomerID], tblCustomers[CustomerName]), "Not Found")</f>
        <v>Not Found</v>
      </c>
      <c r="S19" t="str">
        <f>IF(tblOrders[[#This Row],[Sales]]&gt;1000000,"High Value","Standard")</f>
        <v>Standard</v>
      </c>
      <c r="T19" t="str">
        <f>_xlfn.XLOOKUP(tblOrders[[#This Row],[ProductID]], tblProducts[ProductID], tblProducts[ProductName])</f>
        <v>Product 24</v>
      </c>
      <c r="U19">
        <f>_xlfn.XLOOKUP(tblOrders[[#This Row],[SalesRepID]], tblSalesreps[RepID], tblSalesreps[Target])</f>
        <v>11852878</v>
      </c>
    </row>
    <row r="20" spans="1:21">
      <c r="A20" t="s">
        <v>97</v>
      </c>
      <c r="B20" s="7" t="s">
        <v>98</v>
      </c>
      <c r="C20" t="s">
        <v>99</v>
      </c>
      <c r="D20" t="s">
        <v>100</v>
      </c>
      <c r="E20" t="s">
        <v>40</v>
      </c>
      <c r="F20" t="s">
        <v>26</v>
      </c>
      <c r="G20">
        <v>6</v>
      </c>
      <c r="H20">
        <v>0.05</v>
      </c>
      <c r="I20" s="2">
        <v>103802.7</v>
      </c>
      <c r="J20" t="str">
        <f>_xlfn.XLOOKUP(tblOrders[[#This Row],[CustomerID]], tblCustomers[CustomerID], tblCustomers[CustomerName])</f>
        <v>Customer 1</v>
      </c>
      <c r="K20" t="str">
        <f>_xlfn.XLOOKUP(tblOrders[[#This Row],[CustomerID]], tblCustomers[CustomerID], tblCustomers[Segment])</f>
        <v>SME</v>
      </c>
      <c r="L20" t="str">
        <f>_xlfn.XLOOKUP(tblOrders[[#This Row],[ProductID]], tblProducts[ProductID], tblProducts[Category])</f>
        <v>Electronics</v>
      </c>
      <c r="M20">
        <f>_xlfn.XLOOKUP(tblOrders[[#This Row],[ProductID]], tblProducts[ProductID], tblProducts[CostPrice])</f>
        <v>39197</v>
      </c>
      <c r="N20">
        <f>tblOrders[[#This Row],[Sales]]-(tblOrders[[#This Row],[CostPrice]]*tblOrders[[#This Row],[Quantity]])</f>
        <v>-131379.29999999999</v>
      </c>
      <c r="O20" t="str">
        <f>TEXT(tblOrders[[#This Row],[Date]],"mmm-yyyy")</f>
        <v>Sep-2025</v>
      </c>
      <c r="P20" t="str">
        <f>_xlfn.XLOOKUP(tblOrders[[#This Row],[OrderID]], tblReturns[OrderID], tblReturns[Returned])</f>
        <v>No</v>
      </c>
      <c r="Q20" t="str">
        <f>_xlfn.XLOOKUP(tblOrders[[#This Row],[OrderID]], tblShipping[OrderID], tblShipping[ShipMode])</f>
        <v>Pickup</v>
      </c>
      <c r="R20" t="str">
        <f>IFERROR(_xlfn.XLOOKUP(A19, tblCustomers[CustomerID], tblCustomers[CustomerName]), "Not Found")</f>
        <v>Not Found</v>
      </c>
      <c r="S20" t="str">
        <f>IF(tblOrders[[#This Row],[Sales]]&gt;1000000,"High Value","Standard")</f>
        <v>Standard</v>
      </c>
      <c r="T20" t="str">
        <f>_xlfn.XLOOKUP(tblOrders[[#This Row],[ProductID]], tblProducts[ProductID], tblProducts[ProductName])</f>
        <v>Product 21</v>
      </c>
      <c r="U20">
        <f>_xlfn.XLOOKUP(tblOrders[[#This Row],[SalesRepID]], tblSalesreps[RepID], tblSalesreps[Target])</f>
        <v>6291486</v>
      </c>
    </row>
    <row r="21" spans="1:21">
      <c r="A21" t="s">
        <v>101</v>
      </c>
      <c r="B21" s="7" t="s">
        <v>102</v>
      </c>
      <c r="C21" t="s">
        <v>103</v>
      </c>
      <c r="D21" t="s">
        <v>104</v>
      </c>
      <c r="E21" t="s">
        <v>105</v>
      </c>
      <c r="F21" t="s">
        <v>14</v>
      </c>
      <c r="G21">
        <v>9</v>
      </c>
      <c r="H21">
        <v>0</v>
      </c>
      <c r="I21" s="2">
        <v>362151</v>
      </c>
      <c r="J21" t="str">
        <f>_xlfn.XLOOKUP(tblOrders[[#This Row],[CustomerID]], tblCustomers[CustomerID], tblCustomers[CustomerName])</f>
        <v>Customer 215</v>
      </c>
      <c r="K21" t="str">
        <f>_xlfn.XLOOKUP(tblOrders[[#This Row],[CustomerID]], tblCustomers[CustomerID], tblCustomers[Segment])</f>
        <v>Corporate</v>
      </c>
      <c r="L21" t="str">
        <f>_xlfn.XLOOKUP(tblOrders[[#This Row],[ProductID]], tblProducts[ProductID], tblProducts[Category])</f>
        <v>Furniture</v>
      </c>
      <c r="M21">
        <f>_xlfn.XLOOKUP(tblOrders[[#This Row],[ProductID]], tblProducts[ProductID], tblProducts[CostPrice])</f>
        <v>10664</v>
      </c>
      <c r="N21">
        <f>tblOrders[[#This Row],[Sales]]-(tblOrders[[#This Row],[CostPrice]]*tblOrders[[#This Row],[Quantity]])</f>
        <v>266175</v>
      </c>
      <c r="O21" t="str">
        <f>TEXT(tblOrders[[#This Row],[Date]],"mmm-yyyy")</f>
        <v>Oct-2025</v>
      </c>
      <c r="P21" t="str">
        <f>_xlfn.XLOOKUP(tblOrders[[#This Row],[OrderID]], tblReturns[OrderID], tblReturns[Returned])</f>
        <v>No</v>
      </c>
      <c r="Q21" t="str">
        <f>_xlfn.XLOOKUP(tblOrders[[#This Row],[OrderID]], tblShipping[OrderID], tblShipping[ShipMode])</f>
        <v>Express</v>
      </c>
      <c r="R21" t="str">
        <f>IFERROR(_xlfn.XLOOKUP(A20, tblCustomers[CustomerID], tblCustomers[CustomerName]), "Not Found")</f>
        <v>Not Found</v>
      </c>
      <c r="S21" t="str">
        <f>IF(tblOrders[[#This Row],[Sales]]&gt;1000000,"High Value","Standard")</f>
        <v>Standard</v>
      </c>
      <c r="T21" t="str">
        <f>_xlfn.XLOOKUP(tblOrders[[#This Row],[ProductID]], tblProducts[ProductID], tblProducts[ProductName])</f>
        <v>Product 23</v>
      </c>
      <c r="U21">
        <f>_xlfn.XLOOKUP(tblOrders[[#This Row],[SalesRepID]], tblSalesreps[RepID], tblSalesreps[Target])</f>
        <v>8698154</v>
      </c>
    </row>
    <row r="22" spans="1:21">
      <c r="A22" t="s">
        <v>106</v>
      </c>
      <c r="B22" s="7" t="s">
        <v>107</v>
      </c>
      <c r="C22" t="s">
        <v>108</v>
      </c>
      <c r="D22" t="s">
        <v>92</v>
      </c>
      <c r="E22" t="s">
        <v>40</v>
      </c>
      <c r="F22" t="s">
        <v>14</v>
      </c>
      <c r="G22">
        <v>10</v>
      </c>
      <c r="H22">
        <v>0.2</v>
      </c>
      <c r="I22" s="2">
        <v>1092600</v>
      </c>
      <c r="J22" t="str">
        <f>_xlfn.XLOOKUP(tblOrders[[#This Row],[CustomerID]], tblCustomers[CustomerID], tblCustomers[CustomerName])</f>
        <v>Customer 96</v>
      </c>
      <c r="K22" t="str">
        <f>_xlfn.XLOOKUP(tblOrders[[#This Row],[CustomerID]], tblCustomers[CustomerID], tblCustomers[Segment])</f>
        <v>Consumer</v>
      </c>
      <c r="L22" t="str">
        <f>_xlfn.XLOOKUP(tblOrders[[#This Row],[ProductID]], tblProducts[ProductID], tblProducts[Category])</f>
        <v>Home</v>
      </c>
      <c r="M22">
        <f>_xlfn.XLOOKUP(tblOrders[[#This Row],[ProductID]], tblProducts[ProductID], tblProducts[CostPrice])</f>
        <v>65463</v>
      </c>
      <c r="N22">
        <f>tblOrders[[#This Row],[Sales]]-(tblOrders[[#This Row],[CostPrice]]*tblOrders[[#This Row],[Quantity]])</f>
        <v>437970</v>
      </c>
      <c r="O22" t="str">
        <f>TEXT(tblOrders[[#This Row],[Date]],"mmm-yyyy")</f>
        <v>Feb-2025</v>
      </c>
      <c r="P22" t="str">
        <f>_xlfn.XLOOKUP(tblOrders[[#This Row],[OrderID]], tblReturns[OrderID], tblReturns[Returned])</f>
        <v>No</v>
      </c>
      <c r="Q22" t="str">
        <f>_xlfn.XLOOKUP(tblOrders[[#This Row],[OrderID]], tblShipping[OrderID], tblShipping[ShipMode])</f>
        <v>Pickup</v>
      </c>
      <c r="R22" t="str">
        <f>IFERROR(_xlfn.XLOOKUP(A21, tblCustomers[CustomerID], tblCustomers[CustomerName]), "Not Found")</f>
        <v>Not Found</v>
      </c>
      <c r="S22" t="str">
        <f>IF(tblOrders[[#This Row],[Sales]]&gt;1000000,"High Value","Standard")</f>
        <v>High Value</v>
      </c>
      <c r="T22" t="str">
        <f>_xlfn.XLOOKUP(tblOrders[[#This Row],[ProductID]], tblProducts[ProductID], tblProducts[ProductName])</f>
        <v>Product 32</v>
      </c>
      <c r="U22">
        <f>_xlfn.XLOOKUP(tblOrders[[#This Row],[SalesRepID]], tblSalesreps[RepID], tblSalesreps[Target])</f>
        <v>6291486</v>
      </c>
    </row>
    <row r="23" spans="1:21">
      <c r="A23" t="s">
        <v>109</v>
      </c>
      <c r="B23" s="7" t="s">
        <v>110</v>
      </c>
      <c r="C23" t="s">
        <v>108</v>
      </c>
      <c r="D23" t="s">
        <v>111</v>
      </c>
      <c r="E23" t="s">
        <v>87</v>
      </c>
      <c r="F23" t="s">
        <v>51</v>
      </c>
      <c r="G23">
        <v>4</v>
      </c>
      <c r="H23">
        <v>0.15</v>
      </c>
      <c r="I23" s="2">
        <v>157246.6</v>
      </c>
      <c r="J23" t="str">
        <f>_xlfn.XLOOKUP(tblOrders[[#This Row],[CustomerID]], tblCustomers[CustomerID], tblCustomers[CustomerName])</f>
        <v>Customer 96</v>
      </c>
      <c r="K23" t="str">
        <f>_xlfn.XLOOKUP(tblOrders[[#This Row],[CustomerID]], tblCustomers[CustomerID], tblCustomers[Segment])</f>
        <v>Consumer</v>
      </c>
      <c r="L23" t="str">
        <f>_xlfn.XLOOKUP(tblOrders[[#This Row],[ProductID]], tblProducts[ProductID], tblProducts[Category])</f>
        <v>Furniture</v>
      </c>
      <c r="M23">
        <f>_xlfn.XLOOKUP(tblOrders[[#This Row],[ProductID]], tblProducts[ProductID], tblProducts[CostPrice])</f>
        <v>34907</v>
      </c>
      <c r="N23">
        <f>tblOrders[[#This Row],[Sales]]-(tblOrders[[#This Row],[CostPrice]]*tblOrders[[#This Row],[Quantity]])</f>
        <v>17618.600000000006</v>
      </c>
      <c r="O23" t="str">
        <f>TEXT(tblOrders[[#This Row],[Date]],"mmm-yyyy")</f>
        <v>Nov-2025</v>
      </c>
      <c r="P23" t="str">
        <f>_xlfn.XLOOKUP(tblOrders[[#This Row],[OrderID]], tblReturns[OrderID], tblReturns[Returned])</f>
        <v>No</v>
      </c>
      <c r="Q23" t="str">
        <f>_xlfn.XLOOKUP(tblOrders[[#This Row],[OrderID]], tblShipping[OrderID], tblShipping[ShipMode])</f>
        <v>Standard</v>
      </c>
      <c r="R23" t="str">
        <f>IFERROR(_xlfn.XLOOKUP(A22, tblCustomers[CustomerID], tblCustomers[CustomerName]), "Not Found")</f>
        <v>Not Found</v>
      </c>
      <c r="S23" t="str">
        <f>IF(tblOrders[[#This Row],[Sales]]&gt;1000000,"High Value","Standard")</f>
        <v>Standard</v>
      </c>
      <c r="T23" t="str">
        <f>_xlfn.XLOOKUP(tblOrders[[#This Row],[ProductID]], tblProducts[ProductID], tblProducts[ProductName])</f>
        <v>Product 68</v>
      </c>
      <c r="U23">
        <f>_xlfn.XLOOKUP(tblOrders[[#This Row],[SalesRepID]], tblSalesreps[RepID], tblSalesreps[Target])</f>
        <v>18500989</v>
      </c>
    </row>
    <row r="24" spans="1:21">
      <c r="A24" t="s">
        <v>112</v>
      </c>
      <c r="B24" s="7" t="s">
        <v>113</v>
      </c>
      <c r="C24" t="s">
        <v>114</v>
      </c>
      <c r="D24" t="s">
        <v>115</v>
      </c>
      <c r="E24" t="s">
        <v>50</v>
      </c>
      <c r="F24" t="s">
        <v>88</v>
      </c>
      <c r="G24">
        <v>7</v>
      </c>
      <c r="H24">
        <v>0.05</v>
      </c>
      <c r="I24" s="2">
        <v>479112.55</v>
      </c>
      <c r="J24" t="str">
        <f>_xlfn.XLOOKUP(tblOrders[[#This Row],[CustomerID]], tblCustomers[CustomerID], tblCustomers[CustomerName])</f>
        <v>Customer 191</v>
      </c>
      <c r="K24" t="str">
        <f>_xlfn.XLOOKUP(tblOrders[[#This Row],[CustomerID]], tblCustomers[CustomerID], tblCustomers[Segment])</f>
        <v>SME</v>
      </c>
      <c r="L24" t="str">
        <f>_xlfn.XLOOKUP(tblOrders[[#This Row],[ProductID]], tblProducts[ProductID], tblProducts[Category])</f>
        <v>Electronics</v>
      </c>
      <c r="M24">
        <f>_xlfn.XLOOKUP(tblOrders[[#This Row],[ProductID]], tblProducts[ProductID], tblProducts[CostPrice])</f>
        <v>66631</v>
      </c>
      <c r="N24">
        <f>tblOrders[[#This Row],[Sales]]-(tblOrders[[#This Row],[CostPrice]]*tblOrders[[#This Row],[Quantity]])</f>
        <v>12695.549999999988</v>
      </c>
      <c r="O24" t="str">
        <f>TEXT(tblOrders[[#This Row],[Date]],"mmm-yyyy")</f>
        <v>Nov-2025</v>
      </c>
      <c r="P24" t="str">
        <f>_xlfn.XLOOKUP(tblOrders[[#This Row],[OrderID]], tblReturns[OrderID], tblReturns[Returned])</f>
        <v>No</v>
      </c>
      <c r="Q24" t="str">
        <f>_xlfn.XLOOKUP(tblOrders[[#This Row],[OrderID]], tblShipping[OrderID], tblShipping[ShipMode])</f>
        <v>Express</v>
      </c>
      <c r="R24" t="str">
        <f>IFERROR(_xlfn.XLOOKUP(A23, tblCustomers[CustomerID], tblCustomers[CustomerName]), "Not Found")</f>
        <v>Not Found</v>
      </c>
      <c r="S24" t="str">
        <f>IF(tblOrders[[#This Row],[Sales]]&gt;1000000,"High Value","Standard")</f>
        <v>Standard</v>
      </c>
      <c r="T24" t="str">
        <f>_xlfn.XLOOKUP(tblOrders[[#This Row],[ProductID]], tblProducts[ProductID], tblProducts[ProductName])</f>
        <v>Product 70</v>
      </c>
      <c r="U24">
        <f>_xlfn.XLOOKUP(tblOrders[[#This Row],[SalesRepID]], tblSalesreps[RepID], tblSalesreps[Target])</f>
        <v>17350666</v>
      </c>
    </row>
    <row r="25" spans="1:21">
      <c r="A25" t="s">
        <v>116</v>
      </c>
      <c r="B25" s="7" t="s">
        <v>117</v>
      </c>
      <c r="C25" t="s">
        <v>108</v>
      </c>
      <c r="D25" t="s">
        <v>118</v>
      </c>
      <c r="E25" t="s">
        <v>119</v>
      </c>
      <c r="F25" t="s">
        <v>26</v>
      </c>
      <c r="G25">
        <v>9</v>
      </c>
      <c r="H25">
        <v>0.2</v>
      </c>
      <c r="I25" s="2">
        <v>163044</v>
      </c>
      <c r="J25" t="str">
        <f>_xlfn.XLOOKUP(tblOrders[[#This Row],[CustomerID]], tblCustomers[CustomerID], tblCustomers[CustomerName])</f>
        <v>Customer 96</v>
      </c>
      <c r="K25" t="str">
        <f>_xlfn.XLOOKUP(tblOrders[[#This Row],[CustomerID]], tblCustomers[CustomerID], tblCustomers[Segment])</f>
        <v>Consumer</v>
      </c>
      <c r="L25" t="str">
        <f>_xlfn.XLOOKUP(tblOrders[[#This Row],[ProductID]], tblProducts[ProductID], tblProducts[Category])</f>
        <v>Home</v>
      </c>
      <c r="M25">
        <f>_xlfn.XLOOKUP(tblOrders[[#This Row],[ProductID]], tblProducts[ProductID], tblProducts[CostPrice])</f>
        <v>78122</v>
      </c>
      <c r="N25">
        <f>tblOrders[[#This Row],[Sales]]-(tblOrders[[#This Row],[CostPrice]]*tblOrders[[#This Row],[Quantity]])</f>
        <v>-540054</v>
      </c>
      <c r="O25" t="str">
        <f>TEXT(tblOrders[[#This Row],[Date]],"mmm-yyyy")</f>
        <v>Sep-2025</v>
      </c>
      <c r="P25" t="str">
        <f>_xlfn.XLOOKUP(tblOrders[[#This Row],[OrderID]], tblReturns[OrderID], tblReturns[Returned])</f>
        <v>Yes</v>
      </c>
      <c r="Q25" t="str">
        <f>_xlfn.XLOOKUP(tblOrders[[#This Row],[OrderID]], tblShipping[OrderID], tblShipping[ShipMode])</f>
        <v>Express</v>
      </c>
      <c r="R25" t="str">
        <f>IFERROR(_xlfn.XLOOKUP(A24, tblCustomers[CustomerID], tblCustomers[CustomerName]), "Not Found")</f>
        <v>Not Found</v>
      </c>
      <c r="S25" t="str">
        <f>IF(tblOrders[[#This Row],[Sales]]&gt;1000000,"High Value","Standard")</f>
        <v>Standard</v>
      </c>
      <c r="T25" t="str">
        <f>_xlfn.XLOOKUP(tblOrders[[#This Row],[ProductID]], tblProducts[ProductID], tblProducts[ProductName])</f>
        <v>Product 59</v>
      </c>
      <c r="U25">
        <f>_xlfn.XLOOKUP(tblOrders[[#This Row],[SalesRepID]], tblSalesreps[RepID], tblSalesreps[Target])</f>
        <v>5886694</v>
      </c>
    </row>
    <row r="26" spans="1:21">
      <c r="A26" t="s">
        <v>120</v>
      </c>
      <c r="B26" s="7" t="s">
        <v>121</v>
      </c>
      <c r="C26" t="s">
        <v>122</v>
      </c>
      <c r="D26" t="s">
        <v>96</v>
      </c>
      <c r="E26" t="s">
        <v>69</v>
      </c>
      <c r="F26" t="s">
        <v>14</v>
      </c>
      <c r="G26">
        <v>9</v>
      </c>
      <c r="H26">
        <v>0.05</v>
      </c>
      <c r="I26" s="2">
        <v>500115.15</v>
      </c>
      <c r="J26" t="str">
        <f>_xlfn.XLOOKUP(tblOrders[[#This Row],[CustomerID]], tblCustomers[CustomerID], tblCustomers[CustomerName])</f>
        <v>Customer 245</v>
      </c>
      <c r="K26" t="str">
        <f>_xlfn.XLOOKUP(tblOrders[[#This Row],[CustomerID]], tblCustomers[CustomerID], tblCustomers[Segment])</f>
        <v>Corporate</v>
      </c>
      <c r="L26" t="str">
        <f>_xlfn.XLOOKUP(tblOrders[[#This Row],[ProductID]], tblProducts[ProductID], tblProducts[Category])</f>
        <v>Office</v>
      </c>
      <c r="M26">
        <f>_xlfn.XLOOKUP(tblOrders[[#This Row],[ProductID]], tblProducts[ProductID], tblProducts[CostPrice])</f>
        <v>20831</v>
      </c>
      <c r="N26">
        <f>tblOrders[[#This Row],[Sales]]-(tblOrders[[#This Row],[CostPrice]]*tblOrders[[#This Row],[Quantity]])</f>
        <v>312636.15000000002</v>
      </c>
      <c r="O26" t="str">
        <f>TEXT(tblOrders[[#This Row],[Date]],"mmm-yyyy")</f>
        <v>Oct-2025</v>
      </c>
      <c r="P26" t="str">
        <f>_xlfn.XLOOKUP(tblOrders[[#This Row],[OrderID]], tblReturns[OrderID], tblReturns[Returned])</f>
        <v>Yes</v>
      </c>
      <c r="Q26" t="str">
        <f>_xlfn.XLOOKUP(tblOrders[[#This Row],[OrderID]], tblShipping[OrderID], tblShipping[ShipMode])</f>
        <v>Standard</v>
      </c>
      <c r="R26" t="str">
        <f>IFERROR(_xlfn.XLOOKUP(A25, tblCustomers[CustomerID], tblCustomers[CustomerName]), "Not Found")</f>
        <v>Not Found</v>
      </c>
      <c r="S26" t="str">
        <f>IF(tblOrders[[#This Row],[Sales]]&gt;1000000,"High Value","Standard")</f>
        <v>Standard</v>
      </c>
      <c r="T26" t="str">
        <f>_xlfn.XLOOKUP(tblOrders[[#This Row],[ProductID]], tblProducts[ProductID], tblProducts[ProductName])</f>
        <v>Product 24</v>
      </c>
      <c r="U26">
        <f>_xlfn.XLOOKUP(tblOrders[[#This Row],[SalesRepID]], tblSalesreps[RepID], tblSalesreps[Target])</f>
        <v>19473459</v>
      </c>
    </row>
    <row r="27" spans="1:21">
      <c r="A27" t="s">
        <v>123</v>
      </c>
      <c r="B27" s="7" t="s">
        <v>124</v>
      </c>
      <c r="C27" t="s">
        <v>125</v>
      </c>
      <c r="D27" t="s">
        <v>126</v>
      </c>
      <c r="E27" t="s">
        <v>45</v>
      </c>
      <c r="F27" t="s">
        <v>20</v>
      </c>
      <c r="G27">
        <v>10</v>
      </c>
      <c r="H27">
        <v>0</v>
      </c>
      <c r="I27" s="2">
        <v>207940</v>
      </c>
      <c r="J27" t="str">
        <f>_xlfn.XLOOKUP(tblOrders[[#This Row],[CustomerID]], tblCustomers[CustomerID], tblCustomers[CustomerName])</f>
        <v>Customer 33</v>
      </c>
      <c r="K27" t="str">
        <f>_xlfn.XLOOKUP(tblOrders[[#This Row],[CustomerID]], tblCustomers[CustomerID], tblCustomers[Segment])</f>
        <v>Corporate</v>
      </c>
      <c r="L27" t="str">
        <f>_xlfn.XLOOKUP(tblOrders[[#This Row],[ProductID]], tblProducts[ProductID], tblProducts[Category])</f>
        <v>Furniture</v>
      </c>
      <c r="M27">
        <f>_xlfn.XLOOKUP(tblOrders[[#This Row],[ProductID]], tblProducts[ProductID], tblProducts[CostPrice])</f>
        <v>47434</v>
      </c>
      <c r="N27">
        <f>tblOrders[[#This Row],[Sales]]-(tblOrders[[#This Row],[CostPrice]]*tblOrders[[#This Row],[Quantity]])</f>
        <v>-266400</v>
      </c>
      <c r="O27" t="str">
        <f>TEXT(tblOrders[[#This Row],[Date]],"mmm-yyyy")</f>
        <v>Jan-2025</v>
      </c>
      <c r="P27" t="str">
        <f>_xlfn.XLOOKUP(tblOrders[[#This Row],[OrderID]], tblReturns[OrderID], tblReturns[Returned])</f>
        <v>No</v>
      </c>
      <c r="Q27" t="str">
        <f>_xlfn.XLOOKUP(tblOrders[[#This Row],[OrderID]], tblShipping[OrderID], tblShipping[ShipMode])</f>
        <v>Express</v>
      </c>
      <c r="R27" t="str">
        <f>IFERROR(_xlfn.XLOOKUP(A26, tblCustomers[CustomerID], tblCustomers[CustomerName]), "Not Found")</f>
        <v>Not Found</v>
      </c>
      <c r="S27" t="str">
        <f>IF(tblOrders[[#This Row],[Sales]]&gt;1000000,"High Value","Standard")</f>
        <v>Standard</v>
      </c>
      <c r="T27" t="str">
        <f>_xlfn.XLOOKUP(tblOrders[[#This Row],[ProductID]], tblProducts[ProductID], tblProducts[ProductName])</f>
        <v>Product 67</v>
      </c>
      <c r="U27">
        <f>_xlfn.XLOOKUP(tblOrders[[#This Row],[SalesRepID]], tblSalesreps[RepID], tblSalesreps[Target])</f>
        <v>11319839</v>
      </c>
    </row>
    <row r="28" spans="1:21">
      <c r="A28" t="s">
        <v>127</v>
      </c>
      <c r="B28" s="7" t="s">
        <v>128</v>
      </c>
      <c r="C28" t="s">
        <v>129</v>
      </c>
      <c r="D28" t="s">
        <v>130</v>
      </c>
      <c r="E28" t="s">
        <v>69</v>
      </c>
      <c r="F28" t="s">
        <v>51</v>
      </c>
      <c r="G28">
        <v>8</v>
      </c>
      <c r="H28">
        <v>0.1</v>
      </c>
      <c r="I28" s="2">
        <v>49824</v>
      </c>
      <c r="J28" t="str">
        <f>_xlfn.XLOOKUP(tblOrders[[#This Row],[CustomerID]], tblCustomers[CustomerID], tblCustomers[CustomerName])</f>
        <v>Customer 237</v>
      </c>
      <c r="K28" t="str">
        <f>_xlfn.XLOOKUP(tblOrders[[#This Row],[CustomerID]], tblCustomers[CustomerID], tblCustomers[Segment])</f>
        <v>Consumer</v>
      </c>
      <c r="L28" t="str">
        <f>_xlfn.XLOOKUP(tblOrders[[#This Row],[ProductID]], tblProducts[ProductID], tblProducts[Category])</f>
        <v>Home</v>
      </c>
      <c r="M28">
        <f>_xlfn.XLOOKUP(tblOrders[[#This Row],[ProductID]], tblProducts[ProductID], tblProducts[CostPrice])</f>
        <v>4229</v>
      </c>
      <c r="N28">
        <f>tblOrders[[#This Row],[Sales]]-(tblOrders[[#This Row],[CostPrice]]*tblOrders[[#This Row],[Quantity]])</f>
        <v>15992</v>
      </c>
      <c r="O28" t="str">
        <f>TEXT(tblOrders[[#This Row],[Date]],"mmm-yyyy")</f>
        <v>May-2025</v>
      </c>
      <c r="P28" t="str">
        <f>_xlfn.XLOOKUP(tblOrders[[#This Row],[OrderID]], tblReturns[OrderID], tblReturns[Returned])</f>
        <v>No</v>
      </c>
      <c r="Q28" t="str">
        <f>_xlfn.XLOOKUP(tblOrders[[#This Row],[OrderID]], tblShipping[OrderID], tblShipping[ShipMode])</f>
        <v>Standard</v>
      </c>
      <c r="R28" t="str">
        <f>IFERROR(_xlfn.XLOOKUP(A27, tblCustomers[CustomerID], tblCustomers[CustomerName]), "Not Found")</f>
        <v>Not Found</v>
      </c>
      <c r="S28" t="str">
        <f>IF(tblOrders[[#This Row],[Sales]]&gt;1000000,"High Value","Standard")</f>
        <v>Standard</v>
      </c>
      <c r="T28" t="str">
        <f>_xlfn.XLOOKUP(tblOrders[[#This Row],[ProductID]], tblProducts[ProductID], tblProducts[ProductName])</f>
        <v>Product 92</v>
      </c>
      <c r="U28">
        <f>_xlfn.XLOOKUP(tblOrders[[#This Row],[SalesRepID]], tblSalesreps[RepID], tblSalesreps[Target])</f>
        <v>19473459</v>
      </c>
    </row>
    <row r="29" spans="1:21">
      <c r="A29" t="s">
        <v>131</v>
      </c>
      <c r="B29" s="7" t="s">
        <v>132</v>
      </c>
      <c r="C29" t="s">
        <v>86</v>
      </c>
      <c r="D29" t="s">
        <v>133</v>
      </c>
      <c r="E29" t="s">
        <v>79</v>
      </c>
      <c r="F29" t="s">
        <v>14</v>
      </c>
      <c r="G29">
        <v>2</v>
      </c>
      <c r="H29">
        <v>0.1</v>
      </c>
      <c r="I29" s="2">
        <v>156663</v>
      </c>
      <c r="J29" t="str">
        <f>_xlfn.XLOOKUP(tblOrders[[#This Row],[CustomerID]], tblCustomers[CustomerID], tblCustomers[CustomerName])</f>
        <v>Customer 53</v>
      </c>
      <c r="K29" t="str">
        <f>_xlfn.XLOOKUP(tblOrders[[#This Row],[CustomerID]], tblCustomers[CustomerID], tblCustomers[Segment])</f>
        <v>Consumer</v>
      </c>
      <c r="L29" t="str">
        <f>_xlfn.XLOOKUP(tblOrders[[#This Row],[ProductID]], tblProducts[ProductID], tblProducts[Category])</f>
        <v>Furniture</v>
      </c>
      <c r="M29">
        <f>_xlfn.XLOOKUP(tblOrders[[#This Row],[ProductID]], tblProducts[ProductID], tblProducts[CostPrice])</f>
        <v>53604</v>
      </c>
      <c r="N29">
        <f>tblOrders[[#This Row],[Sales]]-(tblOrders[[#This Row],[CostPrice]]*tblOrders[[#This Row],[Quantity]])</f>
        <v>49455</v>
      </c>
      <c r="O29" t="str">
        <f>TEXT(tblOrders[[#This Row],[Date]],"mmm-yyyy")</f>
        <v>Jan-2025</v>
      </c>
      <c r="P29" t="str">
        <f>_xlfn.XLOOKUP(tblOrders[[#This Row],[OrderID]], tblReturns[OrderID], tblReturns[Returned])</f>
        <v>No</v>
      </c>
      <c r="Q29" t="str">
        <f>_xlfn.XLOOKUP(tblOrders[[#This Row],[OrderID]], tblShipping[OrderID], tblShipping[ShipMode])</f>
        <v>Pickup</v>
      </c>
      <c r="R29" t="str">
        <f>IFERROR(_xlfn.XLOOKUP(A28, tblCustomers[CustomerID], tblCustomers[CustomerName]), "Not Found")</f>
        <v>Not Found</v>
      </c>
      <c r="S29" t="str">
        <f>IF(tblOrders[[#This Row],[Sales]]&gt;1000000,"High Value","Standard")</f>
        <v>Standard</v>
      </c>
      <c r="T29" t="str">
        <f>_xlfn.XLOOKUP(tblOrders[[#This Row],[ProductID]], tblProducts[ProductID], tblProducts[ProductName])</f>
        <v>Product 6</v>
      </c>
      <c r="U29">
        <f>_xlfn.XLOOKUP(tblOrders[[#This Row],[SalesRepID]], tblSalesreps[RepID], tblSalesreps[Target])</f>
        <v>8592536</v>
      </c>
    </row>
    <row r="30" spans="1:21">
      <c r="A30" t="s">
        <v>134</v>
      </c>
      <c r="B30" s="7" t="s">
        <v>135</v>
      </c>
      <c r="C30" t="s">
        <v>136</v>
      </c>
      <c r="D30" t="s">
        <v>137</v>
      </c>
      <c r="E30" t="s">
        <v>50</v>
      </c>
      <c r="F30" t="s">
        <v>51</v>
      </c>
      <c r="G30">
        <v>2</v>
      </c>
      <c r="H30">
        <v>0.05</v>
      </c>
      <c r="I30" s="2">
        <v>234859</v>
      </c>
      <c r="J30" t="str">
        <f>_xlfn.XLOOKUP(tblOrders[[#This Row],[CustomerID]], tblCustomers[CustomerID], tblCustomers[CustomerName])</f>
        <v>Customer 263</v>
      </c>
      <c r="K30" t="str">
        <f>_xlfn.XLOOKUP(tblOrders[[#This Row],[CustomerID]], tblCustomers[CustomerID], tblCustomers[Segment])</f>
        <v>Corporate</v>
      </c>
      <c r="L30" t="str">
        <f>_xlfn.XLOOKUP(tblOrders[[#This Row],[ProductID]], tblProducts[ProductID], tblProducts[Category])</f>
        <v>Home</v>
      </c>
      <c r="M30">
        <f>_xlfn.XLOOKUP(tblOrders[[#This Row],[ProductID]], tblProducts[ProductID], tblProducts[CostPrice])</f>
        <v>26666</v>
      </c>
      <c r="N30">
        <f>tblOrders[[#This Row],[Sales]]-(tblOrders[[#This Row],[CostPrice]]*tblOrders[[#This Row],[Quantity]])</f>
        <v>181527</v>
      </c>
      <c r="O30" t="str">
        <f>TEXT(tblOrders[[#This Row],[Date]],"mmm-yyyy")</f>
        <v>Aug-2025</v>
      </c>
      <c r="P30" t="str">
        <f>_xlfn.XLOOKUP(tblOrders[[#This Row],[OrderID]], tblReturns[OrderID], tblReturns[Returned])</f>
        <v>No</v>
      </c>
      <c r="Q30" t="str">
        <f>_xlfn.XLOOKUP(tblOrders[[#This Row],[OrderID]], tblShipping[OrderID], tblShipping[ShipMode])</f>
        <v>Pickup</v>
      </c>
      <c r="R30" t="str">
        <f>IFERROR(_xlfn.XLOOKUP(A29, tblCustomers[CustomerID], tblCustomers[CustomerName]), "Not Found")</f>
        <v>Not Found</v>
      </c>
      <c r="S30" t="str">
        <f>IF(tblOrders[[#This Row],[Sales]]&gt;1000000,"High Value","Standard")</f>
        <v>Standard</v>
      </c>
      <c r="T30" t="str">
        <f>_xlfn.XLOOKUP(tblOrders[[#This Row],[ProductID]], tblProducts[ProductID], tblProducts[ProductName])</f>
        <v>Product 76</v>
      </c>
      <c r="U30">
        <f>_xlfn.XLOOKUP(tblOrders[[#This Row],[SalesRepID]], tblSalesreps[RepID], tblSalesreps[Target])</f>
        <v>17350666</v>
      </c>
    </row>
    <row r="31" spans="1:21">
      <c r="A31" t="s">
        <v>138</v>
      </c>
      <c r="B31" s="7" t="s">
        <v>139</v>
      </c>
      <c r="C31" t="s">
        <v>140</v>
      </c>
      <c r="D31" t="s">
        <v>141</v>
      </c>
      <c r="E31" t="s">
        <v>87</v>
      </c>
      <c r="F31" t="s">
        <v>20</v>
      </c>
      <c r="G31">
        <v>3</v>
      </c>
      <c r="H31">
        <v>0.15</v>
      </c>
      <c r="I31" s="2">
        <v>249907.65</v>
      </c>
      <c r="J31" t="str">
        <f>_xlfn.XLOOKUP(tblOrders[[#This Row],[CustomerID]], tblCustomers[CustomerID], tblCustomers[CustomerName])</f>
        <v>Customer 51</v>
      </c>
      <c r="K31" t="str">
        <f>_xlfn.XLOOKUP(tblOrders[[#This Row],[CustomerID]], tblCustomers[CustomerID], tblCustomers[Segment])</f>
        <v>Consumer</v>
      </c>
      <c r="L31" t="str">
        <f>_xlfn.XLOOKUP(tblOrders[[#This Row],[ProductID]], tblProducts[ProductID], tblProducts[Category])</f>
        <v>Home</v>
      </c>
      <c r="M31">
        <f>_xlfn.XLOOKUP(tblOrders[[#This Row],[ProductID]], tblProducts[ProductID], tblProducts[CostPrice])</f>
        <v>32671</v>
      </c>
      <c r="N31">
        <f>tblOrders[[#This Row],[Sales]]-(tblOrders[[#This Row],[CostPrice]]*tblOrders[[#This Row],[Quantity]])</f>
        <v>151894.65</v>
      </c>
      <c r="O31" t="str">
        <f>TEXT(tblOrders[[#This Row],[Date]],"mmm-yyyy")</f>
        <v>Jun-2025</v>
      </c>
      <c r="P31" t="str">
        <f>_xlfn.XLOOKUP(tblOrders[[#This Row],[OrderID]], tblReturns[OrderID], tblReturns[Returned])</f>
        <v>No</v>
      </c>
      <c r="Q31" t="str">
        <f>_xlfn.XLOOKUP(tblOrders[[#This Row],[OrderID]], tblShipping[OrderID], tblShipping[ShipMode])</f>
        <v>Standard</v>
      </c>
      <c r="R31" t="str">
        <f>IFERROR(_xlfn.XLOOKUP(A30, tblCustomers[CustomerID], tblCustomers[CustomerName]), "Not Found")</f>
        <v>Not Found</v>
      </c>
      <c r="S31" t="str">
        <f>IF(tblOrders[[#This Row],[Sales]]&gt;1000000,"High Value","Standard")</f>
        <v>Standard</v>
      </c>
      <c r="T31" t="str">
        <f>_xlfn.XLOOKUP(tblOrders[[#This Row],[ProductID]], tblProducts[ProductID], tblProducts[ProductName])</f>
        <v>Product 80</v>
      </c>
      <c r="U31">
        <f>_xlfn.XLOOKUP(tblOrders[[#This Row],[SalesRepID]], tblSalesreps[RepID], tblSalesreps[Target])</f>
        <v>18500989</v>
      </c>
    </row>
    <row r="32" spans="1:21">
      <c r="A32" t="s">
        <v>142</v>
      </c>
      <c r="B32" s="7" t="s">
        <v>143</v>
      </c>
      <c r="C32" t="s">
        <v>144</v>
      </c>
      <c r="D32" t="s">
        <v>145</v>
      </c>
      <c r="E32" t="s">
        <v>19</v>
      </c>
      <c r="F32" t="s">
        <v>51</v>
      </c>
      <c r="G32">
        <v>5</v>
      </c>
      <c r="H32">
        <v>0.05</v>
      </c>
      <c r="I32" s="2">
        <v>596376.75</v>
      </c>
      <c r="J32" t="str">
        <f>_xlfn.XLOOKUP(tblOrders[[#This Row],[CustomerID]], tblCustomers[CustomerID], tblCustomers[CustomerName])</f>
        <v>Customer 156</v>
      </c>
      <c r="K32" t="str">
        <f>_xlfn.XLOOKUP(tblOrders[[#This Row],[CustomerID]], tblCustomers[CustomerID], tblCustomers[Segment])</f>
        <v>Consumer</v>
      </c>
      <c r="L32" t="str">
        <f>_xlfn.XLOOKUP(tblOrders[[#This Row],[ProductID]], tblProducts[ProductID], tblProducts[Category])</f>
        <v>Furniture</v>
      </c>
      <c r="M32">
        <f>_xlfn.XLOOKUP(tblOrders[[#This Row],[ProductID]], tblProducts[ProductID], tblProducts[CostPrice])</f>
        <v>55764</v>
      </c>
      <c r="N32">
        <f>tblOrders[[#This Row],[Sales]]-(tblOrders[[#This Row],[CostPrice]]*tblOrders[[#This Row],[Quantity]])</f>
        <v>317556.75</v>
      </c>
      <c r="O32" t="str">
        <f>TEXT(tblOrders[[#This Row],[Date]],"mmm-yyyy")</f>
        <v>Feb-2025</v>
      </c>
      <c r="P32" t="str">
        <f>_xlfn.XLOOKUP(tblOrders[[#This Row],[OrderID]], tblReturns[OrderID], tblReturns[Returned])</f>
        <v>No</v>
      </c>
      <c r="Q32" t="str">
        <f>_xlfn.XLOOKUP(tblOrders[[#This Row],[OrderID]], tblShipping[OrderID], tblShipping[ShipMode])</f>
        <v>Pickup</v>
      </c>
      <c r="R32" t="str">
        <f>IFERROR(_xlfn.XLOOKUP(A31, tblCustomers[CustomerID], tblCustomers[CustomerName]), "Not Found")</f>
        <v>Not Found</v>
      </c>
      <c r="S32" t="str">
        <f>IF(tblOrders[[#This Row],[Sales]]&gt;1000000,"High Value","Standard")</f>
        <v>Standard</v>
      </c>
      <c r="T32" t="str">
        <f>_xlfn.XLOOKUP(tblOrders[[#This Row],[ProductID]], tblProducts[ProductID], tblProducts[ProductName])</f>
        <v>Product 89</v>
      </c>
      <c r="U32">
        <f>_xlfn.XLOOKUP(tblOrders[[#This Row],[SalesRepID]], tblSalesreps[RepID], tblSalesreps[Target])</f>
        <v>11347243</v>
      </c>
    </row>
    <row r="33" spans="1:21">
      <c r="A33" t="s">
        <v>146</v>
      </c>
      <c r="B33" s="7" t="s">
        <v>147</v>
      </c>
      <c r="C33" t="s">
        <v>114</v>
      </c>
      <c r="D33" t="s">
        <v>111</v>
      </c>
      <c r="E33" t="s">
        <v>79</v>
      </c>
      <c r="F33" t="s">
        <v>88</v>
      </c>
      <c r="G33">
        <v>10</v>
      </c>
      <c r="H33">
        <v>0</v>
      </c>
      <c r="I33" s="2">
        <v>1155510</v>
      </c>
      <c r="J33" t="str">
        <f>_xlfn.XLOOKUP(tblOrders[[#This Row],[CustomerID]], tblCustomers[CustomerID], tblCustomers[CustomerName])</f>
        <v>Customer 191</v>
      </c>
      <c r="K33" t="str">
        <f>_xlfn.XLOOKUP(tblOrders[[#This Row],[CustomerID]], tblCustomers[CustomerID], tblCustomers[Segment])</f>
        <v>SME</v>
      </c>
      <c r="L33" t="str">
        <f>_xlfn.XLOOKUP(tblOrders[[#This Row],[ProductID]], tblProducts[ProductID], tblProducts[Category])</f>
        <v>Furniture</v>
      </c>
      <c r="M33">
        <f>_xlfn.XLOOKUP(tblOrders[[#This Row],[ProductID]], tblProducts[ProductID], tblProducts[CostPrice])</f>
        <v>34907</v>
      </c>
      <c r="N33">
        <f>tblOrders[[#This Row],[Sales]]-(tblOrders[[#This Row],[CostPrice]]*tblOrders[[#This Row],[Quantity]])</f>
        <v>806440</v>
      </c>
      <c r="O33" t="str">
        <f>TEXT(tblOrders[[#This Row],[Date]],"mmm-yyyy")</f>
        <v>Feb-2025</v>
      </c>
      <c r="P33" t="str">
        <f>_xlfn.XLOOKUP(tblOrders[[#This Row],[OrderID]], tblReturns[OrderID], tblReturns[Returned])</f>
        <v>No</v>
      </c>
      <c r="Q33" t="str">
        <f>_xlfn.XLOOKUP(tblOrders[[#This Row],[OrderID]], tblShipping[OrderID], tblShipping[ShipMode])</f>
        <v>Pickup</v>
      </c>
      <c r="R33" t="str">
        <f>IFERROR(_xlfn.XLOOKUP(A32, tblCustomers[CustomerID], tblCustomers[CustomerName]), "Not Found")</f>
        <v>Not Found</v>
      </c>
      <c r="S33" t="str">
        <f>IF(tblOrders[[#This Row],[Sales]]&gt;1000000,"High Value","Standard")</f>
        <v>High Value</v>
      </c>
      <c r="T33" t="str">
        <f>_xlfn.XLOOKUP(tblOrders[[#This Row],[ProductID]], tblProducts[ProductID], tblProducts[ProductName])</f>
        <v>Product 68</v>
      </c>
      <c r="U33">
        <f>_xlfn.XLOOKUP(tblOrders[[#This Row],[SalesRepID]], tblSalesreps[RepID], tblSalesreps[Target])</f>
        <v>8592536</v>
      </c>
    </row>
    <row r="34" spans="1:21">
      <c r="A34" t="s">
        <v>148</v>
      </c>
      <c r="B34" s="7" t="s">
        <v>149</v>
      </c>
      <c r="C34" t="s">
        <v>150</v>
      </c>
      <c r="D34" t="s">
        <v>151</v>
      </c>
      <c r="E34" t="s">
        <v>105</v>
      </c>
      <c r="F34" t="s">
        <v>14</v>
      </c>
      <c r="G34">
        <v>9</v>
      </c>
      <c r="H34">
        <v>0.15</v>
      </c>
      <c r="I34" s="2">
        <v>97300.35</v>
      </c>
      <c r="J34" t="str">
        <f>_xlfn.XLOOKUP(tblOrders[[#This Row],[CustomerID]], tblCustomers[CustomerID], tblCustomers[CustomerName])</f>
        <v>Customer 240</v>
      </c>
      <c r="K34" t="str">
        <f>_xlfn.XLOOKUP(tblOrders[[#This Row],[CustomerID]], tblCustomers[CustomerID], tblCustomers[Segment])</f>
        <v>Corporate</v>
      </c>
      <c r="L34" t="str">
        <f>_xlfn.XLOOKUP(tblOrders[[#This Row],[ProductID]], tblProducts[ProductID], tblProducts[Category])</f>
        <v>Electronics</v>
      </c>
      <c r="M34">
        <f>_xlfn.XLOOKUP(tblOrders[[#This Row],[ProductID]], tblProducts[ProductID], tblProducts[CostPrice])</f>
        <v>63366</v>
      </c>
      <c r="N34">
        <f>tblOrders[[#This Row],[Sales]]-(tblOrders[[#This Row],[CostPrice]]*tblOrders[[#This Row],[Quantity]])</f>
        <v>-472993.65</v>
      </c>
      <c r="O34" t="str">
        <f>TEXT(tblOrders[[#This Row],[Date]],"mmm-yyyy")</f>
        <v>Oct-2025</v>
      </c>
      <c r="P34" t="str">
        <f>_xlfn.XLOOKUP(tblOrders[[#This Row],[OrderID]], tblReturns[OrderID], tblReturns[Returned])</f>
        <v>No</v>
      </c>
      <c r="Q34" t="str">
        <f>_xlfn.XLOOKUP(tblOrders[[#This Row],[OrderID]], tblShipping[OrderID], tblShipping[ShipMode])</f>
        <v>Standard</v>
      </c>
      <c r="R34" t="str">
        <f>IFERROR(_xlfn.XLOOKUP(A33, tblCustomers[CustomerID], tblCustomers[CustomerName]), "Not Found")</f>
        <v>Not Found</v>
      </c>
      <c r="S34" t="str">
        <f>IF(tblOrders[[#This Row],[Sales]]&gt;1000000,"High Value","Standard")</f>
        <v>Standard</v>
      </c>
      <c r="T34" t="str">
        <f>_xlfn.XLOOKUP(tblOrders[[#This Row],[ProductID]], tblProducts[ProductID], tblProducts[ProductName])</f>
        <v>Product 40</v>
      </c>
      <c r="U34">
        <f>_xlfn.XLOOKUP(tblOrders[[#This Row],[SalesRepID]], tblSalesreps[RepID], tblSalesreps[Target])</f>
        <v>8698154</v>
      </c>
    </row>
    <row r="35" spans="1:21">
      <c r="A35" t="s">
        <v>152</v>
      </c>
      <c r="B35" s="7" t="s">
        <v>153</v>
      </c>
      <c r="C35" t="s">
        <v>154</v>
      </c>
      <c r="D35" t="s">
        <v>155</v>
      </c>
      <c r="E35" t="s">
        <v>69</v>
      </c>
      <c r="F35" t="s">
        <v>88</v>
      </c>
      <c r="G35">
        <v>3</v>
      </c>
      <c r="H35">
        <v>0.2</v>
      </c>
      <c r="I35" s="2">
        <v>273312</v>
      </c>
      <c r="J35" t="str">
        <f>_xlfn.XLOOKUP(tblOrders[[#This Row],[CustomerID]], tblCustomers[CustomerID], tblCustomers[CustomerName])</f>
        <v>Customer 122</v>
      </c>
      <c r="K35" t="str">
        <f>_xlfn.XLOOKUP(tblOrders[[#This Row],[CustomerID]], tblCustomers[CustomerID], tblCustomers[Segment])</f>
        <v>Consumer</v>
      </c>
      <c r="L35" t="str">
        <f>_xlfn.XLOOKUP(tblOrders[[#This Row],[ProductID]], tblProducts[ProductID], tblProducts[Category])</f>
        <v>Electronics</v>
      </c>
      <c r="M35">
        <f>_xlfn.XLOOKUP(tblOrders[[#This Row],[ProductID]], tblProducts[ProductID], tblProducts[CostPrice])</f>
        <v>23271</v>
      </c>
      <c r="N35">
        <f>tblOrders[[#This Row],[Sales]]-(tblOrders[[#This Row],[CostPrice]]*tblOrders[[#This Row],[Quantity]])</f>
        <v>203499</v>
      </c>
      <c r="O35" t="str">
        <f>TEXT(tblOrders[[#This Row],[Date]],"mmm-yyyy")</f>
        <v>Jun-2025</v>
      </c>
      <c r="P35" t="str">
        <f>_xlfn.XLOOKUP(tblOrders[[#This Row],[OrderID]], tblReturns[OrderID], tblReturns[Returned])</f>
        <v>No</v>
      </c>
      <c r="Q35" t="str">
        <f>_xlfn.XLOOKUP(tblOrders[[#This Row],[OrderID]], tblShipping[OrderID], tblShipping[ShipMode])</f>
        <v>Express</v>
      </c>
      <c r="R35" t="str">
        <f>IFERROR(_xlfn.XLOOKUP(A34, tblCustomers[CustomerID], tblCustomers[CustomerName]), "Not Found")</f>
        <v>Not Found</v>
      </c>
      <c r="S35" t="str">
        <f>IF(tblOrders[[#This Row],[Sales]]&gt;1000000,"High Value","Standard")</f>
        <v>Standard</v>
      </c>
      <c r="T35" t="str">
        <f>_xlfn.XLOOKUP(tblOrders[[#This Row],[ProductID]], tblProducts[ProductID], tblProducts[ProductName])</f>
        <v>Product 48</v>
      </c>
      <c r="U35">
        <f>_xlfn.XLOOKUP(tblOrders[[#This Row],[SalesRepID]], tblSalesreps[RepID], tblSalesreps[Target])</f>
        <v>19473459</v>
      </c>
    </row>
    <row r="36" spans="1:21">
      <c r="A36" t="s">
        <v>156</v>
      </c>
      <c r="B36" s="7" t="s">
        <v>132</v>
      </c>
      <c r="C36" t="s">
        <v>157</v>
      </c>
      <c r="D36" t="s">
        <v>158</v>
      </c>
      <c r="E36" t="s">
        <v>45</v>
      </c>
      <c r="F36" t="s">
        <v>14</v>
      </c>
      <c r="G36">
        <v>5</v>
      </c>
      <c r="H36">
        <v>0.1</v>
      </c>
      <c r="I36" s="2">
        <v>65146.5</v>
      </c>
      <c r="J36" t="str">
        <f>_xlfn.XLOOKUP(tblOrders[[#This Row],[CustomerID]], tblCustomers[CustomerID], tblCustomers[CustomerName])</f>
        <v>Customer 155</v>
      </c>
      <c r="K36" t="str">
        <f>_xlfn.XLOOKUP(tblOrders[[#This Row],[CustomerID]], tblCustomers[CustomerID], tblCustomers[Segment])</f>
        <v>SME</v>
      </c>
      <c r="L36" t="str">
        <f>_xlfn.XLOOKUP(tblOrders[[#This Row],[ProductID]], tblProducts[ProductID], tblProducts[Category])</f>
        <v>Home</v>
      </c>
      <c r="M36">
        <f>_xlfn.XLOOKUP(tblOrders[[#This Row],[ProductID]], tblProducts[ProductID], tblProducts[CostPrice])</f>
        <v>6817</v>
      </c>
      <c r="N36">
        <f>tblOrders[[#This Row],[Sales]]-(tblOrders[[#This Row],[CostPrice]]*tblOrders[[#This Row],[Quantity]])</f>
        <v>31061.5</v>
      </c>
      <c r="O36" t="str">
        <f>TEXT(tblOrders[[#This Row],[Date]],"mmm-yyyy")</f>
        <v>Jan-2025</v>
      </c>
      <c r="P36" t="str">
        <f>_xlfn.XLOOKUP(tblOrders[[#This Row],[OrderID]], tblReturns[OrderID], tblReturns[Returned])</f>
        <v>No</v>
      </c>
      <c r="Q36" t="str">
        <f>_xlfn.XLOOKUP(tblOrders[[#This Row],[OrderID]], tblShipping[OrderID], tblShipping[ShipMode])</f>
        <v>Express</v>
      </c>
      <c r="R36" t="str">
        <f>IFERROR(_xlfn.XLOOKUP(A35, tblCustomers[CustomerID], tblCustomers[CustomerName]), "Not Found")</f>
        <v>Not Found</v>
      </c>
      <c r="S36" t="str">
        <f>IF(tblOrders[[#This Row],[Sales]]&gt;1000000,"High Value","Standard")</f>
        <v>Standard</v>
      </c>
      <c r="T36" t="str">
        <f>_xlfn.XLOOKUP(tblOrders[[#This Row],[ProductID]], tblProducts[ProductID], tblProducts[ProductName])</f>
        <v>Product 7</v>
      </c>
      <c r="U36">
        <f>_xlfn.XLOOKUP(tblOrders[[#This Row],[SalesRepID]], tblSalesreps[RepID], tblSalesreps[Target])</f>
        <v>11319839</v>
      </c>
    </row>
    <row r="37" spans="1:21">
      <c r="A37" t="s">
        <v>159</v>
      </c>
      <c r="B37" s="7" t="s">
        <v>160</v>
      </c>
      <c r="C37" t="s">
        <v>161</v>
      </c>
      <c r="D37" t="s">
        <v>162</v>
      </c>
      <c r="E37" t="s">
        <v>19</v>
      </c>
      <c r="F37" t="s">
        <v>26</v>
      </c>
      <c r="G37">
        <v>3</v>
      </c>
      <c r="H37">
        <v>0.15</v>
      </c>
      <c r="I37" s="2">
        <v>311224.95</v>
      </c>
      <c r="J37" t="str">
        <f>_xlfn.XLOOKUP(tblOrders[[#This Row],[CustomerID]], tblCustomers[CustomerID], tblCustomers[CustomerName])</f>
        <v>Customer 115</v>
      </c>
      <c r="K37" t="str">
        <f>_xlfn.XLOOKUP(tblOrders[[#This Row],[CustomerID]], tblCustomers[CustomerID], tblCustomers[Segment])</f>
        <v>Consumer</v>
      </c>
      <c r="L37" t="str">
        <f>_xlfn.XLOOKUP(tblOrders[[#This Row],[ProductID]], tblProducts[ProductID], tblProducts[Category])</f>
        <v>Furniture</v>
      </c>
      <c r="M37">
        <f>_xlfn.XLOOKUP(tblOrders[[#This Row],[ProductID]], tblProducts[ProductID], tblProducts[CostPrice])</f>
        <v>62257</v>
      </c>
      <c r="N37">
        <f>tblOrders[[#This Row],[Sales]]-(tblOrders[[#This Row],[CostPrice]]*tblOrders[[#This Row],[Quantity]])</f>
        <v>124453.95000000001</v>
      </c>
      <c r="O37" t="str">
        <f>TEXT(tblOrders[[#This Row],[Date]],"mmm-yyyy")</f>
        <v>Aug-2025</v>
      </c>
      <c r="P37" t="str">
        <f>_xlfn.XLOOKUP(tblOrders[[#This Row],[OrderID]], tblReturns[OrderID], tblReturns[Returned])</f>
        <v>No</v>
      </c>
      <c r="Q37" t="str">
        <f>_xlfn.XLOOKUP(tblOrders[[#This Row],[OrderID]], tblShipping[OrderID], tblShipping[ShipMode])</f>
        <v>Standard</v>
      </c>
      <c r="R37" t="str">
        <f>IFERROR(_xlfn.XLOOKUP(A36, tblCustomers[CustomerID], tblCustomers[CustomerName]), "Not Found")</f>
        <v>Not Found</v>
      </c>
      <c r="S37" t="str">
        <f>IF(tblOrders[[#This Row],[Sales]]&gt;1000000,"High Value","Standard")</f>
        <v>Standard</v>
      </c>
      <c r="T37" t="str">
        <f>_xlfn.XLOOKUP(tblOrders[[#This Row],[ProductID]], tblProducts[ProductID], tblProducts[ProductName])</f>
        <v>Product 55</v>
      </c>
      <c r="U37">
        <f>_xlfn.XLOOKUP(tblOrders[[#This Row],[SalesRepID]], tblSalesreps[RepID], tblSalesreps[Target])</f>
        <v>11347243</v>
      </c>
    </row>
    <row r="38" spans="1:21">
      <c r="A38" t="s">
        <v>163</v>
      </c>
      <c r="B38" s="7" t="s">
        <v>66</v>
      </c>
      <c r="C38" t="s">
        <v>77</v>
      </c>
      <c r="D38" t="s">
        <v>164</v>
      </c>
      <c r="E38" t="s">
        <v>165</v>
      </c>
      <c r="F38" t="s">
        <v>51</v>
      </c>
      <c r="G38">
        <v>6</v>
      </c>
      <c r="H38">
        <v>0.05</v>
      </c>
      <c r="I38" s="2">
        <v>621961.19999999995</v>
      </c>
      <c r="J38" t="str">
        <f>_xlfn.XLOOKUP(tblOrders[[#This Row],[CustomerID]], tblCustomers[CustomerID], tblCustomers[CustomerName])</f>
        <v>Customer 149</v>
      </c>
      <c r="K38" t="str">
        <f>_xlfn.XLOOKUP(tblOrders[[#This Row],[CustomerID]], tblCustomers[CustomerID], tblCustomers[Segment])</f>
        <v>SME</v>
      </c>
      <c r="L38" t="str">
        <f>_xlfn.XLOOKUP(tblOrders[[#This Row],[ProductID]], tblProducts[ProductID], tblProducts[Category])</f>
        <v>Electronics</v>
      </c>
      <c r="M38">
        <f>_xlfn.XLOOKUP(tblOrders[[#This Row],[ProductID]], tblProducts[ProductID], tblProducts[CostPrice])</f>
        <v>44535</v>
      </c>
      <c r="N38">
        <f>tblOrders[[#This Row],[Sales]]-(tblOrders[[#This Row],[CostPrice]]*tblOrders[[#This Row],[Quantity]])</f>
        <v>354751.19999999995</v>
      </c>
      <c r="O38" t="str">
        <f>TEXT(tblOrders[[#This Row],[Date]],"mmm-yyyy")</f>
        <v>Mar-2025</v>
      </c>
      <c r="P38" t="str">
        <f>_xlfn.XLOOKUP(tblOrders[[#This Row],[OrderID]], tblReturns[OrderID], tblReturns[Returned])</f>
        <v>Yes</v>
      </c>
      <c r="Q38" t="str">
        <f>_xlfn.XLOOKUP(tblOrders[[#This Row],[OrderID]], tblShipping[OrderID], tblShipping[ShipMode])</f>
        <v>Standard</v>
      </c>
      <c r="R38" t="str">
        <f>IFERROR(_xlfn.XLOOKUP(A37, tblCustomers[CustomerID], tblCustomers[CustomerName]), "Not Found")</f>
        <v>Not Found</v>
      </c>
      <c r="S38" t="str">
        <f>IF(tblOrders[[#This Row],[Sales]]&gt;1000000,"High Value","Standard")</f>
        <v>Standard</v>
      </c>
      <c r="T38" t="str">
        <f>_xlfn.XLOOKUP(tblOrders[[#This Row],[ProductID]], tblProducts[ProductID], tblProducts[ProductName])</f>
        <v>Product 71</v>
      </c>
      <c r="U38">
        <f>_xlfn.XLOOKUP(tblOrders[[#This Row],[SalesRepID]], tblSalesreps[RepID], tblSalesreps[Target])</f>
        <v>16839910</v>
      </c>
    </row>
    <row r="39" spans="1:21">
      <c r="A39" t="s">
        <v>166</v>
      </c>
      <c r="B39" s="7" t="s">
        <v>167</v>
      </c>
      <c r="C39" t="s">
        <v>168</v>
      </c>
      <c r="D39" t="s">
        <v>169</v>
      </c>
      <c r="E39" t="s">
        <v>40</v>
      </c>
      <c r="F39" t="s">
        <v>20</v>
      </c>
      <c r="G39">
        <v>4</v>
      </c>
      <c r="H39">
        <v>0.15</v>
      </c>
      <c r="I39" s="2">
        <v>156882.79999999999</v>
      </c>
      <c r="J39" t="str">
        <f>_xlfn.XLOOKUP(tblOrders[[#This Row],[CustomerID]], tblCustomers[CustomerID], tblCustomers[CustomerName])</f>
        <v>Customer 77</v>
      </c>
      <c r="K39" t="str">
        <f>_xlfn.XLOOKUP(tblOrders[[#This Row],[CustomerID]], tblCustomers[CustomerID], tblCustomers[Segment])</f>
        <v>Corporate</v>
      </c>
      <c r="L39" t="str">
        <f>_xlfn.XLOOKUP(tblOrders[[#This Row],[ProductID]], tblProducts[ProductID], tblProducts[Category])</f>
        <v>Electronics</v>
      </c>
      <c r="M39">
        <f>_xlfn.XLOOKUP(tblOrders[[#This Row],[ProductID]], tblProducts[ProductID], tblProducts[CostPrice])</f>
        <v>8587</v>
      </c>
      <c r="N39">
        <f>tblOrders[[#This Row],[Sales]]-(tblOrders[[#This Row],[CostPrice]]*tblOrders[[#This Row],[Quantity]])</f>
        <v>122534.79999999999</v>
      </c>
      <c r="O39" t="str">
        <f>TEXT(tblOrders[[#This Row],[Date]],"mmm-yyyy")</f>
        <v>Apr-2025</v>
      </c>
      <c r="P39" t="str">
        <f>_xlfn.XLOOKUP(tblOrders[[#This Row],[OrderID]], tblReturns[OrderID], tblReturns[Returned])</f>
        <v>Yes</v>
      </c>
      <c r="Q39" t="str">
        <f>_xlfn.XLOOKUP(tblOrders[[#This Row],[OrderID]], tblShipping[OrderID], tblShipping[ShipMode])</f>
        <v>Pickup</v>
      </c>
      <c r="R39" t="str">
        <f>IFERROR(_xlfn.XLOOKUP(A38, tblCustomers[CustomerID], tblCustomers[CustomerName]), "Not Found")</f>
        <v>Not Found</v>
      </c>
      <c r="S39" t="str">
        <f>IF(tblOrders[[#This Row],[Sales]]&gt;1000000,"High Value","Standard")</f>
        <v>Standard</v>
      </c>
      <c r="T39" t="str">
        <f>_xlfn.XLOOKUP(tblOrders[[#This Row],[ProductID]], tblProducts[ProductID], tblProducts[ProductName])</f>
        <v>Product 9</v>
      </c>
      <c r="U39">
        <f>_xlfn.XLOOKUP(tblOrders[[#This Row],[SalesRepID]], tblSalesreps[RepID], tblSalesreps[Target])</f>
        <v>6291486</v>
      </c>
    </row>
    <row r="40" spans="1:21">
      <c r="A40" t="s">
        <v>170</v>
      </c>
      <c r="B40" s="7" t="s">
        <v>167</v>
      </c>
      <c r="C40" t="s">
        <v>171</v>
      </c>
      <c r="D40" t="s">
        <v>126</v>
      </c>
      <c r="E40" t="s">
        <v>69</v>
      </c>
      <c r="F40" t="s">
        <v>14</v>
      </c>
      <c r="G40">
        <v>3</v>
      </c>
      <c r="H40">
        <v>0</v>
      </c>
      <c r="I40" s="2">
        <v>184500</v>
      </c>
      <c r="J40" t="str">
        <f>_xlfn.XLOOKUP(tblOrders[[#This Row],[CustomerID]], tblCustomers[CustomerID], tblCustomers[CustomerName])</f>
        <v>Customer 251</v>
      </c>
      <c r="K40" t="str">
        <f>_xlfn.XLOOKUP(tblOrders[[#This Row],[CustomerID]], tblCustomers[CustomerID], tblCustomers[Segment])</f>
        <v>Consumer</v>
      </c>
      <c r="L40" t="str">
        <f>_xlfn.XLOOKUP(tblOrders[[#This Row],[ProductID]], tblProducts[ProductID], tblProducts[Category])</f>
        <v>Furniture</v>
      </c>
      <c r="M40">
        <f>_xlfn.XLOOKUP(tblOrders[[#This Row],[ProductID]], tblProducts[ProductID], tblProducts[CostPrice])</f>
        <v>47434</v>
      </c>
      <c r="N40">
        <f>tblOrders[[#This Row],[Sales]]-(tblOrders[[#This Row],[CostPrice]]*tblOrders[[#This Row],[Quantity]])</f>
        <v>42198</v>
      </c>
      <c r="O40" t="str">
        <f>TEXT(tblOrders[[#This Row],[Date]],"mmm-yyyy")</f>
        <v>Apr-2025</v>
      </c>
      <c r="P40" t="str">
        <f>_xlfn.XLOOKUP(tblOrders[[#This Row],[OrderID]], tblReturns[OrderID], tblReturns[Returned])</f>
        <v>No</v>
      </c>
      <c r="Q40" t="str">
        <f>_xlfn.XLOOKUP(tblOrders[[#This Row],[OrderID]], tblShipping[OrderID], tblShipping[ShipMode])</f>
        <v>Standard</v>
      </c>
      <c r="R40" t="str">
        <f>IFERROR(_xlfn.XLOOKUP(A39, tblCustomers[CustomerID], tblCustomers[CustomerName]), "Not Found")</f>
        <v>Not Found</v>
      </c>
      <c r="S40" t="str">
        <f>IF(tblOrders[[#This Row],[Sales]]&gt;1000000,"High Value","Standard")</f>
        <v>Standard</v>
      </c>
      <c r="T40" t="str">
        <f>_xlfn.XLOOKUP(tblOrders[[#This Row],[ProductID]], tblProducts[ProductID], tblProducts[ProductName])</f>
        <v>Product 67</v>
      </c>
      <c r="U40">
        <f>_xlfn.XLOOKUP(tblOrders[[#This Row],[SalesRepID]], tblSalesreps[RepID], tblSalesreps[Target])</f>
        <v>19473459</v>
      </c>
    </row>
    <row r="41" spans="1:21">
      <c r="A41" t="s">
        <v>172</v>
      </c>
      <c r="B41" s="7" t="s">
        <v>173</v>
      </c>
      <c r="C41" t="s">
        <v>161</v>
      </c>
      <c r="D41" t="s">
        <v>174</v>
      </c>
      <c r="E41" t="s">
        <v>79</v>
      </c>
      <c r="F41" t="s">
        <v>88</v>
      </c>
      <c r="G41">
        <v>2</v>
      </c>
      <c r="H41">
        <v>0</v>
      </c>
      <c r="I41" s="2">
        <v>298434</v>
      </c>
      <c r="J41" t="str">
        <f>_xlfn.XLOOKUP(tblOrders[[#This Row],[CustomerID]], tblCustomers[CustomerID], tblCustomers[CustomerName])</f>
        <v>Customer 115</v>
      </c>
      <c r="K41" t="str">
        <f>_xlfn.XLOOKUP(tblOrders[[#This Row],[CustomerID]], tblCustomers[CustomerID], tblCustomers[Segment])</f>
        <v>Consumer</v>
      </c>
      <c r="L41" t="str">
        <f>_xlfn.XLOOKUP(tblOrders[[#This Row],[ProductID]], tblProducts[ProductID], tblProducts[Category])</f>
        <v>Home</v>
      </c>
      <c r="M41">
        <f>_xlfn.XLOOKUP(tblOrders[[#This Row],[ProductID]], tblProducts[ProductID], tblProducts[CostPrice])</f>
        <v>62348</v>
      </c>
      <c r="N41">
        <f>tblOrders[[#This Row],[Sales]]-(tblOrders[[#This Row],[CostPrice]]*tblOrders[[#This Row],[Quantity]])</f>
        <v>173738</v>
      </c>
      <c r="O41" t="str">
        <f>TEXT(tblOrders[[#This Row],[Date]],"mmm-yyyy")</f>
        <v>Jun-2025</v>
      </c>
      <c r="P41" t="str">
        <f>_xlfn.XLOOKUP(tblOrders[[#This Row],[OrderID]], tblReturns[OrderID], tblReturns[Returned])</f>
        <v>No</v>
      </c>
      <c r="Q41" t="str">
        <f>_xlfn.XLOOKUP(tblOrders[[#This Row],[OrderID]], tblShipping[OrderID], tblShipping[ShipMode])</f>
        <v>Standard</v>
      </c>
      <c r="R41" t="str">
        <f>IFERROR(_xlfn.XLOOKUP(A40, tblCustomers[CustomerID], tblCustomers[CustomerName]), "Not Found")</f>
        <v>Not Found</v>
      </c>
      <c r="S41" t="str">
        <f>IF(tblOrders[[#This Row],[Sales]]&gt;1000000,"High Value","Standard")</f>
        <v>Standard</v>
      </c>
      <c r="T41" t="str">
        <f>_xlfn.XLOOKUP(tblOrders[[#This Row],[ProductID]], tblProducts[ProductID], tblProducts[ProductName])</f>
        <v>Product 64</v>
      </c>
      <c r="U41">
        <f>_xlfn.XLOOKUP(tblOrders[[#This Row],[SalesRepID]], tblSalesreps[RepID], tblSalesreps[Target])</f>
        <v>8592536</v>
      </c>
    </row>
    <row r="42" spans="1:21">
      <c r="A42" t="s">
        <v>175</v>
      </c>
      <c r="B42" s="7" t="s">
        <v>176</v>
      </c>
      <c r="C42" t="s">
        <v>177</v>
      </c>
      <c r="D42" t="s">
        <v>178</v>
      </c>
      <c r="E42" t="s">
        <v>56</v>
      </c>
      <c r="F42" t="s">
        <v>51</v>
      </c>
      <c r="G42">
        <v>1</v>
      </c>
      <c r="H42">
        <v>0.15</v>
      </c>
      <c r="I42" s="2">
        <v>80005.399999999994</v>
      </c>
      <c r="J42" t="str">
        <f>_xlfn.XLOOKUP(tblOrders[[#This Row],[CustomerID]], tblCustomers[CustomerID], tblCustomers[CustomerName])</f>
        <v>Customer 174</v>
      </c>
      <c r="K42" t="str">
        <f>_xlfn.XLOOKUP(tblOrders[[#This Row],[CustomerID]], tblCustomers[CustomerID], tblCustomers[Segment])</f>
        <v>Consumer</v>
      </c>
      <c r="L42" t="str">
        <f>_xlfn.XLOOKUP(tblOrders[[#This Row],[ProductID]], tblProducts[ProductID], tblProducts[Category])</f>
        <v>Office</v>
      </c>
      <c r="M42">
        <f>_xlfn.XLOOKUP(tblOrders[[#This Row],[ProductID]], tblProducts[ProductID], tblProducts[CostPrice])</f>
        <v>46035</v>
      </c>
      <c r="N42">
        <f>tblOrders[[#This Row],[Sales]]-(tblOrders[[#This Row],[CostPrice]]*tblOrders[[#This Row],[Quantity]])</f>
        <v>33970.399999999994</v>
      </c>
      <c r="O42" t="str">
        <f>TEXT(tblOrders[[#This Row],[Date]],"mmm-yyyy")</f>
        <v>Jan-2025</v>
      </c>
      <c r="P42" t="str">
        <f>_xlfn.XLOOKUP(tblOrders[[#This Row],[OrderID]], tblReturns[OrderID], tblReturns[Returned])</f>
        <v>No</v>
      </c>
      <c r="Q42" t="str">
        <f>_xlfn.XLOOKUP(tblOrders[[#This Row],[OrderID]], tblShipping[OrderID], tblShipping[ShipMode])</f>
        <v>Standard</v>
      </c>
      <c r="R42" t="str">
        <f>IFERROR(_xlfn.XLOOKUP(A41, tblCustomers[CustomerID], tblCustomers[CustomerName]), "Not Found")</f>
        <v>Not Found</v>
      </c>
      <c r="S42" t="str">
        <f>IF(tblOrders[[#This Row],[Sales]]&gt;1000000,"High Value","Standard")</f>
        <v>Standard</v>
      </c>
      <c r="T42" t="str">
        <f>_xlfn.XLOOKUP(tblOrders[[#This Row],[ProductID]], tblProducts[ProductID], tblProducts[ProductName])</f>
        <v>Product 84</v>
      </c>
      <c r="U42">
        <f>_xlfn.XLOOKUP(tblOrders[[#This Row],[SalesRepID]], tblSalesreps[RepID], tblSalesreps[Target])</f>
        <v>14265630</v>
      </c>
    </row>
    <row r="43" spans="1:21">
      <c r="A43" t="s">
        <v>179</v>
      </c>
      <c r="B43" s="7" t="s">
        <v>180</v>
      </c>
      <c r="C43" t="s">
        <v>181</v>
      </c>
      <c r="D43" t="s">
        <v>182</v>
      </c>
      <c r="E43" t="s">
        <v>105</v>
      </c>
      <c r="F43" t="s">
        <v>20</v>
      </c>
      <c r="G43">
        <v>3</v>
      </c>
      <c r="H43">
        <v>0.2</v>
      </c>
      <c r="I43" s="2">
        <v>335779.2</v>
      </c>
      <c r="J43" t="str">
        <f>_xlfn.XLOOKUP(tblOrders[[#This Row],[CustomerID]], tblCustomers[CustomerID], tblCustomers[CustomerName])</f>
        <v>Customer 3</v>
      </c>
      <c r="K43" t="str">
        <f>_xlfn.XLOOKUP(tblOrders[[#This Row],[CustomerID]], tblCustomers[CustomerID], tblCustomers[Segment])</f>
        <v>Corporate</v>
      </c>
      <c r="L43" t="str">
        <f>_xlfn.XLOOKUP(tblOrders[[#This Row],[ProductID]], tblProducts[ProductID], tblProducts[Category])</f>
        <v>Furniture</v>
      </c>
      <c r="M43">
        <f>_xlfn.XLOOKUP(tblOrders[[#This Row],[ProductID]], tblProducts[ProductID], tblProducts[CostPrice])</f>
        <v>76428</v>
      </c>
      <c r="N43">
        <f>tblOrders[[#This Row],[Sales]]-(tblOrders[[#This Row],[CostPrice]]*tblOrders[[#This Row],[Quantity]])</f>
        <v>106495.20000000001</v>
      </c>
      <c r="O43" t="str">
        <f>TEXT(tblOrders[[#This Row],[Date]],"mmm-yyyy")</f>
        <v>Oct-2025</v>
      </c>
      <c r="P43" t="str">
        <f>_xlfn.XLOOKUP(tblOrders[[#This Row],[OrderID]], tblReturns[OrderID], tblReturns[Returned])</f>
        <v>No</v>
      </c>
      <c r="Q43" t="str">
        <f>_xlfn.XLOOKUP(tblOrders[[#This Row],[OrderID]], tblShipping[OrderID], tblShipping[ShipMode])</f>
        <v>Express</v>
      </c>
      <c r="R43" t="str">
        <f>IFERROR(_xlfn.XLOOKUP(A42, tblCustomers[CustomerID], tblCustomers[CustomerName]), "Not Found")</f>
        <v>Not Found</v>
      </c>
      <c r="S43" t="str">
        <f>IF(tblOrders[[#This Row],[Sales]]&gt;1000000,"High Value","Standard")</f>
        <v>Standard</v>
      </c>
      <c r="T43" t="str">
        <f>_xlfn.XLOOKUP(tblOrders[[#This Row],[ProductID]], tblProducts[ProductID], tblProducts[ProductName])</f>
        <v>Product 11</v>
      </c>
      <c r="U43">
        <f>_xlfn.XLOOKUP(tblOrders[[#This Row],[SalesRepID]], tblSalesreps[RepID], tblSalesreps[Target])</f>
        <v>8698154</v>
      </c>
    </row>
    <row r="44" spans="1:21">
      <c r="A44" t="s">
        <v>183</v>
      </c>
      <c r="B44" s="7" t="s">
        <v>184</v>
      </c>
      <c r="C44" t="s">
        <v>185</v>
      </c>
      <c r="D44" t="s">
        <v>174</v>
      </c>
      <c r="E44" t="s">
        <v>186</v>
      </c>
      <c r="F44" t="s">
        <v>14</v>
      </c>
      <c r="G44">
        <v>4</v>
      </c>
      <c r="H44">
        <v>0</v>
      </c>
      <c r="I44" s="2">
        <v>26744</v>
      </c>
      <c r="J44" t="str">
        <f>_xlfn.XLOOKUP(tblOrders[[#This Row],[CustomerID]], tblCustomers[CustomerID], tblCustomers[CustomerName])</f>
        <v>Customer 165</v>
      </c>
      <c r="K44" t="str">
        <f>_xlfn.XLOOKUP(tblOrders[[#This Row],[CustomerID]], tblCustomers[CustomerID], tblCustomers[Segment])</f>
        <v>Consumer</v>
      </c>
      <c r="L44" t="str">
        <f>_xlfn.XLOOKUP(tblOrders[[#This Row],[ProductID]], tblProducts[ProductID], tblProducts[Category])</f>
        <v>Home</v>
      </c>
      <c r="M44">
        <f>_xlfn.XLOOKUP(tblOrders[[#This Row],[ProductID]], tblProducts[ProductID], tblProducts[CostPrice])</f>
        <v>62348</v>
      </c>
      <c r="N44">
        <f>tblOrders[[#This Row],[Sales]]-(tblOrders[[#This Row],[CostPrice]]*tblOrders[[#This Row],[Quantity]])</f>
        <v>-222648</v>
      </c>
      <c r="O44" t="str">
        <f>TEXT(tblOrders[[#This Row],[Date]],"mmm-yyyy")</f>
        <v>May-2025</v>
      </c>
      <c r="P44" t="str">
        <f>_xlfn.XLOOKUP(tblOrders[[#This Row],[OrderID]], tblReturns[OrderID], tblReturns[Returned])</f>
        <v>No</v>
      </c>
      <c r="Q44" t="str">
        <f>_xlfn.XLOOKUP(tblOrders[[#This Row],[OrderID]], tblShipping[OrderID], tblShipping[ShipMode])</f>
        <v>Express</v>
      </c>
      <c r="R44" t="str">
        <f>IFERROR(_xlfn.XLOOKUP(A43, tblCustomers[CustomerID], tblCustomers[CustomerName]), "Not Found")</f>
        <v>Not Found</v>
      </c>
      <c r="S44" t="str">
        <f>IF(tblOrders[[#This Row],[Sales]]&gt;1000000,"High Value","Standard")</f>
        <v>Standard</v>
      </c>
      <c r="T44" t="str">
        <f>_xlfn.XLOOKUP(tblOrders[[#This Row],[ProductID]], tblProducts[ProductID], tblProducts[ProductName])</f>
        <v>Product 64</v>
      </c>
      <c r="U44">
        <f>_xlfn.XLOOKUP(tblOrders[[#This Row],[SalesRepID]], tblSalesreps[RepID], tblSalesreps[Target])</f>
        <v>15141830</v>
      </c>
    </row>
    <row r="45" spans="1:21">
      <c r="A45" t="s">
        <v>187</v>
      </c>
      <c r="B45" s="7" t="s">
        <v>188</v>
      </c>
      <c r="C45" t="s">
        <v>189</v>
      </c>
      <c r="D45" t="s">
        <v>190</v>
      </c>
      <c r="E45" t="s">
        <v>69</v>
      </c>
      <c r="F45" t="s">
        <v>26</v>
      </c>
      <c r="G45">
        <v>9</v>
      </c>
      <c r="H45">
        <v>0.15</v>
      </c>
      <c r="I45" s="2">
        <v>1036949.85</v>
      </c>
      <c r="J45" t="str">
        <f>_xlfn.XLOOKUP(tblOrders[[#This Row],[CustomerID]], tblCustomers[CustomerID], tblCustomers[CustomerName])</f>
        <v>Customer 216</v>
      </c>
      <c r="K45" t="str">
        <f>_xlfn.XLOOKUP(tblOrders[[#This Row],[CustomerID]], tblCustomers[CustomerID], tblCustomers[Segment])</f>
        <v>Consumer</v>
      </c>
      <c r="L45" t="str">
        <f>_xlfn.XLOOKUP(tblOrders[[#This Row],[ProductID]], tblProducts[ProductID], tblProducts[Category])</f>
        <v>Furniture</v>
      </c>
      <c r="M45">
        <f>_xlfn.XLOOKUP(tblOrders[[#This Row],[ProductID]], tblProducts[ProductID], tblProducts[CostPrice])</f>
        <v>47272</v>
      </c>
      <c r="N45">
        <f>tblOrders[[#This Row],[Sales]]-(tblOrders[[#This Row],[CostPrice]]*tblOrders[[#This Row],[Quantity]])</f>
        <v>611501.85</v>
      </c>
      <c r="O45" t="str">
        <f>TEXT(tblOrders[[#This Row],[Date]],"mmm-yyyy")</f>
        <v>Feb-2025</v>
      </c>
      <c r="P45" t="str">
        <f>_xlfn.XLOOKUP(tblOrders[[#This Row],[OrderID]], tblReturns[OrderID], tblReturns[Returned])</f>
        <v>No</v>
      </c>
      <c r="Q45" t="str">
        <f>_xlfn.XLOOKUP(tblOrders[[#This Row],[OrderID]], tblShipping[OrderID], tblShipping[ShipMode])</f>
        <v>Express</v>
      </c>
      <c r="R45" t="str">
        <f>IFERROR(_xlfn.XLOOKUP(A44, tblCustomers[CustomerID], tblCustomers[CustomerName]), "Not Found")</f>
        <v>Not Found</v>
      </c>
      <c r="S45" t="str">
        <f>IF(tblOrders[[#This Row],[Sales]]&gt;1000000,"High Value","Standard")</f>
        <v>High Value</v>
      </c>
      <c r="T45" t="str">
        <f>_xlfn.XLOOKUP(tblOrders[[#This Row],[ProductID]], tblProducts[ProductID], tblProducts[ProductName])</f>
        <v>Product 33</v>
      </c>
      <c r="U45">
        <f>_xlfn.XLOOKUP(tblOrders[[#This Row],[SalesRepID]], tblSalesreps[RepID], tblSalesreps[Target])</f>
        <v>19473459</v>
      </c>
    </row>
    <row r="46" spans="1:21">
      <c r="A46" t="s">
        <v>191</v>
      </c>
      <c r="B46" s="7" t="s">
        <v>132</v>
      </c>
      <c r="C46" t="s">
        <v>192</v>
      </c>
      <c r="D46" t="s">
        <v>193</v>
      </c>
      <c r="E46" t="s">
        <v>40</v>
      </c>
      <c r="F46" t="s">
        <v>26</v>
      </c>
      <c r="G46">
        <v>1</v>
      </c>
      <c r="H46">
        <v>0.2</v>
      </c>
      <c r="I46" s="2">
        <v>116024.8</v>
      </c>
      <c r="J46" t="str">
        <f>_xlfn.XLOOKUP(tblOrders[[#This Row],[CustomerID]], tblCustomers[CustomerID], tblCustomers[CustomerName])</f>
        <v>Customer 268</v>
      </c>
      <c r="K46" t="str">
        <f>_xlfn.XLOOKUP(tblOrders[[#This Row],[CustomerID]], tblCustomers[CustomerID], tblCustomers[Segment])</f>
        <v>Consumer</v>
      </c>
      <c r="L46" t="str">
        <f>_xlfn.XLOOKUP(tblOrders[[#This Row],[ProductID]], tblProducts[ProductID], tblProducts[Category])</f>
        <v>Office</v>
      </c>
      <c r="M46">
        <f>_xlfn.XLOOKUP(tblOrders[[#This Row],[ProductID]], tblProducts[ProductID], tblProducts[CostPrice])</f>
        <v>44099</v>
      </c>
      <c r="N46">
        <f>tblOrders[[#This Row],[Sales]]-(tblOrders[[#This Row],[CostPrice]]*tblOrders[[#This Row],[Quantity]])</f>
        <v>71925.8</v>
      </c>
      <c r="O46" t="str">
        <f>TEXT(tblOrders[[#This Row],[Date]],"mmm-yyyy")</f>
        <v>Jan-2025</v>
      </c>
      <c r="P46" t="str">
        <f>_xlfn.XLOOKUP(tblOrders[[#This Row],[OrderID]], tblReturns[OrderID], tblReturns[Returned])</f>
        <v>No</v>
      </c>
      <c r="Q46" t="str">
        <f>_xlfn.XLOOKUP(tblOrders[[#This Row],[OrderID]], tblShipping[OrderID], tblShipping[ShipMode])</f>
        <v>Express</v>
      </c>
      <c r="R46" t="str">
        <f>IFERROR(_xlfn.XLOOKUP(A45, tblCustomers[CustomerID], tblCustomers[CustomerName]), "Not Found")</f>
        <v>Not Found</v>
      </c>
      <c r="S46" t="str">
        <f>IF(tblOrders[[#This Row],[Sales]]&gt;1000000,"High Value","Standard")</f>
        <v>Standard</v>
      </c>
      <c r="T46" t="str">
        <f>_xlfn.XLOOKUP(tblOrders[[#This Row],[ProductID]], tblProducts[ProductID], tblProducts[ProductName])</f>
        <v>Product 44</v>
      </c>
      <c r="U46">
        <f>_xlfn.XLOOKUP(tblOrders[[#This Row],[SalesRepID]], tblSalesreps[RepID], tblSalesreps[Target])</f>
        <v>6291486</v>
      </c>
    </row>
    <row r="47" spans="1:21">
      <c r="A47" t="s">
        <v>194</v>
      </c>
      <c r="B47" s="7" t="s">
        <v>195</v>
      </c>
      <c r="C47" t="s">
        <v>196</v>
      </c>
      <c r="D47" t="s">
        <v>130</v>
      </c>
      <c r="E47" t="s">
        <v>197</v>
      </c>
      <c r="F47" t="s">
        <v>26</v>
      </c>
      <c r="G47">
        <v>10</v>
      </c>
      <c r="H47">
        <v>0.05</v>
      </c>
      <c r="I47" s="2">
        <v>888715.5</v>
      </c>
      <c r="J47" t="str">
        <f>_xlfn.XLOOKUP(tblOrders[[#This Row],[CustomerID]], tblCustomers[CustomerID], tblCustomers[CustomerName])</f>
        <v>Customer 99</v>
      </c>
      <c r="K47" t="str">
        <f>_xlfn.XLOOKUP(tblOrders[[#This Row],[CustomerID]], tblCustomers[CustomerID], tblCustomers[Segment])</f>
        <v>Consumer</v>
      </c>
      <c r="L47" t="str">
        <f>_xlfn.XLOOKUP(tblOrders[[#This Row],[ProductID]], tblProducts[ProductID], tblProducts[Category])</f>
        <v>Home</v>
      </c>
      <c r="M47">
        <f>_xlfn.XLOOKUP(tblOrders[[#This Row],[ProductID]], tblProducts[ProductID], tblProducts[CostPrice])</f>
        <v>4229</v>
      </c>
      <c r="N47">
        <f>tblOrders[[#This Row],[Sales]]-(tblOrders[[#This Row],[CostPrice]]*tblOrders[[#This Row],[Quantity]])</f>
        <v>846425.5</v>
      </c>
      <c r="O47" t="str">
        <f>TEXT(tblOrders[[#This Row],[Date]],"mmm-yyyy")</f>
        <v>Oct-2025</v>
      </c>
      <c r="P47" t="str">
        <f>_xlfn.XLOOKUP(tblOrders[[#This Row],[OrderID]], tblReturns[OrderID], tblReturns[Returned])</f>
        <v>No</v>
      </c>
      <c r="Q47" t="str">
        <f>_xlfn.XLOOKUP(tblOrders[[#This Row],[OrderID]], tblShipping[OrderID], tblShipping[ShipMode])</f>
        <v>Express</v>
      </c>
      <c r="R47" t="str">
        <f>IFERROR(_xlfn.XLOOKUP(A46, tblCustomers[CustomerID], tblCustomers[CustomerName]), "Not Found")</f>
        <v>Not Found</v>
      </c>
      <c r="S47" t="str">
        <f>IF(tblOrders[[#This Row],[Sales]]&gt;1000000,"High Value","Standard")</f>
        <v>Standard</v>
      </c>
      <c r="T47" t="str">
        <f>_xlfn.XLOOKUP(tblOrders[[#This Row],[ProductID]], tblProducts[ProductID], tblProducts[ProductName])</f>
        <v>Product 92</v>
      </c>
      <c r="U47">
        <f>_xlfn.XLOOKUP(tblOrders[[#This Row],[SalesRepID]], tblSalesreps[RepID], tblSalesreps[Target])</f>
        <v>19562258</v>
      </c>
    </row>
    <row r="48" spans="1:21">
      <c r="A48" t="s">
        <v>198</v>
      </c>
      <c r="B48" s="7" t="s">
        <v>199</v>
      </c>
      <c r="C48" t="s">
        <v>200</v>
      </c>
      <c r="D48" t="s">
        <v>201</v>
      </c>
      <c r="E48" t="s">
        <v>202</v>
      </c>
      <c r="F48" t="s">
        <v>14</v>
      </c>
      <c r="G48">
        <v>4</v>
      </c>
      <c r="H48">
        <v>0.2</v>
      </c>
      <c r="I48" s="2">
        <v>174672</v>
      </c>
      <c r="J48" t="str">
        <f>_xlfn.XLOOKUP(tblOrders[[#This Row],[CustomerID]], tblCustomers[CustomerID], tblCustomers[CustomerName])</f>
        <v>Customer 125</v>
      </c>
      <c r="K48" t="str">
        <f>_xlfn.XLOOKUP(tblOrders[[#This Row],[CustomerID]], tblCustomers[CustomerID], tblCustomers[Segment])</f>
        <v>Corporate</v>
      </c>
      <c r="L48" t="str">
        <f>_xlfn.XLOOKUP(tblOrders[[#This Row],[ProductID]], tblProducts[ProductID], tblProducts[Category])</f>
        <v>Furniture</v>
      </c>
      <c r="M48">
        <f>_xlfn.XLOOKUP(tblOrders[[#This Row],[ProductID]], tblProducts[ProductID], tblProducts[CostPrice])</f>
        <v>22542</v>
      </c>
      <c r="N48">
        <f>tblOrders[[#This Row],[Sales]]-(tblOrders[[#This Row],[CostPrice]]*tblOrders[[#This Row],[Quantity]])</f>
        <v>84504</v>
      </c>
      <c r="O48" t="str">
        <f>TEXT(tblOrders[[#This Row],[Date]],"mmm-yyyy")</f>
        <v>Dec-2025</v>
      </c>
      <c r="P48" t="str">
        <f>_xlfn.XLOOKUP(tblOrders[[#This Row],[OrderID]], tblReturns[OrderID], tblReturns[Returned])</f>
        <v>No</v>
      </c>
      <c r="Q48" t="str">
        <f>_xlfn.XLOOKUP(tblOrders[[#This Row],[OrderID]], tblShipping[OrderID], tblShipping[ShipMode])</f>
        <v>Express</v>
      </c>
      <c r="R48" t="str">
        <f>IFERROR(_xlfn.XLOOKUP(A47, tblCustomers[CustomerID], tblCustomers[CustomerName]), "Not Found")</f>
        <v>Not Found</v>
      </c>
      <c r="S48" t="str">
        <f>IF(tblOrders[[#This Row],[Sales]]&gt;1000000,"High Value","Standard")</f>
        <v>Standard</v>
      </c>
      <c r="T48" t="str">
        <f>_xlfn.XLOOKUP(tblOrders[[#This Row],[ProductID]], tblProducts[ProductID], tblProducts[ProductName])</f>
        <v>Product 50</v>
      </c>
      <c r="U48">
        <f>_xlfn.XLOOKUP(tblOrders[[#This Row],[SalesRepID]], tblSalesreps[RepID], tblSalesreps[Target])</f>
        <v>10652665</v>
      </c>
    </row>
    <row r="49" spans="1:21">
      <c r="A49" t="s">
        <v>203</v>
      </c>
      <c r="B49" s="7" t="s">
        <v>204</v>
      </c>
      <c r="C49" t="s">
        <v>33</v>
      </c>
      <c r="D49" t="s">
        <v>68</v>
      </c>
      <c r="E49" t="s">
        <v>205</v>
      </c>
      <c r="F49" t="s">
        <v>51</v>
      </c>
      <c r="G49">
        <v>9</v>
      </c>
      <c r="H49">
        <v>0</v>
      </c>
      <c r="I49" s="2">
        <v>1287144</v>
      </c>
      <c r="J49" t="str">
        <f>_xlfn.XLOOKUP(tblOrders[[#This Row],[CustomerID]], tblCustomers[CustomerID], tblCustomers[CustomerName])</f>
        <v>Customer 19</v>
      </c>
      <c r="K49" t="str">
        <f>_xlfn.XLOOKUP(tblOrders[[#This Row],[CustomerID]], tblCustomers[CustomerID], tblCustomers[Segment])</f>
        <v>Consumer</v>
      </c>
      <c r="L49" t="str">
        <f>_xlfn.XLOOKUP(tblOrders[[#This Row],[ProductID]], tblProducts[ProductID], tblProducts[Category])</f>
        <v>Home</v>
      </c>
      <c r="M49">
        <f>_xlfn.XLOOKUP(tblOrders[[#This Row],[ProductID]], tblProducts[ProductID], tblProducts[CostPrice])</f>
        <v>7159</v>
      </c>
      <c r="N49">
        <f>tblOrders[[#This Row],[Sales]]-(tblOrders[[#This Row],[CostPrice]]*tblOrders[[#This Row],[Quantity]])</f>
        <v>1222713</v>
      </c>
      <c r="O49" t="str">
        <f>TEXT(tblOrders[[#This Row],[Date]],"mmm-yyyy")</f>
        <v>Jul-2025</v>
      </c>
      <c r="P49" t="str">
        <f>_xlfn.XLOOKUP(tblOrders[[#This Row],[OrderID]], tblReturns[OrderID], tblReturns[Returned])</f>
        <v>No</v>
      </c>
      <c r="Q49" t="str">
        <f>_xlfn.XLOOKUP(tblOrders[[#This Row],[OrderID]], tblShipping[OrderID], tblShipping[ShipMode])</f>
        <v>Pickup</v>
      </c>
      <c r="R49" t="str">
        <f>IFERROR(_xlfn.XLOOKUP(A48, tblCustomers[CustomerID], tblCustomers[CustomerName]), "Not Found")</f>
        <v>Not Found</v>
      </c>
      <c r="S49" t="str">
        <f>IF(tblOrders[[#This Row],[Sales]]&gt;1000000,"High Value","Standard")</f>
        <v>High Value</v>
      </c>
      <c r="T49" t="str">
        <f>_xlfn.XLOOKUP(tblOrders[[#This Row],[ProductID]], tblProducts[ProductID], tblProducts[ProductName])</f>
        <v>Product 26</v>
      </c>
      <c r="U49">
        <f>_xlfn.XLOOKUP(tblOrders[[#This Row],[SalesRepID]], tblSalesreps[RepID], tblSalesreps[Target])</f>
        <v>16246424</v>
      </c>
    </row>
    <row r="50" spans="1:21">
      <c r="A50" t="s">
        <v>206</v>
      </c>
      <c r="B50" s="7" t="s">
        <v>207</v>
      </c>
      <c r="C50" t="s">
        <v>208</v>
      </c>
      <c r="D50" t="s">
        <v>209</v>
      </c>
      <c r="E50" t="s">
        <v>210</v>
      </c>
      <c r="F50" t="s">
        <v>26</v>
      </c>
      <c r="G50">
        <v>2</v>
      </c>
      <c r="H50">
        <v>0.2</v>
      </c>
      <c r="I50" s="2">
        <v>16028.8</v>
      </c>
      <c r="J50" t="str">
        <f>_xlfn.XLOOKUP(tblOrders[[#This Row],[CustomerID]], tblCustomers[CustomerID], tblCustomers[CustomerName])</f>
        <v>Customer 110</v>
      </c>
      <c r="K50" t="str">
        <f>_xlfn.XLOOKUP(tblOrders[[#This Row],[CustomerID]], tblCustomers[CustomerID], tblCustomers[Segment])</f>
        <v>Consumer</v>
      </c>
      <c r="L50" t="str">
        <f>_xlfn.XLOOKUP(tblOrders[[#This Row],[ProductID]], tblProducts[ProductID], tblProducts[Category])</f>
        <v>Office</v>
      </c>
      <c r="M50">
        <f>_xlfn.XLOOKUP(tblOrders[[#This Row],[ProductID]], tblProducts[ProductID], tblProducts[CostPrice])</f>
        <v>27558</v>
      </c>
      <c r="N50">
        <f>tblOrders[[#This Row],[Sales]]-(tblOrders[[#This Row],[CostPrice]]*tblOrders[[#This Row],[Quantity]])</f>
        <v>-39087.199999999997</v>
      </c>
      <c r="O50" t="str">
        <f>TEXT(tblOrders[[#This Row],[Date]],"mmm-yyyy")</f>
        <v>Dec-2025</v>
      </c>
      <c r="P50" t="str">
        <f>_xlfn.XLOOKUP(tblOrders[[#This Row],[OrderID]], tblReturns[OrderID], tblReturns[Returned])</f>
        <v>No</v>
      </c>
      <c r="Q50" t="str">
        <f>_xlfn.XLOOKUP(tblOrders[[#This Row],[OrderID]], tblShipping[OrderID], tblShipping[ShipMode])</f>
        <v>Express</v>
      </c>
      <c r="R50" t="str">
        <f>IFERROR(_xlfn.XLOOKUP(A49, tblCustomers[CustomerID], tblCustomers[CustomerName]), "Not Found")</f>
        <v>Not Found</v>
      </c>
      <c r="S50" t="str">
        <f>IF(tblOrders[[#This Row],[Sales]]&gt;1000000,"High Value","Standard")</f>
        <v>Standard</v>
      </c>
      <c r="T50" t="str">
        <f>_xlfn.XLOOKUP(tblOrders[[#This Row],[ProductID]], tblProducts[ProductID], tblProducts[ProductName])</f>
        <v>Product 93</v>
      </c>
      <c r="U50">
        <f>_xlfn.XLOOKUP(tblOrders[[#This Row],[SalesRepID]], tblSalesreps[RepID], tblSalesreps[Target])</f>
        <v>19336654</v>
      </c>
    </row>
    <row r="51" spans="1:21">
      <c r="A51" t="s">
        <v>211</v>
      </c>
      <c r="B51" s="7" t="s">
        <v>212</v>
      </c>
      <c r="C51" t="s">
        <v>82</v>
      </c>
      <c r="D51" t="s">
        <v>151</v>
      </c>
      <c r="E51" t="s">
        <v>45</v>
      </c>
      <c r="F51" t="s">
        <v>26</v>
      </c>
      <c r="G51">
        <v>1</v>
      </c>
      <c r="H51">
        <v>0.05</v>
      </c>
      <c r="I51" s="2">
        <v>121666.5</v>
      </c>
      <c r="J51" t="str">
        <f>_xlfn.XLOOKUP(tblOrders[[#This Row],[CustomerID]], tblCustomers[CustomerID], tblCustomers[CustomerName])</f>
        <v>Customer 260</v>
      </c>
      <c r="K51" t="str">
        <f>_xlfn.XLOOKUP(tblOrders[[#This Row],[CustomerID]], tblCustomers[CustomerID], tblCustomers[Segment])</f>
        <v>SME</v>
      </c>
      <c r="L51" t="str">
        <f>_xlfn.XLOOKUP(tblOrders[[#This Row],[ProductID]], tblProducts[ProductID], tblProducts[Category])</f>
        <v>Electronics</v>
      </c>
      <c r="M51">
        <f>_xlfn.XLOOKUP(tblOrders[[#This Row],[ProductID]], tblProducts[ProductID], tblProducts[CostPrice])</f>
        <v>63366</v>
      </c>
      <c r="N51">
        <f>tblOrders[[#This Row],[Sales]]-(tblOrders[[#This Row],[CostPrice]]*tblOrders[[#This Row],[Quantity]])</f>
        <v>58300.5</v>
      </c>
      <c r="O51" t="str">
        <f>TEXT(tblOrders[[#This Row],[Date]],"mmm-yyyy")</f>
        <v>May-2025</v>
      </c>
      <c r="P51" t="str">
        <f>_xlfn.XLOOKUP(tblOrders[[#This Row],[OrderID]], tblReturns[OrderID], tblReturns[Returned])</f>
        <v>No</v>
      </c>
      <c r="Q51" t="str">
        <f>_xlfn.XLOOKUP(tblOrders[[#This Row],[OrderID]], tblShipping[OrderID], tblShipping[ShipMode])</f>
        <v>Standard</v>
      </c>
      <c r="R51" t="str">
        <f>IFERROR(_xlfn.XLOOKUP(A50, tblCustomers[CustomerID], tblCustomers[CustomerName]), "Not Found")</f>
        <v>Not Found</v>
      </c>
      <c r="S51" t="str">
        <f>IF(tblOrders[[#This Row],[Sales]]&gt;1000000,"High Value","Standard")</f>
        <v>Standard</v>
      </c>
      <c r="T51" t="str">
        <f>_xlfn.XLOOKUP(tblOrders[[#This Row],[ProductID]], tblProducts[ProductID], tblProducts[ProductName])</f>
        <v>Product 40</v>
      </c>
      <c r="U51">
        <f>_xlfn.XLOOKUP(tblOrders[[#This Row],[SalesRepID]], tblSalesreps[RepID], tblSalesreps[Target])</f>
        <v>11319839</v>
      </c>
    </row>
    <row r="52" spans="1:21">
      <c r="A52" t="s">
        <v>213</v>
      </c>
      <c r="B52" s="7" t="s">
        <v>214</v>
      </c>
      <c r="C52" t="s">
        <v>215</v>
      </c>
      <c r="D52" t="s">
        <v>216</v>
      </c>
      <c r="E52" t="s">
        <v>210</v>
      </c>
      <c r="F52" t="s">
        <v>88</v>
      </c>
      <c r="G52">
        <v>2</v>
      </c>
      <c r="H52">
        <v>0.2</v>
      </c>
      <c r="I52" s="2">
        <v>149529.60000000001</v>
      </c>
      <c r="J52" t="str">
        <f>_xlfn.XLOOKUP(tblOrders[[#This Row],[CustomerID]], tblCustomers[CustomerID], tblCustomers[CustomerName])</f>
        <v>Customer 25</v>
      </c>
      <c r="K52" t="str">
        <f>_xlfn.XLOOKUP(tblOrders[[#This Row],[CustomerID]], tblCustomers[CustomerID], tblCustomers[Segment])</f>
        <v>Corporate</v>
      </c>
      <c r="L52" t="str">
        <f>_xlfn.XLOOKUP(tblOrders[[#This Row],[ProductID]], tblProducts[ProductID], tblProducts[Category])</f>
        <v>Home</v>
      </c>
      <c r="M52">
        <f>_xlfn.XLOOKUP(tblOrders[[#This Row],[ProductID]], tblProducts[ProductID], tblProducts[CostPrice])</f>
        <v>15200</v>
      </c>
      <c r="N52">
        <f>tblOrders[[#This Row],[Sales]]-(tblOrders[[#This Row],[CostPrice]]*tblOrders[[#This Row],[Quantity]])</f>
        <v>119129.60000000001</v>
      </c>
      <c r="O52" t="str">
        <f>TEXT(tblOrders[[#This Row],[Date]],"mmm-yyyy")</f>
        <v>Dec-2025</v>
      </c>
      <c r="P52" t="str">
        <f>_xlfn.XLOOKUP(tblOrders[[#This Row],[OrderID]], tblReturns[OrderID], tblReturns[Returned])</f>
        <v>No</v>
      </c>
      <c r="Q52" t="str">
        <f>_xlfn.XLOOKUP(tblOrders[[#This Row],[OrderID]], tblShipping[OrderID], tblShipping[ShipMode])</f>
        <v>Standard</v>
      </c>
      <c r="R52" t="str">
        <f>IFERROR(_xlfn.XLOOKUP(A51, tblCustomers[CustomerID], tblCustomers[CustomerName]), "Not Found")</f>
        <v>Not Found</v>
      </c>
      <c r="S52" t="str">
        <f>IF(tblOrders[[#This Row],[Sales]]&gt;1000000,"High Value","Standard")</f>
        <v>Standard</v>
      </c>
      <c r="T52" t="str">
        <f>_xlfn.XLOOKUP(tblOrders[[#This Row],[ProductID]], tblProducts[ProductID], tblProducts[ProductName])</f>
        <v>Product 52</v>
      </c>
      <c r="U52">
        <f>_xlfn.XLOOKUP(tblOrders[[#This Row],[SalesRepID]], tblSalesreps[RepID], tblSalesreps[Target])</f>
        <v>19336654</v>
      </c>
    </row>
    <row r="53" spans="1:21">
      <c r="A53" t="s">
        <v>217</v>
      </c>
      <c r="B53" s="7" t="s">
        <v>218</v>
      </c>
      <c r="C53" t="s">
        <v>219</v>
      </c>
      <c r="D53" t="s">
        <v>158</v>
      </c>
      <c r="E53" t="s">
        <v>205</v>
      </c>
      <c r="F53" t="s">
        <v>20</v>
      </c>
      <c r="G53">
        <v>5</v>
      </c>
      <c r="H53">
        <v>0.15</v>
      </c>
      <c r="I53" s="2">
        <v>131121</v>
      </c>
      <c r="J53" t="str">
        <f>_xlfn.XLOOKUP(tblOrders[[#This Row],[CustomerID]], tblCustomers[CustomerID], tblCustomers[CustomerName])</f>
        <v>Customer 82</v>
      </c>
      <c r="K53" t="str">
        <f>_xlfn.XLOOKUP(tblOrders[[#This Row],[CustomerID]], tblCustomers[CustomerID], tblCustomers[Segment])</f>
        <v>Consumer</v>
      </c>
      <c r="L53" t="str">
        <f>_xlfn.XLOOKUP(tblOrders[[#This Row],[ProductID]], tblProducts[ProductID], tblProducts[Category])</f>
        <v>Home</v>
      </c>
      <c r="M53">
        <f>_xlfn.XLOOKUP(tblOrders[[#This Row],[ProductID]], tblProducts[ProductID], tblProducts[CostPrice])</f>
        <v>6817</v>
      </c>
      <c r="N53">
        <f>tblOrders[[#This Row],[Sales]]-(tblOrders[[#This Row],[CostPrice]]*tblOrders[[#This Row],[Quantity]])</f>
        <v>97036</v>
      </c>
      <c r="O53" t="str">
        <f>TEXT(tblOrders[[#This Row],[Date]],"mmm-yyyy")</f>
        <v>Aug-2025</v>
      </c>
      <c r="P53" t="str">
        <f>_xlfn.XLOOKUP(tblOrders[[#This Row],[OrderID]], tblReturns[OrderID], tblReturns[Returned])</f>
        <v>Yes</v>
      </c>
      <c r="Q53" t="str">
        <f>_xlfn.XLOOKUP(tblOrders[[#This Row],[OrderID]], tblShipping[OrderID], tblShipping[ShipMode])</f>
        <v>Pickup</v>
      </c>
      <c r="R53" t="str">
        <f>IFERROR(_xlfn.XLOOKUP(A52, tblCustomers[CustomerID], tblCustomers[CustomerName]), "Not Found")</f>
        <v>Not Found</v>
      </c>
      <c r="S53" t="str">
        <f>IF(tblOrders[[#This Row],[Sales]]&gt;1000000,"High Value","Standard")</f>
        <v>Standard</v>
      </c>
      <c r="T53" t="str">
        <f>_xlfn.XLOOKUP(tblOrders[[#This Row],[ProductID]], tblProducts[ProductID], tblProducts[ProductName])</f>
        <v>Product 7</v>
      </c>
      <c r="U53">
        <f>_xlfn.XLOOKUP(tblOrders[[#This Row],[SalesRepID]], tblSalesreps[RepID], tblSalesreps[Target])</f>
        <v>16246424</v>
      </c>
    </row>
    <row r="54" spans="1:21">
      <c r="A54" t="s">
        <v>220</v>
      </c>
      <c r="B54" s="7" t="s">
        <v>221</v>
      </c>
      <c r="C54" t="s">
        <v>222</v>
      </c>
      <c r="D54" t="s">
        <v>223</v>
      </c>
      <c r="E54" t="s">
        <v>50</v>
      </c>
      <c r="F54" t="s">
        <v>26</v>
      </c>
      <c r="G54">
        <v>2</v>
      </c>
      <c r="H54">
        <v>0.15</v>
      </c>
      <c r="I54" s="2">
        <v>141436.6</v>
      </c>
      <c r="J54" t="str">
        <f>_xlfn.XLOOKUP(tblOrders[[#This Row],[CustomerID]], tblCustomers[CustomerID], tblCustomers[CustomerName])</f>
        <v>Customer 86</v>
      </c>
      <c r="K54" t="str">
        <f>_xlfn.XLOOKUP(tblOrders[[#This Row],[CustomerID]], tblCustomers[CustomerID], tblCustomers[Segment])</f>
        <v>SME</v>
      </c>
      <c r="L54" t="str">
        <f>_xlfn.XLOOKUP(tblOrders[[#This Row],[ProductID]], tblProducts[ProductID], tblProducts[Category])</f>
        <v>Office</v>
      </c>
      <c r="M54">
        <f>_xlfn.XLOOKUP(tblOrders[[#This Row],[ProductID]], tblProducts[ProductID], tblProducts[CostPrice])</f>
        <v>66106</v>
      </c>
      <c r="N54">
        <f>tblOrders[[#This Row],[Sales]]-(tblOrders[[#This Row],[CostPrice]]*tblOrders[[#This Row],[Quantity]])</f>
        <v>9224.6000000000058</v>
      </c>
      <c r="O54" t="str">
        <f>TEXT(tblOrders[[#This Row],[Date]],"mmm-yyyy")</f>
        <v>Jun-2025</v>
      </c>
      <c r="P54" t="str">
        <f>_xlfn.XLOOKUP(tblOrders[[#This Row],[OrderID]], tblReturns[OrderID], tblReturns[Returned])</f>
        <v>No</v>
      </c>
      <c r="Q54" t="str">
        <f>_xlfn.XLOOKUP(tblOrders[[#This Row],[OrderID]], tblShipping[OrderID], tblShipping[ShipMode])</f>
        <v>Standard</v>
      </c>
      <c r="R54" t="str">
        <f>IFERROR(_xlfn.XLOOKUP(A53, tblCustomers[CustomerID], tblCustomers[CustomerName]), "Not Found")</f>
        <v>Not Found</v>
      </c>
      <c r="S54" t="str">
        <f>IF(tblOrders[[#This Row],[Sales]]&gt;1000000,"High Value","Standard")</f>
        <v>Standard</v>
      </c>
      <c r="T54" t="str">
        <f>_xlfn.XLOOKUP(tblOrders[[#This Row],[ProductID]], tblProducts[ProductID], tblProducts[ProductName])</f>
        <v>Product 58</v>
      </c>
      <c r="U54">
        <f>_xlfn.XLOOKUP(tblOrders[[#This Row],[SalesRepID]], tblSalesreps[RepID], tblSalesreps[Target])</f>
        <v>17350666</v>
      </c>
    </row>
    <row r="55" spans="1:21">
      <c r="A55" t="s">
        <v>224</v>
      </c>
      <c r="B55" s="7" t="s">
        <v>225</v>
      </c>
      <c r="C55" t="s">
        <v>189</v>
      </c>
      <c r="D55" t="s">
        <v>226</v>
      </c>
      <c r="E55" t="s">
        <v>56</v>
      </c>
      <c r="F55" t="s">
        <v>88</v>
      </c>
      <c r="G55">
        <v>7</v>
      </c>
      <c r="H55">
        <v>0.05</v>
      </c>
      <c r="I55" s="2">
        <v>166117</v>
      </c>
      <c r="J55" t="str">
        <f>_xlfn.XLOOKUP(tblOrders[[#This Row],[CustomerID]], tblCustomers[CustomerID], tblCustomers[CustomerName])</f>
        <v>Customer 216</v>
      </c>
      <c r="K55" t="str">
        <f>_xlfn.XLOOKUP(tblOrders[[#This Row],[CustomerID]], tblCustomers[CustomerID], tblCustomers[Segment])</f>
        <v>Consumer</v>
      </c>
      <c r="L55" t="str">
        <f>_xlfn.XLOOKUP(tblOrders[[#This Row],[ProductID]], tblProducts[ProductID], tblProducts[Category])</f>
        <v>Furniture</v>
      </c>
      <c r="M55">
        <f>_xlfn.XLOOKUP(tblOrders[[#This Row],[ProductID]], tblProducts[ProductID], tblProducts[CostPrice])</f>
        <v>75432</v>
      </c>
      <c r="N55">
        <f>tblOrders[[#This Row],[Sales]]-(tblOrders[[#This Row],[CostPrice]]*tblOrders[[#This Row],[Quantity]])</f>
        <v>-361907</v>
      </c>
      <c r="O55" t="str">
        <f>TEXT(tblOrders[[#This Row],[Date]],"mmm-yyyy")</f>
        <v>Oct-2025</v>
      </c>
      <c r="P55" t="str">
        <f>_xlfn.XLOOKUP(tblOrders[[#This Row],[OrderID]], tblReturns[OrderID], tblReturns[Returned])</f>
        <v>No</v>
      </c>
      <c r="Q55" t="str">
        <f>_xlfn.XLOOKUP(tblOrders[[#This Row],[OrderID]], tblShipping[OrderID], tblShipping[ShipMode])</f>
        <v>Standard</v>
      </c>
      <c r="R55" t="str">
        <f>IFERROR(_xlfn.XLOOKUP(A54, tblCustomers[CustomerID], tblCustomers[CustomerName]), "Not Found")</f>
        <v>Not Found</v>
      </c>
      <c r="S55" t="str">
        <f>IF(tblOrders[[#This Row],[Sales]]&gt;1000000,"High Value","Standard")</f>
        <v>Standard</v>
      </c>
      <c r="T55" t="str">
        <f>_xlfn.XLOOKUP(tblOrders[[#This Row],[ProductID]], tblProducts[ProductID], tblProducts[ProductName])</f>
        <v>Product 88</v>
      </c>
      <c r="U55">
        <f>_xlfn.XLOOKUP(tblOrders[[#This Row],[SalesRepID]], tblSalesreps[RepID], tblSalesreps[Target])</f>
        <v>14265630</v>
      </c>
    </row>
    <row r="56" spans="1:21">
      <c r="A56" t="s">
        <v>227</v>
      </c>
      <c r="B56" s="7" t="s">
        <v>228</v>
      </c>
      <c r="C56" t="s">
        <v>54</v>
      </c>
      <c r="D56" t="s">
        <v>39</v>
      </c>
      <c r="E56" t="s">
        <v>19</v>
      </c>
      <c r="F56" t="s">
        <v>26</v>
      </c>
      <c r="G56">
        <v>3</v>
      </c>
      <c r="H56">
        <v>0.15</v>
      </c>
      <c r="I56" s="2">
        <v>334662</v>
      </c>
      <c r="J56" t="str">
        <f>_xlfn.XLOOKUP(tblOrders[[#This Row],[CustomerID]], tblCustomers[CustomerID], tblCustomers[CustomerName])</f>
        <v>Customer 141</v>
      </c>
      <c r="K56" t="str">
        <f>_xlfn.XLOOKUP(tblOrders[[#This Row],[CustomerID]], tblCustomers[CustomerID], tblCustomers[Segment])</f>
        <v>Consumer</v>
      </c>
      <c r="L56" t="str">
        <f>_xlfn.XLOOKUP(tblOrders[[#This Row],[ProductID]], tblProducts[ProductID], tblProducts[Category])</f>
        <v>Office</v>
      </c>
      <c r="M56">
        <f>_xlfn.XLOOKUP(tblOrders[[#This Row],[ProductID]], tblProducts[ProductID], tblProducts[CostPrice])</f>
        <v>63926</v>
      </c>
      <c r="N56">
        <f>tblOrders[[#This Row],[Sales]]-(tblOrders[[#This Row],[CostPrice]]*tblOrders[[#This Row],[Quantity]])</f>
        <v>142884</v>
      </c>
      <c r="O56" t="str">
        <f>TEXT(tblOrders[[#This Row],[Date]],"mmm-yyyy")</f>
        <v>Apr-2025</v>
      </c>
      <c r="P56" t="str">
        <f>_xlfn.XLOOKUP(tblOrders[[#This Row],[OrderID]], tblReturns[OrderID], tblReturns[Returned])</f>
        <v>No</v>
      </c>
      <c r="Q56" t="str">
        <f>_xlfn.XLOOKUP(tblOrders[[#This Row],[OrderID]], tblShipping[OrderID], tblShipping[ShipMode])</f>
        <v>Pickup</v>
      </c>
      <c r="R56" t="str">
        <f>IFERROR(_xlfn.XLOOKUP(A55, tblCustomers[CustomerID], tblCustomers[CustomerName]), "Not Found")</f>
        <v>Not Found</v>
      </c>
      <c r="S56" t="str">
        <f>IF(tblOrders[[#This Row],[Sales]]&gt;1000000,"High Value","Standard")</f>
        <v>Standard</v>
      </c>
      <c r="T56" t="str">
        <f>_xlfn.XLOOKUP(tblOrders[[#This Row],[ProductID]], tblProducts[ProductID], tblProducts[ProductName])</f>
        <v>Product 4</v>
      </c>
      <c r="U56">
        <f>_xlfn.XLOOKUP(tblOrders[[#This Row],[SalesRepID]], tblSalesreps[RepID], tblSalesreps[Target])</f>
        <v>11347243</v>
      </c>
    </row>
    <row r="57" spans="1:21">
      <c r="A57" t="s">
        <v>229</v>
      </c>
      <c r="B57" s="7" t="s">
        <v>230</v>
      </c>
      <c r="C57" t="s">
        <v>231</v>
      </c>
      <c r="D57" t="s">
        <v>232</v>
      </c>
      <c r="E57" t="s">
        <v>13</v>
      </c>
      <c r="F57" t="s">
        <v>88</v>
      </c>
      <c r="G57">
        <v>10</v>
      </c>
      <c r="H57">
        <v>0.2</v>
      </c>
      <c r="I57" s="2">
        <v>399424</v>
      </c>
      <c r="J57" t="str">
        <f>_xlfn.XLOOKUP(tblOrders[[#This Row],[CustomerID]], tblCustomers[CustomerID], tblCustomers[CustomerName])</f>
        <v>Customer 28</v>
      </c>
      <c r="K57" t="str">
        <f>_xlfn.XLOOKUP(tblOrders[[#This Row],[CustomerID]], tblCustomers[CustomerID], tblCustomers[Segment])</f>
        <v>SME</v>
      </c>
      <c r="L57" t="str">
        <f>_xlfn.XLOOKUP(tblOrders[[#This Row],[ProductID]], tblProducts[ProductID], tblProducts[Category])</f>
        <v>Electronics</v>
      </c>
      <c r="M57">
        <f>_xlfn.XLOOKUP(tblOrders[[#This Row],[ProductID]], tblProducts[ProductID], tblProducts[CostPrice])</f>
        <v>41456</v>
      </c>
      <c r="N57">
        <f>tblOrders[[#This Row],[Sales]]-(tblOrders[[#This Row],[CostPrice]]*tblOrders[[#This Row],[Quantity]])</f>
        <v>-15136</v>
      </c>
      <c r="O57" t="str">
        <f>TEXT(tblOrders[[#This Row],[Date]],"mmm-yyyy")</f>
        <v>Aug-2025</v>
      </c>
      <c r="P57" t="str">
        <f>_xlfn.XLOOKUP(tblOrders[[#This Row],[OrderID]], tblReturns[OrderID], tblReturns[Returned])</f>
        <v>No</v>
      </c>
      <c r="Q57" t="str">
        <f>_xlfn.XLOOKUP(tblOrders[[#This Row],[OrderID]], tblShipping[OrderID], tblShipping[ShipMode])</f>
        <v>Pickup</v>
      </c>
      <c r="R57" t="str">
        <f>IFERROR(_xlfn.XLOOKUP(A56, tblCustomers[CustomerID], tblCustomers[CustomerName]), "Not Found")</f>
        <v>Not Found</v>
      </c>
      <c r="S57" t="str">
        <f>IF(tblOrders[[#This Row],[Sales]]&gt;1000000,"High Value","Standard")</f>
        <v>Standard</v>
      </c>
      <c r="T57" t="str">
        <f>_xlfn.XLOOKUP(tblOrders[[#This Row],[ProductID]], tblProducts[ProductID], tblProducts[ProductName])</f>
        <v>Product 86</v>
      </c>
      <c r="U57">
        <f>_xlfn.XLOOKUP(tblOrders[[#This Row],[SalesRepID]], tblSalesreps[RepID], tblSalesreps[Target])</f>
        <v>11852878</v>
      </c>
    </row>
    <row r="58" spans="1:21">
      <c r="A58" t="s">
        <v>233</v>
      </c>
      <c r="B58" s="7" t="s">
        <v>234</v>
      </c>
      <c r="C58" t="s">
        <v>235</v>
      </c>
      <c r="D58" t="s">
        <v>236</v>
      </c>
      <c r="E58" t="s">
        <v>105</v>
      </c>
      <c r="F58" t="s">
        <v>51</v>
      </c>
      <c r="G58">
        <v>10</v>
      </c>
      <c r="H58">
        <v>0.15</v>
      </c>
      <c r="I58" s="2">
        <v>999872</v>
      </c>
      <c r="J58" t="str">
        <f>_xlfn.XLOOKUP(tblOrders[[#This Row],[CustomerID]], tblCustomers[CustomerID], tblCustomers[CustomerName])</f>
        <v>Customer 172</v>
      </c>
      <c r="K58" t="str">
        <f>_xlfn.XLOOKUP(tblOrders[[#This Row],[CustomerID]], tblCustomers[CustomerID], tblCustomers[Segment])</f>
        <v>SME</v>
      </c>
      <c r="L58" t="str">
        <f>_xlfn.XLOOKUP(tblOrders[[#This Row],[ProductID]], tblProducts[ProductID], tblProducts[Category])</f>
        <v>Furniture</v>
      </c>
      <c r="M58">
        <f>_xlfn.XLOOKUP(tblOrders[[#This Row],[ProductID]], tblProducts[ProductID], tblProducts[CostPrice])</f>
        <v>21756</v>
      </c>
      <c r="N58">
        <f>tblOrders[[#This Row],[Sales]]-(tblOrders[[#This Row],[CostPrice]]*tblOrders[[#This Row],[Quantity]])</f>
        <v>782312</v>
      </c>
      <c r="O58" t="str">
        <f>TEXT(tblOrders[[#This Row],[Date]],"mmm-yyyy")</f>
        <v>Sep-2025</v>
      </c>
      <c r="P58" t="str">
        <f>_xlfn.XLOOKUP(tblOrders[[#This Row],[OrderID]], tblReturns[OrderID], tblReturns[Returned])</f>
        <v>No</v>
      </c>
      <c r="Q58" t="str">
        <f>_xlfn.XLOOKUP(tblOrders[[#This Row],[OrderID]], tblShipping[OrderID], tblShipping[ShipMode])</f>
        <v>Standard</v>
      </c>
      <c r="R58" t="str">
        <f>IFERROR(_xlfn.XLOOKUP(A57, tblCustomers[CustomerID], tblCustomers[CustomerName]), "Not Found")</f>
        <v>Not Found</v>
      </c>
      <c r="S58" t="str">
        <f>IF(tblOrders[[#This Row],[Sales]]&gt;1000000,"High Value","Standard")</f>
        <v>Standard</v>
      </c>
      <c r="T58" t="str">
        <f>_xlfn.XLOOKUP(tblOrders[[#This Row],[ProductID]], tblProducts[ProductID], tblProducts[ProductName])</f>
        <v>Product 41</v>
      </c>
      <c r="U58">
        <f>_xlfn.XLOOKUP(tblOrders[[#This Row],[SalesRepID]], tblSalesreps[RepID], tblSalesreps[Target])</f>
        <v>8698154</v>
      </c>
    </row>
    <row r="59" spans="1:21">
      <c r="A59" t="s">
        <v>237</v>
      </c>
      <c r="B59" s="7" t="s">
        <v>238</v>
      </c>
      <c r="C59" t="s">
        <v>239</v>
      </c>
      <c r="D59" t="s">
        <v>34</v>
      </c>
      <c r="E59" t="s">
        <v>45</v>
      </c>
      <c r="F59" t="s">
        <v>88</v>
      </c>
      <c r="G59">
        <v>6</v>
      </c>
      <c r="H59">
        <v>0</v>
      </c>
      <c r="I59" s="2">
        <v>164682</v>
      </c>
      <c r="J59" t="str">
        <f>_xlfn.XLOOKUP(tblOrders[[#This Row],[CustomerID]], tblCustomers[CustomerID], tblCustomers[CustomerName])</f>
        <v>Customer 146</v>
      </c>
      <c r="K59" t="str">
        <f>_xlfn.XLOOKUP(tblOrders[[#This Row],[CustomerID]], tblCustomers[CustomerID], tblCustomers[Segment])</f>
        <v>Consumer</v>
      </c>
      <c r="L59" t="str">
        <f>_xlfn.XLOOKUP(tblOrders[[#This Row],[ProductID]], tblProducts[ProductID], tblProducts[Category])</f>
        <v>Electronics</v>
      </c>
      <c r="M59">
        <f>_xlfn.XLOOKUP(tblOrders[[#This Row],[ProductID]], tblProducts[ProductID], tblProducts[CostPrice])</f>
        <v>24518</v>
      </c>
      <c r="N59">
        <f>tblOrders[[#This Row],[Sales]]-(tblOrders[[#This Row],[CostPrice]]*tblOrders[[#This Row],[Quantity]])</f>
        <v>17574</v>
      </c>
      <c r="O59" t="str">
        <f>TEXT(tblOrders[[#This Row],[Date]],"mmm-yyyy")</f>
        <v>Sep-2025</v>
      </c>
      <c r="P59" t="str">
        <f>_xlfn.XLOOKUP(tblOrders[[#This Row],[OrderID]], tblReturns[OrderID], tblReturns[Returned])</f>
        <v>No</v>
      </c>
      <c r="Q59" t="str">
        <f>_xlfn.XLOOKUP(tblOrders[[#This Row],[OrderID]], tblShipping[OrderID], tblShipping[ShipMode])</f>
        <v>Standard</v>
      </c>
      <c r="R59" t="str">
        <f>IFERROR(_xlfn.XLOOKUP(A58, tblCustomers[CustomerID], tblCustomers[CustomerName]), "Not Found")</f>
        <v>Not Found</v>
      </c>
      <c r="S59" t="str">
        <f>IF(tblOrders[[#This Row],[Sales]]&gt;1000000,"High Value","Standard")</f>
        <v>Standard</v>
      </c>
      <c r="T59" t="str">
        <f>_xlfn.XLOOKUP(tblOrders[[#This Row],[ProductID]], tblProducts[ProductID], tblProducts[ProductName])</f>
        <v>Product 90</v>
      </c>
      <c r="U59">
        <f>_xlfn.XLOOKUP(tblOrders[[#This Row],[SalesRepID]], tblSalesreps[RepID], tblSalesreps[Target])</f>
        <v>11319839</v>
      </c>
    </row>
    <row r="60" spans="1:21">
      <c r="A60" t="s">
        <v>240</v>
      </c>
      <c r="B60" s="7" t="s">
        <v>98</v>
      </c>
      <c r="C60" t="s">
        <v>77</v>
      </c>
      <c r="D60" t="s">
        <v>64</v>
      </c>
      <c r="E60" t="s">
        <v>74</v>
      </c>
      <c r="F60" t="s">
        <v>88</v>
      </c>
      <c r="G60">
        <v>1</v>
      </c>
      <c r="H60">
        <v>0.15</v>
      </c>
      <c r="I60" s="2">
        <v>114026.65</v>
      </c>
      <c r="J60" t="str">
        <f>_xlfn.XLOOKUP(tblOrders[[#This Row],[CustomerID]], tblCustomers[CustomerID], tblCustomers[CustomerName])</f>
        <v>Customer 149</v>
      </c>
      <c r="K60" t="str">
        <f>_xlfn.XLOOKUP(tblOrders[[#This Row],[CustomerID]], tblCustomers[CustomerID], tblCustomers[Segment])</f>
        <v>SME</v>
      </c>
      <c r="L60" t="str">
        <f>_xlfn.XLOOKUP(tblOrders[[#This Row],[ProductID]], tblProducts[ProductID], tblProducts[Category])</f>
        <v>Office</v>
      </c>
      <c r="M60">
        <f>_xlfn.XLOOKUP(tblOrders[[#This Row],[ProductID]], tblProducts[ProductID], tblProducts[CostPrice])</f>
        <v>13311</v>
      </c>
      <c r="N60">
        <f>tblOrders[[#This Row],[Sales]]-(tblOrders[[#This Row],[CostPrice]]*tblOrders[[#This Row],[Quantity]])</f>
        <v>100715.65</v>
      </c>
      <c r="O60" t="str">
        <f>TEXT(tblOrders[[#This Row],[Date]],"mmm-yyyy")</f>
        <v>Sep-2025</v>
      </c>
      <c r="P60" t="str">
        <f>_xlfn.XLOOKUP(tblOrders[[#This Row],[OrderID]], tblReturns[OrderID], tblReturns[Returned])</f>
        <v>No</v>
      </c>
      <c r="Q60" t="str">
        <f>_xlfn.XLOOKUP(tblOrders[[#This Row],[OrderID]], tblShipping[OrderID], tblShipping[ShipMode])</f>
        <v>Express</v>
      </c>
      <c r="R60" t="str">
        <f>IFERROR(_xlfn.XLOOKUP(A59, tblCustomers[CustomerID], tblCustomers[CustomerName]), "Not Found")</f>
        <v>Not Found</v>
      </c>
      <c r="S60" t="str">
        <f>IF(tblOrders[[#This Row],[Sales]]&gt;1000000,"High Value","Standard")</f>
        <v>Standard</v>
      </c>
      <c r="T60" t="str">
        <f>_xlfn.XLOOKUP(tblOrders[[#This Row],[ProductID]], tblProducts[ProductID], tblProducts[ProductName])</f>
        <v>Product 91</v>
      </c>
      <c r="U60">
        <f>_xlfn.XLOOKUP(tblOrders[[#This Row],[SalesRepID]], tblSalesreps[RepID], tblSalesreps[Target])</f>
        <v>7254801</v>
      </c>
    </row>
    <row r="61" spans="1:21">
      <c r="A61" t="s">
        <v>241</v>
      </c>
      <c r="B61" s="7" t="s">
        <v>242</v>
      </c>
      <c r="C61" t="s">
        <v>243</v>
      </c>
      <c r="D61" t="s">
        <v>244</v>
      </c>
      <c r="E61" t="s">
        <v>186</v>
      </c>
      <c r="F61" t="s">
        <v>51</v>
      </c>
      <c r="G61">
        <v>7</v>
      </c>
      <c r="H61">
        <v>0.1</v>
      </c>
      <c r="I61" s="2">
        <v>757386</v>
      </c>
      <c r="J61" t="str">
        <f>_xlfn.XLOOKUP(tblOrders[[#This Row],[CustomerID]], tblCustomers[CustomerID], tblCustomers[CustomerName])</f>
        <v>Customer 128</v>
      </c>
      <c r="K61" t="str">
        <f>_xlfn.XLOOKUP(tblOrders[[#This Row],[CustomerID]], tblCustomers[CustomerID], tblCustomers[Segment])</f>
        <v>Consumer</v>
      </c>
      <c r="L61" t="str">
        <f>_xlfn.XLOOKUP(tblOrders[[#This Row],[ProductID]], tblProducts[ProductID], tblProducts[Category])</f>
        <v>Electronics</v>
      </c>
      <c r="M61">
        <f>_xlfn.XLOOKUP(tblOrders[[#This Row],[ProductID]], tblProducts[ProductID], tblProducts[CostPrice])</f>
        <v>12227</v>
      </c>
      <c r="N61">
        <f>tblOrders[[#This Row],[Sales]]-(tblOrders[[#This Row],[CostPrice]]*tblOrders[[#This Row],[Quantity]])</f>
        <v>671797</v>
      </c>
      <c r="O61" t="str">
        <f>TEXT(tblOrders[[#This Row],[Date]],"mmm-yyyy")</f>
        <v>Apr-2025</v>
      </c>
      <c r="P61" t="str">
        <f>_xlfn.XLOOKUP(tblOrders[[#This Row],[OrderID]], tblReturns[OrderID], tblReturns[Returned])</f>
        <v>No</v>
      </c>
      <c r="Q61" t="str">
        <f>_xlfn.XLOOKUP(tblOrders[[#This Row],[OrderID]], tblShipping[OrderID], tblShipping[ShipMode])</f>
        <v>Express</v>
      </c>
      <c r="R61" t="str">
        <f>IFERROR(_xlfn.XLOOKUP(A60, tblCustomers[CustomerID], tblCustomers[CustomerName]), "Not Found")</f>
        <v>Not Found</v>
      </c>
      <c r="S61" t="str">
        <f>IF(tblOrders[[#This Row],[Sales]]&gt;1000000,"High Value","Standard")</f>
        <v>Standard</v>
      </c>
      <c r="T61" t="str">
        <f>_xlfn.XLOOKUP(tblOrders[[#This Row],[ProductID]], tblProducts[ProductID], tblProducts[ProductName])</f>
        <v>Product 96</v>
      </c>
      <c r="U61">
        <f>_xlfn.XLOOKUP(tblOrders[[#This Row],[SalesRepID]], tblSalesreps[RepID], tblSalesreps[Target])</f>
        <v>15141830</v>
      </c>
    </row>
    <row r="62" spans="1:21">
      <c r="A62" t="s">
        <v>245</v>
      </c>
      <c r="B62" s="7" t="s">
        <v>246</v>
      </c>
      <c r="C62" t="s">
        <v>247</v>
      </c>
      <c r="D62" t="s">
        <v>248</v>
      </c>
      <c r="E62" t="s">
        <v>25</v>
      </c>
      <c r="F62" t="s">
        <v>20</v>
      </c>
      <c r="G62">
        <v>10</v>
      </c>
      <c r="H62">
        <v>0.05</v>
      </c>
      <c r="I62" s="2">
        <v>90411.5</v>
      </c>
      <c r="J62" t="str">
        <f>_xlfn.XLOOKUP(tblOrders[[#This Row],[CustomerID]], tblCustomers[CustomerID], tblCustomers[CustomerName])</f>
        <v>Customer 102</v>
      </c>
      <c r="K62" t="str">
        <f>_xlfn.XLOOKUP(tblOrders[[#This Row],[CustomerID]], tblCustomers[CustomerID], tblCustomers[Segment])</f>
        <v>Consumer</v>
      </c>
      <c r="L62" t="str">
        <f>_xlfn.XLOOKUP(tblOrders[[#This Row],[ProductID]], tblProducts[ProductID], tblProducts[Category])</f>
        <v>Furniture</v>
      </c>
      <c r="M62">
        <f>_xlfn.XLOOKUP(tblOrders[[#This Row],[ProductID]], tblProducts[ProductID], tblProducts[CostPrice])</f>
        <v>31758</v>
      </c>
      <c r="N62">
        <f>tblOrders[[#This Row],[Sales]]-(tblOrders[[#This Row],[CostPrice]]*tblOrders[[#This Row],[Quantity]])</f>
        <v>-227168.5</v>
      </c>
      <c r="O62" t="str">
        <f>TEXT(tblOrders[[#This Row],[Date]],"mmm-yyyy")</f>
        <v>Jul-2025</v>
      </c>
      <c r="P62" t="str">
        <f>_xlfn.XLOOKUP(tblOrders[[#This Row],[OrderID]], tblReturns[OrderID], tblReturns[Returned])</f>
        <v>No</v>
      </c>
      <c r="Q62" t="str">
        <f>_xlfn.XLOOKUP(tblOrders[[#This Row],[OrderID]], tblShipping[OrderID], tblShipping[ShipMode])</f>
        <v>Express</v>
      </c>
      <c r="R62" t="str">
        <f>IFERROR(_xlfn.XLOOKUP(A61, tblCustomers[CustomerID], tblCustomers[CustomerName]), "Not Found")</f>
        <v>Not Found</v>
      </c>
      <c r="S62" t="str">
        <f>IF(tblOrders[[#This Row],[Sales]]&gt;1000000,"High Value","Standard")</f>
        <v>Standard</v>
      </c>
      <c r="T62" t="str">
        <f>_xlfn.XLOOKUP(tblOrders[[#This Row],[ProductID]], tblProducts[ProductID], tblProducts[ProductName])</f>
        <v>Product 35</v>
      </c>
      <c r="U62">
        <f>_xlfn.XLOOKUP(tblOrders[[#This Row],[SalesRepID]], tblSalesreps[RepID], tblSalesreps[Target])</f>
        <v>7094914</v>
      </c>
    </row>
    <row r="63" spans="1:21">
      <c r="A63" t="s">
        <v>249</v>
      </c>
      <c r="B63" s="7" t="s">
        <v>250</v>
      </c>
      <c r="C63" t="s">
        <v>251</v>
      </c>
      <c r="D63" t="s">
        <v>60</v>
      </c>
      <c r="E63" t="s">
        <v>74</v>
      </c>
      <c r="F63" t="s">
        <v>20</v>
      </c>
      <c r="G63">
        <v>9</v>
      </c>
      <c r="H63">
        <v>0.15</v>
      </c>
      <c r="I63" s="2">
        <v>583756.19999999995</v>
      </c>
      <c r="J63" t="str">
        <f>_xlfn.XLOOKUP(tblOrders[[#This Row],[CustomerID]], tblCustomers[CustomerID], tblCustomers[CustomerName])</f>
        <v>Customer 175</v>
      </c>
      <c r="K63" t="str">
        <f>_xlfn.XLOOKUP(tblOrders[[#This Row],[CustomerID]], tblCustomers[CustomerID], tblCustomers[Segment])</f>
        <v>Consumer</v>
      </c>
      <c r="L63" t="str">
        <f>_xlfn.XLOOKUP(tblOrders[[#This Row],[ProductID]], tblProducts[ProductID], tblProducts[Category])</f>
        <v>Office</v>
      </c>
      <c r="M63">
        <f>_xlfn.XLOOKUP(tblOrders[[#This Row],[ProductID]], tblProducts[ProductID], tblProducts[CostPrice])</f>
        <v>62137</v>
      </c>
      <c r="N63">
        <f>tblOrders[[#This Row],[Sales]]-(tblOrders[[#This Row],[CostPrice]]*tblOrders[[#This Row],[Quantity]])</f>
        <v>24523.199999999953</v>
      </c>
      <c r="O63" t="str">
        <f>TEXT(tblOrders[[#This Row],[Date]],"mmm-yyyy")</f>
        <v>Jul-2025</v>
      </c>
      <c r="P63" t="str">
        <f>_xlfn.XLOOKUP(tblOrders[[#This Row],[OrderID]], tblReturns[OrderID], tblReturns[Returned])</f>
        <v>No</v>
      </c>
      <c r="Q63" t="str">
        <f>_xlfn.XLOOKUP(tblOrders[[#This Row],[OrderID]], tblShipping[OrderID], tblShipping[ShipMode])</f>
        <v>Express</v>
      </c>
      <c r="R63" t="str">
        <f>IFERROR(_xlfn.XLOOKUP(A62, tblCustomers[CustomerID], tblCustomers[CustomerName]), "Not Found")</f>
        <v>Not Found</v>
      </c>
      <c r="S63" t="str">
        <f>IF(tblOrders[[#This Row],[Sales]]&gt;1000000,"High Value","Standard")</f>
        <v>Standard</v>
      </c>
      <c r="T63" t="str">
        <f>_xlfn.XLOOKUP(tblOrders[[#This Row],[ProductID]], tblProducts[ProductID], tblProducts[ProductName])</f>
        <v>Product 100</v>
      </c>
      <c r="U63">
        <f>_xlfn.XLOOKUP(tblOrders[[#This Row],[SalesRepID]], tblSalesreps[RepID], tblSalesreps[Target])</f>
        <v>7254801</v>
      </c>
    </row>
    <row r="64" spans="1:21">
      <c r="A64" t="s">
        <v>252</v>
      </c>
      <c r="B64" s="7" t="s">
        <v>253</v>
      </c>
      <c r="C64" t="s">
        <v>254</v>
      </c>
      <c r="D64" t="s">
        <v>255</v>
      </c>
      <c r="E64" t="s">
        <v>105</v>
      </c>
      <c r="F64" t="s">
        <v>51</v>
      </c>
      <c r="G64">
        <v>7</v>
      </c>
      <c r="H64">
        <v>0.1</v>
      </c>
      <c r="I64" s="2">
        <v>796162.5</v>
      </c>
      <c r="J64" t="str">
        <f>_xlfn.XLOOKUP(tblOrders[[#This Row],[CustomerID]], tblCustomers[CustomerID], tblCustomers[CustomerName])</f>
        <v>Customer 59</v>
      </c>
      <c r="K64" t="str">
        <f>_xlfn.XLOOKUP(tblOrders[[#This Row],[CustomerID]], tblCustomers[CustomerID], tblCustomers[Segment])</f>
        <v>SME</v>
      </c>
      <c r="L64" t="str">
        <f>_xlfn.XLOOKUP(tblOrders[[#This Row],[ProductID]], tblProducts[ProductID], tblProducts[Category])</f>
        <v>Electronics</v>
      </c>
      <c r="M64">
        <f>_xlfn.XLOOKUP(tblOrders[[#This Row],[ProductID]], tblProducts[ProductID], tblProducts[CostPrice])</f>
        <v>58560</v>
      </c>
      <c r="N64">
        <f>tblOrders[[#This Row],[Sales]]-(tblOrders[[#This Row],[CostPrice]]*tblOrders[[#This Row],[Quantity]])</f>
        <v>386242.5</v>
      </c>
      <c r="O64" t="str">
        <f>TEXT(tblOrders[[#This Row],[Date]],"mmm-yyyy")</f>
        <v>Jun-2025</v>
      </c>
      <c r="P64" t="str">
        <f>_xlfn.XLOOKUP(tblOrders[[#This Row],[OrderID]], tblReturns[OrderID], tblReturns[Returned])</f>
        <v>No</v>
      </c>
      <c r="Q64" t="str">
        <f>_xlfn.XLOOKUP(tblOrders[[#This Row],[OrderID]], tblShipping[OrderID], tblShipping[ShipMode])</f>
        <v>Standard</v>
      </c>
      <c r="R64" t="str">
        <f>IFERROR(_xlfn.XLOOKUP(A63, tblCustomers[CustomerID], tblCustomers[CustomerName]), "Not Found")</f>
        <v>Not Found</v>
      </c>
      <c r="S64" t="str">
        <f>IF(tblOrders[[#This Row],[Sales]]&gt;1000000,"High Value","Standard")</f>
        <v>Standard</v>
      </c>
      <c r="T64" t="str">
        <f>_xlfn.XLOOKUP(tblOrders[[#This Row],[ProductID]], tblProducts[ProductID], tblProducts[ProductName])</f>
        <v>Product 79</v>
      </c>
      <c r="U64">
        <f>_xlfn.XLOOKUP(tblOrders[[#This Row],[SalesRepID]], tblSalesreps[RepID], tblSalesreps[Target])</f>
        <v>8698154</v>
      </c>
    </row>
    <row r="65" spans="1:21">
      <c r="A65" t="s">
        <v>256</v>
      </c>
      <c r="B65" s="7" t="s">
        <v>257</v>
      </c>
      <c r="C65" t="s">
        <v>258</v>
      </c>
      <c r="D65" t="s">
        <v>244</v>
      </c>
      <c r="E65" t="s">
        <v>13</v>
      </c>
      <c r="F65" t="s">
        <v>51</v>
      </c>
      <c r="G65">
        <v>4</v>
      </c>
      <c r="H65">
        <v>0.1</v>
      </c>
      <c r="I65" s="2">
        <v>365428.8</v>
      </c>
      <c r="J65" t="str">
        <f>_xlfn.XLOOKUP(tblOrders[[#This Row],[CustomerID]], tblCustomers[CustomerID], tblCustomers[CustomerName])</f>
        <v>Customer 188</v>
      </c>
      <c r="K65" t="str">
        <f>_xlfn.XLOOKUP(tblOrders[[#This Row],[CustomerID]], tblCustomers[CustomerID], tblCustomers[Segment])</f>
        <v>Consumer</v>
      </c>
      <c r="L65" t="str">
        <f>_xlfn.XLOOKUP(tblOrders[[#This Row],[ProductID]], tblProducts[ProductID], tblProducts[Category])</f>
        <v>Electronics</v>
      </c>
      <c r="M65">
        <f>_xlfn.XLOOKUP(tblOrders[[#This Row],[ProductID]], tblProducts[ProductID], tblProducts[CostPrice])</f>
        <v>12227</v>
      </c>
      <c r="N65">
        <f>tblOrders[[#This Row],[Sales]]-(tblOrders[[#This Row],[CostPrice]]*tblOrders[[#This Row],[Quantity]])</f>
        <v>316520.8</v>
      </c>
      <c r="O65" t="str">
        <f>TEXT(tblOrders[[#This Row],[Date]],"mmm-yyyy")</f>
        <v>Jul-2025</v>
      </c>
      <c r="P65" t="str">
        <f>_xlfn.XLOOKUP(tblOrders[[#This Row],[OrderID]], tblReturns[OrderID], tblReturns[Returned])</f>
        <v>No</v>
      </c>
      <c r="Q65" t="str">
        <f>_xlfn.XLOOKUP(tblOrders[[#This Row],[OrderID]], tblShipping[OrderID], tblShipping[ShipMode])</f>
        <v>Express</v>
      </c>
      <c r="R65" t="str">
        <f>IFERROR(_xlfn.XLOOKUP(A64, tblCustomers[CustomerID], tblCustomers[CustomerName]), "Not Found")</f>
        <v>Not Found</v>
      </c>
      <c r="S65" t="str">
        <f>IF(tblOrders[[#This Row],[Sales]]&gt;1000000,"High Value","Standard")</f>
        <v>Standard</v>
      </c>
      <c r="T65" t="str">
        <f>_xlfn.XLOOKUP(tblOrders[[#This Row],[ProductID]], tblProducts[ProductID], tblProducts[ProductName])</f>
        <v>Product 96</v>
      </c>
      <c r="U65">
        <f>_xlfn.XLOOKUP(tblOrders[[#This Row],[SalesRepID]], tblSalesreps[RepID], tblSalesreps[Target])</f>
        <v>11852878</v>
      </c>
    </row>
    <row r="66" spans="1:21">
      <c r="A66" t="s">
        <v>259</v>
      </c>
      <c r="B66" s="7" t="s">
        <v>260</v>
      </c>
      <c r="C66" t="s">
        <v>261</v>
      </c>
      <c r="D66" t="s">
        <v>232</v>
      </c>
      <c r="E66" t="s">
        <v>119</v>
      </c>
      <c r="F66" t="s">
        <v>20</v>
      </c>
      <c r="G66">
        <v>2</v>
      </c>
      <c r="H66">
        <v>0.05</v>
      </c>
      <c r="I66" s="2">
        <v>18118.400000000001</v>
      </c>
      <c r="J66" t="str">
        <f>_xlfn.XLOOKUP(tblOrders[[#This Row],[CustomerID]], tblCustomers[CustomerID], tblCustomers[CustomerName])</f>
        <v>Customer 117</v>
      </c>
      <c r="K66" t="str">
        <f>_xlfn.XLOOKUP(tblOrders[[#This Row],[CustomerID]], tblCustomers[CustomerID], tblCustomers[Segment])</f>
        <v>Consumer</v>
      </c>
      <c r="L66" t="str">
        <f>_xlfn.XLOOKUP(tblOrders[[#This Row],[ProductID]], tblProducts[ProductID], tblProducts[Category])</f>
        <v>Electronics</v>
      </c>
      <c r="M66">
        <f>_xlfn.XLOOKUP(tblOrders[[#This Row],[ProductID]], tblProducts[ProductID], tblProducts[CostPrice])</f>
        <v>41456</v>
      </c>
      <c r="N66">
        <f>tblOrders[[#This Row],[Sales]]-(tblOrders[[#This Row],[CostPrice]]*tblOrders[[#This Row],[Quantity]])</f>
        <v>-64793.599999999999</v>
      </c>
      <c r="O66" t="str">
        <f>TEXT(tblOrders[[#This Row],[Date]],"mmm-yyyy")</f>
        <v>Jun-2025</v>
      </c>
      <c r="P66" t="str">
        <f>_xlfn.XLOOKUP(tblOrders[[#This Row],[OrderID]], tblReturns[OrderID], tblReturns[Returned])</f>
        <v>No</v>
      </c>
      <c r="Q66" t="str">
        <f>_xlfn.XLOOKUP(tblOrders[[#This Row],[OrderID]], tblShipping[OrderID], tblShipping[ShipMode])</f>
        <v>Pickup</v>
      </c>
      <c r="R66" t="str">
        <f>IFERROR(_xlfn.XLOOKUP(A65, tblCustomers[CustomerID], tblCustomers[CustomerName]), "Not Found")</f>
        <v>Not Found</v>
      </c>
      <c r="S66" t="str">
        <f>IF(tblOrders[[#This Row],[Sales]]&gt;1000000,"High Value","Standard")</f>
        <v>Standard</v>
      </c>
      <c r="T66" t="str">
        <f>_xlfn.XLOOKUP(tblOrders[[#This Row],[ProductID]], tblProducts[ProductID], tblProducts[ProductName])</f>
        <v>Product 86</v>
      </c>
      <c r="U66">
        <f>_xlfn.XLOOKUP(tblOrders[[#This Row],[SalesRepID]], tblSalesreps[RepID], tblSalesreps[Target])</f>
        <v>5886694</v>
      </c>
    </row>
    <row r="67" spans="1:21">
      <c r="A67" t="s">
        <v>262</v>
      </c>
      <c r="B67" s="7" t="s">
        <v>263</v>
      </c>
      <c r="C67" t="s">
        <v>264</v>
      </c>
      <c r="D67" t="s">
        <v>265</v>
      </c>
      <c r="E67" t="s">
        <v>186</v>
      </c>
      <c r="F67" t="s">
        <v>14</v>
      </c>
      <c r="G67">
        <v>3</v>
      </c>
      <c r="H67">
        <v>0</v>
      </c>
      <c r="I67" s="2">
        <v>389691</v>
      </c>
      <c r="J67" t="str">
        <f>_xlfn.XLOOKUP(tblOrders[[#This Row],[CustomerID]], tblCustomers[CustomerID], tblCustomers[CustomerName])</f>
        <v>Customer 15</v>
      </c>
      <c r="K67" t="str">
        <f>_xlfn.XLOOKUP(tblOrders[[#This Row],[CustomerID]], tblCustomers[CustomerID], tblCustomers[Segment])</f>
        <v>Consumer</v>
      </c>
      <c r="L67" t="str">
        <f>_xlfn.XLOOKUP(tblOrders[[#This Row],[ProductID]], tblProducts[ProductID], tblProducts[Category])</f>
        <v>Home</v>
      </c>
      <c r="M67">
        <f>_xlfn.XLOOKUP(tblOrders[[#This Row],[ProductID]], tblProducts[ProductID], tblProducts[CostPrice])</f>
        <v>33642</v>
      </c>
      <c r="N67">
        <f>tblOrders[[#This Row],[Sales]]-(tblOrders[[#This Row],[CostPrice]]*tblOrders[[#This Row],[Quantity]])</f>
        <v>288765</v>
      </c>
      <c r="O67" t="str">
        <f>TEXT(tblOrders[[#This Row],[Date]],"mmm-yyyy")</f>
        <v>Nov-2025</v>
      </c>
      <c r="P67" t="str">
        <f>_xlfn.XLOOKUP(tblOrders[[#This Row],[OrderID]], tblReturns[OrderID], tblReturns[Returned])</f>
        <v>No</v>
      </c>
      <c r="Q67" t="str">
        <f>_xlfn.XLOOKUP(tblOrders[[#This Row],[OrderID]], tblShipping[OrderID], tblShipping[ShipMode])</f>
        <v>Standard</v>
      </c>
      <c r="R67" t="str">
        <f>IFERROR(_xlfn.XLOOKUP(A66, tblCustomers[CustomerID], tblCustomers[CustomerName]), "Not Found")</f>
        <v>Not Found</v>
      </c>
      <c r="S67" t="str">
        <f>IF(tblOrders[[#This Row],[Sales]]&gt;1000000,"High Value","Standard")</f>
        <v>Standard</v>
      </c>
      <c r="T67" t="str">
        <f>_xlfn.XLOOKUP(tblOrders[[#This Row],[ProductID]], tblProducts[ProductID], tblProducts[ProductName])</f>
        <v>Product 17</v>
      </c>
      <c r="U67">
        <f>_xlfn.XLOOKUP(tblOrders[[#This Row],[SalesRepID]], tblSalesreps[RepID], tblSalesreps[Target])</f>
        <v>15141830</v>
      </c>
    </row>
    <row r="68" spans="1:21">
      <c r="A68" t="s">
        <v>266</v>
      </c>
      <c r="B68" s="7" t="s">
        <v>267</v>
      </c>
      <c r="C68" t="s">
        <v>268</v>
      </c>
      <c r="D68" t="s">
        <v>269</v>
      </c>
      <c r="E68" t="s">
        <v>197</v>
      </c>
      <c r="F68" t="s">
        <v>88</v>
      </c>
      <c r="G68">
        <v>8</v>
      </c>
      <c r="H68">
        <v>0.1</v>
      </c>
      <c r="I68" s="2">
        <v>797788.8</v>
      </c>
      <c r="J68" t="str">
        <f>_xlfn.XLOOKUP(tblOrders[[#This Row],[CustomerID]], tblCustomers[CustomerID], tblCustomers[CustomerName])</f>
        <v>Customer 249</v>
      </c>
      <c r="K68" t="str">
        <f>_xlfn.XLOOKUP(tblOrders[[#This Row],[CustomerID]], tblCustomers[CustomerID], tblCustomers[Segment])</f>
        <v>Consumer</v>
      </c>
      <c r="L68" t="str">
        <f>_xlfn.XLOOKUP(tblOrders[[#This Row],[ProductID]], tblProducts[ProductID], tblProducts[Category])</f>
        <v>Office</v>
      </c>
      <c r="M68">
        <f>_xlfn.XLOOKUP(tblOrders[[#This Row],[ProductID]], tblProducts[ProductID], tblProducts[CostPrice])</f>
        <v>28606</v>
      </c>
      <c r="N68">
        <f>tblOrders[[#This Row],[Sales]]-(tblOrders[[#This Row],[CostPrice]]*tblOrders[[#This Row],[Quantity]])</f>
        <v>568940.80000000005</v>
      </c>
      <c r="O68" t="str">
        <f>TEXT(tblOrders[[#This Row],[Date]],"mmm-yyyy")</f>
        <v>Oct-2025</v>
      </c>
      <c r="P68" t="str">
        <f>_xlfn.XLOOKUP(tblOrders[[#This Row],[OrderID]], tblReturns[OrderID], tblReturns[Returned])</f>
        <v>No</v>
      </c>
      <c r="Q68" t="str">
        <f>_xlfn.XLOOKUP(tblOrders[[#This Row],[OrderID]], tblShipping[OrderID], tblShipping[ShipMode])</f>
        <v>Express</v>
      </c>
      <c r="R68" t="str">
        <f>IFERROR(_xlfn.XLOOKUP(A67, tblCustomers[CustomerID], tblCustomers[CustomerName]), "Not Found")</f>
        <v>Not Found</v>
      </c>
      <c r="S68" t="str">
        <f>IF(tblOrders[[#This Row],[Sales]]&gt;1000000,"High Value","Standard")</f>
        <v>Standard</v>
      </c>
      <c r="T68" t="str">
        <f>_xlfn.XLOOKUP(tblOrders[[#This Row],[ProductID]], tblProducts[ProductID], tblProducts[ProductName])</f>
        <v>Product 62</v>
      </c>
      <c r="U68">
        <f>_xlfn.XLOOKUP(tblOrders[[#This Row],[SalesRepID]], tblSalesreps[RepID], tblSalesreps[Target])</f>
        <v>19562258</v>
      </c>
    </row>
    <row r="69" spans="1:21">
      <c r="A69" t="s">
        <v>270</v>
      </c>
      <c r="B69" s="7" t="s">
        <v>271</v>
      </c>
      <c r="C69" t="s">
        <v>63</v>
      </c>
      <c r="D69" t="s">
        <v>272</v>
      </c>
      <c r="E69" t="s">
        <v>74</v>
      </c>
      <c r="F69" t="s">
        <v>14</v>
      </c>
      <c r="G69">
        <v>4</v>
      </c>
      <c r="H69">
        <v>0</v>
      </c>
      <c r="I69" s="2">
        <v>161584</v>
      </c>
      <c r="J69" t="str">
        <f>_xlfn.XLOOKUP(tblOrders[[#This Row],[CustomerID]], tblCustomers[CustomerID], tblCustomers[CustomerName])</f>
        <v>Customer 44</v>
      </c>
      <c r="K69" t="str">
        <f>_xlfn.XLOOKUP(tblOrders[[#This Row],[CustomerID]], tblCustomers[CustomerID], tblCustomers[Segment])</f>
        <v>Consumer</v>
      </c>
      <c r="L69" t="str">
        <f>_xlfn.XLOOKUP(tblOrders[[#This Row],[ProductID]], tblProducts[ProductID], tblProducts[Category])</f>
        <v>Furniture</v>
      </c>
      <c r="M69">
        <f>_xlfn.XLOOKUP(tblOrders[[#This Row],[ProductID]], tblProducts[ProductID], tblProducts[CostPrice])</f>
        <v>48118</v>
      </c>
      <c r="N69">
        <f>tblOrders[[#This Row],[Sales]]-(tblOrders[[#This Row],[CostPrice]]*tblOrders[[#This Row],[Quantity]])</f>
        <v>-30888</v>
      </c>
      <c r="O69" t="str">
        <f>TEXT(tblOrders[[#This Row],[Date]],"mmm-yyyy")</f>
        <v>May-2025</v>
      </c>
      <c r="P69" t="str">
        <f>_xlfn.XLOOKUP(tblOrders[[#This Row],[OrderID]], tblReturns[OrderID], tblReturns[Returned])</f>
        <v>No</v>
      </c>
      <c r="Q69" t="str">
        <f>_xlfn.XLOOKUP(tblOrders[[#This Row],[OrderID]], tblShipping[OrderID], tblShipping[ShipMode])</f>
        <v>Pickup</v>
      </c>
      <c r="R69" t="str">
        <f>IFERROR(_xlfn.XLOOKUP(A68, tblCustomers[CustomerID], tblCustomers[CustomerName]), "Not Found")</f>
        <v>Not Found</v>
      </c>
      <c r="S69" t="str">
        <f>IF(tblOrders[[#This Row],[Sales]]&gt;1000000,"High Value","Standard")</f>
        <v>Standard</v>
      </c>
      <c r="T69" t="str">
        <f>_xlfn.XLOOKUP(tblOrders[[#This Row],[ProductID]], tblProducts[ProductID], tblProducts[ProductName])</f>
        <v>Product 75</v>
      </c>
      <c r="U69">
        <f>_xlfn.XLOOKUP(tblOrders[[#This Row],[SalesRepID]], tblSalesreps[RepID], tblSalesreps[Target])</f>
        <v>7254801</v>
      </c>
    </row>
    <row r="70" spans="1:21">
      <c r="A70" t="s">
        <v>273</v>
      </c>
      <c r="B70" s="7" t="s">
        <v>274</v>
      </c>
      <c r="C70" t="s">
        <v>275</v>
      </c>
      <c r="D70" t="s">
        <v>78</v>
      </c>
      <c r="E70" t="s">
        <v>105</v>
      </c>
      <c r="F70" t="s">
        <v>26</v>
      </c>
      <c r="G70">
        <v>5</v>
      </c>
      <c r="H70">
        <v>0</v>
      </c>
      <c r="I70" s="2">
        <v>141145</v>
      </c>
      <c r="J70" t="str">
        <f>_xlfn.XLOOKUP(tblOrders[[#This Row],[CustomerID]], tblCustomers[CustomerID], tblCustomers[CustomerName])</f>
        <v>Customer 169</v>
      </c>
      <c r="K70" t="str">
        <f>_xlfn.XLOOKUP(tblOrders[[#This Row],[CustomerID]], tblCustomers[CustomerID], tblCustomers[Segment])</f>
        <v>SME</v>
      </c>
      <c r="L70" t="str">
        <f>_xlfn.XLOOKUP(tblOrders[[#This Row],[ProductID]], tblProducts[ProductID], tblProducts[Category])</f>
        <v>Office</v>
      </c>
      <c r="M70">
        <f>_xlfn.XLOOKUP(tblOrders[[#This Row],[ProductID]], tblProducts[ProductID], tblProducts[CostPrice])</f>
        <v>76942</v>
      </c>
      <c r="N70">
        <f>tblOrders[[#This Row],[Sales]]-(tblOrders[[#This Row],[CostPrice]]*tblOrders[[#This Row],[Quantity]])</f>
        <v>-243565</v>
      </c>
      <c r="O70" t="str">
        <f>TEXT(tblOrders[[#This Row],[Date]],"mmm-yyyy")</f>
        <v>Dec-2025</v>
      </c>
      <c r="P70" t="str">
        <f>_xlfn.XLOOKUP(tblOrders[[#This Row],[OrderID]], tblReturns[OrderID], tblReturns[Returned])</f>
        <v>No</v>
      </c>
      <c r="Q70" t="str">
        <f>_xlfn.XLOOKUP(tblOrders[[#This Row],[OrderID]], tblShipping[OrderID], tblShipping[ShipMode])</f>
        <v>Standard</v>
      </c>
      <c r="R70" t="str">
        <f>IFERROR(_xlfn.XLOOKUP(A69, tblCustomers[CustomerID], tblCustomers[CustomerName]), "Not Found")</f>
        <v>Not Found</v>
      </c>
      <c r="S70" t="str">
        <f>IF(tblOrders[[#This Row],[Sales]]&gt;1000000,"High Value","Standard")</f>
        <v>Standard</v>
      </c>
      <c r="T70" t="str">
        <f>_xlfn.XLOOKUP(tblOrders[[#This Row],[ProductID]], tblProducts[ProductID], tblProducts[ProductName])</f>
        <v>Product 22</v>
      </c>
      <c r="U70">
        <f>_xlfn.XLOOKUP(tblOrders[[#This Row],[SalesRepID]], tblSalesreps[RepID], tblSalesreps[Target])</f>
        <v>8698154</v>
      </c>
    </row>
    <row r="71" spans="1:21">
      <c r="A71" t="s">
        <v>276</v>
      </c>
      <c r="B71" s="7" t="s">
        <v>277</v>
      </c>
      <c r="C71" t="s">
        <v>278</v>
      </c>
      <c r="D71" t="s">
        <v>162</v>
      </c>
      <c r="E71" t="s">
        <v>165</v>
      </c>
      <c r="F71" t="s">
        <v>20</v>
      </c>
      <c r="G71">
        <v>1</v>
      </c>
      <c r="H71">
        <v>0.1</v>
      </c>
      <c r="I71" s="2">
        <v>16094.7</v>
      </c>
      <c r="J71" t="str">
        <f>_xlfn.XLOOKUP(tblOrders[[#This Row],[CustomerID]], tblCustomers[CustomerID], tblCustomers[CustomerName])</f>
        <v>Customer 131</v>
      </c>
      <c r="K71" t="str">
        <f>_xlfn.XLOOKUP(tblOrders[[#This Row],[CustomerID]], tblCustomers[CustomerID], tblCustomers[Segment])</f>
        <v>SME</v>
      </c>
      <c r="L71" t="str">
        <f>_xlfn.XLOOKUP(tblOrders[[#This Row],[ProductID]], tblProducts[ProductID], tblProducts[Category])</f>
        <v>Furniture</v>
      </c>
      <c r="M71">
        <f>_xlfn.XLOOKUP(tblOrders[[#This Row],[ProductID]], tblProducts[ProductID], tblProducts[CostPrice])</f>
        <v>62257</v>
      </c>
      <c r="N71">
        <f>tblOrders[[#This Row],[Sales]]-(tblOrders[[#This Row],[CostPrice]]*tblOrders[[#This Row],[Quantity]])</f>
        <v>-46162.3</v>
      </c>
      <c r="O71" t="str">
        <f>TEXT(tblOrders[[#This Row],[Date]],"mmm-yyyy")</f>
        <v>Oct-2025</v>
      </c>
      <c r="P71" t="str">
        <f>_xlfn.XLOOKUP(tblOrders[[#This Row],[OrderID]], tblReturns[OrderID], tblReturns[Returned])</f>
        <v>No</v>
      </c>
      <c r="Q71" t="str">
        <f>_xlfn.XLOOKUP(tblOrders[[#This Row],[OrderID]], tblShipping[OrderID], tblShipping[ShipMode])</f>
        <v>Pickup</v>
      </c>
      <c r="R71" t="str">
        <f>IFERROR(_xlfn.XLOOKUP(A70, tblCustomers[CustomerID], tblCustomers[CustomerName]), "Not Found")</f>
        <v>Not Found</v>
      </c>
      <c r="S71" t="str">
        <f>IF(tblOrders[[#This Row],[Sales]]&gt;1000000,"High Value","Standard")</f>
        <v>Standard</v>
      </c>
      <c r="T71" t="str">
        <f>_xlfn.XLOOKUP(tblOrders[[#This Row],[ProductID]], tblProducts[ProductID], tblProducts[ProductName])</f>
        <v>Product 55</v>
      </c>
      <c r="U71">
        <f>_xlfn.XLOOKUP(tblOrders[[#This Row],[SalesRepID]], tblSalesreps[RepID], tblSalesreps[Target])</f>
        <v>16839910</v>
      </c>
    </row>
    <row r="72" spans="1:21">
      <c r="A72" t="s">
        <v>279</v>
      </c>
      <c r="B72" s="7" t="s">
        <v>280</v>
      </c>
      <c r="C72" t="s">
        <v>281</v>
      </c>
      <c r="D72" t="s">
        <v>272</v>
      </c>
      <c r="E72" t="s">
        <v>79</v>
      </c>
      <c r="F72" t="s">
        <v>51</v>
      </c>
      <c r="G72">
        <v>9</v>
      </c>
      <c r="H72">
        <v>0.05</v>
      </c>
      <c r="I72" s="2">
        <v>331859.7</v>
      </c>
      <c r="J72" t="str">
        <f>_xlfn.XLOOKUP(tblOrders[[#This Row],[CustomerID]], tblCustomers[CustomerID], tblCustomers[CustomerName])</f>
        <v>Customer 154</v>
      </c>
      <c r="K72" t="str">
        <f>_xlfn.XLOOKUP(tblOrders[[#This Row],[CustomerID]], tblCustomers[CustomerID], tblCustomers[Segment])</f>
        <v>Consumer</v>
      </c>
      <c r="L72" t="str">
        <f>_xlfn.XLOOKUP(tblOrders[[#This Row],[ProductID]], tblProducts[ProductID], tblProducts[Category])</f>
        <v>Furniture</v>
      </c>
      <c r="M72">
        <f>_xlfn.XLOOKUP(tblOrders[[#This Row],[ProductID]], tblProducts[ProductID], tblProducts[CostPrice])</f>
        <v>48118</v>
      </c>
      <c r="N72">
        <f>tblOrders[[#This Row],[Sales]]-(tblOrders[[#This Row],[CostPrice]]*tblOrders[[#This Row],[Quantity]])</f>
        <v>-101202.29999999999</v>
      </c>
      <c r="O72" t="str">
        <f>TEXT(tblOrders[[#This Row],[Date]],"mmm-yyyy")</f>
        <v>Aug-2025</v>
      </c>
      <c r="P72" t="str">
        <f>_xlfn.XLOOKUP(tblOrders[[#This Row],[OrderID]], tblReturns[OrderID], tblReturns[Returned])</f>
        <v>No</v>
      </c>
      <c r="Q72" t="str">
        <f>_xlfn.XLOOKUP(tblOrders[[#This Row],[OrderID]], tblShipping[OrderID], tblShipping[ShipMode])</f>
        <v>Standard</v>
      </c>
      <c r="R72" t="str">
        <f>IFERROR(_xlfn.XLOOKUP(A71, tblCustomers[CustomerID], tblCustomers[CustomerName]), "Not Found")</f>
        <v>Not Found</v>
      </c>
      <c r="S72" t="str">
        <f>IF(tblOrders[[#This Row],[Sales]]&gt;1000000,"High Value","Standard")</f>
        <v>Standard</v>
      </c>
      <c r="T72" t="str">
        <f>_xlfn.XLOOKUP(tblOrders[[#This Row],[ProductID]], tblProducts[ProductID], tblProducts[ProductName])</f>
        <v>Product 75</v>
      </c>
      <c r="U72">
        <f>_xlfn.XLOOKUP(tblOrders[[#This Row],[SalesRepID]], tblSalesreps[RepID], tblSalesreps[Target])</f>
        <v>8592536</v>
      </c>
    </row>
    <row r="73" spans="1:21">
      <c r="A73" t="s">
        <v>282</v>
      </c>
      <c r="B73" s="7" t="s">
        <v>283</v>
      </c>
      <c r="C73" t="s">
        <v>284</v>
      </c>
      <c r="D73" t="s">
        <v>209</v>
      </c>
      <c r="E73" t="s">
        <v>87</v>
      </c>
      <c r="F73" t="s">
        <v>26</v>
      </c>
      <c r="G73">
        <v>7</v>
      </c>
      <c r="H73">
        <v>0.05</v>
      </c>
      <c r="I73" s="2">
        <v>669588.5</v>
      </c>
      <c r="J73" t="str">
        <f>_xlfn.XLOOKUP(tblOrders[[#This Row],[CustomerID]], tblCustomers[CustomerID], tblCustomers[CustomerName])</f>
        <v>Customer 30</v>
      </c>
      <c r="K73" t="str">
        <f>_xlfn.XLOOKUP(tblOrders[[#This Row],[CustomerID]], tblCustomers[CustomerID], tblCustomers[Segment])</f>
        <v>SME</v>
      </c>
      <c r="L73" t="str">
        <f>_xlfn.XLOOKUP(tblOrders[[#This Row],[ProductID]], tblProducts[ProductID], tblProducts[Category])</f>
        <v>Office</v>
      </c>
      <c r="M73">
        <f>_xlfn.XLOOKUP(tblOrders[[#This Row],[ProductID]], tblProducts[ProductID], tblProducts[CostPrice])</f>
        <v>27558</v>
      </c>
      <c r="N73">
        <f>tblOrders[[#This Row],[Sales]]-(tblOrders[[#This Row],[CostPrice]]*tblOrders[[#This Row],[Quantity]])</f>
        <v>476682.5</v>
      </c>
      <c r="O73" t="str">
        <f>TEXT(tblOrders[[#This Row],[Date]],"mmm-yyyy")</f>
        <v>Jun-2025</v>
      </c>
      <c r="P73" t="str">
        <f>_xlfn.XLOOKUP(tblOrders[[#This Row],[OrderID]], tblReturns[OrderID], tblReturns[Returned])</f>
        <v>No</v>
      </c>
      <c r="Q73" t="str">
        <f>_xlfn.XLOOKUP(tblOrders[[#This Row],[OrderID]], tblShipping[OrderID], tblShipping[ShipMode])</f>
        <v>Express</v>
      </c>
      <c r="R73" t="str">
        <f>IFERROR(_xlfn.XLOOKUP(A72, tblCustomers[CustomerID], tblCustomers[CustomerName]), "Not Found")</f>
        <v>Not Found</v>
      </c>
      <c r="S73" t="str">
        <f>IF(tblOrders[[#This Row],[Sales]]&gt;1000000,"High Value","Standard")</f>
        <v>Standard</v>
      </c>
      <c r="T73" t="str">
        <f>_xlfn.XLOOKUP(tblOrders[[#This Row],[ProductID]], tblProducts[ProductID], tblProducts[ProductName])</f>
        <v>Product 93</v>
      </c>
      <c r="U73">
        <f>_xlfn.XLOOKUP(tblOrders[[#This Row],[SalesRepID]], tblSalesreps[RepID], tblSalesreps[Target])</f>
        <v>18500989</v>
      </c>
    </row>
    <row r="74" spans="1:21">
      <c r="A74" t="s">
        <v>285</v>
      </c>
      <c r="B74" s="7" t="s">
        <v>286</v>
      </c>
      <c r="C74" t="s">
        <v>287</v>
      </c>
      <c r="D74" t="s">
        <v>288</v>
      </c>
      <c r="E74" t="s">
        <v>87</v>
      </c>
      <c r="F74" t="s">
        <v>26</v>
      </c>
      <c r="G74">
        <v>4</v>
      </c>
      <c r="H74">
        <v>0.15</v>
      </c>
      <c r="I74" s="2">
        <v>425129.2</v>
      </c>
      <c r="J74" t="str">
        <f>_xlfn.XLOOKUP(tblOrders[[#This Row],[CustomerID]], tblCustomers[CustomerID], tblCustomers[CustomerName])</f>
        <v>Customer 183</v>
      </c>
      <c r="K74" t="str">
        <f>_xlfn.XLOOKUP(tblOrders[[#This Row],[CustomerID]], tblCustomers[CustomerID], tblCustomers[Segment])</f>
        <v>Consumer</v>
      </c>
      <c r="L74" t="str">
        <f>_xlfn.XLOOKUP(tblOrders[[#This Row],[ProductID]], tblProducts[ProductID], tblProducts[Category])</f>
        <v>Furniture</v>
      </c>
      <c r="M74">
        <f>_xlfn.XLOOKUP(tblOrders[[#This Row],[ProductID]], tblProducts[ProductID], tblProducts[CostPrice])</f>
        <v>34258</v>
      </c>
      <c r="N74">
        <f>tblOrders[[#This Row],[Sales]]-(tblOrders[[#This Row],[CostPrice]]*tblOrders[[#This Row],[Quantity]])</f>
        <v>288097.2</v>
      </c>
      <c r="O74" t="str">
        <f>TEXT(tblOrders[[#This Row],[Date]],"mmm-yyyy")</f>
        <v>Dec-2025</v>
      </c>
      <c r="P74" t="str">
        <f>_xlfn.XLOOKUP(tblOrders[[#This Row],[OrderID]], tblReturns[OrderID], tblReturns[Returned])</f>
        <v>No</v>
      </c>
      <c r="Q74" t="str">
        <f>_xlfn.XLOOKUP(tblOrders[[#This Row],[OrderID]], tblShipping[OrderID], tblShipping[ShipMode])</f>
        <v>Pickup</v>
      </c>
      <c r="R74" t="str">
        <f>IFERROR(_xlfn.XLOOKUP(A73, tblCustomers[CustomerID], tblCustomers[CustomerName]), "Not Found")</f>
        <v>Not Found</v>
      </c>
      <c r="S74" t="str">
        <f>IF(tblOrders[[#This Row],[Sales]]&gt;1000000,"High Value","Standard")</f>
        <v>Standard</v>
      </c>
      <c r="T74" t="str">
        <f>_xlfn.XLOOKUP(tblOrders[[#This Row],[ProductID]], tblProducts[ProductID], tblProducts[ProductName])</f>
        <v>Product 39</v>
      </c>
      <c r="U74">
        <f>_xlfn.XLOOKUP(tblOrders[[#This Row],[SalesRepID]], tblSalesreps[RepID], tblSalesreps[Target])</f>
        <v>18500989</v>
      </c>
    </row>
    <row r="75" spans="1:21">
      <c r="A75" t="s">
        <v>289</v>
      </c>
      <c r="B75" s="7" t="s">
        <v>128</v>
      </c>
      <c r="C75" t="s">
        <v>268</v>
      </c>
      <c r="D75" t="s">
        <v>68</v>
      </c>
      <c r="E75" t="s">
        <v>202</v>
      </c>
      <c r="F75" t="s">
        <v>20</v>
      </c>
      <c r="G75">
        <v>10</v>
      </c>
      <c r="H75">
        <v>0.15</v>
      </c>
      <c r="I75" s="2">
        <v>732164.5</v>
      </c>
      <c r="J75" t="str">
        <f>_xlfn.XLOOKUP(tblOrders[[#This Row],[CustomerID]], tblCustomers[CustomerID], tblCustomers[CustomerName])</f>
        <v>Customer 249</v>
      </c>
      <c r="K75" t="str">
        <f>_xlfn.XLOOKUP(tblOrders[[#This Row],[CustomerID]], tblCustomers[CustomerID], tblCustomers[Segment])</f>
        <v>Consumer</v>
      </c>
      <c r="L75" t="str">
        <f>_xlfn.XLOOKUP(tblOrders[[#This Row],[ProductID]], tblProducts[ProductID], tblProducts[Category])</f>
        <v>Home</v>
      </c>
      <c r="M75">
        <f>_xlfn.XLOOKUP(tblOrders[[#This Row],[ProductID]], tblProducts[ProductID], tblProducts[CostPrice])</f>
        <v>7159</v>
      </c>
      <c r="N75">
        <f>tblOrders[[#This Row],[Sales]]-(tblOrders[[#This Row],[CostPrice]]*tblOrders[[#This Row],[Quantity]])</f>
        <v>660574.5</v>
      </c>
      <c r="O75" t="str">
        <f>TEXT(tblOrders[[#This Row],[Date]],"mmm-yyyy")</f>
        <v>May-2025</v>
      </c>
      <c r="P75" t="str">
        <f>_xlfn.XLOOKUP(tblOrders[[#This Row],[OrderID]], tblReturns[OrderID], tblReturns[Returned])</f>
        <v>No</v>
      </c>
      <c r="Q75" t="str">
        <f>_xlfn.XLOOKUP(tblOrders[[#This Row],[OrderID]], tblShipping[OrderID], tblShipping[ShipMode])</f>
        <v>Pickup</v>
      </c>
      <c r="R75" t="str">
        <f>IFERROR(_xlfn.XLOOKUP(A74, tblCustomers[CustomerID], tblCustomers[CustomerName]), "Not Found")</f>
        <v>Not Found</v>
      </c>
      <c r="S75" t="str">
        <f>IF(tblOrders[[#This Row],[Sales]]&gt;1000000,"High Value","Standard")</f>
        <v>Standard</v>
      </c>
      <c r="T75" t="str">
        <f>_xlfn.XLOOKUP(tblOrders[[#This Row],[ProductID]], tblProducts[ProductID], tblProducts[ProductName])</f>
        <v>Product 26</v>
      </c>
      <c r="U75">
        <f>_xlfn.XLOOKUP(tblOrders[[#This Row],[SalesRepID]], tblSalesreps[RepID], tblSalesreps[Target])</f>
        <v>10652665</v>
      </c>
    </row>
    <row r="76" spans="1:21">
      <c r="A76" t="s">
        <v>290</v>
      </c>
      <c r="B76" s="7" t="s">
        <v>291</v>
      </c>
      <c r="C76" t="s">
        <v>239</v>
      </c>
      <c r="D76" t="s">
        <v>216</v>
      </c>
      <c r="E76" t="s">
        <v>197</v>
      </c>
      <c r="F76" t="s">
        <v>26</v>
      </c>
      <c r="G76">
        <v>3</v>
      </c>
      <c r="H76">
        <v>0.1</v>
      </c>
      <c r="I76" s="2">
        <v>19180.8</v>
      </c>
      <c r="J76" t="str">
        <f>_xlfn.XLOOKUP(tblOrders[[#This Row],[CustomerID]], tblCustomers[CustomerID], tblCustomers[CustomerName])</f>
        <v>Customer 146</v>
      </c>
      <c r="K76" t="str">
        <f>_xlfn.XLOOKUP(tblOrders[[#This Row],[CustomerID]], tblCustomers[CustomerID], tblCustomers[Segment])</f>
        <v>Consumer</v>
      </c>
      <c r="L76" t="str">
        <f>_xlfn.XLOOKUP(tblOrders[[#This Row],[ProductID]], tblProducts[ProductID], tblProducts[Category])</f>
        <v>Home</v>
      </c>
      <c r="M76">
        <f>_xlfn.XLOOKUP(tblOrders[[#This Row],[ProductID]], tblProducts[ProductID], tblProducts[CostPrice])</f>
        <v>15200</v>
      </c>
      <c r="N76">
        <f>tblOrders[[#This Row],[Sales]]-(tblOrders[[#This Row],[CostPrice]]*tblOrders[[#This Row],[Quantity]])</f>
        <v>-26419.200000000001</v>
      </c>
      <c r="O76" t="str">
        <f>TEXT(tblOrders[[#This Row],[Date]],"mmm-yyyy")</f>
        <v>Aug-2025</v>
      </c>
      <c r="P76" t="str">
        <f>_xlfn.XLOOKUP(tblOrders[[#This Row],[OrderID]], tblReturns[OrderID], tblReturns[Returned])</f>
        <v>No</v>
      </c>
      <c r="Q76" t="str">
        <f>_xlfn.XLOOKUP(tblOrders[[#This Row],[OrderID]], tblShipping[OrderID], tblShipping[ShipMode])</f>
        <v>Pickup</v>
      </c>
      <c r="R76" t="str">
        <f>IFERROR(_xlfn.XLOOKUP(A75, tblCustomers[CustomerID], tblCustomers[CustomerName]), "Not Found")</f>
        <v>Not Found</v>
      </c>
      <c r="S76" t="str">
        <f>IF(tblOrders[[#This Row],[Sales]]&gt;1000000,"High Value","Standard")</f>
        <v>Standard</v>
      </c>
      <c r="T76" t="str">
        <f>_xlfn.XLOOKUP(tblOrders[[#This Row],[ProductID]], tblProducts[ProductID], tblProducts[ProductName])</f>
        <v>Product 52</v>
      </c>
      <c r="U76">
        <f>_xlfn.XLOOKUP(tblOrders[[#This Row],[SalesRepID]], tblSalesreps[RepID], tblSalesreps[Target])</f>
        <v>19562258</v>
      </c>
    </row>
    <row r="77" spans="1:21">
      <c r="A77" t="s">
        <v>292</v>
      </c>
      <c r="B77" s="7" t="s">
        <v>293</v>
      </c>
      <c r="C77" t="s">
        <v>294</v>
      </c>
      <c r="D77" t="s">
        <v>269</v>
      </c>
      <c r="E77" t="s">
        <v>25</v>
      </c>
      <c r="F77" t="s">
        <v>51</v>
      </c>
      <c r="G77">
        <v>5</v>
      </c>
      <c r="H77">
        <v>0.2</v>
      </c>
      <c r="I77" s="2">
        <v>147664</v>
      </c>
      <c r="J77" t="str">
        <f>_xlfn.XLOOKUP(tblOrders[[#This Row],[CustomerID]], tblCustomers[CustomerID], tblCustomers[CustomerName])</f>
        <v>Customer 284</v>
      </c>
      <c r="K77" t="str">
        <f>_xlfn.XLOOKUP(tblOrders[[#This Row],[CustomerID]], tblCustomers[CustomerID], tblCustomers[Segment])</f>
        <v>SME</v>
      </c>
      <c r="L77" t="str">
        <f>_xlfn.XLOOKUP(tblOrders[[#This Row],[ProductID]], tblProducts[ProductID], tblProducts[Category])</f>
        <v>Office</v>
      </c>
      <c r="M77">
        <f>_xlfn.XLOOKUP(tblOrders[[#This Row],[ProductID]], tblProducts[ProductID], tblProducts[CostPrice])</f>
        <v>28606</v>
      </c>
      <c r="N77">
        <f>tblOrders[[#This Row],[Sales]]-(tblOrders[[#This Row],[CostPrice]]*tblOrders[[#This Row],[Quantity]])</f>
        <v>4634</v>
      </c>
      <c r="O77" t="str">
        <f>TEXT(tblOrders[[#This Row],[Date]],"mmm-yyyy")</f>
        <v>Feb-2025</v>
      </c>
      <c r="P77" t="str">
        <f>_xlfn.XLOOKUP(tblOrders[[#This Row],[OrderID]], tblReturns[OrderID], tblReturns[Returned])</f>
        <v>No</v>
      </c>
      <c r="Q77" t="str">
        <f>_xlfn.XLOOKUP(tblOrders[[#This Row],[OrderID]], tblShipping[OrderID], tblShipping[ShipMode])</f>
        <v>Standard</v>
      </c>
      <c r="R77" t="str">
        <f>IFERROR(_xlfn.XLOOKUP(A76, tblCustomers[CustomerID], tblCustomers[CustomerName]), "Not Found")</f>
        <v>Not Found</v>
      </c>
      <c r="S77" t="str">
        <f>IF(tblOrders[[#This Row],[Sales]]&gt;1000000,"High Value","Standard")</f>
        <v>Standard</v>
      </c>
      <c r="T77" t="str">
        <f>_xlfn.XLOOKUP(tblOrders[[#This Row],[ProductID]], tblProducts[ProductID], tblProducts[ProductName])</f>
        <v>Product 62</v>
      </c>
      <c r="U77">
        <f>_xlfn.XLOOKUP(tblOrders[[#This Row],[SalesRepID]], tblSalesreps[RepID], tblSalesreps[Target])</f>
        <v>7094914</v>
      </c>
    </row>
    <row r="78" spans="1:21">
      <c r="A78" t="s">
        <v>295</v>
      </c>
      <c r="B78" s="7" t="s">
        <v>296</v>
      </c>
      <c r="C78" t="s">
        <v>297</v>
      </c>
      <c r="D78" t="s">
        <v>288</v>
      </c>
      <c r="E78" t="s">
        <v>19</v>
      </c>
      <c r="F78" t="s">
        <v>26</v>
      </c>
      <c r="G78">
        <v>4</v>
      </c>
      <c r="H78">
        <v>0.1</v>
      </c>
      <c r="I78" s="2">
        <v>370843.2</v>
      </c>
      <c r="J78" t="str">
        <f>_xlfn.XLOOKUP(tblOrders[[#This Row],[CustomerID]], tblCustomers[CustomerID], tblCustomers[CustomerName])</f>
        <v>Customer 275</v>
      </c>
      <c r="K78" t="str">
        <f>_xlfn.XLOOKUP(tblOrders[[#This Row],[CustomerID]], tblCustomers[CustomerID], tblCustomers[Segment])</f>
        <v>SME</v>
      </c>
      <c r="L78" t="str">
        <f>_xlfn.XLOOKUP(tblOrders[[#This Row],[ProductID]], tblProducts[ProductID], tblProducts[Category])</f>
        <v>Furniture</v>
      </c>
      <c r="M78">
        <f>_xlfn.XLOOKUP(tblOrders[[#This Row],[ProductID]], tblProducts[ProductID], tblProducts[CostPrice])</f>
        <v>34258</v>
      </c>
      <c r="N78">
        <f>tblOrders[[#This Row],[Sales]]-(tblOrders[[#This Row],[CostPrice]]*tblOrders[[#This Row],[Quantity]])</f>
        <v>233811.20000000001</v>
      </c>
      <c r="O78" t="str">
        <f>TEXT(tblOrders[[#This Row],[Date]],"mmm-yyyy")</f>
        <v>Nov-2025</v>
      </c>
      <c r="P78" t="str">
        <f>_xlfn.XLOOKUP(tblOrders[[#This Row],[OrderID]], tblReturns[OrderID], tblReturns[Returned])</f>
        <v>No</v>
      </c>
      <c r="Q78" t="str">
        <f>_xlfn.XLOOKUP(tblOrders[[#This Row],[OrderID]], tblShipping[OrderID], tblShipping[ShipMode])</f>
        <v>Pickup</v>
      </c>
      <c r="R78" t="str">
        <f>IFERROR(_xlfn.XLOOKUP(A77, tblCustomers[CustomerID], tblCustomers[CustomerName]), "Not Found")</f>
        <v>Not Found</v>
      </c>
      <c r="S78" t="str">
        <f>IF(tblOrders[[#This Row],[Sales]]&gt;1000000,"High Value","Standard")</f>
        <v>Standard</v>
      </c>
      <c r="T78" t="str">
        <f>_xlfn.XLOOKUP(tblOrders[[#This Row],[ProductID]], tblProducts[ProductID], tblProducts[ProductName])</f>
        <v>Product 39</v>
      </c>
      <c r="U78">
        <f>_xlfn.XLOOKUP(tblOrders[[#This Row],[SalesRepID]], tblSalesreps[RepID], tblSalesreps[Target])</f>
        <v>11347243</v>
      </c>
    </row>
    <row r="79" spans="1:21">
      <c r="A79" t="s">
        <v>298</v>
      </c>
      <c r="B79" s="7" t="s">
        <v>299</v>
      </c>
      <c r="C79" t="s">
        <v>300</v>
      </c>
      <c r="D79" t="s">
        <v>301</v>
      </c>
      <c r="E79" t="s">
        <v>210</v>
      </c>
      <c r="F79" t="s">
        <v>26</v>
      </c>
      <c r="G79">
        <v>9</v>
      </c>
      <c r="H79">
        <v>0</v>
      </c>
      <c r="I79" s="2">
        <v>425286</v>
      </c>
      <c r="J79" t="str">
        <f>_xlfn.XLOOKUP(tblOrders[[#This Row],[CustomerID]], tblCustomers[CustomerID], tblCustomers[CustomerName])</f>
        <v>Customer 211</v>
      </c>
      <c r="K79" t="str">
        <f>_xlfn.XLOOKUP(tblOrders[[#This Row],[CustomerID]], tblCustomers[CustomerID], tblCustomers[Segment])</f>
        <v>SME</v>
      </c>
      <c r="L79" t="str">
        <f>_xlfn.XLOOKUP(tblOrders[[#This Row],[ProductID]], tblProducts[ProductID], tblProducts[Category])</f>
        <v>Office</v>
      </c>
      <c r="M79">
        <f>_xlfn.XLOOKUP(tblOrders[[#This Row],[ProductID]], tblProducts[ProductID], tblProducts[CostPrice])</f>
        <v>77841</v>
      </c>
      <c r="N79">
        <f>tblOrders[[#This Row],[Sales]]-(tblOrders[[#This Row],[CostPrice]]*tblOrders[[#This Row],[Quantity]])</f>
        <v>-275283</v>
      </c>
      <c r="O79" t="str">
        <f>TEXT(tblOrders[[#This Row],[Date]],"mmm-yyyy")</f>
        <v>Apr-2025</v>
      </c>
      <c r="P79" t="str">
        <f>_xlfn.XLOOKUP(tblOrders[[#This Row],[OrderID]], tblReturns[OrderID], tblReturns[Returned])</f>
        <v>No</v>
      </c>
      <c r="Q79" t="str">
        <f>_xlfn.XLOOKUP(tblOrders[[#This Row],[OrderID]], tblShipping[OrderID], tblShipping[ShipMode])</f>
        <v>Pickup</v>
      </c>
      <c r="R79" t="str">
        <f>IFERROR(_xlfn.XLOOKUP(A78, tblCustomers[CustomerID], tblCustomers[CustomerName]), "Not Found")</f>
        <v>Not Found</v>
      </c>
      <c r="S79" t="str">
        <f>IF(tblOrders[[#This Row],[Sales]]&gt;1000000,"High Value","Standard")</f>
        <v>Standard</v>
      </c>
      <c r="T79" t="str">
        <f>_xlfn.XLOOKUP(tblOrders[[#This Row],[ProductID]], tblProducts[ProductID], tblProducts[ProductName])</f>
        <v>Product 98</v>
      </c>
      <c r="U79">
        <f>_xlfn.XLOOKUP(tblOrders[[#This Row],[SalesRepID]], tblSalesreps[RepID], tblSalesreps[Target])</f>
        <v>19336654</v>
      </c>
    </row>
    <row r="80" spans="1:21">
      <c r="A80" t="s">
        <v>302</v>
      </c>
      <c r="B80" s="7" t="s">
        <v>303</v>
      </c>
      <c r="C80" t="s">
        <v>304</v>
      </c>
      <c r="D80" t="s">
        <v>44</v>
      </c>
      <c r="E80" t="s">
        <v>105</v>
      </c>
      <c r="F80" t="s">
        <v>51</v>
      </c>
      <c r="G80">
        <v>10</v>
      </c>
      <c r="H80">
        <v>0.05</v>
      </c>
      <c r="I80" s="2">
        <v>622031.5</v>
      </c>
      <c r="J80" t="str">
        <f>_xlfn.XLOOKUP(tblOrders[[#This Row],[CustomerID]], tblCustomers[CustomerID], tblCustomers[CustomerName])</f>
        <v>Customer 278</v>
      </c>
      <c r="K80" t="str">
        <f>_xlfn.XLOOKUP(tblOrders[[#This Row],[CustomerID]], tblCustomers[CustomerID], tblCustomers[Segment])</f>
        <v>Consumer</v>
      </c>
      <c r="L80" t="str">
        <f>_xlfn.XLOOKUP(tblOrders[[#This Row],[ProductID]], tblProducts[ProductID], tblProducts[Category])</f>
        <v>Furniture</v>
      </c>
      <c r="M80">
        <f>_xlfn.XLOOKUP(tblOrders[[#This Row],[ProductID]], tblProducts[ProductID], tblProducts[CostPrice])</f>
        <v>48953</v>
      </c>
      <c r="N80">
        <f>tblOrders[[#This Row],[Sales]]-(tblOrders[[#This Row],[CostPrice]]*tblOrders[[#This Row],[Quantity]])</f>
        <v>132501.5</v>
      </c>
      <c r="O80" t="str">
        <f>TEXT(tblOrders[[#This Row],[Date]],"mmm-yyyy")</f>
        <v>Jul-2025</v>
      </c>
      <c r="P80" t="str">
        <f>_xlfn.XLOOKUP(tblOrders[[#This Row],[OrderID]], tblReturns[OrderID], tblReturns[Returned])</f>
        <v>Yes</v>
      </c>
      <c r="Q80" t="str">
        <f>_xlfn.XLOOKUP(tblOrders[[#This Row],[OrderID]], tblShipping[OrderID], tblShipping[ShipMode])</f>
        <v>Standard</v>
      </c>
      <c r="R80" t="str">
        <f>IFERROR(_xlfn.XLOOKUP(A79, tblCustomers[CustomerID], tblCustomers[CustomerName]), "Not Found")</f>
        <v>Not Found</v>
      </c>
      <c r="S80" t="str">
        <f>IF(tblOrders[[#This Row],[Sales]]&gt;1000000,"High Value","Standard")</f>
        <v>Standard</v>
      </c>
      <c r="T80" t="str">
        <f>_xlfn.XLOOKUP(tblOrders[[#This Row],[ProductID]], tblProducts[ProductID], tblProducts[ProductName])</f>
        <v>Product 56</v>
      </c>
      <c r="U80">
        <f>_xlfn.XLOOKUP(tblOrders[[#This Row],[SalesRepID]], tblSalesreps[RepID], tblSalesreps[Target])</f>
        <v>8698154</v>
      </c>
    </row>
    <row r="81" spans="1:21">
      <c r="A81" t="s">
        <v>305</v>
      </c>
      <c r="B81" s="7" t="s">
        <v>306</v>
      </c>
      <c r="C81" t="s">
        <v>307</v>
      </c>
      <c r="D81" t="s">
        <v>308</v>
      </c>
      <c r="E81" t="s">
        <v>13</v>
      </c>
      <c r="F81" t="s">
        <v>51</v>
      </c>
      <c r="G81">
        <v>8</v>
      </c>
      <c r="H81">
        <v>0</v>
      </c>
      <c r="I81" s="2">
        <v>398384</v>
      </c>
      <c r="J81" t="str">
        <f>_xlfn.XLOOKUP(tblOrders[[#This Row],[CustomerID]], tblCustomers[CustomerID], tblCustomers[CustomerName])</f>
        <v>Customer 17</v>
      </c>
      <c r="K81" t="str">
        <f>_xlfn.XLOOKUP(tblOrders[[#This Row],[CustomerID]], tblCustomers[CustomerID], tblCustomers[Segment])</f>
        <v>SME</v>
      </c>
      <c r="L81" t="str">
        <f>_xlfn.XLOOKUP(tblOrders[[#This Row],[ProductID]], tblProducts[ProductID], tblProducts[Category])</f>
        <v>Furniture</v>
      </c>
      <c r="M81">
        <f>_xlfn.XLOOKUP(tblOrders[[#This Row],[ProductID]], tblProducts[ProductID], tblProducts[CostPrice])</f>
        <v>27039</v>
      </c>
      <c r="N81">
        <f>tblOrders[[#This Row],[Sales]]-(tblOrders[[#This Row],[CostPrice]]*tblOrders[[#This Row],[Quantity]])</f>
        <v>182072</v>
      </c>
      <c r="O81" t="str">
        <f>TEXT(tblOrders[[#This Row],[Date]],"mmm-yyyy")</f>
        <v>Dec-2025</v>
      </c>
      <c r="P81" t="str">
        <f>_xlfn.XLOOKUP(tblOrders[[#This Row],[OrderID]], tblReturns[OrderID], tblReturns[Returned])</f>
        <v>No</v>
      </c>
      <c r="Q81" t="str">
        <f>_xlfn.XLOOKUP(tblOrders[[#This Row],[OrderID]], tblShipping[OrderID], tblShipping[ShipMode])</f>
        <v>Pickup</v>
      </c>
      <c r="R81" t="str">
        <f>IFERROR(_xlfn.XLOOKUP(A80, tblCustomers[CustomerID], tblCustomers[CustomerName]), "Not Found")</f>
        <v>Not Found</v>
      </c>
      <c r="S81" t="str">
        <f>IF(tblOrders[[#This Row],[Sales]]&gt;1000000,"High Value","Standard")</f>
        <v>Standard</v>
      </c>
      <c r="T81" t="str">
        <f>_xlfn.XLOOKUP(tblOrders[[#This Row],[ProductID]], tblProducts[ProductID], tblProducts[ProductName])</f>
        <v>Product 13</v>
      </c>
      <c r="U81">
        <f>_xlfn.XLOOKUP(tblOrders[[#This Row],[SalesRepID]], tblSalesreps[RepID], tblSalesreps[Target])</f>
        <v>11852878</v>
      </c>
    </row>
    <row r="82" spans="1:21">
      <c r="A82" t="s">
        <v>309</v>
      </c>
      <c r="B82" s="7" t="s">
        <v>310</v>
      </c>
      <c r="C82" t="s">
        <v>311</v>
      </c>
      <c r="D82" t="s">
        <v>78</v>
      </c>
      <c r="E82" t="s">
        <v>74</v>
      </c>
      <c r="F82" t="s">
        <v>14</v>
      </c>
      <c r="G82">
        <v>8</v>
      </c>
      <c r="H82">
        <v>0</v>
      </c>
      <c r="I82" s="2">
        <v>802792</v>
      </c>
      <c r="J82" t="str">
        <f>_xlfn.XLOOKUP(tblOrders[[#This Row],[CustomerID]], tblCustomers[CustomerID], tblCustomers[CustomerName])</f>
        <v>Customer 182</v>
      </c>
      <c r="K82" t="str">
        <f>_xlfn.XLOOKUP(tblOrders[[#This Row],[CustomerID]], tblCustomers[CustomerID], tblCustomers[Segment])</f>
        <v>Consumer</v>
      </c>
      <c r="L82" t="str">
        <f>_xlfn.XLOOKUP(tblOrders[[#This Row],[ProductID]], tblProducts[ProductID], tblProducts[Category])</f>
        <v>Office</v>
      </c>
      <c r="M82">
        <f>_xlfn.XLOOKUP(tblOrders[[#This Row],[ProductID]], tblProducts[ProductID], tblProducts[CostPrice])</f>
        <v>76942</v>
      </c>
      <c r="N82">
        <f>tblOrders[[#This Row],[Sales]]-(tblOrders[[#This Row],[CostPrice]]*tblOrders[[#This Row],[Quantity]])</f>
        <v>187256</v>
      </c>
      <c r="O82" t="str">
        <f>TEXT(tblOrders[[#This Row],[Date]],"mmm-yyyy")</f>
        <v>Mar-2025</v>
      </c>
      <c r="P82" t="str">
        <f>_xlfn.XLOOKUP(tblOrders[[#This Row],[OrderID]], tblReturns[OrderID], tblReturns[Returned])</f>
        <v>No</v>
      </c>
      <c r="Q82" t="str">
        <f>_xlfn.XLOOKUP(tblOrders[[#This Row],[OrderID]], tblShipping[OrderID], tblShipping[ShipMode])</f>
        <v>Pickup</v>
      </c>
      <c r="R82" t="str">
        <f>IFERROR(_xlfn.XLOOKUP(A81, tblCustomers[CustomerID], tblCustomers[CustomerName]), "Not Found")</f>
        <v>Not Found</v>
      </c>
      <c r="S82" t="str">
        <f>IF(tblOrders[[#This Row],[Sales]]&gt;1000000,"High Value","Standard")</f>
        <v>Standard</v>
      </c>
      <c r="T82" t="str">
        <f>_xlfn.XLOOKUP(tblOrders[[#This Row],[ProductID]], tblProducts[ProductID], tblProducts[ProductName])</f>
        <v>Product 22</v>
      </c>
      <c r="U82">
        <f>_xlfn.XLOOKUP(tblOrders[[#This Row],[SalesRepID]], tblSalesreps[RepID], tblSalesreps[Target])</f>
        <v>7254801</v>
      </c>
    </row>
    <row r="83" spans="1:21">
      <c r="A83" t="s">
        <v>312</v>
      </c>
      <c r="B83" s="7" t="s">
        <v>313</v>
      </c>
      <c r="C83" t="s">
        <v>200</v>
      </c>
      <c r="D83" t="s">
        <v>314</v>
      </c>
      <c r="E83" t="s">
        <v>40</v>
      </c>
      <c r="F83" t="s">
        <v>88</v>
      </c>
      <c r="G83">
        <v>9</v>
      </c>
      <c r="H83">
        <v>0</v>
      </c>
      <c r="I83" s="2">
        <v>959220</v>
      </c>
      <c r="J83" t="str">
        <f>_xlfn.XLOOKUP(tblOrders[[#This Row],[CustomerID]], tblCustomers[CustomerID], tblCustomers[CustomerName])</f>
        <v>Customer 125</v>
      </c>
      <c r="K83" t="str">
        <f>_xlfn.XLOOKUP(tblOrders[[#This Row],[CustomerID]], tblCustomers[CustomerID], tblCustomers[Segment])</f>
        <v>Corporate</v>
      </c>
      <c r="L83" t="str">
        <f>_xlfn.XLOOKUP(tblOrders[[#This Row],[ProductID]], tblProducts[ProductID], tblProducts[Category])</f>
        <v>Furniture</v>
      </c>
      <c r="M83">
        <f>_xlfn.XLOOKUP(tblOrders[[#This Row],[ProductID]], tblProducts[ProductID], tblProducts[CostPrice])</f>
        <v>10109</v>
      </c>
      <c r="N83">
        <f>tblOrders[[#This Row],[Sales]]-(tblOrders[[#This Row],[CostPrice]]*tblOrders[[#This Row],[Quantity]])</f>
        <v>868239</v>
      </c>
      <c r="O83" t="str">
        <f>TEXT(tblOrders[[#This Row],[Date]],"mmm-yyyy")</f>
        <v>Dec-2025</v>
      </c>
      <c r="P83" t="str">
        <f>_xlfn.XLOOKUP(tblOrders[[#This Row],[OrderID]], tblReturns[OrderID], tblReturns[Returned])</f>
        <v>No</v>
      </c>
      <c r="Q83" t="str">
        <f>_xlfn.XLOOKUP(tblOrders[[#This Row],[OrderID]], tblShipping[OrderID], tblShipping[ShipMode])</f>
        <v>Standard</v>
      </c>
      <c r="R83" t="str">
        <f>IFERROR(_xlfn.XLOOKUP(A82, tblCustomers[CustomerID], tblCustomers[CustomerName]), "Not Found")</f>
        <v>Not Found</v>
      </c>
      <c r="S83" t="str">
        <f>IF(tblOrders[[#This Row],[Sales]]&gt;1000000,"High Value","Standard")</f>
        <v>Standard</v>
      </c>
      <c r="T83" t="str">
        <f>_xlfn.XLOOKUP(tblOrders[[#This Row],[ProductID]], tblProducts[ProductID], tblProducts[ProductName])</f>
        <v>Product 8</v>
      </c>
      <c r="U83">
        <f>_xlfn.XLOOKUP(tblOrders[[#This Row],[SalesRepID]], tblSalesreps[RepID], tblSalesreps[Target])</f>
        <v>6291486</v>
      </c>
    </row>
    <row r="84" spans="1:21">
      <c r="A84" t="s">
        <v>315</v>
      </c>
      <c r="B84" s="7" t="s">
        <v>316</v>
      </c>
      <c r="C84" t="s">
        <v>317</v>
      </c>
      <c r="D84" t="s">
        <v>318</v>
      </c>
      <c r="E84" t="s">
        <v>197</v>
      </c>
      <c r="F84" t="s">
        <v>20</v>
      </c>
      <c r="G84">
        <v>7</v>
      </c>
      <c r="H84">
        <v>0.2</v>
      </c>
      <c r="I84" s="2">
        <v>133851.20000000001</v>
      </c>
      <c r="J84" t="str">
        <f>_xlfn.XLOOKUP(tblOrders[[#This Row],[CustomerID]], tblCustomers[CustomerID], tblCustomers[CustomerName])</f>
        <v>Customer 56</v>
      </c>
      <c r="K84" t="str">
        <f>_xlfn.XLOOKUP(tblOrders[[#This Row],[CustomerID]], tblCustomers[CustomerID], tblCustomers[Segment])</f>
        <v>SME</v>
      </c>
      <c r="L84" t="str">
        <f>_xlfn.XLOOKUP(tblOrders[[#This Row],[ProductID]], tblProducts[ProductID], tblProducts[Category])</f>
        <v>Office</v>
      </c>
      <c r="M84">
        <f>_xlfn.XLOOKUP(tblOrders[[#This Row],[ProductID]], tblProducts[ProductID], tblProducts[CostPrice])</f>
        <v>39205</v>
      </c>
      <c r="N84">
        <f>tblOrders[[#This Row],[Sales]]-(tblOrders[[#This Row],[CostPrice]]*tblOrders[[#This Row],[Quantity]])</f>
        <v>-140583.79999999999</v>
      </c>
      <c r="O84" t="str">
        <f>TEXT(tblOrders[[#This Row],[Date]],"mmm-yyyy")</f>
        <v>Sep-2025</v>
      </c>
      <c r="P84" t="str">
        <f>_xlfn.XLOOKUP(tblOrders[[#This Row],[OrderID]], tblReturns[OrderID], tblReturns[Returned])</f>
        <v>No</v>
      </c>
      <c r="Q84" t="str">
        <f>_xlfn.XLOOKUP(tblOrders[[#This Row],[OrderID]], tblShipping[OrderID], tblShipping[ShipMode])</f>
        <v>Standard</v>
      </c>
      <c r="R84" t="str">
        <f>IFERROR(_xlfn.XLOOKUP(A83, tblCustomers[CustomerID], tblCustomers[CustomerName]), "Not Found")</f>
        <v>Not Found</v>
      </c>
      <c r="S84" t="str">
        <f>IF(tblOrders[[#This Row],[Sales]]&gt;1000000,"High Value","Standard")</f>
        <v>Standard</v>
      </c>
      <c r="T84" t="str">
        <f>_xlfn.XLOOKUP(tblOrders[[#This Row],[ProductID]], tblProducts[ProductID], tblProducts[ProductName])</f>
        <v>Product 74</v>
      </c>
      <c r="U84">
        <f>_xlfn.XLOOKUP(tblOrders[[#This Row],[SalesRepID]], tblSalesreps[RepID], tblSalesreps[Target])</f>
        <v>19562258</v>
      </c>
    </row>
    <row r="85" spans="1:21">
      <c r="A85" t="s">
        <v>319</v>
      </c>
      <c r="B85" s="7" t="s">
        <v>320</v>
      </c>
      <c r="C85" t="s">
        <v>171</v>
      </c>
      <c r="D85" t="s">
        <v>321</v>
      </c>
      <c r="E85" t="s">
        <v>186</v>
      </c>
      <c r="F85" t="s">
        <v>14</v>
      </c>
      <c r="G85">
        <v>1</v>
      </c>
      <c r="H85">
        <v>0.2</v>
      </c>
      <c r="I85" s="2">
        <v>60080</v>
      </c>
      <c r="J85" t="str">
        <f>_xlfn.XLOOKUP(tblOrders[[#This Row],[CustomerID]], tblCustomers[CustomerID], tblCustomers[CustomerName])</f>
        <v>Customer 251</v>
      </c>
      <c r="K85" t="str">
        <f>_xlfn.XLOOKUP(tblOrders[[#This Row],[CustomerID]], tblCustomers[CustomerID], tblCustomers[Segment])</f>
        <v>Consumer</v>
      </c>
      <c r="L85" t="str">
        <f>_xlfn.XLOOKUP(tblOrders[[#This Row],[ProductID]], tblProducts[ProductID], tblProducts[Category])</f>
        <v>Home</v>
      </c>
      <c r="M85">
        <f>_xlfn.XLOOKUP(tblOrders[[#This Row],[ProductID]], tblProducts[ProductID], tblProducts[CostPrice])</f>
        <v>70588</v>
      </c>
      <c r="N85">
        <f>tblOrders[[#This Row],[Sales]]-(tblOrders[[#This Row],[CostPrice]]*tblOrders[[#This Row],[Quantity]])</f>
        <v>-10508</v>
      </c>
      <c r="O85" t="str">
        <f>TEXT(tblOrders[[#This Row],[Date]],"mmm-yyyy")</f>
        <v>Jun-2025</v>
      </c>
      <c r="P85" t="str">
        <f>_xlfn.XLOOKUP(tblOrders[[#This Row],[OrderID]], tblReturns[OrderID], tblReturns[Returned])</f>
        <v>No</v>
      </c>
      <c r="Q85" t="str">
        <f>_xlfn.XLOOKUP(tblOrders[[#This Row],[OrderID]], tblShipping[OrderID], tblShipping[ShipMode])</f>
        <v>Pickup</v>
      </c>
      <c r="R85" t="str">
        <f>IFERROR(_xlfn.XLOOKUP(A84, tblCustomers[CustomerID], tblCustomers[CustomerName]), "Not Found")</f>
        <v>Not Found</v>
      </c>
      <c r="S85" t="str">
        <f>IF(tblOrders[[#This Row],[Sales]]&gt;1000000,"High Value","Standard")</f>
        <v>Standard</v>
      </c>
      <c r="T85" t="str">
        <f>_xlfn.XLOOKUP(tblOrders[[#This Row],[ProductID]], tblProducts[ProductID], tblProducts[ProductName])</f>
        <v>Product 95</v>
      </c>
      <c r="U85">
        <f>_xlfn.XLOOKUP(tblOrders[[#This Row],[SalesRepID]], tblSalesreps[RepID], tblSalesreps[Target])</f>
        <v>15141830</v>
      </c>
    </row>
    <row r="86" spans="1:21">
      <c r="A86" t="s">
        <v>322</v>
      </c>
      <c r="B86" s="7" t="s">
        <v>323</v>
      </c>
      <c r="C86" t="s">
        <v>324</v>
      </c>
      <c r="D86" t="s">
        <v>226</v>
      </c>
      <c r="E86" t="s">
        <v>202</v>
      </c>
      <c r="F86" t="s">
        <v>51</v>
      </c>
      <c r="G86">
        <v>6</v>
      </c>
      <c r="H86">
        <v>0.2</v>
      </c>
      <c r="I86" s="2">
        <v>533515.19999999995</v>
      </c>
      <c r="J86" t="str">
        <f>_xlfn.XLOOKUP(tblOrders[[#This Row],[CustomerID]], tblCustomers[CustomerID], tblCustomers[CustomerName])</f>
        <v>Customer 150</v>
      </c>
      <c r="K86" t="str">
        <f>_xlfn.XLOOKUP(tblOrders[[#This Row],[CustomerID]], tblCustomers[CustomerID], tblCustomers[Segment])</f>
        <v>SME</v>
      </c>
      <c r="L86" t="str">
        <f>_xlfn.XLOOKUP(tblOrders[[#This Row],[ProductID]], tblProducts[ProductID], tblProducts[Category])</f>
        <v>Furniture</v>
      </c>
      <c r="M86">
        <f>_xlfn.XLOOKUP(tblOrders[[#This Row],[ProductID]], tblProducts[ProductID], tblProducts[CostPrice])</f>
        <v>75432</v>
      </c>
      <c r="N86">
        <f>tblOrders[[#This Row],[Sales]]-(tblOrders[[#This Row],[CostPrice]]*tblOrders[[#This Row],[Quantity]])</f>
        <v>80923.199999999953</v>
      </c>
      <c r="O86" t="str">
        <f>TEXT(tblOrders[[#This Row],[Date]],"mmm-yyyy")</f>
        <v>May-2025</v>
      </c>
      <c r="P86" t="str">
        <f>_xlfn.XLOOKUP(tblOrders[[#This Row],[OrderID]], tblReturns[OrderID], tblReturns[Returned])</f>
        <v>No</v>
      </c>
      <c r="Q86" t="str">
        <f>_xlfn.XLOOKUP(tblOrders[[#This Row],[OrderID]], tblShipping[OrderID], tblShipping[ShipMode])</f>
        <v>Express</v>
      </c>
      <c r="R86" t="str">
        <f>IFERROR(_xlfn.XLOOKUP(A85, tblCustomers[CustomerID], tblCustomers[CustomerName]), "Not Found")</f>
        <v>Not Found</v>
      </c>
      <c r="S86" t="str">
        <f>IF(tblOrders[[#This Row],[Sales]]&gt;1000000,"High Value","Standard")</f>
        <v>Standard</v>
      </c>
      <c r="T86" t="str">
        <f>_xlfn.XLOOKUP(tblOrders[[#This Row],[ProductID]], tblProducts[ProductID], tblProducts[ProductName])</f>
        <v>Product 88</v>
      </c>
      <c r="U86">
        <f>_xlfn.XLOOKUP(tblOrders[[#This Row],[SalesRepID]], tblSalesreps[RepID], tblSalesreps[Target])</f>
        <v>10652665</v>
      </c>
    </row>
    <row r="87" spans="1:21">
      <c r="A87" t="s">
        <v>325</v>
      </c>
      <c r="B87" s="7" t="s">
        <v>326</v>
      </c>
      <c r="C87" t="s">
        <v>327</v>
      </c>
      <c r="D87" t="s">
        <v>190</v>
      </c>
      <c r="E87" t="s">
        <v>79</v>
      </c>
      <c r="F87" t="s">
        <v>88</v>
      </c>
      <c r="G87">
        <v>4</v>
      </c>
      <c r="H87">
        <v>0.1</v>
      </c>
      <c r="I87" s="2">
        <v>78577.2</v>
      </c>
      <c r="J87" t="str">
        <f>_xlfn.XLOOKUP(tblOrders[[#This Row],[CustomerID]], tblCustomers[CustomerID], tblCustomers[CustomerName])</f>
        <v>Customer 48</v>
      </c>
      <c r="K87" t="str">
        <f>_xlfn.XLOOKUP(tblOrders[[#This Row],[CustomerID]], tblCustomers[CustomerID], tblCustomers[Segment])</f>
        <v>Consumer</v>
      </c>
      <c r="L87" t="str">
        <f>_xlfn.XLOOKUP(tblOrders[[#This Row],[ProductID]], tblProducts[ProductID], tblProducts[Category])</f>
        <v>Furniture</v>
      </c>
      <c r="M87">
        <f>_xlfn.XLOOKUP(tblOrders[[#This Row],[ProductID]], tblProducts[ProductID], tblProducts[CostPrice])</f>
        <v>47272</v>
      </c>
      <c r="N87">
        <f>tblOrders[[#This Row],[Sales]]-(tblOrders[[#This Row],[CostPrice]]*tblOrders[[#This Row],[Quantity]])</f>
        <v>-110510.8</v>
      </c>
      <c r="O87" t="str">
        <f>TEXT(tblOrders[[#This Row],[Date]],"mmm-yyyy")</f>
        <v>Dec-2025</v>
      </c>
      <c r="P87" t="str">
        <f>_xlfn.XLOOKUP(tblOrders[[#This Row],[OrderID]], tblReturns[OrderID], tblReturns[Returned])</f>
        <v>No</v>
      </c>
      <c r="Q87" t="str">
        <f>_xlfn.XLOOKUP(tblOrders[[#This Row],[OrderID]], tblShipping[OrderID], tblShipping[ShipMode])</f>
        <v>Pickup</v>
      </c>
      <c r="R87" t="str">
        <f>IFERROR(_xlfn.XLOOKUP(A86, tblCustomers[CustomerID], tblCustomers[CustomerName]), "Not Found")</f>
        <v>Not Found</v>
      </c>
      <c r="S87" t="str">
        <f>IF(tblOrders[[#This Row],[Sales]]&gt;1000000,"High Value","Standard")</f>
        <v>Standard</v>
      </c>
      <c r="T87" t="str">
        <f>_xlfn.XLOOKUP(tblOrders[[#This Row],[ProductID]], tblProducts[ProductID], tblProducts[ProductName])</f>
        <v>Product 33</v>
      </c>
      <c r="U87">
        <f>_xlfn.XLOOKUP(tblOrders[[#This Row],[SalesRepID]], tblSalesreps[RepID], tblSalesreps[Target])</f>
        <v>8592536</v>
      </c>
    </row>
    <row r="88" spans="1:21">
      <c r="A88" t="s">
        <v>328</v>
      </c>
      <c r="B88" s="7" t="s">
        <v>329</v>
      </c>
      <c r="C88" t="s">
        <v>330</v>
      </c>
      <c r="D88" t="s">
        <v>96</v>
      </c>
      <c r="E88" t="s">
        <v>186</v>
      </c>
      <c r="F88" t="s">
        <v>88</v>
      </c>
      <c r="G88">
        <v>7</v>
      </c>
      <c r="H88">
        <v>0.2</v>
      </c>
      <c r="I88" s="2">
        <v>38908.800000000003</v>
      </c>
      <c r="J88" t="str">
        <f>_xlfn.XLOOKUP(tblOrders[[#This Row],[CustomerID]], tblCustomers[CustomerID], tblCustomers[CustomerName])</f>
        <v>Customer 140</v>
      </c>
      <c r="K88" t="str">
        <f>_xlfn.XLOOKUP(tblOrders[[#This Row],[CustomerID]], tblCustomers[CustomerID], tblCustomers[Segment])</f>
        <v>Consumer</v>
      </c>
      <c r="L88" t="str">
        <f>_xlfn.XLOOKUP(tblOrders[[#This Row],[ProductID]], tblProducts[ProductID], tblProducts[Category])</f>
        <v>Office</v>
      </c>
      <c r="M88">
        <f>_xlfn.XLOOKUP(tblOrders[[#This Row],[ProductID]], tblProducts[ProductID], tblProducts[CostPrice])</f>
        <v>20831</v>
      </c>
      <c r="N88">
        <f>tblOrders[[#This Row],[Sales]]-(tblOrders[[#This Row],[CostPrice]]*tblOrders[[#This Row],[Quantity]])</f>
        <v>-106908.2</v>
      </c>
      <c r="O88" t="str">
        <f>TEXT(tblOrders[[#This Row],[Date]],"mmm-yyyy")</f>
        <v>Nov-2025</v>
      </c>
      <c r="P88" t="str">
        <f>_xlfn.XLOOKUP(tblOrders[[#This Row],[OrderID]], tblReturns[OrderID], tblReturns[Returned])</f>
        <v>No</v>
      </c>
      <c r="Q88" t="str">
        <f>_xlfn.XLOOKUP(tblOrders[[#This Row],[OrderID]], tblShipping[OrderID], tblShipping[ShipMode])</f>
        <v>Standard</v>
      </c>
      <c r="R88" t="str">
        <f>IFERROR(_xlfn.XLOOKUP(A87, tblCustomers[CustomerID], tblCustomers[CustomerName]), "Not Found")</f>
        <v>Not Found</v>
      </c>
      <c r="S88" t="str">
        <f>IF(tblOrders[[#This Row],[Sales]]&gt;1000000,"High Value","Standard")</f>
        <v>Standard</v>
      </c>
      <c r="T88" t="str">
        <f>_xlfn.XLOOKUP(tblOrders[[#This Row],[ProductID]], tblProducts[ProductID], tblProducts[ProductName])</f>
        <v>Product 24</v>
      </c>
      <c r="U88">
        <f>_xlfn.XLOOKUP(tblOrders[[#This Row],[SalesRepID]], tblSalesreps[RepID], tblSalesreps[Target])</f>
        <v>15141830</v>
      </c>
    </row>
    <row r="89" spans="1:21">
      <c r="A89" t="s">
        <v>331</v>
      </c>
      <c r="B89" s="7" t="s">
        <v>332</v>
      </c>
      <c r="C89" t="s">
        <v>333</v>
      </c>
      <c r="D89" t="s">
        <v>137</v>
      </c>
      <c r="E89" t="s">
        <v>119</v>
      </c>
      <c r="F89" t="s">
        <v>20</v>
      </c>
      <c r="G89">
        <v>4</v>
      </c>
      <c r="H89">
        <v>0.15</v>
      </c>
      <c r="I89" s="2">
        <v>480998</v>
      </c>
      <c r="J89" t="str">
        <f>_xlfn.XLOOKUP(tblOrders[[#This Row],[CustomerID]], tblCustomers[CustomerID], tblCustomers[CustomerName])</f>
        <v>Customer 49</v>
      </c>
      <c r="K89" t="str">
        <f>_xlfn.XLOOKUP(tblOrders[[#This Row],[CustomerID]], tblCustomers[CustomerID], tblCustomers[Segment])</f>
        <v>SME</v>
      </c>
      <c r="L89" t="str">
        <f>_xlfn.XLOOKUP(tblOrders[[#This Row],[ProductID]], tblProducts[ProductID], tblProducts[Category])</f>
        <v>Home</v>
      </c>
      <c r="M89">
        <f>_xlfn.XLOOKUP(tblOrders[[#This Row],[ProductID]], tblProducts[ProductID], tblProducts[CostPrice])</f>
        <v>26666</v>
      </c>
      <c r="N89">
        <f>tblOrders[[#This Row],[Sales]]-(tblOrders[[#This Row],[CostPrice]]*tblOrders[[#This Row],[Quantity]])</f>
        <v>374334</v>
      </c>
      <c r="O89" t="str">
        <f>TEXT(tblOrders[[#This Row],[Date]],"mmm-yyyy")</f>
        <v>Aug-2025</v>
      </c>
      <c r="P89" t="str">
        <f>_xlfn.XLOOKUP(tblOrders[[#This Row],[OrderID]], tblReturns[OrderID], tblReturns[Returned])</f>
        <v>No</v>
      </c>
      <c r="Q89" t="str">
        <f>_xlfn.XLOOKUP(tblOrders[[#This Row],[OrderID]], tblShipping[OrderID], tblShipping[ShipMode])</f>
        <v>Standard</v>
      </c>
      <c r="R89" t="str">
        <f>IFERROR(_xlfn.XLOOKUP(A88, tblCustomers[CustomerID], tblCustomers[CustomerName]), "Not Found")</f>
        <v>Not Found</v>
      </c>
      <c r="S89" t="str">
        <f>IF(tblOrders[[#This Row],[Sales]]&gt;1000000,"High Value","Standard")</f>
        <v>Standard</v>
      </c>
      <c r="T89" t="str">
        <f>_xlfn.XLOOKUP(tblOrders[[#This Row],[ProductID]], tblProducts[ProductID], tblProducts[ProductName])</f>
        <v>Product 76</v>
      </c>
      <c r="U89">
        <f>_xlfn.XLOOKUP(tblOrders[[#This Row],[SalesRepID]], tblSalesreps[RepID], tblSalesreps[Target])</f>
        <v>5886694</v>
      </c>
    </row>
    <row r="90" spans="1:21">
      <c r="A90" t="s">
        <v>334</v>
      </c>
      <c r="B90" s="7" t="s">
        <v>335</v>
      </c>
      <c r="C90" t="s">
        <v>144</v>
      </c>
      <c r="D90" t="s">
        <v>118</v>
      </c>
      <c r="E90" t="s">
        <v>13</v>
      </c>
      <c r="F90" t="s">
        <v>88</v>
      </c>
      <c r="G90">
        <v>10</v>
      </c>
      <c r="H90">
        <v>0.1</v>
      </c>
      <c r="I90" s="2">
        <v>544149</v>
      </c>
      <c r="J90" t="str">
        <f>_xlfn.XLOOKUP(tblOrders[[#This Row],[CustomerID]], tblCustomers[CustomerID], tblCustomers[CustomerName])</f>
        <v>Customer 156</v>
      </c>
      <c r="K90" t="str">
        <f>_xlfn.XLOOKUP(tblOrders[[#This Row],[CustomerID]], tblCustomers[CustomerID], tblCustomers[Segment])</f>
        <v>Consumer</v>
      </c>
      <c r="L90" t="str">
        <f>_xlfn.XLOOKUP(tblOrders[[#This Row],[ProductID]], tblProducts[ProductID], tblProducts[Category])</f>
        <v>Home</v>
      </c>
      <c r="M90">
        <f>_xlfn.XLOOKUP(tblOrders[[#This Row],[ProductID]], tblProducts[ProductID], tblProducts[CostPrice])</f>
        <v>78122</v>
      </c>
      <c r="N90">
        <f>tblOrders[[#This Row],[Sales]]-(tblOrders[[#This Row],[CostPrice]]*tblOrders[[#This Row],[Quantity]])</f>
        <v>-237071</v>
      </c>
      <c r="O90" t="str">
        <f>TEXT(tblOrders[[#This Row],[Date]],"mmm-yyyy")</f>
        <v>Feb-2025</v>
      </c>
      <c r="P90" t="str">
        <f>_xlfn.XLOOKUP(tblOrders[[#This Row],[OrderID]], tblReturns[OrderID], tblReturns[Returned])</f>
        <v>No</v>
      </c>
      <c r="Q90" t="str">
        <f>_xlfn.XLOOKUP(tblOrders[[#This Row],[OrderID]], tblShipping[OrderID], tblShipping[ShipMode])</f>
        <v>Pickup</v>
      </c>
      <c r="R90" t="str">
        <f>IFERROR(_xlfn.XLOOKUP(A89, tblCustomers[CustomerID], tblCustomers[CustomerName]), "Not Found")</f>
        <v>Not Found</v>
      </c>
      <c r="S90" t="str">
        <f>IF(tblOrders[[#This Row],[Sales]]&gt;1000000,"High Value","Standard")</f>
        <v>Standard</v>
      </c>
      <c r="T90" t="str">
        <f>_xlfn.XLOOKUP(tblOrders[[#This Row],[ProductID]], tblProducts[ProductID], tblProducts[ProductName])</f>
        <v>Product 59</v>
      </c>
      <c r="U90">
        <f>_xlfn.XLOOKUP(tblOrders[[#This Row],[SalesRepID]], tblSalesreps[RepID], tblSalesreps[Target])</f>
        <v>11852878</v>
      </c>
    </row>
    <row r="91" spans="1:21">
      <c r="A91" t="s">
        <v>336</v>
      </c>
      <c r="B91" s="7" t="s">
        <v>337</v>
      </c>
      <c r="C91" t="s">
        <v>338</v>
      </c>
      <c r="D91" t="s">
        <v>339</v>
      </c>
      <c r="E91" t="s">
        <v>35</v>
      </c>
      <c r="F91" t="s">
        <v>51</v>
      </c>
      <c r="G91">
        <v>5</v>
      </c>
      <c r="H91">
        <v>0.2</v>
      </c>
      <c r="I91" s="2">
        <v>333744</v>
      </c>
      <c r="J91" t="str">
        <f>_xlfn.XLOOKUP(tblOrders[[#This Row],[CustomerID]], tblCustomers[CustomerID], tblCustomers[CustomerName])</f>
        <v>Customer 173</v>
      </c>
      <c r="K91" t="str">
        <f>_xlfn.XLOOKUP(tblOrders[[#This Row],[CustomerID]], tblCustomers[CustomerID], tblCustomers[Segment])</f>
        <v>SME</v>
      </c>
      <c r="L91" t="str">
        <f>_xlfn.XLOOKUP(tblOrders[[#This Row],[ProductID]], tblProducts[ProductID], tblProducts[Category])</f>
        <v>Office</v>
      </c>
      <c r="M91">
        <f>_xlfn.XLOOKUP(tblOrders[[#This Row],[ProductID]], tblProducts[ProductID], tblProducts[CostPrice])</f>
        <v>73889</v>
      </c>
      <c r="N91">
        <f>tblOrders[[#This Row],[Sales]]-(tblOrders[[#This Row],[CostPrice]]*tblOrders[[#This Row],[Quantity]])</f>
        <v>-35701</v>
      </c>
      <c r="O91" t="str">
        <f>TEXT(tblOrders[[#This Row],[Date]],"mmm-yyyy")</f>
        <v>May-2025</v>
      </c>
      <c r="P91" t="str">
        <f>_xlfn.XLOOKUP(tblOrders[[#This Row],[OrderID]], tblReturns[OrderID], tblReturns[Returned])</f>
        <v>No</v>
      </c>
      <c r="Q91" t="str">
        <f>_xlfn.XLOOKUP(tblOrders[[#This Row],[OrderID]], tblShipping[OrderID], tblShipping[ShipMode])</f>
        <v>Standard</v>
      </c>
      <c r="R91" t="str">
        <f>IFERROR(_xlfn.XLOOKUP(A90, tblCustomers[CustomerID], tblCustomers[CustomerName]), "Not Found")</f>
        <v>Not Found</v>
      </c>
      <c r="S91" t="str">
        <f>IF(tblOrders[[#This Row],[Sales]]&gt;1000000,"High Value","Standard")</f>
        <v>Standard</v>
      </c>
      <c r="T91" t="str">
        <f>_xlfn.XLOOKUP(tblOrders[[#This Row],[ProductID]], tblProducts[ProductID], tblProducts[ProductName])</f>
        <v>Product 83</v>
      </c>
      <c r="U91">
        <f>_xlfn.XLOOKUP(tblOrders[[#This Row],[SalesRepID]], tblSalesreps[RepID], tblSalesreps[Target])</f>
        <v>19619177</v>
      </c>
    </row>
    <row r="92" spans="1:21">
      <c r="A92" t="s">
        <v>340</v>
      </c>
      <c r="B92" s="7" t="s">
        <v>341</v>
      </c>
      <c r="C92" t="s">
        <v>342</v>
      </c>
      <c r="D92" t="s">
        <v>308</v>
      </c>
      <c r="E92" t="s">
        <v>35</v>
      </c>
      <c r="F92" t="s">
        <v>88</v>
      </c>
      <c r="G92">
        <v>6</v>
      </c>
      <c r="H92">
        <v>0.05</v>
      </c>
      <c r="I92" s="2">
        <v>648933.6</v>
      </c>
      <c r="J92" t="str">
        <f>_xlfn.XLOOKUP(tblOrders[[#This Row],[CustomerID]], tblCustomers[CustomerID], tblCustomers[CustomerName])</f>
        <v>Customer 94</v>
      </c>
      <c r="K92" t="str">
        <f>_xlfn.XLOOKUP(tblOrders[[#This Row],[CustomerID]], tblCustomers[CustomerID], tblCustomers[Segment])</f>
        <v>SME</v>
      </c>
      <c r="L92" t="str">
        <f>_xlfn.XLOOKUP(tblOrders[[#This Row],[ProductID]], tblProducts[ProductID], tblProducts[Category])</f>
        <v>Furniture</v>
      </c>
      <c r="M92">
        <f>_xlfn.XLOOKUP(tblOrders[[#This Row],[ProductID]], tblProducts[ProductID], tblProducts[CostPrice])</f>
        <v>27039</v>
      </c>
      <c r="N92">
        <f>tblOrders[[#This Row],[Sales]]-(tblOrders[[#This Row],[CostPrice]]*tblOrders[[#This Row],[Quantity]])</f>
        <v>486699.6</v>
      </c>
      <c r="O92" t="str">
        <f>TEXT(tblOrders[[#This Row],[Date]],"mmm-yyyy")</f>
        <v>Oct-2025</v>
      </c>
      <c r="P92" t="str">
        <f>_xlfn.XLOOKUP(tblOrders[[#This Row],[OrderID]], tblReturns[OrderID], tblReturns[Returned])</f>
        <v>No</v>
      </c>
      <c r="Q92" t="str">
        <f>_xlfn.XLOOKUP(tblOrders[[#This Row],[OrderID]], tblShipping[OrderID], tblShipping[ShipMode])</f>
        <v>Express</v>
      </c>
      <c r="R92" t="str">
        <f>IFERROR(_xlfn.XLOOKUP(A91, tblCustomers[CustomerID], tblCustomers[CustomerName]), "Not Found")</f>
        <v>Not Found</v>
      </c>
      <c r="S92" t="str">
        <f>IF(tblOrders[[#This Row],[Sales]]&gt;1000000,"High Value","Standard")</f>
        <v>Standard</v>
      </c>
      <c r="T92" t="str">
        <f>_xlfn.XLOOKUP(tblOrders[[#This Row],[ProductID]], tblProducts[ProductID], tblProducts[ProductName])</f>
        <v>Product 13</v>
      </c>
      <c r="U92">
        <f>_xlfn.XLOOKUP(tblOrders[[#This Row],[SalesRepID]], tblSalesreps[RepID], tblSalesreps[Target])</f>
        <v>19619177</v>
      </c>
    </row>
    <row r="93" spans="1:21">
      <c r="A93" t="s">
        <v>343</v>
      </c>
      <c r="B93" s="7" t="s">
        <v>199</v>
      </c>
      <c r="C93" t="s">
        <v>344</v>
      </c>
      <c r="D93" t="s">
        <v>232</v>
      </c>
      <c r="E93" t="s">
        <v>105</v>
      </c>
      <c r="F93" t="s">
        <v>26</v>
      </c>
      <c r="G93">
        <v>5</v>
      </c>
      <c r="H93">
        <v>0.15</v>
      </c>
      <c r="I93" s="2">
        <v>44922.5</v>
      </c>
      <c r="J93" t="str">
        <f>_xlfn.XLOOKUP(tblOrders[[#This Row],[CustomerID]], tblCustomers[CustomerID], tblCustomers[CustomerName])</f>
        <v>Customer 68</v>
      </c>
      <c r="K93" t="str">
        <f>_xlfn.XLOOKUP(tblOrders[[#This Row],[CustomerID]], tblCustomers[CustomerID], tblCustomers[Segment])</f>
        <v>Consumer</v>
      </c>
      <c r="L93" t="str">
        <f>_xlfn.XLOOKUP(tblOrders[[#This Row],[ProductID]], tblProducts[ProductID], tblProducts[Category])</f>
        <v>Electronics</v>
      </c>
      <c r="M93">
        <f>_xlfn.XLOOKUP(tblOrders[[#This Row],[ProductID]], tblProducts[ProductID], tblProducts[CostPrice])</f>
        <v>41456</v>
      </c>
      <c r="N93">
        <f>tblOrders[[#This Row],[Sales]]-(tblOrders[[#This Row],[CostPrice]]*tblOrders[[#This Row],[Quantity]])</f>
        <v>-162357.5</v>
      </c>
      <c r="O93" t="str">
        <f>TEXT(tblOrders[[#This Row],[Date]],"mmm-yyyy")</f>
        <v>Dec-2025</v>
      </c>
      <c r="P93" t="str">
        <f>_xlfn.XLOOKUP(tblOrders[[#This Row],[OrderID]], tblReturns[OrderID], tblReturns[Returned])</f>
        <v>No</v>
      </c>
      <c r="Q93" t="str">
        <f>_xlfn.XLOOKUP(tblOrders[[#This Row],[OrderID]], tblShipping[OrderID], tblShipping[ShipMode])</f>
        <v>Pickup</v>
      </c>
      <c r="R93" t="str">
        <f>IFERROR(_xlfn.XLOOKUP(A92, tblCustomers[CustomerID], tblCustomers[CustomerName]), "Not Found")</f>
        <v>Not Found</v>
      </c>
      <c r="S93" t="str">
        <f>IF(tblOrders[[#This Row],[Sales]]&gt;1000000,"High Value","Standard")</f>
        <v>Standard</v>
      </c>
      <c r="T93" t="str">
        <f>_xlfn.XLOOKUP(tblOrders[[#This Row],[ProductID]], tblProducts[ProductID], tblProducts[ProductName])</f>
        <v>Product 86</v>
      </c>
      <c r="U93">
        <f>_xlfn.XLOOKUP(tblOrders[[#This Row],[SalesRepID]], tblSalesreps[RepID], tblSalesreps[Target])</f>
        <v>8698154</v>
      </c>
    </row>
    <row r="94" spans="1:21">
      <c r="A94" t="s">
        <v>345</v>
      </c>
      <c r="B94" s="7" t="s">
        <v>102</v>
      </c>
      <c r="C94" t="s">
        <v>129</v>
      </c>
      <c r="D94" t="s">
        <v>162</v>
      </c>
      <c r="E94" t="s">
        <v>79</v>
      </c>
      <c r="F94" t="s">
        <v>26</v>
      </c>
      <c r="G94">
        <v>7</v>
      </c>
      <c r="H94">
        <v>0.05</v>
      </c>
      <c r="I94" s="2">
        <v>509356.75</v>
      </c>
      <c r="J94" t="str">
        <f>_xlfn.XLOOKUP(tblOrders[[#This Row],[CustomerID]], tblCustomers[CustomerID], tblCustomers[CustomerName])</f>
        <v>Customer 237</v>
      </c>
      <c r="K94" t="str">
        <f>_xlfn.XLOOKUP(tblOrders[[#This Row],[CustomerID]], tblCustomers[CustomerID], tblCustomers[Segment])</f>
        <v>Consumer</v>
      </c>
      <c r="L94" t="str">
        <f>_xlfn.XLOOKUP(tblOrders[[#This Row],[ProductID]], tblProducts[ProductID], tblProducts[Category])</f>
        <v>Furniture</v>
      </c>
      <c r="M94">
        <f>_xlfn.XLOOKUP(tblOrders[[#This Row],[ProductID]], tblProducts[ProductID], tblProducts[CostPrice])</f>
        <v>62257</v>
      </c>
      <c r="N94">
        <f>tblOrders[[#This Row],[Sales]]-(tblOrders[[#This Row],[CostPrice]]*tblOrders[[#This Row],[Quantity]])</f>
        <v>73557.75</v>
      </c>
      <c r="O94" t="str">
        <f>TEXT(tblOrders[[#This Row],[Date]],"mmm-yyyy")</f>
        <v>Oct-2025</v>
      </c>
      <c r="P94" t="str">
        <f>_xlfn.XLOOKUP(tblOrders[[#This Row],[OrderID]], tblReturns[OrderID], tblReturns[Returned])</f>
        <v>No</v>
      </c>
      <c r="Q94" t="str">
        <f>_xlfn.XLOOKUP(tblOrders[[#This Row],[OrderID]], tblShipping[OrderID], tblShipping[ShipMode])</f>
        <v>Standard</v>
      </c>
      <c r="R94" t="str">
        <f>IFERROR(_xlfn.XLOOKUP(A93, tblCustomers[CustomerID], tblCustomers[CustomerName]), "Not Found")</f>
        <v>Not Found</v>
      </c>
      <c r="S94" t="str">
        <f>IF(tblOrders[[#This Row],[Sales]]&gt;1000000,"High Value","Standard")</f>
        <v>Standard</v>
      </c>
      <c r="T94" t="str">
        <f>_xlfn.XLOOKUP(tblOrders[[#This Row],[ProductID]], tblProducts[ProductID], tblProducts[ProductName])</f>
        <v>Product 55</v>
      </c>
      <c r="U94">
        <f>_xlfn.XLOOKUP(tblOrders[[#This Row],[SalesRepID]], tblSalesreps[RepID], tblSalesreps[Target])</f>
        <v>8592536</v>
      </c>
    </row>
    <row r="95" spans="1:21">
      <c r="A95" t="s">
        <v>346</v>
      </c>
      <c r="B95" s="7" t="s">
        <v>16</v>
      </c>
      <c r="C95" t="s">
        <v>347</v>
      </c>
      <c r="D95" t="s">
        <v>174</v>
      </c>
      <c r="E95" t="s">
        <v>69</v>
      </c>
      <c r="F95" t="s">
        <v>26</v>
      </c>
      <c r="G95">
        <v>6</v>
      </c>
      <c r="H95">
        <v>0.2</v>
      </c>
      <c r="I95" s="2">
        <v>584620.80000000005</v>
      </c>
      <c r="J95" t="str">
        <f>_xlfn.XLOOKUP(tblOrders[[#This Row],[CustomerID]], tblCustomers[CustomerID], tblCustomers[CustomerName])</f>
        <v>Customer 58</v>
      </c>
      <c r="K95" t="str">
        <f>_xlfn.XLOOKUP(tblOrders[[#This Row],[CustomerID]], tblCustomers[CustomerID], tblCustomers[Segment])</f>
        <v>SME</v>
      </c>
      <c r="L95" t="str">
        <f>_xlfn.XLOOKUP(tblOrders[[#This Row],[ProductID]], tblProducts[ProductID], tblProducts[Category])</f>
        <v>Home</v>
      </c>
      <c r="M95">
        <f>_xlfn.XLOOKUP(tblOrders[[#This Row],[ProductID]], tblProducts[ProductID], tblProducts[CostPrice])</f>
        <v>62348</v>
      </c>
      <c r="N95">
        <f>tblOrders[[#This Row],[Sales]]-(tblOrders[[#This Row],[CostPrice]]*tblOrders[[#This Row],[Quantity]])</f>
        <v>210532.80000000005</v>
      </c>
      <c r="O95" t="str">
        <f>TEXT(tblOrders[[#This Row],[Date]],"mmm-yyyy")</f>
        <v>Apr-2025</v>
      </c>
      <c r="P95" t="str">
        <f>_xlfn.XLOOKUP(tblOrders[[#This Row],[OrderID]], tblReturns[OrderID], tblReturns[Returned])</f>
        <v>No</v>
      </c>
      <c r="Q95" t="str">
        <f>_xlfn.XLOOKUP(tblOrders[[#This Row],[OrderID]], tblShipping[OrderID], tblShipping[ShipMode])</f>
        <v>Express</v>
      </c>
      <c r="R95" t="str">
        <f>IFERROR(_xlfn.XLOOKUP(A94, tblCustomers[CustomerID], tblCustomers[CustomerName]), "Not Found")</f>
        <v>Not Found</v>
      </c>
      <c r="S95" t="str">
        <f>IF(tblOrders[[#This Row],[Sales]]&gt;1000000,"High Value","Standard")</f>
        <v>Standard</v>
      </c>
      <c r="T95" t="str">
        <f>_xlfn.XLOOKUP(tblOrders[[#This Row],[ProductID]], tblProducts[ProductID], tblProducts[ProductName])</f>
        <v>Product 64</v>
      </c>
      <c r="U95">
        <f>_xlfn.XLOOKUP(tblOrders[[#This Row],[SalesRepID]], tblSalesreps[RepID], tblSalesreps[Target])</f>
        <v>19473459</v>
      </c>
    </row>
    <row r="96" spans="1:21">
      <c r="A96" t="s">
        <v>348</v>
      </c>
      <c r="B96" s="7" t="s">
        <v>341</v>
      </c>
      <c r="C96" t="s">
        <v>108</v>
      </c>
      <c r="D96" t="s">
        <v>349</v>
      </c>
      <c r="E96" t="s">
        <v>210</v>
      </c>
      <c r="F96" t="s">
        <v>20</v>
      </c>
      <c r="G96">
        <v>3</v>
      </c>
      <c r="H96">
        <v>0.05</v>
      </c>
      <c r="I96" s="2">
        <v>382820.55</v>
      </c>
      <c r="J96" t="str">
        <f>_xlfn.XLOOKUP(tblOrders[[#This Row],[CustomerID]], tblCustomers[CustomerID], tblCustomers[CustomerName])</f>
        <v>Customer 96</v>
      </c>
      <c r="K96" t="str">
        <f>_xlfn.XLOOKUP(tblOrders[[#This Row],[CustomerID]], tblCustomers[CustomerID], tblCustomers[Segment])</f>
        <v>Consumer</v>
      </c>
      <c r="L96" t="str">
        <f>_xlfn.XLOOKUP(tblOrders[[#This Row],[ProductID]], tblProducts[ProductID], tblProducts[Category])</f>
        <v>Office</v>
      </c>
      <c r="M96">
        <f>_xlfn.XLOOKUP(tblOrders[[#This Row],[ProductID]], tblProducts[ProductID], tblProducts[CostPrice])</f>
        <v>26900</v>
      </c>
      <c r="N96">
        <f>tblOrders[[#This Row],[Sales]]-(tblOrders[[#This Row],[CostPrice]]*tblOrders[[#This Row],[Quantity]])</f>
        <v>302120.55</v>
      </c>
      <c r="O96" t="str">
        <f>TEXT(tblOrders[[#This Row],[Date]],"mmm-yyyy")</f>
        <v>Oct-2025</v>
      </c>
      <c r="P96" t="str">
        <f>_xlfn.XLOOKUP(tblOrders[[#This Row],[OrderID]], tblReturns[OrderID], tblReturns[Returned])</f>
        <v>No</v>
      </c>
      <c r="Q96" t="str">
        <f>_xlfn.XLOOKUP(tblOrders[[#This Row],[OrderID]], tblShipping[OrderID], tblShipping[ShipMode])</f>
        <v>Pickup</v>
      </c>
      <c r="R96" t="str">
        <f>IFERROR(_xlfn.XLOOKUP(A95, tblCustomers[CustomerID], tblCustomers[CustomerName]), "Not Found")</f>
        <v>Not Found</v>
      </c>
      <c r="S96" t="str">
        <f>IF(tblOrders[[#This Row],[Sales]]&gt;1000000,"High Value","Standard")</f>
        <v>Standard</v>
      </c>
      <c r="T96" t="str">
        <f>_xlfn.XLOOKUP(tblOrders[[#This Row],[ProductID]], tblProducts[ProductID], tblProducts[ProductName])</f>
        <v>Product 61</v>
      </c>
      <c r="U96">
        <f>_xlfn.XLOOKUP(tblOrders[[#This Row],[SalesRepID]], tblSalesreps[RepID], tblSalesreps[Target])</f>
        <v>19336654</v>
      </c>
    </row>
    <row r="97" spans="1:21">
      <c r="A97" t="s">
        <v>350</v>
      </c>
      <c r="B97" s="7" t="s">
        <v>351</v>
      </c>
      <c r="C97" t="s">
        <v>297</v>
      </c>
      <c r="D97" t="s">
        <v>352</v>
      </c>
      <c r="E97" t="s">
        <v>13</v>
      </c>
      <c r="F97" t="s">
        <v>51</v>
      </c>
      <c r="G97">
        <v>9</v>
      </c>
      <c r="H97">
        <v>0.15</v>
      </c>
      <c r="I97" s="2">
        <v>107138.25</v>
      </c>
      <c r="J97" t="str">
        <f>_xlfn.XLOOKUP(tblOrders[[#This Row],[CustomerID]], tblCustomers[CustomerID], tblCustomers[CustomerName])</f>
        <v>Customer 275</v>
      </c>
      <c r="K97" t="str">
        <f>_xlfn.XLOOKUP(tblOrders[[#This Row],[CustomerID]], tblCustomers[CustomerID], tblCustomers[Segment])</f>
        <v>SME</v>
      </c>
      <c r="L97" t="str">
        <f>_xlfn.XLOOKUP(tblOrders[[#This Row],[ProductID]], tblProducts[ProductID], tblProducts[Category])</f>
        <v>Electronics</v>
      </c>
      <c r="M97">
        <f>_xlfn.XLOOKUP(tblOrders[[#This Row],[ProductID]], tblProducts[ProductID], tblProducts[CostPrice])</f>
        <v>58522</v>
      </c>
      <c r="N97">
        <f>tblOrders[[#This Row],[Sales]]-(tblOrders[[#This Row],[CostPrice]]*tblOrders[[#This Row],[Quantity]])</f>
        <v>-419559.75</v>
      </c>
      <c r="O97" t="str">
        <f>TEXT(tblOrders[[#This Row],[Date]],"mmm-yyyy")</f>
        <v>Feb-2025</v>
      </c>
      <c r="P97" t="str">
        <f>_xlfn.XLOOKUP(tblOrders[[#This Row],[OrderID]], tblReturns[OrderID], tblReturns[Returned])</f>
        <v>No</v>
      </c>
      <c r="Q97" t="str">
        <f>_xlfn.XLOOKUP(tblOrders[[#This Row],[OrderID]], tblShipping[OrderID], tblShipping[ShipMode])</f>
        <v>Standard</v>
      </c>
      <c r="R97" t="str">
        <f>IFERROR(_xlfn.XLOOKUP(A96, tblCustomers[CustomerID], tblCustomers[CustomerName]), "Not Found")</f>
        <v>Not Found</v>
      </c>
      <c r="S97" t="str">
        <f>IF(tblOrders[[#This Row],[Sales]]&gt;1000000,"High Value","Standard")</f>
        <v>Standard</v>
      </c>
      <c r="T97" t="str">
        <f>_xlfn.XLOOKUP(tblOrders[[#This Row],[ProductID]], tblProducts[ProductID], tblProducts[ProductName])</f>
        <v>Product 60</v>
      </c>
      <c r="U97">
        <f>_xlfn.XLOOKUP(tblOrders[[#This Row],[SalesRepID]], tblSalesreps[RepID], tblSalesreps[Target])</f>
        <v>11852878</v>
      </c>
    </row>
    <row r="98" spans="1:21">
      <c r="A98" t="s">
        <v>353</v>
      </c>
      <c r="B98" s="7" t="s">
        <v>354</v>
      </c>
      <c r="C98" t="s">
        <v>355</v>
      </c>
      <c r="D98" t="s">
        <v>12</v>
      </c>
      <c r="E98" t="s">
        <v>19</v>
      </c>
      <c r="F98" t="s">
        <v>51</v>
      </c>
      <c r="G98">
        <v>5</v>
      </c>
      <c r="H98">
        <v>0.05</v>
      </c>
      <c r="I98" s="2">
        <v>462412.5</v>
      </c>
      <c r="J98" t="str">
        <f>_xlfn.XLOOKUP(tblOrders[[#This Row],[CustomerID]], tblCustomers[CustomerID], tblCustomers[CustomerName])</f>
        <v>Customer 289</v>
      </c>
      <c r="K98" t="str">
        <f>_xlfn.XLOOKUP(tblOrders[[#This Row],[CustomerID]], tblCustomers[CustomerID], tblCustomers[Segment])</f>
        <v>SME</v>
      </c>
      <c r="L98" t="str">
        <f>_xlfn.XLOOKUP(tblOrders[[#This Row],[ProductID]], tblProducts[ProductID], tblProducts[Category])</f>
        <v>Furniture</v>
      </c>
      <c r="M98">
        <f>_xlfn.XLOOKUP(tblOrders[[#This Row],[ProductID]], tblProducts[ProductID], tblProducts[CostPrice])</f>
        <v>72369</v>
      </c>
      <c r="N98">
        <f>tblOrders[[#This Row],[Sales]]-(tblOrders[[#This Row],[CostPrice]]*tblOrders[[#This Row],[Quantity]])</f>
        <v>100567.5</v>
      </c>
      <c r="O98" t="str">
        <f>TEXT(tblOrders[[#This Row],[Date]],"mmm-yyyy")</f>
        <v>Feb-2025</v>
      </c>
      <c r="P98" t="str">
        <f>_xlfn.XLOOKUP(tblOrders[[#This Row],[OrderID]], tblReturns[OrderID], tblReturns[Returned])</f>
        <v>No</v>
      </c>
      <c r="Q98" t="str">
        <f>_xlfn.XLOOKUP(tblOrders[[#This Row],[OrderID]], tblShipping[OrderID], tblShipping[ShipMode])</f>
        <v>Standard</v>
      </c>
      <c r="R98" t="str">
        <f>IFERROR(_xlfn.XLOOKUP(A97, tblCustomers[CustomerID], tblCustomers[CustomerName]), "Not Found")</f>
        <v>Not Found</v>
      </c>
      <c r="S98" t="str">
        <f>IF(tblOrders[[#This Row],[Sales]]&gt;1000000,"High Value","Standard")</f>
        <v>Standard</v>
      </c>
      <c r="T98" t="str">
        <f>_xlfn.XLOOKUP(tblOrders[[#This Row],[ProductID]], tblProducts[ProductID], tblProducts[ProductName])</f>
        <v>Product 19</v>
      </c>
      <c r="U98">
        <f>_xlfn.XLOOKUP(tblOrders[[#This Row],[SalesRepID]], tblSalesreps[RepID], tblSalesreps[Target])</f>
        <v>11347243</v>
      </c>
    </row>
    <row r="99" spans="1:21">
      <c r="A99" t="s">
        <v>356</v>
      </c>
      <c r="B99" s="7" t="s">
        <v>357</v>
      </c>
      <c r="C99" t="s">
        <v>358</v>
      </c>
      <c r="D99" t="s">
        <v>321</v>
      </c>
      <c r="E99" t="s">
        <v>19</v>
      </c>
      <c r="F99" t="s">
        <v>51</v>
      </c>
      <c r="G99">
        <v>6</v>
      </c>
      <c r="H99">
        <v>0.2</v>
      </c>
      <c r="I99" s="2">
        <v>476779.2</v>
      </c>
      <c r="J99" t="str">
        <f>_xlfn.XLOOKUP(tblOrders[[#This Row],[CustomerID]], tblCustomers[CustomerID], tblCustomers[CustomerName])</f>
        <v>Customer 285</v>
      </c>
      <c r="K99" t="str">
        <f>_xlfn.XLOOKUP(tblOrders[[#This Row],[CustomerID]], tblCustomers[CustomerID], tblCustomers[Segment])</f>
        <v>Corporate</v>
      </c>
      <c r="L99" t="str">
        <f>_xlfn.XLOOKUP(tblOrders[[#This Row],[ProductID]], tblProducts[ProductID], tblProducts[Category])</f>
        <v>Home</v>
      </c>
      <c r="M99">
        <f>_xlfn.XLOOKUP(tblOrders[[#This Row],[ProductID]], tblProducts[ProductID], tblProducts[CostPrice])</f>
        <v>70588</v>
      </c>
      <c r="N99">
        <f>tblOrders[[#This Row],[Sales]]-(tblOrders[[#This Row],[CostPrice]]*tblOrders[[#This Row],[Quantity]])</f>
        <v>53251.200000000012</v>
      </c>
      <c r="O99" t="str">
        <f>TEXT(tblOrders[[#This Row],[Date]],"mmm-yyyy")</f>
        <v>Dec-2025</v>
      </c>
      <c r="P99" t="str">
        <f>_xlfn.XLOOKUP(tblOrders[[#This Row],[OrderID]], tblReturns[OrderID], tblReturns[Returned])</f>
        <v>No</v>
      </c>
      <c r="Q99" t="str">
        <f>_xlfn.XLOOKUP(tblOrders[[#This Row],[OrderID]], tblShipping[OrderID], tblShipping[ShipMode])</f>
        <v>Express</v>
      </c>
      <c r="R99" t="str">
        <f>IFERROR(_xlfn.XLOOKUP(A98, tblCustomers[CustomerID], tblCustomers[CustomerName]), "Not Found")</f>
        <v>Not Found</v>
      </c>
      <c r="S99" t="str">
        <f>IF(tblOrders[[#This Row],[Sales]]&gt;1000000,"High Value","Standard")</f>
        <v>Standard</v>
      </c>
      <c r="T99" t="str">
        <f>_xlfn.XLOOKUP(tblOrders[[#This Row],[ProductID]], tblProducts[ProductID], tblProducts[ProductName])</f>
        <v>Product 95</v>
      </c>
      <c r="U99">
        <f>_xlfn.XLOOKUP(tblOrders[[#This Row],[SalesRepID]], tblSalesreps[RepID], tblSalesreps[Target])</f>
        <v>11347243</v>
      </c>
    </row>
    <row r="100" spans="1:21">
      <c r="A100" t="s">
        <v>359</v>
      </c>
      <c r="B100" s="7" t="s">
        <v>360</v>
      </c>
      <c r="C100" t="s">
        <v>361</v>
      </c>
      <c r="D100" t="s">
        <v>362</v>
      </c>
      <c r="E100" t="s">
        <v>205</v>
      </c>
      <c r="F100" t="s">
        <v>20</v>
      </c>
      <c r="G100">
        <v>8</v>
      </c>
      <c r="H100">
        <v>0.15</v>
      </c>
      <c r="I100" s="2">
        <v>191386</v>
      </c>
      <c r="J100" t="str">
        <f>_xlfn.XLOOKUP(tblOrders[[#This Row],[CustomerID]], tblCustomers[CustomerID], tblCustomers[CustomerName])</f>
        <v>Customer 34</v>
      </c>
      <c r="K100" t="str">
        <f>_xlfn.XLOOKUP(tblOrders[[#This Row],[CustomerID]], tblCustomers[CustomerID], tblCustomers[Segment])</f>
        <v>Corporate</v>
      </c>
      <c r="L100" t="str">
        <f>_xlfn.XLOOKUP(tblOrders[[#This Row],[ProductID]], tblProducts[ProductID], tblProducts[Category])</f>
        <v>Home</v>
      </c>
      <c r="M100">
        <f>_xlfn.XLOOKUP(tblOrders[[#This Row],[ProductID]], tblProducts[ProductID], tblProducts[CostPrice])</f>
        <v>41409</v>
      </c>
      <c r="N100">
        <f>tblOrders[[#This Row],[Sales]]-(tblOrders[[#This Row],[CostPrice]]*tblOrders[[#This Row],[Quantity]])</f>
        <v>-139886</v>
      </c>
      <c r="O100" t="str">
        <f>TEXT(tblOrders[[#This Row],[Date]],"mmm-yyyy")</f>
        <v>Mar-2025</v>
      </c>
      <c r="P100" t="str">
        <f>_xlfn.XLOOKUP(tblOrders[[#This Row],[OrderID]], tblReturns[OrderID], tblReturns[Returned])</f>
        <v>No</v>
      </c>
      <c r="Q100" t="str">
        <f>_xlfn.XLOOKUP(tblOrders[[#This Row],[OrderID]], tblShipping[OrderID], tblShipping[ShipMode])</f>
        <v>Pickup</v>
      </c>
      <c r="R100" t="str">
        <f>IFERROR(_xlfn.XLOOKUP(A99, tblCustomers[CustomerID], tblCustomers[CustomerName]), "Not Found")</f>
        <v>Not Found</v>
      </c>
      <c r="S100" t="str">
        <f>IF(tblOrders[[#This Row],[Sales]]&gt;1000000,"High Value","Standard")</f>
        <v>Standard</v>
      </c>
      <c r="T100" t="str">
        <f>_xlfn.XLOOKUP(tblOrders[[#This Row],[ProductID]], tblProducts[ProductID], tblProducts[ProductName])</f>
        <v>Product 25</v>
      </c>
      <c r="U100">
        <f>_xlfn.XLOOKUP(tblOrders[[#This Row],[SalesRepID]], tblSalesreps[RepID], tblSalesreps[Target])</f>
        <v>16246424</v>
      </c>
    </row>
    <row r="101" spans="1:21">
      <c r="A101" t="s">
        <v>363</v>
      </c>
      <c r="B101" s="7" t="s">
        <v>364</v>
      </c>
      <c r="C101" t="s">
        <v>365</v>
      </c>
      <c r="D101" t="s">
        <v>352</v>
      </c>
      <c r="E101" t="s">
        <v>210</v>
      </c>
      <c r="F101" t="s">
        <v>14</v>
      </c>
      <c r="G101">
        <v>3</v>
      </c>
      <c r="H101">
        <v>0.15</v>
      </c>
      <c r="I101" s="2">
        <v>195562.05</v>
      </c>
      <c r="J101" t="str">
        <f>_xlfn.XLOOKUP(tblOrders[[#This Row],[CustomerID]], tblCustomers[CustomerID], tblCustomers[CustomerName])</f>
        <v>Customer 225</v>
      </c>
      <c r="K101" t="str">
        <f>_xlfn.XLOOKUP(tblOrders[[#This Row],[CustomerID]], tblCustomers[CustomerID], tblCustomers[Segment])</f>
        <v>SME</v>
      </c>
      <c r="L101" t="str">
        <f>_xlfn.XLOOKUP(tblOrders[[#This Row],[ProductID]], tblProducts[ProductID], tblProducts[Category])</f>
        <v>Electronics</v>
      </c>
      <c r="M101">
        <f>_xlfn.XLOOKUP(tblOrders[[#This Row],[ProductID]], tblProducts[ProductID], tblProducts[CostPrice])</f>
        <v>58522</v>
      </c>
      <c r="N101">
        <f>tblOrders[[#This Row],[Sales]]-(tblOrders[[#This Row],[CostPrice]]*tblOrders[[#This Row],[Quantity]])</f>
        <v>19996.049999999988</v>
      </c>
      <c r="O101" t="str">
        <f>TEXT(tblOrders[[#This Row],[Date]],"mmm-yyyy")</f>
        <v>Apr-2025</v>
      </c>
      <c r="P101" t="str">
        <f>_xlfn.XLOOKUP(tblOrders[[#This Row],[OrderID]], tblReturns[OrderID], tblReturns[Returned])</f>
        <v>No</v>
      </c>
      <c r="Q101" t="str">
        <f>_xlfn.XLOOKUP(tblOrders[[#This Row],[OrderID]], tblShipping[OrderID], tblShipping[ShipMode])</f>
        <v>Pickup</v>
      </c>
      <c r="R101" t="str">
        <f>IFERROR(_xlfn.XLOOKUP(A100, tblCustomers[CustomerID], tblCustomers[CustomerName]), "Not Found")</f>
        <v>Not Found</v>
      </c>
      <c r="S101" t="str">
        <f>IF(tblOrders[[#This Row],[Sales]]&gt;1000000,"High Value","Standard")</f>
        <v>Standard</v>
      </c>
      <c r="T101" t="str">
        <f>_xlfn.XLOOKUP(tblOrders[[#This Row],[ProductID]], tblProducts[ProductID], tblProducts[ProductName])</f>
        <v>Product 60</v>
      </c>
      <c r="U101">
        <f>_xlfn.XLOOKUP(tblOrders[[#This Row],[SalesRepID]], tblSalesreps[RepID], tblSalesreps[Target])</f>
        <v>19336654</v>
      </c>
    </row>
    <row r="102" spans="1:21">
      <c r="A102" t="s">
        <v>366</v>
      </c>
      <c r="B102" s="7" t="s">
        <v>367</v>
      </c>
      <c r="C102" t="s">
        <v>368</v>
      </c>
      <c r="D102" t="s">
        <v>369</v>
      </c>
      <c r="E102" t="s">
        <v>74</v>
      </c>
      <c r="F102" t="s">
        <v>51</v>
      </c>
      <c r="G102">
        <v>9</v>
      </c>
      <c r="H102">
        <v>0.15</v>
      </c>
      <c r="I102" s="2">
        <v>283218.3</v>
      </c>
      <c r="J102" t="str">
        <f>_xlfn.XLOOKUP(tblOrders[[#This Row],[CustomerID]], tblCustomers[CustomerID], tblCustomers[CustomerName])</f>
        <v>Customer 4</v>
      </c>
      <c r="K102" t="str">
        <f>_xlfn.XLOOKUP(tblOrders[[#This Row],[CustomerID]], tblCustomers[CustomerID], tblCustomers[Segment])</f>
        <v>Corporate</v>
      </c>
      <c r="L102" t="str">
        <f>_xlfn.XLOOKUP(tblOrders[[#This Row],[ProductID]], tblProducts[ProductID], tblProducts[Category])</f>
        <v>Office</v>
      </c>
      <c r="M102">
        <f>_xlfn.XLOOKUP(tblOrders[[#This Row],[ProductID]], tblProducts[ProductID], tblProducts[CostPrice])</f>
        <v>12456</v>
      </c>
      <c r="N102">
        <f>tblOrders[[#This Row],[Sales]]-(tblOrders[[#This Row],[CostPrice]]*tblOrders[[#This Row],[Quantity]])</f>
        <v>171114.3</v>
      </c>
      <c r="O102" t="str">
        <f>TEXT(tblOrders[[#This Row],[Date]],"mmm-yyyy")</f>
        <v>Apr-2025</v>
      </c>
      <c r="P102" t="str">
        <f>_xlfn.XLOOKUP(tblOrders[[#This Row],[OrderID]], tblReturns[OrderID], tblReturns[Returned])</f>
        <v>No</v>
      </c>
      <c r="Q102" t="str">
        <f>_xlfn.XLOOKUP(tblOrders[[#This Row],[OrderID]], tblShipping[OrderID], tblShipping[ShipMode])</f>
        <v>Express</v>
      </c>
      <c r="R102" t="str">
        <f>IFERROR(_xlfn.XLOOKUP(A101, tblCustomers[CustomerID], tblCustomers[CustomerName]), "Not Found")</f>
        <v>Not Found</v>
      </c>
      <c r="S102" t="str">
        <f>IF(tblOrders[[#This Row],[Sales]]&gt;1000000,"High Value","Standard")</f>
        <v>Standard</v>
      </c>
      <c r="T102" t="str">
        <f>_xlfn.XLOOKUP(tblOrders[[#This Row],[ProductID]], tblProducts[ProductID], tblProducts[ProductName])</f>
        <v>Product 42</v>
      </c>
      <c r="U102">
        <f>_xlfn.XLOOKUP(tblOrders[[#This Row],[SalesRepID]], tblSalesreps[RepID], tblSalesreps[Target])</f>
        <v>7254801</v>
      </c>
    </row>
    <row r="103" spans="1:21">
      <c r="A103" t="s">
        <v>370</v>
      </c>
      <c r="B103" s="7" t="s">
        <v>291</v>
      </c>
      <c r="C103" t="s">
        <v>144</v>
      </c>
      <c r="D103" t="s">
        <v>12</v>
      </c>
      <c r="E103" t="s">
        <v>186</v>
      </c>
      <c r="F103" t="s">
        <v>88</v>
      </c>
      <c r="G103">
        <v>7</v>
      </c>
      <c r="H103">
        <v>0.15</v>
      </c>
      <c r="I103" s="2">
        <v>79533.649999999994</v>
      </c>
      <c r="J103" t="str">
        <f>_xlfn.XLOOKUP(tblOrders[[#This Row],[CustomerID]], tblCustomers[CustomerID], tblCustomers[CustomerName])</f>
        <v>Customer 156</v>
      </c>
      <c r="K103" t="str">
        <f>_xlfn.XLOOKUP(tblOrders[[#This Row],[CustomerID]], tblCustomers[CustomerID], tblCustomers[Segment])</f>
        <v>Consumer</v>
      </c>
      <c r="L103" t="str">
        <f>_xlfn.XLOOKUP(tblOrders[[#This Row],[ProductID]], tblProducts[ProductID], tblProducts[Category])</f>
        <v>Furniture</v>
      </c>
      <c r="M103">
        <f>_xlfn.XLOOKUP(tblOrders[[#This Row],[ProductID]], tblProducts[ProductID], tblProducts[CostPrice])</f>
        <v>72369</v>
      </c>
      <c r="N103">
        <f>tblOrders[[#This Row],[Sales]]-(tblOrders[[#This Row],[CostPrice]]*tblOrders[[#This Row],[Quantity]])</f>
        <v>-427049.35</v>
      </c>
      <c r="O103" t="str">
        <f>TEXT(tblOrders[[#This Row],[Date]],"mmm-yyyy")</f>
        <v>Aug-2025</v>
      </c>
      <c r="P103" t="str">
        <f>_xlfn.XLOOKUP(tblOrders[[#This Row],[OrderID]], tblReturns[OrderID], tblReturns[Returned])</f>
        <v>Yes</v>
      </c>
      <c r="Q103" t="str">
        <f>_xlfn.XLOOKUP(tblOrders[[#This Row],[OrderID]], tblShipping[OrderID], tblShipping[ShipMode])</f>
        <v>Pickup</v>
      </c>
      <c r="R103" t="str">
        <f>IFERROR(_xlfn.XLOOKUP(A102, tblCustomers[CustomerID], tblCustomers[CustomerName]), "Not Found")</f>
        <v>Not Found</v>
      </c>
      <c r="S103" t="str">
        <f>IF(tblOrders[[#This Row],[Sales]]&gt;1000000,"High Value","Standard")</f>
        <v>Standard</v>
      </c>
      <c r="T103" t="str">
        <f>_xlfn.XLOOKUP(tblOrders[[#This Row],[ProductID]], tblProducts[ProductID], tblProducts[ProductName])</f>
        <v>Product 19</v>
      </c>
      <c r="U103">
        <f>_xlfn.XLOOKUP(tblOrders[[#This Row],[SalesRepID]], tblSalesreps[RepID], tblSalesreps[Target])</f>
        <v>15141830</v>
      </c>
    </row>
    <row r="104" spans="1:21">
      <c r="A104" t="s">
        <v>371</v>
      </c>
      <c r="B104" s="7" t="s">
        <v>299</v>
      </c>
      <c r="C104" t="s">
        <v>125</v>
      </c>
      <c r="D104" t="s">
        <v>372</v>
      </c>
      <c r="E104" t="s">
        <v>19</v>
      </c>
      <c r="F104" t="s">
        <v>51</v>
      </c>
      <c r="G104">
        <v>4</v>
      </c>
      <c r="H104">
        <v>0.15</v>
      </c>
      <c r="I104" s="2">
        <v>134796.4</v>
      </c>
      <c r="J104" t="str">
        <f>_xlfn.XLOOKUP(tblOrders[[#This Row],[CustomerID]], tblCustomers[CustomerID], tblCustomers[CustomerName])</f>
        <v>Customer 33</v>
      </c>
      <c r="K104" t="str">
        <f>_xlfn.XLOOKUP(tblOrders[[#This Row],[CustomerID]], tblCustomers[CustomerID], tblCustomers[Segment])</f>
        <v>Corporate</v>
      </c>
      <c r="L104" t="str">
        <f>_xlfn.XLOOKUP(tblOrders[[#This Row],[ProductID]], tblProducts[ProductID], tblProducts[Category])</f>
        <v>Office</v>
      </c>
      <c r="M104">
        <f>_xlfn.XLOOKUP(tblOrders[[#This Row],[ProductID]], tblProducts[ProductID], tblProducts[CostPrice])</f>
        <v>18283</v>
      </c>
      <c r="N104">
        <f>tblOrders[[#This Row],[Sales]]-(tblOrders[[#This Row],[CostPrice]]*tblOrders[[#This Row],[Quantity]])</f>
        <v>61664.399999999994</v>
      </c>
      <c r="O104" t="str">
        <f>TEXT(tblOrders[[#This Row],[Date]],"mmm-yyyy")</f>
        <v>Apr-2025</v>
      </c>
      <c r="P104" t="str">
        <f>_xlfn.XLOOKUP(tblOrders[[#This Row],[OrderID]], tblReturns[OrderID], tblReturns[Returned])</f>
        <v>No</v>
      </c>
      <c r="Q104" t="str">
        <f>_xlfn.XLOOKUP(tblOrders[[#This Row],[OrderID]], tblShipping[OrderID], tblShipping[ShipMode])</f>
        <v>Pickup</v>
      </c>
      <c r="R104" t="str">
        <f>IFERROR(_xlfn.XLOOKUP(A103, tblCustomers[CustomerID], tblCustomers[CustomerName]), "Not Found")</f>
        <v>Not Found</v>
      </c>
      <c r="S104" t="str">
        <f>IF(tblOrders[[#This Row],[Sales]]&gt;1000000,"High Value","Standard")</f>
        <v>Standard</v>
      </c>
      <c r="T104" t="str">
        <f>_xlfn.XLOOKUP(tblOrders[[#This Row],[ProductID]], tblProducts[ProductID], tblProducts[ProductName])</f>
        <v>Product 57</v>
      </c>
      <c r="U104">
        <f>_xlfn.XLOOKUP(tblOrders[[#This Row],[SalesRepID]], tblSalesreps[RepID], tblSalesreps[Target])</f>
        <v>11347243</v>
      </c>
    </row>
    <row r="105" spans="1:21">
      <c r="A105" t="s">
        <v>373</v>
      </c>
      <c r="B105" s="7" t="s">
        <v>374</v>
      </c>
      <c r="C105" t="s">
        <v>23</v>
      </c>
      <c r="D105" t="s">
        <v>193</v>
      </c>
      <c r="E105" t="s">
        <v>50</v>
      </c>
      <c r="F105" t="s">
        <v>26</v>
      </c>
      <c r="G105">
        <v>9</v>
      </c>
      <c r="H105">
        <v>0.2</v>
      </c>
      <c r="I105" s="2">
        <v>192081.6</v>
      </c>
      <c r="J105" t="str">
        <f>_xlfn.XLOOKUP(tblOrders[[#This Row],[CustomerID]], tblCustomers[CustomerID], tblCustomers[CustomerName])</f>
        <v>Customer 213</v>
      </c>
      <c r="K105" t="str">
        <f>_xlfn.XLOOKUP(tblOrders[[#This Row],[CustomerID]], tblCustomers[CustomerID], tblCustomers[Segment])</f>
        <v>Consumer</v>
      </c>
      <c r="L105" t="str">
        <f>_xlfn.XLOOKUP(tblOrders[[#This Row],[ProductID]], tblProducts[ProductID], tblProducts[Category])</f>
        <v>Office</v>
      </c>
      <c r="M105">
        <f>_xlfn.XLOOKUP(tblOrders[[#This Row],[ProductID]], tblProducts[ProductID], tblProducts[CostPrice])</f>
        <v>44099</v>
      </c>
      <c r="N105">
        <f>tblOrders[[#This Row],[Sales]]-(tblOrders[[#This Row],[CostPrice]]*tblOrders[[#This Row],[Quantity]])</f>
        <v>-204809.4</v>
      </c>
      <c r="O105" t="str">
        <f>TEXT(tblOrders[[#This Row],[Date]],"mmm-yyyy")</f>
        <v>Jul-2025</v>
      </c>
      <c r="P105" t="str">
        <f>_xlfn.XLOOKUP(tblOrders[[#This Row],[OrderID]], tblReturns[OrderID], tblReturns[Returned])</f>
        <v>No</v>
      </c>
      <c r="Q105" t="str">
        <f>_xlfn.XLOOKUP(tblOrders[[#This Row],[OrderID]], tblShipping[OrderID], tblShipping[ShipMode])</f>
        <v>Pickup</v>
      </c>
      <c r="R105" t="str">
        <f>IFERROR(_xlfn.XLOOKUP(A104, tblCustomers[CustomerID], tblCustomers[CustomerName]), "Not Found")</f>
        <v>Not Found</v>
      </c>
      <c r="S105" t="str">
        <f>IF(tblOrders[[#This Row],[Sales]]&gt;1000000,"High Value","Standard")</f>
        <v>Standard</v>
      </c>
      <c r="T105" t="str">
        <f>_xlfn.XLOOKUP(tblOrders[[#This Row],[ProductID]], tblProducts[ProductID], tblProducts[ProductName])</f>
        <v>Product 44</v>
      </c>
      <c r="U105">
        <f>_xlfn.XLOOKUP(tblOrders[[#This Row],[SalesRepID]], tblSalesreps[RepID], tblSalesreps[Target])</f>
        <v>17350666</v>
      </c>
    </row>
    <row r="106" spans="1:21">
      <c r="A106" t="s">
        <v>375</v>
      </c>
      <c r="B106" s="7" t="s">
        <v>149</v>
      </c>
      <c r="C106" t="s">
        <v>376</v>
      </c>
      <c r="D106" t="s">
        <v>377</v>
      </c>
      <c r="E106" t="s">
        <v>165</v>
      </c>
      <c r="F106" t="s">
        <v>20</v>
      </c>
      <c r="G106">
        <v>2</v>
      </c>
      <c r="H106">
        <v>0</v>
      </c>
      <c r="I106" s="2">
        <v>10808</v>
      </c>
      <c r="J106" t="str">
        <f>_xlfn.XLOOKUP(tblOrders[[#This Row],[CustomerID]], tblCustomers[CustomerID], tblCustomers[CustomerName])</f>
        <v>Customer 118</v>
      </c>
      <c r="K106" t="str">
        <f>_xlfn.XLOOKUP(tblOrders[[#This Row],[CustomerID]], tblCustomers[CustomerID], tblCustomers[Segment])</f>
        <v>Corporate</v>
      </c>
      <c r="L106" t="str">
        <f>_xlfn.XLOOKUP(tblOrders[[#This Row],[ProductID]], tblProducts[ProductID], tblProducts[Category])</f>
        <v>Home</v>
      </c>
      <c r="M106">
        <f>_xlfn.XLOOKUP(tblOrders[[#This Row],[ProductID]], tblProducts[ProductID], tblProducts[CostPrice])</f>
        <v>38053</v>
      </c>
      <c r="N106">
        <f>tblOrders[[#This Row],[Sales]]-(tblOrders[[#This Row],[CostPrice]]*tblOrders[[#This Row],[Quantity]])</f>
        <v>-65298</v>
      </c>
      <c r="O106" t="str">
        <f>TEXT(tblOrders[[#This Row],[Date]],"mmm-yyyy")</f>
        <v>Oct-2025</v>
      </c>
      <c r="P106" t="str">
        <f>_xlfn.XLOOKUP(tblOrders[[#This Row],[OrderID]], tblReturns[OrderID], tblReturns[Returned])</f>
        <v>No</v>
      </c>
      <c r="Q106" t="str">
        <f>_xlfn.XLOOKUP(tblOrders[[#This Row],[OrderID]], tblShipping[OrderID], tblShipping[ShipMode])</f>
        <v>Standard</v>
      </c>
      <c r="R106" t="str">
        <f>IFERROR(_xlfn.XLOOKUP(A105, tblCustomers[CustomerID], tblCustomers[CustomerName]), "Not Found")</f>
        <v>Not Found</v>
      </c>
      <c r="S106" t="str">
        <f>IF(tblOrders[[#This Row],[Sales]]&gt;1000000,"High Value","Standard")</f>
        <v>Standard</v>
      </c>
      <c r="T106" t="str">
        <f>_xlfn.XLOOKUP(tblOrders[[#This Row],[ProductID]], tblProducts[ProductID], tblProducts[ProductName])</f>
        <v>Product 82</v>
      </c>
      <c r="U106">
        <f>_xlfn.XLOOKUP(tblOrders[[#This Row],[SalesRepID]], tblSalesreps[RepID], tblSalesreps[Target])</f>
        <v>16839910</v>
      </c>
    </row>
    <row r="107" spans="1:21">
      <c r="A107" t="s">
        <v>378</v>
      </c>
      <c r="B107" s="7" t="s">
        <v>253</v>
      </c>
      <c r="C107" t="s">
        <v>168</v>
      </c>
      <c r="D107" t="s">
        <v>111</v>
      </c>
      <c r="E107" t="s">
        <v>210</v>
      </c>
      <c r="F107" t="s">
        <v>26</v>
      </c>
      <c r="G107">
        <v>9</v>
      </c>
      <c r="H107">
        <v>0.15</v>
      </c>
      <c r="I107" s="2">
        <v>343576.8</v>
      </c>
      <c r="J107" t="str">
        <f>_xlfn.XLOOKUP(tblOrders[[#This Row],[CustomerID]], tblCustomers[CustomerID], tblCustomers[CustomerName])</f>
        <v>Customer 77</v>
      </c>
      <c r="K107" t="str">
        <f>_xlfn.XLOOKUP(tblOrders[[#This Row],[CustomerID]], tblCustomers[CustomerID], tblCustomers[Segment])</f>
        <v>Corporate</v>
      </c>
      <c r="L107" t="str">
        <f>_xlfn.XLOOKUP(tblOrders[[#This Row],[ProductID]], tblProducts[ProductID], tblProducts[Category])</f>
        <v>Furniture</v>
      </c>
      <c r="M107">
        <f>_xlfn.XLOOKUP(tblOrders[[#This Row],[ProductID]], tblProducts[ProductID], tblProducts[CostPrice])</f>
        <v>34907</v>
      </c>
      <c r="N107">
        <f>tblOrders[[#This Row],[Sales]]-(tblOrders[[#This Row],[CostPrice]]*tblOrders[[#This Row],[Quantity]])</f>
        <v>29413.799999999988</v>
      </c>
      <c r="O107" t="str">
        <f>TEXT(tblOrders[[#This Row],[Date]],"mmm-yyyy")</f>
        <v>Jun-2025</v>
      </c>
      <c r="P107" t="str">
        <f>_xlfn.XLOOKUP(tblOrders[[#This Row],[OrderID]], tblReturns[OrderID], tblReturns[Returned])</f>
        <v>No</v>
      </c>
      <c r="Q107" t="str">
        <f>_xlfn.XLOOKUP(tblOrders[[#This Row],[OrderID]], tblShipping[OrderID], tblShipping[ShipMode])</f>
        <v>Express</v>
      </c>
      <c r="R107" t="str">
        <f>IFERROR(_xlfn.XLOOKUP(A106, tblCustomers[CustomerID], tblCustomers[CustomerName]), "Not Found")</f>
        <v>Not Found</v>
      </c>
      <c r="S107" t="str">
        <f>IF(tblOrders[[#This Row],[Sales]]&gt;1000000,"High Value","Standard")</f>
        <v>Standard</v>
      </c>
      <c r="T107" t="str">
        <f>_xlfn.XLOOKUP(tblOrders[[#This Row],[ProductID]], tblProducts[ProductID], tblProducts[ProductName])</f>
        <v>Product 68</v>
      </c>
      <c r="U107">
        <f>_xlfn.XLOOKUP(tblOrders[[#This Row],[SalesRepID]], tblSalesreps[RepID], tblSalesreps[Target])</f>
        <v>19336654</v>
      </c>
    </row>
    <row r="108" spans="1:21">
      <c r="A108" t="s">
        <v>379</v>
      </c>
      <c r="B108" s="7" t="s">
        <v>257</v>
      </c>
      <c r="C108" t="s">
        <v>243</v>
      </c>
      <c r="D108" t="s">
        <v>30</v>
      </c>
      <c r="E108" t="s">
        <v>50</v>
      </c>
      <c r="F108" t="s">
        <v>26</v>
      </c>
      <c r="G108">
        <v>3</v>
      </c>
      <c r="H108">
        <v>0</v>
      </c>
      <c r="I108" s="2">
        <v>429441</v>
      </c>
      <c r="J108" t="str">
        <f>_xlfn.XLOOKUP(tblOrders[[#This Row],[CustomerID]], tblCustomers[CustomerID], tblCustomers[CustomerName])</f>
        <v>Customer 128</v>
      </c>
      <c r="K108" t="str">
        <f>_xlfn.XLOOKUP(tblOrders[[#This Row],[CustomerID]], tblCustomers[CustomerID], tblCustomers[Segment])</f>
        <v>Consumer</v>
      </c>
      <c r="L108" t="str">
        <f>_xlfn.XLOOKUP(tblOrders[[#This Row],[ProductID]], tblProducts[ProductID], tblProducts[Category])</f>
        <v>Furniture</v>
      </c>
      <c r="M108">
        <f>_xlfn.XLOOKUP(tblOrders[[#This Row],[ProductID]], tblProducts[ProductID], tblProducts[CostPrice])</f>
        <v>18655</v>
      </c>
      <c r="N108">
        <f>tblOrders[[#This Row],[Sales]]-(tblOrders[[#This Row],[CostPrice]]*tblOrders[[#This Row],[Quantity]])</f>
        <v>373476</v>
      </c>
      <c r="O108" t="str">
        <f>TEXT(tblOrders[[#This Row],[Date]],"mmm-yyyy")</f>
        <v>Jul-2025</v>
      </c>
      <c r="P108" t="str">
        <f>_xlfn.XLOOKUP(tblOrders[[#This Row],[OrderID]], tblReturns[OrderID], tblReturns[Returned])</f>
        <v>No</v>
      </c>
      <c r="Q108" t="str">
        <f>_xlfn.XLOOKUP(tblOrders[[#This Row],[OrderID]], tblShipping[OrderID], tblShipping[ShipMode])</f>
        <v>Standard</v>
      </c>
      <c r="R108" t="str">
        <f>IFERROR(_xlfn.XLOOKUP(A107, tblCustomers[CustomerID], tblCustomers[CustomerName]), "Not Found")</f>
        <v>Not Found</v>
      </c>
      <c r="S108" t="str">
        <f>IF(tblOrders[[#This Row],[Sales]]&gt;1000000,"High Value","Standard")</f>
        <v>Standard</v>
      </c>
      <c r="T108" t="str">
        <f>_xlfn.XLOOKUP(tblOrders[[#This Row],[ProductID]], tblProducts[ProductID], tblProducts[ProductName])</f>
        <v>Product 34</v>
      </c>
      <c r="U108">
        <f>_xlfn.XLOOKUP(tblOrders[[#This Row],[SalesRepID]], tblSalesreps[RepID], tblSalesreps[Target])</f>
        <v>17350666</v>
      </c>
    </row>
    <row r="109" spans="1:21">
      <c r="A109" t="s">
        <v>380</v>
      </c>
      <c r="B109" s="7" t="s">
        <v>381</v>
      </c>
      <c r="C109" t="s">
        <v>324</v>
      </c>
      <c r="D109" t="s">
        <v>382</v>
      </c>
      <c r="E109" t="s">
        <v>40</v>
      </c>
      <c r="F109" t="s">
        <v>26</v>
      </c>
      <c r="G109">
        <v>2</v>
      </c>
      <c r="H109">
        <v>0.2</v>
      </c>
      <c r="I109" s="2">
        <v>229316.8</v>
      </c>
      <c r="J109" t="str">
        <f>_xlfn.XLOOKUP(tblOrders[[#This Row],[CustomerID]], tblCustomers[CustomerID], tblCustomers[CustomerName])</f>
        <v>Customer 150</v>
      </c>
      <c r="K109" t="str">
        <f>_xlfn.XLOOKUP(tblOrders[[#This Row],[CustomerID]], tblCustomers[CustomerID], tblCustomers[Segment])</f>
        <v>SME</v>
      </c>
      <c r="L109" t="str">
        <f>_xlfn.XLOOKUP(tblOrders[[#This Row],[ProductID]], tblProducts[ProductID], tblProducts[Category])</f>
        <v>Office</v>
      </c>
      <c r="M109">
        <f>_xlfn.XLOOKUP(tblOrders[[#This Row],[ProductID]], tblProducts[ProductID], tblProducts[CostPrice])</f>
        <v>61777</v>
      </c>
      <c r="N109">
        <f>tblOrders[[#This Row],[Sales]]-(tblOrders[[#This Row],[CostPrice]]*tblOrders[[#This Row],[Quantity]])</f>
        <v>105762.79999999999</v>
      </c>
      <c r="O109" t="str">
        <f>TEXT(tblOrders[[#This Row],[Date]],"mmm-yyyy")</f>
        <v>Sep-2025</v>
      </c>
      <c r="P109" t="str">
        <f>_xlfn.XLOOKUP(tblOrders[[#This Row],[OrderID]], tblReturns[OrderID], tblReturns[Returned])</f>
        <v>No</v>
      </c>
      <c r="Q109" t="str">
        <f>_xlfn.XLOOKUP(tblOrders[[#This Row],[OrderID]], tblShipping[OrderID], tblShipping[ShipMode])</f>
        <v>Standard</v>
      </c>
      <c r="R109" t="str">
        <f>IFERROR(_xlfn.XLOOKUP(A108, tblCustomers[CustomerID], tblCustomers[CustomerName]), "Not Found")</f>
        <v>Not Found</v>
      </c>
      <c r="S109" t="str">
        <f>IF(tblOrders[[#This Row],[Sales]]&gt;1000000,"High Value","Standard")</f>
        <v>Standard</v>
      </c>
      <c r="T109" t="str">
        <f>_xlfn.XLOOKUP(tblOrders[[#This Row],[ProductID]], tblProducts[ProductID], tblProducts[ProductName])</f>
        <v>Product 65</v>
      </c>
      <c r="U109">
        <f>_xlfn.XLOOKUP(tblOrders[[#This Row],[SalesRepID]], tblSalesreps[RepID], tblSalesreps[Target])</f>
        <v>6291486</v>
      </c>
    </row>
    <row r="110" spans="1:21">
      <c r="A110" t="s">
        <v>383</v>
      </c>
      <c r="B110" s="7" t="s">
        <v>94</v>
      </c>
      <c r="C110" t="s">
        <v>384</v>
      </c>
      <c r="D110" t="s">
        <v>18</v>
      </c>
      <c r="E110" t="s">
        <v>50</v>
      </c>
      <c r="F110" t="s">
        <v>88</v>
      </c>
      <c r="G110">
        <v>4</v>
      </c>
      <c r="H110">
        <v>0.15</v>
      </c>
      <c r="I110" s="2">
        <v>340115.6</v>
      </c>
      <c r="J110" t="str">
        <f>_xlfn.XLOOKUP(tblOrders[[#This Row],[CustomerID]], tblCustomers[CustomerID], tblCustomers[CustomerName])</f>
        <v>Customer 234</v>
      </c>
      <c r="K110" t="str">
        <f>_xlfn.XLOOKUP(tblOrders[[#This Row],[CustomerID]], tblCustomers[CustomerID], tblCustomers[Segment])</f>
        <v>Corporate</v>
      </c>
      <c r="L110" t="str">
        <f>_xlfn.XLOOKUP(tblOrders[[#This Row],[ProductID]], tblProducts[ProductID], tblProducts[Category])</f>
        <v>Electronics</v>
      </c>
      <c r="M110">
        <f>_xlfn.XLOOKUP(tblOrders[[#This Row],[ProductID]], tblProducts[ProductID], tblProducts[CostPrice])</f>
        <v>55008</v>
      </c>
      <c r="N110">
        <f>tblOrders[[#This Row],[Sales]]-(tblOrders[[#This Row],[CostPrice]]*tblOrders[[#This Row],[Quantity]])</f>
        <v>120083.59999999998</v>
      </c>
      <c r="O110" t="str">
        <f>TEXT(tblOrders[[#This Row],[Date]],"mmm-yyyy")</f>
        <v>Dec-2025</v>
      </c>
      <c r="P110" t="str">
        <f>_xlfn.XLOOKUP(tblOrders[[#This Row],[OrderID]], tblReturns[OrderID], tblReturns[Returned])</f>
        <v>No</v>
      </c>
      <c r="Q110" t="str">
        <f>_xlfn.XLOOKUP(tblOrders[[#This Row],[OrderID]], tblShipping[OrderID], tblShipping[ShipMode])</f>
        <v>Pickup</v>
      </c>
      <c r="R110" t="str">
        <f>IFERROR(_xlfn.XLOOKUP(A109, tblCustomers[CustomerID], tblCustomers[CustomerName]), "Not Found")</f>
        <v>Not Found</v>
      </c>
      <c r="S110" t="str">
        <f>IF(tblOrders[[#This Row],[Sales]]&gt;1000000,"High Value","Standard")</f>
        <v>Standard</v>
      </c>
      <c r="T110" t="str">
        <f>_xlfn.XLOOKUP(tblOrders[[#This Row],[ProductID]], tblProducts[ProductID], tblProducts[ProductName])</f>
        <v>Product 94</v>
      </c>
      <c r="U110">
        <f>_xlfn.XLOOKUP(tblOrders[[#This Row],[SalesRepID]], tblSalesreps[RepID], tblSalesreps[Target])</f>
        <v>17350666</v>
      </c>
    </row>
    <row r="111" spans="1:21">
      <c r="A111" t="s">
        <v>385</v>
      </c>
      <c r="B111" s="7" t="s">
        <v>253</v>
      </c>
      <c r="C111" t="s">
        <v>386</v>
      </c>
      <c r="D111" t="s">
        <v>387</v>
      </c>
      <c r="E111" t="s">
        <v>45</v>
      </c>
      <c r="F111" t="s">
        <v>26</v>
      </c>
      <c r="G111">
        <v>5</v>
      </c>
      <c r="H111">
        <v>0.1</v>
      </c>
      <c r="I111" s="2">
        <v>422995.5</v>
      </c>
      <c r="J111" t="str">
        <f>_xlfn.XLOOKUP(tblOrders[[#This Row],[CustomerID]], tblCustomers[CustomerID], tblCustomers[CustomerName])</f>
        <v>Customer 170</v>
      </c>
      <c r="K111" t="str">
        <f>_xlfn.XLOOKUP(tblOrders[[#This Row],[CustomerID]], tblCustomers[CustomerID], tblCustomers[Segment])</f>
        <v>SME</v>
      </c>
      <c r="L111" t="str">
        <f>_xlfn.XLOOKUP(tblOrders[[#This Row],[ProductID]], tblProducts[ProductID], tblProducts[Category])</f>
        <v>Furniture</v>
      </c>
      <c r="M111">
        <f>_xlfn.XLOOKUP(tblOrders[[#This Row],[ProductID]], tblProducts[ProductID], tblProducts[CostPrice])</f>
        <v>37464</v>
      </c>
      <c r="N111">
        <f>tblOrders[[#This Row],[Sales]]-(tblOrders[[#This Row],[CostPrice]]*tblOrders[[#This Row],[Quantity]])</f>
        <v>235675.5</v>
      </c>
      <c r="O111" t="str">
        <f>TEXT(tblOrders[[#This Row],[Date]],"mmm-yyyy")</f>
        <v>Jun-2025</v>
      </c>
      <c r="P111" t="str">
        <f>_xlfn.XLOOKUP(tblOrders[[#This Row],[OrderID]], tblReturns[OrderID], tblReturns[Returned])</f>
        <v>No</v>
      </c>
      <c r="Q111" t="str">
        <f>_xlfn.XLOOKUP(tblOrders[[#This Row],[OrderID]], tblShipping[OrderID], tblShipping[ShipMode])</f>
        <v>Standard</v>
      </c>
      <c r="R111" t="str">
        <f>IFERROR(_xlfn.XLOOKUP(A110, tblCustomers[CustomerID], tblCustomers[CustomerName]), "Not Found")</f>
        <v>Not Found</v>
      </c>
      <c r="S111" t="str">
        <f>IF(tblOrders[[#This Row],[Sales]]&gt;1000000,"High Value","Standard")</f>
        <v>Standard</v>
      </c>
      <c r="T111" t="str">
        <f>_xlfn.XLOOKUP(tblOrders[[#This Row],[ProductID]], tblProducts[ProductID], tblProducts[ProductName])</f>
        <v>Product 63</v>
      </c>
      <c r="U111">
        <f>_xlfn.XLOOKUP(tblOrders[[#This Row],[SalesRepID]], tblSalesreps[RepID], tblSalesreps[Target])</f>
        <v>11319839</v>
      </c>
    </row>
    <row r="112" spans="1:21">
      <c r="A112" t="s">
        <v>388</v>
      </c>
      <c r="B112" s="7" t="s">
        <v>335</v>
      </c>
      <c r="C112" t="s">
        <v>389</v>
      </c>
      <c r="D112" t="s">
        <v>352</v>
      </c>
      <c r="E112" t="s">
        <v>40</v>
      </c>
      <c r="F112" t="s">
        <v>51</v>
      </c>
      <c r="G112">
        <v>9</v>
      </c>
      <c r="H112">
        <v>0</v>
      </c>
      <c r="I112" s="2">
        <v>566388</v>
      </c>
      <c r="J112" t="str">
        <f>_xlfn.XLOOKUP(tblOrders[[#This Row],[CustomerID]], tblCustomers[CustomerID], tblCustomers[CustomerName])</f>
        <v>Customer 127</v>
      </c>
      <c r="K112" t="str">
        <f>_xlfn.XLOOKUP(tblOrders[[#This Row],[CustomerID]], tblCustomers[CustomerID], tblCustomers[Segment])</f>
        <v>SME</v>
      </c>
      <c r="L112" t="str">
        <f>_xlfn.XLOOKUP(tblOrders[[#This Row],[ProductID]], tblProducts[ProductID], tblProducts[Category])</f>
        <v>Electronics</v>
      </c>
      <c r="M112">
        <f>_xlfn.XLOOKUP(tblOrders[[#This Row],[ProductID]], tblProducts[ProductID], tblProducts[CostPrice])</f>
        <v>58522</v>
      </c>
      <c r="N112">
        <f>tblOrders[[#This Row],[Sales]]-(tblOrders[[#This Row],[CostPrice]]*tblOrders[[#This Row],[Quantity]])</f>
        <v>39690</v>
      </c>
      <c r="O112" t="str">
        <f>TEXT(tblOrders[[#This Row],[Date]],"mmm-yyyy")</f>
        <v>Feb-2025</v>
      </c>
      <c r="P112" t="str">
        <f>_xlfn.XLOOKUP(tblOrders[[#This Row],[OrderID]], tblReturns[OrderID], tblReturns[Returned])</f>
        <v>No</v>
      </c>
      <c r="Q112" t="str">
        <f>_xlfn.XLOOKUP(tblOrders[[#This Row],[OrderID]], tblShipping[OrderID], tblShipping[ShipMode])</f>
        <v>Express</v>
      </c>
      <c r="R112" t="str">
        <f>IFERROR(_xlfn.XLOOKUP(A111, tblCustomers[CustomerID], tblCustomers[CustomerName]), "Not Found")</f>
        <v>Not Found</v>
      </c>
      <c r="S112" t="str">
        <f>IF(tblOrders[[#This Row],[Sales]]&gt;1000000,"High Value","Standard")</f>
        <v>Standard</v>
      </c>
      <c r="T112" t="str">
        <f>_xlfn.XLOOKUP(tblOrders[[#This Row],[ProductID]], tblProducts[ProductID], tblProducts[ProductName])</f>
        <v>Product 60</v>
      </c>
      <c r="U112">
        <f>_xlfn.XLOOKUP(tblOrders[[#This Row],[SalesRepID]], tblSalesreps[RepID], tblSalesreps[Target])</f>
        <v>6291486</v>
      </c>
    </row>
    <row r="113" spans="1:21">
      <c r="A113" t="s">
        <v>390</v>
      </c>
      <c r="B113" s="7" t="s">
        <v>391</v>
      </c>
      <c r="C113" t="s">
        <v>392</v>
      </c>
      <c r="D113" t="s">
        <v>362</v>
      </c>
      <c r="E113" t="s">
        <v>40</v>
      </c>
      <c r="F113" t="s">
        <v>88</v>
      </c>
      <c r="G113">
        <v>2</v>
      </c>
      <c r="H113">
        <v>0.2</v>
      </c>
      <c r="I113" s="2">
        <v>86310.399999999994</v>
      </c>
      <c r="J113" t="str">
        <f>_xlfn.XLOOKUP(tblOrders[[#This Row],[CustomerID]], tblCustomers[CustomerID], tblCustomers[CustomerName])</f>
        <v>Customer 11</v>
      </c>
      <c r="K113" t="str">
        <f>_xlfn.XLOOKUP(tblOrders[[#This Row],[CustomerID]], tblCustomers[CustomerID], tblCustomers[Segment])</f>
        <v>SME</v>
      </c>
      <c r="L113" t="str">
        <f>_xlfn.XLOOKUP(tblOrders[[#This Row],[ProductID]], tblProducts[ProductID], tblProducts[Category])</f>
        <v>Home</v>
      </c>
      <c r="M113">
        <f>_xlfn.XLOOKUP(tblOrders[[#This Row],[ProductID]], tblProducts[ProductID], tblProducts[CostPrice])</f>
        <v>41409</v>
      </c>
      <c r="N113">
        <f>tblOrders[[#This Row],[Sales]]-(tblOrders[[#This Row],[CostPrice]]*tblOrders[[#This Row],[Quantity]])</f>
        <v>3492.3999999999942</v>
      </c>
      <c r="O113" t="str">
        <f>TEXT(tblOrders[[#This Row],[Date]],"mmm-yyyy")</f>
        <v>May-2025</v>
      </c>
      <c r="P113" t="str">
        <f>_xlfn.XLOOKUP(tblOrders[[#This Row],[OrderID]], tblReturns[OrderID], tblReturns[Returned])</f>
        <v>No</v>
      </c>
      <c r="Q113" t="str">
        <f>_xlfn.XLOOKUP(tblOrders[[#This Row],[OrderID]], tblShipping[OrderID], tblShipping[ShipMode])</f>
        <v>Standard</v>
      </c>
      <c r="R113" t="str">
        <f>IFERROR(_xlfn.XLOOKUP(A112, tblCustomers[CustomerID], tblCustomers[CustomerName]), "Not Found")</f>
        <v>Not Found</v>
      </c>
      <c r="S113" t="str">
        <f>IF(tblOrders[[#This Row],[Sales]]&gt;1000000,"High Value","Standard")</f>
        <v>Standard</v>
      </c>
      <c r="T113" t="str">
        <f>_xlfn.XLOOKUP(tblOrders[[#This Row],[ProductID]], tblProducts[ProductID], tblProducts[ProductName])</f>
        <v>Product 25</v>
      </c>
      <c r="U113">
        <f>_xlfn.XLOOKUP(tblOrders[[#This Row],[SalesRepID]], tblSalesreps[RepID], tblSalesreps[Target])</f>
        <v>6291486</v>
      </c>
    </row>
    <row r="114" spans="1:21">
      <c r="A114" t="s">
        <v>393</v>
      </c>
      <c r="B114" s="7" t="s">
        <v>394</v>
      </c>
      <c r="C114" t="s">
        <v>264</v>
      </c>
      <c r="D114" t="s">
        <v>244</v>
      </c>
      <c r="E114" t="s">
        <v>202</v>
      </c>
      <c r="F114" t="s">
        <v>14</v>
      </c>
      <c r="G114">
        <v>1</v>
      </c>
      <c r="H114">
        <v>0.2</v>
      </c>
      <c r="I114" s="2">
        <v>11849.6</v>
      </c>
      <c r="J114" t="str">
        <f>_xlfn.XLOOKUP(tblOrders[[#This Row],[CustomerID]], tblCustomers[CustomerID], tblCustomers[CustomerName])</f>
        <v>Customer 15</v>
      </c>
      <c r="K114" t="str">
        <f>_xlfn.XLOOKUP(tblOrders[[#This Row],[CustomerID]], tblCustomers[CustomerID], tblCustomers[Segment])</f>
        <v>Consumer</v>
      </c>
      <c r="L114" t="str">
        <f>_xlfn.XLOOKUP(tblOrders[[#This Row],[ProductID]], tblProducts[ProductID], tblProducts[Category])</f>
        <v>Electronics</v>
      </c>
      <c r="M114">
        <f>_xlfn.XLOOKUP(tblOrders[[#This Row],[ProductID]], tblProducts[ProductID], tblProducts[CostPrice])</f>
        <v>12227</v>
      </c>
      <c r="N114">
        <f>tblOrders[[#This Row],[Sales]]-(tblOrders[[#This Row],[CostPrice]]*tblOrders[[#This Row],[Quantity]])</f>
        <v>-377.39999999999964</v>
      </c>
      <c r="O114" t="str">
        <f>TEXT(tblOrders[[#This Row],[Date]],"mmm-yyyy")</f>
        <v>Sep-2025</v>
      </c>
      <c r="P114" t="str">
        <f>_xlfn.XLOOKUP(tblOrders[[#This Row],[OrderID]], tblReturns[OrderID], tblReturns[Returned])</f>
        <v>No</v>
      </c>
      <c r="Q114" t="str">
        <f>_xlfn.XLOOKUP(tblOrders[[#This Row],[OrderID]], tblShipping[OrderID], tblShipping[ShipMode])</f>
        <v>Express</v>
      </c>
      <c r="R114" t="str">
        <f>IFERROR(_xlfn.XLOOKUP(A113, tblCustomers[CustomerID], tblCustomers[CustomerName]), "Not Found")</f>
        <v>Not Found</v>
      </c>
      <c r="S114" t="str">
        <f>IF(tblOrders[[#This Row],[Sales]]&gt;1000000,"High Value","Standard")</f>
        <v>Standard</v>
      </c>
      <c r="T114" t="str">
        <f>_xlfn.XLOOKUP(tblOrders[[#This Row],[ProductID]], tblProducts[ProductID], tblProducts[ProductName])</f>
        <v>Product 96</v>
      </c>
      <c r="U114">
        <f>_xlfn.XLOOKUP(tblOrders[[#This Row],[SalesRepID]], tblSalesreps[RepID], tblSalesreps[Target])</f>
        <v>10652665</v>
      </c>
    </row>
    <row r="115" spans="1:21">
      <c r="A115" t="s">
        <v>395</v>
      </c>
      <c r="B115" s="7" t="s">
        <v>396</v>
      </c>
      <c r="C115" t="s">
        <v>154</v>
      </c>
      <c r="D115" t="s">
        <v>397</v>
      </c>
      <c r="E115" t="s">
        <v>74</v>
      </c>
      <c r="F115" t="s">
        <v>88</v>
      </c>
      <c r="G115">
        <v>1</v>
      </c>
      <c r="H115">
        <v>0.15</v>
      </c>
      <c r="I115" s="2">
        <v>119294.1</v>
      </c>
      <c r="J115" t="str">
        <f>_xlfn.XLOOKUP(tblOrders[[#This Row],[CustomerID]], tblCustomers[CustomerID], tblCustomers[CustomerName])</f>
        <v>Customer 122</v>
      </c>
      <c r="K115" t="str">
        <f>_xlfn.XLOOKUP(tblOrders[[#This Row],[CustomerID]], tblCustomers[CustomerID], tblCustomers[Segment])</f>
        <v>Consumer</v>
      </c>
      <c r="L115" t="str">
        <f>_xlfn.XLOOKUP(tblOrders[[#This Row],[ProductID]], tblProducts[ProductID], tblProducts[Category])</f>
        <v>Electronics</v>
      </c>
      <c r="M115">
        <f>_xlfn.XLOOKUP(tblOrders[[#This Row],[ProductID]], tblProducts[ProductID], tblProducts[CostPrice])</f>
        <v>13474</v>
      </c>
      <c r="N115">
        <f>tblOrders[[#This Row],[Sales]]-(tblOrders[[#This Row],[CostPrice]]*tblOrders[[#This Row],[Quantity]])</f>
        <v>105820.1</v>
      </c>
      <c r="O115" t="str">
        <f>TEXT(tblOrders[[#This Row],[Date]],"mmm-yyyy")</f>
        <v>Oct-2025</v>
      </c>
      <c r="P115" t="str">
        <f>_xlfn.XLOOKUP(tblOrders[[#This Row],[OrderID]], tblReturns[OrderID], tblReturns[Returned])</f>
        <v>Yes</v>
      </c>
      <c r="Q115" t="str">
        <f>_xlfn.XLOOKUP(tblOrders[[#This Row],[OrderID]], tblShipping[OrderID], tblShipping[ShipMode])</f>
        <v>Standard</v>
      </c>
      <c r="R115" t="str">
        <f>IFERROR(_xlfn.XLOOKUP(A114, tblCustomers[CustomerID], tblCustomers[CustomerName]), "Not Found")</f>
        <v>Not Found</v>
      </c>
      <c r="S115" t="str">
        <f>IF(tblOrders[[#This Row],[Sales]]&gt;1000000,"High Value","Standard")</f>
        <v>Standard</v>
      </c>
      <c r="T115" t="str">
        <f>_xlfn.XLOOKUP(tblOrders[[#This Row],[ProductID]], tblProducts[ProductID], tblProducts[ProductName])</f>
        <v>Product 27</v>
      </c>
      <c r="U115">
        <f>_xlfn.XLOOKUP(tblOrders[[#This Row],[SalesRepID]], tblSalesreps[RepID], tblSalesreps[Target])</f>
        <v>7254801</v>
      </c>
    </row>
    <row r="116" spans="1:21">
      <c r="A116" t="s">
        <v>398</v>
      </c>
      <c r="B116" s="7" t="s">
        <v>310</v>
      </c>
      <c r="C116" t="s">
        <v>399</v>
      </c>
      <c r="D116" t="s">
        <v>400</v>
      </c>
      <c r="E116" t="s">
        <v>56</v>
      </c>
      <c r="F116" t="s">
        <v>20</v>
      </c>
      <c r="G116">
        <v>4</v>
      </c>
      <c r="H116">
        <v>0.1</v>
      </c>
      <c r="I116" s="2">
        <v>401832</v>
      </c>
      <c r="J116" t="str">
        <f>_xlfn.XLOOKUP(tblOrders[[#This Row],[CustomerID]], tblCustomers[CustomerID], tblCustomers[CustomerName])</f>
        <v>Customer 26</v>
      </c>
      <c r="K116" t="str">
        <f>_xlfn.XLOOKUP(tblOrders[[#This Row],[CustomerID]], tblCustomers[CustomerID], tblCustomers[Segment])</f>
        <v>SME</v>
      </c>
      <c r="L116" t="str">
        <f>_xlfn.XLOOKUP(tblOrders[[#This Row],[ProductID]], tblProducts[ProductID], tblProducts[Category])</f>
        <v>Electronics</v>
      </c>
      <c r="M116">
        <f>_xlfn.XLOOKUP(tblOrders[[#This Row],[ProductID]], tblProducts[ProductID], tblProducts[CostPrice])</f>
        <v>36044</v>
      </c>
      <c r="N116">
        <f>tblOrders[[#This Row],[Sales]]-(tblOrders[[#This Row],[CostPrice]]*tblOrders[[#This Row],[Quantity]])</f>
        <v>257656</v>
      </c>
      <c r="O116" t="str">
        <f>TEXT(tblOrders[[#This Row],[Date]],"mmm-yyyy")</f>
        <v>Mar-2025</v>
      </c>
      <c r="P116" t="str">
        <f>_xlfn.XLOOKUP(tblOrders[[#This Row],[OrderID]], tblReturns[OrderID], tblReturns[Returned])</f>
        <v>No</v>
      </c>
      <c r="Q116" t="str">
        <f>_xlfn.XLOOKUP(tblOrders[[#This Row],[OrderID]], tblShipping[OrderID], tblShipping[ShipMode])</f>
        <v>Pickup</v>
      </c>
      <c r="R116" t="str">
        <f>IFERROR(_xlfn.XLOOKUP(A115, tblCustomers[CustomerID], tblCustomers[CustomerName]), "Not Found")</f>
        <v>Not Found</v>
      </c>
      <c r="S116" t="str">
        <f>IF(tblOrders[[#This Row],[Sales]]&gt;1000000,"High Value","Standard")</f>
        <v>Standard</v>
      </c>
      <c r="T116" t="str">
        <f>_xlfn.XLOOKUP(tblOrders[[#This Row],[ProductID]], tblProducts[ProductID], tblProducts[ProductName])</f>
        <v>Product 29</v>
      </c>
      <c r="U116">
        <f>_xlfn.XLOOKUP(tblOrders[[#This Row],[SalesRepID]], tblSalesreps[RepID], tblSalesreps[Target])</f>
        <v>14265630</v>
      </c>
    </row>
    <row r="117" spans="1:21">
      <c r="A117" t="s">
        <v>401</v>
      </c>
      <c r="B117" s="7" t="s">
        <v>286</v>
      </c>
      <c r="C117" t="s">
        <v>402</v>
      </c>
      <c r="D117" t="s">
        <v>403</v>
      </c>
      <c r="E117" t="s">
        <v>119</v>
      </c>
      <c r="F117" t="s">
        <v>51</v>
      </c>
      <c r="G117">
        <v>7</v>
      </c>
      <c r="H117">
        <v>0</v>
      </c>
      <c r="I117" s="2">
        <v>670670</v>
      </c>
      <c r="J117" t="str">
        <f>_xlfn.XLOOKUP(tblOrders[[#This Row],[CustomerID]], tblCustomers[CustomerID], tblCustomers[CustomerName])</f>
        <v>Customer 217</v>
      </c>
      <c r="K117" t="str">
        <f>_xlfn.XLOOKUP(tblOrders[[#This Row],[CustomerID]], tblCustomers[CustomerID], tblCustomers[Segment])</f>
        <v>SME</v>
      </c>
      <c r="L117" t="str">
        <f>_xlfn.XLOOKUP(tblOrders[[#This Row],[ProductID]], tblProducts[ProductID], tblProducts[Category])</f>
        <v>Furniture</v>
      </c>
      <c r="M117">
        <f>_xlfn.XLOOKUP(tblOrders[[#This Row],[ProductID]], tblProducts[ProductID], tblProducts[CostPrice])</f>
        <v>53072</v>
      </c>
      <c r="N117">
        <f>tblOrders[[#This Row],[Sales]]-(tblOrders[[#This Row],[CostPrice]]*tblOrders[[#This Row],[Quantity]])</f>
        <v>299166</v>
      </c>
      <c r="O117" t="str">
        <f>TEXT(tblOrders[[#This Row],[Date]],"mmm-yyyy")</f>
        <v>Dec-2025</v>
      </c>
      <c r="P117" t="str">
        <f>_xlfn.XLOOKUP(tblOrders[[#This Row],[OrderID]], tblReturns[OrderID], tblReturns[Returned])</f>
        <v>No</v>
      </c>
      <c r="Q117" t="str">
        <f>_xlfn.XLOOKUP(tblOrders[[#This Row],[OrderID]], tblShipping[OrderID], tblShipping[ShipMode])</f>
        <v>Pickup</v>
      </c>
      <c r="R117" t="str">
        <f>IFERROR(_xlfn.XLOOKUP(A116, tblCustomers[CustomerID], tblCustomers[CustomerName]), "Not Found")</f>
        <v>Not Found</v>
      </c>
      <c r="S117" t="str">
        <f>IF(tblOrders[[#This Row],[Sales]]&gt;1000000,"High Value","Standard")</f>
        <v>Standard</v>
      </c>
      <c r="T117" t="str">
        <f>_xlfn.XLOOKUP(tblOrders[[#This Row],[ProductID]], tblProducts[ProductID], tblProducts[ProductName])</f>
        <v>Product 78</v>
      </c>
      <c r="U117">
        <f>_xlfn.XLOOKUP(tblOrders[[#This Row],[SalesRepID]], tblSalesreps[RepID], tblSalesreps[Target])</f>
        <v>5886694</v>
      </c>
    </row>
    <row r="118" spans="1:21">
      <c r="A118" t="s">
        <v>404</v>
      </c>
      <c r="B118" s="7" t="s">
        <v>184</v>
      </c>
      <c r="C118" t="s">
        <v>405</v>
      </c>
      <c r="D118" t="s">
        <v>403</v>
      </c>
      <c r="E118" t="s">
        <v>105</v>
      </c>
      <c r="F118" t="s">
        <v>20</v>
      </c>
      <c r="G118">
        <v>5</v>
      </c>
      <c r="H118">
        <v>0</v>
      </c>
      <c r="I118" s="2">
        <v>674995</v>
      </c>
      <c r="J118" t="str">
        <f>_xlfn.XLOOKUP(tblOrders[[#This Row],[CustomerID]], tblCustomers[CustomerID], tblCustomers[CustomerName])</f>
        <v>Customer 107</v>
      </c>
      <c r="K118" t="str">
        <f>_xlfn.XLOOKUP(tblOrders[[#This Row],[CustomerID]], tblCustomers[CustomerID], tblCustomers[Segment])</f>
        <v>SME</v>
      </c>
      <c r="L118" t="str">
        <f>_xlfn.XLOOKUP(tblOrders[[#This Row],[ProductID]], tblProducts[ProductID], tblProducts[Category])</f>
        <v>Furniture</v>
      </c>
      <c r="M118">
        <f>_xlfn.XLOOKUP(tblOrders[[#This Row],[ProductID]], tblProducts[ProductID], tblProducts[CostPrice])</f>
        <v>53072</v>
      </c>
      <c r="N118">
        <f>tblOrders[[#This Row],[Sales]]-(tblOrders[[#This Row],[CostPrice]]*tblOrders[[#This Row],[Quantity]])</f>
        <v>409635</v>
      </c>
      <c r="O118" t="str">
        <f>TEXT(tblOrders[[#This Row],[Date]],"mmm-yyyy")</f>
        <v>May-2025</v>
      </c>
      <c r="P118" t="str">
        <f>_xlfn.XLOOKUP(tblOrders[[#This Row],[OrderID]], tblReturns[OrderID], tblReturns[Returned])</f>
        <v>No</v>
      </c>
      <c r="Q118" t="str">
        <f>_xlfn.XLOOKUP(tblOrders[[#This Row],[OrderID]], tblShipping[OrderID], tblShipping[ShipMode])</f>
        <v>Pickup</v>
      </c>
      <c r="R118" t="str">
        <f>IFERROR(_xlfn.XLOOKUP(A117, tblCustomers[CustomerID], tblCustomers[CustomerName]), "Not Found")</f>
        <v>Not Found</v>
      </c>
      <c r="S118" t="str">
        <f>IF(tblOrders[[#This Row],[Sales]]&gt;1000000,"High Value","Standard")</f>
        <v>Standard</v>
      </c>
      <c r="T118" t="str">
        <f>_xlfn.XLOOKUP(tblOrders[[#This Row],[ProductID]], tblProducts[ProductID], tblProducts[ProductName])</f>
        <v>Product 78</v>
      </c>
      <c r="U118">
        <f>_xlfn.XLOOKUP(tblOrders[[#This Row],[SalesRepID]], tblSalesreps[RepID], tblSalesreps[Target])</f>
        <v>8698154</v>
      </c>
    </row>
    <row r="119" spans="1:21">
      <c r="A119" t="s">
        <v>406</v>
      </c>
      <c r="B119" s="7" t="s">
        <v>407</v>
      </c>
      <c r="C119" t="s">
        <v>287</v>
      </c>
      <c r="D119" t="s">
        <v>223</v>
      </c>
      <c r="E119" t="s">
        <v>35</v>
      </c>
      <c r="F119" t="s">
        <v>20</v>
      </c>
      <c r="G119">
        <v>4</v>
      </c>
      <c r="H119">
        <v>0.1</v>
      </c>
      <c r="I119" s="2">
        <v>346237.2</v>
      </c>
      <c r="J119" t="str">
        <f>_xlfn.XLOOKUP(tblOrders[[#This Row],[CustomerID]], tblCustomers[CustomerID], tblCustomers[CustomerName])</f>
        <v>Customer 183</v>
      </c>
      <c r="K119" t="str">
        <f>_xlfn.XLOOKUP(tblOrders[[#This Row],[CustomerID]], tblCustomers[CustomerID], tblCustomers[Segment])</f>
        <v>Consumer</v>
      </c>
      <c r="L119" t="str">
        <f>_xlfn.XLOOKUP(tblOrders[[#This Row],[ProductID]], tblProducts[ProductID], tblProducts[Category])</f>
        <v>Office</v>
      </c>
      <c r="M119">
        <f>_xlfn.XLOOKUP(tblOrders[[#This Row],[ProductID]], tblProducts[ProductID], tblProducts[CostPrice])</f>
        <v>66106</v>
      </c>
      <c r="N119">
        <f>tblOrders[[#This Row],[Sales]]-(tblOrders[[#This Row],[CostPrice]]*tblOrders[[#This Row],[Quantity]])</f>
        <v>81813.200000000012</v>
      </c>
      <c r="O119" t="str">
        <f>TEXT(tblOrders[[#This Row],[Date]],"mmm-yyyy")</f>
        <v>Feb-2025</v>
      </c>
      <c r="P119" t="str">
        <f>_xlfn.XLOOKUP(tblOrders[[#This Row],[OrderID]], tblReturns[OrderID], tblReturns[Returned])</f>
        <v>No</v>
      </c>
      <c r="Q119" t="str">
        <f>_xlfn.XLOOKUP(tblOrders[[#This Row],[OrderID]], tblShipping[OrderID], tblShipping[ShipMode])</f>
        <v>Pickup</v>
      </c>
      <c r="R119" t="str">
        <f>IFERROR(_xlfn.XLOOKUP(A118, tblCustomers[CustomerID], tblCustomers[CustomerName]), "Not Found")</f>
        <v>Not Found</v>
      </c>
      <c r="S119" t="str">
        <f>IF(tblOrders[[#This Row],[Sales]]&gt;1000000,"High Value","Standard")</f>
        <v>Standard</v>
      </c>
      <c r="T119" t="str">
        <f>_xlfn.XLOOKUP(tblOrders[[#This Row],[ProductID]], tblProducts[ProductID], tblProducts[ProductName])</f>
        <v>Product 58</v>
      </c>
      <c r="U119">
        <f>_xlfn.XLOOKUP(tblOrders[[#This Row],[SalesRepID]], tblSalesreps[RepID], tblSalesreps[Target])</f>
        <v>19619177</v>
      </c>
    </row>
    <row r="120" spans="1:21">
      <c r="A120" t="s">
        <v>408</v>
      </c>
      <c r="B120" s="7" t="s">
        <v>357</v>
      </c>
      <c r="C120" t="s">
        <v>409</v>
      </c>
      <c r="D120" t="s">
        <v>78</v>
      </c>
      <c r="E120" t="s">
        <v>186</v>
      </c>
      <c r="F120" t="s">
        <v>51</v>
      </c>
      <c r="G120">
        <v>9</v>
      </c>
      <c r="H120">
        <v>0</v>
      </c>
      <c r="I120" s="2">
        <v>991530</v>
      </c>
      <c r="J120" t="str">
        <f>_xlfn.XLOOKUP(tblOrders[[#This Row],[CustomerID]], tblCustomers[CustomerID], tblCustomers[CustomerName])</f>
        <v>Customer 24</v>
      </c>
      <c r="K120" t="str">
        <f>_xlfn.XLOOKUP(tblOrders[[#This Row],[CustomerID]], tblCustomers[CustomerID], tblCustomers[Segment])</f>
        <v>SME</v>
      </c>
      <c r="L120" t="str">
        <f>_xlfn.XLOOKUP(tblOrders[[#This Row],[ProductID]], tblProducts[ProductID], tblProducts[Category])</f>
        <v>Office</v>
      </c>
      <c r="M120">
        <f>_xlfn.XLOOKUP(tblOrders[[#This Row],[ProductID]], tblProducts[ProductID], tblProducts[CostPrice])</f>
        <v>76942</v>
      </c>
      <c r="N120">
        <f>tblOrders[[#This Row],[Sales]]-(tblOrders[[#This Row],[CostPrice]]*tblOrders[[#This Row],[Quantity]])</f>
        <v>299052</v>
      </c>
      <c r="O120" t="str">
        <f>TEXT(tblOrders[[#This Row],[Date]],"mmm-yyyy")</f>
        <v>Dec-2025</v>
      </c>
      <c r="P120" t="str">
        <f>_xlfn.XLOOKUP(tblOrders[[#This Row],[OrderID]], tblReturns[OrderID], tblReturns[Returned])</f>
        <v>No</v>
      </c>
      <c r="Q120" t="str">
        <f>_xlfn.XLOOKUP(tblOrders[[#This Row],[OrderID]], tblShipping[OrderID], tblShipping[ShipMode])</f>
        <v>Standard</v>
      </c>
      <c r="R120" t="str">
        <f>IFERROR(_xlfn.XLOOKUP(A119, tblCustomers[CustomerID], tblCustomers[CustomerName]), "Not Found")</f>
        <v>Not Found</v>
      </c>
      <c r="S120" t="str">
        <f>IF(tblOrders[[#This Row],[Sales]]&gt;1000000,"High Value","Standard")</f>
        <v>Standard</v>
      </c>
      <c r="T120" t="str">
        <f>_xlfn.XLOOKUP(tblOrders[[#This Row],[ProductID]], tblProducts[ProductID], tblProducts[ProductName])</f>
        <v>Product 22</v>
      </c>
      <c r="U120">
        <f>_xlfn.XLOOKUP(tblOrders[[#This Row],[SalesRepID]], tblSalesreps[RepID], tblSalesreps[Target])</f>
        <v>15141830</v>
      </c>
    </row>
    <row r="121" spans="1:21">
      <c r="A121" t="s">
        <v>410</v>
      </c>
      <c r="B121" s="7" t="s">
        <v>411</v>
      </c>
      <c r="C121" t="s">
        <v>412</v>
      </c>
      <c r="D121" t="s">
        <v>236</v>
      </c>
      <c r="E121" t="s">
        <v>165</v>
      </c>
      <c r="F121" t="s">
        <v>14</v>
      </c>
      <c r="G121">
        <v>5</v>
      </c>
      <c r="H121">
        <v>0</v>
      </c>
      <c r="I121" s="2">
        <v>442140</v>
      </c>
      <c r="J121" t="str">
        <f>_xlfn.XLOOKUP(tblOrders[[#This Row],[CustomerID]], tblCustomers[CustomerID], tblCustomers[CustomerName])</f>
        <v>Customer 111</v>
      </c>
      <c r="K121" t="str">
        <f>_xlfn.XLOOKUP(tblOrders[[#This Row],[CustomerID]], tblCustomers[CustomerID], tblCustomers[Segment])</f>
        <v>Corporate</v>
      </c>
      <c r="L121" t="str">
        <f>_xlfn.XLOOKUP(tblOrders[[#This Row],[ProductID]], tblProducts[ProductID], tblProducts[Category])</f>
        <v>Furniture</v>
      </c>
      <c r="M121">
        <f>_xlfn.XLOOKUP(tblOrders[[#This Row],[ProductID]], tblProducts[ProductID], tblProducts[CostPrice])</f>
        <v>21756</v>
      </c>
      <c r="N121">
        <f>tblOrders[[#This Row],[Sales]]-(tblOrders[[#This Row],[CostPrice]]*tblOrders[[#This Row],[Quantity]])</f>
        <v>333360</v>
      </c>
      <c r="O121" t="str">
        <f>TEXT(tblOrders[[#This Row],[Date]],"mmm-yyyy")</f>
        <v>Sep-2025</v>
      </c>
      <c r="P121" t="str">
        <f>_xlfn.XLOOKUP(tblOrders[[#This Row],[OrderID]], tblReturns[OrderID], tblReturns[Returned])</f>
        <v>No</v>
      </c>
      <c r="Q121" t="str">
        <f>_xlfn.XLOOKUP(tblOrders[[#This Row],[OrderID]], tblShipping[OrderID], tblShipping[ShipMode])</f>
        <v>Express</v>
      </c>
      <c r="R121" t="str">
        <f>IFERROR(_xlfn.XLOOKUP(A120, tblCustomers[CustomerID], tblCustomers[CustomerName]), "Not Found")</f>
        <v>Not Found</v>
      </c>
      <c r="S121" t="str">
        <f>IF(tblOrders[[#This Row],[Sales]]&gt;1000000,"High Value","Standard")</f>
        <v>Standard</v>
      </c>
      <c r="T121" t="str">
        <f>_xlfn.XLOOKUP(tblOrders[[#This Row],[ProductID]], tblProducts[ProductID], tblProducts[ProductName])</f>
        <v>Product 41</v>
      </c>
      <c r="U121">
        <f>_xlfn.XLOOKUP(tblOrders[[#This Row],[SalesRepID]], tblSalesreps[RepID], tblSalesreps[Target])</f>
        <v>16839910</v>
      </c>
    </row>
    <row r="122" spans="1:21">
      <c r="A122" t="s">
        <v>413</v>
      </c>
      <c r="B122" s="7" t="s">
        <v>414</v>
      </c>
      <c r="C122" t="s">
        <v>415</v>
      </c>
      <c r="D122" t="s">
        <v>265</v>
      </c>
      <c r="E122" t="s">
        <v>210</v>
      </c>
      <c r="F122" t="s">
        <v>14</v>
      </c>
      <c r="G122">
        <v>6</v>
      </c>
      <c r="H122">
        <v>0</v>
      </c>
      <c r="I122" s="2">
        <v>477642</v>
      </c>
      <c r="J122" t="str">
        <f>_xlfn.XLOOKUP(tblOrders[[#This Row],[CustomerID]], tblCustomers[CustomerID], tblCustomers[CustomerName])</f>
        <v>Customer 81</v>
      </c>
      <c r="K122" t="str">
        <f>_xlfn.XLOOKUP(tblOrders[[#This Row],[CustomerID]], tblCustomers[CustomerID], tblCustomers[Segment])</f>
        <v>SME</v>
      </c>
      <c r="L122" t="str">
        <f>_xlfn.XLOOKUP(tblOrders[[#This Row],[ProductID]], tblProducts[ProductID], tblProducts[Category])</f>
        <v>Home</v>
      </c>
      <c r="M122">
        <f>_xlfn.XLOOKUP(tblOrders[[#This Row],[ProductID]], tblProducts[ProductID], tblProducts[CostPrice])</f>
        <v>33642</v>
      </c>
      <c r="N122">
        <f>tblOrders[[#This Row],[Sales]]-(tblOrders[[#This Row],[CostPrice]]*tblOrders[[#This Row],[Quantity]])</f>
        <v>275790</v>
      </c>
      <c r="O122" t="str">
        <f>TEXT(tblOrders[[#This Row],[Date]],"mmm-yyyy")</f>
        <v>Jun-2025</v>
      </c>
      <c r="P122" t="str">
        <f>_xlfn.XLOOKUP(tblOrders[[#This Row],[OrderID]], tblReturns[OrderID], tblReturns[Returned])</f>
        <v>Yes</v>
      </c>
      <c r="Q122" t="str">
        <f>_xlfn.XLOOKUP(tblOrders[[#This Row],[OrderID]], tblShipping[OrderID], tblShipping[ShipMode])</f>
        <v>Pickup</v>
      </c>
      <c r="R122" t="str">
        <f>IFERROR(_xlfn.XLOOKUP(A121, tblCustomers[CustomerID], tblCustomers[CustomerName]), "Not Found")</f>
        <v>Not Found</v>
      </c>
      <c r="S122" t="str">
        <f>IF(tblOrders[[#This Row],[Sales]]&gt;1000000,"High Value","Standard")</f>
        <v>Standard</v>
      </c>
      <c r="T122" t="str">
        <f>_xlfn.XLOOKUP(tblOrders[[#This Row],[ProductID]], tblProducts[ProductID], tblProducts[ProductName])</f>
        <v>Product 17</v>
      </c>
      <c r="U122">
        <f>_xlfn.XLOOKUP(tblOrders[[#This Row],[SalesRepID]], tblSalesreps[RepID], tblSalesreps[Target])</f>
        <v>19336654</v>
      </c>
    </row>
    <row r="123" spans="1:21">
      <c r="A123" t="s">
        <v>416</v>
      </c>
      <c r="B123" s="7" t="s">
        <v>417</v>
      </c>
      <c r="C123" t="s">
        <v>418</v>
      </c>
      <c r="D123" t="s">
        <v>39</v>
      </c>
      <c r="E123" t="s">
        <v>105</v>
      </c>
      <c r="F123" t="s">
        <v>14</v>
      </c>
      <c r="G123">
        <v>7</v>
      </c>
      <c r="H123">
        <v>0</v>
      </c>
      <c r="I123" s="2">
        <v>76216</v>
      </c>
      <c r="J123" t="str">
        <f>_xlfn.XLOOKUP(tblOrders[[#This Row],[CustomerID]], tblCustomers[CustomerID], tblCustomers[CustomerName])</f>
        <v>Customer 113</v>
      </c>
      <c r="K123" t="str">
        <f>_xlfn.XLOOKUP(tblOrders[[#This Row],[CustomerID]], tblCustomers[CustomerID], tblCustomers[Segment])</f>
        <v>Consumer</v>
      </c>
      <c r="L123" t="str">
        <f>_xlfn.XLOOKUP(tblOrders[[#This Row],[ProductID]], tblProducts[ProductID], tblProducts[Category])</f>
        <v>Office</v>
      </c>
      <c r="M123">
        <f>_xlfn.XLOOKUP(tblOrders[[#This Row],[ProductID]], tblProducts[ProductID], tblProducts[CostPrice])</f>
        <v>63926</v>
      </c>
      <c r="N123">
        <f>tblOrders[[#This Row],[Sales]]-(tblOrders[[#This Row],[CostPrice]]*tblOrders[[#This Row],[Quantity]])</f>
        <v>-371266</v>
      </c>
      <c r="O123" t="str">
        <f>TEXT(tblOrders[[#This Row],[Date]],"mmm-yyyy")</f>
        <v>Feb-2025</v>
      </c>
      <c r="P123" t="str">
        <f>_xlfn.XLOOKUP(tblOrders[[#This Row],[OrderID]], tblReturns[OrderID], tblReturns[Returned])</f>
        <v>No</v>
      </c>
      <c r="Q123" t="str">
        <f>_xlfn.XLOOKUP(tblOrders[[#This Row],[OrderID]], tblShipping[OrderID], tblShipping[ShipMode])</f>
        <v>Standard</v>
      </c>
      <c r="R123" t="str">
        <f>IFERROR(_xlfn.XLOOKUP(A122, tblCustomers[CustomerID], tblCustomers[CustomerName]), "Not Found")</f>
        <v>Not Found</v>
      </c>
      <c r="S123" t="str">
        <f>IF(tblOrders[[#This Row],[Sales]]&gt;1000000,"High Value","Standard")</f>
        <v>Standard</v>
      </c>
      <c r="T123" t="str">
        <f>_xlfn.XLOOKUP(tblOrders[[#This Row],[ProductID]], tblProducts[ProductID], tblProducts[ProductName])</f>
        <v>Product 4</v>
      </c>
      <c r="U123">
        <f>_xlfn.XLOOKUP(tblOrders[[#This Row],[SalesRepID]], tblSalesreps[RepID], tblSalesreps[Target])</f>
        <v>8698154</v>
      </c>
    </row>
    <row r="124" spans="1:21">
      <c r="A124" t="s">
        <v>419</v>
      </c>
      <c r="B124" s="7" t="s">
        <v>420</v>
      </c>
      <c r="C124" t="s">
        <v>421</v>
      </c>
      <c r="D124" t="s">
        <v>422</v>
      </c>
      <c r="E124" t="s">
        <v>45</v>
      </c>
      <c r="F124" t="s">
        <v>51</v>
      </c>
      <c r="G124">
        <v>9</v>
      </c>
      <c r="H124">
        <v>0.2</v>
      </c>
      <c r="I124" s="2">
        <v>780242.4</v>
      </c>
      <c r="J124" t="str">
        <f>_xlfn.XLOOKUP(tblOrders[[#This Row],[CustomerID]], tblCustomers[CustomerID], tblCustomers[CustomerName])</f>
        <v>Customer 271</v>
      </c>
      <c r="K124" t="str">
        <f>_xlfn.XLOOKUP(tblOrders[[#This Row],[CustomerID]], tblCustomers[CustomerID], tblCustomers[Segment])</f>
        <v>Consumer</v>
      </c>
      <c r="L124" t="str">
        <f>_xlfn.XLOOKUP(tblOrders[[#This Row],[ProductID]], tblProducts[ProductID], tblProducts[Category])</f>
        <v>Furniture</v>
      </c>
      <c r="M124">
        <f>_xlfn.XLOOKUP(tblOrders[[#This Row],[ProductID]], tblProducts[ProductID], tblProducts[CostPrice])</f>
        <v>69526</v>
      </c>
      <c r="N124">
        <f>tblOrders[[#This Row],[Sales]]-(tblOrders[[#This Row],[CostPrice]]*tblOrders[[#This Row],[Quantity]])</f>
        <v>154508.40000000002</v>
      </c>
      <c r="O124" t="str">
        <f>TEXT(tblOrders[[#This Row],[Date]],"mmm-yyyy")</f>
        <v>Nov-2025</v>
      </c>
      <c r="P124" t="str">
        <f>_xlfn.XLOOKUP(tblOrders[[#This Row],[OrderID]], tblReturns[OrderID], tblReturns[Returned])</f>
        <v>No</v>
      </c>
      <c r="Q124" t="str">
        <f>_xlfn.XLOOKUP(tblOrders[[#This Row],[OrderID]], tblShipping[OrderID], tblShipping[ShipMode])</f>
        <v>Standard</v>
      </c>
      <c r="R124" t="str">
        <f>IFERROR(_xlfn.XLOOKUP(A123, tblCustomers[CustomerID], tblCustomers[CustomerName]), "Not Found")</f>
        <v>Not Found</v>
      </c>
      <c r="S124" t="str">
        <f>IF(tblOrders[[#This Row],[Sales]]&gt;1000000,"High Value","Standard")</f>
        <v>Standard</v>
      </c>
      <c r="T124" t="str">
        <f>_xlfn.XLOOKUP(tblOrders[[#This Row],[ProductID]], tblProducts[ProductID], tblProducts[ProductName])</f>
        <v>Product 36</v>
      </c>
      <c r="U124">
        <f>_xlfn.XLOOKUP(tblOrders[[#This Row],[SalesRepID]], tblSalesreps[RepID], tblSalesreps[Target])</f>
        <v>11319839</v>
      </c>
    </row>
    <row r="125" spans="1:21">
      <c r="A125" t="s">
        <v>423</v>
      </c>
      <c r="B125" s="7" t="s">
        <v>424</v>
      </c>
      <c r="C125" t="s">
        <v>77</v>
      </c>
      <c r="D125" t="s">
        <v>288</v>
      </c>
      <c r="E125" t="s">
        <v>87</v>
      </c>
      <c r="F125" t="s">
        <v>88</v>
      </c>
      <c r="G125">
        <v>8</v>
      </c>
      <c r="H125">
        <v>0</v>
      </c>
      <c r="I125" s="2">
        <v>987352</v>
      </c>
      <c r="J125" t="str">
        <f>_xlfn.XLOOKUP(tblOrders[[#This Row],[CustomerID]], tblCustomers[CustomerID], tblCustomers[CustomerName])</f>
        <v>Customer 149</v>
      </c>
      <c r="K125" t="str">
        <f>_xlfn.XLOOKUP(tblOrders[[#This Row],[CustomerID]], tblCustomers[CustomerID], tblCustomers[Segment])</f>
        <v>SME</v>
      </c>
      <c r="L125" t="str">
        <f>_xlfn.XLOOKUP(tblOrders[[#This Row],[ProductID]], tblProducts[ProductID], tblProducts[Category])</f>
        <v>Furniture</v>
      </c>
      <c r="M125">
        <f>_xlfn.XLOOKUP(tblOrders[[#This Row],[ProductID]], tblProducts[ProductID], tblProducts[CostPrice])</f>
        <v>34258</v>
      </c>
      <c r="N125">
        <f>tblOrders[[#This Row],[Sales]]-(tblOrders[[#This Row],[CostPrice]]*tblOrders[[#This Row],[Quantity]])</f>
        <v>713288</v>
      </c>
      <c r="O125" t="str">
        <f>TEXT(tblOrders[[#This Row],[Date]],"mmm-yyyy")</f>
        <v>Feb-2025</v>
      </c>
      <c r="P125" t="str">
        <f>_xlfn.XLOOKUP(tblOrders[[#This Row],[OrderID]], tblReturns[OrderID], tblReturns[Returned])</f>
        <v>No</v>
      </c>
      <c r="Q125" t="str">
        <f>_xlfn.XLOOKUP(tblOrders[[#This Row],[OrderID]], tblShipping[OrderID], tblShipping[ShipMode])</f>
        <v>Pickup</v>
      </c>
      <c r="R125" t="str">
        <f>IFERROR(_xlfn.XLOOKUP(A124, tblCustomers[CustomerID], tblCustomers[CustomerName]), "Not Found")</f>
        <v>Not Found</v>
      </c>
      <c r="S125" t="str">
        <f>IF(tblOrders[[#This Row],[Sales]]&gt;1000000,"High Value","Standard")</f>
        <v>Standard</v>
      </c>
      <c r="T125" t="str">
        <f>_xlfn.XLOOKUP(tblOrders[[#This Row],[ProductID]], tblProducts[ProductID], tblProducts[ProductName])</f>
        <v>Product 39</v>
      </c>
      <c r="U125">
        <f>_xlfn.XLOOKUP(tblOrders[[#This Row],[SalesRepID]], tblSalesreps[RepID], tblSalesreps[Target])</f>
        <v>18500989</v>
      </c>
    </row>
    <row r="126" spans="1:21">
      <c r="A126" t="s">
        <v>425</v>
      </c>
      <c r="B126" s="7" t="s">
        <v>354</v>
      </c>
      <c r="C126" t="s">
        <v>426</v>
      </c>
      <c r="D126" t="s">
        <v>30</v>
      </c>
      <c r="E126" t="s">
        <v>25</v>
      </c>
      <c r="F126" t="s">
        <v>14</v>
      </c>
      <c r="G126">
        <v>7</v>
      </c>
      <c r="H126">
        <v>0.1</v>
      </c>
      <c r="I126" s="2">
        <v>99294.3</v>
      </c>
      <c r="J126" t="str">
        <f>_xlfn.XLOOKUP(tblOrders[[#This Row],[CustomerID]], tblCustomers[CustomerID], tblCustomers[CustomerName])</f>
        <v>Customer 195</v>
      </c>
      <c r="K126" t="str">
        <f>_xlfn.XLOOKUP(tblOrders[[#This Row],[CustomerID]], tblCustomers[CustomerID], tblCustomers[Segment])</f>
        <v>Corporate</v>
      </c>
      <c r="L126" t="str">
        <f>_xlfn.XLOOKUP(tblOrders[[#This Row],[ProductID]], tblProducts[ProductID], tblProducts[Category])</f>
        <v>Furniture</v>
      </c>
      <c r="M126">
        <f>_xlfn.XLOOKUP(tblOrders[[#This Row],[ProductID]], tblProducts[ProductID], tblProducts[CostPrice])</f>
        <v>18655</v>
      </c>
      <c r="N126">
        <f>tblOrders[[#This Row],[Sales]]-(tblOrders[[#This Row],[CostPrice]]*tblOrders[[#This Row],[Quantity]])</f>
        <v>-31290.699999999997</v>
      </c>
      <c r="O126" t="str">
        <f>TEXT(tblOrders[[#This Row],[Date]],"mmm-yyyy")</f>
        <v>Feb-2025</v>
      </c>
      <c r="P126" t="str">
        <f>_xlfn.XLOOKUP(tblOrders[[#This Row],[OrderID]], tblReturns[OrderID], tblReturns[Returned])</f>
        <v>No</v>
      </c>
      <c r="Q126" t="str">
        <f>_xlfn.XLOOKUP(tblOrders[[#This Row],[OrderID]], tblShipping[OrderID], tblShipping[ShipMode])</f>
        <v>Pickup</v>
      </c>
      <c r="R126" t="str">
        <f>IFERROR(_xlfn.XLOOKUP(A125, tblCustomers[CustomerID], tblCustomers[CustomerName]), "Not Found")</f>
        <v>Not Found</v>
      </c>
      <c r="S126" t="str">
        <f>IF(tblOrders[[#This Row],[Sales]]&gt;1000000,"High Value","Standard")</f>
        <v>Standard</v>
      </c>
      <c r="T126" t="str">
        <f>_xlfn.XLOOKUP(tblOrders[[#This Row],[ProductID]], tblProducts[ProductID], tblProducts[ProductName])</f>
        <v>Product 34</v>
      </c>
      <c r="U126">
        <f>_xlfn.XLOOKUP(tblOrders[[#This Row],[SalesRepID]], tblSalesreps[RepID], tblSalesreps[Target])</f>
        <v>7094914</v>
      </c>
    </row>
    <row r="127" spans="1:21">
      <c r="A127" t="s">
        <v>427</v>
      </c>
      <c r="B127" s="7" t="s">
        <v>428</v>
      </c>
      <c r="C127" t="s">
        <v>429</v>
      </c>
      <c r="D127" t="s">
        <v>430</v>
      </c>
      <c r="E127" t="s">
        <v>197</v>
      </c>
      <c r="F127" t="s">
        <v>51</v>
      </c>
      <c r="G127">
        <v>3</v>
      </c>
      <c r="H127">
        <v>0</v>
      </c>
      <c r="I127" s="2">
        <v>287961</v>
      </c>
      <c r="J127" t="str">
        <f>_xlfn.XLOOKUP(tblOrders[[#This Row],[CustomerID]], tblCustomers[CustomerID], tblCustomers[CustomerName])</f>
        <v>Customer 243</v>
      </c>
      <c r="K127" t="str">
        <f>_xlfn.XLOOKUP(tblOrders[[#This Row],[CustomerID]], tblCustomers[CustomerID], tblCustomers[Segment])</f>
        <v>Corporate</v>
      </c>
      <c r="L127" t="str">
        <f>_xlfn.XLOOKUP(tblOrders[[#This Row],[ProductID]], tblProducts[ProductID], tblProducts[Category])</f>
        <v>Office</v>
      </c>
      <c r="M127">
        <f>_xlfn.XLOOKUP(tblOrders[[#This Row],[ProductID]], tblProducts[ProductID], tblProducts[CostPrice])</f>
        <v>7566</v>
      </c>
      <c r="N127">
        <f>tblOrders[[#This Row],[Sales]]-(tblOrders[[#This Row],[CostPrice]]*tblOrders[[#This Row],[Quantity]])</f>
        <v>265263</v>
      </c>
      <c r="O127" t="str">
        <f>TEXT(tblOrders[[#This Row],[Date]],"mmm-yyyy")</f>
        <v>May-2025</v>
      </c>
      <c r="P127" t="str">
        <f>_xlfn.XLOOKUP(tblOrders[[#This Row],[OrderID]], tblReturns[OrderID], tblReturns[Returned])</f>
        <v>No</v>
      </c>
      <c r="Q127" t="str">
        <f>_xlfn.XLOOKUP(tblOrders[[#This Row],[OrderID]], tblShipping[OrderID], tblShipping[ShipMode])</f>
        <v>Pickup</v>
      </c>
      <c r="R127" t="str">
        <f>IFERROR(_xlfn.XLOOKUP(A126, tblCustomers[CustomerID], tblCustomers[CustomerName]), "Not Found")</f>
        <v>Not Found</v>
      </c>
      <c r="S127" t="str">
        <f>IF(tblOrders[[#This Row],[Sales]]&gt;1000000,"High Value","Standard")</f>
        <v>Standard</v>
      </c>
      <c r="T127" t="str">
        <f>_xlfn.XLOOKUP(tblOrders[[#This Row],[ProductID]], tblProducts[ProductID], tblProducts[ProductName])</f>
        <v>Product 85</v>
      </c>
      <c r="U127">
        <f>_xlfn.XLOOKUP(tblOrders[[#This Row],[SalesRepID]], tblSalesreps[RepID], tblSalesreps[Target])</f>
        <v>19562258</v>
      </c>
    </row>
    <row r="128" spans="1:21">
      <c r="A128" t="s">
        <v>431</v>
      </c>
      <c r="B128" s="7" t="s">
        <v>354</v>
      </c>
      <c r="C128" t="s">
        <v>231</v>
      </c>
      <c r="D128" t="s">
        <v>314</v>
      </c>
      <c r="E128" t="s">
        <v>79</v>
      </c>
      <c r="F128" t="s">
        <v>51</v>
      </c>
      <c r="G128">
        <v>9</v>
      </c>
      <c r="H128">
        <v>0.2</v>
      </c>
      <c r="I128" s="2">
        <v>432432</v>
      </c>
      <c r="J128" t="str">
        <f>_xlfn.XLOOKUP(tblOrders[[#This Row],[CustomerID]], tblCustomers[CustomerID], tblCustomers[CustomerName])</f>
        <v>Customer 28</v>
      </c>
      <c r="K128" t="str">
        <f>_xlfn.XLOOKUP(tblOrders[[#This Row],[CustomerID]], tblCustomers[CustomerID], tblCustomers[Segment])</f>
        <v>SME</v>
      </c>
      <c r="L128" t="str">
        <f>_xlfn.XLOOKUP(tblOrders[[#This Row],[ProductID]], tblProducts[ProductID], tblProducts[Category])</f>
        <v>Furniture</v>
      </c>
      <c r="M128">
        <f>_xlfn.XLOOKUP(tblOrders[[#This Row],[ProductID]], tblProducts[ProductID], tblProducts[CostPrice])</f>
        <v>10109</v>
      </c>
      <c r="N128">
        <f>tblOrders[[#This Row],[Sales]]-(tblOrders[[#This Row],[CostPrice]]*tblOrders[[#This Row],[Quantity]])</f>
        <v>341451</v>
      </c>
      <c r="O128" t="str">
        <f>TEXT(tblOrders[[#This Row],[Date]],"mmm-yyyy")</f>
        <v>Feb-2025</v>
      </c>
      <c r="P128" t="str">
        <f>_xlfn.XLOOKUP(tblOrders[[#This Row],[OrderID]], tblReturns[OrderID], tblReturns[Returned])</f>
        <v>No</v>
      </c>
      <c r="Q128" t="str">
        <f>_xlfn.XLOOKUP(tblOrders[[#This Row],[OrderID]], tblShipping[OrderID], tblShipping[ShipMode])</f>
        <v>Pickup</v>
      </c>
      <c r="R128" t="str">
        <f>IFERROR(_xlfn.XLOOKUP(A127, tblCustomers[CustomerID], tblCustomers[CustomerName]), "Not Found")</f>
        <v>Not Found</v>
      </c>
      <c r="S128" t="str">
        <f>IF(tblOrders[[#This Row],[Sales]]&gt;1000000,"High Value","Standard")</f>
        <v>Standard</v>
      </c>
      <c r="T128" t="str">
        <f>_xlfn.XLOOKUP(tblOrders[[#This Row],[ProductID]], tblProducts[ProductID], tblProducts[ProductName])</f>
        <v>Product 8</v>
      </c>
      <c r="U128">
        <f>_xlfn.XLOOKUP(tblOrders[[#This Row],[SalesRepID]], tblSalesreps[RepID], tblSalesreps[Target])</f>
        <v>8592536</v>
      </c>
    </row>
    <row r="129" spans="1:21">
      <c r="A129" t="s">
        <v>432</v>
      </c>
      <c r="B129" s="7" t="s">
        <v>433</v>
      </c>
      <c r="C129" t="s">
        <v>434</v>
      </c>
      <c r="D129" t="s">
        <v>151</v>
      </c>
      <c r="E129" t="s">
        <v>119</v>
      </c>
      <c r="F129" t="s">
        <v>26</v>
      </c>
      <c r="G129">
        <v>4</v>
      </c>
      <c r="H129">
        <v>0</v>
      </c>
      <c r="I129" s="2">
        <v>217500</v>
      </c>
      <c r="J129" t="str">
        <f>_xlfn.XLOOKUP(tblOrders[[#This Row],[CustomerID]], tblCustomers[CustomerID], tblCustomers[CustomerName])</f>
        <v>Customer 29</v>
      </c>
      <c r="K129" t="str">
        <f>_xlfn.XLOOKUP(tblOrders[[#This Row],[CustomerID]], tblCustomers[CustomerID], tblCustomers[Segment])</f>
        <v>Consumer</v>
      </c>
      <c r="L129" t="str">
        <f>_xlfn.XLOOKUP(tblOrders[[#This Row],[ProductID]], tblProducts[ProductID], tblProducts[Category])</f>
        <v>Electronics</v>
      </c>
      <c r="M129">
        <f>_xlfn.XLOOKUP(tblOrders[[#This Row],[ProductID]], tblProducts[ProductID], tblProducts[CostPrice])</f>
        <v>63366</v>
      </c>
      <c r="N129">
        <f>tblOrders[[#This Row],[Sales]]-(tblOrders[[#This Row],[CostPrice]]*tblOrders[[#This Row],[Quantity]])</f>
        <v>-35964</v>
      </c>
      <c r="O129" t="str">
        <f>TEXT(tblOrders[[#This Row],[Date]],"mmm-yyyy")</f>
        <v>Aug-2025</v>
      </c>
      <c r="P129" t="str">
        <f>_xlfn.XLOOKUP(tblOrders[[#This Row],[OrderID]], tblReturns[OrderID], tblReturns[Returned])</f>
        <v>No</v>
      </c>
      <c r="Q129" t="str">
        <f>_xlfn.XLOOKUP(tblOrders[[#This Row],[OrderID]], tblShipping[OrderID], tblShipping[ShipMode])</f>
        <v>Express</v>
      </c>
      <c r="R129" t="str">
        <f>IFERROR(_xlfn.XLOOKUP(A128, tblCustomers[CustomerID], tblCustomers[CustomerName]), "Not Found")</f>
        <v>Not Found</v>
      </c>
      <c r="S129" t="str">
        <f>IF(tblOrders[[#This Row],[Sales]]&gt;1000000,"High Value","Standard")</f>
        <v>Standard</v>
      </c>
      <c r="T129" t="str">
        <f>_xlfn.XLOOKUP(tblOrders[[#This Row],[ProductID]], tblProducts[ProductID], tblProducts[ProductName])</f>
        <v>Product 40</v>
      </c>
      <c r="U129">
        <f>_xlfn.XLOOKUP(tblOrders[[#This Row],[SalesRepID]], tblSalesreps[RepID], tblSalesreps[Target])</f>
        <v>5886694</v>
      </c>
    </row>
    <row r="130" spans="1:21">
      <c r="A130" t="s">
        <v>435</v>
      </c>
      <c r="B130" s="7" t="s">
        <v>173</v>
      </c>
      <c r="C130" t="s">
        <v>436</v>
      </c>
      <c r="D130" t="s">
        <v>314</v>
      </c>
      <c r="E130" t="s">
        <v>210</v>
      </c>
      <c r="F130" t="s">
        <v>20</v>
      </c>
      <c r="G130">
        <v>1</v>
      </c>
      <c r="H130">
        <v>0.1</v>
      </c>
      <c r="I130" s="2">
        <v>11580.3</v>
      </c>
      <c r="J130" t="str">
        <f>_xlfn.XLOOKUP(tblOrders[[#This Row],[CustomerID]], tblCustomers[CustomerID], tblCustomers[CustomerName])</f>
        <v>Customer 129</v>
      </c>
      <c r="K130" t="str">
        <f>_xlfn.XLOOKUP(tblOrders[[#This Row],[CustomerID]], tblCustomers[CustomerID], tblCustomers[Segment])</f>
        <v>Corporate</v>
      </c>
      <c r="L130" t="str">
        <f>_xlfn.XLOOKUP(tblOrders[[#This Row],[ProductID]], tblProducts[ProductID], tblProducts[Category])</f>
        <v>Furniture</v>
      </c>
      <c r="M130">
        <f>_xlfn.XLOOKUP(tblOrders[[#This Row],[ProductID]], tblProducts[ProductID], tblProducts[CostPrice])</f>
        <v>10109</v>
      </c>
      <c r="N130">
        <f>tblOrders[[#This Row],[Sales]]-(tblOrders[[#This Row],[CostPrice]]*tblOrders[[#This Row],[Quantity]])</f>
        <v>1471.2999999999993</v>
      </c>
      <c r="O130" t="str">
        <f>TEXT(tblOrders[[#This Row],[Date]],"mmm-yyyy")</f>
        <v>Jun-2025</v>
      </c>
      <c r="P130" t="str">
        <f>_xlfn.XLOOKUP(tblOrders[[#This Row],[OrderID]], tblReturns[OrderID], tblReturns[Returned])</f>
        <v>No</v>
      </c>
      <c r="Q130" t="str">
        <f>_xlfn.XLOOKUP(tblOrders[[#This Row],[OrderID]], tblShipping[OrderID], tblShipping[ShipMode])</f>
        <v>Pickup</v>
      </c>
      <c r="R130" t="str">
        <f>IFERROR(_xlfn.XLOOKUP(A129, tblCustomers[CustomerID], tblCustomers[CustomerName]), "Not Found")</f>
        <v>Not Found</v>
      </c>
      <c r="S130" t="str">
        <f>IF(tblOrders[[#This Row],[Sales]]&gt;1000000,"High Value","Standard")</f>
        <v>Standard</v>
      </c>
      <c r="T130" t="str">
        <f>_xlfn.XLOOKUP(tblOrders[[#This Row],[ProductID]], tblProducts[ProductID], tblProducts[ProductName])</f>
        <v>Product 8</v>
      </c>
      <c r="U130">
        <f>_xlfn.XLOOKUP(tblOrders[[#This Row],[SalesRepID]], tblSalesreps[RepID], tblSalesreps[Target])</f>
        <v>19336654</v>
      </c>
    </row>
    <row r="131" spans="1:21">
      <c r="A131" t="s">
        <v>437</v>
      </c>
      <c r="B131" s="7" t="s">
        <v>438</v>
      </c>
      <c r="C131" t="s">
        <v>268</v>
      </c>
      <c r="D131" t="s">
        <v>182</v>
      </c>
      <c r="E131" t="s">
        <v>87</v>
      </c>
      <c r="F131" t="s">
        <v>26</v>
      </c>
      <c r="G131">
        <v>10</v>
      </c>
      <c r="H131">
        <v>0.15</v>
      </c>
      <c r="I131" s="2">
        <v>328414.5</v>
      </c>
      <c r="J131" t="str">
        <f>_xlfn.XLOOKUP(tblOrders[[#This Row],[CustomerID]], tblCustomers[CustomerID], tblCustomers[CustomerName])</f>
        <v>Customer 249</v>
      </c>
      <c r="K131" t="str">
        <f>_xlfn.XLOOKUP(tblOrders[[#This Row],[CustomerID]], tblCustomers[CustomerID], tblCustomers[Segment])</f>
        <v>Consumer</v>
      </c>
      <c r="L131" t="str">
        <f>_xlfn.XLOOKUP(tblOrders[[#This Row],[ProductID]], tblProducts[ProductID], tblProducts[Category])</f>
        <v>Furniture</v>
      </c>
      <c r="M131">
        <f>_xlfn.XLOOKUP(tblOrders[[#This Row],[ProductID]], tblProducts[ProductID], tblProducts[CostPrice])</f>
        <v>76428</v>
      </c>
      <c r="N131">
        <f>tblOrders[[#This Row],[Sales]]-(tblOrders[[#This Row],[CostPrice]]*tblOrders[[#This Row],[Quantity]])</f>
        <v>-435865.5</v>
      </c>
      <c r="O131" t="str">
        <f>TEXT(tblOrders[[#This Row],[Date]],"mmm-yyyy")</f>
        <v>Jun-2025</v>
      </c>
      <c r="P131" t="str">
        <f>_xlfn.XLOOKUP(tblOrders[[#This Row],[OrderID]], tblReturns[OrderID], tblReturns[Returned])</f>
        <v>No</v>
      </c>
      <c r="Q131" t="str">
        <f>_xlfn.XLOOKUP(tblOrders[[#This Row],[OrderID]], tblShipping[OrderID], tblShipping[ShipMode])</f>
        <v>Express</v>
      </c>
      <c r="R131" t="str">
        <f>IFERROR(_xlfn.XLOOKUP(A130, tblCustomers[CustomerID], tblCustomers[CustomerName]), "Not Found")</f>
        <v>Not Found</v>
      </c>
      <c r="S131" t="str">
        <f>IF(tblOrders[[#This Row],[Sales]]&gt;1000000,"High Value","Standard")</f>
        <v>Standard</v>
      </c>
      <c r="T131" t="str">
        <f>_xlfn.XLOOKUP(tblOrders[[#This Row],[ProductID]], tblProducts[ProductID], tblProducts[ProductName])</f>
        <v>Product 11</v>
      </c>
      <c r="U131">
        <f>_xlfn.XLOOKUP(tblOrders[[#This Row],[SalesRepID]], tblSalesreps[RepID], tblSalesreps[Target])</f>
        <v>18500989</v>
      </c>
    </row>
    <row r="132" spans="1:21">
      <c r="A132" t="s">
        <v>439</v>
      </c>
      <c r="B132" s="7" t="s">
        <v>440</v>
      </c>
      <c r="C132" t="s">
        <v>441</v>
      </c>
      <c r="D132" t="s">
        <v>369</v>
      </c>
      <c r="E132" t="s">
        <v>210</v>
      </c>
      <c r="F132" t="s">
        <v>88</v>
      </c>
      <c r="G132">
        <v>9</v>
      </c>
      <c r="H132">
        <v>0.15</v>
      </c>
      <c r="I132" s="2">
        <v>742990.95</v>
      </c>
      <c r="J132" t="str">
        <f>_xlfn.XLOOKUP(tblOrders[[#This Row],[CustomerID]], tblCustomers[CustomerID], tblCustomers[CustomerName])</f>
        <v>Customer 214</v>
      </c>
      <c r="K132" t="str">
        <f>_xlfn.XLOOKUP(tblOrders[[#This Row],[CustomerID]], tblCustomers[CustomerID], tblCustomers[Segment])</f>
        <v>Consumer</v>
      </c>
      <c r="L132" t="str">
        <f>_xlfn.XLOOKUP(tblOrders[[#This Row],[ProductID]], tblProducts[ProductID], tblProducts[Category])</f>
        <v>Office</v>
      </c>
      <c r="M132">
        <f>_xlfn.XLOOKUP(tblOrders[[#This Row],[ProductID]], tblProducts[ProductID], tblProducts[CostPrice])</f>
        <v>12456</v>
      </c>
      <c r="N132">
        <f>tblOrders[[#This Row],[Sales]]-(tblOrders[[#This Row],[CostPrice]]*tblOrders[[#This Row],[Quantity]])</f>
        <v>630886.94999999995</v>
      </c>
      <c r="O132" t="str">
        <f>TEXT(tblOrders[[#This Row],[Date]],"mmm-yyyy")</f>
        <v>Nov-2025</v>
      </c>
      <c r="P132" t="str">
        <f>_xlfn.XLOOKUP(tblOrders[[#This Row],[OrderID]], tblReturns[OrderID], tblReturns[Returned])</f>
        <v>No</v>
      </c>
      <c r="Q132" t="str">
        <f>_xlfn.XLOOKUP(tblOrders[[#This Row],[OrderID]], tblShipping[OrderID], tblShipping[ShipMode])</f>
        <v>Standard</v>
      </c>
      <c r="R132" t="str">
        <f>IFERROR(_xlfn.XLOOKUP(A131, tblCustomers[CustomerID], tblCustomers[CustomerName]), "Not Found")</f>
        <v>Not Found</v>
      </c>
      <c r="S132" t="str">
        <f>IF(tblOrders[[#This Row],[Sales]]&gt;1000000,"High Value","Standard")</f>
        <v>Standard</v>
      </c>
      <c r="T132" t="str">
        <f>_xlfn.XLOOKUP(tblOrders[[#This Row],[ProductID]], tblProducts[ProductID], tblProducts[ProductName])</f>
        <v>Product 42</v>
      </c>
      <c r="U132">
        <f>_xlfn.XLOOKUP(tblOrders[[#This Row],[SalesRepID]], tblSalesreps[RepID], tblSalesreps[Target])</f>
        <v>19336654</v>
      </c>
    </row>
    <row r="133" spans="1:21">
      <c r="A133" t="s">
        <v>442</v>
      </c>
      <c r="B133" s="7" t="s">
        <v>443</v>
      </c>
      <c r="C133" t="s">
        <v>444</v>
      </c>
      <c r="D133" t="s">
        <v>321</v>
      </c>
      <c r="E133" t="s">
        <v>210</v>
      </c>
      <c r="F133" t="s">
        <v>26</v>
      </c>
      <c r="G133">
        <v>4</v>
      </c>
      <c r="H133">
        <v>0</v>
      </c>
      <c r="I133" s="2">
        <v>488556</v>
      </c>
      <c r="J133" t="str">
        <f>_xlfn.XLOOKUP(tblOrders[[#This Row],[CustomerID]], tblCustomers[CustomerID], tblCustomers[CustomerName])</f>
        <v>Customer 261</v>
      </c>
      <c r="K133" t="str">
        <f>_xlfn.XLOOKUP(tblOrders[[#This Row],[CustomerID]], tblCustomers[CustomerID], tblCustomers[Segment])</f>
        <v>Corporate</v>
      </c>
      <c r="L133" t="str">
        <f>_xlfn.XLOOKUP(tblOrders[[#This Row],[ProductID]], tblProducts[ProductID], tblProducts[Category])</f>
        <v>Home</v>
      </c>
      <c r="M133">
        <f>_xlfn.XLOOKUP(tblOrders[[#This Row],[ProductID]], tblProducts[ProductID], tblProducts[CostPrice])</f>
        <v>70588</v>
      </c>
      <c r="N133">
        <f>tblOrders[[#This Row],[Sales]]-(tblOrders[[#This Row],[CostPrice]]*tblOrders[[#This Row],[Quantity]])</f>
        <v>206204</v>
      </c>
      <c r="O133" t="str">
        <f>TEXT(tblOrders[[#This Row],[Date]],"mmm-yyyy")</f>
        <v>Jan-2025</v>
      </c>
      <c r="P133" t="str">
        <f>_xlfn.XLOOKUP(tblOrders[[#This Row],[OrderID]], tblReturns[OrderID], tblReturns[Returned])</f>
        <v>No</v>
      </c>
      <c r="Q133" t="str">
        <f>_xlfn.XLOOKUP(tblOrders[[#This Row],[OrderID]], tblShipping[OrderID], tblShipping[ShipMode])</f>
        <v>Express</v>
      </c>
      <c r="R133" t="str">
        <f>IFERROR(_xlfn.XLOOKUP(A132, tblCustomers[CustomerID], tblCustomers[CustomerName]), "Not Found")</f>
        <v>Not Found</v>
      </c>
      <c r="S133" t="str">
        <f>IF(tblOrders[[#This Row],[Sales]]&gt;1000000,"High Value","Standard")</f>
        <v>Standard</v>
      </c>
      <c r="T133" t="str">
        <f>_xlfn.XLOOKUP(tblOrders[[#This Row],[ProductID]], tblProducts[ProductID], tblProducts[ProductName])</f>
        <v>Product 95</v>
      </c>
      <c r="U133">
        <f>_xlfn.XLOOKUP(tblOrders[[#This Row],[SalesRepID]], tblSalesreps[RepID], tblSalesreps[Target])</f>
        <v>19336654</v>
      </c>
    </row>
    <row r="134" spans="1:21">
      <c r="A134" t="s">
        <v>445</v>
      </c>
      <c r="B134" s="7" t="s">
        <v>446</v>
      </c>
      <c r="C134" t="s">
        <v>447</v>
      </c>
      <c r="D134" t="s">
        <v>397</v>
      </c>
      <c r="E134" t="s">
        <v>40</v>
      </c>
      <c r="F134" t="s">
        <v>20</v>
      </c>
      <c r="G134">
        <v>9</v>
      </c>
      <c r="H134">
        <v>0.2</v>
      </c>
      <c r="I134" s="2">
        <v>771724.80000000005</v>
      </c>
      <c r="J134" t="str">
        <f>_xlfn.XLOOKUP(tblOrders[[#This Row],[CustomerID]], tblCustomers[CustomerID], tblCustomers[CustomerName])</f>
        <v>Customer 203</v>
      </c>
      <c r="K134" t="str">
        <f>_xlfn.XLOOKUP(tblOrders[[#This Row],[CustomerID]], tblCustomers[CustomerID], tblCustomers[Segment])</f>
        <v>Consumer</v>
      </c>
      <c r="L134" t="str">
        <f>_xlfn.XLOOKUP(tblOrders[[#This Row],[ProductID]], tblProducts[ProductID], tblProducts[Category])</f>
        <v>Electronics</v>
      </c>
      <c r="M134">
        <f>_xlfn.XLOOKUP(tblOrders[[#This Row],[ProductID]], tblProducts[ProductID], tblProducts[CostPrice])</f>
        <v>13474</v>
      </c>
      <c r="N134">
        <f>tblOrders[[#This Row],[Sales]]-(tblOrders[[#This Row],[CostPrice]]*tblOrders[[#This Row],[Quantity]])</f>
        <v>650458.80000000005</v>
      </c>
      <c r="O134" t="str">
        <f>TEXT(tblOrders[[#This Row],[Date]],"mmm-yyyy")</f>
        <v>Jan-2025</v>
      </c>
      <c r="P134" t="str">
        <f>_xlfn.XLOOKUP(tblOrders[[#This Row],[OrderID]], tblReturns[OrderID], tblReturns[Returned])</f>
        <v>No</v>
      </c>
      <c r="Q134" t="str">
        <f>_xlfn.XLOOKUP(tblOrders[[#This Row],[OrderID]], tblShipping[OrderID], tblShipping[ShipMode])</f>
        <v>Express</v>
      </c>
      <c r="R134" t="str">
        <f>IFERROR(_xlfn.XLOOKUP(A133, tblCustomers[CustomerID], tblCustomers[CustomerName]), "Not Found")</f>
        <v>Not Found</v>
      </c>
      <c r="S134" t="str">
        <f>IF(tblOrders[[#This Row],[Sales]]&gt;1000000,"High Value","Standard")</f>
        <v>Standard</v>
      </c>
      <c r="T134" t="str">
        <f>_xlfn.XLOOKUP(tblOrders[[#This Row],[ProductID]], tblProducts[ProductID], tblProducts[ProductName])</f>
        <v>Product 27</v>
      </c>
      <c r="U134">
        <f>_xlfn.XLOOKUP(tblOrders[[#This Row],[SalesRepID]], tblSalesreps[RepID], tblSalesreps[Target])</f>
        <v>6291486</v>
      </c>
    </row>
    <row r="135" spans="1:21">
      <c r="A135" t="s">
        <v>448</v>
      </c>
      <c r="B135" s="7" t="s">
        <v>449</v>
      </c>
      <c r="C135" t="s">
        <v>399</v>
      </c>
      <c r="D135" t="s">
        <v>339</v>
      </c>
      <c r="E135" t="s">
        <v>186</v>
      </c>
      <c r="F135" t="s">
        <v>20</v>
      </c>
      <c r="G135">
        <v>3</v>
      </c>
      <c r="H135">
        <v>0.15</v>
      </c>
      <c r="I135" s="2">
        <v>245542.05</v>
      </c>
      <c r="J135" t="str">
        <f>_xlfn.XLOOKUP(tblOrders[[#This Row],[CustomerID]], tblCustomers[CustomerID], tblCustomers[CustomerName])</f>
        <v>Customer 26</v>
      </c>
      <c r="K135" t="str">
        <f>_xlfn.XLOOKUP(tblOrders[[#This Row],[CustomerID]], tblCustomers[CustomerID], tblCustomers[Segment])</f>
        <v>SME</v>
      </c>
      <c r="L135" t="str">
        <f>_xlfn.XLOOKUP(tblOrders[[#This Row],[ProductID]], tblProducts[ProductID], tblProducts[Category])</f>
        <v>Office</v>
      </c>
      <c r="M135">
        <f>_xlfn.XLOOKUP(tblOrders[[#This Row],[ProductID]], tblProducts[ProductID], tblProducts[CostPrice])</f>
        <v>73889</v>
      </c>
      <c r="N135">
        <f>tblOrders[[#This Row],[Sales]]-(tblOrders[[#This Row],[CostPrice]]*tblOrders[[#This Row],[Quantity]])</f>
        <v>23875.049999999988</v>
      </c>
      <c r="O135" t="str">
        <f>TEXT(tblOrders[[#This Row],[Date]],"mmm-yyyy")</f>
        <v>Aug-2025</v>
      </c>
      <c r="P135" t="str">
        <f>_xlfn.XLOOKUP(tblOrders[[#This Row],[OrderID]], tblReturns[OrderID], tblReturns[Returned])</f>
        <v>No</v>
      </c>
      <c r="Q135" t="str">
        <f>_xlfn.XLOOKUP(tblOrders[[#This Row],[OrderID]], tblShipping[OrderID], tblShipping[ShipMode])</f>
        <v>Standard</v>
      </c>
      <c r="R135" t="str">
        <f>IFERROR(_xlfn.XLOOKUP(A134, tblCustomers[CustomerID], tblCustomers[CustomerName]), "Not Found")</f>
        <v>Not Found</v>
      </c>
      <c r="S135" t="str">
        <f>IF(tblOrders[[#This Row],[Sales]]&gt;1000000,"High Value","Standard")</f>
        <v>Standard</v>
      </c>
      <c r="T135" t="str">
        <f>_xlfn.XLOOKUP(tblOrders[[#This Row],[ProductID]], tblProducts[ProductID], tblProducts[ProductName])</f>
        <v>Product 83</v>
      </c>
      <c r="U135">
        <f>_xlfn.XLOOKUP(tblOrders[[#This Row],[SalesRepID]], tblSalesreps[RepID], tblSalesreps[Target])</f>
        <v>15141830</v>
      </c>
    </row>
    <row r="136" spans="1:21">
      <c r="A136" t="s">
        <v>450</v>
      </c>
      <c r="B136" s="7" t="s">
        <v>246</v>
      </c>
      <c r="C136" t="s">
        <v>451</v>
      </c>
      <c r="D136" t="s">
        <v>232</v>
      </c>
      <c r="E136" t="s">
        <v>50</v>
      </c>
      <c r="F136" t="s">
        <v>20</v>
      </c>
      <c r="G136">
        <v>10</v>
      </c>
      <c r="H136">
        <v>0.15</v>
      </c>
      <c r="I136" s="2">
        <v>714620.5</v>
      </c>
      <c r="J136" t="str">
        <f>_xlfn.XLOOKUP(tblOrders[[#This Row],[CustomerID]], tblCustomers[CustomerID], tblCustomers[CustomerName])</f>
        <v>Customer 221</v>
      </c>
      <c r="K136" t="str">
        <f>_xlfn.XLOOKUP(tblOrders[[#This Row],[CustomerID]], tblCustomers[CustomerID], tblCustomers[Segment])</f>
        <v>Consumer</v>
      </c>
      <c r="L136" t="str">
        <f>_xlfn.XLOOKUP(tblOrders[[#This Row],[ProductID]], tblProducts[ProductID], tblProducts[Category])</f>
        <v>Electronics</v>
      </c>
      <c r="M136">
        <f>_xlfn.XLOOKUP(tblOrders[[#This Row],[ProductID]], tblProducts[ProductID], tblProducts[CostPrice])</f>
        <v>41456</v>
      </c>
      <c r="N136">
        <f>tblOrders[[#This Row],[Sales]]-(tblOrders[[#This Row],[CostPrice]]*tblOrders[[#This Row],[Quantity]])</f>
        <v>300060.5</v>
      </c>
      <c r="O136" t="str">
        <f>TEXT(tblOrders[[#This Row],[Date]],"mmm-yyyy")</f>
        <v>Jul-2025</v>
      </c>
      <c r="P136" t="str">
        <f>_xlfn.XLOOKUP(tblOrders[[#This Row],[OrderID]], tblReturns[OrderID], tblReturns[Returned])</f>
        <v>No</v>
      </c>
      <c r="Q136" t="str">
        <f>_xlfn.XLOOKUP(tblOrders[[#This Row],[OrderID]], tblShipping[OrderID], tblShipping[ShipMode])</f>
        <v>Express</v>
      </c>
      <c r="R136" t="str">
        <f>IFERROR(_xlfn.XLOOKUP(A135, tblCustomers[CustomerID], tblCustomers[CustomerName]), "Not Found")</f>
        <v>Not Found</v>
      </c>
      <c r="S136" t="str">
        <f>IF(tblOrders[[#This Row],[Sales]]&gt;1000000,"High Value","Standard")</f>
        <v>Standard</v>
      </c>
      <c r="T136" t="str">
        <f>_xlfn.XLOOKUP(tblOrders[[#This Row],[ProductID]], tblProducts[ProductID], tblProducts[ProductName])</f>
        <v>Product 86</v>
      </c>
      <c r="U136">
        <f>_xlfn.XLOOKUP(tblOrders[[#This Row],[SalesRepID]], tblSalesreps[RepID], tblSalesreps[Target])</f>
        <v>17350666</v>
      </c>
    </row>
    <row r="137" spans="1:21">
      <c r="A137" t="s">
        <v>452</v>
      </c>
      <c r="B137" s="7" t="s">
        <v>291</v>
      </c>
      <c r="C137" t="s">
        <v>453</v>
      </c>
      <c r="D137" t="s">
        <v>454</v>
      </c>
      <c r="E137" t="s">
        <v>205</v>
      </c>
      <c r="F137" t="s">
        <v>14</v>
      </c>
      <c r="G137">
        <v>6</v>
      </c>
      <c r="H137">
        <v>0.2</v>
      </c>
      <c r="I137" s="2">
        <v>377587.20000000001</v>
      </c>
      <c r="J137" t="str">
        <f>_xlfn.XLOOKUP(tblOrders[[#This Row],[CustomerID]], tblCustomers[CustomerID], tblCustomers[CustomerName])</f>
        <v>Customer 192</v>
      </c>
      <c r="K137" t="str">
        <f>_xlfn.XLOOKUP(tblOrders[[#This Row],[CustomerID]], tblCustomers[CustomerID], tblCustomers[Segment])</f>
        <v>Corporate</v>
      </c>
      <c r="L137" t="str">
        <f>_xlfn.XLOOKUP(tblOrders[[#This Row],[ProductID]], tblProducts[ProductID], tblProducts[Category])</f>
        <v>Furniture</v>
      </c>
      <c r="M137">
        <f>_xlfn.XLOOKUP(tblOrders[[#This Row],[ProductID]], tblProducts[ProductID], tblProducts[CostPrice])</f>
        <v>31369</v>
      </c>
      <c r="N137">
        <f>tblOrders[[#This Row],[Sales]]-(tblOrders[[#This Row],[CostPrice]]*tblOrders[[#This Row],[Quantity]])</f>
        <v>189373.2</v>
      </c>
      <c r="O137" t="str">
        <f>TEXT(tblOrders[[#This Row],[Date]],"mmm-yyyy")</f>
        <v>Aug-2025</v>
      </c>
      <c r="P137" t="str">
        <f>_xlfn.XLOOKUP(tblOrders[[#This Row],[OrderID]], tblReturns[OrderID], tblReturns[Returned])</f>
        <v>No</v>
      </c>
      <c r="Q137" t="str">
        <f>_xlfn.XLOOKUP(tblOrders[[#This Row],[OrderID]], tblShipping[OrderID], tblShipping[ShipMode])</f>
        <v>Pickup</v>
      </c>
      <c r="R137" t="str">
        <f>IFERROR(_xlfn.XLOOKUP(A136, tblCustomers[CustomerID], tblCustomers[CustomerName]), "Not Found")</f>
        <v>Not Found</v>
      </c>
      <c r="S137" t="str">
        <f>IF(tblOrders[[#This Row],[Sales]]&gt;1000000,"High Value","Standard")</f>
        <v>Standard</v>
      </c>
      <c r="T137" t="str">
        <f>_xlfn.XLOOKUP(tblOrders[[#This Row],[ProductID]], tblProducts[ProductID], tblProducts[ProductName])</f>
        <v>Product 37</v>
      </c>
      <c r="U137">
        <f>_xlfn.XLOOKUP(tblOrders[[#This Row],[SalesRepID]], tblSalesreps[RepID], tblSalesreps[Target])</f>
        <v>16246424</v>
      </c>
    </row>
    <row r="138" spans="1:21">
      <c r="A138" t="s">
        <v>455</v>
      </c>
      <c r="B138" s="7" t="s">
        <v>456</v>
      </c>
      <c r="C138" t="s">
        <v>457</v>
      </c>
      <c r="D138" t="s">
        <v>314</v>
      </c>
      <c r="E138" t="s">
        <v>19</v>
      </c>
      <c r="F138" t="s">
        <v>88</v>
      </c>
      <c r="G138">
        <v>9</v>
      </c>
      <c r="H138">
        <v>0.15</v>
      </c>
      <c r="I138" s="2">
        <v>263144.7</v>
      </c>
      <c r="J138" t="str">
        <f>_xlfn.XLOOKUP(tblOrders[[#This Row],[CustomerID]], tblCustomers[CustomerID], tblCustomers[CustomerName])</f>
        <v>Customer 61</v>
      </c>
      <c r="K138" t="str">
        <f>_xlfn.XLOOKUP(tblOrders[[#This Row],[CustomerID]], tblCustomers[CustomerID], tblCustomers[Segment])</f>
        <v>Consumer</v>
      </c>
      <c r="L138" t="str">
        <f>_xlfn.XLOOKUP(tblOrders[[#This Row],[ProductID]], tblProducts[ProductID], tblProducts[Category])</f>
        <v>Furniture</v>
      </c>
      <c r="M138">
        <f>_xlfn.XLOOKUP(tblOrders[[#This Row],[ProductID]], tblProducts[ProductID], tblProducts[CostPrice])</f>
        <v>10109</v>
      </c>
      <c r="N138">
        <f>tblOrders[[#This Row],[Sales]]-(tblOrders[[#This Row],[CostPrice]]*tblOrders[[#This Row],[Quantity]])</f>
        <v>172163.7</v>
      </c>
      <c r="O138" t="str">
        <f>TEXT(tblOrders[[#This Row],[Date]],"mmm-yyyy")</f>
        <v>Jul-2025</v>
      </c>
      <c r="P138" t="str">
        <f>_xlfn.XLOOKUP(tblOrders[[#This Row],[OrderID]], tblReturns[OrderID], tblReturns[Returned])</f>
        <v>Yes</v>
      </c>
      <c r="Q138" t="str">
        <f>_xlfn.XLOOKUP(tblOrders[[#This Row],[OrderID]], tblShipping[OrderID], tblShipping[ShipMode])</f>
        <v>Pickup</v>
      </c>
      <c r="R138" t="str">
        <f>IFERROR(_xlfn.XLOOKUP(A137, tblCustomers[CustomerID], tblCustomers[CustomerName]), "Not Found")</f>
        <v>Not Found</v>
      </c>
      <c r="S138" t="str">
        <f>IF(tblOrders[[#This Row],[Sales]]&gt;1000000,"High Value","Standard")</f>
        <v>Standard</v>
      </c>
      <c r="T138" t="str">
        <f>_xlfn.XLOOKUP(tblOrders[[#This Row],[ProductID]], tblProducts[ProductID], tblProducts[ProductName])</f>
        <v>Product 8</v>
      </c>
      <c r="U138">
        <f>_xlfn.XLOOKUP(tblOrders[[#This Row],[SalesRepID]], tblSalesreps[RepID], tblSalesreps[Target])</f>
        <v>11347243</v>
      </c>
    </row>
    <row r="139" spans="1:21">
      <c r="A139" t="s">
        <v>458</v>
      </c>
      <c r="B139" s="7" t="s">
        <v>459</v>
      </c>
      <c r="C139" t="s">
        <v>344</v>
      </c>
      <c r="D139" t="s">
        <v>115</v>
      </c>
      <c r="E139" t="s">
        <v>56</v>
      </c>
      <c r="F139" t="s">
        <v>88</v>
      </c>
      <c r="G139">
        <v>3</v>
      </c>
      <c r="H139">
        <v>0.05</v>
      </c>
      <c r="I139" s="2">
        <v>96466.8</v>
      </c>
      <c r="J139" t="str">
        <f>_xlfn.XLOOKUP(tblOrders[[#This Row],[CustomerID]], tblCustomers[CustomerID], tblCustomers[CustomerName])</f>
        <v>Customer 68</v>
      </c>
      <c r="K139" t="str">
        <f>_xlfn.XLOOKUP(tblOrders[[#This Row],[CustomerID]], tblCustomers[CustomerID], tblCustomers[Segment])</f>
        <v>Consumer</v>
      </c>
      <c r="L139" t="str">
        <f>_xlfn.XLOOKUP(tblOrders[[#This Row],[ProductID]], tblProducts[ProductID], tblProducts[Category])</f>
        <v>Electronics</v>
      </c>
      <c r="M139">
        <f>_xlfn.XLOOKUP(tblOrders[[#This Row],[ProductID]], tblProducts[ProductID], tblProducts[CostPrice])</f>
        <v>66631</v>
      </c>
      <c r="N139">
        <f>tblOrders[[#This Row],[Sales]]-(tblOrders[[#This Row],[CostPrice]]*tblOrders[[#This Row],[Quantity]])</f>
        <v>-103426.2</v>
      </c>
      <c r="O139" t="str">
        <f>TEXT(tblOrders[[#This Row],[Date]],"mmm-yyyy")</f>
        <v>Jul-2025</v>
      </c>
      <c r="P139" t="str">
        <f>_xlfn.XLOOKUP(tblOrders[[#This Row],[OrderID]], tblReturns[OrderID], tblReturns[Returned])</f>
        <v>No</v>
      </c>
      <c r="Q139" t="str">
        <f>_xlfn.XLOOKUP(tblOrders[[#This Row],[OrderID]], tblShipping[OrderID], tblShipping[ShipMode])</f>
        <v>Standard</v>
      </c>
      <c r="R139" t="str">
        <f>IFERROR(_xlfn.XLOOKUP(A138, tblCustomers[CustomerID], tblCustomers[CustomerName]), "Not Found")</f>
        <v>Not Found</v>
      </c>
      <c r="S139" t="str">
        <f>IF(tblOrders[[#This Row],[Sales]]&gt;1000000,"High Value","Standard")</f>
        <v>Standard</v>
      </c>
      <c r="T139" t="str">
        <f>_xlfn.XLOOKUP(tblOrders[[#This Row],[ProductID]], tblProducts[ProductID], tblProducts[ProductName])</f>
        <v>Product 70</v>
      </c>
      <c r="U139">
        <f>_xlfn.XLOOKUP(tblOrders[[#This Row],[SalesRepID]], tblSalesreps[RepID], tblSalesreps[Target])</f>
        <v>14265630</v>
      </c>
    </row>
    <row r="140" spans="1:21">
      <c r="A140" t="s">
        <v>460</v>
      </c>
      <c r="B140" s="7" t="s">
        <v>461</v>
      </c>
      <c r="C140" t="s">
        <v>386</v>
      </c>
      <c r="D140" t="s">
        <v>382</v>
      </c>
      <c r="E140" t="s">
        <v>79</v>
      </c>
      <c r="F140" t="s">
        <v>20</v>
      </c>
      <c r="G140">
        <v>1</v>
      </c>
      <c r="H140">
        <v>0.1</v>
      </c>
      <c r="I140" s="2">
        <v>85208.4</v>
      </c>
      <c r="J140" t="str">
        <f>_xlfn.XLOOKUP(tblOrders[[#This Row],[CustomerID]], tblCustomers[CustomerID], tblCustomers[CustomerName])</f>
        <v>Customer 170</v>
      </c>
      <c r="K140" t="str">
        <f>_xlfn.XLOOKUP(tblOrders[[#This Row],[CustomerID]], tblCustomers[CustomerID], tblCustomers[Segment])</f>
        <v>SME</v>
      </c>
      <c r="L140" t="str">
        <f>_xlfn.XLOOKUP(tblOrders[[#This Row],[ProductID]], tblProducts[ProductID], tblProducts[Category])</f>
        <v>Office</v>
      </c>
      <c r="M140">
        <f>_xlfn.XLOOKUP(tblOrders[[#This Row],[ProductID]], tblProducts[ProductID], tblProducts[CostPrice])</f>
        <v>61777</v>
      </c>
      <c r="N140">
        <f>tblOrders[[#This Row],[Sales]]-(tblOrders[[#This Row],[CostPrice]]*tblOrders[[#This Row],[Quantity]])</f>
        <v>23431.399999999994</v>
      </c>
      <c r="O140" t="str">
        <f>TEXT(tblOrders[[#This Row],[Date]],"mmm-yyyy")</f>
        <v>Mar-2025</v>
      </c>
      <c r="P140" t="str">
        <f>_xlfn.XLOOKUP(tblOrders[[#This Row],[OrderID]], tblReturns[OrderID], tblReturns[Returned])</f>
        <v>No</v>
      </c>
      <c r="Q140" t="str">
        <f>_xlfn.XLOOKUP(tblOrders[[#This Row],[OrderID]], tblShipping[OrderID], tblShipping[ShipMode])</f>
        <v>Express</v>
      </c>
      <c r="R140" t="str">
        <f>IFERROR(_xlfn.XLOOKUP(A139, tblCustomers[CustomerID], tblCustomers[CustomerName]), "Not Found")</f>
        <v>Not Found</v>
      </c>
      <c r="S140" t="str">
        <f>IF(tblOrders[[#This Row],[Sales]]&gt;1000000,"High Value","Standard")</f>
        <v>Standard</v>
      </c>
      <c r="T140" t="str">
        <f>_xlfn.XLOOKUP(tblOrders[[#This Row],[ProductID]], tblProducts[ProductID], tblProducts[ProductName])</f>
        <v>Product 65</v>
      </c>
      <c r="U140">
        <f>_xlfn.XLOOKUP(tblOrders[[#This Row],[SalesRepID]], tblSalesreps[RepID], tblSalesreps[Target])</f>
        <v>8592536</v>
      </c>
    </row>
    <row r="141" spans="1:21">
      <c r="A141" t="s">
        <v>462</v>
      </c>
      <c r="B141" s="7" t="s">
        <v>463</v>
      </c>
      <c r="C141" t="s">
        <v>464</v>
      </c>
      <c r="D141" t="s">
        <v>133</v>
      </c>
      <c r="E141" t="s">
        <v>50</v>
      </c>
      <c r="F141" t="s">
        <v>14</v>
      </c>
      <c r="G141">
        <v>4</v>
      </c>
      <c r="H141">
        <v>0</v>
      </c>
      <c r="I141" s="2">
        <v>135516</v>
      </c>
      <c r="J141" t="str">
        <f>_xlfn.XLOOKUP(tblOrders[[#This Row],[CustomerID]], tblCustomers[CustomerID], tblCustomers[CustomerName])</f>
        <v>Customer 187</v>
      </c>
      <c r="K141" t="str">
        <f>_xlfn.XLOOKUP(tblOrders[[#This Row],[CustomerID]], tblCustomers[CustomerID], tblCustomers[Segment])</f>
        <v>Corporate</v>
      </c>
      <c r="L141" t="str">
        <f>_xlfn.XLOOKUP(tblOrders[[#This Row],[ProductID]], tblProducts[ProductID], tblProducts[Category])</f>
        <v>Furniture</v>
      </c>
      <c r="M141">
        <f>_xlfn.XLOOKUP(tblOrders[[#This Row],[ProductID]], tblProducts[ProductID], tblProducts[CostPrice])</f>
        <v>53604</v>
      </c>
      <c r="N141">
        <f>tblOrders[[#This Row],[Sales]]-(tblOrders[[#This Row],[CostPrice]]*tblOrders[[#This Row],[Quantity]])</f>
        <v>-78900</v>
      </c>
      <c r="O141" t="str">
        <f>TEXT(tblOrders[[#This Row],[Date]],"mmm-yyyy")</f>
        <v>May-2025</v>
      </c>
      <c r="P141" t="str">
        <f>_xlfn.XLOOKUP(tblOrders[[#This Row],[OrderID]], tblReturns[OrderID], tblReturns[Returned])</f>
        <v>No</v>
      </c>
      <c r="Q141" t="str">
        <f>_xlfn.XLOOKUP(tblOrders[[#This Row],[OrderID]], tblShipping[OrderID], tblShipping[ShipMode])</f>
        <v>Express</v>
      </c>
      <c r="R141" t="str">
        <f>IFERROR(_xlfn.XLOOKUP(A140, tblCustomers[CustomerID], tblCustomers[CustomerName]), "Not Found")</f>
        <v>Not Found</v>
      </c>
      <c r="S141" t="str">
        <f>IF(tblOrders[[#This Row],[Sales]]&gt;1000000,"High Value","Standard")</f>
        <v>Standard</v>
      </c>
      <c r="T141" t="str">
        <f>_xlfn.XLOOKUP(tblOrders[[#This Row],[ProductID]], tblProducts[ProductID], tblProducts[ProductName])</f>
        <v>Product 6</v>
      </c>
      <c r="U141">
        <f>_xlfn.XLOOKUP(tblOrders[[#This Row],[SalesRepID]], tblSalesreps[RepID], tblSalesreps[Target])</f>
        <v>17350666</v>
      </c>
    </row>
    <row r="142" spans="1:21">
      <c r="A142" t="s">
        <v>465</v>
      </c>
      <c r="B142" s="7" t="s">
        <v>456</v>
      </c>
      <c r="C142" t="s">
        <v>466</v>
      </c>
      <c r="D142" t="s">
        <v>308</v>
      </c>
      <c r="E142" t="s">
        <v>105</v>
      </c>
      <c r="F142" t="s">
        <v>14</v>
      </c>
      <c r="G142">
        <v>8</v>
      </c>
      <c r="H142">
        <v>0.05</v>
      </c>
      <c r="I142" s="2">
        <v>129025.2</v>
      </c>
      <c r="J142" t="str">
        <f>_xlfn.XLOOKUP(tblOrders[[#This Row],[CustomerID]], tblCustomers[CustomerID], tblCustomers[CustomerName])</f>
        <v>Customer 233</v>
      </c>
      <c r="K142" t="str">
        <f>_xlfn.XLOOKUP(tblOrders[[#This Row],[CustomerID]], tblCustomers[CustomerID], tblCustomers[Segment])</f>
        <v>SME</v>
      </c>
      <c r="L142" t="str">
        <f>_xlfn.XLOOKUP(tblOrders[[#This Row],[ProductID]], tblProducts[ProductID], tblProducts[Category])</f>
        <v>Furniture</v>
      </c>
      <c r="M142">
        <f>_xlfn.XLOOKUP(tblOrders[[#This Row],[ProductID]], tblProducts[ProductID], tblProducts[CostPrice])</f>
        <v>27039</v>
      </c>
      <c r="N142">
        <f>tblOrders[[#This Row],[Sales]]-(tblOrders[[#This Row],[CostPrice]]*tblOrders[[#This Row],[Quantity]])</f>
        <v>-87286.8</v>
      </c>
      <c r="O142" t="str">
        <f>TEXT(tblOrders[[#This Row],[Date]],"mmm-yyyy")</f>
        <v>Jul-2025</v>
      </c>
      <c r="P142" t="str">
        <f>_xlfn.XLOOKUP(tblOrders[[#This Row],[OrderID]], tblReturns[OrderID], tblReturns[Returned])</f>
        <v>No</v>
      </c>
      <c r="Q142" t="str">
        <f>_xlfn.XLOOKUP(tblOrders[[#This Row],[OrderID]], tblShipping[OrderID], tblShipping[ShipMode])</f>
        <v>Express</v>
      </c>
      <c r="R142" t="str">
        <f>IFERROR(_xlfn.XLOOKUP(A141, tblCustomers[CustomerID], tblCustomers[CustomerName]), "Not Found")</f>
        <v>Not Found</v>
      </c>
      <c r="S142" t="str">
        <f>IF(tblOrders[[#This Row],[Sales]]&gt;1000000,"High Value","Standard")</f>
        <v>Standard</v>
      </c>
      <c r="T142" t="str">
        <f>_xlfn.XLOOKUP(tblOrders[[#This Row],[ProductID]], tblProducts[ProductID], tblProducts[ProductName])</f>
        <v>Product 13</v>
      </c>
      <c r="U142">
        <f>_xlfn.XLOOKUP(tblOrders[[#This Row],[SalesRepID]], tblSalesreps[RepID], tblSalesreps[Target])</f>
        <v>8698154</v>
      </c>
    </row>
    <row r="143" spans="1:21">
      <c r="A143" t="s">
        <v>467</v>
      </c>
      <c r="B143" s="7" t="s">
        <v>277</v>
      </c>
      <c r="C143" t="s">
        <v>468</v>
      </c>
      <c r="D143" t="s">
        <v>248</v>
      </c>
      <c r="E143" t="s">
        <v>79</v>
      </c>
      <c r="F143" t="s">
        <v>26</v>
      </c>
      <c r="G143">
        <v>10</v>
      </c>
      <c r="H143">
        <v>0.2</v>
      </c>
      <c r="I143" s="2">
        <v>400768</v>
      </c>
      <c r="J143" t="str">
        <f>_xlfn.XLOOKUP(tblOrders[[#This Row],[CustomerID]], tblCustomers[CustomerID], tblCustomers[CustomerName])</f>
        <v>Customer 38</v>
      </c>
      <c r="K143" t="str">
        <f>_xlfn.XLOOKUP(tblOrders[[#This Row],[CustomerID]], tblCustomers[CustomerID], tblCustomers[Segment])</f>
        <v>Corporate</v>
      </c>
      <c r="L143" t="str">
        <f>_xlfn.XLOOKUP(tblOrders[[#This Row],[ProductID]], tblProducts[ProductID], tblProducts[Category])</f>
        <v>Furniture</v>
      </c>
      <c r="M143">
        <f>_xlfn.XLOOKUP(tblOrders[[#This Row],[ProductID]], tblProducts[ProductID], tblProducts[CostPrice])</f>
        <v>31758</v>
      </c>
      <c r="N143">
        <f>tblOrders[[#This Row],[Sales]]-(tblOrders[[#This Row],[CostPrice]]*tblOrders[[#This Row],[Quantity]])</f>
        <v>83188</v>
      </c>
      <c r="O143" t="str">
        <f>TEXT(tblOrders[[#This Row],[Date]],"mmm-yyyy")</f>
        <v>Oct-2025</v>
      </c>
      <c r="P143" t="str">
        <f>_xlfn.XLOOKUP(tblOrders[[#This Row],[OrderID]], tblReturns[OrderID], tblReturns[Returned])</f>
        <v>No</v>
      </c>
      <c r="Q143" t="str">
        <f>_xlfn.XLOOKUP(tblOrders[[#This Row],[OrderID]], tblShipping[OrderID], tblShipping[ShipMode])</f>
        <v>Pickup</v>
      </c>
      <c r="R143" t="str">
        <f>IFERROR(_xlfn.XLOOKUP(A142, tblCustomers[CustomerID], tblCustomers[CustomerName]), "Not Found")</f>
        <v>Not Found</v>
      </c>
      <c r="S143" t="str">
        <f>IF(tblOrders[[#This Row],[Sales]]&gt;1000000,"High Value","Standard")</f>
        <v>Standard</v>
      </c>
      <c r="T143" t="str">
        <f>_xlfn.XLOOKUP(tblOrders[[#This Row],[ProductID]], tblProducts[ProductID], tblProducts[ProductName])</f>
        <v>Product 35</v>
      </c>
      <c r="U143">
        <f>_xlfn.XLOOKUP(tblOrders[[#This Row],[SalesRepID]], tblSalesreps[RepID], tblSalesreps[Target])</f>
        <v>8592536</v>
      </c>
    </row>
    <row r="144" spans="1:21">
      <c r="A144" t="s">
        <v>469</v>
      </c>
      <c r="B144" s="7" t="s">
        <v>221</v>
      </c>
      <c r="C144" t="s">
        <v>470</v>
      </c>
      <c r="D144" t="s">
        <v>400</v>
      </c>
      <c r="E144" t="s">
        <v>40</v>
      </c>
      <c r="F144" t="s">
        <v>51</v>
      </c>
      <c r="G144">
        <v>1</v>
      </c>
      <c r="H144">
        <v>0.15</v>
      </c>
      <c r="I144" s="2">
        <v>23386.05</v>
      </c>
      <c r="J144" t="str">
        <f>_xlfn.XLOOKUP(tblOrders[[#This Row],[CustomerID]], tblCustomers[CustomerID], tblCustomers[CustomerName])</f>
        <v>Customer 276</v>
      </c>
      <c r="K144" t="str">
        <f>_xlfn.XLOOKUP(tblOrders[[#This Row],[CustomerID]], tblCustomers[CustomerID], tblCustomers[Segment])</f>
        <v>Consumer</v>
      </c>
      <c r="L144" t="str">
        <f>_xlfn.XLOOKUP(tblOrders[[#This Row],[ProductID]], tblProducts[ProductID], tblProducts[Category])</f>
        <v>Electronics</v>
      </c>
      <c r="M144">
        <f>_xlfn.XLOOKUP(tblOrders[[#This Row],[ProductID]], tblProducts[ProductID], tblProducts[CostPrice])</f>
        <v>36044</v>
      </c>
      <c r="N144">
        <f>tblOrders[[#This Row],[Sales]]-(tblOrders[[#This Row],[CostPrice]]*tblOrders[[#This Row],[Quantity]])</f>
        <v>-12657.95</v>
      </c>
      <c r="O144" t="str">
        <f>TEXT(tblOrders[[#This Row],[Date]],"mmm-yyyy")</f>
        <v>Jun-2025</v>
      </c>
      <c r="P144" t="str">
        <f>_xlfn.XLOOKUP(tblOrders[[#This Row],[OrderID]], tblReturns[OrderID], tblReturns[Returned])</f>
        <v>No</v>
      </c>
      <c r="Q144" t="str">
        <f>_xlfn.XLOOKUP(tblOrders[[#This Row],[OrderID]], tblShipping[OrderID], tblShipping[ShipMode])</f>
        <v>Standard</v>
      </c>
      <c r="R144" t="str">
        <f>IFERROR(_xlfn.XLOOKUP(A143, tblCustomers[CustomerID], tblCustomers[CustomerName]), "Not Found")</f>
        <v>Not Found</v>
      </c>
      <c r="S144" t="str">
        <f>IF(tblOrders[[#This Row],[Sales]]&gt;1000000,"High Value","Standard")</f>
        <v>Standard</v>
      </c>
      <c r="T144" t="str">
        <f>_xlfn.XLOOKUP(tblOrders[[#This Row],[ProductID]], tblProducts[ProductID], tblProducts[ProductName])</f>
        <v>Product 29</v>
      </c>
      <c r="U144">
        <f>_xlfn.XLOOKUP(tblOrders[[#This Row],[SalesRepID]], tblSalesreps[RepID], tblSalesreps[Target])</f>
        <v>6291486</v>
      </c>
    </row>
    <row r="145" spans="1:21">
      <c r="A145" t="s">
        <v>471</v>
      </c>
      <c r="B145" s="7" t="s">
        <v>472</v>
      </c>
      <c r="C145" t="s">
        <v>421</v>
      </c>
      <c r="D145" t="s">
        <v>382</v>
      </c>
      <c r="E145" t="s">
        <v>87</v>
      </c>
      <c r="F145" t="s">
        <v>88</v>
      </c>
      <c r="G145">
        <v>4</v>
      </c>
      <c r="H145">
        <v>0</v>
      </c>
      <c r="I145" s="2">
        <v>237404</v>
      </c>
      <c r="J145" t="str">
        <f>_xlfn.XLOOKUP(tblOrders[[#This Row],[CustomerID]], tblCustomers[CustomerID], tblCustomers[CustomerName])</f>
        <v>Customer 271</v>
      </c>
      <c r="K145" t="str">
        <f>_xlfn.XLOOKUP(tblOrders[[#This Row],[CustomerID]], tblCustomers[CustomerID], tblCustomers[Segment])</f>
        <v>Consumer</v>
      </c>
      <c r="L145" t="str">
        <f>_xlfn.XLOOKUP(tblOrders[[#This Row],[ProductID]], tblProducts[ProductID], tblProducts[Category])</f>
        <v>Office</v>
      </c>
      <c r="M145">
        <f>_xlfn.XLOOKUP(tblOrders[[#This Row],[ProductID]], tblProducts[ProductID], tblProducts[CostPrice])</f>
        <v>61777</v>
      </c>
      <c r="N145">
        <f>tblOrders[[#This Row],[Sales]]-(tblOrders[[#This Row],[CostPrice]]*tblOrders[[#This Row],[Quantity]])</f>
        <v>-9704</v>
      </c>
      <c r="O145" t="str">
        <f>TEXT(tblOrders[[#This Row],[Date]],"mmm-yyyy")</f>
        <v>Mar-2025</v>
      </c>
      <c r="P145" t="str">
        <f>_xlfn.XLOOKUP(tblOrders[[#This Row],[OrderID]], tblReturns[OrderID], tblReturns[Returned])</f>
        <v>No</v>
      </c>
      <c r="Q145" t="str">
        <f>_xlfn.XLOOKUP(tblOrders[[#This Row],[OrderID]], tblShipping[OrderID], tblShipping[ShipMode])</f>
        <v>Standard</v>
      </c>
      <c r="R145" t="str">
        <f>IFERROR(_xlfn.XLOOKUP(A144, tblCustomers[CustomerID], tblCustomers[CustomerName]), "Not Found")</f>
        <v>Not Found</v>
      </c>
      <c r="S145" t="str">
        <f>IF(tblOrders[[#This Row],[Sales]]&gt;1000000,"High Value","Standard")</f>
        <v>Standard</v>
      </c>
      <c r="T145" t="str">
        <f>_xlfn.XLOOKUP(tblOrders[[#This Row],[ProductID]], tblProducts[ProductID], tblProducts[ProductName])</f>
        <v>Product 65</v>
      </c>
      <c r="U145">
        <f>_xlfn.XLOOKUP(tblOrders[[#This Row],[SalesRepID]], tblSalesreps[RepID], tblSalesreps[Target])</f>
        <v>18500989</v>
      </c>
    </row>
    <row r="146" spans="1:21">
      <c r="A146" t="s">
        <v>473</v>
      </c>
      <c r="B146" s="7" t="s">
        <v>139</v>
      </c>
      <c r="C146" t="s">
        <v>466</v>
      </c>
      <c r="D146" t="s">
        <v>474</v>
      </c>
      <c r="E146" t="s">
        <v>210</v>
      </c>
      <c r="F146" t="s">
        <v>51</v>
      </c>
      <c r="G146">
        <v>8</v>
      </c>
      <c r="H146">
        <v>0.2</v>
      </c>
      <c r="I146" s="2">
        <v>554547.19999999995</v>
      </c>
      <c r="J146" t="str">
        <f>_xlfn.XLOOKUP(tblOrders[[#This Row],[CustomerID]], tblCustomers[CustomerID], tblCustomers[CustomerName])</f>
        <v>Customer 233</v>
      </c>
      <c r="K146" t="str">
        <f>_xlfn.XLOOKUP(tblOrders[[#This Row],[CustomerID]], tblCustomers[CustomerID], tblCustomers[Segment])</f>
        <v>SME</v>
      </c>
      <c r="L146" t="str">
        <f>_xlfn.XLOOKUP(tblOrders[[#This Row],[ProductID]], tblProducts[ProductID], tblProducts[Category])</f>
        <v>Office</v>
      </c>
      <c r="M146">
        <f>_xlfn.XLOOKUP(tblOrders[[#This Row],[ProductID]], tblProducts[ProductID], tblProducts[CostPrice])</f>
        <v>5129</v>
      </c>
      <c r="N146">
        <f>tblOrders[[#This Row],[Sales]]-(tblOrders[[#This Row],[CostPrice]]*tblOrders[[#This Row],[Quantity]])</f>
        <v>513515.19999999995</v>
      </c>
      <c r="O146" t="str">
        <f>TEXT(tblOrders[[#This Row],[Date]],"mmm-yyyy")</f>
        <v>Jun-2025</v>
      </c>
      <c r="P146" t="str">
        <f>_xlfn.XLOOKUP(tblOrders[[#This Row],[OrderID]], tblReturns[OrderID], tblReturns[Returned])</f>
        <v>No</v>
      </c>
      <c r="Q146" t="str">
        <f>_xlfn.XLOOKUP(tblOrders[[#This Row],[OrderID]], tblShipping[OrderID], tblShipping[ShipMode])</f>
        <v>Express</v>
      </c>
      <c r="R146" t="str">
        <f>IFERROR(_xlfn.XLOOKUP(A145, tblCustomers[CustomerID], tblCustomers[CustomerName]), "Not Found")</f>
        <v>Not Found</v>
      </c>
      <c r="S146" t="str">
        <f>IF(tblOrders[[#This Row],[Sales]]&gt;1000000,"High Value","Standard")</f>
        <v>Standard</v>
      </c>
      <c r="T146" t="str">
        <f>_xlfn.XLOOKUP(tblOrders[[#This Row],[ProductID]], tblProducts[ProductID], tblProducts[ProductName])</f>
        <v>Product 69</v>
      </c>
      <c r="U146">
        <f>_xlfn.XLOOKUP(tblOrders[[#This Row],[SalesRepID]], tblSalesreps[RepID], tblSalesreps[Target])</f>
        <v>19336654</v>
      </c>
    </row>
    <row r="147" spans="1:21">
      <c r="A147" t="s">
        <v>475</v>
      </c>
      <c r="B147" s="7" t="s">
        <v>32</v>
      </c>
      <c r="C147" t="s">
        <v>476</v>
      </c>
      <c r="D147" t="s">
        <v>244</v>
      </c>
      <c r="E147" t="s">
        <v>210</v>
      </c>
      <c r="F147" t="s">
        <v>14</v>
      </c>
      <c r="G147">
        <v>7</v>
      </c>
      <c r="H147">
        <v>0.15</v>
      </c>
      <c r="I147" s="2">
        <v>207714.5</v>
      </c>
      <c r="J147" t="str">
        <f>_xlfn.XLOOKUP(tblOrders[[#This Row],[CustomerID]], tblCustomers[CustomerID], tblCustomers[CustomerName])</f>
        <v>Customer 142</v>
      </c>
      <c r="K147" t="str">
        <f>_xlfn.XLOOKUP(tblOrders[[#This Row],[CustomerID]], tblCustomers[CustomerID], tblCustomers[Segment])</f>
        <v>Consumer</v>
      </c>
      <c r="L147" t="str">
        <f>_xlfn.XLOOKUP(tblOrders[[#This Row],[ProductID]], tblProducts[ProductID], tblProducts[Category])</f>
        <v>Electronics</v>
      </c>
      <c r="M147">
        <f>_xlfn.XLOOKUP(tblOrders[[#This Row],[ProductID]], tblProducts[ProductID], tblProducts[CostPrice])</f>
        <v>12227</v>
      </c>
      <c r="N147">
        <f>tblOrders[[#This Row],[Sales]]-(tblOrders[[#This Row],[CostPrice]]*tblOrders[[#This Row],[Quantity]])</f>
        <v>122125.5</v>
      </c>
      <c r="O147" t="str">
        <f>TEXT(tblOrders[[#This Row],[Date]],"mmm-yyyy")</f>
        <v>Dec-2025</v>
      </c>
      <c r="P147" t="str">
        <f>_xlfn.XLOOKUP(tblOrders[[#This Row],[OrderID]], tblReturns[OrderID], tblReturns[Returned])</f>
        <v>No</v>
      </c>
      <c r="Q147" t="str">
        <f>_xlfn.XLOOKUP(tblOrders[[#This Row],[OrderID]], tblShipping[OrderID], tblShipping[ShipMode])</f>
        <v>Express</v>
      </c>
      <c r="R147" t="str">
        <f>IFERROR(_xlfn.XLOOKUP(A146, tblCustomers[CustomerID], tblCustomers[CustomerName]), "Not Found")</f>
        <v>Not Found</v>
      </c>
      <c r="S147" t="str">
        <f>IF(tblOrders[[#This Row],[Sales]]&gt;1000000,"High Value","Standard")</f>
        <v>Standard</v>
      </c>
      <c r="T147" t="str">
        <f>_xlfn.XLOOKUP(tblOrders[[#This Row],[ProductID]], tblProducts[ProductID], tblProducts[ProductName])</f>
        <v>Product 96</v>
      </c>
      <c r="U147">
        <f>_xlfn.XLOOKUP(tblOrders[[#This Row],[SalesRepID]], tblSalesreps[RepID], tblSalesreps[Target])</f>
        <v>19336654</v>
      </c>
    </row>
    <row r="148" spans="1:21">
      <c r="A148" t="s">
        <v>477</v>
      </c>
      <c r="B148" s="7" t="s">
        <v>207</v>
      </c>
      <c r="C148" t="s">
        <v>478</v>
      </c>
      <c r="D148" t="s">
        <v>104</v>
      </c>
      <c r="E148" t="s">
        <v>119</v>
      </c>
      <c r="F148" t="s">
        <v>88</v>
      </c>
      <c r="G148">
        <v>8</v>
      </c>
      <c r="H148">
        <v>0.2</v>
      </c>
      <c r="I148" s="2">
        <v>488940.79999999999</v>
      </c>
      <c r="J148" t="str">
        <f>_xlfn.XLOOKUP(tblOrders[[#This Row],[CustomerID]], tblCustomers[CustomerID], tblCustomers[CustomerName])</f>
        <v>Customer 145</v>
      </c>
      <c r="K148" t="str">
        <f>_xlfn.XLOOKUP(tblOrders[[#This Row],[CustomerID]], tblCustomers[CustomerID], tblCustomers[Segment])</f>
        <v>SME</v>
      </c>
      <c r="L148" t="str">
        <f>_xlfn.XLOOKUP(tblOrders[[#This Row],[ProductID]], tblProducts[ProductID], tblProducts[Category])</f>
        <v>Furniture</v>
      </c>
      <c r="M148">
        <f>_xlfn.XLOOKUP(tblOrders[[#This Row],[ProductID]], tblProducts[ProductID], tblProducts[CostPrice])</f>
        <v>10664</v>
      </c>
      <c r="N148">
        <f>tblOrders[[#This Row],[Sales]]-(tblOrders[[#This Row],[CostPrice]]*tblOrders[[#This Row],[Quantity]])</f>
        <v>403628.79999999999</v>
      </c>
      <c r="O148" t="str">
        <f>TEXT(tblOrders[[#This Row],[Date]],"mmm-yyyy")</f>
        <v>Dec-2025</v>
      </c>
      <c r="P148" t="str">
        <f>_xlfn.XLOOKUP(tblOrders[[#This Row],[OrderID]], tblReturns[OrderID], tblReturns[Returned])</f>
        <v>No</v>
      </c>
      <c r="Q148" t="str">
        <f>_xlfn.XLOOKUP(tblOrders[[#This Row],[OrderID]], tblShipping[OrderID], tblShipping[ShipMode])</f>
        <v>Pickup</v>
      </c>
      <c r="R148" t="str">
        <f>IFERROR(_xlfn.XLOOKUP(A147, tblCustomers[CustomerID], tblCustomers[CustomerName]), "Not Found")</f>
        <v>Not Found</v>
      </c>
      <c r="S148" t="str">
        <f>IF(tblOrders[[#This Row],[Sales]]&gt;1000000,"High Value","Standard")</f>
        <v>Standard</v>
      </c>
      <c r="T148" t="str">
        <f>_xlfn.XLOOKUP(tblOrders[[#This Row],[ProductID]], tblProducts[ProductID], tblProducts[ProductName])</f>
        <v>Product 23</v>
      </c>
      <c r="U148">
        <f>_xlfn.XLOOKUP(tblOrders[[#This Row],[SalesRepID]], tblSalesreps[RepID], tblSalesreps[Target])</f>
        <v>5886694</v>
      </c>
    </row>
    <row r="149" spans="1:21">
      <c r="A149" t="s">
        <v>479</v>
      </c>
      <c r="B149" s="7" t="s">
        <v>480</v>
      </c>
      <c r="C149" t="s">
        <v>481</v>
      </c>
      <c r="D149" t="s">
        <v>96</v>
      </c>
      <c r="E149" t="s">
        <v>79</v>
      </c>
      <c r="F149" t="s">
        <v>51</v>
      </c>
      <c r="G149">
        <v>5</v>
      </c>
      <c r="H149">
        <v>0.1</v>
      </c>
      <c r="I149" s="2">
        <v>154417.5</v>
      </c>
      <c r="J149" t="str">
        <f>_xlfn.XLOOKUP(tblOrders[[#This Row],[CustomerID]], tblCustomers[CustomerID], tblCustomers[CustomerName])</f>
        <v>Customer 166</v>
      </c>
      <c r="K149" t="str">
        <f>_xlfn.XLOOKUP(tblOrders[[#This Row],[CustomerID]], tblCustomers[CustomerID], tblCustomers[Segment])</f>
        <v>SME</v>
      </c>
      <c r="L149" t="str">
        <f>_xlfn.XLOOKUP(tblOrders[[#This Row],[ProductID]], tblProducts[ProductID], tblProducts[Category])</f>
        <v>Office</v>
      </c>
      <c r="M149">
        <f>_xlfn.XLOOKUP(tblOrders[[#This Row],[ProductID]], tblProducts[ProductID], tblProducts[CostPrice])</f>
        <v>20831</v>
      </c>
      <c r="N149">
        <f>tblOrders[[#This Row],[Sales]]-(tblOrders[[#This Row],[CostPrice]]*tblOrders[[#This Row],[Quantity]])</f>
        <v>50262.5</v>
      </c>
      <c r="O149" t="str">
        <f>TEXT(tblOrders[[#This Row],[Date]],"mmm-yyyy")</f>
        <v>May-2025</v>
      </c>
      <c r="P149" t="str">
        <f>_xlfn.XLOOKUP(tblOrders[[#This Row],[OrderID]], tblReturns[OrderID], tblReturns[Returned])</f>
        <v>No</v>
      </c>
      <c r="Q149" t="str">
        <f>_xlfn.XLOOKUP(tblOrders[[#This Row],[OrderID]], tblShipping[OrderID], tblShipping[ShipMode])</f>
        <v>Standard</v>
      </c>
      <c r="R149" t="str">
        <f>IFERROR(_xlfn.XLOOKUP(A148, tblCustomers[CustomerID], tblCustomers[CustomerName]), "Not Found")</f>
        <v>Not Found</v>
      </c>
      <c r="S149" t="str">
        <f>IF(tblOrders[[#This Row],[Sales]]&gt;1000000,"High Value","Standard")</f>
        <v>Standard</v>
      </c>
      <c r="T149" t="str">
        <f>_xlfn.XLOOKUP(tblOrders[[#This Row],[ProductID]], tblProducts[ProductID], tblProducts[ProductName])</f>
        <v>Product 24</v>
      </c>
      <c r="U149">
        <f>_xlfn.XLOOKUP(tblOrders[[#This Row],[SalesRepID]], tblSalesreps[RepID], tblSalesreps[Target])</f>
        <v>8592536</v>
      </c>
    </row>
    <row r="150" spans="1:21">
      <c r="A150" t="s">
        <v>482</v>
      </c>
      <c r="B150" s="7" t="s">
        <v>483</v>
      </c>
      <c r="C150" t="s">
        <v>484</v>
      </c>
      <c r="D150" t="s">
        <v>301</v>
      </c>
      <c r="E150" t="s">
        <v>74</v>
      </c>
      <c r="F150" t="s">
        <v>14</v>
      </c>
      <c r="G150">
        <v>2</v>
      </c>
      <c r="H150">
        <v>0.2</v>
      </c>
      <c r="I150" s="2">
        <v>82324.800000000003</v>
      </c>
      <c r="J150" t="str">
        <f>_xlfn.XLOOKUP(tblOrders[[#This Row],[CustomerID]], tblCustomers[CustomerID], tblCustomers[CustomerName])</f>
        <v>Customer 97</v>
      </c>
      <c r="K150" t="str">
        <f>_xlfn.XLOOKUP(tblOrders[[#This Row],[CustomerID]], tblCustomers[CustomerID], tblCustomers[Segment])</f>
        <v>Corporate</v>
      </c>
      <c r="L150" t="str">
        <f>_xlfn.XLOOKUP(tblOrders[[#This Row],[ProductID]], tblProducts[ProductID], tblProducts[Category])</f>
        <v>Office</v>
      </c>
      <c r="M150">
        <f>_xlfn.XLOOKUP(tblOrders[[#This Row],[ProductID]], tblProducts[ProductID], tblProducts[CostPrice])</f>
        <v>77841</v>
      </c>
      <c r="N150">
        <f>tblOrders[[#This Row],[Sales]]-(tblOrders[[#This Row],[CostPrice]]*tblOrders[[#This Row],[Quantity]])</f>
        <v>-73357.2</v>
      </c>
      <c r="O150" t="str">
        <f>TEXT(tblOrders[[#This Row],[Date]],"mmm-yyyy")</f>
        <v>May-2025</v>
      </c>
      <c r="P150" t="str">
        <f>_xlfn.XLOOKUP(tblOrders[[#This Row],[OrderID]], tblReturns[OrderID], tblReturns[Returned])</f>
        <v>No</v>
      </c>
      <c r="Q150" t="str">
        <f>_xlfn.XLOOKUP(tblOrders[[#This Row],[OrderID]], tblShipping[OrderID], tblShipping[ShipMode])</f>
        <v>Pickup</v>
      </c>
      <c r="R150" t="str">
        <f>IFERROR(_xlfn.XLOOKUP(A149, tblCustomers[CustomerID], tblCustomers[CustomerName]), "Not Found")</f>
        <v>Not Found</v>
      </c>
      <c r="S150" t="str">
        <f>IF(tblOrders[[#This Row],[Sales]]&gt;1000000,"High Value","Standard")</f>
        <v>Standard</v>
      </c>
      <c r="T150" t="str">
        <f>_xlfn.XLOOKUP(tblOrders[[#This Row],[ProductID]], tblProducts[ProductID], tblProducts[ProductName])</f>
        <v>Product 98</v>
      </c>
      <c r="U150">
        <f>_xlfn.XLOOKUP(tblOrders[[#This Row],[SalesRepID]], tblSalesreps[RepID], tblSalesreps[Target])</f>
        <v>7254801</v>
      </c>
    </row>
    <row r="151" spans="1:21">
      <c r="A151" t="s">
        <v>485</v>
      </c>
      <c r="B151" s="7" t="s">
        <v>486</v>
      </c>
      <c r="C151" t="s">
        <v>487</v>
      </c>
      <c r="D151" t="s">
        <v>382</v>
      </c>
      <c r="E151" t="s">
        <v>202</v>
      </c>
      <c r="F151" t="s">
        <v>51</v>
      </c>
      <c r="G151">
        <v>3</v>
      </c>
      <c r="H151">
        <v>0.1</v>
      </c>
      <c r="I151" s="2">
        <v>117555.3</v>
      </c>
      <c r="J151" t="str">
        <f>_xlfn.XLOOKUP(tblOrders[[#This Row],[CustomerID]], tblCustomers[CustomerID], tblCustomers[CustomerName])</f>
        <v>Customer 297</v>
      </c>
      <c r="K151" t="str">
        <f>_xlfn.XLOOKUP(tblOrders[[#This Row],[CustomerID]], tblCustomers[CustomerID], tblCustomers[Segment])</f>
        <v>Corporate</v>
      </c>
      <c r="L151" t="str">
        <f>_xlfn.XLOOKUP(tblOrders[[#This Row],[ProductID]], tblProducts[ProductID], tblProducts[Category])</f>
        <v>Office</v>
      </c>
      <c r="M151">
        <f>_xlfn.XLOOKUP(tblOrders[[#This Row],[ProductID]], tblProducts[ProductID], tblProducts[CostPrice])</f>
        <v>61777</v>
      </c>
      <c r="N151">
        <f>tblOrders[[#This Row],[Sales]]-(tblOrders[[#This Row],[CostPrice]]*tblOrders[[#This Row],[Quantity]])</f>
        <v>-67775.7</v>
      </c>
      <c r="O151" t="str">
        <f>TEXT(tblOrders[[#This Row],[Date]],"mmm-yyyy")</f>
        <v>Sep-2025</v>
      </c>
      <c r="P151" t="str">
        <f>_xlfn.XLOOKUP(tblOrders[[#This Row],[OrderID]], tblReturns[OrderID], tblReturns[Returned])</f>
        <v>Yes</v>
      </c>
      <c r="Q151" t="str">
        <f>_xlfn.XLOOKUP(tblOrders[[#This Row],[OrderID]], tblShipping[OrderID], tblShipping[ShipMode])</f>
        <v>Standard</v>
      </c>
      <c r="R151" t="str">
        <f>IFERROR(_xlfn.XLOOKUP(A150, tblCustomers[CustomerID], tblCustomers[CustomerName]), "Not Found")</f>
        <v>Not Found</v>
      </c>
      <c r="S151" t="str">
        <f>IF(tblOrders[[#This Row],[Sales]]&gt;1000000,"High Value","Standard")</f>
        <v>Standard</v>
      </c>
      <c r="T151" t="str">
        <f>_xlfn.XLOOKUP(tblOrders[[#This Row],[ProductID]], tblProducts[ProductID], tblProducts[ProductName])</f>
        <v>Product 65</v>
      </c>
      <c r="U151">
        <f>_xlfn.XLOOKUP(tblOrders[[#This Row],[SalesRepID]], tblSalesreps[RepID], tblSalesreps[Target])</f>
        <v>10652665</v>
      </c>
    </row>
    <row r="152" spans="1:21">
      <c r="A152" t="s">
        <v>488</v>
      </c>
      <c r="B152" s="7" t="s">
        <v>489</v>
      </c>
      <c r="C152" t="s">
        <v>490</v>
      </c>
      <c r="D152" t="s">
        <v>491</v>
      </c>
      <c r="E152" t="s">
        <v>79</v>
      </c>
      <c r="F152" t="s">
        <v>14</v>
      </c>
      <c r="G152">
        <v>10</v>
      </c>
      <c r="H152">
        <v>0.1</v>
      </c>
      <c r="I152" s="2">
        <v>1205730</v>
      </c>
      <c r="J152" t="str">
        <f>_xlfn.XLOOKUP(tblOrders[[#This Row],[CustomerID]], tblCustomers[CustomerID], tblCustomers[CustomerName])</f>
        <v>Customer 231</v>
      </c>
      <c r="K152" t="str">
        <f>_xlfn.XLOOKUP(tblOrders[[#This Row],[CustomerID]], tblCustomers[CustomerID], tblCustomers[Segment])</f>
        <v>SME</v>
      </c>
      <c r="L152" t="str">
        <f>_xlfn.XLOOKUP(tblOrders[[#This Row],[ProductID]], tblProducts[ProductID], tblProducts[Category])</f>
        <v>Home</v>
      </c>
      <c r="M152">
        <f>_xlfn.XLOOKUP(tblOrders[[#This Row],[ProductID]], tblProducts[ProductID], tblProducts[CostPrice])</f>
        <v>75749</v>
      </c>
      <c r="N152">
        <f>tblOrders[[#This Row],[Sales]]-(tblOrders[[#This Row],[CostPrice]]*tblOrders[[#This Row],[Quantity]])</f>
        <v>448240</v>
      </c>
      <c r="O152" t="str">
        <f>TEXT(tblOrders[[#This Row],[Date]],"mmm-yyyy")</f>
        <v>Sep-2025</v>
      </c>
      <c r="P152" t="str">
        <f>_xlfn.XLOOKUP(tblOrders[[#This Row],[OrderID]], tblReturns[OrderID], tblReturns[Returned])</f>
        <v>No</v>
      </c>
      <c r="Q152" t="str">
        <f>_xlfn.XLOOKUP(tblOrders[[#This Row],[OrderID]], tblShipping[OrderID], tblShipping[ShipMode])</f>
        <v>Pickup</v>
      </c>
      <c r="R152" t="str">
        <f>IFERROR(_xlfn.XLOOKUP(A151, tblCustomers[CustomerID], tblCustomers[CustomerName]), "Not Found")</f>
        <v>Not Found</v>
      </c>
      <c r="S152" t="str">
        <f>IF(tblOrders[[#This Row],[Sales]]&gt;1000000,"High Value","Standard")</f>
        <v>High Value</v>
      </c>
      <c r="T152" t="str">
        <f>_xlfn.XLOOKUP(tblOrders[[#This Row],[ProductID]], tblProducts[ProductID], tblProducts[ProductName])</f>
        <v>Product 49</v>
      </c>
      <c r="U152">
        <f>_xlfn.XLOOKUP(tblOrders[[#This Row],[SalesRepID]], tblSalesreps[RepID], tblSalesreps[Target])</f>
        <v>8592536</v>
      </c>
    </row>
    <row r="153" spans="1:21">
      <c r="A153" t="s">
        <v>492</v>
      </c>
      <c r="B153" s="7" t="s">
        <v>493</v>
      </c>
      <c r="C153" t="s">
        <v>484</v>
      </c>
      <c r="D153" t="s">
        <v>78</v>
      </c>
      <c r="E153" t="s">
        <v>186</v>
      </c>
      <c r="F153" t="s">
        <v>88</v>
      </c>
      <c r="G153">
        <v>2</v>
      </c>
      <c r="H153">
        <v>0.1</v>
      </c>
      <c r="I153" s="2">
        <v>121899.6</v>
      </c>
      <c r="J153" t="str">
        <f>_xlfn.XLOOKUP(tblOrders[[#This Row],[CustomerID]], tblCustomers[CustomerID], tblCustomers[CustomerName])</f>
        <v>Customer 97</v>
      </c>
      <c r="K153" t="str">
        <f>_xlfn.XLOOKUP(tblOrders[[#This Row],[CustomerID]], tblCustomers[CustomerID], tblCustomers[Segment])</f>
        <v>Corporate</v>
      </c>
      <c r="L153" t="str">
        <f>_xlfn.XLOOKUP(tblOrders[[#This Row],[ProductID]], tblProducts[ProductID], tblProducts[Category])</f>
        <v>Office</v>
      </c>
      <c r="M153">
        <f>_xlfn.XLOOKUP(tblOrders[[#This Row],[ProductID]], tblProducts[ProductID], tblProducts[CostPrice])</f>
        <v>76942</v>
      </c>
      <c r="N153">
        <f>tblOrders[[#This Row],[Sales]]-(tblOrders[[#This Row],[CostPrice]]*tblOrders[[#This Row],[Quantity]])</f>
        <v>-31984.399999999994</v>
      </c>
      <c r="O153" t="str">
        <f>TEXT(tblOrders[[#This Row],[Date]],"mmm-yyyy")</f>
        <v>Jul-2025</v>
      </c>
      <c r="P153" t="str">
        <f>_xlfn.XLOOKUP(tblOrders[[#This Row],[OrderID]], tblReturns[OrderID], tblReturns[Returned])</f>
        <v>No</v>
      </c>
      <c r="Q153" t="str">
        <f>_xlfn.XLOOKUP(tblOrders[[#This Row],[OrderID]], tblShipping[OrderID], tblShipping[ShipMode])</f>
        <v>Express</v>
      </c>
      <c r="R153" t="str">
        <f>IFERROR(_xlfn.XLOOKUP(A152, tblCustomers[CustomerID], tblCustomers[CustomerName]), "Not Found")</f>
        <v>Not Found</v>
      </c>
      <c r="S153" t="str">
        <f>IF(tblOrders[[#This Row],[Sales]]&gt;1000000,"High Value","Standard")</f>
        <v>Standard</v>
      </c>
      <c r="T153" t="str">
        <f>_xlfn.XLOOKUP(tblOrders[[#This Row],[ProductID]], tblProducts[ProductID], tblProducts[ProductName])</f>
        <v>Product 22</v>
      </c>
      <c r="U153">
        <f>_xlfn.XLOOKUP(tblOrders[[#This Row],[SalesRepID]], tblSalesreps[RepID], tblSalesreps[Target])</f>
        <v>15141830</v>
      </c>
    </row>
    <row r="154" spans="1:21">
      <c r="A154" t="s">
        <v>494</v>
      </c>
      <c r="B154" s="7" t="s">
        <v>495</v>
      </c>
      <c r="C154" t="s">
        <v>392</v>
      </c>
      <c r="D154" t="s">
        <v>349</v>
      </c>
      <c r="E154" t="s">
        <v>197</v>
      </c>
      <c r="F154" t="s">
        <v>14</v>
      </c>
      <c r="G154">
        <v>3</v>
      </c>
      <c r="H154">
        <v>0.15</v>
      </c>
      <c r="I154" s="2">
        <v>347266.65</v>
      </c>
      <c r="J154" t="str">
        <f>_xlfn.XLOOKUP(tblOrders[[#This Row],[CustomerID]], tblCustomers[CustomerID], tblCustomers[CustomerName])</f>
        <v>Customer 11</v>
      </c>
      <c r="K154" t="str">
        <f>_xlfn.XLOOKUP(tblOrders[[#This Row],[CustomerID]], tblCustomers[CustomerID], tblCustomers[Segment])</f>
        <v>SME</v>
      </c>
      <c r="L154" t="str">
        <f>_xlfn.XLOOKUP(tblOrders[[#This Row],[ProductID]], tblProducts[ProductID], tblProducts[Category])</f>
        <v>Office</v>
      </c>
      <c r="M154">
        <f>_xlfn.XLOOKUP(tblOrders[[#This Row],[ProductID]], tblProducts[ProductID], tblProducts[CostPrice])</f>
        <v>26900</v>
      </c>
      <c r="N154">
        <f>tblOrders[[#This Row],[Sales]]-(tblOrders[[#This Row],[CostPrice]]*tblOrders[[#This Row],[Quantity]])</f>
        <v>266566.65000000002</v>
      </c>
      <c r="O154" t="str">
        <f>TEXT(tblOrders[[#This Row],[Date]],"mmm-yyyy")</f>
        <v>Dec-2025</v>
      </c>
      <c r="P154" t="str">
        <f>_xlfn.XLOOKUP(tblOrders[[#This Row],[OrderID]], tblReturns[OrderID], tblReturns[Returned])</f>
        <v>No</v>
      </c>
      <c r="Q154" t="str">
        <f>_xlfn.XLOOKUP(tblOrders[[#This Row],[OrderID]], tblShipping[OrderID], tblShipping[ShipMode])</f>
        <v>Express</v>
      </c>
      <c r="R154" t="str">
        <f>IFERROR(_xlfn.XLOOKUP(A153, tblCustomers[CustomerID], tblCustomers[CustomerName]), "Not Found")</f>
        <v>Not Found</v>
      </c>
      <c r="S154" t="str">
        <f>IF(tblOrders[[#This Row],[Sales]]&gt;1000000,"High Value","Standard")</f>
        <v>Standard</v>
      </c>
      <c r="T154" t="str">
        <f>_xlfn.XLOOKUP(tblOrders[[#This Row],[ProductID]], tblProducts[ProductID], tblProducts[ProductName])</f>
        <v>Product 61</v>
      </c>
      <c r="U154">
        <f>_xlfn.XLOOKUP(tblOrders[[#This Row],[SalesRepID]], tblSalesreps[RepID], tblSalesreps[Target])</f>
        <v>19562258</v>
      </c>
    </row>
    <row r="155" spans="1:21">
      <c r="A155" t="s">
        <v>496</v>
      </c>
      <c r="B155" s="7" t="s">
        <v>497</v>
      </c>
      <c r="C155" t="s">
        <v>498</v>
      </c>
      <c r="D155" t="s">
        <v>141</v>
      </c>
      <c r="E155" t="s">
        <v>25</v>
      </c>
      <c r="F155" t="s">
        <v>20</v>
      </c>
      <c r="G155">
        <v>1</v>
      </c>
      <c r="H155">
        <v>0.1</v>
      </c>
      <c r="I155" s="2">
        <v>123272.1</v>
      </c>
      <c r="J155" t="str">
        <f>_xlfn.XLOOKUP(tblOrders[[#This Row],[CustomerID]], tblCustomers[CustomerID], tblCustomers[CustomerName])</f>
        <v>Customer 208</v>
      </c>
      <c r="K155" t="str">
        <f>_xlfn.XLOOKUP(tblOrders[[#This Row],[CustomerID]], tblCustomers[CustomerID], tblCustomers[Segment])</f>
        <v>Corporate</v>
      </c>
      <c r="L155" t="str">
        <f>_xlfn.XLOOKUP(tblOrders[[#This Row],[ProductID]], tblProducts[ProductID], tblProducts[Category])</f>
        <v>Home</v>
      </c>
      <c r="M155">
        <f>_xlfn.XLOOKUP(tblOrders[[#This Row],[ProductID]], tblProducts[ProductID], tblProducts[CostPrice])</f>
        <v>32671</v>
      </c>
      <c r="N155">
        <f>tblOrders[[#This Row],[Sales]]-(tblOrders[[#This Row],[CostPrice]]*tblOrders[[#This Row],[Quantity]])</f>
        <v>90601.1</v>
      </c>
      <c r="O155" t="str">
        <f>TEXT(tblOrders[[#This Row],[Date]],"mmm-yyyy")</f>
        <v>Mar-2025</v>
      </c>
      <c r="P155" t="str">
        <f>_xlfn.XLOOKUP(tblOrders[[#This Row],[OrderID]], tblReturns[OrderID], tblReturns[Returned])</f>
        <v>No</v>
      </c>
      <c r="Q155" t="str">
        <f>_xlfn.XLOOKUP(tblOrders[[#This Row],[OrderID]], tblShipping[OrderID], tblShipping[ShipMode])</f>
        <v>Pickup</v>
      </c>
      <c r="R155" t="str">
        <f>IFERROR(_xlfn.XLOOKUP(A154, tblCustomers[CustomerID], tblCustomers[CustomerName]), "Not Found")</f>
        <v>Not Found</v>
      </c>
      <c r="S155" t="str">
        <f>IF(tblOrders[[#This Row],[Sales]]&gt;1000000,"High Value","Standard")</f>
        <v>Standard</v>
      </c>
      <c r="T155" t="str">
        <f>_xlfn.XLOOKUP(tblOrders[[#This Row],[ProductID]], tblProducts[ProductID], tblProducts[ProductName])</f>
        <v>Product 80</v>
      </c>
      <c r="U155">
        <f>_xlfn.XLOOKUP(tblOrders[[#This Row],[SalesRepID]], tblSalesreps[RepID], tblSalesreps[Target])</f>
        <v>7094914</v>
      </c>
    </row>
    <row r="156" spans="1:21">
      <c r="A156" t="s">
        <v>499</v>
      </c>
      <c r="B156" s="7" t="s">
        <v>500</v>
      </c>
      <c r="C156" t="s">
        <v>501</v>
      </c>
      <c r="D156" t="s">
        <v>55</v>
      </c>
      <c r="E156" t="s">
        <v>40</v>
      </c>
      <c r="F156" t="s">
        <v>20</v>
      </c>
      <c r="G156">
        <v>7</v>
      </c>
      <c r="H156">
        <v>0.05</v>
      </c>
      <c r="I156" s="2">
        <v>937357.4</v>
      </c>
      <c r="J156" t="str">
        <f>_xlfn.XLOOKUP(tblOrders[[#This Row],[CustomerID]], tblCustomers[CustomerID], tblCustomers[CustomerName])</f>
        <v>Customer 265</v>
      </c>
      <c r="K156" t="str">
        <f>_xlfn.XLOOKUP(tblOrders[[#This Row],[CustomerID]], tblCustomers[CustomerID], tblCustomers[Segment])</f>
        <v>SME</v>
      </c>
      <c r="L156" t="str">
        <f>_xlfn.XLOOKUP(tblOrders[[#This Row],[ProductID]], tblProducts[ProductID], tblProducts[Category])</f>
        <v>Home</v>
      </c>
      <c r="M156">
        <f>_xlfn.XLOOKUP(tblOrders[[#This Row],[ProductID]], tblProducts[ProductID], tblProducts[CostPrice])</f>
        <v>23348</v>
      </c>
      <c r="N156">
        <f>tblOrders[[#This Row],[Sales]]-(tblOrders[[#This Row],[CostPrice]]*tblOrders[[#This Row],[Quantity]])</f>
        <v>773921.4</v>
      </c>
      <c r="O156" t="str">
        <f>TEXT(tblOrders[[#This Row],[Date]],"mmm-yyyy")</f>
        <v>Jul-2025</v>
      </c>
      <c r="P156" t="str">
        <f>_xlfn.XLOOKUP(tblOrders[[#This Row],[OrderID]], tblReturns[OrderID], tblReturns[Returned])</f>
        <v>No</v>
      </c>
      <c r="Q156" t="str">
        <f>_xlfn.XLOOKUP(tblOrders[[#This Row],[OrderID]], tblShipping[OrderID], tblShipping[ShipMode])</f>
        <v>Express</v>
      </c>
      <c r="R156" t="str">
        <f>IFERROR(_xlfn.XLOOKUP(A155, tblCustomers[CustomerID], tblCustomers[CustomerName]), "Not Found")</f>
        <v>Not Found</v>
      </c>
      <c r="S156" t="str">
        <f>IF(tblOrders[[#This Row],[Sales]]&gt;1000000,"High Value","Standard")</f>
        <v>Standard</v>
      </c>
      <c r="T156" t="str">
        <f>_xlfn.XLOOKUP(tblOrders[[#This Row],[ProductID]], tblProducts[ProductID], tblProducts[ProductName])</f>
        <v>Product 47</v>
      </c>
      <c r="U156">
        <f>_xlfn.XLOOKUP(tblOrders[[#This Row],[SalesRepID]], tblSalesreps[RepID], tblSalesreps[Target])</f>
        <v>6291486</v>
      </c>
    </row>
    <row r="157" spans="1:21">
      <c r="A157" t="s">
        <v>502</v>
      </c>
      <c r="B157" s="7" t="s">
        <v>503</v>
      </c>
      <c r="C157" t="s">
        <v>501</v>
      </c>
      <c r="D157" t="s">
        <v>504</v>
      </c>
      <c r="E157" t="s">
        <v>35</v>
      </c>
      <c r="F157" t="s">
        <v>20</v>
      </c>
      <c r="G157">
        <v>1</v>
      </c>
      <c r="H157">
        <v>0.15</v>
      </c>
      <c r="I157" s="2">
        <v>82621.7</v>
      </c>
      <c r="J157" t="str">
        <f>_xlfn.XLOOKUP(tblOrders[[#This Row],[CustomerID]], tblCustomers[CustomerID], tblCustomers[CustomerName])</f>
        <v>Customer 265</v>
      </c>
      <c r="K157" t="str">
        <f>_xlfn.XLOOKUP(tblOrders[[#This Row],[CustomerID]], tblCustomers[CustomerID], tblCustomers[Segment])</f>
        <v>SME</v>
      </c>
      <c r="L157" t="str">
        <f>_xlfn.XLOOKUP(tblOrders[[#This Row],[ProductID]], tblProducts[ProductID], tblProducts[Category])</f>
        <v>Office</v>
      </c>
      <c r="M157">
        <f>_xlfn.XLOOKUP(tblOrders[[#This Row],[ProductID]], tblProducts[ProductID], tblProducts[CostPrice])</f>
        <v>12010</v>
      </c>
      <c r="N157">
        <f>tblOrders[[#This Row],[Sales]]-(tblOrders[[#This Row],[CostPrice]]*tblOrders[[#This Row],[Quantity]])</f>
        <v>70611.7</v>
      </c>
      <c r="O157" t="str">
        <f>TEXT(tblOrders[[#This Row],[Date]],"mmm-yyyy")</f>
        <v>Jan-2025</v>
      </c>
      <c r="P157" t="str">
        <f>_xlfn.XLOOKUP(tblOrders[[#This Row],[OrderID]], tblReturns[OrderID], tblReturns[Returned])</f>
        <v>No</v>
      </c>
      <c r="Q157" t="str">
        <f>_xlfn.XLOOKUP(tblOrders[[#This Row],[OrderID]], tblShipping[OrderID], tblShipping[ShipMode])</f>
        <v>Express</v>
      </c>
      <c r="R157" t="str">
        <f>IFERROR(_xlfn.XLOOKUP(A156, tblCustomers[CustomerID], tblCustomers[CustomerName]), "Not Found")</f>
        <v>Not Found</v>
      </c>
      <c r="S157" t="str">
        <f>IF(tblOrders[[#This Row],[Sales]]&gt;1000000,"High Value","Standard")</f>
        <v>Standard</v>
      </c>
      <c r="T157" t="str">
        <f>_xlfn.XLOOKUP(tblOrders[[#This Row],[ProductID]], tblProducts[ProductID], tblProducts[ProductName])</f>
        <v>Product 15</v>
      </c>
      <c r="U157">
        <f>_xlfn.XLOOKUP(tblOrders[[#This Row],[SalesRepID]], tblSalesreps[RepID], tblSalesreps[Target])</f>
        <v>19619177</v>
      </c>
    </row>
    <row r="158" spans="1:21">
      <c r="A158" t="s">
        <v>505</v>
      </c>
      <c r="B158" s="7" t="s">
        <v>506</v>
      </c>
      <c r="C158" t="s">
        <v>507</v>
      </c>
      <c r="D158" t="s">
        <v>400</v>
      </c>
      <c r="E158" t="s">
        <v>205</v>
      </c>
      <c r="F158" t="s">
        <v>26</v>
      </c>
      <c r="G158">
        <v>8</v>
      </c>
      <c r="H158">
        <v>0.05</v>
      </c>
      <c r="I158" s="2">
        <v>89072</v>
      </c>
      <c r="J158" t="str">
        <f>_xlfn.XLOOKUP(tblOrders[[#This Row],[CustomerID]], tblCustomers[CustomerID], tblCustomers[CustomerName])</f>
        <v>Customer 133</v>
      </c>
      <c r="K158" t="str">
        <f>_xlfn.XLOOKUP(tblOrders[[#This Row],[CustomerID]], tblCustomers[CustomerID], tblCustomers[Segment])</f>
        <v>Corporate</v>
      </c>
      <c r="L158" t="str">
        <f>_xlfn.XLOOKUP(tblOrders[[#This Row],[ProductID]], tblProducts[ProductID], tblProducts[Category])</f>
        <v>Electronics</v>
      </c>
      <c r="M158">
        <f>_xlfn.XLOOKUP(tblOrders[[#This Row],[ProductID]], tblProducts[ProductID], tblProducts[CostPrice])</f>
        <v>36044</v>
      </c>
      <c r="N158">
        <f>tblOrders[[#This Row],[Sales]]-(tblOrders[[#This Row],[CostPrice]]*tblOrders[[#This Row],[Quantity]])</f>
        <v>-199280</v>
      </c>
      <c r="O158" t="str">
        <f>TEXT(tblOrders[[#This Row],[Date]],"mmm-yyyy")</f>
        <v>Aug-2025</v>
      </c>
      <c r="P158" t="str">
        <f>_xlfn.XLOOKUP(tblOrders[[#This Row],[OrderID]], tblReturns[OrderID], tblReturns[Returned])</f>
        <v>No</v>
      </c>
      <c r="Q158" t="str">
        <f>_xlfn.XLOOKUP(tblOrders[[#This Row],[OrderID]], tblShipping[OrderID], tblShipping[ShipMode])</f>
        <v>Pickup</v>
      </c>
      <c r="R158" t="str">
        <f>IFERROR(_xlfn.XLOOKUP(A157, tblCustomers[CustomerID], tblCustomers[CustomerName]), "Not Found")</f>
        <v>Not Found</v>
      </c>
      <c r="S158" t="str">
        <f>IF(tblOrders[[#This Row],[Sales]]&gt;1000000,"High Value","Standard")</f>
        <v>Standard</v>
      </c>
      <c r="T158" t="str">
        <f>_xlfn.XLOOKUP(tblOrders[[#This Row],[ProductID]], tblProducts[ProductID], tblProducts[ProductName])</f>
        <v>Product 29</v>
      </c>
      <c r="U158">
        <f>_xlfn.XLOOKUP(tblOrders[[#This Row],[SalesRepID]], tblSalesreps[RepID], tblSalesreps[Target])</f>
        <v>16246424</v>
      </c>
    </row>
    <row r="159" spans="1:21">
      <c r="A159" t="s">
        <v>508</v>
      </c>
      <c r="B159" s="7" t="s">
        <v>509</v>
      </c>
      <c r="C159" t="s">
        <v>468</v>
      </c>
      <c r="D159" t="s">
        <v>510</v>
      </c>
      <c r="E159" t="s">
        <v>119</v>
      </c>
      <c r="F159" t="s">
        <v>14</v>
      </c>
      <c r="G159">
        <v>6</v>
      </c>
      <c r="H159">
        <v>0.05</v>
      </c>
      <c r="I159" s="2">
        <v>56652.3</v>
      </c>
      <c r="J159" t="str">
        <f>_xlfn.XLOOKUP(tblOrders[[#This Row],[CustomerID]], tblCustomers[CustomerID], tblCustomers[CustomerName])</f>
        <v>Customer 38</v>
      </c>
      <c r="K159" t="str">
        <f>_xlfn.XLOOKUP(tblOrders[[#This Row],[CustomerID]], tblCustomers[CustomerID], tblCustomers[Segment])</f>
        <v>Corporate</v>
      </c>
      <c r="L159" t="str">
        <f>_xlfn.XLOOKUP(tblOrders[[#This Row],[ProductID]], tblProducts[ProductID], tblProducts[Category])</f>
        <v>Furniture</v>
      </c>
      <c r="M159">
        <f>_xlfn.XLOOKUP(tblOrders[[#This Row],[ProductID]], tblProducts[ProductID], tblProducts[CostPrice])</f>
        <v>67718</v>
      </c>
      <c r="N159">
        <f>tblOrders[[#This Row],[Sales]]-(tblOrders[[#This Row],[CostPrice]]*tblOrders[[#This Row],[Quantity]])</f>
        <v>-349655.7</v>
      </c>
      <c r="O159" t="str">
        <f>TEXT(tblOrders[[#This Row],[Date]],"mmm-yyyy")</f>
        <v>Feb-2025</v>
      </c>
      <c r="P159" t="str">
        <f>_xlfn.XLOOKUP(tblOrders[[#This Row],[OrderID]], tblReturns[OrderID], tblReturns[Returned])</f>
        <v>Yes</v>
      </c>
      <c r="Q159" t="str">
        <f>_xlfn.XLOOKUP(tblOrders[[#This Row],[OrderID]], tblShipping[OrderID], tblShipping[ShipMode])</f>
        <v>Express</v>
      </c>
      <c r="R159" t="str">
        <f>IFERROR(_xlfn.XLOOKUP(A158, tblCustomers[CustomerID], tblCustomers[CustomerName]), "Not Found")</f>
        <v>Not Found</v>
      </c>
      <c r="S159" t="str">
        <f>IF(tblOrders[[#This Row],[Sales]]&gt;1000000,"High Value","Standard")</f>
        <v>Standard</v>
      </c>
      <c r="T159" t="str">
        <f>_xlfn.XLOOKUP(tblOrders[[#This Row],[ProductID]], tblProducts[ProductID], tblProducts[ProductName])</f>
        <v>Product 81</v>
      </c>
      <c r="U159">
        <f>_xlfn.XLOOKUP(tblOrders[[#This Row],[SalesRepID]], tblSalesreps[RepID], tblSalesreps[Target])</f>
        <v>5886694</v>
      </c>
    </row>
    <row r="160" spans="1:21">
      <c r="A160" t="s">
        <v>511</v>
      </c>
      <c r="B160" s="7" t="s">
        <v>124</v>
      </c>
      <c r="C160" t="s">
        <v>512</v>
      </c>
      <c r="D160" t="s">
        <v>513</v>
      </c>
      <c r="E160" t="s">
        <v>13</v>
      </c>
      <c r="F160" t="s">
        <v>14</v>
      </c>
      <c r="G160">
        <v>6</v>
      </c>
      <c r="H160">
        <v>0</v>
      </c>
      <c r="I160" s="2">
        <v>508734</v>
      </c>
      <c r="J160" t="str">
        <f>_xlfn.XLOOKUP(tblOrders[[#This Row],[CustomerID]], tblCustomers[CustomerID], tblCustomers[CustomerName])</f>
        <v>Customer 16</v>
      </c>
      <c r="K160" t="str">
        <f>_xlfn.XLOOKUP(tblOrders[[#This Row],[CustomerID]], tblCustomers[CustomerID], tblCustomers[Segment])</f>
        <v>Consumer</v>
      </c>
      <c r="L160" t="str">
        <f>_xlfn.XLOOKUP(tblOrders[[#This Row],[ProductID]], tblProducts[ProductID], tblProducts[Category])</f>
        <v>Furniture</v>
      </c>
      <c r="M160">
        <f>_xlfn.XLOOKUP(tblOrders[[#This Row],[ProductID]], tblProducts[ProductID], tblProducts[CostPrice])</f>
        <v>3310</v>
      </c>
      <c r="N160">
        <f>tblOrders[[#This Row],[Sales]]-(tblOrders[[#This Row],[CostPrice]]*tblOrders[[#This Row],[Quantity]])</f>
        <v>488874</v>
      </c>
      <c r="O160" t="str">
        <f>TEXT(tblOrders[[#This Row],[Date]],"mmm-yyyy")</f>
        <v>Jan-2025</v>
      </c>
      <c r="P160" t="str">
        <f>_xlfn.XLOOKUP(tblOrders[[#This Row],[OrderID]], tblReturns[OrderID], tblReturns[Returned])</f>
        <v>No</v>
      </c>
      <c r="Q160" t="str">
        <f>_xlfn.XLOOKUP(tblOrders[[#This Row],[OrderID]], tblShipping[OrderID], tblShipping[ShipMode])</f>
        <v>Express</v>
      </c>
      <c r="R160" t="str">
        <f>IFERROR(_xlfn.XLOOKUP(A159, tblCustomers[CustomerID], tblCustomers[CustomerName]), "Not Found")</f>
        <v>Not Found</v>
      </c>
      <c r="S160" t="str">
        <f>IF(tblOrders[[#This Row],[Sales]]&gt;1000000,"High Value","Standard")</f>
        <v>Standard</v>
      </c>
      <c r="T160" t="str">
        <f>_xlfn.XLOOKUP(tblOrders[[#This Row],[ProductID]], tblProducts[ProductID], tblProducts[ProductName])</f>
        <v>Product 5</v>
      </c>
      <c r="U160">
        <f>_xlfn.XLOOKUP(tblOrders[[#This Row],[SalesRepID]], tblSalesreps[RepID], tblSalesreps[Target])</f>
        <v>11852878</v>
      </c>
    </row>
    <row r="161" spans="1:21">
      <c r="A161" t="s">
        <v>514</v>
      </c>
      <c r="B161" s="7" t="s">
        <v>503</v>
      </c>
      <c r="C161" t="s">
        <v>515</v>
      </c>
      <c r="D161" t="s">
        <v>516</v>
      </c>
      <c r="E161" t="s">
        <v>165</v>
      </c>
      <c r="F161" t="s">
        <v>14</v>
      </c>
      <c r="G161">
        <v>2</v>
      </c>
      <c r="H161">
        <v>0.1</v>
      </c>
      <c r="I161" s="2">
        <v>224231.4</v>
      </c>
      <c r="J161" t="str">
        <f>_xlfn.XLOOKUP(tblOrders[[#This Row],[CustomerID]], tblCustomers[CustomerID], tblCustomers[CustomerName])</f>
        <v>Customer 67</v>
      </c>
      <c r="K161" t="str">
        <f>_xlfn.XLOOKUP(tblOrders[[#This Row],[CustomerID]], tblCustomers[CustomerID], tblCustomers[Segment])</f>
        <v>SME</v>
      </c>
      <c r="L161" t="str">
        <f>_xlfn.XLOOKUP(tblOrders[[#This Row],[ProductID]], tblProducts[ProductID], tblProducts[Category])</f>
        <v>Home</v>
      </c>
      <c r="M161">
        <f>_xlfn.XLOOKUP(tblOrders[[#This Row],[ProductID]], tblProducts[ProductID], tblProducts[CostPrice])</f>
        <v>48408</v>
      </c>
      <c r="N161">
        <f>tblOrders[[#This Row],[Sales]]-(tblOrders[[#This Row],[CostPrice]]*tblOrders[[#This Row],[Quantity]])</f>
        <v>127415.4</v>
      </c>
      <c r="O161" t="str">
        <f>TEXT(tblOrders[[#This Row],[Date]],"mmm-yyyy")</f>
        <v>Jan-2025</v>
      </c>
      <c r="P161" t="str">
        <f>_xlfn.XLOOKUP(tblOrders[[#This Row],[OrderID]], tblReturns[OrderID], tblReturns[Returned])</f>
        <v>No</v>
      </c>
      <c r="Q161" t="str">
        <f>_xlfn.XLOOKUP(tblOrders[[#This Row],[OrderID]], tblShipping[OrderID], tblShipping[ShipMode])</f>
        <v>Standard</v>
      </c>
      <c r="R161" t="str">
        <f>IFERROR(_xlfn.XLOOKUP(A160, tblCustomers[CustomerID], tblCustomers[CustomerName]), "Not Found")</f>
        <v>Not Found</v>
      </c>
      <c r="S161" t="str">
        <f>IF(tblOrders[[#This Row],[Sales]]&gt;1000000,"High Value","Standard")</f>
        <v>Standard</v>
      </c>
      <c r="T161" t="str">
        <f>_xlfn.XLOOKUP(tblOrders[[#This Row],[ProductID]], tblProducts[ProductID], tblProducts[ProductName])</f>
        <v>Product 12</v>
      </c>
      <c r="U161">
        <f>_xlfn.XLOOKUP(tblOrders[[#This Row],[SalesRepID]], tblSalesreps[RepID], tblSalesreps[Target])</f>
        <v>16839910</v>
      </c>
    </row>
    <row r="162" spans="1:21">
      <c r="A162" t="s">
        <v>517</v>
      </c>
      <c r="B162" s="7" t="s">
        <v>518</v>
      </c>
      <c r="C162" t="s">
        <v>59</v>
      </c>
      <c r="D162" t="s">
        <v>372</v>
      </c>
      <c r="E162" t="s">
        <v>35</v>
      </c>
      <c r="F162" t="s">
        <v>88</v>
      </c>
      <c r="G162">
        <v>6</v>
      </c>
      <c r="H162">
        <v>0</v>
      </c>
      <c r="I162" s="2">
        <v>641364</v>
      </c>
      <c r="J162" t="str">
        <f>_xlfn.XLOOKUP(tblOrders[[#This Row],[CustomerID]], tblCustomers[CustomerID], tblCustomers[CustomerName])</f>
        <v>Customer 227</v>
      </c>
      <c r="K162" t="str">
        <f>_xlfn.XLOOKUP(tblOrders[[#This Row],[CustomerID]], tblCustomers[CustomerID], tblCustomers[Segment])</f>
        <v>Consumer</v>
      </c>
      <c r="L162" t="str">
        <f>_xlfn.XLOOKUP(tblOrders[[#This Row],[ProductID]], tblProducts[ProductID], tblProducts[Category])</f>
        <v>Office</v>
      </c>
      <c r="M162">
        <f>_xlfn.XLOOKUP(tblOrders[[#This Row],[ProductID]], tblProducts[ProductID], tblProducts[CostPrice])</f>
        <v>18283</v>
      </c>
      <c r="N162">
        <f>tblOrders[[#This Row],[Sales]]-(tblOrders[[#This Row],[CostPrice]]*tblOrders[[#This Row],[Quantity]])</f>
        <v>531666</v>
      </c>
      <c r="O162" t="str">
        <f>TEXT(tblOrders[[#This Row],[Date]],"mmm-yyyy")</f>
        <v>Apr-2025</v>
      </c>
      <c r="P162" t="str">
        <f>_xlfn.XLOOKUP(tblOrders[[#This Row],[OrderID]], tblReturns[OrderID], tblReturns[Returned])</f>
        <v>No</v>
      </c>
      <c r="Q162" t="str">
        <f>_xlfn.XLOOKUP(tblOrders[[#This Row],[OrderID]], tblShipping[OrderID], tblShipping[ShipMode])</f>
        <v>Express</v>
      </c>
      <c r="R162" t="str">
        <f>IFERROR(_xlfn.XLOOKUP(A161, tblCustomers[CustomerID], tblCustomers[CustomerName]), "Not Found")</f>
        <v>Not Found</v>
      </c>
      <c r="S162" t="str">
        <f>IF(tblOrders[[#This Row],[Sales]]&gt;1000000,"High Value","Standard")</f>
        <v>Standard</v>
      </c>
      <c r="T162" t="str">
        <f>_xlfn.XLOOKUP(tblOrders[[#This Row],[ProductID]], tblProducts[ProductID], tblProducts[ProductName])</f>
        <v>Product 57</v>
      </c>
      <c r="U162">
        <f>_xlfn.XLOOKUP(tblOrders[[#This Row],[SalesRepID]], tblSalesreps[RepID], tblSalesreps[Target])</f>
        <v>19619177</v>
      </c>
    </row>
    <row r="163" spans="1:21">
      <c r="A163" t="s">
        <v>519</v>
      </c>
      <c r="B163" s="7" t="s">
        <v>520</v>
      </c>
      <c r="C163" t="s">
        <v>521</v>
      </c>
      <c r="D163" t="s">
        <v>321</v>
      </c>
      <c r="E163" t="s">
        <v>35</v>
      </c>
      <c r="F163" t="s">
        <v>14</v>
      </c>
      <c r="G163">
        <v>9</v>
      </c>
      <c r="H163">
        <v>0.2</v>
      </c>
      <c r="I163" s="2">
        <v>590904</v>
      </c>
      <c r="J163" t="str">
        <f>_xlfn.XLOOKUP(tblOrders[[#This Row],[CustomerID]], tblCustomers[CustomerID], tblCustomers[CustomerName])</f>
        <v>Customer 239</v>
      </c>
      <c r="K163" t="str">
        <f>_xlfn.XLOOKUP(tblOrders[[#This Row],[CustomerID]], tblCustomers[CustomerID], tblCustomers[Segment])</f>
        <v>Corporate</v>
      </c>
      <c r="L163" t="str">
        <f>_xlfn.XLOOKUP(tblOrders[[#This Row],[ProductID]], tblProducts[ProductID], tblProducts[Category])</f>
        <v>Home</v>
      </c>
      <c r="M163">
        <f>_xlfn.XLOOKUP(tblOrders[[#This Row],[ProductID]], tblProducts[ProductID], tblProducts[CostPrice])</f>
        <v>70588</v>
      </c>
      <c r="N163">
        <f>tblOrders[[#This Row],[Sales]]-(tblOrders[[#This Row],[CostPrice]]*tblOrders[[#This Row],[Quantity]])</f>
        <v>-44388</v>
      </c>
      <c r="O163" t="str">
        <f>TEXT(tblOrders[[#This Row],[Date]],"mmm-yyyy")</f>
        <v>Jan-2025</v>
      </c>
      <c r="P163" t="str">
        <f>_xlfn.XLOOKUP(tblOrders[[#This Row],[OrderID]], tblReturns[OrderID], tblReturns[Returned])</f>
        <v>No</v>
      </c>
      <c r="Q163" t="str">
        <f>_xlfn.XLOOKUP(tblOrders[[#This Row],[OrderID]], tblShipping[OrderID], tblShipping[ShipMode])</f>
        <v>Standard</v>
      </c>
      <c r="R163" t="str">
        <f>IFERROR(_xlfn.XLOOKUP(A162, tblCustomers[CustomerID], tblCustomers[CustomerName]), "Not Found")</f>
        <v>Not Found</v>
      </c>
      <c r="S163" t="str">
        <f>IF(tblOrders[[#This Row],[Sales]]&gt;1000000,"High Value","Standard")</f>
        <v>Standard</v>
      </c>
      <c r="T163" t="str">
        <f>_xlfn.XLOOKUP(tblOrders[[#This Row],[ProductID]], tblProducts[ProductID], tblProducts[ProductName])</f>
        <v>Product 95</v>
      </c>
      <c r="U163">
        <f>_xlfn.XLOOKUP(tblOrders[[#This Row],[SalesRepID]], tblSalesreps[RepID], tblSalesreps[Target])</f>
        <v>19619177</v>
      </c>
    </row>
    <row r="164" spans="1:21">
      <c r="A164" t="s">
        <v>522</v>
      </c>
      <c r="B164" s="7" t="s">
        <v>523</v>
      </c>
      <c r="C164" t="s">
        <v>258</v>
      </c>
      <c r="D164" t="s">
        <v>92</v>
      </c>
      <c r="E164" t="s">
        <v>19</v>
      </c>
      <c r="F164" t="s">
        <v>88</v>
      </c>
      <c r="G164">
        <v>9</v>
      </c>
      <c r="H164">
        <v>0.2</v>
      </c>
      <c r="I164" s="2">
        <v>517089.6</v>
      </c>
      <c r="J164" t="str">
        <f>_xlfn.XLOOKUP(tblOrders[[#This Row],[CustomerID]], tblCustomers[CustomerID], tblCustomers[CustomerName])</f>
        <v>Customer 188</v>
      </c>
      <c r="K164" t="str">
        <f>_xlfn.XLOOKUP(tblOrders[[#This Row],[CustomerID]], tblCustomers[CustomerID], tblCustomers[Segment])</f>
        <v>Consumer</v>
      </c>
      <c r="L164" t="str">
        <f>_xlfn.XLOOKUP(tblOrders[[#This Row],[ProductID]], tblProducts[ProductID], tblProducts[Category])</f>
        <v>Home</v>
      </c>
      <c r="M164">
        <f>_xlfn.XLOOKUP(tblOrders[[#This Row],[ProductID]], tblProducts[ProductID], tblProducts[CostPrice])</f>
        <v>65463</v>
      </c>
      <c r="N164">
        <f>tblOrders[[#This Row],[Sales]]-(tblOrders[[#This Row],[CostPrice]]*tblOrders[[#This Row],[Quantity]])</f>
        <v>-72077.400000000023</v>
      </c>
      <c r="O164" t="str">
        <f>TEXT(tblOrders[[#This Row],[Date]],"mmm-yyyy")</f>
        <v>Jan-2025</v>
      </c>
      <c r="P164" t="str">
        <f>_xlfn.XLOOKUP(tblOrders[[#This Row],[OrderID]], tblReturns[OrderID], tblReturns[Returned])</f>
        <v>No</v>
      </c>
      <c r="Q164" t="str">
        <f>_xlfn.XLOOKUP(tblOrders[[#This Row],[OrderID]], tblShipping[OrderID], tblShipping[ShipMode])</f>
        <v>Express</v>
      </c>
      <c r="R164" t="str">
        <f>IFERROR(_xlfn.XLOOKUP(A163, tblCustomers[CustomerID], tblCustomers[CustomerName]), "Not Found")</f>
        <v>Not Found</v>
      </c>
      <c r="S164" t="str">
        <f>IF(tblOrders[[#This Row],[Sales]]&gt;1000000,"High Value","Standard")</f>
        <v>Standard</v>
      </c>
      <c r="T164" t="str">
        <f>_xlfn.XLOOKUP(tblOrders[[#This Row],[ProductID]], tblProducts[ProductID], tblProducts[ProductName])</f>
        <v>Product 32</v>
      </c>
      <c r="U164">
        <f>_xlfn.XLOOKUP(tblOrders[[#This Row],[SalesRepID]], tblSalesreps[RepID], tblSalesreps[Target])</f>
        <v>11347243</v>
      </c>
    </row>
    <row r="165" spans="1:21">
      <c r="A165" t="s">
        <v>524</v>
      </c>
      <c r="B165" s="7" t="s">
        <v>525</v>
      </c>
      <c r="C165" t="s">
        <v>526</v>
      </c>
      <c r="D165" t="s">
        <v>151</v>
      </c>
      <c r="E165" t="s">
        <v>165</v>
      </c>
      <c r="F165" t="s">
        <v>20</v>
      </c>
      <c r="G165">
        <v>8</v>
      </c>
      <c r="H165">
        <v>0.05</v>
      </c>
      <c r="I165" s="2">
        <v>847103.6</v>
      </c>
      <c r="J165" t="str">
        <f>_xlfn.XLOOKUP(tblOrders[[#This Row],[CustomerID]], tblCustomers[CustomerID], tblCustomers[CustomerName])</f>
        <v>Customer 262</v>
      </c>
      <c r="K165" t="str">
        <f>_xlfn.XLOOKUP(tblOrders[[#This Row],[CustomerID]], tblCustomers[CustomerID], tblCustomers[Segment])</f>
        <v>Corporate</v>
      </c>
      <c r="L165" t="str">
        <f>_xlfn.XLOOKUP(tblOrders[[#This Row],[ProductID]], tblProducts[ProductID], tblProducts[Category])</f>
        <v>Electronics</v>
      </c>
      <c r="M165">
        <f>_xlfn.XLOOKUP(tblOrders[[#This Row],[ProductID]], tblProducts[ProductID], tblProducts[CostPrice])</f>
        <v>63366</v>
      </c>
      <c r="N165">
        <f>tblOrders[[#This Row],[Sales]]-(tblOrders[[#This Row],[CostPrice]]*tblOrders[[#This Row],[Quantity]])</f>
        <v>340175.6</v>
      </c>
      <c r="O165" t="str">
        <f>TEXT(tblOrders[[#This Row],[Date]],"mmm-yyyy")</f>
        <v>Jun-2025</v>
      </c>
      <c r="P165" t="str">
        <f>_xlfn.XLOOKUP(tblOrders[[#This Row],[OrderID]], tblReturns[OrderID], tblReturns[Returned])</f>
        <v>No</v>
      </c>
      <c r="Q165" t="str">
        <f>_xlfn.XLOOKUP(tblOrders[[#This Row],[OrderID]], tblShipping[OrderID], tblShipping[ShipMode])</f>
        <v>Pickup</v>
      </c>
      <c r="R165" t="str">
        <f>IFERROR(_xlfn.XLOOKUP(A164, tblCustomers[CustomerID], tblCustomers[CustomerName]), "Not Found")</f>
        <v>Not Found</v>
      </c>
      <c r="S165" t="str">
        <f>IF(tblOrders[[#This Row],[Sales]]&gt;1000000,"High Value","Standard")</f>
        <v>Standard</v>
      </c>
      <c r="T165" t="str">
        <f>_xlfn.XLOOKUP(tblOrders[[#This Row],[ProductID]], tblProducts[ProductID], tblProducts[ProductName])</f>
        <v>Product 40</v>
      </c>
      <c r="U165">
        <f>_xlfn.XLOOKUP(tblOrders[[#This Row],[SalesRepID]], tblSalesreps[RepID], tblSalesreps[Target])</f>
        <v>16839910</v>
      </c>
    </row>
    <row r="166" spans="1:21">
      <c r="A166" t="s">
        <v>527</v>
      </c>
      <c r="B166" s="7" t="s">
        <v>528</v>
      </c>
      <c r="C166" t="s">
        <v>529</v>
      </c>
      <c r="D166" t="s">
        <v>308</v>
      </c>
      <c r="E166" t="s">
        <v>69</v>
      </c>
      <c r="F166" t="s">
        <v>14</v>
      </c>
      <c r="G166">
        <v>3</v>
      </c>
      <c r="H166">
        <v>0.15</v>
      </c>
      <c r="I166" s="2">
        <v>21312.9</v>
      </c>
      <c r="J166" t="str">
        <f>_xlfn.XLOOKUP(tblOrders[[#This Row],[CustomerID]], tblCustomers[CustomerID], tblCustomers[CustomerName])</f>
        <v>Customer 126</v>
      </c>
      <c r="K166" t="str">
        <f>_xlfn.XLOOKUP(tblOrders[[#This Row],[CustomerID]], tblCustomers[CustomerID], tblCustomers[Segment])</f>
        <v>SME</v>
      </c>
      <c r="L166" t="str">
        <f>_xlfn.XLOOKUP(tblOrders[[#This Row],[ProductID]], tblProducts[ProductID], tblProducts[Category])</f>
        <v>Furniture</v>
      </c>
      <c r="M166">
        <f>_xlfn.XLOOKUP(tblOrders[[#This Row],[ProductID]], tblProducts[ProductID], tblProducts[CostPrice])</f>
        <v>27039</v>
      </c>
      <c r="N166">
        <f>tblOrders[[#This Row],[Sales]]-(tblOrders[[#This Row],[CostPrice]]*tblOrders[[#This Row],[Quantity]])</f>
        <v>-59804.1</v>
      </c>
      <c r="O166" t="str">
        <f>TEXT(tblOrders[[#This Row],[Date]],"mmm-yyyy")</f>
        <v>Apr-2025</v>
      </c>
      <c r="P166" t="str">
        <f>_xlfn.XLOOKUP(tblOrders[[#This Row],[OrderID]], tblReturns[OrderID], tblReturns[Returned])</f>
        <v>Yes</v>
      </c>
      <c r="Q166" t="str">
        <f>_xlfn.XLOOKUP(tblOrders[[#This Row],[OrderID]], tblShipping[OrderID], tblShipping[ShipMode])</f>
        <v>Pickup</v>
      </c>
      <c r="R166" t="str">
        <f>IFERROR(_xlfn.XLOOKUP(A165, tblCustomers[CustomerID], tblCustomers[CustomerName]), "Not Found")</f>
        <v>Not Found</v>
      </c>
      <c r="S166" t="str">
        <f>IF(tblOrders[[#This Row],[Sales]]&gt;1000000,"High Value","Standard")</f>
        <v>Standard</v>
      </c>
      <c r="T166" t="str">
        <f>_xlfn.XLOOKUP(tblOrders[[#This Row],[ProductID]], tblProducts[ProductID], tblProducts[ProductName])</f>
        <v>Product 13</v>
      </c>
      <c r="U166">
        <f>_xlfn.XLOOKUP(tblOrders[[#This Row],[SalesRepID]], tblSalesreps[RepID], tblSalesreps[Target])</f>
        <v>19473459</v>
      </c>
    </row>
    <row r="167" spans="1:21">
      <c r="A167" t="s">
        <v>530</v>
      </c>
      <c r="B167" s="7" t="s">
        <v>531</v>
      </c>
      <c r="C167" t="s">
        <v>484</v>
      </c>
      <c r="D167" t="s">
        <v>255</v>
      </c>
      <c r="E167" t="s">
        <v>79</v>
      </c>
      <c r="F167" t="s">
        <v>88</v>
      </c>
      <c r="G167">
        <v>10</v>
      </c>
      <c r="H167">
        <v>0.15</v>
      </c>
      <c r="I167" s="2">
        <v>310386</v>
      </c>
      <c r="J167" t="str">
        <f>_xlfn.XLOOKUP(tblOrders[[#This Row],[CustomerID]], tblCustomers[CustomerID], tblCustomers[CustomerName])</f>
        <v>Customer 97</v>
      </c>
      <c r="K167" t="str">
        <f>_xlfn.XLOOKUP(tblOrders[[#This Row],[CustomerID]], tblCustomers[CustomerID], tblCustomers[Segment])</f>
        <v>Corporate</v>
      </c>
      <c r="L167" t="str">
        <f>_xlfn.XLOOKUP(tblOrders[[#This Row],[ProductID]], tblProducts[ProductID], tblProducts[Category])</f>
        <v>Electronics</v>
      </c>
      <c r="M167">
        <f>_xlfn.XLOOKUP(tblOrders[[#This Row],[ProductID]], tblProducts[ProductID], tblProducts[CostPrice])</f>
        <v>58560</v>
      </c>
      <c r="N167">
        <f>tblOrders[[#This Row],[Sales]]-(tblOrders[[#This Row],[CostPrice]]*tblOrders[[#This Row],[Quantity]])</f>
        <v>-275214</v>
      </c>
      <c r="O167" t="str">
        <f>TEXT(tblOrders[[#This Row],[Date]],"mmm-yyyy")</f>
        <v>Jun-2025</v>
      </c>
      <c r="P167" t="str">
        <f>_xlfn.XLOOKUP(tblOrders[[#This Row],[OrderID]], tblReturns[OrderID], tblReturns[Returned])</f>
        <v>No</v>
      </c>
      <c r="Q167" t="str">
        <f>_xlfn.XLOOKUP(tblOrders[[#This Row],[OrderID]], tblShipping[OrderID], tblShipping[ShipMode])</f>
        <v>Express</v>
      </c>
      <c r="R167" t="str">
        <f>IFERROR(_xlfn.XLOOKUP(A166, tblCustomers[CustomerID], tblCustomers[CustomerName]), "Not Found")</f>
        <v>Not Found</v>
      </c>
      <c r="S167" t="str">
        <f>IF(tblOrders[[#This Row],[Sales]]&gt;1000000,"High Value","Standard")</f>
        <v>Standard</v>
      </c>
      <c r="T167" t="str">
        <f>_xlfn.XLOOKUP(tblOrders[[#This Row],[ProductID]], tblProducts[ProductID], tblProducts[ProductName])</f>
        <v>Product 79</v>
      </c>
      <c r="U167">
        <f>_xlfn.XLOOKUP(tblOrders[[#This Row],[SalesRepID]], tblSalesreps[RepID], tblSalesreps[Target])</f>
        <v>8592536</v>
      </c>
    </row>
    <row r="168" spans="1:21">
      <c r="A168" t="s">
        <v>532</v>
      </c>
      <c r="B168" s="7" t="s">
        <v>533</v>
      </c>
      <c r="C168" t="s">
        <v>534</v>
      </c>
      <c r="D168" t="s">
        <v>244</v>
      </c>
      <c r="E168" t="s">
        <v>50</v>
      </c>
      <c r="F168" t="s">
        <v>20</v>
      </c>
      <c r="G168">
        <v>5</v>
      </c>
      <c r="H168">
        <v>0.2</v>
      </c>
      <c r="I168" s="2">
        <v>437532</v>
      </c>
      <c r="J168" t="str">
        <f>_xlfn.XLOOKUP(tblOrders[[#This Row],[CustomerID]], tblCustomers[CustomerID], tblCustomers[CustomerName])</f>
        <v>Customer 66</v>
      </c>
      <c r="K168" t="str">
        <f>_xlfn.XLOOKUP(tblOrders[[#This Row],[CustomerID]], tblCustomers[CustomerID], tblCustomers[Segment])</f>
        <v>Consumer</v>
      </c>
      <c r="L168" t="str">
        <f>_xlfn.XLOOKUP(tblOrders[[#This Row],[ProductID]], tblProducts[ProductID], tblProducts[Category])</f>
        <v>Electronics</v>
      </c>
      <c r="M168">
        <f>_xlfn.XLOOKUP(tblOrders[[#This Row],[ProductID]], tblProducts[ProductID], tblProducts[CostPrice])</f>
        <v>12227</v>
      </c>
      <c r="N168">
        <f>tblOrders[[#This Row],[Sales]]-(tblOrders[[#This Row],[CostPrice]]*tblOrders[[#This Row],[Quantity]])</f>
        <v>376397</v>
      </c>
      <c r="O168" t="str">
        <f>TEXT(tblOrders[[#This Row],[Date]],"mmm-yyyy")</f>
        <v>Sep-2025</v>
      </c>
      <c r="P168" t="str">
        <f>_xlfn.XLOOKUP(tblOrders[[#This Row],[OrderID]], tblReturns[OrderID], tblReturns[Returned])</f>
        <v>No</v>
      </c>
      <c r="Q168" t="str">
        <f>_xlfn.XLOOKUP(tblOrders[[#This Row],[OrderID]], tblShipping[OrderID], tblShipping[ShipMode])</f>
        <v>Express</v>
      </c>
      <c r="R168" t="str">
        <f>IFERROR(_xlfn.XLOOKUP(A167, tblCustomers[CustomerID], tblCustomers[CustomerName]), "Not Found")</f>
        <v>Not Found</v>
      </c>
      <c r="S168" t="str">
        <f>IF(tblOrders[[#This Row],[Sales]]&gt;1000000,"High Value","Standard")</f>
        <v>Standard</v>
      </c>
      <c r="T168" t="str">
        <f>_xlfn.XLOOKUP(tblOrders[[#This Row],[ProductID]], tblProducts[ProductID], tblProducts[ProductName])</f>
        <v>Product 96</v>
      </c>
      <c r="U168">
        <f>_xlfn.XLOOKUP(tblOrders[[#This Row],[SalesRepID]], tblSalesreps[RepID], tblSalesreps[Target])</f>
        <v>17350666</v>
      </c>
    </row>
    <row r="169" spans="1:21">
      <c r="A169" t="s">
        <v>535</v>
      </c>
      <c r="B169" s="7" t="s">
        <v>536</v>
      </c>
      <c r="C169" t="s">
        <v>537</v>
      </c>
      <c r="D169" t="s">
        <v>49</v>
      </c>
      <c r="E169" t="s">
        <v>35</v>
      </c>
      <c r="F169" t="s">
        <v>88</v>
      </c>
      <c r="G169">
        <v>2</v>
      </c>
      <c r="H169">
        <v>0.15</v>
      </c>
      <c r="I169" s="2">
        <v>98640.8</v>
      </c>
      <c r="J169" t="str">
        <f>_xlfn.XLOOKUP(tblOrders[[#This Row],[CustomerID]], tblCustomers[CustomerID], tblCustomers[CustomerName])</f>
        <v>Customer 108</v>
      </c>
      <c r="K169" t="str">
        <f>_xlfn.XLOOKUP(tblOrders[[#This Row],[CustomerID]], tblCustomers[CustomerID], tblCustomers[Segment])</f>
        <v>Corporate</v>
      </c>
      <c r="L169" t="str">
        <f>_xlfn.XLOOKUP(tblOrders[[#This Row],[ProductID]], tblProducts[ProductID], tblProducts[Category])</f>
        <v>Home</v>
      </c>
      <c r="M169">
        <f>_xlfn.XLOOKUP(tblOrders[[#This Row],[ProductID]], tblProducts[ProductID], tblProducts[CostPrice])</f>
        <v>71372</v>
      </c>
      <c r="N169">
        <f>tblOrders[[#This Row],[Sales]]-(tblOrders[[#This Row],[CostPrice]]*tblOrders[[#This Row],[Quantity]])</f>
        <v>-44103.199999999997</v>
      </c>
      <c r="O169" t="str">
        <f>TEXT(tblOrders[[#This Row],[Date]],"mmm-yyyy")</f>
        <v>Apr-2025</v>
      </c>
      <c r="P169" t="str">
        <f>_xlfn.XLOOKUP(tblOrders[[#This Row],[OrderID]], tblReturns[OrderID], tblReturns[Returned])</f>
        <v>No</v>
      </c>
      <c r="Q169" t="str">
        <f>_xlfn.XLOOKUP(tblOrders[[#This Row],[OrderID]], tblShipping[OrderID], tblShipping[ShipMode])</f>
        <v>Express</v>
      </c>
      <c r="R169" t="str">
        <f>IFERROR(_xlfn.XLOOKUP(A168, tblCustomers[CustomerID], tblCustomers[CustomerName]), "Not Found")</f>
        <v>Not Found</v>
      </c>
      <c r="S169" t="str">
        <f>IF(tblOrders[[#This Row],[Sales]]&gt;1000000,"High Value","Standard")</f>
        <v>Standard</v>
      </c>
      <c r="T169" t="str">
        <f>_xlfn.XLOOKUP(tblOrders[[#This Row],[ProductID]], tblProducts[ProductID], tblProducts[ProductName])</f>
        <v>Product 51</v>
      </c>
      <c r="U169">
        <f>_xlfn.XLOOKUP(tblOrders[[#This Row],[SalesRepID]], tblSalesreps[RepID], tblSalesreps[Target])</f>
        <v>19619177</v>
      </c>
    </row>
    <row r="170" spans="1:21">
      <c r="A170" t="s">
        <v>538</v>
      </c>
      <c r="B170" s="7" t="s">
        <v>539</v>
      </c>
      <c r="C170" t="s">
        <v>540</v>
      </c>
      <c r="D170" t="s">
        <v>318</v>
      </c>
      <c r="E170" t="s">
        <v>56</v>
      </c>
      <c r="F170" t="s">
        <v>20</v>
      </c>
      <c r="G170">
        <v>2</v>
      </c>
      <c r="H170">
        <v>0.1</v>
      </c>
      <c r="I170" s="2">
        <v>148199.4</v>
      </c>
      <c r="J170" t="str">
        <f>_xlfn.XLOOKUP(tblOrders[[#This Row],[CustomerID]], tblCustomers[CustomerID], tblCustomers[CustomerName])</f>
        <v>Customer 103</v>
      </c>
      <c r="K170" t="str">
        <f>_xlfn.XLOOKUP(tblOrders[[#This Row],[CustomerID]], tblCustomers[CustomerID], tblCustomers[Segment])</f>
        <v>Corporate</v>
      </c>
      <c r="L170" t="str">
        <f>_xlfn.XLOOKUP(tblOrders[[#This Row],[ProductID]], tblProducts[ProductID], tblProducts[Category])</f>
        <v>Office</v>
      </c>
      <c r="M170">
        <f>_xlfn.XLOOKUP(tblOrders[[#This Row],[ProductID]], tblProducts[ProductID], tblProducts[CostPrice])</f>
        <v>39205</v>
      </c>
      <c r="N170">
        <f>tblOrders[[#This Row],[Sales]]-(tblOrders[[#This Row],[CostPrice]]*tblOrders[[#This Row],[Quantity]])</f>
        <v>69789.399999999994</v>
      </c>
      <c r="O170" t="str">
        <f>TEXT(tblOrders[[#This Row],[Date]],"mmm-yyyy")</f>
        <v>Jul-2025</v>
      </c>
      <c r="P170" t="str">
        <f>_xlfn.XLOOKUP(tblOrders[[#This Row],[OrderID]], tblReturns[OrderID], tblReturns[Returned])</f>
        <v>No</v>
      </c>
      <c r="Q170" t="str">
        <f>_xlfn.XLOOKUP(tblOrders[[#This Row],[OrderID]], tblShipping[OrderID], tblShipping[ShipMode])</f>
        <v>Pickup</v>
      </c>
      <c r="R170" t="str">
        <f>IFERROR(_xlfn.XLOOKUP(A169, tblCustomers[CustomerID], tblCustomers[CustomerName]), "Not Found")</f>
        <v>Not Found</v>
      </c>
      <c r="S170" t="str">
        <f>IF(tblOrders[[#This Row],[Sales]]&gt;1000000,"High Value","Standard")</f>
        <v>Standard</v>
      </c>
      <c r="T170" t="str">
        <f>_xlfn.XLOOKUP(tblOrders[[#This Row],[ProductID]], tblProducts[ProductID], tblProducts[ProductName])</f>
        <v>Product 74</v>
      </c>
      <c r="U170">
        <f>_xlfn.XLOOKUP(tblOrders[[#This Row],[SalesRepID]], tblSalesreps[RepID], tblSalesreps[Target])</f>
        <v>14265630</v>
      </c>
    </row>
    <row r="171" spans="1:21">
      <c r="A171" t="s">
        <v>541</v>
      </c>
      <c r="B171" s="7" t="s">
        <v>542</v>
      </c>
      <c r="C171" t="s">
        <v>168</v>
      </c>
      <c r="D171" t="s">
        <v>543</v>
      </c>
      <c r="E171" t="s">
        <v>45</v>
      </c>
      <c r="F171" t="s">
        <v>20</v>
      </c>
      <c r="G171">
        <v>5</v>
      </c>
      <c r="H171">
        <v>0</v>
      </c>
      <c r="I171" s="2">
        <v>732655</v>
      </c>
      <c r="J171" t="str">
        <f>_xlfn.XLOOKUP(tblOrders[[#This Row],[CustomerID]], tblCustomers[CustomerID], tblCustomers[CustomerName])</f>
        <v>Customer 77</v>
      </c>
      <c r="K171" t="str">
        <f>_xlfn.XLOOKUP(tblOrders[[#This Row],[CustomerID]], tblCustomers[CustomerID], tblCustomers[Segment])</f>
        <v>Corporate</v>
      </c>
      <c r="L171" t="str">
        <f>_xlfn.XLOOKUP(tblOrders[[#This Row],[ProductID]], tblProducts[ProductID], tblProducts[Category])</f>
        <v>Furniture</v>
      </c>
      <c r="M171">
        <f>_xlfn.XLOOKUP(tblOrders[[#This Row],[ProductID]], tblProducts[ProductID], tblProducts[CostPrice])</f>
        <v>29153</v>
      </c>
      <c r="N171">
        <f>tblOrders[[#This Row],[Sales]]-(tblOrders[[#This Row],[CostPrice]]*tblOrders[[#This Row],[Quantity]])</f>
        <v>586890</v>
      </c>
      <c r="O171" t="str">
        <f>TEXT(tblOrders[[#This Row],[Date]],"mmm-yyyy")</f>
        <v>Jan-2025</v>
      </c>
      <c r="P171" t="str">
        <f>_xlfn.XLOOKUP(tblOrders[[#This Row],[OrderID]], tblReturns[OrderID], tblReturns[Returned])</f>
        <v>No</v>
      </c>
      <c r="Q171" t="str">
        <f>_xlfn.XLOOKUP(tblOrders[[#This Row],[OrderID]], tblShipping[OrderID], tblShipping[ShipMode])</f>
        <v>Express</v>
      </c>
      <c r="R171" t="str">
        <f>IFERROR(_xlfn.XLOOKUP(A170, tblCustomers[CustomerID], tblCustomers[CustomerName]), "Not Found")</f>
        <v>Not Found</v>
      </c>
      <c r="S171" t="str">
        <f>IF(tblOrders[[#This Row],[Sales]]&gt;1000000,"High Value","Standard")</f>
        <v>Standard</v>
      </c>
      <c r="T171" t="str">
        <f>_xlfn.XLOOKUP(tblOrders[[#This Row],[ProductID]], tblProducts[ProductID], tblProducts[ProductName])</f>
        <v>Product 16</v>
      </c>
      <c r="U171">
        <f>_xlfn.XLOOKUP(tblOrders[[#This Row],[SalesRepID]], tblSalesreps[RepID], tblSalesreps[Target])</f>
        <v>11319839</v>
      </c>
    </row>
    <row r="172" spans="1:21">
      <c r="A172" t="s">
        <v>544</v>
      </c>
      <c r="B172" s="7" t="s">
        <v>291</v>
      </c>
      <c r="C172" t="s">
        <v>545</v>
      </c>
      <c r="D172" t="s">
        <v>546</v>
      </c>
      <c r="E172" t="s">
        <v>165</v>
      </c>
      <c r="F172" t="s">
        <v>88</v>
      </c>
      <c r="G172">
        <v>9</v>
      </c>
      <c r="H172">
        <v>0.15</v>
      </c>
      <c r="I172" s="2">
        <v>391664.7</v>
      </c>
      <c r="J172" t="str">
        <f>_xlfn.XLOOKUP(tblOrders[[#This Row],[CustomerID]], tblCustomers[CustomerID], tblCustomers[CustomerName])</f>
        <v>Customer 257</v>
      </c>
      <c r="K172" t="str">
        <f>_xlfn.XLOOKUP(tblOrders[[#This Row],[CustomerID]], tblCustomers[CustomerID], tblCustomers[Segment])</f>
        <v>Consumer</v>
      </c>
      <c r="L172" t="str">
        <f>_xlfn.XLOOKUP(tblOrders[[#This Row],[ProductID]], tblProducts[ProductID], tblProducts[Category])</f>
        <v>Home</v>
      </c>
      <c r="M172">
        <f>_xlfn.XLOOKUP(tblOrders[[#This Row],[ProductID]], tblProducts[ProductID], tblProducts[CostPrice])</f>
        <v>51783</v>
      </c>
      <c r="N172">
        <f>tblOrders[[#This Row],[Sales]]-(tblOrders[[#This Row],[CostPrice]]*tblOrders[[#This Row],[Quantity]])</f>
        <v>-74382.299999999988</v>
      </c>
      <c r="O172" t="str">
        <f>TEXT(tblOrders[[#This Row],[Date]],"mmm-yyyy")</f>
        <v>Aug-2025</v>
      </c>
      <c r="P172" t="str">
        <f>_xlfn.XLOOKUP(tblOrders[[#This Row],[OrderID]], tblReturns[OrderID], tblReturns[Returned])</f>
        <v>No</v>
      </c>
      <c r="Q172" t="str">
        <f>_xlfn.XLOOKUP(tblOrders[[#This Row],[OrderID]], tblShipping[OrderID], tblShipping[ShipMode])</f>
        <v>Express</v>
      </c>
      <c r="R172" t="str">
        <f>IFERROR(_xlfn.XLOOKUP(A171, tblCustomers[CustomerID], tblCustomers[CustomerName]), "Not Found")</f>
        <v>Not Found</v>
      </c>
      <c r="S172" t="str">
        <f>IF(tblOrders[[#This Row],[Sales]]&gt;1000000,"High Value","Standard")</f>
        <v>Standard</v>
      </c>
      <c r="T172" t="str">
        <f>_xlfn.XLOOKUP(tblOrders[[#This Row],[ProductID]], tblProducts[ProductID], tblProducts[ProductName])</f>
        <v>Product 14</v>
      </c>
      <c r="U172">
        <f>_xlfn.XLOOKUP(tblOrders[[#This Row],[SalesRepID]], tblSalesreps[RepID], tblSalesreps[Target])</f>
        <v>16839910</v>
      </c>
    </row>
    <row r="173" spans="1:21">
      <c r="A173" t="s">
        <v>547</v>
      </c>
      <c r="B173" s="7" t="s">
        <v>548</v>
      </c>
      <c r="C173" t="s">
        <v>29</v>
      </c>
      <c r="D173" t="s">
        <v>24</v>
      </c>
      <c r="E173" t="s">
        <v>202</v>
      </c>
      <c r="F173" t="s">
        <v>26</v>
      </c>
      <c r="G173">
        <v>5</v>
      </c>
      <c r="H173">
        <v>0.1</v>
      </c>
      <c r="I173" s="2">
        <v>261369</v>
      </c>
      <c r="J173" t="str">
        <f>_xlfn.XLOOKUP(tblOrders[[#This Row],[CustomerID]], tblCustomers[CustomerID], tblCustomers[CustomerName])</f>
        <v>Customer 163</v>
      </c>
      <c r="K173" t="str">
        <f>_xlfn.XLOOKUP(tblOrders[[#This Row],[CustomerID]], tblCustomers[CustomerID], tblCustomers[Segment])</f>
        <v>Corporate</v>
      </c>
      <c r="L173" t="str">
        <f>_xlfn.XLOOKUP(tblOrders[[#This Row],[ProductID]], tblProducts[ProductID], tblProducts[Category])</f>
        <v>Home</v>
      </c>
      <c r="M173">
        <f>_xlfn.XLOOKUP(tblOrders[[#This Row],[ProductID]], tblProducts[ProductID], tblProducts[CostPrice])</f>
        <v>57647</v>
      </c>
      <c r="N173">
        <f>tblOrders[[#This Row],[Sales]]-(tblOrders[[#This Row],[CostPrice]]*tblOrders[[#This Row],[Quantity]])</f>
        <v>-26866</v>
      </c>
      <c r="O173" t="str">
        <f>TEXT(tblOrders[[#This Row],[Date]],"mmm-yyyy")</f>
        <v>Aug-2025</v>
      </c>
      <c r="P173" t="str">
        <f>_xlfn.XLOOKUP(tblOrders[[#This Row],[OrderID]], tblReturns[OrderID], tblReturns[Returned])</f>
        <v>No</v>
      </c>
      <c r="Q173" t="str">
        <f>_xlfn.XLOOKUP(tblOrders[[#This Row],[OrderID]], tblShipping[OrderID], tblShipping[ShipMode])</f>
        <v>Pickup</v>
      </c>
      <c r="R173" t="str">
        <f>IFERROR(_xlfn.XLOOKUP(A172, tblCustomers[CustomerID], tblCustomers[CustomerName]), "Not Found")</f>
        <v>Not Found</v>
      </c>
      <c r="S173" t="str">
        <f>IF(tblOrders[[#This Row],[Sales]]&gt;1000000,"High Value","Standard")</f>
        <v>Standard</v>
      </c>
      <c r="T173" t="str">
        <f>_xlfn.XLOOKUP(tblOrders[[#This Row],[ProductID]], tblProducts[ProductID], tblProducts[ProductName])</f>
        <v>Product 2</v>
      </c>
      <c r="U173">
        <f>_xlfn.XLOOKUP(tblOrders[[#This Row],[SalesRepID]], tblSalesreps[RepID], tblSalesreps[Target])</f>
        <v>10652665</v>
      </c>
    </row>
    <row r="174" spans="1:21">
      <c r="A174" t="s">
        <v>549</v>
      </c>
      <c r="B174" s="7" t="s">
        <v>550</v>
      </c>
      <c r="C174" t="s">
        <v>551</v>
      </c>
      <c r="D174" t="s">
        <v>236</v>
      </c>
      <c r="E174" t="s">
        <v>165</v>
      </c>
      <c r="F174" t="s">
        <v>20</v>
      </c>
      <c r="G174">
        <v>4</v>
      </c>
      <c r="H174">
        <v>0</v>
      </c>
      <c r="I174" s="2">
        <v>338588</v>
      </c>
      <c r="J174" t="str">
        <f>_xlfn.XLOOKUP(tblOrders[[#This Row],[CustomerID]], tblCustomers[CustomerID], tblCustomers[CustomerName])</f>
        <v>Customer 300</v>
      </c>
      <c r="K174" t="str">
        <f>_xlfn.XLOOKUP(tblOrders[[#This Row],[CustomerID]], tblCustomers[CustomerID], tblCustomers[Segment])</f>
        <v>SME</v>
      </c>
      <c r="L174" t="str">
        <f>_xlfn.XLOOKUP(tblOrders[[#This Row],[ProductID]], tblProducts[ProductID], tblProducts[Category])</f>
        <v>Furniture</v>
      </c>
      <c r="M174">
        <f>_xlfn.XLOOKUP(tblOrders[[#This Row],[ProductID]], tblProducts[ProductID], tblProducts[CostPrice])</f>
        <v>21756</v>
      </c>
      <c r="N174">
        <f>tblOrders[[#This Row],[Sales]]-(tblOrders[[#This Row],[CostPrice]]*tblOrders[[#This Row],[Quantity]])</f>
        <v>251564</v>
      </c>
      <c r="O174" t="str">
        <f>TEXT(tblOrders[[#This Row],[Date]],"mmm-yyyy")</f>
        <v>Jun-2025</v>
      </c>
      <c r="P174" t="str">
        <f>_xlfn.XLOOKUP(tblOrders[[#This Row],[OrderID]], tblReturns[OrderID], tblReturns[Returned])</f>
        <v>No</v>
      </c>
      <c r="Q174" t="str">
        <f>_xlfn.XLOOKUP(tblOrders[[#This Row],[OrderID]], tblShipping[OrderID], tblShipping[ShipMode])</f>
        <v>Express</v>
      </c>
      <c r="R174" t="str">
        <f>IFERROR(_xlfn.XLOOKUP(A173, tblCustomers[CustomerID], tblCustomers[CustomerName]), "Not Found")</f>
        <v>Not Found</v>
      </c>
      <c r="S174" t="str">
        <f>IF(tblOrders[[#This Row],[Sales]]&gt;1000000,"High Value","Standard")</f>
        <v>Standard</v>
      </c>
      <c r="T174" t="str">
        <f>_xlfn.XLOOKUP(tblOrders[[#This Row],[ProductID]], tblProducts[ProductID], tblProducts[ProductName])</f>
        <v>Product 41</v>
      </c>
      <c r="U174">
        <f>_xlfn.XLOOKUP(tblOrders[[#This Row],[SalesRepID]], tblSalesreps[RepID], tblSalesreps[Target])</f>
        <v>16839910</v>
      </c>
    </row>
    <row r="175" spans="1:21">
      <c r="A175" t="s">
        <v>552</v>
      </c>
      <c r="B175" s="7" t="s">
        <v>553</v>
      </c>
      <c r="C175" t="s">
        <v>554</v>
      </c>
      <c r="D175" t="s">
        <v>248</v>
      </c>
      <c r="E175" t="s">
        <v>202</v>
      </c>
      <c r="F175" t="s">
        <v>88</v>
      </c>
      <c r="G175">
        <v>7</v>
      </c>
      <c r="H175">
        <v>0.05</v>
      </c>
      <c r="I175" s="2">
        <v>67284.7</v>
      </c>
      <c r="J175" t="str">
        <f>_xlfn.XLOOKUP(tblOrders[[#This Row],[CustomerID]], tblCustomers[CustomerID], tblCustomers[CustomerName])</f>
        <v>Customer 219</v>
      </c>
      <c r="K175" t="str">
        <f>_xlfn.XLOOKUP(tblOrders[[#This Row],[CustomerID]], tblCustomers[CustomerID], tblCustomers[Segment])</f>
        <v>SME</v>
      </c>
      <c r="L175" t="str">
        <f>_xlfn.XLOOKUP(tblOrders[[#This Row],[ProductID]], tblProducts[ProductID], tblProducts[Category])</f>
        <v>Furniture</v>
      </c>
      <c r="M175">
        <f>_xlfn.XLOOKUP(tblOrders[[#This Row],[ProductID]], tblProducts[ProductID], tblProducts[CostPrice])</f>
        <v>31758</v>
      </c>
      <c r="N175">
        <f>tblOrders[[#This Row],[Sales]]-(tblOrders[[#This Row],[CostPrice]]*tblOrders[[#This Row],[Quantity]])</f>
        <v>-155021.29999999999</v>
      </c>
      <c r="O175" t="str">
        <f>TEXT(tblOrders[[#This Row],[Date]],"mmm-yyyy")</f>
        <v>Jun-2025</v>
      </c>
      <c r="P175" t="str">
        <f>_xlfn.XLOOKUP(tblOrders[[#This Row],[OrderID]], tblReturns[OrderID], tblReturns[Returned])</f>
        <v>No</v>
      </c>
      <c r="Q175" t="str">
        <f>_xlfn.XLOOKUP(tblOrders[[#This Row],[OrderID]], tblShipping[OrderID], tblShipping[ShipMode])</f>
        <v>Pickup</v>
      </c>
      <c r="R175" t="str">
        <f>IFERROR(_xlfn.XLOOKUP(A174, tblCustomers[CustomerID], tblCustomers[CustomerName]), "Not Found")</f>
        <v>Not Found</v>
      </c>
      <c r="S175" t="str">
        <f>IF(tblOrders[[#This Row],[Sales]]&gt;1000000,"High Value","Standard")</f>
        <v>Standard</v>
      </c>
      <c r="T175" t="str">
        <f>_xlfn.XLOOKUP(tblOrders[[#This Row],[ProductID]], tblProducts[ProductID], tblProducts[ProductName])</f>
        <v>Product 35</v>
      </c>
      <c r="U175">
        <f>_xlfn.XLOOKUP(tblOrders[[#This Row],[SalesRepID]], tblSalesreps[RepID], tblSalesreps[Target])</f>
        <v>10652665</v>
      </c>
    </row>
    <row r="176" spans="1:21">
      <c r="A176" t="s">
        <v>555</v>
      </c>
      <c r="B176" s="7" t="s">
        <v>173</v>
      </c>
      <c r="C176" t="s">
        <v>556</v>
      </c>
      <c r="D176" t="s">
        <v>248</v>
      </c>
      <c r="E176" t="s">
        <v>202</v>
      </c>
      <c r="F176" t="s">
        <v>14</v>
      </c>
      <c r="G176">
        <v>9</v>
      </c>
      <c r="H176">
        <v>0</v>
      </c>
      <c r="I176" s="2">
        <v>387126</v>
      </c>
      <c r="J176" t="str">
        <f>_xlfn.XLOOKUP(tblOrders[[#This Row],[CustomerID]], tblCustomers[CustomerID], tblCustomers[CustomerName])</f>
        <v>Customer 72</v>
      </c>
      <c r="K176" t="str">
        <f>_xlfn.XLOOKUP(tblOrders[[#This Row],[CustomerID]], tblCustomers[CustomerID], tblCustomers[Segment])</f>
        <v>Corporate</v>
      </c>
      <c r="L176" t="str">
        <f>_xlfn.XLOOKUP(tblOrders[[#This Row],[ProductID]], tblProducts[ProductID], tblProducts[Category])</f>
        <v>Furniture</v>
      </c>
      <c r="M176">
        <f>_xlfn.XLOOKUP(tblOrders[[#This Row],[ProductID]], tblProducts[ProductID], tblProducts[CostPrice])</f>
        <v>31758</v>
      </c>
      <c r="N176">
        <f>tblOrders[[#This Row],[Sales]]-(tblOrders[[#This Row],[CostPrice]]*tblOrders[[#This Row],[Quantity]])</f>
        <v>101304</v>
      </c>
      <c r="O176" t="str">
        <f>TEXT(tblOrders[[#This Row],[Date]],"mmm-yyyy")</f>
        <v>Jun-2025</v>
      </c>
      <c r="P176" t="str">
        <f>_xlfn.XLOOKUP(tblOrders[[#This Row],[OrderID]], tblReturns[OrderID], tblReturns[Returned])</f>
        <v>No</v>
      </c>
      <c r="Q176" t="str">
        <f>_xlfn.XLOOKUP(tblOrders[[#This Row],[OrderID]], tblShipping[OrderID], tblShipping[ShipMode])</f>
        <v>Express</v>
      </c>
      <c r="R176" t="str">
        <f>IFERROR(_xlfn.XLOOKUP(A175, tblCustomers[CustomerID], tblCustomers[CustomerName]), "Not Found")</f>
        <v>Not Found</v>
      </c>
      <c r="S176" t="str">
        <f>IF(tblOrders[[#This Row],[Sales]]&gt;1000000,"High Value","Standard")</f>
        <v>Standard</v>
      </c>
      <c r="T176" t="str">
        <f>_xlfn.XLOOKUP(tblOrders[[#This Row],[ProductID]], tblProducts[ProductID], tblProducts[ProductName])</f>
        <v>Product 35</v>
      </c>
      <c r="U176">
        <f>_xlfn.XLOOKUP(tblOrders[[#This Row],[SalesRepID]], tblSalesreps[RepID], tblSalesreps[Target])</f>
        <v>10652665</v>
      </c>
    </row>
    <row r="177" spans="1:21">
      <c r="A177" t="s">
        <v>557</v>
      </c>
      <c r="B177" s="7" t="s">
        <v>558</v>
      </c>
      <c r="C177" t="s">
        <v>559</v>
      </c>
      <c r="D177" t="s">
        <v>560</v>
      </c>
      <c r="E177" t="s">
        <v>69</v>
      </c>
      <c r="F177" t="s">
        <v>51</v>
      </c>
      <c r="G177">
        <v>8</v>
      </c>
      <c r="H177">
        <v>0.05</v>
      </c>
      <c r="I177" s="2">
        <v>875770.8</v>
      </c>
      <c r="J177" t="str">
        <f>_xlfn.XLOOKUP(tblOrders[[#This Row],[CustomerID]], tblCustomers[CustomerID], tblCustomers[CustomerName])</f>
        <v>Customer 293</v>
      </c>
      <c r="K177" t="str">
        <f>_xlfn.XLOOKUP(tblOrders[[#This Row],[CustomerID]], tblCustomers[CustomerID], tblCustomers[Segment])</f>
        <v>Consumer</v>
      </c>
      <c r="L177" t="str">
        <f>_xlfn.XLOOKUP(tblOrders[[#This Row],[ProductID]], tblProducts[ProductID], tblProducts[Category])</f>
        <v>Electronics</v>
      </c>
      <c r="M177">
        <f>_xlfn.XLOOKUP(tblOrders[[#This Row],[ProductID]], tblProducts[ProductID], tblProducts[CostPrice])</f>
        <v>53062</v>
      </c>
      <c r="N177">
        <f>tblOrders[[#This Row],[Sales]]-(tblOrders[[#This Row],[CostPrice]]*tblOrders[[#This Row],[Quantity]])</f>
        <v>451274.80000000005</v>
      </c>
      <c r="O177" t="str">
        <f>TEXT(tblOrders[[#This Row],[Date]],"mmm-yyyy")</f>
        <v>Dec-2025</v>
      </c>
      <c r="P177" t="str">
        <f>_xlfn.XLOOKUP(tblOrders[[#This Row],[OrderID]], tblReturns[OrderID], tblReturns[Returned])</f>
        <v>No</v>
      </c>
      <c r="Q177" t="str">
        <f>_xlfn.XLOOKUP(tblOrders[[#This Row],[OrderID]], tblShipping[OrderID], tblShipping[ShipMode])</f>
        <v>Pickup</v>
      </c>
      <c r="R177" t="str">
        <f>IFERROR(_xlfn.XLOOKUP(A176, tblCustomers[CustomerID], tblCustomers[CustomerName]), "Not Found")</f>
        <v>Not Found</v>
      </c>
      <c r="S177" t="str">
        <f>IF(tblOrders[[#This Row],[Sales]]&gt;1000000,"High Value","Standard")</f>
        <v>Standard</v>
      </c>
      <c r="T177" t="str">
        <f>_xlfn.XLOOKUP(tblOrders[[#This Row],[ProductID]], tblProducts[ProductID], tblProducts[ProductName])</f>
        <v>Product 31</v>
      </c>
      <c r="U177">
        <f>_xlfn.XLOOKUP(tblOrders[[#This Row],[SalesRepID]], tblSalesreps[RepID], tblSalesreps[Target])</f>
        <v>19473459</v>
      </c>
    </row>
    <row r="178" spans="1:21">
      <c r="A178" t="s">
        <v>561</v>
      </c>
      <c r="B178" s="7" t="s">
        <v>562</v>
      </c>
      <c r="C178" t="s">
        <v>563</v>
      </c>
      <c r="D178" t="s">
        <v>265</v>
      </c>
      <c r="E178" t="s">
        <v>105</v>
      </c>
      <c r="F178" t="s">
        <v>88</v>
      </c>
      <c r="G178">
        <v>6</v>
      </c>
      <c r="H178">
        <v>0</v>
      </c>
      <c r="I178" s="2">
        <v>34278</v>
      </c>
      <c r="J178" t="str">
        <f>_xlfn.XLOOKUP(tblOrders[[#This Row],[CustomerID]], tblCustomers[CustomerID], tblCustomers[CustomerName])</f>
        <v>Customer 65</v>
      </c>
      <c r="K178" t="str">
        <f>_xlfn.XLOOKUP(tblOrders[[#This Row],[CustomerID]], tblCustomers[CustomerID], tblCustomers[Segment])</f>
        <v>Corporate</v>
      </c>
      <c r="L178" t="str">
        <f>_xlfn.XLOOKUP(tblOrders[[#This Row],[ProductID]], tblProducts[ProductID], tblProducts[Category])</f>
        <v>Home</v>
      </c>
      <c r="M178">
        <f>_xlfn.XLOOKUP(tblOrders[[#This Row],[ProductID]], tblProducts[ProductID], tblProducts[CostPrice])</f>
        <v>33642</v>
      </c>
      <c r="N178">
        <f>tblOrders[[#This Row],[Sales]]-(tblOrders[[#This Row],[CostPrice]]*tblOrders[[#This Row],[Quantity]])</f>
        <v>-167574</v>
      </c>
      <c r="O178" t="str">
        <f>TEXT(tblOrders[[#This Row],[Date]],"mmm-yyyy")</f>
        <v>May-2025</v>
      </c>
      <c r="P178" t="str">
        <f>_xlfn.XLOOKUP(tblOrders[[#This Row],[OrderID]], tblReturns[OrderID], tblReturns[Returned])</f>
        <v>No</v>
      </c>
      <c r="Q178" t="str">
        <f>_xlfn.XLOOKUP(tblOrders[[#This Row],[OrderID]], tblShipping[OrderID], tblShipping[ShipMode])</f>
        <v>Standard</v>
      </c>
      <c r="R178" t="str">
        <f>IFERROR(_xlfn.XLOOKUP(A177, tblCustomers[CustomerID], tblCustomers[CustomerName]), "Not Found")</f>
        <v>Not Found</v>
      </c>
      <c r="S178" t="str">
        <f>IF(tblOrders[[#This Row],[Sales]]&gt;1000000,"High Value","Standard")</f>
        <v>Standard</v>
      </c>
      <c r="T178" t="str">
        <f>_xlfn.XLOOKUP(tblOrders[[#This Row],[ProductID]], tblProducts[ProductID], tblProducts[ProductName])</f>
        <v>Product 17</v>
      </c>
      <c r="U178">
        <f>_xlfn.XLOOKUP(tblOrders[[#This Row],[SalesRepID]], tblSalesreps[RepID], tblSalesreps[Target])</f>
        <v>8698154</v>
      </c>
    </row>
    <row r="179" spans="1:21">
      <c r="A179" t="s">
        <v>564</v>
      </c>
      <c r="B179" s="7" t="s">
        <v>293</v>
      </c>
      <c r="C179" t="s">
        <v>565</v>
      </c>
      <c r="D179" t="s">
        <v>566</v>
      </c>
      <c r="E179" t="s">
        <v>74</v>
      </c>
      <c r="F179" t="s">
        <v>51</v>
      </c>
      <c r="G179">
        <v>5</v>
      </c>
      <c r="H179">
        <v>0</v>
      </c>
      <c r="I179" s="2">
        <v>529295</v>
      </c>
      <c r="J179" t="str">
        <f>_xlfn.XLOOKUP(tblOrders[[#This Row],[CustomerID]], tblCustomers[CustomerID], tblCustomers[CustomerName])</f>
        <v>Customer 22</v>
      </c>
      <c r="K179" t="str">
        <f>_xlfn.XLOOKUP(tblOrders[[#This Row],[CustomerID]], tblCustomers[CustomerID], tblCustomers[Segment])</f>
        <v>Consumer</v>
      </c>
      <c r="L179" t="str">
        <f>_xlfn.XLOOKUP(tblOrders[[#This Row],[ProductID]], tblProducts[ProductID], tblProducts[Category])</f>
        <v>Electronics</v>
      </c>
      <c r="M179">
        <f>_xlfn.XLOOKUP(tblOrders[[#This Row],[ProductID]], tblProducts[ProductID], tblProducts[CostPrice])</f>
        <v>26222</v>
      </c>
      <c r="N179">
        <f>tblOrders[[#This Row],[Sales]]-(tblOrders[[#This Row],[CostPrice]]*tblOrders[[#This Row],[Quantity]])</f>
        <v>398185</v>
      </c>
      <c r="O179" t="str">
        <f>TEXT(tblOrders[[#This Row],[Date]],"mmm-yyyy")</f>
        <v>Feb-2025</v>
      </c>
      <c r="P179" t="str">
        <f>_xlfn.XLOOKUP(tblOrders[[#This Row],[OrderID]], tblReturns[OrderID], tblReturns[Returned])</f>
        <v>No</v>
      </c>
      <c r="Q179" t="str">
        <f>_xlfn.XLOOKUP(tblOrders[[#This Row],[OrderID]], tblShipping[OrderID], tblShipping[ShipMode])</f>
        <v>Standard</v>
      </c>
      <c r="R179" t="str">
        <f>IFERROR(_xlfn.XLOOKUP(A178, tblCustomers[CustomerID], tblCustomers[CustomerName]), "Not Found")</f>
        <v>Not Found</v>
      </c>
      <c r="S179" t="str">
        <f>IF(tblOrders[[#This Row],[Sales]]&gt;1000000,"High Value","Standard")</f>
        <v>Standard</v>
      </c>
      <c r="T179" t="str">
        <f>_xlfn.XLOOKUP(tblOrders[[#This Row],[ProductID]], tblProducts[ProductID], tblProducts[ProductName])</f>
        <v>Product 87</v>
      </c>
      <c r="U179">
        <f>_xlfn.XLOOKUP(tblOrders[[#This Row],[SalesRepID]], tblSalesreps[RepID], tblSalesreps[Target])</f>
        <v>7254801</v>
      </c>
    </row>
    <row r="180" spans="1:21">
      <c r="A180" t="s">
        <v>567</v>
      </c>
      <c r="B180" s="7" t="s">
        <v>568</v>
      </c>
      <c r="C180" t="s">
        <v>569</v>
      </c>
      <c r="D180" t="s">
        <v>474</v>
      </c>
      <c r="E180" t="s">
        <v>205</v>
      </c>
      <c r="F180" t="s">
        <v>51</v>
      </c>
      <c r="G180">
        <v>7</v>
      </c>
      <c r="H180">
        <v>0.2</v>
      </c>
      <c r="I180" s="2">
        <v>300473.59999999998</v>
      </c>
      <c r="J180" t="str">
        <f>_xlfn.XLOOKUP(tblOrders[[#This Row],[CustomerID]], tblCustomers[CustomerID], tblCustomers[CustomerName])</f>
        <v>Customer 64</v>
      </c>
      <c r="K180" t="str">
        <f>_xlfn.XLOOKUP(tblOrders[[#This Row],[CustomerID]], tblCustomers[CustomerID], tblCustomers[Segment])</f>
        <v>Corporate</v>
      </c>
      <c r="L180" t="str">
        <f>_xlfn.XLOOKUP(tblOrders[[#This Row],[ProductID]], tblProducts[ProductID], tblProducts[Category])</f>
        <v>Office</v>
      </c>
      <c r="M180">
        <f>_xlfn.XLOOKUP(tblOrders[[#This Row],[ProductID]], tblProducts[ProductID], tblProducts[CostPrice])</f>
        <v>5129</v>
      </c>
      <c r="N180">
        <f>tblOrders[[#This Row],[Sales]]-(tblOrders[[#This Row],[CostPrice]]*tblOrders[[#This Row],[Quantity]])</f>
        <v>264570.59999999998</v>
      </c>
      <c r="O180" t="str">
        <f>TEXT(tblOrders[[#This Row],[Date]],"mmm-yyyy")</f>
        <v>Apr-2025</v>
      </c>
      <c r="P180" t="str">
        <f>_xlfn.XLOOKUP(tblOrders[[#This Row],[OrderID]], tblReturns[OrderID], tblReturns[Returned])</f>
        <v>No</v>
      </c>
      <c r="Q180" t="str">
        <f>_xlfn.XLOOKUP(tblOrders[[#This Row],[OrderID]], tblShipping[OrderID], tblShipping[ShipMode])</f>
        <v>Standard</v>
      </c>
      <c r="R180" t="str">
        <f>IFERROR(_xlfn.XLOOKUP(A179, tblCustomers[CustomerID], tblCustomers[CustomerName]), "Not Found")</f>
        <v>Not Found</v>
      </c>
      <c r="S180" t="str">
        <f>IF(tblOrders[[#This Row],[Sales]]&gt;1000000,"High Value","Standard")</f>
        <v>Standard</v>
      </c>
      <c r="T180" t="str">
        <f>_xlfn.XLOOKUP(tblOrders[[#This Row],[ProductID]], tblProducts[ProductID], tblProducts[ProductName])</f>
        <v>Product 69</v>
      </c>
      <c r="U180">
        <f>_xlfn.XLOOKUP(tblOrders[[#This Row],[SalesRepID]], tblSalesreps[RepID], tblSalesreps[Target])</f>
        <v>16246424</v>
      </c>
    </row>
    <row r="181" spans="1:21">
      <c r="A181" t="s">
        <v>570</v>
      </c>
      <c r="B181" s="7" t="s">
        <v>173</v>
      </c>
      <c r="C181" t="s">
        <v>72</v>
      </c>
      <c r="D181" t="s">
        <v>382</v>
      </c>
      <c r="E181" t="s">
        <v>50</v>
      </c>
      <c r="F181" t="s">
        <v>88</v>
      </c>
      <c r="G181">
        <v>7</v>
      </c>
      <c r="H181">
        <v>0.2</v>
      </c>
      <c r="I181" s="2">
        <v>521791.2</v>
      </c>
      <c r="J181" t="str">
        <f>_xlfn.XLOOKUP(tblOrders[[#This Row],[CustomerID]], tblCustomers[CustomerID], tblCustomers[CustomerName])</f>
        <v>Customer 79</v>
      </c>
      <c r="K181" t="str">
        <f>_xlfn.XLOOKUP(tblOrders[[#This Row],[CustomerID]], tblCustomers[CustomerID], tblCustomers[Segment])</f>
        <v>Corporate</v>
      </c>
      <c r="L181" t="str">
        <f>_xlfn.XLOOKUP(tblOrders[[#This Row],[ProductID]], tblProducts[ProductID], tblProducts[Category])</f>
        <v>Office</v>
      </c>
      <c r="M181">
        <f>_xlfn.XLOOKUP(tblOrders[[#This Row],[ProductID]], tblProducts[ProductID], tblProducts[CostPrice])</f>
        <v>61777</v>
      </c>
      <c r="N181">
        <f>tblOrders[[#This Row],[Sales]]-(tblOrders[[#This Row],[CostPrice]]*tblOrders[[#This Row],[Quantity]])</f>
        <v>89352.200000000012</v>
      </c>
      <c r="O181" t="str">
        <f>TEXT(tblOrders[[#This Row],[Date]],"mmm-yyyy")</f>
        <v>Jun-2025</v>
      </c>
      <c r="P181" t="str">
        <f>_xlfn.XLOOKUP(tblOrders[[#This Row],[OrderID]], tblReturns[OrderID], tblReturns[Returned])</f>
        <v>No</v>
      </c>
      <c r="Q181" t="str">
        <f>_xlfn.XLOOKUP(tblOrders[[#This Row],[OrderID]], tblShipping[OrderID], tblShipping[ShipMode])</f>
        <v>Standard</v>
      </c>
      <c r="R181" t="str">
        <f>IFERROR(_xlfn.XLOOKUP(A180, tblCustomers[CustomerID], tblCustomers[CustomerName]), "Not Found")</f>
        <v>Not Found</v>
      </c>
      <c r="S181" t="str">
        <f>IF(tblOrders[[#This Row],[Sales]]&gt;1000000,"High Value","Standard")</f>
        <v>Standard</v>
      </c>
      <c r="T181" t="str">
        <f>_xlfn.XLOOKUP(tblOrders[[#This Row],[ProductID]], tblProducts[ProductID], tblProducts[ProductName])</f>
        <v>Product 65</v>
      </c>
      <c r="U181">
        <f>_xlfn.XLOOKUP(tblOrders[[#This Row],[SalesRepID]], tblSalesreps[RepID], tblSalesreps[Target])</f>
        <v>17350666</v>
      </c>
    </row>
    <row r="182" spans="1:21">
      <c r="A182" t="s">
        <v>571</v>
      </c>
      <c r="B182" s="7" t="s">
        <v>572</v>
      </c>
      <c r="C182" t="s">
        <v>573</v>
      </c>
      <c r="D182" t="s">
        <v>182</v>
      </c>
      <c r="E182" t="s">
        <v>74</v>
      </c>
      <c r="F182" t="s">
        <v>14</v>
      </c>
      <c r="G182">
        <v>1</v>
      </c>
      <c r="H182">
        <v>0.2</v>
      </c>
      <c r="I182" s="2">
        <v>59953.599999999999</v>
      </c>
      <c r="J182" t="str">
        <f>_xlfn.XLOOKUP(tblOrders[[#This Row],[CustomerID]], tblCustomers[CustomerID], tblCustomers[CustomerName])</f>
        <v>Customer 13</v>
      </c>
      <c r="K182" t="str">
        <f>_xlfn.XLOOKUP(tblOrders[[#This Row],[CustomerID]], tblCustomers[CustomerID], tblCustomers[Segment])</f>
        <v>Corporate</v>
      </c>
      <c r="L182" t="str">
        <f>_xlfn.XLOOKUP(tblOrders[[#This Row],[ProductID]], tblProducts[ProductID], tblProducts[Category])</f>
        <v>Furniture</v>
      </c>
      <c r="M182">
        <f>_xlfn.XLOOKUP(tblOrders[[#This Row],[ProductID]], tblProducts[ProductID], tblProducts[CostPrice])</f>
        <v>76428</v>
      </c>
      <c r="N182">
        <f>tblOrders[[#This Row],[Sales]]-(tblOrders[[#This Row],[CostPrice]]*tblOrders[[#This Row],[Quantity]])</f>
        <v>-16474.400000000001</v>
      </c>
      <c r="O182" t="str">
        <f>TEXT(tblOrders[[#This Row],[Date]],"mmm-yyyy")</f>
        <v>Jan-2025</v>
      </c>
      <c r="P182" t="str">
        <f>_xlfn.XLOOKUP(tblOrders[[#This Row],[OrderID]], tblReturns[OrderID], tblReturns[Returned])</f>
        <v>No</v>
      </c>
      <c r="Q182" t="str">
        <f>_xlfn.XLOOKUP(tblOrders[[#This Row],[OrderID]], tblShipping[OrderID], tblShipping[ShipMode])</f>
        <v>Pickup</v>
      </c>
      <c r="R182" t="str">
        <f>IFERROR(_xlfn.XLOOKUP(A181, tblCustomers[CustomerID], tblCustomers[CustomerName]), "Not Found")</f>
        <v>Not Found</v>
      </c>
      <c r="S182" t="str">
        <f>IF(tblOrders[[#This Row],[Sales]]&gt;1000000,"High Value","Standard")</f>
        <v>Standard</v>
      </c>
      <c r="T182" t="str">
        <f>_xlfn.XLOOKUP(tblOrders[[#This Row],[ProductID]], tblProducts[ProductID], tblProducts[ProductName])</f>
        <v>Product 11</v>
      </c>
      <c r="U182">
        <f>_xlfn.XLOOKUP(tblOrders[[#This Row],[SalesRepID]], tblSalesreps[RepID], tblSalesreps[Target])</f>
        <v>7254801</v>
      </c>
    </row>
    <row r="183" spans="1:21">
      <c r="A183" t="s">
        <v>574</v>
      </c>
      <c r="B183" s="7" t="s">
        <v>575</v>
      </c>
      <c r="C183" t="s">
        <v>215</v>
      </c>
      <c r="D183" t="s">
        <v>566</v>
      </c>
      <c r="E183" t="s">
        <v>205</v>
      </c>
      <c r="F183" t="s">
        <v>20</v>
      </c>
      <c r="G183">
        <v>1</v>
      </c>
      <c r="H183">
        <v>0</v>
      </c>
      <c r="I183" s="2">
        <v>121753</v>
      </c>
      <c r="J183" t="str">
        <f>_xlfn.XLOOKUP(tblOrders[[#This Row],[CustomerID]], tblCustomers[CustomerID], tblCustomers[CustomerName])</f>
        <v>Customer 25</v>
      </c>
      <c r="K183" t="str">
        <f>_xlfn.XLOOKUP(tblOrders[[#This Row],[CustomerID]], tblCustomers[CustomerID], tblCustomers[Segment])</f>
        <v>Corporate</v>
      </c>
      <c r="L183" t="str">
        <f>_xlfn.XLOOKUP(tblOrders[[#This Row],[ProductID]], tblProducts[ProductID], tblProducts[Category])</f>
        <v>Electronics</v>
      </c>
      <c r="M183">
        <f>_xlfn.XLOOKUP(tblOrders[[#This Row],[ProductID]], tblProducts[ProductID], tblProducts[CostPrice])</f>
        <v>26222</v>
      </c>
      <c r="N183">
        <f>tblOrders[[#This Row],[Sales]]-(tblOrders[[#This Row],[CostPrice]]*tblOrders[[#This Row],[Quantity]])</f>
        <v>95531</v>
      </c>
      <c r="O183" t="str">
        <f>TEXT(tblOrders[[#This Row],[Date]],"mmm-yyyy")</f>
        <v>Apr-2025</v>
      </c>
      <c r="P183" t="str">
        <f>_xlfn.XLOOKUP(tblOrders[[#This Row],[OrderID]], tblReturns[OrderID], tblReturns[Returned])</f>
        <v>No</v>
      </c>
      <c r="Q183" t="str">
        <f>_xlfn.XLOOKUP(tblOrders[[#This Row],[OrderID]], tblShipping[OrderID], tblShipping[ShipMode])</f>
        <v>Pickup</v>
      </c>
      <c r="R183" t="str">
        <f>IFERROR(_xlfn.XLOOKUP(A182, tblCustomers[CustomerID], tblCustomers[CustomerName]), "Not Found")</f>
        <v>Not Found</v>
      </c>
      <c r="S183" t="str">
        <f>IF(tblOrders[[#This Row],[Sales]]&gt;1000000,"High Value","Standard")</f>
        <v>Standard</v>
      </c>
      <c r="T183" t="str">
        <f>_xlfn.XLOOKUP(tblOrders[[#This Row],[ProductID]], tblProducts[ProductID], tblProducts[ProductName])</f>
        <v>Product 87</v>
      </c>
      <c r="U183">
        <f>_xlfn.XLOOKUP(tblOrders[[#This Row],[SalesRepID]], tblSalesreps[RepID], tblSalesreps[Target])</f>
        <v>16246424</v>
      </c>
    </row>
    <row r="184" spans="1:21">
      <c r="A184" t="s">
        <v>576</v>
      </c>
      <c r="B184" s="7" t="s">
        <v>577</v>
      </c>
      <c r="C184" t="s">
        <v>578</v>
      </c>
      <c r="D184" t="s">
        <v>510</v>
      </c>
      <c r="E184" t="s">
        <v>186</v>
      </c>
      <c r="F184" t="s">
        <v>14</v>
      </c>
      <c r="G184">
        <v>1</v>
      </c>
      <c r="H184">
        <v>0</v>
      </c>
      <c r="I184" s="2">
        <v>107781</v>
      </c>
      <c r="J184" t="str">
        <f>_xlfn.XLOOKUP(tblOrders[[#This Row],[CustomerID]], tblCustomers[CustomerID], tblCustomers[CustomerName])</f>
        <v>Customer 202</v>
      </c>
      <c r="K184" t="str">
        <f>_xlfn.XLOOKUP(tblOrders[[#This Row],[CustomerID]], tblCustomers[CustomerID], tblCustomers[Segment])</f>
        <v>SME</v>
      </c>
      <c r="L184" t="str">
        <f>_xlfn.XLOOKUP(tblOrders[[#This Row],[ProductID]], tblProducts[ProductID], tblProducts[Category])</f>
        <v>Furniture</v>
      </c>
      <c r="M184">
        <f>_xlfn.XLOOKUP(tblOrders[[#This Row],[ProductID]], tblProducts[ProductID], tblProducts[CostPrice])</f>
        <v>67718</v>
      </c>
      <c r="N184">
        <f>tblOrders[[#This Row],[Sales]]-(tblOrders[[#This Row],[CostPrice]]*tblOrders[[#This Row],[Quantity]])</f>
        <v>40063</v>
      </c>
      <c r="O184" t="str">
        <f>TEXT(tblOrders[[#This Row],[Date]],"mmm-yyyy")</f>
        <v>Dec-2025</v>
      </c>
      <c r="P184" t="str">
        <f>_xlfn.XLOOKUP(tblOrders[[#This Row],[OrderID]], tblReturns[OrderID], tblReturns[Returned])</f>
        <v>Yes</v>
      </c>
      <c r="Q184" t="str">
        <f>_xlfn.XLOOKUP(tblOrders[[#This Row],[OrderID]], tblShipping[OrderID], tblShipping[ShipMode])</f>
        <v>Standard</v>
      </c>
      <c r="R184" t="str">
        <f>IFERROR(_xlfn.XLOOKUP(A183, tblCustomers[CustomerID], tblCustomers[CustomerName]), "Not Found")</f>
        <v>Not Found</v>
      </c>
      <c r="S184" t="str">
        <f>IF(tblOrders[[#This Row],[Sales]]&gt;1000000,"High Value","Standard")</f>
        <v>Standard</v>
      </c>
      <c r="T184" t="str">
        <f>_xlfn.XLOOKUP(tblOrders[[#This Row],[ProductID]], tblProducts[ProductID], tblProducts[ProductName])</f>
        <v>Product 81</v>
      </c>
      <c r="U184">
        <f>_xlfn.XLOOKUP(tblOrders[[#This Row],[SalesRepID]], tblSalesreps[RepID], tblSalesreps[Target])</f>
        <v>15141830</v>
      </c>
    </row>
    <row r="185" spans="1:21">
      <c r="A185" t="s">
        <v>579</v>
      </c>
      <c r="B185" s="7" t="s">
        <v>32</v>
      </c>
      <c r="C185" t="s">
        <v>129</v>
      </c>
      <c r="D185" t="s">
        <v>301</v>
      </c>
      <c r="E185" t="s">
        <v>13</v>
      </c>
      <c r="F185" t="s">
        <v>88</v>
      </c>
      <c r="G185">
        <v>1</v>
      </c>
      <c r="H185">
        <v>0</v>
      </c>
      <c r="I185" s="2">
        <v>72549</v>
      </c>
      <c r="J185" t="str">
        <f>_xlfn.XLOOKUP(tblOrders[[#This Row],[CustomerID]], tblCustomers[CustomerID], tblCustomers[CustomerName])</f>
        <v>Customer 237</v>
      </c>
      <c r="K185" t="str">
        <f>_xlfn.XLOOKUP(tblOrders[[#This Row],[CustomerID]], tblCustomers[CustomerID], tblCustomers[Segment])</f>
        <v>Consumer</v>
      </c>
      <c r="L185" t="str">
        <f>_xlfn.XLOOKUP(tblOrders[[#This Row],[ProductID]], tblProducts[ProductID], tblProducts[Category])</f>
        <v>Office</v>
      </c>
      <c r="M185">
        <f>_xlfn.XLOOKUP(tblOrders[[#This Row],[ProductID]], tblProducts[ProductID], tblProducts[CostPrice])</f>
        <v>77841</v>
      </c>
      <c r="N185">
        <f>tblOrders[[#This Row],[Sales]]-(tblOrders[[#This Row],[CostPrice]]*tblOrders[[#This Row],[Quantity]])</f>
        <v>-5292</v>
      </c>
      <c r="O185" t="str">
        <f>TEXT(tblOrders[[#This Row],[Date]],"mmm-yyyy")</f>
        <v>Dec-2025</v>
      </c>
      <c r="P185" t="str">
        <f>_xlfn.XLOOKUP(tblOrders[[#This Row],[OrderID]], tblReturns[OrderID], tblReturns[Returned])</f>
        <v>No</v>
      </c>
      <c r="Q185" t="str">
        <f>_xlfn.XLOOKUP(tblOrders[[#This Row],[OrderID]], tblShipping[OrderID], tblShipping[ShipMode])</f>
        <v>Pickup</v>
      </c>
      <c r="R185" t="str">
        <f>IFERROR(_xlfn.XLOOKUP(A184, tblCustomers[CustomerID], tblCustomers[CustomerName]), "Not Found")</f>
        <v>Not Found</v>
      </c>
      <c r="S185" t="str">
        <f>IF(tblOrders[[#This Row],[Sales]]&gt;1000000,"High Value","Standard")</f>
        <v>Standard</v>
      </c>
      <c r="T185" t="str">
        <f>_xlfn.XLOOKUP(tblOrders[[#This Row],[ProductID]], tblProducts[ProductID], tblProducts[ProductName])</f>
        <v>Product 98</v>
      </c>
      <c r="U185">
        <f>_xlfn.XLOOKUP(tblOrders[[#This Row],[SalesRepID]], tblSalesreps[RepID], tblSalesreps[Target])</f>
        <v>11852878</v>
      </c>
    </row>
    <row r="186" spans="1:21">
      <c r="A186" t="s">
        <v>580</v>
      </c>
      <c r="B186" s="7" t="s">
        <v>147</v>
      </c>
      <c r="C186" t="s">
        <v>581</v>
      </c>
      <c r="D186" t="s">
        <v>321</v>
      </c>
      <c r="E186" t="s">
        <v>186</v>
      </c>
      <c r="F186" t="s">
        <v>14</v>
      </c>
      <c r="G186">
        <v>3</v>
      </c>
      <c r="H186">
        <v>0.2</v>
      </c>
      <c r="I186" s="2">
        <v>202404</v>
      </c>
      <c r="J186" t="str">
        <f>_xlfn.XLOOKUP(tblOrders[[#This Row],[CustomerID]], tblCustomers[CustomerID], tblCustomers[CustomerName])</f>
        <v>Customer 238</v>
      </c>
      <c r="K186" t="str">
        <f>_xlfn.XLOOKUP(tblOrders[[#This Row],[CustomerID]], tblCustomers[CustomerID], tblCustomers[Segment])</f>
        <v>Consumer</v>
      </c>
      <c r="L186" t="str">
        <f>_xlfn.XLOOKUP(tblOrders[[#This Row],[ProductID]], tblProducts[ProductID], tblProducts[Category])</f>
        <v>Home</v>
      </c>
      <c r="M186">
        <f>_xlfn.XLOOKUP(tblOrders[[#This Row],[ProductID]], tblProducts[ProductID], tblProducts[CostPrice])</f>
        <v>70588</v>
      </c>
      <c r="N186">
        <f>tblOrders[[#This Row],[Sales]]-(tblOrders[[#This Row],[CostPrice]]*tblOrders[[#This Row],[Quantity]])</f>
        <v>-9360</v>
      </c>
      <c r="O186" t="str">
        <f>TEXT(tblOrders[[#This Row],[Date]],"mmm-yyyy")</f>
        <v>Feb-2025</v>
      </c>
      <c r="P186" t="str">
        <f>_xlfn.XLOOKUP(tblOrders[[#This Row],[OrderID]], tblReturns[OrderID], tblReturns[Returned])</f>
        <v>Yes</v>
      </c>
      <c r="Q186" t="str">
        <f>_xlfn.XLOOKUP(tblOrders[[#This Row],[OrderID]], tblShipping[OrderID], tblShipping[ShipMode])</f>
        <v>Standard</v>
      </c>
      <c r="R186" t="str">
        <f>IFERROR(_xlfn.XLOOKUP(A185, tblCustomers[CustomerID], tblCustomers[CustomerName]), "Not Found")</f>
        <v>Not Found</v>
      </c>
      <c r="S186" t="str">
        <f>IF(tblOrders[[#This Row],[Sales]]&gt;1000000,"High Value","Standard")</f>
        <v>Standard</v>
      </c>
      <c r="T186" t="str">
        <f>_xlfn.XLOOKUP(tblOrders[[#This Row],[ProductID]], tblProducts[ProductID], tblProducts[ProductName])</f>
        <v>Product 95</v>
      </c>
      <c r="U186">
        <f>_xlfn.XLOOKUP(tblOrders[[#This Row],[SalesRepID]], tblSalesreps[RepID], tblSalesreps[Target])</f>
        <v>15141830</v>
      </c>
    </row>
    <row r="187" spans="1:21">
      <c r="A187" t="s">
        <v>582</v>
      </c>
      <c r="B187" s="7" t="s">
        <v>583</v>
      </c>
      <c r="C187" t="s">
        <v>584</v>
      </c>
      <c r="D187" t="s">
        <v>585</v>
      </c>
      <c r="E187" t="s">
        <v>56</v>
      </c>
      <c r="F187" t="s">
        <v>26</v>
      </c>
      <c r="G187">
        <v>10</v>
      </c>
      <c r="H187">
        <v>0</v>
      </c>
      <c r="I187" s="2">
        <v>1282520</v>
      </c>
      <c r="J187" t="str">
        <f>_xlfn.XLOOKUP(tblOrders[[#This Row],[CustomerID]], tblCustomers[CustomerID], tblCustomers[CustomerName])</f>
        <v>Customer 232</v>
      </c>
      <c r="K187" t="str">
        <f>_xlfn.XLOOKUP(tblOrders[[#This Row],[CustomerID]], tblCustomers[CustomerID], tblCustomers[Segment])</f>
        <v>Corporate</v>
      </c>
      <c r="L187" t="str">
        <f>_xlfn.XLOOKUP(tblOrders[[#This Row],[ProductID]], tblProducts[ProductID], tblProducts[Category])</f>
        <v>Office</v>
      </c>
      <c r="M187">
        <f>_xlfn.XLOOKUP(tblOrders[[#This Row],[ProductID]], tblProducts[ProductID], tblProducts[CostPrice])</f>
        <v>49623</v>
      </c>
      <c r="N187">
        <f>tblOrders[[#This Row],[Sales]]-(tblOrders[[#This Row],[CostPrice]]*tblOrders[[#This Row],[Quantity]])</f>
        <v>786290</v>
      </c>
      <c r="O187" t="str">
        <f>TEXT(tblOrders[[#This Row],[Date]],"mmm-yyyy")</f>
        <v>Mar-2025</v>
      </c>
      <c r="P187" t="str">
        <f>_xlfn.XLOOKUP(tblOrders[[#This Row],[OrderID]], tblReturns[OrderID], tblReturns[Returned])</f>
        <v>No</v>
      </c>
      <c r="Q187" t="str">
        <f>_xlfn.XLOOKUP(tblOrders[[#This Row],[OrderID]], tblShipping[OrderID], tblShipping[ShipMode])</f>
        <v>Express</v>
      </c>
      <c r="R187" t="str">
        <f>IFERROR(_xlfn.XLOOKUP(A186, tblCustomers[CustomerID], tblCustomers[CustomerName]), "Not Found")</f>
        <v>Not Found</v>
      </c>
      <c r="S187" t="str">
        <f>IF(tblOrders[[#This Row],[Sales]]&gt;1000000,"High Value","Standard")</f>
        <v>High Value</v>
      </c>
      <c r="T187" t="str">
        <f>_xlfn.XLOOKUP(tblOrders[[#This Row],[ProductID]], tblProducts[ProductID], tblProducts[ProductName])</f>
        <v>Product 54</v>
      </c>
      <c r="U187">
        <f>_xlfn.XLOOKUP(tblOrders[[#This Row],[SalesRepID]], tblSalesreps[RepID], tblSalesreps[Target])</f>
        <v>14265630</v>
      </c>
    </row>
    <row r="188" spans="1:21">
      <c r="A188" t="s">
        <v>586</v>
      </c>
      <c r="B188" s="7" t="s">
        <v>583</v>
      </c>
      <c r="C188" t="s">
        <v>573</v>
      </c>
      <c r="D188" t="s">
        <v>587</v>
      </c>
      <c r="E188" t="s">
        <v>202</v>
      </c>
      <c r="F188" t="s">
        <v>20</v>
      </c>
      <c r="G188">
        <v>8</v>
      </c>
      <c r="H188">
        <v>0.05</v>
      </c>
      <c r="I188" s="2">
        <v>847886.4</v>
      </c>
      <c r="J188" t="str">
        <f>_xlfn.XLOOKUP(tblOrders[[#This Row],[CustomerID]], tblCustomers[CustomerID], tblCustomers[CustomerName])</f>
        <v>Customer 13</v>
      </c>
      <c r="K188" t="str">
        <f>_xlfn.XLOOKUP(tblOrders[[#This Row],[CustomerID]], tblCustomers[CustomerID], tblCustomers[Segment])</f>
        <v>Corporate</v>
      </c>
      <c r="L188" t="str">
        <f>_xlfn.XLOOKUP(tblOrders[[#This Row],[ProductID]], tblProducts[ProductID], tblProducts[Category])</f>
        <v>Electronics</v>
      </c>
      <c r="M188">
        <f>_xlfn.XLOOKUP(tblOrders[[#This Row],[ProductID]], tblProducts[ProductID], tblProducts[CostPrice])</f>
        <v>67500</v>
      </c>
      <c r="N188">
        <f>tblOrders[[#This Row],[Sales]]-(tblOrders[[#This Row],[CostPrice]]*tblOrders[[#This Row],[Quantity]])</f>
        <v>307886.40000000002</v>
      </c>
      <c r="O188" t="str">
        <f>TEXT(tblOrders[[#This Row],[Date]],"mmm-yyyy")</f>
        <v>Mar-2025</v>
      </c>
      <c r="P188" t="str">
        <f>_xlfn.XLOOKUP(tblOrders[[#This Row],[OrderID]], tblReturns[OrderID], tblReturns[Returned])</f>
        <v>No</v>
      </c>
      <c r="Q188" t="str">
        <f>_xlfn.XLOOKUP(tblOrders[[#This Row],[OrderID]], tblShipping[OrderID], tblShipping[ShipMode])</f>
        <v>Express</v>
      </c>
      <c r="R188" t="str">
        <f>IFERROR(_xlfn.XLOOKUP(A187, tblCustomers[CustomerID], tblCustomers[CustomerName]), "Not Found")</f>
        <v>Not Found</v>
      </c>
      <c r="S188" t="str">
        <f>IF(tblOrders[[#This Row],[Sales]]&gt;1000000,"High Value","Standard")</f>
        <v>Standard</v>
      </c>
      <c r="T188" t="str">
        <f>_xlfn.XLOOKUP(tblOrders[[#This Row],[ProductID]], tblProducts[ProductID], tblProducts[ProductName])</f>
        <v>Product 97</v>
      </c>
      <c r="U188">
        <f>_xlfn.XLOOKUP(tblOrders[[#This Row],[SalesRepID]], tblSalesreps[RepID], tblSalesreps[Target])</f>
        <v>10652665</v>
      </c>
    </row>
    <row r="189" spans="1:21">
      <c r="A189" t="s">
        <v>588</v>
      </c>
      <c r="B189" s="7" t="s">
        <v>480</v>
      </c>
      <c r="C189" t="s">
        <v>264</v>
      </c>
      <c r="D189" t="s">
        <v>232</v>
      </c>
      <c r="E189" t="s">
        <v>35</v>
      </c>
      <c r="F189" t="s">
        <v>20</v>
      </c>
      <c r="G189">
        <v>5</v>
      </c>
      <c r="H189">
        <v>0.2</v>
      </c>
      <c r="I189" s="2">
        <v>506408</v>
      </c>
      <c r="J189" t="str">
        <f>_xlfn.XLOOKUP(tblOrders[[#This Row],[CustomerID]], tblCustomers[CustomerID], tblCustomers[CustomerName])</f>
        <v>Customer 15</v>
      </c>
      <c r="K189" t="str">
        <f>_xlfn.XLOOKUP(tblOrders[[#This Row],[CustomerID]], tblCustomers[CustomerID], tblCustomers[Segment])</f>
        <v>Consumer</v>
      </c>
      <c r="L189" t="str">
        <f>_xlfn.XLOOKUP(tblOrders[[#This Row],[ProductID]], tblProducts[ProductID], tblProducts[Category])</f>
        <v>Electronics</v>
      </c>
      <c r="M189">
        <f>_xlfn.XLOOKUP(tblOrders[[#This Row],[ProductID]], tblProducts[ProductID], tblProducts[CostPrice])</f>
        <v>41456</v>
      </c>
      <c r="N189">
        <f>tblOrders[[#This Row],[Sales]]-(tblOrders[[#This Row],[CostPrice]]*tblOrders[[#This Row],[Quantity]])</f>
        <v>299128</v>
      </c>
      <c r="O189" t="str">
        <f>TEXT(tblOrders[[#This Row],[Date]],"mmm-yyyy")</f>
        <v>May-2025</v>
      </c>
      <c r="P189" t="str">
        <f>_xlfn.XLOOKUP(tblOrders[[#This Row],[OrderID]], tblReturns[OrderID], tblReturns[Returned])</f>
        <v>No</v>
      </c>
      <c r="Q189" t="str">
        <f>_xlfn.XLOOKUP(tblOrders[[#This Row],[OrderID]], tblShipping[OrderID], tblShipping[ShipMode])</f>
        <v>Pickup</v>
      </c>
      <c r="R189" t="str">
        <f>IFERROR(_xlfn.XLOOKUP(A188, tblCustomers[CustomerID], tblCustomers[CustomerName]), "Not Found")</f>
        <v>Not Found</v>
      </c>
      <c r="S189" t="str">
        <f>IF(tblOrders[[#This Row],[Sales]]&gt;1000000,"High Value","Standard")</f>
        <v>Standard</v>
      </c>
      <c r="T189" t="str">
        <f>_xlfn.XLOOKUP(tblOrders[[#This Row],[ProductID]], tblProducts[ProductID], tblProducts[ProductName])</f>
        <v>Product 86</v>
      </c>
      <c r="U189">
        <f>_xlfn.XLOOKUP(tblOrders[[#This Row],[SalesRepID]], tblSalesreps[RepID], tblSalesreps[Target])</f>
        <v>19619177</v>
      </c>
    </row>
    <row r="190" spans="1:21">
      <c r="A190" t="s">
        <v>589</v>
      </c>
      <c r="B190" s="7" t="s">
        <v>590</v>
      </c>
      <c r="C190" t="s">
        <v>591</v>
      </c>
      <c r="D190" t="s">
        <v>34</v>
      </c>
      <c r="E190" t="s">
        <v>202</v>
      </c>
      <c r="F190" t="s">
        <v>20</v>
      </c>
      <c r="G190">
        <v>3</v>
      </c>
      <c r="H190">
        <v>0.15</v>
      </c>
      <c r="I190" s="2">
        <v>333205.95</v>
      </c>
      <c r="J190" t="str">
        <f>_xlfn.XLOOKUP(tblOrders[[#This Row],[CustomerID]], tblCustomers[CustomerID], tblCustomers[CustomerName])</f>
        <v>Customer 98</v>
      </c>
      <c r="K190" t="str">
        <f>_xlfn.XLOOKUP(tblOrders[[#This Row],[CustomerID]], tblCustomers[CustomerID], tblCustomers[Segment])</f>
        <v>Corporate</v>
      </c>
      <c r="L190" t="str">
        <f>_xlfn.XLOOKUP(tblOrders[[#This Row],[ProductID]], tblProducts[ProductID], tblProducts[Category])</f>
        <v>Electronics</v>
      </c>
      <c r="M190">
        <f>_xlfn.XLOOKUP(tblOrders[[#This Row],[ProductID]], tblProducts[ProductID], tblProducts[CostPrice])</f>
        <v>24518</v>
      </c>
      <c r="N190">
        <f>tblOrders[[#This Row],[Sales]]-(tblOrders[[#This Row],[CostPrice]]*tblOrders[[#This Row],[Quantity]])</f>
        <v>259651.95</v>
      </c>
      <c r="O190" t="str">
        <f>TEXT(tblOrders[[#This Row],[Date]],"mmm-yyyy")</f>
        <v>May-2025</v>
      </c>
      <c r="P190" t="str">
        <f>_xlfn.XLOOKUP(tblOrders[[#This Row],[OrderID]], tblReturns[OrderID], tblReturns[Returned])</f>
        <v>No</v>
      </c>
      <c r="Q190" t="str">
        <f>_xlfn.XLOOKUP(tblOrders[[#This Row],[OrderID]], tblShipping[OrderID], tblShipping[ShipMode])</f>
        <v>Pickup</v>
      </c>
      <c r="R190" t="str">
        <f>IFERROR(_xlfn.XLOOKUP(A189, tblCustomers[CustomerID], tblCustomers[CustomerName]), "Not Found")</f>
        <v>Not Found</v>
      </c>
      <c r="S190" t="str">
        <f>IF(tblOrders[[#This Row],[Sales]]&gt;1000000,"High Value","Standard")</f>
        <v>Standard</v>
      </c>
      <c r="T190" t="str">
        <f>_xlfn.XLOOKUP(tblOrders[[#This Row],[ProductID]], tblProducts[ProductID], tblProducts[ProductName])</f>
        <v>Product 90</v>
      </c>
      <c r="U190">
        <f>_xlfn.XLOOKUP(tblOrders[[#This Row],[SalesRepID]], tblSalesreps[RepID], tblSalesreps[Target])</f>
        <v>10652665</v>
      </c>
    </row>
    <row r="191" spans="1:21">
      <c r="A191" t="s">
        <v>592</v>
      </c>
      <c r="B191" s="7" t="s">
        <v>306</v>
      </c>
      <c r="C191" t="s">
        <v>593</v>
      </c>
      <c r="D191" t="s">
        <v>158</v>
      </c>
      <c r="E191" t="s">
        <v>50</v>
      </c>
      <c r="F191" t="s">
        <v>14</v>
      </c>
      <c r="G191">
        <v>4</v>
      </c>
      <c r="H191">
        <v>0.15</v>
      </c>
      <c r="I191" s="2">
        <v>61506</v>
      </c>
      <c r="J191" t="str">
        <f>_xlfn.XLOOKUP(tblOrders[[#This Row],[CustomerID]], tblCustomers[CustomerID], tblCustomers[CustomerName])</f>
        <v>Customer 120</v>
      </c>
      <c r="K191" t="str">
        <f>_xlfn.XLOOKUP(tblOrders[[#This Row],[CustomerID]], tblCustomers[CustomerID], tblCustomers[Segment])</f>
        <v>SME</v>
      </c>
      <c r="L191" t="str">
        <f>_xlfn.XLOOKUP(tblOrders[[#This Row],[ProductID]], tblProducts[ProductID], tblProducts[Category])</f>
        <v>Home</v>
      </c>
      <c r="M191">
        <f>_xlfn.XLOOKUP(tblOrders[[#This Row],[ProductID]], tblProducts[ProductID], tblProducts[CostPrice])</f>
        <v>6817</v>
      </c>
      <c r="N191">
        <f>tblOrders[[#This Row],[Sales]]-(tblOrders[[#This Row],[CostPrice]]*tblOrders[[#This Row],[Quantity]])</f>
        <v>34238</v>
      </c>
      <c r="O191" t="str">
        <f>TEXT(tblOrders[[#This Row],[Date]],"mmm-yyyy")</f>
        <v>Dec-2025</v>
      </c>
      <c r="P191" t="str">
        <f>_xlfn.XLOOKUP(tblOrders[[#This Row],[OrderID]], tblReturns[OrderID], tblReturns[Returned])</f>
        <v>Yes</v>
      </c>
      <c r="Q191" t="str">
        <f>_xlfn.XLOOKUP(tblOrders[[#This Row],[OrderID]], tblShipping[OrderID], tblShipping[ShipMode])</f>
        <v>Standard</v>
      </c>
      <c r="R191" t="str">
        <f>IFERROR(_xlfn.XLOOKUP(A190, tblCustomers[CustomerID], tblCustomers[CustomerName]), "Not Found")</f>
        <v>Not Found</v>
      </c>
      <c r="S191" t="str">
        <f>IF(tblOrders[[#This Row],[Sales]]&gt;1000000,"High Value","Standard")</f>
        <v>Standard</v>
      </c>
      <c r="T191" t="str">
        <f>_xlfn.XLOOKUP(tblOrders[[#This Row],[ProductID]], tblProducts[ProductID], tblProducts[ProductName])</f>
        <v>Product 7</v>
      </c>
      <c r="U191">
        <f>_xlfn.XLOOKUP(tblOrders[[#This Row],[SalesRepID]], tblSalesreps[RepID], tblSalesreps[Target])</f>
        <v>17350666</v>
      </c>
    </row>
    <row r="192" spans="1:21">
      <c r="A192" t="s">
        <v>594</v>
      </c>
      <c r="B192" s="7" t="s">
        <v>595</v>
      </c>
      <c r="C192" t="s">
        <v>596</v>
      </c>
      <c r="D192" t="s">
        <v>597</v>
      </c>
      <c r="E192" t="s">
        <v>56</v>
      </c>
      <c r="F192" t="s">
        <v>20</v>
      </c>
      <c r="G192">
        <v>7</v>
      </c>
      <c r="H192">
        <v>0.1</v>
      </c>
      <c r="I192" s="2">
        <v>394701.3</v>
      </c>
      <c r="J192" t="str">
        <f>_xlfn.XLOOKUP(tblOrders[[#This Row],[CustomerID]], tblCustomers[CustomerID], tblCustomers[CustomerName])</f>
        <v>Customer 197</v>
      </c>
      <c r="K192" t="str">
        <f>_xlfn.XLOOKUP(tblOrders[[#This Row],[CustomerID]], tblCustomers[CustomerID], tblCustomers[Segment])</f>
        <v>Corporate</v>
      </c>
      <c r="L192" t="str">
        <f>_xlfn.XLOOKUP(tblOrders[[#This Row],[ProductID]], tblProducts[ProductID], tblProducts[Category])</f>
        <v>Electronics</v>
      </c>
      <c r="M192">
        <f>_xlfn.XLOOKUP(tblOrders[[#This Row],[ProductID]], tblProducts[ProductID], tblProducts[CostPrice])</f>
        <v>35454</v>
      </c>
      <c r="N192">
        <f>tblOrders[[#This Row],[Sales]]-(tblOrders[[#This Row],[CostPrice]]*tblOrders[[#This Row],[Quantity]])</f>
        <v>146523.29999999999</v>
      </c>
      <c r="O192" t="str">
        <f>TEXT(tblOrders[[#This Row],[Date]],"mmm-yyyy")</f>
        <v>Nov-2025</v>
      </c>
      <c r="P192" t="str">
        <f>_xlfn.XLOOKUP(tblOrders[[#This Row],[OrderID]], tblReturns[OrderID], tblReturns[Returned])</f>
        <v>No</v>
      </c>
      <c r="Q192" t="str">
        <f>_xlfn.XLOOKUP(tblOrders[[#This Row],[OrderID]], tblShipping[OrderID], tblShipping[ShipMode])</f>
        <v>Pickup</v>
      </c>
      <c r="R192" t="str">
        <f>IFERROR(_xlfn.XLOOKUP(A191, tblCustomers[CustomerID], tblCustomers[CustomerName]), "Not Found")</f>
        <v>Not Found</v>
      </c>
      <c r="S192" t="str">
        <f>IF(tblOrders[[#This Row],[Sales]]&gt;1000000,"High Value","Standard")</f>
        <v>Standard</v>
      </c>
      <c r="T192" t="str">
        <f>_xlfn.XLOOKUP(tblOrders[[#This Row],[ProductID]], tblProducts[ProductID], tblProducts[ProductName])</f>
        <v>Product 28</v>
      </c>
      <c r="U192">
        <f>_xlfn.XLOOKUP(tblOrders[[#This Row],[SalesRepID]], tblSalesreps[RepID], tblSalesreps[Target])</f>
        <v>14265630</v>
      </c>
    </row>
    <row r="193" spans="1:21">
      <c r="A193" t="s">
        <v>598</v>
      </c>
      <c r="B193" s="7" t="s">
        <v>599</v>
      </c>
      <c r="C193" t="s">
        <v>600</v>
      </c>
      <c r="D193" t="s">
        <v>244</v>
      </c>
      <c r="E193" t="s">
        <v>205</v>
      </c>
      <c r="F193" t="s">
        <v>51</v>
      </c>
      <c r="G193">
        <v>10</v>
      </c>
      <c r="H193">
        <v>0.15</v>
      </c>
      <c r="I193" s="2">
        <v>998716</v>
      </c>
      <c r="J193" t="str">
        <f>_xlfn.XLOOKUP(tblOrders[[#This Row],[CustomerID]], tblCustomers[CustomerID], tblCustomers[CustomerName])</f>
        <v>Customer 105</v>
      </c>
      <c r="K193" t="str">
        <f>_xlfn.XLOOKUP(tblOrders[[#This Row],[CustomerID]], tblCustomers[CustomerID], tblCustomers[Segment])</f>
        <v>Consumer</v>
      </c>
      <c r="L193" t="str">
        <f>_xlfn.XLOOKUP(tblOrders[[#This Row],[ProductID]], tblProducts[ProductID], tblProducts[Category])</f>
        <v>Electronics</v>
      </c>
      <c r="M193">
        <f>_xlfn.XLOOKUP(tblOrders[[#This Row],[ProductID]], tblProducts[ProductID], tblProducts[CostPrice])</f>
        <v>12227</v>
      </c>
      <c r="N193">
        <f>tblOrders[[#This Row],[Sales]]-(tblOrders[[#This Row],[CostPrice]]*tblOrders[[#This Row],[Quantity]])</f>
        <v>876446</v>
      </c>
      <c r="O193" t="str">
        <f>TEXT(tblOrders[[#This Row],[Date]],"mmm-yyyy")</f>
        <v>Oct-2025</v>
      </c>
      <c r="P193" t="str">
        <f>_xlfn.XLOOKUP(tblOrders[[#This Row],[OrderID]], tblReturns[OrderID], tblReturns[Returned])</f>
        <v>No</v>
      </c>
      <c r="Q193" t="str">
        <f>_xlfn.XLOOKUP(tblOrders[[#This Row],[OrderID]], tblShipping[OrderID], tblShipping[ShipMode])</f>
        <v>Express</v>
      </c>
      <c r="R193" t="str">
        <f>IFERROR(_xlfn.XLOOKUP(A192, tblCustomers[CustomerID], tblCustomers[CustomerName]), "Not Found")</f>
        <v>Not Found</v>
      </c>
      <c r="S193" t="str">
        <f>IF(tblOrders[[#This Row],[Sales]]&gt;1000000,"High Value","Standard")</f>
        <v>Standard</v>
      </c>
      <c r="T193" t="str">
        <f>_xlfn.XLOOKUP(tblOrders[[#This Row],[ProductID]], tblProducts[ProductID], tblProducts[ProductName])</f>
        <v>Product 96</v>
      </c>
      <c r="U193">
        <f>_xlfn.XLOOKUP(tblOrders[[#This Row],[SalesRepID]], tblSalesreps[RepID], tblSalesreps[Target])</f>
        <v>16246424</v>
      </c>
    </row>
    <row r="194" spans="1:21">
      <c r="A194" t="s">
        <v>601</v>
      </c>
      <c r="B194" s="7" t="s">
        <v>472</v>
      </c>
      <c r="C194" t="s">
        <v>602</v>
      </c>
      <c r="D194" t="s">
        <v>232</v>
      </c>
      <c r="E194" t="s">
        <v>35</v>
      </c>
      <c r="F194" t="s">
        <v>51</v>
      </c>
      <c r="G194">
        <v>6</v>
      </c>
      <c r="H194">
        <v>0.2</v>
      </c>
      <c r="I194" s="2">
        <v>495931.2</v>
      </c>
      <c r="J194" t="str">
        <f>_xlfn.XLOOKUP(tblOrders[[#This Row],[CustomerID]], tblCustomers[CustomerID], tblCustomers[CustomerName])</f>
        <v>Customer 226</v>
      </c>
      <c r="K194" t="str">
        <f>_xlfn.XLOOKUP(tblOrders[[#This Row],[CustomerID]], tblCustomers[CustomerID], tblCustomers[Segment])</f>
        <v>Corporate</v>
      </c>
      <c r="L194" t="str">
        <f>_xlfn.XLOOKUP(tblOrders[[#This Row],[ProductID]], tblProducts[ProductID], tblProducts[Category])</f>
        <v>Electronics</v>
      </c>
      <c r="M194">
        <f>_xlfn.XLOOKUP(tblOrders[[#This Row],[ProductID]], tblProducts[ProductID], tblProducts[CostPrice])</f>
        <v>41456</v>
      </c>
      <c r="N194">
        <f>tblOrders[[#This Row],[Sales]]-(tblOrders[[#This Row],[CostPrice]]*tblOrders[[#This Row],[Quantity]])</f>
        <v>247195.2</v>
      </c>
      <c r="O194" t="str">
        <f>TEXT(tblOrders[[#This Row],[Date]],"mmm-yyyy")</f>
        <v>Mar-2025</v>
      </c>
      <c r="P194" t="str">
        <f>_xlfn.XLOOKUP(tblOrders[[#This Row],[OrderID]], tblReturns[OrderID], tblReturns[Returned])</f>
        <v>No</v>
      </c>
      <c r="Q194" t="str">
        <f>_xlfn.XLOOKUP(tblOrders[[#This Row],[OrderID]], tblShipping[OrderID], tblShipping[ShipMode])</f>
        <v>Pickup</v>
      </c>
      <c r="R194" t="str">
        <f>IFERROR(_xlfn.XLOOKUP(A193, tblCustomers[CustomerID], tblCustomers[CustomerName]), "Not Found")</f>
        <v>Not Found</v>
      </c>
      <c r="S194" t="str">
        <f>IF(tblOrders[[#This Row],[Sales]]&gt;1000000,"High Value","Standard")</f>
        <v>Standard</v>
      </c>
      <c r="T194" t="str">
        <f>_xlfn.XLOOKUP(tblOrders[[#This Row],[ProductID]], tblProducts[ProductID], tblProducts[ProductName])</f>
        <v>Product 86</v>
      </c>
      <c r="U194">
        <f>_xlfn.XLOOKUP(tblOrders[[#This Row],[SalesRepID]], tblSalesreps[RepID], tblSalesreps[Target])</f>
        <v>19619177</v>
      </c>
    </row>
    <row r="195" spans="1:21">
      <c r="A195" t="s">
        <v>603</v>
      </c>
      <c r="B195" s="7" t="s">
        <v>604</v>
      </c>
      <c r="C195" t="s">
        <v>605</v>
      </c>
      <c r="D195" t="s">
        <v>372</v>
      </c>
      <c r="E195" t="s">
        <v>210</v>
      </c>
      <c r="F195" t="s">
        <v>26</v>
      </c>
      <c r="G195">
        <v>6</v>
      </c>
      <c r="H195">
        <v>0.1</v>
      </c>
      <c r="I195" s="2">
        <v>195798.6</v>
      </c>
      <c r="J195" t="str">
        <f>_xlfn.XLOOKUP(tblOrders[[#This Row],[CustomerID]], tblCustomers[CustomerID], tblCustomers[CustomerName])</f>
        <v>Customer 207</v>
      </c>
      <c r="K195" t="str">
        <f>_xlfn.XLOOKUP(tblOrders[[#This Row],[CustomerID]], tblCustomers[CustomerID], tblCustomers[Segment])</f>
        <v>SME</v>
      </c>
      <c r="L195" t="str">
        <f>_xlfn.XLOOKUP(tblOrders[[#This Row],[ProductID]], tblProducts[ProductID], tblProducts[Category])</f>
        <v>Office</v>
      </c>
      <c r="M195">
        <f>_xlfn.XLOOKUP(tblOrders[[#This Row],[ProductID]], tblProducts[ProductID], tblProducts[CostPrice])</f>
        <v>18283</v>
      </c>
      <c r="N195">
        <f>tblOrders[[#This Row],[Sales]]-(tblOrders[[#This Row],[CostPrice]]*tblOrders[[#This Row],[Quantity]])</f>
        <v>86100.6</v>
      </c>
      <c r="O195" t="str">
        <f>TEXT(tblOrders[[#This Row],[Date]],"mmm-yyyy")</f>
        <v>Jun-2025</v>
      </c>
      <c r="P195" t="str">
        <f>_xlfn.XLOOKUP(tblOrders[[#This Row],[OrderID]], tblReturns[OrderID], tblReturns[Returned])</f>
        <v>No</v>
      </c>
      <c r="Q195" t="str">
        <f>_xlfn.XLOOKUP(tblOrders[[#This Row],[OrderID]], tblShipping[OrderID], tblShipping[ShipMode])</f>
        <v>Express</v>
      </c>
      <c r="R195" t="str">
        <f>IFERROR(_xlfn.XLOOKUP(A194, tblCustomers[CustomerID], tblCustomers[CustomerName]), "Not Found")</f>
        <v>Not Found</v>
      </c>
      <c r="S195" t="str">
        <f>IF(tblOrders[[#This Row],[Sales]]&gt;1000000,"High Value","Standard")</f>
        <v>Standard</v>
      </c>
      <c r="T195" t="str">
        <f>_xlfn.XLOOKUP(tblOrders[[#This Row],[ProductID]], tblProducts[ProductID], tblProducts[ProductName])</f>
        <v>Product 57</v>
      </c>
      <c r="U195">
        <f>_xlfn.XLOOKUP(tblOrders[[#This Row],[SalesRepID]], tblSalesreps[RepID], tblSalesreps[Target])</f>
        <v>19336654</v>
      </c>
    </row>
    <row r="196" spans="1:21">
      <c r="A196" t="s">
        <v>606</v>
      </c>
      <c r="B196" s="7" t="s">
        <v>607</v>
      </c>
      <c r="C196" t="s">
        <v>29</v>
      </c>
      <c r="D196" t="s">
        <v>403</v>
      </c>
      <c r="E196" t="s">
        <v>202</v>
      </c>
      <c r="F196" t="s">
        <v>26</v>
      </c>
      <c r="G196">
        <v>8</v>
      </c>
      <c r="H196">
        <v>0</v>
      </c>
      <c r="I196" s="2">
        <v>491496</v>
      </c>
      <c r="J196" t="str">
        <f>_xlfn.XLOOKUP(tblOrders[[#This Row],[CustomerID]], tblCustomers[CustomerID], tblCustomers[CustomerName])</f>
        <v>Customer 163</v>
      </c>
      <c r="K196" t="str">
        <f>_xlfn.XLOOKUP(tblOrders[[#This Row],[CustomerID]], tblCustomers[CustomerID], tblCustomers[Segment])</f>
        <v>Corporate</v>
      </c>
      <c r="L196" t="str">
        <f>_xlfn.XLOOKUP(tblOrders[[#This Row],[ProductID]], tblProducts[ProductID], tblProducts[Category])</f>
        <v>Furniture</v>
      </c>
      <c r="M196">
        <f>_xlfn.XLOOKUP(tblOrders[[#This Row],[ProductID]], tblProducts[ProductID], tblProducts[CostPrice])</f>
        <v>53072</v>
      </c>
      <c r="N196">
        <f>tblOrders[[#This Row],[Sales]]-(tblOrders[[#This Row],[CostPrice]]*tblOrders[[#This Row],[Quantity]])</f>
        <v>66920</v>
      </c>
      <c r="O196" t="str">
        <f>TEXT(tblOrders[[#This Row],[Date]],"mmm-yyyy")</f>
        <v>Dec-2025</v>
      </c>
      <c r="P196" t="str">
        <f>_xlfn.XLOOKUP(tblOrders[[#This Row],[OrderID]], tblReturns[OrderID], tblReturns[Returned])</f>
        <v>No</v>
      </c>
      <c r="Q196" t="str">
        <f>_xlfn.XLOOKUP(tblOrders[[#This Row],[OrderID]], tblShipping[OrderID], tblShipping[ShipMode])</f>
        <v>Express</v>
      </c>
      <c r="R196" t="str">
        <f>IFERROR(_xlfn.XLOOKUP(A195, tblCustomers[CustomerID], tblCustomers[CustomerName]), "Not Found")</f>
        <v>Not Found</v>
      </c>
      <c r="S196" t="str">
        <f>IF(tblOrders[[#This Row],[Sales]]&gt;1000000,"High Value","Standard")</f>
        <v>Standard</v>
      </c>
      <c r="T196" t="str">
        <f>_xlfn.XLOOKUP(tblOrders[[#This Row],[ProductID]], tblProducts[ProductID], tblProducts[ProductName])</f>
        <v>Product 78</v>
      </c>
      <c r="U196">
        <f>_xlfn.XLOOKUP(tblOrders[[#This Row],[SalesRepID]], tblSalesreps[RepID], tblSalesreps[Target])</f>
        <v>10652665</v>
      </c>
    </row>
    <row r="197" spans="1:21">
      <c r="A197" t="s">
        <v>608</v>
      </c>
      <c r="B197" s="7" t="s">
        <v>214</v>
      </c>
      <c r="C197" t="s">
        <v>453</v>
      </c>
      <c r="D197" t="s">
        <v>49</v>
      </c>
      <c r="E197" t="s">
        <v>165</v>
      </c>
      <c r="F197" t="s">
        <v>88</v>
      </c>
      <c r="G197">
        <v>1</v>
      </c>
      <c r="H197">
        <v>0.2</v>
      </c>
      <c r="I197" s="2">
        <v>25688.799999999999</v>
      </c>
      <c r="J197" t="str">
        <f>_xlfn.XLOOKUP(tblOrders[[#This Row],[CustomerID]], tblCustomers[CustomerID], tblCustomers[CustomerName])</f>
        <v>Customer 192</v>
      </c>
      <c r="K197" t="str">
        <f>_xlfn.XLOOKUP(tblOrders[[#This Row],[CustomerID]], tblCustomers[CustomerID], tblCustomers[Segment])</f>
        <v>Corporate</v>
      </c>
      <c r="L197" t="str">
        <f>_xlfn.XLOOKUP(tblOrders[[#This Row],[ProductID]], tblProducts[ProductID], tblProducts[Category])</f>
        <v>Home</v>
      </c>
      <c r="M197">
        <f>_xlfn.XLOOKUP(tblOrders[[#This Row],[ProductID]], tblProducts[ProductID], tblProducts[CostPrice])</f>
        <v>71372</v>
      </c>
      <c r="N197">
        <f>tblOrders[[#This Row],[Sales]]-(tblOrders[[#This Row],[CostPrice]]*tblOrders[[#This Row],[Quantity]])</f>
        <v>-45683.199999999997</v>
      </c>
      <c r="O197" t="str">
        <f>TEXT(tblOrders[[#This Row],[Date]],"mmm-yyyy")</f>
        <v>Dec-2025</v>
      </c>
      <c r="P197" t="str">
        <f>_xlfn.XLOOKUP(tblOrders[[#This Row],[OrderID]], tblReturns[OrderID], tblReturns[Returned])</f>
        <v>Yes</v>
      </c>
      <c r="Q197" t="str">
        <f>_xlfn.XLOOKUP(tblOrders[[#This Row],[OrderID]], tblShipping[OrderID], tblShipping[ShipMode])</f>
        <v>Standard</v>
      </c>
      <c r="R197" t="str">
        <f>IFERROR(_xlfn.XLOOKUP(A196, tblCustomers[CustomerID], tblCustomers[CustomerName]), "Not Found")</f>
        <v>Not Found</v>
      </c>
      <c r="S197" t="str">
        <f>IF(tblOrders[[#This Row],[Sales]]&gt;1000000,"High Value","Standard")</f>
        <v>Standard</v>
      </c>
      <c r="T197" t="str">
        <f>_xlfn.XLOOKUP(tblOrders[[#This Row],[ProductID]], tblProducts[ProductID], tblProducts[ProductName])</f>
        <v>Product 51</v>
      </c>
      <c r="U197">
        <f>_xlfn.XLOOKUP(tblOrders[[#This Row],[SalesRepID]], tblSalesreps[RepID], tblSalesreps[Target])</f>
        <v>16839910</v>
      </c>
    </row>
    <row r="198" spans="1:21">
      <c r="A198" t="s">
        <v>609</v>
      </c>
      <c r="B198" s="7" t="s">
        <v>610</v>
      </c>
      <c r="C198" t="s">
        <v>559</v>
      </c>
      <c r="D198" t="s">
        <v>193</v>
      </c>
      <c r="E198" t="s">
        <v>13</v>
      </c>
      <c r="F198" t="s">
        <v>20</v>
      </c>
      <c r="G198">
        <v>2</v>
      </c>
      <c r="H198">
        <v>0.15</v>
      </c>
      <c r="I198" s="2">
        <v>221156.4</v>
      </c>
      <c r="J198" t="str">
        <f>_xlfn.XLOOKUP(tblOrders[[#This Row],[CustomerID]], tblCustomers[CustomerID], tblCustomers[CustomerName])</f>
        <v>Customer 293</v>
      </c>
      <c r="K198" t="str">
        <f>_xlfn.XLOOKUP(tblOrders[[#This Row],[CustomerID]], tblCustomers[CustomerID], tblCustomers[Segment])</f>
        <v>Consumer</v>
      </c>
      <c r="L198" t="str">
        <f>_xlfn.XLOOKUP(tblOrders[[#This Row],[ProductID]], tblProducts[ProductID], tblProducts[Category])</f>
        <v>Office</v>
      </c>
      <c r="M198">
        <f>_xlfn.XLOOKUP(tblOrders[[#This Row],[ProductID]], tblProducts[ProductID], tblProducts[CostPrice])</f>
        <v>44099</v>
      </c>
      <c r="N198">
        <f>tblOrders[[#This Row],[Sales]]-(tblOrders[[#This Row],[CostPrice]]*tblOrders[[#This Row],[Quantity]])</f>
        <v>132958.39999999999</v>
      </c>
      <c r="O198" t="str">
        <f>TEXT(tblOrders[[#This Row],[Date]],"mmm-yyyy")</f>
        <v>Dec-2025</v>
      </c>
      <c r="P198" t="str">
        <f>_xlfn.XLOOKUP(tblOrders[[#This Row],[OrderID]], tblReturns[OrderID], tblReturns[Returned])</f>
        <v>No</v>
      </c>
      <c r="Q198" t="str">
        <f>_xlfn.XLOOKUP(tblOrders[[#This Row],[OrderID]], tblShipping[OrderID], tblShipping[ShipMode])</f>
        <v>Express</v>
      </c>
      <c r="R198" t="str">
        <f>IFERROR(_xlfn.XLOOKUP(A197, tblCustomers[CustomerID], tblCustomers[CustomerName]), "Not Found")</f>
        <v>Not Found</v>
      </c>
      <c r="S198" t="str">
        <f>IF(tblOrders[[#This Row],[Sales]]&gt;1000000,"High Value","Standard")</f>
        <v>Standard</v>
      </c>
      <c r="T198" t="str">
        <f>_xlfn.XLOOKUP(tblOrders[[#This Row],[ProductID]], tblProducts[ProductID], tblProducts[ProductName])</f>
        <v>Product 44</v>
      </c>
      <c r="U198">
        <f>_xlfn.XLOOKUP(tblOrders[[#This Row],[SalesRepID]], tblSalesreps[RepID], tblSalesreps[Target])</f>
        <v>11852878</v>
      </c>
    </row>
    <row r="199" spans="1:21">
      <c r="A199" t="s">
        <v>611</v>
      </c>
      <c r="B199" s="7" t="s">
        <v>612</v>
      </c>
      <c r="C199" t="s">
        <v>613</v>
      </c>
      <c r="D199" t="s">
        <v>422</v>
      </c>
      <c r="E199" t="s">
        <v>69</v>
      </c>
      <c r="F199" t="s">
        <v>14</v>
      </c>
      <c r="G199">
        <v>8</v>
      </c>
      <c r="H199">
        <v>0</v>
      </c>
      <c r="I199" s="2">
        <v>345960</v>
      </c>
      <c r="J199" t="str">
        <f>_xlfn.XLOOKUP(tblOrders[[#This Row],[CustomerID]], tblCustomers[CustomerID], tblCustomers[CustomerName])</f>
        <v>Customer 222</v>
      </c>
      <c r="K199" t="str">
        <f>_xlfn.XLOOKUP(tblOrders[[#This Row],[CustomerID]], tblCustomers[CustomerID], tblCustomers[Segment])</f>
        <v>SME</v>
      </c>
      <c r="L199" t="str">
        <f>_xlfn.XLOOKUP(tblOrders[[#This Row],[ProductID]], tblProducts[ProductID], tblProducts[Category])</f>
        <v>Furniture</v>
      </c>
      <c r="M199">
        <f>_xlfn.XLOOKUP(tblOrders[[#This Row],[ProductID]], tblProducts[ProductID], tblProducts[CostPrice])</f>
        <v>69526</v>
      </c>
      <c r="N199">
        <f>tblOrders[[#This Row],[Sales]]-(tblOrders[[#This Row],[CostPrice]]*tblOrders[[#This Row],[Quantity]])</f>
        <v>-210248</v>
      </c>
      <c r="O199" t="str">
        <f>TEXT(tblOrders[[#This Row],[Date]],"mmm-yyyy")</f>
        <v>Nov-2025</v>
      </c>
      <c r="P199" t="str">
        <f>_xlfn.XLOOKUP(tblOrders[[#This Row],[OrderID]], tblReturns[OrderID], tblReturns[Returned])</f>
        <v>No</v>
      </c>
      <c r="Q199" t="str">
        <f>_xlfn.XLOOKUP(tblOrders[[#This Row],[OrderID]], tblShipping[OrderID], tblShipping[ShipMode])</f>
        <v>Pickup</v>
      </c>
      <c r="R199" t="str">
        <f>IFERROR(_xlfn.XLOOKUP(A198, tblCustomers[CustomerID], tblCustomers[CustomerName]), "Not Found")</f>
        <v>Not Found</v>
      </c>
      <c r="S199" t="str">
        <f>IF(tblOrders[[#This Row],[Sales]]&gt;1000000,"High Value","Standard")</f>
        <v>Standard</v>
      </c>
      <c r="T199" t="str">
        <f>_xlfn.XLOOKUP(tblOrders[[#This Row],[ProductID]], tblProducts[ProductID], tblProducts[ProductName])</f>
        <v>Product 36</v>
      </c>
      <c r="U199">
        <f>_xlfn.XLOOKUP(tblOrders[[#This Row],[SalesRepID]], tblSalesreps[RepID], tblSalesreps[Target])</f>
        <v>19473459</v>
      </c>
    </row>
    <row r="200" spans="1:21">
      <c r="A200" t="s">
        <v>614</v>
      </c>
      <c r="B200" s="7" t="s">
        <v>615</v>
      </c>
      <c r="C200" t="s">
        <v>616</v>
      </c>
      <c r="D200" t="s">
        <v>617</v>
      </c>
      <c r="E200" t="s">
        <v>69</v>
      </c>
      <c r="F200" t="s">
        <v>51</v>
      </c>
      <c r="G200">
        <v>2</v>
      </c>
      <c r="H200">
        <v>0.05</v>
      </c>
      <c r="I200" s="2">
        <v>56439.5</v>
      </c>
      <c r="J200" t="str">
        <f>_xlfn.XLOOKUP(tblOrders[[#This Row],[CustomerID]], tblCustomers[CustomerID], tblCustomers[CustomerName])</f>
        <v>Customer 161</v>
      </c>
      <c r="K200" t="str">
        <f>_xlfn.XLOOKUP(tblOrders[[#This Row],[CustomerID]], tblCustomers[CustomerID], tblCustomers[Segment])</f>
        <v>SME</v>
      </c>
      <c r="L200" t="str">
        <f>_xlfn.XLOOKUP(tblOrders[[#This Row],[ProductID]], tblProducts[ProductID], tblProducts[Category])</f>
        <v>Home</v>
      </c>
      <c r="M200">
        <f>_xlfn.XLOOKUP(tblOrders[[#This Row],[ProductID]], tblProducts[ProductID], tblProducts[CostPrice])</f>
        <v>61495</v>
      </c>
      <c r="N200">
        <f>tblOrders[[#This Row],[Sales]]-(tblOrders[[#This Row],[CostPrice]]*tblOrders[[#This Row],[Quantity]])</f>
        <v>-66550.5</v>
      </c>
      <c r="O200" t="str">
        <f>TEXT(tblOrders[[#This Row],[Date]],"mmm-yyyy")</f>
        <v>Sep-2025</v>
      </c>
      <c r="P200" t="str">
        <f>_xlfn.XLOOKUP(tblOrders[[#This Row],[OrderID]], tblReturns[OrderID], tblReturns[Returned])</f>
        <v>No</v>
      </c>
      <c r="Q200" t="str">
        <f>_xlfn.XLOOKUP(tblOrders[[#This Row],[OrderID]], tblShipping[OrderID], tblShipping[ShipMode])</f>
        <v>Standard</v>
      </c>
      <c r="R200" t="str">
        <f>IFERROR(_xlfn.XLOOKUP(A199, tblCustomers[CustomerID], tblCustomers[CustomerName]), "Not Found")</f>
        <v>Not Found</v>
      </c>
      <c r="S200" t="str">
        <f>IF(tblOrders[[#This Row],[Sales]]&gt;1000000,"High Value","Standard")</f>
        <v>Standard</v>
      </c>
      <c r="T200" t="str">
        <f>_xlfn.XLOOKUP(tblOrders[[#This Row],[ProductID]], tblProducts[ProductID], tblProducts[ProductName])</f>
        <v>Product 45</v>
      </c>
      <c r="U200">
        <f>_xlfn.XLOOKUP(tblOrders[[#This Row],[SalesRepID]], tblSalesreps[RepID], tblSalesreps[Target])</f>
        <v>19473459</v>
      </c>
    </row>
    <row r="201" spans="1:21">
      <c r="A201" t="s">
        <v>618</v>
      </c>
      <c r="B201" s="7" t="s">
        <v>619</v>
      </c>
      <c r="C201" t="s">
        <v>537</v>
      </c>
      <c r="D201" t="s">
        <v>118</v>
      </c>
      <c r="E201" t="s">
        <v>197</v>
      </c>
      <c r="F201" t="s">
        <v>14</v>
      </c>
      <c r="G201">
        <v>5</v>
      </c>
      <c r="H201">
        <v>0.15</v>
      </c>
      <c r="I201" s="2">
        <v>224009</v>
      </c>
      <c r="J201" t="str">
        <f>_xlfn.XLOOKUP(tblOrders[[#This Row],[CustomerID]], tblCustomers[CustomerID], tblCustomers[CustomerName])</f>
        <v>Customer 108</v>
      </c>
      <c r="K201" t="str">
        <f>_xlfn.XLOOKUP(tblOrders[[#This Row],[CustomerID]], tblCustomers[CustomerID], tblCustomers[Segment])</f>
        <v>Corporate</v>
      </c>
      <c r="L201" t="str">
        <f>_xlfn.XLOOKUP(tblOrders[[#This Row],[ProductID]], tblProducts[ProductID], tblProducts[Category])</f>
        <v>Home</v>
      </c>
      <c r="M201">
        <f>_xlfn.XLOOKUP(tblOrders[[#This Row],[ProductID]], tblProducts[ProductID], tblProducts[CostPrice])</f>
        <v>78122</v>
      </c>
      <c r="N201">
        <f>tblOrders[[#This Row],[Sales]]-(tblOrders[[#This Row],[CostPrice]]*tblOrders[[#This Row],[Quantity]])</f>
        <v>-166601</v>
      </c>
      <c r="O201" t="str">
        <f>TEXT(tblOrders[[#This Row],[Date]],"mmm-yyyy")</f>
        <v>Mar-2025</v>
      </c>
      <c r="P201" t="str">
        <f>_xlfn.XLOOKUP(tblOrders[[#This Row],[OrderID]], tblReturns[OrderID], tblReturns[Returned])</f>
        <v>No</v>
      </c>
      <c r="Q201" t="str">
        <f>_xlfn.XLOOKUP(tblOrders[[#This Row],[OrderID]], tblShipping[OrderID], tblShipping[ShipMode])</f>
        <v>Express</v>
      </c>
      <c r="R201" t="str">
        <f>IFERROR(_xlfn.XLOOKUP(A200, tblCustomers[CustomerID], tblCustomers[CustomerName]), "Not Found")</f>
        <v>Not Found</v>
      </c>
      <c r="S201" t="str">
        <f>IF(tblOrders[[#This Row],[Sales]]&gt;1000000,"High Value","Standard")</f>
        <v>Standard</v>
      </c>
      <c r="T201" t="str">
        <f>_xlfn.XLOOKUP(tblOrders[[#This Row],[ProductID]], tblProducts[ProductID], tblProducts[ProductName])</f>
        <v>Product 59</v>
      </c>
      <c r="U201">
        <f>_xlfn.XLOOKUP(tblOrders[[#This Row],[SalesRepID]], tblSalesreps[RepID], tblSalesreps[Target])</f>
        <v>19562258</v>
      </c>
    </row>
    <row r="202" spans="1:21">
      <c r="A202" t="s">
        <v>620</v>
      </c>
      <c r="B202" s="7" t="s">
        <v>271</v>
      </c>
      <c r="C202" t="s">
        <v>621</v>
      </c>
      <c r="D202" t="s">
        <v>491</v>
      </c>
      <c r="E202" t="s">
        <v>197</v>
      </c>
      <c r="F202" t="s">
        <v>51</v>
      </c>
      <c r="G202">
        <v>6</v>
      </c>
      <c r="H202">
        <v>0.1</v>
      </c>
      <c r="I202" s="2">
        <v>793670.4</v>
      </c>
      <c r="J202" t="str">
        <f>_xlfn.XLOOKUP(tblOrders[[#This Row],[CustomerID]], tblCustomers[CustomerID], tblCustomers[CustomerName])</f>
        <v>Customer 295</v>
      </c>
      <c r="K202" t="str">
        <f>_xlfn.XLOOKUP(tblOrders[[#This Row],[CustomerID]], tblCustomers[CustomerID], tblCustomers[Segment])</f>
        <v>Consumer</v>
      </c>
      <c r="L202" t="str">
        <f>_xlfn.XLOOKUP(tblOrders[[#This Row],[ProductID]], tblProducts[ProductID], tblProducts[Category])</f>
        <v>Home</v>
      </c>
      <c r="M202">
        <f>_xlfn.XLOOKUP(tblOrders[[#This Row],[ProductID]], tblProducts[ProductID], tblProducts[CostPrice])</f>
        <v>75749</v>
      </c>
      <c r="N202">
        <f>tblOrders[[#This Row],[Sales]]-(tblOrders[[#This Row],[CostPrice]]*tblOrders[[#This Row],[Quantity]])</f>
        <v>339176.4</v>
      </c>
      <c r="O202" t="str">
        <f>TEXT(tblOrders[[#This Row],[Date]],"mmm-yyyy")</f>
        <v>May-2025</v>
      </c>
      <c r="P202" t="str">
        <f>_xlfn.XLOOKUP(tblOrders[[#This Row],[OrderID]], tblReturns[OrderID], tblReturns[Returned])</f>
        <v>No</v>
      </c>
      <c r="Q202" t="str">
        <f>_xlfn.XLOOKUP(tblOrders[[#This Row],[OrderID]], tblShipping[OrderID], tblShipping[ShipMode])</f>
        <v>Standard</v>
      </c>
      <c r="R202" t="str">
        <f>IFERROR(_xlfn.XLOOKUP(A201, tblCustomers[CustomerID], tblCustomers[CustomerName]), "Not Found")</f>
        <v>Not Found</v>
      </c>
      <c r="S202" t="str">
        <f>IF(tblOrders[[#This Row],[Sales]]&gt;1000000,"High Value","Standard")</f>
        <v>Standard</v>
      </c>
      <c r="T202" t="str">
        <f>_xlfn.XLOOKUP(tblOrders[[#This Row],[ProductID]], tblProducts[ProductID], tblProducts[ProductName])</f>
        <v>Product 49</v>
      </c>
      <c r="U202">
        <f>_xlfn.XLOOKUP(tblOrders[[#This Row],[SalesRepID]], tblSalesreps[RepID], tblSalesreps[Target])</f>
        <v>19562258</v>
      </c>
    </row>
    <row r="203" spans="1:21">
      <c r="A203" t="s">
        <v>622</v>
      </c>
      <c r="B203" s="7" t="s">
        <v>623</v>
      </c>
      <c r="C203" t="s">
        <v>624</v>
      </c>
      <c r="D203" t="s">
        <v>352</v>
      </c>
      <c r="E203" t="s">
        <v>87</v>
      </c>
      <c r="F203" t="s">
        <v>88</v>
      </c>
      <c r="G203">
        <v>6</v>
      </c>
      <c r="H203">
        <v>0</v>
      </c>
      <c r="I203" s="2">
        <v>477798</v>
      </c>
      <c r="J203" t="str">
        <f>_xlfn.XLOOKUP(tblOrders[[#This Row],[CustomerID]], tblCustomers[CustomerID], tblCustomers[CustomerName])</f>
        <v>Customer 119</v>
      </c>
      <c r="K203" t="str">
        <f>_xlfn.XLOOKUP(tblOrders[[#This Row],[CustomerID]], tblCustomers[CustomerID], tblCustomers[Segment])</f>
        <v>SME</v>
      </c>
      <c r="L203" t="str">
        <f>_xlfn.XLOOKUP(tblOrders[[#This Row],[ProductID]], tblProducts[ProductID], tblProducts[Category])</f>
        <v>Electronics</v>
      </c>
      <c r="M203">
        <f>_xlfn.XLOOKUP(tblOrders[[#This Row],[ProductID]], tblProducts[ProductID], tblProducts[CostPrice])</f>
        <v>58522</v>
      </c>
      <c r="N203">
        <f>tblOrders[[#This Row],[Sales]]-(tblOrders[[#This Row],[CostPrice]]*tblOrders[[#This Row],[Quantity]])</f>
        <v>126666</v>
      </c>
      <c r="O203" t="str">
        <f>TEXT(tblOrders[[#This Row],[Date]],"mmm-yyyy")</f>
        <v>Jul-2025</v>
      </c>
      <c r="P203" t="str">
        <f>_xlfn.XLOOKUP(tblOrders[[#This Row],[OrderID]], tblReturns[OrderID], tblReturns[Returned])</f>
        <v>No</v>
      </c>
      <c r="Q203" t="str">
        <f>_xlfn.XLOOKUP(tblOrders[[#This Row],[OrderID]], tblShipping[OrderID], tblShipping[ShipMode])</f>
        <v>Express</v>
      </c>
      <c r="R203" t="str">
        <f>IFERROR(_xlfn.XLOOKUP(A202, tblCustomers[CustomerID], tblCustomers[CustomerName]), "Not Found")</f>
        <v>Not Found</v>
      </c>
      <c r="S203" t="str">
        <f>IF(tblOrders[[#This Row],[Sales]]&gt;1000000,"High Value","Standard")</f>
        <v>Standard</v>
      </c>
      <c r="T203" t="str">
        <f>_xlfn.XLOOKUP(tblOrders[[#This Row],[ProductID]], tblProducts[ProductID], tblProducts[ProductName])</f>
        <v>Product 60</v>
      </c>
      <c r="U203">
        <f>_xlfn.XLOOKUP(tblOrders[[#This Row],[SalesRepID]], tblSalesreps[RepID], tblSalesreps[Target])</f>
        <v>18500989</v>
      </c>
    </row>
    <row r="204" spans="1:21">
      <c r="A204" t="s">
        <v>625</v>
      </c>
      <c r="B204" s="7" t="s">
        <v>299</v>
      </c>
      <c r="C204" t="s">
        <v>626</v>
      </c>
      <c r="D204" t="s">
        <v>133</v>
      </c>
      <c r="E204" t="s">
        <v>197</v>
      </c>
      <c r="F204" t="s">
        <v>26</v>
      </c>
      <c r="G204">
        <v>1</v>
      </c>
      <c r="H204">
        <v>0.1</v>
      </c>
      <c r="I204" s="2">
        <v>41422.5</v>
      </c>
      <c r="J204" t="str">
        <f>_xlfn.XLOOKUP(tblOrders[[#This Row],[CustomerID]], tblCustomers[CustomerID], tblCustomers[CustomerName])</f>
        <v>Customer 158</v>
      </c>
      <c r="K204" t="str">
        <f>_xlfn.XLOOKUP(tblOrders[[#This Row],[CustomerID]], tblCustomers[CustomerID], tblCustomers[Segment])</f>
        <v>SME</v>
      </c>
      <c r="L204" t="str">
        <f>_xlfn.XLOOKUP(tblOrders[[#This Row],[ProductID]], tblProducts[ProductID], tblProducts[Category])</f>
        <v>Furniture</v>
      </c>
      <c r="M204">
        <f>_xlfn.XLOOKUP(tblOrders[[#This Row],[ProductID]], tblProducts[ProductID], tblProducts[CostPrice])</f>
        <v>53604</v>
      </c>
      <c r="N204">
        <f>tblOrders[[#This Row],[Sales]]-(tblOrders[[#This Row],[CostPrice]]*tblOrders[[#This Row],[Quantity]])</f>
        <v>-12181.5</v>
      </c>
      <c r="O204" t="str">
        <f>TEXT(tblOrders[[#This Row],[Date]],"mmm-yyyy")</f>
        <v>Apr-2025</v>
      </c>
      <c r="P204" t="str">
        <f>_xlfn.XLOOKUP(tblOrders[[#This Row],[OrderID]], tblReturns[OrderID], tblReturns[Returned])</f>
        <v>No</v>
      </c>
      <c r="Q204" t="str">
        <f>_xlfn.XLOOKUP(tblOrders[[#This Row],[OrderID]], tblShipping[OrderID], tblShipping[ShipMode])</f>
        <v>Standard</v>
      </c>
      <c r="R204" t="str">
        <f>IFERROR(_xlfn.XLOOKUP(A203, tblCustomers[CustomerID], tblCustomers[CustomerName]), "Not Found")</f>
        <v>Not Found</v>
      </c>
      <c r="S204" t="str">
        <f>IF(tblOrders[[#This Row],[Sales]]&gt;1000000,"High Value","Standard")</f>
        <v>Standard</v>
      </c>
      <c r="T204" t="str">
        <f>_xlfn.XLOOKUP(tblOrders[[#This Row],[ProductID]], tblProducts[ProductID], tblProducts[ProductName])</f>
        <v>Product 6</v>
      </c>
      <c r="U204">
        <f>_xlfn.XLOOKUP(tblOrders[[#This Row],[SalesRepID]], tblSalesreps[RepID], tblSalesreps[Target])</f>
        <v>19562258</v>
      </c>
    </row>
    <row r="205" spans="1:21">
      <c r="A205" t="s">
        <v>627</v>
      </c>
      <c r="B205" s="7" t="s">
        <v>628</v>
      </c>
      <c r="C205" t="s">
        <v>629</v>
      </c>
      <c r="D205" t="s">
        <v>617</v>
      </c>
      <c r="E205" t="s">
        <v>165</v>
      </c>
      <c r="F205" t="s">
        <v>26</v>
      </c>
      <c r="G205">
        <v>5</v>
      </c>
      <c r="H205">
        <v>0.1</v>
      </c>
      <c r="I205" s="2">
        <v>442210.5</v>
      </c>
      <c r="J205" t="str">
        <f>_xlfn.XLOOKUP(tblOrders[[#This Row],[CustomerID]], tblCustomers[CustomerID], tblCustomers[CustomerName])</f>
        <v>Customer 12</v>
      </c>
      <c r="K205" t="str">
        <f>_xlfn.XLOOKUP(tblOrders[[#This Row],[CustomerID]], tblCustomers[CustomerID], tblCustomers[Segment])</f>
        <v>Corporate</v>
      </c>
      <c r="L205" t="str">
        <f>_xlfn.XLOOKUP(tblOrders[[#This Row],[ProductID]], tblProducts[ProductID], tblProducts[Category])</f>
        <v>Home</v>
      </c>
      <c r="M205">
        <f>_xlfn.XLOOKUP(tblOrders[[#This Row],[ProductID]], tblProducts[ProductID], tblProducts[CostPrice])</f>
        <v>61495</v>
      </c>
      <c r="N205">
        <f>tblOrders[[#This Row],[Sales]]-(tblOrders[[#This Row],[CostPrice]]*tblOrders[[#This Row],[Quantity]])</f>
        <v>134735.5</v>
      </c>
      <c r="O205" t="str">
        <f>TEXT(tblOrders[[#This Row],[Date]],"mmm-yyyy")</f>
        <v>Dec-2025</v>
      </c>
      <c r="P205" t="str">
        <f>_xlfn.XLOOKUP(tblOrders[[#This Row],[OrderID]], tblReturns[OrderID], tblReturns[Returned])</f>
        <v>No</v>
      </c>
      <c r="Q205" t="str">
        <f>_xlfn.XLOOKUP(tblOrders[[#This Row],[OrderID]], tblShipping[OrderID], tblShipping[ShipMode])</f>
        <v>Standard</v>
      </c>
      <c r="R205" t="str">
        <f>IFERROR(_xlfn.XLOOKUP(A204, tblCustomers[CustomerID], tblCustomers[CustomerName]), "Not Found")</f>
        <v>Not Found</v>
      </c>
      <c r="S205" t="str">
        <f>IF(tblOrders[[#This Row],[Sales]]&gt;1000000,"High Value","Standard")</f>
        <v>Standard</v>
      </c>
      <c r="T205" t="str">
        <f>_xlfn.XLOOKUP(tblOrders[[#This Row],[ProductID]], tblProducts[ProductID], tblProducts[ProductName])</f>
        <v>Product 45</v>
      </c>
      <c r="U205">
        <f>_xlfn.XLOOKUP(tblOrders[[#This Row],[SalesRepID]], tblSalesreps[RepID], tblSalesreps[Target])</f>
        <v>16839910</v>
      </c>
    </row>
    <row r="206" spans="1:21">
      <c r="A206" t="s">
        <v>630</v>
      </c>
      <c r="B206" s="7" t="s">
        <v>631</v>
      </c>
      <c r="C206" t="s">
        <v>632</v>
      </c>
      <c r="D206" t="s">
        <v>403</v>
      </c>
      <c r="E206" t="s">
        <v>186</v>
      </c>
      <c r="F206" t="s">
        <v>14</v>
      </c>
      <c r="G206">
        <v>7</v>
      </c>
      <c r="H206">
        <v>0.1</v>
      </c>
      <c r="I206" s="2">
        <v>226062.9</v>
      </c>
      <c r="J206" t="str">
        <f>_xlfn.XLOOKUP(tblOrders[[#This Row],[CustomerID]], tblCustomers[CustomerID], tblCustomers[CustomerName])</f>
        <v>Customer 290</v>
      </c>
      <c r="K206" t="str">
        <f>_xlfn.XLOOKUP(tblOrders[[#This Row],[CustomerID]], tblCustomers[CustomerID], tblCustomers[Segment])</f>
        <v>Consumer</v>
      </c>
      <c r="L206" t="str">
        <f>_xlfn.XLOOKUP(tblOrders[[#This Row],[ProductID]], tblProducts[ProductID], tblProducts[Category])</f>
        <v>Furniture</v>
      </c>
      <c r="M206">
        <f>_xlfn.XLOOKUP(tblOrders[[#This Row],[ProductID]], tblProducts[ProductID], tblProducts[CostPrice])</f>
        <v>53072</v>
      </c>
      <c r="N206">
        <f>tblOrders[[#This Row],[Sales]]-(tblOrders[[#This Row],[CostPrice]]*tblOrders[[#This Row],[Quantity]])</f>
        <v>-145441.1</v>
      </c>
      <c r="O206" t="str">
        <f>TEXT(tblOrders[[#This Row],[Date]],"mmm-yyyy")</f>
        <v>Jan-2025</v>
      </c>
      <c r="P206" t="str">
        <f>_xlfn.XLOOKUP(tblOrders[[#This Row],[OrderID]], tblReturns[OrderID], tblReturns[Returned])</f>
        <v>No</v>
      </c>
      <c r="Q206" t="str">
        <f>_xlfn.XLOOKUP(tblOrders[[#This Row],[OrderID]], tblShipping[OrderID], tblShipping[ShipMode])</f>
        <v>Pickup</v>
      </c>
      <c r="R206" t="str">
        <f>IFERROR(_xlfn.XLOOKUP(A205, tblCustomers[CustomerID], tblCustomers[CustomerName]), "Not Found")</f>
        <v>Not Found</v>
      </c>
      <c r="S206" t="str">
        <f>IF(tblOrders[[#This Row],[Sales]]&gt;1000000,"High Value","Standard")</f>
        <v>Standard</v>
      </c>
      <c r="T206" t="str">
        <f>_xlfn.XLOOKUP(tblOrders[[#This Row],[ProductID]], tblProducts[ProductID], tblProducts[ProductName])</f>
        <v>Product 78</v>
      </c>
      <c r="U206">
        <f>_xlfn.XLOOKUP(tblOrders[[#This Row],[SalesRepID]], tblSalesreps[RepID], tblSalesreps[Target])</f>
        <v>15141830</v>
      </c>
    </row>
    <row r="207" spans="1:21">
      <c r="A207" t="s">
        <v>633</v>
      </c>
      <c r="B207" s="7" t="s">
        <v>634</v>
      </c>
      <c r="C207" t="s">
        <v>635</v>
      </c>
      <c r="D207" t="s">
        <v>377</v>
      </c>
      <c r="E207" t="s">
        <v>25</v>
      </c>
      <c r="F207" t="s">
        <v>20</v>
      </c>
      <c r="G207">
        <v>3</v>
      </c>
      <c r="H207">
        <v>0.15</v>
      </c>
      <c r="I207" s="2">
        <v>131110.79999999999</v>
      </c>
      <c r="J207" t="str">
        <f>_xlfn.XLOOKUP(tblOrders[[#This Row],[CustomerID]], tblCustomers[CustomerID], tblCustomers[CustomerName])</f>
        <v>Customer 157</v>
      </c>
      <c r="K207" t="str">
        <f>_xlfn.XLOOKUP(tblOrders[[#This Row],[CustomerID]], tblCustomers[CustomerID], tblCustomers[Segment])</f>
        <v>Corporate</v>
      </c>
      <c r="L207" t="str">
        <f>_xlfn.XLOOKUP(tblOrders[[#This Row],[ProductID]], tblProducts[ProductID], tblProducts[Category])</f>
        <v>Home</v>
      </c>
      <c r="M207">
        <f>_xlfn.XLOOKUP(tblOrders[[#This Row],[ProductID]], tblProducts[ProductID], tblProducts[CostPrice])</f>
        <v>38053</v>
      </c>
      <c r="N207">
        <f>tblOrders[[#This Row],[Sales]]-(tblOrders[[#This Row],[CostPrice]]*tblOrders[[#This Row],[Quantity]])</f>
        <v>16951.799999999988</v>
      </c>
      <c r="O207" t="str">
        <f>TEXT(tblOrders[[#This Row],[Date]],"mmm-yyyy")</f>
        <v>Jun-2025</v>
      </c>
      <c r="P207" t="str">
        <f>_xlfn.XLOOKUP(tblOrders[[#This Row],[OrderID]], tblReturns[OrderID], tblReturns[Returned])</f>
        <v>No</v>
      </c>
      <c r="Q207" t="str">
        <f>_xlfn.XLOOKUP(tblOrders[[#This Row],[OrderID]], tblShipping[OrderID], tblShipping[ShipMode])</f>
        <v>Express</v>
      </c>
      <c r="R207" t="str">
        <f>IFERROR(_xlfn.XLOOKUP(A206, tblCustomers[CustomerID], tblCustomers[CustomerName]), "Not Found")</f>
        <v>Not Found</v>
      </c>
      <c r="S207" t="str">
        <f>IF(tblOrders[[#This Row],[Sales]]&gt;1000000,"High Value","Standard")</f>
        <v>Standard</v>
      </c>
      <c r="T207" t="str">
        <f>_xlfn.XLOOKUP(tblOrders[[#This Row],[ProductID]], tblProducts[ProductID], tblProducts[ProductName])</f>
        <v>Product 82</v>
      </c>
      <c r="U207">
        <f>_xlfn.XLOOKUP(tblOrders[[#This Row],[SalesRepID]], tblSalesreps[RepID], tblSalesreps[Target])</f>
        <v>7094914</v>
      </c>
    </row>
    <row r="208" spans="1:21">
      <c r="A208" t="s">
        <v>636</v>
      </c>
      <c r="B208" s="7" t="s">
        <v>637</v>
      </c>
      <c r="C208" t="s">
        <v>415</v>
      </c>
      <c r="D208" t="s">
        <v>585</v>
      </c>
      <c r="E208" t="s">
        <v>165</v>
      </c>
      <c r="F208" t="s">
        <v>51</v>
      </c>
      <c r="G208">
        <v>4</v>
      </c>
      <c r="H208">
        <v>0.15</v>
      </c>
      <c r="I208" s="2">
        <v>296126.40000000002</v>
      </c>
      <c r="J208" t="str">
        <f>_xlfn.XLOOKUP(tblOrders[[#This Row],[CustomerID]], tblCustomers[CustomerID], tblCustomers[CustomerName])</f>
        <v>Customer 81</v>
      </c>
      <c r="K208" t="str">
        <f>_xlfn.XLOOKUP(tblOrders[[#This Row],[CustomerID]], tblCustomers[CustomerID], tblCustomers[Segment])</f>
        <v>SME</v>
      </c>
      <c r="L208" t="str">
        <f>_xlfn.XLOOKUP(tblOrders[[#This Row],[ProductID]], tblProducts[ProductID], tblProducts[Category])</f>
        <v>Office</v>
      </c>
      <c r="M208">
        <f>_xlfn.XLOOKUP(tblOrders[[#This Row],[ProductID]], tblProducts[ProductID], tblProducts[CostPrice])</f>
        <v>49623</v>
      </c>
      <c r="N208">
        <f>tblOrders[[#This Row],[Sales]]-(tblOrders[[#This Row],[CostPrice]]*tblOrders[[#This Row],[Quantity]])</f>
        <v>97634.400000000023</v>
      </c>
      <c r="O208" t="str">
        <f>TEXT(tblOrders[[#This Row],[Date]],"mmm-yyyy")</f>
        <v>Sep-2025</v>
      </c>
      <c r="P208" t="str">
        <f>_xlfn.XLOOKUP(tblOrders[[#This Row],[OrderID]], tblReturns[OrderID], tblReturns[Returned])</f>
        <v>No</v>
      </c>
      <c r="Q208" t="str">
        <f>_xlfn.XLOOKUP(tblOrders[[#This Row],[OrderID]], tblShipping[OrderID], tblShipping[ShipMode])</f>
        <v>Standard</v>
      </c>
      <c r="R208" t="str">
        <f>IFERROR(_xlfn.XLOOKUP(A207, tblCustomers[CustomerID], tblCustomers[CustomerName]), "Not Found")</f>
        <v>Not Found</v>
      </c>
      <c r="S208" t="str">
        <f>IF(tblOrders[[#This Row],[Sales]]&gt;1000000,"High Value","Standard")</f>
        <v>Standard</v>
      </c>
      <c r="T208" t="str">
        <f>_xlfn.XLOOKUP(tblOrders[[#This Row],[ProductID]], tblProducts[ProductID], tblProducts[ProductName])</f>
        <v>Product 54</v>
      </c>
      <c r="U208">
        <f>_xlfn.XLOOKUP(tblOrders[[#This Row],[SalesRepID]], tblSalesreps[RepID], tblSalesreps[Target])</f>
        <v>16839910</v>
      </c>
    </row>
    <row r="209" spans="1:21">
      <c r="A209" t="s">
        <v>638</v>
      </c>
      <c r="B209" s="7" t="s">
        <v>575</v>
      </c>
      <c r="C209" t="s">
        <v>171</v>
      </c>
      <c r="D209" t="s">
        <v>597</v>
      </c>
      <c r="E209" t="s">
        <v>87</v>
      </c>
      <c r="F209" t="s">
        <v>14</v>
      </c>
      <c r="G209">
        <v>2</v>
      </c>
      <c r="H209">
        <v>0.2</v>
      </c>
      <c r="I209" s="2">
        <v>209900.79999999999</v>
      </c>
      <c r="J209" t="str">
        <f>_xlfn.XLOOKUP(tblOrders[[#This Row],[CustomerID]], tblCustomers[CustomerID], tblCustomers[CustomerName])</f>
        <v>Customer 251</v>
      </c>
      <c r="K209" t="str">
        <f>_xlfn.XLOOKUP(tblOrders[[#This Row],[CustomerID]], tblCustomers[CustomerID], tblCustomers[Segment])</f>
        <v>Consumer</v>
      </c>
      <c r="L209" t="str">
        <f>_xlfn.XLOOKUP(tblOrders[[#This Row],[ProductID]], tblProducts[ProductID], tblProducts[Category])</f>
        <v>Electronics</v>
      </c>
      <c r="M209">
        <f>_xlfn.XLOOKUP(tblOrders[[#This Row],[ProductID]], tblProducts[ProductID], tblProducts[CostPrice])</f>
        <v>35454</v>
      </c>
      <c r="N209">
        <f>tblOrders[[#This Row],[Sales]]-(tblOrders[[#This Row],[CostPrice]]*tblOrders[[#This Row],[Quantity]])</f>
        <v>138992.79999999999</v>
      </c>
      <c r="O209" t="str">
        <f>TEXT(tblOrders[[#This Row],[Date]],"mmm-yyyy")</f>
        <v>Apr-2025</v>
      </c>
      <c r="P209" t="str">
        <f>_xlfn.XLOOKUP(tblOrders[[#This Row],[OrderID]], tblReturns[OrderID], tblReturns[Returned])</f>
        <v>No</v>
      </c>
      <c r="Q209" t="str">
        <f>_xlfn.XLOOKUP(tblOrders[[#This Row],[OrderID]], tblShipping[OrderID], tblShipping[ShipMode])</f>
        <v>Express</v>
      </c>
      <c r="R209" t="str">
        <f>IFERROR(_xlfn.XLOOKUP(A208, tblCustomers[CustomerID], tblCustomers[CustomerName]), "Not Found")</f>
        <v>Not Found</v>
      </c>
      <c r="S209" t="str">
        <f>IF(tblOrders[[#This Row],[Sales]]&gt;1000000,"High Value","Standard")</f>
        <v>Standard</v>
      </c>
      <c r="T209" t="str">
        <f>_xlfn.XLOOKUP(tblOrders[[#This Row],[ProductID]], tblProducts[ProductID], tblProducts[ProductName])</f>
        <v>Product 28</v>
      </c>
      <c r="U209">
        <f>_xlfn.XLOOKUP(tblOrders[[#This Row],[SalesRepID]], tblSalesreps[RepID], tblSalesreps[Target])</f>
        <v>18500989</v>
      </c>
    </row>
    <row r="210" spans="1:21">
      <c r="A210" t="s">
        <v>639</v>
      </c>
      <c r="B210" s="7" t="s">
        <v>640</v>
      </c>
      <c r="C210" t="s">
        <v>641</v>
      </c>
      <c r="D210" t="s">
        <v>73</v>
      </c>
      <c r="E210" t="s">
        <v>210</v>
      </c>
      <c r="F210" t="s">
        <v>26</v>
      </c>
      <c r="G210">
        <v>3</v>
      </c>
      <c r="H210">
        <v>0.1</v>
      </c>
      <c r="I210" s="2">
        <v>94651.199999999997</v>
      </c>
      <c r="J210" t="str">
        <f>_xlfn.XLOOKUP(tblOrders[[#This Row],[CustomerID]], tblCustomers[CustomerID], tblCustomers[CustomerName])</f>
        <v>Customer 253</v>
      </c>
      <c r="K210" t="str">
        <f>_xlfn.XLOOKUP(tblOrders[[#This Row],[CustomerID]], tblCustomers[CustomerID], tblCustomers[Segment])</f>
        <v>Corporate</v>
      </c>
      <c r="L210" t="str">
        <f>_xlfn.XLOOKUP(tblOrders[[#This Row],[ProductID]], tblProducts[ProductID], tblProducts[Category])</f>
        <v>Office</v>
      </c>
      <c r="M210">
        <f>_xlfn.XLOOKUP(tblOrders[[#This Row],[ProductID]], tblProducts[ProductID], tblProducts[CostPrice])</f>
        <v>28523</v>
      </c>
      <c r="N210">
        <f>tblOrders[[#This Row],[Sales]]-(tblOrders[[#This Row],[CostPrice]]*tblOrders[[#This Row],[Quantity]])</f>
        <v>9082.1999999999971</v>
      </c>
      <c r="O210" t="str">
        <f>TEXT(tblOrders[[#This Row],[Date]],"mmm-yyyy")</f>
        <v>Jan-2025</v>
      </c>
      <c r="P210" t="str">
        <f>_xlfn.XLOOKUP(tblOrders[[#This Row],[OrderID]], tblReturns[OrderID], tblReturns[Returned])</f>
        <v>No</v>
      </c>
      <c r="Q210" t="str">
        <f>_xlfn.XLOOKUP(tblOrders[[#This Row],[OrderID]], tblShipping[OrderID], tblShipping[ShipMode])</f>
        <v>Standard</v>
      </c>
      <c r="R210" t="str">
        <f>IFERROR(_xlfn.XLOOKUP(A209, tblCustomers[CustomerID], tblCustomers[CustomerName]), "Not Found")</f>
        <v>Not Found</v>
      </c>
      <c r="S210" t="str">
        <f>IF(tblOrders[[#This Row],[Sales]]&gt;1000000,"High Value","Standard")</f>
        <v>Standard</v>
      </c>
      <c r="T210" t="str">
        <f>_xlfn.XLOOKUP(tblOrders[[#This Row],[ProductID]], tblProducts[ProductID], tblProducts[ProductName])</f>
        <v>Product 30</v>
      </c>
      <c r="U210">
        <f>_xlfn.XLOOKUP(tblOrders[[#This Row],[SalesRepID]], tblSalesreps[RepID], tblSalesreps[Target])</f>
        <v>19336654</v>
      </c>
    </row>
    <row r="211" spans="1:21">
      <c r="A211" t="s">
        <v>642</v>
      </c>
      <c r="B211" s="7" t="s">
        <v>610</v>
      </c>
      <c r="C211" t="s">
        <v>591</v>
      </c>
      <c r="D211" t="s">
        <v>643</v>
      </c>
      <c r="E211" t="s">
        <v>13</v>
      </c>
      <c r="F211" t="s">
        <v>20</v>
      </c>
      <c r="G211">
        <v>2</v>
      </c>
      <c r="H211">
        <v>0.15</v>
      </c>
      <c r="I211" s="2">
        <v>50357.4</v>
      </c>
      <c r="J211" t="str">
        <f>_xlfn.XLOOKUP(tblOrders[[#This Row],[CustomerID]], tblCustomers[CustomerID], tblCustomers[CustomerName])</f>
        <v>Customer 98</v>
      </c>
      <c r="K211" t="str">
        <f>_xlfn.XLOOKUP(tblOrders[[#This Row],[CustomerID]], tblCustomers[CustomerID], tblCustomers[Segment])</f>
        <v>Corporate</v>
      </c>
      <c r="L211" t="str">
        <f>_xlfn.XLOOKUP(tblOrders[[#This Row],[ProductID]], tblProducts[ProductID], tblProducts[Category])</f>
        <v>Home</v>
      </c>
      <c r="M211">
        <f>_xlfn.XLOOKUP(tblOrders[[#This Row],[ProductID]], tblProducts[ProductID], tblProducts[CostPrice])</f>
        <v>77766</v>
      </c>
      <c r="N211">
        <f>tblOrders[[#This Row],[Sales]]-(tblOrders[[#This Row],[CostPrice]]*tblOrders[[#This Row],[Quantity]])</f>
        <v>-105174.6</v>
      </c>
      <c r="O211" t="str">
        <f>TEXT(tblOrders[[#This Row],[Date]],"mmm-yyyy")</f>
        <v>Dec-2025</v>
      </c>
      <c r="P211" t="str">
        <f>_xlfn.XLOOKUP(tblOrders[[#This Row],[OrderID]], tblReturns[OrderID], tblReturns[Returned])</f>
        <v>No</v>
      </c>
      <c r="Q211" t="str">
        <f>_xlfn.XLOOKUP(tblOrders[[#This Row],[OrderID]], tblShipping[OrderID], tblShipping[ShipMode])</f>
        <v>Standard</v>
      </c>
      <c r="R211" t="str">
        <f>IFERROR(_xlfn.XLOOKUP(A210, tblCustomers[CustomerID], tblCustomers[CustomerName]), "Not Found")</f>
        <v>Not Found</v>
      </c>
      <c r="S211" t="str">
        <f>IF(tblOrders[[#This Row],[Sales]]&gt;1000000,"High Value","Standard")</f>
        <v>Standard</v>
      </c>
      <c r="T211" t="str">
        <f>_xlfn.XLOOKUP(tblOrders[[#This Row],[ProductID]], tblProducts[ProductID], tblProducts[ProductName])</f>
        <v>Product 1</v>
      </c>
      <c r="U211">
        <f>_xlfn.XLOOKUP(tblOrders[[#This Row],[SalesRepID]], tblSalesreps[RepID], tblSalesreps[Target])</f>
        <v>11852878</v>
      </c>
    </row>
    <row r="212" spans="1:21">
      <c r="A212" t="s">
        <v>644</v>
      </c>
      <c r="B212" s="7" t="s">
        <v>66</v>
      </c>
      <c r="C212" t="s">
        <v>258</v>
      </c>
      <c r="D212" t="s">
        <v>68</v>
      </c>
      <c r="E212" t="s">
        <v>165</v>
      </c>
      <c r="F212" t="s">
        <v>26</v>
      </c>
      <c r="G212">
        <v>1</v>
      </c>
      <c r="H212">
        <v>0.15</v>
      </c>
      <c r="I212" s="2">
        <v>63393.85</v>
      </c>
      <c r="J212" t="str">
        <f>_xlfn.XLOOKUP(tblOrders[[#This Row],[CustomerID]], tblCustomers[CustomerID], tblCustomers[CustomerName])</f>
        <v>Customer 188</v>
      </c>
      <c r="K212" t="str">
        <f>_xlfn.XLOOKUP(tblOrders[[#This Row],[CustomerID]], tblCustomers[CustomerID], tblCustomers[Segment])</f>
        <v>Consumer</v>
      </c>
      <c r="L212" t="str">
        <f>_xlfn.XLOOKUP(tblOrders[[#This Row],[ProductID]], tblProducts[ProductID], tblProducts[Category])</f>
        <v>Home</v>
      </c>
      <c r="M212">
        <f>_xlfn.XLOOKUP(tblOrders[[#This Row],[ProductID]], tblProducts[ProductID], tblProducts[CostPrice])</f>
        <v>7159</v>
      </c>
      <c r="N212">
        <f>tblOrders[[#This Row],[Sales]]-(tblOrders[[#This Row],[CostPrice]]*tblOrders[[#This Row],[Quantity]])</f>
        <v>56234.85</v>
      </c>
      <c r="O212" t="str">
        <f>TEXT(tblOrders[[#This Row],[Date]],"mmm-yyyy")</f>
        <v>Mar-2025</v>
      </c>
      <c r="P212" t="str">
        <f>_xlfn.XLOOKUP(tblOrders[[#This Row],[OrderID]], tblReturns[OrderID], tblReturns[Returned])</f>
        <v>No</v>
      </c>
      <c r="Q212" t="str">
        <f>_xlfn.XLOOKUP(tblOrders[[#This Row],[OrderID]], tblShipping[OrderID], tblShipping[ShipMode])</f>
        <v>Pickup</v>
      </c>
      <c r="R212" t="str">
        <f>IFERROR(_xlfn.XLOOKUP(A211, tblCustomers[CustomerID], tblCustomers[CustomerName]), "Not Found")</f>
        <v>Not Found</v>
      </c>
      <c r="S212" t="str">
        <f>IF(tblOrders[[#This Row],[Sales]]&gt;1000000,"High Value","Standard")</f>
        <v>Standard</v>
      </c>
      <c r="T212" t="str">
        <f>_xlfn.XLOOKUP(tblOrders[[#This Row],[ProductID]], tblProducts[ProductID], tblProducts[ProductName])</f>
        <v>Product 26</v>
      </c>
      <c r="U212">
        <f>_xlfn.XLOOKUP(tblOrders[[#This Row],[SalesRepID]], tblSalesreps[RepID], tblSalesreps[Target])</f>
        <v>16839910</v>
      </c>
    </row>
    <row r="213" spans="1:21">
      <c r="A213" t="s">
        <v>645</v>
      </c>
      <c r="B213" s="7" t="s">
        <v>646</v>
      </c>
      <c r="C213" t="s">
        <v>300</v>
      </c>
      <c r="D213" t="s">
        <v>387</v>
      </c>
      <c r="E213" t="s">
        <v>25</v>
      </c>
      <c r="F213" t="s">
        <v>14</v>
      </c>
      <c r="G213">
        <v>5</v>
      </c>
      <c r="H213">
        <v>0.15</v>
      </c>
      <c r="I213" s="2">
        <v>394578.5</v>
      </c>
      <c r="J213" t="str">
        <f>_xlfn.XLOOKUP(tblOrders[[#This Row],[CustomerID]], tblCustomers[CustomerID], tblCustomers[CustomerName])</f>
        <v>Customer 211</v>
      </c>
      <c r="K213" t="str">
        <f>_xlfn.XLOOKUP(tblOrders[[#This Row],[CustomerID]], tblCustomers[CustomerID], tblCustomers[Segment])</f>
        <v>SME</v>
      </c>
      <c r="L213" t="str">
        <f>_xlfn.XLOOKUP(tblOrders[[#This Row],[ProductID]], tblProducts[ProductID], tblProducts[Category])</f>
        <v>Furniture</v>
      </c>
      <c r="M213">
        <f>_xlfn.XLOOKUP(tblOrders[[#This Row],[ProductID]], tblProducts[ProductID], tblProducts[CostPrice])</f>
        <v>37464</v>
      </c>
      <c r="N213">
        <f>tblOrders[[#This Row],[Sales]]-(tblOrders[[#This Row],[CostPrice]]*tblOrders[[#This Row],[Quantity]])</f>
        <v>207258.5</v>
      </c>
      <c r="O213" t="str">
        <f>TEXT(tblOrders[[#This Row],[Date]],"mmm-yyyy")</f>
        <v>Apr-2025</v>
      </c>
      <c r="P213" t="str">
        <f>_xlfn.XLOOKUP(tblOrders[[#This Row],[OrderID]], tblReturns[OrderID], tblReturns[Returned])</f>
        <v>No</v>
      </c>
      <c r="Q213" t="str">
        <f>_xlfn.XLOOKUP(tblOrders[[#This Row],[OrderID]], tblShipping[OrderID], tblShipping[ShipMode])</f>
        <v>Standard</v>
      </c>
      <c r="R213" t="str">
        <f>IFERROR(_xlfn.XLOOKUP(A212, tblCustomers[CustomerID], tblCustomers[CustomerName]), "Not Found")</f>
        <v>Not Found</v>
      </c>
      <c r="S213" t="str">
        <f>IF(tblOrders[[#This Row],[Sales]]&gt;1000000,"High Value","Standard")</f>
        <v>Standard</v>
      </c>
      <c r="T213" t="str">
        <f>_xlfn.XLOOKUP(tblOrders[[#This Row],[ProductID]], tblProducts[ProductID], tblProducts[ProductName])</f>
        <v>Product 63</v>
      </c>
      <c r="U213">
        <f>_xlfn.XLOOKUP(tblOrders[[#This Row],[SalesRepID]], tblSalesreps[RepID], tblSalesreps[Target])</f>
        <v>7094914</v>
      </c>
    </row>
    <row r="214" spans="1:21">
      <c r="A214" t="s">
        <v>647</v>
      </c>
      <c r="B214" s="7" t="s">
        <v>480</v>
      </c>
      <c r="C214" t="s">
        <v>103</v>
      </c>
      <c r="D214" t="s">
        <v>491</v>
      </c>
      <c r="E214" t="s">
        <v>19</v>
      </c>
      <c r="F214" t="s">
        <v>88</v>
      </c>
      <c r="G214">
        <v>4</v>
      </c>
      <c r="H214">
        <v>0.15</v>
      </c>
      <c r="I214" s="2">
        <v>110761.8</v>
      </c>
      <c r="J214" t="str">
        <f>_xlfn.XLOOKUP(tblOrders[[#This Row],[CustomerID]], tblCustomers[CustomerID], tblCustomers[CustomerName])</f>
        <v>Customer 215</v>
      </c>
      <c r="K214" t="str">
        <f>_xlfn.XLOOKUP(tblOrders[[#This Row],[CustomerID]], tblCustomers[CustomerID], tblCustomers[Segment])</f>
        <v>Corporate</v>
      </c>
      <c r="L214" t="str">
        <f>_xlfn.XLOOKUP(tblOrders[[#This Row],[ProductID]], tblProducts[ProductID], tblProducts[Category])</f>
        <v>Home</v>
      </c>
      <c r="M214">
        <f>_xlfn.XLOOKUP(tblOrders[[#This Row],[ProductID]], tblProducts[ProductID], tblProducts[CostPrice])</f>
        <v>75749</v>
      </c>
      <c r="N214">
        <f>tblOrders[[#This Row],[Sales]]-(tblOrders[[#This Row],[CostPrice]]*tblOrders[[#This Row],[Quantity]])</f>
        <v>-192234.2</v>
      </c>
      <c r="O214" t="str">
        <f>TEXT(tblOrders[[#This Row],[Date]],"mmm-yyyy")</f>
        <v>May-2025</v>
      </c>
      <c r="P214" t="str">
        <f>_xlfn.XLOOKUP(tblOrders[[#This Row],[OrderID]], tblReturns[OrderID], tblReturns[Returned])</f>
        <v>Yes</v>
      </c>
      <c r="Q214" t="str">
        <f>_xlfn.XLOOKUP(tblOrders[[#This Row],[OrderID]], tblShipping[OrderID], tblShipping[ShipMode])</f>
        <v>Pickup</v>
      </c>
      <c r="R214" t="str">
        <f>IFERROR(_xlfn.XLOOKUP(A213, tblCustomers[CustomerID], tblCustomers[CustomerName]), "Not Found")</f>
        <v>Not Found</v>
      </c>
      <c r="S214" t="str">
        <f>IF(tblOrders[[#This Row],[Sales]]&gt;1000000,"High Value","Standard")</f>
        <v>Standard</v>
      </c>
      <c r="T214" t="str">
        <f>_xlfn.XLOOKUP(tblOrders[[#This Row],[ProductID]], tblProducts[ProductID], tblProducts[ProductName])</f>
        <v>Product 49</v>
      </c>
      <c r="U214">
        <f>_xlfn.XLOOKUP(tblOrders[[#This Row],[SalesRepID]], tblSalesreps[RepID], tblSalesreps[Target])</f>
        <v>11347243</v>
      </c>
    </row>
    <row r="215" spans="1:21">
      <c r="A215" t="s">
        <v>648</v>
      </c>
      <c r="B215" s="7" t="s">
        <v>649</v>
      </c>
      <c r="C215" t="s">
        <v>650</v>
      </c>
      <c r="D215" t="s">
        <v>145</v>
      </c>
      <c r="E215" t="s">
        <v>79</v>
      </c>
      <c r="F215" t="s">
        <v>88</v>
      </c>
      <c r="G215">
        <v>2</v>
      </c>
      <c r="H215">
        <v>0</v>
      </c>
      <c r="I215" s="2">
        <v>126512</v>
      </c>
      <c r="J215" t="str">
        <f>_xlfn.XLOOKUP(tblOrders[[#This Row],[CustomerID]], tblCustomers[CustomerID], tblCustomers[CustomerName])</f>
        <v>Customer 47</v>
      </c>
      <c r="K215" t="str">
        <f>_xlfn.XLOOKUP(tblOrders[[#This Row],[CustomerID]], tblCustomers[CustomerID], tblCustomers[Segment])</f>
        <v>SME</v>
      </c>
      <c r="L215" t="str">
        <f>_xlfn.XLOOKUP(tblOrders[[#This Row],[ProductID]], tblProducts[ProductID], tblProducts[Category])</f>
        <v>Furniture</v>
      </c>
      <c r="M215">
        <f>_xlfn.XLOOKUP(tblOrders[[#This Row],[ProductID]], tblProducts[ProductID], tblProducts[CostPrice])</f>
        <v>55764</v>
      </c>
      <c r="N215">
        <f>tblOrders[[#This Row],[Sales]]-(tblOrders[[#This Row],[CostPrice]]*tblOrders[[#This Row],[Quantity]])</f>
        <v>14984</v>
      </c>
      <c r="O215" t="str">
        <f>TEXT(tblOrders[[#This Row],[Date]],"mmm-yyyy")</f>
        <v>Mar-2025</v>
      </c>
      <c r="P215" t="str">
        <f>_xlfn.XLOOKUP(tblOrders[[#This Row],[OrderID]], tblReturns[OrderID], tblReturns[Returned])</f>
        <v>No</v>
      </c>
      <c r="Q215" t="str">
        <f>_xlfn.XLOOKUP(tblOrders[[#This Row],[OrderID]], tblShipping[OrderID], tblShipping[ShipMode])</f>
        <v>Pickup</v>
      </c>
      <c r="R215" t="str">
        <f>IFERROR(_xlfn.XLOOKUP(A214, tblCustomers[CustomerID], tblCustomers[CustomerName]), "Not Found")</f>
        <v>Not Found</v>
      </c>
      <c r="S215" t="str">
        <f>IF(tblOrders[[#This Row],[Sales]]&gt;1000000,"High Value","Standard")</f>
        <v>Standard</v>
      </c>
      <c r="T215" t="str">
        <f>_xlfn.XLOOKUP(tblOrders[[#This Row],[ProductID]], tblProducts[ProductID], tblProducts[ProductName])</f>
        <v>Product 89</v>
      </c>
      <c r="U215">
        <f>_xlfn.XLOOKUP(tblOrders[[#This Row],[SalesRepID]], tblSalesreps[RepID], tblSalesreps[Target])</f>
        <v>8592536</v>
      </c>
    </row>
    <row r="216" spans="1:21">
      <c r="A216" t="s">
        <v>651</v>
      </c>
      <c r="B216" s="7" t="s">
        <v>509</v>
      </c>
      <c r="C216" t="s">
        <v>208</v>
      </c>
      <c r="D216" t="s">
        <v>244</v>
      </c>
      <c r="E216" t="s">
        <v>119</v>
      </c>
      <c r="F216" t="s">
        <v>14</v>
      </c>
      <c r="G216">
        <v>6</v>
      </c>
      <c r="H216">
        <v>0</v>
      </c>
      <c r="I216" s="2">
        <v>189366</v>
      </c>
      <c r="J216" t="str">
        <f>_xlfn.XLOOKUP(tblOrders[[#This Row],[CustomerID]], tblCustomers[CustomerID], tblCustomers[CustomerName])</f>
        <v>Customer 110</v>
      </c>
      <c r="K216" t="str">
        <f>_xlfn.XLOOKUP(tblOrders[[#This Row],[CustomerID]], tblCustomers[CustomerID], tblCustomers[Segment])</f>
        <v>Consumer</v>
      </c>
      <c r="L216" t="str">
        <f>_xlfn.XLOOKUP(tblOrders[[#This Row],[ProductID]], tblProducts[ProductID], tblProducts[Category])</f>
        <v>Electronics</v>
      </c>
      <c r="M216">
        <f>_xlfn.XLOOKUP(tblOrders[[#This Row],[ProductID]], tblProducts[ProductID], tblProducts[CostPrice])</f>
        <v>12227</v>
      </c>
      <c r="N216">
        <f>tblOrders[[#This Row],[Sales]]-(tblOrders[[#This Row],[CostPrice]]*tblOrders[[#This Row],[Quantity]])</f>
        <v>116004</v>
      </c>
      <c r="O216" t="str">
        <f>TEXT(tblOrders[[#This Row],[Date]],"mmm-yyyy")</f>
        <v>Feb-2025</v>
      </c>
      <c r="P216" t="str">
        <f>_xlfn.XLOOKUP(tblOrders[[#This Row],[OrderID]], tblReturns[OrderID], tblReturns[Returned])</f>
        <v>No</v>
      </c>
      <c r="Q216" t="str">
        <f>_xlfn.XLOOKUP(tblOrders[[#This Row],[OrderID]], tblShipping[OrderID], tblShipping[ShipMode])</f>
        <v>Pickup</v>
      </c>
      <c r="R216" t="str">
        <f>IFERROR(_xlfn.XLOOKUP(A215, tblCustomers[CustomerID], tblCustomers[CustomerName]), "Not Found")</f>
        <v>Not Found</v>
      </c>
      <c r="S216" t="str">
        <f>IF(tblOrders[[#This Row],[Sales]]&gt;1000000,"High Value","Standard")</f>
        <v>Standard</v>
      </c>
      <c r="T216" t="str">
        <f>_xlfn.XLOOKUP(tblOrders[[#This Row],[ProductID]], tblProducts[ProductID], tblProducts[ProductName])</f>
        <v>Product 96</v>
      </c>
      <c r="U216">
        <f>_xlfn.XLOOKUP(tblOrders[[#This Row],[SalesRepID]], tblSalesreps[RepID], tblSalesreps[Target])</f>
        <v>5886694</v>
      </c>
    </row>
    <row r="217" spans="1:21">
      <c r="A217" t="s">
        <v>652</v>
      </c>
      <c r="B217" s="7" t="s">
        <v>176</v>
      </c>
      <c r="C217" t="s">
        <v>653</v>
      </c>
      <c r="D217" t="s">
        <v>597</v>
      </c>
      <c r="E217" t="s">
        <v>74</v>
      </c>
      <c r="F217" t="s">
        <v>51</v>
      </c>
      <c r="G217">
        <v>10</v>
      </c>
      <c r="H217">
        <v>0.2</v>
      </c>
      <c r="I217" s="2">
        <v>943328</v>
      </c>
      <c r="J217" t="str">
        <f>_xlfn.XLOOKUP(tblOrders[[#This Row],[CustomerID]], tblCustomers[CustomerID], tblCustomers[CustomerName])</f>
        <v>Customer 204</v>
      </c>
      <c r="K217" t="str">
        <f>_xlfn.XLOOKUP(tblOrders[[#This Row],[CustomerID]], tblCustomers[CustomerID], tblCustomers[Segment])</f>
        <v>Consumer</v>
      </c>
      <c r="L217" t="str">
        <f>_xlfn.XLOOKUP(tblOrders[[#This Row],[ProductID]], tblProducts[ProductID], tblProducts[Category])</f>
        <v>Electronics</v>
      </c>
      <c r="M217">
        <f>_xlfn.XLOOKUP(tblOrders[[#This Row],[ProductID]], tblProducts[ProductID], tblProducts[CostPrice])</f>
        <v>35454</v>
      </c>
      <c r="N217">
        <f>tblOrders[[#This Row],[Sales]]-(tblOrders[[#This Row],[CostPrice]]*tblOrders[[#This Row],[Quantity]])</f>
        <v>588788</v>
      </c>
      <c r="O217" t="str">
        <f>TEXT(tblOrders[[#This Row],[Date]],"mmm-yyyy")</f>
        <v>Jan-2025</v>
      </c>
      <c r="P217" t="str">
        <f>_xlfn.XLOOKUP(tblOrders[[#This Row],[OrderID]], tblReturns[OrderID], tblReturns[Returned])</f>
        <v>No</v>
      </c>
      <c r="Q217" t="str">
        <f>_xlfn.XLOOKUP(tblOrders[[#This Row],[OrderID]], tblShipping[OrderID], tblShipping[ShipMode])</f>
        <v>Pickup</v>
      </c>
      <c r="R217" t="str">
        <f>IFERROR(_xlfn.XLOOKUP(A216, tblCustomers[CustomerID], tblCustomers[CustomerName]), "Not Found")</f>
        <v>Not Found</v>
      </c>
      <c r="S217" t="str">
        <f>IF(tblOrders[[#This Row],[Sales]]&gt;1000000,"High Value","Standard")</f>
        <v>Standard</v>
      </c>
      <c r="T217" t="str">
        <f>_xlfn.XLOOKUP(tblOrders[[#This Row],[ProductID]], tblProducts[ProductID], tblProducts[ProductName])</f>
        <v>Product 28</v>
      </c>
      <c r="U217">
        <f>_xlfn.XLOOKUP(tblOrders[[#This Row],[SalesRepID]], tblSalesreps[RepID], tblSalesreps[Target])</f>
        <v>7254801</v>
      </c>
    </row>
    <row r="218" spans="1:21">
      <c r="A218" t="s">
        <v>654</v>
      </c>
      <c r="B218" s="7" t="s">
        <v>655</v>
      </c>
      <c r="C218" t="s">
        <v>181</v>
      </c>
      <c r="D218" t="s">
        <v>190</v>
      </c>
      <c r="E218" t="s">
        <v>25</v>
      </c>
      <c r="F218" t="s">
        <v>88</v>
      </c>
      <c r="G218">
        <v>9</v>
      </c>
      <c r="H218">
        <v>0.15</v>
      </c>
      <c r="I218" s="2">
        <v>360345.59999999998</v>
      </c>
      <c r="J218" t="str">
        <f>_xlfn.XLOOKUP(tblOrders[[#This Row],[CustomerID]], tblCustomers[CustomerID], tblCustomers[CustomerName])</f>
        <v>Customer 3</v>
      </c>
      <c r="K218" t="str">
        <f>_xlfn.XLOOKUP(tblOrders[[#This Row],[CustomerID]], tblCustomers[CustomerID], tblCustomers[Segment])</f>
        <v>Corporate</v>
      </c>
      <c r="L218" t="str">
        <f>_xlfn.XLOOKUP(tblOrders[[#This Row],[ProductID]], tblProducts[ProductID], tblProducts[Category])</f>
        <v>Furniture</v>
      </c>
      <c r="M218">
        <f>_xlfn.XLOOKUP(tblOrders[[#This Row],[ProductID]], tblProducts[ProductID], tblProducts[CostPrice])</f>
        <v>47272</v>
      </c>
      <c r="N218">
        <f>tblOrders[[#This Row],[Sales]]-(tblOrders[[#This Row],[CostPrice]]*tblOrders[[#This Row],[Quantity]])</f>
        <v>-65102.400000000023</v>
      </c>
      <c r="O218" t="str">
        <f>TEXT(tblOrders[[#This Row],[Date]],"mmm-yyyy")</f>
        <v>Jan-2025</v>
      </c>
      <c r="P218" t="str">
        <f>_xlfn.XLOOKUP(tblOrders[[#This Row],[OrderID]], tblReturns[OrderID], tblReturns[Returned])</f>
        <v>No</v>
      </c>
      <c r="Q218" t="str">
        <f>_xlfn.XLOOKUP(tblOrders[[#This Row],[OrderID]], tblShipping[OrderID], tblShipping[ShipMode])</f>
        <v>Pickup</v>
      </c>
      <c r="R218" t="str">
        <f>IFERROR(_xlfn.XLOOKUP(A217, tblCustomers[CustomerID], tblCustomers[CustomerName]), "Not Found")</f>
        <v>Not Found</v>
      </c>
      <c r="S218" t="str">
        <f>IF(tblOrders[[#This Row],[Sales]]&gt;1000000,"High Value","Standard")</f>
        <v>Standard</v>
      </c>
      <c r="T218" t="str">
        <f>_xlfn.XLOOKUP(tblOrders[[#This Row],[ProductID]], tblProducts[ProductID], tblProducts[ProductName])</f>
        <v>Product 33</v>
      </c>
      <c r="U218">
        <f>_xlfn.XLOOKUP(tblOrders[[#This Row],[SalesRepID]], tblSalesreps[RepID], tblSalesreps[Target])</f>
        <v>7094914</v>
      </c>
    </row>
    <row r="219" spans="1:21">
      <c r="A219" t="s">
        <v>656</v>
      </c>
      <c r="B219" s="7" t="s">
        <v>657</v>
      </c>
      <c r="C219" t="s">
        <v>658</v>
      </c>
      <c r="D219" t="s">
        <v>209</v>
      </c>
      <c r="E219" t="s">
        <v>40</v>
      </c>
      <c r="F219" t="s">
        <v>51</v>
      </c>
      <c r="G219">
        <v>9</v>
      </c>
      <c r="H219">
        <v>0.15</v>
      </c>
      <c r="I219" s="2">
        <v>811963.35</v>
      </c>
      <c r="J219" t="str">
        <f>_xlfn.XLOOKUP(tblOrders[[#This Row],[CustomerID]], tblCustomers[CustomerID], tblCustomers[CustomerName])</f>
        <v>Customer 178</v>
      </c>
      <c r="K219" t="str">
        <f>_xlfn.XLOOKUP(tblOrders[[#This Row],[CustomerID]], tblCustomers[CustomerID], tblCustomers[Segment])</f>
        <v>Consumer</v>
      </c>
      <c r="L219" t="str">
        <f>_xlfn.XLOOKUP(tblOrders[[#This Row],[ProductID]], tblProducts[ProductID], tblProducts[Category])</f>
        <v>Office</v>
      </c>
      <c r="M219">
        <f>_xlfn.XLOOKUP(tblOrders[[#This Row],[ProductID]], tblProducts[ProductID], tblProducts[CostPrice])</f>
        <v>27558</v>
      </c>
      <c r="N219">
        <f>tblOrders[[#This Row],[Sales]]-(tblOrders[[#This Row],[CostPrice]]*tblOrders[[#This Row],[Quantity]])</f>
        <v>563941.35</v>
      </c>
      <c r="O219" t="str">
        <f>TEXT(tblOrders[[#This Row],[Date]],"mmm-yyyy")</f>
        <v>Dec-2025</v>
      </c>
      <c r="P219" t="str">
        <f>_xlfn.XLOOKUP(tblOrders[[#This Row],[OrderID]], tblReturns[OrderID], tblReturns[Returned])</f>
        <v>No</v>
      </c>
      <c r="Q219" t="str">
        <f>_xlfn.XLOOKUP(tblOrders[[#This Row],[OrderID]], tblShipping[OrderID], tblShipping[ShipMode])</f>
        <v>Pickup</v>
      </c>
      <c r="R219" t="str">
        <f>IFERROR(_xlfn.XLOOKUP(A218, tblCustomers[CustomerID], tblCustomers[CustomerName]), "Not Found")</f>
        <v>Not Found</v>
      </c>
      <c r="S219" t="str">
        <f>IF(tblOrders[[#This Row],[Sales]]&gt;1000000,"High Value","Standard")</f>
        <v>Standard</v>
      </c>
      <c r="T219" t="str">
        <f>_xlfn.XLOOKUP(tblOrders[[#This Row],[ProductID]], tblProducts[ProductID], tblProducts[ProductName])</f>
        <v>Product 93</v>
      </c>
      <c r="U219">
        <f>_xlfn.XLOOKUP(tblOrders[[#This Row],[SalesRepID]], tblSalesreps[RepID], tblSalesreps[Target])</f>
        <v>6291486</v>
      </c>
    </row>
    <row r="220" spans="1:21">
      <c r="A220" t="s">
        <v>659</v>
      </c>
      <c r="B220" s="7" t="s">
        <v>660</v>
      </c>
      <c r="C220" t="s">
        <v>526</v>
      </c>
      <c r="D220" t="s">
        <v>504</v>
      </c>
      <c r="E220" t="s">
        <v>205</v>
      </c>
      <c r="F220" t="s">
        <v>88</v>
      </c>
      <c r="G220">
        <v>4</v>
      </c>
      <c r="H220">
        <v>0.15</v>
      </c>
      <c r="I220" s="2">
        <v>164230.20000000001</v>
      </c>
      <c r="J220" t="str">
        <f>_xlfn.XLOOKUP(tblOrders[[#This Row],[CustomerID]], tblCustomers[CustomerID], tblCustomers[CustomerName])</f>
        <v>Customer 262</v>
      </c>
      <c r="K220" t="str">
        <f>_xlfn.XLOOKUP(tblOrders[[#This Row],[CustomerID]], tblCustomers[CustomerID], tblCustomers[Segment])</f>
        <v>Corporate</v>
      </c>
      <c r="L220" t="str">
        <f>_xlfn.XLOOKUP(tblOrders[[#This Row],[ProductID]], tblProducts[ProductID], tblProducts[Category])</f>
        <v>Office</v>
      </c>
      <c r="M220">
        <f>_xlfn.XLOOKUP(tblOrders[[#This Row],[ProductID]], tblProducts[ProductID], tblProducts[CostPrice])</f>
        <v>12010</v>
      </c>
      <c r="N220">
        <f>tblOrders[[#This Row],[Sales]]-(tblOrders[[#This Row],[CostPrice]]*tblOrders[[#This Row],[Quantity]])</f>
        <v>116190.20000000001</v>
      </c>
      <c r="O220" t="str">
        <f>TEXT(tblOrders[[#This Row],[Date]],"mmm-yyyy")</f>
        <v>Feb-2025</v>
      </c>
      <c r="P220" t="str">
        <f>_xlfn.XLOOKUP(tblOrders[[#This Row],[OrderID]], tblReturns[OrderID], tblReturns[Returned])</f>
        <v>No</v>
      </c>
      <c r="Q220" t="str">
        <f>_xlfn.XLOOKUP(tblOrders[[#This Row],[OrderID]], tblShipping[OrderID], tblShipping[ShipMode])</f>
        <v>Standard</v>
      </c>
      <c r="R220" t="str">
        <f>IFERROR(_xlfn.XLOOKUP(A219, tblCustomers[CustomerID], tblCustomers[CustomerName]), "Not Found")</f>
        <v>Not Found</v>
      </c>
      <c r="S220" t="str">
        <f>IF(tblOrders[[#This Row],[Sales]]&gt;1000000,"High Value","Standard")</f>
        <v>Standard</v>
      </c>
      <c r="T220" t="str">
        <f>_xlfn.XLOOKUP(tblOrders[[#This Row],[ProductID]], tblProducts[ProductID], tblProducts[ProductName])</f>
        <v>Product 15</v>
      </c>
      <c r="U220">
        <f>_xlfn.XLOOKUP(tblOrders[[#This Row],[SalesRepID]], tblSalesreps[RepID], tblSalesreps[Target])</f>
        <v>16246424</v>
      </c>
    </row>
    <row r="221" spans="1:21">
      <c r="A221" t="s">
        <v>661</v>
      </c>
      <c r="B221" s="7" t="s">
        <v>637</v>
      </c>
      <c r="C221" t="s">
        <v>621</v>
      </c>
      <c r="D221" t="s">
        <v>248</v>
      </c>
      <c r="E221" t="s">
        <v>69</v>
      </c>
      <c r="F221" t="s">
        <v>26</v>
      </c>
      <c r="G221">
        <v>4</v>
      </c>
      <c r="H221">
        <v>0.05</v>
      </c>
      <c r="I221" s="2">
        <v>184406.39999999999</v>
      </c>
      <c r="J221" t="str">
        <f>_xlfn.XLOOKUP(tblOrders[[#This Row],[CustomerID]], tblCustomers[CustomerID], tblCustomers[CustomerName])</f>
        <v>Customer 295</v>
      </c>
      <c r="K221" t="str">
        <f>_xlfn.XLOOKUP(tblOrders[[#This Row],[CustomerID]], tblCustomers[CustomerID], tblCustomers[Segment])</f>
        <v>Consumer</v>
      </c>
      <c r="L221" t="str">
        <f>_xlfn.XLOOKUP(tblOrders[[#This Row],[ProductID]], tblProducts[ProductID], tblProducts[Category])</f>
        <v>Furniture</v>
      </c>
      <c r="M221">
        <f>_xlfn.XLOOKUP(tblOrders[[#This Row],[ProductID]], tblProducts[ProductID], tblProducts[CostPrice])</f>
        <v>31758</v>
      </c>
      <c r="N221">
        <f>tblOrders[[#This Row],[Sales]]-(tblOrders[[#This Row],[CostPrice]]*tblOrders[[#This Row],[Quantity]])</f>
        <v>57374.399999999994</v>
      </c>
      <c r="O221" t="str">
        <f>TEXT(tblOrders[[#This Row],[Date]],"mmm-yyyy")</f>
        <v>Sep-2025</v>
      </c>
      <c r="P221" t="str">
        <f>_xlfn.XLOOKUP(tblOrders[[#This Row],[OrderID]], tblReturns[OrderID], tblReturns[Returned])</f>
        <v>No</v>
      </c>
      <c r="Q221" t="str">
        <f>_xlfn.XLOOKUP(tblOrders[[#This Row],[OrderID]], tblShipping[OrderID], tblShipping[ShipMode])</f>
        <v>Express</v>
      </c>
      <c r="R221" t="str">
        <f>IFERROR(_xlfn.XLOOKUP(A220, tblCustomers[CustomerID], tblCustomers[CustomerName]), "Not Found")</f>
        <v>Not Found</v>
      </c>
      <c r="S221" t="str">
        <f>IF(tblOrders[[#This Row],[Sales]]&gt;1000000,"High Value","Standard")</f>
        <v>Standard</v>
      </c>
      <c r="T221" t="str">
        <f>_xlfn.XLOOKUP(tblOrders[[#This Row],[ProductID]], tblProducts[ProductID], tblProducts[ProductName])</f>
        <v>Product 35</v>
      </c>
      <c r="U221">
        <f>_xlfn.XLOOKUP(tblOrders[[#This Row],[SalesRepID]], tblSalesreps[RepID], tblSalesreps[Target])</f>
        <v>19473459</v>
      </c>
    </row>
    <row r="222" spans="1:21">
      <c r="A222" t="s">
        <v>662</v>
      </c>
      <c r="B222" s="7" t="s">
        <v>663</v>
      </c>
      <c r="C222" t="s">
        <v>664</v>
      </c>
      <c r="D222" t="s">
        <v>272</v>
      </c>
      <c r="E222" t="s">
        <v>165</v>
      </c>
      <c r="F222" t="s">
        <v>26</v>
      </c>
      <c r="G222">
        <v>4</v>
      </c>
      <c r="H222">
        <v>0.05</v>
      </c>
      <c r="I222" s="2">
        <v>455441.4</v>
      </c>
      <c r="J222" t="str">
        <f>_xlfn.XLOOKUP(tblOrders[[#This Row],[CustomerID]], tblCustomers[CustomerID], tblCustomers[CustomerName])</f>
        <v>Customer 112</v>
      </c>
      <c r="K222" t="str">
        <f>_xlfn.XLOOKUP(tblOrders[[#This Row],[CustomerID]], tblCustomers[CustomerID], tblCustomers[Segment])</f>
        <v>Corporate</v>
      </c>
      <c r="L222" t="str">
        <f>_xlfn.XLOOKUP(tblOrders[[#This Row],[ProductID]], tblProducts[ProductID], tblProducts[Category])</f>
        <v>Furniture</v>
      </c>
      <c r="M222">
        <f>_xlfn.XLOOKUP(tblOrders[[#This Row],[ProductID]], tblProducts[ProductID], tblProducts[CostPrice])</f>
        <v>48118</v>
      </c>
      <c r="N222">
        <f>tblOrders[[#This Row],[Sales]]-(tblOrders[[#This Row],[CostPrice]]*tblOrders[[#This Row],[Quantity]])</f>
        <v>262969.40000000002</v>
      </c>
      <c r="O222" t="str">
        <f>TEXT(tblOrders[[#This Row],[Date]],"mmm-yyyy")</f>
        <v>Aug-2025</v>
      </c>
      <c r="P222" t="str">
        <f>_xlfn.XLOOKUP(tblOrders[[#This Row],[OrderID]], tblReturns[OrderID], tblReturns[Returned])</f>
        <v>No</v>
      </c>
      <c r="Q222" t="str">
        <f>_xlfn.XLOOKUP(tblOrders[[#This Row],[OrderID]], tblShipping[OrderID], tblShipping[ShipMode])</f>
        <v>Standard</v>
      </c>
      <c r="R222" t="str">
        <f>IFERROR(_xlfn.XLOOKUP(A221, tblCustomers[CustomerID], tblCustomers[CustomerName]), "Not Found")</f>
        <v>Not Found</v>
      </c>
      <c r="S222" t="str">
        <f>IF(tblOrders[[#This Row],[Sales]]&gt;1000000,"High Value","Standard")</f>
        <v>Standard</v>
      </c>
      <c r="T222" t="str">
        <f>_xlfn.XLOOKUP(tblOrders[[#This Row],[ProductID]], tblProducts[ProductID], tblProducts[ProductName])</f>
        <v>Product 75</v>
      </c>
      <c r="U222">
        <f>_xlfn.XLOOKUP(tblOrders[[#This Row],[SalesRepID]], tblSalesreps[RepID], tblSalesreps[Target])</f>
        <v>16839910</v>
      </c>
    </row>
    <row r="223" spans="1:21">
      <c r="A223" t="s">
        <v>665</v>
      </c>
      <c r="B223" s="7" t="s">
        <v>666</v>
      </c>
      <c r="C223" t="s">
        <v>72</v>
      </c>
      <c r="D223" t="s">
        <v>667</v>
      </c>
      <c r="E223" t="s">
        <v>202</v>
      </c>
      <c r="F223" t="s">
        <v>88</v>
      </c>
      <c r="G223">
        <v>6</v>
      </c>
      <c r="H223">
        <v>0.05</v>
      </c>
      <c r="I223" s="2">
        <v>252168</v>
      </c>
      <c r="J223" t="str">
        <f>_xlfn.XLOOKUP(tblOrders[[#This Row],[CustomerID]], tblCustomers[CustomerID], tblCustomers[CustomerName])</f>
        <v>Customer 79</v>
      </c>
      <c r="K223" t="str">
        <f>_xlfn.XLOOKUP(tblOrders[[#This Row],[CustomerID]], tblCustomers[CustomerID], tblCustomers[Segment])</f>
        <v>Corporate</v>
      </c>
      <c r="L223" t="str">
        <f>_xlfn.XLOOKUP(tblOrders[[#This Row],[ProductID]], tblProducts[ProductID], tblProducts[Category])</f>
        <v>Electronics</v>
      </c>
      <c r="M223">
        <f>_xlfn.XLOOKUP(tblOrders[[#This Row],[ProductID]], tblProducts[ProductID], tblProducts[CostPrice])</f>
        <v>13676</v>
      </c>
      <c r="N223">
        <f>tblOrders[[#This Row],[Sales]]-(tblOrders[[#This Row],[CostPrice]]*tblOrders[[#This Row],[Quantity]])</f>
        <v>170112</v>
      </c>
      <c r="O223" t="str">
        <f>TEXT(tblOrders[[#This Row],[Date]],"mmm-yyyy")</f>
        <v>Dec-2025</v>
      </c>
      <c r="P223" t="str">
        <f>_xlfn.XLOOKUP(tblOrders[[#This Row],[OrderID]], tblReturns[OrderID], tblReturns[Returned])</f>
        <v>No</v>
      </c>
      <c r="Q223" t="str">
        <f>_xlfn.XLOOKUP(tblOrders[[#This Row],[OrderID]], tblShipping[OrderID], tblShipping[ShipMode])</f>
        <v>Express</v>
      </c>
      <c r="R223" t="str">
        <f>IFERROR(_xlfn.XLOOKUP(A222, tblCustomers[CustomerID], tblCustomers[CustomerName]), "Not Found")</f>
        <v>Not Found</v>
      </c>
      <c r="S223" t="str">
        <f>IF(tblOrders[[#This Row],[Sales]]&gt;1000000,"High Value","Standard")</f>
        <v>Standard</v>
      </c>
      <c r="T223" t="str">
        <f>_xlfn.XLOOKUP(tblOrders[[#This Row],[ProductID]], tblProducts[ProductID], tblProducts[ProductName])</f>
        <v>Product 10</v>
      </c>
      <c r="U223">
        <f>_xlfn.XLOOKUP(tblOrders[[#This Row],[SalesRepID]], tblSalesreps[RepID], tblSalesreps[Target])</f>
        <v>10652665</v>
      </c>
    </row>
    <row r="224" spans="1:21">
      <c r="A224" t="s">
        <v>668</v>
      </c>
      <c r="B224" s="7" t="s">
        <v>71</v>
      </c>
      <c r="C224" t="s">
        <v>669</v>
      </c>
      <c r="D224" t="s">
        <v>164</v>
      </c>
      <c r="E224" t="s">
        <v>45</v>
      </c>
      <c r="F224" t="s">
        <v>26</v>
      </c>
      <c r="G224">
        <v>8</v>
      </c>
      <c r="H224">
        <v>0.05</v>
      </c>
      <c r="I224" s="2">
        <v>604314</v>
      </c>
      <c r="J224" t="str">
        <f>_xlfn.XLOOKUP(tblOrders[[#This Row],[CustomerID]], tblCustomers[CustomerID], tblCustomers[CustomerName])</f>
        <v>Customer 83</v>
      </c>
      <c r="K224" t="str">
        <f>_xlfn.XLOOKUP(tblOrders[[#This Row],[CustomerID]], tblCustomers[CustomerID], tblCustomers[Segment])</f>
        <v>Consumer</v>
      </c>
      <c r="L224" t="str">
        <f>_xlfn.XLOOKUP(tblOrders[[#This Row],[ProductID]], tblProducts[ProductID], tblProducts[Category])</f>
        <v>Electronics</v>
      </c>
      <c r="M224">
        <f>_xlfn.XLOOKUP(tblOrders[[#This Row],[ProductID]], tblProducts[ProductID], tblProducts[CostPrice])</f>
        <v>44535</v>
      </c>
      <c r="N224">
        <f>tblOrders[[#This Row],[Sales]]-(tblOrders[[#This Row],[CostPrice]]*tblOrders[[#This Row],[Quantity]])</f>
        <v>248034</v>
      </c>
      <c r="O224" t="str">
        <f>TEXT(tblOrders[[#This Row],[Date]],"mmm-yyyy")</f>
        <v>Nov-2025</v>
      </c>
      <c r="P224" t="str">
        <f>_xlfn.XLOOKUP(tblOrders[[#This Row],[OrderID]], tblReturns[OrderID], tblReturns[Returned])</f>
        <v>No</v>
      </c>
      <c r="Q224" t="str">
        <f>_xlfn.XLOOKUP(tblOrders[[#This Row],[OrderID]], tblShipping[OrderID], tblShipping[ShipMode])</f>
        <v>Express</v>
      </c>
      <c r="R224" t="str">
        <f>IFERROR(_xlfn.XLOOKUP(A223, tblCustomers[CustomerID], tblCustomers[CustomerName]), "Not Found")</f>
        <v>Not Found</v>
      </c>
      <c r="S224" t="str">
        <f>IF(tblOrders[[#This Row],[Sales]]&gt;1000000,"High Value","Standard")</f>
        <v>Standard</v>
      </c>
      <c r="T224" t="str">
        <f>_xlfn.XLOOKUP(tblOrders[[#This Row],[ProductID]], tblProducts[ProductID], tblProducts[ProductName])</f>
        <v>Product 71</v>
      </c>
      <c r="U224">
        <f>_xlfn.XLOOKUP(tblOrders[[#This Row],[SalesRepID]], tblSalesreps[RepID], tblSalesreps[Target])</f>
        <v>11319839</v>
      </c>
    </row>
    <row r="225" spans="1:21">
      <c r="A225" t="s">
        <v>670</v>
      </c>
      <c r="B225" s="7" t="s">
        <v>671</v>
      </c>
      <c r="C225" t="s">
        <v>672</v>
      </c>
      <c r="D225" t="s">
        <v>104</v>
      </c>
      <c r="E225" t="s">
        <v>13</v>
      </c>
      <c r="F225" t="s">
        <v>20</v>
      </c>
      <c r="G225">
        <v>8</v>
      </c>
      <c r="H225">
        <v>0.1</v>
      </c>
      <c r="I225" s="2">
        <v>948348</v>
      </c>
      <c r="J225" t="str">
        <f>_xlfn.XLOOKUP(tblOrders[[#This Row],[CustomerID]], tblCustomers[CustomerID], tblCustomers[CustomerName])</f>
        <v>Customer 41</v>
      </c>
      <c r="K225" t="str">
        <f>_xlfn.XLOOKUP(tblOrders[[#This Row],[CustomerID]], tblCustomers[CustomerID], tblCustomers[Segment])</f>
        <v>Corporate</v>
      </c>
      <c r="L225" t="str">
        <f>_xlfn.XLOOKUP(tblOrders[[#This Row],[ProductID]], tblProducts[ProductID], tblProducts[Category])</f>
        <v>Furniture</v>
      </c>
      <c r="M225">
        <f>_xlfn.XLOOKUP(tblOrders[[#This Row],[ProductID]], tblProducts[ProductID], tblProducts[CostPrice])</f>
        <v>10664</v>
      </c>
      <c r="N225">
        <f>tblOrders[[#This Row],[Sales]]-(tblOrders[[#This Row],[CostPrice]]*tblOrders[[#This Row],[Quantity]])</f>
        <v>863036</v>
      </c>
      <c r="O225" t="str">
        <f>TEXT(tblOrders[[#This Row],[Date]],"mmm-yyyy")</f>
        <v>Aug-2025</v>
      </c>
      <c r="P225" t="str">
        <f>_xlfn.XLOOKUP(tblOrders[[#This Row],[OrderID]], tblReturns[OrderID], tblReturns[Returned])</f>
        <v>No</v>
      </c>
      <c r="Q225" t="str">
        <f>_xlfn.XLOOKUP(tblOrders[[#This Row],[OrderID]], tblShipping[OrderID], tblShipping[ShipMode])</f>
        <v>Standard</v>
      </c>
      <c r="R225" t="str">
        <f>IFERROR(_xlfn.XLOOKUP(A224, tblCustomers[CustomerID], tblCustomers[CustomerName]), "Not Found")</f>
        <v>Not Found</v>
      </c>
      <c r="S225" t="str">
        <f>IF(tblOrders[[#This Row],[Sales]]&gt;1000000,"High Value","Standard")</f>
        <v>Standard</v>
      </c>
      <c r="T225" t="str">
        <f>_xlfn.XLOOKUP(tblOrders[[#This Row],[ProductID]], tblProducts[ProductID], tblProducts[ProductName])</f>
        <v>Product 23</v>
      </c>
      <c r="U225">
        <f>_xlfn.XLOOKUP(tblOrders[[#This Row],[SalesRepID]], tblSalesreps[RepID], tblSalesreps[Target])</f>
        <v>11852878</v>
      </c>
    </row>
    <row r="226" spans="1:21">
      <c r="A226" t="s">
        <v>673</v>
      </c>
      <c r="B226" s="7" t="s">
        <v>533</v>
      </c>
      <c r="C226" t="s">
        <v>674</v>
      </c>
      <c r="D226" t="s">
        <v>387</v>
      </c>
      <c r="E226" t="s">
        <v>79</v>
      </c>
      <c r="F226" t="s">
        <v>20</v>
      </c>
      <c r="G226">
        <v>6</v>
      </c>
      <c r="H226">
        <v>0.2</v>
      </c>
      <c r="I226" s="2">
        <v>478828.79999999999</v>
      </c>
      <c r="J226" t="str">
        <f>_xlfn.XLOOKUP(tblOrders[[#This Row],[CustomerID]], tblCustomers[CustomerID], tblCustomers[CustomerName])</f>
        <v>Customer 31</v>
      </c>
      <c r="K226" t="str">
        <f>_xlfn.XLOOKUP(tblOrders[[#This Row],[CustomerID]], tblCustomers[CustomerID], tblCustomers[Segment])</f>
        <v>Consumer</v>
      </c>
      <c r="L226" t="str">
        <f>_xlfn.XLOOKUP(tblOrders[[#This Row],[ProductID]], tblProducts[ProductID], tblProducts[Category])</f>
        <v>Furniture</v>
      </c>
      <c r="M226">
        <f>_xlfn.XLOOKUP(tblOrders[[#This Row],[ProductID]], tblProducts[ProductID], tblProducts[CostPrice])</f>
        <v>37464</v>
      </c>
      <c r="N226">
        <f>tblOrders[[#This Row],[Sales]]-(tblOrders[[#This Row],[CostPrice]]*tblOrders[[#This Row],[Quantity]])</f>
        <v>254044.79999999999</v>
      </c>
      <c r="O226" t="str">
        <f>TEXT(tblOrders[[#This Row],[Date]],"mmm-yyyy")</f>
        <v>Sep-2025</v>
      </c>
      <c r="P226" t="str">
        <f>_xlfn.XLOOKUP(tblOrders[[#This Row],[OrderID]], tblReturns[OrderID], tblReturns[Returned])</f>
        <v>No</v>
      </c>
      <c r="Q226" t="str">
        <f>_xlfn.XLOOKUP(tblOrders[[#This Row],[OrderID]], tblShipping[OrderID], tblShipping[ShipMode])</f>
        <v>Standard</v>
      </c>
      <c r="R226" t="str">
        <f>IFERROR(_xlfn.XLOOKUP(A225, tblCustomers[CustomerID], tblCustomers[CustomerName]), "Not Found")</f>
        <v>Not Found</v>
      </c>
      <c r="S226" t="str">
        <f>IF(tblOrders[[#This Row],[Sales]]&gt;1000000,"High Value","Standard")</f>
        <v>Standard</v>
      </c>
      <c r="T226" t="str">
        <f>_xlfn.XLOOKUP(tblOrders[[#This Row],[ProductID]], tblProducts[ProductID], tblProducts[ProductName])</f>
        <v>Product 63</v>
      </c>
      <c r="U226">
        <f>_xlfn.XLOOKUP(tblOrders[[#This Row],[SalesRepID]], tblSalesreps[RepID], tblSalesreps[Target])</f>
        <v>8592536</v>
      </c>
    </row>
    <row r="227" spans="1:21">
      <c r="A227" t="s">
        <v>675</v>
      </c>
      <c r="B227" s="7" t="s">
        <v>37</v>
      </c>
      <c r="C227" t="s">
        <v>426</v>
      </c>
      <c r="D227" t="s">
        <v>369</v>
      </c>
      <c r="E227" t="s">
        <v>186</v>
      </c>
      <c r="F227" t="s">
        <v>14</v>
      </c>
      <c r="G227">
        <v>2</v>
      </c>
      <c r="H227">
        <v>0.1</v>
      </c>
      <c r="I227" s="2">
        <v>117613.8</v>
      </c>
      <c r="J227" t="str">
        <f>_xlfn.XLOOKUP(tblOrders[[#This Row],[CustomerID]], tblCustomers[CustomerID], tblCustomers[CustomerName])</f>
        <v>Customer 195</v>
      </c>
      <c r="K227" t="str">
        <f>_xlfn.XLOOKUP(tblOrders[[#This Row],[CustomerID]], tblCustomers[CustomerID], tblCustomers[Segment])</f>
        <v>Corporate</v>
      </c>
      <c r="L227" t="str">
        <f>_xlfn.XLOOKUP(tblOrders[[#This Row],[ProductID]], tblProducts[ProductID], tblProducts[Category])</f>
        <v>Office</v>
      </c>
      <c r="M227">
        <f>_xlfn.XLOOKUP(tblOrders[[#This Row],[ProductID]], tblProducts[ProductID], tblProducts[CostPrice])</f>
        <v>12456</v>
      </c>
      <c r="N227">
        <f>tblOrders[[#This Row],[Sales]]-(tblOrders[[#This Row],[CostPrice]]*tblOrders[[#This Row],[Quantity]])</f>
        <v>92701.8</v>
      </c>
      <c r="O227" t="str">
        <f>TEXT(tblOrders[[#This Row],[Date]],"mmm-yyyy")</f>
        <v>Feb-2025</v>
      </c>
      <c r="P227" t="str">
        <f>_xlfn.XLOOKUP(tblOrders[[#This Row],[OrderID]], tblReturns[OrderID], tblReturns[Returned])</f>
        <v>No</v>
      </c>
      <c r="Q227" t="str">
        <f>_xlfn.XLOOKUP(tblOrders[[#This Row],[OrderID]], tblShipping[OrderID], tblShipping[ShipMode])</f>
        <v>Standard</v>
      </c>
      <c r="R227" t="str">
        <f>IFERROR(_xlfn.XLOOKUP(A226, tblCustomers[CustomerID], tblCustomers[CustomerName]), "Not Found")</f>
        <v>Not Found</v>
      </c>
      <c r="S227" t="str">
        <f>IF(tblOrders[[#This Row],[Sales]]&gt;1000000,"High Value","Standard")</f>
        <v>Standard</v>
      </c>
      <c r="T227" t="str">
        <f>_xlfn.XLOOKUP(tblOrders[[#This Row],[ProductID]], tblProducts[ProductID], tblProducts[ProductName])</f>
        <v>Product 42</v>
      </c>
      <c r="U227">
        <f>_xlfn.XLOOKUP(tblOrders[[#This Row],[SalesRepID]], tblSalesreps[RepID], tblSalesreps[Target])</f>
        <v>15141830</v>
      </c>
    </row>
    <row r="228" spans="1:21">
      <c r="A228" t="s">
        <v>676</v>
      </c>
      <c r="B228" s="7" t="s">
        <v>500</v>
      </c>
      <c r="C228" t="s">
        <v>677</v>
      </c>
      <c r="D228" t="s">
        <v>369</v>
      </c>
      <c r="E228" t="s">
        <v>50</v>
      </c>
      <c r="F228" t="s">
        <v>88</v>
      </c>
      <c r="G228">
        <v>4</v>
      </c>
      <c r="H228">
        <v>0.1</v>
      </c>
      <c r="I228" s="2">
        <v>34336.800000000003</v>
      </c>
      <c r="J228" t="str">
        <f>_xlfn.XLOOKUP(tblOrders[[#This Row],[CustomerID]], tblCustomers[CustomerID], tblCustomers[CustomerName])</f>
        <v>Customer 279</v>
      </c>
      <c r="K228" t="str">
        <f>_xlfn.XLOOKUP(tblOrders[[#This Row],[CustomerID]], tblCustomers[CustomerID], tblCustomers[Segment])</f>
        <v>SME</v>
      </c>
      <c r="L228" t="str">
        <f>_xlfn.XLOOKUP(tblOrders[[#This Row],[ProductID]], tblProducts[ProductID], tblProducts[Category])</f>
        <v>Office</v>
      </c>
      <c r="M228">
        <f>_xlfn.XLOOKUP(tblOrders[[#This Row],[ProductID]], tblProducts[ProductID], tblProducts[CostPrice])</f>
        <v>12456</v>
      </c>
      <c r="N228">
        <f>tblOrders[[#This Row],[Sales]]-(tblOrders[[#This Row],[CostPrice]]*tblOrders[[#This Row],[Quantity]])</f>
        <v>-15487.199999999997</v>
      </c>
      <c r="O228" t="str">
        <f>TEXT(tblOrders[[#This Row],[Date]],"mmm-yyyy")</f>
        <v>Jul-2025</v>
      </c>
      <c r="P228" t="str">
        <f>_xlfn.XLOOKUP(tblOrders[[#This Row],[OrderID]], tblReturns[OrderID], tblReturns[Returned])</f>
        <v>No</v>
      </c>
      <c r="Q228" t="str">
        <f>_xlfn.XLOOKUP(tblOrders[[#This Row],[OrderID]], tblShipping[OrderID], tblShipping[ShipMode])</f>
        <v>Pickup</v>
      </c>
      <c r="R228" t="str">
        <f>IFERROR(_xlfn.XLOOKUP(A227, tblCustomers[CustomerID], tblCustomers[CustomerName]), "Not Found")</f>
        <v>Not Found</v>
      </c>
      <c r="S228" t="str">
        <f>IF(tblOrders[[#This Row],[Sales]]&gt;1000000,"High Value","Standard")</f>
        <v>Standard</v>
      </c>
      <c r="T228" t="str">
        <f>_xlfn.XLOOKUP(tblOrders[[#This Row],[ProductID]], tblProducts[ProductID], tblProducts[ProductName])</f>
        <v>Product 42</v>
      </c>
      <c r="U228">
        <f>_xlfn.XLOOKUP(tblOrders[[#This Row],[SalesRepID]], tblSalesreps[RepID], tblSalesreps[Target])</f>
        <v>17350666</v>
      </c>
    </row>
    <row r="229" spans="1:21">
      <c r="A229" t="s">
        <v>678</v>
      </c>
      <c r="B229" s="7" t="s">
        <v>679</v>
      </c>
      <c r="C229" t="s">
        <v>602</v>
      </c>
      <c r="D229" t="s">
        <v>377</v>
      </c>
      <c r="E229" t="s">
        <v>79</v>
      </c>
      <c r="F229" t="s">
        <v>14</v>
      </c>
      <c r="G229">
        <v>6</v>
      </c>
      <c r="H229">
        <v>0</v>
      </c>
      <c r="I229" s="2">
        <v>288006</v>
      </c>
      <c r="J229" t="str">
        <f>_xlfn.XLOOKUP(tblOrders[[#This Row],[CustomerID]], tblCustomers[CustomerID], tblCustomers[CustomerName])</f>
        <v>Customer 226</v>
      </c>
      <c r="K229" t="str">
        <f>_xlfn.XLOOKUP(tblOrders[[#This Row],[CustomerID]], tblCustomers[CustomerID], tblCustomers[Segment])</f>
        <v>Corporate</v>
      </c>
      <c r="L229" t="str">
        <f>_xlfn.XLOOKUP(tblOrders[[#This Row],[ProductID]], tblProducts[ProductID], tblProducts[Category])</f>
        <v>Home</v>
      </c>
      <c r="M229">
        <f>_xlfn.XLOOKUP(tblOrders[[#This Row],[ProductID]], tblProducts[ProductID], tblProducts[CostPrice])</f>
        <v>38053</v>
      </c>
      <c r="N229">
        <f>tblOrders[[#This Row],[Sales]]-(tblOrders[[#This Row],[CostPrice]]*tblOrders[[#This Row],[Quantity]])</f>
        <v>59688</v>
      </c>
      <c r="O229" t="str">
        <f>TEXT(tblOrders[[#This Row],[Date]],"mmm-yyyy")</f>
        <v>Sep-2025</v>
      </c>
      <c r="P229" t="str">
        <f>_xlfn.XLOOKUP(tblOrders[[#This Row],[OrderID]], tblReturns[OrderID], tblReturns[Returned])</f>
        <v>No</v>
      </c>
      <c r="Q229" t="str">
        <f>_xlfn.XLOOKUP(tblOrders[[#This Row],[OrderID]], tblShipping[OrderID], tblShipping[ShipMode])</f>
        <v>Pickup</v>
      </c>
      <c r="R229" t="str">
        <f>IFERROR(_xlfn.XLOOKUP(A228, tblCustomers[CustomerID], tblCustomers[CustomerName]), "Not Found")</f>
        <v>Not Found</v>
      </c>
      <c r="S229" t="str">
        <f>IF(tblOrders[[#This Row],[Sales]]&gt;1000000,"High Value","Standard")</f>
        <v>Standard</v>
      </c>
      <c r="T229" t="str">
        <f>_xlfn.XLOOKUP(tblOrders[[#This Row],[ProductID]], tblProducts[ProductID], tblProducts[ProductName])</f>
        <v>Product 82</v>
      </c>
      <c r="U229">
        <f>_xlfn.XLOOKUP(tblOrders[[#This Row],[SalesRepID]], tblSalesreps[RepID], tblSalesreps[Target])</f>
        <v>8592536</v>
      </c>
    </row>
    <row r="230" spans="1:21">
      <c r="A230" t="s">
        <v>680</v>
      </c>
      <c r="B230" s="7" t="s">
        <v>428</v>
      </c>
      <c r="C230" t="s">
        <v>681</v>
      </c>
      <c r="D230" t="s">
        <v>60</v>
      </c>
      <c r="E230" t="s">
        <v>19</v>
      </c>
      <c r="F230" t="s">
        <v>51</v>
      </c>
      <c r="G230">
        <v>5</v>
      </c>
      <c r="H230">
        <v>0.1</v>
      </c>
      <c r="I230" s="2">
        <v>298633.5</v>
      </c>
      <c r="J230" t="str">
        <f>_xlfn.XLOOKUP(tblOrders[[#This Row],[CustomerID]], tblCustomers[CustomerID], tblCustomers[CustomerName])</f>
        <v>Customer 88</v>
      </c>
      <c r="K230" t="str">
        <f>_xlfn.XLOOKUP(tblOrders[[#This Row],[CustomerID]], tblCustomers[CustomerID], tblCustomers[Segment])</f>
        <v>SME</v>
      </c>
      <c r="L230" t="str">
        <f>_xlfn.XLOOKUP(tblOrders[[#This Row],[ProductID]], tblProducts[ProductID], tblProducts[Category])</f>
        <v>Office</v>
      </c>
      <c r="M230">
        <f>_xlfn.XLOOKUP(tblOrders[[#This Row],[ProductID]], tblProducts[ProductID], tblProducts[CostPrice])</f>
        <v>62137</v>
      </c>
      <c r="N230">
        <f>tblOrders[[#This Row],[Sales]]-(tblOrders[[#This Row],[CostPrice]]*tblOrders[[#This Row],[Quantity]])</f>
        <v>-12051.5</v>
      </c>
      <c r="O230" t="str">
        <f>TEXT(tblOrders[[#This Row],[Date]],"mmm-yyyy")</f>
        <v>May-2025</v>
      </c>
      <c r="P230" t="str">
        <f>_xlfn.XLOOKUP(tblOrders[[#This Row],[OrderID]], tblReturns[OrderID], tblReturns[Returned])</f>
        <v>No</v>
      </c>
      <c r="Q230" t="str">
        <f>_xlfn.XLOOKUP(tblOrders[[#This Row],[OrderID]], tblShipping[OrderID], tblShipping[ShipMode])</f>
        <v>Pickup</v>
      </c>
      <c r="R230" t="str">
        <f>IFERROR(_xlfn.XLOOKUP(A229, tblCustomers[CustomerID], tblCustomers[CustomerName]), "Not Found")</f>
        <v>Not Found</v>
      </c>
      <c r="S230" t="str">
        <f>IF(tblOrders[[#This Row],[Sales]]&gt;1000000,"High Value","Standard")</f>
        <v>Standard</v>
      </c>
      <c r="T230" t="str">
        <f>_xlfn.XLOOKUP(tblOrders[[#This Row],[ProductID]], tblProducts[ProductID], tblProducts[ProductName])</f>
        <v>Product 100</v>
      </c>
      <c r="U230">
        <f>_xlfn.XLOOKUP(tblOrders[[#This Row],[SalesRepID]], tblSalesreps[RepID], tblSalesreps[Target])</f>
        <v>11347243</v>
      </c>
    </row>
    <row r="231" spans="1:21">
      <c r="A231" t="s">
        <v>682</v>
      </c>
      <c r="B231" s="7" t="s">
        <v>683</v>
      </c>
      <c r="C231" t="s">
        <v>684</v>
      </c>
      <c r="D231" t="s">
        <v>587</v>
      </c>
      <c r="E231" t="s">
        <v>45</v>
      </c>
      <c r="F231" t="s">
        <v>20</v>
      </c>
      <c r="G231">
        <v>10</v>
      </c>
      <c r="H231">
        <v>0.1</v>
      </c>
      <c r="I231" s="2">
        <v>1244079</v>
      </c>
      <c r="J231" t="str">
        <f>_xlfn.XLOOKUP(tblOrders[[#This Row],[CustomerID]], tblCustomers[CustomerID], tblCustomers[CustomerName])</f>
        <v>Customer 55</v>
      </c>
      <c r="K231" t="str">
        <f>_xlfn.XLOOKUP(tblOrders[[#This Row],[CustomerID]], tblCustomers[CustomerID], tblCustomers[Segment])</f>
        <v>Corporate</v>
      </c>
      <c r="L231" t="str">
        <f>_xlfn.XLOOKUP(tblOrders[[#This Row],[ProductID]], tblProducts[ProductID], tblProducts[Category])</f>
        <v>Electronics</v>
      </c>
      <c r="M231">
        <f>_xlfn.XLOOKUP(tblOrders[[#This Row],[ProductID]], tblProducts[ProductID], tblProducts[CostPrice])</f>
        <v>67500</v>
      </c>
      <c r="N231">
        <f>tblOrders[[#This Row],[Sales]]-(tblOrders[[#This Row],[CostPrice]]*tblOrders[[#This Row],[Quantity]])</f>
        <v>569079</v>
      </c>
      <c r="O231" t="str">
        <f>TEXT(tblOrders[[#This Row],[Date]],"mmm-yyyy")</f>
        <v>Sep-2025</v>
      </c>
      <c r="P231" t="str">
        <f>_xlfn.XLOOKUP(tblOrders[[#This Row],[OrderID]], tblReturns[OrderID], tblReturns[Returned])</f>
        <v>No</v>
      </c>
      <c r="Q231" t="str">
        <f>_xlfn.XLOOKUP(tblOrders[[#This Row],[OrderID]], tblShipping[OrderID], tblShipping[ShipMode])</f>
        <v>Pickup</v>
      </c>
      <c r="R231" t="str">
        <f>IFERROR(_xlfn.XLOOKUP(A230, tblCustomers[CustomerID], tblCustomers[CustomerName]), "Not Found")</f>
        <v>Not Found</v>
      </c>
      <c r="S231" t="str">
        <f>IF(tblOrders[[#This Row],[Sales]]&gt;1000000,"High Value","Standard")</f>
        <v>High Value</v>
      </c>
      <c r="T231" t="str">
        <f>_xlfn.XLOOKUP(tblOrders[[#This Row],[ProductID]], tblProducts[ProductID], tblProducts[ProductName])</f>
        <v>Product 97</v>
      </c>
      <c r="U231">
        <f>_xlfn.XLOOKUP(tblOrders[[#This Row],[SalesRepID]], tblSalesreps[RepID], tblSalesreps[Target])</f>
        <v>11319839</v>
      </c>
    </row>
    <row r="232" spans="1:21">
      <c r="A232" t="s">
        <v>685</v>
      </c>
      <c r="B232" s="7" t="s">
        <v>686</v>
      </c>
      <c r="C232" t="s">
        <v>687</v>
      </c>
      <c r="D232" t="s">
        <v>83</v>
      </c>
      <c r="E232" t="s">
        <v>35</v>
      </c>
      <c r="F232" t="s">
        <v>14</v>
      </c>
      <c r="G232">
        <v>9</v>
      </c>
      <c r="H232">
        <v>0.2</v>
      </c>
      <c r="I232" s="2">
        <v>428385.6</v>
      </c>
      <c r="J232" t="str">
        <f>_xlfn.XLOOKUP(tblOrders[[#This Row],[CustomerID]], tblCustomers[CustomerID], tblCustomers[CustomerName])</f>
        <v>Customer 147</v>
      </c>
      <c r="K232" t="str">
        <f>_xlfn.XLOOKUP(tblOrders[[#This Row],[CustomerID]], tblCustomers[CustomerID], tblCustomers[Segment])</f>
        <v>Consumer</v>
      </c>
      <c r="L232" t="str">
        <f>_xlfn.XLOOKUP(tblOrders[[#This Row],[ProductID]], tblProducts[ProductID], tblProducts[Category])</f>
        <v>Furniture</v>
      </c>
      <c r="M232">
        <f>_xlfn.XLOOKUP(tblOrders[[#This Row],[ProductID]], tblProducts[ProductID], tblProducts[CostPrice])</f>
        <v>79600</v>
      </c>
      <c r="N232">
        <f>tblOrders[[#This Row],[Sales]]-(tblOrders[[#This Row],[CostPrice]]*tblOrders[[#This Row],[Quantity]])</f>
        <v>-288014.40000000002</v>
      </c>
      <c r="O232" t="str">
        <f>TEXT(tblOrders[[#This Row],[Date]],"mmm-yyyy")</f>
        <v>Jul-2025</v>
      </c>
      <c r="P232" t="str">
        <f>_xlfn.XLOOKUP(tblOrders[[#This Row],[OrderID]], tblReturns[OrderID], tblReturns[Returned])</f>
        <v>No</v>
      </c>
      <c r="Q232" t="str">
        <f>_xlfn.XLOOKUP(tblOrders[[#This Row],[OrderID]], tblShipping[OrderID], tblShipping[ShipMode])</f>
        <v>Pickup</v>
      </c>
      <c r="R232" t="str">
        <f>IFERROR(_xlfn.XLOOKUP(A231, tblCustomers[CustomerID], tblCustomers[CustomerName]), "Not Found")</f>
        <v>Not Found</v>
      </c>
      <c r="S232" t="str">
        <f>IF(tblOrders[[#This Row],[Sales]]&gt;1000000,"High Value","Standard")</f>
        <v>Standard</v>
      </c>
      <c r="T232" t="str">
        <f>_xlfn.XLOOKUP(tblOrders[[#This Row],[ProductID]], tblProducts[ProductID], tblProducts[ProductName])</f>
        <v>Product 43</v>
      </c>
      <c r="U232">
        <f>_xlfn.XLOOKUP(tblOrders[[#This Row],[SalesRepID]], tblSalesreps[RepID], tblSalesreps[Target])</f>
        <v>19619177</v>
      </c>
    </row>
    <row r="233" spans="1:21">
      <c r="A233" t="s">
        <v>688</v>
      </c>
      <c r="B233" s="7" t="s">
        <v>263</v>
      </c>
      <c r="C233" t="s">
        <v>43</v>
      </c>
      <c r="D233" t="s">
        <v>372</v>
      </c>
      <c r="E233" t="s">
        <v>45</v>
      </c>
      <c r="F233" t="s">
        <v>88</v>
      </c>
      <c r="G233">
        <v>5</v>
      </c>
      <c r="H233">
        <v>0.2</v>
      </c>
      <c r="I233" s="2">
        <v>409176</v>
      </c>
      <c r="J233" t="str">
        <f>_xlfn.XLOOKUP(tblOrders[[#This Row],[CustomerID]], tblCustomers[CustomerID], tblCustomers[CustomerName])</f>
        <v>Customer 283</v>
      </c>
      <c r="K233" t="str">
        <f>_xlfn.XLOOKUP(tblOrders[[#This Row],[CustomerID]], tblCustomers[CustomerID], tblCustomers[Segment])</f>
        <v>Corporate</v>
      </c>
      <c r="L233" t="str">
        <f>_xlfn.XLOOKUP(tblOrders[[#This Row],[ProductID]], tblProducts[ProductID], tblProducts[Category])</f>
        <v>Office</v>
      </c>
      <c r="M233">
        <f>_xlfn.XLOOKUP(tblOrders[[#This Row],[ProductID]], tblProducts[ProductID], tblProducts[CostPrice])</f>
        <v>18283</v>
      </c>
      <c r="N233">
        <f>tblOrders[[#This Row],[Sales]]-(tblOrders[[#This Row],[CostPrice]]*tblOrders[[#This Row],[Quantity]])</f>
        <v>317761</v>
      </c>
      <c r="O233" t="str">
        <f>TEXT(tblOrders[[#This Row],[Date]],"mmm-yyyy")</f>
        <v>Nov-2025</v>
      </c>
      <c r="P233" t="str">
        <f>_xlfn.XLOOKUP(tblOrders[[#This Row],[OrderID]], tblReturns[OrderID], tblReturns[Returned])</f>
        <v>No</v>
      </c>
      <c r="Q233" t="str">
        <f>_xlfn.XLOOKUP(tblOrders[[#This Row],[OrderID]], tblShipping[OrderID], tblShipping[ShipMode])</f>
        <v>Pickup</v>
      </c>
      <c r="R233" t="str">
        <f>IFERROR(_xlfn.XLOOKUP(A232, tblCustomers[CustomerID], tblCustomers[CustomerName]), "Not Found")</f>
        <v>Not Found</v>
      </c>
      <c r="S233" t="str">
        <f>IF(tblOrders[[#This Row],[Sales]]&gt;1000000,"High Value","Standard")</f>
        <v>Standard</v>
      </c>
      <c r="T233" t="str">
        <f>_xlfn.XLOOKUP(tblOrders[[#This Row],[ProductID]], tblProducts[ProductID], tblProducts[ProductName])</f>
        <v>Product 57</v>
      </c>
      <c r="U233">
        <f>_xlfn.XLOOKUP(tblOrders[[#This Row],[SalesRepID]], tblSalesreps[RepID], tblSalesreps[Target])</f>
        <v>11319839</v>
      </c>
    </row>
    <row r="234" spans="1:21">
      <c r="A234" t="s">
        <v>689</v>
      </c>
      <c r="B234" s="7" t="s">
        <v>71</v>
      </c>
      <c r="C234" t="s">
        <v>690</v>
      </c>
      <c r="D234" t="s">
        <v>78</v>
      </c>
      <c r="E234" t="s">
        <v>197</v>
      </c>
      <c r="F234" t="s">
        <v>20</v>
      </c>
      <c r="G234">
        <v>2</v>
      </c>
      <c r="H234">
        <v>0.05</v>
      </c>
      <c r="I234" s="2">
        <v>17219.7</v>
      </c>
      <c r="J234" t="str">
        <f>_xlfn.XLOOKUP(tblOrders[[#This Row],[CustomerID]], tblCustomers[CustomerID], tblCustomers[CustomerName])</f>
        <v>Customer 292</v>
      </c>
      <c r="K234" t="str">
        <f>_xlfn.XLOOKUP(tblOrders[[#This Row],[CustomerID]], tblCustomers[CustomerID], tblCustomers[Segment])</f>
        <v>Consumer</v>
      </c>
      <c r="L234" t="str">
        <f>_xlfn.XLOOKUP(tblOrders[[#This Row],[ProductID]], tblProducts[ProductID], tblProducts[Category])</f>
        <v>Office</v>
      </c>
      <c r="M234">
        <f>_xlfn.XLOOKUP(tblOrders[[#This Row],[ProductID]], tblProducts[ProductID], tblProducts[CostPrice])</f>
        <v>76942</v>
      </c>
      <c r="N234">
        <f>tblOrders[[#This Row],[Sales]]-(tblOrders[[#This Row],[CostPrice]]*tblOrders[[#This Row],[Quantity]])</f>
        <v>-136664.29999999999</v>
      </c>
      <c r="O234" t="str">
        <f>TEXT(tblOrders[[#This Row],[Date]],"mmm-yyyy")</f>
        <v>Nov-2025</v>
      </c>
      <c r="P234" t="str">
        <f>_xlfn.XLOOKUP(tblOrders[[#This Row],[OrderID]], tblReturns[OrderID], tblReturns[Returned])</f>
        <v>No</v>
      </c>
      <c r="Q234" t="str">
        <f>_xlfn.XLOOKUP(tblOrders[[#This Row],[OrderID]], tblShipping[OrderID], tblShipping[ShipMode])</f>
        <v>Standard</v>
      </c>
      <c r="R234" t="str">
        <f>IFERROR(_xlfn.XLOOKUP(A233, tblCustomers[CustomerID], tblCustomers[CustomerName]), "Not Found")</f>
        <v>Not Found</v>
      </c>
      <c r="S234" t="str">
        <f>IF(tblOrders[[#This Row],[Sales]]&gt;1000000,"High Value","Standard")</f>
        <v>Standard</v>
      </c>
      <c r="T234" t="str">
        <f>_xlfn.XLOOKUP(tblOrders[[#This Row],[ProductID]], tblProducts[ProductID], tblProducts[ProductName])</f>
        <v>Product 22</v>
      </c>
      <c r="U234">
        <f>_xlfn.XLOOKUP(tblOrders[[#This Row],[SalesRepID]], tblSalesreps[RepID], tblSalesreps[Target])</f>
        <v>19562258</v>
      </c>
    </row>
    <row r="235" spans="1:21">
      <c r="A235" t="s">
        <v>691</v>
      </c>
      <c r="B235" s="7" t="s">
        <v>531</v>
      </c>
      <c r="C235" t="s">
        <v>692</v>
      </c>
      <c r="D235" t="s">
        <v>73</v>
      </c>
      <c r="E235" t="s">
        <v>74</v>
      </c>
      <c r="F235" t="s">
        <v>14</v>
      </c>
      <c r="G235">
        <v>3</v>
      </c>
      <c r="H235">
        <v>0.1</v>
      </c>
      <c r="I235" s="2">
        <v>280756.8</v>
      </c>
      <c r="J235" t="str">
        <f>_xlfn.XLOOKUP(tblOrders[[#This Row],[CustomerID]], tblCustomers[CustomerID], tblCustomers[CustomerName])</f>
        <v>Customer 248</v>
      </c>
      <c r="K235" t="str">
        <f>_xlfn.XLOOKUP(tblOrders[[#This Row],[CustomerID]], tblCustomers[CustomerID], tblCustomers[Segment])</f>
        <v>Consumer</v>
      </c>
      <c r="L235" t="str">
        <f>_xlfn.XLOOKUP(tblOrders[[#This Row],[ProductID]], tblProducts[ProductID], tblProducts[Category])</f>
        <v>Office</v>
      </c>
      <c r="M235">
        <f>_xlfn.XLOOKUP(tblOrders[[#This Row],[ProductID]], tblProducts[ProductID], tblProducts[CostPrice])</f>
        <v>28523</v>
      </c>
      <c r="N235">
        <f>tblOrders[[#This Row],[Sales]]-(tblOrders[[#This Row],[CostPrice]]*tblOrders[[#This Row],[Quantity]])</f>
        <v>195187.8</v>
      </c>
      <c r="O235" t="str">
        <f>TEXT(tblOrders[[#This Row],[Date]],"mmm-yyyy")</f>
        <v>Jun-2025</v>
      </c>
      <c r="P235" t="str">
        <f>_xlfn.XLOOKUP(tblOrders[[#This Row],[OrderID]], tblReturns[OrderID], tblReturns[Returned])</f>
        <v>No</v>
      </c>
      <c r="Q235" t="str">
        <f>_xlfn.XLOOKUP(tblOrders[[#This Row],[OrderID]], tblShipping[OrderID], tblShipping[ShipMode])</f>
        <v>Express</v>
      </c>
      <c r="R235" t="str">
        <f>IFERROR(_xlfn.XLOOKUP(A234, tblCustomers[CustomerID], tblCustomers[CustomerName]), "Not Found")</f>
        <v>Not Found</v>
      </c>
      <c r="S235" t="str">
        <f>IF(tblOrders[[#This Row],[Sales]]&gt;1000000,"High Value","Standard")</f>
        <v>Standard</v>
      </c>
      <c r="T235" t="str">
        <f>_xlfn.XLOOKUP(tblOrders[[#This Row],[ProductID]], tblProducts[ProductID], tblProducts[ProductName])</f>
        <v>Product 30</v>
      </c>
      <c r="U235">
        <f>_xlfn.XLOOKUP(tblOrders[[#This Row],[SalesRepID]], tblSalesreps[RepID], tblSalesreps[Target])</f>
        <v>7254801</v>
      </c>
    </row>
    <row r="236" spans="1:21">
      <c r="A236" t="s">
        <v>693</v>
      </c>
      <c r="B236" s="7" t="s">
        <v>539</v>
      </c>
      <c r="C236" t="s">
        <v>694</v>
      </c>
      <c r="D236" t="s">
        <v>382</v>
      </c>
      <c r="E236" t="s">
        <v>197</v>
      </c>
      <c r="F236" t="s">
        <v>88</v>
      </c>
      <c r="G236">
        <v>8</v>
      </c>
      <c r="H236">
        <v>0.2</v>
      </c>
      <c r="I236" s="2">
        <v>937555.2</v>
      </c>
      <c r="J236" t="str">
        <f>_xlfn.XLOOKUP(tblOrders[[#This Row],[CustomerID]], tblCustomers[CustomerID], tblCustomers[CustomerName])</f>
        <v>Customer 299</v>
      </c>
      <c r="K236" t="str">
        <f>_xlfn.XLOOKUP(tblOrders[[#This Row],[CustomerID]], tblCustomers[CustomerID], tblCustomers[Segment])</f>
        <v>SME</v>
      </c>
      <c r="L236" t="str">
        <f>_xlfn.XLOOKUP(tblOrders[[#This Row],[ProductID]], tblProducts[ProductID], tblProducts[Category])</f>
        <v>Office</v>
      </c>
      <c r="M236">
        <f>_xlfn.XLOOKUP(tblOrders[[#This Row],[ProductID]], tblProducts[ProductID], tblProducts[CostPrice])</f>
        <v>61777</v>
      </c>
      <c r="N236">
        <f>tblOrders[[#This Row],[Sales]]-(tblOrders[[#This Row],[CostPrice]]*tblOrders[[#This Row],[Quantity]])</f>
        <v>443339.19999999995</v>
      </c>
      <c r="O236" t="str">
        <f>TEXT(tblOrders[[#This Row],[Date]],"mmm-yyyy")</f>
        <v>Jul-2025</v>
      </c>
      <c r="P236" t="str">
        <f>_xlfn.XLOOKUP(tblOrders[[#This Row],[OrderID]], tblReturns[OrderID], tblReturns[Returned])</f>
        <v>No</v>
      </c>
      <c r="Q236" t="str">
        <f>_xlfn.XLOOKUP(tblOrders[[#This Row],[OrderID]], tblShipping[OrderID], tblShipping[ShipMode])</f>
        <v>Express</v>
      </c>
      <c r="R236" t="str">
        <f>IFERROR(_xlfn.XLOOKUP(A235, tblCustomers[CustomerID], tblCustomers[CustomerName]), "Not Found")</f>
        <v>Not Found</v>
      </c>
      <c r="S236" t="str">
        <f>IF(tblOrders[[#This Row],[Sales]]&gt;1000000,"High Value","Standard")</f>
        <v>Standard</v>
      </c>
      <c r="T236" t="str">
        <f>_xlfn.XLOOKUP(tblOrders[[#This Row],[ProductID]], tblProducts[ProductID], tblProducts[ProductName])</f>
        <v>Product 65</v>
      </c>
      <c r="U236">
        <f>_xlfn.XLOOKUP(tblOrders[[#This Row],[SalesRepID]], tblSalesreps[RepID], tblSalesreps[Target])</f>
        <v>19562258</v>
      </c>
    </row>
    <row r="237" spans="1:21">
      <c r="A237" t="s">
        <v>695</v>
      </c>
      <c r="B237" s="7" t="s">
        <v>310</v>
      </c>
      <c r="C237" t="s">
        <v>696</v>
      </c>
      <c r="D237" t="s">
        <v>587</v>
      </c>
      <c r="E237" t="s">
        <v>186</v>
      </c>
      <c r="F237" t="s">
        <v>20</v>
      </c>
      <c r="G237">
        <v>4</v>
      </c>
      <c r="H237">
        <v>0.2</v>
      </c>
      <c r="I237" s="2">
        <v>116361.60000000001</v>
      </c>
      <c r="J237" t="str">
        <f>_xlfn.XLOOKUP(tblOrders[[#This Row],[CustomerID]], tblCustomers[CustomerID], tblCustomers[CustomerName])</f>
        <v>Customer 14</v>
      </c>
      <c r="K237" t="str">
        <f>_xlfn.XLOOKUP(tblOrders[[#This Row],[CustomerID]], tblCustomers[CustomerID], tblCustomers[Segment])</f>
        <v>SME</v>
      </c>
      <c r="L237" t="str">
        <f>_xlfn.XLOOKUP(tblOrders[[#This Row],[ProductID]], tblProducts[ProductID], tblProducts[Category])</f>
        <v>Electronics</v>
      </c>
      <c r="M237">
        <f>_xlfn.XLOOKUP(tblOrders[[#This Row],[ProductID]], tblProducts[ProductID], tblProducts[CostPrice])</f>
        <v>67500</v>
      </c>
      <c r="N237">
        <f>tblOrders[[#This Row],[Sales]]-(tblOrders[[#This Row],[CostPrice]]*tblOrders[[#This Row],[Quantity]])</f>
        <v>-153638.39999999999</v>
      </c>
      <c r="O237" t="str">
        <f>TEXT(tblOrders[[#This Row],[Date]],"mmm-yyyy")</f>
        <v>Mar-2025</v>
      </c>
      <c r="P237" t="str">
        <f>_xlfn.XLOOKUP(tblOrders[[#This Row],[OrderID]], tblReturns[OrderID], tblReturns[Returned])</f>
        <v>No</v>
      </c>
      <c r="Q237" t="str">
        <f>_xlfn.XLOOKUP(tblOrders[[#This Row],[OrderID]], tblShipping[OrderID], tblShipping[ShipMode])</f>
        <v>Express</v>
      </c>
      <c r="R237" t="str">
        <f>IFERROR(_xlfn.XLOOKUP(A236, tblCustomers[CustomerID], tblCustomers[CustomerName]), "Not Found")</f>
        <v>Not Found</v>
      </c>
      <c r="S237" t="str">
        <f>IF(tblOrders[[#This Row],[Sales]]&gt;1000000,"High Value","Standard")</f>
        <v>Standard</v>
      </c>
      <c r="T237" t="str">
        <f>_xlfn.XLOOKUP(tblOrders[[#This Row],[ProductID]], tblProducts[ProductID], tblProducts[ProductName])</f>
        <v>Product 97</v>
      </c>
      <c r="U237">
        <f>_xlfn.XLOOKUP(tblOrders[[#This Row],[SalesRepID]], tblSalesreps[RepID], tblSalesreps[Target])</f>
        <v>15141830</v>
      </c>
    </row>
    <row r="238" spans="1:21">
      <c r="A238" t="s">
        <v>697</v>
      </c>
      <c r="B238" s="7" t="s">
        <v>698</v>
      </c>
      <c r="C238" t="s">
        <v>426</v>
      </c>
      <c r="D238" t="s">
        <v>174</v>
      </c>
      <c r="E238" t="s">
        <v>202</v>
      </c>
      <c r="F238" t="s">
        <v>51</v>
      </c>
      <c r="G238">
        <v>2</v>
      </c>
      <c r="H238">
        <v>0.2</v>
      </c>
      <c r="I238" s="2">
        <v>110993.60000000001</v>
      </c>
      <c r="J238" t="str">
        <f>_xlfn.XLOOKUP(tblOrders[[#This Row],[CustomerID]], tblCustomers[CustomerID], tblCustomers[CustomerName])</f>
        <v>Customer 195</v>
      </c>
      <c r="K238" t="str">
        <f>_xlfn.XLOOKUP(tblOrders[[#This Row],[CustomerID]], tblCustomers[CustomerID], tblCustomers[Segment])</f>
        <v>Corporate</v>
      </c>
      <c r="L238" t="str">
        <f>_xlfn.XLOOKUP(tblOrders[[#This Row],[ProductID]], tblProducts[ProductID], tblProducts[Category])</f>
        <v>Home</v>
      </c>
      <c r="M238">
        <f>_xlfn.XLOOKUP(tblOrders[[#This Row],[ProductID]], tblProducts[ProductID], tblProducts[CostPrice])</f>
        <v>62348</v>
      </c>
      <c r="N238">
        <f>tblOrders[[#This Row],[Sales]]-(tblOrders[[#This Row],[CostPrice]]*tblOrders[[#This Row],[Quantity]])</f>
        <v>-13702.399999999994</v>
      </c>
      <c r="O238" t="str">
        <f>TEXT(tblOrders[[#This Row],[Date]],"mmm-yyyy")</f>
        <v>Aug-2025</v>
      </c>
      <c r="P238" t="str">
        <f>_xlfn.XLOOKUP(tblOrders[[#This Row],[OrderID]], tblReturns[OrderID], tblReturns[Returned])</f>
        <v>No</v>
      </c>
      <c r="Q238" t="str">
        <f>_xlfn.XLOOKUP(tblOrders[[#This Row],[OrderID]], tblShipping[OrderID], tblShipping[ShipMode])</f>
        <v>Standard</v>
      </c>
      <c r="R238" t="str">
        <f>IFERROR(_xlfn.XLOOKUP(A237, tblCustomers[CustomerID], tblCustomers[CustomerName]), "Not Found")</f>
        <v>Not Found</v>
      </c>
      <c r="S238" t="str">
        <f>IF(tblOrders[[#This Row],[Sales]]&gt;1000000,"High Value","Standard")</f>
        <v>Standard</v>
      </c>
      <c r="T238" t="str">
        <f>_xlfn.XLOOKUP(tblOrders[[#This Row],[ProductID]], tblProducts[ProductID], tblProducts[ProductName])</f>
        <v>Product 64</v>
      </c>
      <c r="U238">
        <f>_xlfn.XLOOKUP(tblOrders[[#This Row],[SalesRepID]], tblSalesreps[RepID], tblSalesreps[Target])</f>
        <v>10652665</v>
      </c>
    </row>
    <row r="239" spans="1:21">
      <c r="A239" t="s">
        <v>699</v>
      </c>
      <c r="B239" s="7" t="s">
        <v>323</v>
      </c>
      <c r="C239" t="s">
        <v>573</v>
      </c>
      <c r="D239" t="s">
        <v>667</v>
      </c>
      <c r="E239" t="s">
        <v>40</v>
      </c>
      <c r="F239" t="s">
        <v>26</v>
      </c>
      <c r="G239">
        <v>1</v>
      </c>
      <c r="H239">
        <v>0.05</v>
      </c>
      <c r="I239" s="2">
        <v>112470.5</v>
      </c>
      <c r="J239" t="str">
        <f>_xlfn.XLOOKUP(tblOrders[[#This Row],[CustomerID]], tblCustomers[CustomerID], tblCustomers[CustomerName])</f>
        <v>Customer 13</v>
      </c>
      <c r="K239" t="str">
        <f>_xlfn.XLOOKUP(tblOrders[[#This Row],[CustomerID]], tblCustomers[CustomerID], tblCustomers[Segment])</f>
        <v>Corporate</v>
      </c>
      <c r="L239" t="str">
        <f>_xlfn.XLOOKUP(tblOrders[[#This Row],[ProductID]], tblProducts[ProductID], tblProducts[Category])</f>
        <v>Electronics</v>
      </c>
      <c r="M239">
        <f>_xlfn.XLOOKUP(tblOrders[[#This Row],[ProductID]], tblProducts[ProductID], tblProducts[CostPrice])</f>
        <v>13676</v>
      </c>
      <c r="N239">
        <f>tblOrders[[#This Row],[Sales]]-(tblOrders[[#This Row],[CostPrice]]*tblOrders[[#This Row],[Quantity]])</f>
        <v>98794.5</v>
      </c>
      <c r="O239" t="str">
        <f>TEXT(tblOrders[[#This Row],[Date]],"mmm-yyyy")</f>
        <v>May-2025</v>
      </c>
      <c r="P239" t="str">
        <f>_xlfn.XLOOKUP(tblOrders[[#This Row],[OrderID]], tblReturns[OrderID], tblReturns[Returned])</f>
        <v>No</v>
      </c>
      <c r="Q239" t="str">
        <f>_xlfn.XLOOKUP(tblOrders[[#This Row],[OrderID]], tblShipping[OrderID], tblShipping[ShipMode])</f>
        <v>Pickup</v>
      </c>
      <c r="R239" t="str">
        <f>IFERROR(_xlfn.XLOOKUP(A238, tblCustomers[CustomerID], tblCustomers[CustomerName]), "Not Found")</f>
        <v>Not Found</v>
      </c>
      <c r="S239" t="str">
        <f>IF(tblOrders[[#This Row],[Sales]]&gt;1000000,"High Value","Standard")</f>
        <v>Standard</v>
      </c>
      <c r="T239" t="str">
        <f>_xlfn.XLOOKUP(tblOrders[[#This Row],[ProductID]], tblProducts[ProductID], tblProducts[ProductName])</f>
        <v>Product 10</v>
      </c>
      <c r="U239">
        <f>_xlfn.XLOOKUP(tblOrders[[#This Row],[SalesRepID]], tblSalesreps[RepID], tblSalesreps[Target])</f>
        <v>6291486</v>
      </c>
    </row>
    <row r="240" spans="1:21">
      <c r="A240" t="s">
        <v>700</v>
      </c>
      <c r="B240" s="7" t="s">
        <v>701</v>
      </c>
      <c r="C240" t="s">
        <v>426</v>
      </c>
      <c r="D240" t="s">
        <v>162</v>
      </c>
      <c r="E240" t="s">
        <v>79</v>
      </c>
      <c r="F240" t="s">
        <v>88</v>
      </c>
      <c r="G240">
        <v>1</v>
      </c>
      <c r="H240">
        <v>0.1</v>
      </c>
      <c r="I240" s="2">
        <v>107028.9</v>
      </c>
      <c r="J240" t="str">
        <f>_xlfn.XLOOKUP(tblOrders[[#This Row],[CustomerID]], tblCustomers[CustomerID], tblCustomers[CustomerName])</f>
        <v>Customer 195</v>
      </c>
      <c r="K240" t="str">
        <f>_xlfn.XLOOKUP(tblOrders[[#This Row],[CustomerID]], tblCustomers[CustomerID], tblCustomers[Segment])</f>
        <v>Corporate</v>
      </c>
      <c r="L240" t="str">
        <f>_xlfn.XLOOKUP(tblOrders[[#This Row],[ProductID]], tblProducts[ProductID], tblProducts[Category])</f>
        <v>Furniture</v>
      </c>
      <c r="M240">
        <f>_xlfn.XLOOKUP(tblOrders[[#This Row],[ProductID]], tblProducts[ProductID], tblProducts[CostPrice])</f>
        <v>62257</v>
      </c>
      <c r="N240">
        <f>tblOrders[[#This Row],[Sales]]-(tblOrders[[#This Row],[CostPrice]]*tblOrders[[#This Row],[Quantity]])</f>
        <v>44771.899999999994</v>
      </c>
      <c r="O240" t="str">
        <f>TEXT(tblOrders[[#This Row],[Date]],"mmm-yyyy")</f>
        <v>Jan-2025</v>
      </c>
      <c r="P240" t="str">
        <f>_xlfn.XLOOKUP(tblOrders[[#This Row],[OrderID]], tblReturns[OrderID], tblReturns[Returned])</f>
        <v>No</v>
      </c>
      <c r="Q240" t="str">
        <f>_xlfn.XLOOKUP(tblOrders[[#This Row],[OrderID]], tblShipping[OrderID], tblShipping[ShipMode])</f>
        <v>Standard</v>
      </c>
      <c r="R240" t="str">
        <f>IFERROR(_xlfn.XLOOKUP(A239, tblCustomers[CustomerID], tblCustomers[CustomerName]), "Not Found")</f>
        <v>Not Found</v>
      </c>
      <c r="S240" t="str">
        <f>IF(tblOrders[[#This Row],[Sales]]&gt;1000000,"High Value","Standard")</f>
        <v>Standard</v>
      </c>
      <c r="T240" t="str">
        <f>_xlfn.XLOOKUP(tblOrders[[#This Row],[ProductID]], tblProducts[ProductID], tblProducts[ProductName])</f>
        <v>Product 55</v>
      </c>
      <c r="U240">
        <f>_xlfn.XLOOKUP(tblOrders[[#This Row],[SalesRepID]], tblSalesreps[RepID], tblSalesreps[Target])</f>
        <v>8592536</v>
      </c>
    </row>
    <row r="241" spans="1:21">
      <c r="A241" t="s">
        <v>702</v>
      </c>
      <c r="B241" s="7" t="s">
        <v>329</v>
      </c>
      <c r="C241" t="s">
        <v>703</v>
      </c>
      <c r="D241" t="s">
        <v>474</v>
      </c>
      <c r="E241" t="s">
        <v>40</v>
      </c>
      <c r="F241" t="s">
        <v>88</v>
      </c>
      <c r="G241">
        <v>8</v>
      </c>
      <c r="H241">
        <v>0.1</v>
      </c>
      <c r="I241" s="2">
        <v>444340.8</v>
      </c>
      <c r="J241" t="str">
        <f>_xlfn.XLOOKUP(tblOrders[[#This Row],[CustomerID]], tblCustomers[CustomerID], tblCustomers[CustomerName])</f>
        <v>Customer 20</v>
      </c>
      <c r="K241" t="str">
        <f>_xlfn.XLOOKUP(tblOrders[[#This Row],[CustomerID]], tblCustomers[CustomerID], tblCustomers[Segment])</f>
        <v>SME</v>
      </c>
      <c r="L241" t="str">
        <f>_xlfn.XLOOKUP(tblOrders[[#This Row],[ProductID]], tblProducts[ProductID], tblProducts[Category])</f>
        <v>Office</v>
      </c>
      <c r="M241">
        <f>_xlfn.XLOOKUP(tblOrders[[#This Row],[ProductID]], tblProducts[ProductID], tblProducts[CostPrice])</f>
        <v>5129</v>
      </c>
      <c r="N241">
        <f>tblOrders[[#This Row],[Sales]]-(tblOrders[[#This Row],[CostPrice]]*tblOrders[[#This Row],[Quantity]])</f>
        <v>403308.79999999999</v>
      </c>
      <c r="O241" t="str">
        <f>TEXT(tblOrders[[#This Row],[Date]],"mmm-yyyy")</f>
        <v>Nov-2025</v>
      </c>
      <c r="P241" t="str">
        <f>_xlfn.XLOOKUP(tblOrders[[#This Row],[OrderID]], tblReturns[OrderID], tblReturns[Returned])</f>
        <v>No</v>
      </c>
      <c r="Q241" t="str">
        <f>_xlfn.XLOOKUP(tblOrders[[#This Row],[OrderID]], tblShipping[OrderID], tblShipping[ShipMode])</f>
        <v>Pickup</v>
      </c>
      <c r="R241" t="str">
        <f>IFERROR(_xlfn.XLOOKUP(A240, tblCustomers[CustomerID], tblCustomers[CustomerName]), "Not Found")</f>
        <v>Not Found</v>
      </c>
      <c r="S241" t="str">
        <f>IF(tblOrders[[#This Row],[Sales]]&gt;1000000,"High Value","Standard")</f>
        <v>Standard</v>
      </c>
      <c r="T241" t="str">
        <f>_xlfn.XLOOKUP(tblOrders[[#This Row],[ProductID]], tblProducts[ProductID], tblProducts[ProductName])</f>
        <v>Product 69</v>
      </c>
      <c r="U241">
        <f>_xlfn.XLOOKUP(tblOrders[[#This Row],[SalesRepID]], tblSalesreps[RepID], tblSalesreps[Target])</f>
        <v>6291486</v>
      </c>
    </row>
    <row r="242" spans="1:21">
      <c r="A242" t="s">
        <v>704</v>
      </c>
      <c r="B242" s="7" t="s">
        <v>117</v>
      </c>
      <c r="C242" t="s">
        <v>705</v>
      </c>
      <c r="D242" t="s">
        <v>96</v>
      </c>
      <c r="E242" t="s">
        <v>25</v>
      </c>
      <c r="F242" t="s">
        <v>51</v>
      </c>
      <c r="G242">
        <v>5</v>
      </c>
      <c r="H242">
        <v>0.05</v>
      </c>
      <c r="I242" s="2">
        <v>367365</v>
      </c>
      <c r="J242" t="str">
        <f>_xlfn.XLOOKUP(tblOrders[[#This Row],[CustomerID]], tblCustomers[CustomerID], tblCustomers[CustomerName])</f>
        <v>Customer 228</v>
      </c>
      <c r="K242" t="str">
        <f>_xlfn.XLOOKUP(tblOrders[[#This Row],[CustomerID]], tblCustomers[CustomerID], tblCustomers[Segment])</f>
        <v>Corporate</v>
      </c>
      <c r="L242" t="str">
        <f>_xlfn.XLOOKUP(tblOrders[[#This Row],[ProductID]], tblProducts[ProductID], tblProducts[Category])</f>
        <v>Office</v>
      </c>
      <c r="M242">
        <f>_xlfn.XLOOKUP(tblOrders[[#This Row],[ProductID]], tblProducts[ProductID], tblProducts[CostPrice])</f>
        <v>20831</v>
      </c>
      <c r="N242">
        <f>tblOrders[[#This Row],[Sales]]-(tblOrders[[#This Row],[CostPrice]]*tblOrders[[#This Row],[Quantity]])</f>
        <v>263210</v>
      </c>
      <c r="O242" t="str">
        <f>TEXT(tblOrders[[#This Row],[Date]],"mmm-yyyy")</f>
        <v>Sep-2025</v>
      </c>
      <c r="P242" t="str">
        <f>_xlfn.XLOOKUP(tblOrders[[#This Row],[OrderID]], tblReturns[OrderID], tblReturns[Returned])</f>
        <v>No</v>
      </c>
      <c r="Q242" t="str">
        <f>_xlfn.XLOOKUP(tblOrders[[#This Row],[OrderID]], tblShipping[OrderID], tblShipping[ShipMode])</f>
        <v>Standard</v>
      </c>
      <c r="R242" t="str">
        <f>IFERROR(_xlfn.XLOOKUP(A241, tblCustomers[CustomerID], tblCustomers[CustomerName]), "Not Found")</f>
        <v>Not Found</v>
      </c>
      <c r="S242" t="str">
        <f>IF(tblOrders[[#This Row],[Sales]]&gt;1000000,"High Value","Standard")</f>
        <v>Standard</v>
      </c>
      <c r="T242" t="str">
        <f>_xlfn.XLOOKUP(tblOrders[[#This Row],[ProductID]], tblProducts[ProductID], tblProducts[ProductName])</f>
        <v>Product 24</v>
      </c>
      <c r="U242">
        <f>_xlfn.XLOOKUP(tblOrders[[#This Row],[SalesRepID]], tblSalesreps[RepID], tblSalesreps[Target])</f>
        <v>7094914</v>
      </c>
    </row>
    <row r="243" spans="1:21">
      <c r="A243" t="s">
        <v>706</v>
      </c>
      <c r="B243" s="7" t="s">
        <v>329</v>
      </c>
      <c r="C243" t="s">
        <v>125</v>
      </c>
      <c r="D243" t="s">
        <v>236</v>
      </c>
      <c r="E243" t="s">
        <v>210</v>
      </c>
      <c r="F243" t="s">
        <v>26</v>
      </c>
      <c r="G243">
        <v>2</v>
      </c>
      <c r="H243">
        <v>0.2</v>
      </c>
      <c r="I243" s="2">
        <v>95910.399999999994</v>
      </c>
      <c r="J243" t="str">
        <f>_xlfn.XLOOKUP(tblOrders[[#This Row],[CustomerID]], tblCustomers[CustomerID], tblCustomers[CustomerName])</f>
        <v>Customer 33</v>
      </c>
      <c r="K243" t="str">
        <f>_xlfn.XLOOKUP(tblOrders[[#This Row],[CustomerID]], tblCustomers[CustomerID], tblCustomers[Segment])</f>
        <v>Corporate</v>
      </c>
      <c r="L243" t="str">
        <f>_xlfn.XLOOKUP(tblOrders[[#This Row],[ProductID]], tblProducts[ProductID], tblProducts[Category])</f>
        <v>Furniture</v>
      </c>
      <c r="M243">
        <f>_xlfn.XLOOKUP(tblOrders[[#This Row],[ProductID]], tblProducts[ProductID], tblProducts[CostPrice])</f>
        <v>21756</v>
      </c>
      <c r="N243">
        <f>tblOrders[[#This Row],[Sales]]-(tblOrders[[#This Row],[CostPrice]]*tblOrders[[#This Row],[Quantity]])</f>
        <v>52398.399999999994</v>
      </c>
      <c r="O243" t="str">
        <f>TEXT(tblOrders[[#This Row],[Date]],"mmm-yyyy")</f>
        <v>Nov-2025</v>
      </c>
      <c r="P243" t="str">
        <f>_xlfn.XLOOKUP(tblOrders[[#This Row],[OrderID]], tblReturns[OrderID], tblReturns[Returned])</f>
        <v>No</v>
      </c>
      <c r="Q243" t="str">
        <f>_xlfn.XLOOKUP(tblOrders[[#This Row],[OrderID]], tblShipping[OrderID], tblShipping[ShipMode])</f>
        <v>Standard</v>
      </c>
      <c r="R243" t="str">
        <f>IFERROR(_xlfn.XLOOKUP(A242, tblCustomers[CustomerID], tblCustomers[CustomerName]), "Not Found")</f>
        <v>Not Found</v>
      </c>
      <c r="S243" t="str">
        <f>IF(tblOrders[[#This Row],[Sales]]&gt;1000000,"High Value","Standard")</f>
        <v>Standard</v>
      </c>
      <c r="T243" t="str">
        <f>_xlfn.XLOOKUP(tblOrders[[#This Row],[ProductID]], tblProducts[ProductID], tblProducts[ProductName])</f>
        <v>Product 41</v>
      </c>
      <c r="U243">
        <f>_xlfn.XLOOKUP(tblOrders[[#This Row],[SalesRepID]], tblSalesreps[RepID], tblSalesreps[Target])</f>
        <v>19336654</v>
      </c>
    </row>
    <row r="244" spans="1:21">
      <c r="A244" t="s">
        <v>707</v>
      </c>
      <c r="B244" s="7" t="s">
        <v>708</v>
      </c>
      <c r="C244" t="s">
        <v>709</v>
      </c>
      <c r="D244" t="s">
        <v>24</v>
      </c>
      <c r="E244" t="s">
        <v>202</v>
      </c>
      <c r="F244" t="s">
        <v>14</v>
      </c>
      <c r="G244">
        <v>3</v>
      </c>
      <c r="H244">
        <v>0</v>
      </c>
      <c r="I244" s="2">
        <v>242121</v>
      </c>
      <c r="J244" t="str">
        <f>_xlfn.XLOOKUP(tblOrders[[#This Row],[CustomerID]], tblCustomers[CustomerID], tblCustomers[CustomerName])</f>
        <v>Customer 286</v>
      </c>
      <c r="K244" t="str">
        <f>_xlfn.XLOOKUP(tblOrders[[#This Row],[CustomerID]], tblCustomers[CustomerID], tblCustomers[Segment])</f>
        <v>Consumer</v>
      </c>
      <c r="L244" t="str">
        <f>_xlfn.XLOOKUP(tblOrders[[#This Row],[ProductID]], tblProducts[ProductID], tblProducts[Category])</f>
        <v>Home</v>
      </c>
      <c r="M244">
        <f>_xlfn.XLOOKUP(tblOrders[[#This Row],[ProductID]], tblProducts[ProductID], tblProducts[CostPrice])</f>
        <v>57647</v>
      </c>
      <c r="N244">
        <f>tblOrders[[#This Row],[Sales]]-(tblOrders[[#This Row],[CostPrice]]*tblOrders[[#This Row],[Quantity]])</f>
        <v>69180</v>
      </c>
      <c r="O244" t="str">
        <f>TEXT(tblOrders[[#This Row],[Date]],"mmm-yyyy")</f>
        <v>Nov-2025</v>
      </c>
      <c r="P244" t="str">
        <f>_xlfn.XLOOKUP(tblOrders[[#This Row],[OrderID]], tblReturns[OrderID], tblReturns[Returned])</f>
        <v>No</v>
      </c>
      <c r="Q244" t="str">
        <f>_xlfn.XLOOKUP(tblOrders[[#This Row],[OrderID]], tblShipping[OrderID], tblShipping[ShipMode])</f>
        <v>Express</v>
      </c>
      <c r="R244" t="str">
        <f>IFERROR(_xlfn.XLOOKUP(A243, tblCustomers[CustomerID], tblCustomers[CustomerName]), "Not Found")</f>
        <v>Not Found</v>
      </c>
      <c r="S244" t="str">
        <f>IF(tblOrders[[#This Row],[Sales]]&gt;1000000,"High Value","Standard")</f>
        <v>Standard</v>
      </c>
      <c r="T244" t="str">
        <f>_xlfn.XLOOKUP(tblOrders[[#This Row],[ProductID]], tblProducts[ProductID], tblProducts[ProductName])</f>
        <v>Product 2</v>
      </c>
      <c r="U244">
        <f>_xlfn.XLOOKUP(tblOrders[[#This Row],[SalesRepID]], tblSalesreps[RepID], tblSalesreps[Target])</f>
        <v>10652665</v>
      </c>
    </row>
    <row r="245" spans="1:21">
      <c r="A245" t="s">
        <v>710</v>
      </c>
      <c r="B245" s="7" t="s">
        <v>711</v>
      </c>
      <c r="C245" t="s">
        <v>712</v>
      </c>
      <c r="D245" t="s">
        <v>162</v>
      </c>
      <c r="E245" t="s">
        <v>13</v>
      </c>
      <c r="F245" t="s">
        <v>51</v>
      </c>
      <c r="G245">
        <v>2</v>
      </c>
      <c r="H245">
        <v>0.2</v>
      </c>
      <c r="I245" s="2">
        <v>70880</v>
      </c>
      <c r="J245" t="str">
        <f>_xlfn.XLOOKUP(tblOrders[[#This Row],[CustomerID]], tblCustomers[CustomerID], tblCustomers[CustomerName])</f>
        <v>Customer 294</v>
      </c>
      <c r="K245" t="str">
        <f>_xlfn.XLOOKUP(tblOrders[[#This Row],[CustomerID]], tblCustomers[CustomerID], tblCustomers[Segment])</f>
        <v>SME</v>
      </c>
      <c r="L245" t="str">
        <f>_xlfn.XLOOKUP(tblOrders[[#This Row],[ProductID]], tblProducts[ProductID], tblProducts[Category])</f>
        <v>Furniture</v>
      </c>
      <c r="M245">
        <f>_xlfn.XLOOKUP(tblOrders[[#This Row],[ProductID]], tblProducts[ProductID], tblProducts[CostPrice])</f>
        <v>62257</v>
      </c>
      <c r="N245">
        <f>tblOrders[[#This Row],[Sales]]-(tblOrders[[#This Row],[CostPrice]]*tblOrders[[#This Row],[Quantity]])</f>
        <v>-53634</v>
      </c>
      <c r="O245" t="str">
        <f>TEXT(tblOrders[[#This Row],[Date]],"mmm-yyyy")</f>
        <v>Jul-2025</v>
      </c>
      <c r="P245" t="str">
        <f>_xlfn.XLOOKUP(tblOrders[[#This Row],[OrderID]], tblReturns[OrderID], tblReturns[Returned])</f>
        <v>No</v>
      </c>
      <c r="Q245" t="str">
        <f>_xlfn.XLOOKUP(tblOrders[[#This Row],[OrderID]], tblShipping[OrderID], tblShipping[ShipMode])</f>
        <v>Standard</v>
      </c>
      <c r="R245" t="str">
        <f>IFERROR(_xlfn.XLOOKUP(A244, tblCustomers[CustomerID], tblCustomers[CustomerName]), "Not Found")</f>
        <v>Not Found</v>
      </c>
      <c r="S245" t="str">
        <f>IF(tblOrders[[#This Row],[Sales]]&gt;1000000,"High Value","Standard")</f>
        <v>Standard</v>
      </c>
      <c r="T245" t="str">
        <f>_xlfn.XLOOKUP(tblOrders[[#This Row],[ProductID]], tblProducts[ProductID], tblProducts[ProductName])</f>
        <v>Product 55</v>
      </c>
      <c r="U245">
        <f>_xlfn.XLOOKUP(tblOrders[[#This Row],[SalesRepID]], tblSalesreps[RepID], tblSalesreps[Target])</f>
        <v>11852878</v>
      </c>
    </row>
    <row r="246" spans="1:21">
      <c r="A246" t="s">
        <v>713</v>
      </c>
      <c r="B246" s="7" t="s">
        <v>548</v>
      </c>
      <c r="C246" t="s">
        <v>338</v>
      </c>
      <c r="D246" t="s">
        <v>49</v>
      </c>
      <c r="E246" t="s">
        <v>105</v>
      </c>
      <c r="F246" t="s">
        <v>26</v>
      </c>
      <c r="G246">
        <v>6</v>
      </c>
      <c r="H246">
        <v>0.05</v>
      </c>
      <c r="I246" s="2">
        <v>708589.8</v>
      </c>
      <c r="J246" t="str">
        <f>_xlfn.XLOOKUP(tblOrders[[#This Row],[CustomerID]], tblCustomers[CustomerID], tblCustomers[CustomerName])</f>
        <v>Customer 173</v>
      </c>
      <c r="K246" t="str">
        <f>_xlfn.XLOOKUP(tblOrders[[#This Row],[CustomerID]], tblCustomers[CustomerID], tblCustomers[Segment])</f>
        <v>SME</v>
      </c>
      <c r="L246" t="str">
        <f>_xlfn.XLOOKUP(tblOrders[[#This Row],[ProductID]], tblProducts[ProductID], tblProducts[Category])</f>
        <v>Home</v>
      </c>
      <c r="M246">
        <f>_xlfn.XLOOKUP(tblOrders[[#This Row],[ProductID]], tblProducts[ProductID], tblProducts[CostPrice])</f>
        <v>71372</v>
      </c>
      <c r="N246">
        <f>tblOrders[[#This Row],[Sales]]-(tblOrders[[#This Row],[CostPrice]]*tblOrders[[#This Row],[Quantity]])</f>
        <v>280357.80000000005</v>
      </c>
      <c r="O246" t="str">
        <f>TEXT(tblOrders[[#This Row],[Date]],"mmm-yyyy")</f>
        <v>Aug-2025</v>
      </c>
      <c r="P246" t="str">
        <f>_xlfn.XLOOKUP(tblOrders[[#This Row],[OrderID]], tblReturns[OrderID], tblReturns[Returned])</f>
        <v>No</v>
      </c>
      <c r="Q246" t="str">
        <f>_xlfn.XLOOKUP(tblOrders[[#This Row],[OrderID]], tblShipping[OrderID], tblShipping[ShipMode])</f>
        <v>Standard</v>
      </c>
      <c r="R246" t="str">
        <f>IFERROR(_xlfn.XLOOKUP(A245, tblCustomers[CustomerID], tblCustomers[CustomerName]), "Not Found")</f>
        <v>Not Found</v>
      </c>
      <c r="S246" t="str">
        <f>IF(tblOrders[[#This Row],[Sales]]&gt;1000000,"High Value","Standard")</f>
        <v>Standard</v>
      </c>
      <c r="T246" t="str">
        <f>_xlfn.XLOOKUP(tblOrders[[#This Row],[ProductID]], tblProducts[ProductID], tblProducts[ProductName])</f>
        <v>Product 51</v>
      </c>
      <c r="U246">
        <f>_xlfn.XLOOKUP(tblOrders[[#This Row],[SalesRepID]], tblSalesreps[RepID], tblSalesreps[Target])</f>
        <v>8698154</v>
      </c>
    </row>
    <row r="247" spans="1:21">
      <c r="A247" t="s">
        <v>714</v>
      </c>
      <c r="B247" s="7" t="s">
        <v>715</v>
      </c>
      <c r="C247" t="s">
        <v>716</v>
      </c>
      <c r="D247" t="s">
        <v>193</v>
      </c>
      <c r="E247" t="s">
        <v>210</v>
      </c>
      <c r="F247" t="s">
        <v>51</v>
      </c>
      <c r="G247">
        <v>1</v>
      </c>
      <c r="H247">
        <v>0.1</v>
      </c>
      <c r="I247" s="2">
        <v>42966</v>
      </c>
      <c r="J247" t="str">
        <f>_xlfn.XLOOKUP(tblOrders[[#This Row],[CustomerID]], tblCustomers[CustomerID], tblCustomers[CustomerName])</f>
        <v>Customer 121</v>
      </c>
      <c r="K247" t="str">
        <f>_xlfn.XLOOKUP(tblOrders[[#This Row],[CustomerID]], tblCustomers[CustomerID], tblCustomers[Segment])</f>
        <v>Corporate</v>
      </c>
      <c r="L247" t="str">
        <f>_xlfn.XLOOKUP(tblOrders[[#This Row],[ProductID]], tblProducts[ProductID], tblProducts[Category])</f>
        <v>Office</v>
      </c>
      <c r="M247">
        <f>_xlfn.XLOOKUP(tblOrders[[#This Row],[ProductID]], tblProducts[ProductID], tblProducts[CostPrice])</f>
        <v>44099</v>
      </c>
      <c r="N247">
        <f>tblOrders[[#This Row],[Sales]]-(tblOrders[[#This Row],[CostPrice]]*tblOrders[[#This Row],[Quantity]])</f>
        <v>-1133</v>
      </c>
      <c r="O247" t="str">
        <f>TEXT(tblOrders[[#This Row],[Date]],"mmm-yyyy")</f>
        <v>May-2025</v>
      </c>
      <c r="P247" t="str">
        <f>_xlfn.XLOOKUP(tblOrders[[#This Row],[OrderID]], tblReturns[OrderID], tblReturns[Returned])</f>
        <v>No</v>
      </c>
      <c r="Q247" t="str">
        <f>_xlfn.XLOOKUP(tblOrders[[#This Row],[OrderID]], tblShipping[OrderID], tblShipping[ShipMode])</f>
        <v>Pickup</v>
      </c>
      <c r="R247" t="str">
        <f>IFERROR(_xlfn.XLOOKUP(A246, tblCustomers[CustomerID], tblCustomers[CustomerName]), "Not Found")</f>
        <v>Not Found</v>
      </c>
      <c r="S247" t="str">
        <f>IF(tblOrders[[#This Row],[Sales]]&gt;1000000,"High Value","Standard")</f>
        <v>Standard</v>
      </c>
      <c r="T247" t="str">
        <f>_xlfn.XLOOKUP(tblOrders[[#This Row],[ProductID]], tblProducts[ProductID], tblProducts[ProductName])</f>
        <v>Product 44</v>
      </c>
      <c r="U247">
        <f>_xlfn.XLOOKUP(tblOrders[[#This Row],[SalesRepID]], tblSalesreps[RepID], tblSalesreps[Target])</f>
        <v>19336654</v>
      </c>
    </row>
    <row r="248" spans="1:21">
      <c r="A248" t="s">
        <v>717</v>
      </c>
      <c r="B248" s="7" t="s">
        <v>718</v>
      </c>
      <c r="C248" t="s">
        <v>171</v>
      </c>
      <c r="D248" t="s">
        <v>369</v>
      </c>
      <c r="E248" t="s">
        <v>56</v>
      </c>
      <c r="F248" t="s">
        <v>51</v>
      </c>
      <c r="G248">
        <v>4</v>
      </c>
      <c r="H248">
        <v>0.15</v>
      </c>
      <c r="I248" s="2">
        <v>43744.4</v>
      </c>
      <c r="J248" t="str">
        <f>_xlfn.XLOOKUP(tblOrders[[#This Row],[CustomerID]], tblCustomers[CustomerID], tblCustomers[CustomerName])</f>
        <v>Customer 251</v>
      </c>
      <c r="K248" t="str">
        <f>_xlfn.XLOOKUP(tblOrders[[#This Row],[CustomerID]], tblCustomers[CustomerID], tblCustomers[Segment])</f>
        <v>Consumer</v>
      </c>
      <c r="L248" t="str">
        <f>_xlfn.XLOOKUP(tblOrders[[#This Row],[ProductID]], tblProducts[ProductID], tblProducts[Category])</f>
        <v>Office</v>
      </c>
      <c r="M248">
        <f>_xlfn.XLOOKUP(tblOrders[[#This Row],[ProductID]], tblProducts[ProductID], tblProducts[CostPrice])</f>
        <v>12456</v>
      </c>
      <c r="N248">
        <f>tblOrders[[#This Row],[Sales]]-(tblOrders[[#This Row],[CostPrice]]*tblOrders[[#This Row],[Quantity]])</f>
        <v>-6079.5999999999985</v>
      </c>
      <c r="O248" t="str">
        <f>TEXT(tblOrders[[#This Row],[Date]],"mmm-yyyy")</f>
        <v>May-2025</v>
      </c>
      <c r="P248" t="str">
        <f>_xlfn.XLOOKUP(tblOrders[[#This Row],[OrderID]], tblReturns[OrderID], tblReturns[Returned])</f>
        <v>No</v>
      </c>
      <c r="Q248" t="str">
        <f>_xlfn.XLOOKUP(tblOrders[[#This Row],[OrderID]], tblShipping[OrderID], tblShipping[ShipMode])</f>
        <v>Express</v>
      </c>
      <c r="R248" t="str">
        <f>IFERROR(_xlfn.XLOOKUP(A247, tblCustomers[CustomerID], tblCustomers[CustomerName]), "Not Found")</f>
        <v>Not Found</v>
      </c>
      <c r="S248" t="str">
        <f>IF(tblOrders[[#This Row],[Sales]]&gt;1000000,"High Value","Standard")</f>
        <v>Standard</v>
      </c>
      <c r="T248" t="str">
        <f>_xlfn.XLOOKUP(tblOrders[[#This Row],[ProductID]], tblProducts[ProductID], tblProducts[ProductName])</f>
        <v>Product 42</v>
      </c>
      <c r="U248">
        <f>_xlfn.XLOOKUP(tblOrders[[#This Row],[SalesRepID]], tblSalesreps[RepID], tblSalesreps[Target])</f>
        <v>14265630</v>
      </c>
    </row>
    <row r="249" spans="1:21">
      <c r="A249" t="s">
        <v>719</v>
      </c>
      <c r="B249" s="7" t="s">
        <v>720</v>
      </c>
      <c r="C249" t="s">
        <v>355</v>
      </c>
      <c r="D249" t="s">
        <v>201</v>
      </c>
      <c r="E249" t="s">
        <v>165</v>
      </c>
      <c r="F249" t="s">
        <v>20</v>
      </c>
      <c r="G249">
        <v>4</v>
      </c>
      <c r="H249">
        <v>0.15</v>
      </c>
      <c r="I249" s="2">
        <v>176086</v>
      </c>
      <c r="J249" t="str">
        <f>_xlfn.XLOOKUP(tblOrders[[#This Row],[CustomerID]], tblCustomers[CustomerID], tblCustomers[CustomerName])</f>
        <v>Customer 289</v>
      </c>
      <c r="K249" t="str">
        <f>_xlfn.XLOOKUP(tblOrders[[#This Row],[CustomerID]], tblCustomers[CustomerID], tblCustomers[Segment])</f>
        <v>SME</v>
      </c>
      <c r="L249" t="str">
        <f>_xlfn.XLOOKUP(tblOrders[[#This Row],[ProductID]], tblProducts[ProductID], tblProducts[Category])</f>
        <v>Furniture</v>
      </c>
      <c r="M249">
        <f>_xlfn.XLOOKUP(tblOrders[[#This Row],[ProductID]], tblProducts[ProductID], tblProducts[CostPrice])</f>
        <v>22542</v>
      </c>
      <c r="N249">
        <f>tblOrders[[#This Row],[Sales]]-(tblOrders[[#This Row],[CostPrice]]*tblOrders[[#This Row],[Quantity]])</f>
        <v>85918</v>
      </c>
      <c r="O249" t="str">
        <f>TEXT(tblOrders[[#This Row],[Date]],"mmm-yyyy")</f>
        <v>Mar-2025</v>
      </c>
      <c r="P249" t="str">
        <f>_xlfn.XLOOKUP(tblOrders[[#This Row],[OrderID]], tblReturns[OrderID], tblReturns[Returned])</f>
        <v>No</v>
      </c>
      <c r="Q249" t="str">
        <f>_xlfn.XLOOKUP(tblOrders[[#This Row],[OrderID]], tblShipping[OrderID], tblShipping[ShipMode])</f>
        <v>Standard</v>
      </c>
      <c r="R249" t="str">
        <f>IFERROR(_xlfn.XLOOKUP(A248, tblCustomers[CustomerID], tblCustomers[CustomerName]), "Not Found")</f>
        <v>Not Found</v>
      </c>
      <c r="S249" t="str">
        <f>IF(tblOrders[[#This Row],[Sales]]&gt;1000000,"High Value","Standard")</f>
        <v>Standard</v>
      </c>
      <c r="T249" t="str">
        <f>_xlfn.XLOOKUP(tblOrders[[#This Row],[ProductID]], tblProducts[ProductID], tblProducts[ProductName])</f>
        <v>Product 50</v>
      </c>
      <c r="U249">
        <f>_xlfn.XLOOKUP(tblOrders[[#This Row],[SalesRepID]], tblSalesreps[RepID], tblSalesreps[Target])</f>
        <v>16839910</v>
      </c>
    </row>
    <row r="250" spans="1:21">
      <c r="A250" t="s">
        <v>721</v>
      </c>
      <c r="B250" s="7" t="s">
        <v>722</v>
      </c>
      <c r="C250" t="s">
        <v>219</v>
      </c>
      <c r="D250" t="s">
        <v>516</v>
      </c>
      <c r="E250" t="s">
        <v>87</v>
      </c>
      <c r="F250" t="s">
        <v>51</v>
      </c>
      <c r="G250">
        <v>9</v>
      </c>
      <c r="H250">
        <v>0.1</v>
      </c>
      <c r="I250" s="2">
        <v>477956.7</v>
      </c>
      <c r="J250" t="str">
        <f>_xlfn.XLOOKUP(tblOrders[[#This Row],[CustomerID]], tblCustomers[CustomerID], tblCustomers[CustomerName])</f>
        <v>Customer 82</v>
      </c>
      <c r="K250" t="str">
        <f>_xlfn.XLOOKUP(tblOrders[[#This Row],[CustomerID]], tblCustomers[CustomerID], tblCustomers[Segment])</f>
        <v>Consumer</v>
      </c>
      <c r="L250" t="str">
        <f>_xlfn.XLOOKUP(tblOrders[[#This Row],[ProductID]], tblProducts[ProductID], tblProducts[Category])</f>
        <v>Home</v>
      </c>
      <c r="M250">
        <f>_xlfn.XLOOKUP(tblOrders[[#This Row],[ProductID]], tblProducts[ProductID], tblProducts[CostPrice])</f>
        <v>48408</v>
      </c>
      <c r="N250">
        <f>tblOrders[[#This Row],[Sales]]-(tblOrders[[#This Row],[CostPrice]]*tblOrders[[#This Row],[Quantity]])</f>
        <v>42284.700000000012</v>
      </c>
      <c r="O250" t="str">
        <f>TEXT(tblOrders[[#This Row],[Date]],"mmm-yyyy")</f>
        <v>Jun-2025</v>
      </c>
      <c r="P250" t="str">
        <f>_xlfn.XLOOKUP(tblOrders[[#This Row],[OrderID]], tblReturns[OrderID], tblReturns[Returned])</f>
        <v>No</v>
      </c>
      <c r="Q250" t="str">
        <f>_xlfn.XLOOKUP(tblOrders[[#This Row],[OrderID]], tblShipping[OrderID], tblShipping[ShipMode])</f>
        <v>Standard</v>
      </c>
      <c r="R250" t="str">
        <f>IFERROR(_xlfn.XLOOKUP(A249, tblCustomers[CustomerID], tblCustomers[CustomerName]), "Not Found")</f>
        <v>Not Found</v>
      </c>
      <c r="S250" t="str">
        <f>IF(tblOrders[[#This Row],[Sales]]&gt;1000000,"High Value","Standard")</f>
        <v>Standard</v>
      </c>
      <c r="T250" t="str">
        <f>_xlfn.XLOOKUP(tblOrders[[#This Row],[ProductID]], tblProducts[ProductID], tblProducts[ProductName])</f>
        <v>Product 12</v>
      </c>
      <c r="U250">
        <f>_xlfn.XLOOKUP(tblOrders[[#This Row],[SalesRepID]], tblSalesreps[RepID], tblSalesreps[Target])</f>
        <v>18500989</v>
      </c>
    </row>
    <row r="251" spans="1:21">
      <c r="A251" t="s">
        <v>723</v>
      </c>
      <c r="B251" s="7" t="s">
        <v>124</v>
      </c>
      <c r="C251" t="s">
        <v>724</v>
      </c>
      <c r="D251" t="s">
        <v>566</v>
      </c>
      <c r="E251" t="s">
        <v>45</v>
      </c>
      <c r="F251" t="s">
        <v>26</v>
      </c>
      <c r="G251">
        <v>4</v>
      </c>
      <c r="H251">
        <v>0.15</v>
      </c>
      <c r="I251" s="2">
        <v>285406.2</v>
      </c>
      <c r="J251" t="str">
        <f>_xlfn.XLOOKUP(tblOrders[[#This Row],[CustomerID]], tblCustomers[CustomerID], tblCustomers[CustomerName])</f>
        <v>Customer 162</v>
      </c>
      <c r="K251" t="str">
        <f>_xlfn.XLOOKUP(tblOrders[[#This Row],[CustomerID]], tblCustomers[CustomerID], tblCustomers[Segment])</f>
        <v>Consumer</v>
      </c>
      <c r="L251" t="str">
        <f>_xlfn.XLOOKUP(tblOrders[[#This Row],[ProductID]], tblProducts[ProductID], tblProducts[Category])</f>
        <v>Electronics</v>
      </c>
      <c r="M251">
        <f>_xlfn.XLOOKUP(tblOrders[[#This Row],[ProductID]], tblProducts[ProductID], tblProducts[CostPrice])</f>
        <v>26222</v>
      </c>
      <c r="N251">
        <f>tblOrders[[#This Row],[Sales]]-(tblOrders[[#This Row],[CostPrice]]*tblOrders[[#This Row],[Quantity]])</f>
        <v>180518.2</v>
      </c>
      <c r="O251" t="str">
        <f>TEXT(tblOrders[[#This Row],[Date]],"mmm-yyyy")</f>
        <v>Jan-2025</v>
      </c>
      <c r="P251" t="str">
        <f>_xlfn.XLOOKUP(tblOrders[[#This Row],[OrderID]], tblReturns[OrderID], tblReturns[Returned])</f>
        <v>No</v>
      </c>
      <c r="Q251" t="str">
        <f>_xlfn.XLOOKUP(tblOrders[[#This Row],[OrderID]], tblShipping[OrderID], tblShipping[ShipMode])</f>
        <v>Express</v>
      </c>
      <c r="R251" t="str">
        <f>IFERROR(_xlfn.XLOOKUP(A250, tblCustomers[CustomerID], tblCustomers[CustomerName]), "Not Found")</f>
        <v>Not Found</v>
      </c>
      <c r="S251" t="str">
        <f>IF(tblOrders[[#This Row],[Sales]]&gt;1000000,"High Value","Standard")</f>
        <v>Standard</v>
      </c>
      <c r="T251" t="str">
        <f>_xlfn.XLOOKUP(tblOrders[[#This Row],[ProductID]], tblProducts[ProductID], tblProducts[ProductName])</f>
        <v>Product 87</v>
      </c>
      <c r="U251">
        <f>_xlfn.XLOOKUP(tblOrders[[#This Row],[SalesRepID]], tblSalesreps[RepID], tblSalesreps[Target])</f>
        <v>11319839</v>
      </c>
    </row>
    <row r="252" spans="1:21">
      <c r="A252" t="s">
        <v>725</v>
      </c>
      <c r="B252" s="7" t="s">
        <v>726</v>
      </c>
      <c r="C252" t="s">
        <v>650</v>
      </c>
      <c r="D252" t="s">
        <v>68</v>
      </c>
      <c r="E252" t="s">
        <v>19</v>
      </c>
      <c r="F252" t="s">
        <v>88</v>
      </c>
      <c r="G252">
        <v>9</v>
      </c>
      <c r="H252">
        <v>0.2</v>
      </c>
      <c r="I252" s="2">
        <v>977644.8</v>
      </c>
      <c r="J252" t="str">
        <f>_xlfn.XLOOKUP(tblOrders[[#This Row],[CustomerID]], tblCustomers[CustomerID], tblCustomers[CustomerName])</f>
        <v>Customer 47</v>
      </c>
      <c r="K252" t="str">
        <f>_xlfn.XLOOKUP(tblOrders[[#This Row],[CustomerID]], tblCustomers[CustomerID], tblCustomers[Segment])</f>
        <v>SME</v>
      </c>
      <c r="L252" t="str">
        <f>_xlfn.XLOOKUP(tblOrders[[#This Row],[ProductID]], tblProducts[ProductID], tblProducts[Category])</f>
        <v>Home</v>
      </c>
      <c r="M252">
        <f>_xlfn.XLOOKUP(tblOrders[[#This Row],[ProductID]], tblProducts[ProductID], tblProducts[CostPrice])</f>
        <v>7159</v>
      </c>
      <c r="N252">
        <f>tblOrders[[#This Row],[Sales]]-(tblOrders[[#This Row],[CostPrice]]*tblOrders[[#This Row],[Quantity]])</f>
        <v>913213.8</v>
      </c>
      <c r="O252" t="str">
        <f>TEXT(tblOrders[[#This Row],[Date]],"mmm-yyyy")</f>
        <v>Oct-2025</v>
      </c>
      <c r="P252" t="str">
        <f>_xlfn.XLOOKUP(tblOrders[[#This Row],[OrderID]], tblReturns[OrderID], tblReturns[Returned])</f>
        <v>No</v>
      </c>
      <c r="Q252" t="str">
        <f>_xlfn.XLOOKUP(tblOrders[[#This Row],[OrderID]], tblShipping[OrderID], tblShipping[ShipMode])</f>
        <v>Pickup</v>
      </c>
      <c r="R252" t="str">
        <f>IFERROR(_xlfn.XLOOKUP(A251, tblCustomers[CustomerID], tblCustomers[CustomerName]), "Not Found")</f>
        <v>Not Found</v>
      </c>
      <c r="S252" t="str">
        <f>IF(tblOrders[[#This Row],[Sales]]&gt;1000000,"High Value","Standard")</f>
        <v>Standard</v>
      </c>
      <c r="T252" t="str">
        <f>_xlfn.XLOOKUP(tblOrders[[#This Row],[ProductID]], tblProducts[ProductID], tblProducts[ProductName])</f>
        <v>Product 26</v>
      </c>
      <c r="U252">
        <f>_xlfn.XLOOKUP(tblOrders[[#This Row],[SalesRepID]], tblSalesreps[RepID], tblSalesreps[Target])</f>
        <v>11347243</v>
      </c>
    </row>
    <row r="253" spans="1:21">
      <c r="A253" t="s">
        <v>727</v>
      </c>
      <c r="B253" s="7" t="s">
        <v>715</v>
      </c>
      <c r="C253" t="s">
        <v>728</v>
      </c>
      <c r="D253" t="s">
        <v>288</v>
      </c>
      <c r="E253" t="s">
        <v>197</v>
      </c>
      <c r="F253" t="s">
        <v>14</v>
      </c>
      <c r="G253">
        <v>4</v>
      </c>
      <c r="H253">
        <v>0.1</v>
      </c>
      <c r="I253" s="2">
        <v>371188.8</v>
      </c>
      <c r="J253" t="str">
        <f>_xlfn.XLOOKUP(tblOrders[[#This Row],[CustomerID]], tblCustomers[CustomerID], tblCustomers[CustomerName])</f>
        <v>Customer 138</v>
      </c>
      <c r="K253" t="str">
        <f>_xlfn.XLOOKUP(tblOrders[[#This Row],[CustomerID]], tblCustomers[CustomerID], tblCustomers[Segment])</f>
        <v>Corporate</v>
      </c>
      <c r="L253" t="str">
        <f>_xlfn.XLOOKUP(tblOrders[[#This Row],[ProductID]], tblProducts[ProductID], tblProducts[Category])</f>
        <v>Furniture</v>
      </c>
      <c r="M253">
        <f>_xlfn.XLOOKUP(tblOrders[[#This Row],[ProductID]], tblProducts[ProductID], tblProducts[CostPrice])</f>
        <v>34258</v>
      </c>
      <c r="N253">
        <f>tblOrders[[#This Row],[Sales]]-(tblOrders[[#This Row],[CostPrice]]*tblOrders[[#This Row],[Quantity]])</f>
        <v>234156.79999999999</v>
      </c>
      <c r="O253" t="str">
        <f>TEXT(tblOrders[[#This Row],[Date]],"mmm-yyyy")</f>
        <v>May-2025</v>
      </c>
      <c r="P253" t="str">
        <f>_xlfn.XLOOKUP(tblOrders[[#This Row],[OrderID]], tblReturns[OrderID], tblReturns[Returned])</f>
        <v>No</v>
      </c>
      <c r="Q253" t="str">
        <f>_xlfn.XLOOKUP(tblOrders[[#This Row],[OrderID]], tblShipping[OrderID], tblShipping[ShipMode])</f>
        <v>Standard</v>
      </c>
      <c r="R253" t="str">
        <f>IFERROR(_xlfn.XLOOKUP(A252, tblCustomers[CustomerID], tblCustomers[CustomerName]), "Not Found")</f>
        <v>Not Found</v>
      </c>
      <c r="S253" t="str">
        <f>IF(tblOrders[[#This Row],[Sales]]&gt;1000000,"High Value","Standard")</f>
        <v>Standard</v>
      </c>
      <c r="T253" t="str">
        <f>_xlfn.XLOOKUP(tblOrders[[#This Row],[ProductID]], tblProducts[ProductID], tblProducts[ProductName])</f>
        <v>Product 39</v>
      </c>
      <c r="U253">
        <f>_xlfn.XLOOKUP(tblOrders[[#This Row],[SalesRepID]], tblSalesreps[RepID], tblSalesreps[Target])</f>
        <v>19562258</v>
      </c>
    </row>
    <row r="254" spans="1:21">
      <c r="A254" t="s">
        <v>729</v>
      </c>
      <c r="B254" s="7" t="s">
        <v>663</v>
      </c>
      <c r="C254" t="s">
        <v>389</v>
      </c>
      <c r="D254" t="s">
        <v>151</v>
      </c>
      <c r="E254" t="s">
        <v>19</v>
      </c>
      <c r="F254" t="s">
        <v>51</v>
      </c>
      <c r="G254">
        <v>8</v>
      </c>
      <c r="H254">
        <v>0.15</v>
      </c>
      <c r="I254" s="2">
        <v>60071.199999999997</v>
      </c>
      <c r="J254" t="str">
        <f>_xlfn.XLOOKUP(tblOrders[[#This Row],[CustomerID]], tblCustomers[CustomerID], tblCustomers[CustomerName])</f>
        <v>Customer 127</v>
      </c>
      <c r="K254" t="str">
        <f>_xlfn.XLOOKUP(tblOrders[[#This Row],[CustomerID]], tblCustomers[CustomerID], tblCustomers[Segment])</f>
        <v>SME</v>
      </c>
      <c r="L254" t="str">
        <f>_xlfn.XLOOKUP(tblOrders[[#This Row],[ProductID]], tblProducts[ProductID], tblProducts[Category])</f>
        <v>Electronics</v>
      </c>
      <c r="M254">
        <f>_xlfn.XLOOKUP(tblOrders[[#This Row],[ProductID]], tblProducts[ProductID], tblProducts[CostPrice])</f>
        <v>63366</v>
      </c>
      <c r="N254">
        <f>tblOrders[[#This Row],[Sales]]-(tblOrders[[#This Row],[CostPrice]]*tblOrders[[#This Row],[Quantity]])</f>
        <v>-446856.8</v>
      </c>
      <c r="O254" t="str">
        <f>TEXT(tblOrders[[#This Row],[Date]],"mmm-yyyy")</f>
        <v>Aug-2025</v>
      </c>
      <c r="P254" t="str">
        <f>_xlfn.XLOOKUP(tblOrders[[#This Row],[OrderID]], tblReturns[OrderID], tblReturns[Returned])</f>
        <v>No</v>
      </c>
      <c r="Q254" t="str">
        <f>_xlfn.XLOOKUP(tblOrders[[#This Row],[OrderID]], tblShipping[OrderID], tblShipping[ShipMode])</f>
        <v>Pickup</v>
      </c>
      <c r="R254" t="str">
        <f>IFERROR(_xlfn.XLOOKUP(A253, tblCustomers[CustomerID], tblCustomers[CustomerName]), "Not Found")</f>
        <v>Not Found</v>
      </c>
      <c r="S254" t="str">
        <f>IF(tblOrders[[#This Row],[Sales]]&gt;1000000,"High Value","Standard")</f>
        <v>Standard</v>
      </c>
      <c r="T254" t="str">
        <f>_xlfn.XLOOKUP(tblOrders[[#This Row],[ProductID]], tblProducts[ProductID], tblProducts[ProductName])</f>
        <v>Product 40</v>
      </c>
      <c r="U254">
        <f>_xlfn.XLOOKUP(tblOrders[[#This Row],[SalesRepID]], tblSalesreps[RepID], tblSalesreps[Target])</f>
        <v>11347243</v>
      </c>
    </row>
    <row r="255" spans="1:21">
      <c r="A255" t="s">
        <v>730</v>
      </c>
      <c r="B255" s="7" t="s">
        <v>731</v>
      </c>
      <c r="C255" t="s">
        <v>732</v>
      </c>
      <c r="D255" t="s">
        <v>223</v>
      </c>
      <c r="E255" t="s">
        <v>40</v>
      </c>
      <c r="F255" t="s">
        <v>26</v>
      </c>
      <c r="G255">
        <v>3</v>
      </c>
      <c r="H255">
        <v>0.15</v>
      </c>
      <c r="I255" s="2">
        <v>282909.75</v>
      </c>
      <c r="J255" t="str">
        <f>_xlfn.XLOOKUP(tblOrders[[#This Row],[CustomerID]], tblCustomers[CustomerID], tblCustomers[CustomerName])</f>
        <v>Customer 266</v>
      </c>
      <c r="K255" t="str">
        <f>_xlfn.XLOOKUP(tblOrders[[#This Row],[CustomerID]], tblCustomers[CustomerID], tblCustomers[Segment])</f>
        <v>SME</v>
      </c>
      <c r="L255" t="str">
        <f>_xlfn.XLOOKUP(tblOrders[[#This Row],[ProductID]], tblProducts[ProductID], tblProducts[Category])</f>
        <v>Office</v>
      </c>
      <c r="M255">
        <f>_xlfn.XLOOKUP(tblOrders[[#This Row],[ProductID]], tblProducts[ProductID], tblProducts[CostPrice])</f>
        <v>66106</v>
      </c>
      <c r="N255">
        <f>tblOrders[[#This Row],[Sales]]-(tblOrders[[#This Row],[CostPrice]]*tblOrders[[#This Row],[Quantity]])</f>
        <v>84591.75</v>
      </c>
      <c r="O255" t="str">
        <f>TEXT(tblOrders[[#This Row],[Date]],"mmm-yyyy")</f>
        <v>Aug-2025</v>
      </c>
      <c r="P255" t="str">
        <f>_xlfn.XLOOKUP(tblOrders[[#This Row],[OrderID]], tblReturns[OrderID], tblReturns[Returned])</f>
        <v>No</v>
      </c>
      <c r="Q255" t="str">
        <f>_xlfn.XLOOKUP(tblOrders[[#This Row],[OrderID]], tblShipping[OrderID], tblShipping[ShipMode])</f>
        <v>Express</v>
      </c>
      <c r="R255" t="str">
        <f>IFERROR(_xlfn.XLOOKUP(A254, tblCustomers[CustomerID], tblCustomers[CustomerName]), "Not Found")</f>
        <v>Not Found</v>
      </c>
      <c r="S255" t="str">
        <f>IF(tblOrders[[#This Row],[Sales]]&gt;1000000,"High Value","Standard")</f>
        <v>Standard</v>
      </c>
      <c r="T255" t="str">
        <f>_xlfn.XLOOKUP(tblOrders[[#This Row],[ProductID]], tblProducts[ProductID], tblProducts[ProductName])</f>
        <v>Product 58</v>
      </c>
      <c r="U255">
        <f>_xlfn.XLOOKUP(tblOrders[[#This Row],[SalesRepID]], tblSalesreps[RepID], tblSalesreps[Target])</f>
        <v>6291486</v>
      </c>
    </row>
    <row r="256" spans="1:21">
      <c r="A256" t="s">
        <v>733</v>
      </c>
      <c r="B256" s="7" t="s">
        <v>734</v>
      </c>
      <c r="C256" t="s">
        <v>735</v>
      </c>
      <c r="D256" t="s">
        <v>83</v>
      </c>
      <c r="E256" t="s">
        <v>56</v>
      </c>
      <c r="F256" t="s">
        <v>20</v>
      </c>
      <c r="G256">
        <v>7</v>
      </c>
      <c r="H256">
        <v>0</v>
      </c>
      <c r="I256" s="2">
        <v>807352</v>
      </c>
      <c r="J256" t="str">
        <f>_xlfn.XLOOKUP(tblOrders[[#This Row],[CustomerID]], tblCustomers[CustomerID], tblCustomers[CustomerName])</f>
        <v>Customer 137</v>
      </c>
      <c r="K256" t="str">
        <f>_xlfn.XLOOKUP(tblOrders[[#This Row],[CustomerID]], tblCustomers[CustomerID], tblCustomers[Segment])</f>
        <v>Corporate</v>
      </c>
      <c r="L256" t="str">
        <f>_xlfn.XLOOKUP(tblOrders[[#This Row],[ProductID]], tblProducts[ProductID], tblProducts[Category])</f>
        <v>Furniture</v>
      </c>
      <c r="M256">
        <f>_xlfn.XLOOKUP(tblOrders[[#This Row],[ProductID]], tblProducts[ProductID], tblProducts[CostPrice])</f>
        <v>79600</v>
      </c>
      <c r="N256">
        <f>tblOrders[[#This Row],[Sales]]-(tblOrders[[#This Row],[CostPrice]]*tblOrders[[#This Row],[Quantity]])</f>
        <v>250152</v>
      </c>
      <c r="O256" t="str">
        <f>TEXT(tblOrders[[#This Row],[Date]],"mmm-yyyy")</f>
        <v>Apr-2025</v>
      </c>
      <c r="P256" t="str">
        <f>_xlfn.XLOOKUP(tblOrders[[#This Row],[OrderID]], tblReturns[OrderID], tblReturns[Returned])</f>
        <v>No</v>
      </c>
      <c r="Q256" t="str">
        <f>_xlfn.XLOOKUP(tblOrders[[#This Row],[OrderID]], tblShipping[OrderID], tblShipping[ShipMode])</f>
        <v>Standard</v>
      </c>
      <c r="R256" t="str">
        <f>IFERROR(_xlfn.XLOOKUP(A255, tblCustomers[CustomerID], tblCustomers[CustomerName]), "Not Found")</f>
        <v>Not Found</v>
      </c>
      <c r="S256" t="str">
        <f>IF(tblOrders[[#This Row],[Sales]]&gt;1000000,"High Value","Standard")</f>
        <v>Standard</v>
      </c>
      <c r="T256" t="str">
        <f>_xlfn.XLOOKUP(tblOrders[[#This Row],[ProductID]], tblProducts[ProductID], tblProducts[ProductName])</f>
        <v>Product 43</v>
      </c>
      <c r="U256">
        <f>_xlfn.XLOOKUP(tblOrders[[#This Row],[SalesRepID]], tblSalesreps[RepID], tblSalesreps[Target])</f>
        <v>14265630</v>
      </c>
    </row>
    <row r="257" spans="1:21">
      <c r="A257" t="s">
        <v>736</v>
      </c>
      <c r="B257" s="7" t="s">
        <v>737</v>
      </c>
      <c r="C257" t="s">
        <v>421</v>
      </c>
      <c r="D257" t="s">
        <v>30</v>
      </c>
      <c r="E257" t="s">
        <v>210</v>
      </c>
      <c r="F257" t="s">
        <v>51</v>
      </c>
      <c r="G257">
        <v>6</v>
      </c>
      <c r="H257">
        <v>0</v>
      </c>
      <c r="I257" s="2">
        <v>65940</v>
      </c>
      <c r="J257" t="str">
        <f>_xlfn.XLOOKUP(tblOrders[[#This Row],[CustomerID]], tblCustomers[CustomerID], tblCustomers[CustomerName])</f>
        <v>Customer 271</v>
      </c>
      <c r="K257" t="str">
        <f>_xlfn.XLOOKUP(tblOrders[[#This Row],[CustomerID]], tblCustomers[CustomerID], tblCustomers[Segment])</f>
        <v>Consumer</v>
      </c>
      <c r="L257" t="str">
        <f>_xlfn.XLOOKUP(tblOrders[[#This Row],[ProductID]], tblProducts[ProductID], tblProducts[Category])</f>
        <v>Furniture</v>
      </c>
      <c r="M257">
        <f>_xlfn.XLOOKUP(tblOrders[[#This Row],[ProductID]], tblProducts[ProductID], tblProducts[CostPrice])</f>
        <v>18655</v>
      </c>
      <c r="N257">
        <f>tblOrders[[#This Row],[Sales]]-(tblOrders[[#This Row],[CostPrice]]*tblOrders[[#This Row],[Quantity]])</f>
        <v>-45990</v>
      </c>
      <c r="O257" t="str">
        <f>TEXT(tblOrders[[#This Row],[Date]],"mmm-yyyy")</f>
        <v>Nov-2025</v>
      </c>
      <c r="P257" t="str">
        <f>_xlfn.XLOOKUP(tblOrders[[#This Row],[OrderID]], tblReturns[OrderID], tblReturns[Returned])</f>
        <v>Yes</v>
      </c>
      <c r="Q257" t="str">
        <f>_xlfn.XLOOKUP(tblOrders[[#This Row],[OrderID]], tblShipping[OrderID], tblShipping[ShipMode])</f>
        <v>Pickup</v>
      </c>
      <c r="R257" t="str">
        <f>IFERROR(_xlfn.XLOOKUP(A256, tblCustomers[CustomerID], tblCustomers[CustomerName]), "Not Found")</f>
        <v>Not Found</v>
      </c>
      <c r="S257" t="str">
        <f>IF(tblOrders[[#This Row],[Sales]]&gt;1000000,"High Value","Standard")</f>
        <v>Standard</v>
      </c>
      <c r="T257" t="str">
        <f>_xlfn.XLOOKUP(tblOrders[[#This Row],[ProductID]], tblProducts[ProductID], tblProducts[ProductName])</f>
        <v>Product 34</v>
      </c>
      <c r="U257">
        <f>_xlfn.XLOOKUP(tblOrders[[#This Row],[SalesRepID]], tblSalesreps[RepID], tblSalesreps[Target])</f>
        <v>19336654</v>
      </c>
    </row>
    <row r="258" spans="1:21">
      <c r="A258" t="s">
        <v>738</v>
      </c>
      <c r="B258" s="7" t="s">
        <v>37</v>
      </c>
      <c r="C258" t="s">
        <v>17</v>
      </c>
      <c r="D258" t="s">
        <v>174</v>
      </c>
      <c r="E258" t="s">
        <v>69</v>
      </c>
      <c r="F258" t="s">
        <v>51</v>
      </c>
      <c r="G258">
        <v>3</v>
      </c>
      <c r="H258">
        <v>0.05</v>
      </c>
      <c r="I258" s="2">
        <v>291138.90000000002</v>
      </c>
      <c r="J258" t="str">
        <f>_xlfn.XLOOKUP(tblOrders[[#This Row],[CustomerID]], tblCustomers[CustomerID], tblCustomers[CustomerName])</f>
        <v>Customer 71</v>
      </c>
      <c r="K258" t="str">
        <f>_xlfn.XLOOKUP(tblOrders[[#This Row],[CustomerID]], tblCustomers[CustomerID], tblCustomers[Segment])</f>
        <v>SME</v>
      </c>
      <c r="L258" t="str">
        <f>_xlfn.XLOOKUP(tblOrders[[#This Row],[ProductID]], tblProducts[ProductID], tblProducts[Category])</f>
        <v>Home</v>
      </c>
      <c r="M258">
        <f>_xlfn.XLOOKUP(tblOrders[[#This Row],[ProductID]], tblProducts[ProductID], tblProducts[CostPrice])</f>
        <v>62348</v>
      </c>
      <c r="N258">
        <f>tblOrders[[#This Row],[Sales]]-(tblOrders[[#This Row],[CostPrice]]*tblOrders[[#This Row],[Quantity]])</f>
        <v>104094.90000000002</v>
      </c>
      <c r="O258" t="str">
        <f>TEXT(tblOrders[[#This Row],[Date]],"mmm-yyyy")</f>
        <v>Feb-2025</v>
      </c>
      <c r="P258" t="str">
        <f>_xlfn.XLOOKUP(tblOrders[[#This Row],[OrderID]], tblReturns[OrderID], tblReturns[Returned])</f>
        <v>No</v>
      </c>
      <c r="Q258" t="str">
        <f>_xlfn.XLOOKUP(tblOrders[[#This Row],[OrderID]], tblShipping[OrderID], tblShipping[ShipMode])</f>
        <v>Pickup</v>
      </c>
      <c r="R258" t="str">
        <f>IFERROR(_xlfn.XLOOKUP(A257, tblCustomers[CustomerID], tblCustomers[CustomerName]), "Not Found")</f>
        <v>Not Found</v>
      </c>
      <c r="S258" t="str">
        <f>IF(tblOrders[[#This Row],[Sales]]&gt;1000000,"High Value","Standard")</f>
        <v>Standard</v>
      </c>
      <c r="T258" t="str">
        <f>_xlfn.XLOOKUP(tblOrders[[#This Row],[ProductID]], tblProducts[ProductID], tblProducts[ProductName])</f>
        <v>Product 64</v>
      </c>
      <c r="U258">
        <f>_xlfn.XLOOKUP(tblOrders[[#This Row],[SalesRepID]], tblSalesreps[RepID], tblSalesreps[Target])</f>
        <v>19473459</v>
      </c>
    </row>
    <row r="259" spans="1:21">
      <c r="A259" t="s">
        <v>739</v>
      </c>
      <c r="B259" s="7" t="s">
        <v>354</v>
      </c>
      <c r="C259" t="s">
        <v>487</v>
      </c>
      <c r="D259" t="s">
        <v>151</v>
      </c>
      <c r="E259" t="s">
        <v>25</v>
      </c>
      <c r="F259" t="s">
        <v>88</v>
      </c>
      <c r="G259">
        <v>3</v>
      </c>
      <c r="H259">
        <v>0.05</v>
      </c>
      <c r="I259" s="2">
        <v>168583.2</v>
      </c>
      <c r="J259" t="str">
        <f>_xlfn.XLOOKUP(tblOrders[[#This Row],[CustomerID]], tblCustomers[CustomerID], tblCustomers[CustomerName])</f>
        <v>Customer 297</v>
      </c>
      <c r="K259" t="str">
        <f>_xlfn.XLOOKUP(tblOrders[[#This Row],[CustomerID]], tblCustomers[CustomerID], tblCustomers[Segment])</f>
        <v>Corporate</v>
      </c>
      <c r="L259" t="str">
        <f>_xlfn.XLOOKUP(tblOrders[[#This Row],[ProductID]], tblProducts[ProductID], tblProducts[Category])</f>
        <v>Electronics</v>
      </c>
      <c r="M259">
        <f>_xlfn.XLOOKUP(tblOrders[[#This Row],[ProductID]], tblProducts[ProductID], tblProducts[CostPrice])</f>
        <v>63366</v>
      </c>
      <c r="N259">
        <f>tblOrders[[#This Row],[Sales]]-(tblOrders[[#This Row],[CostPrice]]*tblOrders[[#This Row],[Quantity]])</f>
        <v>-21514.799999999988</v>
      </c>
      <c r="O259" t="str">
        <f>TEXT(tblOrders[[#This Row],[Date]],"mmm-yyyy")</f>
        <v>Feb-2025</v>
      </c>
      <c r="P259" t="str">
        <f>_xlfn.XLOOKUP(tblOrders[[#This Row],[OrderID]], tblReturns[OrderID], tblReturns[Returned])</f>
        <v>No</v>
      </c>
      <c r="Q259" t="str">
        <f>_xlfn.XLOOKUP(tblOrders[[#This Row],[OrderID]], tblShipping[OrderID], tblShipping[ShipMode])</f>
        <v>Express</v>
      </c>
      <c r="R259" t="str">
        <f>IFERROR(_xlfn.XLOOKUP(A258, tblCustomers[CustomerID], tblCustomers[CustomerName]), "Not Found")</f>
        <v>Not Found</v>
      </c>
      <c r="S259" t="str">
        <f>IF(tblOrders[[#This Row],[Sales]]&gt;1000000,"High Value","Standard")</f>
        <v>Standard</v>
      </c>
      <c r="T259" t="str">
        <f>_xlfn.XLOOKUP(tblOrders[[#This Row],[ProductID]], tblProducts[ProductID], tblProducts[ProductName])</f>
        <v>Product 40</v>
      </c>
      <c r="U259">
        <f>_xlfn.XLOOKUP(tblOrders[[#This Row],[SalesRepID]], tblSalesreps[RepID], tblSalesreps[Target])</f>
        <v>7094914</v>
      </c>
    </row>
    <row r="260" spans="1:21">
      <c r="A260" t="s">
        <v>740</v>
      </c>
      <c r="B260" s="7" t="s">
        <v>121</v>
      </c>
      <c r="C260" t="s">
        <v>177</v>
      </c>
      <c r="D260" t="s">
        <v>352</v>
      </c>
      <c r="E260" t="s">
        <v>202</v>
      </c>
      <c r="F260" t="s">
        <v>14</v>
      </c>
      <c r="G260">
        <v>10</v>
      </c>
      <c r="H260">
        <v>0</v>
      </c>
      <c r="I260" s="2">
        <v>631020</v>
      </c>
      <c r="J260" t="str">
        <f>_xlfn.XLOOKUP(tblOrders[[#This Row],[CustomerID]], tblCustomers[CustomerID], tblCustomers[CustomerName])</f>
        <v>Customer 174</v>
      </c>
      <c r="K260" t="str">
        <f>_xlfn.XLOOKUP(tblOrders[[#This Row],[CustomerID]], tblCustomers[CustomerID], tblCustomers[Segment])</f>
        <v>Consumer</v>
      </c>
      <c r="L260" t="str">
        <f>_xlfn.XLOOKUP(tblOrders[[#This Row],[ProductID]], tblProducts[ProductID], tblProducts[Category])</f>
        <v>Electronics</v>
      </c>
      <c r="M260">
        <f>_xlfn.XLOOKUP(tblOrders[[#This Row],[ProductID]], tblProducts[ProductID], tblProducts[CostPrice])</f>
        <v>58522</v>
      </c>
      <c r="N260">
        <f>tblOrders[[#This Row],[Sales]]-(tblOrders[[#This Row],[CostPrice]]*tblOrders[[#This Row],[Quantity]])</f>
        <v>45800</v>
      </c>
      <c r="O260" t="str">
        <f>TEXT(tblOrders[[#This Row],[Date]],"mmm-yyyy")</f>
        <v>Oct-2025</v>
      </c>
      <c r="P260" t="str">
        <f>_xlfn.XLOOKUP(tblOrders[[#This Row],[OrderID]], tblReturns[OrderID], tblReturns[Returned])</f>
        <v>No</v>
      </c>
      <c r="Q260" t="str">
        <f>_xlfn.XLOOKUP(tblOrders[[#This Row],[OrderID]], tblShipping[OrderID], tblShipping[ShipMode])</f>
        <v>Express</v>
      </c>
      <c r="R260" t="str">
        <f>IFERROR(_xlfn.XLOOKUP(A259, tblCustomers[CustomerID], tblCustomers[CustomerName]), "Not Found")</f>
        <v>Not Found</v>
      </c>
      <c r="S260" t="str">
        <f>IF(tblOrders[[#This Row],[Sales]]&gt;1000000,"High Value","Standard")</f>
        <v>Standard</v>
      </c>
      <c r="T260" t="str">
        <f>_xlfn.XLOOKUP(tblOrders[[#This Row],[ProductID]], tblProducts[ProductID], tblProducts[ProductName])</f>
        <v>Product 60</v>
      </c>
      <c r="U260">
        <f>_xlfn.XLOOKUP(tblOrders[[#This Row],[SalesRepID]], tblSalesreps[RepID], tblSalesreps[Target])</f>
        <v>10652665</v>
      </c>
    </row>
    <row r="261" spans="1:21">
      <c r="A261" t="s">
        <v>741</v>
      </c>
      <c r="B261" s="7" t="s">
        <v>147</v>
      </c>
      <c r="C261" t="s">
        <v>436</v>
      </c>
      <c r="D261" t="s">
        <v>362</v>
      </c>
      <c r="E261" t="s">
        <v>56</v>
      </c>
      <c r="F261" t="s">
        <v>51</v>
      </c>
      <c r="G261">
        <v>6</v>
      </c>
      <c r="H261">
        <v>0.05</v>
      </c>
      <c r="I261" s="2">
        <v>43046.400000000001</v>
      </c>
      <c r="J261" t="str">
        <f>_xlfn.XLOOKUP(tblOrders[[#This Row],[CustomerID]], tblCustomers[CustomerID], tblCustomers[CustomerName])</f>
        <v>Customer 129</v>
      </c>
      <c r="K261" t="str">
        <f>_xlfn.XLOOKUP(tblOrders[[#This Row],[CustomerID]], tblCustomers[CustomerID], tblCustomers[Segment])</f>
        <v>Corporate</v>
      </c>
      <c r="L261" t="str">
        <f>_xlfn.XLOOKUP(tblOrders[[#This Row],[ProductID]], tblProducts[ProductID], tblProducts[Category])</f>
        <v>Home</v>
      </c>
      <c r="M261">
        <f>_xlfn.XLOOKUP(tblOrders[[#This Row],[ProductID]], tblProducts[ProductID], tblProducts[CostPrice])</f>
        <v>41409</v>
      </c>
      <c r="N261">
        <f>tblOrders[[#This Row],[Sales]]-(tblOrders[[#This Row],[CostPrice]]*tblOrders[[#This Row],[Quantity]])</f>
        <v>-205407.6</v>
      </c>
      <c r="O261" t="str">
        <f>TEXT(tblOrders[[#This Row],[Date]],"mmm-yyyy")</f>
        <v>Feb-2025</v>
      </c>
      <c r="P261" t="str">
        <f>_xlfn.XLOOKUP(tblOrders[[#This Row],[OrderID]], tblReturns[OrderID], tblReturns[Returned])</f>
        <v>No</v>
      </c>
      <c r="Q261" t="str">
        <f>_xlfn.XLOOKUP(tblOrders[[#This Row],[OrderID]], tblShipping[OrderID], tblShipping[ShipMode])</f>
        <v>Express</v>
      </c>
      <c r="R261" t="str">
        <f>IFERROR(_xlfn.XLOOKUP(A260, tblCustomers[CustomerID], tblCustomers[CustomerName]), "Not Found")</f>
        <v>Not Found</v>
      </c>
      <c r="S261" t="str">
        <f>IF(tblOrders[[#This Row],[Sales]]&gt;1000000,"High Value","Standard")</f>
        <v>Standard</v>
      </c>
      <c r="T261" t="str">
        <f>_xlfn.XLOOKUP(tblOrders[[#This Row],[ProductID]], tblProducts[ProductID], tblProducts[ProductName])</f>
        <v>Product 25</v>
      </c>
      <c r="U261">
        <f>_xlfn.XLOOKUP(tblOrders[[#This Row],[SalesRepID]], tblSalesreps[RepID], tblSalesreps[Target])</f>
        <v>14265630</v>
      </c>
    </row>
    <row r="262" spans="1:21">
      <c r="A262" t="s">
        <v>742</v>
      </c>
      <c r="B262" s="7" t="s">
        <v>743</v>
      </c>
      <c r="C262" t="s">
        <v>281</v>
      </c>
      <c r="D262" t="s">
        <v>744</v>
      </c>
      <c r="E262" t="s">
        <v>25</v>
      </c>
      <c r="F262" t="s">
        <v>20</v>
      </c>
      <c r="G262">
        <v>5</v>
      </c>
      <c r="H262">
        <v>0</v>
      </c>
      <c r="I262" s="2">
        <v>469380</v>
      </c>
      <c r="J262" t="str">
        <f>_xlfn.XLOOKUP(tblOrders[[#This Row],[CustomerID]], tblCustomers[CustomerID], tblCustomers[CustomerName])</f>
        <v>Customer 154</v>
      </c>
      <c r="K262" t="str">
        <f>_xlfn.XLOOKUP(tblOrders[[#This Row],[CustomerID]], tblCustomers[CustomerID], tblCustomers[Segment])</f>
        <v>Consumer</v>
      </c>
      <c r="L262" t="str">
        <f>_xlfn.XLOOKUP(tblOrders[[#This Row],[ProductID]], tblProducts[ProductID], tblProducts[Category])</f>
        <v>Electronics</v>
      </c>
      <c r="M262">
        <f>_xlfn.XLOOKUP(tblOrders[[#This Row],[ProductID]], tblProducts[ProductID], tblProducts[CostPrice])</f>
        <v>37361</v>
      </c>
      <c r="N262">
        <f>tblOrders[[#This Row],[Sales]]-(tblOrders[[#This Row],[CostPrice]]*tblOrders[[#This Row],[Quantity]])</f>
        <v>282575</v>
      </c>
      <c r="O262" t="str">
        <f>TEXT(tblOrders[[#This Row],[Date]],"mmm-yyyy")</f>
        <v>Jun-2025</v>
      </c>
      <c r="P262" t="str">
        <f>_xlfn.XLOOKUP(tblOrders[[#This Row],[OrderID]], tblReturns[OrderID], tblReturns[Returned])</f>
        <v>No</v>
      </c>
      <c r="Q262" t="str">
        <f>_xlfn.XLOOKUP(tblOrders[[#This Row],[OrderID]], tblShipping[OrderID], tblShipping[ShipMode])</f>
        <v>Standard</v>
      </c>
      <c r="R262" t="str">
        <f>IFERROR(_xlfn.XLOOKUP(A261, tblCustomers[CustomerID], tblCustomers[CustomerName]), "Not Found")</f>
        <v>Not Found</v>
      </c>
      <c r="S262" t="str">
        <f>IF(tblOrders[[#This Row],[Sales]]&gt;1000000,"High Value","Standard")</f>
        <v>Standard</v>
      </c>
      <c r="T262" t="str">
        <f>_xlfn.XLOOKUP(tblOrders[[#This Row],[ProductID]], tblProducts[ProductID], tblProducts[ProductName])</f>
        <v>Product 72</v>
      </c>
      <c r="U262">
        <f>_xlfn.XLOOKUP(tblOrders[[#This Row],[SalesRepID]], tblSalesreps[RepID], tblSalesreps[Target])</f>
        <v>7094914</v>
      </c>
    </row>
    <row r="263" spans="1:21">
      <c r="A263" t="s">
        <v>745</v>
      </c>
      <c r="B263" s="7" t="s">
        <v>746</v>
      </c>
      <c r="C263" t="s">
        <v>264</v>
      </c>
      <c r="D263" t="s">
        <v>513</v>
      </c>
      <c r="E263" t="s">
        <v>186</v>
      </c>
      <c r="F263" t="s">
        <v>20</v>
      </c>
      <c r="G263">
        <v>1</v>
      </c>
      <c r="H263">
        <v>0.1</v>
      </c>
      <c r="I263" s="2">
        <v>29825.1</v>
      </c>
      <c r="J263" t="str">
        <f>_xlfn.XLOOKUP(tblOrders[[#This Row],[CustomerID]], tblCustomers[CustomerID], tblCustomers[CustomerName])</f>
        <v>Customer 15</v>
      </c>
      <c r="K263" t="str">
        <f>_xlfn.XLOOKUP(tblOrders[[#This Row],[CustomerID]], tblCustomers[CustomerID], tblCustomers[Segment])</f>
        <v>Consumer</v>
      </c>
      <c r="L263" t="str">
        <f>_xlfn.XLOOKUP(tblOrders[[#This Row],[ProductID]], tblProducts[ProductID], tblProducts[Category])</f>
        <v>Furniture</v>
      </c>
      <c r="M263">
        <f>_xlfn.XLOOKUP(tblOrders[[#This Row],[ProductID]], tblProducts[ProductID], tblProducts[CostPrice])</f>
        <v>3310</v>
      </c>
      <c r="N263">
        <f>tblOrders[[#This Row],[Sales]]-(tblOrders[[#This Row],[CostPrice]]*tblOrders[[#This Row],[Quantity]])</f>
        <v>26515.1</v>
      </c>
      <c r="O263" t="str">
        <f>TEXT(tblOrders[[#This Row],[Date]],"mmm-yyyy")</f>
        <v>Jan-2025</v>
      </c>
      <c r="P263" t="str">
        <f>_xlfn.XLOOKUP(tblOrders[[#This Row],[OrderID]], tblReturns[OrderID], tblReturns[Returned])</f>
        <v>No</v>
      </c>
      <c r="Q263" t="str">
        <f>_xlfn.XLOOKUP(tblOrders[[#This Row],[OrderID]], tblShipping[OrderID], tblShipping[ShipMode])</f>
        <v>Standard</v>
      </c>
      <c r="R263" t="str">
        <f>IFERROR(_xlfn.XLOOKUP(A262, tblCustomers[CustomerID], tblCustomers[CustomerName]), "Not Found")</f>
        <v>Not Found</v>
      </c>
      <c r="S263" t="str">
        <f>IF(tblOrders[[#This Row],[Sales]]&gt;1000000,"High Value","Standard")</f>
        <v>Standard</v>
      </c>
      <c r="T263" t="str">
        <f>_xlfn.XLOOKUP(tblOrders[[#This Row],[ProductID]], tblProducts[ProductID], tblProducts[ProductName])</f>
        <v>Product 5</v>
      </c>
      <c r="U263">
        <f>_xlfn.XLOOKUP(tblOrders[[#This Row],[SalesRepID]], tblSalesreps[RepID], tblSalesreps[Target])</f>
        <v>15141830</v>
      </c>
    </row>
    <row r="264" spans="1:21">
      <c r="A264" t="s">
        <v>747</v>
      </c>
      <c r="B264" s="7" t="s">
        <v>572</v>
      </c>
      <c r="C264" t="s">
        <v>317</v>
      </c>
      <c r="D264" t="s">
        <v>491</v>
      </c>
      <c r="E264" t="s">
        <v>19</v>
      </c>
      <c r="F264" t="s">
        <v>14</v>
      </c>
      <c r="G264">
        <v>9</v>
      </c>
      <c r="H264">
        <v>0.2</v>
      </c>
      <c r="I264" s="2">
        <v>464047.2</v>
      </c>
      <c r="J264" t="str">
        <f>_xlfn.XLOOKUP(tblOrders[[#This Row],[CustomerID]], tblCustomers[CustomerID], tblCustomers[CustomerName])</f>
        <v>Customer 56</v>
      </c>
      <c r="K264" t="str">
        <f>_xlfn.XLOOKUP(tblOrders[[#This Row],[CustomerID]], tblCustomers[CustomerID], tblCustomers[Segment])</f>
        <v>SME</v>
      </c>
      <c r="L264" t="str">
        <f>_xlfn.XLOOKUP(tblOrders[[#This Row],[ProductID]], tblProducts[ProductID], tblProducts[Category])</f>
        <v>Home</v>
      </c>
      <c r="M264">
        <f>_xlfn.XLOOKUP(tblOrders[[#This Row],[ProductID]], tblProducts[ProductID], tblProducts[CostPrice])</f>
        <v>75749</v>
      </c>
      <c r="N264">
        <f>tblOrders[[#This Row],[Sales]]-(tblOrders[[#This Row],[CostPrice]]*tblOrders[[#This Row],[Quantity]])</f>
        <v>-217693.8</v>
      </c>
      <c r="O264" t="str">
        <f>TEXT(tblOrders[[#This Row],[Date]],"mmm-yyyy")</f>
        <v>Jan-2025</v>
      </c>
      <c r="P264" t="str">
        <f>_xlfn.XLOOKUP(tblOrders[[#This Row],[OrderID]], tblReturns[OrderID], tblReturns[Returned])</f>
        <v>No</v>
      </c>
      <c r="Q264" t="str">
        <f>_xlfn.XLOOKUP(tblOrders[[#This Row],[OrderID]], tblShipping[OrderID], tblShipping[ShipMode])</f>
        <v>Express</v>
      </c>
      <c r="R264" t="str">
        <f>IFERROR(_xlfn.XLOOKUP(A263, tblCustomers[CustomerID], tblCustomers[CustomerName]), "Not Found")</f>
        <v>Not Found</v>
      </c>
      <c r="S264" t="str">
        <f>IF(tblOrders[[#This Row],[Sales]]&gt;1000000,"High Value","Standard")</f>
        <v>Standard</v>
      </c>
      <c r="T264" t="str">
        <f>_xlfn.XLOOKUP(tblOrders[[#This Row],[ProductID]], tblProducts[ProductID], tblProducts[ProductName])</f>
        <v>Product 49</v>
      </c>
      <c r="U264">
        <f>_xlfn.XLOOKUP(tblOrders[[#This Row],[SalesRepID]], tblSalesreps[RepID], tblSalesreps[Target])</f>
        <v>11347243</v>
      </c>
    </row>
    <row r="265" spans="1:21">
      <c r="A265" t="s">
        <v>748</v>
      </c>
      <c r="B265" s="7" t="s">
        <v>749</v>
      </c>
      <c r="C265" t="s">
        <v>750</v>
      </c>
      <c r="D265" t="s">
        <v>288</v>
      </c>
      <c r="E265" t="s">
        <v>186</v>
      </c>
      <c r="F265" t="s">
        <v>26</v>
      </c>
      <c r="G265">
        <v>4</v>
      </c>
      <c r="H265">
        <v>0.1</v>
      </c>
      <c r="I265" s="2">
        <v>118922.4</v>
      </c>
      <c r="J265" t="str">
        <f>_xlfn.XLOOKUP(tblOrders[[#This Row],[CustomerID]], tblCustomers[CustomerID], tblCustomers[CustomerName])</f>
        <v>Customer 139</v>
      </c>
      <c r="K265" t="str">
        <f>_xlfn.XLOOKUP(tblOrders[[#This Row],[CustomerID]], tblCustomers[CustomerID], tblCustomers[Segment])</f>
        <v>Consumer</v>
      </c>
      <c r="L265" t="str">
        <f>_xlfn.XLOOKUP(tblOrders[[#This Row],[ProductID]], tblProducts[ProductID], tblProducts[Category])</f>
        <v>Furniture</v>
      </c>
      <c r="M265">
        <f>_xlfn.XLOOKUP(tblOrders[[#This Row],[ProductID]], tblProducts[ProductID], tblProducts[CostPrice])</f>
        <v>34258</v>
      </c>
      <c r="N265">
        <f>tblOrders[[#This Row],[Sales]]-(tblOrders[[#This Row],[CostPrice]]*tblOrders[[#This Row],[Quantity]])</f>
        <v>-18109.600000000006</v>
      </c>
      <c r="O265" t="str">
        <f>TEXT(tblOrders[[#This Row],[Date]],"mmm-yyyy")</f>
        <v>Feb-2025</v>
      </c>
      <c r="P265" t="str">
        <f>_xlfn.XLOOKUP(tblOrders[[#This Row],[OrderID]], tblReturns[OrderID], tblReturns[Returned])</f>
        <v>No</v>
      </c>
      <c r="Q265" t="str">
        <f>_xlfn.XLOOKUP(tblOrders[[#This Row],[OrderID]], tblShipping[OrderID], tblShipping[ShipMode])</f>
        <v>Standard</v>
      </c>
      <c r="R265" t="str">
        <f>IFERROR(_xlfn.XLOOKUP(A264, tblCustomers[CustomerID], tblCustomers[CustomerName]), "Not Found")</f>
        <v>Not Found</v>
      </c>
      <c r="S265" t="str">
        <f>IF(tblOrders[[#This Row],[Sales]]&gt;1000000,"High Value","Standard")</f>
        <v>Standard</v>
      </c>
      <c r="T265" t="str">
        <f>_xlfn.XLOOKUP(tblOrders[[#This Row],[ProductID]], tblProducts[ProductID], tblProducts[ProductName])</f>
        <v>Product 39</v>
      </c>
      <c r="U265">
        <f>_xlfn.XLOOKUP(tblOrders[[#This Row],[SalesRepID]], tblSalesreps[RepID], tblSalesreps[Target])</f>
        <v>15141830</v>
      </c>
    </row>
    <row r="266" spans="1:21">
      <c r="A266" t="s">
        <v>751</v>
      </c>
      <c r="B266" s="7" t="s">
        <v>752</v>
      </c>
      <c r="C266" t="s">
        <v>753</v>
      </c>
      <c r="D266" t="s">
        <v>145</v>
      </c>
      <c r="E266" t="s">
        <v>13</v>
      </c>
      <c r="F266" t="s">
        <v>88</v>
      </c>
      <c r="G266">
        <v>2</v>
      </c>
      <c r="H266">
        <v>0.1</v>
      </c>
      <c r="I266" s="2">
        <v>19935</v>
      </c>
      <c r="J266" t="str">
        <f>_xlfn.XLOOKUP(tblOrders[[#This Row],[CustomerID]], tblCustomers[CustomerID], tblCustomers[CustomerName])</f>
        <v>Customer 116</v>
      </c>
      <c r="K266" t="str">
        <f>_xlfn.XLOOKUP(tblOrders[[#This Row],[CustomerID]], tblCustomers[CustomerID], tblCustomers[Segment])</f>
        <v>Consumer</v>
      </c>
      <c r="L266" t="str">
        <f>_xlfn.XLOOKUP(tblOrders[[#This Row],[ProductID]], tblProducts[ProductID], tblProducts[Category])</f>
        <v>Furniture</v>
      </c>
      <c r="M266">
        <f>_xlfn.XLOOKUP(tblOrders[[#This Row],[ProductID]], tblProducts[ProductID], tblProducts[CostPrice])</f>
        <v>55764</v>
      </c>
      <c r="N266">
        <f>tblOrders[[#This Row],[Sales]]-(tblOrders[[#This Row],[CostPrice]]*tblOrders[[#This Row],[Quantity]])</f>
        <v>-91593</v>
      </c>
      <c r="O266" t="str">
        <f>TEXT(tblOrders[[#This Row],[Date]],"mmm-yyyy")</f>
        <v>Sep-2025</v>
      </c>
      <c r="P266" t="str">
        <f>_xlfn.XLOOKUP(tblOrders[[#This Row],[OrderID]], tblReturns[OrderID], tblReturns[Returned])</f>
        <v>No</v>
      </c>
      <c r="Q266" t="str">
        <f>_xlfn.XLOOKUP(tblOrders[[#This Row],[OrderID]], tblShipping[OrderID], tblShipping[ShipMode])</f>
        <v>Pickup</v>
      </c>
      <c r="R266" t="str">
        <f>IFERROR(_xlfn.XLOOKUP(A265, tblCustomers[CustomerID], tblCustomers[CustomerName]), "Not Found")</f>
        <v>Not Found</v>
      </c>
      <c r="S266" t="str">
        <f>IF(tblOrders[[#This Row],[Sales]]&gt;1000000,"High Value","Standard")</f>
        <v>Standard</v>
      </c>
      <c r="T266" t="str">
        <f>_xlfn.XLOOKUP(tblOrders[[#This Row],[ProductID]], tblProducts[ProductID], tblProducts[ProductName])</f>
        <v>Product 89</v>
      </c>
      <c r="U266">
        <f>_xlfn.XLOOKUP(tblOrders[[#This Row],[SalesRepID]], tblSalesreps[RepID], tblSalesreps[Target])</f>
        <v>11852878</v>
      </c>
    </row>
    <row r="267" spans="1:21">
      <c r="A267" t="s">
        <v>754</v>
      </c>
      <c r="B267" s="7" t="s">
        <v>755</v>
      </c>
      <c r="C267" t="s">
        <v>756</v>
      </c>
      <c r="D267" t="s">
        <v>34</v>
      </c>
      <c r="E267" t="s">
        <v>13</v>
      </c>
      <c r="F267" t="s">
        <v>20</v>
      </c>
      <c r="G267">
        <v>1</v>
      </c>
      <c r="H267">
        <v>0.2</v>
      </c>
      <c r="I267" s="2">
        <v>92345.600000000006</v>
      </c>
      <c r="J267" t="str">
        <f>_xlfn.XLOOKUP(tblOrders[[#This Row],[CustomerID]], tblCustomers[CustomerID], tblCustomers[CustomerName])</f>
        <v>Customer 254</v>
      </c>
      <c r="K267" t="str">
        <f>_xlfn.XLOOKUP(tblOrders[[#This Row],[CustomerID]], tblCustomers[CustomerID], tblCustomers[Segment])</f>
        <v>Corporate</v>
      </c>
      <c r="L267" t="str">
        <f>_xlfn.XLOOKUP(tblOrders[[#This Row],[ProductID]], tblProducts[ProductID], tblProducts[Category])</f>
        <v>Electronics</v>
      </c>
      <c r="M267">
        <f>_xlfn.XLOOKUP(tblOrders[[#This Row],[ProductID]], tblProducts[ProductID], tblProducts[CostPrice])</f>
        <v>24518</v>
      </c>
      <c r="N267">
        <f>tblOrders[[#This Row],[Sales]]-(tblOrders[[#This Row],[CostPrice]]*tblOrders[[#This Row],[Quantity]])</f>
        <v>67827.600000000006</v>
      </c>
      <c r="O267" t="str">
        <f>TEXT(tblOrders[[#This Row],[Date]],"mmm-yyyy")</f>
        <v>Apr-2025</v>
      </c>
      <c r="P267" t="str">
        <f>_xlfn.XLOOKUP(tblOrders[[#This Row],[OrderID]], tblReturns[OrderID], tblReturns[Returned])</f>
        <v>No</v>
      </c>
      <c r="Q267" t="str">
        <f>_xlfn.XLOOKUP(tblOrders[[#This Row],[OrderID]], tblShipping[OrderID], tblShipping[ShipMode])</f>
        <v>Pickup</v>
      </c>
      <c r="R267" t="str">
        <f>IFERROR(_xlfn.XLOOKUP(A266, tblCustomers[CustomerID], tblCustomers[CustomerName]), "Not Found")</f>
        <v>Not Found</v>
      </c>
      <c r="S267" t="str">
        <f>IF(tblOrders[[#This Row],[Sales]]&gt;1000000,"High Value","Standard")</f>
        <v>Standard</v>
      </c>
      <c r="T267" t="str">
        <f>_xlfn.XLOOKUP(tblOrders[[#This Row],[ProductID]], tblProducts[ProductID], tblProducts[ProductName])</f>
        <v>Product 90</v>
      </c>
      <c r="U267">
        <f>_xlfn.XLOOKUP(tblOrders[[#This Row],[SalesRepID]], tblSalesreps[RepID], tblSalesreps[Target])</f>
        <v>11852878</v>
      </c>
    </row>
    <row r="268" spans="1:21">
      <c r="A268" t="s">
        <v>757</v>
      </c>
      <c r="B268" s="7" t="s">
        <v>758</v>
      </c>
      <c r="C268" t="s">
        <v>759</v>
      </c>
      <c r="D268" t="s">
        <v>12</v>
      </c>
      <c r="E268" t="s">
        <v>119</v>
      </c>
      <c r="F268" t="s">
        <v>88</v>
      </c>
      <c r="G268">
        <v>10</v>
      </c>
      <c r="H268">
        <v>0.2</v>
      </c>
      <c r="I268" s="2">
        <v>200760</v>
      </c>
      <c r="J268" t="str">
        <f>_xlfn.XLOOKUP(tblOrders[[#This Row],[CustomerID]], tblCustomers[CustomerID], tblCustomers[CustomerName])</f>
        <v>Customer 74</v>
      </c>
      <c r="K268" t="str">
        <f>_xlfn.XLOOKUP(tblOrders[[#This Row],[CustomerID]], tblCustomers[CustomerID], tblCustomers[Segment])</f>
        <v>Corporate</v>
      </c>
      <c r="L268" t="str">
        <f>_xlfn.XLOOKUP(tblOrders[[#This Row],[ProductID]], tblProducts[ProductID], tblProducts[Category])</f>
        <v>Furniture</v>
      </c>
      <c r="M268">
        <f>_xlfn.XLOOKUP(tblOrders[[#This Row],[ProductID]], tblProducts[ProductID], tblProducts[CostPrice])</f>
        <v>72369</v>
      </c>
      <c r="N268">
        <f>tblOrders[[#This Row],[Sales]]-(tblOrders[[#This Row],[CostPrice]]*tblOrders[[#This Row],[Quantity]])</f>
        <v>-522930</v>
      </c>
      <c r="O268" t="str">
        <f>TEXT(tblOrders[[#This Row],[Date]],"mmm-yyyy")</f>
        <v>Mar-2025</v>
      </c>
      <c r="P268" t="str">
        <f>_xlfn.XLOOKUP(tblOrders[[#This Row],[OrderID]], tblReturns[OrderID], tblReturns[Returned])</f>
        <v>No</v>
      </c>
      <c r="Q268" t="str">
        <f>_xlfn.XLOOKUP(tblOrders[[#This Row],[OrderID]], tblShipping[OrderID], tblShipping[ShipMode])</f>
        <v>Pickup</v>
      </c>
      <c r="R268" t="str">
        <f>IFERROR(_xlfn.XLOOKUP(A267, tblCustomers[CustomerID], tblCustomers[CustomerName]), "Not Found")</f>
        <v>Not Found</v>
      </c>
      <c r="S268" t="str">
        <f>IF(tblOrders[[#This Row],[Sales]]&gt;1000000,"High Value","Standard")</f>
        <v>Standard</v>
      </c>
      <c r="T268" t="str">
        <f>_xlfn.XLOOKUP(tblOrders[[#This Row],[ProductID]], tblProducts[ProductID], tblProducts[ProductName])</f>
        <v>Product 19</v>
      </c>
      <c r="U268">
        <f>_xlfn.XLOOKUP(tblOrders[[#This Row],[SalesRepID]], tblSalesreps[RepID], tblSalesreps[Target])</f>
        <v>5886694</v>
      </c>
    </row>
    <row r="269" spans="1:21">
      <c r="A269" t="s">
        <v>760</v>
      </c>
      <c r="B269" s="7" t="s">
        <v>761</v>
      </c>
      <c r="C269" t="s">
        <v>600</v>
      </c>
      <c r="D269" t="s">
        <v>321</v>
      </c>
      <c r="E269" t="s">
        <v>87</v>
      </c>
      <c r="F269" t="s">
        <v>14</v>
      </c>
      <c r="G269">
        <v>8</v>
      </c>
      <c r="H269">
        <v>0.15</v>
      </c>
      <c r="I269" s="2">
        <v>1010017.6</v>
      </c>
      <c r="J269" t="str">
        <f>_xlfn.XLOOKUP(tblOrders[[#This Row],[CustomerID]], tblCustomers[CustomerID], tblCustomers[CustomerName])</f>
        <v>Customer 105</v>
      </c>
      <c r="K269" t="str">
        <f>_xlfn.XLOOKUP(tblOrders[[#This Row],[CustomerID]], tblCustomers[CustomerID], tblCustomers[Segment])</f>
        <v>Consumer</v>
      </c>
      <c r="L269" t="str">
        <f>_xlfn.XLOOKUP(tblOrders[[#This Row],[ProductID]], tblProducts[ProductID], tblProducts[Category])</f>
        <v>Home</v>
      </c>
      <c r="M269">
        <f>_xlfn.XLOOKUP(tblOrders[[#This Row],[ProductID]], tblProducts[ProductID], tblProducts[CostPrice])</f>
        <v>70588</v>
      </c>
      <c r="N269">
        <f>tblOrders[[#This Row],[Sales]]-(tblOrders[[#This Row],[CostPrice]]*tblOrders[[#This Row],[Quantity]])</f>
        <v>445313.6</v>
      </c>
      <c r="O269" t="str">
        <f>TEXT(tblOrders[[#This Row],[Date]],"mmm-yyyy")</f>
        <v>Sep-2025</v>
      </c>
      <c r="P269" t="str">
        <f>_xlfn.XLOOKUP(tblOrders[[#This Row],[OrderID]], tblReturns[OrderID], tblReturns[Returned])</f>
        <v>Yes</v>
      </c>
      <c r="Q269" t="str">
        <f>_xlfn.XLOOKUP(tblOrders[[#This Row],[OrderID]], tblShipping[OrderID], tblShipping[ShipMode])</f>
        <v>Standard</v>
      </c>
      <c r="R269" t="str">
        <f>IFERROR(_xlfn.XLOOKUP(A268, tblCustomers[CustomerID], tblCustomers[CustomerName]), "Not Found")</f>
        <v>Not Found</v>
      </c>
      <c r="S269" t="str">
        <f>IF(tblOrders[[#This Row],[Sales]]&gt;1000000,"High Value","Standard")</f>
        <v>High Value</v>
      </c>
      <c r="T269" t="str">
        <f>_xlfn.XLOOKUP(tblOrders[[#This Row],[ProductID]], tblProducts[ProductID], tblProducts[ProductName])</f>
        <v>Product 95</v>
      </c>
      <c r="U269">
        <f>_xlfn.XLOOKUP(tblOrders[[#This Row],[SalesRepID]], tblSalesreps[RepID], tblSalesreps[Target])</f>
        <v>18500989</v>
      </c>
    </row>
    <row r="270" spans="1:21">
      <c r="A270" t="s">
        <v>762</v>
      </c>
      <c r="B270" s="7" t="s">
        <v>176</v>
      </c>
      <c r="C270" t="s">
        <v>763</v>
      </c>
      <c r="D270" t="s">
        <v>49</v>
      </c>
      <c r="E270" t="s">
        <v>165</v>
      </c>
      <c r="F270" t="s">
        <v>51</v>
      </c>
      <c r="G270">
        <v>5</v>
      </c>
      <c r="H270">
        <v>0.05</v>
      </c>
      <c r="I270" s="2">
        <v>369151</v>
      </c>
      <c r="J270" t="str">
        <f>_xlfn.XLOOKUP(tblOrders[[#This Row],[CustomerID]], tblCustomers[CustomerID], tblCustomers[CustomerName])</f>
        <v>Customer 5</v>
      </c>
      <c r="K270" t="str">
        <f>_xlfn.XLOOKUP(tblOrders[[#This Row],[CustomerID]], tblCustomers[CustomerID], tblCustomers[Segment])</f>
        <v>Corporate</v>
      </c>
      <c r="L270" t="str">
        <f>_xlfn.XLOOKUP(tblOrders[[#This Row],[ProductID]], tblProducts[ProductID], tblProducts[Category])</f>
        <v>Home</v>
      </c>
      <c r="M270">
        <f>_xlfn.XLOOKUP(tblOrders[[#This Row],[ProductID]], tblProducts[ProductID], tblProducts[CostPrice])</f>
        <v>71372</v>
      </c>
      <c r="N270">
        <f>tblOrders[[#This Row],[Sales]]-(tblOrders[[#This Row],[CostPrice]]*tblOrders[[#This Row],[Quantity]])</f>
        <v>12291</v>
      </c>
      <c r="O270" t="str">
        <f>TEXT(tblOrders[[#This Row],[Date]],"mmm-yyyy")</f>
        <v>Jan-2025</v>
      </c>
      <c r="P270" t="str">
        <f>_xlfn.XLOOKUP(tblOrders[[#This Row],[OrderID]], tblReturns[OrderID], tblReturns[Returned])</f>
        <v>No</v>
      </c>
      <c r="Q270" t="str">
        <f>_xlfn.XLOOKUP(tblOrders[[#This Row],[OrderID]], tblShipping[OrderID], tblShipping[ShipMode])</f>
        <v>Pickup</v>
      </c>
      <c r="R270" t="str">
        <f>IFERROR(_xlfn.XLOOKUP(A269, tblCustomers[CustomerID], tblCustomers[CustomerName]), "Not Found")</f>
        <v>Not Found</v>
      </c>
      <c r="S270" t="str">
        <f>IF(tblOrders[[#This Row],[Sales]]&gt;1000000,"High Value","Standard")</f>
        <v>Standard</v>
      </c>
      <c r="T270" t="str">
        <f>_xlfn.XLOOKUP(tblOrders[[#This Row],[ProductID]], tblProducts[ProductID], tblProducts[ProductName])</f>
        <v>Product 51</v>
      </c>
      <c r="U270">
        <f>_xlfn.XLOOKUP(tblOrders[[#This Row],[SalesRepID]], tblSalesreps[RepID], tblSalesreps[Target])</f>
        <v>16839910</v>
      </c>
    </row>
    <row r="271" spans="1:21">
      <c r="A271" t="s">
        <v>764</v>
      </c>
      <c r="B271" s="7" t="s">
        <v>472</v>
      </c>
      <c r="C271" t="s">
        <v>765</v>
      </c>
      <c r="D271" t="s">
        <v>164</v>
      </c>
      <c r="E271" t="s">
        <v>197</v>
      </c>
      <c r="F271" t="s">
        <v>26</v>
      </c>
      <c r="G271">
        <v>7</v>
      </c>
      <c r="H271">
        <v>0.1</v>
      </c>
      <c r="I271" s="2">
        <v>205858.8</v>
      </c>
      <c r="J271" t="str">
        <f>_xlfn.XLOOKUP(tblOrders[[#This Row],[CustomerID]], tblCustomers[CustomerID], tblCustomers[CustomerName])</f>
        <v>Customer 8</v>
      </c>
      <c r="K271" t="str">
        <f>_xlfn.XLOOKUP(tblOrders[[#This Row],[CustomerID]], tblCustomers[CustomerID], tblCustomers[Segment])</f>
        <v>Consumer</v>
      </c>
      <c r="L271" t="str">
        <f>_xlfn.XLOOKUP(tblOrders[[#This Row],[ProductID]], tblProducts[ProductID], tblProducts[Category])</f>
        <v>Electronics</v>
      </c>
      <c r="M271">
        <f>_xlfn.XLOOKUP(tblOrders[[#This Row],[ProductID]], tblProducts[ProductID], tblProducts[CostPrice])</f>
        <v>44535</v>
      </c>
      <c r="N271">
        <f>tblOrders[[#This Row],[Sales]]-(tblOrders[[#This Row],[CostPrice]]*tblOrders[[#This Row],[Quantity]])</f>
        <v>-105886.20000000001</v>
      </c>
      <c r="O271" t="str">
        <f>TEXT(tblOrders[[#This Row],[Date]],"mmm-yyyy")</f>
        <v>Mar-2025</v>
      </c>
      <c r="P271" t="str">
        <f>_xlfn.XLOOKUP(tblOrders[[#This Row],[OrderID]], tblReturns[OrderID], tblReturns[Returned])</f>
        <v>No</v>
      </c>
      <c r="Q271" t="str">
        <f>_xlfn.XLOOKUP(tblOrders[[#This Row],[OrderID]], tblShipping[OrderID], tblShipping[ShipMode])</f>
        <v>Pickup</v>
      </c>
      <c r="R271" t="str">
        <f>IFERROR(_xlfn.XLOOKUP(A270, tblCustomers[CustomerID], tblCustomers[CustomerName]), "Not Found")</f>
        <v>Not Found</v>
      </c>
      <c r="S271" t="str">
        <f>IF(tblOrders[[#This Row],[Sales]]&gt;1000000,"High Value","Standard")</f>
        <v>Standard</v>
      </c>
      <c r="T271" t="str">
        <f>_xlfn.XLOOKUP(tblOrders[[#This Row],[ProductID]], tblProducts[ProductID], tblProducts[ProductName])</f>
        <v>Product 71</v>
      </c>
      <c r="U271">
        <f>_xlfn.XLOOKUP(tblOrders[[#This Row],[SalesRepID]], tblSalesreps[RepID], tblSalesreps[Target])</f>
        <v>19562258</v>
      </c>
    </row>
    <row r="272" spans="1:21">
      <c r="A272" t="s">
        <v>766</v>
      </c>
      <c r="B272" s="7" t="s">
        <v>167</v>
      </c>
      <c r="C272" t="s">
        <v>767</v>
      </c>
      <c r="D272" t="s">
        <v>126</v>
      </c>
      <c r="E272" t="s">
        <v>45</v>
      </c>
      <c r="F272" t="s">
        <v>20</v>
      </c>
      <c r="G272">
        <v>7</v>
      </c>
      <c r="H272">
        <v>0.1</v>
      </c>
      <c r="I272" s="2">
        <v>369198.9</v>
      </c>
      <c r="J272" t="str">
        <f>_xlfn.XLOOKUP(tblOrders[[#This Row],[CustomerID]], tblCustomers[CustomerID], tblCustomers[CustomerName])</f>
        <v>Customer 134</v>
      </c>
      <c r="K272" t="str">
        <f>_xlfn.XLOOKUP(tblOrders[[#This Row],[CustomerID]], tblCustomers[CustomerID], tblCustomers[Segment])</f>
        <v>Consumer</v>
      </c>
      <c r="L272" t="str">
        <f>_xlfn.XLOOKUP(tblOrders[[#This Row],[ProductID]], tblProducts[ProductID], tblProducts[Category])</f>
        <v>Furniture</v>
      </c>
      <c r="M272">
        <f>_xlfn.XLOOKUP(tblOrders[[#This Row],[ProductID]], tblProducts[ProductID], tblProducts[CostPrice])</f>
        <v>47434</v>
      </c>
      <c r="N272">
        <f>tblOrders[[#This Row],[Sales]]-(tblOrders[[#This Row],[CostPrice]]*tblOrders[[#This Row],[Quantity]])</f>
        <v>37160.900000000023</v>
      </c>
      <c r="O272" t="str">
        <f>TEXT(tblOrders[[#This Row],[Date]],"mmm-yyyy")</f>
        <v>Apr-2025</v>
      </c>
      <c r="P272" t="str">
        <f>_xlfn.XLOOKUP(tblOrders[[#This Row],[OrderID]], tblReturns[OrderID], tblReturns[Returned])</f>
        <v>No</v>
      </c>
      <c r="Q272" t="str">
        <f>_xlfn.XLOOKUP(tblOrders[[#This Row],[OrderID]], tblShipping[OrderID], tblShipping[ShipMode])</f>
        <v>Pickup</v>
      </c>
      <c r="R272" t="str">
        <f>IFERROR(_xlfn.XLOOKUP(A271, tblCustomers[CustomerID], tblCustomers[CustomerName]), "Not Found")</f>
        <v>Not Found</v>
      </c>
      <c r="S272" t="str">
        <f>IF(tblOrders[[#This Row],[Sales]]&gt;1000000,"High Value","Standard")</f>
        <v>Standard</v>
      </c>
      <c r="T272" t="str">
        <f>_xlfn.XLOOKUP(tblOrders[[#This Row],[ProductID]], tblProducts[ProductID], tblProducts[ProductName])</f>
        <v>Product 67</v>
      </c>
      <c r="U272">
        <f>_xlfn.XLOOKUP(tblOrders[[#This Row],[SalesRepID]], tblSalesreps[RepID], tblSalesreps[Target])</f>
        <v>11319839</v>
      </c>
    </row>
    <row r="273" spans="1:21">
      <c r="A273" t="s">
        <v>768</v>
      </c>
      <c r="B273" s="7" t="s">
        <v>769</v>
      </c>
      <c r="C273" t="s">
        <v>515</v>
      </c>
      <c r="D273" t="s">
        <v>193</v>
      </c>
      <c r="E273" t="s">
        <v>105</v>
      </c>
      <c r="F273" t="s">
        <v>51</v>
      </c>
      <c r="G273">
        <v>10</v>
      </c>
      <c r="H273">
        <v>0.2</v>
      </c>
      <c r="I273" s="2">
        <v>1165768</v>
      </c>
      <c r="J273" t="str">
        <f>_xlfn.XLOOKUP(tblOrders[[#This Row],[CustomerID]], tblCustomers[CustomerID], tblCustomers[CustomerName])</f>
        <v>Customer 67</v>
      </c>
      <c r="K273" t="str">
        <f>_xlfn.XLOOKUP(tblOrders[[#This Row],[CustomerID]], tblCustomers[CustomerID], tblCustomers[Segment])</f>
        <v>SME</v>
      </c>
      <c r="L273" t="str">
        <f>_xlfn.XLOOKUP(tblOrders[[#This Row],[ProductID]], tblProducts[ProductID], tblProducts[Category])</f>
        <v>Office</v>
      </c>
      <c r="M273">
        <f>_xlfn.XLOOKUP(tblOrders[[#This Row],[ProductID]], tblProducts[ProductID], tblProducts[CostPrice])</f>
        <v>44099</v>
      </c>
      <c r="N273">
        <f>tblOrders[[#This Row],[Sales]]-(tblOrders[[#This Row],[CostPrice]]*tblOrders[[#This Row],[Quantity]])</f>
        <v>724778</v>
      </c>
      <c r="O273" t="str">
        <f>TEXT(tblOrders[[#This Row],[Date]],"mmm-yyyy")</f>
        <v>Apr-2025</v>
      </c>
      <c r="P273" t="str">
        <f>_xlfn.XLOOKUP(tblOrders[[#This Row],[OrderID]], tblReturns[OrderID], tblReturns[Returned])</f>
        <v>No</v>
      </c>
      <c r="Q273" t="str">
        <f>_xlfn.XLOOKUP(tblOrders[[#This Row],[OrderID]], tblShipping[OrderID], tblShipping[ShipMode])</f>
        <v>Standard</v>
      </c>
      <c r="R273" t="str">
        <f>IFERROR(_xlfn.XLOOKUP(A272, tblCustomers[CustomerID], tblCustomers[CustomerName]), "Not Found")</f>
        <v>Not Found</v>
      </c>
      <c r="S273" t="str">
        <f>IF(tblOrders[[#This Row],[Sales]]&gt;1000000,"High Value","Standard")</f>
        <v>High Value</v>
      </c>
      <c r="T273" t="str">
        <f>_xlfn.XLOOKUP(tblOrders[[#This Row],[ProductID]], tblProducts[ProductID], tblProducts[ProductName])</f>
        <v>Product 44</v>
      </c>
      <c r="U273">
        <f>_xlfn.XLOOKUP(tblOrders[[#This Row],[SalesRepID]], tblSalesreps[RepID], tblSalesreps[Target])</f>
        <v>8698154</v>
      </c>
    </row>
    <row r="274" spans="1:21">
      <c r="A274" t="s">
        <v>770</v>
      </c>
      <c r="B274" s="7" t="s">
        <v>771</v>
      </c>
      <c r="C274" t="s">
        <v>307</v>
      </c>
      <c r="D274" t="s">
        <v>516</v>
      </c>
      <c r="E274" t="s">
        <v>202</v>
      </c>
      <c r="F274" t="s">
        <v>26</v>
      </c>
      <c r="G274">
        <v>7</v>
      </c>
      <c r="H274">
        <v>0.15</v>
      </c>
      <c r="I274" s="2">
        <v>635442.15</v>
      </c>
      <c r="J274" t="str">
        <f>_xlfn.XLOOKUP(tblOrders[[#This Row],[CustomerID]], tblCustomers[CustomerID], tblCustomers[CustomerName])</f>
        <v>Customer 17</v>
      </c>
      <c r="K274" t="str">
        <f>_xlfn.XLOOKUP(tblOrders[[#This Row],[CustomerID]], tblCustomers[CustomerID], tblCustomers[Segment])</f>
        <v>SME</v>
      </c>
      <c r="L274" t="str">
        <f>_xlfn.XLOOKUP(tblOrders[[#This Row],[ProductID]], tblProducts[ProductID], tblProducts[Category])</f>
        <v>Home</v>
      </c>
      <c r="M274">
        <f>_xlfn.XLOOKUP(tblOrders[[#This Row],[ProductID]], tblProducts[ProductID], tblProducts[CostPrice])</f>
        <v>48408</v>
      </c>
      <c r="N274">
        <f>tblOrders[[#This Row],[Sales]]-(tblOrders[[#This Row],[CostPrice]]*tblOrders[[#This Row],[Quantity]])</f>
        <v>296586.15000000002</v>
      </c>
      <c r="O274" t="str">
        <f>TEXT(tblOrders[[#This Row],[Date]],"mmm-yyyy")</f>
        <v>Jan-2025</v>
      </c>
      <c r="P274" t="str">
        <f>_xlfn.XLOOKUP(tblOrders[[#This Row],[OrderID]], tblReturns[OrderID], tblReturns[Returned])</f>
        <v>No</v>
      </c>
      <c r="Q274" t="str">
        <f>_xlfn.XLOOKUP(tblOrders[[#This Row],[OrderID]], tblShipping[OrderID], tblShipping[ShipMode])</f>
        <v>Pickup</v>
      </c>
      <c r="R274" t="str">
        <f>IFERROR(_xlfn.XLOOKUP(A273, tblCustomers[CustomerID], tblCustomers[CustomerName]), "Not Found")</f>
        <v>Not Found</v>
      </c>
      <c r="S274" t="str">
        <f>IF(tblOrders[[#This Row],[Sales]]&gt;1000000,"High Value","Standard")</f>
        <v>Standard</v>
      </c>
      <c r="T274" t="str">
        <f>_xlfn.XLOOKUP(tblOrders[[#This Row],[ProductID]], tblProducts[ProductID], tblProducts[ProductName])</f>
        <v>Product 12</v>
      </c>
      <c r="U274">
        <f>_xlfn.XLOOKUP(tblOrders[[#This Row],[SalesRepID]], tblSalesreps[RepID], tblSalesreps[Target])</f>
        <v>10652665</v>
      </c>
    </row>
    <row r="275" spans="1:21">
      <c r="A275" t="s">
        <v>772</v>
      </c>
      <c r="B275" s="7" t="s">
        <v>773</v>
      </c>
      <c r="C275" t="s">
        <v>453</v>
      </c>
      <c r="D275" t="s">
        <v>510</v>
      </c>
      <c r="E275" t="s">
        <v>87</v>
      </c>
      <c r="F275" t="s">
        <v>26</v>
      </c>
      <c r="G275">
        <v>7</v>
      </c>
      <c r="H275">
        <v>0.15</v>
      </c>
      <c r="I275" s="2">
        <v>216764.45</v>
      </c>
      <c r="J275" t="str">
        <f>_xlfn.XLOOKUP(tblOrders[[#This Row],[CustomerID]], tblCustomers[CustomerID], tblCustomers[CustomerName])</f>
        <v>Customer 192</v>
      </c>
      <c r="K275" t="str">
        <f>_xlfn.XLOOKUP(tblOrders[[#This Row],[CustomerID]], tblCustomers[CustomerID], tblCustomers[Segment])</f>
        <v>Corporate</v>
      </c>
      <c r="L275" t="str">
        <f>_xlfn.XLOOKUP(tblOrders[[#This Row],[ProductID]], tblProducts[ProductID], tblProducts[Category])</f>
        <v>Furniture</v>
      </c>
      <c r="M275">
        <f>_xlfn.XLOOKUP(tblOrders[[#This Row],[ProductID]], tblProducts[ProductID], tblProducts[CostPrice])</f>
        <v>67718</v>
      </c>
      <c r="N275">
        <f>tblOrders[[#This Row],[Sales]]-(tblOrders[[#This Row],[CostPrice]]*tblOrders[[#This Row],[Quantity]])</f>
        <v>-257261.55</v>
      </c>
      <c r="O275" t="str">
        <f>TEXT(tblOrders[[#This Row],[Date]],"mmm-yyyy")</f>
        <v>Aug-2025</v>
      </c>
      <c r="P275" t="str">
        <f>_xlfn.XLOOKUP(tblOrders[[#This Row],[OrderID]], tblReturns[OrderID], tblReturns[Returned])</f>
        <v>No</v>
      </c>
      <c r="Q275" t="str">
        <f>_xlfn.XLOOKUP(tblOrders[[#This Row],[OrderID]], tblShipping[OrderID], tblShipping[ShipMode])</f>
        <v>Standard</v>
      </c>
      <c r="R275" t="str">
        <f>IFERROR(_xlfn.XLOOKUP(A274, tblCustomers[CustomerID], tblCustomers[CustomerName]), "Not Found")</f>
        <v>Not Found</v>
      </c>
      <c r="S275" t="str">
        <f>IF(tblOrders[[#This Row],[Sales]]&gt;1000000,"High Value","Standard")</f>
        <v>Standard</v>
      </c>
      <c r="T275" t="str">
        <f>_xlfn.XLOOKUP(tblOrders[[#This Row],[ProductID]], tblProducts[ProductID], tblProducts[ProductName])</f>
        <v>Product 81</v>
      </c>
      <c r="U275">
        <f>_xlfn.XLOOKUP(tblOrders[[#This Row],[SalesRepID]], tblSalesreps[RepID], tblSalesreps[Target])</f>
        <v>18500989</v>
      </c>
    </row>
    <row r="276" spans="1:21">
      <c r="A276" t="s">
        <v>774</v>
      </c>
      <c r="B276" s="7" t="s">
        <v>775</v>
      </c>
      <c r="C276" t="s">
        <v>476</v>
      </c>
      <c r="D276" t="s">
        <v>193</v>
      </c>
      <c r="E276" t="s">
        <v>35</v>
      </c>
      <c r="F276" t="s">
        <v>20</v>
      </c>
      <c r="G276">
        <v>9</v>
      </c>
      <c r="H276">
        <v>0.15</v>
      </c>
      <c r="I276" s="2">
        <v>1109272.95</v>
      </c>
      <c r="J276" t="str">
        <f>_xlfn.XLOOKUP(tblOrders[[#This Row],[CustomerID]], tblCustomers[CustomerID], tblCustomers[CustomerName])</f>
        <v>Customer 142</v>
      </c>
      <c r="K276" t="str">
        <f>_xlfn.XLOOKUP(tblOrders[[#This Row],[CustomerID]], tblCustomers[CustomerID], tblCustomers[Segment])</f>
        <v>Consumer</v>
      </c>
      <c r="L276" t="str">
        <f>_xlfn.XLOOKUP(tblOrders[[#This Row],[ProductID]], tblProducts[ProductID], tblProducts[Category])</f>
        <v>Office</v>
      </c>
      <c r="M276">
        <f>_xlfn.XLOOKUP(tblOrders[[#This Row],[ProductID]], tblProducts[ProductID], tblProducts[CostPrice])</f>
        <v>44099</v>
      </c>
      <c r="N276">
        <f>tblOrders[[#This Row],[Sales]]-(tblOrders[[#This Row],[CostPrice]]*tblOrders[[#This Row],[Quantity]])</f>
        <v>712381.95</v>
      </c>
      <c r="O276" t="str">
        <f>TEXT(tblOrders[[#This Row],[Date]],"mmm-yyyy")</f>
        <v>Apr-2025</v>
      </c>
      <c r="P276" t="str">
        <f>_xlfn.XLOOKUP(tblOrders[[#This Row],[OrderID]], tblReturns[OrderID], tblReturns[Returned])</f>
        <v>No</v>
      </c>
      <c r="Q276" t="str">
        <f>_xlfn.XLOOKUP(tblOrders[[#This Row],[OrderID]], tblShipping[OrderID], tblShipping[ShipMode])</f>
        <v>Standard</v>
      </c>
      <c r="R276" t="str">
        <f>IFERROR(_xlfn.XLOOKUP(A275, tblCustomers[CustomerID], tblCustomers[CustomerName]), "Not Found")</f>
        <v>Not Found</v>
      </c>
      <c r="S276" t="str">
        <f>IF(tblOrders[[#This Row],[Sales]]&gt;1000000,"High Value","Standard")</f>
        <v>High Value</v>
      </c>
      <c r="T276" t="str">
        <f>_xlfn.XLOOKUP(tblOrders[[#This Row],[ProductID]], tblProducts[ProductID], tblProducts[ProductName])</f>
        <v>Product 44</v>
      </c>
      <c r="U276">
        <f>_xlfn.XLOOKUP(tblOrders[[#This Row],[SalesRepID]], tblSalesreps[RepID], tblSalesreps[Target])</f>
        <v>19619177</v>
      </c>
    </row>
    <row r="277" spans="1:21">
      <c r="A277" t="s">
        <v>776</v>
      </c>
      <c r="B277" s="7" t="s">
        <v>777</v>
      </c>
      <c r="C277" t="s">
        <v>778</v>
      </c>
      <c r="D277" t="s">
        <v>133</v>
      </c>
      <c r="E277" t="s">
        <v>79</v>
      </c>
      <c r="F277" t="s">
        <v>26</v>
      </c>
      <c r="G277">
        <v>3</v>
      </c>
      <c r="H277">
        <v>0.05</v>
      </c>
      <c r="I277" s="2">
        <v>254681.7</v>
      </c>
      <c r="J277" t="str">
        <f>_xlfn.XLOOKUP(tblOrders[[#This Row],[CustomerID]], tblCustomers[CustomerID], tblCustomers[CustomerName])</f>
        <v>Customer 205</v>
      </c>
      <c r="K277" t="str">
        <f>_xlfn.XLOOKUP(tblOrders[[#This Row],[CustomerID]], tblCustomers[CustomerID], tblCustomers[Segment])</f>
        <v>Corporate</v>
      </c>
      <c r="L277" t="str">
        <f>_xlfn.XLOOKUP(tblOrders[[#This Row],[ProductID]], tblProducts[ProductID], tblProducts[Category])</f>
        <v>Furniture</v>
      </c>
      <c r="M277">
        <f>_xlfn.XLOOKUP(tblOrders[[#This Row],[ProductID]], tblProducts[ProductID], tblProducts[CostPrice])</f>
        <v>53604</v>
      </c>
      <c r="N277">
        <f>tblOrders[[#This Row],[Sales]]-(tblOrders[[#This Row],[CostPrice]]*tblOrders[[#This Row],[Quantity]])</f>
        <v>93869.700000000012</v>
      </c>
      <c r="O277" t="str">
        <f>TEXT(tblOrders[[#This Row],[Date]],"mmm-yyyy")</f>
        <v>Jul-2025</v>
      </c>
      <c r="P277" t="str">
        <f>_xlfn.XLOOKUP(tblOrders[[#This Row],[OrderID]], tblReturns[OrderID], tblReturns[Returned])</f>
        <v>No</v>
      </c>
      <c r="Q277" t="str">
        <f>_xlfn.XLOOKUP(tblOrders[[#This Row],[OrderID]], tblShipping[OrderID], tblShipping[ShipMode])</f>
        <v>Express</v>
      </c>
      <c r="R277" t="str">
        <f>IFERROR(_xlfn.XLOOKUP(A276, tblCustomers[CustomerID], tblCustomers[CustomerName]), "Not Found")</f>
        <v>Not Found</v>
      </c>
      <c r="S277" t="str">
        <f>IF(tblOrders[[#This Row],[Sales]]&gt;1000000,"High Value","Standard")</f>
        <v>Standard</v>
      </c>
      <c r="T277" t="str">
        <f>_xlfn.XLOOKUP(tblOrders[[#This Row],[ProductID]], tblProducts[ProductID], tblProducts[ProductName])</f>
        <v>Product 6</v>
      </c>
      <c r="U277">
        <f>_xlfn.XLOOKUP(tblOrders[[#This Row],[SalesRepID]], tblSalesreps[RepID], tblSalesreps[Target])</f>
        <v>8592536</v>
      </c>
    </row>
    <row r="278" spans="1:21">
      <c r="A278" t="s">
        <v>779</v>
      </c>
      <c r="B278" s="7" t="s">
        <v>780</v>
      </c>
      <c r="C278" t="s">
        <v>781</v>
      </c>
      <c r="D278" t="s">
        <v>314</v>
      </c>
      <c r="E278" t="s">
        <v>25</v>
      </c>
      <c r="F278" t="s">
        <v>20</v>
      </c>
      <c r="G278">
        <v>4</v>
      </c>
      <c r="H278">
        <v>0.05</v>
      </c>
      <c r="I278" s="2">
        <v>118510.6</v>
      </c>
      <c r="J278" t="str">
        <f>_xlfn.XLOOKUP(tblOrders[[#This Row],[CustomerID]], tblCustomers[CustomerID], tblCustomers[CustomerName])</f>
        <v>Customer 252</v>
      </c>
      <c r="K278" t="str">
        <f>_xlfn.XLOOKUP(tblOrders[[#This Row],[CustomerID]], tblCustomers[CustomerID], tblCustomers[Segment])</f>
        <v>Corporate</v>
      </c>
      <c r="L278" t="str">
        <f>_xlfn.XLOOKUP(tblOrders[[#This Row],[ProductID]], tblProducts[ProductID], tblProducts[Category])</f>
        <v>Furniture</v>
      </c>
      <c r="M278">
        <f>_xlfn.XLOOKUP(tblOrders[[#This Row],[ProductID]], tblProducts[ProductID], tblProducts[CostPrice])</f>
        <v>10109</v>
      </c>
      <c r="N278">
        <f>tblOrders[[#This Row],[Sales]]-(tblOrders[[#This Row],[CostPrice]]*tblOrders[[#This Row],[Quantity]])</f>
        <v>78074.600000000006</v>
      </c>
      <c r="O278" t="str">
        <f>TEXT(tblOrders[[#This Row],[Date]],"mmm-yyyy")</f>
        <v>Dec-2025</v>
      </c>
      <c r="P278" t="str">
        <f>_xlfn.XLOOKUP(tblOrders[[#This Row],[OrderID]], tblReturns[OrderID], tblReturns[Returned])</f>
        <v>No</v>
      </c>
      <c r="Q278" t="str">
        <f>_xlfn.XLOOKUP(tblOrders[[#This Row],[OrderID]], tblShipping[OrderID], tblShipping[ShipMode])</f>
        <v>Express</v>
      </c>
      <c r="R278" t="str">
        <f>IFERROR(_xlfn.XLOOKUP(A277, tblCustomers[CustomerID], tblCustomers[CustomerName]), "Not Found")</f>
        <v>Not Found</v>
      </c>
      <c r="S278" t="str">
        <f>IF(tblOrders[[#This Row],[Sales]]&gt;1000000,"High Value","Standard")</f>
        <v>Standard</v>
      </c>
      <c r="T278" t="str">
        <f>_xlfn.XLOOKUP(tblOrders[[#This Row],[ProductID]], tblProducts[ProductID], tblProducts[ProductName])</f>
        <v>Product 8</v>
      </c>
      <c r="U278">
        <f>_xlfn.XLOOKUP(tblOrders[[#This Row],[SalesRepID]], tblSalesreps[RepID], tblSalesreps[Target])</f>
        <v>7094914</v>
      </c>
    </row>
    <row r="279" spans="1:21">
      <c r="A279" t="s">
        <v>782</v>
      </c>
      <c r="B279" s="7" t="s">
        <v>783</v>
      </c>
      <c r="C279" t="s">
        <v>177</v>
      </c>
      <c r="D279" t="s">
        <v>169</v>
      </c>
      <c r="E279" t="s">
        <v>40</v>
      </c>
      <c r="F279" t="s">
        <v>14</v>
      </c>
      <c r="G279">
        <v>1</v>
      </c>
      <c r="H279">
        <v>0.1</v>
      </c>
      <c r="I279" s="2">
        <v>6196.5</v>
      </c>
      <c r="J279" t="str">
        <f>_xlfn.XLOOKUP(tblOrders[[#This Row],[CustomerID]], tblCustomers[CustomerID], tblCustomers[CustomerName])</f>
        <v>Customer 174</v>
      </c>
      <c r="K279" t="str">
        <f>_xlfn.XLOOKUP(tblOrders[[#This Row],[CustomerID]], tblCustomers[CustomerID], tblCustomers[Segment])</f>
        <v>Consumer</v>
      </c>
      <c r="L279" t="str">
        <f>_xlfn.XLOOKUP(tblOrders[[#This Row],[ProductID]], tblProducts[ProductID], tblProducts[Category])</f>
        <v>Electronics</v>
      </c>
      <c r="M279">
        <f>_xlfn.XLOOKUP(tblOrders[[#This Row],[ProductID]], tblProducts[ProductID], tblProducts[CostPrice])</f>
        <v>8587</v>
      </c>
      <c r="N279">
        <f>tblOrders[[#This Row],[Sales]]-(tblOrders[[#This Row],[CostPrice]]*tblOrders[[#This Row],[Quantity]])</f>
        <v>-2390.5</v>
      </c>
      <c r="O279" t="str">
        <f>TEXT(tblOrders[[#This Row],[Date]],"mmm-yyyy")</f>
        <v>Oct-2025</v>
      </c>
      <c r="P279" t="str">
        <f>_xlfn.XLOOKUP(tblOrders[[#This Row],[OrderID]], tblReturns[OrderID], tblReturns[Returned])</f>
        <v>No</v>
      </c>
      <c r="Q279" t="str">
        <f>_xlfn.XLOOKUP(tblOrders[[#This Row],[OrderID]], tblShipping[OrderID], tblShipping[ShipMode])</f>
        <v>Standard</v>
      </c>
      <c r="R279" t="str">
        <f>IFERROR(_xlfn.XLOOKUP(A278, tblCustomers[CustomerID], tblCustomers[CustomerName]), "Not Found")</f>
        <v>Not Found</v>
      </c>
      <c r="S279" t="str">
        <f>IF(tblOrders[[#This Row],[Sales]]&gt;1000000,"High Value","Standard")</f>
        <v>Standard</v>
      </c>
      <c r="T279" t="str">
        <f>_xlfn.XLOOKUP(tblOrders[[#This Row],[ProductID]], tblProducts[ProductID], tblProducts[ProductName])</f>
        <v>Product 9</v>
      </c>
      <c r="U279">
        <f>_xlfn.XLOOKUP(tblOrders[[#This Row],[SalesRepID]], tblSalesreps[RepID], tblSalesreps[Target])</f>
        <v>6291486</v>
      </c>
    </row>
    <row r="280" spans="1:21">
      <c r="A280" t="s">
        <v>784</v>
      </c>
      <c r="B280" s="7" t="s">
        <v>785</v>
      </c>
      <c r="C280" t="s">
        <v>626</v>
      </c>
      <c r="D280" t="s">
        <v>560</v>
      </c>
      <c r="E280" t="s">
        <v>105</v>
      </c>
      <c r="F280" t="s">
        <v>26</v>
      </c>
      <c r="G280">
        <v>1</v>
      </c>
      <c r="H280">
        <v>0.1</v>
      </c>
      <c r="I280" s="2">
        <v>28365.3</v>
      </c>
      <c r="J280" t="str">
        <f>_xlfn.XLOOKUP(tblOrders[[#This Row],[CustomerID]], tblCustomers[CustomerID], tblCustomers[CustomerName])</f>
        <v>Customer 158</v>
      </c>
      <c r="K280" t="str">
        <f>_xlfn.XLOOKUP(tblOrders[[#This Row],[CustomerID]], tblCustomers[CustomerID], tblCustomers[Segment])</f>
        <v>SME</v>
      </c>
      <c r="L280" t="str">
        <f>_xlfn.XLOOKUP(tblOrders[[#This Row],[ProductID]], tblProducts[ProductID], tblProducts[Category])</f>
        <v>Electronics</v>
      </c>
      <c r="M280">
        <f>_xlfn.XLOOKUP(tblOrders[[#This Row],[ProductID]], tblProducts[ProductID], tblProducts[CostPrice])</f>
        <v>53062</v>
      </c>
      <c r="N280">
        <f>tblOrders[[#This Row],[Sales]]-(tblOrders[[#This Row],[CostPrice]]*tblOrders[[#This Row],[Quantity]])</f>
        <v>-24696.7</v>
      </c>
      <c r="O280" t="str">
        <f>TEXT(tblOrders[[#This Row],[Date]],"mmm-yyyy")</f>
        <v>Dec-2025</v>
      </c>
      <c r="P280" t="str">
        <f>_xlfn.XLOOKUP(tblOrders[[#This Row],[OrderID]], tblReturns[OrderID], tblReturns[Returned])</f>
        <v>No</v>
      </c>
      <c r="Q280" t="str">
        <f>_xlfn.XLOOKUP(tblOrders[[#This Row],[OrderID]], tblShipping[OrderID], tblShipping[ShipMode])</f>
        <v>Pickup</v>
      </c>
      <c r="R280" t="str">
        <f>IFERROR(_xlfn.XLOOKUP(A279, tblCustomers[CustomerID], tblCustomers[CustomerName]), "Not Found")</f>
        <v>Not Found</v>
      </c>
      <c r="S280" t="str">
        <f>IF(tblOrders[[#This Row],[Sales]]&gt;1000000,"High Value","Standard")</f>
        <v>Standard</v>
      </c>
      <c r="T280" t="str">
        <f>_xlfn.XLOOKUP(tblOrders[[#This Row],[ProductID]], tblProducts[ProductID], tblProducts[ProductName])</f>
        <v>Product 31</v>
      </c>
      <c r="U280">
        <f>_xlfn.XLOOKUP(tblOrders[[#This Row],[SalesRepID]], tblSalesreps[RepID], tblSalesreps[Target])</f>
        <v>8698154</v>
      </c>
    </row>
    <row r="281" spans="1:21">
      <c r="A281" t="s">
        <v>786</v>
      </c>
      <c r="B281" s="7" t="s">
        <v>316</v>
      </c>
      <c r="C281" t="s">
        <v>787</v>
      </c>
      <c r="D281" t="s">
        <v>78</v>
      </c>
      <c r="E281" t="s">
        <v>74</v>
      </c>
      <c r="F281" t="s">
        <v>26</v>
      </c>
      <c r="G281">
        <v>2</v>
      </c>
      <c r="H281">
        <v>0</v>
      </c>
      <c r="I281" s="2">
        <v>143500</v>
      </c>
      <c r="J281" t="str">
        <f>_xlfn.XLOOKUP(tblOrders[[#This Row],[CustomerID]], tblCustomers[CustomerID], tblCustomers[CustomerName])</f>
        <v>Customer 282</v>
      </c>
      <c r="K281" t="str">
        <f>_xlfn.XLOOKUP(tblOrders[[#This Row],[CustomerID]], tblCustomers[CustomerID], tblCustomers[Segment])</f>
        <v>SME</v>
      </c>
      <c r="L281" t="str">
        <f>_xlfn.XLOOKUP(tblOrders[[#This Row],[ProductID]], tblProducts[ProductID], tblProducts[Category])</f>
        <v>Office</v>
      </c>
      <c r="M281">
        <f>_xlfn.XLOOKUP(tblOrders[[#This Row],[ProductID]], tblProducts[ProductID], tblProducts[CostPrice])</f>
        <v>76942</v>
      </c>
      <c r="N281">
        <f>tblOrders[[#This Row],[Sales]]-(tblOrders[[#This Row],[CostPrice]]*tblOrders[[#This Row],[Quantity]])</f>
        <v>-10384</v>
      </c>
      <c r="O281" t="str">
        <f>TEXT(tblOrders[[#This Row],[Date]],"mmm-yyyy")</f>
        <v>Sep-2025</v>
      </c>
      <c r="P281" t="str">
        <f>_xlfn.XLOOKUP(tblOrders[[#This Row],[OrderID]], tblReturns[OrderID], tblReturns[Returned])</f>
        <v>No</v>
      </c>
      <c r="Q281" t="str">
        <f>_xlfn.XLOOKUP(tblOrders[[#This Row],[OrderID]], tblShipping[OrderID], tblShipping[ShipMode])</f>
        <v>Standard</v>
      </c>
      <c r="R281" t="str">
        <f>IFERROR(_xlfn.XLOOKUP(A280, tblCustomers[CustomerID], tblCustomers[CustomerName]), "Not Found")</f>
        <v>Not Found</v>
      </c>
      <c r="S281" t="str">
        <f>IF(tblOrders[[#This Row],[Sales]]&gt;1000000,"High Value","Standard")</f>
        <v>Standard</v>
      </c>
      <c r="T281" t="str">
        <f>_xlfn.XLOOKUP(tblOrders[[#This Row],[ProductID]], tblProducts[ProductID], tblProducts[ProductName])</f>
        <v>Product 22</v>
      </c>
      <c r="U281">
        <f>_xlfn.XLOOKUP(tblOrders[[#This Row],[SalesRepID]], tblSalesreps[RepID], tblSalesreps[Target])</f>
        <v>7254801</v>
      </c>
    </row>
    <row r="282" spans="1:21">
      <c r="A282" t="s">
        <v>788</v>
      </c>
      <c r="B282" s="7" t="s">
        <v>789</v>
      </c>
      <c r="C282" t="s">
        <v>294</v>
      </c>
      <c r="D282" t="s">
        <v>92</v>
      </c>
      <c r="E282" t="s">
        <v>87</v>
      </c>
      <c r="F282" t="s">
        <v>51</v>
      </c>
      <c r="G282">
        <v>3</v>
      </c>
      <c r="H282">
        <v>0</v>
      </c>
      <c r="I282" s="2">
        <v>357528</v>
      </c>
      <c r="J282" t="str">
        <f>_xlfn.XLOOKUP(tblOrders[[#This Row],[CustomerID]], tblCustomers[CustomerID], tblCustomers[CustomerName])</f>
        <v>Customer 284</v>
      </c>
      <c r="K282" t="str">
        <f>_xlfn.XLOOKUP(tblOrders[[#This Row],[CustomerID]], tblCustomers[CustomerID], tblCustomers[Segment])</f>
        <v>SME</v>
      </c>
      <c r="L282" t="str">
        <f>_xlfn.XLOOKUP(tblOrders[[#This Row],[ProductID]], tblProducts[ProductID], tblProducts[Category])</f>
        <v>Home</v>
      </c>
      <c r="M282">
        <f>_xlfn.XLOOKUP(tblOrders[[#This Row],[ProductID]], tblProducts[ProductID], tblProducts[CostPrice])</f>
        <v>65463</v>
      </c>
      <c r="N282">
        <f>tblOrders[[#This Row],[Sales]]-(tblOrders[[#This Row],[CostPrice]]*tblOrders[[#This Row],[Quantity]])</f>
        <v>161139</v>
      </c>
      <c r="O282" t="str">
        <f>TEXT(tblOrders[[#This Row],[Date]],"mmm-yyyy")</f>
        <v>Oct-2025</v>
      </c>
      <c r="P282" t="str">
        <f>_xlfn.XLOOKUP(tblOrders[[#This Row],[OrderID]], tblReturns[OrderID], tblReturns[Returned])</f>
        <v>No</v>
      </c>
      <c r="Q282" t="str">
        <f>_xlfn.XLOOKUP(tblOrders[[#This Row],[OrderID]], tblShipping[OrderID], tblShipping[ShipMode])</f>
        <v>Express</v>
      </c>
      <c r="R282" t="str">
        <f>IFERROR(_xlfn.XLOOKUP(A281, tblCustomers[CustomerID], tblCustomers[CustomerName]), "Not Found")</f>
        <v>Not Found</v>
      </c>
      <c r="S282" t="str">
        <f>IF(tblOrders[[#This Row],[Sales]]&gt;1000000,"High Value","Standard")</f>
        <v>Standard</v>
      </c>
      <c r="T282" t="str">
        <f>_xlfn.XLOOKUP(tblOrders[[#This Row],[ProductID]], tblProducts[ProductID], tblProducts[ProductName])</f>
        <v>Product 32</v>
      </c>
      <c r="U282">
        <f>_xlfn.XLOOKUP(tblOrders[[#This Row],[SalesRepID]], tblSalesreps[RepID], tblSalesreps[Target])</f>
        <v>18500989</v>
      </c>
    </row>
    <row r="283" spans="1:21">
      <c r="A283" t="s">
        <v>790</v>
      </c>
      <c r="B283" s="7" t="s">
        <v>518</v>
      </c>
      <c r="C283" t="s">
        <v>554</v>
      </c>
      <c r="D283" t="s">
        <v>643</v>
      </c>
      <c r="E283" t="s">
        <v>165</v>
      </c>
      <c r="F283" t="s">
        <v>26</v>
      </c>
      <c r="G283">
        <v>6</v>
      </c>
      <c r="H283">
        <v>0.1</v>
      </c>
      <c r="I283" s="2">
        <v>259950.6</v>
      </c>
      <c r="J283" t="str">
        <f>_xlfn.XLOOKUP(tblOrders[[#This Row],[CustomerID]], tblCustomers[CustomerID], tblCustomers[CustomerName])</f>
        <v>Customer 219</v>
      </c>
      <c r="K283" t="str">
        <f>_xlfn.XLOOKUP(tblOrders[[#This Row],[CustomerID]], tblCustomers[CustomerID], tblCustomers[Segment])</f>
        <v>SME</v>
      </c>
      <c r="L283" t="str">
        <f>_xlfn.XLOOKUP(tblOrders[[#This Row],[ProductID]], tblProducts[ProductID], tblProducts[Category])</f>
        <v>Home</v>
      </c>
      <c r="M283">
        <f>_xlfn.XLOOKUP(tblOrders[[#This Row],[ProductID]], tblProducts[ProductID], tblProducts[CostPrice])</f>
        <v>77766</v>
      </c>
      <c r="N283">
        <f>tblOrders[[#This Row],[Sales]]-(tblOrders[[#This Row],[CostPrice]]*tblOrders[[#This Row],[Quantity]])</f>
        <v>-206645.4</v>
      </c>
      <c r="O283" t="str">
        <f>TEXT(tblOrders[[#This Row],[Date]],"mmm-yyyy")</f>
        <v>Apr-2025</v>
      </c>
      <c r="P283" t="str">
        <f>_xlfn.XLOOKUP(tblOrders[[#This Row],[OrderID]], tblReturns[OrderID], tblReturns[Returned])</f>
        <v>No</v>
      </c>
      <c r="Q283" t="str">
        <f>_xlfn.XLOOKUP(tblOrders[[#This Row],[OrderID]], tblShipping[OrderID], tblShipping[ShipMode])</f>
        <v>Pickup</v>
      </c>
      <c r="R283" t="str">
        <f>IFERROR(_xlfn.XLOOKUP(A282, tblCustomers[CustomerID], tblCustomers[CustomerName]), "Not Found")</f>
        <v>Not Found</v>
      </c>
      <c r="S283" t="str">
        <f>IF(tblOrders[[#This Row],[Sales]]&gt;1000000,"High Value","Standard")</f>
        <v>Standard</v>
      </c>
      <c r="T283" t="str">
        <f>_xlfn.XLOOKUP(tblOrders[[#This Row],[ProductID]], tblProducts[ProductID], tblProducts[ProductName])</f>
        <v>Product 1</v>
      </c>
      <c r="U283">
        <f>_xlfn.XLOOKUP(tblOrders[[#This Row],[SalesRepID]], tblSalesreps[RepID], tblSalesreps[Target])</f>
        <v>16839910</v>
      </c>
    </row>
    <row r="284" spans="1:21">
      <c r="A284" t="s">
        <v>791</v>
      </c>
      <c r="B284" s="7" t="s">
        <v>792</v>
      </c>
      <c r="C284" t="s">
        <v>793</v>
      </c>
      <c r="D284" t="s">
        <v>34</v>
      </c>
      <c r="E284" t="s">
        <v>79</v>
      </c>
      <c r="F284" t="s">
        <v>20</v>
      </c>
      <c r="G284">
        <v>9</v>
      </c>
      <c r="H284">
        <v>0.15</v>
      </c>
      <c r="I284" s="2">
        <v>349214.85</v>
      </c>
      <c r="J284" t="str">
        <f>_xlfn.XLOOKUP(tblOrders[[#This Row],[CustomerID]], tblCustomers[CustomerID], tblCustomers[CustomerName])</f>
        <v>Customer 42</v>
      </c>
      <c r="K284" t="str">
        <f>_xlfn.XLOOKUP(tblOrders[[#This Row],[CustomerID]], tblCustomers[CustomerID], tblCustomers[Segment])</f>
        <v>Corporate</v>
      </c>
      <c r="L284" t="str">
        <f>_xlfn.XLOOKUP(tblOrders[[#This Row],[ProductID]], tblProducts[ProductID], tblProducts[Category])</f>
        <v>Electronics</v>
      </c>
      <c r="M284">
        <f>_xlfn.XLOOKUP(tblOrders[[#This Row],[ProductID]], tblProducts[ProductID], tblProducts[CostPrice])</f>
        <v>24518</v>
      </c>
      <c r="N284">
        <f>tblOrders[[#This Row],[Sales]]-(tblOrders[[#This Row],[CostPrice]]*tblOrders[[#This Row],[Quantity]])</f>
        <v>128552.84999999998</v>
      </c>
      <c r="O284" t="str">
        <f>TEXT(tblOrders[[#This Row],[Date]],"mmm-yyyy")</f>
        <v>Jun-2025</v>
      </c>
      <c r="P284" t="str">
        <f>_xlfn.XLOOKUP(tblOrders[[#This Row],[OrderID]], tblReturns[OrderID], tblReturns[Returned])</f>
        <v>No</v>
      </c>
      <c r="Q284" t="str">
        <f>_xlfn.XLOOKUP(tblOrders[[#This Row],[OrderID]], tblShipping[OrderID], tblShipping[ShipMode])</f>
        <v>Pickup</v>
      </c>
      <c r="R284" t="str">
        <f>IFERROR(_xlfn.XLOOKUP(A283, tblCustomers[CustomerID], tblCustomers[CustomerName]), "Not Found")</f>
        <v>Not Found</v>
      </c>
      <c r="S284" t="str">
        <f>IF(tblOrders[[#This Row],[Sales]]&gt;1000000,"High Value","Standard")</f>
        <v>Standard</v>
      </c>
      <c r="T284" t="str">
        <f>_xlfn.XLOOKUP(tblOrders[[#This Row],[ProductID]], tblProducts[ProductID], tblProducts[ProductName])</f>
        <v>Product 90</v>
      </c>
      <c r="U284">
        <f>_xlfn.XLOOKUP(tblOrders[[#This Row],[SalesRepID]], tblSalesreps[RepID], tblSalesreps[Target])</f>
        <v>8592536</v>
      </c>
    </row>
    <row r="285" spans="1:21">
      <c r="A285" t="s">
        <v>794</v>
      </c>
      <c r="B285" s="7" t="s">
        <v>42</v>
      </c>
      <c r="C285" t="s">
        <v>254</v>
      </c>
      <c r="D285" t="s">
        <v>597</v>
      </c>
      <c r="E285" t="s">
        <v>165</v>
      </c>
      <c r="F285" t="s">
        <v>20</v>
      </c>
      <c r="G285">
        <v>8</v>
      </c>
      <c r="H285">
        <v>0</v>
      </c>
      <c r="I285" s="2">
        <v>208080</v>
      </c>
      <c r="J285" t="str">
        <f>_xlfn.XLOOKUP(tblOrders[[#This Row],[CustomerID]], tblCustomers[CustomerID], tblCustomers[CustomerName])</f>
        <v>Customer 59</v>
      </c>
      <c r="K285" t="str">
        <f>_xlfn.XLOOKUP(tblOrders[[#This Row],[CustomerID]], tblCustomers[CustomerID], tblCustomers[Segment])</f>
        <v>SME</v>
      </c>
      <c r="L285" t="str">
        <f>_xlfn.XLOOKUP(tblOrders[[#This Row],[ProductID]], tblProducts[ProductID], tblProducts[Category])</f>
        <v>Electronics</v>
      </c>
      <c r="M285">
        <f>_xlfn.XLOOKUP(tblOrders[[#This Row],[ProductID]], tblProducts[ProductID], tblProducts[CostPrice])</f>
        <v>35454</v>
      </c>
      <c r="N285">
        <f>tblOrders[[#This Row],[Sales]]-(tblOrders[[#This Row],[CostPrice]]*tblOrders[[#This Row],[Quantity]])</f>
        <v>-75552</v>
      </c>
      <c r="O285" t="str">
        <f>TEXT(tblOrders[[#This Row],[Date]],"mmm-yyyy")</f>
        <v>May-2025</v>
      </c>
      <c r="P285" t="str">
        <f>_xlfn.XLOOKUP(tblOrders[[#This Row],[OrderID]], tblReturns[OrderID], tblReturns[Returned])</f>
        <v>No</v>
      </c>
      <c r="Q285" t="str">
        <f>_xlfn.XLOOKUP(tblOrders[[#This Row],[OrderID]], tblShipping[OrderID], tblShipping[ShipMode])</f>
        <v>Pickup</v>
      </c>
      <c r="R285" t="str">
        <f>IFERROR(_xlfn.XLOOKUP(A284, tblCustomers[CustomerID], tblCustomers[CustomerName]), "Not Found")</f>
        <v>Not Found</v>
      </c>
      <c r="S285" t="str">
        <f>IF(tblOrders[[#This Row],[Sales]]&gt;1000000,"High Value","Standard")</f>
        <v>Standard</v>
      </c>
      <c r="T285" t="str">
        <f>_xlfn.XLOOKUP(tblOrders[[#This Row],[ProductID]], tblProducts[ProductID], tblProducts[ProductName])</f>
        <v>Product 28</v>
      </c>
      <c r="U285">
        <f>_xlfn.XLOOKUP(tblOrders[[#This Row],[SalesRepID]], tblSalesreps[RepID], tblSalesreps[Target])</f>
        <v>16839910</v>
      </c>
    </row>
    <row r="286" spans="1:21">
      <c r="A286" t="s">
        <v>795</v>
      </c>
      <c r="B286" s="7" t="s">
        <v>81</v>
      </c>
      <c r="C286" t="s">
        <v>243</v>
      </c>
      <c r="D286" t="s">
        <v>585</v>
      </c>
      <c r="E286" t="s">
        <v>74</v>
      </c>
      <c r="F286" t="s">
        <v>26</v>
      </c>
      <c r="G286">
        <v>8</v>
      </c>
      <c r="H286">
        <v>0</v>
      </c>
      <c r="I286" s="2">
        <v>595048</v>
      </c>
      <c r="J286" t="str">
        <f>_xlfn.XLOOKUP(tblOrders[[#This Row],[CustomerID]], tblCustomers[CustomerID], tblCustomers[CustomerName])</f>
        <v>Customer 128</v>
      </c>
      <c r="K286" t="str">
        <f>_xlfn.XLOOKUP(tblOrders[[#This Row],[CustomerID]], tblCustomers[CustomerID], tblCustomers[Segment])</f>
        <v>Consumer</v>
      </c>
      <c r="L286" t="str">
        <f>_xlfn.XLOOKUP(tblOrders[[#This Row],[ProductID]], tblProducts[ProductID], tblProducts[Category])</f>
        <v>Office</v>
      </c>
      <c r="M286">
        <f>_xlfn.XLOOKUP(tblOrders[[#This Row],[ProductID]], tblProducts[ProductID], tblProducts[CostPrice])</f>
        <v>49623</v>
      </c>
      <c r="N286">
        <f>tblOrders[[#This Row],[Sales]]-(tblOrders[[#This Row],[CostPrice]]*tblOrders[[#This Row],[Quantity]])</f>
        <v>198064</v>
      </c>
      <c r="O286" t="str">
        <f>TEXT(tblOrders[[#This Row],[Date]],"mmm-yyyy")</f>
        <v>Nov-2025</v>
      </c>
      <c r="P286" t="str">
        <f>_xlfn.XLOOKUP(tblOrders[[#This Row],[OrderID]], tblReturns[OrderID], tblReturns[Returned])</f>
        <v>No</v>
      </c>
      <c r="Q286" t="str">
        <f>_xlfn.XLOOKUP(tblOrders[[#This Row],[OrderID]], tblShipping[OrderID], tblShipping[ShipMode])</f>
        <v>Express</v>
      </c>
      <c r="R286" t="str">
        <f>IFERROR(_xlfn.XLOOKUP(A285, tblCustomers[CustomerID], tblCustomers[CustomerName]), "Not Found")</f>
        <v>Not Found</v>
      </c>
      <c r="S286" t="str">
        <f>IF(tblOrders[[#This Row],[Sales]]&gt;1000000,"High Value","Standard")</f>
        <v>Standard</v>
      </c>
      <c r="T286" t="str">
        <f>_xlfn.XLOOKUP(tblOrders[[#This Row],[ProductID]], tblProducts[ProductID], tblProducts[ProductName])</f>
        <v>Product 54</v>
      </c>
      <c r="U286">
        <f>_xlfn.XLOOKUP(tblOrders[[#This Row],[SalesRepID]], tblSalesreps[RepID], tblSalesreps[Target])</f>
        <v>7254801</v>
      </c>
    </row>
    <row r="287" spans="1:21">
      <c r="A287" t="s">
        <v>796</v>
      </c>
      <c r="B287" s="7" t="s">
        <v>797</v>
      </c>
      <c r="C287" t="s">
        <v>674</v>
      </c>
      <c r="D287" t="s">
        <v>265</v>
      </c>
      <c r="E287" t="s">
        <v>205</v>
      </c>
      <c r="F287" t="s">
        <v>51</v>
      </c>
      <c r="G287">
        <v>6</v>
      </c>
      <c r="H287">
        <v>0.2</v>
      </c>
      <c r="I287" s="2">
        <v>657081.59999999998</v>
      </c>
      <c r="J287" t="str">
        <f>_xlfn.XLOOKUP(tblOrders[[#This Row],[CustomerID]], tblCustomers[CustomerID], tblCustomers[CustomerName])</f>
        <v>Customer 31</v>
      </c>
      <c r="K287" t="str">
        <f>_xlfn.XLOOKUP(tblOrders[[#This Row],[CustomerID]], tblCustomers[CustomerID], tblCustomers[Segment])</f>
        <v>Consumer</v>
      </c>
      <c r="L287" t="str">
        <f>_xlfn.XLOOKUP(tblOrders[[#This Row],[ProductID]], tblProducts[ProductID], tblProducts[Category])</f>
        <v>Home</v>
      </c>
      <c r="M287">
        <f>_xlfn.XLOOKUP(tblOrders[[#This Row],[ProductID]], tblProducts[ProductID], tblProducts[CostPrice])</f>
        <v>33642</v>
      </c>
      <c r="N287">
        <f>tblOrders[[#This Row],[Sales]]-(tblOrders[[#This Row],[CostPrice]]*tblOrders[[#This Row],[Quantity]])</f>
        <v>455229.6</v>
      </c>
      <c r="O287" t="str">
        <f>TEXT(tblOrders[[#This Row],[Date]],"mmm-yyyy")</f>
        <v>Jan-2025</v>
      </c>
      <c r="P287" t="str">
        <f>_xlfn.XLOOKUP(tblOrders[[#This Row],[OrderID]], tblReturns[OrderID], tblReturns[Returned])</f>
        <v>No</v>
      </c>
      <c r="Q287" t="str">
        <f>_xlfn.XLOOKUP(tblOrders[[#This Row],[OrderID]], tblShipping[OrderID], tblShipping[ShipMode])</f>
        <v>Pickup</v>
      </c>
      <c r="R287" t="str">
        <f>IFERROR(_xlfn.XLOOKUP(A286, tblCustomers[CustomerID], tblCustomers[CustomerName]), "Not Found")</f>
        <v>Not Found</v>
      </c>
      <c r="S287" t="str">
        <f>IF(tblOrders[[#This Row],[Sales]]&gt;1000000,"High Value","Standard")</f>
        <v>Standard</v>
      </c>
      <c r="T287" t="str">
        <f>_xlfn.XLOOKUP(tblOrders[[#This Row],[ProductID]], tblProducts[ProductID], tblProducts[ProductName])</f>
        <v>Product 17</v>
      </c>
      <c r="U287">
        <f>_xlfn.XLOOKUP(tblOrders[[#This Row],[SalesRepID]], tblSalesreps[RepID], tblSalesreps[Target])</f>
        <v>16246424</v>
      </c>
    </row>
    <row r="288" spans="1:21">
      <c r="A288" t="s">
        <v>798</v>
      </c>
      <c r="B288" s="7" t="s">
        <v>799</v>
      </c>
      <c r="C288" t="s">
        <v>800</v>
      </c>
      <c r="D288" t="s">
        <v>667</v>
      </c>
      <c r="E288" t="s">
        <v>74</v>
      </c>
      <c r="F288" t="s">
        <v>51</v>
      </c>
      <c r="G288">
        <v>9</v>
      </c>
      <c r="H288">
        <v>0</v>
      </c>
      <c r="I288" s="2">
        <v>64089</v>
      </c>
      <c r="J288" t="str">
        <f>_xlfn.XLOOKUP(tblOrders[[#This Row],[CustomerID]], tblCustomers[CustomerID], tblCustomers[CustomerName])</f>
        <v>Customer 148</v>
      </c>
      <c r="K288" t="str">
        <f>_xlfn.XLOOKUP(tblOrders[[#This Row],[CustomerID]], tblCustomers[CustomerID], tblCustomers[Segment])</f>
        <v>Corporate</v>
      </c>
      <c r="L288" t="str">
        <f>_xlfn.XLOOKUP(tblOrders[[#This Row],[ProductID]], tblProducts[ProductID], tblProducts[Category])</f>
        <v>Electronics</v>
      </c>
      <c r="M288">
        <f>_xlfn.XLOOKUP(tblOrders[[#This Row],[ProductID]], tblProducts[ProductID], tblProducts[CostPrice])</f>
        <v>13676</v>
      </c>
      <c r="N288">
        <f>tblOrders[[#This Row],[Sales]]-(tblOrders[[#This Row],[CostPrice]]*tblOrders[[#This Row],[Quantity]])</f>
        <v>-58995</v>
      </c>
      <c r="O288" t="str">
        <f>TEXT(tblOrders[[#This Row],[Date]],"mmm-yyyy")</f>
        <v>Sep-2025</v>
      </c>
      <c r="P288" t="str">
        <f>_xlfn.XLOOKUP(tblOrders[[#This Row],[OrderID]], tblReturns[OrderID], tblReturns[Returned])</f>
        <v>No</v>
      </c>
      <c r="Q288" t="str">
        <f>_xlfn.XLOOKUP(tblOrders[[#This Row],[OrderID]], tblShipping[OrderID], tblShipping[ShipMode])</f>
        <v>Standard</v>
      </c>
      <c r="R288" t="str">
        <f>IFERROR(_xlfn.XLOOKUP(A287, tblCustomers[CustomerID], tblCustomers[CustomerName]), "Not Found")</f>
        <v>Not Found</v>
      </c>
      <c r="S288" t="str">
        <f>IF(tblOrders[[#This Row],[Sales]]&gt;1000000,"High Value","Standard")</f>
        <v>Standard</v>
      </c>
      <c r="T288" t="str">
        <f>_xlfn.XLOOKUP(tblOrders[[#This Row],[ProductID]], tblProducts[ProductID], tblProducts[ProductName])</f>
        <v>Product 10</v>
      </c>
      <c r="U288">
        <f>_xlfn.XLOOKUP(tblOrders[[#This Row],[SalesRepID]], tblSalesreps[RepID], tblSalesreps[Target])</f>
        <v>7254801</v>
      </c>
    </row>
    <row r="289" spans="1:21">
      <c r="A289" t="s">
        <v>801</v>
      </c>
      <c r="B289" s="7" t="s">
        <v>802</v>
      </c>
      <c r="C289" t="s">
        <v>803</v>
      </c>
      <c r="D289" t="s">
        <v>133</v>
      </c>
      <c r="E289" t="s">
        <v>87</v>
      </c>
      <c r="F289" t="s">
        <v>26</v>
      </c>
      <c r="G289">
        <v>6</v>
      </c>
      <c r="H289">
        <v>0.2</v>
      </c>
      <c r="I289" s="2">
        <v>670555.19999999995</v>
      </c>
      <c r="J289" t="str">
        <f>_xlfn.XLOOKUP(tblOrders[[#This Row],[CustomerID]], tblCustomers[CustomerID], tblCustomers[CustomerName])</f>
        <v>Customer 153</v>
      </c>
      <c r="K289" t="str">
        <f>_xlfn.XLOOKUP(tblOrders[[#This Row],[CustomerID]], tblCustomers[CustomerID], tblCustomers[Segment])</f>
        <v>SME</v>
      </c>
      <c r="L289" t="str">
        <f>_xlfn.XLOOKUP(tblOrders[[#This Row],[ProductID]], tblProducts[ProductID], tblProducts[Category])</f>
        <v>Furniture</v>
      </c>
      <c r="M289">
        <f>_xlfn.XLOOKUP(tblOrders[[#This Row],[ProductID]], tblProducts[ProductID], tblProducts[CostPrice])</f>
        <v>53604</v>
      </c>
      <c r="N289">
        <f>tblOrders[[#This Row],[Sales]]-(tblOrders[[#This Row],[CostPrice]]*tblOrders[[#This Row],[Quantity]])</f>
        <v>348931.19999999995</v>
      </c>
      <c r="O289" t="str">
        <f>TEXT(tblOrders[[#This Row],[Date]],"mmm-yyyy")</f>
        <v>Oct-2025</v>
      </c>
      <c r="P289" t="str">
        <f>_xlfn.XLOOKUP(tblOrders[[#This Row],[OrderID]], tblReturns[OrderID], tblReturns[Returned])</f>
        <v>No</v>
      </c>
      <c r="Q289" t="str">
        <f>_xlfn.XLOOKUP(tblOrders[[#This Row],[OrderID]], tblShipping[OrderID], tblShipping[ShipMode])</f>
        <v>Standard</v>
      </c>
      <c r="R289" t="str">
        <f>IFERROR(_xlfn.XLOOKUP(A288, tblCustomers[CustomerID], tblCustomers[CustomerName]), "Not Found")</f>
        <v>Not Found</v>
      </c>
      <c r="S289" t="str">
        <f>IF(tblOrders[[#This Row],[Sales]]&gt;1000000,"High Value","Standard")</f>
        <v>Standard</v>
      </c>
      <c r="T289" t="str">
        <f>_xlfn.XLOOKUP(tblOrders[[#This Row],[ProductID]], tblProducts[ProductID], tblProducts[ProductName])</f>
        <v>Product 6</v>
      </c>
      <c r="U289">
        <f>_xlfn.XLOOKUP(tblOrders[[#This Row],[SalesRepID]], tblSalesreps[RepID], tblSalesreps[Target])</f>
        <v>18500989</v>
      </c>
    </row>
    <row r="290" spans="1:21">
      <c r="A290" t="s">
        <v>804</v>
      </c>
      <c r="B290" s="7" t="s">
        <v>805</v>
      </c>
      <c r="C290" t="s">
        <v>23</v>
      </c>
      <c r="D290" t="s">
        <v>269</v>
      </c>
      <c r="E290" t="s">
        <v>50</v>
      </c>
      <c r="F290" t="s">
        <v>88</v>
      </c>
      <c r="G290">
        <v>5</v>
      </c>
      <c r="H290">
        <v>0.15</v>
      </c>
      <c r="I290" s="2">
        <v>464146.75</v>
      </c>
      <c r="J290" t="str">
        <f>_xlfn.XLOOKUP(tblOrders[[#This Row],[CustomerID]], tblCustomers[CustomerID], tblCustomers[CustomerName])</f>
        <v>Customer 213</v>
      </c>
      <c r="K290" t="str">
        <f>_xlfn.XLOOKUP(tblOrders[[#This Row],[CustomerID]], tblCustomers[CustomerID], tblCustomers[Segment])</f>
        <v>Consumer</v>
      </c>
      <c r="L290" t="str">
        <f>_xlfn.XLOOKUP(tblOrders[[#This Row],[ProductID]], tblProducts[ProductID], tblProducts[Category])</f>
        <v>Office</v>
      </c>
      <c r="M290">
        <f>_xlfn.XLOOKUP(tblOrders[[#This Row],[ProductID]], tblProducts[ProductID], tblProducts[CostPrice])</f>
        <v>28606</v>
      </c>
      <c r="N290">
        <f>tblOrders[[#This Row],[Sales]]-(tblOrders[[#This Row],[CostPrice]]*tblOrders[[#This Row],[Quantity]])</f>
        <v>321116.75</v>
      </c>
      <c r="O290" t="str">
        <f>TEXT(tblOrders[[#This Row],[Date]],"mmm-yyyy")</f>
        <v>Dec-2025</v>
      </c>
      <c r="P290" t="str">
        <f>_xlfn.XLOOKUP(tblOrders[[#This Row],[OrderID]], tblReturns[OrderID], tblReturns[Returned])</f>
        <v>No</v>
      </c>
      <c r="Q290" t="str">
        <f>_xlfn.XLOOKUP(tblOrders[[#This Row],[OrderID]], tblShipping[OrderID], tblShipping[ShipMode])</f>
        <v>Express</v>
      </c>
      <c r="R290" t="str">
        <f>IFERROR(_xlfn.XLOOKUP(A289, tblCustomers[CustomerID], tblCustomers[CustomerName]), "Not Found")</f>
        <v>Not Found</v>
      </c>
      <c r="S290" t="str">
        <f>IF(tblOrders[[#This Row],[Sales]]&gt;1000000,"High Value","Standard")</f>
        <v>Standard</v>
      </c>
      <c r="T290" t="str">
        <f>_xlfn.XLOOKUP(tblOrders[[#This Row],[ProductID]], tblProducts[ProductID], tblProducts[ProductName])</f>
        <v>Product 62</v>
      </c>
      <c r="U290">
        <f>_xlfn.XLOOKUP(tblOrders[[#This Row],[SalesRepID]], tblSalesreps[RepID], tblSalesreps[Target])</f>
        <v>17350666</v>
      </c>
    </row>
    <row r="291" spans="1:21">
      <c r="A291" t="s">
        <v>806</v>
      </c>
      <c r="B291" s="7" t="s">
        <v>807</v>
      </c>
      <c r="C291" t="s">
        <v>756</v>
      </c>
      <c r="D291" t="s">
        <v>422</v>
      </c>
      <c r="E291" t="s">
        <v>25</v>
      </c>
      <c r="F291" t="s">
        <v>14</v>
      </c>
      <c r="G291">
        <v>10</v>
      </c>
      <c r="H291">
        <v>0.15</v>
      </c>
      <c r="I291" s="2">
        <v>159723.5</v>
      </c>
      <c r="J291" t="str">
        <f>_xlfn.XLOOKUP(tblOrders[[#This Row],[CustomerID]], tblCustomers[CustomerID], tblCustomers[CustomerName])</f>
        <v>Customer 254</v>
      </c>
      <c r="K291" t="str">
        <f>_xlfn.XLOOKUP(tblOrders[[#This Row],[CustomerID]], tblCustomers[CustomerID], tblCustomers[Segment])</f>
        <v>Corporate</v>
      </c>
      <c r="L291" t="str">
        <f>_xlfn.XLOOKUP(tblOrders[[#This Row],[ProductID]], tblProducts[ProductID], tblProducts[Category])</f>
        <v>Furniture</v>
      </c>
      <c r="M291">
        <f>_xlfn.XLOOKUP(tblOrders[[#This Row],[ProductID]], tblProducts[ProductID], tblProducts[CostPrice])</f>
        <v>69526</v>
      </c>
      <c r="N291">
        <f>tblOrders[[#This Row],[Sales]]-(tblOrders[[#This Row],[CostPrice]]*tblOrders[[#This Row],[Quantity]])</f>
        <v>-535536.5</v>
      </c>
      <c r="O291" t="str">
        <f>TEXT(tblOrders[[#This Row],[Date]],"mmm-yyyy")</f>
        <v>Sep-2025</v>
      </c>
      <c r="P291" t="str">
        <f>_xlfn.XLOOKUP(tblOrders[[#This Row],[OrderID]], tblReturns[OrderID], tblReturns[Returned])</f>
        <v>No</v>
      </c>
      <c r="Q291" t="str">
        <f>_xlfn.XLOOKUP(tblOrders[[#This Row],[OrderID]], tblShipping[OrderID], tblShipping[ShipMode])</f>
        <v>Standard</v>
      </c>
      <c r="R291" t="str">
        <f>IFERROR(_xlfn.XLOOKUP(A290, tblCustomers[CustomerID], tblCustomers[CustomerName]), "Not Found")</f>
        <v>Not Found</v>
      </c>
      <c r="S291" t="str">
        <f>IF(tblOrders[[#This Row],[Sales]]&gt;1000000,"High Value","Standard")</f>
        <v>Standard</v>
      </c>
      <c r="T291" t="str">
        <f>_xlfn.XLOOKUP(tblOrders[[#This Row],[ProductID]], tblProducts[ProductID], tblProducts[ProductName])</f>
        <v>Product 36</v>
      </c>
      <c r="U291">
        <f>_xlfn.XLOOKUP(tblOrders[[#This Row],[SalesRepID]], tblSalesreps[RepID], tblSalesreps[Target])</f>
        <v>7094914</v>
      </c>
    </row>
    <row r="292" spans="1:21">
      <c r="A292" t="s">
        <v>808</v>
      </c>
      <c r="B292" s="7" t="s">
        <v>809</v>
      </c>
      <c r="C292" t="s">
        <v>810</v>
      </c>
      <c r="D292" t="s">
        <v>308</v>
      </c>
      <c r="E292" t="s">
        <v>165</v>
      </c>
      <c r="F292" t="s">
        <v>26</v>
      </c>
      <c r="G292">
        <v>9</v>
      </c>
      <c r="H292">
        <v>0.05</v>
      </c>
      <c r="I292" s="2">
        <v>436135.5</v>
      </c>
      <c r="J292" t="str">
        <f>_xlfn.XLOOKUP(tblOrders[[#This Row],[CustomerID]], tblCustomers[CustomerID], tblCustomers[CustomerName])</f>
        <v>Customer 18</v>
      </c>
      <c r="K292" t="str">
        <f>_xlfn.XLOOKUP(tblOrders[[#This Row],[CustomerID]], tblCustomers[CustomerID], tblCustomers[Segment])</f>
        <v>Corporate</v>
      </c>
      <c r="L292" t="str">
        <f>_xlfn.XLOOKUP(tblOrders[[#This Row],[ProductID]], tblProducts[ProductID], tblProducts[Category])</f>
        <v>Furniture</v>
      </c>
      <c r="M292">
        <f>_xlfn.XLOOKUP(tblOrders[[#This Row],[ProductID]], tblProducts[ProductID], tblProducts[CostPrice])</f>
        <v>27039</v>
      </c>
      <c r="N292">
        <f>tblOrders[[#This Row],[Sales]]-(tblOrders[[#This Row],[CostPrice]]*tblOrders[[#This Row],[Quantity]])</f>
        <v>192784.5</v>
      </c>
      <c r="O292" t="str">
        <f>TEXT(tblOrders[[#This Row],[Date]],"mmm-yyyy")</f>
        <v>Mar-2025</v>
      </c>
      <c r="P292" t="str">
        <f>_xlfn.XLOOKUP(tblOrders[[#This Row],[OrderID]], tblReturns[OrderID], tblReturns[Returned])</f>
        <v>No</v>
      </c>
      <c r="Q292" t="str">
        <f>_xlfn.XLOOKUP(tblOrders[[#This Row],[OrderID]], tblShipping[OrderID], tblShipping[ShipMode])</f>
        <v>Standard</v>
      </c>
      <c r="R292" t="str">
        <f>IFERROR(_xlfn.XLOOKUP(A291, tblCustomers[CustomerID], tblCustomers[CustomerName]), "Not Found")</f>
        <v>Not Found</v>
      </c>
      <c r="S292" t="str">
        <f>IF(tblOrders[[#This Row],[Sales]]&gt;1000000,"High Value","Standard")</f>
        <v>Standard</v>
      </c>
      <c r="T292" t="str">
        <f>_xlfn.XLOOKUP(tblOrders[[#This Row],[ProductID]], tblProducts[ProductID], tblProducts[ProductName])</f>
        <v>Product 13</v>
      </c>
      <c r="U292">
        <f>_xlfn.XLOOKUP(tblOrders[[#This Row],[SalesRepID]], tblSalesreps[RepID], tblSalesreps[Target])</f>
        <v>16839910</v>
      </c>
    </row>
    <row r="293" spans="1:21">
      <c r="A293" t="s">
        <v>811</v>
      </c>
      <c r="B293" s="7" t="s">
        <v>812</v>
      </c>
      <c r="C293" t="s">
        <v>696</v>
      </c>
      <c r="D293" t="s">
        <v>232</v>
      </c>
      <c r="E293" t="s">
        <v>197</v>
      </c>
      <c r="F293" t="s">
        <v>51</v>
      </c>
      <c r="G293">
        <v>4</v>
      </c>
      <c r="H293">
        <v>0.1</v>
      </c>
      <c r="I293" s="2">
        <v>100036.8</v>
      </c>
      <c r="J293" t="str">
        <f>_xlfn.XLOOKUP(tblOrders[[#This Row],[CustomerID]], tblCustomers[CustomerID], tblCustomers[CustomerName])</f>
        <v>Customer 14</v>
      </c>
      <c r="K293" t="str">
        <f>_xlfn.XLOOKUP(tblOrders[[#This Row],[CustomerID]], tblCustomers[CustomerID], tblCustomers[Segment])</f>
        <v>SME</v>
      </c>
      <c r="L293" t="str">
        <f>_xlfn.XLOOKUP(tblOrders[[#This Row],[ProductID]], tblProducts[ProductID], tblProducts[Category])</f>
        <v>Electronics</v>
      </c>
      <c r="M293">
        <f>_xlfn.XLOOKUP(tblOrders[[#This Row],[ProductID]], tblProducts[ProductID], tblProducts[CostPrice])</f>
        <v>41456</v>
      </c>
      <c r="N293">
        <f>tblOrders[[#This Row],[Sales]]-(tblOrders[[#This Row],[CostPrice]]*tblOrders[[#This Row],[Quantity]])</f>
        <v>-65787.199999999997</v>
      </c>
      <c r="O293" t="str">
        <f>TEXT(tblOrders[[#This Row],[Date]],"mmm-yyyy")</f>
        <v>Sep-2025</v>
      </c>
      <c r="P293" t="str">
        <f>_xlfn.XLOOKUP(tblOrders[[#This Row],[OrderID]], tblReturns[OrderID], tblReturns[Returned])</f>
        <v>No</v>
      </c>
      <c r="Q293" t="str">
        <f>_xlfn.XLOOKUP(tblOrders[[#This Row],[OrderID]], tblShipping[OrderID], tblShipping[ShipMode])</f>
        <v>Pickup</v>
      </c>
      <c r="R293" t="str">
        <f>IFERROR(_xlfn.XLOOKUP(A292, tblCustomers[CustomerID], tblCustomers[CustomerName]), "Not Found")</f>
        <v>Not Found</v>
      </c>
      <c r="S293" t="str">
        <f>IF(tblOrders[[#This Row],[Sales]]&gt;1000000,"High Value","Standard")</f>
        <v>Standard</v>
      </c>
      <c r="T293" t="str">
        <f>_xlfn.XLOOKUP(tblOrders[[#This Row],[ProductID]], tblProducts[ProductID], tblProducts[ProductName])</f>
        <v>Product 86</v>
      </c>
      <c r="U293">
        <f>_xlfn.XLOOKUP(tblOrders[[#This Row],[SalesRepID]], tblSalesreps[RepID], tblSalesreps[Target])</f>
        <v>19562258</v>
      </c>
    </row>
    <row r="294" spans="1:21">
      <c r="A294" t="s">
        <v>813</v>
      </c>
      <c r="B294" s="7" t="s">
        <v>71</v>
      </c>
      <c r="C294" t="s">
        <v>814</v>
      </c>
      <c r="D294" t="s">
        <v>141</v>
      </c>
      <c r="E294" t="s">
        <v>205</v>
      </c>
      <c r="F294" t="s">
        <v>26</v>
      </c>
      <c r="G294">
        <v>1</v>
      </c>
      <c r="H294">
        <v>0.15</v>
      </c>
      <c r="I294" s="2">
        <v>30894.95</v>
      </c>
      <c r="J294" t="str">
        <f>_xlfn.XLOOKUP(tblOrders[[#This Row],[CustomerID]], tblCustomers[CustomerID], tblCustomers[CustomerName])</f>
        <v>Customer 235</v>
      </c>
      <c r="K294" t="str">
        <f>_xlfn.XLOOKUP(tblOrders[[#This Row],[CustomerID]], tblCustomers[CustomerID], tblCustomers[Segment])</f>
        <v>Consumer</v>
      </c>
      <c r="L294" t="str">
        <f>_xlfn.XLOOKUP(tblOrders[[#This Row],[ProductID]], tblProducts[ProductID], tblProducts[Category])</f>
        <v>Home</v>
      </c>
      <c r="M294">
        <f>_xlfn.XLOOKUP(tblOrders[[#This Row],[ProductID]], tblProducts[ProductID], tblProducts[CostPrice])</f>
        <v>32671</v>
      </c>
      <c r="N294">
        <f>tblOrders[[#This Row],[Sales]]-(tblOrders[[#This Row],[CostPrice]]*tblOrders[[#This Row],[Quantity]])</f>
        <v>-1776.0499999999993</v>
      </c>
      <c r="O294" t="str">
        <f>TEXT(tblOrders[[#This Row],[Date]],"mmm-yyyy")</f>
        <v>Nov-2025</v>
      </c>
      <c r="P294" t="str">
        <f>_xlfn.XLOOKUP(tblOrders[[#This Row],[OrderID]], tblReturns[OrderID], tblReturns[Returned])</f>
        <v>No</v>
      </c>
      <c r="Q294" t="str">
        <f>_xlfn.XLOOKUP(tblOrders[[#This Row],[OrderID]], tblShipping[OrderID], tblShipping[ShipMode])</f>
        <v>Express</v>
      </c>
      <c r="R294" t="str">
        <f>IFERROR(_xlfn.XLOOKUP(A293, tblCustomers[CustomerID], tblCustomers[CustomerName]), "Not Found")</f>
        <v>Not Found</v>
      </c>
      <c r="S294" t="str">
        <f>IF(tblOrders[[#This Row],[Sales]]&gt;1000000,"High Value","Standard")</f>
        <v>Standard</v>
      </c>
      <c r="T294" t="str">
        <f>_xlfn.XLOOKUP(tblOrders[[#This Row],[ProductID]], tblProducts[ProductID], tblProducts[ProductName])</f>
        <v>Product 80</v>
      </c>
      <c r="U294">
        <f>_xlfn.XLOOKUP(tblOrders[[#This Row],[SalesRepID]], tblSalesreps[RepID], tblSalesreps[Target])</f>
        <v>16246424</v>
      </c>
    </row>
    <row r="295" spans="1:21">
      <c r="A295" t="s">
        <v>815</v>
      </c>
      <c r="B295" s="7" t="s">
        <v>758</v>
      </c>
      <c r="C295" t="s">
        <v>816</v>
      </c>
      <c r="D295" t="s">
        <v>817</v>
      </c>
      <c r="E295" t="s">
        <v>105</v>
      </c>
      <c r="F295" t="s">
        <v>51</v>
      </c>
      <c r="G295">
        <v>1</v>
      </c>
      <c r="H295">
        <v>0.15</v>
      </c>
      <c r="I295" s="2">
        <v>96098.45</v>
      </c>
      <c r="J295" t="str">
        <f>_xlfn.XLOOKUP(tblOrders[[#This Row],[CustomerID]], tblCustomers[CustomerID], tblCustomers[CustomerName])</f>
        <v>Customer 35</v>
      </c>
      <c r="K295" t="str">
        <f>_xlfn.XLOOKUP(tblOrders[[#This Row],[CustomerID]], tblCustomers[CustomerID], tblCustomers[Segment])</f>
        <v>SME</v>
      </c>
      <c r="L295" t="str">
        <f>_xlfn.XLOOKUP(tblOrders[[#This Row],[ProductID]], tblProducts[ProductID], tblProducts[Category])</f>
        <v>Furniture</v>
      </c>
      <c r="M295">
        <f>_xlfn.XLOOKUP(tblOrders[[#This Row],[ProductID]], tblProducts[ProductID], tblProducts[CostPrice])</f>
        <v>11009</v>
      </c>
      <c r="N295">
        <f>tblOrders[[#This Row],[Sales]]-(tblOrders[[#This Row],[CostPrice]]*tblOrders[[#This Row],[Quantity]])</f>
        <v>85089.45</v>
      </c>
      <c r="O295" t="str">
        <f>TEXT(tblOrders[[#This Row],[Date]],"mmm-yyyy")</f>
        <v>Mar-2025</v>
      </c>
      <c r="P295" t="str">
        <f>_xlfn.XLOOKUP(tblOrders[[#This Row],[OrderID]], tblReturns[OrderID], tblReturns[Returned])</f>
        <v>No</v>
      </c>
      <c r="Q295" t="str">
        <f>_xlfn.XLOOKUP(tblOrders[[#This Row],[OrderID]], tblShipping[OrderID], tblShipping[ShipMode])</f>
        <v>Standard</v>
      </c>
      <c r="R295" t="str">
        <f>IFERROR(_xlfn.XLOOKUP(A294, tblCustomers[CustomerID], tblCustomers[CustomerName]), "Not Found")</f>
        <v>Not Found</v>
      </c>
      <c r="S295" t="str">
        <f>IF(tblOrders[[#This Row],[Sales]]&gt;1000000,"High Value","Standard")</f>
        <v>Standard</v>
      </c>
      <c r="T295" t="str">
        <f>_xlfn.XLOOKUP(tblOrders[[#This Row],[ProductID]], tblProducts[ProductID], tblProducts[ProductName])</f>
        <v>Product 99</v>
      </c>
      <c r="U295">
        <f>_xlfn.XLOOKUP(tblOrders[[#This Row],[SalesRepID]], tblSalesreps[RepID], tblSalesreps[Target])</f>
        <v>8698154</v>
      </c>
    </row>
    <row r="296" spans="1:21">
      <c r="A296" t="s">
        <v>818</v>
      </c>
      <c r="B296" s="7" t="s">
        <v>167</v>
      </c>
      <c r="C296" t="s">
        <v>819</v>
      </c>
      <c r="D296" t="s">
        <v>820</v>
      </c>
      <c r="E296" t="s">
        <v>210</v>
      </c>
      <c r="F296" t="s">
        <v>26</v>
      </c>
      <c r="G296">
        <v>8</v>
      </c>
      <c r="H296">
        <v>0</v>
      </c>
      <c r="I296" s="2">
        <v>833856</v>
      </c>
      <c r="J296" t="str">
        <f>_xlfn.XLOOKUP(tblOrders[[#This Row],[CustomerID]], tblCustomers[CustomerID], tblCustomers[CustomerName])</f>
        <v>Customer 229</v>
      </c>
      <c r="K296" t="str">
        <f>_xlfn.XLOOKUP(tblOrders[[#This Row],[CustomerID]], tblCustomers[CustomerID], tblCustomers[Segment])</f>
        <v>SME</v>
      </c>
      <c r="L296" t="str">
        <f>_xlfn.XLOOKUP(tblOrders[[#This Row],[ProductID]], tblProducts[ProductID], tblProducts[Category])</f>
        <v>Home</v>
      </c>
      <c r="M296">
        <f>_xlfn.XLOOKUP(tblOrders[[#This Row],[ProductID]], tblProducts[ProductID], tblProducts[CostPrice])</f>
        <v>35035</v>
      </c>
      <c r="N296">
        <f>tblOrders[[#This Row],[Sales]]-(tblOrders[[#This Row],[CostPrice]]*tblOrders[[#This Row],[Quantity]])</f>
        <v>553576</v>
      </c>
      <c r="O296" t="str">
        <f>TEXT(tblOrders[[#This Row],[Date]],"mmm-yyyy")</f>
        <v>Apr-2025</v>
      </c>
      <c r="P296" t="str">
        <f>_xlfn.XLOOKUP(tblOrders[[#This Row],[OrderID]], tblReturns[OrderID], tblReturns[Returned])</f>
        <v>No</v>
      </c>
      <c r="Q296" t="str">
        <f>_xlfn.XLOOKUP(tblOrders[[#This Row],[OrderID]], tblShipping[OrderID], tblShipping[ShipMode])</f>
        <v>Pickup</v>
      </c>
      <c r="R296" t="str">
        <f>IFERROR(_xlfn.XLOOKUP(A295, tblCustomers[CustomerID], tblCustomers[CustomerName]), "Not Found")</f>
        <v>Not Found</v>
      </c>
      <c r="S296" t="str">
        <f>IF(tblOrders[[#This Row],[Sales]]&gt;1000000,"High Value","Standard")</f>
        <v>Standard</v>
      </c>
      <c r="T296" t="str">
        <f>_xlfn.XLOOKUP(tblOrders[[#This Row],[ProductID]], tblProducts[ProductID], tblProducts[ProductName])</f>
        <v>Product 20</v>
      </c>
      <c r="U296">
        <f>_xlfn.XLOOKUP(tblOrders[[#This Row],[SalesRepID]], tblSalesreps[RepID], tblSalesreps[Target])</f>
        <v>19336654</v>
      </c>
    </row>
    <row r="297" spans="1:21">
      <c r="A297" t="s">
        <v>821</v>
      </c>
      <c r="B297" s="7" t="s">
        <v>440</v>
      </c>
      <c r="C297" t="s">
        <v>86</v>
      </c>
      <c r="D297" t="s">
        <v>44</v>
      </c>
      <c r="E297" t="s">
        <v>56</v>
      </c>
      <c r="F297" t="s">
        <v>20</v>
      </c>
      <c r="G297">
        <v>5</v>
      </c>
      <c r="H297">
        <v>0.05</v>
      </c>
      <c r="I297" s="2">
        <v>257564</v>
      </c>
      <c r="J297" t="str">
        <f>_xlfn.XLOOKUP(tblOrders[[#This Row],[CustomerID]], tblCustomers[CustomerID], tblCustomers[CustomerName])</f>
        <v>Customer 53</v>
      </c>
      <c r="K297" t="str">
        <f>_xlfn.XLOOKUP(tblOrders[[#This Row],[CustomerID]], tblCustomers[CustomerID], tblCustomers[Segment])</f>
        <v>Consumer</v>
      </c>
      <c r="L297" t="str">
        <f>_xlfn.XLOOKUP(tblOrders[[#This Row],[ProductID]], tblProducts[ProductID], tblProducts[Category])</f>
        <v>Furniture</v>
      </c>
      <c r="M297">
        <f>_xlfn.XLOOKUP(tblOrders[[#This Row],[ProductID]], tblProducts[ProductID], tblProducts[CostPrice])</f>
        <v>48953</v>
      </c>
      <c r="N297">
        <f>tblOrders[[#This Row],[Sales]]-(tblOrders[[#This Row],[CostPrice]]*tblOrders[[#This Row],[Quantity]])</f>
        <v>12799</v>
      </c>
      <c r="O297" t="str">
        <f>TEXT(tblOrders[[#This Row],[Date]],"mmm-yyyy")</f>
        <v>Nov-2025</v>
      </c>
      <c r="P297" t="str">
        <f>_xlfn.XLOOKUP(tblOrders[[#This Row],[OrderID]], tblReturns[OrderID], tblReturns[Returned])</f>
        <v>No</v>
      </c>
      <c r="Q297" t="str">
        <f>_xlfn.XLOOKUP(tblOrders[[#This Row],[OrderID]], tblShipping[OrderID], tblShipping[ShipMode])</f>
        <v>Pickup</v>
      </c>
      <c r="R297" t="str">
        <f>IFERROR(_xlfn.XLOOKUP(A296, tblCustomers[CustomerID], tblCustomers[CustomerName]), "Not Found")</f>
        <v>Not Found</v>
      </c>
      <c r="S297" t="str">
        <f>IF(tblOrders[[#This Row],[Sales]]&gt;1000000,"High Value","Standard")</f>
        <v>Standard</v>
      </c>
      <c r="T297" t="str">
        <f>_xlfn.XLOOKUP(tblOrders[[#This Row],[ProductID]], tblProducts[ProductID], tblProducts[ProductName])</f>
        <v>Product 56</v>
      </c>
      <c r="U297">
        <f>_xlfn.XLOOKUP(tblOrders[[#This Row],[SalesRepID]], tblSalesreps[RepID], tblSalesreps[Target])</f>
        <v>14265630</v>
      </c>
    </row>
    <row r="298" spans="1:21">
      <c r="A298" t="s">
        <v>822</v>
      </c>
      <c r="B298" s="7" t="s">
        <v>456</v>
      </c>
      <c r="C298" t="s">
        <v>412</v>
      </c>
      <c r="D298" t="s">
        <v>201</v>
      </c>
      <c r="E298" t="s">
        <v>19</v>
      </c>
      <c r="F298" t="s">
        <v>51</v>
      </c>
      <c r="G298">
        <v>5</v>
      </c>
      <c r="H298">
        <v>0</v>
      </c>
      <c r="I298" s="2">
        <v>524500</v>
      </c>
      <c r="J298" t="str">
        <f>_xlfn.XLOOKUP(tblOrders[[#This Row],[CustomerID]], tblCustomers[CustomerID], tblCustomers[CustomerName])</f>
        <v>Customer 111</v>
      </c>
      <c r="K298" t="str">
        <f>_xlfn.XLOOKUP(tblOrders[[#This Row],[CustomerID]], tblCustomers[CustomerID], tblCustomers[Segment])</f>
        <v>Corporate</v>
      </c>
      <c r="L298" t="str">
        <f>_xlfn.XLOOKUP(tblOrders[[#This Row],[ProductID]], tblProducts[ProductID], tblProducts[Category])</f>
        <v>Furniture</v>
      </c>
      <c r="M298">
        <f>_xlfn.XLOOKUP(tblOrders[[#This Row],[ProductID]], tblProducts[ProductID], tblProducts[CostPrice])</f>
        <v>22542</v>
      </c>
      <c r="N298">
        <f>tblOrders[[#This Row],[Sales]]-(tblOrders[[#This Row],[CostPrice]]*tblOrders[[#This Row],[Quantity]])</f>
        <v>411790</v>
      </c>
      <c r="O298" t="str">
        <f>TEXT(tblOrders[[#This Row],[Date]],"mmm-yyyy")</f>
        <v>Jul-2025</v>
      </c>
      <c r="P298" t="str">
        <f>_xlfn.XLOOKUP(tblOrders[[#This Row],[OrderID]], tblReturns[OrderID], tblReturns[Returned])</f>
        <v>No</v>
      </c>
      <c r="Q298" t="str">
        <f>_xlfn.XLOOKUP(tblOrders[[#This Row],[OrderID]], tblShipping[OrderID], tblShipping[ShipMode])</f>
        <v>Pickup</v>
      </c>
      <c r="R298" t="str">
        <f>IFERROR(_xlfn.XLOOKUP(A297, tblCustomers[CustomerID], tblCustomers[CustomerName]), "Not Found")</f>
        <v>Not Found</v>
      </c>
      <c r="S298" t="str">
        <f>IF(tblOrders[[#This Row],[Sales]]&gt;1000000,"High Value","Standard")</f>
        <v>Standard</v>
      </c>
      <c r="T298" t="str">
        <f>_xlfn.XLOOKUP(tblOrders[[#This Row],[ProductID]], tblProducts[ProductID], tblProducts[ProductName])</f>
        <v>Product 50</v>
      </c>
      <c r="U298">
        <f>_xlfn.XLOOKUP(tblOrders[[#This Row],[SalesRepID]], tblSalesreps[RepID], tblSalesreps[Target])</f>
        <v>11347243</v>
      </c>
    </row>
    <row r="299" spans="1:21">
      <c r="A299" t="s">
        <v>823</v>
      </c>
      <c r="B299" s="7" t="s">
        <v>824</v>
      </c>
      <c r="C299" t="s">
        <v>825</v>
      </c>
      <c r="D299" t="s">
        <v>349</v>
      </c>
      <c r="E299" t="s">
        <v>202</v>
      </c>
      <c r="F299" t="s">
        <v>14</v>
      </c>
      <c r="G299">
        <v>7</v>
      </c>
      <c r="H299">
        <v>0.05</v>
      </c>
      <c r="I299" s="2">
        <v>336636.3</v>
      </c>
      <c r="J299" t="str">
        <f>_xlfn.XLOOKUP(tblOrders[[#This Row],[CustomerID]], tblCustomers[CustomerID], tblCustomers[CustomerName])</f>
        <v>Customer 250</v>
      </c>
      <c r="K299" t="str">
        <f>_xlfn.XLOOKUP(tblOrders[[#This Row],[CustomerID]], tblCustomers[CustomerID], tblCustomers[Segment])</f>
        <v>SME</v>
      </c>
      <c r="L299" t="str">
        <f>_xlfn.XLOOKUP(tblOrders[[#This Row],[ProductID]], tblProducts[ProductID], tblProducts[Category])</f>
        <v>Office</v>
      </c>
      <c r="M299">
        <f>_xlfn.XLOOKUP(tblOrders[[#This Row],[ProductID]], tblProducts[ProductID], tblProducts[CostPrice])</f>
        <v>26900</v>
      </c>
      <c r="N299">
        <f>tblOrders[[#This Row],[Sales]]-(tblOrders[[#This Row],[CostPrice]]*tblOrders[[#This Row],[Quantity]])</f>
        <v>148336.29999999999</v>
      </c>
      <c r="O299" t="str">
        <f>TEXT(tblOrders[[#This Row],[Date]],"mmm-yyyy")</f>
        <v>Nov-2025</v>
      </c>
      <c r="P299" t="str">
        <f>_xlfn.XLOOKUP(tblOrders[[#This Row],[OrderID]], tblReturns[OrderID], tblReturns[Returned])</f>
        <v>No</v>
      </c>
      <c r="Q299" t="str">
        <f>_xlfn.XLOOKUP(tblOrders[[#This Row],[OrderID]], tblShipping[OrderID], tblShipping[ShipMode])</f>
        <v>Pickup</v>
      </c>
      <c r="R299" t="str">
        <f>IFERROR(_xlfn.XLOOKUP(A298, tblCustomers[CustomerID], tblCustomers[CustomerName]), "Not Found")</f>
        <v>Not Found</v>
      </c>
      <c r="S299" t="str">
        <f>IF(tblOrders[[#This Row],[Sales]]&gt;1000000,"High Value","Standard")</f>
        <v>Standard</v>
      </c>
      <c r="T299" t="str">
        <f>_xlfn.XLOOKUP(tblOrders[[#This Row],[ProductID]], tblProducts[ProductID], tblProducts[ProductName])</f>
        <v>Product 61</v>
      </c>
      <c r="U299">
        <f>_xlfn.XLOOKUP(tblOrders[[#This Row],[SalesRepID]], tblSalesreps[RepID], tblSalesreps[Target])</f>
        <v>10652665</v>
      </c>
    </row>
    <row r="300" spans="1:21">
      <c r="A300" t="s">
        <v>826</v>
      </c>
      <c r="B300" s="7" t="s">
        <v>827</v>
      </c>
      <c r="C300" t="s">
        <v>828</v>
      </c>
      <c r="D300" t="s">
        <v>546</v>
      </c>
      <c r="E300" t="s">
        <v>87</v>
      </c>
      <c r="F300" t="s">
        <v>26</v>
      </c>
      <c r="G300">
        <v>7</v>
      </c>
      <c r="H300">
        <v>0.2</v>
      </c>
      <c r="I300" s="2">
        <v>687775.2</v>
      </c>
      <c r="J300" t="str">
        <f>_xlfn.XLOOKUP(tblOrders[[#This Row],[CustomerID]], tblCustomers[CustomerID], tblCustomers[CustomerName])</f>
        <v>Customer 39</v>
      </c>
      <c r="K300" t="str">
        <f>_xlfn.XLOOKUP(tblOrders[[#This Row],[CustomerID]], tblCustomers[CustomerID], tblCustomers[Segment])</f>
        <v>Corporate</v>
      </c>
      <c r="L300" t="str">
        <f>_xlfn.XLOOKUP(tblOrders[[#This Row],[ProductID]], tblProducts[ProductID], tblProducts[Category])</f>
        <v>Home</v>
      </c>
      <c r="M300">
        <f>_xlfn.XLOOKUP(tblOrders[[#This Row],[ProductID]], tblProducts[ProductID], tblProducts[CostPrice])</f>
        <v>51783</v>
      </c>
      <c r="N300">
        <f>tblOrders[[#This Row],[Sales]]-(tblOrders[[#This Row],[CostPrice]]*tblOrders[[#This Row],[Quantity]])</f>
        <v>325294.19999999995</v>
      </c>
      <c r="O300" t="str">
        <f>TEXT(tblOrders[[#This Row],[Date]],"mmm-yyyy")</f>
        <v>Dec-2025</v>
      </c>
      <c r="P300" t="str">
        <f>_xlfn.XLOOKUP(tblOrders[[#This Row],[OrderID]], tblReturns[OrderID], tblReturns[Returned])</f>
        <v>No</v>
      </c>
      <c r="Q300" t="str">
        <f>_xlfn.XLOOKUP(tblOrders[[#This Row],[OrderID]], tblShipping[OrderID], tblShipping[ShipMode])</f>
        <v>Pickup</v>
      </c>
      <c r="R300" t="str">
        <f>IFERROR(_xlfn.XLOOKUP(A299, tblCustomers[CustomerID], tblCustomers[CustomerName]), "Not Found")</f>
        <v>Not Found</v>
      </c>
      <c r="S300" t="str">
        <f>IF(tblOrders[[#This Row],[Sales]]&gt;1000000,"High Value","Standard")</f>
        <v>Standard</v>
      </c>
      <c r="T300" t="str">
        <f>_xlfn.XLOOKUP(tblOrders[[#This Row],[ProductID]], tblProducts[ProductID], tblProducts[ProductName])</f>
        <v>Product 14</v>
      </c>
      <c r="U300">
        <f>_xlfn.XLOOKUP(tblOrders[[#This Row],[SalesRepID]], tblSalesreps[RepID], tblSalesreps[Target])</f>
        <v>18500989</v>
      </c>
    </row>
    <row r="301" spans="1:21">
      <c r="A301" t="s">
        <v>829</v>
      </c>
      <c r="B301" s="7" t="s">
        <v>830</v>
      </c>
      <c r="C301" t="s">
        <v>831</v>
      </c>
      <c r="D301" t="s">
        <v>314</v>
      </c>
      <c r="E301" t="s">
        <v>210</v>
      </c>
      <c r="F301" t="s">
        <v>88</v>
      </c>
      <c r="G301">
        <v>5</v>
      </c>
      <c r="H301">
        <v>0.2</v>
      </c>
      <c r="I301" s="2">
        <v>127560</v>
      </c>
      <c r="J301" t="str">
        <f>_xlfn.XLOOKUP(tblOrders[[#This Row],[CustomerID]], tblCustomers[CustomerID], tblCustomers[CustomerName])</f>
        <v>Customer 246</v>
      </c>
      <c r="K301" t="str">
        <f>_xlfn.XLOOKUP(tblOrders[[#This Row],[CustomerID]], tblCustomers[CustomerID], tblCustomers[Segment])</f>
        <v>Consumer</v>
      </c>
      <c r="L301" t="str">
        <f>_xlfn.XLOOKUP(tblOrders[[#This Row],[ProductID]], tblProducts[ProductID], tblProducts[Category])</f>
        <v>Furniture</v>
      </c>
      <c r="M301">
        <f>_xlfn.XLOOKUP(tblOrders[[#This Row],[ProductID]], tblProducts[ProductID], tblProducts[CostPrice])</f>
        <v>10109</v>
      </c>
      <c r="N301">
        <f>tblOrders[[#This Row],[Sales]]-(tblOrders[[#This Row],[CostPrice]]*tblOrders[[#This Row],[Quantity]])</f>
        <v>77015</v>
      </c>
      <c r="O301" t="str">
        <f>TEXT(tblOrders[[#This Row],[Date]],"mmm-yyyy")</f>
        <v>Sep-2025</v>
      </c>
      <c r="P301" t="str">
        <f>_xlfn.XLOOKUP(tblOrders[[#This Row],[OrderID]], tblReturns[OrderID], tblReturns[Returned])</f>
        <v>No</v>
      </c>
      <c r="Q301" t="str">
        <f>_xlfn.XLOOKUP(tblOrders[[#This Row],[OrderID]], tblShipping[OrderID], tblShipping[ShipMode])</f>
        <v>Standard</v>
      </c>
      <c r="R301" t="str">
        <f>IFERROR(_xlfn.XLOOKUP(A300, tblCustomers[CustomerID], tblCustomers[CustomerName]), "Not Found")</f>
        <v>Not Found</v>
      </c>
      <c r="S301" t="str">
        <f>IF(tblOrders[[#This Row],[Sales]]&gt;1000000,"High Value","Standard")</f>
        <v>Standard</v>
      </c>
      <c r="T301" t="str">
        <f>_xlfn.XLOOKUP(tblOrders[[#This Row],[ProductID]], tblProducts[ProductID], tblProducts[ProductName])</f>
        <v>Product 8</v>
      </c>
      <c r="U301">
        <f>_xlfn.XLOOKUP(tblOrders[[#This Row],[SalesRepID]], tblSalesreps[RepID], tblSalesreps[Target])</f>
        <v>19336654</v>
      </c>
    </row>
    <row r="302" spans="1:21">
      <c r="A302" t="s">
        <v>832</v>
      </c>
      <c r="B302" s="7" t="s">
        <v>81</v>
      </c>
      <c r="C302" t="s">
        <v>833</v>
      </c>
      <c r="D302" t="s">
        <v>248</v>
      </c>
      <c r="E302" t="s">
        <v>13</v>
      </c>
      <c r="F302" t="s">
        <v>26</v>
      </c>
      <c r="G302">
        <v>3</v>
      </c>
      <c r="H302">
        <v>0</v>
      </c>
      <c r="I302" s="2">
        <v>447942</v>
      </c>
      <c r="J302" t="str">
        <f>_xlfn.XLOOKUP(tblOrders[[#This Row],[CustomerID]], tblCustomers[CustomerID], tblCustomers[CustomerName])</f>
        <v>Customer 101</v>
      </c>
      <c r="K302" t="str">
        <f>_xlfn.XLOOKUP(tblOrders[[#This Row],[CustomerID]], tblCustomers[CustomerID], tblCustomers[Segment])</f>
        <v>SME</v>
      </c>
      <c r="L302" t="str">
        <f>_xlfn.XLOOKUP(tblOrders[[#This Row],[ProductID]], tblProducts[ProductID], tblProducts[Category])</f>
        <v>Furniture</v>
      </c>
      <c r="M302">
        <f>_xlfn.XLOOKUP(tblOrders[[#This Row],[ProductID]], tblProducts[ProductID], tblProducts[CostPrice])</f>
        <v>31758</v>
      </c>
      <c r="N302">
        <f>tblOrders[[#This Row],[Sales]]-(tblOrders[[#This Row],[CostPrice]]*tblOrders[[#This Row],[Quantity]])</f>
        <v>352668</v>
      </c>
      <c r="O302" t="str">
        <f>TEXT(tblOrders[[#This Row],[Date]],"mmm-yyyy")</f>
        <v>Nov-2025</v>
      </c>
      <c r="P302" t="str">
        <f>_xlfn.XLOOKUP(tblOrders[[#This Row],[OrderID]], tblReturns[OrderID], tblReturns[Returned])</f>
        <v>No</v>
      </c>
      <c r="Q302" t="str">
        <f>_xlfn.XLOOKUP(tblOrders[[#This Row],[OrderID]], tblShipping[OrderID], tblShipping[ShipMode])</f>
        <v>Express</v>
      </c>
      <c r="R302" t="str">
        <f>IFERROR(_xlfn.XLOOKUP(A301, tblCustomers[CustomerID], tblCustomers[CustomerName]), "Not Found")</f>
        <v>Not Found</v>
      </c>
      <c r="S302" t="str">
        <f>IF(tblOrders[[#This Row],[Sales]]&gt;1000000,"High Value","Standard")</f>
        <v>Standard</v>
      </c>
      <c r="T302" t="str">
        <f>_xlfn.XLOOKUP(tblOrders[[#This Row],[ProductID]], tblProducts[ProductID], tblProducts[ProductName])</f>
        <v>Product 35</v>
      </c>
      <c r="U302">
        <f>_xlfn.XLOOKUP(tblOrders[[#This Row],[SalesRepID]], tblSalesreps[RepID], tblSalesreps[Target])</f>
        <v>11852878</v>
      </c>
    </row>
    <row r="303" spans="1:21">
      <c r="A303" t="s">
        <v>834</v>
      </c>
      <c r="B303" s="7" t="s">
        <v>173</v>
      </c>
      <c r="C303" t="s">
        <v>464</v>
      </c>
      <c r="D303" t="s">
        <v>18</v>
      </c>
      <c r="E303" t="s">
        <v>165</v>
      </c>
      <c r="F303" t="s">
        <v>14</v>
      </c>
      <c r="G303">
        <v>3</v>
      </c>
      <c r="H303">
        <v>0</v>
      </c>
      <c r="I303" s="2">
        <v>209877</v>
      </c>
      <c r="J303" t="str">
        <f>_xlfn.XLOOKUP(tblOrders[[#This Row],[CustomerID]], tblCustomers[CustomerID], tblCustomers[CustomerName])</f>
        <v>Customer 187</v>
      </c>
      <c r="K303" t="str">
        <f>_xlfn.XLOOKUP(tblOrders[[#This Row],[CustomerID]], tblCustomers[CustomerID], tblCustomers[Segment])</f>
        <v>Corporate</v>
      </c>
      <c r="L303" t="str">
        <f>_xlfn.XLOOKUP(tblOrders[[#This Row],[ProductID]], tblProducts[ProductID], tblProducts[Category])</f>
        <v>Electronics</v>
      </c>
      <c r="M303">
        <f>_xlfn.XLOOKUP(tblOrders[[#This Row],[ProductID]], tblProducts[ProductID], tblProducts[CostPrice])</f>
        <v>55008</v>
      </c>
      <c r="N303">
        <f>tblOrders[[#This Row],[Sales]]-(tblOrders[[#This Row],[CostPrice]]*tblOrders[[#This Row],[Quantity]])</f>
        <v>44853</v>
      </c>
      <c r="O303" t="str">
        <f>TEXT(tblOrders[[#This Row],[Date]],"mmm-yyyy")</f>
        <v>Jun-2025</v>
      </c>
      <c r="P303" t="str">
        <f>_xlfn.XLOOKUP(tblOrders[[#This Row],[OrderID]], tblReturns[OrderID], tblReturns[Returned])</f>
        <v>No</v>
      </c>
      <c r="Q303" t="str">
        <f>_xlfn.XLOOKUP(tblOrders[[#This Row],[OrderID]], tblShipping[OrderID], tblShipping[ShipMode])</f>
        <v>Standard</v>
      </c>
      <c r="R303" t="str">
        <f>IFERROR(_xlfn.XLOOKUP(A302, tblCustomers[CustomerID], tblCustomers[CustomerName]), "Not Found")</f>
        <v>Not Found</v>
      </c>
      <c r="S303" t="str">
        <f>IF(tblOrders[[#This Row],[Sales]]&gt;1000000,"High Value","Standard")</f>
        <v>Standard</v>
      </c>
      <c r="T303" t="str">
        <f>_xlfn.XLOOKUP(tblOrders[[#This Row],[ProductID]], tblProducts[ProductID], tblProducts[ProductName])</f>
        <v>Product 94</v>
      </c>
      <c r="U303">
        <f>_xlfn.XLOOKUP(tblOrders[[#This Row],[SalesRepID]], tblSalesreps[RepID], tblSalesreps[Target])</f>
        <v>16839910</v>
      </c>
    </row>
    <row r="304" spans="1:21">
      <c r="A304" t="s">
        <v>835</v>
      </c>
      <c r="B304" s="7" t="s">
        <v>805</v>
      </c>
      <c r="C304" t="s">
        <v>724</v>
      </c>
      <c r="D304" t="s">
        <v>100</v>
      </c>
      <c r="E304" t="s">
        <v>40</v>
      </c>
      <c r="F304" t="s">
        <v>14</v>
      </c>
      <c r="G304">
        <v>3</v>
      </c>
      <c r="H304">
        <v>0.05</v>
      </c>
      <c r="I304" s="2">
        <v>62554.65</v>
      </c>
      <c r="J304" t="str">
        <f>_xlfn.XLOOKUP(tblOrders[[#This Row],[CustomerID]], tblCustomers[CustomerID], tblCustomers[CustomerName])</f>
        <v>Customer 162</v>
      </c>
      <c r="K304" t="str">
        <f>_xlfn.XLOOKUP(tblOrders[[#This Row],[CustomerID]], tblCustomers[CustomerID], tblCustomers[Segment])</f>
        <v>Consumer</v>
      </c>
      <c r="L304" t="str">
        <f>_xlfn.XLOOKUP(tblOrders[[#This Row],[ProductID]], tblProducts[ProductID], tblProducts[Category])</f>
        <v>Electronics</v>
      </c>
      <c r="M304">
        <f>_xlfn.XLOOKUP(tblOrders[[#This Row],[ProductID]], tblProducts[ProductID], tblProducts[CostPrice])</f>
        <v>39197</v>
      </c>
      <c r="N304">
        <f>tblOrders[[#This Row],[Sales]]-(tblOrders[[#This Row],[CostPrice]]*tblOrders[[#This Row],[Quantity]])</f>
        <v>-55036.35</v>
      </c>
      <c r="O304" t="str">
        <f>TEXT(tblOrders[[#This Row],[Date]],"mmm-yyyy")</f>
        <v>Dec-2025</v>
      </c>
      <c r="P304" t="str">
        <f>_xlfn.XLOOKUP(tblOrders[[#This Row],[OrderID]], tblReturns[OrderID], tblReturns[Returned])</f>
        <v>No</v>
      </c>
      <c r="Q304" t="str">
        <f>_xlfn.XLOOKUP(tblOrders[[#This Row],[OrderID]], tblShipping[OrderID], tblShipping[ShipMode])</f>
        <v>Standard</v>
      </c>
      <c r="R304" t="str">
        <f>IFERROR(_xlfn.XLOOKUP(A303, tblCustomers[CustomerID], tblCustomers[CustomerName]), "Not Found")</f>
        <v>Not Found</v>
      </c>
      <c r="S304" t="str">
        <f>IF(tblOrders[[#This Row],[Sales]]&gt;1000000,"High Value","Standard")</f>
        <v>Standard</v>
      </c>
      <c r="T304" t="str">
        <f>_xlfn.XLOOKUP(tblOrders[[#This Row],[ProductID]], tblProducts[ProductID], tblProducts[ProductName])</f>
        <v>Product 21</v>
      </c>
      <c r="U304">
        <f>_xlfn.XLOOKUP(tblOrders[[#This Row],[SalesRepID]], tblSalesreps[RepID], tblSalesreps[Target])</f>
        <v>6291486</v>
      </c>
    </row>
    <row r="305" spans="1:21">
      <c r="A305" t="s">
        <v>836</v>
      </c>
      <c r="B305" s="7" t="s">
        <v>102</v>
      </c>
      <c r="C305" t="s">
        <v>154</v>
      </c>
      <c r="D305" t="s">
        <v>513</v>
      </c>
      <c r="E305" t="s">
        <v>19</v>
      </c>
      <c r="F305" t="s">
        <v>51</v>
      </c>
      <c r="G305">
        <v>7</v>
      </c>
      <c r="H305">
        <v>0.05</v>
      </c>
      <c r="I305" s="2">
        <v>651646.80000000005</v>
      </c>
      <c r="J305" t="str">
        <f>_xlfn.XLOOKUP(tblOrders[[#This Row],[CustomerID]], tblCustomers[CustomerID], tblCustomers[CustomerName])</f>
        <v>Customer 122</v>
      </c>
      <c r="K305" t="str">
        <f>_xlfn.XLOOKUP(tblOrders[[#This Row],[CustomerID]], tblCustomers[CustomerID], tblCustomers[Segment])</f>
        <v>Consumer</v>
      </c>
      <c r="L305" t="str">
        <f>_xlfn.XLOOKUP(tblOrders[[#This Row],[ProductID]], tblProducts[ProductID], tblProducts[Category])</f>
        <v>Furniture</v>
      </c>
      <c r="M305">
        <f>_xlfn.XLOOKUP(tblOrders[[#This Row],[ProductID]], tblProducts[ProductID], tblProducts[CostPrice])</f>
        <v>3310</v>
      </c>
      <c r="N305">
        <f>tblOrders[[#This Row],[Sales]]-(tblOrders[[#This Row],[CostPrice]]*tblOrders[[#This Row],[Quantity]])</f>
        <v>628476.80000000005</v>
      </c>
      <c r="O305" t="str">
        <f>TEXT(tblOrders[[#This Row],[Date]],"mmm-yyyy")</f>
        <v>Oct-2025</v>
      </c>
      <c r="P305" t="str">
        <f>_xlfn.XLOOKUP(tblOrders[[#This Row],[OrderID]], tblReturns[OrderID], tblReturns[Returned])</f>
        <v>No</v>
      </c>
      <c r="Q305" t="str">
        <f>_xlfn.XLOOKUP(tblOrders[[#This Row],[OrderID]], tblShipping[OrderID], tblShipping[ShipMode])</f>
        <v>Pickup</v>
      </c>
      <c r="R305" t="str">
        <f>IFERROR(_xlfn.XLOOKUP(A304, tblCustomers[CustomerID], tblCustomers[CustomerName]), "Not Found")</f>
        <v>Not Found</v>
      </c>
      <c r="S305" t="str">
        <f>IF(tblOrders[[#This Row],[Sales]]&gt;1000000,"High Value","Standard")</f>
        <v>Standard</v>
      </c>
      <c r="T305" t="str">
        <f>_xlfn.XLOOKUP(tblOrders[[#This Row],[ProductID]], tblProducts[ProductID], tblProducts[ProductName])</f>
        <v>Product 5</v>
      </c>
      <c r="U305">
        <f>_xlfn.XLOOKUP(tblOrders[[#This Row],[SalesRepID]], tblSalesreps[RepID], tblSalesreps[Target])</f>
        <v>11347243</v>
      </c>
    </row>
    <row r="306" spans="1:21">
      <c r="A306" t="s">
        <v>837</v>
      </c>
      <c r="B306" s="7" t="s">
        <v>838</v>
      </c>
      <c r="C306" t="s">
        <v>545</v>
      </c>
      <c r="D306" t="s">
        <v>118</v>
      </c>
      <c r="E306" t="s">
        <v>202</v>
      </c>
      <c r="F306" t="s">
        <v>14</v>
      </c>
      <c r="G306">
        <v>9</v>
      </c>
      <c r="H306">
        <v>0.05</v>
      </c>
      <c r="I306" s="2">
        <v>331868.25</v>
      </c>
      <c r="J306" t="str">
        <f>_xlfn.XLOOKUP(tblOrders[[#This Row],[CustomerID]], tblCustomers[CustomerID], tblCustomers[CustomerName])</f>
        <v>Customer 257</v>
      </c>
      <c r="K306" t="str">
        <f>_xlfn.XLOOKUP(tblOrders[[#This Row],[CustomerID]], tblCustomers[CustomerID], tblCustomers[Segment])</f>
        <v>Consumer</v>
      </c>
      <c r="L306" t="str">
        <f>_xlfn.XLOOKUP(tblOrders[[#This Row],[ProductID]], tblProducts[ProductID], tblProducts[Category])</f>
        <v>Home</v>
      </c>
      <c r="M306">
        <f>_xlfn.XLOOKUP(tblOrders[[#This Row],[ProductID]], tblProducts[ProductID], tblProducts[CostPrice])</f>
        <v>78122</v>
      </c>
      <c r="N306">
        <f>tblOrders[[#This Row],[Sales]]-(tblOrders[[#This Row],[CostPrice]]*tblOrders[[#This Row],[Quantity]])</f>
        <v>-371229.75</v>
      </c>
      <c r="O306" t="str">
        <f>TEXT(tblOrders[[#This Row],[Date]],"mmm-yyyy")</f>
        <v>Mar-2025</v>
      </c>
      <c r="P306" t="str">
        <f>_xlfn.XLOOKUP(tblOrders[[#This Row],[OrderID]], tblReturns[OrderID], tblReturns[Returned])</f>
        <v>Yes</v>
      </c>
      <c r="Q306" t="str">
        <f>_xlfn.XLOOKUP(tblOrders[[#This Row],[OrderID]], tblShipping[OrderID], tblShipping[ShipMode])</f>
        <v>Express</v>
      </c>
      <c r="R306" t="str">
        <f>IFERROR(_xlfn.XLOOKUP(A305, tblCustomers[CustomerID], tblCustomers[CustomerName]), "Not Found")</f>
        <v>Not Found</v>
      </c>
      <c r="S306" t="str">
        <f>IF(tblOrders[[#This Row],[Sales]]&gt;1000000,"High Value","Standard")</f>
        <v>Standard</v>
      </c>
      <c r="T306" t="str">
        <f>_xlfn.XLOOKUP(tblOrders[[#This Row],[ProductID]], tblProducts[ProductID], tblProducts[ProductName])</f>
        <v>Product 59</v>
      </c>
      <c r="U306">
        <f>_xlfn.XLOOKUP(tblOrders[[#This Row],[SalesRepID]], tblSalesreps[RepID], tblSalesreps[Target])</f>
        <v>10652665</v>
      </c>
    </row>
    <row r="307" spans="1:21">
      <c r="A307" t="s">
        <v>839</v>
      </c>
      <c r="B307" s="7" t="s">
        <v>840</v>
      </c>
      <c r="C307" t="s">
        <v>841</v>
      </c>
      <c r="D307" t="s">
        <v>820</v>
      </c>
      <c r="E307" t="s">
        <v>13</v>
      </c>
      <c r="F307" t="s">
        <v>51</v>
      </c>
      <c r="G307">
        <v>7</v>
      </c>
      <c r="H307">
        <v>0.15</v>
      </c>
      <c r="I307" s="2">
        <v>510450.5</v>
      </c>
      <c r="J307" t="str">
        <f>_xlfn.XLOOKUP(tblOrders[[#This Row],[CustomerID]], tblCustomers[CustomerID], tblCustomers[CustomerName])</f>
        <v>Customer 247</v>
      </c>
      <c r="K307" t="str">
        <f>_xlfn.XLOOKUP(tblOrders[[#This Row],[CustomerID]], tblCustomers[CustomerID], tblCustomers[Segment])</f>
        <v>SME</v>
      </c>
      <c r="L307" t="str">
        <f>_xlfn.XLOOKUP(tblOrders[[#This Row],[ProductID]], tblProducts[ProductID], tblProducts[Category])</f>
        <v>Home</v>
      </c>
      <c r="M307">
        <f>_xlfn.XLOOKUP(tblOrders[[#This Row],[ProductID]], tblProducts[ProductID], tblProducts[CostPrice])</f>
        <v>35035</v>
      </c>
      <c r="N307">
        <f>tblOrders[[#This Row],[Sales]]-(tblOrders[[#This Row],[CostPrice]]*tblOrders[[#This Row],[Quantity]])</f>
        <v>265205.5</v>
      </c>
      <c r="O307" t="str">
        <f>TEXT(tblOrders[[#This Row],[Date]],"mmm-yyyy")</f>
        <v>Jul-2025</v>
      </c>
      <c r="P307" t="str">
        <f>_xlfn.XLOOKUP(tblOrders[[#This Row],[OrderID]], tblReturns[OrderID], tblReturns[Returned])</f>
        <v>No</v>
      </c>
      <c r="Q307" t="str">
        <f>_xlfn.XLOOKUP(tblOrders[[#This Row],[OrderID]], tblShipping[OrderID], tblShipping[ShipMode])</f>
        <v>Express</v>
      </c>
      <c r="R307" t="str">
        <f>IFERROR(_xlfn.XLOOKUP(A306, tblCustomers[CustomerID], tblCustomers[CustomerName]), "Not Found")</f>
        <v>Not Found</v>
      </c>
      <c r="S307" t="str">
        <f>IF(tblOrders[[#This Row],[Sales]]&gt;1000000,"High Value","Standard")</f>
        <v>Standard</v>
      </c>
      <c r="T307" t="str">
        <f>_xlfn.XLOOKUP(tblOrders[[#This Row],[ProductID]], tblProducts[ProductID], tblProducts[ProductName])</f>
        <v>Product 20</v>
      </c>
      <c r="U307">
        <f>_xlfn.XLOOKUP(tblOrders[[#This Row],[SalesRepID]], tblSalesreps[RepID], tblSalesreps[Target])</f>
        <v>11852878</v>
      </c>
    </row>
    <row r="308" spans="1:21">
      <c r="A308" t="s">
        <v>842</v>
      </c>
      <c r="B308" s="7" t="s">
        <v>568</v>
      </c>
      <c r="C308" t="s">
        <v>728</v>
      </c>
      <c r="D308" t="s">
        <v>397</v>
      </c>
      <c r="E308" t="s">
        <v>19</v>
      </c>
      <c r="F308" t="s">
        <v>51</v>
      </c>
      <c r="G308">
        <v>1</v>
      </c>
      <c r="H308">
        <v>0.05</v>
      </c>
      <c r="I308" s="2">
        <v>126322.45</v>
      </c>
      <c r="J308" t="str">
        <f>_xlfn.XLOOKUP(tblOrders[[#This Row],[CustomerID]], tblCustomers[CustomerID], tblCustomers[CustomerName])</f>
        <v>Customer 138</v>
      </c>
      <c r="K308" t="str">
        <f>_xlfn.XLOOKUP(tblOrders[[#This Row],[CustomerID]], tblCustomers[CustomerID], tblCustomers[Segment])</f>
        <v>Corporate</v>
      </c>
      <c r="L308" t="str">
        <f>_xlfn.XLOOKUP(tblOrders[[#This Row],[ProductID]], tblProducts[ProductID], tblProducts[Category])</f>
        <v>Electronics</v>
      </c>
      <c r="M308">
        <f>_xlfn.XLOOKUP(tblOrders[[#This Row],[ProductID]], tblProducts[ProductID], tblProducts[CostPrice])</f>
        <v>13474</v>
      </c>
      <c r="N308">
        <f>tblOrders[[#This Row],[Sales]]-(tblOrders[[#This Row],[CostPrice]]*tblOrders[[#This Row],[Quantity]])</f>
        <v>112848.45</v>
      </c>
      <c r="O308" t="str">
        <f>TEXT(tblOrders[[#This Row],[Date]],"mmm-yyyy")</f>
        <v>Apr-2025</v>
      </c>
      <c r="P308" t="str">
        <f>_xlfn.XLOOKUP(tblOrders[[#This Row],[OrderID]], tblReturns[OrderID], tblReturns[Returned])</f>
        <v>No</v>
      </c>
      <c r="Q308" t="str">
        <f>_xlfn.XLOOKUP(tblOrders[[#This Row],[OrderID]], tblShipping[OrderID], tblShipping[ShipMode])</f>
        <v>Standard</v>
      </c>
      <c r="R308" t="str">
        <f>IFERROR(_xlfn.XLOOKUP(A307, tblCustomers[CustomerID], tblCustomers[CustomerName]), "Not Found")</f>
        <v>Not Found</v>
      </c>
      <c r="S308" t="str">
        <f>IF(tblOrders[[#This Row],[Sales]]&gt;1000000,"High Value","Standard")</f>
        <v>Standard</v>
      </c>
      <c r="T308" t="str">
        <f>_xlfn.XLOOKUP(tblOrders[[#This Row],[ProductID]], tblProducts[ProductID], tblProducts[ProductName])</f>
        <v>Product 27</v>
      </c>
      <c r="U308">
        <f>_xlfn.XLOOKUP(tblOrders[[#This Row],[SalesRepID]], tblSalesreps[RepID], tblSalesreps[Target])</f>
        <v>11347243</v>
      </c>
    </row>
    <row r="309" spans="1:21">
      <c r="A309" t="s">
        <v>843</v>
      </c>
      <c r="B309" s="7" t="s">
        <v>844</v>
      </c>
      <c r="C309" t="s">
        <v>845</v>
      </c>
      <c r="D309" t="s">
        <v>587</v>
      </c>
      <c r="E309" t="s">
        <v>35</v>
      </c>
      <c r="F309" t="s">
        <v>14</v>
      </c>
      <c r="G309">
        <v>3</v>
      </c>
      <c r="H309">
        <v>0</v>
      </c>
      <c r="I309" s="2">
        <v>214185</v>
      </c>
      <c r="J309" t="str">
        <f>_xlfn.XLOOKUP(tblOrders[[#This Row],[CustomerID]], tblCustomers[CustomerID], tblCustomers[CustomerName])</f>
        <v>Customer 259</v>
      </c>
      <c r="K309" t="str">
        <f>_xlfn.XLOOKUP(tblOrders[[#This Row],[CustomerID]], tblCustomers[CustomerID], tblCustomers[Segment])</f>
        <v>Consumer</v>
      </c>
      <c r="L309" t="str">
        <f>_xlfn.XLOOKUP(tblOrders[[#This Row],[ProductID]], tblProducts[ProductID], tblProducts[Category])</f>
        <v>Electronics</v>
      </c>
      <c r="M309">
        <f>_xlfn.XLOOKUP(tblOrders[[#This Row],[ProductID]], tblProducts[ProductID], tblProducts[CostPrice])</f>
        <v>67500</v>
      </c>
      <c r="N309">
        <f>tblOrders[[#This Row],[Sales]]-(tblOrders[[#This Row],[CostPrice]]*tblOrders[[#This Row],[Quantity]])</f>
        <v>11685</v>
      </c>
      <c r="O309" t="str">
        <f>TEXT(tblOrders[[#This Row],[Date]],"mmm-yyyy")</f>
        <v>Feb-2025</v>
      </c>
      <c r="P309" t="str">
        <f>_xlfn.XLOOKUP(tblOrders[[#This Row],[OrderID]], tblReturns[OrderID], tblReturns[Returned])</f>
        <v>No</v>
      </c>
      <c r="Q309" t="str">
        <f>_xlfn.XLOOKUP(tblOrders[[#This Row],[OrderID]], tblShipping[OrderID], tblShipping[ShipMode])</f>
        <v>Express</v>
      </c>
      <c r="R309" t="str">
        <f>IFERROR(_xlfn.XLOOKUP(A308, tblCustomers[CustomerID], tblCustomers[CustomerName]), "Not Found")</f>
        <v>Not Found</v>
      </c>
      <c r="S309" t="str">
        <f>IF(tblOrders[[#This Row],[Sales]]&gt;1000000,"High Value","Standard")</f>
        <v>Standard</v>
      </c>
      <c r="T309" t="str">
        <f>_xlfn.XLOOKUP(tblOrders[[#This Row],[ProductID]], tblProducts[ProductID], tblProducts[ProductName])</f>
        <v>Product 97</v>
      </c>
      <c r="U309">
        <f>_xlfn.XLOOKUP(tblOrders[[#This Row],[SalesRepID]], tblSalesreps[RepID], tblSalesreps[Target])</f>
        <v>19619177</v>
      </c>
    </row>
    <row r="310" spans="1:21">
      <c r="A310" t="s">
        <v>846</v>
      </c>
      <c r="B310" s="7" t="s">
        <v>847</v>
      </c>
      <c r="C310" t="s">
        <v>848</v>
      </c>
      <c r="D310" t="s">
        <v>141</v>
      </c>
      <c r="E310" t="s">
        <v>50</v>
      </c>
      <c r="F310" t="s">
        <v>14</v>
      </c>
      <c r="G310">
        <v>8</v>
      </c>
      <c r="H310">
        <v>0.1</v>
      </c>
      <c r="I310" s="2">
        <v>963432</v>
      </c>
      <c r="J310" t="str">
        <f>_xlfn.XLOOKUP(tblOrders[[#This Row],[CustomerID]], tblCustomers[CustomerID], tblCustomers[CustomerName])</f>
        <v>Customer 218</v>
      </c>
      <c r="K310" t="str">
        <f>_xlfn.XLOOKUP(tblOrders[[#This Row],[CustomerID]], tblCustomers[CustomerID], tblCustomers[Segment])</f>
        <v>SME</v>
      </c>
      <c r="L310" t="str">
        <f>_xlfn.XLOOKUP(tblOrders[[#This Row],[ProductID]], tblProducts[ProductID], tblProducts[Category])</f>
        <v>Home</v>
      </c>
      <c r="M310">
        <f>_xlfn.XLOOKUP(tblOrders[[#This Row],[ProductID]], tblProducts[ProductID], tblProducts[CostPrice])</f>
        <v>32671</v>
      </c>
      <c r="N310">
        <f>tblOrders[[#This Row],[Sales]]-(tblOrders[[#This Row],[CostPrice]]*tblOrders[[#This Row],[Quantity]])</f>
        <v>702064</v>
      </c>
      <c r="O310" t="str">
        <f>TEXT(tblOrders[[#This Row],[Date]],"mmm-yyyy")</f>
        <v>Apr-2025</v>
      </c>
      <c r="P310" t="str">
        <f>_xlfn.XLOOKUP(tblOrders[[#This Row],[OrderID]], tblReturns[OrderID], tblReturns[Returned])</f>
        <v>No</v>
      </c>
      <c r="Q310" t="str">
        <f>_xlfn.XLOOKUP(tblOrders[[#This Row],[OrderID]], tblShipping[OrderID], tblShipping[ShipMode])</f>
        <v>Express</v>
      </c>
      <c r="R310" t="str">
        <f>IFERROR(_xlfn.XLOOKUP(A309, tblCustomers[CustomerID], tblCustomers[CustomerName]), "Not Found")</f>
        <v>Not Found</v>
      </c>
      <c r="S310" t="str">
        <f>IF(tblOrders[[#This Row],[Sales]]&gt;1000000,"High Value","Standard")</f>
        <v>Standard</v>
      </c>
      <c r="T310" t="str">
        <f>_xlfn.XLOOKUP(tblOrders[[#This Row],[ProductID]], tblProducts[ProductID], tblProducts[ProductName])</f>
        <v>Product 80</v>
      </c>
      <c r="U310">
        <f>_xlfn.XLOOKUP(tblOrders[[#This Row],[SalesRepID]], tblSalesreps[RepID], tblSalesreps[Target])</f>
        <v>17350666</v>
      </c>
    </row>
    <row r="311" spans="1:21">
      <c r="A311" t="s">
        <v>849</v>
      </c>
      <c r="B311" s="7" t="s">
        <v>176</v>
      </c>
      <c r="C311" t="s">
        <v>602</v>
      </c>
      <c r="D311" t="s">
        <v>474</v>
      </c>
      <c r="E311" t="s">
        <v>186</v>
      </c>
      <c r="F311" t="s">
        <v>20</v>
      </c>
      <c r="G311">
        <v>5</v>
      </c>
      <c r="H311">
        <v>0.2</v>
      </c>
      <c r="I311" s="2">
        <v>333004</v>
      </c>
      <c r="J311" t="str">
        <f>_xlfn.XLOOKUP(tblOrders[[#This Row],[CustomerID]], tblCustomers[CustomerID], tblCustomers[CustomerName])</f>
        <v>Customer 226</v>
      </c>
      <c r="K311" t="str">
        <f>_xlfn.XLOOKUP(tblOrders[[#This Row],[CustomerID]], tblCustomers[CustomerID], tblCustomers[Segment])</f>
        <v>Corporate</v>
      </c>
      <c r="L311" t="str">
        <f>_xlfn.XLOOKUP(tblOrders[[#This Row],[ProductID]], tblProducts[ProductID], tblProducts[Category])</f>
        <v>Office</v>
      </c>
      <c r="M311">
        <f>_xlfn.XLOOKUP(tblOrders[[#This Row],[ProductID]], tblProducts[ProductID], tblProducts[CostPrice])</f>
        <v>5129</v>
      </c>
      <c r="N311">
        <f>tblOrders[[#This Row],[Sales]]-(tblOrders[[#This Row],[CostPrice]]*tblOrders[[#This Row],[Quantity]])</f>
        <v>307359</v>
      </c>
      <c r="O311" t="str">
        <f>TEXT(tblOrders[[#This Row],[Date]],"mmm-yyyy")</f>
        <v>Jan-2025</v>
      </c>
      <c r="P311" t="str">
        <f>_xlfn.XLOOKUP(tblOrders[[#This Row],[OrderID]], tblReturns[OrderID], tblReturns[Returned])</f>
        <v>No</v>
      </c>
      <c r="Q311" t="str">
        <f>_xlfn.XLOOKUP(tblOrders[[#This Row],[OrderID]], tblShipping[OrderID], tblShipping[ShipMode])</f>
        <v>Pickup</v>
      </c>
      <c r="R311" t="str">
        <f>IFERROR(_xlfn.XLOOKUP(A310, tblCustomers[CustomerID], tblCustomers[CustomerName]), "Not Found")</f>
        <v>Not Found</v>
      </c>
      <c r="S311" t="str">
        <f>IF(tblOrders[[#This Row],[Sales]]&gt;1000000,"High Value","Standard")</f>
        <v>Standard</v>
      </c>
      <c r="T311" t="str">
        <f>_xlfn.XLOOKUP(tblOrders[[#This Row],[ProductID]], tblProducts[ProductID], tblProducts[ProductName])</f>
        <v>Product 69</v>
      </c>
      <c r="U311">
        <f>_xlfn.XLOOKUP(tblOrders[[#This Row],[SalesRepID]], tblSalesreps[RepID], tblSalesreps[Target])</f>
        <v>15141830</v>
      </c>
    </row>
    <row r="312" spans="1:21">
      <c r="A312" t="s">
        <v>850</v>
      </c>
      <c r="B312" s="7" t="s">
        <v>749</v>
      </c>
      <c r="C312" t="s">
        <v>154</v>
      </c>
      <c r="D312" t="s">
        <v>158</v>
      </c>
      <c r="E312" t="s">
        <v>210</v>
      </c>
      <c r="F312" t="s">
        <v>20</v>
      </c>
      <c r="G312">
        <v>2</v>
      </c>
      <c r="H312">
        <v>0.15</v>
      </c>
      <c r="I312" s="2">
        <v>165438.9</v>
      </c>
      <c r="J312" t="str">
        <f>_xlfn.XLOOKUP(tblOrders[[#This Row],[CustomerID]], tblCustomers[CustomerID], tblCustomers[CustomerName])</f>
        <v>Customer 122</v>
      </c>
      <c r="K312" t="str">
        <f>_xlfn.XLOOKUP(tblOrders[[#This Row],[CustomerID]], tblCustomers[CustomerID], tblCustomers[Segment])</f>
        <v>Consumer</v>
      </c>
      <c r="L312" t="str">
        <f>_xlfn.XLOOKUP(tblOrders[[#This Row],[ProductID]], tblProducts[ProductID], tblProducts[Category])</f>
        <v>Home</v>
      </c>
      <c r="M312">
        <f>_xlfn.XLOOKUP(tblOrders[[#This Row],[ProductID]], tblProducts[ProductID], tblProducts[CostPrice])</f>
        <v>6817</v>
      </c>
      <c r="N312">
        <f>tblOrders[[#This Row],[Sales]]-(tblOrders[[#This Row],[CostPrice]]*tblOrders[[#This Row],[Quantity]])</f>
        <v>151804.9</v>
      </c>
      <c r="O312" t="str">
        <f>TEXT(tblOrders[[#This Row],[Date]],"mmm-yyyy")</f>
        <v>Feb-2025</v>
      </c>
      <c r="P312" t="str">
        <f>_xlfn.XLOOKUP(tblOrders[[#This Row],[OrderID]], tblReturns[OrderID], tblReturns[Returned])</f>
        <v>No</v>
      </c>
      <c r="Q312" t="str">
        <f>_xlfn.XLOOKUP(tblOrders[[#This Row],[OrderID]], tblShipping[OrderID], tblShipping[ShipMode])</f>
        <v>Express</v>
      </c>
      <c r="R312" t="str">
        <f>IFERROR(_xlfn.XLOOKUP(A311, tblCustomers[CustomerID], tblCustomers[CustomerName]), "Not Found")</f>
        <v>Not Found</v>
      </c>
      <c r="S312" t="str">
        <f>IF(tblOrders[[#This Row],[Sales]]&gt;1000000,"High Value","Standard")</f>
        <v>Standard</v>
      </c>
      <c r="T312" t="str">
        <f>_xlfn.XLOOKUP(tblOrders[[#This Row],[ProductID]], tblProducts[ProductID], tblProducts[ProductName])</f>
        <v>Product 7</v>
      </c>
      <c r="U312">
        <f>_xlfn.XLOOKUP(tblOrders[[#This Row],[SalesRepID]], tblSalesreps[RepID], tblSalesreps[Target])</f>
        <v>19336654</v>
      </c>
    </row>
    <row r="313" spans="1:21">
      <c r="A313" t="s">
        <v>851</v>
      </c>
      <c r="B313" s="7" t="s">
        <v>758</v>
      </c>
      <c r="C313" t="s">
        <v>852</v>
      </c>
      <c r="D313" t="s">
        <v>64</v>
      </c>
      <c r="E313" t="s">
        <v>165</v>
      </c>
      <c r="F313" t="s">
        <v>20</v>
      </c>
      <c r="G313">
        <v>4</v>
      </c>
      <c r="H313">
        <v>0.2</v>
      </c>
      <c r="I313" s="2">
        <v>156476.79999999999</v>
      </c>
      <c r="J313" t="str">
        <f>_xlfn.XLOOKUP(tblOrders[[#This Row],[CustomerID]], tblCustomers[CustomerID], tblCustomers[CustomerName])</f>
        <v>Customer 69</v>
      </c>
      <c r="K313" t="str">
        <f>_xlfn.XLOOKUP(tblOrders[[#This Row],[CustomerID]], tblCustomers[CustomerID], tblCustomers[Segment])</f>
        <v>Consumer</v>
      </c>
      <c r="L313" t="str">
        <f>_xlfn.XLOOKUP(tblOrders[[#This Row],[ProductID]], tblProducts[ProductID], tblProducts[Category])</f>
        <v>Office</v>
      </c>
      <c r="M313">
        <f>_xlfn.XLOOKUP(tblOrders[[#This Row],[ProductID]], tblProducts[ProductID], tblProducts[CostPrice])</f>
        <v>13311</v>
      </c>
      <c r="N313">
        <f>tblOrders[[#This Row],[Sales]]-(tblOrders[[#This Row],[CostPrice]]*tblOrders[[#This Row],[Quantity]])</f>
        <v>103232.79999999999</v>
      </c>
      <c r="O313" t="str">
        <f>TEXT(tblOrders[[#This Row],[Date]],"mmm-yyyy")</f>
        <v>Mar-2025</v>
      </c>
      <c r="P313" t="str">
        <f>_xlfn.XLOOKUP(tblOrders[[#This Row],[OrderID]], tblReturns[OrderID], tblReturns[Returned])</f>
        <v>No</v>
      </c>
      <c r="Q313" t="str">
        <f>_xlfn.XLOOKUP(tblOrders[[#This Row],[OrderID]], tblShipping[OrderID], tblShipping[ShipMode])</f>
        <v>Pickup</v>
      </c>
      <c r="R313" t="str">
        <f>IFERROR(_xlfn.XLOOKUP(A312, tblCustomers[CustomerID], tblCustomers[CustomerName]), "Not Found")</f>
        <v>Not Found</v>
      </c>
      <c r="S313" t="str">
        <f>IF(tblOrders[[#This Row],[Sales]]&gt;1000000,"High Value","Standard")</f>
        <v>Standard</v>
      </c>
      <c r="T313" t="str">
        <f>_xlfn.XLOOKUP(tblOrders[[#This Row],[ProductID]], tblProducts[ProductID], tblProducts[ProductName])</f>
        <v>Product 91</v>
      </c>
      <c r="U313">
        <f>_xlfn.XLOOKUP(tblOrders[[#This Row],[SalesRepID]], tblSalesreps[RepID], tblSalesreps[Target])</f>
        <v>16839910</v>
      </c>
    </row>
    <row r="314" spans="1:21">
      <c r="A314" t="s">
        <v>853</v>
      </c>
      <c r="B314" s="7" t="s">
        <v>42</v>
      </c>
      <c r="C314" t="s">
        <v>854</v>
      </c>
      <c r="D314" t="s">
        <v>174</v>
      </c>
      <c r="E314" t="s">
        <v>210</v>
      </c>
      <c r="F314" t="s">
        <v>14</v>
      </c>
      <c r="G314">
        <v>5</v>
      </c>
      <c r="H314">
        <v>0</v>
      </c>
      <c r="I314" s="2">
        <v>588690</v>
      </c>
      <c r="J314" t="str">
        <f>_xlfn.XLOOKUP(tblOrders[[#This Row],[CustomerID]], tblCustomers[CustomerID], tblCustomers[CustomerName])</f>
        <v>Customer 91</v>
      </c>
      <c r="K314" t="str">
        <f>_xlfn.XLOOKUP(tblOrders[[#This Row],[CustomerID]], tblCustomers[CustomerID], tblCustomers[Segment])</f>
        <v>Consumer</v>
      </c>
      <c r="L314" t="str">
        <f>_xlfn.XLOOKUP(tblOrders[[#This Row],[ProductID]], tblProducts[ProductID], tblProducts[Category])</f>
        <v>Home</v>
      </c>
      <c r="M314">
        <f>_xlfn.XLOOKUP(tblOrders[[#This Row],[ProductID]], tblProducts[ProductID], tblProducts[CostPrice])</f>
        <v>62348</v>
      </c>
      <c r="N314">
        <f>tblOrders[[#This Row],[Sales]]-(tblOrders[[#This Row],[CostPrice]]*tblOrders[[#This Row],[Quantity]])</f>
        <v>276950</v>
      </c>
      <c r="O314" t="str">
        <f>TEXT(tblOrders[[#This Row],[Date]],"mmm-yyyy")</f>
        <v>May-2025</v>
      </c>
      <c r="P314" t="str">
        <f>_xlfn.XLOOKUP(tblOrders[[#This Row],[OrderID]], tblReturns[OrderID], tblReturns[Returned])</f>
        <v>No</v>
      </c>
      <c r="Q314" t="str">
        <f>_xlfn.XLOOKUP(tblOrders[[#This Row],[OrderID]], tblShipping[OrderID], tblShipping[ShipMode])</f>
        <v>Standard</v>
      </c>
      <c r="R314" t="str">
        <f>IFERROR(_xlfn.XLOOKUP(A313, tblCustomers[CustomerID], tblCustomers[CustomerName]), "Not Found")</f>
        <v>Not Found</v>
      </c>
      <c r="S314" t="str">
        <f>IF(tblOrders[[#This Row],[Sales]]&gt;1000000,"High Value","Standard")</f>
        <v>Standard</v>
      </c>
      <c r="T314" t="str">
        <f>_xlfn.XLOOKUP(tblOrders[[#This Row],[ProductID]], tblProducts[ProductID], tblProducts[ProductName])</f>
        <v>Product 64</v>
      </c>
      <c r="U314">
        <f>_xlfn.XLOOKUP(tblOrders[[#This Row],[SalesRepID]], tblSalesreps[RepID], tblSalesreps[Target])</f>
        <v>19336654</v>
      </c>
    </row>
    <row r="315" spans="1:21">
      <c r="A315" t="s">
        <v>855</v>
      </c>
      <c r="B315" s="7" t="s">
        <v>856</v>
      </c>
      <c r="C315" t="s">
        <v>828</v>
      </c>
      <c r="D315" t="s">
        <v>244</v>
      </c>
      <c r="E315" t="s">
        <v>25</v>
      </c>
      <c r="F315" t="s">
        <v>20</v>
      </c>
      <c r="G315">
        <v>6</v>
      </c>
      <c r="H315">
        <v>0.15</v>
      </c>
      <c r="I315" s="2">
        <v>304164</v>
      </c>
      <c r="J315" t="str">
        <f>_xlfn.XLOOKUP(tblOrders[[#This Row],[CustomerID]], tblCustomers[CustomerID], tblCustomers[CustomerName])</f>
        <v>Customer 39</v>
      </c>
      <c r="K315" t="str">
        <f>_xlfn.XLOOKUP(tblOrders[[#This Row],[CustomerID]], tblCustomers[CustomerID], tblCustomers[Segment])</f>
        <v>Corporate</v>
      </c>
      <c r="L315" t="str">
        <f>_xlfn.XLOOKUP(tblOrders[[#This Row],[ProductID]], tblProducts[ProductID], tblProducts[Category])</f>
        <v>Electronics</v>
      </c>
      <c r="M315">
        <f>_xlfn.XLOOKUP(tblOrders[[#This Row],[ProductID]], tblProducts[ProductID], tblProducts[CostPrice])</f>
        <v>12227</v>
      </c>
      <c r="N315">
        <f>tblOrders[[#This Row],[Sales]]-(tblOrders[[#This Row],[CostPrice]]*tblOrders[[#This Row],[Quantity]])</f>
        <v>230802</v>
      </c>
      <c r="O315" t="str">
        <f>TEXT(tblOrders[[#This Row],[Date]],"mmm-yyyy")</f>
        <v>Jul-2025</v>
      </c>
      <c r="P315" t="str">
        <f>_xlfn.XLOOKUP(tblOrders[[#This Row],[OrderID]], tblReturns[OrderID], tblReturns[Returned])</f>
        <v>No</v>
      </c>
      <c r="Q315" t="str">
        <f>_xlfn.XLOOKUP(tblOrders[[#This Row],[OrderID]], tblShipping[OrderID], tblShipping[ShipMode])</f>
        <v>Pickup</v>
      </c>
      <c r="R315" t="str">
        <f>IFERROR(_xlfn.XLOOKUP(A314, tblCustomers[CustomerID], tblCustomers[CustomerName]), "Not Found")</f>
        <v>Not Found</v>
      </c>
      <c r="S315" t="str">
        <f>IF(tblOrders[[#This Row],[Sales]]&gt;1000000,"High Value","Standard")</f>
        <v>Standard</v>
      </c>
      <c r="T315" t="str">
        <f>_xlfn.XLOOKUP(tblOrders[[#This Row],[ProductID]], tblProducts[ProductID], tblProducts[ProductName])</f>
        <v>Product 96</v>
      </c>
      <c r="U315">
        <f>_xlfn.XLOOKUP(tblOrders[[#This Row],[SalesRepID]], tblSalesreps[RepID], tblSalesreps[Target])</f>
        <v>7094914</v>
      </c>
    </row>
    <row r="316" spans="1:21">
      <c r="A316" t="s">
        <v>857</v>
      </c>
      <c r="B316" s="7" t="s">
        <v>858</v>
      </c>
      <c r="C316" t="s">
        <v>144</v>
      </c>
      <c r="D316" t="s">
        <v>130</v>
      </c>
      <c r="E316" t="s">
        <v>19</v>
      </c>
      <c r="F316" t="s">
        <v>20</v>
      </c>
      <c r="G316">
        <v>3</v>
      </c>
      <c r="H316">
        <v>0.15</v>
      </c>
      <c r="I316" s="2">
        <v>238802.4</v>
      </c>
      <c r="J316" t="str">
        <f>_xlfn.XLOOKUP(tblOrders[[#This Row],[CustomerID]], tblCustomers[CustomerID], tblCustomers[CustomerName])</f>
        <v>Customer 156</v>
      </c>
      <c r="K316" t="str">
        <f>_xlfn.XLOOKUP(tblOrders[[#This Row],[CustomerID]], tblCustomers[CustomerID], tblCustomers[Segment])</f>
        <v>Consumer</v>
      </c>
      <c r="L316" t="str">
        <f>_xlfn.XLOOKUP(tblOrders[[#This Row],[ProductID]], tblProducts[ProductID], tblProducts[Category])</f>
        <v>Home</v>
      </c>
      <c r="M316">
        <f>_xlfn.XLOOKUP(tblOrders[[#This Row],[ProductID]], tblProducts[ProductID], tblProducts[CostPrice])</f>
        <v>4229</v>
      </c>
      <c r="N316">
        <f>tblOrders[[#This Row],[Sales]]-(tblOrders[[#This Row],[CostPrice]]*tblOrders[[#This Row],[Quantity]])</f>
        <v>226115.4</v>
      </c>
      <c r="O316" t="str">
        <f>TEXT(tblOrders[[#This Row],[Date]],"mmm-yyyy")</f>
        <v>Aug-2025</v>
      </c>
      <c r="P316" t="str">
        <f>_xlfn.XLOOKUP(tblOrders[[#This Row],[OrderID]], tblReturns[OrderID], tblReturns[Returned])</f>
        <v>No</v>
      </c>
      <c r="Q316" t="str">
        <f>_xlfn.XLOOKUP(tblOrders[[#This Row],[OrderID]], tblShipping[OrderID], tblShipping[ShipMode])</f>
        <v>Standard</v>
      </c>
      <c r="R316" t="str">
        <f>IFERROR(_xlfn.XLOOKUP(A315, tblCustomers[CustomerID], tblCustomers[CustomerName]), "Not Found")</f>
        <v>Not Found</v>
      </c>
      <c r="S316" t="str">
        <f>IF(tblOrders[[#This Row],[Sales]]&gt;1000000,"High Value","Standard")</f>
        <v>Standard</v>
      </c>
      <c r="T316" t="str">
        <f>_xlfn.XLOOKUP(tblOrders[[#This Row],[ProductID]], tblProducts[ProductID], tblProducts[ProductName])</f>
        <v>Product 92</v>
      </c>
      <c r="U316">
        <f>_xlfn.XLOOKUP(tblOrders[[#This Row],[SalesRepID]], tblSalesreps[RepID], tblSalesreps[Target])</f>
        <v>11347243</v>
      </c>
    </row>
    <row r="317" spans="1:21">
      <c r="A317" t="s">
        <v>859</v>
      </c>
      <c r="B317" s="7" t="s">
        <v>480</v>
      </c>
      <c r="C317" t="s">
        <v>696</v>
      </c>
      <c r="D317" t="s">
        <v>182</v>
      </c>
      <c r="E317" t="s">
        <v>25</v>
      </c>
      <c r="F317" t="s">
        <v>26</v>
      </c>
      <c r="G317">
        <v>10</v>
      </c>
      <c r="H317">
        <v>0.05</v>
      </c>
      <c r="I317" s="2">
        <v>862011</v>
      </c>
      <c r="J317" t="str">
        <f>_xlfn.XLOOKUP(tblOrders[[#This Row],[CustomerID]], tblCustomers[CustomerID], tblCustomers[CustomerName])</f>
        <v>Customer 14</v>
      </c>
      <c r="K317" t="str">
        <f>_xlfn.XLOOKUP(tblOrders[[#This Row],[CustomerID]], tblCustomers[CustomerID], tblCustomers[Segment])</f>
        <v>SME</v>
      </c>
      <c r="L317" t="str">
        <f>_xlfn.XLOOKUP(tblOrders[[#This Row],[ProductID]], tblProducts[ProductID], tblProducts[Category])</f>
        <v>Furniture</v>
      </c>
      <c r="M317">
        <f>_xlfn.XLOOKUP(tblOrders[[#This Row],[ProductID]], tblProducts[ProductID], tblProducts[CostPrice])</f>
        <v>76428</v>
      </c>
      <c r="N317">
        <f>tblOrders[[#This Row],[Sales]]-(tblOrders[[#This Row],[CostPrice]]*tblOrders[[#This Row],[Quantity]])</f>
        <v>97731</v>
      </c>
      <c r="O317" t="str">
        <f>TEXT(tblOrders[[#This Row],[Date]],"mmm-yyyy")</f>
        <v>May-2025</v>
      </c>
      <c r="P317" t="str">
        <f>_xlfn.XLOOKUP(tblOrders[[#This Row],[OrderID]], tblReturns[OrderID], tblReturns[Returned])</f>
        <v>No</v>
      </c>
      <c r="Q317" t="str">
        <f>_xlfn.XLOOKUP(tblOrders[[#This Row],[OrderID]], tblShipping[OrderID], tblShipping[ShipMode])</f>
        <v>Pickup</v>
      </c>
      <c r="R317" t="str">
        <f>IFERROR(_xlfn.XLOOKUP(A316, tblCustomers[CustomerID], tblCustomers[CustomerName]), "Not Found")</f>
        <v>Not Found</v>
      </c>
      <c r="S317" t="str">
        <f>IF(tblOrders[[#This Row],[Sales]]&gt;1000000,"High Value","Standard")</f>
        <v>Standard</v>
      </c>
      <c r="T317" t="str">
        <f>_xlfn.XLOOKUP(tblOrders[[#This Row],[ProductID]], tblProducts[ProductID], tblProducts[ProductName])</f>
        <v>Product 11</v>
      </c>
      <c r="U317">
        <f>_xlfn.XLOOKUP(tblOrders[[#This Row],[SalesRepID]], tblSalesreps[RepID], tblSalesreps[Target])</f>
        <v>7094914</v>
      </c>
    </row>
    <row r="318" spans="1:21">
      <c r="A318" t="s">
        <v>860</v>
      </c>
      <c r="B318" s="7" t="s">
        <v>10</v>
      </c>
      <c r="C318" t="s">
        <v>33</v>
      </c>
      <c r="D318" t="s">
        <v>130</v>
      </c>
      <c r="E318" t="s">
        <v>35</v>
      </c>
      <c r="F318" t="s">
        <v>51</v>
      </c>
      <c r="G318">
        <v>9</v>
      </c>
      <c r="H318">
        <v>0.05</v>
      </c>
      <c r="I318" s="2">
        <v>813233.25</v>
      </c>
      <c r="J318" t="str">
        <f>_xlfn.XLOOKUP(tblOrders[[#This Row],[CustomerID]], tblCustomers[CustomerID], tblCustomers[CustomerName])</f>
        <v>Customer 19</v>
      </c>
      <c r="K318" t="str">
        <f>_xlfn.XLOOKUP(tblOrders[[#This Row],[CustomerID]], tblCustomers[CustomerID], tblCustomers[Segment])</f>
        <v>Consumer</v>
      </c>
      <c r="L318" t="str">
        <f>_xlfn.XLOOKUP(tblOrders[[#This Row],[ProductID]], tblProducts[ProductID], tblProducts[Category])</f>
        <v>Home</v>
      </c>
      <c r="M318">
        <f>_xlfn.XLOOKUP(tblOrders[[#This Row],[ProductID]], tblProducts[ProductID], tblProducts[CostPrice])</f>
        <v>4229</v>
      </c>
      <c r="N318">
        <f>tblOrders[[#This Row],[Sales]]-(tblOrders[[#This Row],[CostPrice]]*tblOrders[[#This Row],[Quantity]])</f>
        <v>775172.25</v>
      </c>
      <c r="O318" t="str">
        <f>TEXT(tblOrders[[#This Row],[Date]],"mmm-yyyy")</f>
        <v>May-2025</v>
      </c>
      <c r="P318" t="str">
        <f>_xlfn.XLOOKUP(tblOrders[[#This Row],[OrderID]], tblReturns[OrderID], tblReturns[Returned])</f>
        <v>No</v>
      </c>
      <c r="Q318" t="str">
        <f>_xlfn.XLOOKUP(tblOrders[[#This Row],[OrderID]], tblShipping[OrderID], tblShipping[ShipMode])</f>
        <v>Standard</v>
      </c>
      <c r="R318" t="str">
        <f>IFERROR(_xlfn.XLOOKUP(A317, tblCustomers[CustomerID], tblCustomers[CustomerName]), "Not Found")</f>
        <v>Not Found</v>
      </c>
      <c r="S318" t="str">
        <f>IF(tblOrders[[#This Row],[Sales]]&gt;1000000,"High Value","Standard")</f>
        <v>Standard</v>
      </c>
      <c r="T318" t="str">
        <f>_xlfn.XLOOKUP(tblOrders[[#This Row],[ProductID]], tblProducts[ProductID], tblProducts[ProductName])</f>
        <v>Product 92</v>
      </c>
      <c r="U318">
        <f>_xlfn.XLOOKUP(tblOrders[[#This Row],[SalesRepID]], tblSalesreps[RepID], tblSalesreps[Target])</f>
        <v>19619177</v>
      </c>
    </row>
    <row r="319" spans="1:21">
      <c r="A319" t="s">
        <v>861</v>
      </c>
      <c r="B319" s="7" t="s">
        <v>862</v>
      </c>
      <c r="C319" t="s">
        <v>863</v>
      </c>
      <c r="D319" t="s">
        <v>817</v>
      </c>
      <c r="E319" t="s">
        <v>87</v>
      </c>
      <c r="F319" t="s">
        <v>51</v>
      </c>
      <c r="G319">
        <v>3</v>
      </c>
      <c r="H319">
        <v>0.05</v>
      </c>
      <c r="I319" s="2">
        <v>324230.25</v>
      </c>
      <c r="J319" t="str">
        <f>_xlfn.XLOOKUP(tblOrders[[#This Row],[CustomerID]], tblCustomers[CustomerID], tblCustomers[CustomerName])</f>
        <v>Customer 193</v>
      </c>
      <c r="K319" t="str">
        <f>_xlfn.XLOOKUP(tblOrders[[#This Row],[CustomerID]], tblCustomers[CustomerID], tblCustomers[Segment])</f>
        <v>Corporate</v>
      </c>
      <c r="L319" t="str">
        <f>_xlfn.XLOOKUP(tblOrders[[#This Row],[ProductID]], tblProducts[ProductID], tblProducts[Category])</f>
        <v>Furniture</v>
      </c>
      <c r="M319">
        <f>_xlfn.XLOOKUP(tblOrders[[#This Row],[ProductID]], tblProducts[ProductID], tblProducts[CostPrice])</f>
        <v>11009</v>
      </c>
      <c r="N319">
        <f>tblOrders[[#This Row],[Sales]]-(tblOrders[[#This Row],[CostPrice]]*tblOrders[[#This Row],[Quantity]])</f>
        <v>291203.25</v>
      </c>
      <c r="O319" t="str">
        <f>TEXT(tblOrders[[#This Row],[Date]],"mmm-yyyy")</f>
        <v>Mar-2025</v>
      </c>
      <c r="P319" t="str">
        <f>_xlfn.XLOOKUP(tblOrders[[#This Row],[OrderID]], tblReturns[OrderID], tblReturns[Returned])</f>
        <v>No</v>
      </c>
      <c r="Q319" t="str">
        <f>_xlfn.XLOOKUP(tblOrders[[#This Row],[OrderID]], tblShipping[OrderID], tblShipping[ShipMode])</f>
        <v>Standard</v>
      </c>
      <c r="R319" t="str">
        <f>IFERROR(_xlfn.XLOOKUP(A318, tblCustomers[CustomerID], tblCustomers[CustomerName]), "Not Found")</f>
        <v>Not Found</v>
      </c>
      <c r="S319" t="str">
        <f>IF(tblOrders[[#This Row],[Sales]]&gt;1000000,"High Value","Standard")</f>
        <v>Standard</v>
      </c>
      <c r="T319" t="str">
        <f>_xlfn.XLOOKUP(tblOrders[[#This Row],[ProductID]], tblProducts[ProductID], tblProducts[ProductName])</f>
        <v>Product 99</v>
      </c>
      <c r="U319">
        <f>_xlfn.XLOOKUP(tblOrders[[#This Row],[SalesRepID]], tblSalesreps[RepID], tblSalesreps[Target])</f>
        <v>18500989</v>
      </c>
    </row>
    <row r="320" spans="1:21">
      <c r="A320" t="s">
        <v>864</v>
      </c>
      <c r="B320" s="7" t="s">
        <v>417</v>
      </c>
      <c r="C320" t="s">
        <v>810</v>
      </c>
      <c r="D320" t="s">
        <v>64</v>
      </c>
      <c r="E320" t="s">
        <v>205</v>
      </c>
      <c r="F320" t="s">
        <v>20</v>
      </c>
      <c r="G320">
        <v>10</v>
      </c>
      <c r="H320">
        <v>0</v>
      </c>
      <c r="I320" s="2">
        <v>1444820</v>
      </c>
      <c r="J320" t="str">
        <f>_xlfn.XLOOKUP(tblOrders[[#This Row],[CustomerID]], tblCustomers[CustomerID], tblCustomers[CustomerName])</f>
        <v>Customer 18</v>
      </c>
      <c r="K320" t="str">
        <f>_xlfn.XLOOKUP(tblOrders[[#This Row],[CustomerID]], tblCustomers[CustomerID], tblCustomers[Segment])</f>
        <v>Corporate</v>
      </c>
      <c r="L320" t="str">
        <f>_xlfn.XLOOKUP(tblOrders[[#This Row],[ProductID]], tblProducts[ProductID], tblProducts[Category])</f>
        <v>Office</v>
      </c>
      <c r="M320">
        <f>_xlfn.XLOOKUP(tblOrders[[#This Row],[ProductID]], tblProducts[ProductID], tblProducts[CostPrice])</f>
        <v>13311</v>
      </c>
      <c r="N320">
        <f>tblOrders[[#This Row],[Sales]]-(tblOrders[[#This Row],[CostPrice]]*tblOrders[[#This Row],[Quantity]])</f>
        <v>1311710</v>
      </c>
      <c r="O320" t="str">
        <f>TEXT(tblOrders[[#This Row],[Date]],"mmm-yyyy")</f>
        <v>Feb-2025</v>
      </c>
      <c r="P320" t="str">
        <f>_xlfn.XLOOKUP(tblOrders[[#This Row],[OrderID]], tblReturns[OrderID], tblReturns[Returned])</f>
        <v>No</v>
      </c>
      <c r="Q320" t="str">
        <f>_xlfn.XLOOKUP(tblOrders[[#This Row],[OrderID]], tblShipping[OrderID], tblShipping[ShipMode])</f>
        <v>Pickup</v>
      </c>
      <c r="R320" t="str">
        <f>IFERROR(_xlfn.XLOOKUP(A319, tblCustomers[CustomerID], tblCustomers[CustomerName]), "Not Found")</f>
        <v>Not Found</v>
      </c>
      <c r="S320" t="str">
        <f>IF(tblOrders[[#This Row],[Sales]]&gt;1000000,"High Value","Standard")</f>
        <v>High Value</v>
      </c>
      <c r="T320" t="str">
        <f>_xlfn.XLOOKUP(tblOrders[[#This Row],[ProductID]], tblProducts[ProductID], tblProducts[ProductName])</f>
        <v>Product 91</v>
      </c>
      <c r="U320">
        <f>_xlfn.XLOOKUP(tblOrders[[#This Row],[SalesRepID]], tblSalesreps[RepID], tblSalesreps[Target])</f>
        <v>16246424</v>
      </c>
    </row>
    <row r="321" spans="1:21">
      <c r="A321" t="s">
        <v>865</v>
      </c>
      <c r="B321" s="7" t="s">
        <v>773</v>
      </c>
      <c r="C321" t="s">
        <v>866</v>
      </c>
      <c r="D321" t="s">
        <v>585</v>
      </c>
      <c r="E321" t="s">
        <v>210</v>
      </c>
      <c r="F321" t="s">
        <v>51</v>
      </c>
      <c r="G321">
        <v>3</v>
      </c>
      <c r="H321">
        <v>0.1</v>
      </c>
      <c r="I321" s="2">
        <v>50573.7</v>
      </c>
      <c r="J321" t="str">
        <f>_xlfn.XLOOKUP(tblOrders[[#This Row],[CustomerID]], tblCustomers[CustomerID], tblCustomers[CustomerName])</f>
        <v>Customer 32</v>
      </c>
      <c r="K321" t="str">
        <f>_xlfn.XLOOKUP(tblOrders[[#This Row],[CustomerID]], tblCustomers[CustomerID], tblCustomers[Segment])</f>
        <v>SME</v>
      </c>
      <c r="L321" t="str">
        <f>_xlfn.XLOOKUP(tblOrders[[#This Row],[ProductID]], tblProducts[ProductID], tblProducts[Category])</f>
        <v>Office</v>
      </c>
      <c r="M321">
        <f>_xlfn.XLOOKUP(tblOrders[[#This Row],[ProductID]], tblProducts[ProductID], tblProducts[CostPrice])</f>
        <v>49623</v>
      </c>
      <c r="N321">
        <f>tblOrders[[#This Row],[Sales]]-(tblOrders[[#This Row],[CostPrice]]*tblOrders[[#This Row],[Quantity]])</f>
        <v>-98295.3</v>
      </c>
      <c r="O321" t="str">
        <f>TEXT(tblOrders[[#This Row],[Date]],"mmm-yyyy")</f>
        <v>Aug-2025</v>
      </c>
      <c r="P321" t="str">
        <f>_xlfn.XLOOKUP(tblOrders[[#This Row],[OrderID]], tblReturns[OrderID], tblReturns[Returned])</f>
        <v>No</v>
      </c>
      <c r="Q321" t="str">
        <f>_xlfn.XLOOKUP(tblOrders[[#This Row],[OrderID]], tblShipping[OrderID], tblShipping[ShipMode])</f>
        <v>Standard</v>
      </c>
      <c r="R321" t="str">
        <f>IFERROR(_xlfn.XLOOKUP(A320, tblCustomers[CustomerID], tblCustomers[CustomerName]), "Not Found")</f>
        <v>Not Found</v>
      </c>
      <c r="S321" t="str">
        <f>IF(tblOrders[[#This Row],[Sales]]&gt;1000000,"High Value","Standard")</f>
        <v>Standard</v>
      </c>
      <c r="T321" t="str">
        <f>_xlfn.XLOOKUP(tblOrders[[#This Row],[ProductID]], tblProducts[ProductID], tblProducts[ProductName])</f>
        <v>Product 54</v>
      </c>
      <c r="U321">
        <f>_xlfn.XLOOKUP(tblOrders[[#This Row],[SalesRepID]], tblSalesreps[RepID], tblSalesreps[Target])</f>
        <v>19336654</v>
      </c>
    </row>
    <row r="322" spans="1:21">
      <c r="A322" t="s">
        <v>867</v>
      </c>
      <c r="B322" s="7" t="s">
        <v>777</v>
      </c>
      <c r="C322" t="s">
        <v>192</v>
      </c>
      <c r="D322" t="s">
        <v>164</v>
      </c>
      <c r="E322" t="s">
        <v>210</v>
      </c>
      <c r="F322" t="s">
        <v>20</v>
      </c>
      <c r="G322">
        <v>10</v>
      </c>
      <c r="H322">
        <v>0.2</v>
      </c>
      <c r="I322" s="2">
        <v>442008</v>
      </c>
      <c r="J322" t="str">
        <f>_xlfn.XLOOKUP(tblOrders[[#This Row],[CustomerID]], tblCustomers[CustomerID], tblCustomers[CustomerName])</f>
        <v>Customer 268</v>
      </c>
      <c r="K322" t="str">
        <f>_xlfn.XLOOKUP(tblOrders[[#This Row],[CustomerID]], tblCustomers[CustomerID], tblCustomers[Segment])</f>
        <v>Consumer</v>
      </c>
      <c r="L322" t="str">
        <f>_xlfn.XLOOKUP(tblOrders[[#This Row],[ProductID]], tblProducts[ProductID], tblProducts[Category])</f>
        <v>Electronics</v>
      </c>
      <c r="M322">
        <f>_xlfn.XLOOKUP(tblOrders[[#This Row],[ProductID]], tblProducts[ProductID], tblProducts[CostPrice])</f>
        <v>44535</v>
      </c>
      <c r="N322">
        <f>tblOrders[[#This Row],[Sales]]-(tblOrders[[#This Row],[CostPrice]]*tblOrders[[#This Row],[Quantity]])</f>
        <v>-3342</v>
      </c>
      <c r="O322" t="str">
        <f>TEXT(tblOrders[[#This Row],[Date]],"mmm-yyyy")</f>
        <v>Jul-2025</v>
      </c>
      <c r="P322" t="str">
        <f>_xlfn.XLOOKUP(tblOrders[[#This Row],[OrderID]], tblReturns[OrderID], tblReturns[Returned])</f>
        <v>No</v>
      </c>
      <c r="Q322" t="str">
        <f>_xlfn.XLOOKUP(tblOrders[[#This Row],[OrderID]], tblShipping[OrderID], tblShipping[ShipMode])</f>
        <v>Pickup</v>
      </c>
      <c r="R322" t="str">
        <f>IFERROR(_xlfn.XLOOKUP(A321, tblCustomers[CustomerID], tblCustomers[CustomerName]), "Not Found")</f>
        <v>Not Found</v>
      </c>
      <c r="S322" t="str">
        <f>IF(tblOrders[[#This Row],[Sales]]&gt;1000000,"High Value","Standard")</f>
        <v>Standard</v>
      </c>
      <c r="T322" t="str">
        <f>_xlfn.XLOOKUP(tblOrders[[#This Row],[ProductID]], tblProducts[ProductID], tblProducts[ProductName])</f>
        <v>Product 71</v>
      </c>
      <c r="U322">
        <f>_xlfn.XLOOKUP(tblOrders[[#This Row],[SalesRepID]], tblSalesreps[RepID], tblSalesreps[Target])</f>
        <v>19336654</v>
      </c>
    </row>
    <row r="323" spans="1:21">
      <c r="A323" t="s">
        <v>868</v>
      </c>
      <c r="B323" s="7" t="s">
        <v>869</v>
      </c>
      <c r="C323" t="s">
        <v>17</v>
      </c>
      <c r="D323" t="s">
        <v>546</v>
      </c>
      <c r="E323" t="s">
        <v>105</v>
      </c>
      <c r="F323" t="s">
        <v>88</v>
      </c>
      <c r="G323">
        <v>7</v>
      </c>
      <c r="H323">
        <v>0.15</v>
      </c>
      <c r="I323" s="2">
        <v>609619.15</v>
      </c>
      <c r="J323" t="str">
        <f>_xlfn.XLOOKUP(tblOrders[[#This Row],[CustomerID]], tblCustomers[CustomerID], tblCustomers[CustomerName])</f>
        <v>Customer 71</v>
      </c>
      <c r="K323" t="str">
        <f>_xlfn.XLOOKUP(tblOrders[[#This Row],[CustomerID]], tblCustomers[CustomerID], tblCustomers[Segment])</f>
        <v>SME</v>
      </c>
      <c r="L323" t="str">
        <f>_xlfn.XLOOKUP(tblOrders[[#This Row],[ProductID]], tblProducts[ProductID], tblProducts[Category])</f>
        <v>Home</v>
      </c>
      <c r="M323">
        <f>_xlfn.XLOOKUP(tblOrders[[#This Row],[ProductID]], tblProducts[ProductID], tblProducts[CostPrice])</f>
        <v>51783</v>
      </c>
      <c r="N323">
        <f>tblOrders[[#This Row],[Sales]]-(tblOrders[[#This Row],[CostPrice]]*tblOrders[[#This Row],[Quantity]])</f>
        <v>247138.15000000002</v>
      </c>
      <c r="O323" t="str">
        <f>TEXT(tblOrders[[#This Row],[Date]],"mmm-yyyy")</f>
        <v>Nov-2025</v>
      </c>
      <c r="P323" t="str">
        <f>_xlfn.XLOOKUP(tblOrders[[#This Row],[OrderID]], tblReturns[OrderID], tblReturns[Returned])</f>
        <v>No</v>
      </c>
      <c r="Q323" t="str">
        <f>_xlfn.XLOOKUP(tblOrders[[#This Row],[OrderID]], tblShipping[OrderID], tblShipping[ShipMode])</f>
        <v>Pickup</v>
      </c>
      <c r="R323" t="str">
        <f>IFERROR(_xlfn.XLOOKUP(A322, tblCustomers[CustomerID], tblCustomers[CustomerName]), "Not Found")</f>
        <v>Not Found</v>
      </c>
      <c r="S323" t="str">
        <f>IF(tblOrders[[#This Row],[Sales]]&gt;1000000,"High Value","Standard")</f>
        <v>Standard</v>
      </c>
      <c r="T323" t="str">
        <f>_xlfn.XLOOKUP(tblOrders[[#This Row],[ProductID]], tblProducts[ProductID], tblProducts[ProductName])</f>
        <v>Product 14</v>
      </c>
      <c r="U323">
        <f>_xlfn.XLOOKUP(tblOrders[[#This Row],[SalesRepID]], tblSalesreps[RepID], tblSalesreps[Target])</f>
        <v>8698154</v>
      </c>
    </row>
    <row r="324" spans="1:21">
      <c r="A324" t="s">
        <v>870</v>
      </c>
      <c r="B324" s="7" t="s">
        <v>871</v>
      </c>
      <c r="C324" t="s">
        <v>108</v>
      </c>
      <c r="D324" t="s">
        <v>543</v>
      </c>
      <c r="E324" t="s">
        <v>69</v>
      </c>
      <c r="F324" t="s">
        <v>26</v>
      </c>
      <c r="G324">
        <v>5</v>
      </c>
      <c r="H324">
        <v>0.1</v>
      </c>
      <c r="I324" s="2">
        <v>473184</v>
      </c>
      <c r="J324" t="str">
        <f>_xlfn.XLOOKUP(tblOrders[[#This Row],[CustomerID]], tblCustomers[CustomerID], tblCustomers[CustomerName])</f>
        <v>Customer 96</v>
      </c>
      <c r="K324" t="str">
        <f>_xlfn.XLOOKUP(tblOrders[[#This Row],[CustomerID]], tblCustomers[CustomerID], tblCustomers[Segment])</f>
        <v>Consumer</v>
      </c>
      <c r="L324" t="str">
        <f>_xlfn.XLOOKUP(tblOrders[[#This Row],[ProductID]], tblProducts[ProductID], tblProducts[Category])</f>
        <v>Furniture</v>
      </c>
      <c r="M324">
        <f>_xlfn.XLOOKUP(tblOrders[[#This Row],[ProductID]], tblProducts[ProductID], tblProducts[CostPrice])</f>
        <v>29153</v>
      </c>
      <c r="N324">
        <f>tblOrders[[#This Row],[Sales]]-(tblOrders[[#This Row],[CostPrice]]*tblOrders[[#This Row],[Quantity]])</f>
        <v>327419</v>
      </c>
      <c r="O324" t="str">
        <f>TEXT(tblOrders[[#This Row],[Date]],"mmm-yyyy")</f>
        <v>Nov-2025</v>
      </c>
      <c r="P324" t="str">
        <f>_xlfn.XLOOKUP(tblOrders[[#This Row],[OrderID]], tblReturns[OrderID], tblReturns[Returned])</f>
        <v>No</v>
      </c>
      <c r="Q324" t="str">
        <f>_xlfn.XLOOKUP(tblOrders[[#This Row],[OrderID]], tblShipping[OrderID], tblShipping[ShipMode])</f>
        <v>Express</v>
      </c>
      <c r="R324" t="str">
        <f>IFERROR(_xlfn.XLOOKUP(A323, tblCustomers[CustomerID], tblCustomers[CustomerName]), "Not Found")</f>
        <v>Not Found</v>
      </c>
      <c r="S324" t="str">
        <f>IF(tblOrders[[#This Row],[Sales]]&gt;1000000,"High Value","Standard")</f>
        <v>Standard</v>
      </c>
      <c r="T324" t="str">
        <f>_xlfn.XLOOKUP(tblOrders[[#This Row],[ProductID]], tblProducts[ProductID], tblProducts[ProductName])</f>
        <v>Product 16</v>
      </c>
      <c r="U324">
        <f>_xlfn.XLOOKUP(tblOrders[[#This Row],[SalesRepID]], tblSalesreps[RepID], tblSalesreps[Target])</f>
        <v>19473459</v>
      </c>
    </row>
    <row r="325" spans="1:21">
      <c r="A325" t="s">
        <v>872</v>
      </c>
      <c r="B325" s="7" t="s">
        <v>562</v>
      </c>
      <c r="C325" t="s">
        <v>569</v>
      </c>
      <c r="D325" t="s">
        <v>39</v>
      </c>
      <c r="E325" t="s">
        <v>74</v>
      </c>
      <c r="F325" t="s">
        <v>26</v>
      </c>
      <c r="G325">
        <v>7</v>
      </c>
      <c r="H325">
        <v>0.05</v>
      </c>
      <c r="I325" s="2">
        <v>202106.8</v>
      </c>
      <c r="J325" t="str">
        <f>_xlfn.XLOOKUP(tblOrders[[#This Row],[CustomerID]], tblCustomers[CustomerID], tblCustomers[CustomerName])</f>
        <v>Customer 64</v>
      </c>
      <c r="K325" t="str">
        <f>_xlfn.XLOOKUP(tblOrders[[#This Row],[CustomerID]], tblCustomers[CustomerID], tblCustomers[Segment])</f>
        <v>Corporate</v>
      </c>
      <c r="L325" t="str">
        <f>_xlfn.XLOOKUP(tblOrders[[#This Row],[ProductID]], tblProducts[ProductID], tblProducts[Category])</f>
        <v>Office</v>
      </c>
      <c r="M325">
        <f>_xlfn.XLOOKUP(tblOrders[[#This Row],[ProductID]], tblProducts[ProductID], tblProducts[CostPrice])</f>
        <v>63926</v>
      </c>
      <c r="N325">
        <f>tblOrders[[#This Row],[Sales]]-(tblOrders[[#This Row],[CostPrice]]*tblOrders[[#This Row],[Quantity]])</f>
        <v>-245375.2</v>
      </c>
      <c r="O325" t="str">
        <f>TEXT(tblOrders[[#This Row],[Date]],"mmm-yyyy")</f>
        <v>May-2025</v>
      </c>
      <c r="P325" t="str">
        <f>_xlfn.XLOOKUP(tblOrders[[#This Row],[OrderID]], tblReturns[OrderID], tblReturns[Returned])</f>
        <v>No</v>
      </c>
      <c r="Q325" t="str">
        <f>_xlfn.XLOOKUP(tblOrders[[#This Row],[OrderID]], tblShipping[OrderID], tblShipping[ShipMode])</f>
        <v>Pickup</v>
      </c>
      <c r="R325" t="str">
        <f>IFERROR(_xlfn.XLOOKUP(A324, tblCustomers[CustomerID], tblCustomers[CustomerName]), "Not Found")</f>
        <v>Not Found</v>
      </c>
      <c r="S325" t="str">
        <f>IF(tblOrders[[#This Row],[Sales]]&gt;1000000,"High Value","Standard")</f>
        <v>Standard</v>
      </c>
      <c r="T325" t="str">
        <f>_xlfn.XLOOKUP(tblOrders[[#This Row],[ProductID]], tblProducts[ProductID], tblProducts[ProductName])</f>
        <v>Product 4</v>
      </c>
      <c r="U325">
        <f>_xlfn.XLOOKUP(tblOrders[[#This Row],[SalesRepID]], tblSalesreps[RepID], tblSalesreps[Target])</f>
        <v>7254801</v>
      </c>
    </row>
    <row r="326" spans="1:21">
      <c r="A326" t="s">
        <v>873</v>
      </c>
      <c r="B326" s="7" t="s">
        <v>657</v>
      </c>
      <c r="C326" t="s">
        <v>816</v>
      </c>
      <c r="D326" t="s">
        <v>130</v>
      </c>
      <c r="E326" t="s">
        <v>87</v>
      </c>
      <c r="F326" t="s">
        <v>14</v>
      </c>
      <c r="G326">
        <v>10</v>
      </c>
      <c r="H326">
        <v>0.15</v>
      </c>
      <c r="I326" s="2">
        <v>349537</v>
      </c>
      <c r="J326" t="str">
        <f>_xlfn.XLOOKUP(tblOrders[[#This Row],[CustomerID]], tblCustomers[CustomerID], tblCustomers[CustomerName])</f>
        <v>Customer 35</v>
      </c>
      <c r="K326" t="str">
        <f>_xlfn.XLOOKUP(tblOrders[[#This Row],[CustomerID]], tblCustomers[CustomerID], tblCustomers[Segment])</f>
        <v>SME</v>
      </c>
      <c r="L326" t="str">
        <f>_xlfn.XLOOKUP(tblOrders[[#This Row],[ProductID]], tblProducts[ProductID], tblProducts[Category])</f>
        <v>Home</v>
      </c>
      <c r="M326">
        <f>_xlfn.XLOOKUP(tblOrders[[#This Row],[ProductID]], tblProducts[ProductID], tblProducts[CostPrice])</f>
        <v>4229</v>
      </c>
      <c r="N326">
        <f>tblOrders[[#This Row],[Sales]]-(tblOrders[[#This Row],[CostPrice]]*tblOrders[[#This Row],[Quantity]])</f>
        <v>307247</v>
      </c>
      <c r="O326" t="str">
        <f>TEXT(tblOrders[[#This Row],[Date]],"mmm-yyyy")</f>
        <v>Dec-2025</v>
      </c>
      <c r="P326" t="str">
        <f>_xlfn.XLOOKUP(tblOrders[[#This Row],[OrderID]], tblReturns[OrderID], tblReturns[Returned])</f>
        <v>No</v>
      </c>
      <c r="Q326" t="str">
        <f>_xlfn.XLOOKUP(tblOrders[[#This Row],[OrderID]], tblShipping[OrderID], tblShipping[ShipMode])</f>
        <v>Pickup</v>
      </c>
      <c r="R326" t="str">
        <f>IFERROR(_xlfn.XLOOKUP(A325, tblCustomers[CustomerID], tblCustomers[CustomerName]), "Not Found")</f>
        <v>Not Found</v>
      </c>
      <c r="S326" t="str">
        <f>IF(tblOrders[[#This Row],[Sales]]&gt;1000000,"High Value","Standard")</f>
        <v>Standard</v>
      </c>
      <c r="T326" t="str">
        <f>_xlfn.XLOOKUP(tblOrders[[#This Row],[ProductID]], tblProducts[ProductID], tblProducts[ProductName])</f>
        <v>Product 92</v>
      </c>
      <c r="U326">
        <f>_xlfn.XLOOKUP(tblOrders[[#This Row],[SalesRepID]], tblSalesreps[RepID], tblSalesreps[Target])</f>
        <v>18500989</v>
      </c>
    </row>
    <row r="327" spans="1:21">
      <c r="A327" t="s">
        <v>874</v>
      </c>
      <c r="B327" s="7" t="s">
        <v>875</v>
      </c>
      <c r="C327" t="s">
        <v>168</v>
      </c>
      <c r="D327" t="s">
        <v>223</v>
      </c>
      <c r="E327" t="s">
        <v>69</v>
      </c>
      <c r="F327" t="s">
        <v>14</v>
      </c>
      <c r="G327">
        <v>7</v>
      </c>
      <c r="H327">
        <v>0.15</v>
      </c>
      <c r="I327" s="2">
        <v>379859.9</v>
      </c>
      <c r="J327" t="str">
        <f>_xlfn.XLOOKUP(tblOrders[[#This Row],[CustomerID]], tblCustomers[CustomerID], tblCustomers[CustomerName])</f>
        <v>Customer 77</v>
      </c>
      <c r="K327" t="str">
        <f>_xlfn.XLOOKUP(tblOrders[[#This Row],[CustomerID]], tblCustomers[CustomerID], tblCustomers[Segment])</f>
        <v>Corporate</v>
      </c>
      <c r="L327" t="str">
        <f>_xlfn.XLOOKUP(tblOrders[[#This Row],[ProductID]], tblProducts[ProductID], tblProducts[Category])</f>
        <v>Office</v>
      </c>
      <c r="M327">
        <f>_xlfn.XLOOKUP(tblOrders[[#This Row],[ProductID]], tblProducts[ProductID], tblProducts[CostPrice])</f>
        <v>66106</v>
      </c>
      <c r="N327">
        <f>tblOrders[[#This Row],[Sales]]-(tblOrders[[#This Row],[CostPrice]]*tblOrders[[#This Row],[Quantity]])</f>
        <v>-82882.099999999977</v>
      </c>
      <c r="O327" t="str">
        <f>TEXT(tblOrders[[#This Row],[Date]],"mmm-yyyy")</f>
        <v>Oct-2025</v>
      </c>
      <c r="P327" t="str">
        <f>_xlfn.XLOOKUP(tblOrders[[#This Row],[OrderID]], tblReturns[OrderID], tblReturns[Returned])</f>
        <v>No</v>
      </c>
      <c r="Q327" t="str">
        <f>_xlfn.XLOOKUP(tblOrders[[#This Row],[OrderID]], tblShipping[OrderID], tblShipping[ShipMode])</f>
        <v>Express</v>
      </c>
      <c r="R327" t="str">
        <f>IFERROR(_xlfn.XLOOKUP(A326, tblCustomers[CustomerID], tblCustomers[CustomerName]), "Not Found")</f>
        <v>Not Found</v>
      </c>
      <c r="S327" t="str">
        <f>IF(tblOrders[[#This Row],[Sales]]&gt;1000000,"High Value","Standard")</f>
        <v>Standard</v>
      </c>
      <c r="T327" t="str">
        <f>_xlfn.XLOOKUP(tblOrders[[#This Row],[ProductID]], tblProducts[ProductID], tblProducts[ProductName])</f>
        <v>Product 58</v>
      </c>
      <c r="U327">
        <f>_xlfn.XLOOKUP(tblOrders[[#This Row],[SalesRepID]], tblSalesreps[RepID], tblSalesreps[Target])</f>
        <v>19473459</v>
      </c>
    </row>
    <row r="328" spans="1:21">
      <c r="A328" t="s">
        <v>876</v>
      </c>
      <c r="B328" s="7" t="s">
        <v>230</v>
      </c>
      <c r="C328" t="s">
        <v>338</v>
      </c>
      <c r="D328" t="s">
        <v>744</v>
      </c>
      <c r="E328" t="s">
        <v>202</v>
      </c>
      <c r="F328" t="s">
        <v>26</v>
      </c>
      <c r="G328">
        <v>2</v>
      </c>
      <c r="H328">
        <v>0</v>
      </c>
      <c r="I328" s="2">
        <v>204406</v>
      </c>
      <c r="J328" t="str">
        <f>_xlfn.XLOOKUP(tblOrders[[#This Row],[CustomerID]], tblCustomers[CustomerID], tblCustomers[CustomerName])</f>
        <v>Customer 173</v>
      </c>
      <c r="K328" t="str">
        <f>_xlfn.XLOOKUP(tblOrders[[#This Row],[CustomerID]], tblCustomers[CustomerID], tblCustomers[Segment])</f>
        <v>SME</v>
      </c>
      <c r="L328" t="str">
        <f>_xlfn.XLOOKUP(tblOrders[[#This Row],[ProductID]], tblProducts[ProductID], tblProducts[Category])</f>
        <v>Electronics</v>
      </c>
      <c r="M328">
        <f>_xlfn.XLOOKUP(tblOrders[[#This Row],[ProductID]], tblProducts[ProductID], tblProducts[CostPrice])</f>
        <v>37361</v>
      </c>
      <c r="N328">
        <f>tblOrders[[#This Row],[Sales]]-(tblOrders[[#This Row],[CostPrice]]*tblOrders[[#This Row],[Quantity]])</f>
        <v>129684</v>
      </c>
      <c r="O328" t="str">
        <f>TEXT(tblOrders[[#This Row],[Date]],"mmm-yyyy")</f>
        <v>Aug-2025</v>
      </c>
      <c r="P328" t="str">
        <f>_xlfn.XLOOKUP(tblOrders[[#This Row],[OrderID]], tblReturns[OrderID], tblReturns[Returned])</f>
        <v>No</v>
      </c>
      <c r="Q328" t="str">
        <f>_xlfn.XLOOKUP(tblOrders[[#This Row],[OrderID]], tblShipping[OrderID], tblShipping[ShipMode])</f>
        <v>Standard</v>
      </c>
      <c r="R328" t="str">
        <f>IFERROR(_xlfn.XLOOKUP(A327, tblCustomers[CustomerID], tblCustomers[CustomerName]), "Not Found")</f>
        <v>Not Found</v>
      </c>
      <c r="S328" t="str">
        <f>IF(tblOrders[[#This Row],[Sales]]&gt;1000000,"High Value","Standard")</f>
        <v>Standard</v>
      </c>
      <c r="T328" t="str">
        <f>_xlfn.XLOOKUP(tblOrders[[#This Row],[ProductID]], tblProducts[ProductID], tblProducts[ProductName])</f>
        <v>Product 72</v>
      </c>
      <c r="U328">
        <f>_xlfn.XLOOKUP(tblOrders[[#This Row],[SalesRepID]], tblSalesreps[RepID], tblSalesreps[Target])</f>
        <v>10652665</v>
      </c>
    </row>
    <row r="329" spans="1:21">
      <c r="A329" t="s">
        <v>877</v>
      </c>
      <c r="B329" s="7" t="s">
        <v>799</v>
      </c>
      <c r="C329" t="s">
        <v>338</v>
      </c>
      <c r="D329" t="s">
        <v>64</v>
      </c>
      <c r="E329" t="s">
        <v>202</v>
      </c>
      <c r="F329" t="s">
        <v>51</v>
      </c>
      <c r="G329">
        <v>10</v>
      </c>
      <c r="H329">
        <v>0.15</v>
      </c>
      <c r="I329" s="2">
        <v>497675</v>
      </c>
      <c r="J329" t="str">
        <f>_xlfn.XLOOKUP(tblOrders[[#This Row],[CustomerID]], tblCustomers[CustomerID], tblCustomers[CustomerName])</f>
        <v>Customer 173</v>
      </c>
      <c r="K329" t="str">
        <f>_xlfn.XLOOKUP(tblOrders[[#This Row],[CustomerID]], tblCustomers[CustomerID], tblCustomers[Segment])</f>
        <v>SME</v>
      </c>
      <c r="L329" t="str">
        <f>_xlfn.XLOOKUP(tblOrders[[#This Row],[ProductID]], tblProducts[ProductID], tblProducts[Category])</f>
        <v>Office</v>
      </c>
      <c r="M329">
        <f>_xlfn.XLOOKUP(tblOrders[[#This Row],[ProductID]], tblProducts[ProductID], tblProducts[CostPrice])</f>
        <v>13311</v>
      </c>
      <c r="N329">
        <f>tblOrders[[#This Row],[Sales]]-(tblOrders[[#This Row],[CostPrice]]*tblOrders[[#This Row],[Quantity]])</f>
        <v>364565</v>
      </c>
      <c r="O329" t="str">
        <f>TEXT(tblOrders[[#This Row],[Date]],"mmm-yyyy")</f>
        <v>Sep-2025</v>
      </c>
      <c r="P329" t="str">
        <f>_xlfn.XLOOKUP(tblOrders[[#This Row],[OrderID]], tblReturns[OrderID], tblReturns[Returned])</f>
        <v>Yes</v>
      </c>
      <c r="Q329" t="str">
        <f>_xlfn.XLOOKUP(tblOrders[[#This Row],[OrderID]], tblShipping[OrderID], tblShipping[ShipMode])</f>
        <v>Express</v>
      </c>
      <c r="R329" t="str">
        <f>IFERROR(_xlfn.XLOOKUP(A328, tblCustomers[CustomerID], tblCustomers[CustomerName]), "Not Found")</f>
        <v>Not Found</v>
      </c>
      <c r="S329" t="str">
        <f>IF(tblOrders[[#This Row],[Sales]]&gt;1000000,"High Value","Standard")</f>
        <v>Standard</v>
      </c>
      <c r="T329" t="str">
        <f>_xlfn.XLOOKUP(tblOrders[[#This Row],[ProductID]], tblProducts[ProductID], tblProducts[ProductName])</f>
        <v>Product 91</v>
      </c>
      <c r="U329">
        <f>_xlfn.XLOOKUP(tblOrders[[#This Row],[SalesRepID]], tblSalesreps[RepID], tblSalesreps[Target])</f>
        <v>10652665</v>
      </c>
    </row>
    <row r="330" spans="1:21">
      <c r="A330" t="s">
        <v>878</v>
      </c>
      <c r="B330" s="7" t="s">
        <v>879</v>
      </c>
      <c r="C330" t="s">
        <v>402</v>
      </c>
      <c r="D330" t="s">
        <v>12</v>
      </c>
      <c r="E330" t="s">
        <v>205</v>
      </c>
      <c r="F330" t="s">
        <v>88</v>
      </c>
      <c r="G330">
        <v>9</v>
      </c>
      <c r="H330">
        <v>0</v>
      </c>
      <c r="I330" s="2">
        <v>1174194</v>
      </c>
      <c r="J330" t="str">
        <f>_xlfn.XLOOKUP(tblOrders[[#This Row],[CustomerID]], tblCustomers[CustomerID], tblCustomers[CustomerName])</f>
        <v>Customer 217</v>
      </c>
      <c r="K330" t="str">
        <f>_xlfn.XLOOKUP(tblOrders[[#This Row],[CustomerID]], tblCustomers[CustomerID], tblCustomers[Segment])</f>
        <v>SME</v>
      </c>
      <c r="L330" t="str">
        <f>_xlfn.XLOOKUP(tblOrders[[#This Row],[ProductID]], tblProducts[ProductID], tblProducts[Category])</f>
        <v>Furniture</v>
      </c>
      <c r="M330">
        <f>_xlfn.XLOOKUP(tblOrders[[#This Row],[ProductID]], tblProducts[ProductID], tblProducts[CostPrice])</f>
        <v>72369</v>
      </c>
      <c r="N330">
        <f>tblOrders[[#This Row],[Sales]]-(tblOrders[[#This Row],[CostPrice]]*tblOrders[[#This Row],[Quantity]])</f>
        <v>522873</v>
      </c>
      <c r="O330" t="str">
        <f>TEXT(tblOrders[[#This Row],[Date]],"mmm-yyyy")</f>
        <v>Jan-2025</v>
      </c>
      <c r="P330" t="str">
        <f>_xlfn.XLOOKUP(tblOrders[[#This Row],[OrderID]], tblReturns[OrderID], tblReturns[Returned])</f>
        <v>No</v>
      </c>
      <c r="Q330" t="str">
        <f>_xlfn.XLOOKUP(tblOrders[[#This Row],[OrderID]], tblShipping[OrderID], tblShipping[ShipMode])</f>
        <v>Express</v>
      </c>
      <c r="R330" t="str">
        <f>IFERROR(_xlfn.XLOOKUP(A329, tblCustomers[CustomerID], tblCustomers[CustomerName]), "Not Found")</f>
        <v>Not Found</v>
      </c>
      <c r="S330" t="str">
        <f>IF(tblOrders[[#This Row],[Sales]]&gt;1000000,"High Value","Standard")</f>
        <v>High Value</v>
      </c>
      <c r="T330" t="str">
        <f>_xlfn.XLOOKUP(tblOrders[[#This Row],[ProductID]], tblProducts[ProductID], tblProducts[ProductName])</f>
        <v>Product 19</v>
      </c>
      <c r="U330">
        <f>_xlfn.XLOOKUP(tblOrders[[#This Row],[SalesRepID]], tblSalesreps[RepID], tblSalesreps[Target])</f>
        <v>16246424</v>
      </c>
    </row>
    <row r="331" spans="1:21">
      <c r="A331" t="s">
        <v>880</v>
      </c>
      <c r="B331" s="7" t="s">
        <v>881</v>
      </c>
      <c r="C331" t="s">
        <v>882</v>
      </c>
      <c r="D331" t="s">
        <v>403</v>
      </c>
      <c r="E331" t="s">
        <v>79</v>
      </c>
      <c r="F331" t="s">
        <v>88</v>
      </c>
      <c r="G331">
        <v>8</v>
      </c>
      <c r="H331">
        <v>0.15</v>
      </c>
      <c r="I331" s="2">
        <v>989474.8</v>
      </c>
      <c r="J331" t="str">
        <f>_xlfn.XLOOKUP(tblOrders[[#This Row],[CustomerID]], tblCustomers[CustomerID], tblCustomers[CustomerName])</f>
        <v>Customer 10</v>
      </c>
      <c r="K331" t="str">
        <f>_xlfn.XLOOKUP(tblOrders[[#This Row],[CustomerID]], tblCustomers[CustomerID], tblCustomers[Segment])</f>
        <v>SME</v>
      </c>
      <c r="L331" t="str">
        <f>_xlfn.XLOOKUP(tblOrders[[#This Row],[ProductID]], tblProducts[ProductID], tblProducts[Category])</f>
        <v>Furniture</v>
      </c>
      <c r="M331">
        <f>_xlfn.XLOOKUP(tblOrders[[#This Row],[ProductID]], tblProducts[ProductID], tblProducts[CostPrice])</f>
        <v>53072</v>
      </c>
      <c r="N331">
        <f>tblOrders[[#This Row],[Sales]]-(tblOrders[[#This Row],[CostPrice]]*tblOrders[[#This Row],[Quantity]])</f>
        <v>564898.80000000005</v>
      </c>
      <c r="O331" t="str">
        <f>TEXT(tblOrders[[#This Row],[Date]],"mmm-yyyy")</f>
        <v>Mar-2025</v>
      </c>
      <c r="P331" t="str">
        <f>_xlfn.XLOOKUP(tblOrders[[#This Row],[OrderID]], tblReturns[OrderID], tblReturns[Returned])</f>
        <v>No</v>
      </c>
      <c r="Q331" t="str">
        <f>_xlfn.XLOOKUP(tblOrders[[#This Row],[OrderID]], tblShipping[OrderID], tblShipping[ShipMode])</f>
        <v>Pickup</v>
      </c>
      <c r="R331" t="str">
        <f>IFERROR(_xlfn.XLOOKUP(A330, tblCustomers[CustomerID], tblCustomers[CustomerName]), "Not Found")</f>
        <v>Not Found</v>
      </c>
      <c r="S331" t="str">
        <f>IF(tblOrders[[#This Row],[Sales]]&gt;1000000,"High Value","Standard")</f>
        <v>Standard</v>
      </c>
      <c r="T331" t="str">
        <f>_xlfn.XLOOKUP(tblOrders[[#This Row],[ProductID]], tblProducts[ProductID], tblProducts[ProductName])</f>
        <v>Product 78</v>
      </c>
      <c r="U331">
        <f>_xlfn.XLOOKUP(tblOrders[[#This Row],[SalesRepID]], tblSalesreps[RepID], tblSalesreps[Target])</f>
        <v>8592536</v>
      </c>
    </row>
    <row r="332" spans="1:21">
      <c r="A332" t="s">
        <v>883</v>
      </c>
      <c r="B332" s="7" t="s">
        <v>884</v>
      </c>
      <c r="C332" t="s">
        <v>885</v>
      </c>
      <c r="D332" t="s">
        <v>560</v>
      </c>
      <c r="E332" t="s">
        <v>69</v>
      </c>
      <c r="F332" t="s">
        <v>20</v>
      </c>
      <c r="G332">
        <v>9</v>
      </c>
      <c r="H332">
        <v>0</v>
      </c>
      <c r="I332" s="2">
        <v>1104084</v>
      </c>
      <c r="J332" t="str">
        <f>_xlfn.XLOOKUP(tblOrders[[#This Row],[CustomerID]], tblCustomers[CustomerID], tblCustomers[CustomerName])</f>
        <v>Customer 277</v>
      </c>
      <c r="K332" t="str">
        <f>_xlfn.XLOOKUP(tblOrders[[#This Row],[CustomerID]], tblCustomers[CustomerID], tblCustomers[Segment])</f>
        <v>Corporate</v>
      </c>
      <c r="L332" t="str">
        <f>_xlfn.XLOOKUP(tblOrders[[#This Row],[ProductID]], tblProducts[ProductID], tblProducts[Category])</f>
        <v>Electronics</v>
      </c>
      <c r="M332">
        <f>_xlfn.XLOOKUP(tblOrders[[#This Row],[ProductID]], tblProducts[ProductID], tblProducts[CostPrice])</f>
        <v>53062</v>
      </c>
      <c r="N332">
        <f>tblOrders[[#This Row],[Sales]]-(tblOrders[[#This Row],[CostPrice]]*tblOrders[[#This Row],[Quantity]])</f>
        <v>626526</v>
      </c>
      <c r="O332" t="str">
        <f>TEXT(tblOrders[[#This Row],[Date]],"mmm-yyyy")</f>
        <v>Dec-2025</v>
      </c>
      <c r="P332" t="str">
        <f>_xlfn.XLOOKUP(tblOrders[[#This Row],[OrderID]], tblReturns[OrderID], tblReturns[Returned])</f>
        <v>No</v>
      </c>
      <c r="Q332" t="str">
        <f>_xlfn.XLOOKUP(tblOrders[[#This Row],[OrderID]], tblShipping[OrderID], tblShipping[ShipMode])</f>
        <v>Standard</v>
      </c>
      <c r="R332" t="str">
        <f>IFERROR(_xlfn.XLOOKUP(A331, tblCustomers[CustomerID], tblCustomers[CustomerName]), "Not Found")</f>
        <v>Not Found</v>
      </c>
      <c r="S332" t="str">
        <f>IF(tblOrders[[#This Row],[Sales]]&gt;1000000,"High Value","Standard")</f>
        <v>High Value</v>
      </c>
      <c r="T332" t="str">
        <f>_xlfn.XLOOKUP(tblOrders[[#This Row],[ProductID]], tblProducts[ProductID], tblProducts[ProductName])</f>
        <v>Product 31</v>
      </c>
      <c r="U332">
        <f>_xlfn.XLOOKUP(tblOrders[[#This Row],[SalesRepID]], tblSalesreps[RepID], tblSalesreps[Target])</f>
        <v>19473459</v>
      </c>
    </row>
    <row r="333" spans="1:21">
      <c r="A333" t="s">
        <v>886</v>
      </c>
      <c r="B333" s="7" t="s">
        <v>887</v>
      </c>
      <c r="C333" t="s">
        <v>672</v>
      </c>
      <c r="D333" t="s">
        <v>817</v>
      </c>
      <c r="E333" t="s">
        <v>202</v>
      </c>
      <c r="F333" t="s">
        <v>14</v>
      </c>
      <c r="G333">
        <v>1</v>
      </c>
      <c r="H333">
        <v>0.15</v>
      </c>
      <c r="I333" s="2">
        <v>110362.3</v>
      </c>
      <c r="J333" t="str">
        <f>_xlfn.XLOOKUP(tblOrders[[#This Row],[CustomerID]], tblCustomers[CustomerID], tblCustomers[CustomerName])</f>
        <v>Customer 41</v>
      </c>
      <c r="K333" t="str">
        <f>_xlfn.XLOOKUP(tblOrders[[#This Row],[CustomerID]], tblCustomers[CustomerID], tblCustomers[Segment])</f>
        <v>Corporate</v>
      </c>
      <c r="L333" t="str">
        <f>_xlfn.XLOOKUP(tblOrders[[#This Row],[ProductID]], tblProducts[ProductID], tblProducts[Category])</f>
        <v>Furniture</v>
      </c>
      <c r="M333">
        <f>_xlfn.XLOOKUP(tblOrders[[#This Row],[ProductID]], tblProducts[ProductID], tblProducts[CostPrice])</f>
        <v>11009</v>
      </c>
      <c r="N333">
        <f>tblOrders[[#This Row],[Sales]]-(tblOrders[[#This Row],[CostPrice]]*tblOrders[[#This Row],[Quantity]])</f>
        <v>99353.3</v>
      </c>
      <c r="O333" t="str">
        <f>TEXT(tblOrders[[#This Row],[Date]],"mmm-yyyy")</f>
        <v>Nov-2025</v>
      </c>
      <c r="P333" t="str">
        <f>_xlfn.XLOOKUP(tblOrders[[#This Row],[OrderID]], tblReturns[OrderID], tblReturns[Returned])</f>
        <v>No</v>
      </c>
      <c r="Q333" t="str">
        <f>_xlfn.XLOOKUP(tblOrders[[#This Row],[OrderID]], tblShipping[OrderID], tblShipping[ShipMode])</f>
        <v>Standard</v>
      </c>
      <c r="R333" t="str">
        <f>IFERROR(_xlfn.XLOOKUP(A332, tblCustomers[CustomerID], tblCustomers[CustomerName]), "Not Found")</f>
        <v>Not Found</v>
      </c>
      <c r="S333" t="str">
        <f>IF(tblOrders[[#This Row],[Sales]]&gt;1000000,"High Value","Standard")</f>
        <v>Standard</v>
      </c>
      <c r="T333" t="str">
        <f>_xlfn.XLOOKUP(tblOrders[[#This Row],[ProductID]], tblProducts[ProductID], tblProducts[ProductName])</f>
        <v>Product 99</v>
      </c>
      <c r="U333">
        <f>_xlfn.XLOOKUP(tblOrders[[#This Row],[SalesRepID]], tblSalesreps[RepID], tblSalesreps[Target])</f>
        <v>10652665</v>
      </c>
    </row>
    <row r="334" spans="1:21">
      <c r="A334" t="s">
        <v>888</v>
      </c>
      <c r="B334" s="7" t="s">
        <v>889</v>
      </c>
      <c r="C334" t="s">
        <v>327</v>
      </c>
      <c r="D334" t="s">
        <v>174</v>
      </c>
      <c r="E334" t="s">
        <v>74</v>
      </c>
      <c r="F334" t="s">
        <v>88</v>
      </c>
      <c r="G334">
        <v>7</v>
      </c>
      <c r="H334">
        <v>0.1</v>
      </c>
      <c r="I334" s="2">
        <v>650468.69999999995</v>
      </c>
      <c r="J334" t="str">
        <f>_xlfn.XLOOKUP(tblOrders[[#This Row],[CustomerID]], tblCustomers[CustomerID], tblCustomers[CustomerName])</f>
        <v>Customer 48</v>
      </c>
      <c r="K334" t="str">
        <f>_xlfn.XLOOKUP(tblOrders[[#This Row],[CustomerID]], tblCustomers[CustomerID], tblCustomers[Segment])</f>
        <v>Consumer</v>
      </c>
      <c r="L334" t="str">
        <f>_xlfn.XLOOKUP(tblOrders[[#This Row],[ProductID]], tblProducts[ProductID], tblProducts[Category])</f>
        <v>Home</v>
      </c>
      <c r="M334">
        <f>_xlfn.XLOOKUP(tblOrders[[#This Row],[ProductID]], tblProducts[ProductID], tblProducts[CostPrice])</f>
        <v>62348</v>
      </c>
      <c r="N334">
        <f>tblOrders[[#This Row],[Sales]]-(tblOrders[[#This Row],[CostPrice]]*tblOrders[[#This Row],[Quantity]])</f>
        <v>214032.69999999995</v>
      </c>
      <c r="O334" t="str">
        <f>TEXT(tblOrders[[#This Row],[Date]],"mmm-yyyy")</f>
        <v>Nov-2025</v>
      </c>
      <c r="P334" t="str">
        <f>_xlfn.XLOOKUP(tblOrders[[#This Row],[OrderID]], tblReturns[OrderID], tblReturns[Returned])</f>
        <v>No</v>
      </c>
      <c r="Q334" t="str">
        <f>_xlfn.XLOOKUP(tblOrders[[#This Row],[OrderID]], tblShipping[OrderID], tblShipping[ShipMode])</f>
        <v>Express</v>
      </c>
      <c r="R334" t="str">
        <f>IFERROR(_xlfn.XLOOKUP(A333, tblCustomers[CustomerID], tblCustomers[CustomerName]), "Not Found")</f>
        <v>Not Found</v>
      </c>
      <c r="S334" t="str">
        <f>IF(tblOrders[[#This Row],[Sales]]&gt;1000000,"High Value","Standard")</f>
        <v>Standard</v>
      </c>
      <c r="T334" t="str">
        <f>_xlfn.XLOOKUP(tblOrders[[#This Row],[ProductID]], tblProducts[ProductID], tblProducts[ProductName])</f>
        <v>Product 64</v>
      </c>
      <c r="U334">
        <f>_xlfn.XLOOKUP(tblOrders[[#This Row],[SalesRepID]], tblSalesreps[RepID], tblSalesreps[Target])</f>
        <v>7254801</v>
      </c>
    </row>
    <row r="335" spans="1:21">
      <c r="A335" t="s">
        <v>890</v>
      </c>
      <c r="B335" s="7" t="s">
        <v>891</v>
      </c>
      <c r="C335" t="s">
        <v>687</v>
      </c>
      <c r="D335" t="s">
        <v>288</v>
      </c>
      <c r="E335" t="s">
        <v>197</v>
      </c>
      <c r="F335" t="s">
        <v>20</v>
      </c>
      <c r="G335">
        <v>4</v>
      </c>
      <c r="H335">
        <v>0.1</v>
      </c>
      <c r="I335" s="2">
        <v>337550.4</v>
      </c>
      <c r="J335" t="str">
        <f>_xlfn.XLOOKUP(tblOrders[[#This Row],[CustomerID]], tblCustomers[CustomerID], tblCustomers[CustomerName])</f>
        <v>Customer 147</v>
      </c>
      <c r="K335" t="str">
        <f>_xlfn.XLOOKUP(tblOrders[[#This Row],[CustomerID]], tblCustomers[CustomerID], tblCustomers[Segment])</f>
        <v>Consumer</v>
      </c>
      <c r="L335" t="str">
        <f>_xlfn.XLOOKUP(tblOrders[[#This Row],[ProductID]], tblProducts[ProductID], tblProducts[Category])</f>
        <v>Furniture</v>
      </c>
      <c r="M335">
        <f>_xlfn.XLOOKUP(tblOrders[[#This Row],[ProductID]], tblProducts[ProductID], tblProducts[CostPrice])</f>
        <v>34258</v>
      </c>
      <c r="N335">
        <f>tblOrders[[#This Row],[Sales]]-(tblOrders[[#This Row],[CostPrice]]*tblOrders[[#This Row],[Quantity]])</f>
        <v>200518.40000000002</v>
      </c>
      <c r="O335" t="str">
        <f>TEXT(tblOrders[[#This Row],[Date]],"mmm-yyyy")</f>
        <v>Jan-2025</v>
      </c>
      <c r="P335" t="str">
        <f>_xlfn.XLOOKUP(tblOrders[[#This Row],[OrderID]], tblReturns[OrderID], tblReturns[Returned])</f>
        <v>No</v>
      </c>
      <c r="Q335" t="str">
        <f>_xlfn.XLOOKUP(tblOrders[[#This Row],[OrderID]], tblShipping[OrderID], tblShipping[ShipMode])</f>
        <v>Express</v>
      </c>
      <c r="R335" t="str">
        <f>IFERROR(_xlfn.XLOOKUP(A334, tblCustomers[CustomerID], tblCustomers[CustomerName]), "Not Found")</f>
        <v>Not Found</v>
      </c>
      <c r="S335" t="str">
        <f>IF(tblOrders[[#This Row],[Sales]]&gt;1000000,"High Value","Standard")</f>
        <v>Standard</v>
      </c>
      <c r="T335" t="str">
        <f>_xlfn.XLOOKUP(tblOrders[[#This Row],[ProductID]], tblProducts[ProductID], tblProducts[ProductName])</f>
        <v>Product 39</v>
      </c>
      <c r="U335">
        <f>_xlfn.XLOOKUP(tblOrders[[#This Row],[SalesRepID]], tblSalesreps[RepID], tblSalesreps[Target])</f>
        <v>19562258</v>
      </c>
    </row>
    <row r="336" spans="1:21">
      <c r="A336" t="s">
        <v>892</v>
      </c>
      <c r="B336" s="7" t="s">
        <v>354</v>
      </c>
      <c r="C336" t="s">
        <v>893</v>
      </c>
      <c r="D336" t="s">
        <v>226</v>
      </c>
      <c r="E336" t="s">
        <v>74</v>
      </c>
      <c r="F336" t="s">
        <v>26</v>
      </c>
      <c r="G336">
        <v>8</v>
      </c>
      <c r="H336">
        <v>0</v>
      </c>
      <c r="I336" s="2">
        <v>1016008</v>
      </c>
      <c r="J336" t="str">
        <f>_xlfn.XLOOKUP(tblOrders[[#This Row],[CustomerID]], tblCustomers[CustomerID], tblCustomers[CustomerName])</f>
        <v>Customer 152</v>
      </c>
      <c r="K336" t="str">
        <f>_xlfn.XLOOKUP(tblOrders[[#This Row],[CustomerID]], tblCustomers[CustomerID], tblCustomers[Segment])</f>
        <v>SME</v>
      </c>
      <c r="L336" t="str">
        <f>_xlfn.XLOOKUP(tblOrders[[#This Row],[ProductID]], tblProducts[ProductID], tblProducts[Category])</f>
        <v>Furniture</v>
      </c>
      <c r="M336">
        <f>_xlfn.XLOOKUP(tblOrders[[#This Row],[ProductID]], tblProducts[ProductID], tblProducts[CostPrice])</f>
        <v>75432</v>
      </c>
      <c r="N336">
        <f>tblOrders[[#This Row],[Sales]]-(tblOrders[[#This Row],[CostPrice]]*tblOrders[[#This Row],[Quantity]])</f>
        <v>412552</v>
      </c>
      <c r="O336" t="str">
        <f>TEXT(tblOrders[[#This Row],[Date]],"mmm-yyyy")</f>
        <v>Feb-2025</v>
      </c>
      <c r="P336" t="str">
        <f>_xlfn.XLOOKUP(tblOrders[[#This Row],[OrderID]], tblReturns[OrderID], tblReturns[Returned])</f>
        <v>No</v>
      </c>
      <c r="Q336" t="str">
        <f>_xlfn.XLOOKUP(tblOrders[[#This Row],[OrderID]], tblShipping[OrderID], tblShipping[ShipMode])</f>
        <v>Pickup</v>
      </c>
      <c r="R336" t="str">
        <f>IFERROR(_xlfn.XLOOKUP(A335, tblCustomers[CustomerID], tblCustomers[CustomerName]), "Not Found")</f>
        <v>Not Found</v>
      </c>
      <c r="S336" t="str">
        <f>IF(tblOrders[[#This Row],[Sales]]&gt;1000000,"High Value","Standard")</f>
        <v>High Value</v>
      </c>
      <c r="T336" t="str">
        <f>_xlfn.XLOOKUP(tblOrders[[#This Row],[ProductID]], tblProducts[ProductID], tblProducts[ProductName])</f>
        <v>Product 88</v>
      </c>
      <c r="U336">
        <f>_xlfn.XLOOKUP(tblOrders[[#This Row],[SalesRepID]], tblSalesreps[RepID], tblSalesreps[Target])</f>
        <v>7254801</v>
      </c>
    </row>
    <row r="337" spans="1:21">
      <c r="A337" t="s">
        <v>894</v>
      </c>
      <c r="B337" s="7" t="s">
        <v>895</v>
      </c>
      <c r="C337" t="s">
        <v>200</v>
      </c>
      <c r="D337" t="s">
        <v>130</v>
      </c>
      <c r="E337" t="s">
        <v>45</v>
      </c>
      <c r="F337" t="s">
        <v>88</v>
      </c>
      <c r="G337">
        <v>8</v>
      </c>
      <c r="H337">
        <v>0.1</v>
      </c>
      <c r="I337" s="2">
        <v>554342.40000000002</v>
      </c>
      <c r="J337" t="str">
        <f>_xlfn.XLOOKUP(tblOrders[[#This Row],[CustomerID]], tblCustomers[CustomerID], tblCustomers[CustomerName])</f>
        <v>Customer 125</v>
      </c>
      <c r="K337" t="str">
        <f>_xlfn.XLOOKUP(tblOrders[[#This Row],[CustomerID]], tblCustomers[CustomerID], tblCustomers[Segment])</f>
        <v>Corporate</v>
      </c>
      <c r="L337" t="str">
        <f>_xlfn.XLOOKUP(tblOrders[[#This Row],[ProductID]], tblProducts[ProductID], tblProducts[Category])</f>
        <v>Home</v>
      </c>
      <c r="M337">
        <f>_xlfn.XLOOKUP(tblOrders[[#This Row],[ProductID]], tblProducts[ProductID], tblProducts[CostPrice])</f>
        <v>4229</v>
      </c>
      <c r="N337">
        <f>tblOrders[[#This Row],[Sales]]-(tblOrders[[#This Row],[CostPrice]]*tblOrders[[#This Row],[Quantity]])</f>
        <v>520510.4</v>
      </c>
      <c r="O337" t="str">
        <f>TEXT(tblOrders[[#This Row],[Date]],"mmm-yyyy")</f>
        <v>Mar-2025</v>
      </c>
      <c r="P337" t="str">
        <f>_xlfn.XLOOKUP(tblOrders[[#This Row],[OrderID]], tblReturns[OrderID], tblReturns[Returned])</f>
        <v>No</v>
      </c>
      <c r="Q337" t="str">
        <f>_xlfn.XLOOKUP(tblOrders[[#This Row],[OrderID]], tblShipping[OrderID], tblShipping[ShipMode])</f>
        <v>Pickup</v>
      </c>
      <c r="R337" t="str">
        <f>IFERROR(_xlfn.XLOOKUP(A336, tblCustomers[CustomerID], tblCustomers[CustomerName]), "Not Found")</f>
        <v>Not Found</v>
      </c>
      <c r="S337" t="str">
        <f>IF(tblOrders[[#This Row],[Sales]]&gt;1000000,"High Value","Standard")</f>
        <v>Standard</v>
      </c>
      <c r="T337" t="str">
        <f>_xlfn.XLOOKUP(tblOrders[[#This Row],[ProductID]], tblProducts[ProductID], tblProducts[ProductName])</f>
        <v>Product 92</v>
      </c>
      <c r="U337">
        <f>_xlfn.XLOOKUP(tblOrders[[#This Row],[SalesRepID]], tblSalesreps[RepID], tblSalesreps[Target])</f>
        <v>11319839</v>
      </c>
    </row>
    <row r="338" spans="1:21">
      <c r="A338" t="s">
        <v>896</v>
      </c>
      <c r="B338" s="7" t="s">
        <v>124</v>
      </c>
      <c r="C338" t="s">
        <v>897</v>
      </c>
      <c r="D338" t="s">
        <v>617</v>
      </c>
      <c r="E338" t="s">
        <v>79</v>
      </c>
      <c r="F338" t="s">
        <v>20</v>
      </c>
      <c r="G338">
        <v>4</v>
      </c>
      <c r="H338">
        <v>0</v>
      </c>
      <c r="I338" s="2">
        <v>599212</v>
      </c>
      <c r="J338" t="str">
        <f>_xlfn.XLOOKUP(tblOrders[[#This Row],[CustomerID]], tblCustomers[CustomerID], tblCustomers[CustomerName])</f>
        <v>Customer 274</v>
      </c>
      <c r="K338" t="str">
        <f>_xlfn.XLOOKUP(tblOrders[[#This Row],[CustomerID]], tblCustomers[CustomerID], tblCustomers[Segment])</f>
        <v>Corporate</v>
      </c>
      <c r="L338" t="str">
        <f>_xlfn.XLOOKUP(tblOrders[[#This Row],[ProductID]], tblProducts[ProductID], tblProducts[Category])</f>
        <v>Home</v>
      </c>
      <c r="M338">
        <f>_xlfn.XLOOKUP(tblOrders[[#This Row],[ProductID]], tblProducts[ProductID], tblProducts[CostPrice])</f>
        <v>61495</v>
      </c>
      <c r="N338">
        <f>tblOrders[[#This Row],[Sales]]-(tblOrders[[#This Row],[CostPrice]]*tblOrders[[#This Row],[Quantity]])</f>
        <v>353232</v>
      </c>
      <c r="O338" t="str">
        <f>TEXT(tblOrders[[#This Row],[Date]],"mmm-yyyy")</f>
        <v>Jan-2025</v>
      </c>
      <c r="P338" t="str">
        <f>_xlfn.XLOOKUP(tblOrders[[#This Row],[OrderID]], tblReturns[OrderID], tblReturns[Returned])</f>
        <v>No</v>
      </c>
      <c r="Q338" t="str">
        <f>_xlfn.XLOOKUP(tblOrders[[#This Row],[OrderID]], tblShipping[OrderID], tblShipping[ShipMode])</f>
        <v>Pickup</v>
      </c>
      <c r="R338" t="str">
        <f>IFERROR(_xlfn.XLOOKUP(A337, tblCustomers[CustomerID], tblCustomers[CustomerName]), "Not Found")</f>
        <v>Not Found</v>
      </c>
      <c r="S338" t="str">
        <f>IF(tblOrders[[#This Row],[Sales]]&gt;1000000,"High Value","Standard")</f>
        <v>Standard</v>
      </c>
      <c r="T338" t="str">
        <f>_xlfn.XLOOKUP(tblOrders[[#This Row],[ProductID]], tblProducts[ProductID], tblProducts[ProductName])</f>
        <v>Product 45</v>
      </c>
      <c r="U338">
        <f>_xlfn.XLOOKUP(tblOrders[[#This Row],[SalesRepID]], tblSalesreps[RepID], tblSalesreps[Target])</f>
        <v>8592536</v>
      </c>
    </row>
    <row r="339" spans="1:21">
      <c r="A339" t="s">
        <v>898</v>
      </c>
      <c r="B339" s="7" t="s">
        <v>899</v>
      </c>
      <c r="C339" t="s">
        <v>578</v>
      </c>
      <c r="D339" t="s">
        <v>820</v>
      </c>
      <c r="E339" t="s">
        <v>205</v>
      </c>
      <c r="F339" t="s">
        <v>20</v>
      </c>
      <c r="G339">
        <v>7</v>
      </c>
      <c r="H339">
        <v>0.05</v>
      </c>
      <c r="I339" s="2">
        <v>66879.05</v>
      </c>
      <c r="J339" t="str">
        <f>_xlfn.XLOOKUP(tblOrders[[#This Row],[CustomerID]], tblCustomers[CustomerID], tblCustomers[CustomerName])</f>
        <v>Customer 202</v>
      </c>
      <c r="K339" t="str">
        <f>_xlfn.XLOOKUP(tblOrders[[#This Row],[CustomerID]], tblCustomers[CustomerID], tblCustomers[Segment])</f>
        <v>SME</v>
      </c>
      <c r="L339" t="str">
        <f>_xlfn.XLOOKUP(tblOrders[[#This Row],[ProductID]], tblProducts[ProductID], tblProducts[Category])</f>
        <v>Home</v>
      </c>
      <c r="M339">
        <f>_xlfn.XLOOKUP(tblOrders[[#This Row],[ProductID]], tblProducts[ProductID], tblProducts[CostPrice])</f>
        <v>35035</v>
      </c>
      <c r="N339">
        <f>tblOrders[[#This Row],[Sales]]-(tblOrders[[#This Row],[CostPrice]]*tblOrders[[#This Row],[Quantity]])</f>
        <v>-178365.95</v>
      </c>
      <c r="O339" t="str">
        <f>TEXT(tblOrders[[#This Row],[Date]],"mmm-yyyy")</f>
        <v>Feb-2025</v>
      </c>
      <c r="P339" t="str">
        <f>_xlfn.XLOOKUP(tblOrders[[#This Row],[OrderID]], tblReturns[OrderID], tblReturns[Returned])</f>
        <v>No</v>
      </c>
      <c r="Q339" t="str">
        <f>_xlfn.XLOOKUP(tblOrders[[#This Row],[OrderID]], tblShipping[OrderID], tblShipping[ShipMode])</f>
        <v>Standard</v>
      </c>
      <c r="R339" t="str">
        <f>IFERROR(_xlfn.XLOOKUP(A338, tblCustomers[CustomerID], tblCustomers[CustomerName]), "Not Found")</f>
        <v>Not Found</v>
      </c>
      <c r="S339" t="str">
        <f>IF(tblOrders[[#This Row],[Sales]]&gt;1000000,"High Value","Standard")</f>
        <v>Standard</v>
      </c>
      <c r="T339" t="str">
        <f>_xlfn.XLOOKUP(tblOrders[[#This Row],[ProductID]], tblProducts[ProductID], tblProducts[ProductName])</f>
        <v>Product 20</v>
      </c>
      <c r="U339">
        <f>_xlfn.XLOOKUP(tblOrders[[#This Row],[SalesRepID]], tblSalesreps[RepID], tblSalesreps[Target])</f>
        <v>16246424</v>
      </c>
    </row>
    <row r="340" spans="1:21">
      <c r="A340" t="s">
        <v>900</v>
      </c>
      <c r="B340" s="7" t="s">
        <v>246</v>
      </c>
      <c r="C340" t="s">
        <v>901</v>
      </c>
      <c r="D340" t="s">
        <v>902</v>
      </c>
      <c r="E340" t="s">
        <v>197</v>
      </c>
      <c r="F340" t="s">
        <v>14</v>
      </c>
      <c r="G340">
        <v>8</v>
      </c>
      <c r="H340">
        <v>0</v>
      </c>
      <c r="I340" s="2">
        <v>958648</v>
      </c>
      <c r="J340" t="str">
        <f>_xlfn.XLOOKUP(tblOrders[[#This Row],[CustomerID]], tblCustomers[CustomerID], tblCustomers[CustomerName])</f>
        <v>Customer 130</v>
      </c>
      <c r="K340" t="str">
        <f>_xlfn.XLOOKUP(tblOrders[[#This Row],[CustomerID]], tblCustomers[CustomerID], tblCustomers[Segment])</f>
        <v>Consumer</v>
      </c>
      <c r="L340" t="str">
        <f>_xlfn.XLOOKUP(tblOrders[[#This Row],[ProductID]], tblProducts[ProductID], tblProducts[Category])</f>
        <v>Furniture</v>
      </c>
      <c r="M340">
        <f>_xlfn.XLOOKUP(tblOrders[[#This Row],[ProductID]], tblProducts[ProductID], tblProducts[CostPrice])</f>
        <v>44361</v>
      </c>
      <c r="N340">
        <f>tblOrders[[#This Row],[Sales]]-(tblOrders[[#This Row],[CostPrice]]*tblOrders[[#This Row],[Quantity]])</f>
        <v>603760</v>
      </c>
      <c r="O340" t="str">
        <f>TEXT(tblOrders[[#This Row],[Date]],"mmm-yyyy")</f>
        <v>Jul-2025</v>
      </c>
      <c r="P340" t="str">
        <f>_xlfn.XLOOKUP(tblOrders[[#This Row],[OrderID]], tblReturns[OrderID], tblReturns[Returned])</f>
        <v>No</v>
      </c>
      <c r="Q340" t="str">
        <f>_xlfn.XLOOKUP(tblOrders[[#This Row],[OrderID]], tblShipping[OrderID], tblShipping[ShipMode])</f>
        <v>Pickup</v>
      </c>
      <c r="R340" t="str">
        <f>IFERROR(_xlfn.XLOOKUP(A339, tblCustomers[CustomerID], tblCustomers[CustomerName]), "Not Found")</f>
        <v>Not Found</v>
      </c>
      <c r="S340" t="str">
        <f>IF(tblOrders[[#This Row],[Sales]]&gt;1000000,"High Value","Standard")</f>
        <v>Standard</v>
      </c>
      <c r="T340" t="str">
        <f>_xlfn.XLOOKUP(tblOrders[[#This Row],[ProductID]], tblProducts[ProductID], tblProducts[ProductName])</f>
        <v>Product 3</v>
      </c>
      <c r="U340">
        <f>_xlfn.XLOOKUP(tblOrders[[#This Row],[SalesRepID]], tblSalesreps[RepID], tblSalesreps[Target])</f>
        <v>19562258</v>
      </c>
    </row>
    <row r="341" spans="1:21">
      <c r="A341" t="s">
        <v>903</v>
      </c>
      <c r="B341" s="7" t="s">
        <v>777</v>
      </c>
      <c r="C341" t="s">
        <v>402</v>
      </c>
      <c r="D341" t="s">
        <v>12</v>
      </c>
      <c r="E341" t="s">
        <v>56</v>
      </c>
      <c r="F341" t="s">
        <v>88</v>
      </c>
      <c r="G341">
        <v>3</v>
      </c>
      <c r="H341">
        <v>0.15</v>
      </c>
      <c r="I341" s="2">
        <v>185543.1</v>
      </c>
      <c r="J341" t="str">
        <f>_xlfn.XLOOKUP(tblOrders[[#This Row],[CustomerID]], tblCustomers[CustomerID], tblCustomers[CustomerName])</f>
        <v>Customer 217</v>
      </c>
      <c r="K341" t="str">
        <f>_xlfn.XLOOKUP(tblOrders[[#This Row],[CustomerID]], tblCustomers[CustomerID], tblCustomers[Segment])</f>
        <v>SME</v>
      </c>
      <c r="L341" t="str">
        <f>_xlfn.XLOOKUP(tblOrders[[#This Row],[ProductID]], tblProducts[ProductID], tblProducts[Category])</f>
        <v>Furniture</v>
      </c>
      <c r="M341">
        <f>_xlfn.XLOOKUP(tblOrders[[#This Row],[ProductID]], tblProducts[ProductID], tblProducts[CostPrice])</f>
        <v>72369</v>
      </c>
      <c r="N341">
        <f>tblOrders[[#This Row],[Sales]]-(tblOrders[[#This Row],[CostPrice]]*tblOrders[[#This Row],[Quantity]])</f>
        <v>-31563.899999999994</v>
      </c>
      <c r="O341" t="str">
        <f>TEXT(tblOrders[[#This Row],[Date]],"mmm-yyyy")</f>
        <v>Jul-2025</v>
      </c>
      <c r="P341" t="str">
        <f>_xlfn.XLOOKUP(tblOrders[[#This Row],[OrderID]], tblReturns[OrderID], tblReturns[Returned])</f>
        <v>No</v>
      </c>
      <c r="Q341" t="str">
        <f>_xlfn.XLOOKUP(tblOrders[[#This Row],[OrderID]], tblShipping[OrderID], tblShipping[ShipMode])</f>
        <v>Pickup</v>
      </c>
      <c r="R341" t="str">
        <f>IFERROR(_xlfn.XLOOKUP(A340, tblCustomers[CustomerID], tblCustomers[CustomerName]), "Not Found")</f>
        <v>Not Found</v>
      </c>
      <c r="S341" t="str">
        <f>IF(tblOrders[[#This Row],[Sales]]&gt;1000000,"High Value","Standard")</f>
        <v>Standard</v>
      </c>
      <c r="T341" t="str">
        <f>_xlfn.XLOOKUP(tblOrders[[#This Row],[ProductID]], tblProducts[ProductID], tblProducts[ProductName])</f>
        <v>Product 19</v>
      </c>
      <c r="U341">
        <f>_xlfn.XLOOKUP(tblOrders[[#This Row],[SalesRepID]], tblSalesreps[RepID], tblSalesreps[Target])</f>
        <v>14265630</v>
      </c>
    </row>
    <row r="342" spans="1:21">
      <c r="A342" t="s">
        <v>904</v>
      </c>
      <c r="B342" s="7" t="s">
        <v>280</v>
      </c>
      <c r="C342" t="s">
        <v>537</v>
      </c>
      <c r="D342" t="s">
        <v>92</v>
      </c>
      <c r="E342" t="s">
        <v>45</v>
      </c>
      <c r="F342" t="s">
        <v>14</v>
      </c>
      <c r="G342">
        <v>2</v>
      </c>
      <c r="H342">
        <v>0.1</v>
      </c>
      <c r="I342" s="2">
        <v>120769.2</v>
      </c>
      <c r="J342" t="str">
        <f>_xlfn.XLOOKUP(tblOrders[[#This Row],[CustomerID]], tblCustomers[CustomerID], tblCustomers[CustomerName])</f>
        <v>Customer 108</v>
      </c>
      <c r="K342" t="str">
        <f>_xlfn.XLOOKUP(tblOrders[[#This Row],[CustomerID]], tblCustomers[CustomerID], tblCustomers[Segment])</f>
        <v>Corporate</v>
      </c>
      <c r="L342" t="str">
        <f>_xlfn.XLOOKUP(tblOrders[[#This Row],[ProductID]], tblProducts[ProductID], tblProducts[Category])</f>
        <v>Home</v>
      </c>
      <c r="M342">
        <f>_xlfn.XLOOKUP(tblOrders[[#This Row],[ProductID]], tblProducts[ProductID], tblProducts[CostPrice])</f>
        <v>65463</v>
      </c>
      <c r="N342">
        <f>tblOrders[[#This Row],[Sales]]-(tblOrders[[#This Row],[CostPrice]]*tblOrders[[#This Row],[Quantity]])</f>
        <v>-10156.800000000003</v>
      </c>
      <c r="O342" t="str">
        <f>TEXT(tblOrders[[#This Row],[Date]],"mmm-yyyy")</f>
        <v>Aug-2025</v>
      </c>
      <c r="P342" t="str">
        <f>_xlfn.XLOOKUP(tblOrders[[#This Row],[OrderID]], tblReturns[OrderID], tblReturns[Returned])</f>
        <v>No</v>
      </c>
      <c r="Q342" t="str">
        <f>_xlfn.XLOOKUP(tblOrders[[#This Row],[OrderID]], tblShipping[OrderID], tblShipping[ShipMode])</f>
        <v>Standard</v>
      </c>
      <c r="R342" t="str">
        <f>IFERROR(_xlfn.XLOOKUP(A341, tblCustomers[CustomerID], tblCustomers[CustomerName]), "Not Found")</f>
        <v>Not Found</v>
      </c>
      <c r="S342" t="str">
        <f>IF(tblOrders[[#This Row],[Sales]]&gt;1000000,"High Value","Standard")</f>
        <v>Standard</v>
      </c>
      <c r="T342" t="str">
        <f>_xlfn.XLOOKUP(tblOrders[[#This Row],[ProductID]], tblProducts[ProductID], tblProducts[ProductName])</f>
        <v>Product 32</v>
      </c>
      <c r="U342">
        <f>_xlfn.XLOOKUP(tblOrders[[#This Row],[SalesRepID]], tblSalesreps[RepID], tblSalesreps[Target])</f>
        <v>11319839</v>
      </c>
    </row>
    <row r="343" spans="1:21">
      <c r="A343" t="s">
        <v>905</v>
      </c>
      <c r="B343" s="7" t="s">
        <v>679</v>
      </c>
      <c r="C343" t="s">
        <v>189</v>
      </c>
      <c r="D343" t="s">
        <v>30</v>
      </c>
      <c r="E343" t="s">
        <v>186</v>
      </c>
      <c r="F343" t="s">
        <v>14</v>
      </c>
      <c r="G343">
        <v>4</v>
      </c>
      <c r="H343">
        <v>0.2</v>
      </c>
      <c r="I343" s="2">
        <v>239635.20000000001</v>
      </c>
      <c r="J343" t="str">
        <f>_xlfn.XLOOKUP(tblOrders[[#This Row],[CustomerID]], tblCustomers[CustomerID], tblCustomers[CustomerName])</f>
        <v>Customer 216</v>
      </c>
      <c r="K343" t="str">
        <f>_xlfn.XLOOKUP(tblOrders[[#This Row],[CustomerID]], tblCustomers[CustomerID], tblCustomers[Segment])</f>
        <v>Consumer</v>
      </c>
      <c r="L343" t="str">
        <f>_xlfn.XLOOKUP(tblOrders[[#This Row],[ProductID]], tblProducts[ProductID], tblProducts[Category])</f>
        <v>Furniture</v>
      </c>
      <c r="M343">
        <f>_xlfn.XLOOKUP(tblOrders[[#This Row],[ProductID]], tblProducts[ProductID], tblProducts[CostPrice])</f>
        <v>18655</v>
      </c>
      <c r="N343">
        <f>tblOrders[[#This Row],[Sales]]-(tblOrders[[#This Row],[CostPrice]]*tblOrders[[#This Row],[Quantity]])</f>
        <v>165015.20000000001</v>
      </c>
      <c r="O343" t="str">
        <f>TEXT(tblOrders[[#This Row],[Date]],"mmm-yyyy")</f>
        <v>Sep-2025</v>
      </c>
      <c r="P343" t="str">
        <f>_xlfn.XLOOKUP(tblOrders[[#This Row],[OrderID]], tblReturns[OrderID], tblReturns[Returned])</f>
        <v>No</v>
      </c>
      <c r="Q343" t="str">
        <f>_xlfn.XLOOKUP(tblOrders[[#This Row],[OrderID]], tblShipping[OrderID], tblShipping[ShipMode])</f>
        <v>Pickup</v>
      </c>
      <c r="R343" t="str">
        <f>IFERROR(_xlfn.XLOOKUP(A342, tblCustomers[CustomerID], tblCustomers[CustomerName]), "Not Found")</f>
        <v>Not Found</v>
      </c>
      <c r="S343" t="str">
        <f>IF(tblOrders[[#This Row],[Sales]]&gt;1000000,"High Value","Standard")</f>
        <v>Standard</v>
      </c>
      <c r="T343" t="str">
        <f>_xlfn.XLOOKUP(tblOrders[[#This Row],[ProductID]], tblProducts[ProductID], tblProducts[ProductName])</f>
        <v>Product 34</v>
      </c>
      <c r="U343">
        <f>_xlfn.XLOOKUP(tblOrders[[#This Row],[SalesRepID]], tblSalesreps[RepID], tblSalesreps[Target])</f>
        <v>15141830</v>
      </c>
    </row>
    <row r="344" spans="1:21">
      <c r="A344" t="s">
        <v>906</v>
      </c>
      <c r="B344" s="7" t="s">
        <v>176</v>
      </c>
      <c r="C344" t="s">
        <v>208</v>
      </c>
      <c r="D344" t="s">
        <v>30</v>
      </c>
      <c r="E344" t="s">
        <v>202</v>
      </c>
      <c r="F344" t="s">
        <v>88</v>
      </c>
      <c r="G344">
        <v>1</v>
      </c>
      <c r="H344">
        <v>0.1</v>
      </c>
      <c r="I344" s="2">
        <v>45255.6</v>
      </c>
      <c r="J344" t="str">
        <f>_xlfn.XLOOKUP(tblOrders[[#This Row],[CustomerID]], tblCustomers[CustomerID], tblCustomers[CustomerName])</f>
        <v>Customer 110</v>
      </c>
      <c r="K344" t="str">
        <f>_xlfn.XLOOKUP(tblOrders[[#This Row],[CustomerID]], tblCustomers[CustomerID], tblCustomers[Segment])</f>
        <v>Consumer</v>
      </c>
      <c r="L344" t="str">
        <f>_xlfn.XLOOKUP(tblOrders[[#This Row],[ProductID]], tblProducts[ProductID], tblProducts[Category])</f>
        <v>Furniture</v>
      </c>
      <c r="M344">
        <f>_xlfn.XLOOKUP(tblOrders[[#This Row],[ProductID]], tblProducts[ProductID], tblProducts[CostPrice])</f>
        <v>18655</v>
      </c>
      <c r="N344">
        <f>tblOrders[[#This Row],[Sales]]-(tblOrders[[#This Row],[CostPrice]]*tblOrders[[#This Row],[Quantity]])</f>
        <v>26600.6</v>
      </c>
      <c r="O344" t="str">
        <f>TEXT(tblOrders[[#This Row],[Date]],"mmm-yyyy")</f>
        <v>Jan-2025</v>
      </c>
      <c r="P344" t="str">
        <f>_xlfn.XLOOKUP(tblOrders[[#This Row],[OrderID]], tblReturns[OrderID], tblReturns[Returned])</f>
        <v>Yes</v>
      </c>
      <c r="Q344" t="str">
        <f>_xlfn.XLOOKUP(tblOrders[[#This Row],[OrderID]], tblShipping[OrderID], tblShipping[ShipMode])</f>
        <v>Pickup</v>
      </c>
      <c r="R344" t="str">
        <f>IFERROR(_xlfn.XLOOKUP(A343, tblCustomers[CustomerID], tblCustomers[CustomerName]), "Not Found")</f>
        <v>Not Found</v>
      </c>
      <c r="S344" t="str">
        <f>IF(tblOrders[[#This Row],[Sales]]&gt;1000000,"High Value","Standard")</f>
        <v>Standard</v>
      </c>
      <c r="T344" t="str">
        <f>_xlfn.XLOOKUP(tblOrders[[#This Row],[ProductID]], tblProducts[ProductID], tblProducts[ProductName])</f>
        <v>Product 34</v>
      </c>
      <c r="U344">
        <f>_xlfn.XLOOKUP(tblOrders[[#This Row],[SalesRepID]], tblSalesreps[RepID], tblSalesreps[Target])</f>
        <v>10652665</v>
      </c>
    </row>
    <row r="345" spans="1:21">
      <c r="A345" t="s">
        <v>907</v>
      </c>
      <c r="B345" s="7" t="s">
        <v>329</v>
      </c>
      <c r="C345" t="s">
        <v>908</v>
      </c>
      <c r="D345" t="s">
        <v>314</v>
      </c>
      <c r="E345" t="s">
        <v>165</v>
      </c>
      <c r="F345" t="s">
        <v>88</v>
      </c>
      <c r="G345">
        <v>5</v>
      </c>
      <c r="H345">
        <v>0.15</v>
      </c>
      <c r="I345" s="2">
        <v>220502.75</v>
      </c>
      <c r="J345" t="str">
        <f>_xlfn.XLOOKUP(tblOrders[[#This Row],[CustomerID]], tblCustomers[CustomerID], tblCustomers[CustomerName])</f>
        <v>Customer 281</v>
      </c>
      <c r="K345" t="str">
        <f>_xlfn.XLOOKUP(tblOrders[[#This Row],[CustomerID]], tblCustomers[CustomerID], tblCustomers[Segment])</f>
        <v>Consumer</v>
      </c>
      <c r="L345" t="str">
        <f>_xlfn.XLOOKUP(tblOrders[[#This Row],[ProductID]], tblProducts[ProductID], tblProducts[Category])</f>
        <v>Furniture</v>
      </c>
      <c r="M345">
        <f>_xlfn.XLOOKUP(tblOrders[[#This Row],[ProductID]], tblProducts[ProductID], tblProducts[CostPrice])</f>
        <v>10109</v>
      </c>
      <c r="N345">
        <f>tblOrders[[#This Row],[Sales]]-(tblOrders[[#This Row],[CostPrice]]*tblOrders[[#This Row],[Quantity]])</f>
        <v>169957.75</v>
      </c>
      <c r="O345" t="str">
        <f>TEXT(tblOrders[[#This Row],[Date]],"mmm-yyyy")</f>
        <v>Nov-2025</v>
      </c>
      <c r="P345" t="str">
        <f>_xlfn.XLOOKUP(tblOrders[[#This Row],[OrderID]], tblReturns[OrderID], tblReturns[Returned])</f>
        <v>No</v>
      </c>
      <c r="Q345" t="str">
        <f>_xlfn.XLOOKUP(tblOrders[[#This Row],[OrderID]], tblShipping[OrderID], tblShipping[ShipMode])</f>
        <v>Express</v>
      </c>
      <c r="R345" t="str">
        <f>IFERROR(_xlfn.XLOOKUP(A344, tblCustomers[CustomerID], tblCustomers[CustomerName]), "Not Found")</f>
        <v>Not Found</v>
      </c>
      <c r="S345" t="str">
        <f>IF(tblOrders[[#This Row],[Sales]]&gt;1000000,"High Value","Standard")</f>
        <v>Standard</v>
      </c>
      <c r="T345" t="str">
        <f>_xlfn.XLOOKUP(tblOrders[[#This Row],[ProductID]], tblProducts[ProductID], tblProducts[ProductName])</f>
        <v>Product 8</v>
      </c>
      <c r="U345">
        <f>_xlfn.XLOOKUP(tblOrders[[#This Row],[SalesRepID]], tblSalesreps[RepID], tblSalesreps[Target])</f>
        <v>16839910</v>
      </c>
    </row>
    <row r="346" spans="1:21">
      <c r="A346" t="s">
        <v>909</v>
      </c>
      <c r="B346" s="7" t="s">
        <v>446</v>
      </c>
      <c r="C346" t="s">
        <v>429</v>
      </c>
      <c r="D346" t="s">
        <v>248</v>
      </c>
      <c r="E346" t="s">
        <v>79</v>
      </c>
      <c r="F346" t="s">
        <v>26</v>
      </c>
      <c r="G346">
        <v>2</v>
      </c>
      <c r="H346">
        <v>0</v>
      </c>
      <c r="I346" s="2">
        <v>225720</v>
      </c>
      <c r="J346" t="str">
        <f>_xlfn.XLOOKUP(tblOrders[[#This Row],[CustomerID]], tblCustomers[CustomerID], tblCustomers[CustomerName])</f>
        <v>Customer 243</v>
      </c>
      <c r="K346" t="str">
        <f>_xlfn.XLOOKUP(tblOrders[[#This Row],[CustomerID]], tblCustomers[CustomerID], tblCustomers[Segment])</f>
        <v>Corporate</v>
      </c>
      <c r="L346" t="str">
        <f>_xlfn.XLOOKUP(tblOrders[[#This Row],[ProductID]], tblProducts[ProductID], tblProducts[Category])</f>
        <v>Furniture</v>
      </c>
      <c r="M346">
        <f>_xlfn.XLOOKUP(tblOrders[[#This Row],[ProductID]], tblProducts[ProductID], tblProducts[CostPrice])</f>
        <v>31758</v>
      </c>
      <c r="N346">
        <f>tblOrders[[#This Row],[Sales]]-(tblOrders[[#This Row],[CostPrice]]*tblOrders[[#This Row],[Quantity]])</f>
        <v>162204</v>
      </c>
      <c r="O346" t="str">
        <f>TEXT(tblOrders[[#This Row],[Date]],"mmm-yyyy")</f>
        <v>Jan-2025</v>
      </c>
      <c r="P346" t="str">
        <f>_xlfn.XLOOKUP(tblOrders[[#This Row],[OrderID]], tblReturns[OrderID], tblReturns[Returned])</f>
        <v>No</v>
      </c>
      <c r="Q346" t="str">
        <f>_xlfn.XLOOKUP(tblOrders[[#This Row],[OrderID]], tblShipping[OrderID], tblShipping[ShipMode])</f>
        <v>Express</v>
      </c>
      <c r="R346" t="str">
        <f>IFERROR(_xlfn.XLOOKUP(A345, tblCustomers[CustomerID], tblCustomers[CustomerName]), "Not Found")</f>
        <v>Not Found</v>
      </c>
      <c r="S346" t="str">
        <f>IF(tblOrders[[#This Row],[Sales]]&gt;1000000,"High Value","Standard")</f>
        <v>Standard</v>
      </c>
      <c r="T346" t="str">
        <f>_xlfn.XLOOKUP(tblOrders[[#This Row],[ProductID]], tblProducts[ProductID], tblProducts[ProductName])</f>
        <v>Product 35</v>
      </c>
      <c r="U346">
        <f>_xlfn.XLOOKUP(tblOrders[[#This Row],[SalesRepID]], tblSalesreps[RepID], tblSalesreps[Target])</f>
        <v>8592536</v>
      </c>
    </row>
    <row r="347" spans="1:21">
      <c r="A347" t="s">
        <v>910</v>
      </c>
      <c r="B347" s="7" t="s">
        <v>577</v>
      </c>
      <c r="C347" t="s">
        <v>409</v>
      </c>
      <c r="D347" t="s">
        <v>617</v>
      </c>
      <c r="E347" t="s">
        <v>79</v>
      </c>
      <c r="F347" t="s">
        <v>51</v>
      </c>
      <c r="G347">
        <v>4</v>
      </c>
      <c r="H347">
        <v>0.1</v>
      </c>
      <c r="I347" s="2">
        <v>470397.6</v>
      </c>
      <c r="J347" t="str">
        <f>_xlfn.XLOOKUP(tblOrders[[#This Row],[CustomerID]], tblCustomers[CustomerID], tblCustomers[CustomerName])</f>
        <v>Customer 24</v>
      </c>
      <c r="K347" t="str">
        <f>_xlfn.XLOOKUP(tblOrders[[#This Row],[CustomerID]], tblCustomers[CustomerID], tblCustomers[Segment])</f>
        <v>SME</v>
      </c>
      <c r="L347" t="str">
        <f>_xlfn.XLOOKUP(tblOrders[[#This Row],[ProductID]], tblProducts[ProductID], tblProducts[Category])</f>
        <v>Home</v>
      </c>
      <c r="M347">
        <f>_xlfn.XLOOKUP(tblOrders[[#This Row],[ProductID]], tblProducts[ProductID], tblProducts[CostPrice])</f>
        <v>61495</v>
      </c>
      <c r="N347">
        <f>tblOrders[[#This Row],[Sales]]-(tblOrders[[#This Row],[CostPrice]]*tblOrders[[#This Row],[Quantity]])</f>
        <v>224417.59999999998</v>
      </c>
      <c r="O347" t="str">
        <f>TEXT(tblOrders[[#This Row],[Date]],"mmm-yyyy")</f>
        <v>Dec-2025</v>
      </c>
      <c r="P347" t="str">
        <f>_xlfn.XLOOKUP(tblOrders[[#This Row],[OrderID]], tblReturns[OrderID], tblReturns[Returned])</f>
        <v>No</v>
      </c>
      <c r="Q347" t="str">
        <f>_xlfn.XLOOKUP(tblOrders[[#This Row],[OrderID]], tblShipping[OrderID], tblShipping[ShipMode])</f>
        <v>Standard</v>
      </c>
      <c r="R347" t="str">
        <f>IFERROR(_xlfn.XLOOKUP(A346, tblCustomers[CustomerID], tblCustomers[CustomerName]), "Not Found")</f>
        <v>Not Found</v>
      </c>
      <c r="S347" t="str">
        <f>IF(tblOrders[[#This Row],[Sales]]&gt;1000000,"High Value","Standard")</f>
        <v>Standard</v>
      </c>
      <c r="T347" t="str">
        <f>_xlfn.XLOOKUP(tblOrders[[#This Row],[ProductID]], tblProducts[ProductID], tblProducts[ProductName])</f>
        <v>Product 45</v>
      </c>
      <c r="U347">
        <f>_xlfn.XLOOKUP(tblOrders[[#This Row],[SalesRepID]], tblSalesreps[RepID], tblSalesreps[Target])</f>
        <v>8592536</v>
      </c>
    </row>
    <row r="348" spans="1:21">
      <c r="A348" t="s">
        <v>911</v>
      </c>
      <c r="B348" s="7" t="s">
        <v>743</v>
      </c>
      <c r="C348" t="s">
        <v>418</v>
      </c>
      <c r="D348" t="s">
        <v>178</v>
      </c>
      <c r="E348" t="s">
        <v>165</v>
      </c>
      <c r="F348" t="s">
        <v>51</v>
      </c>
      <c r="G348">
        <v>4</v>
      </c>
      <c r="H348">
        <v>0.1</v>
      </c>
      <c r="I348" s="2">
        <v>370692</v>
      </c>
      <c r="J348" t="str">
        <f>_xlfn.XLOOKUP(tblOrders[[#This Row],[CustomerID]], tblCustomers[CustomerID], tblCustomers[CustomerName])</f>
        <v>Customer 113</v>
      </c>
      <c r="K348" t="str">
        <f>_xlfn.XLOOKUP(tblOrders[[#This Row],[CustomerID]], tblCustomers[CustomerID], tblCustomers[Segment])</f>
        <v>Consumer</v>
      </c>
      <c r="L348" t="str">
        <f>_xlfn.XLOOKUP(tblOrders[[#This Row],[ProductID]], tblProducts[ProductID], tblProducts[Category])</f>
        <v>Office</v>
      </c>
      <c r="M348">
        <f>_xlfn.XLOOKUP(tblOrders[[#This Row],[ProductID]], tblProducts[ProductID], tblProducts[CostPrice])</f>
        <v>46035</v>
      </c>
      <c r="N348">
        <f>tblOrders[[#This Row],[Sales]]-(tblOrders[[#This Row],[CostPrice]]*tblOrders[[#This Row],[Quantity]])</f>
        <v>186552</v>
      </c>
      <c r="O348" t="str">
        <f>TEXT(tblOrders[[#This Row],[Date]],"mmm-yyyy")</f>
        <v>Jun-2025</v>
      </c>
      <c r="P348" t="str">
        <f>_xlfn.XLOOKUP(tblOrders[[#This Row],[OrderID]], tblReturns[OrderID], tblReturns[Returned])</f>
        <v>No</v>
      </c>
      <c r="Q348" t="str">
        <f>_xlfn.XLOOKUP(tblOrders[[#This Row],[OrderID]], tblShipping[OrderID], tblShipping[ShipMode])</f>
        <v>Pickup</v>
      </c>
      <c r="R348" t="str">
        <f>IFERROR(_xlfn.XLOOKUP(A347, tblCustomers[CustomerID], tblCustomers[CustomerName]), "Not Found")</f>
        <v>Not Found</v>
      </c>
      <c r="S348" t="str">
        <f>IF(tblOrders[[#This Row],[Sales]]&gt;1000000,"High Value","Standard")</f>
        <v>Standard</v>
      </c>
      <c r="T348" t="str">
        <f>_xlfn.XLOOKUP(tblOrders[[#This Row],[ProductID]], tblProducts[ProductID], tblProducts[ProductName])</f>
        <v>Product 84</v>
      </c>
      <c r="U348">
        <f>_xlfn.XLOOKUP(tblOrders[[#This Row],[SalesRepID]], tblSalesreps[RepID], tblSalesreps[Target])</f>
        <v>16839910</v>
      </c>
    </row>
    <row r="349" spans="1:21">
      <c r="A349" t="s">
        <v>912</v>
      </c>
      <c r="B349" s="7" t="s">
        <v>913</v>
      </c>
      <c r="C349" t="s">
        <v>885</v>
      </c>
      <c r="D349" t="s">
        <v>914</v>
      </c>
      <c r="E349" t="s">
        <v>105</v>
      </c>
      <c r="F349" t="s">
        <v>51</v>
      </c>
      <c r="G349">
        <v>10</v>
      </c>
      <c r="H349">
        <v>0.2</v>
      </c>
      <c r="I349" s="2">
        <v>683872</v>
      </c>
      <c r="J349" t="str">
        <f>_xlfn.XLOOKUP(tblOrders[[#This Row],[CustomerID]], tblCustomers[CustomerID], tblCustomers[CustomerName])</f>
        <v>Customer 277</v>
      </c>
      <c r="K349" t="str">
        <f>_xlfn.XLOOKUP(tblOrders[[#This Row],[CustomerID]], tblCustomers[CustomerID], tblCustomers[Segment])</f>
        <v>Corporate</v>
      </c>
      <c r="L349" t="str">
        <f>_xlfn.XLOOKUP(tblOrders[[#This Row],[ProductID]], tblProducts[ProductID], tblProducts[Category])</f>
        <v>Office</v>
      </c>
      <c r="M349">
        <f>_xlfn.XLOOKUP(tblOrders[[#This Row],[ProductID]], tblProducts[ProductID], tblProducts[CostPrice])</f>
        <v>24464</v>
      </c>
      <c r="N349">
        <f>tblOrders[[#This Row],[Sales]]-(tblOrders[[#This Row],[CostPrice]]*tblOrders[[#This Row],[Quantity]])</f>
        <v>439232</v>
      </c>
      <c r="O349" t="str">
        <f>TEXT(tblOrders[[#This Row],[Date]],"mmm-yyyy")</f>
        <v>May-2025</v>
      </c>
      <c r="P349" t="str">
        <f>_xlfn.XLOOKUP(tblOrders[[#This Row],[OrderID]], tblReturns[OrderID], tblReturns[Returned])</f>
        <v>No</v>
      </c>
      <c r="Q349" t="str">
        <f>_xlfn.XLOOKUP(tblOrders[[#This Row],[OrderID]], tblShipping[OrderID], tblShipping[ShipMode])</f>
        <v>Standard</v>
      </c>
      <c r="R349" t="str">
        <f>IFERROR(_xlfn.XLOOKUP(A348, tblCustomers[CustomerID], tblCustomers[CustomerName]), "Not Found")</f>
        <v>Not Found</v>
      </c>
      <c r="S349" t="str">
        <f>IF(tblOrders[[#This Row],[Sales]]&gt;1000000,"High Value","Standard")</f>
        <v>Standard</v>
      </c>
      <c r="T349" t="str">
        <f>_xlfn.XLOOKUP(tblOrders[[#This Row],[ProductID]], tblProducts[ProductID], tblProducts[ProductName])</f>
        <v>Product 46</v>
      </c>
      <c r="U349">
        <f>_xlfn.XLOOKUP(tblOrders[[#This Row],[SalesRepID]], tblSalesreps[RepID], tblSalesreps[Target])</f>
        <v>8698154</v>
      </c>
    </row>
    <row r="350" spans="1:21">
      <c r="A350" t="s">
        <v>915</v>
      </c>
      <c r="B350" s="7" t="s">
        <v>558</v>
      </c>
      <c r="C350" t="s">
        <v>916</v>
      </c>
      <c r="D350" t="s">
        <v>130</v>
      </c>
      <c r="E350" t="s">
        <v>79</v>
      </c>
      <c r="F350" t="s">
        <v>88</v>
      </c>
      <c r="G350">
        <v>3</v>
      </c>
      <c r="H350">
        <v>0.15</v>
      </c>
      <c r="I350" s="2">
        <v>83956.2</v>
      </c>
      <c r="J350" t="str">
        <f>_xlfn.XLOOKUP(tblOrders[[#This Row],[CustomerID]], tblCustomers[CustomerID], tblCustomers[CustomerName])</f>
        <v>Customer 60</v>
      </c>
      <c r="K350" t="str">
        <f>_xlfn.XLOOKUP(tblOrders[[#This Row],[CustomerID]], tblCustomers[CustomerID], tblCustomers[Segment])</f>
        <v>Consumer</v>
      </c>
      <c r="L350" t="str">
        <f>_xlfn.XLOOKUP(tblOrders[[#This Row],[ProductID]], tblProducts[ProductID], tblProducts[Category])</f>
        <v>Home</v>
      </c>
      <c r="M350">
        <f>_xlfn.XLOOKUP(tblOrders[[#This Row],[ProductID]], tblProducts[ProductID], tblProducts[CostPrice])</f>
        <v>4229</v>
      </c>
      <c r="N350">
        <f>tblOrders[[#This Row],[Sales]]-(tblOrders[[#This Row],[CostPrice]]*tblOrders[[#This Row],[Quantity]])</f>
        <v>71269.2</v>
      </c>
      <c r="O350" t="str">
        <f>TEXT(tblOrders[[#This Row],[Date]],"mmm-yyyy")</f>
        <v>Dec-2025</v>
      </c>
      <c r="P350" t="str">
        <f>_xlfn.XLOOKUP(tblOrders[[#This Row],[OrderID]], tblReturns[OrderID], tblReturns[Returned])</f>
        <v>No</v>
      </c>
      <c r="Q350" t="str">
        <f>_xlfn.XLOOKUP(tblOrders[[#This Row],[OrderID]], tblShipping[OrderID], tblShipping[ShipMode])</f>
        <v>Standard</v>
      </c>
      <c r="R350" t="str">
        <f>IFERROR(_xlfn.XLOOKUP(A349, tblCustomers[CustomerID], tblCustomers[CustomerName]), "Not Found")</f>
        <v>Not Found</v>
      </c>
      <c r="S350" t="str">
        <f>IF(tblOrders[[#This Row],[Sales]]&gt;1000000,"High Value","Standard")</f>
        <v>Standard</v>
      </c>
      <c r="T350" t="str">
        <f>_xlfn.XLOOKUP(tblOrders[[#This Row],[ProductID]], tblProducts[ProductID], tblProducts[ProductName])</f>
        <v>Product 92</v>
      </c>
      <c r="U350">
        <f>_xlfn.XLOOKUP(tblOrders[[#This Row],[SalesRepID]], tblSalesreps[RepID], tblSalesreps[Target])</f>
        <v>8592536</v>
      </c>
    </row>
    <row r="351" spans="1:21">
      <c r="A351" t="s">
        <v>917</v>
      </c>
      <c r="B351" s="7" t="s">
        <v>918</v>
      </c>
      <c r="C351" t="s">
        <v>793</v>
      </c>
      <c r="D351" t="s">
        <v>92</v>
      </c>
      <c r="E351" t="s">
        <v>202</v>
      </c>
      <c r="F351" t="s">
        <v>20</v>
      </c>
      <c r="G351">
        <v>8</v>
      </c>
      <c r="H351">
        <v>0.2</v>
      </c>
      <c r="I351" s="2">
        <v>448672</v>
      </c>
      <c r="J351" t="str">
        <f>_xlfn.XLOOKUP(tblOrders[[#This Row],[CustomerID]], tblCustomers[CustomerID], tblCustomers[CustomerName])</f>
        <v>Customer 42</v>
      </c>
      <c r="K351" t="str">
        <f>_xlfn.XLOOKUP(tblOrders[[#This Row],[CustomerID]], tblCustomers[CustomerID], tblCustomers[Segment])</f>
        <v>Corporate</v>
      </c>
      <c r="L351" t="str">
        <f>_xlfn.XLOOKUP(tblOrders[[#This Row],[ProductID]], tblProducts[ProductID], tblProducts[Category])</f>
        <v>Home</v>
      </c>
      <c r="M351">
        <f>_xlfn.XLOOKUP(tblOrders[[#This Row],[ProductID]], tblProducts[ProductID], tblProducts[CostPrice])</f>
        <v>65463</v>
      </c>
      <c r="N351">
        <f>tblOrders[[#This Row],[Sales]]-(tblOrders[[#This Row],[CostPrice]]*tblOrders[[#This Row],[Quantity]])</f>
        <v>-75032</v>
      </c>
      <c r="O351" t="str">
        <f>TEXT(tblOrders[[#This Row],[Date]],"mmm-yyyy")</f>
        <v>May-2025</v>
      </c>
      <c r="P351" t="str">
        <f>_xlfn.XLOOKUP(tblOrders[[#This Row],[OrderID]], tblReturns[OrderID], tblReturns[Returned])</f>
        <v>No</v>
      </c>
      <c r="Q351" t="str">
        <f>_xlfn.XLOOKUP(tblOrders[[#This Row],[OrderID]], tblShipping[OrderID], tblShipping[ShipMode])</f>
        <v>Standard</v>
      </c>
      <c r="R351" t="str">
        <f>IFERROR(_xlfn.XLOOKUP(A350, tblCustomers[CustomerID], tblCustomers[CustomerName]), "Not Found")</f>
        <v>Not Found</v>
      </c>
      <c r="S351" t="str">
        <f>IF(tblOrders[[#This Row],[Sales]]&gt;1000000,"High Value","Standard")</f>
        <v>Standard</v>
      </c>
      <c r="T351" t="str">
        <f>_xlfn.XLOOKUP(tblOrders[[#This Row],[ProductID]], tblProducts[ProductID], tblProducts[ProductName])</f>
        <v>Product 32</v>
      </c>
      <c r="U351">
        <f>_xlfn.XLOOKUP(tblOrders[[#This Row],[SalesRepID]], tblSalesreps[RepID], tblSalesreps[Target])</f>
        <v>10652665</v>
      </c>
    </row>
    <row r="352" spans="1:21">
      <c r="A352" t="s">
        <v>919</v>
      </c>
      <c r="B352" s="7" t="s">
        <v>920</v>
      </c>
      <c r="C352" t="s">
        <v>921</v>
      </c>
      <c r="D352" t="s">
        <v>73</v>
      </c>
      <c r="E352" t="s">
        <v>19</v>
      </c>
      <c r="F352" t="s">
        <v>20</v>
      </c>
      <c r="G352">
        <v>7</v>
      </c>
      <c r="H352">
        <v>0.1</v>
      </c>
      <c r="I352" s="2">
        <v>244704.6</v>
      </c>
      <c r="J352" t="str">
        <f>_xlfn.XLOOKUP(tblOrders[[#This Row],[CustomerID]], tblCustomers[CustomerID], tblCustomers[CustomerName])</f>
        <v>Customer 272</v>
      </c>
      <c r="K352" t="str">
        <f>_xlfn.XLOOKUP(tblOrders[[#This Row],[CustomerID]], tblCustomers[CustomerID], tblCustomers[Segment])</f>
        <v>Consumer</v>
      </c>
      <c r="L352" t="str">
        <f>_xlfn.XLOOKUP(tblOrders[[#This Row],[ProductID]], tblProducts[ProductID], tblProducts[Category])</f>
        <v>Office</v>
      </c>
      <c r="M352">
        <f>_xlfn.XLOOKUP(tblOrders[[#This Row],[ProductID]], tblProducts[ProductID], tblProducts[CostPrice])</f>
        <v>28523</v>
      </c>
      <c r="N352">
        <f>tblOrders[[#This Row],[Sales]]-(tblOrders[[#This Row],[CostPrice]]*tblOrders[[#This Row],[Quantity]])</f>
        <v>45043.600000000006</v>
      </c>
      <c r="O352" t="str">
        <f>TEXT(tblOrders[[#This Row],[Date]],"mmm-yyyy")</f>
        <v>Dec-2025</v>
      </c>
      <c r="P352" t="str">
        <f>_xlfn.XLOOKUP(tblOrders[[#This Row],[OrderID]], tblReturns[OrderID], tblReturns[Returned])</f>
        <v>No</v>
      </c>
      <c r="Q352" t="str">
        <f>_xlfn.XLOOKUP(tblOrders[[#This Row],[OrderID]], tblShipping[OrderID], tblShipping[ShipMode])</f>
        <v>Standard</v>
      </c>
      <c r="R352" t="str">
        <f>IFERROR(_xlfn.XLOOKUP(A351, tblCustomers[CustomerID], tblCustomers[CustomerName]), "Not Found")</f>
        <v>Not Found</v>
      </c>
      <c r="S352" t="str">
        <f>IF(tblOrders[[#This Row],[Sales]]&gt;1000000,"High Value","Standard")</f>
        <v>Standard</v>
      </c>
      <c r="T352" t="str">
        <f>_xlfn.XLOOKUP(tblOrders[[#This Row],[ProductID]], tblProducts[ProductID], tblProducts[ProductName])</f>
        <v>Product 30</v>
      </c>
      <c r="U352">
        <f>_xlfn.XLOOKUP(tblOrders[[#This Row],[SalesRepID]], tblSalesreps[RepID], tblSalesreps[Target])</f>
        <v>11347243</v>
      </c>
    </row>
    <row r="353" spans="1:21">
      <c r="A353" t="s">
        <v>922</v>
      </c>
      <c r="B353" s="7" t="s">
        <v>923</v>
      </c>
      <c r="C353" t="s">
        <v>924</v>
      </c>
      <c r="D353" t="s">
        <v>318</v>
      </c>
      <c r="E353" t="s">
        <v>119</v>
      </c>
      <c r="F353" t="s">
        <v>26</v>
      </c>
      <c r="G353">
        <v>9</v>
      </c>
      <c r="H353">
        <v>0.05</v>
      </c>
      <c r="I353" s="2">
        <v>114381.9</v>
      </c>
      <c r="J353" t="str">
        <f>_xlfn.XLOOKUP(tblOrders[[#This Row],[CustomerID]], tblCustomers[CustomerID], tblCustomers[CustomerName])</f>
        <v>Customer 40</v>
      </c>
      <c r="K353" t="str">
        <f>_xlfn.XLOOKUP(tblOrders[[#This Row],[CustomerID]], tblCustomers[CustomerID], tblCustomers[Segment])</f>
        <v>Corporate</v>
      </c>
      <c r="L353" t="str">
        <f>_xlfn.XLOOKUP(tblOrders[[#This Row],[ProductID]], tblProducts[ProductID], tblProducts[Category])</f>
        <v>Office</v>
      </c>
      <c r="M353">
        <f>_xlfn.XLOOKUP(tblOrders[[#This Row],[ProductID]], tblProducts[ProductID], tblProducts[CostPrice])</f>
        <v>39205</v>
      </c>
      <c r="N353">
        <f>tblOrders[[#This Row],[Sales]]-(tblOrders[[#This Row],[CostPrice]]*tblOrders[[#This Row],[Quantity]])</f>
        <v>-238463.1</v>
      </c>
      <c r="O353" t="str">
        <f>TEXT(tblOrders[[#This Row],[Date]],"mmm-yyyy")</f>
        <v>Feb-2025</v>
      </c>
      <c r="P353" t="str">
        <f>_xlfn.XLOOKUP(tblOrders[[#This Row],[OrderID]], tblReturns[OrderID], tblReturns[Returned])</f>
        <v>No</v>
      </c>
      <c r="Q353" t="str">
        <f>_xlfn.XLOOKUP(tblOrders[[#This Row],[OrderID]], tblShipping[OrderID], tblShipping[ShipMode])</f>
        <v>Express</v>
      </c>
      <c r="R353" t="str">
        <f>IFERROR(_xlfn.XLOOKUP(A352, tblCustomers[CustomerID], tblCustomers[CustomerName]), "Not Found")</f>
        <v>Not Found</v>
      </c>
      <c r="S353" t="str">
        <f>IF(tblOrders[[#This Row],[Sales]]&gt;1000000,"High Value","Standard")</f>
        <v>Standard</v>
      </c>
      <c r="T353" t="str">
        <f>_xlfn.XLOOKUP(tblOrders[[#This Row],[ProductID]], tblProducts[ProductID], tblProducts[ProductName])</f>
        <v>Product 74</v>
      </c>
      <c r="U353">
        <f>_xlfn.XLOOKUP(tblOrders[[#This Row],[SalesRepID]], tblSalesreps[RepID], tblSalesreps[Target])</f>
        <v>5886694</v>
      </c>
    </row>
    <row r="354" spans="1:21">
      <c r="A354" t="s">
        <v>925</v>
      </c>
      <c r="B354" s="7" t="s">
        <v>518</v>
      </c>
      <c r="C354" t="s">
        <v>600</v>
      </c>
      <c r="D354" t="s">
        <v>39</v>
      </c>
      <c r="E354" t="s">
        <v>13</v>
      </c>
      <c r="F354" t="s">
        <v>88</v>
      </c>
      <c r="G354">
        <v>7</v>
      </c>
      <c r="H354">
        <v>0.05</v>
      </c>
      <c r="I354" s="2">
        <v>46862.55</v>
      </c>
      <c r="J354" t="str">
        <f>_xlfn.XLOOKUP(tblOrders[[#This Row],[CustomerID]], tblCustomers[CustomerID], tblCustomers[CustomerName])</f>
        <v>Customer 105</v>
      </c>
      <c r="K354" t="str">
        <f>_xlfn.XLOOKUP(tblOrders[[#This Row],[CustomerID]], tblCustomers[CustomerID], tblCustomers[Segment])</f>
        <v>Consumer</v>
      </c>
      <c r="L354" t="str">
        <f>_xlfn.XLOOKUP(tblOrders[[#This Row],[ProductID]], tblProducts[ProductID], tblProducts[Category])</f>
        <v>Office</v>
      </c>
      <c r="M354">
        <f>_xlfn.XLOOKUP(tblOrders[[#This Row],[ProductID]], tblProducts[ProductID], tblProducts[CostPrice])</f>
        <v>63926</v>
      </c>
      <c r="N354">
        <f>tblOrders[[#This Row],[Sales]]-(tblOrders[[#This Row],[CostPrice]]*tblOrders[[#This Row],[Quantity]])</f>
        <v>-400619.45</v>
      </c>
      <c r="O354" t="str">
        <f>TEXT(tblOrders[[#This Row],[Date]],"mmm-yyyy")</f>
        <v>Apr-2025</v>
      </c>
      <c r="P354" t="str">
        <f>_xlfn.XLOOKUP(tblOrders[[#This Row],[OrderID]], tblReturns[OrderID], tblReturns[Returned])</f>
        <v>No</v>
      </c>
      <c r="Q354" t="str">
        <f>_xlfn.XLOOKUP(tblOrders[[#This Row],[OrderID]], tblShipping[OrderID], tblShipping[ShipMode])</f>
        <v>Pickup</v>
      </c>
      <c r="R354" t="str">
        <f>IFERROR(_xlfn.XLOOKUP(A353, tblCustomers[CustomerID], tblCustomers[CustomerName]), "Not Found")</f>
        <v>Not Found</v>
      </c>
      <c r="S354" t="str">
        <f>IF(tblOrders[[#This Row],[Sales]]&gt;1000000,"High Value","Standard")</f>
        <v>Standard</v>
      </c>
      <c r="T354" t="str">
        <f>_xlfn.XLOOKUP(tblOrders[[#This Row],[ProductID]], tblProducts[ProductID], tblProducts[ProductName])</f>
        <v>Product 4</v>
      </c>
      <c r="U354">
        <f>_xlfn.XLOOKUP(tblOrders[[#This Row],[SalesRepID]], tblSalesreps[RepID], tblSalesreps[Target])</f>
        <v>11852878</v>
      </c>
    </row>
    <row r="355" spans="1:21">
      <c r="A355" t="s">
        <v>926</v>
      </c>
      <c r="B355" s="7" t="s">
        <v>927</v>
      </c>
      <c r="C355" t="s">
        <v>677</v>
      </c>
      <c r="D355" t="s">
        <v>118</v>
      </c>
      <c r="E355" t="s">
        <v>40</v>
      </c>
      <c r="F355" t="s">
        <v>88</v>
      </c>
      <c r="G355">
        <v>8</v>
      </c>
      <c r="H355">
        <v>0.15</v>
      </c>
      <c r="I355" s="2">
        <v>344862</v>
      </c>
      <c r="J355" t="str">
        <f>_xlfn.XLOOKUP(tblOrders[[#This Row],[CustomerID]], tblCustomers[CustomerID], tblCustomers[CustomerName])</f>
        <v>Customer 279</v>
      </c>
      <c r="K355" t="str">
        <f>_xlfn.XLOOKUP(tblOrders[[#This Row],[CustomerID]], tblCustomers[CustomerID], tblCustomers[Segment])</f>
        <v>SME</v>
      </c>
      <c r="L355" t="str">
        <f>_xlfn.XLOOKUP(tblOrders[[#This Row],[ProductID]], tblProducts[ProductID], tblProducts[Category])</f>
        <v>Home</v>
      </c>
      <c r="M355">
        <f>_xlfn.XLOOKUP(tblOrders[[#This Row],[ProductID]], tblProducts[ProductID], tblProducts[CostPrice])</f>
        <v>78122</v>
      </c>
      <c r="N355">
        <f>tblOrders[[#This Row],[Sales]]-(tblOrders[[#This Row],[CostPrice]]*tblOrders[[#This Row],[Quantity]])</f>
        <v>-280114</v>
      </c>
      <c r="O355" t="str">
        <f>TEXT(tblOrders[[#This Row],[Date]],"mmm-yyyy")</f>
        <v>Apr-2025</v>
      </c>
      <c r="P355" t="str">
        <f>_xlfn.XLOOKUP(tblOrders[[#This Row],[OrderID]], tblReturns[OrderID], tblReturns[Returned])</f>
        <v>No</v>
      </c>
      <c r="Q355" t="str">
        <f>_xlfn.XLOOKUP(tblOrders[[#This Row],[OrderID]], tblShipping[OrderID], tblShipping[ShipMode])</f>
        <v>Pickup</v>
      </c>
      <c r="R355" t="str">
        <f>IFERROR(_xlfn.XLOOKUP(A354, tblCustomers[CustomerID], tblCustomers[CustomerName]), "Not Found")</f>
        <v>Not Found</v>
      </c>
      <c r="S355" t="str">
        <f>IF(tblOrders[[#This Row],[Sales]]&gt;1000000,"High Value","Standard")</f>
        <v>Standard</v>
      </c>
      <c r="T355" t="str">
        <f>_xlfn.XLOOKUP(tblOrders[[#This Row],[ProductID]], tblProducts[ProductID], tblProducts[ProductName])</f>
        <v>Product 59</v>
      </c>
      <c r="U355">
        <f>_xlfn.XLOOKUP(tblOrders[[#This Row],[SalesRepID]], tblSalesreps[RepID], tblSalesreps[Target])</f>
        <v>6291486</v>
      </c>
    </row>
    <row r="356" spans="1:21">
      <c r="A356" t="s">
        <v>928</v>
      </c>
      <c r="B356" s="7" t="s">
        <v>253</v>
      </c>
      <c r="C356" t="s">
        <v>208</v>
      </c>
      <c r="D356" t="s">
        <v>566</v>
      </c>
      <c r="E356" t="s">
        <v>210</v>
      </c>
      <c r="F356" t="s">
        <v>20</v>
      </c>
      <c r="G356">
        <v>5</v>
      </c>
      <c r="H356">
        <v>0.15</v>
      </c>
      <c r="I356" s="2">
        <v>188593.75</v>
      </c>
      <c r="J356" t="str">
        <f>_xlfn.XLOOKUP(tblOrders[[#This Row],[CustomerID]], tblCustomers[CustomerID], tblCustomers[CustomerName])</f>
        <v>Customer 110</v>
      </c>
      <c r="K356" t="str">
        <f>_xlfn.XLOOKUP(tblOrders[[#This Row],[CustomerID]], tblCustomers[CustomerID], tblCustomers[Segment])</f>
        <v>Consumer</v>
      </c>
      <c r="L356" t="str">
        <f>_xlfn.XLOOKUP(tblOrders[[#This Row],[ProductID]], tblProducts[ProductID], tblProducts[Category])</f>
        <v>Electronics</v>
      </c>
      <c r="M356">
        <f>_xlfn.XLOOKUP(tblOrders[[#This Row],[ProductID]], tblProducts[ProductID], tblProducts[CostPrice])</f>
        <v>26222</v>
      </c>
      <c r="N356">
        <f>tblOrders[[#This Row],[Sales]]-(tblOrders[[#This Row],[CostPrice]]*tblOrders[[#This Row],[Quantity]])</f>
        <v>57483.75</v>
      </c>
      <c r="O356" t="str">
        <f>TEXT(tblOrders[[#This Row],[Date]],"mmm-yyyy")</f>
        <v>Jun-2025</v>
      </c>
      <c r="P356" t="str">
        <f>_xlfn.XLOOKUP(tblOrders[[#This Row],[OrderID]], tblReturns[OrderID], tblReturns[Returned])</f>
        <v>No</v>
      </c>
      <c r="Q356" t="str">
        <f>_xlfn.XLOOKUP(tblOrders[[#This Row],[OrderID]], tblShipping[OrderID], tblShipping[ShipMode])</f>
        <v>Express</v>
      </c>
      <c r="R356" t="str">
        <f>IFERROR(_xlfn.XLOOKUP(A355, tblCustomers[CustomerID], tblCustomers[CustomerName]), "Not Found")</f>
        <v>Not Found</v>
      </c>
      <c r="S356" t="str">
        <f>IF(tblOrders[[#This Row],[Sales]]&gt;1000000,"High Value","Standard")</f>
        <v>Standard</v>
      </c>
      <c r="T356" t="str">
        <f>_xlfn.XLOOKUP(tblOrders[[#This Row],[ProductID]], tblProducts[ProductID], tblProducts[ProductName])</f>
        <v>Product 87</v>
      </c>
      <c r="U356">
        <f>_xlfn.XLOOKUP(tblOrders[[#This Row],[SalesRepID]], tblSalesreps[RepID], tblSalesreps[Target])</f>
        <v>19336654</v>
      </c>
    </row>
    <row r="357" spans="1:21">
      <c r="A357" t="s">
        <v>929</v>
      </c>
      <c r="B357" s="7" t="s">
        <v>930</v>
      </c>
      <c r="C357" t="s">
        <v>694</v>
      </c>
      <c r="D357" t="s">
        <v>314</v>
      </c>
      <c r="E357" t="s">
        <v>25</v>
      </c>
      <c r="F357" t="s">
        <v>20</v>
      </c>
      <c r="G357">
        <v>7</v>
      </c>
      <c r="H357">
        <v>0.05</v>
      </c>
      <c r="I357" s="2">
        <v>789228.65</v>
      </c>
      <c r="J357" t="str">
        <f>_xlfn.XLOOKUP(tblOrders[[#This Row],[CustomerID]], tblCustomers[CustomerID], tblCustomers[CustomerName])</f>
        <v>Customer 299</v>
      </c>
      <c r="K357" t="str">
        <f>_xlfn.XLOOKUP(tblOrders[[#This Row],[CustomerID]], tblCustomers[CustomerID], tblCustomers[Segment])</f>
        <v>SME</v>
      </c>
      <c r="L357" t="str">
        <f>_xlfn.XLOOKUP(tblOrders[[#This Row],[ProductID]], tblProducts[ProductID], tblProducts[Category])</f>
        <v>Furniture</v>
      </c>
      <c r="M357">
        <f>_xlfn.XLOOKUP(tblOrders[[#This Row],[ProductID]], tblProducts[ProductID], tblProducts[CostPrice])</f>
        <v>10109</v>
      </c>
      <c r="N357">
        <f>tblOrders[[#This Row],[Sales]]-(tblOrders[[#This Row],[CostPrice]]*tblOrders[[#This Row],[Quantity]])</f>
        <v>718465.65</v>
      </c>
      <c r="O357" t="str">
        <f>TEXT(tblOrders[[#This Row],[Date]],"mmm-yyyy")</f>
        <v>Feb-2025</v>
      </c>
      <c r="P357" t="str">
        <f>_xlfn.XLOOKUP(tblOrders[[#This Row],[OrderID]], tblReturns[OrderID], tblReturns[Returned])</f>
        <v>No</v>
      </c>
      <c r="Q357" t="str">
        <f>_xlfn.XLOOKUP(tblOrders[[#This Row],[OrderID]], tblShipping[OrderID], tblShipping[ShipMode])</f>
        <v>Standard</v>
      </c>
      <c r="R357" t="str">
        <f>IFERROR(_xlfn.XLOOKUP(A356, tblCustomers[CustomerID], tblCustomers[CustomerName]), "Not Found")</f>
        <v>Not Found</v>
      </c>
      <c r="S357" t="str">
        <f>IF(tblOrders[[#This Row],[Sales]]&gt;1000000,"High Value","Standard")</f>
        <v>Standard</v>
      </c>
      <c r="T357" t="str">
        <f>_xlfn.XLOOKUP(tblOrders[[#This Row],[ProductID]], tblProducts[ProductID], tblProducts[ProductName])</f>
        <v>Product 8</v>
      </c>
      <c r="U357">
        <f>_xlfn.XLOOKUP(tblOrders[[#This Row],[SalesRepID]], tblSalesreps[RepID], tblSalesreps[Target])</f>
        <v>7094914</v>
      </c>
    </row>
    <row r="358" spans="1:21">
      <c r="A358" t="s">
        <v>931</v>
      </c>
      <c r="B358" s="7" t="s">
        <v>932</v>
      </c>
      <c r="C358" t="s">
        <v>386</v>
      </c>
      <c r="D358" t="s">
        <v>111</v>
      </c>
      <c r="E358" t="s">
        <v>74</v>
      </c>
      <c r="F358" t="s">
        <v>51</v>
      </c>
      <c r="G358">
        <v>6</v>
      </c>
      <c r="H358">
        <v>0.05</v>
      </c>
      <c r="I358" s="2">
        <v>30067.5</v>
      </c>
      <c r="J358" t="str">
        <f>_xlfn.XLOOKUP(tblOrders[[#This Row],[CustomerID]], tblCustomers[CustomerID], tblCustomers[CustomerName])</f>
        <v>Customer 170</v>
      </c>
      <c r="K358" t="str">
        <f>_xlfn.XLOOKUP(tblOrders[[#This Row],[CustomerID]], tblCustomers[CustomerID], tblCustomers[Segment])</f>
        <v>SME</v>
      </c>
      <c r="L358" t="str">
        <f>_xlfn.XLOOKUP(tblOrders[[#This Row],[ProductID]], tblProducts[ProductID], tblProducts[Category])</f>
        <v>Furniture</v>
      </c>
      <c r="M358">
        <f>_xlfn.XLOOKUP(tblOrders[[#This Row],[ProductID]], tblProducts[ProductID], tblProducts[CostPrice])</f>
        <v>34907</v>
      </c>
      <c r="N358">
        <f>tblOrders[[#This Row],[Sales]]-(tblOrders[[#This Row],[CostPrice]]*tblOrders[[#This Row],[Quantity]])</f>
        <v>-179374.5</v>
      </c>
      <c r="O358" t="str">
        <f>TEXT(tblOrders[[#This Row],[Date]],"mmm-yyyy")</f>
        <v>Jul-2025</v>
      </c>
      <c r="P358" t="str">
        <f>_xlfn.XLOOKUP(tblOrders[[#This Row],[OrderID]], tblReturns[OrderID], tblReturns[Returned])</f>
        <v>No</v>
      </c>
      <c r="Q358" t="str">
        <f>_xlfn.XLOOKUP(tblOrders[[#This Row],[OrderID]], tblShipping[OrderID], tblShipping[ShipMode])</f>
        <v>Express</v>
      </c>
      <c r="R358" t="str">
        <f>IFERROR(_xlfn.XLOOKUP(A357, tblCustomers[CustomerID], tblCustomers[CustomerName]), "Not Found")</f>
        <v>Not Found</v>
      </c>
      <c r="S358" t="str">
        <f>IF(tblOrders[[#This Row],[Sales]]&gt;1000000,"High Value","Standard")</f>
        <v>Standard</v>
      </c>
      <c r="T358" t="str">
        <f>_xlfn.XLOOKUP(tblOrders[[#This Row],[ProductID]], tblProducts[ProductID], tblProducts[ProductName])</f>
        <v>Product 68</v>
      </c>
      <c r="U358">
        <f>_xlfn.XLOOKUP(tblOrders[[#This Row],[SalesRepID]], tblSalesreps[RepID], tblSalesreps[Target])</f>
        <v>7254801</v>
      </c>
    </row>
    <row r="359" spans="1:21">
      <c r="A359" t="s">
        <v>933</v>
      </c>
      <c r="B359" s="7" t="s">
        <v>718</v>
      </c>
      <c r="C359" t="s">
        <v>934</v>
      </c>
      <c r="D359" t="s">
        <v>339</v>
      </c>
      <c r="E359" t="s">
        <v>25</v>
      </c>
      <c r="F359" t="s">
        <v>51</v>
      </c>
      <c r="G359">
        <v>8</v>
      </c>
      <c r="H359">
        <v>0.05</v>
      </c>
      <c r="I359" s="2">
        <v>178090.8</v>
      </c>
      <c r="J359" t="str">
        <f>_xlfn.XLOOKUP(tblOrders[[#This Row],[CustomerID]], tblCustomers[CustomerID], tblCustomers[CustomerName])</f>
        <v>Customer 85</v>
      </c>
      <c r="K359" t="str">
        <f>_xlfn.XLOOKUP(tblOrders[[#This Row],[CustomerID]], tblCustomers[CustomerID], tblCustomers[Segment])</f>
        <v>Consumer</v>
      </c>
      <c r="L359" t="str">
        <f>_xlfn.XLOOKUP(tblOrders[[#This Row],[ProductID]], tblProducts[ProductID], tblProducts[Category])</f>
        <v>Office</v>
      </c>
      <c r="M359">
        <f>_xlfn.XLOOKUP(tblOrders[[#This Row],[ProductID]], tblProducts[ProductID], tblProducts[CostPrice])</f>
        <v>73889</v>
      </c>
      <c r="N359">
        <f>tblOrders[[#This Row],[Sales]]-(tblOrders[[#This Row],[CostPrice]]*tblOrders[[#This Row],[Quantity]])</f>
        <v>-413021.2</v>
      </c>
      <c r="O359" t="str">
        <f>TEXT(tblOrders[[#This Row],[Date]],"mmm-yyyy")</f>
        <v>May-2025</v>
      </c>
      <c r="P359" t="str">
        <f>_xlfn.XLOOKUP(tblOrders[[#This Row],[OrderID]], tblReturns[OrderID], tblReturns[Returned])</f>
        <v>No</v>
      </c>
      <c r="Q359" t="str">
        <f>_xlfn.XLOOKUP(tblOrders[[#This Row],[OrderID]], tblShipping[OrderID], tblShipping[ShipMode])</f>
        <v>Standard</v>
      </c>
      <c r="R359" t="str">
        <f>IFERROR(_xlfn.XLOOKUP(A358, tblCustomers[CustomerID], tblCustomers[CustomerName]), "Not Found")</f>
        <v>Not Found</v>
      </c>
      <c r="S359" t="str">
        <f>IF(tblOrders[[#This Row],[Sales]]&gt;1000000,"High Value","Standard")</f>
        <v>Standard</v>
      </c>
      <c r="T359" t="str">
        <f>_xlfn.XLOOKUP(tblOrders[[#This Row],[ProductID]], tblProducts[ProductID], tblProducts[ProductName])</f>
        <v>Product 83</v>
      </c>
      <c r="U359">
        <f>_xlfn.XLOOKUP(tblOrders[[#This Row],[SalesRepID]], tblSalesreps[RepID], tblSalesreps[Target])</f>
        <v>7094914</v>
      </c>
    </row>
    <row r="360" spans="1:21">
      <c r="A360" t="s">
        <v>935</v>
      </c>
      <c r="B360" s="7" t="s">
        <v>58</v>
      </c>
      <c r="C360" t="s">
        <v>936</v>
      </c>
      <c r="D360" t="s">
        <v>516</v>
      </c>
      <c r="E360" t="s">
        <v>79</v>
      </c>
      <c r="F360" t="s">
        <v>14</v>
      </c>
      <c r="G360">
        <v>1</v>
      </c>
      <c r="H360">
        <v>0</v>
      </c>
      <c r="I360" s="2">
        <v>56599</v>
      </c>
      <c r="J360" t="str">
        <f>_xlfn.XLOOKUP(tblOrders[[#This Row],[CustomerID]], tblCustomers[CustomerID], tblCustomers[CustomerName])</f>
        <v>Customer 184</v>
      </c>
      <c r="K360" t="str">
        <f>_xlfn.XLOOKUP(tblOrders[[#This Row],[CustomerID]], tblCustomers[CustomerID], tblCustomers[Segment])</f>
        <v>Corporate</v>
      </c>
      <c r="L360" t="str">
        <f>_xlfn.XLOOKUP(tblOrders[[#This Row],[ProductID]], tblProducts[ProductID], tblProducts[Category])</f>
        <v>Home</v>
      </c>
      <c r="M360">
        <f>_xlfn.XLOOKUP(tblOrders[[#This Row],[ProductID]], tblProducts[ProductID], tblProducts[CostPrice])</f>
        <v>48408</v>
      </c>
      <c r="N360">
        <f>tblOrders[[#This Row],[Sales]]-(tblOrders[[#This Row],[CostPrice]]*tblOrders[[#This Row],[Quantity]])</f>
        <v>8191</v>
      </c>
      <c r="O360" t="str">
        <f>TEXT(tblOrders[[#This Row],[Date]],"mmm-yyyy")</f>
        <v>Jan-2025</v>
      </c>
      <c r="P360" t="str">
        <f>_xlfn.XLOOKUP(tblOrders[[#This Row],[OrderID]], tblReturns[OrderID], tblReturns[Returned])</f>
        <v>No</v>
      </c>
      <c r="Q360" t="str">
        <f>_xlfn.XLOOKUP(tblOrders[[#This Row],[OrderID]], tblShipping[OrderID], tblShipping[ShipMode])</f>
        <v>Pickup</v>
      </c>
      <c r="R360" t="str">
        <f>IFERROR(_xlfn.XLOOKUP(A359, tblCustomers[CustomerID], tblCustomers[CustomerName]), "Not Found")</f>
        <v>Not Found</v>
      </c>
      <c r="S360" t="str">
        <f>IF(tblOrders[[#This Row],[Sales]]&gt;1000000,"High Value","Standard")</f>
        <v>Standard</v>
      </c>
      <c r="T360" t="str">
        <f>_xlfn.XLOOKUP(tblOrders[[#This Row],[ProductID]], tblProducts[ProductID], tblProducts[ProductName])</f>
        <v>Product 12</v>
      </c>
      <c r="U360">
        <f>_xlfn.XLOOKUP(tblOrders[[#This Row],[SalesRepID]], tblSalesreps[RepID], tblSalesreps[Target])</f>
        <v>8592536</v>
      </c>
    </row>
    <row r="361" spans="1:21">
      <c r="A361" t="s">
        <v>937</v>
      </c>
      <c r="B361" s="7" t="s">
        <v>310</v>
      </c>
      <c r="C361" t="s">
        <v>330</v>
      </c>
      <c r="D361" t="s">
        <v>209</v>
      </c>
      <c r="E361" t="s">
        <v>69</v>
      </c>
      <c r="F361" t="s">
        <v>26</v>
      </c>
      <c r="G361">
        <v>7</v>
      </c>
      <c r="H361">
        <v>0.1</v>
      </c>
      <c r="I361" s="2">
        <v>801832.5</v>
      </c>
      <c r="J361" t="str">
        <f>_xlfn.XLOOKUP(tblOrders[[#This Row],[CustomerID]], tblCustomers[CustomerID], tblCustomers[CustomerName])</f>
        <v>Customer 140</v>
      </c>
      <c r="K361" t="str">
        <f>_xlfn.XLOOKUP(tblOrders[[#This Row],[CustomerID]], tblCustomers[CustomerID], tblCustomers[Segment])</f>
        <v>Consumer</v>
      </c>
      <c r="L361" t="str">
        <f>_xlfn.XLOOKUP(tblOrders[[#This Row],[ProductID]], tblProducts[ProductID], tblProducts[Category])</f>
        <v>Office</v>
      </c>
      <c r="M361">
        <f>_xlfn.XLOOKUP(tblOrders[[#This Row],[ProductID]], tblProducts[ProductID], tblProducts[CostPrice])</f>
        <v>27558</v>
      </c>
      <c r="N361">
        <f>tblOrders[[#This Row],[Sales]]-(tblOrders[[#This Row],[CostPrice]]*tblOrders[[#This Row],[Quantity]])</f>
        <v>608926.5</v>
      </c>
      <c r="O361" t="str">
        <f>TEXT(tblOrders[[#This Row],[Date]],"mmm-yyyy")</f>
        <v>Mar-2025</v>
      </c>
      <c r="P361" t="str">
        <f>_xlfn.XLOOKUP(tblOrders[[#This Row],[OrderID]], tblReturns[OrderID], tblReturns[Returned])</f>
        <v>No</v>
      </c>
      <c r="Q361" t="str">
        <f>_xlfn.XLOOKUP(tblOrders[[#This Row],[OrderID]], tblShipping[OrderID], tblShipping[ShipMode])</f>
        <v>Express</v>
      </c>
      <c r="R361" t="str">
        <f>IFERROR(_xlfn.XLOOKUP(A360, tblCustomers[CustomerID], tblCustomers[CustomerName]), "Not Found")</f>
        <v>Not Found</v>
      </c>
      <c r="S361" t="str">
        <f>IF(tblOrders[[#This Row],[Sales]]&gt;1000000,"High Value","Standard")</f>
        <v>Standard</v>
      </c>
      <c r="T361" t="str">
        <f>_xlfn.XLOOKUP(tblOrders[[#This Row],[ProductID]], tblProducts[ProductID], tblProducts[ProductName])</f>
        <v>Product 93</v>
      </c>
      <c r="U361">
        <f>_xlfn.XLOOKUP(tblOrders[[#This Row],[SalesRepID]], tblSalesreps[RepID], tblSalesreps[Target])</f>
        <v>19473459</v>
      </c>
    </row>
    <row r="362" spans="1:21">
      <c r="A362" t="s">
        <v>938</v>
      </c>
      <c r="B362" s="7" t="s">
        <v>939</v>
      </c>
      <c r="C362" t="s">
        <v>765</v>
      </c>
      <c r="D362" t="s">
        <v>104</v>
      </c>
      <c r="E362" t="s">
        <v>25</v>
      </c>
      <c r="F362" t="s">
        <v>26</v>
      </c>
      <c r="G362">
        <v>6</v>
      </c>
      <c r="H362">
        <v>0.2</v>
      </c>
      <c r="I362" s="2">
        <v>488040</v>
      </c>
      <c r="J362" t="str">
        <f>_xlfn.XLOOKUP(tblOrders[[#This Row],[CustomerID]], tblCustomers[CustomerID], tblCustomers[CustomerName])</f>
        <v>Customer 8</v>
      </c>
      <c r="K362" t="str">
        <f>_xlfn.XLOOKUP(tblOrders[[#This Row],[CustomerID]], tblCustomers[CustomerID], tblCustomers[Segment])</f>
        <v>Consumer</v>
      </c>
      <c r="L362" t="str">
        <f>_xlfn.XLOOKUP(tblOrders[[#This Row],[ProductID]], tblProducts[ProductID], tblProducts[Category])</f>
        <v>Furniture</v>
      </c>
      <c r="M362">
        <f>_xlfn.XLOOKUP(tblOrders[[#This Row],[ProductID]], tblProducts[ProductID], tblProducts[CostPrice])</f>
        <v>10664</v>
      </c>
      <c r="N362">
        <f>tblOrders[[#This Row],[Sales]]-(tblOrders[[#This Row],[CostPrice]]*tblOrders[[#This Row],[Quantity]])</f>
        <v>424056</v>
      </c>
      <c r="O362" t="str">
        <f>TEXT(tblOrders[[#This Row],[Date]],"mmm-yyyy")</f>
        <v>Jun-2025</v>
      </c>
      <c r="P362" t="str">
        <f>_xlfn.XLOOKUP(tblOrders[[#This Row],[OrderID]], tblReturns[OrderID], tblReturns[Returned])</f>
        <v>No</v>
      </c>
      <c r="Q362" t="str">
        <f>_xlfn.XLOOKUP(tblOrders[[#This Row],[OrderID]], tblShipping[OrderID], tblShipping[ShipMode])</f>
        <v>Standard</v>
      </c>
      <c r="R362" t="str">
        <f>IFERROR(_xlfn.XLOOKUP(A361, tblCustomers[CustomerID], tblCustomers[CustomerName]), "Not Found")</f>
        <v>Not Found</v>
      </c>
      <c r="S362" t="str">
        <f>IF(tblOrders[[#This Row],[Sales]]&gt;1000000,"High Value","Standard")</f>
        <v>Standard</v>
      </c>
      <c r="T362" t="str">
        <f>_xlfn.XLOOKUP(tblOrders[[#This Row],[ProductID]], tblProducts[ProductID], tblProducts[ProductName])</f>
        <v>Product 23</v>
      </c>
      <c r="U362">
        <f>_xlfn.XLOOKUP(tblOrders[[#This Row],[SalesRepID]], tblSalesreps[RepID], tblSalesreps[Target])</f>
        <v>7094914</v>
      </c>
    </row>
    <row r="363" spans="1:21">
      <c r="A363" t="s">
        <v>940</v>
      </c>
      <c r="B363" s="7" t="s">
        <v>734</v>
      </c>
      <c r="C363" t="s">
        <v>177</v>
      </c>
      <c r="D363" t="s">
        <v>474</v>
      </c>
      <c r="E363" t="s">
        <v>50</v>
      </c>
      <c r="F363" t="s">
        <v>14</v>
      </c>
      <c r="G363">
        <v>10</v>
      </c>
      <c r="H363">
        <v>0.1</v>
      </c>
      <c r="I363" s="2">
        <v>83421</v>
      </c>
      <c r="J363" t="str">
        <f>_xlfn.XLOOKUP(tblOrders[[#This Row],[CustomerID]], tblCustomers[CustomerID], tblCustomers[CustomerName])</f>
        <v>Customer 174</v>
      </c>
      <c r="K363" t="str">
        <f>_xlfn.XLOOKUP(tblOrders[[#This Row],[CustomerID]], tblCustomers[CustomerID], tblCustomers[Segment])</f>
        <v>Consumer</v>
      </c>
      <c r="L363" t="str">
        <f>_xlfn.XLOOKUP(tblOrders[[#This Row],[ProductID]], tblProducts[ProductID], tblProducts[Category])</f>
        <v>Office</v>
      </c>
      <c r="M363">
        <f>_xlfn.XLOOKUP(tblOrders[[#This Row],[ProductID]], tblProducts[ProductID], tblProducts[CostPrice])</f>
        <v>5129</v>
      </c>
      <c r="N363">
        <f>tblOrders[[#This Row],[Sales]]-(tblOrders[[#This Row],[CostPrice]]*tblOrders[[#This Row],[Quantity]])</f>
        <v>32131</v>
      </c>
      <c r="O363" t="str">
        <f>TEXT(tblOrders[[#This Row],[Date]],"mmm-yyyy")</f>
        <v>Apr-2025</v>
      </c>
      <c r="P363" t="str">
        <f>_xlfn.XLOOKUP(tblOrders[[#This Row],[OrderID]], tblReturns[OrderID], tblReturns[Returned])</f>
        <v>No</v>
      </c>
      <c r="Q363" t="str">
        <f>_xlfn.XLOOKUP(tblOrders[[#This Row],[OrderID]], tblShipping[OrderID], tblShipping[ShipMode])</f>
        <v>Pickup</v>
      </c>
      <c r="R363" t="str">
        <f>IFERROR(_xlfn.XLOOKUP(A362, tblCustomers[CustomerID], tblCustomers[CustomerName]), "Not Found")</f>
        <v>Not Found</v>
      </c>
      <c r="S363" t="str">
        <f>IF(tblOrders[[#This Row],[Sales]]&gt;1000000,"High Value","Standard")</f>
        <v>Standard</v>
      </c>
      <c r="T363" t="str">
        <f>_xlfn.XLOOKUP(tblOrders[[#This Row],[ProductID]], tblProducts[ProductID], tblProducts[ProductName])</f>
        <v>Product 69</v>
      </c>
      <c r="U363">
        <f>_xlfn.XLOOKUP(tblOrders[[#This Row],[SalesRepID]], tblSalesreps[RepID], tblSalesreps[Target])</f>
        <v>17350666</v>
      </c>
    </row>
    <row r="364" spans="1:21">
      <c r="A364" t="s">
        <v>941</v>
      </c>
      <c r="B364" s="7" t="s">
        <v>942</v>
      </c>
      <c r="C364" t="s">
        <v>854</v>
      </c>
      <c r="D364" t="s">
        <v>34</v>
      </c>
      <c r="E364" t="s">
        <v>202</v>
      </c>
      <c r="F364" t="s">
        <v>88</v>
      </c>
      <c r="G364">
        <v>2</v>
      </c>
      <c r="H364">
        <v>0.2</v>
      </c>
      <c r="I364" s="2">
        <v>54467.199999999997</v>
      </c>
      <c r="J364" t="str">
        <f>_xlfn.XLOOKUP(tblOrders[[#This Row],[CustomerID]], tblCustomers[CustomerID], tblCustomers[CustomerName])</f>
        <v>Customer 91</v>
      </c>
      <c r="K364" t="str">
        <f>_xlfn.XLOOKUP(tblOrders[[#This Row],[CustomerID]], tblCustomers[CustomerID], tblCustomers[Segment])</f>
        <v>Consumer</v>
      </c>
      <c r="L364" t="str">
        <f>_xlfn.XLOOKUP(tblOrders[[#This Row],[ProductID]], tblProducts[ProductID], tblProducts[Category])</f>
        <v>Electronics</v>
      </c>
      <c r="M364">
        <f>_xlfn.XLOOKUP(tblOrders[[#This Row],[ProductID]], tblProducts[ProductID], tblProducts[CostPrice])</f>
        <v>24518</v>
      </c>
      <c r="N364">
        <f>tblOrders[[#This Row],[Sales]]-(tblOrders[[#This Row],[CostPrice]]*tblOrders[[#This Row],[Quantity]])</f>
        <v>5431.1999999999971</v>
      </c>
      <c r="O364" t="str">
        <f>TEXT(tblOrders[[#This Row],[Date]],"mmm-yyyy")</f>
        <v>Oct-2025</v>
      </c>
      <c r="P364" t="str">
        <f>_xlfn.XLOOKUP(tblOrders[[#This Row],[OrderID]], tblReturns[OrderID], tblReturns[Returned])</f>
        <v>Yes</v>
      </c>
      <c r="Q364" t="str">
        <f>_xlfn.XLOOKUP(tblOrders[[#This Row],[OrderID]], tblShipping[OrderID], tblShipping[ShipMode])</f>
        <v>Express</v>
      </c>
      <c r="R364" t="str">
        <f>IFERROR(_xlfn.XLOOKUP(A363, tblCustomers[CustomerID], tblCustomers[CustomerName]), "Not Found")</f>
        <v>Not Found</v>
      </c>
      <c r="S364" t="str">
        <f>IF(tblOrders[[#This Row],[Sales]]&gt;1000000,"High Value","Standard")</f>
        <v>Standard</v>
      </c>
      <c r="T364" t="str">
        <f>_xlfn.XLOOKUP(tblOrders[[#This Row],[ProductID]], tblProducts[ProductID], tblProducts[ProductName])</f>
        <v>Product 90</v>
      </c>
      <c r="U364">
        <f>_xlfn.XLOOKUP(tblOrders[[#This Row],[SalesRepID]], tblSalesreps[RepID], tblSalesreps[Target])</f>
        <v>10652665</v>
      </c>
    </row>
    <row r="365" spans="1:21">
      <c r="A365" t="s">
        <v>943</v>
      </c>
      <c r="B365" s="7" t="s">
        <v>871</v>
      </c>
      <c r="C365" t="s">
        <v>168</v>
      </c>
      <c r="D365" t="s">
        <v>12</v>
      </c>
      <c r="E365" t="s">
        <v>197</v>
      </c>
      <c r="F365" t="s">
        <v>51</v>
      </c>
      <c r="G365">
        <v>7</v>
      </c>
      <c r="H365">
        <v>0.2</v>
      </c>
      <c r="I365" s="2">
        <v>611794.4</v>
      </c>
      <c r="J365" t="str">
        <f>_xlfn.XLOOKUP(tblOrders[[#This Row],[CustomerID]], tblCustomers[CustomerID], tblCustomers[CustomerName])</f>
        <v>Customer 77</v>
      </c>
      <c r="K365" t="str">
        <f>_xlfn.XLOOKUP(tblOrders[[#This Row],[CustomerID]], tblCustomers[CustomerID], tblCustomers[Segment])</f>
        <v>Corporate</v>
      </c>
      <c r="L365" t="str">
        <f>_xlfn.XLOOKUP(tblOrders[[#This Row],[ProductID]], tblProducts[ProductID], tblProducts[Category])</f>
        <v>Furniture</v>
      </c>
      <c r="M365">
        <f>_xlfn.XLOOKUP(tblOrders[[#This Row],[ProductID]], tblProducts[ProductID], tblProducts[CostPrice])</f>
        <v>72369</v>
      </c>
      <c r="N365">
        <f>tblOrders[[#This Row],[Sales]]-(tblOrders[[#This Row],[CostPrice]]*tblOrders[[#This Row],[Quantity]])</f>
        <v>105211.40000000002</v>
      </c>
      <c r="O365" t="str">
        <f>TEXT(tblOrders[[#This Row],[Date]],"mmm-yyyy")</f>
        <v>Nov-2025</v>
      </c>
      <c r="P365" t="str">
        <f>_xlfn.XLOOKUP(tblOrders[[#This Row],[OrderID]], tblReturns[OrderID], tblReturns[Returned])</f>
        <v>No</v>
      </c>
      <c r="Q365" t="str">
        <f>_xlfn.XLOOKUP(tblOrders[[#This Row],[OrderID]], tblShipping[OrderID], tblShipping[ShipMode])</f>
        <v>Pickup</v>
      </c>
      <c r="R365" t="str">
        <f>IFERROR(_xlfn.XLOOKUP(A364, tblCustomers[CustomerID], tblCustomers[CustomerName]), "Not Found")</f>
        <v>Not Found</v>
      </c>
      <c r="S365" t="str">
        <f>IF(tblOrders[[#This Row],[Sales]]&gt;1000000,"High Value","Standard")</f>
        <v>Standard</v>
      </c>
      <c r="T365" t="str">
        <f>_xlfn.XLOOKUP(tblOrders[[#This Row],[ProductID]], tblProducts[ProductID], tblProducts[ProductName])</f>
        <v>Product 19</v>
      </c>
      <c r="U365">
        <f>_xlfn.XLOOKUP(tblOrders[[#This Row],[SalesRepID]], tblSalesreps[RepID], tblSalesreps[Target])</f>
        <v>19562258</v>
      </c>
    </row>
    <row r="366" spans="1:21">
      <c r="A366" t="s">
        <v>944</v>
      </c>
      <c r="B366" s="7" t="s">
        <v>184</v>
      </c>
      <c r="C366" t="s">
        <v>177</v>
      </c>
      <c r="D366" t="s">
        <v>945</v>
      </c>
      <c r="E366" t="s">
        <v>205</v>
      </c>
      <c r="F366" t="s">
        <v>14</v>
      </c>
      <c r="G366">
        <v>5</v>
      </c>
      <c r="H366">
        <v>0.05</v>
      </c>
      <c r="I366" s="2">
        <v>178096.5</v>
      </c>
      <c r="J366" t="str">
        <f>_xlfn.XLOOKUP(tblOrders[[#This Row],[CustomerID]], tblCustomers[CustomerID], tblCustomers[CustomerName])</f>
        <v>Customer 174</v>
      </c>
      <c r="K366" t="str">
        <f>_xlfn.XLOOKUP(tblOrders[[#This Row],[CustomerID]], tblCustomers[CustomerID], tblCustomers[Segment])</f>
        <v>Consumer</v>
      </c>
      <c r="L366" t="str">
        <f>_xlfn.XLOOKUP(tblOrders[[#This Row],[ProductID]], tblProducts[ProductID], tblProducts[Category])</f>
        <v>Home</v>
      </c>
      <c r="M366">
        <f>_xlfn.XLOOKUP(tblOrders[[#This Row],[ProductID]], tblProducts[ProductID], tblProducts[CostPrice])</f>
        <v>54711</v>
      </c>
      <c r="N366">
        <f>tblOrders[[#This Row],[Sales]]-(tblOrders[[#This Row],[CostPrice]]*tblOrders[[#This Row],[Quantity]])</f>
        <v>-95458.5</v>
      </c>
      <c r="O366" t="str">
        <f>TEXT(tblOrders[[#This Row],[Date]],"mmm-yyyy")</f>
        <v>May-2025</v>
      </c>
      <c r="P366" t="str">
        <f>_xlfn.XLOOKUP(tblOrders[[#This Row],[OrderID]], tblReturns[OrderID], tblReturns[Returned])</f>
        <v>No</v>
      </c>
      <c r="Q366" t="str">
        <f>_xlfn.XLOOKUP(tblOrders[[#This Row],[OrderID]], tblShipping[OrderID], tblShipping[ShipMode])</f>
        <v>Express</v>
      </c>
      <c r="R366" t="str">
        <f>IFERROR(_xlfn.XLOOKUP(A365, tblCustomers[CustomerID], tblCustomers[CustomerName]), "Not Found")</f>
        <v>Not Found</v>
      </c>
      <c r="S366" t="str">
        <f>IF(tblOrders[[#This Row],[Sales]]&gt;1000000,"High Value","Standard")</f>
        <v>Standard</v>
      </c>
      <c r="T366" t="str">
        <f>_xlfn.XLOOKUP(tblOrders[[#This Row],[ProductID]], tblProducts[ProductID], tblProducts[ProductName])</f>
        <v>Product 38</v>
      </c>
      <c r="U366">
        <f>_xlfn.XLOOKUP(tblOrders[[#This Row],[SalesRepID]], tblSalesreps[RepID], tblSalesreps[Target])</f>
        <v>16246424</v>
      </c>
    </row>
    <row r="367" spans="1:21">
      <c r="A367" t="s">
        <v>946</v>
      </c>
      <c r="B367" s="7" t="s">
        <v>433</v>
      </c>
      <c r="C367" t="s">
        <v>800</v>
      </c>
      <c r="D367" t="s">
        <v>744</v>
      </c>
      <c r="E367" t="s">
        <v>45</v>
      </c>
      <c r="F367" t="s">
        <v>26</v>
      </c>
      <c r="G367">
        <v>6</v>
      </c>
      <c r="H367">
        <v>0.1</v>
      </c>
      <c r="I367" s="2">
        <v>538331.4</v>
      </c>
      <c r="J367" t="str">
        <f>_xlfn.XLOOKUP(tblOrders[[#This Row],[CustomerID]], tblCustomers[CustomerID], tblCustomers[CustomerName])</f>
        <v>Customer 148</v>
      </c>
      <c r="K367" t="str">
        <f>_xlfn.XLOOKUP(tblOrders[[#This Row],[CustomerID]], tblCustomers[CustomerID], tblCustomers[Segment])</f>
        <v>Corporate</v>
      </c>
      <c r="L367" t="str">
        <f>_xlfn.XLOOKUP(tblOrders[[#This Row],[ProductID]], tblProducts[ProductID], tblProducts[Category])</f>
        <v>Electronics</v>
      </c>
      <c r="M367">
        <f>_xlfn.XLOOKUP(tblOrders[[#This Row],[ProductID]], tblProducts[ProductID], tblProducts[CostPrice])</f>
        <v>37361</v>
      </c>
      <c r="N367">
        <f>tblOrders[[#This Row],[Sales]]-(tblOrders[[#This Row],[CostPrice]]*tblOrders[[#This Row],[Quantity]])</f>
        <v>314165.40000000002</v>
      </c>
      <c r="O367" t="str">
        <f>TEXT(tblOrders[[#This Row],[Date]],"mmm-yyyy")</f>
        <v>Aug-2025</v>
      </c>
      <c r="P367" t="str">
        <f>_xlfn.XLOOKUP(tblOrders[[#This Row],[OrderID]], tblReturns[OrderID], tblReturns[Returned])</f>
        <v>No</v>
      </c>
      <c r="Q367" t="str">
        <f>_xlfn.XLOOKUP(tblOrders[[#This Row],[OrderID]], tblShipping[OrderID], tblShipping[ShipMode])</f>
        <v>Pickup</v>
      </c>
      <c r="R367" t="str">
        <f>IFERROR(_xlfn.XLOOKUP(A366, tblCustomers[CustomerID], tblCustomers[CustomerName]), "Not Found")</f>
        <v>Not Found</v>
      </c>
      <c r="S367" t="str">
        <f>IF(tblOrders[[#This Row],[Sales]]&gt;1000000,"High Value","Standard")</f>
        <v>Standard</v>
      </c>
      <c r="T367" t="str">
        <f>_xlfn.XLOOKUP(tblOrders[[#This Row],[ProductID]], tblProducts[ProductID], tblProducts[ProductName])</f>
        <v>Product 72</v>
      </c>
      <c r="U367">
        <f>_xlfn.XLOOKUP(tblOrders[[#This Row],[SalesRepID]], tblSalesreps[RepID], tblSalesreps[Target])</f>
        <v>11319839</v>
      </c>
    </row>
    <row r="368" spans="1:21">
      <c r="A368" t="s">
        <v>947</v>
      </c>
      <c r="B368" s="7" t="s">
        <v>583</v>
      </c>
      <c r="C368" t="s">
        <v>521</v>
      </c>
      <c r="D368" t="s">
        <v>236</v>
      </c>
      <c r="E368" t="s">
        <v>74</v>
      </c>
      <c r="F368" t="s">
        <v>14</v>
      </c>
      <c r="G368">
        <v>5</v>
      </c>
      <c r="H368">
        <v>0.1</v>
      </c>
      <c r="I368" s="2">
        <v>466128</v>
      </c>
      <c r="J368" t="str">
        <f>_xlfn.XLOOKUP(tblOrders[[#This Row],[CustomerID]], tblCustomers[CustomerID], tblCustomers[CustomerName])</f>
        <v>Customer 239</v>
      </c>
      <c r="K368" t="str">
        <f>_xlfn.XLOOKUP(tblOrders[[#This Row],[CustomerID]], tblCustomers[CustomerID], tblCustomers[Segment])</f>
        <v>Corporate</v>
      </c>
      <c r="L368" t="str">
        <f>_xlfn.XLOOKUP(tblOrders[[#This Row],[ProductID]], tblProducts[ProductID], tblProducts[Category])</f>
        <v>Furniture</v>
      </c>
      <c r="M368">
        <f>_xlfn.XLOOKUP(tblOrders[[#This Row],[ProductID]], tblProducts[ProductID], tblProducts[CostPrice])</f>
        <v>21756</v>
      </c>
      <c r="N368">
        <f>tblOrders[[#This Row],[Sales]]-(tblOrders[[#This Row],[CostPrice]]*tblOrders[[#This Row],[Quantity]])</f>
        <v>357348</v>
      </c>
      <c r="O368" t="str">
        <f>TEXT(tblOrders[[#This Row],[Date]],"mmm-yyyy")</f>
        <v>Mar-2025</v>
      </c>
      <c r="P368" t="str">
        <f>_xlfn.XLOOKUP(tblOrders[[#This Row],[OrderID]], tblReturns[OrderID], tblReturns[Returned])</f>
        <v>No</v>
      </c>
      <c r="Q368" t="str">
        <f>_xlfn.XLOOKUP(tblOrders[[#This Row],[OrderID]], tblShipping[OrderID], tblShipping[ShipMode])</f>
        <v>Pickup</v>
      </c>
      <c r="R368" t="str">
        <f>IFERROR(_xlfn.XLOOKUP(A367, tblCustomers[CustomerID], tblCustomers[CustomerName]), "Not Found")</f>
        <v>Not Found</v>
      </c>
      <c r="S368" t="str">
        <f>IF(tblOrders[[#This Row],[Sales]]&gt;1000000,"High Value","Standard")</f>
        <v>Standard</v>
      </c>
      <c r="T368" t="str">
        <f>_xlfn.XLOOKUP(tblOrders[[#This Row],[ProductID]], tblProducts[ProductID], tblProducts[ProductName])</f>
        <v>Product 41</v>
      </c>
      <c r="U368">
        <f>_xlfn.XLOOKUP(tblOrders[[#This Row],[SalesRepID]], tblSalesreps[RepID], tblSalesreps[Target])</f>
        <v>7254801</v>
      </c>
    </row>
    <row r="369" spans="1:21">
      <c r="A369" t="s">
        <v>948</v>
      </c>
      <c r="B369" s="7" t="s">
        <v>949</v>
      </c>
      <c r="C369" t="s">
        <v>484</v>
      </c>
      <c r="D369" t="s">
        <v>543</v>
      </c>
      <c r="E369" t="s">
        <v>19</v>
      </c>
      <c r="F369" t="s">
        <v>14</v>
      </c>
      <c r="G369">
        <v>9</v>
      </c>
      <c r="H369">
        <v>0</v>
      </c>
      <c r="I369" s="2">
        <v>1200123</v>
      </c>
      <c r="J369" t="str">
        <f>_xlfn.XLOOKUP(tblOrders[[#This Row],[CustomerID]], tblCustomers[CustomerID], tblCustomers[CustomerName])</f>
        <v>Customer 97</v>
      </c>
      <c r="K369" t="str">
        <f>_xlfn.XLOOKUP(tblOrders[[#This Row],[CustomerID]], tblCustomers[CustomerID], tblCustomers[Segment])</f>
        <v>Corporate</v>
      </c>
      <c r="L369" t="str">
        <f>_xlfn.XLOOKUP(tblOrders[[#This Row],[ProductID]], tblProducts[ProductID], tblProducts[Category])</f>
        <v>Furniture</v>
      </c>
      <c r="M369">
        <f>_xlfn.XLOOKUP(tblOrders[[#This Row],[ProductID]], tblProducts[ProductID], tblProducts[CostPrice])</f>
        <v>29153</v>
      </c>
      <c r="N369">
        <f>tblOrders[[#This Row],[Sales]]-(tblOrders[[#This Row],[CostPrice]]*tblOrders[[#This Row],[Quantity]])</f>
        <v>937746</v>
      </c>
      <c r="O369" t="str">
        <f>TEXT(tblOrders[[#This Row],[Date]],"mmm-yyyy")</f>
        <v>Dec-2025</v>
      </c>
      <c r="P369" t="str">
        <f>_xlfn.XLOOKUP(tblOrders[[#This Row],[OrderID]], tblReturns[OrderID], tblReturns[Returned])</f>
        <v>No</v>
      </c>
      <c r="Q369" t="str">
        <f>_xlfn.XLOOKUP(tblOrders[[#This Row],[OrderID]], tblShipping[OrderID], tblShipping[ShipMode])</f>
        <v>Express</v>
      </c>
      <c r="R369" t="str">
        <f>IFERROR(_xlfn.XLOOKUP(A368, tblCustomers[CustomerID], tblCustomers[CustomerName]), "Not Found")</f>
        <v>Not Found</v>
      </c>
      <c r="S369" t="str">
        <f>IF(tblOrders[[#This Row],[Sales]]&gt;1000000,"High Value","Standard")</f>
        <v>High Value</v>
      </c>
      <c r="T369" t="str">
        <f>_xlfn.XLOOKUP(tblOrders[[#This Row],[ProductID]], tblProducts[ProductID], tblProducts[ProductName])</f>
        <v>Product 16</v>
      </c>
      <c r="U369">
        <f>_xlfn.XLOOKUP(tblOrders[[#This Row],[SalesRepID]], tblSalesreps[RepID], tblSalesreps[Target])</f>
        <v>11347243</v>
      </c>
    </row>
    <row r="370" spans="1:21">
      <c r="A370" t="s">
        <v>950</v>
      </c>
      <c r="B370" s="7" t="s">
        <v>951</v>
      </c>
      <c r="C370" t="s">
        <v>952</v>
      </c>
      <c r="D370" t="s">
        <v>78</v>
      </c>
      <c r="E370" t="s">
        <v>40</v>
      </c>
      <c r="F370" t="s">
        <v>51</v>
      </c>
      <c r="G370">
        <v>5</v>
      </c>
      <c r="H370">
        <v>0.15</v>
      </c>
      <c r="I370" s="2">
        <v>39316.75</v>
      </c>
      <c r="J370" t="str">
        <f>_xlfn.XLOOKUP(tblOrders[[#This Row],[CustomerID]], tblCustomers[CustomerID], tblCustomers[CustomerName])</f>
        <v>Customer 46</v>
      </c>
      <c r="K370" t="str">
        <f>_xlfn.XLOOKUP(tblOrders[[#This Row],[CustomerID]], tblCustomers[CustomerID], tblCustomers[Segment])</f>
        <v>Corporate</v>
      </c>
      <c r="L370" t="str">
        <f>_xlfn.XLOOKUP(tblOrders[[#This Row],[ProductID]], tblProducts[ProductID], tblProducts[Category])</f>
        <v>Office</v>
      </c>
      <c r="M370">
        <f>_xlfn.XLOOKUP(tblOrders[[#This Row],[ProductID]], tblProducts[ProductID], tblProducts[CostPrice])</f>
        <v>76942</v>
      </c>
      <c r="N370">
        <f>tblOrders[[#This Row],[Sales]]-(tblOrders[[#This Row],[CostPrice]]*tblOrders[[#This Row],[Quantity]])</f>
        <v>-345393.25</v>
      </c>
      <c r="O370" t="str">
        <f>TEXT(tblOrders[[#This Row],[Date]],"mmm-yyyy")</f>
        <v>Aug-2025</v>
      </c>
      <c r="P370" t="str">
        <f>_xlfn.XLOOKUP(tblOrders[[#This Row],[OrderID]], tblReturns[OrderID], tblReturns[Returned])</f>
        <v>No</v>
      </c>
      <c r="Q370" t="str">
        <f>_xlfn.XLOOKUP(tblOrders[[#This Row],[OrderID]], tblShipping[OrderID], tblShipping[ShipMode])</f>
        <v>Standard</v>
      </c>
      <c r="R370" t="str">
        <f>IFERROR(_xlfn.XLOOKUP(A369, tblCustomers[CustomerID], tblCustomers[CustomerName]), "Not Found")</f>
        <v>Not Found</v>
      </c>
      <c r="S370" t="str">
        <f>IF(tblOrders[[#This Row],[Sales]]&gt;1000000,"High Value","Standard")</f>
        <v>Standard</v>
      </c>
      <c r="T370" t="str">
        <f>_xlfn.XLOOKUP(tblOrders[[#This Row],[ProductID]], tblProducts[ProductID], tblProducts[ProductName])</f>
        <v>Product 22</v>
      </c>
      <c r="U370">
        <f>_xlfn.XLOOKUP(tblOrders[[#This Row],[SalesRepID]], tblSalesreps[RepID], tblSalesreps[Target])</f>
        <v>6291486</v>
      </c>
    </row>
    <row r="371" spans="1:21">
      <c r="A371" t="s">
        <v>953</v>
      </c>
      <c r="B371" s="7" t="s">
        <v>214</v>
      </c>
      <c r="C371" t="s">
        <v>767</v>
      </c>
      <c r="D371" t="s">
        <v>96</v>
      </c>
      <c r="E371" t="s">
        <v>197</v>
      </c>
      <c r="F371" t="s">
        <v>26</v>
      </c>
      <c r="G371">
        <v>1</v>
      </c>
      <c r="H371">
        <v>0.1</v>
      </c>
      <c r="I371" s="2">
        <v>110655.9</v>
      </c>
      <c r="J371" t="str">
        <f>_xlfn.XLOOKUP(tblOrders[[#This Row],[CustomerID]], tblCustomers[CustomerID], tblCustomers[CustomerName])</f>
        <v>Customer 134</v>
      </c>
      <c r="K371" t="str">
        <f>_xlfn.XLOOKUP(tblOrders[[#This Row],[CustomerID]], tblCustomers[CustomerID], tblCustomers[Segment])</f>
        <v>Consumer</v>
      </c>
      <c r="L371" t="str">
        <f>_xlfn.XLOOKUP(tblOrders[[#This Row],[ProductID]], tblProducts[ProductID], tblProducts[Category])</f>
        <v>Office</v>
      </c>
      <c r="M371">
        <f>_xlfn.XLOOKUP(tblOrders[[#This Row],[ProductID]], tblProducts[ProductID], tblProducts[CostPrice])</f>
        <v>20831</v>
      </c>
      <c r="N371">
        <f>tblOrders[[#This Row],[Sales]]-(tblOrders[[#This Row],[CostPrice]]*tblOrders[[#This Row],[Quantity]])</f>
        <v>89824.9</v>
      </c>
      <c r="O371" t="str">
        <f>TEXT(tblOrders[[#This Row],[Date]],"mmm-yyyy")</f>
        <v>Dec-2025</v>
      </c>
      <c r="P371" t="str">
        <f>_xlfn.XLOOKUP(tblOrders[[#This Row],[OrderID]], tblReturns[OrderID], tblReturns[Returned])</f>
        <v>No</v>
      </c>
      <c r="Q371" t="str">
        <f>_xlfn.XLOOKUP(tblOrders[[#This Row],[OrderID]], tblShipping[OrderID], tblShipping[ShipMode])</f>
        <v>Standard</v>
      </c>
      <c r="R371" t="str">
        <f>IFERROR(_xlfn.XLOOKUP(A370, tblCustomers[CustomerID], tblCustomers[CustomerName]), "Not Found")</f>
        <v>Not Found</v>
      </c>
      <c r="S371" t="str">
        <f>IF(tblOrders[[#This Row],[Sales]]&gt;1000000,"High Value","Standard")</f>
        <v>Standard</v>
      </c>
      <c r="T371" t="str">
        <f>_xlfn.XLOOKUP(tblOrders[[#This Row],[ProductID]], tblProducts[ProductID], tblProducts[ProductName])</f>
        <v>Product 24</v>
      </c>
      <c r="U371">
        <f>_xlfn.XLOOKUP(tblOrders[[#This Row],[SalesRepID]], tblSalesreps[RepID], tblSalesreps[Target])</f>
        <v>19562258</v>
      </c>
    </row>
    <row r="372" spans="1:21">
      <c r="A372" t="s">
        <v>954</v>
      </c>
      <c r="B372" s="7" t="s">
        <v>955</v>
      </c>
      <c r="C372" t="s">
        <v>956</v>
      </c>
      <c r="D372" t="s">
        <v>945</v>
      </c>
      <c r="E372" t="s">
        <v>40</v>
      </c>
      <c r="F372" t="s">
        <v>14</v>
      </c>
      <c r="G372">
        <v>3</v>
      </c>
      <c r="H372">
        <v>0.1</v>
      </c>
      <c r="I372" s="2">
        <v>225579.6</v>
      </c>
      <c r="J372" t="str">
        <f>_xlfn.XLOOKUP(tblOrders[[#This Row],[CustomerID]], tblCustomers[CustomerID], tblCustomers[CustomerName])</f>
        <v>Customer 198</v>
      </c>
      <c r="K372" t="str">
        <f>_xlfn.XLOOKUP(tblOrders[[#This Row],[CustomerID]], tblCustomers[CustomerID], tblCustomers[Segment])</f>
        <v>SME</v>
      </c>
      <c r="L372" t="str">
        <f>_xlfn.XLOOKUP(tblOrders[[#This Row],[ProductID]], tblProducts[ProductID], tblProducts[Category])</f>
        <v>Home</v>
      </c>
      <c r="M372">
        <f>_xlfn.XLOOKUP(tblOrders[[#This Row],[ProductID]], tblProducts[ProductID], tblProducts[CostPrice])</f>
        <v>54711</v>
      </c>
      <c r="N372">
        <f>tblOrders[[#This Row],[Sales]]-(tblOrders[[#This Row],[CostPrice]]*tblOrders[[#This Row],[Quantity]])</f>
        <v>61446.600000000006</v>
      </c>
      <c r="O372" t="str">
        <f>TEXT(tblOrders[[#This Row],[Date]],"mmm-yyyy")</f>
        <v>Sep-2025</v>
      </c>
      <c r="P372" t="str">
        <f>_xlfn.XLOOKUP(tblOrders[[#This Row],[OrderID]], tblReturns[OrderID], tblReturns[Returned])</f>
        <v>No</v>
      </c>
      <c r="Q372" t="str">
        <f>_xlfn.XLOOKUP(tblOrders[[#This Row],[OrderID]], tblShipping[OrderID], tblShipping[ShipMode])</f>
        <v>Standard</v>
      </c>
      <c r="R372" t="str">
        <f>IFERROR(_xlfn.XLOOKUP(A371, tblCustomers[CustomerID], tblCustomers[CustomerName]), "Not Found")</f>
        <v>Not Found</v>
      </c>
      <c r="S372" t="str">
        <f>IF(tblOrders[[#This Row],[Sales]]&gt;1000000,"High Value","Standard")</f>
        <v>Standard</v>
      </c>
      <c r="T372" t="str">
        <f>_xlfn.XLOOKUP(tblOrders[[#This Row],[ProductID]], tblProducts[ProductID], tblProducts[ProductName])</f>
        <v>Product 38</v>
      </c>
      <c r="U372">
        <f>_xlfn.XLOOKUP(tblOrders[[#This Row],[SalesRepID]], tblSalesreps[RepID], tblSalesreps[Target])</f>
        <v>6291486</v>
      </c>
    </row>
    <row r="373" spans="1:21">
      <c r="A373" t="s">
        <v>957</v>
      </c>
      <c r="B373" s="7" t="s">
        <v>414</v>
      </c>
      <c r="C373" t="s">
        <v>816</v>
      </c>
      <c r="D373" t="s">
        <v>349</v>
      </c>
      <c r="E373" t="s">
        <v>69</v>
      </c>
      <c r="F373" t="s">
        <v>51</v>
      </c>
      <c r="G373">
        <v>4</v>
      </c>
      <c r="H373">
        <v>0.05</v>
      </c>
      <c r="I373" s="2">
        <v>129454.6</v>
      </c>
      <c r="J373" t="str">
        <f>_xlfn.XLOOKUP(tblOrders[[#This Row],[CustomerID]], tblCustomers[CustomerID], tblCustomers[CustomerName])</f>
        <v>Customer 35</v>
      </c>
      <c r="K373" t="str">
        <f>_xlfn.XLOOKUP(tblOrders[[#This Row],[CustomerID]], tblCustomers[CustomerID], tblCustomers[Segment])</f>
        <v>SME</v>
      </c>
      <c r="L373" t="str">
        <f>_xlfn.XLOOKUP(tblOrders[[#This Row],[ProductID]], tblProducts[ProductID], tblProducts[Category])</f>
        <v>Office</v>
      </c>
      <c r="M373">
        <f>_xlfn.XLOOKUP(tblOrders[[#This Row],[ProductID]], tblProducts[ProductID], tblProducts[CostPrice])</f>
        <v>26900</v>
      </c>
      <c r="N373">
        <f>tblOrders[[#This Row],[Sales]]-(tblOrders[[#This Row],[CostPrice]]*tblOrders[[#This Row],[Quantity]])</f>
        <v>21854.600000000006</v>
      </c>
      <c r="O373" t="str">
        <f>TEXT(tblOrders[[#This Row],[Date]],"mmm-yyyy")</f>
        <v>Jun-2025</v>
      </c>
      <c r="P373" t="str">
        <f>_xlfn.XLOOKUP(tblOrders[[#This Row],[OrderID]], tblReturns[OrderID], tblReturns[Returned])</f>
        <v>No</v>
      </c>
      <c r="Q373" t="str">
        <f>_xlfn.XLOOKUP(tblOrders[[#This Row],[OrderID]], tblShipping[OrderID], tblShipping[ShipMode])</f>
        <v>Pickup</v>
      </c>
      <c r="R373" t="str">
        <f>IFERROR(_xlfn.XLOOKUP(A372, tblCustomers[CustomerID], tblCustomers[CustomerName]), "Not Found")</f>
        <v>Not Found</v>
      </c>
      <c r="S373" t="str">
        <f>IF(tblOrders[[#This Row],[Sales]]&gt;1000000,"High Value","Standard")</f>
        <v>Standard</v>
      </c>
      <c r="T373" t="str">
        <f>_xlfn.XLOOKUP(tblOrders[[#This Row],[ProductID]], tblProducts[ProductID], tblProducts[ProductName])</f>
        <v>Product 61</v>
      </c>
      <c r="U373">
        <f>_xlfn.XLOOKUP(tblOrders[[#This Row],[SalesRepID]], tblSalesreps[RepID], tblSalesreps[Target])</f>
        <v>19473459</v>
      </c>
    </row>
    <row r="374" spans="1:21">
      <c r="A374" t="s">
        <v>958</v>
      </c>
      <c r="B374" s="7" t="s">
        <v>417</v>
      </c>
      <c r="C374" t="s">
        <v>703</v>
      </c>
      <c r="D374" t="s">
        <v>209</v>
      </c>
      <c r="E374" t="s">
        <v>40</v>
      </c>
      <c r="F374" t="s">
        <v>88</v>
      </c>
      <c r="G374">
        <v>8</v>
      </c>
      <c r="H374">
        <v>0</v>
      </c>
      <c r="I374" s="2">
        <v>609632</v>
      </c>
      <c r="J374" t="str">
        <f>_xlfn.XLOOKUP(tblOrders[[#This Row],[CustomerID]], tblCustomers[CustomerID], tblCustomers[CustomerName])</f>
        <v>Customer 20</v>
      </c>
      <c r="K374" t="str">
        <f>_xlfn.XLOOKUP(tblOrders[[#This Row],[CustomerID]], tblCustomers[CustomerID], tblCustomers[Segment])</f>
        <v>SME</v>
      </c>
      <c r="L374" t="str">
        <f>_xlfn.XLOOKUP(tblOrders[[#This Row],[ProductID]], tblProducts[ProductID], tblProducts[Category])</f>
        <v>Office</v>
      </c>
      <c r="M374">
        <f>_xlfn.XLOOKUP(tblOrders[[#This Row],[ProductID]], tblProducts[ProductID], tblProducts[CostPrice])</f>
        <v>27558</v>
      </c>
      <c r="N374">
        <f>tblOrders[[#This Row],[Sales]]-(tblOrders[[#This Row],[CostPrice]]*tblOrders[[#This Row],[Quantity]])</f>
        <v>389168</v>
      </c>
      <c r="O374" t="str">
        <f>TEXT(tblOrders[[#This Row],[Date]],"mmm-yyyy")</f>
        <v>Feb-2025</v>
      </c>
      <c r="P374" t="str">
        <f>_xlfn.XLOOKUP(tblOrders[[#This Row],[OrderID]], tblReturns[OrderID], tblReturns[Returned])</f>
        <v>No</v>
      </c>
      <c r="Q374" t="str">
        <f>_xlfn.XLOOKUP(tblOrders[[#This Row],[OrderID]], tblShipping[OrderID], tblShipping[ShipMode])</f>
        <v>Standard</v>
      </c>
      <c r="R374" t="str">
        <f>IFERROR(_xlfn.XLOOKUP(A373, tblCustomers[CustomerID], tblCustomers[CustomerName]), "Not Found")</f>
        <v>Not Found</v>
      </c>
      <c r="S374" t="str">
        <f>IF(tblOrders[[#This Row],[Sales]]&gt;1000000,"High Value","Standard")</f>
        <v>Standard</v>
      </c>
      <c r="T374" t="str">
        <f>_xlfn.XLOOKUP(tblOrders[[#This Row],[ProductID]], tblProducts[ProductID], tblProducts[ProductName])</f>
        <v>Product 93</v>
      </c>
      <c r="U374">
        <f>_xlfn.XLOOKUP(tblOrders[[#This Row],[SalesRepID]], tblSalesreps[RepID], tblSalesreps[Target])</f>
        <v>6291486</v>
      </c>
    </row>
    <row r="375" spans="1:21">
      <c r="A375" t="s">
        <v>959</v>
      </c>
      <c r="B375" s="7" t="s">
        <v>286</v>
      </c>
      <c r="C375" t="s">
        <v>144</v>
      </c>
      <c r="D375" t="s">
        <v>265</v>
      </c>
      <c r="E375" t="s">
        <v>165</v>
      </c>
      <c r="F375" t="s">
        <v>20</v>
      </c>
      <c r="G375">
        <v>8</v>
      </c>
      <c r="H375">
        <v>0.2</v>
      </c>
      <c r="I375" s="2">
        <v>413849.59999999998</v>
      </c>
      <c r="J375" t="str">
        <f>_xlfn.XLOOKUP(tblOrders[[#This Row],[CustomerID]], tblCustomers[CustomerID], tblCustomers[CustomerName])</f>
        <v>Customer 156</v>
      </c>
      <c r="K375" t="str">
        <f>_xlfn.XLOOKUP(tblOrders[[#This Row],[CustomerID]], tblCustomers[CustomerID], tblCustomers[Segment])</f>
        <v>Consumer</v>
      </c>
      <c r="L375" t="str">
        <f>_xlfn.XLOOKUP(tblOrders[[#This Row],[ProductID]], tblProducts[ProductID], tblProducts[Category])</f>
        <v>Home</v>
      </c>
      <c r="M375">
        <f>_xlfn.XLOOKUP(tblOrders[[#This Row],[ProductID]], tblProducts[ProductID], tblProducts[CostPrice])</f>
        <v>33642</v>
      </c>
      <c r="N375">
        <f>tblOrders[[#This Row],[Sales]]-(tblOrders[[#This Row],[CostPrice]]*tblOrders[[#This Row],[Quantity]])</f>
        <v>144713.59999999998</v>
      </c>
      <c r="O375" t="str">
        <f>TEXT(tblOrders[[#This Row],[Date]],"mmm-yyyy")</f>
        <v>Dec-2025</v>
      </c>
      <c r="P375" t="str">
        <f>_xlfn.XLOOKUP(tblOrders[[#This Row],[OrderID]], tblReturns[OrderID], tblReturns[Returned])</f>
        <v>No</v>
      </c>
      <c r="Q375" t="str">
        <f>_xlfn.XLOOKUP(tblOrders[[#This Row],[OrderID]], tblShipping[OrderID], tblShipping[ShipMode])</f>
        <v>Standard</v>
      </c>
      <c r="R375" t="str">
        <f>IFERROR(_xlfn.XLOOKUP(A374, tblCustomers[CustomerID], tblCustomers[CustomerName]), "Not Found")</f>
        <v>Not Found</v>
      </c>
      <c r="S375" t="str">
        <f>IF(tblOrders[[#This Row],[Sales]]&gt;1000000,"High Value","Standard")</f>
        <v>Standard</v>
      </c>
      <c r="T375" t="str">
        <f>_xlfn.XLOOKUP(tblOrders[[#This Row],[ProductID]], tblProducts[ProductID], tblProducts[ProductName])</f>
        <v>Product 17</v>
      </c>
      <c r="U375">
        <f>_xlfn.XLOOKUP(tblOrders[[#This Row],[SalesRepID]], tblSalesreps[RepID], tblSalesreps[Target])</f>
        <v>16839910</v>
      </c>
    </row>
    <row r="376" spans="1:21">
      <c r="A376" t="s">
        <v>960</v>
      </c>
      <c r="B376" s="7" t="s">
        <v>961</v>
      </c>
      <c r="C376" t="s">
        <v>605</v>
      </c>
      <c r="D376" t="s">
        <v>236</v>
      </c>
      <c r="E376" t="s">
        <v>197</v>
      </c>
      <c r="F376" t="s">
        <v>14</v>
      </c>
      <c r="G376">
        <v>1</v>
      </c>
      <c r="H376">
        <v>0.15</v>
      </c>
      <c r="I376" s="2">
        <v>10997.3</v>
      </c>
      <c r="J376" t="str">
        <f>_xlfn.XLOOKUP(tblOrders[[#This Row],[CustomerID]], tblCustomers[CustomerID], tblCustomers[CustomerName])</f>
        <v>Customer 207</v>
      </c>
      <c r="K376" t="str">
        <f>_xlfn.XLOOKUP(tblOrders[[#This Row],[CustomerID]], tblCustomers[CustomerID], tblCustomers[Segment])</f>
        <v>SME</v>
      </c>
      <c r="L376" t="str">
        <f>_xlfn.XLOOKUP(tblOrders[[#This Row],[ProductID]], tblProducts[ProductID], tblProducts[Category])</f>
        <v>Furniture</v>
      </c>
      <c r="M376">
        <f>_xlfn.XLOOKUP(tblOrders[[#This Row],[ProductID]], tblProducts[ProductID], tblProducts[CostPrice])</f>
        <v>21756</v>
      </c>
      <c r="N376">
        <f>tblOrders[[#This Row],[Sales]]-(tblOrders[[#This Row],[CostPrice]]*tblOrders[[#This Row],[Quantity]])</f>
        <v>-10758.7</v>
      </c>
      <c r="O376" t="str">
        <f>TEXT(tblOrders[[#This Row],[Date]],"mmm-yyyy")</f>
        <v>May-2025</v>
      </c>
      <c r="P376" t="str">
        <f>_xlfn.XLOOKUP(tblOrders[[#This Row],[OrderID]], tblReturns[OrderID], tblReturns[Returned])</f>
        <v>No</v>
      </c>
      <c r="Q376" t="str">
        <f>_xlfn.XLOOKUP(tblOrders[[#This Row],[OrderID]], tblShipping[OrderID], tblShipping[ShipMode])</f>
        <v>Standard</v>
      </c>
      <c r="R376" t="str">
        <f>IFERROR(_xlfn.XLOOKUP(A375, tblCustomers[CustomerID], tblCustomers[CustomerName]), "Not Found")</f>
        <v>Not Found</v>
      </c>
      <c r="S376" t="str">
        <f>IF(tblOrders[[#This Row],[Sales]]&gt;1000000,"High Value","Standard")</f>
        <v>Standard</v>
      </c>
      <c r="T376" t="str">
        <f>_xlfn.XLOOKUP(tblOrders[[#This Row],[ProductID]], tblProducts[ProductID], tblProducts[ProductName])</f>
        <v>Product 41</v>
      </c>
      <c r="U376">
        <f>_xlfn.XLOOKUP(tblOrders[[#This Row],[SalesRepID]], tblSalesreps[RepID], tblSalesreps[Target])</f>
        <v>19562258</v>
      </c>
    </row>
    <row r="377" spans="1:21">
      <c r="A377" t="s">
        <v>962</v>
      </c>
      <c r="B377" s="7" t="s">
        <v>963</v>
      </c>
      <c r="C377" t="s">
        <v>99</v>
      </c>
      <c r="D377" t="s">
        <v>216</v>
      </c>
      <c r="E377" t="s">
        <v>79</v>
      </c>
      <c r="F377" t="s">
        <v>20</v>
      </c>
      <c r="G377">
        <v>1</v>
      </c>
      <c r="H377">
        <v>0.15</v>
      </c>
      <c r="I377" s="2">
        <v>40946.199999999997</v>
      </c>
      <c r="J377" t="str">
        <f>_xlfn.XLOOKUP(tblOrders[[#This Row],[CustomerID]], tblCustomers[CustomerID], tblCustomers[CustomerName])</f>
        <v>Customer 1</v>
      </c>
      <c r="K377" t="str">
        <f>_xlfn.XLOOKUP(tblOrders[[#This Row],[CustomerID]], tblCustomers[CustomerID], tblCustomers[Segment])</f>
        <v>SME</v>
      </c>
      <c r="L377" t="str">
        <f>_xlfn.XLOOKUP(tblOrders[[#This Row],[ProductID]], tblProducts[ProductID], tblProducts[Category])</f>
        <v>Home</v>
      </c>
      <c r="M377">
        <f>_xlfn.XLOOKUP(tblOrders[[#This Row],[ProductID]], tblProducts[ProductID], tblProducts[CostPrice])</f>
        <v>15200</v>
      </c>
      <c r="N377">
        <f>tblOrders[[#This Row],[Sales]]-(tblOrders[[#This Row],[CostPrice]]*tblOrders[[#This Row],[Quantity]])</f>
        <v>25746.199999999997</v>
      </c>
      <c r="O377" t="str">
        <f>TEXT(tblOrders[[#This Row],[Date]],"mmm-yyyy")</f>
        <v>Mar-2025</v>
      </c>
      <c r="P377" t="str">
        <f>_xlfn.XLOOKUP(tblOrders[[#This Row],[OrderID]], tblReturns[OrderID], tblReturns[Returned])</f>
        <v>No</v>
      </c>
      <c r="Q377" t="str">
        <f>_xlfn.XLOOKUP(tblOrders[[#This Row],[OrderID]], tblShipping[OrderID], tblShipping[ShipMode])</f>
        <v>Pickup</v>
      </c>
      <c r="R377" t="str">
        <f>IFERROR(_xlfn.XLOOKUP(A376, tblCustomers[CustomerID], tblCustomers[CustomerName]), "Not Found")</f>
        <v>Not Found</v>
      </c>
      <c r="S377" t="str">
        <f>IF(tblOrders[[#This Row],[Sales]]&gt;1000000,"High Value","Standard")</f>
        <v>Standard</v>
      </c>
      <c r="T377" t="str">
        <f>_xlfn.XLOOKUP(tblOrders[[#This Row],[ProductID]], tblProducts[ProductID], tblProducts[ProductName])</f>
        <v>Product 52</v>
      </c>
      <c r="U377">
        <f>_xlfn.XLOOKUP(tblOrders[[#This Row],[SalesRepID]], tblSalesreps[RepID], tblSalesreps[Target])</f>
        <v>8592536</v>
      </c>
    </row>
    <row r="378" spans="1:21">
      <c r="A378" t="s">
        <v>964</v>
      </c>
      <c r="B378" s="7" t="s">
        <v>550</v>
      </c>
      <c r="C378" t="s">
        <v>556</v>
      </c>
      <c r="D378" t="s">
        <v>39</v>
      </c>
      <c r="E378" t="s">
        <v>210</v>
      </c>
      <c r="F378" t="s">
        <v>14</v>
      </c>
      <c r="G378">
        <v>4</v>
      </c>
      <c r="H378">
        <v>0.15</v>
      </c>
      <c r="I378" s="2">
        <v>449072</v>
      </c>
      <c r="J378" t="str">
        <f>_xlfn.XLOOKUP(tblOrders[[#This Row],[CustomerID]], tblCustomers[CustomerID], tblCustomers[CustomerName])</f>
        <v>Customer 72</v>
      </c>
      <c r="K378" t="str">
        <f>_xlfn.XLOOKUP(tblOrders[[#This Row],[CustomerID]], tblCustomers[CustomerID], tblCustomers[Segment])</f>
        <v>Corporate</v>
      </c>
      <c r="L378" t="str">
        <f>_xlfn.XLOOKUP(tblOrders[[#This Row],[ProductID]], tblProducts[ProductID], tblProducts[Category])</f>
        <v>Office</v>
      </c>
      <c r="M378">
        <f>_xlfn.XLOOKUP(tblOrders[[#This Row],[ProductID]], tblProducts[ProductID], tblProducts[CostPrice])</f>
        <v>63926</v>
      </c>
      <c r="N378">
        <f>tblOrders[[#This Row],[Sales]]-(tblOrders[[#This Row],[CostPrice]]*tblOrders[[#This Row],[Quantity]])</f>
        <v>193368</v>
      </c>
      <c r="O378" t="str">
        <f>TEXT(tblOrders[[#This Row],[Date]],"mmm-yyyy")</f>
        <v>Jun-2025</v>
      </c>
      <c r="P378" t="str">
        <f>_xlfn.XLOOKUP(tblOrders[[#This Row],[OrderID]], tblReturns[OrderID], tblReturns[Returned])</f>
        <v>No</v>
      </c>
      <c r="Q378" t="str">
        <f>_xlfn.XLOOKUP(tblOrders[[#This Row],[OrderID]], tblShipping[OrderID], tblShipping[ShipMode])</f>
        <v>Pickup</v>
      </c>
      <c r="R378" t="str">
        <f>IFERROR(_xlfn.XLOOKUP(A377, tblCustomers[CustomerID], tblCustomers[CustomerName]), "Not Found")</f>
        <v>Not Found</v>
      </c>
      <c r="S378" t="str">
        <f>IF(tblOrders[[#This Row],[Sales]]&gt;1000000,"High Value","Standard")</f>
        <v>Standard</v>
      </c>
      <c r="T378" t="str">
        <f>_xlfn.XLOOKUP(tblOrders[[#This Row],[ProductID]], tblProducts[ProductID], tblProducts[ProductName])</f>
        <v>Product 4</v>
      </c>
      <c r="U378">
        <f>_xlfn.XLOOKUP(tblOrders[[#This Row],[SalesRepID]], tblSalesreps[RepID], tblSalesreps[Target])</f>
        <v>19336654</v>
      </c>
    </row>
    <row r="379" spans="1:21">
      <c r="A379" t="s">
        <v>965</v>
      </c>
      <c r="B379" s="7" t="s">
        <v>619</v>
      </c>
      <c r="C379" t="s">
        <v>753</v>
      </c>
      <c r="D379" t="s">
        <v>49</v>
      </c>
      <c r="E379" t="s">
        <v>205</v>
      </c>
      <c r="F379" t="s">
        <v>14</v>
      </c>
      <c r="G379">
        <v>4</v>
      </c>
      <c r="H379">
        <v>0</v>
      </c>
      <c r="I379" s="2">
        <v>188892</v>
      </c>
      <c r="J379" t="str">
        <f>_xlfn.XLOOKUP(tblOrders[[#This Row],[CustomerID]], tblCustomers[CustomerID], tblCustomers[CustomerName])</f>
        <v>Customer 116</v>
      </c>
      <c r="K379" t="str">
        <f>_xlfn.XLOOKUP(tblOrders[[#This Row],[CustomerID]], tblCustomers[CustomerID], tblCustomers[Segment])</f>
        <v>Consumer</v>
      </c>
      <c r="L379" t="str">
        <f>_xlfn.XLOOKUP(tblOrders[[#This Row],[ProductID]], tblProducts[ProductID], tblProducts[Category])</f>
        <v>Home</v>
      </c>
      <c r="M379">
        <f>_xlfn.XLOOKUP(tblOrders[[#This Row],[ProductID]], tblProducts[ProductID], tblProducts[CostPrice])</f>
        <v>71372</v>
      </c>
      <c r="N379">
        <f>tblOrders[[#This Row],[Sales]]-(tblOrders[[#This Row],[CostPrice]]*tblOrders[[#This Row],[Quantity]])</f>
        <v>-96596</v>
      </c>
      <c r="O379" t="str">
        <f>TEXT(tblOrders[[#This Row],[Date]],"mmm-yyyy")</f>
        <v>Mar-2025</v>
      </c>
      <c r="P379" t="str">
        <f>_xlfn.XLOOKUP(tblOrders[[#This Row],[OrderID]], tblReturns[OrderID], tblReturns[Returned])</f>
        <v>No</v>
      </c>
      <c r="Q379" t="str">
        <f>_xlfn.XLOOKUP(tblOrders[[#This Row],[OrderID]], tblShipping[OrderID], tblShipping[ShipMode])</f>
        <v>Standard</v>
      </c>
      <c r="R379" t="str">
        <f>IFERROR(_xlfn.XLOOKUP(A378, tblCustomers[CustomerID], tblCustomers[CustomerName]), "Not Found")</f>
        <v>Not Found</v>
      </c>
      <c r="S379" t="str">
        <f>IF(tblOrders[[#This Row],[Sales]]&gt;1000000,"High Value","Standard")</f>
        <v>Standard</v>
      </c>
      <c r="T379" t="str">
        <f>_xlfn.XLOOKUP(tblOrders[[#This Row],[ProductID]], tblProducts[ProductID], tblProducts[ProductName])</f>
        <v>Product 51</v>
      </c>
      <c r="U379">
        <f>_xlfn.XLOOKUP(tblOrders[[#This Row],[SalesRepID]], tblSalesreps[RepID], tblSalesreps[Target])</f>
        <v>16246424</v>
      </c>
    </row>
    <row r="380" spans="1:21">
      <c r="A380" t="s">
        <v>966</v>
      </c>
      <c r="B380" s="7" t="s">
        <v>218</v>
      </c>
      <c r="C380" t="s">
        <v>498</v>
      </c>
      <c r="D380" t="s">
        <v>945</v>
      </c>
      <c r="E380" t="s">
        <v>205</v>
      </c>
      <c r="F380" t="s">
        <v>14</v>
      </c>
      <c r="G380">
        <v>8</v>
      </c>
      <c r="H380">
        <v>0.1</v>
      </c>
      <c r="I380" s="2">
        <v>782424</v>
      </c>
      <c r="J380" t="str">
        <f>_xlfn.XLOOKUP(tblOrders[[#This Row],[CustomerID]], tblCustomers[CustomerID], tblCustomers[CustomerName])</f>
        <v>Customer 208</v>
      </c>
      <c r="K380" t="str">
        <f>_xlfn.XLOOKUP(tblOrders[[#This Row],[CustomerID]], tblCustomers[CustomerID], tblCustomers[Segment])</f>
        <v>Corporate</v>
      </c>
      <c r="L380" t="str">
        <f>_xlfn.XLOOKUP(tblOrders[[#This Row],[ProductID]], tblProducts[ProductID], tblProducts[Category])</f>
        <v>Home</v>
      </c>
      <c r="M380">
        <f>_xlfn.XLOOKUP(tblOrders[[#This Row],[ProductID]], tblProducts[ProductID], tblProducts[CostPrice])</f>
        <v>54711</v>
      </c>
      <c r="N380">
        <f>tblOrders[[#This Row],[Sales]]-(tblOrders[[#This Row],[CostPrice]]*tblOrders[[#This Row],[Quantity]])</f>
        <v>344736</v>
      </c>
      <c r="O380" t="str">
        <f>TEXT(tblOrders[[#This Row],[Date]],"mmm-yyyy")</f>
        <v>Aug-2025</v>
      </c>
      <c r="P380" t="str">
        <f>_xlfn.XLOOKUP(tblOrders[[#This Row],[OrderID]], tblReturns[OrderID], tblReturns[Returned])</f>
        <v>Yes</v>
      </c>
      <c r="Q380" t="str">
        <f>_xlfn.XLOOKUP(tblOrders[[#This Row],[OrderID]], tblShipping[OrderID], tblShipping[ShipMode])</f>
        <v>Express</v>
      </c>
      <c r="R380" t="str">
        <f>IFERROR(_xlfn.XLOOKUP(A379, tblCustomers[CustomerID], tblCustomers[CustomerName]), "Not Found")</f>
        <v>Not Found</v>
      </c>
      <c r="S380" t="str">
        <f>IF(tblOrders[[#This Row],[Sales]]&gt;1000000,"High Value","Standard")</f>
        <v>Standard</v>
      </c>
      <c r="T380" t="str">
        <f>_xlfn.XLOOKUP(tblOrders[[#This Row],[ProductID]], tblProducts[ProductID], tblProducts[ProductName])</f>
        <v>Product 38</v>
      </c>
      <c r="U380">
        <f>_xlfn.XLOOKUP(tblOrders[[#This Row],[SalesRepID]], tblSalesreps[RepID], tblSalesreps[Target])</f>
        <v>16246424</v>
      </c>
    </row>
    <row r="381" spans="1:21">
      <c r="A381" t="s">
        <v>967</v>
      </c>
      <c r="B381" s="7" t="s">
        <v>277</v>
      </c>
      <c r="C381" t="s">
        <v>936</v>
      </c>
      <c r="D381" t="s">
        <v>617</v>
      </c>
      <c r="E381" t="s">
        <v>13</v>
      </c>
      <c r="F381" t="s">
        <v>26</v>
      </c>
      <c r="G381">
        <v>3</v>
      </c>
      <c r="H381">
        <v>0.1</v>
      </c>
      <c r="I381" s="2">
        <v>153632.70000000001</v>
      </c>
      <c r="J381" t="str">
        <f>_xlfn.XLOOKUP(tblOrders[[#This Row],[CustomerID]], tblCustomers[CustomerID], tblCustomers[CustomerName])</f>
        <v>Customer 184</v>
      </c>
      <c r="K381" t="str">
        <f>_xlfn.XLOOKUP(tblOrders[[#This Row],[CustomerID]], tblCustomers[CustomerID], tblCustomers[Segment])</f>
        <v>Corporate</v>
      </c>
      <c r="L381" t="str">
        <f>_xlfn.XLOOKUP(tblOrders[[#This Row],[ProductID]], tblProducts[ProductID], tblProducts[Category])</f>
        <v>Home</v>
      </c>
      <c r="M381">
        <f>_xlfn.XLOOKUP(tblOrders[[#This Row],[ProductID]], tblProducts[ProductID], tblProducts[CostPrice])</f>
        <v>61495</v>
      </c>
      <c r="N381">
        <f>tblOrders[[#This Row],[Sales]]-(tblOrders[[#This Row],[CostPrice]]*tblOrders[[#This Row],[Quantity]])</f>
        <v>-30852.299999999988</v>
      </c>
      <c r="O381" t="str">
        <f>TEXT(tblOrders[[#This Row],[Date]],"mmm-yyyy")</f>
        <v>Oct-2025</v>
      </c>
      <c r="P381" t="str">
        <f>_xlfn.XLOOKUP(tblOrders[[#This Row],[OrderID]], tblReturns[OrderID], tblReturns[Returned])</f>
        <v>No</v>
      </c>
      <c r="Q381" t="str">
        <f>_xlfn.XLOOKUP(tblOrders[[#This Row],[OrderID]], tblShipping[OrderID], tblShipping[ShipMode])</f>
        <v>Express</v>
      </c>
      <c r="R381" t="str">
        <f>IFERROR(_xlfn.XLOOKUP(A380, tblCustomers[CustomerID], tblCustomers[CustomerName]), "Not Found")</f>
        <v>Not Found</v>
      </c>
      <c r="S381" t="str">
        <f>IF(tblOrders[[#This Row],[Sales]]&gt;1000000,"High Value","Standard")</f>
        <v>Standard</v>
      </c>
      <c r="T381" t="str">
        <f>_xlfn.XLOOKUP(tblOrders[[#This Row],[ProductID]], tblProducts[ProductID], tblProducts[ProductName])</f>
        <v>Product 45</v>
      </c>
      <c r="U381">
        <f>_xlfn.XLOOKUP(tblOrders[[#This Row],[SalesRepID]], tblSalesreps[RepID], tblSalesreps[Target])</f>
        <v>11852878</v>
      </c>
    </row>
    <row r="382" spans="1:21">
      <c r="A382" t="s">
        <v>968</v>
      </c>
      <c r="B382" s="7" t="s">
        <v>969</v>
      </c>
      <c r="C382" t="s">
        <v>970</v>
      </c>
      <c r="D382" t="s">
        <v>201</v>
      </c>
      <c r="E382" t="s">
        <v>165</v>
      </c>
      <c r="F382" t="s">
        <v>88</v>
      </c>
      <c r="G382">
        <v>3</v>
      </c>
      <c r="H382">
        <v>0</v>
      </c>
      <c r="I382" s="2">
        <v>178251</v>
      </c>
      <c r="J382" t="str">
        <f>_xlfn.XLOOKUP(tblOrders[[#This Row],[CustomerID]], tblCustomers[CustomerID], tblCustomers[CustomerName])</f>
        <v>Customer 256</v>
      </c>
      <c r="K382" t="str">
        <f>_xlfn.XLOOKUP(tblOrders[[#This Row],[CustomerID]], tblCustomers[CustomerID], tblCustomers[Segment])</f>
        <v>Corporate</v>
      </c>
      <c r="L382" t="str">
        <f>_xlfn.XLOOKUP(tblOrders[[#This Row],[ProductID]], tblProducts[ProductID], tblProducts[Category])</f>
        <v>Furniture</v>
      </c>
      <c r="M382">
        <f>_xlfn.XLOOKUP(tblOrders[[#This Row],[ProductID]], tblProducts[ProductID], tblProducts[CostPrice])</f>
        <v>22542</v>
      </c>
      <c r="N382">
        <f>tblOrders[[#This Row],[Sales]]-(tblOrders[[#This Row],[CostPrice]]*tblOrders[[#This Row],[Quantity]])</f>
        <v>110625</v>
      </c>
      <c r="O382" t="str">
        <f>TEXT(tblOrders[[#This Row],[Date]],"mmm-yyyy")</f>
        <v>Jan-2025</v>
      </c>
      <c r="P382" t="str">
        <f>_xlfn.XLOOKUP(tblOrders[[#This Row],[OrderID]], tblReturns[OrderID], tblReturns[Returned])</f>
        <v>No</v>
      </c>
      <c r="Q382" t="str">
        <f>_xlfn.XLOOKUP(tblOrders[[#This Row],[OrderID]], tblShipping[OrderID], tblShipping[ShipMode])</f>
        <v>Standard</v>
      </c>
      <c r="R382" t="str">
        <f>IFERROR(_xlfn.XLOOKUP(A381, tblCustomers[CustomerID], tblCustomers[CustomerName]), "Not Found")</f>
        <v>Not Found</v>
      </c>
      <c r="S382" t="str">
        <f>IF(tblOrders[[#This Row],[Sales]]&gt;1000000,"High Value","Standard")</f>
        <v>Standard</v>
      </c>
      <c r="T382" t="str">
        <f>_xlfn.XLOOKUP(tblOrders[[#This Row],[ProductID]], tblProducts[ProductID], tblProducts[ProductName])</f>
        <v>Product 50</v>
      </c>
      <c r="U382">
        <f>_xlfn.XLOOKUP(tblOrders[[#This Row],[SalesRepID]], tblSalesreps[RepID], tblSalesreps[Target])</f>
        <v>16839910</v>
      </c>
    </row>
    <row r="383" spans="1:21">
      <c r="A383" t="s">
        <v>971</v>
      </c>
      <c r="B383" s="7" t="s">
        <v>972</v>
      </c>
      <c r="C383" t="s">
        <v>863</v>
      </c>
      <c r="D383" t="s">
        <v>973</v>
      </c>
      <c r="E383" t="s">
        <v>79</v>
      </c>
      <c r="F383" t="s">
        <v>51</v>
      </c>
      <c r="G383">
        <v>1</v>
      </c>
      <c r="H383">
        <v>0.1</v>
      </c>
      <c r="I383" s="2">
        <v>83304.899999999994</v>
      </c>
      <c r="J383" t="str">
        <f>_xlfn.XLOOKUP(tblOrders[[#This Row],[CustomerID]], tblCustomers[CustomerID], tblCustomers[CustomerName])</f>
        <v>Customer 193</v>
      </c>
      <c r="K383" t="str">
        <f>_xlfn.XLOOKUP(tblOrders[[#This Row],[CustomerID]], tblCustomers[CustomerID], tblCustomers[Segment])</f>
        <v>Corporate</v>
      </c>
      <c r="L383" t="str">
        <f>_xlfn.XLOOKUP(tblOrders[[#This Row],[ProductID]], tblProducts[ProductID], tblProducts[Category])</f>
        <v>Office</v>
      </c>
      <c r="M383">
        <f>_xlfn.XLOOKUP(tblOrders[[#This Row],[ProductID]], tblProducts[ProductID], tblProducts[CostPrice])</f>
        <v>44507</v>
      </c>
      <c r="N383">
        <f>tblOrders[[#This Row],[Sales]]-(tblOrders[[#This Row],[CostPrice]]*tblOrders[[#This Row],[Quantity]])</f>
        <v>38797.899999999994</v>
      </c>
      <c r="O383" t="str">
        <f>TEXT(tblOrders[[#This Row],[Date]],"mmm-yyyy")</f>
        <v>Feb-2025</v>
      </c>
      <c r="P383" t="str">
        <f>_xlfn.XLOOKUP(tblOrders[[#This Row],[OrderID]], tblReturns[OrderID], tblReturns[Returned])</f>
        <v>Yes</v>
      </c>
      <c r="Q383" t="str">
        <f>_xlfn.XLOOKUP(tblOrders[[#This Row],[OrderID]], tblShipping[OrderID], tblShipping[ShipMode])</f>
        <v>Standard</v>
      </c>
      <c r="R383" t="str">
        <f>IFERROR(_xlfn.XLOOKUP(A382, tblCustomers[CustomerID], tblCustomers[CustomerName]), "Not Found")</f>
        <v>Not Found</v>
      </c>
      <c r="S383" t="str">
        <f>IF(tblOrders[[#This Row],[Sales]]&gt;1000000,"High Value","Standard")</f>
        <v>Standard</v>
      </c>
      <c r="T383" t="str">
        <f>_xlfn.XLOOKUP(tblOrders[[#This Row],[ProductID]], tblProducts[ProductID], tblProducts[ProductName])</f>
        <v>Product 53</v>
      </c>
      <c r="U383">
        <f>_xlfn.XLOOKUP(tblOrders[[#This Row],[SalesRepID]], tblSalesreps[RepID], tblSalesreps[Target])</f>
        <v>8592536</v>
      </c>
    </row>
    <row r="384" spans="1:21">
      <c r="A384" t="s">
        <v>974</v>
      </c>
      <c r="B384" s="7" t="s">
        <v>351</v>
      </c>
      <c r="C384" t="s">
        <v>573</v>
      </c>
      <c r="D384" t="s">
        <v>34</v>
      </c>
      <c r="E384" t="s">
        <v>13</v>
      </c>
      <c r="F384" t="s">
        <v>26</v>
      </c>
      <c r="G384">
        <v>8</v>
      </c>
      <c r="H384">
        <v>0.1</v>
      </c>
      <c r="I384" s="2">
        <v>84427.199999999997</v>
      </c>
      <c r="J384" t="str">
        <f>_xlfn.XLOOKUP(tblOrders[[#This Row],[CustomerID]], tblCustomers[CustomerID], tblCustomers[CustomerName])</f>
        <v>Customer 13</v>
      </c>
      <c r="K384" t="str">
        <f>_xlfn.XLOOKUP(tblOrders[[#This Row],[CustomerID]], tblCustomers[CustomerID], tblCustomers[Segment])</f>
        <v>Corporate</v>
      </c>
      <c r="L384" t="str">
        <f>_xlfn.XLOOKUP(tblOrders[[#This Row],[ProductID]], tblProducts[ProductID], tblProducts[Category])</f>
        <v>Electronics</v>
      </c>
      <c r="M384">
        <f>_xlfn.XLOOKUP(tblOrders[[#This Row],[ProductID]], tblProducts[ProductID], tblProducts[CostPrice])</f>
        <v>24518</v>
      </c>
      <c r="N384">
        <f>tblOrders[[#This Row],[Sales]]-(tblOrders[[#This Row],[CostPrice]]*tblOrders[[#This Row],[Quantity]])</f>
        <v>-111716.8</v>
      </c>
      <c r="O384" t="str">
        <f>TEXT(tblOrders[[#This Row],[Date]],"mmm-yyyy")</f>
        <v>Feb-2025</v>
      </c>
      <c r="P384" t="str">
        <f>_xlfn.XLOOKUP(tblOrders[[#This Row],[OrderID]], tblReturns[OrderID], tblReturns[Returned])</f>
        <v>No</v>
      </c>
      <c r="Q384" t="str">
        <f>_xlfn.XLOOKUP(tblOrders[[#This Row],[OrderID]], tblShipping[OrderID], tblShipping[ShipMode])</f>
        <v>Express</v>
      </c>
      <c r="R384" t="str">
        <f>IFERROR(_xlfn.XLOOKUP(A383, tblCustomers[CustomerID], tblCustomers[CustomerName]), "Not Found")</f>
        <v>Not Found</v>
      </c>
      <c r="S384" t="str">
        <f>IF(tblOrders[[#This Row],[Sales]]&gt;1000000,"High Value","Standard")</f>
        <v>Standard</v>
      </c>
      <c r="T384" t="str">
        <f>_xlfn.XLOOKUP(tblOrders[[#This Row],[ProductID]], tblProducts[ProductID], tblProducts[ProductName])</f>
        <v>Product 90</v>
      </c>
      <c r="U384">
        <f>_xlfn.XLOOKUP(tblOrders[[#This Row],[SalesRepID]], tblSalesreps[RepID], tblSalesreps[Target])</f>
        <v>11852878</v>
      </c>
    </row>
    <row r="385" spans="1:21">
      <c r="A385" t="s">
        <v>975</v>
      </c>
      <c r="B385" s="7" t="s">
        <v>976</v>
      </c>
      <c r="C385" t="s">
        <v>977</v>
      </c>
      <c r="D385" t="s">
        <v>362</v>
      </c>
      <c r="E385" t="s">
        <v>45</v>
      </c>
      <c r="F385" t="s">
        <v>88</v>
      </c>
      <c r="G385">
        <v>3</v>
      </c>
      <c r="H385">
        <v>0.15</v>
      </c>
      <c r="I385" s="2">
        <v>204614.55</v>
      </c>
      <c r="J385" t="str">
        <f>_xlfn.XLOOKUP(tblOrders[[#This Row],[CustomerID]], tblCustomers[CustomerID], tblCustomers[CustomerName])</f>
        <v>Customer 194</v>
      </c>
      <c r="K385" t="str">
        <f>_xlfn.XLOOKUP(tblOrders[[#This Row],[CustomerID]], tblCustomers[CustomerID], tblCustomers[Segment])</f>
        <v>SME</v>
      </c>
      <c r="L385" t="str">
        <f>_xlfn.XLOOKUP(tblOrders[[#This Row],[ProductID]], tblProducts[ProductID], tblProducts[Category])</f>
        <v>Home</v>
      </c>
      <c r="M385">
        <f>_xlfn.XLOOKUP(tblOrders[[#This Row],[ProductID]], tblProducts[ProductID], tblProducts[CostPrice])</f>
        <v>41409</v>
      </c>
      <c r="N385">
        <f>tblOrders[[#This Row],[Sales]]-(tblOrders[[#This Row],[CostPrice]]*tblOrders[[#This Row],[Quantity]])</f>
        <v>80387.549999999988</v>
      </c>
      <c r="O385" t="str">
        <f>TEXT(tblOrders[[#This Row],[Date]],"mmm-yyyy")</f>
        <v>May-2025</v>
      </c>
      <c r="P385" t="str">
        <f>_xlfn.XLOOKUP(tblOrders[[#This Row],[OrderID]], tblReturns[OrderID], tblReturns[Returned])</f>
        <v>No</v>
      </c>
      <c r="Q385" t="str">
        <f>_xlfn.XLOOKUP(tblOrders[[#This Row],[OrderID]], tblShipping[OrderID], tblShipping[ShipMode])</f>
        <v>Standard</v>
      </c>
      <c r="R385" t="str">
        <f>IFERROR(_xlfn.XLOOKUP(A384, tblCustomers[CustomerID], tblCustomers[CustomerName]), "Not Found")</f>
        <v>Not Found</v>
      </c>
      <c r="S385" t="str">
        <f>IF(tblOrders[[#This Row],[Sales]]&gt;1000000,"High Value","Standard")</f>
        <v>Standard</v>
      </c>
      <c r="T385" t="str">
        <f>_xlfn.XLOOKUP(tblOrders[[#This Row],[ProductID]], tblProducts[ProductID], tblProducts[ProductName])</f>
        <v>Product 25</v>
      </c>
      <c r="U385">
        <f>_xlfn.XLOOKUP(tblOrders[[#This Row],[SalesRepID]], tblSalesreps[RepID], tblSalesreps[Target])</f>
        <v>11319839</v>
      </c>
    </row>
    <row r="386" spans="1:21">
      <c r="A386" t="s">
        <v>978</v>
      </c>
      <c r="B386" s="7" t="s">
        <v>160</v>
      </c>
      <c r="C386" t="s">
        <v>278</v>
      </c>
      <c r="D386" t="s">
        <v>118</v>
      </c>
      <c r="E386" t="s">
        <v>119</v>
      </c>
      <c r="F386" t="s">
        <v>51</v>
      </c>
      <c r="G386">
        <v>5</v>
      </c>
      <c r="H386">
        <v>0</v>
      </c>
      <c r="I386" s="2">
        <v>367940</v>
      </c>
      <c r="J386" t="str">
        <f>_xlfn.XLOOKUP(tblOrders[[#This Row],[CustomerID]], tblCustomers[CustomerID], tblCustomers[CustomerName])</f>
        <v>Customer 131</v>
      </c>
      <c r="K386" t="str">
        <f>_xlfn.XLOOKUP(tblOrders[[#This Row],[CustomerID]], tblCustomers[CustomerID], tblCustomers[Segment])</f>
        <v>SME</v>
      </c>
      <c r="L386" t="str">
        <f>_xlfn.XLOOKUP(tblOrders[[#This Row],[ProductID]], tblProducts[ProductID], tblProducts[Category])</f>
        <v>Home</v>
      </c>
      <c r="M386">
        <f>_xlfn.XLOOKUP(tblOrders[[#This Row],[ProductID]], tblProducts[ProductID], tblProducts[CostPrice])</f>
        <v>78122</v>
      </c>
      <c r="N386">
        <f>tblOrders[[#This Row],[Sales]]-(tblOrders[[#This Row],[CostPrice]]*tblOrders[[#This Row],[Quantity]])</f>
        <v>-22670</v>
      </c>
      <c r="O386" t="str">
        <f>TEXT(tblOrders[[#This Row],[Date]],"mmm-yyyy")</f>
        <v>Aug-2025</v>
      </c>
      <c r="P386" t="str">
        <f>_xlfn.XLOOKUP(tblOrders[[#This Row],[OrderID]], tblReturns[OrderID], tblReturns[Returned])</f>
        <v>No</v>
      </c>
      <c r="Q386" t="str">
        <f>_xlfn.XLOOKUP(tblOrders[[#This Row],[OrderID]], tblShipping[OrderID], tblShipping[ShipMode])</f>
        <v>Express</v>
      </c>
      <c r="R386" t="str">
        <f>IFERROR(_xlfn.XLOOKUP(A385, tblCustomers[CustomerID], tblCustomers[CustomerName]), "Not Found")</f>
        <v>Not Found</v>
      </c>
      <c r="S386" t="str">
        <f>IF(tblOrders[[#This Row],[Sales]]&gt;1000000,"High Value","Standard")</f>
        <v>Standard</v>
      </c>
      <c r="T386" t="str">
        <f>_xlfn.XLOOKUP(tblOrders[[#This Row],[ProductID]], tblProducts[ProductID], tblProducts[ProductName])</f>
        <v>Product 59</v>
      </c>
      <c r="U386">
        <f>_xlfn.XLOOKUP(tblOrders[[#This Row],[SalesRepID]], tblSalesreps[RepID], tblSalesreps[Target])</f>
        <v>5886694</v>
      </c>
    </row>
    <row r="387" spans="1:21">
      <c r="A387" t="s">
        <v>979</v>
      </c>
      <c r="B387" s="7" t="s">
        <v>271</v>
      </c>
      <c r="C387" t="s">
        <v>980</v>
      </c>
      <c r="D387" t="s">
        <v>321</v>
      </c>
      <c r="E387" t="s">
        <v>69</v>
      </c>
      <c r="F387" t="s">
        <v>88</v>
      </c>
      <c r="G387">
        <v>8</v>
      </c>
      <c r="H387">
        <v>0</v>
      </c>
      <c r="I387" s="2">
        <v>926904</v>
      </c>
      <c r="J387" t="str">
        <f>_xlfn.XLOOKUP(tblOrders[[#This Row],[CustomerID]], tblCustomers[CustomerID], tblCustomers[CustomerName])</f>
        <v>Customer 181</v>
      </c>
      <c r="K387" t="str">
        <f>_xlfn.XLOOKUP(tblOrders[[#This Row],[CustomerID]], tblCustomers[CustomerID], tblCustomers[Segment])</f>
        <v>Consumer</v>
      </c>
      <c r="L387" t="str">
        <f>_xlfn.XLOOKUP(tblOrders[[#This Row],[ProductID]], tblProducts[ProductID], tblProducts[Category])</f>
        <v>Home</v>
      </c>
      <c r="M387">
        <f>_xlfn.XLOOKUP(tblOrders[[#This Row],[ProductID]], tblProducts[ProductID], tblProducts[CostPrice])</f>
        <v>70588</v>
      </c>
      <c r="N387">
        <f>tblOrders[[#This Row],[Sales]]-(tblOrders[[#This Row],[CostPrice]]*tblOrders[[#This Row],[Quantity]])</f>
        <v>362200</v>
      </c>
      <c r="O387" t="str">
        <f>TEXT(tblOrders[[#This Row],[Date]],"mmm-yyyy")</f>
        <v>May-2025</v>
      </c>
      <c r="P387" t="str">
        <f>_xlfn.XLOOKUP(tblOrders[[#This Row],[OrderID]], tblReturns[OrderID], tblReturns[Returned])</f>
        <v>No</v>
      </c>
      <c r="Q387" t="str">
        <f>_xlfn.XLOOKUP(tblOrders[[#This Row],[OrderID]], tblShipping[OrderID], tblShipping[ShipMode])</f>
        <v>Express</v>
      </c>
      <c r="R387" t="str">
        <f>IFERROR(_xlfn.XLOOKUP(A386, tblCustomers[CustomerID], tblCustomers[CustomerName]), "Not Found")</f>
        <v>Not Found</v>
      </c>
      <c r="S387" t="str">
        <f>IF(tblOrders[[#This Row],[Sales]]&gt;1000000,"High Value","Standard")</f>
        <v>Standard</v>
      </c>
      <c r="T387" t="str">
        <f>_xlfn.XLOOKUP(tblOrders[[#This Row],[ProductID]], tblProducts[ProductID], tblProducts[ProductName])</f>
        <v>Product 95</v>
      </c>
      <c r="U387">
        <f>_xlfn.XLOOKUP(tblOrders[[#This Row],[SalesRepID]], tblSalesreps[RepID], tblSalesreps[Target])</f>
        <v>19473459</v>
      </c>
    </row>
    <row r="388" spans="1:21">
      <c r="A388" t="s">
        <v>981</v>
      </c>
      <c r="B388" s="7" t="s">
        <v>982</v>
      </c>
      <c r="C388" t="s">
        <v>239</v>
      </c>
      <c r="D388" t="s">
        <v>397</v>
      </c>
      <c r="E388" t="s">
        <v>69</v>
      </c>
      <c r="F388" t="s">
        <v>26</v>
      </c>
      <c r="G388">
        <v>3</v>
      </c>
      <c r="H388">
        <v>0.2</v>
      </c>
      <c r="I388" s="2">
        <v>157987.20000000001</v>
      </c>
      <c r="J388" t="str">
        <f>_xlfn.XLOOKUP(tblOrders[[#This Row],[CustomerID]], tblCustomers[CustomerID], tblCustomers[CustomerName])</f>
        <v>Customer 146</v>
      </c>
      <c r="K388" t="str">
        <f>_xlfn.XLOOKUP(tblOrders[[#This Row],[CustomerID]], tblCustomers[CustomerID], tblCustomers[Segment])</f>
        <v>Consumer</v>
      </c>
      <c r="L388" t="str">
        <f>_xlfn.XLOOKUP(tblOrders[[#This Row],[ProductID]], tblProducts[ProductID], tblProducts[Category])</f>
        <v>Electronics</v>
      </c>
      <c r="M388">
        <f>_xlfn.XLOOKUP(tblOrders[[#This Row],[ProductID]], tblProducts[ProductID], tblProducts[CostPrice])</f>
        <v>13474</v>
      </c>
      <c r="N388">
        <f>tblOrders[[#This Row],[Sales]]-(tblOrders[[#This Row],[CostPrice]]*tblOrders[[#This Row],[Quantity]])</f>
        <v>117565.20000000001</v>
      </c>
      <c r="O388" t="str">
        <f>TEXT(tblOrders[[#This Row],[Date]],"mmm-yyyy")</f>
        <v>Jul-2025</v>
      </c>
      <c r="P388" t="str">
        <f>_xlfn.XLOOKUP(tblOrders[[#This Row],[OrderID]], tblReturns[OrderID], tblReturns[Returned])</f>
        <v>No</v>
      </c>
      <c r="Q388" t="str">
        <f>_xlfn.XLOOKUP(tblOrders[[#This Row],[OrderID]], tblShipping[OrderID], tblShipping[ShipMode])</f>
        <v>Express</v>
      </c>
      <c r="R388" t="str">
        <f>IFERROR(_xlfn.XLOOKUP(A387, tblCustomers[CustomerID], tblCustomers[CustomerName]), "Not Found")</f>
        <v>Not Found</v>
      </c>
      <c r="S388" t="str">
        <f>IF(tblOrders[[#This Row],[Sales]]&gt;1000000,"High Value","Standard")</f>
        <v>Standard</v>
      </c>
      <c r="T388" t="str">
        <f>_xlfn.XLOOKUP(tblOrders[[#This Row],[ProductID]], tblProducts[ProductID], tblProducts[ProductName])</f>
        <v>Product 27</v>
      </c>
      <c r="U388">
        <f>_xlfn.XLOOKUP(tblOrders[[#This Row],[SalesRepID]], tblSalesreps[RepID], tblSalesreps[Target])</f>
        <v>19473459</v>
      </c>
    </row>
    <row r="389" spans="1:21">
      <c r="A389" t="s">
        <v>983</v>
      </c>
      <c r="B389" s="7" t="s">
        <v>32</v>
      </c>
      <c r="C389" t="s">
        <v>86</v>
      </c>
      <c r="D389" t="s">
        <v>301</v>
      </c>
      <c r="E389" t="s">
        <v>19</v>
      </c>
      <c r="F389" t="s">
        <v>51</v>
      </c>
      <c r="G389">
        <v>8</v>
      </c>
      <c r="H389">
        <v>0</v>
      </c>
      <c r="I389" s="2">
        <v>1096112</v>
      </c>
      <c r="J389" t="str">
        <f>_xlfn.XLOOKUP(tblOrders[[#This Row],[CustomerID]], tblCustomers[CustomerID], tblCustomers[CustomerName])</f>
        <v>Customer 53</v>
      </c>
      <c r="K389" t="str">
        <f>_xlfn.XLOOKUP(tblOrders[[#This Row],[CustomerID]], tblCustomers[CustomerID], tblCustomers[Segment])</f>
        <v>Consumer</v>
      </c>
      <c r="L389" t="str">
        <f>_xlfn.XLOOKUP(tblOrders[[#This Row],[ProductID]], tblProducts[ProductID], tblProducts[Category])</f>
        <v>Office</v>
      </c>
      <c r="M389">
        <f>_xlfn.XLOOKUP(tblOrders[[#This Row],[ProductID]], tblProducts[ProductID], tblProducts[CostPrice])</f>
        <v>77841</v>
      </c>
      <c r="N389">
        <f>tblOrders[[#This Row],[Sales]]-(tblOrders[[#This Row],[CostPrice]]*tblOrders[[#This Row],[Quantity]])</f>
        <v>473384</v>
      </c>
      <c r="O389" t="str">
        <f>TEXT(tblOrders[[#This Row],[Date]],"mmm-yyyy")</f>
        <v>Dec-2025</v>
      </c>
      <c r="P389" t="str">
        <f>_xlfn.XLOOKUP(tblOrders[[#This Row],[OrderID]], tblReturns[OrderID], tblReturns[Returned])</f>
        <v>Yes</v>
      </c>
      <c r="Q389" t="str">
        <f>_xlfn.XLOOKUP(tblOrders[[#This Row],[OrderID]], tblShipping[OrderID], tblShipping[ShipMode])</f>
        <v>Express</v>
      </c>
      <c r="R389" t="str">
        <f>IFERROR(_xlfn.XLOOKUP(A388, tblCustomers[CustomerID], tblCustomers[CustomerName]), "Not Found")</f>
        <v>Not Found</v>
      </c>
      <c r="S389" t="str">
        <f>IF(tblOrders[[#This Row],[Sales]]&gt;1000000,"High Value","Standard")</f>
        <v>High Value</v>
      </c>
      <c r="T389" t="str">
        <f>_xlfn.XLOOKUP(tblOrders[[#This Row],[ProductID]], tblProducts[ProductID], tblProducts[ProductName])</f>
        <v>Product 98</v>
      </c>
      <c r="U389">
        <f>_xlfn.XLOOKUP(tblOrders[[#This Row],[SalesRepID]], tblSalesreps[RepID], tblSalesreps[Target])</f>
        <v>11347243</v>
      </c>
    </row>
    <row r="390" spans="1:21">
      <c r="A390" t="s">
        <v>984</v>
      </c>
      <c r="B390" s="7" t="s">
        <v>809</v>
      </c>
      <c r="C390" t="s">
        <v>426</v>
      </c>
      <c r="D390" t="s">
        <v>504</v>
      </c>
      <c r="E390" t="s">
        <v>210</v>
      </c>
      <c r="F390" t="s">
        <v>20</v>
      </c>
      <c r="G390">
        <v>4</v>
      </c>
      <c r="H390">
        <v>0.15</v>
      </c>
      <c r="I390" s="2">
        <v>214383.6</v>
      </c>
      <c r="J390" t="str">
        <f>_xlfn.XLOOKUP(tblOrders[[#This Row],[CustomerID]], tblCustomers[CustomerID], tblCustomers[CustomerName])</f>
        <v>Customer 195</v>
      </c>
      <c r="K390" t="str">
        <f>_xlfn.XLOOKUP(tblOrders[[#This Row],[CustomerID]], tblCustomers[CustomerID], tblCustomers[Segment])</f>
        <v>Corporate</v>
      </c>
      <c r="L390" t="str">
        <f>_xlfn.XLOOKUP(tblOrders[[#This Row],[ProductID]], tblProducts[ProductID], tblProducts[Category])</f>
        <v>Office</v>
      </c>
      <c r="M390">
        <f>_xlfn.XLOOKUP(tblOrders[[#This Row],[ProductID]], tblProducts[ProductID], tblProducts[CostPrice])</f>
        <v>12010</v>
      </c>
      <c r="N390">
        <f>tblOrders[[#This Row],[Sales]]-(tblOrders[[#This Row],[CostPrice]]*tblOrders[[#This Row],[Quantity]])</f>
        <v>166343.6</v>
      </c>
      <c r="O390" t="str">
        <f>TEXT(tblOrders[[#This Row],[Date]],"mmm-yyyy")</f>
        <v>Mar-2025</v>
      </c>
      <c r="P390" t="str">
        <f>_xlfn.XLOOKUP(tblOrders[[#This Row],[OrderID]], tblReturns[OrderID], tblReturns[Returned])</f>
        <v>No</v>
      </c>
      <c r="Q390" t="str">
        <f>_xlfn.XLOOKUP(tblOrders[[#This Row],[OrderID]], tblShipping[OrderID], tblShipping[ShipMode])</f>
        <v>Pickup</v>
      </c>
      <c r="R390" t="str">
        <f>IFERROR(_xlfn.XLOOKUP(A389, tblCustomers[CustomerID], tblCustomers[CustomerName]), "Not Found")</f>
        <v>Not Found</v>
      </c>
      <c r="S390" t="str">
        <f>IF(tblOrders[[#This Row],[Sales]]&gt;1000000,"High Value","Standard")</f>
        <v>Standard</v>
      </c>
      <c r="T390" t="str">
        <f>_xlfn.XLOOKUP(tblOrders[[#This Row],[ProductID]], tblProducts[ProductID], tblProducts[ProductName])</f>
        <v>Product 15</v>
      </c>
      <c r="U390">
        <f>_xlfn.XLOOKUP(tblOrders[[#This Row],[SalesRepID]], tblSalesreps[RepID], tblSalesreps[Target])</f>
        <v>19336654</v>
      </c>
    </row>
    <row r="391" spans="1:21">
      <c r="A391" t="s">
        <v>985</v>
      </c>
      <c r="B391" s="7" t="s">
        <v>188</v>
      </c>
      <c r="C391" t="s">
        <v>629</v>
      </c>
      <c r="D391" t="s">
        <v>566</v>
      </c>
      <c r="E391" t="s">
        <v>35</v>
      </c>
      <c r="F391" t="s">
        <v>26</v>
      </c>
      <c r="G391">
        <v>3</v>
      </c>
      <c r="H391">
        <v>0.05</v>
      </c>
      <c r="I391" s="2">
        <v>160175.70000000001</v>
      </c>
      <c r="J391" t="str">
        <f>_xlfn.XLOOKUP(tblOrders[[#This Row],[CustomerID]], tblCustomers[CustomerID], tblCustomers[CustomerName])</f>
        <v>Customer 12</v>
      </c>
      <c r="K391" t="str">
        <f>_xlfn.XLOOKUP(tblOrders[[#This Row],[CustomerID]], tblCustomers[CustomerID], tblCustomers[Segment])</f>
        <v>Corporate</v>
      </c>
      <c r="L391" t="str">
        <f>_xlfn.XLOOKUP(tblOrders[[#This Row],[ProductID]], tblProducts[ProductID], tblProducts[Category])</f>
        <v>Electronics</v>
      </c>
      <c r="M391">
        <f>_xlfn.XLOOKUP(tblOrders[[#This Row],[ProductID]], tblProducts[ProductID], tblProducts[CostPrice])</f>
        <v>26222</v>
      </c>
      <c r="N391">
        <f>tblOrders[[#This Row],[Sales]]-(tblOrders[[#This Row],[CostPrice]]*tblOrders[[#This Row],[Quantity]])</f>
        <v>81509.700000000012</v>
      </c>
      <c r="O391" t="str">
        <f>TEXT(tblOrders[[#This Row],[Date]],"mmm-yyyy")</f>
        <v>Feb-2025</v>
      </c>
      <c r="P391" t="str">
        <f>_xlfn.XLOOKUP(tblOrders[[#This Row],[OrderID]], tblReturns[OrderID], tblReturns[Returned])</f>
        <v>No</v>
      </c>
      <c r="Q391" t="str">
        <f>_xlfn.XLOOKUP(tblOrders[[#This Row],[OrderID]], tblShipping[OrderID], tblShipping[ShipMode])</f>
        <v>Express</v>
      </c>
      <c r="R391" t="str">
        <f>IFERROR(_xlfn.XLOOKUP(A390, tblCustomers[CustomerID], tblCustomers[CustomerName]), "Not Found")</f>
        <v>Not Found</v>
      </c>
      <c r="S391" t="str">
        <f>IF(tblOrders[[#This Row],[Sales]]&gt;1000000,"High Value","Standard")</f>
        <v>Standard</v>
      </c>
      <c r="T391" t="str">
        <f>_xlfn.XLOOKUP(tblOrders[[#This Row],[ProductID]], tblProducts[ProductID], tblProducts[ProductName])</f>
        <v>Product 87</v>
      </c>
      <c r="U391">
        <f>_xlfn.XLOOKUP(tblOrders[[#This Row],[SalesRepID]], tblSalesreps[RepID], tblSalesreps[Target])</f>
        <v>19619177</v>
      </c>
    </row>
    <row r="392" spans="1:21">
      <c r="A392" t="s">
        <v>986</v>
      </c>
      <c r="B392" s="7" t="s">
        <v>364</v>
      </c>
      <c r="C392" t="s">
        <v>621</v>
      </c>
      <c r="D392" t="s">
        <v>169</v>
      </c>
      <c r="E392" t="s">
        <v>35</v>
      </c>
      <c r="F392" t="s">
        <v>20</v>
      </c>
      <c r="G392">
        <v>9</v>
      </c>
      <c r="H392">
        <v>0.1</v>
      </c>
      <c r="I392" s="2">
        <v>556551</v>
      </c>
      <c r="J392" t="str">
        <f>_xlfn.XLOOKUP(tblOrders[[#This Row],[CustomerID]], tblCustomers[CustomerID], tblCustomers[CustomerName])</f>
        <v>Customer 295</v>
      </c>
      <c r="K392" t="str">
        <f>_xlfn.XLOOKUP(tblOrders[[#This Row],[CustomerID]], tblCustomers[CustomerID], tblCustomers[Segment])</f>
        <v>Consumer</v>
      </c>
      <c r="L392" t="str">
        <f>_xlfn.XLOOKUP(tblOrders[[#This Row],[ProductID]], tblProducts[ProductID], tblProducts[Category])</f>
        <v>Electronics</v>
      </c>
      <c r="M392">
        <f>_xlfn.XLOOKUP(tblOrders[[#This Row],[ProductID]], tblProducts[ProductID], tblProducts[CostPrice])</f>
        <v>8587</v>
      </c>
      <c r="N392">
        <f>tblOrders[[#This Row],[Sales]]-(tblOrders[[#This Row],[CostPrice]]*tblOrders[[#This Row],[Quantity]])</f>
        <v>479268</v>
      </c>
      <c r="O392" t="str">
        <f>TEXT(tblOrders[[#This Row],[Date]],"mmm-yyyy")</f>
        <v>Apr-2025</v>
      </c>
      <c r="P392" t="str">
        <f>_xlfn.XLOOKUP(tblOrders[[#This Row],[OrderID]], tblReturns[OrderID], tblReturns[Returned])</f>
        <v>No</v>
      </c>
      <c r="Q392" t="str">
        <f>_xlfn.XLOOKUP(tblOrders[[#This Row],[OrderID]], tblShipping[OrderID], tblShipping[ShipMode])</f>
        <v>Pickup</v>
      </c>
      <c r="R392" t="str">
        <f>IFERROR(_xlfn.XLOOKUP(A391, tblCustomers[CustomerID], tblCustomers[CustomerName]), "Not Found")</f>
        <v>Not Found</v>
      </c>
      <c r="S392" t="str">
        <f>IF(tblOrders[[#This Row],[Sales]]&gt;1000000,"High Value","Standard")</f>
        <v>Standard</v>
      </c>
      <c r="T392" t="str">
        <f>_xlfn.XLOOKUP(tblOrders[[#This Row],[ProductID]], tblProducts[ProductID], tblProducts[ProductName])</f>
        <v>Product 9</v>
      </c>
      <c r="U392">
        <f>_xlfn.XLOOKUP(tblOrders[[#This Row],[SalesRepID]], tblSalesreps[RepID], tblSalesreps[Target])</f>
        <v>19619177</v>
      </c>
    </row>
    <row r="393" spans="1:21">
      <c r="A393" t="s">
        <v>987</v>
      </c>
      <c r="B393" s="7" t="s">
        <v>988</v>
      </c>
      <c r="C393" t="s">
        <v>447</v>
      </c>
      <c r="D393" t="s">
        <v>585</v>
      </c>
      <c r="E393" t="s">
        <v>56</v>
      </c>
      <c r="F393" t="s">
        <v>51</v>
      </c>
      <c r="G393">
        <v>1</v>
      </c>
      <c r="H393">
        <v>0</v>
      </c>
      <c r="I393" s="2">
        <v>74330</v>
      </c>
      <c r="J393" t="str">
        <f>_xlfn.XLOOKUP(tblOrders[[#This Row],[CustomerID]], tblCustomers[CustomerID], tblCustomers[CustomerName])</f>
        <v>Customer 203</v>
      </c>
      <c r="K393" t="str">
        <f>_xlfn.XLOOKUP(tblOrders[[#This Row],[CustomerID]], tblCustomers[CustomerID], tblCustomers[Segment])</f>
        <v>Consumer</v>
      </c>
      <c r="L393" t="str">
        <f>_xlfn.XLOOKUP(tblOrders[[#This Row],[ProductID]], tblProducts[ProductID], tblProducts[Category])</f>
        <v>Office</v>
      </c>
      <c r="M393">
        <f>_xlfn.XLOOKUP(tblOrders[[#This Row],[ProductID]], tblProducts[ProductID], tblProducts[CostPrice])</f>
        <v>49623</v>
      </c>
      <c r="N393">
        <f>tblOrders[[#This Row],[Sales]]-(tblOrders[[#This Row],[CostPrice]]*tblOrders[[#This Row],[Quantity]])</f>
        <v>24707</v>
      </c>
      <c r="O393" t="str">
        <f>TEXT(tblOrders[[#This Row],[Date]],"mmm-yyyy")</f>
        <v>Jan-2025</v>
      </c>
      <c r="P393" t="str">
        <f>_xlfn.XLOOKUP(tblOrders[[#This Row],[OrderID]], tblReturns[OrderID], tblReturns[Returned])</f>
        <v>No</v>
      </c>
      <c r="Q393" t="str">
        <f>_xlfn.XLOOKUP(tblOrders[[#This Row],[OrderID]], tblShipping[OrderID], tblShipping[ShipMode])</f>
        <v>Pickup</v>
      </c>
      <c r="R393" t="str">
        <f>IFERROR(_xlfn.XLOOKUP(A392, tblCustomers[CustomerID], tblCustomers[CustomerName]), "Not Found")</f>
        <v>Not Found</v>
      </c>
      <c r="S393" t="str">
        <f>IF(tblOrders[[#This Row],[Sales]]&gt;1000000,"High Value","Standard")</f>
        <v>Standard</v>
      </c>
      <c r="T393" t="str">
        <f>_xlfn.XLOOKUP(tblOrders[[#This Row],[ProductID]], tblProducts[ProductID], tblProducts[ProductName])</f>
        <v>Product 54</v>
      </c>
      <c r="U393">
        <f>_xlfn.XLOOKUP(tblOrders[[#This Row],[SalesRepID]], tblSalesreps[RepID], tblSalesreps[Target])</f>
        <v>14265630</v>
      </c>
    </row>
    <row r="394" spans="1:21">
      <c r="A394" t="s">
        <v>989</v>
      </c>
      <c r="B394" s="7" t="s">
        <v>990</v>
      </c>
      <c r="C394" t="s">
        <v>434</v>
      </c>
      <c r="D394" t="s">
        <v>44</v>
      </c>
      <c r="E394" t="s">
        <v>119</v>
      </c>
      <c r="F394" t="s">
        <v>20</v>
      </c>
      <c r="G394">
        <v>6</v>
      </c>
      <c r="H394">
        <v>0</v>
      </c>
      <c r="I394" s="2">
        <v>678696</v>
      </c>
      <c r="J394" t="str">
        <f>_xlfn.XLOOKUP(tblOrders[[#This Row],[CustomerID]], tblCustomers[CustomerID], tblCustomers[CustomerName])</f>
        <v>Customer 29</v>
      </c>
      <c r="K394" t="str">
        <f>_xlfn.XLOOKUP(tblOrders[[#This Row],[CustomerID]], tblCustomers[CustomerID], tblCustomers[Segment])</f>
        <v>Consumer</v>
      </c>
      <c r="L394" t="str">
        <f>_xlfn.XLOOKUP(tblOrders[[#This Row],[ProductID]], tblProducts[ProductID], tblProducts[Category])</f>
        <v>Furniture</v>
      </c>
      <c r="M394">
        <f>_xlfn.XLOOKUP(tblOrders[[#This Row],[ProductID]], tblProducts[ProductID], tblProducts[CostPrice])</f>
        <v>48953</v>
      </c>
      <c r="N394">
        <f>tblOrders[[#This Row],[Sales]]-(tblOrders[[#This Row],[CostPrice]]*tblOrders[[#This Row],[Quantity]])</f>
        <v>384978</v>
      </c>
      <c r="O394" t="str">
        <f>TEXT(tblOrders[[#This Row],[Date]],"mmm-yyyy")</f>
        <v>Aug-2025</v>
      </c>
      <c r="P394" t="str">
        <f>_xlfn.XLOOKUP(tblOrders[[#This Row],[OrderID]], tblReturns[OrderID], tblReturns[Returned])</f>
        <v>No</v>
      </c>
      <c r="Q394" t="str">
        <f>_xlfn.XLOOKUP(tblOrders[[#This Row],[OrderID]], tblShipping[OrderID], tblShipping[ShipMode])</f>
        <v>Express</v>
      </c>
      <c r="R394" t="str">
        <f>IFERROR(_xlfn.XLOOKUP(A393, tblCustomers[CustomerID], tblCustomers[CustomerName]), "Not Found")</f>
        <v>Not Found</v>
      </c>
      <c r="S394" t="str">
        <f>IF(tblOrders[[#This Row],[Sales]]&gt;1000000,"High Value","Standard")</f>
        <v>Standard</v>
      </c>
      <c r="T394" t="str">
        <f>_xlfn.XLOOKUP(tblOrders[[#This Row],[ProductID]], tblProducts[ProductID], tblProducts[ProductName])</f>
        <v>Product 56</v>
      </c>
      <c r="U394">
        <f>_xlfn.XLOOKUP(tblOrders[[#This Row],[SalesRepID]], tblSalesreps[RepID], tblSalesreps[Target])</f>
        <v>5886694</v>
      </c>
    </row>
    <row r="395" spans="1:21">
      <c r="A395" t="s">
        <v>991</v>
      </c>
      <c r="B395" s="7" t="s">
        <v>214</v>
      </c>
      <c r="C395" t="s">
        <v>848</v>
      </c>
      <c r="D395" t="s">
        <v>83</v>
      </c>
      <c r="E395" t="s">
        <v>197</v>
      </c>
      <c r="F395" t="s">
        <v>20</v>
      </c>
      <c r="G395">
        <v>9</v>
      </c>
      <c r="H395">
        <v>0.2</v>
      </c>
      <c r="I395" s="2">
        <v>868514.4</v>
      </c>
      <c r="J395" t="str">
        <f>_xlfn.XLOOKUP(tblOrders[[#This Row],[CustomerID]], tblCustomers[CustomerID], tblCustomers[CustomerName])</f>
        <v>Customer 218</v>
      </c>
      <c r="K395" t="str">
        <f>_xlfn.XLOOKUP(tblOrders[[#This Row],[CustomerID]], tblCustomers[CustomerID], tblCustomers[Segment])</f>
        <v>SME</v>
      </c>
      <c r="L395" t="str">
        <f>_xlfn.XLOOKUP(tblOrders[[#This Row],[ProductID]], tblProducts[ProductID], tblProducts[Category])</f>
        <v>Furniture</v>
      </c>
      <c r="M395">
        <f>_xlfn.XLOOKUP(tblOrders[[#This Row],[ProductID]], tblProducts[ProductID], tblProducts[CostPrice])</f>
        <v>79600</v>
      </c>
      <c r="N395">
        <f>tblOrders[[#This Row],[Sales]]-(tblOrders[[#This Row],[CostPrice]]*tblOrders[[#This Row],[Quantity]])</f>
        <v>152114.40000000002</v>
      </c>
      <c r="O395" t="str">
        <f>TEXT(tblOrders[[#This Row],[Date]],"mmm-yyyy")</f>
        <v>Dec-2025</v>
      </c>
      <c r="P395" t="str">
        <f>_xlfn.XLOOKUP(tblOrders[[#This Row],[OrderID]], tblReturns[OrderID], tblReturns[Returned])</f>
        <v>No</v>
      </c>
      <c r="Q395" t="str">
        <f>_xlfn.XLOOKUP(tblOrders[[#This Row],[OrderID]], tblShipping[OrderID], tblShipping[ShipMode])</f>
        <v>Standard</v>
      </c>
      <c r="R395" t="str">
        <f>IFERROR(_xlfn.XLOOKUP(A394, tblCustomers[CustomerID], tblCustomers[CustomerName]), "Not Found")</f>
        <v>Not Found</v>
      </c>
      <c r="S395" t="str">
        <f>IF(tblOrders[[#This Row],[Sales]]&gt;1000000,"High Value","Standard")</f>
        <v>Standard</v>
      </c>
      <c r="T395" t="str">
        <f>_xlfn.XLOOKUP(tblOrders[[#This Row],[ProductID]], tblProducts[ProductID], tblProducts[ProductName])</f>
        <v>Product 43</v>
      </c>
      <c r="U395">
        <f>_xlfn.XLOOKUP(tblOrders[[#This Row],[SalesRepID]], tblSalesreps[RepID], tblSalesreps[Target])</f>
        <v>19562258</v>
      </c>
    </row>
    <row r="396" spans="1:21">
      <c r="A396" t="s">
        <v>992</v>
      </c>
      <c r="B396" s="7" t="s">
        <v>438</v>
      </c>
      <c r="C396" t="s">
        <v>993</v>
      </c>
      <c r="D396" t="s">
        <v>352</v>
      </c>
      <c r="E396" t="s">
        <v>105</v>
      </c>
      <c r="F396" t="s">
        <v>26</v>
      </c>
      <c r="G396">
        <v>7</v>
      </c>
      <c r="H396">
        <v>0.15</v>
      </c>
      <c r="I396" s="2">
        <v>754019.7</v>
      </c>
      <c r="J396" t="str">
        <f>_xlfn.XLOOKUP(tblOrders[[#This Row],[CustomerID]], tblCustomers[CustomerID], tblCustomers[CustomerName])</f>
        <v>Customer 136</v>
      </c>
      <c r="K396" t="str">
        <f>_xlfn.XLOOKUP(tblOrders[[#This Row],[CustomerID]], tblCustomers[CustomerID], tblCustomers[Segment])</f>
        <v>Corporate</v>
      </c>
      <c r="L396" t="str">
        <f>_xlfn.XLOOKUP(tblOrders[[#This Row],[ProductID]], tblProducts[ProductID], tblProducts[Category])</f>
        <v>Electronics</v>
      </c>
      <c r="M396">
        <f>_xlfn.XLOOKUP(tblOrders[[#This Row],[ProductID]], tblProducts[ProductID], tblProducts[CostPrice])</f>
        <v>58522</v>
      </c>
      <c r="N396">
        <f>tblOrders[[#This Row],[Sales]]-(tblOrders[[#This Row],[CostPrice]]*tblOrders[[#This Row],[Quantity]])</f>
        <v>344365.69999999995</v>
      </c>
      <c r="O396" t="str">
        <f>TEXT(tblOrders[[#This Row],[Date]],"mmm-yyyy")</f>
        <v>Jun-2025</v>
      </c>
      <c r="P396" t="str">
        <f>_xlfn.XLOOKUP(tblOrders[[#This Row],[OrderID]], tblReturns[OrderID], tblReturns[Returned])</f>
        <v>No</v>
      </c>
      <c r="Q396" t="str">
        <f>_xlfn.XLOOKUP(tblOrders[[#This Row],[OrderID]], tblShipping[OrderID], tblShipping[ShipMode])</f>
        <v>Pickup</v>
      </c>
      <c r="R396" t="str">
        <f>IFERROR(_xlfn.XLOOKUP(A395, tblCustomers[CustomerID], tblCustomers[CustomerName]), "Not Found")</f>
        <v>Not Found</v>
      </c>
      <c r="S396" t="str">
        <f>IF(tblOrders[[#This Row],[Sales]]&gt;1000000,"High Value","Standard")</f>
        <v>Standard</v>
      </c>
      <c r="T396" t="str">
        <f>_xlfn.XLOOKUP(tblOrders[[#This Row],[ProductID]], tblProducts[ProductID], tblProducts[ProductName])</f>
        <v>Product 60</v>
      </c>
      <c r="U396">
        <f>_xlfn.XLOOKUP(tblOrders[[#This Row],[SalesRepID]], tblSalesreps[RepID], tblSalesreps[Target])</f>
        <v>8698154</v>
      </c>
    </row>
    <row r="397" spans="1:21">
      <c r="A397" t="s">
        <v>994</v>
      </c>
      <c r="B397" s="7" t="s">
        <v>995</v>
      </c>
      <c r="C397" t="s">
        <v>996</v>
      </c>
      <c r="D397" t="s">
        <v>39</v>
      </c>
      <c r="E397" t="s">
        <v>13</v>
      </c>
      <c r="F397" t="s">
        <v>20</v>
      </c>
      <c r="G397">
        <v>8</v>
      </c>
      <c r="H397">
        <v>0.05</v>
      </c>
      <c r="I397" s="2">
        <v>469581.2</v>
      </c>
      <c r="J397" t="str">
        <f>_xlfn.XLOOKUP(tblOrders[[#This Row],[CustomerID]], tblCustomers[CustomerID], tblCustomers[CustomerName])</f>
        <v>Customer 189</v>
      </c>
      <c r="K397" t="str">
        <f>_xlfn.XLOOKUP(tblOrders[[#This Row],[CustomerID]], tblCustomers[CustomerID], tblCustomers[Segment])</f>
        <v>SME</v>
      </c>
      <c r="L397" t="str">
        <f>_xlfn.XLOOKUP(tblOrders[[#This Row],[ProductID]], tblProducts[ProductID], tblProducts[Category])</f>
        <v>Office</v>
      </c>
      <c r="M397">
        <f>_xlfn.XLOOKUP(tblOrders[[#This Row],[ProductID]], tblProducts[ProductID], tblProducts[CostPrice])</f>
        <v>63926</v>
      </c>
      <c r="N397">
        <f>tblOrders[[#This Row],[Sales]]-(tblOrders[[#This Row],[CostPrice]]*tblOrders[[#This Row],[Quantity]])</f>
        <v>-41826.799999999988</v>
      </c>
      <c r="O397" t="str">
        <f>TEXT(tblOrders[[#This Row],[Date]],"mmm-yyyy")</f>
        <v>Feb-2025</v>
      </c>
      <c r="P397" t="str">
        <f>_xlfn.XLOOKUP(tblOrders[[#This Row],[OrderID]], tblReturns[OrderID], tblReturns[Returned])</f>
        <v>No</v>
      </c>
      <c r="Q397" t="str">
        <f>_xlfn.XLOOKUP(tblOrders[[#This Row],[OrderID]], tblShipping[OrderID], tblShipping[ShipMode])</f>
        <v>Standard</v>
      </c>
      <c r="R397" t="str">
        <f>IFERROR(_xlfn.XLOOKUP(A396, tblCustomers[CustomerID], tblCustomers[CustomerName]), "Not Found")</f>
        <v>Not Found</v>
      </c>
      <c r="S397" t="str">
        <f>IF(tblOrders[[#This Row],[Sales]]&gt;1000000,"High Value","Standard")</f>
        <v>Standard</v>
      </c>
      <c r="T397" t="str">
        <f>_xlfn.XLOOKUP(tblOrders[[#This Row],[ProductID]], tblProducts[ProductID], tblProducts[ProductName])</f>
        <v>Product 4</v>
      </c>
      <c r="U397">
        <f>_xlfn.XLOOKUP(tblOrders[[#This Row],[SalesRepID]], tblSalesreps[RepID], tblSalesreps[Target])</f>
        <v>11852878</v>
      </c>
    </row>
    <row r="398" spans="1:21">
      <c r="A398" t="s">
        <v>997</v>
      </c>
      <c r="B398" s="7" t="s">
        <v>523</v>
      </c>
      <c r="C398" t="s">
        <v>998</v>
      </c>
      <c r="D398" t="s">
        <v>546</v>
      </c>
      <c r="E398" t="s">
        <v>74</v>
      </c>
      <c r="F398" t="s">
        <v>51</v>
      </c>
      <c r="G398">
        <v>6</v>
      </c>
      <c r="H398">
        <v>0.05</v>
      </c>
      <c r="I398" s="2">
        <v>114478.8</v>
      </c>
      <c r="J398" t="str">
        <f>_xlfn.XLOOKUP(tblOrders[[#This Row],[CustomerID]], tblCustomers[CustomerID], tblCustomers[CustomerName])</f>
        <v>Customer 84</v>
      </c>
      <c r="K398" t="str">
        <f>_xlfn.XLOOKUP(tblOrders[[#This Row],[CustomerID]], tblCustomers[CustomerID], tblCustomers[Segment])</f>
        <v>Corporate</v>
      </c>
      <c r="L398" t="str">
        <f>_xlfn.XLOOKUP(tblOrders[[#This Row],[ProductID]], tblProducts[ProductID], tblProducts[Category])</f>
        <v>Home</v>
      </c>
      <c r="M398">
        <f>_xlfn.XLOOKUP(tblOrders[[#This Row],[ProductID]], tblProducts[ProductID], tblProducts[CostPrice])</f>
        <v>51783</v>
      </c>
      <c r="N398">
        <f>tblOrders[[#This Row],[Sales]]-(tblOrders[[#This Row],[CostPrice]]*tblOrders[[#This Row],[Quantity]])</f>
        <v>-196219.2</v>
      </c>
      <c r="O398" t="str">
        <f>TEXT(tblOrders[[#This Row],[Date]],"mmm-yyyy")</f>
        <v>Jan-2025</v>
      </c>
      <c r="P398" t="str">
        <f>_xlfn.XLOOKUP(tblOrders[[#This Row],[OrderID]], tblReturns[OrderID], tblReturns[Returned])</f>
        <v>No</v>
      </c>
      <c r="Q398" t="str">
        <f>_xlfn.XLOOKUP(tblOrders[[#This Row],[OrderID]], tblShipping[OrderID], tblShipping[ShipMode])</f>
        <v>Standard</v>
      </c>
      <c r="R398" t="str">
        <f>IFERROR(_xlfn.XLOOKUP(A397, tblCustomers[CustomerID], tblCustomers[CustomerName]), "Not Found")</f>
        <v>Not Found</v>
      </c>
      <c r="S398" t="str">
        <f>IF(tblOrders[[#This Row],[Sales]]&gt;1000000,"High Value","Standard")</f>
        <v>Standard</v>
      </c>
      <c r="T398" t="str">
        <f>_xlfn.XLOOKUP(tblOrders[[#This Row],[ProductID]], tblProducts[ProductID], tblProducts[ProductName])</f>
        <v>Product 14</v>
      </c>
      <c r="U398">
        <f>_xlfn.XLOOKUP(tblOrders[[#This Row],[SalesRepID]], tblSalesreps[RepID], tblSalesreps[Target])</f>
        <v>7254801</v>
      </c>
    </row>
    <row r="399" spans="1:21">
      <c r="A399" t="s">
        <v>999</v>
      </c>
      <c r="B399" s="7" t="s">
        <v>590</v>
      </c>
      <c r="C399" t="s">
        <v>1000</v>
      </c>
      <c r="D399" t="s">
        <v>820</v>
      </c>
      <c r="E399" t="s">
        <v>74</v>
      </c>
      <c r="F399" t="s">
        <v>26</v>
      </c>
      <c r="G399">
        <v>10</v>
      </c>
      <c r="H399">
        <v>0.1</v>
      </c>
      <c r="I399" s="2">
        <v>419877</v>
      </c>
      <c r="J399" t="str">
        <f>_xlfn.XLOOKUP(tblOrders[[#This Row],[CustomerID]], tblCustomers[CustomerID], tblCustomers[CustomerName])</f>
        <v>Customer 160</v>
      </c>
      <c r="K399" t="str">
        <f>_xlfn.XLOOKUP(tblOrders[[#This Row],[CustomerID]], tblCustomers[CustomerID], tblCustomers[Segment])</f>
        <v>Corporate</v>
      </c>
      <c r="L399" t="str">
        <f>_xlfn.XLOOKUP(tblOrders[[#This Row],[ProductID]], tblProducts[ProductID], tblProducts[Category])</f>
        <v>Home</v>
      </c>
      <c r="M399">
        <f>_xlfn.XLOOKUP(tblOrders[[#This Row],[ProductID]], tblProducts[ProductID], tblProducts[CostPrice])</f>
        <v>35035</v>
      </c>
      <c r="N399">
        <f>tblOrders[[#This Row],[Sales]]-(tblOrders[[#This Row],[CostPrice]]*tblOrders[[#This Row],[Quantity]])</f>
        <v>69527</v>
      </c>
      <c r="O399" t="str">
        <f>TEXT(tblOrders[[#This Row],[Date]],"mmm-yyyy")</f>
        <v>May-2025</v>
      </c>
      <c r="P399" t="str">
        <f>_xlfn.XLOOKUP(tblOrders[[#This Row],[OrderID]], tblReturns[OrderID], tblReturns[Returned])</f>
        <v>No</v>
      </c>
      <c r="Q399" t="str">
        <f>_xlfn.XLOOKUP(tblOrders[[#This Row],[OrderID]], tblShipping[OrderID], tblShipping[ShipMode])</f>
        <v>Pickup</v>
      </c>
      <c r="R399" t="str">
        <f>IFERROR(_xlfn.XLOOKUP(A398, tblCustomers[CustomerID], tblCustomers[CustomerName]), "Not Found")</f>
        <v>Not Found</v>
      </c>
      <c r="S399" t="str">
        <f>IF(tblOrders[[#This Row],[Sales]]&gt;1000000,"High Value","Standard")</f>
        <v>Standard</v>
      </c>
      <c r="T399" t="str">
        <f>_xlfn.XLOOKUP(tblOrders[[#This Row],[ProductID]], tblProducts[ProductID], tblProducts[ProductName])</f>
        <v>Product 20</v>
      </c>
      <c r="U399">
        <f>_xlfn.XLOOKUP(tblOrders[[#This Row],[SalesRepID]], tblSalesreps[RepID], tblSalesreps[Target])</f>
        <v>7254801</v>
      </c>
    </row>
    <row r="400" spans="1:21">
      <c r="A400" t="s">
        <v>1001</v>
      </c>
      <c r="B400" s="7" t="s">
        <v>102</v>
      </c>
      <c r="C400" t="s">
        <v>653</v>
      </c>
      <c r="D400" t="s">
        <v>92</v>
      </c>
      <c r="E400" t="s">
        <v>79</v>
      </c>
      <c r="F400" t="s">
        <v>14</v>
      </c>
      <c r="G400">
        <v>2</v>
      </c>
      <c r="H400">
        <v>0</v>
      </c>
      <c r="I400" s="2">
        <v>157422</v>
      </c>
      <c r="J400" t="str">
        <f>_xlfn.XLOOKUP(tblOrders[[#This Row],[CustomerID]], tblCustomers[CustomerID], tblCustomers[CustomerName])</f>
        <v>Customer 204</v>
      </c>
      <c r="K400" t="str">
        <f>_xlfn.XLOOKUP(tblOrders[[#This Row],[CustomerID]], tblCustomers[CustomerID], tblCustomers[Segment])</f>
        <v>Consumer</v>
      </c>
      <c r="L400" t="str">
        <f>_xlfn.XLOOKUP(tblOrders[[#This Row],[ProductID]], tblProducts[ProductID], tblProducts[Category])</f>
        <v>Home</v>
      </c>
      <c r="M400">
        <f>_xlfn.XLOOKUP(tblOrders[[#This Row],[ProductID]], tblProducts[ProductID], tblProducts[CostPrice])</f>
        <v>65463</v>
      </c>
      <c r="N400">
        <f>tblOrders[[#This Row],[Sales]]-(tblOrders[[#This Row],[CostPrice]]*tblOrders[[#This Row],[Quantity]])</f>
        <v>26496</v>
      </c>
      <c r="O400" t="str">
        <f>TEXT(tblOrders[[#This Row],[Date]],"mmm-yyyy")</f>
        <v>Oct-2025</v>
      </c>
      <c r="P400" t="str">
        <f>_xlfn.XLOOKUP(tblOrders[[#This Row],[OrderID]], tblReturns[OrderID], tblReturns[Returned])</f>
        <v>No</v>
      </c>
      <c r="Q400" t="str">
        <f>_xlfn.XLOOKUP(tblOrders[[#This Row],[OrderID]], tblShipping[OrderID], tblShipping[ShipMode])</f>
        <v>Pickup</v>
      </c>
      <c r="R400" t="str">
        <f>IFERROR(_xlfn.XLOOKUP(A399, tblCustomers[CustomerID], tblCustomers[CustomerName]), "Not Found")</f>
        <v>Not Found</v>
      </c>
      <c r="S400" t="str">
        <f>IF(tblOrders[[#This Row],[Sales]]&gt;1000000,"High Value","Standard")</f>
        <v>Standard</v>
      </c>
      <c r="T400" t="str">
        <f>_xlfn.XLOOKUP(tblOrders[[#This Row],[ProductID]], tblProducts[ProductID], tblProducts[ProductName])</f>
        <v>Product 32</v>
      </c>
      <c r="U400">
        <f>_xlfn.XLOOKUP(tblOrders[[#This Row],[SalesRepID]], tblSalesreps[RepID], tblSalesreps[Target])</f>
        <v>8592536</v>
      </c>
    </row>
    <row r="401" spans="1:21">
      <c r="A401" t="s">
        <v>1002</v>
      </c>
      <c r="B401" s="7" t="s">
        <v>143</v>
      </c>
      <c r="C401" t="s">
        <v>327</v>
      </c>
      <c r="D401" t="s">
        <v>216</v>
      </c>
      <c r="E401" t="s">
        <v>25</v>
      </c>
      <c r="F401" t="s">
        <v>88</v>
      </c>
      <c r="G401">
        <v>9</v>
      </c>
      <c r="H401">
        <v>0</v>
      </c>
      <c r="I401" s="2">
        <v>1033623</v>
      </c>
      <c r="J401" t="str">
        <f>_xlfn.XLOOKUP(tblOrders[[#This Row],[CustomerID]], tblCustomers[CustomerID], tblCustomers[CustomerName])</f>
        <v>Customer 48</v>
      </c>
      <c r="K401" t="str">
        <f>_xlfn.XLOOKUP(tblOrders[[#This Row],[CustomerID]], tblCustomers[CustomerID], tblCustomers[Segment])</f>
        <v>Consumer</v>
      </c>
      <c r="L401" t="str">
        <f>_xlfn.XLOOKUP(tblOrders[[#This Row],[ProductID]], tblProducts[ProductID], tblProducts[Category])</f>
        <v>Home</v>
      </c>
      <c r="M401">
        <f>_xlfn.XLOOKUP(tblOrders[[#This Row],[ProductID]], tblProducts[ProductID], tblProducts[CostPrice])</f>
        <v>15200</v>
      </c>
      <c r="N401">
        <f>tblOrders[[#This Row],[Sales]]-(tblOrders[[#This Row],[CostPrice]]*tblOrders[[#This Row],[Quantity]])</f>
        <v>896823</v>
      </c>
      <c r="O401" t="str">
        <f>TEXT(tblOrders[[#This Row],[Date]],"mmm-yyyy")</f>
        <v>Feb-2025</v>
      </c>
      <c r="P401" t="str">
        <f>_xlfn.XLOOKUP(tblOrders[[#This Row],[OrderID]], tblReturns[OrderID], tblReturns[Returned])</f>
        <v>No</v>
      </c>
      <c r="Q401" t="str">
        <f>_xlfn.XLOOKUP(tblOrders[[#This Row],[OrderID]], tblShipping[OrderID], tblShipping[ShipMode])</f>
        <v>Pickup</v>
      </c>
      <c r="R401" t="str">
        <f>IFERROR(_xlfn.XLOOKUP(A400, tblCustomers[CustomerID], tblCustomers[CustomerName]), "Not Found")</f>
        <v>Not Found</v>
      </c>
      <c r="S401" t="str">
        <f>IF(tblOrders[[#This Row],[Sales]]&gt;1000000,"High Value","Standard")</f>
        <v>High Value</v>
      </c>
      <c r="T401" t="str">
        <f>_xlfn.XLOOKUP(tblOrders[[#This Row],[ProductID]], tblProducts[ProductID], tblProducts[ProductName])</f>
        <v>Product 52</v>
      </c>
      <c r="U401">
        <f>_xlfn.XLOOKUP(tblOrders[[#This Row],[SalesRepID]], tblSalesreps[RepID], tblSalesreps[Target])</f>
        <v>7094914</v>
      </c>
    </row>
    <row r="402" spans="1:21">
      <c r="A402" t="s">
        <v>1003</v>
      </c>
      <c r="B402" s="7" t="s">
        <v>253</v>
      </c>
      <c r="C402" t="s">
        <v>287</v>
      </c>
      <c r="D402" t="s">
        <v>223</v>
      </c>
      <c r="E402" t="s">
        <v>50</v>
      </c>
      <c r="F402" t="s">
        <v>14</v>
      </c>
      <c r="G402">
        <v>10</v>
      </c>
      <c r="H402">
        <v>0.1</v>
      </c>
      <c r="I402" s="2">
        <v>1254159</v>
      </c>
      <c r="J402" t="str">
        <f>_xlfn.XLOOKUP(tblOrders[[#This Row],[CustomerID]], tblCustomers[CustomerID], tblCustomers[CustomerName])</f>
        <v>Customer 183</v>
      </c>
      <c r="K402" t="str">
        <f>_xlfn.XLOOKUP(tblOrders[[#This Row],[CustomerID]], tblCustomers[CustomerID], tblCustomers[Segment])</f>
        <v>Consumer</v>
      </c>
      <c r="L402" t="str">
        <f>_xlfn.XLOOKUP(tblOrders[[#This Row],[ProductID]], tblProducts[ProductID], tblProducts[Category])</f>
        <v>Office</v>
      </c>
      <c r="M402">
        <f>_xlfn.XLOOKUP(tblOrders[[#This Row],[ProductID]], tblProducts[ProductID], tblProducts[CostPrice])</f>
        <v>66106</v>
      </c>
      <c r="N402">
        <f>tblOrders[[#This Row],[Sales]]-(tblOrders[[#This Row],[CostPrice]]*tblOrders[[#This Row],[Quantity]])</f>
        <v>593099</v>
      </c>
      <c r="O402" t="str">
        <f>TEXT(tblOrders[[#This Row],[Date]],"mmm-yyyy")</f>
        <v>Jun-2025</v>
      </c>
      <c r="P402" t="str">
        <f>_xlfn.XLOOKUP(tblOrders[[#This Row],[OrderID]], tblReturns[OrderID], tblReturns[Returned])</f>
        <v>No</v>
      </c>
      <c r="Q402" t="str">
        <f>_xlfn.XLOOKUP(tblOrders[[#This Row],[OrderID]], tblShipping[OrderID], tblShipping[ShipMode])</f>
        <v>Standard</v>
      </c>
      <c r="R402" t="str">
        <f>IFERROR(_xlfn.XLOOKUP(A401, tblCustomers[CustomerID], tblCustomers[CustomerName]), "Not Found")</f>
        <v>Not Found</v>
      </c>
      <c r="S402" t="str">
        <f>IF(tblOrders[[#This Row],[Sales]]&gt;1000000,"High Value","Standard")</f>
        <v>High Value</v>
      </c>
      <c r="T402" t="str">
        <f>_xlfn.XLOOKUP(tblOrders[[#This Row],[ProductID]], tblProducts[ProductID], tblProducts[ProductName])</f>
        <v>Product 58</v>
      </c>
      <c r="U402">
        <f>_xlfn.XLOOKUP(tblOrders[[#This Row],[SalesRepID]], tblSalesreps[RepID], tblSalesreps[Target])</f>
        <v>17350666</v>
      </c>
    </row>
    <row r="403" spans="1:21">
      <c r="A403" t="s">
        <v>1004</v>
      </c>
      <c r="B403" s="7" t="s">
        <v>1005</v>
      </c>
      <c r="C403" t="s">
        <v>1006</v>
      </c>
      <c r="D403" t="s">
        <v>118</v>
      </c>
      <c r="E403" t="s">
        <v>45</v>
      </c>
      <c r="F403" t="s">
        <v>26</v>
      </c>
      <c r="G403">
        <v>8</v>
      </c>
      <c r="H403">
        <v>0.15</v>
      </c>
      <c r="I403" s="2">
        <v>638948.4</v>
      </c>
      <c r="J403" t="str">
        <f>_xlfn.XLOOKUP(tblOrders[[#This Row],[CustomerID]], tblCustomers[CustomerID], tblCustomers[CustomerName])</f>
        <v>Customer 45</v>
      </c>
      <c r="K403" t="str">
        <f>_xlfn.XLOOKUP(tblOrders[[#This Row],[CustomerID]], tblCustomers[CustomerID], tblCustomers[Segment])</f>
        <v>Consumer</v>
      </c>
      <c r="L403" t="str">
        <f>_xlfn.XLOOKUP(tblOrders[[#This Row],[ProductID]], tblProducts[ProductID], tblProducts[Category])</f>
        <v>Home</v>
      </c>
      <c r="M403">
        <f>_xlfn.XLOOKUP(tblOrders[[#This Row],[ProductID]], tblProducts[ProductID], tblProducts[CostPrice])</f>
        <v>78122</v>
      </c>
      <c r="N403">
        <f>tblOrders[[#This Row],[Sales]]-(tblOrders[[#This Row],[CostPrice]]*tblOrders[[#This Row],[Quantity]])</f>
        <v>13972.400000000023</v>
      </c>
      <c r="O403" t="str">
        <f>TEXT(tblOrders[[#This Row],[Date]],"mmm-yyyy")</f>
        <v>Sep-2025</v>
      </c>
      <c r="P403" t="str">
        <f>_xlfn.XLOOKUP(tblOrders[[#This Row],[OrderID]], tblReturns[OrderID], tblReturns[Returned])</f>
        <v>No</v>
      </c>
      <c r="Q403" t="str">
        <f>_xlfn.XLOOKUP(tblOrders[[#This Row],[OrderID]], tblShipping[OrderID], tblShipping[ShipMode])</f>
        <v>Standard</v>
      </c>
      <c r="R403" t="str">
        <f>IFERROR(_xlfn.XLOOKUP(A402, tblCustomers[CustomerID], tblCustomers[CustomerName]), "Not Found")</f>
        <v>Not Found</v>
      </c>
      <c r="S403" t="str">
        <f>IF(tblOrders[[#This Row],[Sales]]&gt;1000000,"High Value","Standard")</f>
        <v>Standard</v>
      </c>
      <c r="T403" t="str">
        <f>_xlfn.XLOOKUP(tblOrders[[#This Row],[ProductID]], tblProducts[ProductID], tblProducts[ProductName])</f>
        <v>Product 59</v>
      </c>
      <c r="U403">
        <f>_xlfn.XLOOKUP(tblOrders[[#This Row],[SalesRepID]], tblSalesreps[RepID], tblSalesreps[Target])</f>
        <v>11319839</v>
      </c>
    </row>
    <row r="404" spans="1:21">
      <c r="A404" t="s">
        <v>1007</v>
      </c>
      <c r="B404" s="7" t="s">
        <v>1008</v>
      </c>
      <c r="C404" t="s">
        <v>361</v>
      </c>
      <c r="D404" t="s">
        <v>226</v>
      </c>
      <c r="E404" t="s">
        <v>105</v>
      </c>
      <c r="F404" t="s">
        <v>26</v>
      </c>
      <c r="G404">
        <v>2</v>
      </c>
      <c r="H404">
        <v>0.05</v>
      </c>
      <c r="I404" s="2">
        <v>36892.300000000003</v>
      </c>
      <c r="J404" t="str">
        <f>_xlfn.XLOOKUP(tblOrders[[#This Row],[CustomerID]], tblCustomers[CustomerID], tblCustomers[CustomerName])</f>
        <v>Customer 34</v>
      </c>
      <c r="K404" t="str">
        <f>_xlfn.XLOOKUP(tblOrders[[#This Row],[CustomerID]], tblCustomers[CustomerID], tblCustomers[Segment])</f>
        <v>Corporate</v>
      </c>
      <c r="L404" t="str">
        <f>_xlfn.XLOOKUP(tblOrders[[#This Row],[ProductID]], tblProducts[ProductID], tblProducts[Category])</f>
        <v>Furniture</v>
      </c>
      <c r="M404">
        <f>_xlfn.XLOOKUP(tblOrders[[#This Row],[ProductID]], tblProducts[ProductID], tblProducts[CostPrice])</f>
        <v>75432</v>
      </c>
      <c r="N404">
        <f>tblOrders[[#This Row],[Sales]]-(tblOrders[[#This Row],[CostPrice]]*tblOrders[[#This Row],[Quantity]])</f>
        <v>-113971.7</v>
      </c>
      <c r="O404" t="str">
        <f>TEXT(tblOrders[[#This Row],[Date]],"mmm-yyyy")</f>
        <v>Apr-2025</v>
      </c>
      <c r="P404" t="str">
        <f>_xlfn.XLOOKUP(tblOrders[[#This Row],[OrderID]], tblReturns[OrderID], tblReturns[Returned])</f>
        <v>No</v>
      </c>
      <c r="Q404" t="str">
        <f>_xlfn.XLOOKUP(tblOrders[[#This Row],[OrderID]], tblShipping[OrderID], tblShipping[ShipMode])</f>
        <v>Standard</v>
      </c>
      <c r="R404" t="str">
        <f>IFERROR(_xlfn.XLOOKUP(A403, tblCustomers[CustomerID], tblCustomers[CustomerName]), "Not Found")</f>
        <v>Not Found</v>
      </c>
      <c r="S404" t="str">
        <f>IF(tblOrders[[#This Row],[Sales]]&gt;1000000,"High Value","Standard")</f>
        <v>Standard</v>
      </c>
      <c r="T404" t="str">
        <f>_xlfn.XLOOKUP(tblOrders[[#This Row],[ProductID]], tblProducts[ProductID], tblProducts[ProductName])</f>
        <v>Product 88</v>
      </c>
      <c r="U404">
        <f>_xlfn.XLOOKUP(tblOrders[[#This Row],[SalesRepID]], tblSalesreps[RepID], tblSalesreps[Target])</f>
        <v>8698154</v>
      </c>
    </row>
    <row r="405" spans="1:21">
      <c r="A405" t="s">
        <v>1009</v>
      </c>
      <c r="B405" s="7" t="s">
        <v>212</v>
      </c>
      <c r="C405" t="s">
        <v>1010</v>
      </c>
      <c r="D405" t="s">
        <v>314</v>
      </c>
      <c r="E405" t="s">
        <v>87</v>
      </c>
      <c r="F405" t="s">
        <v>26</v>
      </c>
      <c r="G405">
        <v>6</v>
      </c>
      <c r="H405">
        <v>0.2</v>
      </c>
      <c r="I405" s="2">
        <v>290265.59999999998</v>
      </c>
      <c r="J405" t="str">
        <f>_xlfn.XLOOKUP(tblOrders[[#This Row],[CustomerID]], tblCustomers[CustomerID], tblCustomers[CustomerName])</f>
        <v>Customer 186</v>
      </c>
      <c r="K405" t="str">
        <f>_xlfn.XLOOKUP(tblOrders[[#This Row],[CustomerID]], tblCustomers[CustomerID], tblCustomers[Segment])</f>
        <v>Consumer</v>
      </c>
      <c r="L405" t="str">
        <f>_xlfn.XLOOKUP(tblOrders[[#This Row],[ProductID]], tblProducts[ProductID], tblProducts[Category])</f>
        <v>Furniture</v>
      </c>
      <c r="M405">
        <f>_xlfn.XLOOKUP(tblOrders[[#This Row],[ProductID]], tblProducts[ProductID], tblProducts[CostPrice])</f>
        <v>10109</v>
      </c>
      <c r="N405">
        <f>tblOrders[[#This Row],[Sales]]-(tblOrders[[#This Row],[CostPrice]]*tblOrders[[#This Row],[Quantity]])</f>
        <v>229611.59999999998</v>
      </c>
      <c r="O405" t="str">
        <f>TEXT(tblOrders[[#This Row],[Date]],"mmm-yyyy")</f>
        <v>May-2025</v>
      </c>
      <c r="P405" t="str">
        <f>_xlfn.XLOOKUP(tblOrders[[#This Row],[OrderID]], tblReturns[OrderID], tblReturns[Returned])</f>
        <v>No</v>
      </c>
      <c r="Q405" t="str">
        <f>_xlfn.XLOOKUP(tblOrders[[#This Row],[OrderID]], tblShipping[OrderID], tblShipping[ShipMode])</f>
        <v>Pickup</v>
      </c>
      <c r="R405" t="str">
        <f>IFERROR(_xlfn.XLOOKUP(A404, tblCustomers[CustomerID], tblCustomers[CustomerName]), "Not Found")</f>
        <v>Not Found</v>
      </c>
      <c r="S405" t="str">
        <f>IF(tblOrders[[#This Row],[Sales]]&gt;1000000,"High Value","Standard")</f>
        <v>Standard</v>
      </c>
      <c r="T405" t="str">
        <f>_xlfn.XLOOKUP(tblOrders[[#This Row],[ProductID]], tblProducts[ProductID], tblProducts[ProductName])</f>
        <v>Product 8</v>
      </c>
      <c r="U405">
        <f>_xlfn.XLOOKUP(tblOrders[[#This Row],[SalesRepID]], tblSalesreps[RepID], tblSalesreps[Target])</f>
        <v>18500989</v>
      </c>
    </row>
    <row r="406" spans="1:21">
      <c r="A406" t="s">
        <v>1011</v>
      </c>
      <c r="B406" s="7" t="s">
        <v>1012</v>
      </c>
      <c r="C406" t="s">
        <v>819</v>
      </c>
      <c r="D406" t="s">
        <v>820</v>
      </c>
      <c r="E406" t="s">
        <v>186</v>
      </c>
      <c r="F406" t="s">
        <v>51</v>
      </c>
      <c r="G406">
        <v>1</v>
      </c>
      <c r="H406">
        <v>0.15</v>
      </c>
      <c r="I406" s="2">
        <v>4251.7</v>
      </c>
      <c r="J406" t="str">
        <f>_xlfn.XLOOKUP(tblOrders[[#This Row],[CustomerID]], tblCustomers[CustomerID], tblCustomers[CustomerName])</f>
        <v>Customer 229</v>
      </c>
      <c r="K406" t="str">
        <f>_xlfn.XLOOKUP(tblOrders[[#This Row],[CustomerID]], tblCustomers[CustomerID], tblCustomers[Segment])</f>
        <v>SME</v>
      </c>
      <c r="L406" t="str">
        <f>_xlfn.XLOOKUP(tblOrders[[#This Row],[ProductID]], tblProducts[ProductID], tblProducts[Category])</f>
        <v>Home</v>
      </c>
      <c r="M406">
        <f>_xlfn.XLOOKUP(tblOrders[[#This Row],[ProductID]], tblProducts[ProductID], tblProducts[CostPrice])</f>
        <v>35035</v>
      </c>
      <c r="N406">
        <f>tblOrders[[#This Row],[Sales]]-(tblOrders[[#This Row],[CostPrice]]*tblOrders[[#This Row],[Quantity]])</f>
        <v>-30783.3</v>
      </c>
      <c r="O406" t="str">
        <f>TEXT(tblOrders[[#This Row],[Date]],"mmm-yyyy")</f>
        <v>May-2025</v>
      </c>
      <c r="P406" t="str">
        <f>_xlfn.XLOOKUP(tblOrders[[#This Row],[OrderID]], tblReturns[OrderID], tblReturns[Returned])</f>
        <v>No</v>
      </c>
      <c r="Q406" t="str">
        <f>_xlfn.XLOOKUP(tblOrders[[#This Row],[OrderID]], tblShipping[OrderID], tblShipping[ShipMode])</f>
        <v>Pickup</v>
      </c>
      <c r="R406" t="str">
        <f>IFERROR(_xlfn.XLOOKUP(A405, tblCustomers[CustomerID], tblCustomers[CustomerName]), "Not Found")</f>
        <v>Not Found</v>
      </c>
      <c r="S406" t="str">
        <f>IF(tblOrders[[#This Row],[Sales]]&gt;1000000,"High Value","Standard")</f>
        <v>Standard</v>
      </c>
      <c r="T406" t="str">
        <f>_xlfn.XLOOKUP(tblOrders[[#This Row],[ProductID]], tblProducts[ProductID], tblProducts[ProductName])</f>
        <v>Product 20</v>
      </c>
      <c r="U406">
        <f>_xlfn.XLOOKUP(tblOrders[[#This Row],[SalesRepID]], tblSalesreps[RepID], tblSalesreps[Target])</f>
        <v>15141830</v>
      </c>
    </row>
    <row r="407" spans="1:21">
      <c r="A407" t="s">
        <v>1013</v>
      </c>
      <c r="B407" s="7" t="s">
        <v>939</v>
      </c>
      <c r="C407" t="s">
        <v>368</v>
      </c>
      <c r="D407" t="s">
        <v>190</v>
      </c>
      <c r="E407" t="s">
        <v>186</v>
      </c>
      <c r="F407" t="s">
        <v>26</v>
      </c>
      <c r="G407">
        <v>3</v>
      </c>
      <c r="H407">
        <v>0.15</v>
      </c>
      <c r="I407" s="2">
        <v>344316.3</v>
      </c>
      <c r="J407" t="str">
        <f>_xlfn.XLOOKUP(tblOrders[[#This Row],[CustomerID]], tblCustomers[CustomerID], tblCustomers[CustomerName])</f>
        <v>Customer 4</v>
      </c>
      <c r="K407" t="str">
        <f>_xlfn.XLOOKUP(tblOrders[[#This Row],[CustomerID]], tblCustomers[CustomerID], tblCustomers[Segment])</f>
        <v>Corporate</v>
      </c>
      <c r="L407" t="str">
        <f>_xlfn.XLOOKUP(tblOrders[[#This Row],[ProductID]], tblProducts[ProductID], tblProducts[Category])</f>
        <v>Furniture</v>
      </c>
      <c r="M407">
        <f>_xlfn.XLOOKUP(tblOrders[[#This Row],[ProductID]], tblProducts[ProductID], tblProducts[CostPrice])</f>
        <v>47272</v>
      </c>
      <c r="N407">
        <f>tblOrders[[#This Row],[Sales]]-(tblOrders[[#This Row],[CostPrice]]*tblOrders[[#This Row],[Quantity]])</f>
        <v>202500.3</v>
      </c>
      <c r="O407" t="str">
        <f>TEXT(tblOrders[[#This Row],[Date]],"mmm-yyyy")</f>
        <v>Jun-2025</v>
      </c>
      <c r="P407" t="str">
        <f>_xlfn.XLOOKUP(tblOrders[[#This Row],[OrderID]], tblReturns[OrderID], tblReturns[Returned])</f>
        <v>Yes</v>
      </c>
      <c r="Q407" t="str">
        <f>_xlfn.XLOOKUP(tblOrders[[#This Row],[OrderID]], tblShipping[OrderID], tblShipping[ShipMode])</f>
        <v>Pickup</v>
      </c>
      <c r="R407" t="str">
        <f>IFERROR(_xlfn.XLOOKUP(A406, tblCustomers[CustomerID], tblCustomers[CustomerName]), "Not Found")</f>
        <v>Not Found</v>
      </c>
      <c r="S407" t="str">
        <f>IF(tblOrders[[#This Row],[Sales]]&gt;1000000,"High Value","Standard")</f>
        <v>Standard</v>
      </c>
      <c r="T407" t="str">
        <f>_xlfn.XLOOKUP(tblOrders[[#This Row],[ProductID]], tblProducts[ProductID], tblProducts[ProductName])</f>
        <v>Product 33</v>
      </c>
      <c r="U407">
        <f>_xlfn.XLOOKUP(tblOrders[[#This Row],[SalesRepID]], tblSalesreps[RepID], tblSalesreps[Target])</f>
        <v>15141830</v>
      </c>
    </row>
    <row r="408" spans="1:21">
      <c r="A408" t="s">
        <v>1014</v>
      </c>
      <c r="B408" s="7" t="s">
        <v>1015</v>
      </c>
      <c r="C408" t="s">
        <v>952</v>
      </c>
      <c r="D408" t="s">
        <v>560</v>
      </c>
      <c r="E408" t="s">
        <v>35</v>
      </c>
      <c r="F408" t="s">
        <v>14</v>
      </c>
      <c r="G408">
        <v>4</v>
      </c>
      <c r="H408">
        <v>0.1</v>
      </c>
      <c r="I408" s="2">
        <v>259488</v>
      </c>
      <c r="J408" t="str">
        <f>_xlfn.XLOOKUP(tblOrders[[#This Row],[CustomerID]], tblCustomers[CustomerID], tblCustomers[CustomerName])</f>
        <v>Customer 46</v>
      </c>
      <c r="K408" t="str">
        <f>_xlfn.XLOOKUP(tblOrders[[#This Row],[CustomerID]], tblCustomers[CustomerID], tblCustomers[Segment])</f>
        <v>Corporate</v>
      </c>
      <c r="L408" t="str">
        <f>_xlfn.XLOOKUP(tblOrders[[#This Row],[ProductID]], tblProducts[ProductID], tblProducts[Category])</f>
        <v>Electronics</v>
      </c>
      <c r="M408">
        <f>_xlfn.XLOOKUP(tblOrders[[#This Row],[ProductID]], tblProducts[ProductID], tblProducts[CostPrice])</f>
        <v>53062</v>
      </c>
      <c r="N408">
        <f>tblOrders[[#This Row],[Sales]]-(tblOrders[[#This Row],[CostPrice]]*tblOrders[[#This Row],[Quantity]])</f>
        <v>47240</v>
      </c>
      <c r="O408" t="str">
        <f>TEXT(tblOrders[[#This Row],[Date]],"mmm-yyyy")</f>
        <v>Jun-2025</v>
      </c>
      <c r="P408" t="str">
        <f>_xlfn.XLOOKUP(tblOrders[[#This Row],[OrderID]], tblReturns[OrderID], tblReturns[Returned])</f>
        <v>No</v>
      </c>
      <c r="Q408" t="str">
        <f>_xlfn.XLOOKUP(tblOrders[[#This Row],[OrderID]], tblShipping[OrderID], tblShipping[ShipMode])</f>
        <v>Standard</v>
      </c>
      <c r="R408" t="str">
        <f>IFERROR(_xlfn.XLOOKUP(A407, tblCustomers[CustomerID], tblCustomers[CustomerName]), "Not Found")</f>
        <v>Not Found</v>
      </c>
      <c r="S408" t="str">
        <f>IF(tblOrders[[#This Row],[Sales]]&gt;1000000,"High Value","Standard")</f>
        <v>Standard</v>
      </c>
      <c r="T408" t="str">
        <f>_xlfn.XLOOKUP(tblOrders[[#This Row],[ProductID]], tblProducts[ProductID], tblProducts[ProductName])</f>
        <v>Product 31</v>
      </c>
      <c r="U408">
        <f>_xlfn.XLOOKUP(tblOrders[[#This Row],[SalesRepID]], tblSalesreps[RepID], tblSalesreps[Target])</f>
        <v>19619177</v>
      </c>
    </row>
    <row r="409" spans="1:21">
      <c r="A409" t="s">
        <v>1016</v>
      </c>
      <c r="B409" s="7" t="s">
        <v>1017</v>
      </c>
      <c r="C409" t="s">
        <v>759</v>
      </c>
      <c r="D409" t="s">
        <v>155</v>
      </c>
      <c r="E409" t="s">
        <v>165</v>
      </c>
      <c r="F409" t="s">
        <v>26</v>
      </c>
      <c r="G409">
        <v>6</v>
      </c>
      <c r="H409">
        <v>0</v>
      </c>
      <c r="I409" s="2">
        <v>374052</v>
      </c>
      <c r="J409" t="str">
        <f>_xlfn.XLOOKUP(tblOrders[[#This Row],[CustomerID]], tblCustomers[CustomerID], tblCustomers[CustomerName])</f>
        <v>Customer 74</v>
      </c>
      <c r="K409" t="str">
        <f>_xlfn.XLOOKUP(tblOrders[[#This Row],[CustomerID]], tblCustomers[CustomerID], tblCustomers[Segment])</f>
        <v>Corporate</v>
      </c>
      <c r="L409" t="str">
        <f>_xlfn.XLOOKUP(tblOrders[[#This Row],[ProductID]], tblProducts[ProductID], tblProducts[Category])</f>
        <v>Electronics</v>
      </c>
      <c r="M409">
        <f>_xlfn.XLOOKUP(tblOrders[[#This Row],[ProductID]], tblProducts[ProductID], tblProducts[CostPrice])</f>
        <v>23271</v>
      </c>
      <c r="N409">
        <f>tblOrders[[#This Row],[Sales]]-(tblOrders[[#This Row],[CostPrice]]*tblOrders[[#This Row],[Quantity]])</f>
        <v>234426</v>
      </c>
      <c r="O409" t="str">
        <f>TEXT(tblOrders[[#This Row],[Date]],"mmm-yyyy")</f>
        <v>Nov-2025</v>
      </c>
      <c r="P409" t="str">
        <f>_xlfn.XLOOKUP(tblOrders[[#This Row],[OrderID]], tblReturns[OrderID], tblReturns[Returned])</f>
        <v>No</v>
      </c>
      <c r="Q409" t="str">
        <f>_xlfn.XLOOKUP(tblOrders[[#This Row],[OrderID]], tblShipping[OrderID], tblShipping[ShipMode])</f>
        <v>Pickup</v>
      </c>
      <c r="R409" t="str">
        <f>IFERROR(_xlfn.XLOOKUP(A408, tblCustomers[CustomerID], tblCustomers[CustomerName]), "Not Found")</f>
        <v>Not Found</v>
      </c>
      <c r="S409" t="str">
        <f>IF(tblOrders[[#This Row],[Sales]]&gt;1000000,"High Value","Standard")</f>
        <v>Standard</v>
      </c>
      <c r="T409" t="str">
        <f>_xlfn.XLOOKUP(tblOrders[[#This Row],[ProductID]], tblProducts[ProductID], tblProducts[ProductName])</f>
        <v>Product 48</v>
      </c>
      <c r="U409">
        <f>_xlfn.XLOOKUP(tblOrders[[#This Row],[SalesRepID]], tblSalesreps[RepID], tblSalesreps[Target])</f>
        <v>16839910</v>
      </c>
    </row>
    <row r="410" spans="1:21">
      <c r="A410" t="s">
        <v>1018</v>
      </c>
      <c r="B410" s="7" t="s">
        <v>1019</v>
      </c>
      <c r="C410" t="s">
        <v>330</v>
      </c>
      <c r="D410" t="s">
        <v>145</v>
      </c>
      <c r="E410" t="s">
        <v>119</v>
      </c>
      <c r="F410" t="s">
        <v>14</v>
      </c>
      <c r="G410">
        <v>4</v>
      </c>
      <c r="H410">
        <v>0.05</v>
      </c>
      <c r="I410" s="2">
        <v>476174.2</v>
      </c>
      <c r="J410" t="str">
        <f>_xlfn.XLOOKUP(tblOrders[[#This Row],[CustomerID]], tblCustomers[CustomerID], tblCustomers[CustomerName])</f>
        <v>Customer 140</v>
      </c>
      <c r="K410" t="str">
        <f>_xlfn.XLOOKUP(tblOrders[[#This Row],[CustomerID]], tblCustomers[CustomerID], tblCustomers[Segment])</f>
        <v>Consumer</v>
      </c>
      <c r="L410" t="str">
        <f>_xlfn.XLOOKUP(tblOrders[[#This Row],[ProductID]], tblProducts[ProductID], tblProducts[Category])</f>
        <v>Furniture</v>
      </c>
      <c r="M410">
        <f>_xlfn.XLOOKUP(tblOrders[[#This Row],[ProductID]], tblProducts[ProductID], tblProducts[CostPrice])</f>
        <v>55764</v>
      </c>
      <c r="N410">
        <f>tblOrders[[#This Row],[Sales]]-(tblOrders[[#This Row],[CostPrice]]*tblOrders[[#This Row],[Quantity]])</f>
        <v>253118.2</v>
      </c>
      <c r="O410" t="str">
        <f>TEXT(tblOrders[[#This Row],[Date]],"mmm-yyyy")</f>
        <v>Apr-2025</v>
      </c>
      <c r="P410" t="str">
        <f>_xlfn.XLOOKUP(tblOrders[[#This Row],[OrderID]], tblReturns[OrderID], tblReturns[Returned])</f>
        <v>No</v>
      </c>
      <c r="Q410" t="str">
        <f>_xlfn.XLOOKUP(tblOrders[[#This Row],[OrderID]], tblShipping[OrderID], tblShipping[ShipMode])</f>
        <v>Express</v>
      </c>
      <c r="R410" t="str">
        <f>IFERROR(_xlfn.XLOOKUP(A409, tblCustomers[CustomerID], tblCustomers[CustomerName]), "Not Found")</f>
        <v>Not Found</v>
      </c>
      <c r="S410" t="str">
        <f>IF(tblOrders[[#This Row],[Sales]]&gt;1000000,"High Value","Standard")</f>
        <v>Standard</v>
      </c>
      <c r="T410" t="str">
        <f>_xlfn.XLOOKUP(tblOrders[[#This Row],[ProductID]], tblProducts[ProductID], tblProducts[ProductName])</f>
        <v>Product 89</v>
      </c>
      <c r="U410">
        <f>_xlfn.XLOOKUP(tblOrders[[#This Row],[SalesRepID]], tblSalesreps[RepID], tblSalesreps[Target])</f>
        <v>5886694</v>
      </c>
    </row>
    <row r="411" spans="1:21">
      <c r="A411" t="s">
        <v>1020</v>
      </c>
      <c r="B411" s="7" t="s">
        <v>590</v>
      </c>
      <c r="C411" t="s">
        <v>1021</v>
      </c>
      <c r="D411" t="s">
        <v>178</v>
      </c>
      <c r="E411" t="s">
        <v>186</v>
      </c>
      <c r="F411" t="s">
        <v>20</v>
      </c>
      <c r="G411">
        <v>7</v>
      </c>
      <c r="H411">
        <v>0.15</v>
      </c>
      <c r="I411" s="2">
        <v>787190.95</v>
      </c>
      <c r="J411" t="str">
        <f>_xlfn.XLOOKUP(tblOrders[[#This Row],[CustomerID]], tblCustomers[CustomerID], tblCustomers[CustomerName])</f>
        <v>Customer 70</v>
      </c>
      <c r="K411" t="str">
        <f>_xlfn.XLOOKUP(tblOrders[[#This Row],[CustomerID]], tblCustomers[CustomerID], tblCustomers[Segment])</f>
        <v>SME</v>
      </c>
      <c r="L411" t="str">
        <f>_xlfn.XLOOKUP(tblOrders[[#This Row],[ProductID]], tblProducts[ProductID], tblProducts[Category])</f>
        <v>Office</v>
      </c>
      <c r="M411">
        <f>_xlfn.XLOOKUP(tblOrders[[#This Row],[ProductID]], tblProducts[ProductID], tblProducts[CostPrice])</f>
        <v>46035</v>
      </c>
      <c r="N411">
        <f>tblOrders[[#This Row],[Sales]]-(tblOrders[[#This Row],[CostPrice]]*tblOrders[[#This Row],[Quantity]])</f>
        <v>464945.94999999995</v>
      </c>
      <c r="O411" t="str">
        <f>TEXT(tblOrders[[#This Row],[Date]],"mmm-yyyy")</f>
        <v>May-2025</v>
      </c>
      <c r="P411" t="str">
        <f>_xlfn.XLOOKUP(tblOrders[[#This Row],[OrderID]], tblReturns[OrderID], tblReturns[Returned])</f>
        <v>No</v>
      </c>
      <c r="Q411" t="str">
        <f>_xlfn.XLOOKUP(tblOrders[[#This Row],[OrderID]], tblShipping[OrderID], tblShipping[ShipMode])</f>
        <v>Pickup</v>
      </c>
      <c r="R411" t="str">
        <f>IFERROR(_xlfn.XLOOKUP(A410, tblCustomers[CustomerID], tblCustomers[CustomerName]), "Not Found")</f>
        <v>Not Found</v>
      </c>
      <c r="S411" t="str">
        <f>IF(tblOrders[[#This Row],[Sales]]&gt;1000000,"High Value","Standard")</f>
        <v>Standard</v>
      </c>
      <c r="T411" t="str">
        <f>_xlfn.XLOOKUP(tblOrders[[#This Row],[ProductID]], tblProducts[ProductID], tblProducts[ProductName])</f>
        <v>Product 84</v>
      </c>
      <c r="U411">
        <f>_xlfn.XLOOKUP(tblOrders[[#This Row],[SalesRepID]], tblSalesreps[RepID], tblSalesreps[Target])</f>
        <v>15141830</v>
      </c>
    </row>
    <row r="412" spans="1:21">
      <c r="A412" t="s">
        <v>1022</v>
      </c>
      <c r="B412" s="7" t="s">
        <v>607</v>
      </c>
      <c r="C412" t="s">
        <v>1023</v>
      </c>
      <c r="D412" t="s">
        <v>308</v>
      </c>
      <c r="E412" t="s">
        <v>40</v>
      </c>
      <c r="F412" t="s">
        <v>51</v>
      </c>
      <c r="G412">
        <v>4</v>
      </c>
      <c r="H412">
        <v>0</v>
      </c>
      <c r="I412" s="2">
        <v>263552</v>
      </c>
      <c r="J412" t="str">
        <f>_xlfn.XLOOKUP(tblOrders[[#This Row],[CustomerID]], tblCustomers[CustomerID], tblCustomers[CustomerName])</f>
        <v>Customer 200</v>
      </c>
      <c r="K412" t="str">
        <f>_xlfn.XLOOKUP(tblOrders[[#This Row],[CustomerID]], tblCustomers[CustomerID], tblCustomers[Segment])</f>
        <v>Consumer</v>
      </c>
      <c r="L412" t="str">
        <f>_xlfn.XLOOKUP(tblOrders[[#This Row],[ProductID]], tblProducts[ProductID], tblProducts[Category])</f>
        <v>Furniture</v>
      </c>
      <c r="M412">
        <f>_xlfn.XLOOKUP(tblOrders[[#This Row],[ProductID]], tblProducts[ProductID], tblProducts[CostPrice])</f>
        <v>27039</v>
      </c>
      <c r="N412">
        <f>tblOrders[[#This Row],[Sales]]-(tblOrders[[#This Row],[CostPrice]]*tblOrders[[#This Row],[Quantity]])</f>
        <v>155396</v>
      </c>
      <c r="O412" t="str">
        <f>TEXT(tblOrders[[#This Row],[Date]],"mmm-yyyy")</f>
        <v>Dec-2025</v>
      </c>
      <c r="P412" t="str">
        <f>_xlfn.XLOOKUP(tblOrders[[#This Row],[OrderID]], tblReturns[OrderID], tblReturns[Returned])</f>
        <v>No</v>
      </c>
      <c r="Q412" t="str">
        <f>_xlfn.XLOOKUP(tblOrders[[#This Row],[OrderID]], tblShipping[OrderID], tblShipping[ShipMode])</f>
        <v>Standard</v>
      </c>
      <c r="R412" t="str">
        <f>IFERROR(_xlfn.XLOOKUP(A411, tblCustomers[CustomerID], tblCustomers[CustomerName]), "Not Found")</f>
        <v>Not Found</v>
      </c>
      <c r="S412" t="str">
        <f>IF(tblOrders[[#This Row],[Sales]]&gt;1000000,"High Value","Standard")</f>
        <v>Standard</v>
      </c>
      <c r="T412" t="str">
        <f>_xlfn.XLOOKUP(tblOrders[[#This Row],[ProductID]], tblProducts[ProductID], tblProducts[ProductName])</f>
        <v>Product 13</v>
      </c>
      <c r="U412">
        <f>_xlfn.XLOOKUP(tblOrders[[#This Row],[SalesRepID]], tblSalesreps[RepID], tblSalesreps[Target])</f>
        <v>6291486</v>
      </c>
    </row>
    <row r="413" spans="1:21">
      <c r="A413" t="s">
        <v>1024</v>
      </c>
      <c r="B413" s="7" t="s">
        <v>286</v>
      </c>
      <c r="C413" t="s">
        <v>468</v>
      </c>
      <c r="D413" t="s">
        <v>510</v>
      </c>
      <c r="E413" t="s">
        <v>69</v>
      </c>
      <c r="F413" t="s">
        <v>26</v>
      </c>
      <c r="G413">
        <v>8</v>
      </c>
      <c r="H413">
        <v>0.2</v>
      </c>
      <c r="I413" s="2">
        <v>844550.4</v>
      </c>
      <c r="J413" t="str">
        <f>_xlfn.XLOOKUP(tblOrders[[#This Row],[CustomerID]], tblCustomers[CustomerID], tblCustomers[CustomerName])</f>
        <v>Customer 38</v>
      </c>
      <c r="K413" t="str">
        <f>_xlfn.XLOOKUP(tblOrders[[#This Row],[CustomerID]], tblCustomers[CustomerID], tblCustomers[Segment])</f>
        <v>Corporate</v>
      </c>
      <c r="L413" t="str">
        <f>_xlfn.XLOOKUP(tblOrders[[#This Row],[ProductID]], tblProducts[ProductID], tblProducts[Category])</f>
        <v>Furniture</v>
      </c>
      <c r="M413">
        <f>_xlfn.XLOOKUP(tblOrders[[#This Row],[ProductID]], tblProducts[ProductID], tblProducts[CostPrice])</f>
        <v>67718</v>
      </c>
      <c r="N413">
        <f>tblOrders[[#This Row],[Sales]]-(tblOrders[[#This Row],[CostPrice]]*tblOrders[[#This Row],[Quantity]])</f>
        <v>302806.40000000002</v>
      </c>
      <c r="O413" t="str">
        <f>TEXT(tblOrders[[#This Row],[Date]],"mmm-yyyy")</f>
        <v>Dec-2025</v>
      </c>
      <c r="P413" t="str">
        <f>_xlfn.XLOOKUP(tblOrders[[#This Row],[OrderID]], tblReturns[OrderID], tblReturns[Returned])</f>
        <v>No</v>
      </c>
      <c r="Q413" t="str">
        <f>_xlfn.XLOOKUP(tblOrders[[#This Row],[OrderID]], tblShipping[OrderID], tblShipping[ShipMode])</f>
        <v>Standard</v>
      </c>
      <c r="R413" t="str">
        <f>IFERROR(_xlfn.XLOOKUP(A412, tblCustomers[CustomerID], tblCustomers[CustomerName]), "Not Found")</f>
        <v>Not Found</v>
      </c>
      <c r="S413" t="str">
        <f>IF(tblOrders[[#This Row],[Sales]]&gt;1000000,"High Value","Standard")</f>
        <v>Standard</v>
      </c>
      <c r="T413" t="str">
        <f>_xlfn.XLOOKUP(tblOrders[[#This Row],[ProductID]], tblProducts[ProductID], tblProducts[ProductName])</f>
        <v>Product 81</v>
      </c>
      <c r="U413">
        <f>_xlfn.XLOOKUP(tblOrders[[#This Row],[SalesRepID]], tblSalesreps[RepID], tblSalesreps[Target])</f>
        <v>19473459</v>
      </c>
    </row>
    <row r="414" spans="1:21">
      <c r="A414" t="s">
        <v>1025</v>
      </c>
      <c r="B414" s="7" t="s">
        <v>708</v>
      </c>
      <c r="C414" t="s">
        <v>426</v>
      </c>
      <c r="D414" t="s">
        <v>510</v>
      </c>
      <c r="E414" t="s">
        <v>74</v>
      </c>
      <c r="F414" t="s">
        <v>88</v>
      </c>
      <c r="G414">
        <v>2</v>
      </c>
      <c r="H414">
        <v>0.05</v>
      </c>
      <c r="I414" s="2">
        <v>211456.7</v>
      </c>
      <c r="J414" t="str">
        <f>_xlfn.XLOOKUP(tblOrders[[#This Row],[CustomerID]], tblCustomers[CustomerID], tblCustomers[CustomerName])</f>
        <v>Customer 195</v>
      </c>
      <c r="K414" t="str">
        <f>_xlfn.XLOOKUP(tblOrders[[#This Row],[CustomerID]], tblCustomers[CustomerID], tblCustomers[Segment])</f>
        <v>Corporate</v>
      </c>
      <c r="L414" t="str">
        <f>_xlfn.XLOOKUP(tblOrders[[#This Row],[ProductID]], tblProducts[ProductID], tblProducts[Category])</f>
        <v>Furniture</v>
      </c>
      <c r="M414">
        <f>_xlfn.XLOOKUP(tblOrders[[#This Row],[ProductID]], tblProducts[ProductID], tblProducts[CostPrice])</f>
        <v>67718</v>
      </c>
      <c r="N414">
        <f>tblOrders[[#This Row],[Sales]]-(tblOrders[[#This Row],[CostPrice]]*tblOrders[[#This Row],[Quantity]])</f>
        <v>76020.700000000012</v>
      </c>
      <c r="O414" t="str">
        <f>TEXT(tblOrders[[#This Row],[Date]],"mmm-yyyy")</f>
        <v>Nov-2025</v>
      </c>
      <c r="P414" t="str">
        <f>_xlfn.XLOOKUP(tblOrders[[#This Row],[OrderID]], tblReturns[OrderID], tblReturns[Returned])</f>
        <v>No</v>
      </c>
      <c r="Q414" t="str">
        <f>_xlfn.XLOOKUP(tblOrders[[#This Row],[OrderID]], tblShipping[OrderID], tblShipping[ShipMode])</f>
        <v>Express</v>
      </c>
      <c r="R414" t="str">
        <f>IFERROR(_xlfn.XLOOKUP(A413, tblCustomers[CustomerID], tblCustomers[CustomerName]), "Not Found")</f>
        <v>Not Found</v>
      </c>
      <c r="S414" t="str">
        <f>IF(tblOrders[[#This Row],[Sales]]&gt;1000000,"High Value","Standard")</f>
        <v>Standard</v>
      </c>
      <c r="T414" t="str">
        <f>_xlfn.XLOOKUP(tblOrders[[#This Row],[ProductID]], tblProducts[ProductID], tblProducts[ProductName])</f>
        <v>Product 81</v>
      </c>
      <c r="U414">
        <f>_xlfn.XLOOKUP(tblOrders[[#This Row],[SalesRepID]], tblSalesreps[RepID], tblSalesreps[Target])</f>
        <v>7254801</v>
      </c>
    </row>
    <row r="415" spans="1:21">
      <c r="A415" t="s">
        <v>1026</v>
      </c>
      <c r="B415" s="7" t="s">
        <v>1027</v>
      </c>
      <c r="C415" t="s">
        <v>759</v>
      </c>
      <c r="D415" t="s">
        <v>288</v>
      </c>
      <c r="E415" t="s">
        <v>74</v>
      </c>
      <c r="F415" t="s">
        <v>14</v>
      </c>
      <c r="G415">
        <v>4</v>
      </c>
      <c r="H415">
        <v>0</v>
      </c>
      <c r="I415" s="2">
        <v>210996</v>
      </c>
      <c r="J415" t="str">
        <f>_xlfn.XLOOKUP(tblOrders[[#This Row],[CustomerID]], tblCustomers[CustomerID], tblCustomers[CustomerName])</f>
        <v>Customer 74</v>
      </c>
      <c r="K415" t="str">
        <f>_xlfn.XLOOKUP(tblOrders[[#This Row],[CustomerID]], tblCustomers[CustomerID], tblCustomers[Segment])</f>
        <v>Corporate</v>
      </c>
      <c r="L415" t="str">
        <f>_xlfn.XLOOKUP(tblOrders[[#This Row],[ProductID]], tblProducts[ProductID], tblProducts[Category])</f>
        <v>Furniture</v>
      </c>
      <c r="M415">
        <f>_xlfn.XLOOKUP(tblOrders[[#This Row],[ProductID]], tblProducts[ProductID], tblProducts[CostPrice])</f>
        <v>34258</v>
      </c>
      <c r="N415">
        <f>tblOrders[[#This Row],[Sales]]-(tblOrders[[#This Row],[CostPrice]]*tblOrders[[#This Row],[Quantity]])</f>
        <v>73964</v>
      </c>
      <c r="O415" t="str">
        <f>TEXT(tblOrders[[#This Row],[Date]],"mmm-yyyy")</f>
        <v>Aug-2025</v>
      </c>
      <c r="P415" t="str">
        <f>_xlfn.XLOOKUP(tblOrders[[#This Row],[OrderID]], tblReturns[OrderID], tblReturns[Returned])</f>
        <v>No</v>
      </c>
      <c r="Q415" t="str">
        <f>_xlfn.XLOOKUP(tblOrders[[#This Row],[OrderID]], tblShipping[OrderID], tblShipping[ShipMode])</f>
        <v>Pickup</v>
      </c>
      <c r="R415" t="str">
        <f>IFERROR(_xlfn.XLOOKUP(A414, tblCustomers[CustomerID], tblCustomers[CustomerName]), "Not Found")</f>
        <v>Not Found</v>
      </c>
      <c r="S415" t="str">
        <f>IF(tblOrders[[#This Row],[Sales]]&gt;1000000,"High Value","Standard")</f>
        <v>Standard</v>
      </c>
      <c r="T415" t="str">
        <f>_xlfn.XLOOKUP(tblOrders[[#This Row],[ProductID]], tblProducts[ProductID], tblProducts[ProductName])</f>
        <v>Product 39</v>
      </c>
      <c r="U415">
        <f>_xlfn.XLOOKUP(tblOrders[[#This Row],[SalesRepID]], tblSalesreps[RepID], tblSalesreps[Target])</f>
        <v>7254801</v>
      </c>
    </row>
    <row r="416" spans="1:21">
      <c r="A416" t="s">
        <v>1028</v>
      </c>
      <c r="B416" s="7" t="s">
        <v>10</v>
      </c>
      <c r="C416" t="s">
        <v>565</v>
      </c>
      <c r="D416" t="s">
        <v>1029</v>
      </c>
      <c r="E416" t="s">
        <v>19</v>
      </c>
      <c r="F416" t="s">
        <v>20</v>
      </c>
      <c r="G416">
        <v>6</v>
      </c>
      <c r="H416">
        <v>0</v>
      </c>
      <c r="I416" s="2">
        <v>250212</v>
      </c>
      <c r="J416" t="str">
        <f>_xlfn.XLOOKUP(tblOrders[[#This Row],[CustomerID]], tblCustomers[CustomerID], tblCustomers[CustomerName])</f>
        <v>Customer 22</v>
      </c>
      <c r="K416" t="str">
        <f>_xlfn.XLOOKUP(tblOrders[[#This Row],[CustomerID]], tblCustomers[CustomerID], tblCustomers[Segment])</f>
        <v>Consumer</v>
      </c>
      <c r="L416" t="str">
        <f>_xlfn.XLOOKUP(tblOrders[[#This Row],[ProductID]], tblProducts[ProductID], tblProducts[Category])</f>
        <v>Furniture</v>
      </c>
      <c r="M416">
        <f>_xlfn.XLOOKUP(tblOrders[[#This Row],[ProductID]], tblProducts[ProductID], tblProducts[CostPrice])</f>
        <v>74501</v>
      </c>
      <c r="N416">
        <f>tblOrders[[#This Row],[Sales]]-(tblOrders[[#This Row],[CostPrice]]*tblOrders[[#This Row],[Quantity]])</f>
        <v>-196794</v>
      </c>
      <c r="O416" t="str">
        <f>TEXT(tblOrders[[#This Row],[Date]],"mmm-yyyy")</f>
        <v>May-2025</v>
      </c>
      <c r="P416" t="str">
        <f>_xlfn.XLOOKUP(tblOrders[[#This Row],[OrderID]], tblReturns[OrderID], tblReturns[Returned])</f>
        <v>No</v>
      </c>
      <c r="Q416" t="str">
        <f>_xlfn.XLOOKUP(tblOrders[[#This Row],[OrderID]], tblShipping[OrderID], tblShipping[ShipMode])</f>
        <v>Standard</v>
      </c>
      <c r="R416" t="str">
        <f>IFERROR(_xlfn.XLOOKUP(A415, tblCustomers[CustomerID], tblCustomers[CustomerName]), "Not Found")</f>
        <v>Not Found</v>
      </c>
      <c r="S416" t="str">
        <f>IF(tblOrders[[#This Row],[Sales]]&gt;1000000,"High Value","Standard")</f>
        <v>Standard</v>
      </c>
      <c r="T416" t="str">
        <f>_xlfn.XLOOKUP(tblOrders[[#This Row],[ProductID]], tblProducts[ProductID], tblProducts[ProductName])</f>
        <v>Product 18</v>
      </c>
      <c r="U416">
        <f>_xlfn.XLOOKUP(tblOrders[[#This Row],[SalesRepID]], tblSalesreps[RepID], tblSalesreps[Target])</f>
        <v>11347243</v>
      </c>
    </row>
    <row r="417" spans="1:21">
      <c r="A417" t="s">
        <v>1030</v>
      </c>
      <c r="B417" s="7" t="s">
        <v>1031</v>
      </c>
      <c r="C417" t="s">
        <v>621</v>
      </c>
      <c r="D417" t="s">
        <v>667</v>
      </c>
      <c r="E417" t="s">
        <v>50</v>
      </c>
      <c r="F417" t="s">
        <v>20</v>
      </c>
      <c r="G417">
        <v>9</v>
      </c>
      <c r="H417">
        <v>0</v>
      </c>
      <c r="I417" s="2">
        <v>1302516</v>
      </c>
      <c r="J417" t="str">
        <f>_xlfn.XLOOKUP(tblOrders[[#This Row],[CustomerID]], tblCustomers[CustomerID], tblCustomers[CustomerName])</f>
        <v>Customer 295</v>
      </c>
      <c r="K417" t="str">
        <f>_xlfn.XLOOKUP(tblOrders[[#This Row],[CustomerID]], tblCustomers[CustomerID], tblCustomers[Segment])</f>
        <v>Consumer</v>
      </c>
      <c r="L417" t="str">
        <f>_xlfn.XLOOKUP(tblOrders[[#This Row],[ProductID]], tblProducts[ProductID], tblProducts[Category])</f>
        <v>Electronics</v>
      </c>
      <c r="M417">
        <f>_xlfn.XLOOKUP(tblOrders[[#This Row],[ProductID]], tblProducts[ProductID], tblProducts[CostPrice])</f>
        <v>13676</v>
      </c>
      <c r="N417">
        <f>tblOrders[[#This Row],[Sales]]-(tblOrders[[#This Row],[CostPrice]]*tblOrders[[#This Row],[Quantity]])</f>
        <v>1179432</v>
      </c>
      <c r="O417" t="str">
        <f>TEXT(tblOrders[[#This Row],[Date]],"mmm-yyyy")</f>
        <v>Aug-2025</v>
      </c>
      <c r="P417" t="str">
        <f>_xlfn.XLOOKUP(tblOrders[[#This Row],[OrderID]], tblReturns[OrderID], tblReturns[Returned])</f>
        <v>No</v>
      </c>
      <c r="Q417" t="str">
        <f>_xlfn.XLOOKUP(tblOrders[[#This Row],[OrderID]], tblShipping[OrderID], tblShipping[ShipMode])</f>
        <v>Standard</v>
      </c>
      <c r="R417" t="str">
        <f>IFERROR(_xlfn.XLOOKUP(A416, tblCustomers[CustomerID], tblCustomers[CustomerName]), "Not Found")</f>
        <v>Not Found</v>
      </c>
      <c r="S417" t="str">
        <f>IF(tblOrders[[#This Row],[Sales]]&gt;1000000,"High Value","Standard")</f>
        <v>High Value</v>
      </c>
      <c r="T417" t="str">
        <f>_xlfn.XLOOKUP(tblOrders[[#This Row],[ProductID]], tblProducts[ProductID], tblProducts[ProductName])</f>
        <v>Product 10</v>
      </c>
      <c r="U417">
        <f>_xlfn.XLOOKUP(tblOrders[[#This Row],[SalesRepID]], tblSalesreps[RepID], tblSalesreps[Target])</f>
        <v>17350666</v>
      </c>
    </row>
    <row r="418" spans="1:21">
      <c r="A418" t="s">
        <v>1032</v>
      </c>
      <c r="B418" s="7" t="s">
        <v>1033</v>
      </c>
      <c r="C418" t="s">
        <v>573</v>
      </c>
      <c r="D418" t="s">
        <v>1034</v>
      </c>
      <c r="E418" t="s">
        <v>40</v>
      </c>
      <c r="F418" t="s">
        <v>88</v>
      </c>
      <c r="G418">
        <v>3</v>
      </c>
      <c r="H418">
        <v>0.05</v>
      </c>
      <c r="I418" s="2">
        <v>152315.4</v>
      </c>
      <c r="J418" t="str">
        <f>_xlfn.XLOOKUP(tblOrders[[#This Row],[CustomerID]], tblCustomers[CustomerID], tblCustomers[CustomerName])</f>
        <v>Customer 13</v>
      </c>
      <c r="K418" t="str">
        <f>_xlfn.XLOOKUP(tblOrders[[#This Row],[CustomerID]], tblCustomers[CustomerID], tblCustomers[Segment])</f>
        <v>Corporate</v>
      </c>
      <c r="L418" t="str">
        <f>_xlfn.XLOOKUP(tblOrders[[#This Row],[ProductID]], tblProducts[ProductID], tblProducts[Category])</f>
        <v>Furniture</v>
      </c>
      <c r="M418">
        <f>_xlfn.XLOOKUP(tblOrders[[#This Row],[ProductID]], tblProducts[ProductID], tblProducts[CostPrice])</f>
        <v>51071</v>
      </c>
      <c r="N418">
        <f>tblOrders[[#This Row],[Sales]]-(tblOrders[[#This Row],[CostPrice]]*tblOrders[[#This Row],[Quantity]])</f>
        <v>-897.60000000000582</v>
      </c>
      <c r="O418" t="str">
        <f>TEXT(tblOrders[[#This Row],[Date]],"mmm-yyyy")</f>
        <v>Jul-2025</v>
      </c>
      <c r="P418" t="str">
        <f>_xlfn.XLOOKUP(tblOrders[[#This Row],[OrderID]], tblReturns[OrderID], tblReturns[Returned])</f>
        <v>No</v>
      </c>
      <c r="Q418" t="str">
        <f>_xlfn.XLOOKUP(tblOrders[[#This Row],[OrderID]], tblShipping[OrderID], tblShipping[ShipMode])</f>
        <v>Express</v>
      </c>
      <c r="R418" t="str">
        <f>IFERROR(_xlfn.XLOOKUP(A417, tblCustomers[CustomerID], tblCustomers[CustomerName]), "Not Found")</f>
        <v>Not Found</v>
      </c>
      <c r="S418" t="str">
        <f>IF(tblOrders[[#This Row],[Sales]]&gt;1000000,"High Value","Standard")</f>
        <v>Standard</v>
      </c>
      <c r="T418" t="str">
        <f>_xlfn.XLOOKUP(tblOrders[[#This Row],[ProductID]], tblProducts[ProductID], tblProducts[ProductName])</f>
        <v>Product 66</v>
      </c>
      <c r="U418">
        <f>_xlfn.XLOOKUP(tblOrders[[#This Row],[SalesRepID]], tblSalesreps[RepID], tblSalesreps[Target])</f>
        <v>6291486</v>
      </c>
    </row>
    <row r="419" spans="1:21">
      <c r="A419" t="s">
        <v>1035</v>
      </c>
      <c r="B419" s="7" t="s">
        <v>830</v>
      </c>
      <c r="C419" t="s">
        <v>1036</v>
      </c>
      <c r="D419" t="s">
        <v>820</v>
      </c>
      <c r="E419" t="s">
        <v>119</v>
      </c>
      <c r="F419" t="s">
        <v>26</v>
      </c>
      <c r="G419">
        <v>1</v>
      </c>
      <c r="H419">
        <v>0.15</v>
      </c>
      <c r="I419" s="2">
        <v>7403.5</v>
      </c>
      <c r="J419" t="str">
        <f>_xlfn.XLOOKUP(tblOrders[[#This Row],[CustomerID]], tblCustomers[CustomerID], tblCustomers[CustomerName])</f>
        <v>Customer 7</v>
      </c>
      <c r="K419" t="str">
        <f>_xlfn.XLOOKUP(tblOrders[[#This Row],[CustomerID]], tblCustomers[CustomerID], tblCustomers[Segment])</f>
        <v>SME</v>
      </c>
      <c r="L419" t="str">
        <f>_xlfn.XLOOKUP(tblOrders[[#This Row],[ProductID]], tblProducts[ProductID], tblProducts[Category])</f>
        <v>Home</v>
      </c>
      <c r="M419">
        <f>_xlfn.XLOOKUP(tblOrders[[#This Row],[ProductID]], tblProducts[ProductID], tblProducts[CostPrice])</f>
        <v>35035</v>
      </c>
      <c r="N419">
        <f>tblOrders[[#This Row],[Sales]]-(tblOrders[[#This Row],[CostPrice]]*tblOrders[[#This Row],[Quantity]])</f>
        <v>-27631.5</v>
      </c>
      <c r="O419" t="str">
        <f>TEXT(tblOrders[[#This Row],[Date]],"mmm-yyyy")</f>
        <v>Sep-2025</v>
      </c>
      <c r="P419" t="str">
        <f>_xlfn.XLOOKUP(tblOrders[[#This Row],[OrderID]], tblReturns[OrderID], tblReturns[Returned])</f>
        <v>No</v>
      </c>
      <c r="Q419" t="str">
        <f>_xlfn.XLOOKUP(tblOrders[[#This Row],[OrderID]], tblShipping[OrderID], tblShipping[ShipMode])</f>
        <v>Express</v>
      </c>
      <c r="R419" t="str">
        <f>IFERROR(_xlfn.XLOOKUP(A418, tblCustomers[CustomerID], tblCustomers[CustomerName]), "Not Found")</f>
        <v>Not Found</v>
      </c>
      <c r="S419" t="str">
        <f>IF(tblOrders[[#This Row],[Sales]]&gt;1000000,"High Value","Standard")</f>
        <v>Standard</v>
      </c>
      <c r="T419" t="str">
        <f>_xlfn.XLOOKUP(tblOrders[[#This Row],[ProductID]], tblProducts[ProductID], tblProducts[ProductName])</f>
        <v>Product 20</v>
      </c>
      <c r="U419">
        <f>_xlfn.XLOOKUP(tblOrders[[#This Row],[SalesRepID]], tblSalesreps[RepID], tblSalesreps[Target])</f>
        <v>5886694</v>
      </c>
    </row>
    <row r="420" spans="1:21">
      <c r="A420" t="s">
        <v>1037</v>
      </c>
      <c r="B420" s="7" t="s">
        <v>844</v>
      </c>
      <c r="C420" t="s">
        <v>235</v>
      </c>
      <c r="D420" t="s">
        <v>902</v>
      </c>
      <c r="E420" t="s">
        <v>35</v>
      </c>
      <c r="F420" t="s">
        <v>51</v>
      </c>
      <c r="G420">
        <v>3</v>
      </c>
      <c r="H420">
        <v>0.1</v>
      </c>
      <c r="I420" s="2">
        <v>163017.9</v>
      </c>
      <c r="J420" t="str">
        <f>_xlfn.XLOOKUP(tblOrders[[#This Row],[CustomerID]], tblCustomers[CustomerID], tblCustomers[CustomerName])</f>
        <v>Customer 172</v>
      </c>
      <c r="K420" t="str">
        <f>_xlfn.XLOOKUP(tblOrders[[#This Row],[CustomerID]], tblCustomers[CustomerID], tblCustomers[Segment])</f>
        <v>SME</v>
      </c>
      <c r="L420" t="str">
        <f>_xlfn.XLOOKUP(tblOrders[[#This Row],[ProductID]], tblProducts[ProductID], tblProducts[Category])</f>
        <v>Furniture</v>
      </c>
      <c r="M420">
        <f>_xlfn.XLOOKUP(tblOrders[[#This Row],[ProductID]], tblProducts[ProductID], tblProducts[CostPrice])</f>
        <v>44361</v>
      </c>
      <c r="N420">
        <f>tblOrders[[#This Row],[Sales]]-(tblOrders[[#This Row],[CostPrice]]*tblOrders[[#This Row],[Quantity]])</f>
        <v>29934.899999999994</v>
      </c>
      <c r="O420" t="str">
        <f>TEXT(tblOrders[[#This Row],[Date]],"mmm-yyyy")</f>
        <v>Feb-2025</v>
      </c>
      <c r="P420" t="str">
        <f>_xlfn.XLOOKUP(tblOrders[[#This Row],[OrderID]], tblReturns[OrderID], tblReturns[Returned])</f>
        <v>No</v>
      </c>
      <c r="Q420" t="str">
        <f>_xlfn.XLOOKUP(tblOrders[[#This Row],[OrderID]], tblShipping[OrderID], tblShipping[ShipMode])</f>
        <v>Pickup</v>
      </c>
      <c r="R420" t="str">
        <f>IFERROR(_xlfn.XLOOKUP(A419, tblCustomers[CustomerID], tblCustomers[CustomerName]), "Not Found")</f>
        <v>Not Found</v>
      </c>
      <c r="S420" t="str">
        <f>IF(tblOrders[[#This Row],[Sales]]&gt;1000000,"High Value","Standard")</f>
        <v>Standard</v>
      </c>
      <c r="T420" t="str">
        <f>_xlfn.XLOOKUP(tblOrders[[#This Row],[ProductID]], tblProducts[ProductID], tblProducts[ProductName])</f>
        <v>Product 3</v>
      </c>
      <c r="U420">
        <f>_xlfn.XLOOKUP(tblOrders[[#This Row],[SalesRepID]], tblSalesreps[RepID], tblSalesreps[Target])</f>
        <v>19619177</v>
      </c>
    </row>
    <row r="421" spans="1:21">
      <c r="A421" t="s">
        <v>1038</v>
      </c>
      <c r="B421" s="7" t="s">
        <v>899</v>
      </c>
      <c r="C421" t="s">
        <v>219</v>
      </c>
      <c r="D421" t="s">
        <v>100</v>
      </c>
      <c r="E421" t="s">
        <v>210</v>
      </c>
      <c r="F421" t="s">
        <v>14</v>
      </c>
      <c r="G421">
        <v>2</v>
      </c>
      <c r="H421">
        <v>0.1</v>
      </c>
      <c r="I421" s="2">
        <v>167437.79999999999</v>
      </c>
      <c r="J421" t="str">
        <f>_xlfn.XLOOKUP(tblOrders[[#This Row],[CustomerID]], tblCustomers[CustomerID], tblCustomers[CustomerName])</f>
        <v>Customer 82</v>
      </c>
      <c r="K421" t="str">
        <f>_xlfn.XLOOKUP(tblOrders[[#This Row],[CustomerID]], tblCustomers[CustomerID], tblCustomers[Segment])</f>
        <v>Consumer</v>
      </c>
      <c r="L421" t="str">
        <f>_xlfn.XLOOKUP(tblOrders[[#This Row],[ProductID]], tblProducts[ProductID], tblProducts[Category])</f>
        <v>Electronics</v>
      </c>
      <c r="M421">
        <f>_xlfn.XLOOKUP(tblOrders[[#This Row],[ProductID]], tblProducts[ProductID], tblProducts[CostPrice])</f>
        <v>39197</v>
      </c>
      <c r="N421">
        <f>tblOrders[[#This Row],[Sales]]-(tblOrders[[#This Row],[CostPrice]]*tblOrders[[#This Row],[Quantity]])</f>
        <v>89043.799999999988</v>
      </c>
      <c r="O421" t="str">
        <f>TEXT(tblOrders[[#This Row],[Date]],"mmm-yyyy")</f>
        <v>Feb-2025</v>
      </c>
      <c r="P421" t="str">
        <f>_xlfn.XLOOKUP(tblOrders[[#This Row],[OrderID]], tblReturns[OrderID], tblReturns[Returned])</f>
        <v>No</v>
      </c>
      <c r="Q421" t="str">
        <f>_xlfn.XLOOKUP(tblOrders[[#This Row],[OrderID]], tblShipping[OrderID], tblShipping[ShipMode])</f>
        <v>Express</v>
      </c>
      <c r="R421" t="str">
        <f>IFERROR(_xlfn.XLOOKUP(A420, tblCustomers[CustomerID], tblCustomers[CustomerName]), "Not Found")</f>
        <v>Not Found</v>
      </c>
      <c r="S421" t="str">
        <f>IF(tblOrders[[#This Row],[Sales]]&gt;1000000,"High Value","Standard")</f>
        <v>Standard</v>
      </c>
      <c r="T421" t="str">
        <f>_xlfn.XLOOKUP(tblOrders[[#This Row],[ProductID]], tblProducts[ProductID], tblProducts[ProductName])</f>
        <v>Product 21</v>
      </c>
      <c r="U421">
        <f>_xlfn.XLOOKUP(tblOrders[[#This Row],[SalesRepID]], tblSalesreps[RepID], tblSalesreps[Target])</f>
        <v>19336654</v>
      </c>
    </row>
    <row r="422" spans="1:21">
      <c r="A422" t="s">
        <v>1039</v>
      </c>
      <c r="B422" s="7" t="s">
        <v>1040</v>
      </c>
      <c r="C422" t="s">
        <v>150</v>
      </c>
      <c r="D422" t="s">
        <v>973</v>
      </c>
      <c r="E422" t="s">
        <v>13</v>
      </c>
      <c r="F422" t="s">
        <v>20</v>
      </c>
      <c r="G422">
        <v>3</v>
      </c>
      <c r="H422">
        <v>0.2</v>
      </c>
      <c r="I422" s="2">
        <v>172951.2</v>
      </c>
      <c r="J422" t="str">
        <f>_xlfn.XLOOKUP(tblOrders[[#This Row],[CustomerID]], tblCustomers[CustomerID], tblCustomers[CustomerName])</f>
        <v>Customer 240</v>
      </c>
      <c r="K422" t="str">
        <f>_xlfn.XLOOKUP(tblOrders[[#This Row],[CustomerID]], tblCustomers[CustomerID], tblCustomers[Segment])</f>
        <v>Corporate</v>
      </c>
      <c r="L422" t="str">
        <f>_xlfn.XLOOKUP(tblOrders[[#This Row],[ProductID]], tblProducts[ProductID], tblProducts[Category])</f>
        <v>Office</v>
      </c>
      <c r="M422">
        <f>_xlfn.XLOOKUP(tblOrders[[#This Row],[ProductID]], tblProducts[ProductID], tblProducts[CostPrice])</f>
        <v>44507</v>
      </c>
      <c r="N422">
        <f>tblOrders[[#This Row],[Sales]]-(tblOrders[[#This Row],[CostPrice]]*tblOrders[[#This Row],[Quantity]])</f>
        <v>39430.200000000012</v>
      </c>
      <c r="O422" t="str">
        <f>TEXT(tblOrders[[#This Row],[Date]],"mmm-yyyy")</f>
        <v>Oct-2025</v>
      </c>
      <c r="P422" t="str">
        <f>_xlfn.XLOOKUP(tblOrders[[#This Row],[OrderID]], tblReturns[OrderID], tblReturns[Returned])</f>
        <v>No</v>
      </c>
      <c r="Q422" t="str">
        <f>_xlfn.XLOOKUP(tblOrders[[#This Row],[OrderID]], tblShipping[OrderID], tblShipping[ShipMode])</f>
        <v>Express</v>
      </c>
      <c r="R422" t="str">
        <f>IFERROR(_xlfn.XLOOKUP(A421, tblCustomers[CustomerID], tblCustomers[CustomerName]), "Not Found")</f>
        <v>Not Found</v>
      </c>
      <c r="S422" t="str">
        <f>IF(tblOrders[[#This Row],[Sales]]&gt;1000000,"High Value","Standard")</f>
        <v>Standard</v>
      </c>
      <c r="T422" t="str">
        <f>_xlfn.XLOOKUP(tblOrders[[#This Row],[ProductID]], tblProducts[ProductID], tblProducts[ProductName])</f>
        <v>Product 53</v>
      </c>
      <c r="U422">
        <f>_xlfn.XLOOKUP(tblOrders[[#This Row],[SalesRepID]], tblSalesreps[RepID], tblSalesreps[Target])</f>
        <v>11852878</v>
      </c>
    </row>
    <row r="423" spans="1:21">
      <c r="A423" t="s">
        <v>1041</v>
      </c>
      <c r="B423" s="7" t="s">
        <v>899</v>
      </c>
      <c r="C423" t="s">
        <v>674</v>
      </c>
      <c r="D423" t="s">
        <v>430</v>
      </c>
      <c r="E423" t="s">
        <v>19</v>
      </c>
      <c r="F423" t="s">
        <v>51</v>
      </c>
      <c r="G423">
        <v>3</v>
      </c>
      <c r="H423">
        <v>0</v>
      </c>
      <c r="I423" s="2">
        <v>269289</v>
      </c>
      <c r="J423" t="str">
        <f>_xlfn.XLOOKUP(tblOrders[[#This Row],[CustomerID]], tblCustomers[CustomerID], tblCustomers[CustomerName])</f>
        <v>Customer 31</v>
      </c>
      <c r="K423" t="str">
        <f>_xlfn.XLOOKUP(tblOrders[[#This Row],[CustomerID]], tblCustomers[CustomerID], tblCustomers[Segment])</f>
        <v>Consumer</v>
      </c>
      <c r="L423" t="str">
        <f>_xlfn.XLOOKUP(tblOrders[[#This Row],[ProductID]], tblProducts[ProductID], tblProducts[Category])</f>
        <v>Office</v>
      </c>
      <c r="M423">
        <f>_xlfn.XLOOKUP(tblOrders[[#This Row],[ProductID]], tblProducts[ProductID], tblProducts[CostPrice])</f>
        <v>7566</v>
      </c>
      <c r="N423">
        <f>tblOrders[[#This Row],[Sales]]-(tblOrders[[#This Row],[CostPrice]]*tblOrders[[#This Row],[Quantity]])</f>
        <v>246591</v>
      </c>
      <c r="O423" t="str">
        <f>TEXT(tblOrders[[#This Row],[Date]],"mmm-yyyy")</f>
        <v>Feb-2025</v>
      </c>
      <c r="P423" t="str">
        <f>_xlfn.XLOOKUP(tblOrders[[#This Row],[OrderID]], tblReturns[OrderID], tblReturns[Returned])</f>
        <v>No</v>
      </c>
      <c r="Q423" t="str">
        <f>_xlfn.XLOOKUP(tblOrders[[#This Row],[OrderID]], tblShipping[OrderID], tblShipping[ShipMode])</f>
        <v>Express</v>
      </c>
      <c r="R423" t="str">
        <f>IFERROR(_xlfn.XLOOKUP(A422, tblCustomers[CustomerID], tblCustomers[CustomerName]), "Not Found")</f>
        <v>Not Found</v>
      </c>
      <c r="S423" t="str">
        <f>IF(tblOrders[[#This Row],[Sales]]&gt;1000000,"High Value","Standard")</f>
        <v>Standard</v>
      </c>
      <c r="T423" t="str">
        <f>_xlfn.XLOOKUP(tblOrders[[#This Row],[ProductID]], tblProducts[ProductID], tblProducts[ProductName])</f>
        <v>Product 85</v>
      </c>
      <c r="U423">
        <f>_xlfn.XLOOKUP(tblOrders[[#This Row],[SalesRepID]], tblSalesreps[RepID], tblSalesreps[Target])</f>
        <v>11347243</v>
      </c>
    </row>
    <row r="424" spans="1:21">
      <c r="A424" t="s">
        <v>1042</v>
      </c>
      <c r="B424" s="7" t="s">
        <v>1043</v>
      </c>
      <c r="C424" t="s">
        <v>300</v>
      </c>
      <c r="D424" t="s">
        <v>133</v>
      </c>
      <c r="E424" t="s">
        <v>25</v>
      </c>
      <c r="F424" t="s">
        <v>26</v>
      </c>
      <c r="G424">
        <v>8</v>
      </c>
      <c r="H424">
        <v>0</v>
      </c>
      <c r="I424" s="2">
        <v>1159600</v>
      </c>
      <c r="J424" t="str">
        <f>_xlfn.XLOOKUP(tblOrders[[#This Row],[CustomerID]], tblCustomers[CustomerID], tblCustomers[CustomerName])</f>
        <v>Customer 211</v>
      </c>
      <c r="K424" t="str">
        <f>_xlfn.XLOOKUP(tblOrders[[#This Row],[CustomerID]], tblCustomers[CustomerID], tblCustomers[Segment])</f>
        <v>SME</v>
      </c>
      <c r="L424" t="str">
        <f>_xlfn.XLOOKUP(tblOrders[[#This Row],[ProductID]], tblProducts[ProductID], tblProducts[Category])</f>
        <v>Furniture</v>
      </c>
      <c r="M424">
        <f>_xlfn.XLOOKUP(tblOrders[[#This Row],[ProductID]], tblProducts[ProductID], tblProducts[CostPrice])</f>
        <v>53604</v>
      </c>
      <c r="N424">
        <f>tblOrders[[#This Row],[Sales]]-(tblOrders[[#This Row],[CostPrice]]*tblOrders[[#This Row],[Quantity]])</f>
        <v>730768</v>
      </c>
      <c r="O424" t="str">
        <f>TEXT(tblOrders[[#This Row],[Date]],"mmm-yyyy")</f>
        <v>Mar-2025</v>
      </c>
      <c r="P424" t="str">
        <f>_xlfn.XLOOKUP(tblOrders[[#This Row],[OrderID]], tblReturns[OrderID], tblReturns[Returned])</f>
        <v>No</v>
      </c>
      <c r="Q424" t="str">
        <f>_xlfn.XLOOKUP(tblOrders[[#This Row],[OrderID]], tblShipping[OrderID], tblShipping[ShipMode])</f>
        <v>Standard</v>
      </c>
      <c r="R424" t="str">
        <f>IFERROR(_xlfn.XLOOKUP(A423, tblCustomers[CustomerID], tblCustomers[CustomerName]), "Not Found")</f>
        <v>Not Found</v>
      </c>
      <c r="S424" t="str">
        <f>IF(tblOrders[[#This Row],[Sales]]&gt;1000000,"High Value","Standard")</f>
        <v>High Value</v>
      </c>
      <c r="T424" t="str">
        <f>_xlfn.XLOOKUP(tblOrders[[#This Row],[ProductID]], tblProducts[ProductID], tblProducts[ProductName])</f>
        <v>Product 6</v>
      </c>
      <c r="U424">
        <f>_xlfn.XLOOKUP(tblOrders[[#This Row],[SalesRepID]], tblSalesreps[RepID], tblSalesreps[Target])</f>
        <v>7094914</v>
      </c>
    </row>
    <row r="425" spans="1:21">
      <c r="A425" t="s">
        <v>1044</v>
      </c>
      <c r="B425" s="7" t="s">
        <v>1045</v>
      </c>
      <c r="C425" t="s">
        <v>1046</v>
      </c>
      <c r="D425" t="s">
        <v>372</v>
      </c>
      <c r="E425" t="s">
        <v>50</v>
      </c>
      <c r="F425" t="s">
        <v>14</v>
      </c>
      <c r="G425">
        <v>6</v>
      </c>
      <c r="H425">
        <v>0.05</v>
      </c>
      <c r="I425" s="2">
        <v>136805.70000000001</v>
      </c>
      <c r="J425" t="str">
        <f>_xlfn.XLOOKUP(tblOrders[[#This Row],[CustomerID]], tblCustomers[CustomerID], tblCustomers[CustomerName])</f>
        <v>Customer 52</v>
      </c>
      <c r="K425" t="str">
        <f>_xlfn.XLOOKUP(tblOrders[[#This Row],[CustomerID]], tblCustomers[CustomerID], tblCustomers[Segment])</f>
        <v>Consumer</v>
      </c>
      <c r="L425" t="str">
        <f>_xlfn.XLOOKUP(tblOrders[[#This Row],[ProductID]], tblProducts[ProductID], tblProducts[Category])</f>
        <v>Office</v>
      </c>
      <c r="M425">
        <f>_xlfn.XLOOKUP(tblOrders[[#This Row],[ProductID]], tblProducts[ProductID], tblProducts[CostPrice])</f>
        <v>18283</v>
      </c>
      <c r="N425">
        <f>tblOrders[[#This Row],[Sales]]-(tblOrders[[#This Row],[CostPrice]]*tblOrders[[#This Row],[Quantity]])</f>
        <v>27107.700000000012</v>
      </c>
      <c r="O425" t="str">
        <f>TEXT(tblOrders[[#This Row],[Date]],"mmm-yyyy")</f>
        <v>Jan-2025</v>
      </c>
      <c r="P425" t="str">
        <f>_xlfn.XLOOKUP(tblOrders[[#This Row],[OrderID]], tblReturns[OrderID], tblReturns[Returned])</f>
        <v>No</v>
      </c>
      <c r="Q425" t="str">
        <f>_xlfn.XLOOKUP(tblOrders[[#This Row],[OrderID]], tblShipping[OrderID], tblShipping[ShipMode])</f>
        <v>Standard</v>
      </c>
      <c r="R425" t="str">
        <f>IFERROR(_xlfn.XLOOKUP(A424, tblCustomers[CustomerID], tblCustomers[CustomerName]), "Not Found")</f>
        <v>Not Found</v>
      </c>
      <c r="S425" t="str">
        <f>IF(tblOrders[[#This Row],[Sales]]&gt;1000000,"High Value","Standard")</f>
        <v>Standard</v>
      </c>
      <c r="T425" t="str">
        <f>_xlfn.XLOOKUP(tblOrders[[#This Row],[ProductID]], tblProducts[ProductID], tblProducts[ProductName])</f>
        <v>Product 57</v>
      </c>
      <c r="U425">
        <f>_xlfn.XLOOKUP(tblOrders[[#This Row],[SalesRepID]], tblSalesreps[RepID], tblSalesreps[Target])</f>
        <v>17350666</v>
      </c>
    </row>
    <row r="426" spans="1:21">
      <c r="A426" t="s">
        <v>1047</v>
      </c>
      <c r="B426" s="7" t="s">
        <v>1048</v>
      </c>
      <c r="C426" t="s">
        <v>716</v>
      </c>
      <c r="D426" t="s">
        <v>817</v>
      </c>
      <c r="E426" t="s">
        <v>186</v>
      </c>
      <c r="F426" t="s">
        <v>20</v>
      </c>
      <c r="G426">
        <v>8</v>
      </c>
      <c r="H426">
        <v>0</v>
      </c>
      <c r="I426" s="2">
        <v>427272</v>
      </c>
      <c r="J426" t="str">
        <f>_xlfn.XLOOKUP(tblOrders[[#This Row],[CustomerID]], tblCustomers[CustomerID], tblCustomers[CustomerName])</f>
        <v>Customer 121</v>
      </c>
      <c r="K426" t="str">
        <f>_xlfn.XLOOKUP(tblOrders[[#This Row],[CustomerID]], tblCustomers[CustomerID], tblCustomers[Segment])</f>
        <v>Corporate</v>
      </c>
      <c r="L426" t="str">
        <f>_xlfn.XLOOKUP(tblOrders[[#This Row],[ProductID]], tblProducts[ProductID], tblProducts[Category])</f>
        <v>Furniture</v>
      </c>
      <c r="M426">
        <f>_xlfn.XLOOKUP(tblOrders[[#This Row],[ProductID]], tblProducts[ProductID], tblProducts[CostPrice])</f>
        <v>11009</v>
      </c>
      <c r="N426">
        <f>tblOrders[[#This Row],[Sales]]-(tblOrders[[#This Row],[CostPrice]]*tblOrders[[#This Row],[Quantity]])</f>
        <v>339200</v>
      </c>
      <c r="O426" t="str">
        <f>TEXT(tblOrders[[#This Row],[Date]],"mmm-yyyy")</f>
        <v>May-2025</v>
      </c>
      <c r="P426" t="str">
        <f>_xlfn.XLOOKUP(tblOrders[[#This Row],[OrderID]], tblReturns[OrderID], tblReturns[Returned])</f>
        <v>No</v>
      </c>
      <c r="Q426" t="str">
        <f>_xlfn.XLOOKUP(tblOrders[[#This Row],[OrderID]], tblShipping[OrderID], tblShipping[ShipMode])</f>
        <v>Express</v>
      </c>
      <c r="R426" t="str">
        <f>IFERROR(_xlfn.XLOOKUP(A425, tblCustomers[CustomerID], tblCustomers[CustomerName]), "Not Found")</f>
        <v>Not Found</v>
      </c>
      <c r="S426" t="str">
        <f>IF(tblOrders[[#This Row],[Sales]]&gt;1000000,"High Value","Standard")</f>
        <v>Standard</v>
      </c>
      <c r="T426" t="str">
        <f>_xlfn.XLOOKUP(tblOrders[[#This Row],[ProductID]], tblProducts[ProductID], tblProducts[ProductName])</f>
        <v>Product 99</v>
      </c>
      <c r="U426">
        <f>_xlfn.XLOOKUP(tblOrders[[#This Row],[SalesRepID]], tblSalesreps[RepID], tblSalesreps[Target])</f>
        <v>15141830</v>
      </c>
    </row>
    <row r="427" spans="1:21">
      <c r="A427" t="s">
        <v>1049</v>
      </c>
      <c r="B427" s="7" t="s">
        <v>1050</v>
      </c>
      <c r="C427" t="s">
        <v>1051</v>
      </c>
      <c r="D427" t="s">
        <v>597</v>
      </c>
      <c r="E427" t="s">
        <v>186</v>
      </c>
      <c r="F427" t="s">
        <v>26</v>
      </c>
      <c r="G427">
        <v>10</v>
      </c>
      <c r="H427">
        <v>0</v>
      </c>
      <c r="I427" s="2">
        <v>1471390</v>
      </c>
      <c r="J427" t="str">
        <f>_xlfn.XLOOKUP(tblOrders[[#This Row],[CustomerID]], tblCustomers[CustomerID], tblCustomers[CustomerName])</f>
        <v>Customer 132</v>
      </c>
      <c r="K427" t="str">
        <f>_xlfn.XLOOKUP(tblOrders[[#This Row],[CustomerID]], tblCustomers[CustomerID], tblCustomers[Segment])</f>
        <v>Consumer</v>
      </c>
      <c r="L427" t="str">
        <f>_xlfn.XLOOKUP(tblOrders[[#This Row],[ProductID]], tblProducts[ProductID], tblProducts[Category])</f>
        <v>Electronics</v>
      </c>
      <c r="M427">
        <f>_xlfn.XLOOKUP(tblOrders[[#This Row],[ProductID]], tblProducts[ProductID], tblProducts[CostPrice])</f>
        <v>35454</v>
      </c>
      <c r="N427">
        <f>tblOrders[[#This Row],[Sales]]-(tblOrders[[#This Row],[CostPrice]]*tblOrders[[#This Row],[Quantity]])</f>
        <v>1116850</v>
      </c>
      <c r="O427" t="str">
        <f>TEXT(tblOrders[[#This Row],[Date]],"mmm-yyyy")</f>
        <v>May-2025</v>
      </c>
      <c r="P427" t="str">
        <f>_xlfn.XLOOKUP(tblOrders[[#This Row],[OrderID]], tblReturns[OrderID], tblReturns[Returned])</f>
        <v>No</v>
      </c>
      <c r="Q427" t="str">
        <f>_xlfn.XLOOKUP(tblOrders[[#This Row],[OrderID]], tblShipping[OrderID], tblShipping[ShipMode])</f>
        <v>Standard</v>
      </c>
      <c r="R427" t="str">
        <f>IFERROR(_xlfn.XLOOKUP(A426, tblCustomers[CustomerID], tblCustomers[CustomerName]), "Not Found")</f>
        <v>Not Found</v>
      </c>
      <c r="S427" t="str">
        <f>IF(tblOrders[[#This Row],[Sales]]&gt;1000000,"High Value","Standard")</f>
        <v>High Value</v>
      </c>
      <c r="T427" t="str">
        <f>_xlfn.XLOOKUP(tblOrders[[#This Row],[ProductID]], tblProducts[ProductID], tblProducts[ProductName])</f>
        <v>Product 28</v>
      </c>
      <c r="U427">
        <f>_xlfn.XLOOKUP(tblOrders[[#This Row],[SalesRepID]], tblSalesreps[RepID], tblSalesreps[Target])</f>
        <v>15141830</v>
      </c>
    </row>
    <row r="428" spans="1:21">
      <c r="A428" t="s">
        <v>1052</v>
      </c>
      <c r="B428" s="7" t="s">
        <v>623</v>
      </c>
      <c r="C428" t="s">
        <v>261</v>
      </c>
      <c r="D428" t="s">
        <v>543</v>
      </c>
      <c r="E428" t="s">
        <v>45</v>
      </c>
      <c r="F428" t="s">
        <v>88</v>
      </c>
      <c r="G428">
        <v>8</v>
      </c>
      <c r="H428">
        <v>0.05</v>
      </c>
      <c r="I428" s="2">
        <v>415628.79999999999</v>
      </c>
      <c r="J428" t="str">
        <f>_xlfn.XLOOKUP(tblOrders[[#This Row],[CustomerID]], tblCustomers[CustomerID], tblCustomers[CustomerName])</f>
        <v>Customer 117</v>
      </c>
      <c r="K428" t="str">
        <f>_xlfn.XLOOKUP(tblOrders[[#This Row],[CustomerID]], tblCustomers[CustomerID], tblCustomers[Segment])</f>
        <v>Consumer</v>
      </c>
      <c r="L428" t="str">
        <f>_xlfn.XLOOKUP(tblOrders[[#This Row],[ProductID]], tblProducts[ProductID], tblProducts[Category])</f>
        <v>Furniture</v>
      </c>
      <c r="M428">
        <f>_xlfn.XLOOKUP(tblOrders[[#This Row],[ProductID]], tblProducts[ProductID], tblProducts[CostPrice])</f>
        <v>29153</v>
      </c>
      <c r="N428">
        <f>tblOrders[[#This Row],[Sales]]-(tblOrders[[#This Row],[CostPrice]]*tblOrders[[#This Row],[Quantity]])</f>
        <v>182404.8</v>
      </c>
      <c r="O428" t="str">
        <f>TEXT(tblOrders[[#This Row],[Date]],"mmm-yyyy")</f>
        <v>Jul-2025</v>
      </c>
      <c r="P428" t="str">
        <f>_xlfn.XLOOKUP(tblOrders[[#This Row],[OrderID]], tblReturns[OrderID], tblReturns[Returned])</f>
        <v>Yes</v>
      </c>
      <c r="Q428" t="str">
        <f>_xlfn.XLOOKUP(tblOrders[[#This Row],[OrderID]], tblShipping[OrderID], tblShipping[ShipMode])</f>
        <v>Express</v>
      </c>
      <c r="R428" t="str">
        <f>IFERROR(_xlfn.XLOOKUP(A427, tblCustomers[CustomerID], tblCustomers[CustomerName]), "Not Found")</f>
        <v>Not Found</v>
      </c>
      <c r="S428" t="str">
        <f>IF(tblOrders[[#This Row],[Sales]]&gt;1000000,"High Value","Standard")</f>
        <v>Standard</v>
      </c>
      <c r="T428" t="str">
        <f>_xlfn.XLOOKUP(tblOrders[[#This Row],[ProductID]], tblProducts[ProductID], tblProducts[ProductName])</f>
        <v>Product 16</v>
      </c>
      <c r="U428">
        <f>_xlfn.XLOOKUP(tblOrders[[#This Row],[SalesRepID]], tblSalesreps[RepID], tblSalesreps[Target])</f>
        <v>11319839</v>
      </c>
    </row>
    <row r="429" spans="1:21">
      <c r="A429" t="s">
        <v>1053</v>
      </c>
      <c r="B429" s="7" t="s">
        <v>433</v>
      </c>
      <c r="C429" t="s">
        <v>43</v>
      </c>
      <c r="D429" t="s">
        <v>133</v>
      </c>
      <c r="E429" t="s">
        <v>165</v>
      </c>
      <c r="F429" t="s">
        <v>51</v>
      </c>
      <c r="G429">
        <v>4</v>
      </c>
      <c r="H429">
        <v>0.1</v>
      </c>
      <c r="I429" s="2">
        <v>308700</v>
      </c>
      <c r="J429" t="str">
        <f>_xlfn.XLOOKUP(tblOrders[[#This Row],[CustomerID]], tblCustomers[CustomerID], tblCustomers[CustomerName])</f>
        <v>Customer 283</v>
      </c>
      <c r="K429" t="str">
        <f>_xlfn.XLOOKUP(tblOrders[[#This Row],[CustomerID]], tblCustomers[CustomerID], tblCustomers[Segment])</f>
        <v>Corporate</v>
      </c>
      <c r="L429" t="str">
        <f>_xlfn.XLOOKUP(tblOrders[[#This Row],[ProductID]], tblProducts[ProductID], tblProducts[Category])</f>
        <v>Furniture</v>
      </c>
      <c r="M429">
        <f>_xlfn.XLOOKUP(tblOrders[[#This Row],[ProductID]], tblProducts[ProductID], tblProducts[CostPrice])</f>
        <v>53604</v>
      </c>
      <c r="N429">
        <f>tblOrders[[#This Row],[Sales]]-(tblOrders[[#This Row],[CostPrice]]*tblOrders[[#This Row],[Quantity]])</f>
        <v>94284</v>
      </c>
      <c r="O429" t="str">
        <f>TEXT(tblOrders[[#This Row],[Date]],"mmm-yyyy")</f>
        <v>Aug-2025</v>
      </c>
      <c r="P429" t="str">
        <f>_xlfn.XLOOKUP(tblOrders[[#This Row],[OrderID]], tblReturns[OrderID], tblReturns[Returned])</f>
        <v>No</v>
      </c>
      <c r="Q429" t="str">
        <f>_xlfn.XLOOKUP(tblOrders[[#This Row],[OrderID]], tblShipping[OrderID], tblShipping[ShipMode])</f>
        <v>Pickup</v>
      </c>
      <c r="R429" t="str">
        <f>IFERROR(_xlfn.XLOOKUP(A428, tblCustomers[CustomerID], tblCustomers[CustomerName]), "Not Found")</f>
        <v>Not Found</v>
      </c>
      <c r="S429" t="str">
        <f>IF(tblOrders[[#This Row],[Sales]]&gt;1000000,"High Value","Standard")</f>
        <v>Standard</v>
      </c>
      <c r="T429" t="str">
        <f>_xlfn.XLOOKUP(tblOrders[[#This Row],[ProductID]], tblProducts[ProductID], tblProducts[ProductName])</f>
        <v>Product 6</v>
      </c>
      <c r="U429">
        <f>_xlfn.XLOOKUP(tblOrders[[#This Row],[SalesRepID]], tblSalesreps[RepID], tblSalesreps[Target])</f>
        <v>16839910</v>
      </c>
    </row>
    <row r="430" spans="1:21">
      <c r="A430" t="s">
        <v>1054</v>
      </c>
      <c r="B430" s="7" t="s">
        <v>1055</v>
      </c>
      <c r="C430" t="s">
        <v>103</v>
      </c>
      <c r="D430" t="s">
        <v>226</v>
      </c>
      <c r="E430" t="s">
        <v>197</v>
      </c>
      <c r="F430" t="s">
        <v>88</v>
      </c>
      <c r="G430">
        <v>2</v>
      </c>
      <c r="H430">
        <v>0.15</v>
      </c>
      <c r="I430" s="2">
        <v>202133.4</v>
      </c>
      <c r="J430" t="str">
        <f>_xlfn.XLOOKUP(tblOrders[[#This Row],[CustomerID]], tblCustomers[CustomerID], tblCustomers[CustomerName])</f>
        <v>Customer 215</v>
      </c>
      <c r="K430" t="str">
        <f>_xlfn.XLOOKUP(tblOrders[[#This Row],[CustomerID]], tblCustomers[CustomerID], tblCustomers[Segment])</f>
        <v>Corporate</v>
      </c>
      <c r="L430" t="str">
        <f>_xlfn.XLOOKUP(tblOrders[[#This Row],[ProductID]], tblProducts[ProductID], tblProducts[Category])</f>
        <v>Furniture</v>
      </c>
      <c r="M430">
        <f>_xlfn.XLOOKUP(tblOrders[[#This Row],[ProductID]], tblProducts[ProductID], tblProducts[CostPrice])</f>
        <v>75432</v>
      </c>
      <c r="N430">
        <f>tblOrders[[#This Row],[Sales]]-(tblOrders[[#This Row],[CostPrice]]*tblOrders[[#This Row],[Quantity]])</f>
        <v>51269.399999999994</v>
      </c>
      <c r="O430" t="str">
        <f>TEXT(tblOrders[[#This Row],[Date]],"mmm-yyyy")</f>
        <v>Mar-2025</v>
      </c>
      <c r="P430" t="str">
        <f>_xlfn.XLOOKUP(tblOrders[[#This Row],[OrderID]], tblReturns[OrderID], tblReturns[Returned])</f>
        <v>No</v>
      </c>
      <c r="Q430" t="str">
        <f>_xlfn.XLOOKUP(tblOrders[[#This Row],[OrderID]], tblShipping[OrderID], tblShipping[ShipMode])</f>
        <v>Express</v>
      </c>
      <c r="R430" t="str">
        <f>IFERROR(_xlfn.XLOOKUP(A429, tblCustomers[CustomerID], tblCustomers[CustomerName]), "Not Found")</f>
        <v>Not Found</v>
      </c>
      <c r="S430" t="str">
        <f>IF(tblOrders[[#This Row],[Sales]]&gt;1000000,"High Value","Standard")</f>
        <v>Standard</v>
      </c>
      <c r="T430" t="str">
        <f>_xlfn.XLOOKUP(tblOrders[[#This Row],[ProductID]], tblProducts[ProductID], tblProducts[ProductName])</f>
        <v>Product 88</v>
      </c>
      <c r="U430">
        <f>_xlfn.XLOOKUP(tblOrders[[#This Row],[SalesRepID]], tblSalesreps[RepID], tblSalesreps[Target])</f>
        <v>19562258</v>
      </c>
    </row>
    <row r="431" spans="1:21">
      <c r="A431" t="s">
        <v>1056</v>
      </c>
      <c r="B431" s="7" t="s">
        <v>76</v>
      </c>
      <c r="C431" t="s">
        <v>330</v>
      </c>
      <c r="D431" t="s">
        <v>12</v>
      </c>
      <c r="E431" t="s">
        <v>25</v>
      </c>
      <c r="F431" t="s">
        <v>14</v>
      </c>
      <c r="G431">
        <v>4</v>
      </c>
      <c r="H431">
        <v>0.15</v>
      </c>
      <c r="I431" s="2">
        <v>99133.8</v>
      </c>
      <c r="J431" t="str">
        <f>_xlfn.XLOOKUP(tblOrders[[#This Row],[CustomerID]], tblCustomers[CustomerID], tblCustomers[CustomerName])</f>
        <v>Customer 140</v>
      </c>
      <c r="K431" t="str">
        <f>_xlfn.XLOOKUP(tblOrders[[#This Row],[CustomerID]], tblCustomers[CustomerID], tblCustomers[Segment])</f>
        <v>Consumer</v>
      </c>
      <c r="L431" t="str">
        <f>_xlfn.XLOOKUP(tblOrders[[#This Row],[ProductID]], tblProducts[ProductID], tblProducts[Category])</f>
        <v>Furniture</v>
      </c>
      <c r="M431">
        <f>_xlfn.XLOOKUP(tblOrders[[#This Row],[ProductID]], tblProducts[ProductID], tblProducts[CostPrice])</f>
        <v>72369</v>
      </c>
      <c r="N431">
        <f>tblOrders[[#This Row],[Sales]]-(tblOrders[[#This Row],[CostPrice]]*tblOrders[[#This Row],[Quantity]])</f>
        <v>-190342.2</v>
      </c>
      <c r="O431" t="str">
        <f>TEXT(tblOrders[[#This Row],[Date]],"mmm-yyyy")</f>
        <v>Jun-2025</v>
      </c>
      <c r="P431" t="str">
        <f>_xlfn.XLOOKUP(tblOrders[[#This Row],[OrderID]], tblReturns[OrderID], tblReturns[Returned])</f>
        <v>No</v>
      </c>
      <c r="Q431" t="str">
        <f>_xlfn.XLOOKUP(tblOrders[[#This Row],[OrderID]], tblShipping[OrderID], tblShipping[ShipMode])</f>
        <v>Pickup</v>
      </c>
      <c r="R431" t="str">
        <f>IFERROR(_xlfn.XLOOKUP(A430, tblCustomers[CustomerID], tblCustomers[CustomerName]), "Not Found")</f>
        <v>Not Found</v>
      </c>
      <c r="S431" t="str">
        <f>IF(tblOrders[[#This Row],[Sales]]&gt;1000000,"High Value","Standard")</f>
        <v>Standard</v>
      </c>
      <c r="T431" t="str">
        <f>_xlfn.XLOOKUP(tblOrders[[#This Row],[ProductID]], tblProducts[ProductID], tblProducts[ProductName])</f>
        <v>Product 19</v>
      </c>
      <c r="U431">
        <f>_xlfn.XLOOKUP(tblOrders[[#This Row],[SalesRepID]], tblSalesreps[RepID], tblSalesreps[Target])</f>
        <v>7094914</v>
      </c>
    </row>
    <row r="432" spans="1:21">
      <c r="A432" t="s">
        <v>1057</v>
      </c>
      <c r="B432" s="7" t="s">
        <v>619</v>
      </c>
      <c r="C432" t="s">
        <v>140</v>
      </c>
      <c r="D432" t="s">
        <v>516</v>
      </c>
      <c r="E432" t="s">
        <v>69</v>
      </c>
      <c r="F432" t="s">
        <v>88</v>
      </c>
      <c r="G432">
        <v>5</v>
      </c>
      <c r="H432">
        <v>0</v>
      </c>
      <c r="I432" s="2">
        <v>121695</v>
      </c>
      <c r="J432" t="str">
        <f>_xlfn.XLOOKUP(tblOrders[[#This Row],[CustomerID]], tblCustomers[CustomerID], tblCustomers[CustomerName])</f>
        <v>Customer 51</v>
      </c>
      <c r="K432" t="str">
        <f>_xlfn.XLOOKUP(tblOrders[[#This Row],[CustomerID]], tblCustomers[CustomerID], tblCustomers[Segment])</f>
        <v>Consumer</v>
      </c>
      <c r="L432" t="str">
        <f>_xlfn.XLOOKUP(tblOrders[[#This Row],[ProductID]], tblProducts[ProductID], tblProducts[Category])</f>
        <v>Home</v>
      </c>
      <c r="M432">
        <f>_xlfn.XLOOKUP(tblOrders[[#This Row],[ProductID]], tblProducts[ProductID], tblProducts[CostPrice])</f>
        <v>48408</v>
      </c>
      <c r="N432">
        <f>tblOrders[[#This Row],[Sales]]-(tblOrders[[#This Row],[CostPrice]]*tblOrders[[#This Row],[Quantity]])</f>
        <v>-120345</v>
      </c>
      <c r="O432" t="str">
        <f>TEXT(tblOrders[[#This Row],[Date]],"mmm-yyyy")</f>
        <v>Mar-2025</v>
      </c>
      <c r="P432" t="str">
        <f>_xlfn.XLOOKUP(tblOrders[[#This Row],[OrderID]], tblReturns[OrderID], tblReturns[Returned])</f>
        <v>No</v>
      </c>
      <c r="Q432" t="str">
        <f>_xlfn.XLOOKUP(tblOrders[[#This Row],[OrderID]], tblShipping[OrderID], tblShipping[ShipMode])</f>
        <v>Pickup</v>
      </c>
      <c r="R432" t="str">
        <f>IFERROR(_xlfn.XLOOKUP(A431, tblCustomers[CustomerID], tblCustomers[CustomerName]), "Not Found")</f>
        <v>Not Found</v>
      </c>
      <c r="S432" t="str">
        <f>IF(tblOrders[[#This Row],[Sales]]&gt;1000000,"High Value","Standard")</f>
        <v>Standard</v>
      </c>
      <c r="T432" t="str">
        <f>_xlfn.XLOOKUP(tblOrders[[#This Row],[ProductID]], tblProducts[ProductID], tblProducts[ProductName])</f>
        <v>Product 12</v>
      </c>
      <c r="U432">
        <f>_xlfn.XLOOKUP(tblOrders[[#This Row],[SalesRepID]], tblSalesreps[RepID], tblSalesreps[Target])</f>
        <v>19473459</v>
      </c>
    </row>
    <row r="433" spans="1:21">
      <c r="A433" t="s">
        <v>1058</v>
      </c>
      <c r="B433" s="7" t="s">
        <v>923</v>
      </c>
      <c r="C433" t="s">
        <v>621</v>
      </c>
      <c r="D433" t="s">
        <v>422</v>
      </c>
      <c r="E433" t="s">
        <v>197</v>
      </c>
      <c r="F433" t="s">
        <v>88</v>
      </c>
      <c r="G433">
        <v>6</v>
      </c>
      <c r="H433">
        <v>0.05</v>
      </c>
      <c r="I433" s="2">
        <v>329927.40000000002</v>
      </c>
      <c r="J433" t="str">
        <f>_xlfn.XLOOKUP(tblOrders[[#This Row],[CustomerID]], tblCustomers[CustomerID], tblCustomers[CustomerName])</f>
        <v>Customer 295</v>
      </c>
      <c r="K433" t="str">
        <f>_xlfn.XLOOKUP(tblOrders[[#This Row],[CustomerID]], tblCustomers[CustomerID], tblCustomers[Segment])</f>
        <v>Consumer</v>
      </c>
      <c r="L433" t="str">
        <f>_xlfn.XLOOKUP(tblOrders[[#This Row],[ProductID]], tblProducts[ProductID], tblProducts[Category])</f>
        <v>Furniture</v>
      </c>
      <c r="M433">
        <f>_xlfn.XLOOKUP(tblOrders[[#This Row],[ProductID]], tblProducts[ProductID], tblProducts[CostPrice])</f>
        <v>69526</v>
      </c>
      <c r="N433">
        <f>tblOrders[[#This Row],[Sales]]-(tblOrders[[#This Row],[CostPrice]]*tblOrders[[#This Row],[Quantity]])</f>
        <v>-87228.599999999977</v>
      </c>
      <c r="O433" t="str">
        <f>TEXT(tblOrders[[#This Row],[Date]],"mmm-yyyy")</f>
        <v>Feb-2025</v>
      </c>
      <c r="P433" t="str">
        <f>_xlfn.XLOOKUP(tblOrders[[#This Row],[OrderID]], tblReturns[OrderID], tblReturns[Returned])</f>
        <v>No</v>
      </c>
      <c r="Q433" t="str">
        <f>_xlfn.XLOOKUP(tblOrders[[#This Row],[OrderID]], tblShipping[OrderID], tblShipping[ShipMode])</f>
        <v>Pickup</v>
      </c>
      <c r="R433" t="str">
        <f>IFERROR(_xlfn.XLOOKUP(A432, tblCustomers[CustomerID], tblCustomers[CustomerName]), "Not Found")</f>
        <v>Not Found</v>
      </c>
      <c r="S433" t="str">
        <f>IF(tblOrders[[#This Row],[Sales]]&gt;1000000,"High Value","Standard")</f>
        <v>Standard</v>
      </c>
      <c r="T433" t="str">
        <f>_xlfn.XLOOKUP(tblOrders[[#This Row],[ProductID]], tblProducts[ProductID], tblProducts[ProductName])</f>
        <v>Product 36</v>
      </c>
      <c r="U433">
        <f>_xlfn.XLOOKUP(tblOrders[[#This Row],[SalesRepID]], tblSalesreps[RepID], tblSalesreps[Target])</f>
        <v>19562258</v>
      </c>
    </row>
    <row r="434" spans="1:21">
      <c r="A434" t="s">
        <v>1059</v>
      </c>
      <c r="B434" s="7" t="s">
        <v>871</v>
      </c>
      <c r="C434" t="s">
        <v>629</v>
      </c>
      <c r="D434" t="s">
        <v>454</v>
      </c>
      <c r="E434" t="s">
        <v>119</v>
      </c>
      <c r="F434" t="s">
        <v>88</v>
      </c>
      <c r="G434">
        <v>5</v>
      </c>
      <c r="H434">
        <v>0.2</v>
      </c>
      <c r="I434" s="2">
        <v>591220</v>
      </c>
      <c r="J434" t="str">
        <f>_xlfn.XLOOKUP(tblOrders[[#This Row],[CustomerID]], tblCustomers[CustomerID], tblCustomers[CustomerName])</f>
        <v>Customer 12</v>
      </c>
      <c r="K434" t="str">
        <f>_xlfn.XLOOKUP(tblOrders[[#This Row],[CustomerID]], tblCustomers[CustomerID], tblCustomers[Segment])</f>
        <v>Corporate</v>
      </c>
      <c r="L434" t="str">
        <f>_xlfn.XLOOKUP(tblOrders[[#This Row],[ProductID]], tblProducts[ProductID], tblProducts[Category])</f>
        <v>Furniture</v>
      </c>
      <c r="M434">
        <f>_xlfn.XLOOKUP(tblOrders[[#This Row],[ProductID]], tblProducts[ProductID], tblProducts[CostPrice])</f>
        <v>31369</v>
      </c>
      <c r="N434">
        <f>tblOrders[[#This Row],[Sales]]-(tblOrders[[#This Row],[CostPrice]]*tblOrders[[#This Row],[Quantity]])</f>
        <v>434375</v>
      </c>
      <c r="O434" t="str">
        <f>TEXT(tblOrders[[#This Row],[Date]],"mmm-yyyy")</f>
        <v>Nov-2025</v>
      </c>
      <c r="P434" t="str">
        <f>_xlfn.XLOOKUP(tblOrders[[#This Row],[OrderID]], tblReturns[OrderID], tblReturns[Returned])</f>
        <v>No</v>
      </c>
      <c r="Q434" t="str">
        <f>_xlfn.XLOOKUP(tblOrders[[#This Row],[OrderID]], tblShipping[OrderID], tblShipping[ShipMode])</f>
        <v>Pickup</v>
      </c>
      <c r="R434" t="str">
        <f>IFERROR(_xlfn.XLOOKUP(A433, tblCustomers[CustomerID], tblCustomers[CustomerName]), "Not Found")</f>
        <v>Not Found</v>
      </c>
      <c r="S434" t="str">
        <f>IF(tblOrders[[#This Row],[Sales]]&gt;1000000,"High Value","Standard")</f>
        <v>Standard</v>
      </c>
      <c r="T434" t="str">
        <f>_xlfn.XLOOKUP(tblOrders[[#This Row],[ProductID]], tblProducts[ProductID], tblProducts[ProductName])</f>
        <v>Product 37</v>
      </c>
      <c r="U434">
        <f>_xlfn.XLOOKUP(tblOrders[[#This Row],[SalesRepID]], tblSalesreps[RepID], tblSalesreps[Target])</f>
        <v>5886694</v>
      </c>
    </row>
    <row r="435" spans="1:21">
      <c r="A435" t="s">
        <v>1060</v>
      </c>
      <c r="B435" s="7" t="s">
        <v>411</v>
      </c>
      <c r="C435" t="s">
        <v>591</v>
      </c>
      <c r="D435" t="s">
        <v>318</v>
      </c>
      <c r="E435" t="s">
        <v>13</v>
      </c>
      <c r="F435" t="s">
        <v>20</v>
      </c>
      <c r="G435">
        <v>4</v>
      </c>
      <c r="H435">
        <v>0.1</v>
      </c>
      <c r="I435" s="2">
        <v>242377.2</v>
      </c>
      <c r="J435" t="str">
        <f>_xlfn.XLOOKUP(tblOrders[[#This Row],[CustomerID]], tblCustomers[CustomerID], tblCustomers[CustomerName])</f>
        <v>Customer 98</v>
      </c>
      <c r="K435" t="str">
        <f>_xlfn.XLOOKUP(tblOrders[[#This Row],[CustomerID]], tblCustomers[CustomerID], tblCustomers[Segment])</f>
        <v>Corporate</v>
      </c>
      <c r="L435" t="str">
        <f>_xlfn.XLOOKUP(tblOrders[[#This Row],[ProductID]], tblProducts[ProductID], tblProducts[Category])</f>
        <v>Office</v>
      </c>
      <c r="M435">
        <f>_xlfn.XLOOKUP(tblOrders[[#This Row],[ProductID]], tblProducts[ProductID], tblProducts[CostPrice])</f>
        <v>39205</v>
      </c>
      <c r="N435">
        <f>tblOrders[[#This Row],[Sales]]-(tblOrders[[#This Row],[CostPrice]]*tblOrders[[#This Row],[Quantity]])</f>
        <v>85557.200000000012</v>
      </c>
      <c r="O435" t="str">
        <f>TEXT(tblOrders[[#This Row],[Date]],"mmm-yyyy")</f>
        <v>Sep-2025</v>
      </c>
      <c r="P435" t="str">
        <f>_xlfn.XLOOKUP(tblOrders[[#This Row],[OrderID]], tblReturns[OrderID], tblReturns[Returned])</f>
        <v>No</v>
      </c>
      <c r="Q435" t="str">
        <f>_xlfn.XLOOKUP(tblOrders[[#This Row],[OrderID]], tblShipping[OrderID], tblShipping[ShipMode])</f>
        <v>Standard</v>
      </c>
      <c r="R435" t="str">
        <f>IFERROR(_xlfn.XLOOKUP(A434, tblCustomers[CustomerID], tblCustomers[CustomerName]), "Not Found")</f>
        <v>Not Found</v>
      </c>
      <c r="S435" t="str">
        <f>IF(tblOrders[[#This Row],[Sales]]&gt;1000000,"High Value","Standard")</f>
        <v>Standard</v>
      </c>
      <c r="T435" t="str">
        <f>_xlfn.XLOOKUP(tblOrders[[#This Row],[ProductID]], tblProducts[ProductID], tblProducts[ProductName])</f>
        <v>Product 74</v>
      </c>
      <c r="U435">
        <f>_xlfn.XLOOKUP(tblOrders[[#This Row],[SalesRepID]], tblSalesreps[RepID], tblSalesreps[Target])</f>
        <v>11852878</v>
      </c>
    </row>
    <row r="436" spans="1:21">
      <c r="A436" t="s">
        <v>1061</v>
      </c>
      <c r="B436" s="7" t="s">
        <v>414</v>
      </c>
      <c r="C436" t="s">
        <v>767</v>
      </c>
      <c r="D436" t="s">
        <v>265</v>
      </c>
      <c r="E436" t="s">
        <v>19</v>
      </c>
      <c r="F436" t="s">
        <v>88</v>
      </c>
      <c r="G436">
        <v>5</v>
      </c>
      <c r="H436">
        <v>0</v>
      </c>
      <c r="I436" s="2">
        <v>525765</v>
      </c>
      <c r="J436" t="str">
        <f>_xlfn.XLOOKUP(tblOrders[[#This Row],[CustomerID]], tblCustomers[CustomerID], tblCustomers[CustomerName])</f>
        <v>Customer 134</v>
      </c>
      <c r="K436" t="str">
        <f>_xlfn.XLOOKUP(tblOrders[[#This Row],[CustomerID]], tblCustomers[CustomerID], tblCustomers[Segment])</f>
        <v>Consumer</v>
      </c>
      <c r="L436" t="str">
        <f>_xlfn.XLOOKUP(tblOrders[[#This Row],[ProductID]], tblProducts[ProductID], tblProducts[Category])</f>
        <v>Home</v>
      </c>
      <c r="M436">
        <f>_xlfn.XLOOKUP(tblOrders[[#This Row],[ProductID]], tblProducts[ProductID], tblProducts[CostPrice])</f>
        <v>33642</v>
      </c>
      <c r="N436">
        <f>tblOrders[[#This Row],[Sales]]-(tblOrders[[#This Row],[CostPrice]]*tblOrders[[#This Row],[Quantity]])</f>
        <v>357555</v>
      </c>
      <c r="O436" t="str">
        <f>TEXT(tblOrders[[#This Row],[Date]],"mmm-yyyy")</f>
        <v>Jun-2025</v>
      </c>
      <c r="P436" t="str">
        <f>_xlfn.XLOOKUP(tblOrders[[#This Row],[OrderID]], tblReturns[OrderID], tblReturns[Returned])</f>
        <v>Yes</v>
      </c>
      <c r="Q436" t="str">
        <f>_xlfn.XLOOKUP(tblOrders[[#This Row],[OrderID]], tblShipping[OrderID], tblShipping[ShipMode])</f>
        <v>Pickup</v>
      </c>
      <c r="R436" t="str">
        <f>IFERROR(_xlfn.XLOOKUP(A435, tblCustomers[CustomerID], tblCustomers[CustomerName]), "Not Found")</f>
        <v>Not Found</v>
      </c>
      <c r="S436" t="str">
        <f>IF(tblOrders[[#This Row],[Sales]]&gt;1000000,"High Value","Standard")</f>
        <v>Standard</v>
      </c>
      <c r="T436" t="str">
        <f>_xlfn.XLOOKUP(tblOrders[[#This Row],[ProductID]], tblProducts[ProductID], tblProducts[ProductName])</f>
        <v>Product 17</v>
      </c>
      <c r="U436">
        <f>_xlfn.XLOOKUP(tblOrders[[#This Row],[SalesRepID]], tblSalesreps[RepID], tblSalesreps[Target])</f>
        <v>11347243</v>
      </c>
    </row>
    <row r="437" spans="1:21">
      <c r="A437" t="s">
        <v>1062</v>
      </c>
      <c r="B437" s="7" t="s">
        <v>1063</v>
      </c>
      <c r="C437" t="s">
        <v>897</v>
      </c>
      <c r="D437" t="s">
        <v>1029</v>
      </c>
      <c r="E437" t="s">
        <v>202</v>
      </c>
      <c r="F437" t="s">
        <v>26</v>
      </c>
      <c r="G437">
        <v>10</v>
      </c>
      <c r="H437">
        <v>0</v>
      </c>
      <c r="I437" s="2">
        <v>855130</v>
      </c>
      <c r="J437" t="str">
        <f>_xlfn.XLOOKUP(tblOrders[[#This Row],[CustomerID]], tblCustomers[CustomerID], tblCustomers[CustomerName])</f>
        <v>Customer 274</v>
      </c>
      <c r="K437" t="str">
        <f>_xlfn.XLOOKUP(tblOrders[[#This Row],[CustomerID]], tblCustomers[CustomerID], tblCustomers[Segment])</f>
        <v>Corporate</v>
      </c>
      <c r="L437" t="str">
        <f>_xlfn.XLOOKUP(tblOrders[[#This Row],[ProductID]], tblProducts[ProductID], tblProducts[Category])</f>
        <v>Furniture</v>
      </c>
      <c r="M437">
        <f>_xlfn.XLOOKUP(tblOrders[[#This Row],[ProductID]], tblProducts[ProductID], tblProducts[CostPrice])</f>
        <v>74501</v>
      </c>
      <c r="N437">
        <f>tblOrders[[#This Row],[Sales]]-(tblOrders[[#This Row],[CostPrice]]*tblOrders[[#This Row],[Quantity]])</f>
        <v>110120</v>
      </c>
      <c r="O437" t="str">
        <f>TEXT(tblOrders[[#This Row],[Date]],"mmm-yyyy")</f>
        <v>Jul-2025</v>
      </c>
      <c r="P437" t="str">
        <f>_xlfn.XLOOKUP(tblOrders[[#This Row],[OrderID]], tblReturns[OrderID], tblReturns[Returned])</f>
        <v>No</v>
      </c>
      <c r="Q437" t="str">
        <f>_xlfn.XLOOKUP(tblOrders[[#This Row],[OrderID]], tblShipping[OrderID], tblShipping[ShipMode])</f>
        <v>Pickup</v>
      </c>
      <c r="R437" t="str">
        <f>IFERROR(_xlfn.XLOOKUP(A436, tblCustomers[CustomerID], tblCustomers[CustomerName]), "Not Found")</f>
        <v>Not Found</v>
      </c>
      <c r="S437" t="str">
        <f>IF(tblOrders[[#This Row],[Sales]]&gt;1000000,"High Value","Standard")</f>
        <v>Standard</v>
      </c>
      <c r="T437" t="str">
        <f>_xlfn.XLOOKUP(tblOrders[[#This Row],[ProductID]], tblProducts[ProductID], tblProducts[ProductName])</f>
        <v>Product 18</v>
      </c>
      <c r="U437">
        <f>_xlfn.XLOOKUP(tblOrders[[#This Row],[SalesRepID]], tblSalesreps[RepID], tblSalesreps[Target])</f>
        <v>10652665</v>
      </c>
    </row>
    <row r="438" spans="1:21">
      <c r="A438" t="s">
        <v>1064</v>
      </c>
      <c r="B438" s="7" t="s">
        <v>520</v>
      </c>
      <c r="C438" t="s">
        <v>828</v>
      </c>
      <c r="D438" t="s">
        <v>318</v>
      </c>
      <c r="E438" t="s">
        <v>197</v>
      </c>
      <c r="F438" t="s">
        <v>14</v>
      </c>
      <c r="G438">
        <v>10</v>
      </c>
      <c r="H438">
        <v>0.05</v>
      </c>
      <c r="I438" s="2">
        <v>1040506.5</v>
      </c>
      <c r="J438" t="str">
        <f>_xlfn.XLOOKUP(tblOrders[[#This Row],[CustomerID]], tblCustomers[CustomerID], tblCustomers[CustomerName])</f>
        <v>Customer 39</v>
      </c>
      <c r="K438" t="str">
        <f>_xlfn.XLOOKUP(tblOrders[[#This Row],[CustomerID]], tblCustomers[CustomerID], tblCustomers[Segment])</f>
        <v>Corporate</v>
      </c>
      <c r="L438" t="str">
        <f>_xlfn.XLOOKUP(tblOrders[[#This Row],[ProductID]], tblProducts[ProductID], tblProducts[Category])</f>
        <v>Office</v>
      </c>
      <c r="M438">
        <f>_xlfn.XLOOKUP(tblOrders[[#This Row],[ProductID]], tblProducts[ProductID], tblProducts[CostPrice])</f>
        <v>39205</v>
      </c>
      <c r="N438">
        <f>tblOrders[[#This Row],[Sales]]-(tblOrders[[#This Row],[CostPrice]]*tblOrders[[#This Row],[Quantity]])</f>
        <v>648456.5</v>
      </c>
      <c r="O438" t="str">
        <f>TEXT(tblOrders[[#This Row],[Date]],"mmm-yyyy")</f>
        <v>Jan-2025</v>
      </c>
      <c r="P438" t="str">
        <f>_xlfn.XLOOKUP(tblOrders[[#This Row],[OrderID]], tblReturns[OrderID], tblReturns[Returned])</f>
        <v>No</v>
      </c>
      <c r="Q438" t="str">
        <f>_xlfn.XLOOKUP(tblOrders[[#This Row],[OrderID]], tblShipping[OrderID], tblShipping[ShipMode])</f>
        <v>Pickup</v>
      </c>
      <c r="R438" t="str">
        <f>IFERROR(_xlfn.XLOOKUP(A437, tblCustomers[CustomerID], tblCustomers[CustomerName]), "Not Found")</f>
        <v>Not Found</v>
      </c>
      <c r="S438" t="str">
        <f>IF(tblOrders[[#This Row],[Sales]]&gt;1000000,"High Value","Standard")</f>
        <v>High Value</v>
      </c>
      <c r="T438" t="str">
        <f>_xlfn.XLOOKUP(tblOrders[[#This Row],[ProductID]], tblProducts[ProductID], tblProducts[ProductName])</f>
        <v>Product 74</v>
      </c>
      <c r="U438">
        <f>_xlfn.XLOOKUP(tblOrders[[#This Row],[SalesRepID]], tblSalesreps[RepID], tblSalesreps[Target])</f>
        <v>19562258</v>
      </c>
    </row>
    <row r="439" spans="1:21">
      <c r="A439" t="s">
        <v>1065</v>
      </c>
      <c r="B439" s="7" t="s">
        <v>775</v>
      </c>
      <c r="C439" t="s">
        <v>581</v>
      </c>
      <c r="D439" t="s">
        <v>474</v>
      </c>
      <c r="E439" t="s">
        <v>205</v>
      </c>
      <c r="F439" t="s">
        <v>20</v>
      </c>
      <c r="G439">
        <v>1</v>
      </c>
      <c r="H439">
        <v>0.1</v>
      </c>
      <c r="I439" s="2">
        <v>6513.3</v>
      </c>
      <c r="J439" t="str">
        <f>_xlfn.XLOOKUP(tblOrders[[#This Row],[CustomerID]], tblCustomers[CustomerID], tblCustomers[CustomerName])</f>
        <v>Customer 238</v>
      </c>
      <c r="K439" t="str">
        <f>_xlfn.XLOOKUP(tblOrders[[#This Row],[CustomerID]], tblCustomers[CustomerID], tblCustomers[Segment])</f>
        <v>Consumer</v>
      </c>
      <c r="L439" t="str">
        <f>_xlfn.XLOOKUP(tblOrders[[#This Row],[ProductID]], tblProducts[ProductID], tblProducts[Category])</f>
        <v>Office</v>
      </c>
      <c r="M439">
        <f>_xlfn.XLOOKUP(tblOrders[[#This Row],[ProductID]], tblProducts[ProductID], tblProducts[CostPrice])</f>
        <v>5129</v>
      </c>
      <c r="N439">
        <f>tblOrders[[#This Row],[Sales]]-(tblOrders[[#This Row],[CostPrice]]*tblOrders[[#This Row],[Quantity]])</f>
        <v>1384.3000000000002</v>
      </c>
      <c r="O439" t="str">
        <f>TEXT(tblOrders[[#This Row],[Date]],"mmm-yyyy")</f>
        <v>Apr-2025</v>
      </c>
      <c r="P439" t="str">
        <f>_xlfn.XLOOKUP(tblOrders[[#This Row],[OrderID]], tblReturns[OrderID], tblReturns[Returned])</f>
        <v>No</v>
      </c>
      <c r="Q439" t="str">
        <f>_xlfn.XLOOKUP(tblOrders[[#This Row],[OrderID]], tblShipping[OrderID], tblShipping[ShipMode])</f>
        <v>Pickup</v>
      </c>
      <c r="R439" t="str">
        <f>IFERROR(_xlfn.XLOOKUP(A438, tblCustomers[CustomerID], tblCustomers[CustomerName]), "Not Found")</f>
        <v>Not Found</v>
      </c>
      <c r="S439" t="str">
        <f>IF(tblOrders[[#This Row],[Sales]]&gt;1000000,"High Value","Standard")</f>
        <v>Standard</v>
      </c>
      <c r="T439" t="str">
        <f>_xlfn.XLOOKUP(tblOrders[[#This Row],[ProductID]], tblProducts[ProductID], tblProducts[ProductName])</f>
        <v>Product 69</v>
      </c>
      <c r="U439">
        <f>_xlfn.XLOOKUP(tblOrders[[#This Row],[SalesRepID]], tblSalesreps[RepID], tblSalesreps[Target])</f>
        <v>16246424</v>
      </c>
    </row>
    <row r="440" spans="1:21">
      <c r="A440" t="s">
        <v>1066</v>
      </c>
      <c r="B440" s="7" t="s">
        <v>558</v>
      </c>
      <c r="C440" t="s">
        <v>684</v>
      </c>
      <c r="D440" t="s">
        <v>585</v>
      </c>
      <c r="E440" t="s">
        <v>69</v>
      </c>
      <c r="F440" t="s">
        <v>88</v>
      </c>
      <c r="G440">
        <v>6</v>
      </c>
      <c r="H440">
        <v>0.05</v>
      </c>
      <c r="I440" s="2">
        <v>467610.9</v>
      </c>
      <c r="J440" t="str">
        <f>_xlfn.XLOOKUP(tblOrders[[#This Row],[CustomerID]], tblCustomers[CustomerID], tblCustomers[CustomerName])</f>
        <v>Customer 55</v>
      </c>
      <c r="K440" t="str">
        <f>_xlfn.XLOOKUP(tblOrders[[#This Row],[CustomerID]], tblCustomers[CustomerID], tblCustomers[Segment])</f>
        <v>Corporate</v>
      </c>
      <c r="L440" t="str">
        <f>_xlfn.XLOOKUP(tblOrders[[#This Row],[ProductID]], tblProducts[ProductID], tblProducts[Category])</f>
        <v>Office</v>
      </c>
      <c r="M440">
        <f>_xlfn.XLOOKUP(tblOrders[[#This Row],[ProductID]], tblProducts[ProductID], tblProducts[CostPrice])</f>
        <v>49623</v>
      </c>
      <c r="N440">
        <f>tblOrders[[#This Row],[Sales]]-(tblOrders[[#This Row],[CostPrice]]*tblOrders[[#This Row],[Quantity]])</f>
        <v>169872.90000000002</v>
      </c>
      <c r="O440" t="str">
        <f>TEXT(tblOrders[[#This Row],[Date]],"mmm-yyyy")</f>
        <v>Dec-2025</v>
      </c>
      <c r="P440" t="str">
        <f>_xlfn.XLOOKUP(tblOrders[[#This Row],[OrderID]], tblReturns[OrderID], tblReturns[Returned])</f>
        <v>No</v>
      </c>
      <c r="Q440" t="str">
        <f>_xlfn.XLOOKUP(tblOrders[[#This Row],[OrderID]], tblShipping[OrderID], tblShipping[ShipMode])</f>
        <v>Express</v>
      </c>
      <c r="R440" t="str">
        <f>IFERROR(_xlfn.XLOOKUP(A439, tblCustomers[CustomerID], tblCustomers[CustomerName]), "Not Found")</f>
        <v>Not Found</v>
      </c>
      <c r="S440" t="str">
        <f>IF(tblOrders[[#This Row],[Sales]]&gt;1000000,"High Value","Standard")</f>
        <v>Standard</v>
      </c>
      <c r="T440" t="str">
        <f>_xlfn.XLOOKUP(tblOrders[[#This Row],[ProductID]], tblProducts[ProductID], tblProducts[ProductName])</f>
        <v>Product 54</v>
      </c>
      <c r="U440">
        <f>_xlfn.XLOOKUP(tblOrders[[#This Row],[SalesRepID]], tblSalesreps[RepID], tblSalesreps[Target])</f>
        <v>19473459</v>
      </c>
    </row>
    <row r="441" spans="1:21">
      <c r="A441" t="s">
        <v>1067</v>
      </c>
      <c r="B441" s="7" t="s">
        <v>982</v>
      </c>
      <c r="C441" t="s">
        <v>1068</v>
      </c>
      <c r="D441" t="s">
        <v>387</v>
      </c>
      <c r="E441" t="s">
        <v>87</v>
      </c>
      <c r="F441" t="s">
        <v>88</v>
      </c>
      <c r="G441">
        <v>10</v>
      </c>
      <c r="H441">
        <v>0.15</v>
      </c>
      <c r="I441" s="2">
        <v>1158031.5</v>
      </c>
      <c r="J441" t="str">
        <f>_xlfn.XLOOKUP(tblOrders[[#This Row],[CustomerID]], tblCustomers[CustomerID], tblCustomers[CustomerName])</f>
        <v>Customer 236</v>
      </c>
      <c r="K441" t="str">
        <f>_xlfn.XLOOKUP(tblOrders[[#This Row],[CustomerID]], tblCustomers[CustomerID], tblCustomers[Segment])</f>
        <v>Corporate</v>
      </c>
      <c r="L441" t="str">
        <f>_xlfn.XLOOKUP(tblOrders[[#This Row],[ProductID]], tblProducts[ProductID], tblProducts[Category])</f>
        <v>Furniture</v>
      </c>
      <c r="M441">
        <f>_xlfn.XLOOKUP(tblOrders[[#This Row],[ProductID]], tblProducts[ProductID], tblProducts[CostPrice])</f>
        <v>37464</v>
      </c>
      <c r="N441">
        <f>tblOrders[[#This Row],[Sales]]-(tblOrders[[#This Row],[CostPrice]]*tblOrders[[#This Row],[Quantity]])</f>
        <v>783391.5</v>
      </c>
      <c r="O441" t="str">
        <f>TEXT(tblOrders[[#This Row],[Date]],"mmm-yyyy")</f>
        <v>Jul-2025</v>
      </c>
      <c r="P441" t="str">
        <f>_xlfn.XLOOKUP(tblOrders[[#This Row],[OrderID]], tblReturns[OrderID], tblReturns[Returned])</f>
        <v>No</v>
      </c>
      <c r="Q441" t="str">
        <f>_xlfn.XLOOKUP(tblOrders[[#This Row],[OrderID]], tblShipping[OrderID], tblShipping[ShipMode])</f>
        <v>Express</v>
      </c>
      <c r="R441" t="str">
        <f>IFERROR(_xlfn.XLOOKUP(A440, tblCustomers[CustomerID], tblCustomers[CustomerName]), "Not Found")</f>
        <v>Not Found</v>
      </c>
      <c r="S441" t="str">
        <f>IF(tblOrders[[#This Row],[Sales]]&gt;1000000,"High Value","Standard")</f>
        <v>High Value</v>
      </c>
      <c r="T441" t="str">
        <f>_xlfn.XLOOKUP(tblOrders[[#This Row],[ProductID]], tblProducts[ProductID], tblProducts[ProductName])</f>
        <v>Product 63</v>
      </c>
      <c r="U441">
        <f>_xlfn.XLOOKUP(tblOrders[[#This Row],[SalesRepID]], tblSalesreps[RepID], tblSalesreps[Target])</f>
        <v>18500989</v>
      </c>
    </row>
    <row r="442" spans="1:21">
      <c r="A442" t="s">
        <v>1069</v>
      </c>
      <c r="B442" s="7" t="s">
        <v>758</v>
      </c>
      <c r="C442" t="s">
        <v>317</v>
      </c>
      <c r="D442" t="s">
        <v>44</v>
      </c>
      <c r="E442" t="s">
        <v>210</v>
      </c>
      <c r="F442" t="s">
        <v>26</v>
      </c>
      <c r="G442">
        <v>3</v>
      </c>
      <c r="H442">
        <v>0</v>
      </c>
      <c r="I442" s="2">
        <v>46089</v>
      </c>
      <c r="J442" t="str">
        <f>_xlfn.XLOOKUP(tblOrders[[#This Row],[CustomerID]], tblCustomers[CustomerID], tblCustomers[CustomerName])</f>
        <v>Customer 56</v>
      </c>
      <c r="K442" t="str">
        <f>_xlfn.XLOOKUP(tblOrders[[#This Row],[CustomerID]], tblCustomers[CustomerID], tblCustomers[Segment])</f>
        <v>SME</v>
      </c>
      <c r="L442" t="str">
        <f>_xlfn.XLOOKUP(tblOrders[[#This Row],[ProductID]], tblProducts[ProductID], tblProducts[Category])</f>
        <v>Furniture</v>
      </c>
      <c r="M442">
        <f>_xlfn.XLOOKUP(tblOrders[[#This Row],[ProductID]], tblProducts[ProductID], tblProducts[CostPrice])</f>
        <v>48953</v>
      </c>
      <c r="N442">
        <f>tblOrders[[#This Row],[Sales]]-(tblOrders[[#This Row],[CostPrice]]*tblOrders[[#This Row],[Quantity]])</f>
        <v>-100770</v>
      </c>
      <c r="O442" t="str">
        <f>TEXT(tblOrders[[#This Row],[Date]],"mmm-yyyy")</f>
        <v>Mar-2025</v>
      </c>
      <c r="P442" t="str">
        <f>_xlfn.XLOOKUP(tblOrders[[#This Row],[OrderID]], tblReturns[OrderID], tblReturns[Returned])</f>
        <v>No</v>
      </c>
      <c r="Q442" t="str">
        <f>_xlfn.XLOOKUP(tblOrders[[#This Row],[OrderID]], tblShipping[OrderID], tblShipping[ShipMode])</f>
        <v>Pickup</v>
      </c>
      <c r="R442" t="str">
        <f>IFERROR(_xlfn.XLOOKUP(A441, tblCustomers[CustomerID], tblCustomers[CustomerName]), "Not Found")</f>
        <v>Not Found</v>
      </c>
      <c r="S442" t="str">
        <f>IF(tblOrders[[#This Row],[Sales]]&gt;1000000,"High Value","Standard")</f>
        <v>Standard</v>
      </c>
      <c r="T442" t="str">
        <f>_xlfn.XLOOKUP(tblOrders[[#This Row],[ProductID]], tblProducts[ProductID], tblProducts[ProductName])</f>
        <v>Product 56</v>
      </c>
      <c r="U442">
        <f>_xlfn.XLOOKUP(tblOrders[[#This Row],[SalesRepID]], tblSalesreps[RepID], tblSalesreps[Target])</f>
        <v>19336654</v>
      </c>
    </row>
    <row r="443" spans="1:21">
      <c r="A443" t="s">
        <v>1070</v>
      </c>
      <c r="B443" s="7" t="s">
        <v>472</v>
      </c>
      <c r="C443" t="s">
        <v>841</v>
      </c>
      <c r="D443" t="s">
        <v>643</v>
      </c>
      <c r="E443" t="s">
        <v>79</v>
      </c>
      <c r="F443" t="s">
        <v>26</v>
      </c>
      <c r="G443">
        <v>1</v>
      </c>
      <c r="H443">
        <v>0.1</v>
      </c>
      <c r="I443" s="2">
        <v>122429.7</v>
      </c>
      <c r="J443" t="str">
        <f>_xlfn.XLOOKUP(tblOrders[[#This Row],[CustomerID]], tblCustomers[CustomerID], tblCustomers[CustomerName])</f>
        <v>Customer 247</v>
      </c>
      <c r="K443" t="str">
        <f>_xlfn.XLOOKUP(tblOrders[[#This Row],[CustomerID]], tblCustomers[CustomerID], tblCustomers[Segment])</f>
        <v>SME</v>
      </c>
      <c r="L443" t="str">
        <f>_xlfn.XLOOKUP(tblOrders[[#This Row],[ProductID]], tblProducts[ProductID], tblProducts[Category])</f>
        <v>Home</v>
      </c>
      <c r="M443">
        <f>_xlfn.XLOOKUP(tblOrders[[#This Row],[ProductID]], tblProducts[ProductID], tblProducts[CostPrice])</f>
        <v>77766</v>
      </c>
      <c r="N443">
        <f>tblOrders[[#This Row],[Sales]]-(tblOrders[[#This Row],[CostPrice]]*tblOrders[[#This Row],[Quantity]])</f>
        <v>44663.7</v>
      </c>
      <c r="O443" t="str">
        <f>TEXT(tblOrders[[#This Row],[Date]],"mmm-yyyy")</f>
        <v>Mar-2025</v>
      </c>
      <c r="P443" t="str">
        <f>_xlfn.XLOOKUP(tblOrders[[#This Row],[OrderID]], tblReturns[OrderID], tblReturns[Returned])</f>
        <v>No</v>
      </c>
      <c r="Q443" t="str">
        <f>_xlfn.XLOOKUP(tblOrders[[#This Row],[OrderID]], tblShipping[OrderID], tblShipping[ShipMode])</f>
        <v>Standard</v>
      </c>
      <c r="R443" t="str">
        <f>IFERROR(_xlfn.XLOOKUP(A442, tblCustomers[CustomerID], tblCustomers[CustomerName]), "Not Found")</f>
        <v>Not Found</v>
      </c>
      <c r="S443" t="str">
        <f>IF(tblOrders[[#This Row],[Sales]]&gt;1000000,"High Value","Standard")</f>
        <v>Standard</v>
      </c>
      <c r="T443" t="str">
        <f>_xlfn.XLOOKUP(tblOrders[[#This Row],[ProductID]], tblProducts[ProductID], tblProducts[ProductName])</f>
        <v>Product 1</v>
      </c>
      <c r="U443">
        <f>_xlfn.XLOOKUP(tblOrders[[#This Row],[SalesRepID]], tblSalesreps[RepID], tblSalesreps[Target])</f>
        <v>8592536</v>
      </c>
    </row>
    <row r="444" spans="1:21">
      <c r="A444" t="s">
        <v>1071</v>
      </c>
      <c r="B444" s="7" t="s">
        <v>225</v>
      </c>
      <c r="C444" t="s">
        <v>763</v>
      </c>
      <c r="D444" t="s">
        <v>44</v>
      </c>
      <c r="E444" t="s">
        <v>19</v>
      </c>
      <c r="F444" t="s">
        <v>14</v>
      </c>
      <c r="G444">
        <v>5</v>
      </c>
      <c r="H444">
        <v>0.15</v>
      </c>
      <c r="I444" s="2">
        <v>575560.5</v>
      </c>
      <c r="J444" t="str">
        <f>_xlfn.XLOOKUP(tblOrders[[#This Row],[CustomerID]], tblCustomers[CustomerID], tblCustomers[CustomerName])</f>
        <v>Customer 5</v>
      </c>
      <c r="K444" t="str">
        <f>_xlfn.XLOOKUP(tblOrders[[#This Row],[CustomerID]], tblCustomers[CustomerID], tblCustomers[Segment])</f>
        <v>Corporate</v>
      </c>
      <c r="L444" t="str">
        <f>_xlfn.XLOOKUP(tblOrders[[#This Row],[ProductID]], tblProducts[ProductID], tblProducts[Category])</f>
        <v>Furniture</v>
      </c>
      <c r="M444">
        <f>_xlfn.XLOOKUP(tblOrders[[#This Row],[ProductID]], tblProducts[ProductID], tblProducts[CostPrice])</f>
        <v>48953</v>
      </c>
      <c r="N444">
        <f>tblOrders[[#This Row],[Sales]]-(tblOrders[[#This Row],[CostPrice]]*tblOrders[[#This Row],[Quantity]])</f>
        <v>330795.5</v>
      </c>
      <c r="O444" t="str">
        <f>TEXT(tblOrders[[#This Row],[Date]],"mmm-yyyy")</f>
        <v>Oct-2025</v>
      </c>
      <c r="P444" t="str">
        <f>_xlfn.XLOOKUP(tblOrders[[#This Row],[OrderID]], tblReturns[OrderID], tblReturns[Returned])</f>
        <v>No</v>
      </c>
      <c r="Q444" t="str">
        <f>_xlfn.XLOOKUP(tblOrders[[#This Row],[OrderID]], tblShipping[OrderID], tblShipping[ShipMode])</f>
        <v>Standard</v>
      </c>
      <c r="R444" t="str">
        <f>IFERROR(_xlfn.XLOOKUP(A443, tblCustomers[CustomerID], tblCustomers[CustomerName]), "Not Found")</f>
        <v>Not Found</v>
      </c>
      <c r="S444" t="str">
        <f>IF(tblOrders[[#This Row],[Sales]]&gt;1000000,"High Value","Standard")</f>
        <v>Standard</v>
      </c>
      <c r="T444" t="str">
        <f>_xlfn.XLOOKUP(tblOrders[[#This Row],[ProductID]], tblProducts[ProductID], tblProducts[ProductName])</f>
        <v>Product 56</v>
      </c>
      <c r="U444">
        <f>_xlfn.XLOOKUP(tblOrders[[#This Row],[SalesRepID]], tblSalesreps[RepID], tblSalesreps[Target])</f>
        <v>11347243</v>
      </c>
    </row>
    <row r="445" spans="1:21">
      <c r="A445" t="s">
        <v>1072</v>
      </c>
      <c r="B445" s="7" t="s">
        <v>1073</v>
      </c>
      <c r="C445" t="s">
        <v>466</v>
      </c>
      <c r="D445" t="s">
        <v>49</v>
      </c>
      <c r="E445" t="s">
        <v>186</v>
      </c>
      <c r="F445" t="s">
        <v>20</v>
      </c>
      <c r="G445">
        <v>9</v>
      </c>
      <c r="H445">
        <v>0.1</v>
      </c>
      <c r="I445" s="2">
        <v>414412.2</v>
      </c>
      <c r="J445" t="str">
        <f>_xlfn.XLOOKUP(tblOrders[[#This Row],[CustomerID]], tblCustomers[CustomerID], tblCustomers[CustomerName])</f>
        <v>Customer 233</v>
      </c>
      <c r="K445" t="str">
        <f>_xlfn.XLOOKUP(tblOrders[[#This Row],[CustomerID]], tblCustomers[CustomerID], tblCustomers[Segment])</f>
        <v>SME</v>
      </c>
      <c r="L445" t="str">
        <f>_xlfn.XLOOKUP(tblOrders[[#This Row],[ProductID]], tblProducts[ProductID], tblProducts[Category])</f>
        <v>Home</v>
      </c>
      <c r="M445">
        <f>_xlfn.XLOOKUP(tblOrders[[#This Row],[ProductID]], tblProducts[ProductID], tblProducts[CostPrice])</f>
        <v>71372</v>
      </c>
      <c r="N445">
        <f>tblOrders[[#This Row],[Sales]]-(tblOrders[[#This Row],[CostPrice]]*tblOrders[[#This Row],[Quantity]])</f>
        <v>-227935.8</v>
      </c>
      <c r="O445" t="str">
        <f>TEXT(tblOrders[[#This Row],[Date]],"mmm-yyyy")</f>
        <v>Mar-2025</v>
      </c>
      <c r="P445" t="str">
        <f>_xlfn.XLOOKUP(tblOrders[[#This Row],[OrderID]], tblReturns[OrderID], tblReturns[Returned])</f>
        <v>No</v>
      </c>
      <c r="Q445" t="str">
        <f>_xlfn.XLOOKUP(tblOrders[[#This Row],[OrderID]], tblShipping[OrderID], tblShipping[ShipMode])</f>
        <v>Standard</v>
      </c>
      <c r="R445" t="str">
        <f>IFERROR(_xlfn.XLOOKUP(A444, tblCustomers[CustomerID], tblCustomers[CustomerName]), "Not Found")</f>
        <v>Not Found</v>
      </c>
      <c r="S445" t="str">
        <f>IF(tblOrders[[#This Row],[Sales]]&gt;1000000,"High Value","Standard")</f>
        <v>Standard</v>
      </c>
      <c r="T445" t="str">
        <f>_xlfn.XLOOKUP(tblOrders[[#This Row],[ProductID]], tblProducts[ProductID], tblProducts[ProductName])</f>
        <v>Product 51</v>
      </c>
      <c r="U445">
        <f>_xlfn.XLOOKUP(tblOrders[[#This Row],[SalesRepID]], tblSalesreps[RepID], tblSalesreps[Target])</f>
        <v>15141830</v>
      </c>
    </row>
    <row r="446" spans="1:21">
      <c r="A446" t="s">
        <v>1074</v>
      </c>
      <c r="B446" s="7" t="s">
        <v>715</v>
      </c>
      <c r="C446" t="s">
        <v>956</v>
      </c>
      <c r="D446" t="s">
        <v>115</v>
      </c>
      <c r="E446" t="s">
        <v>197</v>
      </c>
      <c r="F446" t="s">
        <v>88</v>
      </c>
      <c r="G446">
        <v>5</v>
      </c>
      <c r="H446">
        <v>0</v>
      </c>
      <c r="I446" s="2">
        <v>398460</v>
      </c>
      <c r="J446" t="str">
        <f>_xlfn.XLOOKUP(tblOrders[[#This Row],[CustomerID]], tblCustomers[CustomerID], tblCustomers[CustomerName])</f>
        <v>Customer 198</v>
      </c>
      <c r="K446" t="str">
        <f>_xlfn.XLOOKUP(tblOrders[[#This Row],[CustomerID]], tblCustomers[CustomerID], tblCustomers[Segment])</f>
        <v>SME</v>
      </c>
      <c r="L446" t="str">
        <f>_xlfn.XLOOKUP(tblOrders[[#This Row],[ProductID]], tblProducts[ProductID], tblProducts[Category])</f>
        <v>Electronics</v>
      </c>
      <c r="M446">
        <f>_xlfn.XLOOKUP(tblOrders[[#This Row],[ProductID]], tblProducts[ProductID], tblProducts[CostPrice])</f>
        <v>66631</v>
      </c>
      <c r="N446">
        <f>tblOrders[[#This Row],[Sales]]-(tblOrders[[#This Row],[CostPrice]]*tblOrders[[#This Row],[Quantity]])</f>
        <v>65305</v>
      </c>
      <c r="O446" t="str">
        <f>TEXT(tblOrders[[#This Row],[Date]],"mmm-yyyy")</f>
        <v>May-2025</v>
      </c>
      <c r="P446" t="str">
        <f>_xlfn.XLOOKUP(tblOrders[[#This Row],[OrderID]], tblReturns[OrderID], tblReturns[Returned])</f>
        <v>No</v>
      </c>
      <c r="Q446" t="str">
        <f>_xlfn.XLOOKUP(tblOrders[[#This Row],[OrderID]], tblShipping[OrderID], tblShipping[ShipMode])</f>
        <v>Standard</v>
      </c>
      <c r="R446" t="str">
        <f>IFERROR(_xlfn.XLOOKUP(A445, tblCustomers[CustomerID], tblCustomers[CustomerName]), "Not Found")</f>
        <v>Not Found</v>
      </c>
      <c r="S446" t="str">
        <f>IF(tblOrders[[#This Row],[Sales]]&gt;1000000,"High Value","Standard")</f>
        <v>Standard</v>
      </c>
      <c r="T446" t="str">
        <f>_xlfn.XLOOKUP(tblOrders[[#This Row],[ProductID]], tblProducts[ProductID], tblProducts[ProductName])</f>
        <v>Product 70</v>
      </c>
      <c r="U446">
        <f>_xlfn.XLOOKUP(tblOrders[[#This Row],[SalesRepID]], tblSalesreps[RepID], tblSalesreps[Target])</f>
        <v>19562258</v>
      </c>
    </row>
    <row r="447" spans="1:21">
      <c r="A447" t="s">
        <v>1075</v>
      </c>
      <c r="B447" s="7" t="s">
        <v>646</v>
      </c>
      <c r="C447" t="s">
        <v>1076</v>
      </c>
      <c r="D447" t="s">
        <v>178</v>
      </c>
      <c r="E447" t="s">
        <v>105</v>
      </c>
      <c r="F447" t="s">
        <v>20</v>
      </c>
      <c r="G447">
        <v>10</v>
      </c>
      <c r="H447">
        <v>0.1</v>
      </c>
      <c r="I447" s="2">
        <v>853803</v>
      </c>
      <c r="J447" t="str">
        <f>_xlfn.XLOOKUP(tblOrders[[#This Row],[CustomerID]], tblCustomers[CustomerID], tblCustomers[CustomerName])</f>
        <v>Customer 167</v>
      </c>
      <c r="K447" t="str">
        <f>_xlfn.XLOOKUP(tblOrders[[#This Row],[CustomerID]], tblCustomers[CustomerID], tblCustomers[Segment])</f>
        <v>SME</v>
      </c>
      <c r="L447" t="str">
        <f>_xlfn.XLOOKUP(tblOrders[[#This Row],[ProductID]], tblProducts[ProductID], tblProducts[Category])</f>
        <v>Office</v>
      </c>
      <c r="M447">
        <f>_xlfn.XLOOKUP(tblOrders[[#This Row],[ProductID]], tblProducts[ProductID], tblProducts[CostPrice])</f>
        <v>46035</v>
      </c>
      <c r="N447">
        <f>tblOrders[[#This Row],[Sales]]-(tblOrders[[#This Row],[CostPrice]]*tblOrders[[#This Row],[Quantity]])</f>
        <v>393453</v>
      </c>
      <c r="O447" t="str">
        <f>TEXT(tblOrders[[#This Row],[Date]],"mmm-yyyy")</f>
        <v>Apr-2025</v>
      </c>
      <c r="P447" t="str">
        <f>_xlfn.XLOOKUP(tblOrders[[#This Row],[OrderID]], tblReturns[OrderID], tblReturns[Returned])</f>
        <v>No</v>
      </c>
      <c r="Q447" t="str">
        <f>_xlfn.XLOOKUP(tblOrders[[#This Row],[OrderID]], tblShipping[OrderID], tblShipping[ShipMode])</f>
        <v>Standard</v>
      </c>
      <c r="R447" t="str">
        <f>IFERROR(_xlfn.XLOOKUP(A446, tblCustomers[CustomerID], tblCustomers[CustomerName]), "Not Found")</f>
        <v>Not Found</v>
      </c>
      <c r="S447" t="str">
        <f>IF(tblOrders[[#This Row],[Sales]]&gt;1000000,"High Value","Standard")</f>
        <v>Standard</v>
      </c>
      <c r="T447" t="str">
        <f>_xlfn.XLOOKUP(tblOrders[[#This Row],[ProductID]], tblProducts[ProductID], tblProducts[ProductName])</f>
        <v>Product 84</v>
      </c>
      <c r="U447">
        <f>_xlfn.XLOOKUP(tblOrders[[#This Row],[SalesRepID]], tblSalesreps[RepID], tblSalesreps[Target])</f>
        <v>8698154</v>
      </c>
    </row>
    <row r="448" spans="1:21">
      <c r="A448" t="s">
        <v>1077</v>
      </c>
      <c r="B448" s="7" t="s">
        <v>615</v>
      </c>
      <c r="C448" t="s">
        <v>235</v>
      </c>
      <c r="D448" t="s">
        <v>321</v>
      </c>
      <c r="E448" t="s">
        <v>35</v>
      </c>
      <c r="F448" t="s">
        <v>51</v>
      </c>
      <c r="G448">
        <v>5</v>
      </c>
      <c r="H448">
        <v>0.05</v>
      </c>
      <c r="I448" s="2">
        <v>699537.25</v>
      </c>
      <c r="J448" t="str">
        <f>_xlfn.XLOOKUP(tblOrders[[#This Row],[CustomerID]], tblCustomers[CustomerID], tblCustomers[CustomerName])</f>
        <v>Customer 172</v>
      </c>
      <c r="K448" t="str">
        <f>_xlfn.XLOOKUP(tblOrders[[#This Row],[CustomerID]], tblCustomers[CustomerID], tblCustomers[Segment])</f>
        <v>SME</v>
      </c>
      <c r="L448" t="str">
        <f>_xlfn.XLOOKUP(tblOrders[[#This Row],[ProductID]], tblProducts[ProductID], tblProducts[Category])</f>
        <v>Home</v>
      </c>
      <c r="M448">
        <f>_xlfn.XLOOKUP(tblOrders[[#This Row],[ProductID]], tblProducts[ProductID], tblProducts[CostPrice])</f>
        <v>70588</v>
      </c>
      <c r="N448">
        <f>tblOrders[[#This Row],[Sales]]-(tblOrders[[#This Row],[CostPrice]]*tblOrders[[#This Row],[Quantity]])</f>
        <v>346597.25</v>
      </c>
      <c r="O448" t="str">
        <f>TEXT(tblOrders[[#This Row],[Date]],"mmm-yyyy")</f>
        <v>Sep-2025</v>
      </c>
      <c r="P448" t="str">
        <f>_xlfn.XLOOKUP(tblOrders[[#This Row],[OrderID]], tblReturns[OrderID], tblReturns[Returned])</f>
        <v>No</v>
      </c>
      <c r="Q448" t="str">
        <f>_xlfn.XLOOKUP(tblOrders[[#This Row],[OrderID]], tblShipping[OrderID], tblShipping[ShipMode])</f>
        <v>Express</v>
      </c>
      <c r="R448" t="str">
        <f>IFERROR(_xlfn.XLOOKUP(A447, tblCustomers[CustomerID], tblCustomers[CustomerName]), "Not Found")</f>
        <v>Not Found</v>
      </c>
      <c r="S448" t="str">
        <f>IF(tblOrders[[#This Row],[Sales]]&gt;1000000,"High Value","Standard")</f>
        <v>Standard</v>
      </c>
      <c r="T448" t="str">
        <f>_xlfn.XLOOKUP(tblOrders[[#This Row],[ProductID]], tblProducts[ProductID], tblProducts[ProductName])</f>
        <v>Product 95</v>
      </c>
      <c r="U448">
        <f>_xlfn.XLOOKUP(tblOrders[[#This Row],[SalesRepID]], tblSalesreps[RepID], tblSalesreps[Target])</f>
        <v>19619177</v>
      </c>
    </row>
    <row r="449" spans="1:21">
      <c r="A449" t="s">
        <v>1078</v>
      </c>
      <c r="B449" s="7" t="s">
        <v>858</v>
      </c>
      <c r="C449" t="s">
        <v>1079</v>
      </c>
      <c r="D449" t="s">
        <v>18</v>
      </c>
      <c r="E449" t="s">
        <v>13</v>
      </c>
      <c r="F449" t="s">
        <v>26</v>
      </c>
      <c r="G449">
        <v>2</v>
      </c>
      <c r="H449">
        <v>0.05</v>
      </c>
      <c r="I449" s="2">
        <v>260003.6</v>
      </c>
      <c r="J449" t="str">
        <f>_xlfn.XLOOKUP(tblOrders[[#This Row],[CustomerID]], tblCustomers[CustomerID], tblCustomers[CustomerName])</f>
        <v>Customer 185</v>
      </c>
      <c r="K449" t="str">
        <f>_xlfn.XLOOKUP(tblOrders[[#This Row],[CustomerID]], tblCustomers[CustomerID], tblCustomers[Segment])</f>
        <v>Consumer</v>
      </c>
      <c r="L449" t="str">
        <f>_xlfn.XLOOKUP(tblOrders[[#This Row],[ProductID]], tblProducts[ProductID], tblProducts[Category])</f>
        <v>Electronics</v>
      </c>
      <c r="M449">
        <f>_xlfn.XLOOKUP(tblOrders[[#This Row],[ProductID]], tblProducts[ProductID], tblProducts[CostPrice])</f>
        <v>55008</v>
      </c>
      <c r="N449">
        <f>tblOrders[[#This Row],[Sales]]-(tblOrders[[#This Row],[CostPrice]]*tblOrders[[#This Row],[Quantity]])</f>
        <v>149987.6</v>
      </c>
      <c r="O449" t="str">
        <f>TEXT(tblOrders[[#This Row],[Date]],"mmm-yyyy")</f>
        <v>Aug-2025</v>
      </c>
      <c r="P449" t="str">
        <f>_xlfn.XLOOKUP(tblOrders[[#This Row],[OrderID]], tblReturns[OrderID], tblReturns[Returned])</f>
        <v>No</v>
      </c>
      <c r="Q449" t="str">
        <f>_xlfn.XLOOKUP(tblOrders[[#This Row],[OrderID]], tblShipping[OrderID], tblShipping[ShipMode])</f>
        <v>Pickup</v>
      </c>
      <c r="R449" t="str">
        <f>IFERROR(_xlfn.XLOOKUP(A448, tblCustomers[CustomerID], tblCustomers[CustomerName]), "Not Found")</f>
        <v>Not Found</v>
      </c>
      <c r="S449" t="str">
        <f>IF(tblOrders[[#This Row],[Sales]]&gt;1000000,"High Value","Standard")</f>
        <v>Standard</v>
      </c>
      <c r="T449" t="str">
        <f>_xlfn.XLOOKUP(tblOrders[[#This Row],[ProductID]], tblProducts[ProductID], tblProducts[ProductName])</f>
        <v>Product 94</v>
      </c>
      <c r="U449">
        <f>_xlfn.XLOOKUP(tblOrders[[#This Row],[SalesRepID]], tblSalesreps[RepID], tblSalesreps[Target])</f>
        <v>11852878</v>
      </c>
    </row>
    <row r="450" spans="1:21">
      <c r="A450" t="s">
        <v>1080</v>
      </c>
      <c r="B450" s="7" t="s">
        <v>761</v>
      </c>
      <c r="C450" t="s">
        <v>793</v>
      </c>
      <c r="D450" t="s">
        <v>30</v>
      </c>
      <c r="E450" t="s">
        <v>74</v>
      </c>
      <c r="F450" t="s">
        <v>26</v>
      </c>
      <c r="G450">
        <v>5</v>
      </c>
      <c r="H450">
        <v>0</v>
      </c>
      <c r="I450" s="2">
        <v>70475</v>
      </c>
      <c r="J450" t="str">
        <f>_xlfn.XLOOKUP(tblOrders[[#This Row],[CustomerID]], tblCustomers[CustomerID], tblCustomers[CustomerName])</f>
        <v>Customer 42</v>
      </c>
      <c r="K450" t="str">
        <f>_xlfn.XLOOKUP(tblOrders[[#This Row],[CustomerID]], tblCustomers[CustomerID], tblCustomers[Segment])</f>
        <v>Corporate</v>
      </c>
      <c r="L450" t="str">
        <f>_xlfn.XLOOKUP(tblOrders[[#This Row],[ProductID]], tblProducts[ProductID], tblProducts[Category])</f>
        <v>Furniture</v>
      </c>
      <c r="M450">
        <f>_xlfn.XLOOKUP(tblOrders[[#This Row],[ProductID]], tblProducts[ProductID], tblProducts[CostPrice])</f>
        <v>18655</v>
      </c>
      <c r="N450">
        <f>tblOrders[[#This Row],[Sales]]-(tblOrders[[#This Row],[CostPrice]]*tblOrders[[#This Row],[Quantity]])</f>
        <v>-22800</v>
      </c>
      <c r="O450" t="str">
        <f>TEXT(tblOrders[[#This Row],[Date]],"mmm-yyyy")</f>
        <v>Sep-2025</v>
      </c>
      <c r="P450" t="str">
        <f>_xlfn.XLOOKUP(tblOrders[[#This Row],[OrderID]], tblReturns[OrderID], tblReturns[Returned])</f>
        <v>No</v>
      </c>
      <c r="Q450" t="str">
        <f>_xlfn.XLOOKUP(tblOrders[[#This Row],[OrderID]], tblShipping[OrderID], tblShipping[ShipMode])</f>
        <v>Express</v>
      </c>
      <c r="R450" t="str">
        <f>IFERROR(_xlfn.XLOOKUP(A449, tblCustomers[CustomerID], tblCustomers[CustomerName]), "Not Found")</f>
        <v>Not Found</v>
      </c>
      <c r="S450" t="str">
        <f>IF(tblOrders[[#This Row],[Sales]]&gt;1000000,"High Value","Standard")</f>
        <v>Standard</v>
      </c>
      <c r="T450" t="str">
        <f>_xlfn.XLOOKUP(tblOrders[[#This Row],[ProductID]], tblProducts[ProductID], tblProducts[ProductName])</f>
        <v>Product 34</v>
      </c>
      <c r="U450">
        <f>_xlfn.XLOOKUP(tblOrders[[#This Row],[SalesRepID]], tblSalesreps[RepID], tblSalesreps[Target])</f>
        <v>7254801</v>
      </c>
    </row>
    <row r="451" spans="1:21">
      <c r="A451" t="s">
        <v>1081</v>
      </c>
      <c r="B451" s="7" t="s">
        <v>1033</v>
      </c>
      <c r="C451" t="s">
        <v>478</v>
      </c>
      <c r="D451" t="s">
        <v>158</v>
      </c>
      <c r="E451" t="s">
        <v>165</v>
      </c>
      <c r="F451" t="s">
        <v>51</v>
      </c>
      <c r="G451">
        <v>7</v>
      </c>
      <c r="H451">
        <v>0.1</v>
      </c>
      <c r="I451" s="2">
        <v>186127.2</v>
      </c>
      <c r="J451" t="str">
        <f>_xlfn.XLOOKUP(tblOrders[[#This Row],[CustomerID]], tblCustomers[CustomerID], tblCustomers[CustomerName])</f>
        <v>Customer 145</v>
      </c>
      <c r="K451" t="str">
        <f>_xlfn.XLOOKUP(tblOrders[[#This Row],[CustomerID]], tblCustomers[CustomerID], tblCustomers[Segment])</f>
        <v>SME</v>
      </c>
      <c r="L451" t="str">
        <f>_xlfn.XLOOKUP(tblOrders[[#This Row],[ProductID]], tblProducts[ProductID], tblProducts[Category])</f>
        <v>Home</v>
      </c>
      <c r="M451">
        <f>_xlfn.XLOOKUP(tblOrders[[#This Row],[ProductID]], tblProducts[ProductID], tblProducts[CostPrice])</f>
        <v>6817</v>
      </c>
      <c r="N451">
        <f>tblOrders[[#This Row],[Sales]]-(tblOrders[[#This Row],[CostPrice]]*tblOrders[[#This Row],[Quantity]])</f>
        <v>138408.20000000001</v>
      </c>
      <c r="O451" t="str">
        <f>TEXT(tblOrders[[#This Row],[Date]],"mmm-yyyy")</f>
        <v>Jul-2025</v>
      </c>
      <c r="P451" t="str">
        <f>_xlfn.XLOOKUP(tblOrders[[#This Row],[OrderID]], tblReturns[OrderID], tblReturns[Returned])</f>
        <v>No</v>
      </c>
      <c r="Q451" t="str">
        <f>_xlfn.XLOOKUP(tblOrders[[#This Row],[OrderID]], tblShipping[OrderID], tblShipping[ShipMode])</f>
        <v>Pickup</v>
      </c>
      <c r="R451" t="str">
        <f>IFERROR(_xlfn.XLOOKUP(A450, tblCustomers[CustomerID], tblCustomers[CustomerName]), "Not Found")</f>
        <v>Not Found</v>
      </c>
      <c r="S451" t="str">
        <f>IF(tblOrders[[#This Row],[Sales]]&gt;1000000,"High Value","Standard")</f>
        <v>Standard</v>
      </c>
      <c r="T451" t="str">
        <f>_xlfn.XLOOKUP(tblOrders[[#This Row],[ProductID]], tblProducts[ProductID], tblProducts[ProductName])</f>
        <v>Product 7</v>
      </c>
      <c r="U451">
        <f>_xlfn.XLOOKUP(tblOrders[[#This Row],[SalesRepID]], tblSalesreps[RepID], tblSalesreps[Target])</f>
        <v>16839910</v>
      </c>
    </row>
    <row r="452" spans="1:21">
      <c r="A452" t="s">
        <v>1082</v>
      </c>
      <c r="B452" s="7" t="s">
        <v>1019</v>
      </c>
      <c r="C452" t="s">
        <v>436</v>
      </c>
      <c r="D452" t="s">
        <v>164</v>
      </c>
      <c r="E452" t="s">
        <v>56</v>
      </c>
      <c r="F452" t="s">
        <v>26</v>
      </c>
      <c r="G452">
        <v>6</v>
      </c>
      <c r="H452">
        <v>0.1</v>
      </c>
      <c r="I452" s="2">
        <v>619331.4</v>
      </c>
      <c r="J452" t="str">
        <f>_xlfn.XLOOKUP(tblOrders[[#This Row],[CustomerID]], tblCustomers[CustomerID], tblCustomers[CustomerName])</f>
        <v>Customer 129</v>
      </c>
      <c r="K452" t="str">
        <f>_xlfn.XLOOKUP(tblOrders[[#This Row],[CustomerID]], tblCustomers[CustomerID], tblCustomers[Segment])</f>
        <v>Corporate</v>
      </c>
      <c r="L452" t="str">
        <f>_xlfn.XLOOKUP(tblOrders[[#This Row],[ProductID]], tblProducts[ProductID], tblProducts[Category])</f>
        <v>Electronics</v>
      </c>
      <c r="M452">
        <f>_xlfn.XLOOKUP(tblOrders[[#This Row],[ProductID]], tblProducts[ProductID], tblProducts[CostPrice])</f>
        <v>44535</v>
      </c>
      <c r="N452">
        <f>tblOrders[[#This Row],[Sales]]-(tblOrders[[#This Row],[CostPrice]]*tblOrders[[#This Row],[Quantity]])</f>
        <v>352121.4</v>
      </c>
      <c r="O452" t="str">
        <f>TEXT(tblOrders[[#This Row],[Date]],"mmm-yyyy")</f>
        <v>Apr-2025</v>
      </c>
      <c r="P452" t="str">
        <f>_xlfn.XLOOKUP(tblOrders[[#This Row],[OrderID]], tblReturns[OrderID], tblReturns[Returned])</f>
        <v>Yes</v>
      </c>
      <c r="Q452" t="str">
        <f>_xlfn.XLOOKUP(tblOrders[[#This Row],[OrderID]], tblShipping[OrderID], tblShipping[ShipMode])</f>
        <v>Standard</v>
      </c>
      <c r="R452" t="str">
        <f>IFERROR(_xlfn.XLOOKUP(A451, tblCustomers[CustomerID], tblCustomers[CustomerName]), "Not Found")</f>
        <v>Not Found</v>
      </c>
      <c r="S452" t="str">
        <f>IF(tblOrders[[#This Row],[Sales]]&gt;1000000,"High Value","Standard")</f>
        <v>Standard</v>
      </c>
      <c r="T452" t="str">
        <f>_xlfn.XLOOKUP(tblOrders[[#This Row],[ProductID]], tblProducts[ProductID], tblProducts[ProductName])</f>
        <v>Product 71</v>
      </c>
      <c r="U452">
        <f>_xlfn.XLOOKUP(tblOrders[[#This Row],[SalesRepID]], tblSalesreps[RepID], tblSalesreps[Target])</f>
        <v>14265630</v>
      </c>
    </row>
    <row r="453" spans="1:21">
      <c r="A453" t="s">
        <v>1083</v>
      </c>
      <c r="B453" s="7" t="s">
        <v>1055</v>
      </c>
      <c r="C453" t="s">
        <v>825</v>
      </c>
      <c r="D453" t="s">
        <v>104</v>
      </c>
      <c r="E453" t="s">
        <v>74</v>
      </c>
      <c r="F453" t="s">
        <v>88</v>
      </c>
      <c r="G453">
        <v>8</v>
      </c>
      <c r="H453">
        <v>0.05</v>
      </c>
      <c r="I453" s="2">
        <v>1012540.4</v>
      </c>
      <c r="J453" t="str">
        <f>_xlfn.XLOOKUP(tblOrders[[#This Row],[CustomerID]], tblCustomers[CustomerID], tblCustomers[CustomerName])</f>
        <v>Customer 250</v>
      </c>
      <c r="K453" t="str">
        <f>_xlfn.XLOOKUP(tblOrders[[#This Row],[CustomerID]], tblCustomers[CustomerID], tblCustomers[Segment])</f>
        <v>SME</v>
      </c>
      <c r="L453" t="str">
        <f>_xlfn.XLOOKUP(tblOrders[[#This Row],[ProductID]], tblProducts[ProductID], tblProducts[Category])</f>
        <v>Furniture</v>
      </c>
      <c r="M453">
        <f>_xlfn.XLOOKUP(tblOrders[[#This Row],[ProductID]], tblProducts[ProductID], tblProducts[CostPrice])</f>
        <v>10664</v>
      </c>
      <c r="N453">
        <f>tblOrders[[#This Row],[Sales]]-(tblOrders[[#This Row],[CostPrice]]*tblOrders[[#This Row],[Quantity]])</f>
        <v>927228.4</v>
      </c>
      <c r="O453" t="str">
        <f>TEXT(tblOrders[[#This Row],[Date]],"mmm-yyyy")</f>
        <v>Mar-2025</v>
      </c>
      <c r="P453" t="str">
        <f>_xlfn.XLOOKUP(tblOrders[[#This Row],[OrderID]], tblReturns[OrderID], tblReturns[Returned])</f>
        <v>No</v>
      </c>
      <c r="Q453" t="str">
        <f>_xlfn.XLOOKUP(tblOrders[[#This Row],[OrderID]], tblShipping[OrderID], tblShipping[ShipMode])</f>
        <v>Standard</v>
      </c>
      <c r="R453" t="str">
        <f>IFERROR(_xlfn.XLOOKUP(A452, tblCustomers[CustomerID], tblCustomers[CustomerName]), "Not Found")</f>
        <v>Not Found</v>
      </c>
      <c r="S453" t="str">
        <f>IF(tblOrders[[#This Row],[Sales]]&gt;1000000,"High Value","Standard")</f>
        <v>High Value</v>
      </c>
      <c r="T453" t="str">
        <f>_xlfn.XLOOKUP(tblOrders[[#This Row],[ProductID]], tblProducts[ProductID], tblProducts[ProductName])</f>
        <v>Product 23</v>
      </c>
      <c r="U453">
        <f>_xlfn.XLOOKUP(tblOrders[[#This Row],[SalesRepID]], tblSalesreps[RepID], tblSalesreps[Target])</f>
        <v>7254801</v>
      </c>
    </row>
    <row r="454" spans="1:21">
      <c r="A454" t="s">
        <v>1084</v>
      </c>
      <c r="B454" s="7" t="s">
        <v>274</v>
      </c>
      <c r="C454" t="s">
        <v>481</v>
      </c>
      <c r="D454" t="s">
        <v>349</v>
      </c>
      <c r="E454" t="s">
        <v>35</v>
      </c>
      <c r="F454" t="s">
        <v>20</v>
      </c>
      <c r="G454">
        <v>7</v>
      </c>
      <c r="H454">
        <v>0</v>
      </c>
      <c r="I454" s="2">
        <v>625807</v>
      </c>
      <c r="J454" t="str">
        <f>_xlfn.XLOOKUP(tblOrders[[#This Row],[CustomerID]], tblCustomers[CustomerID], tblCustomers[CustomerName])</f>
        <v>Customer 166</v>
      </c>
      <c r="K454" t="str">
        <f>_xlfn.XLOOKUP(tblOrders[[#This Row],[CustomerID]], tblCustomers[CustomerID], tblCustomers[Segment])</f>
        <v>SME</v>
      </c>
      <c r="L454" t="str">
        <f>_xlfn.XLOOKUP(tblOrders[[#This Row],[ProductID]], tblProducts[ProductID], tblProducts[Category])</f>
        <v>Office</v>
      </c>
      <c r="M454">
        <f>_xlfn.XLOOKUP(tblOrders[[#This Row],[ProductID]], tblProducts[ProductID], tblProducts[CostPrice])</f>
        <v>26900</v>
      </c>
      <c r="N454">
        <f>tblOrders[[#This Row],[Sales]]-(tblOrders[[#This Row],[CostPrice]]*tblOrders[[#This Row],[Quantity]])</f>
        <v>437507</v>
      </c>
      <c r="O454" t="str">
        <f>TEXT(tblOrders[[#This Row],[Date]],"mmm-yyyy")</f>
        <v>Dec-2025</v>
      </c>
      <c r="P454" t="str">
        <f>_xlfn.XLOOKUP(tblOrders[[#This Row],[OrderID]], tblReturns[OrderID], tblReturns[Returned])</f>
        <v>No</v>
      </c>
      <c r="Q454" t="str">
        <f>_xlfn.XLOOKUP(tblOrders[[#This Row],[OrderID]], tblShipping[OrderID], tblShipping[ShipMode])</f>
        <v>Standard</v>
      </c>
      <c r="R454" t="str">
        <f>IFERROR(_xlfn.XLOOKUP(A453, tblCustomers[CustomerID], tblCustomers[CustomerName]), "Not Found")</f>
        <v>Not Found</v>
      </c>
      <c r="S454" t="str">
        <f>IF(tblOrders[[#This Row],[Sales]]&gt;1000000,"High Value","Standard")</f>
        <v>Standard</v>
      </c>
      <c r="T454" t="str">
        <f>_xlfn.XLOOKUP(tblOrders[[#This Row],[ProductID]], tblProducts[ProductID], tblProducts[ProductName])</f>
        <v>Product 61</v>
      </c>
      <c r="U454">
        <f>_xlfn.XLOOKUP(tblOrders[[#This Row],[SalesRepID]], tblSalesreps[RepID], tblSalesreps[Target])</f>
        <v>19619177</v>
      </c>
    </row>
    <row r="455" spans="1:21">
      <c r="A455" t="s">
        <v>1085</v>
      </c>
      <c r="B455" s="7" t="s">
        <v>637</v>
      </c>
      <c r="C455" t="s">
        <v>1086</v>
      </c>
      <c r="D455" t="s">
        <v>64</v>
      </c>
      <c r="E455" t="s">
        <v>35</v>
      </c>
      <c r="F455" t="s">
        <v>51</v>
      </c>
      <c r="G455">
        <v>10</v>
      </c>
      <c r="H455">
        <v>0.2</v>
      </c>
      <c r="I455" s="2">
        <v>580736</v>
      </c>
      <c r="J455" t="str">
        <f>_xlfn.XLOOKUP(tblOrders[[#This Row],[CustomerID]], tblCustomers[CustomerID], tblCustomers[CustomerName])</f>
        <v>Customer 242</v>
      </c>
      <c r="K455" t="str">
        <f>_xlfn.XLOOKUP(tblOrders[[#This Row],[CustomerID]], tblCustomers[CustomerID], tblCustomers[Segment])</f>
        <v>Consumer</v>
      </c>
      <c r="L455" t="str">
        <f>_xlfn.XLOOKUP(tblOrders[[#This Row],[ProductID]], tblProducts[ProductID], tblProducts[Category])</f>
        <v>Office</v>
      </c>
      <c r="M455">
        <f>_xlfn.XLOOKUP(tblOrders[[#This Row],[ProductID]], tblProducts[ProductID], tblProducts[CostPrice])</f>
        <v>13311</v>
      </c>
      <c r="N455">
        <f>tblOrders[[#This Row],[Sales]]-(tblOrders[[#This Row],[CostPrice]]*tblOrders[[#This Row],[Quantity]])</f>
        <v>447626</v>
      </c>
      <c r="O455" t="str">
        <f>TEXT(tblOrders[[#This Row],[Date]],"mmm-yyyy")</f>
        <v>Sep-2025</v>
      </c>
      <c r="P455" t="str">
        <f>_xlfn.XLOOKUP(tblOrders[[#This Row],[OrderID]], tblReturns[OrderID], tblReturns[Returned])</f>
        <v>Yes</v>
      </c>
      <c r="Q455" t="str">
        <f>_xlfn.XLOOKUP(tblOrders[[#This Row],[OrderID]], tblShipping[OrderID], tblShipping[ShipMode])</f>
        <v>Express</v>
      </c>
      <c r="R455" t="str">
        <f>IFERROR(_xlfn.XLOOKUP(A454, tblCustomers[CustomerID], tblCustomers[CustomerName]), "Not Found")</f>
        <v>Not Found</v>
      </c>
      <c r="S455" t="str">
        <f>IF(tblOrders[[#This Row],[Sales]]&gt;1000000,"High Value","Standard")</f>
        <v>Standard</v>
      </c>
      <c r="T455" t="str">
        <f>_xlfn.XLOOKUP(tblOrders[[#This Row],[ProductID]], tblProducts[ProductID], tblProducts[ProductName])</f>
        <v>Product 91</v>
      </c>
      <c r="U455">
        <f>_xlfn.XLOOKUP(tblOrders[[#This Row],[SalesRepID]], tblSalesreps[RepID], tblSalesreps[Target])</f>
        <v>19619177</v>
      </c>
    </row>
    <row r="456" spans="1:21">
      <c r="A456" t="s">
        <v>1087</v>
      </c>
      <c r="B456" s="7" t="s">
        <v>337</v>
      </c>
      <c r="C456" t="s">
        <v>781</v>
      </c>
      <c r="D456" t="s">
        <v>209</v>
      </c>
      <c r="E456" t="s">
        <v>25</v>
      </c>
      <c r="F456" t="s">
        <v>51</v>
      </c>
      <c r="G456">
        <v>1</v>
      </c>
      <c r="H456">
        <v>0.15</v>
      </c>
      <c r="I456" s="2">
        <v>85291.55</v>
      </c>
      <c r="J456" t="str">
        <f>_xlfn.XLOOKUP(tblOrders[[#This Row],[CustomerID]], tblCustomers[CustomerID], tblCustomers[CustomerName])</f>
        <v>Customer 252</v>
      </c>
      <c r="K456" t="str">
        <f>_xlfn.XLOOKUP(tblOrders[[#This Row],[CustomerID]], tblCustomers[CustomerID], tblCustomers[Segment])</f>
        <v>Corporate</v>
      </c>
      <c r="L456" t="str">
        <f>_xlfn.XLOOKUP(tblOrders[[#This Row],[ProductID]], tblProducts[ProductID], tblProducts[Category])</f>
        <v>Office</v>
      </c>
      <c r="M456">
        <f>_xlfn.XLOOKUP(tblOrders[[#This Row],[ProductID]], tblProducts[ProductID], tblProducts[CostPrice])</f>
        <v>27558</v>
      </c>
      <c r="N456">
        <f>tblOrders[[#This Row],[Sales]]-(tblOrders[[#This Row],[CostPrice]]*tblOrders[[#This Row],[Quantity]])</f>
        <v>57733.55</v>
      </c>
      <c r="O456" t="str">
        <f>TEXT(tblOrders[[#This Row],[Date]],"mmm-yyyy")</f>
        <v>May-2025</v>
      </c>
      <c r="P456" t="str">
        <f>_xlfn.XLOOKUP(tblOrders[[#This Row],[OrderID]], tblReturns[OrderID], tblReturns[Returned])</f>
        <v>No</v>
      </c>
      <c r="Q456" t="str">
        <f>_xlfn.XLOOKUP(tblOrders[[#This Row],[OrderID]], tblShipping[OrderID], tblShipping[ShipMode])</f>
        <v>Pickup</v>
      </c>
      <c r="R456" t="str">
        <f>IFERROR(_xlfn.XLOOKUP(A455, tblCustomers[CustomerID], tblCustomers[CustomerName]), "Not Found")</f>
        <v>Not Found</v>
      </c>
      <c r="S456" t="str">
        <f>IF(tblOrders[[#This Row],[Sales]]&gt;1000000,"High Value","Standard")</f>
        <v>Standard</v>
      </c>
      <c r="T456" t="str">
        <f>_xlfn.XLOOKUP(tblOrders[[#This Row],[ProductID]], tblProducts[ProductID], tblProducts[ProductName])</f>
        <v>Product 93</v>
      </c>
      <c r="U456">
        <f>_xlfn.XLOOKUP(tblOrders[[#This Row],[SalesRepID]], tblSalesreps[RepID], tblSalesreps[Target])</f>
        <v>7094914</v>
      </c>
    </row>
    <row r="457" spans="1:21">
      <c r="A457" t="s">
        <v>1088</v>
      </c>
      <c r="B457" s="7" t="s">
        <v>1089</v>
      </c>
      <c r="C457" t="s">
        <v>29</v>
      </c>
      <c r="D457" t="s">
        <v>617</v>
      </c>
      <c r="E457" t="s">
        <v>87</v>
      </c>
      <c r="F457" t="s">
        <v>26</v>
      </c>
      <c r="G457">
        <v>8</v>
      </c>
      <c r="H457">
        <v>0.15</v>
      </c>
      <c r="I457" s="2">
        <v>749380.4</v>
      </c>
      <c r="J457" t="str">
        <f>_xlfn.XLOOKUP(tblOrders[[#This Row],[CustomerID]], tblCustomers[CustomerID], tblCustomers[CustomerName])</f>
        <v>Customer 163</v>
      </c>
      <c r="K457" t="str">
        <f>_xlfn.XLOOKUP(tblOrders[[#This Row],[CustomerID]], tblCustomers[CustomerID], tblCustomers[Segment])</f>
        <v>Corporate</v>
      </c>
      <c r="L457" t="str">
        <f>_xlfn.XLOOKUP(tblOrders[[#This Row],[ProductID]], tblProducts[ProductID], tblProducts[Category])</f>
        <v>Home</v>
      </c>
      <c r="M457">
        <f>_xlfn.XLOOKUP(tblOrders[[#This Row],[ProductID]], tblProducts[ProductID], tblProducts[CostPrice])</f>
        <v>61495</v>
      </c>
      <c r="N457">
        <f>tblOrders[[#This Row],[Sales]]-(tblOrders[[#This Row],[CostPrice]]*tblOrders[[#This Row],[Quantity]])</f>
        <v>257420.40000000002</v>
      </c>
      <c r="O457" t="str">
        <f>TEXT(tblOrders[[#This Row],[Date]],"mmm-yyyy")</f>
        <v>Apr-2025</v>
      </c>
      <c r="P457" t="str">
        <f>_xlfn.XLOOKUP(tblOrders[[#This Row],[OrderID]], tblReturns[OrderID], tblReturns[Returned])</f>
        <v>No</v>
      </c>
      <c r="Q457" t="str">
        <f>_xlfn.XLOOKUP(tblOrders[[#This Row],[OrderID]], tblShipping[OrderID], tblShipping[ShipMode])</f>
        <v>Pickup</v>
      </c>
      <c r="R457" t="str">
        <f>IFERROR(_xlfn.XLOOKUP(A456, tblCustomers[CustomerID], tblCustomers[CustomerName]), "Not Found")</f>
        <v>Not Found</v>
      </c>
      <c r="S457" t="str">
        <f>IF(tblOrders[[#This Row],[Sales]]&gt;1000000,"High Value","Standard")</f>
        <v>Standard</v>
      </c>
      <c r="T457" t="str">
        <f>_xlfn.XLOOKUP(tblOrders[[#This Row],[ProductID]], tblProducts[ProductID], tblProducts[ProductName])</f>
        <v>Product 45</v>
      </c>
      <c r="U457">
        <f>_xlfn.XLOOKUP(tblOrders[[#This Row],[SalesRepID]], tblSalesreps[RepID], tblSalesreps[Target])</f>
        <v>18500989</v>
      </c>
    </row>
    <row r="458" spans="1:21">
      <c r="A458" t="s">
        <v>1090</v>
      </c>
      <c r="B458" s="7" t="s">
        <v>121</v>
      </c>
      <c r="C458" t="s">
        <v>384</v>
      </c>
      <c r="D458" t="s">
        <v>169</v>
      </c>
      <c r="E458" t="s">
        <v>25</v>
      </c>
      <c r="F458" t="s">
        <v>51</v>
      </c>
      <c r="G458">
        <v>10</v>
      </c>
      <c r="H458">
        <v>0.15</v>
      </c>
      <c r="I458" s="2">
        <v>390099</v>
      </c>
      <c r="J458" t="str">
        <f>_xlfn.XLOOKUP(tblOrders[[#This Row],[CustomerID]], tblCustomers[CustomerID], tblCustomers[CustomerName])</f>
        <v>Customer 234</v>
      </c>
      <c r="K458" t="str">
        <f>_xlfn.XLOOKUP(tblOrders[[#This Row],[CustomerID]], tblCustomers[CustomerID], tblCustomers[Segment])</f>
        <v>Corporate</v>
      </c>
      <c r="L458" t="str">
        <f>_xlfn.XLOOKUP(tblOrders[[#This Row],[ProductID]], tblProducts[ProductID], tblProducts[Category])</f>
        <v>Electronics</v>
      </c>
      <c r="M458">
        <f>_xlfn.XLOOKUP(tblOrders[[#This Row],[ProductID]], tblProducts[ProductID], tblProducts[CostPrice])</f>
        <v>8587</v>
      </c>
      <c r="N458">
        <f>tblOrders[[#This Row],[Sales]]-(tblOrders[[#This Row],[CostPrice]]*tblOrders[[#This Row],[Quantity]])</f>
        <v>304229</v>
      </c>
      <c r="O458" t="str">
        <f>TEXT(tblOrders[[#This Row],[Date]],"mmm-yyyy")</f>
        <v>Oct-2025</v>
      </c>
      <c r="P458" t="str">
        <f>_xlfn.XLOOKUP(tblOrders[[#This Row],[OrderID]], tblReturns[OrderID], tblReturns[Returned])</f>
        <v>No</v>
      </c>
      <c r="Q458" t="str">
        <f>_xlfn.XLOOKUP(tblOrders[[#This Row],[OrderID]], tblShipping[OrderID], tblShipping[ShipMode])</f>
        <v>Express</v>
      </c>
      <c r="R458" t="str">
        <f>IFERROR(_xlfn.XLOOKUP(A457, tblCustomers[CustomerID], tblCustomers[CustomerName]), "Not Found")</f>
        <v>Not Found</v>
      </c>
      <c r="S458" t="str">
        <f>IF(tblOrders[[#This Row],[Sales]]&gt;1000000,"High Value","Standard")</f>
        <v>Standard</v>
      </c>
      <c r="T458" t="str">
        <f>_xlfn.XLOOKUP(tblOrders[[#This Row],[ProductID]], tblProducts[ProductID], tblProducts[ProductName])</f>
        <v>Product 9</v>
      </c>
      <c r="U458">
        <f>_xlfn.XLOOKUP(tblOrders[[#This Row],[SalesRepID]], tblSalesreps[RepID], tblSalesreps[Target])</f>
        <v>7094914</v>
      </c>
    </row>
    <row r="459" spans="1:21">
      <c r="A459" t="s">
        <v>1091</v>
      </c>
      <c r="B459" s="7" t="s">
        <v>1092</v>
      </c>
      <c r="C459" t="s">
        <v>185</v>
      </c>
      <c r="D459" t="s">
        <v>1093</v>
      </c>
      <c r="E459" t="s">
        <v>202</v>
      </c>
      <c r="F459" t="s">
        <v>14</v>
      </c>
      <c r="G459">
        <v>4</v>
      </c>
      <c r="H459">
        <v>0.15</v>
      </c>
      <c r="I459" s="2">
        <v>458792.6</v>
      </c>
      <c r="J459" t="str">
        <f>_xlfn.XLOOKUP(tblOrders[[#This Row],[CustomerID]], tblCustomers[CustomerID], tblCustomers[CustomerName])</f>
        <v>Customer 165</v>
      </c>
      <c r="K459" t="str">
        <f>_xlfn.XLOOKUP(tblOrders[[#This Row],[CustomerID]], tblCustomers[CustomerID], tblCustomers[Segment])</f>
        <v>Consumer</v>
      </c>
      <c r="L459" t="str">
        <f>_xlfn.XLOOKUP(tblOrders[[#This Row],[ProductID]], tblProducts[ProductID], tblProducts[Category])</f>
        <v>Office</v>
      </c>
      <c r="M459">
        <f>_xlfn.XLOOKUP(tblOrders[[#This Row],[ProductID]], tblProducts[ProductID], tblProducts[CostPrice])</f>
        <v>9813</v>
      </c>
      <c r="N459">
        <f>tblOrders[[#This Row],[Sales]]-(tblOrders[[#This Row],[CostPrice]]*tblOrders[[#This Row],[Quantity]])</f>
        <v>419540.6</v>
      </c>
      <c r="O459" t="str">
        <f>TEXT(tblOrders[[#This Row],[Date]],"mmm-yyyy")</f>
        <v>Dec-2025</v>
      </c>
      <c r="P459" t="str">
        <f>_xlfn.XLOOKUP(tblOrders[[#This Row],[OrderID]], tblReturns[OrderID], tblReturns[Returned])</f>
        <v>No</v>
      </c>
      <c r="Q459" t="str">
        <f>_xlfn.XLOOKUP(tblOrders[[#This Row],[OrderID]], tblShipping[OrderID], tblShipping[ShipMode])</f>
        <v>Standard</v>
      </c>
      <c r="R459" t="str">
        <f>IFERROR(_xlfn.XLOOKUP(A458, tblCustomers[CustomerID], tblCustomers[CustomerName]), "Not Found")</f>
        <v>Not Found</v>
      </c>
      <c r="S459" t="str">
        <f>IF(tblOrders[[#This Row],[Sales]]&gt;1000000,"High Value","Standard")</f>
        <v>Standard</v>
      </c>
      <c r="T459" t="str">
        <f>_xlfn.XLOOKUP(tblOrders[[#This Row],[ProductID]], tblProducts[ProductID], tblProducts[ProductName])</f>
        <v>Product 77</v>
      </c>
      <c r="U459">
        <f>_xlfn.XLOOKUP(tblOrders[[#This Row],[SalesRepID]], tblSalesreps[RepID], tblSalesreps[Target])</f>
        <v>10652665</v>
      </c>
    </row>
    <row r="460" spans="1:21">
      <c r="A460" t="s">
        <v>1094</v>
      </c>
      <c r="B460" s="7" t="s">
        <v>1095</v>
      </c>
      <c r="C460" t="s">
        <v>1096</v>
      </c>
      <c r="D460" t="s">
        <v>236</v>
      </c>
      <c r="E460" t="s">
        <v>197</v>
      </c>
      <c r="F460" t="s">
        <v>14</v>
      </c>
      <c r="G460">
        <v>1</v>
      </c>
      <c r="H460">
        <v>0.15</v>
      </c>
      <c r="I460" s="2">
        <v>86453.5</v>
      </c>
      <c r="J460" t="str">
        <f>_xlfn.XLOOKUP(tblOrders[[#This Row],[CustomerID]], tblCustomers[CustomerID], tblCustomers[CustomerName])</f>
        <v>Customer 76</v>
      </c>
      <c r="K460" t="str">
        <f>_xlfn.XLOOKUP(tblOrders[[#This Row],[CustomerID]], tblCustomers[CustomerID], tblCustomers[Segment])</f>
        <v>Consumer</v>
      </c>
      <c r="L460" t="str">
        <f>_xlfn.XLOOKUP(tblOrders[[#This Row],[ProductID]], tblProducts[ProductID], tblProducts[Category])</f>
        <v>Furniture</v>
      </c>
      <c r="M460">
        <f>_xlfn.XLOOKUP(tblOrders[[#This Row],[ProductID]], tblProducts[ProductID], tblProducts[CostPrice])</f>
        <v>21756</v>
      </c>
      <c r="N460">
        <f>tblOrders[[#This Row],[Sales]]-(tblOrders[[#This Row],[CostPrice]]*tblOrders[[#This Row],[Quantity]])</f>
        <v>64697.5</v>
      </c>
      <c r="O460" t="str">
        <f>TEXT(tblOrders[[#This Row],[Date]],"mmm-yyyy")</f>
        <v>Jul-2025</v>
      </c>
      <c r="P460" t="str">
        <f>_xlfn.XLOOKUP(tblOrders[[#This Row],[OrderID]], tblReturns[OrderID], tblReturns[Returned])</f>
        <v>No</v>
      </c>
      <c r="Q460" t="str">
        <f>_xlfn.XLOOKUP(tblOrders[[#This Row],[OrderID]], tblShipping[OrderID], tblShipping[ShipMode])</f>
        <v>Express</v>
      </c>
      <c r="R460" t="str">
        <f>IFERROR(_xlfn.XLOOKUP(A459, tblCustomers[CustomerID], tblCustomers[CustomerName]), "Not Found")</f>
        <v>Not Found</v>
      </c>
      <c r="S460" t="str">
        <f>IF(tblOrders[[#This Row],[Sales]]&gt;1000000,"High Value","Standard")</f>
        <v>Standard</v>
      </c>
      <c r="T460" t="str">
        <f>_xlfn.XLOOKUP(tblOrders[[#This Row],[ProductID]], tblProducts[ProductID], tblProducts[ProductName])</f>
        <v>Product 41</v>
      </c>
      <c r="U460">
        <f>_xlfn.XLOOKUP(tblOrders[[#This Row],[SalesRepID]], tblSalesreps[RepID], tblSalesreps[Target])</f>
        <v>19562258</v>
      </c>
    </row>
    <row r="461" spans="1:21">
      <c r="A461" t="s">
        <v>1097</v>
      </c>
      <c r="B461" s="7" t="s">
        <v>1098</v>
      </c>
      <c r="C461" t="s">
        <v>845</v>
      </c>
      <c r="D461" t="s">
        <v>1034</v>
      </c>
      <c r="E461" t="s">
        <v>25</v>
      </c>
      <c r="F461" t="s">
        <v>51</v>
      </c>
      <c r="G461">
        <v>8</v>
      </c>
      <c r="H461">
        <v>0</v>
      </c>
      <c r="I461" s="2">
        <v>832464</v>
      </c>
      <c r="J461" t="str">
        <f>_xlfn.XLOOKUP(tblOrders[[#This Row],[CustomerID]], tblCustomers[CustomerID], tblCustomers[CustomerName])</f>
        <v>Customer 259</v>
      </c>
      <c r="K461" t="str">
        <f>_xlfn.XLOOKUP(tblOrders[[#This Row],[CustomerID]], tblCustomers[CustomerID], tblCustomers[Segment])</f>
        <v>Consumer</v>
      </c>
      <c r="L461" t="str">
        <f>_xlfn.XLOOKUP(tblOrders[[#This Row],[ProductID]], tblProducts[ProductID], tblProducts[Category])</f>
        <v>Furniture</v>
      </c>
      <c r="M461">
        <f>_xlfn.XLOOKUP(tblOrders[[#This Row],[ProductID]], tblProducts[ProductID], tblProducts[CostPrice])</f>
        <v>51071</v>
      </c>
      <c r="N461">
        <f>tblOrders[[#This Row],[Sales]]-(tblOrders[[#This Row],[CostPrice]]*tblOrders[[#This Row],[Quantity]])</f>
        <v>423896</v>
      </c>
      <c r="O461" t="str">
        <f>TEXT(tblOrders[[#This Row],[Date]],"mmm-yyyy")</f>
        <v>Dec-2025</v>
      </c>
      <c r="P461" t="str">
        <f>_xlfn.XLOOKUP(tblOrders[[#This Row],[OrderID]], tblReturns[OrderID], tblReturns[Returned])</f>
        <v>No</v>
      </c>
      <c r="Q461" t="str">
        <f>_xlfn.XLOOKUP(tblOrders[[#This Row],[OrderID]], tblShipping[OrderID], tblShipping[ShipMode])</f>
        <v>Express</v>
      </c>
      <c r="R461" t="str">
        <f>IFERROR(_xlfn.XLOOKUP(A460, tblCustomers[CustomerID], tblCustomers[CustomerName]), "Not Found")</f>
        <v>Not Found</v>
      </c>
      <c r="S461" t="str">
        <f>IF(tblOrders[[#This Row],[Sales]]&gt;1000000,"High Value","Standard")</f>
        <v>Standard</v>
      </c>
      <c r="T461" t="str">
        <f>_xlfn.XLOOKUP(tblOrders[[#This Row],[ProductID]], tblProducts[ProductID], tblProducts[ProductName])</f>
        <v>Product 66</v>
      </c>
      <c r="U461">
        <f>_xlfn.XLOOKUP(tblOrders[[#This Row],[SalesRepID]], tblSalesreps[RepID], tblSalesreps[Target])</f>
        <v>7094914</v>
      </c>
    </row>
    <row r="462" spans="1:21">
      <c r="A462" t="s">
        <v>1099</v>
      </c>
      <c r="B462" s="7" t="s">
        <v>1100</v>
      </c>
      <c r="C462" t="s">
        <v>402</v>
      </c>
      <c r="D462" t="s">
        <v>100</v>
      </c>
      <c r="E462" t="s">
        <v>205</v>
      </c>
      <c r="F462" t="s">
        <v>14</v>
      </c>
      <c r="G462">
        <v>6</v>
      </c>
      <c r="H462">
        <v>0.05</v>
      </c>
      <c r="I462" s="2">
        <v>215659.5</v>
      </c>
      <c r="J462" t="str">
        <f>_xlfn.XLOOKUP(tblOrders[[#This Row],[CustomerID]], tblCustomers[CustomerID], tblCustomers[CustomerName])</f>
        <v>Customer 217</v>
      </c>
      <c r="K462" t="str">
        <f>_xlfn.XLOOKUP(tblOrders[[#This Row],[CustomerID]], tblCustomers[CustomerID], tblCustomers[Segment])</f>
        <v>SME</v>
      </c>
      <c r="L462" t="str">
        <f>_xlfn.XLOOKUP(tblOrders[[#This Row],[ProductID]], tblProducts[ProductID], tblProducts[Category])</f>
        <v>Electronics</v>
      </c>
      <c r="M462">
        <f>_xlfn.XLOOKUP(tblOrders[[#This Row],[ProductID]], tblProducts[ProductID], tblProducts[CostPrice])</f>
        <v>39197</v>
      </c>
      <c r="N462">
        <f>tblOrders[[#This Row],[Sales]]-(tblOrders[[#This Row],[CostPrice]]*tblOrders[[#This Row],[Quantity]])</f>
        <v>-19522.5</v>
      </c>
      <c r="O462" t="str">
        <f>TEXT(tblOrders[[#This Row],[Date]],"mmm-yyyy")</f>
        <v>Oct-2025</v>
      </c>
      <c r="P462" t="str">
        <f>_xlfn.XLOOKUP(tblOrders[[#This Row],[OrderID]], tblReturns[OrderID], tblReturns[Returned])</f>
        <v>No</v>
      </c>
      <c r="Q462" t="str">
        <f>_xlfn.XLOOKUP(tblOrders[[#This Row],[OrderID]], tblShipping[OrderID], tblShipping[ShipMode])</f>
        <v>Pickup</v>
      </c>
      <c r="R462" t="str">
        <f>IFERROR(_xlfn.XLOOKUP(A461, tblCustomers[CustomerID], tblCustomers[CustomerName]), "Not Found")</f>
        <v>Not Found</v>
      </c>
      <c r="S462" t="str">
        <f>IF(tblOrders[[#This Row],[Sales]]&gt;1000000,"High Value","Standard")</f>
        <v>Standard</v>
      </c>
      <c r="T462" t="str">
        <f>_xlfn.XLOOKUP(tblOrders[[#This Row],[ProductID]], tblProducts[ProductID], tblProducts[ProductName])</f>
        <v>Product 21</v>
      </c>
      <c r="U462">
        <f>_xlfn.XLOOKUP(tblOrders[[#This Row],[SalesRepID]], tblSalesreps[RepID], tblSalesreps[Target])</f>
        <v>16246424</v>
      </c>
    </row>
    <row r="463" spans="1:21">
      <c r="A463" t="s">
        <v>1101</v>
      </c>
      <c r="B463" s="7" t="s">
        <v>71</v>
      </c>
      <c r="C463" t="s">
        <v>1102</v>
      </c>
      <c r="D463" t="s">
        <v>454</v>
      </c>
      <c r="E463" t="s">
        <v>19</v>
      </c>
      <c r="F463" t="s">
        <v>51</v>
      </c>
      <c r="G463">
        <v>1</v>
      </c>
      <c r="H463">
        <v>0</v>
      </c>
      <c r="I463" s="2">
        <v>21154</v>
      </c>
      <c r="J463" t="str">
        <f>_xlfn.XLOOKUP(tblOrders[[#This Row],[CustomerID]], tblCustomers[CustomerID], tblCustomers[CustomerName])</f>
        <v>Customer 90</v>
      </c>
      <c r="K463" t="str">
        <f>_xlfn.XLOOKUP(tblOrders[[#This Row],[CustomerID]], tblCustomers[CustomerID], tblCustomers[Segment])</f>
        <v>Corporate</v>
      </c>
      <c r="L463" t="str">
        <f>_xlfn.XLOOKUP(tblOrders[[#This Row],[ProductID]], tblProducts[ProductID], tblProducts[Category])</f>
        <v>Furniture</v>
      </c>
      <c r="M463">
        <f>_xlfn.XLOOKUP(tblOrders[[#This Row],[ProductID]], tblProducts[ProductID], tblProducts[CostPrice])</f>
        <v>31369</v>
      </c>
      <c r="N463">
        <f>tblOrders[[#This Row],[Sales]]-(tblOrders[[#This Row],[CostPrice]]*tblOrders[[#This Row],[Quantity]])</f>
        <v>-10215</v>
      </c>
      <c r="O463" t="str">
        <f>TEXT(tblOrders[[#This Row],[Date]],"mmm-yyyy")</f>
        <v>Nov-2025</v>
      </c>
      <c r="P463" t="str">
        <f>_xlfn.XLOOKUP(tblOrders[[#This Row],[OrderID]], tblReturns[OrderID], tblReturns[Returned])</f>
        <v>No</v>
      </c>
      <c r="Q463" t="str">
        <f>_xlfn.XLOOKUP(tblOrders[[#This Row],[OrderID]], tblShipping[OrderID], tblShipping[ShipMode])</f>
        <v>Standard</v>
      </c>
      <c r="R463" t="str">
        <f>IFERROR(_xlfn.XLOOKUP(A462, tblCustomers[CustomerID], tblCustomers[CustomerName]), "Not Found")</f>
        <v>Not Found</v>
      </c>
      <c r="S463" t="str">
        <f>IF(tblOrders[[#This Row],[Sales]]&gt;1000000,"High Value","Standard")</f>
        <v>Standard</v>
      </c>
      <c r="T463" t="str">
        <f>_xlfn.XLOOKUP(tblOrders[[#This Row],[ProductID]], tblProducts[ProductID], tblProducts[ProductName])</f>
        <v>Product 37</v>
      </c>
      <c r="U463">
        <f>_xlfn.XLOOKUP(tblOrders[[#This Row],[SalesRepID]], tblSalesreps[RepID], tblSalesreps[Target])</f>
        <v>11347243</v>
      </c>
    </row>
    <row r="464" spans="1:21">
      <c r="A464" t="s">
        <v>1103</v>
      </c>
      <c r="B464" s="7" t="s">
        <v>1104</v>
      </c>
      <c r="C464" t="s">
        <v>1086</v>
      </c>
      <c r="D464" t="s">
        <v>272</v>
      </c>
      <c r="E464" t="s">
        <v>13</v>
      </c>
      <c r="F464" t="s">
        <v>14</v>
      </c>
      <c r="G464">
        <v>7</v>
      </c>
      <c r="H464">
        <v>0.2</v>
      </c>
      <c r="I464" s="2">
        <v>812028</v>
      </c>
      <c r="J464" t="str">
        <f>_xlfn.XLOOKUP(tblOrders[[#This Row],[CustomerID]], tblCustomers[CustomerID], tblCustomers[CustomerName])</f>
        <v>Customer 242</v>
      </c>
      <c r="K464" t="str">
        <f>_xlfn.XLOOKUP(tblOrders[[#This Row],[CustomerID]], tblCustomers[CustomerID], tblCustomers[Segment])</f>
        <v>Consumer</v>
      </c>
      <c r="L464" t="str">
        <f>_xlfn.XLOOKUP(tblOrders[[#This Row],[ProductID]], tblProducts[ProductID], tblProducts[Category])</f>
        <v>Furniture</v>
      </c>
      <c r="M464">
        <f>_xlfn.XLOOKUP(tblOrders[[#This Row],[ProductID]], tblProducts[ProductID], tblProducts[CostPrice])</f>
        <v>48118</v>
      </c>
      <c r="N464">
        <f>tblOrders[[#This Row],[Sales]]-(tblOrders[[#This Row],[CostPrice]]*tblOrders[[#This Row],[Quantity]])</f>
        <v>475202</v>
      </c>
      <c r="O464" t="str">
        <f>TEXT(tblOrders[[#This Row],[Date]],"mmm-yyyy")</f>
        <v>Nov-2025</v>
      </c>
      <c r="P464" t="str">
        <f>_xlfn.XLOOKUP(tblOrders[[#This Row],[OrderID]], tblReturns[OrderID], tblReturns[Returned])</f>
        <v>No</v>
      </c>
      <c r="Q464" t="str">
        <f>_xlfn.XLOOKUP(tblOrders[[#This Row],[OrderID]], tblShipping[OrderID], tblShipping[ShipMode])</f>
        <v>Standard</v>
      </c>
      <c r="R464" t="str">
        <f>IFERROR(_xlfn.XLOOKUP(A463, tblCustomers[CustomerID], tblCustomers[CustomerName]), "Not Found")</f>
        <v>Not Found</v>
      </c>
      <c r="S464" t="str">
        <f>IF(tblOrders[[#This Row],[Sales]]&gt;1000000,"High Value","Standard")</f>
        <v>Standard</v>
      </c>
      <c r="T464" t="str">
        <f>_xlfn.XLOOKUP(tblOrders[[#This Row],[ProductID]], tblProducts[ProductID], tblProducts[ProductName])</f>
        <v>Product 75</v>
      </c>
      <c r="U464">
        <f>_xlfn.XLOOKUP(tblOrders[[#This Row],[SalesRepID]], tblSalesreps[RepID], tblSalesreps[Target])</f>
        <v>11852878</v>
      </c>
    </row>
    <row r="465" spans="1:21">
      <c r="A465" t="s">
        <v>1105</v>
      </c>
      <c r="B465" s="7" t="s">
        <v>411</v>
      </c>
      <c r="C465" t="s">
        <v>936</v>
      </c>
      <c r="D465" t="s">
        <v>318</v>
      </c>
      <c r="E465" t="s">
        <v>40</v>
      </c>
      <c r="F465" t="s">
        <v>14</v>
      </c>
      <c r="G465">
        <v>1</v>
      </c>
      <c r="H465">
        <v>0.2</v>
      </c>
      <c r="I465" s="2">
        <v>22298.400000000001</v>
      </c>
      <c r="J465" t="str">
        <f>_xlfn.XLOOKUP(tblOrders[[#This Row],[CustomerID]], tblCustomers[CustomerID], tblCustomers[CustomerName])</f>
        <v>Customer 184</v>
      </c>
      <c r="K465" t="str">
        <f>_xlfn.XLOOKUP(tblOrders[[#This Row],[CustomerID]], tblCustomers[CustomerID], tblCustomers[Segment])</f>
        <v>Corporate</v>
      </c>
      <c r="L465" t="str">
        <f>_xlfn.XLOOKUP(tblOrders[[#This Row],[ProductID]], tblProducts[ProductID], tblProducts[Category])</f>
        <v>Office</v>
      </c>
      <c r="M465">
        <f>_xlfn.XLOOKUP(tblOrders[[#This Row],[ProductID]], tblProducts[ProductID], tblProducts[CostPrice])</f>
        <v>39205</v>
      </c>
      <c r="N465">
        <f>tblOrders[[#This Row],[Sales]]-(tblOrders[[#This Row],[CostPrice]]*tblOrders[[#This Row],[Quantity]])</f>
        <v>-16906.599999999999</v>
      </c>
      <c r="O465" t="str">
        <f>TEXT(tblOrders[[#This Row],[Date]],"mmm-yyyy")</f>
        <v>Sep-2025</v>
      </c>
      <c r="P465" t="str">
        <f>_xlfn.XLOOKUP(tblOrders[[#This Row],[OrderID]], tblReturns[OrderID], tblReturns[Returned])</f>
        <v>No</v>
      </c>
      <c r="Q465" t="str">
        <f>_xlfn.XLOOKUP(tblOrders[[#This Row],[OrderID]], tblShipping[OrderID], tblShipping[ShipMode])</f>
        <v>Standard</v>
      </c>
      <c r="R465" t="str">
        <f>IFERROR(_xlfn.XLOOKUP(A464, tblCustomers[CustomerID], tblCustomers[CustomerName]), "Not Found")</f>
        <v>Not Found</v>
      </c>
      <c r="S465" t="str">
        <f>IF(tblOrders[[#This Row],[Sales]]&gt;1000000,"High Value","Standard")</f>
        <v>Standard</v>
      </c>
      <c r="T465" t="str">
        <f>_xlfn.XLOOKUP(tblOrders[[#This Row],[ProductID]], tblProducts[ProductID], tblProducts[ProductName])</f>
        <v>Product 74</v>
      </c>
      <c r="U465">
        <f>_xlfn.XLOOKUP(tblOrders[[#This Row],[SalesRepID]], tblSalesreps[RepID], tblSalesreps[Target])</f>
        <v>6291486</v>
      </c>
    </row>
    <row r="466" spans="1:21">
      <c r="A466" t="s">
        <v>1106</v>
      </c>
      <c r="B466" s="7" t="s">
        <v>483</v>
      </c>
      <c r="C466" t="s">
        <v>624</v>
      </c>
      <c r="D466" t="s">
        <v>597</v>
      </c>
      <c r="E466" t="s">
        <v>45</v>
      </c>
      <c r="F466" t="s">
        <v>14</v>
      </c>
      <c r="G466">
        <v>3</v>
      </c>
      <c r="H466">
        <v>0.05</v>
      </c>
      <c r="I466" s="2">
        <v>141932.85</v>
      </c>
      <c r="J466" t="str">
        <f>_xlfn.XLOOKUP(tblOrders[[#This Row],[CustomerID]], tblCustomers[CustomerID], tblCustomers[CustomerName])</f>
        <v>Customer 119</v>
      </c>
      <c r="K466" t="str">
        <f>_xlfn.XLOOKUP(tblOrders[[#This Row],[CustomerID]], tblCustomers[CustomerID], tblCustomers[Segment])</f>
        <v>SME</v>
      </c>
      <c r="L466" t="str">
        <f>_xlfn.XLOOKUP(tblOrders[[#This Row],[ProductID]], tblProducts[ProductID], tblProducts[Category])</f>
        <v>Electronics</v>
      </c>
      <c r="M466">
        <f>_xlfn.XLOOKUP(tblOrders[[#This Row],[ProductID]], tblProducts[ProductID], tblProducts[CostPrice])</f>
        <v>35454</v>
      </c>
      <c r="N466">
        <f>tblOrders[[#This Row],[Sales]]-(tblOrders[[#This Row],[CostPrice]]*tblOrders[[#This Row],[Quantity]])</f>
        <v>35570.850000000006</v>
      </c>
      <c r="O466" t="str">
        <f>TEXT(tblOrders[[#This Row],[Date]],"mmm-yyyy")</f>
        <v>May-2025</v>
      </c>
      <c r="P466" t="str">
        <f>_xlfn.XLOOKUP(tblOrders[[#This Row],[OrderID]], tblReturns[OrderID], tblReturns[Returned])</f>
        <v>No</v>
      </c>
      <c r="Q466" t="str">
        <f>_xlfn.XLOOKUP(tblOrders[[#This Row],[OrderID]], tblShipping[OrderID], tblShipping[ShipMode])</f>
        <v>Express</v>
      </c>
      <c r="R466" t="str">
        <f>IFERROR(_xlfn.XLOOKUP(A465, tblCustomers[CustomerID], tblCustomers[CustomerName]), "Not Found")</f>
        <v>Not Found</v>
      </c>
      <c r="S466" t="str">
        <f>IF(tblOrders[[#This Row],[Sales]]&gt;1000000,"High Value","Standard")</f>
        <v>Standard</v>
      </c>
      <c r="T466" t="str">
        <f>_xlfn.XLOOKUP(tblOrders[[#This Row],[ProductID]], tblProducts[ProductID], tblProducts[ProductName])</f>
        <v>Product 28</v>
      </c>
      <c r="U466">
        <f>_xlfn.XLOOKUP(tblOrders[[#This Row],[SalesRepID]], tblSalesreps[RepID], tblSalesreps[Target])</f>
        <v>11319839</v>
      </c>
    </row>
    <row r="467" spans="1:21">
      <c r="A467" t="s">
        <v>1107</v>
      </c>
      <c r="B467" s="7" t="s">
        <v>963</v>
      </c>
      <c r="C467" t="s">
        <v>551</v>
      </c>
      <c r="D467" t="s">
        <v>151</v>
      </c>
      <c r="E467" t="s">
        <v>35</v>
      </c>
      <c r="F467" t="s">
        <v>20</v>
      </c>
      <c r="G467">
        <v>5</v>
      </c>
      <c r="H467">
        <v>0.15</v>
      </c>
      <c r="I467" s="2">
        <v>349847.25</v>
      </c>
      <c r="J467" t="str">
        <f>_xlfn.XLOOKUP(tblOrders[[#This Row],[CustomerID]], tblCustomers[CustomerID], tblCustomers[CustomerName])</f>
        <v>Customer 300</v>
      </c>
      <c r="K467" t="str">
        <f>_xlfn.XLOOKUP(tblOrders[[#This Row],[CustomerID]], tblCustomers[CustomerID], tblCustomers[Segment])</f>
        <v>SME</v>
      </c>
      <c r="L467" t="str">
        <f>_xlfn.XLOOKUP(tblOrders[[#This Row],[ProductID]], tblProducts[ProductID], tblProducts[Category])</f>
        <v>Electronics</v>
      </c>
      <c r="M467">
        <f>_xlfn.XLOOKUP(tblOrders[[#This Row],[ProductID]], tblProducts[ProductID], tblProducts[CostPrice])</f>
        <v>63366</v>
      </c>
      <c r="N467">
        <f>tblOrders[[#This Row],[Sales]]-(tblOrders[[#This Row],[CostPrice]]*tblOrders[[#This Row],[Quantity]])</f>
        <v>33017.25</v>
      </c>
      <c r="O467" t="str">
        <f>TEXT(tblOrders[[#This Row],[Date]],"mmm-yyyy")</f>
        <v>Mar-2025</v>
      </c>
      <c r="P467" t="str">
        <f>_xlfn.XLOOKUP(tblOrders[[#This Row],[OrderID]], tblReturns[OrderID], tblReturns[Returned])</f>
        <v>No</v>
      </c>
      <c r="Q467" t="str">
        <f>_xlfn.XLOOKUP(tblOrders[[#This Row],[OrderID]], tblShipping[OrderID], tblShipping[ShipMode])</f>
        <v>Pickup</v>
      </c>
      <c r="R467" t="str">
        <f>IFERROR(_xlfn.XLOOKUP(A466, tblCustomers[CustomerID], tblCustomers[CustomerName]), "Not Found")</f>
        <v>Not Found</v>
      </c>
      <c r="S467" t="str">
        <f>IF(tblOrders[[#This Row],[Sales]]&gt;1000000,"High Value","Standard")</f>
        <v>Standard</v>
      </c>
      <c r="T467" t="str">
        <f>_xlfn.XLOOKUP(tblOrders[[#This Row],[ProductID]], tblProducts[ProductID], tblProducts[ProductName])</f>
        <v>Product 40</v>
      </c>
      <c r="U467">
        <f>_xlfn.XLOOKUP(tblOrders[[#This Row],[SalesRepID]], tblSalesreps[RepID], tblSalesreps[Target])</f>
        <v>19619177</v>
      </c>
    </row>
    <row r="468" spans="1:21">
      <c r="A468" t="s">
        <v>1108</v>
      </c>
      <c r="B468" s="7" t="s">
        <v>1040</v>
      </c>
      <c r="C468" t="s">
        <v>1109</v>
      </c>
      <c r="D468" t="s">
        <v>201</v>
      </c>
      <c r="E468" t="s">
        <v>165</v>
      </c>
      <c r="F468" t="s">
        <v>88</v>
      </c>
      <c r="G468">
        <v>4</v>
      </c>
      <c r="H468">
        <v>0.2</v>
      </c>
      <c r="I468" s="2">
        <v>453958.40000000002</v>
      </c>
      <c r="J468" t="str">
        <f>_xlfn.XLOOKUP(tblOrders[[#This Row],[CustomerID]], tblCustomers[CustomerID], tblCustomers[CustomerName])</f>
        <v>Customer 43</v>
      </c>
      <c r="K468" t="str">
        <f>_xlfn.XLOOKUP(tblOrders[[#This Row],[CustomerID]], tblCustomers[CustomerID], tblCustomers[Segment])</f>
        <v>Consumer</v>
      </c>
      <c r="L468" t="str">
        <f>_xlfn.XLOOKUP(tblOrders[[#This Row],[ProductID]], tblProducts[ProductID], tblProducts[Category])</f>
        <v>Furniture</v>
      </c>
      <c r="M468">
        <f>_xlfn.XLOOKUP(tblOrders[[#This Row],[ProductID]], tblProducts[ProductID], tblProducts[CostPrice])</f>
        <v>22542</v>
      </c>
      <c r="N468">
        <f>tblOrders[[#This Row],[Sales]]-(tblOrders[[#This Row],[CostPrice]]*tblOrders[[#This Row],[Quantity]])</f>
        <v>363790.4</v>
      </c>
      <c r="O468" t="str">
        <f>TEXT(tblOrders[[#This Row],[Date]],"mmm-yyyy")</f>
        <v>Oct-2025</v>
      </c>
      <c r="P468" t="str">
        <f>_xlfn.XLOOKUP(tblOrders[[#This Row],[OrderID]], tblReturns[OrderID], tblReturns[Returned])</f>
        <v>No</v>
      </c>
      <c r="Q468" t="str">
        <f>_xlfn.XLOOKUP(tblOrders[[#This Row],[OrderID]], tblShipping[OrderID], tblShipping[ShipMode])</f>
        <v>Express</v>
      </c>
      <c r="R468" t="str">
        <f>IFERROR(_xlfn.XLOOKUP(A467, tblCustomers[CustomerID], tblCustomers[CustomerName]), "Not Found")</f>
        <v>Not Found</v>
      </c>
      <c r="S468" t="str">
        <f>IF(tblOrders[[#This Row],[Sales]]&gt;1000000,"High Value","Standard")</f>
        <v>Standard</v>
      </c>
      <c r="T468" t="str">
        <f>_xlfn.XLOOKUP(tblOrders[[#This Row],[ProductID]], tblProducts[ProductID], tblProducts[ProductName])</f>
        <v>Product 50</v>
      </c>
      <c r="U468">
        <f>_xlfn.XLOOKUP(tblOrders[[#This Row],[SalesRepID]], tblSalesreps[RepID], tblSalesreps[Target])</f>
        <v>16839910</v>
      </c>
    </row>
    <row r="469" spans="1:21">
      <c r="A469" t="s">
        <v>1110</v>
      </c>
      <c r="B469" s="7" t="s">
        <v>147</v>
      </c>
      <c r="C469" t="s">
        <v>48</v>
      </c>
      <c r="D469" t="s">
        <v>216</v>
      </c>
      <c r="E469" t="s">
        <v>56</v>
      </c>
      <c r="F469" t="s">
        <v>88</v>
      </c>
      <c r="G469">
        <v>5</v>
      </c>
      <c r="H469">
        <v>0.2</v>
      </c>
      <c r="I469" s="2">
        <v>228116</v>
      </c>
      <c r="J469" t="str">
        <f>_xlfn.XLOOKUP(tblOrders[[#This Row],[CustomerID]], tblCustomers[CustomerID], tblCustomers[CustomerName])</f>
        <v>Customer 143</v>
      </c>
      <c r="K469" t="str">
        <f>_xlfn.XLOOKUP(tblOrders[[#This Row],[CustomerID]], tblCustomers[CustomerID], tblCustomers[Segment])</f>
        <v>SME</v>
      </c>
      <c r="L469" t="str">
        <f>_xlfn.XLOOKUP(tblOrders[[#This Row],[ProductID]], tblProducts[ProductID], tblProducts[Category])</f>
        <v>Home</v>
      </c>
      <c r="M469">
        <f>_xlfn.XLOOKUP(tblOrders[[#This Row],[ProductID]], tblProducts[ProductID], tblProducts[CostPrice])</f>
        <v>15200</v>
      </c>
      <c r="N469">
        <f>tblOrders[[#This Row],[Sales]]-(tblOrders[[#This Row],[CostPrice]]*tblOrders[[#This Row],[Quantity]])</f>
        <v>152116</v>
      </c>
      <c r="O469" t="str">
        <f>TEXT(tblOrders[[#This Row],[Date]],"mmm-yyyy")</f>
        <v>Feb-2025</v>
      </c>
      <c r="P469" t="str">
        <f>_xlfn.XLOOKUP(tblOrders[[#This Row],[OrderID]], tblReturns[OrderID], tblReturns[Returned])</f>
        <v>No</v>
      </c>
      <c r="Q469" t="str">
        <f>_xlfn.XLOOKUP(tblOrders[[#This Row],[OrderID]], tblShipping[OrderID], tblShipping[ShipMode])</f>
        <v>Express</v>
      </c>
      <c r="R469" t="str">
        <f>IFERROR(_xlfn.XLOOKUP(A468, tblCustomers[CustomerID], tblCustomers[CustomerName]), "Not Found")</f>
        <v>Not Found</v>
      </c>
      <c r="S469" t="str">
        <f>IF(tblOrders[[#This Row],[Sales]]&gt;1000000,"High Value","Standard")</f>
        <v>Standard</v>
      </c>
      <c r="T469" t="str">
        <f>_xlfn.XLOOKUP(tblOrders[[#This Row],[ProductID]], tblProducts[ProductID], tblProducts[ProductName])</f>
        <v>Product 52</v>
      </c>
      <c r="U469">
        <f>_xlfn.XLOOKUP(tblOrders[[#This Row],[SalesRepID]], tblSalesreps[RepID], tblSalesreps[Target])</f>
        <v>14265630</v>
      </c>
    </row>
    <row r="470" spans="1:21">
      <c r="A470" t="s">
        <v>1111</v>
      </c>
      <c r="B470" s="7" t="s">
        <v>1017</v>
      </c>
      <c r="C470" t="s">
        <v>501</v>
      </c>
      <c r="D470" t="s">
        <v>308</v>
      </c>
      <c r="E470" t="s">
        <v>19</v>
      </c>
      <c r="F470" t="s">
        <v>51</v>
      </c>
      <c r="G470">
        <v>1</v>
      </c>
      <c r="H470">
        <v>0.2</v>
      </c>
      <c r="I470" s="2">
        <v>81788</v>
      </c>
      <c r="J470" t="str">
        <f>_xlfn.XLOOKUP(tblOrders[[#This Row],[CustomerID]], tblCustomers[CustomerID], tblCustomers[CustomerName])</f>
        <v>Customer 265</v>
      </c>
      <c r="K470" t="str">
        <f>_xlfn.XLOOKUP(tblOrders[[#This Row],[CustomerID]], tblCustomers[CustomerID], tblCustomers[Segment])</f>
        <v>SME</v>
      </c>
      <c r="L470" t="str">
        <f>_xlfn.XLOOKUP(tblOrders[[#This Row],[ProductID]], tblProducts[ProductID], tblProducts[Category])</f>
        <v>Furniture</v>
      </c>
      <c r="M470">
        <f>_xlfn.XLOOKUP(tblOrders[[#This Row],[ProductID]], tblProducts[ProductID], tblProducts[CostPrice])</f>
        <v>27039</v>
      </c>
      <c r="N470">
        <f>tblOrders[[#This Row],[Sales]]-(tblOrders[[#This Row],[CostPrice]]*tblOrders[[#This Row],[Quantity]])</f>
        <v>54749</v>
      </c>
      <c r="O470" t="str">
        <f>TEXT(tblOrders[[#This Row],[Date]],"mmm-yyyy")</f>
        <v>Nov-2025</v>
      </c>
      <c r="P470" t="str">
        <f>_xlfn.XLOOKUP(tblOrders[[#This Row],[OrderID]], tblReturns[OrderID], tblReturns[Returned])</f>
        <v>No</v>
      </c>
      <c r="Q470" t="str">
        <f>_xlfn.XLOOKUP(tblOrders[[#This Row],[OrderID]], tblShipping[OrderID], tblShipping[ShipMode])</f>
        <v>Standard</v>
      </c>
      <c r="R470" t="str">
        <f>IFERROR(_xlfn.XLOOKUP(A469, tblCustomers[CustomerID], tblCustomers[CustomerName]), "Not Found")</f>
        <v>Not Found</v>
      </c>
      <c r="S470" t="str">
        <f>IF(tblOrders[[#This Row],[Sales]]&gt;1000000,"High Value","Standard")</f>
        <v>Standard</v>
      </c>
      <c r="T470" t="str">
        <f>_xlfn.XLOOKUP(tblOrders[[#This Row],[ProductID]], tblProducts[ProductID], tblProducts[ProductName])</f>
        <v>Product 13</v>
      </c>
      <c r="U470">
        <f>_xlfn.XLOOKUP(tblOrders[[#This Row],[SalesRepID]], tblSalesreps[RepID], tblSalesreps[Target])</f>
        <v>11347243</v>
      </c>
    </row>
    <row r="471" spans="1:21">
      <c r="A471" t="s">
        <v>1112</v>
      </c>
      <c r="B471" s="7" t="s">
        <v>1113</v>
      </c>
      <c r="C471" t="s">
        <v>429</v>
      </c>
      <c r="D471" t="s">
        <v>349</v>
      </c>
      <c r="E471" t="s">
        <v>197</v>
      </c>
      <c r="F471" t="s">
        <v>26</v>
      </c>
      <c r="G471">
        <v>3</v>
      </c>
      <c r="H471">
        <v>0.1</v>
      </c>
      <c r="I471" s="2">
        <v>221265</v>
      </c>
      <c r="J471" t="str">
        <f>_xlfn.XLOOKUP(tblOrders[[#This Row],[CustomerID]], tblCustomers[CustomerID], tblCustomers[CustomerName])</f>
        <v>Customer 243</v>
      </c>
      <c r="K471" t="str">
        <f>_xlfn.XLOOKUP(tblOrders[[#This Row],[CustomerID]], tblCustomers[CustomerID], tblCustomers[Segment])</f>
        <v>Corporate</v>
      </c>
      <c r="L471" t="str">
        <f>_xlfn.XLOOKUP(tblOrders[[#This Row],[ProductID]], tblProducts[ProductID], tblProducts[Category])</f>
        <v>Office</v>
      </c>
      <c r="M471">
        <f>_xlfn.XLOOKUP(tblOrders[[#This Row],[ProductID]], tblProducts[ProductID], tblProducts[CostPrice])</f>
        <v>26900</v>
      </c>
      <c r="N471">
        <f>tblOrders[[#This Row],[Sales]]-(tblOrders[[#This Row],[CostPrice]]*tblOrders[[#This Row],[Quantity]])</f>
        <v>140565</v>
      </c>
      <c r="O471" t="str">
        <f>TEXT(tblOrders[[#This Row],[Date]],"mmm-yyyy")</f>
        <v>Mar-2025</v>
      </c>
      <c r="P471" t="str">
        <f>_xlfn.XLOOKUP(tblOrders[[#This Row],[OrderID]], tblReturns[OrderID], tblReturns[Returned])</f>
        <v>No</v>
      </c>
      <c r="Q471" t="str">
        <f>_xlfn.XLOOKUP(tblOrders[[#This Row],[OrderID]], tblShipping[OrderID], tblShipping[ShipMode])</f>
        <v>Pickup</v>
      </c>
      <c r="R471" t="str">
        <f>IFERROR(_xlfn.XLOOKUP(A470, tblCustomers[CustomerID], tblCustomers[CustomerName]), "Not Found")</f>
        <v>Not Found</v>
      </c>
      <c r="S471" t="str">
        <f>IF(tblOrders[[#This Row],[Sales]]&gt;1000000,"High Value","Standard")</f>
        <v>Standard</v>
      </c>
      <c r="T471" t="str">
        <f>_xlfn.XLOOKUP(tblOrders[[#This Row],[ProductID]], tblProducts[ProductID], tblProducts[ProductName])</f>
        <v>Product 61</v>
      </c>
      <c r="U471">
        <f>_xlfn.XLOOKUP(tblOrders[[#This Row],[SalesRepID]], tblSalesreps[RepID], tblSalesreps[Target])</f>
        <v>19562258</v>
      </c>
    </row>
    <row r="472" spans="1:21">
      <c r="A472" t="s">
        <v>1114</v>
      </c>
      <c r="B472" s="7" t="s">
        <v>374</v>
      </c>
      <c r="C472" t="s">
        <v>526</v>
      </c>
      <c r="D472" t="s">
        <v>104</v>
      </c>
      <c r="E472" t="s">
        <v>87</v>
      </c>
      <c r="F472" t="s">
        <v>20</v>
      </c>
      <c r="G472">
        <v>10</v>
      </c>
      <c r="H472">
        <v>0.15</v>
      </c>
      <c r="I472" s="2">
        <v>59168.5</v>
      </c>
      <c r="J472" t="str">
        <f>_xlfn.XLOOKUP(tblOrders[[#This Row],[CustomerID]], tblCustomers[CustomerID], tblCustomers[CustomerName])</f>
        <v>Customer 262</v>
      </c>
      <c r="K472" t="str">
        <f>_xlfn.XLOOKUP(tblOrders[[#This Row],[CustomerID]], tblCustomers[CustomerID], tblCustomers[Segment])</f>
        <v>Corporate</v>
      </c>
      <c r="L472" t="str">
        <f>_xlfn.XLOOKUP(tblOrders[[#This Row],[ProductID]], tblProducts[ProductID], tblProducts[Category])</f>
        <v>Furniture</v>
      </c>
      <c r="M472">
        <f>_xlfn.XLOOKUP(tblOrders[[#This Row],[ProductID]], tblProducts[ProductID], tblProducts[CostPrice])</f>
        <v>10664</v>
      </c>
      <c r="N472">
        <f>tblOrders[[#This Row],[Sales]]-(tblOrders[[#This Row],[CostPrice]]*tblOrders[[#This Row],[Quantity]])</f>
        <v>-47471.5</v>
      </c>
      <c r="O472" t="str">
        <f>TEXT(tblOrders[[#This Row],[Date]],"mmm-yyyy")</f>
        <v>Jul-2025</v>
      </c>
      <c r="P472" t="str">
        <f>_xlfn.XLOOKUP(tblOrders[[#This Row],[OrderID]], tblReturns[OrderID], tblReturns[Returned])</f>
        <v>No</v>
      </c>
      <c r="Q472" t="str">
        <f>_xlfn.XLOOKUP(tblOrders[[#This Row],[OrderID]], tblShipping[OrderID], tblShipping[ShipMode])</f>
        <v>Pickup</v>
      </c>
      <c r="R472" t="str">
        <f>IFERROR(_xlfn.XLOOKUP(A471, tblCustomers[CustomerID], tblCustomers[CustomerName]), "Not Found")</f>
        <v>Not Found</v>
      </c>
      <c r="S472" t="str">
        <f>IF(tblOrders[[#This Row],[Sales]]&gt;1000000,"High Value","Standard")</f>
        <v>Standard</v>
      </c>
      <c r="T472" t="str">
        <f>_xlfn.XLOOKUP(tblOrders[[#This Row],[ProductID]], tblProducts[ProductID], tblProducts[ProductName])</f>
        <v>Product 23</v>
      </c>
      <c r="U472">
        <f>_xlfn.XLOOKUP(tblOrders[[#This Row],[SalesRepID]], tblSalesreps[RepID], tblSalesreps[Target])</f>
        <v>18500989</v>
      </c>
    </row>
    <row r="473" spans="1:21">
      <c r="A473" t="s">
        <v>1115</v>
      </c>
      <c r="B473" s="7" t="s">
        <v>337</v>
      </c>
      <c r="C473" t="s">
        <v>526</v>
      </c>
      <c r="D473" t="s">
        <v>308</v>
      </c>
      <c r="E473" t="s">
        <v>197</v>
      </c>
      <c r="F473" t="s">
        <v>20</v>
      </c>
      <c r="G473">
        <v>2</v>
      </c>
      <c r="H473">
        <v>0.05</v>
      </c>
      <c r="I473" s="2">
        <v>203444.4</v>
      </c>
      <c r="J473" t="str">
        <f>_xlfn.XLOOKUP(tblOrders[[#This Row],[CustomerID]], tblCustomers[CustomerID], tblCustomers[CustomerName])</f>
        <v>Customer 262</v>
      </c>
      <c r="K473" t="str">
        <f>_xlfn.XLOOKUP(tblOrders[[#This Row],[CustomerID]], tblCustomers[CustomerID], tblCustomers[Segment])</f>
        <v>Corporate</v>
      </c>
      <c r="L473" t="str">
        <f>_xlfn.XLOOKUP(tblOrders[[#This Row],[ProductID]], tblProducts[ProductID], tblProducts[Category])</f>
        <v>Furniture</v>
      </c>
      <c r="M473">
        <f>_xlfn.XLOOKUP(tblOrders[[#This Row],[ProductID]], tblProducts[ProductID], tblProducts[CostPrice])</f>
        <v>27039</v>
      </c>
      <c r="N473">
        <f>tblOrders[[#This Row],[Sales]]-(tblOrders[[#This Row],[CostPrice]]*tblOrders[[#This Row],[Quantity]])</f>
        <v>149366.39999999999</v>
      </c>
      <c r="O473" t="str">
        <f>TEXT(tblOrders[[#This Row],[Date]],"mmm-yyyy")</f>
        <v>May-2025</v>
      </c>
      <c r="P473" t="str">
        <f>_xlfn.XLOOKUP(tblOrders[[#This Row],[OrderID]], tblReturns[OrderID], tblReturns[Returned])</f>
        <v>No</v>
      </c>
      <c r="Q473" t="str">
        <f>_xlfn.XLOOKUP(tblOrders[[#This Row],[OrderID]], tblShipping[OrderID], tblShipping[ShipMode])</f>
        <v>Pickup</v>
      </c>
      <c r="R473" t="str">
        <f>IFERROR(_xlfn.XLOOKUP(A472, tblCustomers[CustomerID], tblCustomers[CustomerName]), "Not Found")</f>
        <v>Not Found</v>
      </c>
      <c r="S473" t="str">
        <f>IF(tblOrders[[#This Row],[Sales]]&gt;1000000,"High Value","Standard")</f>
        <v>Standard</v>
      </c>
      <c r="T473" t="str">
        <f>_xlfn.XLOOKUP(tblOrders[[#This Row],[ProductID]], tblProducts[ProductID], tblProducts[ProductName])</f>
        <v>Product 13</v>
      </c>
      <c r="U473">
        <f>_xlfn.XLOOKUP(tblOrders[[#This Row],[SalesRepID]], tblSalesreps[RepID], tblSalesreps[Target])</f>
        <v>19562258</v>
      </c>
    </row>
    <row r="474" spans="1:21">
      <c r="A474" t="s">
        <v>1116</v>
      </c>
      <c r="B474" s="7" t="s">
        <v>195</v>
      </c>
      <c r="C474" t="s">
        <v>1117</v>
      </c>
      <c r="D474" t="s">
        <v>403</v>
      </c>
      <c r="E474" t="s">
        <v>205</v>
      </c>
      <c r="F474" t="s">
        <v>26</v>
      </c>
      <c r="G474">
        <v>4</v>
      </c>
      <c r="H474">
        <v>0</v>
      </c>
      <c r="I474" s="2">
        <v>414212</v>
      </c>
      <c r="J474" t="str">
        <f>_xlfn.XLOOKUP(tblOrders[[#This Row],[CustomerID]], tblCustomers[CustomerID], tblCustomers[CustomerName])</f>
        <v>Customer 109</v>
      </c>
      <c r="K474" t="str">
        <f>_xlfn.XLOOKUP(tblOrders[[#This Row],[CustomerID]], tblCustomers[CustomerID], tblCustomers[Segment])</f>
        <v>SME</v>
      </c>
      <c r="L474" t="str">
        <f>_xlfn.XLOOKUP(tblOrders[[#This Row],[ProductID]], tblProducts[ProductID], tblProducts[Category])</f>
        <v>Furniture</v>
      </c>
      <c r="M474">
        <f>_xlfn.XLOOKUP(tblOrders[[#This Row],[ProductID]], tblProducts[ProductID], tblProducts[CostPrice])</f>
        <v>53072</v>
      </c>
      <c r="N474">
        <f>tblOrders[[#This Row],[Sales]]-(tblOrders[[#This Row],[CostPrice]]*tblOrders[[#This Row],[Quantity]])</f>
        <v>201924</v>
      </c>
      <c r="O474" t="str">
        <f>TEXT(tblOrders[[#This Row],[Date]],"mmm-yyyy")</f>
        <v>Oct-2025</v>
      </c>
      <c r="P474" t="str">
        <f>_xlfn.XLOOKUP(tblOrders[[#This Row],[OrderID]], tblReturns[OrderID], tblReturns[Returned])</f>
        <v>No</v>
      </c>
      <c r="Q474" t="str">
        <f>_xlfn.XLOOKUP(tblOrders[[#This Row],[OrderID]], tblShipping[OrderID], tblShipping[ShipMode])</f>
        <v>Pickup</v>
      </c>
      <c r="R474" t="str">
        <f>IFERROR(_xlfn.XLOOKUP(A473, tblCustomers[CustomerID], tblCustomers[CustomerName]), "Not Found")</f>
        <v>Not Found</v>
      </c>
      <c r="S474" t="str">
        <f>IF(tblOrders[[#This Row],[Sales]]&gt;1000000,"High Value","Standard")</f>
        <v>Standard</v>
      </c>
      <c r="T474" t="str">
        <f>_xlfn.XLOOKUP(tblOrders[[#This Row],[ProductID]], tblProducts[ProductID], tblProducts[ProductName])</f>
        <v>Product 78</v>
      </c>
      <c r="U474">
        <f>_xlfn.XLOOKUP(tblOrders[[#This Row],[SalesRepID]], tblSalesreps[RepID], tblSalesreps[Target])</f>
        <v>16246424</v>
      </c>
    </row>
    <row r="475" spans="1:21">
      <c r="A475" t="s">
        <v>1118</v>
      </c>
      <c r="B475" s="7" t="s">
        <v>449</v>
      </c>
      <c r="C475" t="s">
        <v>705</v>
      </c>
      <c r="D475" t="s">
        <v>44</v>
      </c>
      <c r="E475" t="s">
        <v>202</v>
      </c>
      <c r="F475" t="s">
        <v>14</v>
      </c>
      <c r="G475">
        <v>9</v>
      </c>
      <c r="H475">
        <v>0.15</v>
      </c>
      <c r="I475" s="2">
        <v>468470.7</v>
      </c>
      <c r="J475" t="str">
        <f>_xlfn.XLOOKUP(tblOrders[[#This Row],[CustomerID]], tblCustomers[CustomerID], tblCustomers[CustomerName])</f>
        <v>Customer 228</v>
      </c>
      <c r="K475" t="str">
        <f>_xlfn.XLOOKUP(tblOrders[[#This Row],[CustomerID]], tblCustomers[CustomerID], tblCustomers[Segment])</f>
        <v>Corporate</v>
      </c>
      <c r="L475" t="str">
        <f>_xlfn.XLOOKUP(tblOrders[[#This Row],[ProductID]], tblProducts[ProductID], tblProducts[Category])</f>
        <v>Furniture</v>
      </c>
      <c r="M475">
        <f>_xlfn.XLOOKUP(tblOrders[[#This Row],[ProductID]], tblProducts[ProductID], tblProducts[CostPrice])</f>
        <v>48953</v>
      </c>
      <c r="N475">
        <f>tblOrders[[#This Row],[Sales]]-(tblOrders[[#This Row],[CostPrice]]*tblOrders[[#This Row],[Quantity]])</f>
        <v>27893.700000000012</v>
      </c>
      <c r="O475" t="str">
        <f>TEXT(tblOrders[[#This Row],[Date]],"mmm-yyyy")</f>
        <v>Aug-2025</v>
      </c>
      <c r="P475" t="str">
        <f>_xlfn.XLOOKUP(tblOrders[[#This Row],[OrderID]], tblReturns[OrderID], tblReturns[Returned])</f>
        <v>No</v>
      </c>
      <c r="Q475" t="str">
        <f>_xlfn.XLOOKUP(tblOrders[[#This Row],[OrderID]], tblShipping[OrderID], tblShipping[ShipMode])</f>
        <v>Pickup</v>
      </c>
      <c r="R475" t="str">
        <f>IFERROR(_xlfn.XLOOKUP(A474, tblCustomers[CustomerID], tblCustomers[CustomerName]), "Not Found")</f>
        <v>Not Found</v>
      </c>
      <c r="S475" t="str">
        <f>IF(tblOrders[[#This Row],[Sales]]&gt;1000000,"High Value","Standard")</f>
        <v>Standard</v>
      </c>
      <c r="T475" t="str">
        <f>_xlfn.XLOOKUP(tblOrders[[#This Row],[ProductID]], tblProducts[ProductID], tblProducts[ProductName])</f>
        <v>Product 56</v>
      </c>
      <c r="U475">
        <f>_xlfn.XLOOKUP(tblOrders[[#This Row],[SalesRepID]], tblSalesreps[RepID], tblSalesreps[Target])</f>
        <v>10652665</v>
      </c>
    </row>
    <row r="476" spans="1:21">
      <c r="A476" t="s">
        <v>1119</v>
      </c>
      <c r="B476" s="7" t="s">
        <v>1120</v>
      </c>
      <c r="C476" t="s">
        <v>330</v>
      </c>
      <c r="D476" t="s">
        <v>491</v>
      </c>
      <c r="E476" t="s">
        <v>69</v>
      </c>
      <c r="F476" t="s">
        <v>14</v>
      </c>
      <c r="G476">
        <v>3</v>
      </c>
      <c r="H476">
        <v>0.1</v>
      </c>
      <c r="I476" s="2">
        <v>263738.7</v>
      </c>
      <c r="J476" t="str">
        <f>_xlfn.XLOOKUP(tblOrders[[#This Row],[CustomerID]], tblCustomers[CustomerID], tblCustomers[CustomerName])</f>
        <v>Customer 140</v>
      </c>
      <c r="K476" t="str">
        <f>_xlfn.XLOOKUP(tblOrders[[#This Row],[CustomerID]], tblCustomers[CustomerID], tblCustomers[Segment])</f>
        <v>Consumer</v>
      </c>
      <c r="L476" t="str">
        <f>_xlfn.XLOOKUP(tblOrders[[#This Row],[ProductID]], tblProducts[ProductID], tblProducts[Category])</f>
        <v>Home</v>
      </c>
      <c r="M476">
        <f>_xlfn.XLOOKUP(tblOrders[[#This Row],[ProductID]], tblProducts[ProductID], tblProducts[CostPrice])</f>
        <v>75749</v>
      </c>
      <c r="N476">
        <f>tblOrders[[#This Row],[Sales]]-(tblOrders[[#This Row],[CostPrice]]*tblOrders[[#This Row],[Quantity]])</f>
        <v>36491.700000000012</v>
      </c>
      <c r="O476" t="str">
        <f>TEXT(tblOrders[[#This Row],[Date]],"mmm-yyyy")</f>
        <v>Jun-2025</v>
      </c>
      <c r="P476" t="str">
        <f>_xlfn.XLOOKUP(tblOrders[[#This Row],[OrderID]], tblReturns[OrderID], tblReturns[Returned])</f>
        <v>No</v>
      </c>
      <c r="Q476" t="str">
        <f>_xlfn.XLOOKUP(tblOrders[[#This Row],[OrderID]], tblShipping[OrderID], tblShipping[ShipMode])</f>
        <v>Pickup</v>
      </c>
      <c r="R476" t="str">
        <f>IFERROR(_xlfn.XLOOKUP(A475, tblCustomers[CustomerID], tblCustomers[CustomerName]), "Not Found")</f>
        <v>Not Found</v>
      </c>
      <c r="S476" t="str">
        <f>IF(tblOrders[[#This Row],[Sales]]&gt;1000000,"High Value","Standard")</f>
        <v>Standard</v>
      </c>
      <c r="T476" t="str">
        <f>_xlfn.XLOOKUP(tblOrders[[#This Row],[ProductID]], tblProducts[ProductID], tblProducts[ProductName])</f>
        <v>Product 49</v>
      </c>
      <c r="U476">
        <f>_xlfn.XLOOKUP(tblOrders[[#This Row],[SalesRepID]], tblSalesreps[RepID], tblSalesreps[Target])</f>
        <v>19473459</v>
      </c>
    </row>
    <row r="477" spans="1:21">
      <c r="A477" t="s">
        <v>1121</v>
      </c>
      <c r="B477" s="7" t="s">
        <v>1122</v>
      </c>
      <c r="C477" t="s">
        <v>466</v>
      </c>
      <c r="D477" t="s">
        <v>209</v>
      </c>
      <c r="E477" t="s">
        <v>197</v>
      </c>
      <c r="F477" t="s">
        <v>14</v>
      </c>
      <c r="G477">
        <v>2</v>
      </c>
      <c r="H477">
        <v>0.05</v>
      </c>
      <c r="I477" s="2">
        <v>192914.6</v>
      </c>
      <c r="J477" t="str">
        <f>_xlfn.XLOOKUP(tblOrders[[#This Row],[CustomerID]], tblCustomers[CustomerID], tblCustomers[CustomerName])</f>
        <v>Customer 233</v>
      </c>
      <c r="K477" t="str">
        <f>_xlfn.XLOOKUP(tblOrders[[#This Row],[CustomerID]], tblCustomers[CustomerID], tblCustomers[Segment])</f>
        <v>SME</v>
      </c>
      <c r="L477" t="str">
        <f>_xlfn.XLOOKUP(tblOrders[[#This Row],[ProductID]], tblProducts[ProductID], tblProducts[Category])</f>
        <v>Office</v>
      </c>
      <c r="M477">
        <f>_xlfn.XLOOKUP(tblOrders[[#This Row],[ProductID]], tblProducts[ProductID], tblProducts[CostPrice])</f>
        <v>27558</v>
      </c>
      <c r="N477">
        <f>tblOrders[[#This Row],[Sales]]-(tblOrders[[#This Row],[CostPrice]]*tblOrders[[#This Row],[Quantity]])</f>
        <v>137798.6</v>
      </c>
      <c r="O477" t="str">
        <f>TEXT(tblOrders[[#This Row],[Date]],"mmm-yyyy")</f>
        <v>Oct-2025</v>
      </c>
      <c r="P477" t="str">
        <f>_xlfn.XLOOKUP(tblOrders[[#This Row],[OrderID]], tblReturns[OrderID], tblReturns[Returned])</f>
        <v>No</v>
      </c>
      <c r="Q477" t="str">
        <f>_xlfn.XLOOKUP(tblOrders[[#This Row],[OrderID]], tblShipping[OrderID], tblShipping[ShipMode])</f>
        <v>Express</v>
      </c>
      <c r="R477" t="str">
        <f>IFERROR(_xlfn.XLOOKUP(A476, tblCustomers[CustomerID], tblCustomers[CustomerName]), "Not Found")</f>
        <v>Not Found</v>
      </c>
      <c r="S477" t="str">
        <f>IF(tblOrders[[#This Row],[Sales]]&gt;1000000,"High Value","Standard")</f>
        <v>Standard</v>
      </c>
      <c r="T477" t="str">
        <f>_xlfn.XLOOKUP(tblOrders[[#This Row],[ProductID]], tblProducts[ProductID], tblProducts[ProductName])</f>
        <v>Product 93</v>
      </c>
      <c r="U477">
        <f>_xlfn.XLOOKUP(tblOrders[[#This Row],[SalesRepID]], tblSalesreps[RepID], tblSalesreps[Target])</f>
        <v>19562258</v>
      </c>
    </row>
    <row r="478" spans="1:21">
      <c r="A478" t="s">
        <v>1123</v>
      </c>
      <c r="B478" s="7" t="s">
        <v>553</v>
      </c>
      <c r="C478" t="s">
        <v>650</v>
      </c>
      <c r="D478" t="s">
        <v>352</v>
      </c>
      <c r="E478" t="s">
        <v>165</v>
      </c>
      <c r="F478" t="s">
        <v>51</v>
      </c>
      <c r="G478">
        <v>6</v>
      </c>
      <c r="H478">
        <v>0.15</v>
      </c>
      <c r="I478" s="2">
        <v>420474.6</v>
      </c>
      <c r="J478" t="str">
        <f>_xlfn.XLOOKUP(tblOrders[[#This Row],[CustomerID]], tblCustomers[CustomerID], tblCustomers[CustomerName])</f>
        <v>Customer 47</v>
      </c>
      <c r="K478" t="str">
        <f>_xlfn.XLOOKUP(tblOrders[[#This Row],[CustomerID]], tblCustomers[CustomerID], tblCustomers[Segment])</f>
        <v>SME</v>
      </c>
      <c r="L478" t="str">
        <f>_xlfn.XLOOKUP(tblOrders[[#This Row],[ProductID]], tblProducts[ProductID], tblProducts[Category])</f>
        <v>Electronics</v>
      </c>
      <c r="M478">
        <f>_xlfn.XLOOKUP(tblOrders[[#This Row],[ProductID]], tblProducts[ProductID], tblProducts[CostPrice])</f>
        <v>58522</v>
      </c>
      <c r="N478">
        <f>tblOrders[[#This Row],[Sales]]-(tblOrders[[#This Row],[CostPrice]]*tblOrders[[#This Row],[Quantity]])</f>
        <v>69342.599999999977</v>
      </c>
      <c r="O478" t="str">
        <f>TEXT(tblOrders[[#This Row],[Date]],"mmm-yyyy")</f>
        <v>Jun-2025</v>
      </c>
      <c r="P478" t="str">
        <f>_xlfn.XLOOKUP(tblOrders[[#This Row],[OrderID]], tblReturns[OrderID], tblReturns[Returned])</f>
        <v>No</v>
      </c>
      <c r="Q478" t="str">
        <f>_xlfn.XLOOKUP(tblOrders[[#This Row],[OrderID]], tblShipping[OrderID], tblShipping[ShipMode])</f>
        <v>Express</v>
      </c>
      <c r="R478" t="str">
        <f>IFERROR(_xlfn.XLOOKUP(A477, tblCustomers[CustomerID], tblCustomers[CustomerName]), "Not Found")</f>
        <v>Not Found</v>
      </c>
      <c r="S478" t="str">
        <f>IF(tblOrders[[#This Row],[Sales]]&gt;1000000,"High Value","Standard")</f>
        <v>Standard</v>
      </c>
      <c r="T478" t="str">
        <f>_xlfn.XLOOKUP(tblOrders[[#This Row],[ProductID]], tblProducts[ProductID], tblProducts[ProductName])</f>
        <v>Product 60</v>
      </c>
      <c r="U478">
        <f>_xlfn.XLOOKUP(tblOrders[[#This Row],[SalesRepID]], tblSalesreps[RepID], tblSalesreps[Target])</f>
        <v>16839910</v>
      </c>
    </row>
    <row r="479" spans="1:21">
      <c r="A479" t="s">
        <v>1124</v>
      </c>
      <c r="B479" s="7" t="s">
        <v>809</v>
      </c>
      <c r="C479" t="s">
        <v>95</v>
      </c>
      <c r="D479" t="s">
        <v>18</v>
      </c>
      <c r="E479" t="s">
        <v>25</v>
      </c>
      <c r="F479" t="s">
        <v>14</v>
      </c>
      <c r="G479">
        <v>3</v>
      </c>
      <c r="H479">
        <v>0.2</v>
      </c>
      <c r="I479" s="2">
        <v>352524</v>
      </c>
      <c r="J479" t="str">
        <f>_xlfn.XLOOKUP(tblOrders[[#This Row],[CustomerID]], tblCustomers[CustomerID], tblCustomers[CustomerName])</f>
        <v>Customer 37</v>
      </c>
      <c r="K479" t="str">
        <f>_xlfn.XLOOKUP(tblOrders[[#This Row],[CustomerID]], tblCustomers[CustomerID], tblCustomers[Segment])</f>
        <v>Consumer</v>
      </c>
      <c r="L479" t="str">
        <f>_xlfn.XLOOKUP(tblOrders[[#This Row],[ProductID]], tblProducts[ProductID], tblProducts[Category])</f>
        <v>Electronics</v>
      </c>
      <c r="M479">
        <f>_xlfn.XLOOKUP(tblOrders[[#This Row],[ProductID]], tblProducts[ProductID], tblProducts[CostPrice])</f>
        <v>55008</v>
      </c>
      <c r="N479">
        <f>tblOrders[[#This Row],[Sales]]-(tblOrders[[#This Row],[CostPrice]]*tblOrders[[#This Row],[Quantity]])</f>
        <v>187500</v>
      </c>
      <c r="O479" t="str">
        <f>TEXT(tblOrders[[#This Row],[Date]],"mmm-yyyy")</f>
        <v>Mar-2025</v>
      </c>
      <c r="P479" t="str">
        <f>_xlfn.XLOOKUP(tblOrders[[#This Row],[OrderID]], tblReturns[OrderID], tblReturns[Returned])</f>
        <v>No</v>
      </c>
      <c r="Q479" t="str">
        <f>_xlfn.XLOOKUP(tblOrders[[#This Row],[OrderID]], tblShipping[OrderID], tblShipping[ShipMode])</f>
        <v>Express</v>
      </c>
      <c r="R479" t="str">
        <f>IFERROR(_xlfn.XLOOKUP(A478, tblCustomers[CustomerID], tblCustomers[CustomerName]), "Not Found")</f>
        <v>Not Found</v>
      </c>
      <c r="S479" t="str">
        <f>IF(tblOrders[[#This Row],[Sales]]&gt;1000000,"High Value","Standard")</f>
        <v>Standard</v>
      </c>
      <c r="T479" t="str">
        <f>_xlfn.XLOOKUP(tblOrders[[#This Row],[ProductID]], tblProducts[ProductID], tblProducts[ProductName])</f>
        <v>Product 94</v>
      </c>
      <c r="U479">
        <f>_xlfn.XLOOKUP(tblOrders[[#This Row],[SalesRepID]], tblSalesreps[RepID], tblSalesreps[Target])</f>
        <v>7094914</v>
      </c>
    </row>
    <row r="480" spans="1:21">
      <c r="A480" t="s">
        <v>1125</v>
      </c>
      <c r="B480" s="7" t="s">
        <v>583</v>
      </c>
      <c r="C480" t="s">
        <v>825</v>
      </c>
      <c r="D480" t="s">
        <v>92</v>
      </c>
      <c r="E480" t="s">
        <v>186</v>
      </c>
      <c r="F480" t="s">
        <v>14</v>
      </c>
      <c r="G480">
        <v>9</v>
      </c>
      <c r="H480">
        <v>0.15</v>
      </c>
      <c r="I480" s="2">
        <v>848874.6</v>
      </c>
      <c r="J480" t="str">
        <f>_xlfn.XLOOKUP(tblOrders[[#This Row],[CustomerID]], tblCustomers[CustomerID], tblCustomers[CustomerName])</f>
        <v>Customer 250</v>
      </c>
      <c r="K480" t="str">
        <f>_xlfn.XLOOKUP(tblOrders[[#This Row],[CustomerID]], tblCustomers[CustomerID], tblCustomers[Segment])</f>
        <v>SME</v>
      </c>
      <c r="L480" t="str">
        <f>_xlfn.XLOOKUP(tblOrders[[#This Row],[ProductID]], tblProducts[ProductID], tblProducts[Category])</f>
        <v>Home</v>
      </c>
      <c r="M480">
        <f>_xlfn.XLOOKUP(tblOrders[[#This Row],[ProductID]], tblProducts[ProductID], tblProducts[CostPrice])</f>
        <v>65463</v>
      </c>
      <c r="N480">
        <f>tblOrders[[#This Row],[Sales]]-(tblOrders[[#This Row],[CostPrice]]*tblOrders[[#This Row],[Quantity]])</f>
        <v>259707.59999999998</v>
      </c>
      <c r="O480" t="str">
        <f>TEXT(tblOrders[[#This Row],[Date]],"mmm-yyyy")</f>
        <v>Mar-2025</v>
      </c>
      <c r="P480" t="str">
        <f>_xlfn.XLOOKUP(tblOrders[[#This Row],[OrderID]], tblReturns[OrderID], tblReturns[Returned])</f>
        <v>No</v>
      </c>
      <c r="Q480" t="str">
        <f>_xlfn.XLOOKUP(tblOrders[[#This Row],[OrderID]], tblShipping[OrderID], tblShipping[ShipMode])</f>
        <v>Pickup</v>
      </c>
      <c r="R480" t="str">
        <f>IFERROR(_xlfn.XLOOKUP(A479, tblCustomers[CustomerID], tblCustomers[CustomerName]), "Not Found")</f>
        <v>Not Found</v>
      </c>
      <c r="S480" t="str">
        <f>IF(tblOrders[[#This Row],[Sales]]&gt;1000000,"High Value","Standard")</f>
        <v>Standard</v>
      </c>
      <c r="T480" t="str">
        <f>_xlfn.XLOOKUP(tblOrders[[#This Row],[ProductID]], tblProducts[ProductID], tblProducts[ProductName])</f>
        <v>Product 32</v>
      </c>
      <c r="U480">
        <f>_xlfn.XLOOKUP(tblOrders[[#This Row],[SalesRepID]], tblSalesreps[RepID], tblSalesreps[Target])</f>
        <v>15141830</v>
      </c>
    </row>
    <row r="481" spans="1:21">
      <c r="A481" t="s">
        <v>1126</v>
      </c>
      <c r="B481" s="7" t="s">
        <v>341</v>
      </c>
      <c r="C481" t="s">
        <v>23</v>
      </c>
      <c r="D481" t="s">
        <v>151</v>
      </c>
      <c r="E481" t="s">
        <v>119</v>
      </c>
      <c r="F481" t="s">
        <v>14</v>
      </c>
      <c r="G481">
        <v>8</v>
      </c>
      <c r="H481">
        <v>0</v>
      </c>
      <c r="I481" s="2">
        <v>852064</v>
      </c>
      <c r="J481" t="str">
        <f>_xlfn.XLOOKUP(tblOrders[[#This Row],[CustomerID]], tblCustomers[CustomerID], tblCustomers[CustomerName])</f>
        <v>Customer 213</v>
      </c>
      <c r="K481" t="str">
        <f>_xlfn.XLOOKUP(tblOrders[[#This Row],[CustomerID]], tblCustomers[CustomerID], tblCustomers[Segment])</f>
        <v>Consumer</v>
      </c>
      <c r="L481" t="str">
        <f>_xlfn.XLOOKUP(tblOrders[[#This Row],[ProductID]], tblProducts[ProductID], tblProducts[Category])</f>
        <v>Electronics</v>
      </c>
      <c r="M481">
        <f>_xlfn.XLOOKUP(tblOrders[[#This Row],[ProductID]], tblProducts[ProductID], tblProducts[CostPrice])</f>
        <v>63366</v>
      </c>
      <c r="N481">
        <f>tblOrders[[#This Row],[Sales]]-(tblOrders[[#This Row],[CostPrice]]*tblOrders[[#This Row],[Quantity]])</f>
        <v>345136</v>
      </c>
      <c r="O481" t="str">
        <f>TEXT(tblOrders[[#This Row],[Date]],"mmm-yyyy")</f>
        <v>Oct-2025</v>
      </c>
      <c r="P481" t="str">
        <f>_xlfn.XLOOKUP(tblOrders[[#This Row],[OrderID]], tblReturns[OrderID], tblReturns[Returned])</f>
        <v>Yes</v>
      </c>
      <c r="Q481" t="str">
        <f>_xlfn.XLOOKUP(tblOrders[[#This Row],[OrderID]], tblShipping[OrderID], tblShipping[ShipMode])</f>
        <v>Express</v>
      </c>
      <c r="R481" t="str">
        <f>IFERROR(_xlfn.XLOOKUP(A480, tblCustomers[CustomerID], tblCustomers[CustomerName]), "Not Found")</f>
        <v>Not Found</v>
      </c>
      <c r="S481" t="str">
        <f>IF(tblOrders[[#This Row],[Sales]]&gt;1000000,"High Value","Standard")</f>
        <v>Standard</v>
      </c>
      <c r="T481" t="str">
        <f>_xlfn.XLOOKUP(tblOrders[[#This Row],[ProductID]], tblProducts[ProductID], tblProducts[ProductName])</f>
        <v>Product 40</v>
      </c>
      <c r="U481">
        <f>_xlfn.XLOOKUP(tblOrders[[#This Row],[SalesRepID]], tblSalesreps[RepID], tblSalesreps[Target])</f>
        <v>5886694</v>
      </c>
    </row>
    <row r="482" spans="1:21">
      <c r="A482" t="s">
        <v>1127</v>
      </c>
      <c r="B482" s="7" t="s">
        <v>1073</v>
      </c>
      <c r="C482" t="s">
        <v>613</v>
      </c>
      <c r="D482" t="s">
        <v>339</v>
      </c>
      <c r="E482" t="s">
        <v>105</v>
      </c>
      <c r="F482" t="s">
        <v>14</v>
      </c>
      <c r="G482">
        <v>8</v>
      </c>
      <c r="H482">
        <v>0</v>
      </c>
      <c r="I482" s="2">
        <v>975424</v>
      </c>
      <c r="J482" t="str">
        <f>_xlfn.XLOOKUP(tblOrders[[#This Row],[CustomerID]], tblCustomers[CustomerID], tblCustomers[CustomerName])</f>
        <v>Customer 222</v>
      </c>
      <c r="K482" t="str">
        <f>_xlfn.XLOOKUP(tblOrders[[#This Row],[CustomerID]], tblCustomers[CustomerID], tblCustomers[Segment])</f>
        <v>SME</v>
      </c>
      <c r="L482" t="str">
        <f>_xlfn.XLOOKUP(tblOrders[[#This Row],[ProductID]], tblProducts[ProductID], tblProducts[Category])</f>
        <v>Office</v>
      </c>
      <c r="M482">
        <f>_xlfn.XLOOKUP(tblOrders[[#This Row],[ProductID]], tblProducts[ProductID], tblProducts[CostPrice])</f>
        <v>73889</v>
      </c>
      <c r="N482">
        <f>tblOrders[[#This Row],[Sales]]-(tblOrders[[#This Row],[CostPrice]]*tblOrders[[#This Row],[Quantity]])</f>
        <v>384312</v>
      </c>
      <c r="O482" t="str">
        <f>TEXT(tblOrders[[#This Row],[Date]],"mmm-yyyy")</f>
        <v>Mar-2025</v>
      </c>
      <c r="P482" t="str">
        <f>_xlfn.XLOOKUP(tblOrders[[#This Row],[OrderID]], tblReturns[OrderID], tblReturns[Returned])</f>
        <v>No</v>
      </c>
      <c r="Q482" t="str">
        <f>_xlfn.XLOOKUP(tblOrders[[#This Row],[OrderID]], tblShipping[OrderID], tblShipping[ShipMode])</f>
        <v>Standard</v>
      </c>
      <c r="R482" t="str">
        <f>IFERROR(_xlfn.XLOOKUP(A481, tblCustomers[CustomerID], tblCustomers[CustomerName]), "Not Found")</f>
        <v>Not Found</v>
      </c>
      <c r="S482" t="str">
        <f>IF(tblOrders[[#This Row],[Sales]]&gt;1000000,"High Value","Standard")</f>
        <v>Standard</v>
      </c>
      <c r="T482" t="str">
        <f>_xlfn.XLOOKUP(tblOrders[[#This Row],[ProductID]], tblProducts[ProductID], tblProducts[ProductName])</f>
        <v>Product 83</v>
      </c>
      <c r="U482">
        <f>_xlfn.XLOOKUP(tblOrders[[#This Row],[SalesRepID]], tblSalesreps[RepID], tblSalesreps[Target])</f>
        <v>8698154</v>
      </c>
    </row>
    <row r="483" spans="1:21">
      <c r="A483" t="s">
        <v>1128</v>
      </c>
      <c r="B483" s="7" t="s">
        <v>1129</v>
      </c>
      <c r="C483" t="s">
        <v>1130</v>
      </c>
      <c r="D483" t="s">
        <v>349</v>
      </c>
      <c r="E483" t="s">
        <v>79</v>
      </c>
      <c r="F483" t="s">
        <v>26</v>
      </c>
      <c r="G483">
        <v>8</v>
      </c>
      <c r="H483">
        <v>0.2</v>
      </c>
      <c r="I483" s="2">
        <v>156467.20000000001</v>
      </c>
      <c r="J483" t="str">
        <f>_xlfn.XLOOKUP(tblOrders[[#This Row],[CustomerID]], tblCustomers[CustomerID], tblCustomers[CustomerName])</f>
        <v>Customer 78</v>
      </c>
      <c r="K483" t="str">
        <f>_xlfn.XLOOKUP(tblOrders[[#This Row],[CustomerID]], tblCustomers[CustomerID], tblCustomers[Segment])</f>
        <v>Consumer</v>
      </c>
      <c r="L483" t="str">
        <f>_xlfn.XLOOKUP(tblOrders[[#This Row],[ProductID]], tblProducts[ProductID], tblProducts[Category])</f>
        <v>Office</v>
      </c>
      <c r="M483">
        <f>_xlfn.XLOOKUP(tblOrders[[#This Row],[ProductID]], tblProducts[ProductID], tblProducts[CostPrice])</f>
        <v>26900</v>
      </c>
      <c r="N483">
        <f>tblOrders[[#This Row],[Sales]]-(tblOrders[[#This Row],[CostPrice]]*tblOrders[[#This Row],[Quantity]])</f>
        <v>-58732.799999999988</v>
      </c>
      <c r="O483" t="str">
        <f>TEXT(tblOrders[[#This Row],[Date]],"mmm-yyyy")</f>
        <v>Dec-2025</v>
      </c>
      <c r="P483" t="str">
        <f>_xlfn.XLOOKUP(tblOrders[[#This Row],[OrderID]], tblReturns[OrderID], tblReturns[Returned])</f>
        <v>No</v>
      </c>
      <c r="Q483" t="str">
        <f>_xlfn.XLOOKUP(tblOrders[[#This Row],[OrderID]], tblShipping[OrderID], tblShipping[ShipMode])</f>
        <v>Standard</v>
      </c>
      <c r="R483" t="str">
        <f>IFERROR(_xlfn.XLOOKUP(A482, tblCustomers[CustomerID], tblCustomers[CustomerName]), "Not Found")</f>
        <v>Not Found</v>
      </c>
      <c r="S483" t="str">
        <f>IF(tblOrders[[#This Row],[Sales]]&gt;1000000,"High Value","Standard")</f>
        <v>Standard</v>
      </c>
      <c r="T483" t="str">
        <f>_xlfn.XLOOKUP(tblOrders[[#This Row],[ProductID]], tblProducts[ProductID], tblProducts[ProductName])</f>
        <v>Product 61</v>
      </c>
      <c r="U483">
        <f>_xlfn.XLOOKUP(tblOrders[[#This Row],[SalesRepID]], tblSalesreps[RepID], tblSalesreps[Target])</f>
        <v>8592536</v>
      </c>
    </row>
    <row r="484" spans="1:21">
      <c r="A484" t="s">
        <v>1131</v>
      </c>
      <c r="B484" s="7" t="s">
        <v>1132</v>
      </c>
      <c r="C484" t="s">
        <v>243</v>
      </c>
      <c r="D484" t="s">
        <v>133</v>
      </c>
      <c r="E484" t="s">
        <v>165</v>
      </c>
      <c r="F484" t="s">
        <v>20</v>
      </c>
      <c r="G484">
        <v>8</v>
      </c>
      <c r="H484">
        <v>0.05</v>
      </c>
      <c r="I484" s="2">
        <v>903351.2</v>
      </c>
      <c r="J484" t="str">
        <f>_xlfn.XLOOKUP(tblOrders[[#This Row],[CustomerID]], tblCustomers[CustomerID], tblCustomers[CustomerName])</f>
        <v>Customer 128</v>
      </c>
      <c r="K484" t="str">
        <f>_xlfn.XLOOKUP(tblOrders[[#This Row],[CustomerID]], tblCustomers[CustomerID], tblCustomers[Segment])</f>
        <v>Consumer</v>
      </c>
      <c r="L484" t="str">
        <f>_xlfn.XLOOKUP(tblOrders[[#This Row],[ProductID]], tblProducts[ProductID], tblProducts[Category])</f>
        <v>Furniture</v>
      </c>
      <c r="M484">
        <f>_xlfn.XLOOKUP(tblOrders[[#This Row],[ProductID]], tblProducts[ProductID], tblProducts[CostPrice])</f>
        <v>53604</v>
      </c>
      <c r="N484">
        <f>tblOrders[[#This Row],[Sales]]-(tblOrders[[#This Row],[CostPrice]]*tblOrders[[#This Row],[Quantity]])</f>
        <v>474519.19999999995</v>
      </c>
      <c r="O484" t="str">
        <f>TEXT(tblOrders[[#This Row],[Date]],"mmm-yyyy")</f>
        <v>Feb-2025</v>
      </c>
      <c r="P484" t="str">
        <f>_xlfn.XLOOKUP(tblOrders[[#This Row],[OrderID]], tblReturns[OrderID], tblReturns[Returned])</f>
        <v>No</v>
      </c>
      <c r="Q484" t="str">
        <f>_xlfn.XLOOKUP(tblOrders[[#This Row],[OrderID]], tblShipping[OrderID], tblShipping[ShipMode])</f>
        <v>Express</v>
      </c>
      <c r="R484" t="str">
        <f>IFERROR(_xlfn.XLOOKUP(A483, tblCustomers[CustomerID], tblCustomers[CustomerName]), "Not Found")</f>
        <v>Not Found</v>
      </c>
      <c r="S484" t="str">
        <f>IF(tblOrders[[#This Row],[Sales]]&gt;1000000,"High Value","Standard")</f>
        <v>Standard</v>
      </c>
      <c r="T484" t="str">
        <f>_xlfn.XLOOKUP(tblOrders[[#This Row],[ProductID]], tblProducts[ProductID], tblProducts[ProductName])</f>
        <v>Product 6</v>
      </c>
      <c r="U484">
        <f>_xlfn.XLOOKUP(tblOrders[[#This Row],[SalesRepID]], tblSalesreps[RepID], tblSalesreps[Target])</f>
        <v>16839910</v>
      </c>
    </row>
    <row r="485" spans="1:21">
      <c r="A485" t="s">
        <v>1133</v>
      </c>
      <c r="B485" s="7" t="s">
        <v>218</v>
      </c>
      <c r="C485" t="s">
        <v>38</v>
      </c>
      <c r="D485" t="s">
        <v>560</v>
      </c>
      <c r="E485" t="s">
        <v>210</v>
      </c>
      <c r="F485" t="s">
        <v>51</v>
      </c>
      <c r="G485">
        <v>7</v>
      </c>
      <c r="H485">
        <v>0.05</v>
      </c>
      <c r="I485" s="2">
        <v>955578.4</v>
      </c>
      <c r="J485" t="str">
        <f>_xlfn.XLOOKUP(tblOrders[[#This Row],[CustomerID]], tblCustomers[CustomerID], tblCustomers[CustomerName])</f>
        <v>Customer 23</v>
      </c>
      <c r="K485" t="str">
        <f>_xlfn.XLOOKUP(tblOrders[[#This Row],[CustomerID]], tblCustomers[CustomerID], tblCustomers[Segment])</f>
        <v>Consumer</v>
      </c>
      <c r="L485" t="str">
        <f>_xlfn.XLOOKUP(tblOrders[[#This Row],[ProductID]], tblProducts[ProductID], tblProducts[Category])</f>
        <v>Electronics</v>
      </c>
      <c r="M485">
        <f>_xlfn.XLOOKUP(tblOrders[[#This Row],[ProductID]], tblProducts[ProductID], tblProducts[CostPrice])</f>
        <v>53062</v>
      </c>
      <c r="N485">
        <f>tblOrders[[#This Row],[Sales]]-(tblOrders[[#This Row],[CostPrice]]*tblOrders[[#This Row],[Quantity]])</f>
        <v>584144.4</v>
      </c>
      <c r="O485" t="str">
        <f>TEXT(tblOrders[[#This Row],[Date]],"mmm-yyyy")</f>
        <v>Aug-2025</v>
      </c>
      <c r="P485" t="str">
        <f>_xlfn.XLOOKUP(tblOrders[[#This Row],[OrderID]], tblReturns[OrderID], tblReturns[Returned])</f>
        <v>No</v>
      </c>
      <c r="Q485" t="str">
        <f>_xlfn.XLOOKUP(tblOrders[[#This Row],[OrderID]], tblShipping[OrderID], tblShipping[ShipMode])</f>
        <v>Pickup</v>
      </c>
      <c r="R485" t="str">
        <f>IFERROR(_xlfn.XLOOKUP(A484, tblCustomers[CustomerID], tblCustomers[CustomerName]), "Not Found")</f>
        <v>Not Found</v>
      </c>
      <c r="S485" t="str">
        <f>IF(tblOrders[[#This Row],[Sales]]&gt;1000000,"High Value","Standard")</f>
        <v>Standard</v>
      </c>
      <c r="T485" t="str">
        <f>_xlfn.XLOOKUP(tblOrders[[#This Row],[ProductID]], tblProducts[ProductID], tblProducts[ProductName])</f>
        <v>Product 31</v>
      </c>
      <c r="U485">
        <f>_xlfn.XLOOKUP(tblOrders[[#This Row],[SalesRepID]], tblSalesreps[RepID], tblSalesreps[Target])</f>
        <v>19336654</v>
      </c>
    </row>
    <row r="486" spans="1:21">
      <c r="A486" t="s">
        <v>1134</v>
      </c>
      <c r="B486" s="7" t="s">
        <v>1005</v>
      </c>
      <c r="C486" t="s">
        <v>498</v>
      </c>
      <c r="D486" t="s">
        <v>12</v>
      </c>
      <c r="E486" t="s">
        <v>35</v>
      </c>
      <c r="F486" t="s">
        <v>14</v>
      </c>
      <c r="G486">
        <v>4</v>
      </c>
      <c r="H486">
        <v>0.15</v>
      </c>
      <c r="I486" s="2">
        <v>25020.6</v>
      </c>
      <c r="J486" t="str">
        <f>_xlfn.XLOOKUP(tblOrders[[#This Row],[CustomerID]], tblCustomers[CustomerID], tblCustomers[CustomerName])</f>
        <v>Customer 208</v>
      </c>
      <c r="K486" t="str">
        <f>_xlfn.XLOOKUP(tblOrders[[#This Row],[CustomerID]], tblCustomers[CustomerID], tblCustomers[Segment])</f>
        <v>Corporate</v>
      </c>
      <c r="L486" t="str">
        <f>_xlfn.XLOOKUP(tblOrders[[#This Row],[ProductID]], tblProducts[ProductID], tblProducts[Category])</f>
        <v>Furniture</v>
      </c>
      <c r="M486">
        <f>_xlfn.XLOOKUP(tblOrders[[#This Row],[ProductID]], tblProducts[ProductID], tblProducts[CostPrice])</f>
        <v>72369</v>
      </c>
      <c r="N486">
        <f>tblOrders[[#This Row],[Sales]]-(tblOrders[[#This Row],[CostPrice]]*tblOrders[[#This Row],[Quantity]])</f>
        <v>-264455.40000000002</v>
      </c>
      <c r="O486" t="str">
        <f>TEXT(tblOrders[[#This Row],[Date]],"mmm-yyyy")</f>
        <v>Sep-2025</v>
      </c>
      <c r="P486" t="str">
        <f>_xlfn.XLOOKUP(tblOrders[[#This Row],[OrderID]], tblReturns[OrderID], tblReturns[Returned])</f>
        <v>No</v>
      </c>
      <c r="Q486" t="str">
        <f>_xlfn.XLOOKUP(tblOrders[[#This Row],[OrderID]], tblShipping[OrderID], tblShipping[ShipMode])</f>
        <v>Standard</v>
      </c>
      <c r="R486" t="str">
        <f>IFERROR(_xlfn.XLOOKUP(A485, tblCustomers[CustomerID], tblCustomers[CustomerName]), "Not Found")</f>
        <v>Not Found</v>
      </c>
      <c r="S486" t="str">
        <f>IF(tblOrders[[#This Row],[Sales]]&gt;1000000,"High Value","Standard")</f>
        <v>Standard</v>
      </c>
      <c r="T486" t="str">
        <f>_xlfn.XLOOKUP(tblOrders[[#This Row],[ProductID]], tblProducts[ProductID], tblProducts[ProductName])</f>
        <v>Product 19</v>
      </c>
      <c r="U486">
        <f>_xlfn.XLOOKUP(tblOrders[[#This Row],[SalesRepID]], tblSalesreps[RepID], tblSalesreps[Target])</f>
        <v>19619177</v>
      </c>
    </row>
    <row r="487" spans="1:21">
      <c r="A487" t="s">
        <v>1135</v>
      </c>
      <c r="B487" s="7" t="s">
        <v>184</v>
      </c>
      <c r="C487" t="s">
        <v>1086</v>
      </c>
      <c r="D487" t="s">
        <v>92</v>
      </c>
      <c r="E487" t="s">
        <v>186</v>
      </c>
      <c r="F487" t="s">
        <v>88</v>
      </c>
      <c r="G487">
        <v>4</v>
      </c>
      <c r="H487">
        <v>0.2</v>
      </c>
      <c r="I487" s="2">
        <v>184512</v>
      </c>
      <c r="J487" t="str">
        <f>_xlfn.XLOOKUP(tblOrders[[#This Row],[CustomerID]], tblCustomers[CustomerID], tblCustomers[CustomerName])</f>
        <v>Customer 242</v>
      </c>
      <c r="K487" t="str">
        <f>_xlfn.XLOOKUP(tblOrders[[#This Row],[CustomerID]], tblCustomers[CustomerID], tblCustomers[Segment])</f>
        <v>Consumer</v>
      </c>
      <c r="L487" t="str">
        <f>_xlfn.XLOOKUP(tblOrders[[#This Row],[ProductID]], tblProducts[ProductID], tblProducts[Category])</f>
        <v>Home</v>
      </c>
      <c r="M487">
        <f>_xlfn.XLOOKUP(tblOrders[[#This Row],[ProductID]], tblProducts[ProductID], tblProducts[CostPrice])</f>
        <v>65463</v>
      </c>
      <c r="N487">
        <f>tblOrders[[#This Row],[Sales]]-(tblOrders[[#This Row],[CostPrice]]*tblOrders[[#This Row],[Quantity]])</f>
        <v>-77340</v>
      </c>
      <c r="O487" t="str">
        <f>TEXT(tblOrders[[#This Row],[Date]],"mmm-yyyy")</f>
        <v>May-2025</v>
      </c>
      <c r="P487" t="str">
        <f>_xlfn.XLOOKUP(tblOrders[[#This Row],[OrderID]], tblReturns[OrderID], tblReturns[Returned])</f>
        <v>No</v>
      </c>
      <c r="Q487" t="str">
        <f>_xlfn.XLOOKUP(tblOrders[[#This Row],[OrderID]], tblShipping[OrderID], tblShipping[ShipMode])</f>
        <v>Express</v>
      </c>
      <c r="R487" t="str">
        <f>IFERROR(_xlfn.XLOOKUP(A486, tblCustomers[CustomerID], tblCustomers[CustomerName]), "Not Found")</f>
        <v>Not Found</v>
      </c>
      <c r="S487" t="str">
        <f>IF(tblOrders[[#This Row],[Sales]]&gt;1000000,"High Value","Standard")</f>
        <v>Standard</v>
      </c>
      <c r="T487" t="str">
        <f>_xlfn.XLOOKUP(tblOrders[[#This Row],[ProductID]], tblProducts[ProductID], tblProducts[ProductName])</f>
        <v>Product 32</v>
      </c>
      <c r="U487">
        <f>_xlfn.XLOOKUP(tblOrders[[#This Row],[SalesRepID]], tblSalesreps[RepID], tblSalesreps[Target])</f>
        <v>15141830</v>
      </c>
    </row>
    <row r="488" spans="1:21">
      <c r="A488" t="s">
        <v>1136</v>
      </c>
      <c r="B488" s="7" t="s">
        <v>132</v>
      </c>
      <c r="C488" t="s">
        <v>215</v>
      </c>
      <c r="D488" t="s">
        <v>201</v>
      </c>
      <c r="E488" t="s">
        <v>35</v>
      </c>
      <c r="F488" t="s">
        <v>14</v>
      </c>
      <c r="G488">
        <v>9</v>
      </c>
      <c r="H488">
        <v>0.05</v>
      </c>
      <c r="I488" s="2">
        <v>1261236.1499999999</v>
      </c>
      <c r="J488" t="str">
        <f>_xlfn.XLOOKUP(tblOrders[[#This Row],[CustomerID]], tblCustomers[CustomerID], tblCustomers[CustomerName])</f>
        <v>Customer 25</v>
      </c>
      <c r="K488" t="str">
        <f>_xlfn.XLOOKUP(tblOrders[[#This Row],[CustomerID]], tblCustomers[CustomerID], tblCustomers[Segment])</f>
        <v>Corporate</v>
      </c>
      <c r="L488" t="str">
        <f>_xlfn.XLOOKUP(tblOrders[[#This Row],[ProductID]], tblProducts[ProductID], tblProducts[Category])</f>
        <v>Furniture</v>
      </c>
      <c r="M488">
        <f>_xlfn.XLOOKUP(tblOrders[[#This Row],[ProductID]], tblProducts[ProductID], tblProducts[CostPrice])</f>
        <v>22542</v>
      </c>
      <c r="N488">
        <f>tblOrders[[#This Row],[Sales]]-(tblOrders[[#This Row],[CostPrice]]*tblOrders[[#This Row],[Quantity]])</f>
        <v>1058358.1499999999</v>
      </c>
      <c r="O488" t="str">
        <f>TEXT(tblOrders[[#This Row],[Date]],"mmm-yyyy")</f>
        <v>Jan-2025</v>
      </c>
      <c r="P488" t="str">
        <f>_xlfn.XLOOKUP(tblOrders[[#This Row],[OrderID]], tblReturns[OrderID], tblReturns[Returned])</f>
        <v>No</v>
      </c>
      <c r="Q488" t="str">
        <f>_xlfn.XLOOKUP(tblOrders[[#This Row],[OrderID]], tblShipping[OrderID], tblShipping[ShipMode])</f>
        <v>Standard</v>
      </c>
      <c r="R488" t="str">
        <f>IFERROR(_xlfn.XLOOKUP(A487, tblCustomers[CustomerID], tblCustomers[CustomerName]), "Not Found")</f>
        <v>Not Found</v>
      </c>
      <c r="S488" t="str">
        <f>IF(tblOrders[[#This Row],[Sales]]&gt;1000000,"High Value","Standard")</f>
        <v>High Value</v>
      </c>
      <c r="T488" t="str">
        <f>_xlfn.XLOOKUP(tblOrders[[#This Row],[ProductID]], tblProducts[ProductID], tblProducts[ProductName])</f>
        <v>Product 50</v>
      </c>
      <c r="U488">
        <f>_xlfn.XLOOKUP(tblOrders[[#This Row],[SalesRepID]], tblSalesreps[RepID], tblSalesreps[Target])</f>
        <v>19619177</v>
      </c>
    </row>
    <row r="489" spans="1:21">
      <c r="A489" t="s">
        <v>1137</v>
      </c>
      <c r="B489" s="7" t="s">
        <v>827</v>
      </c>
      <c r="C489" t="s">
        <v>1138</v>
      </c>
      <c r="D489" t="s">
        <v>223</v>
      </c>
      <c r="E489" t="s">
        <v>69</v>
      </c>
      <c r="F489" t="s">
        <v>51</v>
      </c>
      <c r="G489">
        <v>5</v>
      </c>
      <c r="H489">
        <v>0.1</v>
      </c>
      <c r="I489" s="2">
        <v>543955.5</v>
      </c>
      <c r="J489" t="str">
        <f>_xlfn.XLOOKUP(tblOrders[[#This Row],[CustomerID]], tblCustomers[CustomerID], tblCustomers[CustomerName])</f>
        <v>Customer 87</v>
      </c>
      <c r="K489" t="str">
        <f>_xlfn.XLOOKUP(tblOrders[[#This Row],[CustomerID]], tblCustomers[CustomerID], tblCustomers[Segment])</f>
        <v>Consumer</v>
      </c>
      <c r="L489" t="str">
        <f>_xlfn.XLOOKUP(tblOrders[[#This Row],[ProductID]], tblProducts[ProductID], tblProducts[Category])</f>
        <v>Office</v>
      </c>
      <c r="M489">
        <f>_xlfn.XLOOKUP(tblOrders[[#This Row],[ProductID]], tblProducts[ProductID], tblProducts[CostPrice])</f>
        <v>66106</v>
      </c>
      <c r="N489">
        <f>tblOrders[[#This Row],[Sales]]-(tblOrders[[#This Row],[CostPrice]]*tblOrders[[#This Row],[Quantity]])</f>
        <v>213425.5</v>
      </c>
      <c r="O489" t="str">
        <f>TEXT(tblOrders[[#This Row],[Date]],"mmm-yyyy")</f>
        <v>Dec-2025</v>
      </c>
      <c r="P489" t="str">
        <f>_xlfn.XLOOKUP(tblOrders[[#This Row],[OrderID]], tblReturns[OrderID], tblReturns[Returned])</f>
        <v>No</v>
      </c>
      <c r="Q489" t="str">
        <f>_xlfn.XLOOKUP(tblOrders[[#This Row],[OrderID]], tblShipping[OrderID], tblShipping[ShipMode])</f>
        <v>Express</v>
      </c>
      <c r="R489" t="str">
        <f>IFERROR(_xlfn.XLOOKUP(A488, tblCustomers[CustomerID], tblCustomers[CustomerName]), "Not Found")</f>
        <v>Not Found</v>
      </c>
      <c r="S489" t="str">
        <f>IF(tblOrders[[#This Row],[Sales]]&gt;1000000,"High Value","Standard")</f>
        <v>Standard</v>
      </c>
      <c r="T489" t="str">
        <f>_xlfn.XLOOKUP(tblOrders[[#This Row],[ProductID]], tblProducts[ProductID], tblProducts[ProductName])</f>
        <v>Product 58</v>
      </c>
      <c r="U489">
        <f>_xlfn.XLOOKUP(tblOrders[[#This Row],[SalesRepID]], tblSalesreps[RepID], tblSalesreps[Target])</f>
        <v>19473459</v>
      </c>
    </row>
    <row r="490" spans="1:21">
      <c r="A490" t="s">
        <v>1139</v>
      </c>
      <c r="B490" s="7" t="s">
        <v>734</v>
      </c>
      <c r="C490" t="s">
        <v>672</v>
      </c>
      <c r="D490" t="s">
        <v>1029</v>
      </c>
      <c r="E490" t="s">
        <v>19</v>
      </c>
      <c r="F490" t="s">
        <v>14</v>
      </c>
      <c r="G490">
        <v>10</v>
      </c>
      <c r="H490">
        <v>0.2</v>
      </c>
      <c r="I490" s="2">
        <v>620280</v>
      </c>
      <c r="J490" t="str">
        <f>_xlfn.XLOOKUP(tblOrders[[#This Row],[CustomerID]], tblCustomers[CustomerID], tblCustomers[CustomerName])</f>
        <v>Customer 41</v>
      </c>
      <c r="K490" t="str">
        <f>_xlfn.XLOOKUP(tblOrders[[#This Row],[CustomerID]], tblCustomers[CustomerID], tblCustomers[Segment])</f>
        <v>Corporate</v>
      </c>
      <c r="L490" t="str">
        <f>_xlfn.XLOOKUP(tblOrders[[#This Row],[ProductID]], tblProducts[ProductID], tblProducts[Category])</f>
        <v>Furniture</v>
      </c>
      <c r="M490">
        <f>_xlfn.XLOOKUP(tblOrders[[#This Row],[ProductID]], tblProducts[ProductID], tblProducts[CostPrice])</f>
        <v>74501</v>
      </c>
      <c r="N490">
        <f>tblOrders[[#This Row],[Sales]]-(tblOrders[[#This Row],[CostPrice]]*tblOrders[[#This Row],[Quantity]])</f>
        <v>-124730</v>
      </c>
      <c r="O490" t="str">
        <f>TEXT(tblOrders[[#This Row],[Date]],"mmm-yyyy")</f>
        <v>Apr-2025</v>
      </c>
      <c r="P490" t="str">
        <f>_xlfn.XLOOKUP(tblOrders[[#This Row],[OrderID]], tblReturns[OrderID], tblReturns[Returned])</f>
        <v>No</v>
      </c>
      <c r="Q490" t="str">
        <f>_xlfn.XLOOKUP(tblOrders[[#This Row],[OrderID]], tblShipping[OrderID], tblShipping[ShipMode])</f>
        <v>Pickup</v>
      </c>
      <c r="R490" t="str">
        <f>IFERROR(_xlfn.XLOOKUP(A489, tblCustomers[CustomerID], tblCustomers[CustomerName]), "Not Found")</f>
        <v>Not Found</v>
      </c>
      <c r="S490" t="str">
        <f>IF(tblOrders[[#This Row],[Sales]]&gt;1000000,"High Value","Standard")</f>
        <v>Standard</v>
      </c>
      <c r="T490" t="str">
        <f>_xlfn.XLOOKUP(tblOrders[[#This Row],[ProductID]], tblProducts[ProductID], tblProducts[ProductName])</f>
        <v>Product 18</v>
      </c>
      <c r="U490">
        <f>_xlfn.XLOOKUP(tblOrders[[#This Row],[SalesRepID]], tblSalesreps[RepID], tblSalesreps[Target])</f>
        <v>11347243</v>
      </c>
    </row>
    <row r="491" spans="1:21">
      <c r="A491" t="s">
        <v>1140</v>
      </c>
      <c r="B491" s="7" t="s">
        <v>443</v>
      </c>
      <c r="C491" t="s">
        <v>863</v>
      </c>
      <c r="D491" t="s">
        <v>597</v>
      </c>
      <c r="E491" t="s">
        <v>197</v>
      </c>
      <c r="F491" t="s">
        <v>51</v>
      </c>
      <c r="G491">
        <v>6</v>
      </c>
      <c r="H491">
        <v>0.15</v>
      </c>
      <c r="I491" s="2">
        <v>754840.8</v>
      </c>
      <c r="J491" t="str">
        <f>_xlfn.XLOOKUP(tblOrders[[#This Row],[CustomerID]], tblCustomers[CustomerID], tblCustomers[CustomerName])</f>
        <v>Customer 193</v>
      </c>
      <c r="K491" t="str">
        <f>_xlfn.XLOOKUP(tblOrders[[#This Row],[CustomerID]], tblCustomers[CustomerID], tblCustomers[Segment])</f>
        <v>Corporate</v>
      </c>
      <c r="L491" t="str">
        <f>_xlfn.XLOOKUP(tblOrders[[#This Row],[ProductID]], tblProducts[ProductID], tblProducts[Category])</f>
        <v>Electronics</v>
      </c>
      <c r="M491">
        <f>_xlfn.XLOOKUP(tblOrders[[#This Row],[ProductID]], tblProducts[ProductID], tblProducts[CostPrice])</f>
        <v>35454</v>
      </c>
      <c r="N491">
        <f>tblOrders[[#This Row],[Sales]]-(tblOrders[[#This Row],[CostPrice]]*tblOrders[[#This Row],[Quantity]])</f>
        <v>542116.80000000005</v>
      </c>
      <c r="O491" t="str">
        <f>TEXT(tblOrders[[#This Row],[Date]],"mmm-yyyy")</f>
        <v>Jan-2025</v>
      </c>
      <c r="P491" t="str">
        <f>_xlfn.XLOOKUP(tblOrders[[#This Row],[OrderID]], tblReturns[OrderID], tblReturns[Returned])</f>
        <v>No</v>
      </c>
      <c r="Q491" t="str">
        <f>_xlfn.XLOOKUP(tblOrders[[#This Row],[OrderID]], tblShipping[OrderID], tblShipping[ShipMode])</f>
        <v>Standard</v>
      </c>
      <c r="R491" t="str">
        <f>IFERROR(_xlfn.XLOOKUP(A490, tblCustomers[CustomerID], tblCustomers[CustomerName]), "Not Found")</f>
        <v>Not Found</v>
      </c>
      <c r="S491" t="str">
        <f>IF(tblOrders[[#This Row],[Sales]]&gt;1000000,"High Value","Standard")</f>
        <v>Standard</v>
      </c>
      <c r="T491" t="str">
        <f>_xlfn.XLOOKUP(tblOrders[[#This Row],[ProductID]], tblProducts[ProductID], tblProducts[ProductName])</f>
        <v>Product 28</v>
      </c>
      <c r="U491">
        <f>_xlfn.XLOOKUP(tblOrders[[#This Row],[SalesRepID]], tblSalesreps[RepID], tblSalesreps[Target])</f>
        <v>19562258</v>
      </c>
    </row>
    <row r="492" spans="1:21">
      <c r="A492" t="s">
        <v>1141</v>
      </c>
      <c r="B492" s="7" t="s">
        <v>982</v>
      </c>
      <c r="C492" t="s">
        <v>694</v>
      </c>
      <c r="D492" t="s">
        <v>100</v>
      </c>
      <c r="E492" t="s">
        <v>210</v>
      </c>
      <c r="F492" t="s">
        <v>20</v>
      </c>
      <c r="G492">
        <v>7</v>
      </c>
      <c r="H492">
        <v>0.1</v>
      </c>
      <c r="I492" s="2">
        <v>533408.4</v>
      </c>
      <c r="J492" t="str">
        <f>_xlfn.XLOOKUP(tblOrders[[#This Row],[CustomerID]], tblCustomers[CustomerID], tblCustomers[CustomerName])</f>
        <v>Customer 299</v>
      </c>
      <c r="K492" t="str">
        <f>_xlfn.XLOOKUP(tblOrders[[#This Row],[CustomerID]], tblCustomers[CustomerID], tblCustomers[Segment])</f>
        <v>SME</v>
      </c>
      <c r="L492" t="str">
        <f>_xlfn.XLOOKUP(tblOrders[[#This Row],[ProductID]], tblProducts[ProductID], tblProducts[Category])</f>
        <v>Electronics</v>
      </c>
      <c r="M492">
        <f>_xlfn.XLOOKUP(tblOrders[[#This Row],[ProductID]], tblProducts[ProductID], tblProducts[CostPrice])</f>
        <v>39197</v>
      </c>
      <c r="N492">
        <f>tblOrders[[#This Row],[Sales]]-(tblOrders[[#This Row],[CostPrice]]*tblOrders[[#This Row],[Quantity]])</f>
        <v>259029.40000000002</v>
      </c>
      <c r="O492" t="str">
        <f>TEXT(tblOrders[[#This Row],[Date]],"mmm-yyyy")</f>
        <v>Jul-2025</v>
      </c>
      <c r="P492" t="str">
        <f>_xlfn.XLOOKUP(tblOrders[[#This Row],[OrderID]], tblReturns[OrderID], tblReturns[Returned])</f>
        <v>No</v>
      </c>
      <c r="Q492" t="str">
        <f>_xlfn.XLOOKUP(tblOrders[[#This Row],[OrderID]], tblShipping[OrderID], tblShipping[ShipMode])</f>
        <v>Standard</v>
      </c>
      <c r="R492" t="str">
        <f>IFERROR(_xlfn.XLOOKUP(A491, tblCustomers[CustomerID], tblCustomers[CustomerName]), "Not Found")</f>
        <v>Not Found</v>
      </c>
      <c r="S492" t="str">
        <f>IF(tblOrders[[#This Row],[Sales]]&gt;1000000,"High Value","Standard")</f>
        <v>Standard</v>
      </c>
      <c r="T492" t="str">
        <f>_xlfn.XLOOKUP(tblOrders[[#This Row],[ProductID]], tblProducts[ProductID], tblProducts[ProductName])</f>
        <v>Product 21</v>
      </c>
      <c r="U492">
        <f>_xlfn.XLOOKUP(tblOrders[[#This Row],[SalesRepID]], tblSalesreps[RepID], tblSalesreps[Target])</f>
        <v>19336654</v>
      </c>
    </row>
    <row r="493" spans="1:21">
      <c r="A493" t="s">
        <v>1142</v>
      </c>
      <c r="B493" s="7" t="s">
        <v>590</v>
      </c>
      <c r="C493" t="s">
        <v>324</v>
      </c>
      <c r="D493" t="s">
        <v>18</v>
      </c>
      <c r="E493" t="s">
        <v>50</v>
      </c>
      <c r="F493" t="s">
        <v>20</v>
      </c>
      <c r="G493">
        <v>8</v>
      </c>
      <c r="H493">
        <v>0.05</v>
      </c>
      <c r="I493" s="2">
        <v>260528</v>
      </c>
      <c r="J493" t="str">
        <f>_xlfn.XLOOKUP(tblOrders[[#This Row],[CustomerID]], tblCustomers[CustomerID], tblCustomers[CustomerName])</f>
        <v>Customer 150</v>
      </c>
      <c r="K493" t="str">
        <f>_xlfn.XLOOKUP(tblOrders[[#This Row],[CustomerID]], tblCustomers[CustomerID], tblCustomers[Segment])</f>
        <v>SME</v>
      </c>
      <c r="L493" t="str">
        <f>_xlfn.XLOOKUP(tblOrders[[#This Row],[ProductID]], tblProducts[ProductID], tblProducts[Category])</f>
        <v>Electronics</v>
      </c>
      <c r="M493">
        <f>_xlfn.XLOOKUP(tblOrders[[#This Row],[ProductID]], tblProducts[ProductID], tblProducts[CostPrice])</f>
        <v>55008</v>
      </c>
      <c r="N493">
        <f>tblOrders[[#This Row],[Sales]]-(tblOrders[[#This Row],[CostPrice]]*tblOrders[[#This Row],[Quantity]])</f>
        <v>-179536</v>
      </c>
      <c r="O493" t="str">
        <f>TEXT(tblOrders[[#This Row],[Date]],"mmm-yyyy")</f>
        <v>May-2025</v>
      </c>
      <c r="P493" t="str">
        <f>_xlfn.XLOOKUP(tblOrders[[#This Row],[OrderID]], tblReturns[OrderID], tblReturns[Returned])</f>
        <v>No</v>
      </c>
      <c r="Q493" t="str">
        <f>_xlfn.XLOOKUP(tblOrders[[#This Row],[OrderID]], tblShipping[OrderID], tblShipping[ShipMode])</f>
        <v>Express</v>
      </c>
      <c r="R493" t="str">
        <f>IFERROR(_xlfn.XLOOKUP(A492, tblCustomers[CustomerID], tblCustomers[CustomerName]), "Not Found")</f>
        <v>Not Found</v>
      </c>
      <c r="S493" t="str">
        <f>IF(tblOrders[[#This Row],[Sales]]&gt;1000000,"High Value","Standard")</f>
        <v>Standard</v>
      </c>
      <c r="T493" t="str">
        <f>_xlfn.XLOOKUP(tblOrders[[#This Row],[ProductID]], tblProducts[ProductID], tblProducts[ProductName])</f>
        <v>Product 94</v>
      </c>
      <c r="U493">
        <f>_xlfn.XLOOKUP(tblOrders[[#This Row],[SalesRepID]], tblSalesreps[RepID], tblSalesreps[Target])</f>
        <v>17350666</v>
      </c>
    </row>
    <row r="494" spans="1:21">
      <c r="A494" t="s">
        <v>1143</v>
      </c>
      <c r="B494" s="7" t="s">
        <v>737</v>
      </c>
      <c r="C494" t="s">
        <v>129</v>
      </c>
      <c r="D494" t="s">
        <v>30</v>
      </c>
      <c r="E494" t="s">
        <v>50</v>
      </c>
      <c r="F494" t="s">
        <v>26</v>
      </c>
      <c r="G494">
        <v>1</v>
      </c>
      <c r="H494">
        <v>0.1</v>
      </c>
      <c r="I494" s="2">
        <v>50323.5</v>
      </c>
      <c r="J494" t="str">
        <f>_xlfn.XLOOKUP(tblOrders[[#This Row],[CustomerID]], tblCustomers[CustomerID], tblCustomers[CustomerName])</f>
        <v>Customer 237</v>
      </c>
      <c r="K494" t="str">
        <f>_xlfn.XLOOKUP(tblOrders[[#This Row],[CustomerID]], tblCustomers[CustomerID], tblCustomers[Segment])</f>
        <v>Consumer</v>
      </c>
      <c r="L494" t="str">
        <f>_xlfn.XLOOKUP(tblOrders[[#This Row],[ProductID]], tblProducts[ProductID], tblProducts[Category])</f>
        <v>Furniture</v>
      </c>
      <c r="M494">
        <f>_xlfn.XLOOKUP(tblOrders[[#This Row],[ProductID]], tblProducts[ProductID], tblProducts[CostPrice])</f>
        <v>18655</v>
      </c>
      <c r="N494">
        <f>tblOrders[[#This Row],[Sales]]-(tblOrders[[#This Row],[CostPrice]]*tblOrders[[#This Row],[Quantity]])</f>
        <v>31668.5</v>
      </c>
      <c r="O494" t="str">
        <f>TEXT(tblOrders[[#This Row],[Date]],"mmm-yyyy")</f>
        <v>Nov-2025</v>
      </c>
      <c r="P494" t="str">
        <f>_xlfn.XLOOKUP(tblOrders[[#This Row],[OrderID]], tblReturns[OrderID], tblReturns[Returned])</f>
        <v>No</v>
      </c>
      <c r="Q494" t="str">
        <f>_xlfn.XLOOKUP(tblOrders[[#This Row],[OrderID]], tblShipping[OrderID], tblShipping[ShipMode])</f>
        <v>Pickup</v>
      </c>
      <c r="R494" t="str">
        <f>IFERROR(_xlfn.XLOOKUP(A493, tblCustomers[CustomerID], tblCustomers[CustomerName]), "Not Found")</f>
        <v>Not Found</v>
      </c>
      <c r="S494" t="str">
        <f>IF(tblOrders[[#This Row],[Sales]]&gt;1000000,"High Value","Standard")</f>
        <v>Standard</v>
      </c>
      <c r="T494" t="str">
        <f>_xlfn.XLOOKUP(tblOrders[[#This Row],[ProductID]], tblProducts[ProductID], tblProducts[ProductName])</f>
        <v>Product 34</v>
      </c>
      <c r="U494">
        <f>_xlfn.XLOOKUP(tblOrders[[#This Row],[SalesRepID]], tblSalesreps[RepID], tblSalesreps[Target])</f>
        <v>17350666</v>
      </c>
    </row>
    <row r="495" spans="1:21">
      <c r="A495" t="s">
        <v>1144</v>
      </c>
      <c r="B495" s="7" t="s">
        <v>889</v>
      </c>
      <c r="C495" t="s">
        <v>122</v>
      </c>
      <c r="D495" t="s">
        <v>617</v>
      </c>
      <c r="E495" t="s">
        <v>105</v>
      </c>
      <c r="F495" t="s">
        <v>51</v>
      </c>
      <c r="G495">
        <v>6</v>
      </c>
      <c r="H495">
        <v>0.15</v>
      </c>
      <c r="I495" s="2">
        <v>729539.7</v>
      </c>
      <c r="J495" t="str">
        <f>_xlfn.XLOOKUP(tblOrders[[#This Row],[CustomerID]], tblCustomers[CustomerID], tblCustomers[CustomerName])</f>
        <v>Customer 245</v>
      </c>
      <c r="K495" t="str">
        <f>_xlfn.XLOOKUP(tblOrders[[#This Row],[CustomerID]], tblCustomers[CustomerID], tblCustomers[Segment])</f>
        <v>Corporate</v>
      </c>
      <c r="L495" t="str">
        <f>_xlfn.XLOOKUP(tblOrders[[#This Row],[ProductID]], tblProducts[ProductID], tblProducts[Category])</f>
        <v>Home</v>
      </c>
      <c r="M495">
        <f>_xlfn.XLOOKUP(tblOrders[[#This Row],[ProductID]], tblProducts[ProductID], tblProducts[CostPrice])</f>
        <v>61495</v>
      </c>
      <c r="N495">
        <f>tblOrders[[#This Row],[Sales]]-(tblOrders[[#This Row],[CostPrice]]*tblOrders[[#This Row],[Quantity]])</f>
        <v>360569.69999999995</v>
      </c>
      <c r="O495" t="str">
        <f>TEXT(tblOrders[[#This Row],[Date]],"mmm-yyyy")</f>
        <v>Nov-2025</v>
      </c>
      <c r="P495" t="str">
        <f>_xlfn.XLOOKUP(tblOrders[[#This Row],[OrderID]], tblReturns[OrderID], tblReturns[Returned])</f>
        <v>No</v>
      </c>
      <c r="Q495" t="str">
        <f>_xlfn.XLOOKUP(tblOrders[[#This Row],[OrderID]], tblShipping[OrderID], tblShipping[ShipMode])</f>
        <v>Express</v>
      </c>
      <c r="R495" t="str">
        <f>IFERROR(_xlfn.XLOOKUP(A494, tblCustomers[CustomerID], tblCustomers[CustomerName]), "Not Found")</f>
        <v>Not Found</v>
      </c>
      <c r="S495" t="str">
        <f>IF(tblOrders[[#This Row],[Sales]]&gt;1000000,"High Value","Standard")</f>
        <v>Standard</v>
      </c>
      <c r="T495" t="str">
        <f>_xlfn.XLOOKUP(tblOrders[[#This Row],[ProductID]], tblProducts[ProductID], tblProducts[ProductName])</f>
        <v>Product 45</v>
      </c>
      <c r="U495">
        <f>_xlfn.XLOOKUP(tblOrders[[#This Row],[SalesRepID]], tblSalesreps[RepID], tblSalesreps[Target])</f>
        <v>8698154</v>
      </c>
    </row>
    <row r="496" spans="1:21">
      <c r="A496" t="s">
        <v>1145</v>
      </c>
      <c r="B496" s="7" t="s">
        <v>62</v>
      </c>
      <c r="C496" t="s">
        <v>750</v>
      </c>
      <c r="D496" t="s">
        <v>321</v>
      </c>
      <c r="E496" t="s">
        <v>105</v>
      </c>
      <c r="F496" t="s">
        <v>88</v>
      </c>
      <c r="G496">
        <v>10</v>
      </c>
      <c r="H496">
        <v>0.1</v>
      </c>
      <c r="I496" s="2">
        <v>915723</v>
      </c>
      <c r="J496" t="str">
        <f>_xlfn.XLOOKUP(tblOrders[[#This Row],[CustomerID]], tblCustomers[CustomerID], tblCustomers[CustomerName])</f>
        <v>Customer 139</v>
      </c>
      <c r="K496" t="str">
        <f>_xlfn.XLOOKUP(tblOrders[[#This Row],[CustomerID]], tblCustomers[CustomerID], tblCustomers[Segment])</f>
        <v>Consumer</v>
      </c>
      <c r="L496" t="str">
        <f>_xlfn.XLOOKUP(tblOrders[[#This Row],[ProductID]], tblProducts[ProductID], tblProducts[Category])</f>
        <v>Home</v>
      </c>
      <c r="M496">
        <f>_xlfn.XLOOKUP(tblOrders[[#This Row],[ProductID]], tblProducts[ProductID], tblProducts[CostPrice])</f>
        <v>70588</v>
      </c>
      <c r="N496">
        <f>tblOrders[[#This Row],[Sales]]-(tblOrders[[#This Row],[CostPrice]]*tblOrders[[#This Row],[Quantity]])</f>
        <v>209843</v>
      </c>
      <c r="O496" t="str">
        <f>TEXT(tblOrders[[#This Row],[Date]],"mmm-yyyy")</f>
        <v>Sep-2025</v>
      </c>
      <c r="P496" t="str">
        <f>_xlfn.XLOOKUP(tblOrders[[#This Row],[OrderID]], tblReturns[OrderID], tblReturns[Returned])</f>
        <v>Yes</v>
      </c>
      <c r="Q496" t="str">
        <f>_xlfn.XLOOKUP(tblOrders[[#This Row],[OrderID]], tblShipping[OrderID], tblShipping[ShipMode])</f>
        <v>Pickup</v>
      </c>
      <c r="R496" t="str">
        <f>IFERROR(_xlfn.XLOOKUP(A495, tblCustomers[CustomerID], tblCustomers[CustomerName]), "Not Found")</f>
        <v>Not Found</v>
      </c>
      <c r="S496" t="str">
        <f>IF(tblOrders[[#This Row],[Sales]]&gt;1000000,"High Value","Standard")</f>
        <v>Standard</v>
      </c>
      <c r="T496" t="str">
        <f>_xlfn.XLOOKUP(tblOrders[[#This Row],[ProductID]], tblProducts[ProductID], tblProducts[ProductName])</f>
        <v>Product 95</v>
      </c>
      <c r="U496">
        <f>_xlfn.XLOOKUP(tblOrders[[#This Row],[SalesRepID]], tblSalesreps[RepID], tblSalesreps[Target])</f>
        <v>8698154</v>
      </c>
    </row>
    <row r="497" spans="1:21">
      <c r="A497" t="s">
        <v>1146</v>
      </c>
      <c r="B497" s="7" t="s">
        <v>961</v>
      </c>
      <c r="C497" t="s">
        <v>1147</v>
      </c>
      <c r="D497" t="s">
        <v>34</v>
      </c>
      <c r="E497" t="s">
        <v>50</v>
      </c>
      <c r="F497" t="s">
        <v>20</v>
      </c>
      <c r="G497">
        <v>9</v>
      </c>
      <c r="H497">
        <v>0.15</v>
      </c>
      <c r="I497" s="2">
        <v>968727.15</v>
      </c>
      <c r="J497" t="str">
        <f>_xlfn.XLOOKUP(tblOrders[[#This Row],[CustomerID]], tblCustomers[CustomerID], tblCustomers[CustomerName])</f>
        <v>Customer 258</v>
      </c>
      <c r="K497" t="str">
        <f>_xlfn.XLOOKUP(tblOrders[[#This Row],[CustomerID]], tblCustomers[CustomerID], tblCustomers[Segment])</f>
        <v>Corporate</v>
      </c>
      <c r="L497" t="str">
        <f>_xlfn.XLOOKUP(tblOrders[[#This Row],[ProductID]], tblProducts[ProductID], tblProducts[Category])</f>
        <v>Electronics</v>
      </c>
      <c r="M497">
        <f>_xlfn.XLOOKUP(tblOrders[[#This Row],[ProductID]], tblProducts[ProductID], tblProducts[CostPrice])</f>
        <v>24518</v>
      </c>
      <c r="N497">
        <f>tblOrders[[#This Row],[Sales]]-(tblOrders[[#This Row],[CostPrice]]*tblOrders[[#This Row],[Quantity]])</f>
        <v>748065.15</v>
      </c>
      <c r="O497" t="str">
        <f>TEXT(tblOrders[[#This Row],[Date]],"mmm-yyyy")</f>
        <v>May-2025</v>
      </c>
      <c r="P497" t="str">
        <f>_xlfn.XLOOKUP(tblOrders[[#This Row],[OrderID]], tblReturns[OrderID], tblReturns[Returned])</f>
        <v>Yes</v>
      </c>
      <c r="Q497" t="str">
        <f>_xlfn.XLOOKUP(tblOrders[[#This Row],[OrderID]], tblShipping[OrderID], tblShipping[ShipMode])</f>
        <v>Pickup</v>
      </c>
      <c r="R497" t="str">
        <f>IFERROR(_xlfn.XLOOKUP(A496, tblCustomers[CustomerID], tblCustomers[CustomerName]), "Not Found")</f>
        <v>Not Found</v>
      </c>
      <c r="S497" t="str">
        <f>IF(tblOrders[[#This Row],[Sales]]&gt;1000000,"High Value","Standard")</f>
        <v>Standard</v>
      </c>
      <c r="T497" t="str">
        <f>_xlfn.XLOOKUP(tblOrders[[#This Row],[ProductID]], tblProducts[ProductID], tblProducts[ProductName])</f>
        <v>Product 90</v>
      </c>
      <c r="U497">
        <f>_xlfn.XLOOKUP(tblOrders[[#This Row],[SalesRepID]], tblSalesreps[RepID], tblSalesreps[Target])</f>
        <v>17350666</v>
      </c>
    </row>
    <row r="498" spans="1:21">
      <c r="A498" t="s">
        <v>1148</v>
      </c>
      <c r="B498" s="7" t="s">
        <v>1149</v>
      </c>
      <c r="C498" t="s">
        <v>692</v>
      </c>
      <c r="D498" t="s">
        <v>820</v>
      </c>
      <c r="E498" t="s">
        <v>210</v>
      </c>
      <c r="F498" t="s">
        <v>88</v>
      </c>
      <c r="G498">
        <v>6</v>
      </c>
      <c r="H498">
        <v>0</v>
      </c>
      <c r="I498" s="2">
        <v>839100</v>
      </c>
      <c r="J498" t="str">
        <f>_xlfn.XLOOKUP(tblOrders[[#This Row],[CustomerID]], tblCustomers[CustomerID], tblCustomers[CustomerName])</f>
        <v>Customer 248</v>
      </c>
      <c r="K498" t="str">
        <f>_xlfn.XLOOKUP(tblOrders[[#This Row],[CustomerID]], tblCustomers[CustomerID], tblCustomers[Segment])</f>
        <v>Consumer</v>
      </c>
      <c r="L498" t="str">
        <f>_xlfn.XLOOKUP(tblOrders[[#This Row],[ProductID]], tblProducts[ProductID], tblProducts[Category])</f>
        <v>Home</v>
      </c>
      <c r="M498">
        <f>_xlfn.XLOOKUP(tblOrders[[#This Row],[ProductID]], tblProducts[ProductID], tblProducts[CostPrice])</f>
        <v>35035</v>
      </c>
      <c r="N498">
        <f>tblOrders[[#This Row],[Sales]]-(tblOrders[[#This Row],[CostPrice]]*tblOrders[[#This Row],[Quantity]])</f>
        <v>628890</v>
      </c>
      <c r="O498" t="str">
        <f>TEXT(tblOrders[[#This Row],[Date]],"mmm-yyyy")</f>
        <v>Mar-2025</v>
      </c>
      <c r="P498" t="str">
        <f>_xlfn.XLOOKUP(tblOrders[[#This Row],[OrderID]], tblReturns[OrderID], tblReturns[Returned])</f>
        <v>No</v>
      </c>
      <c r="Q498" t="str">
        <f>_xlfn.XLOOKUP(tblOrders[[#This Row],[OrderID]], tblShipping[OrderID], tblShipping[ShipMode])</f>
        <v>Express</v>
      </c>
      <c r="R498" t="str">
        <f>IFERROR(_xlfn.XLOOKUP(A497, tblCustomers[CustomerID], tblCustomers[CustomerName]), "Not Found")</f>
        <v>Not Found</v>
      </c>
      <c r="S498" t="str">
        <f>IF(tblOrders[[#This Row],[Sales]]&gt;1000000,"High Value","Standard")</f>
        <v>Standard</v>
      </c>
      <c r="T498" t="str">
        <f>_xlfn.XLOOKUP(tblOrders[[#This Row],[ProductID]], tblProducts[ProductID], tblProducts[ProductName])</f>
        <v>Product 20</v>
      </c>
      <c r="U498">
        <f>_xlfn.XLOOKUP(tblOrders[[#This Row],[SalesRepID]], tblSalesreps[RepID], tblSalesreps[Target])</f>
        <v>19336654</v>
      </c>
    </row>
    <row r="499" spans="1:21">
      <c r="A499" t="s">
        <v>1150</v>
      </c>
      <c r="B499" s="7" t="s">
        <v>1151</v>
      </c>
      <c r="C499" t="s">
        <v>54</v>
      </c>
      <c r="D499" t="s">
        <v>248</v>
      </c>
      <c r="E499" t="s">
        <v>165</v>
      </c>
      <c r="F499" t="s">
        <v>51</v>
      </c>
      <c r="G499">
        <v>1</v>
      </c>
      <c r="H499">
        <v>0.15</v>
      </c>
      <c r="I499" s="2">
        <v>13465.7</v>
      </c>
      <c r="J499" t="str">
        <f>_xlfn.XLOOKUP(tblOrders[[#This Row],[CustomerID]], tblCustomers[CustomerID], tblCustomers[CustomerName])</f>
        <v>Customer 141</v>
      </c>
      <c r="K499" t="str">
        <f>_xlfn.XLOOKUP(tblOrders[[#This Row],[CustomerID]], tblCustomers[CustomerID], tblCustomers[Segment])</f>
        <v>Consumer</v>
      </c>
      <c r="L499" t="str">
        <f>_xlfn.XLOOKUP(tblOrders[[#This Row],[ProductID]], tblProducts[ProductID], tblProducts[Category])</f>
        <v>Furniture</v>
      </c>
      <c r="M499">
        <f>_xlfn.XLOOKUP(tblOrders[[#This Row],[ProductID]], tblProducts[ProductID], tblProducts[CostPrice])</f>
        <v>31758</v>
      </c>
      <c r="N499">
        <f>tblOrders[[#This Row],[Sales]]-(tblOrders[[#This Row],[CostPrice]]*tblOrders[[#This Row],[Quantity]])</f>
        <v>-18292.3</v>
      </c>
      <c r="O499" t="str">
        <f>TEXT(tblOrders[[#This Row],[Date]],"mmm-yyyy")</f>
        <v>Jul-2025</v>
      </c>
      <c r="P499" t="str">
        <f>_xlfn.XLOOKUP(tblOrders[[#This Row],[OrderID]], tblReturns[OrderID], tblReturns[Returned])</f>
        <v>No</v>
      </c>
      <c r="Q499" t="str">
        <f>_xlfn.XLOOKUP(tblOrders[[#This Row],[OrderID]], tblShipping[OrderID], tblShipping[ShipMode])</f>
        <v>Express</v>
      </c>
      <c r="R499" t="str">
        <f>IFERROR(_xlfn.XLOOKUP(A498, tblCustomers[CustomerID], tblCustomers[CustomerName]), "Not Found")</f>
        <v>Not Found</v>
      </c>
      <c r="S499" t="str">
        <f>IF(tblOrders[[#This Row],[Sales]]&gt;1000000,"High Value","Standard")</f>
        <v>Standard</v>
      </c>
      <c r="T499" t="str">
        <f>_xlfn.XLOOKUP(tblOrders[[#This Row],[ProductID]], tblProducts[ProductID], tblProducts[ProductName])</f>
        <v>Product 35</v>
      </c>
      <c r="U499">
        <f>_xlfn.XLOOKUP(tblOrders[[#This Row],[SalesRepID]], tblSalesreps[RepID], tblSalesreps[Target])</f>
        <v>16839910</v>
      </c>
    </row>
    <row r="500" spans="1:21">
      <c r="A500" t="s">
        <v>1152</v>
      </c>
      <c r="B500" s="7" t="s">
        <v>296</v>
      </c>
      <c r="C500" t="s">
        <v>122</v>
      </c>
      <c r="D500" t="s">
        <v>226</v>
      </c>
      <c r="E500" t="s">
        <v>197</v>
      </c>
      <c r="F500" t="s">
        <v>20</v>
      </c>
      <c r="G500">
        <v>6</v>
      </c>
      <c r="H500">
        <v>0.1</v>
      </c>
      <c r="I500" s="2">
        <v>199665</v>
      </c>
      <c r="J500" t="str">
        <f>_xlfn.XLOOKUP(tblOrders[[#This Row],[CustomerID]], tblCustomers[CustomerID], tblCustomers[CustomerName])</f>
        <v>Customer 245</v>
      </c>
      <c r="K500" t="str">
        <f>_xlfn.XLOOKUP(tblOrders[[#This Row],[CustomerID]], tblCustomers[CustomerID], tblCustomers[Segment])</f>
        <v>Corporate</v>
      </c>
      <c r="L500" t="str">
        <f>_xlfn.XLOOKUP(tblOrders[[#This Row],[ProductID]], tblProducts[ProductID], tblProducts[Category])</f>
        <v>Furniture</v>
      </c>
      <c r="M500">
        <f>_xlfn.XLOOKUP(tblOrders[[#This Row],[ProductID]], tblProducts[ProductID], tblProducts[CostPrice])</f>
        <v>75432</v>
      </c>
      <c r="N500">
        <f>tblOrders[[#This Row],[Sales]]-(tblOrders[[#This Row],[CostPrice]]*tblOrders[[#This Row],[Quantity]])</f>
        <v>-252927</v>
      </c>
      <c r="O500" t="str">
        <f>TEXT(tblOrders[[#This Row],[Date]],"mmm-yyyy")</f>
        <v>Nov-2025</v>
      </c>
      <c r="P500" t="str">
        <f>_xlfn.XLOOKUP(tblOrders[[#This Row],[OrderID]], tblReturns[OrderID], tblReturns[Returned])</f>
        <v>No</v>
      </c>
      <c r="Q500" t="str">
        <f>_xlfn.XLOOKUP(tblOrders[[#This Row],[OrderID]], tblShipping[OrderID], tblShipping[ShipMode])</f>
        <v>Pickup</v>
      </c>
      <c r="R500" t="str">
        <f>IFERROR(_xlfn.XLOOKUP(A499, tblCustomers[CustomerID], tblCustomers[CustomerName]), "Not Found")</f>
        <v>Not Found</v>
      </c>
      <c r="S500" t="str">
        <f>IF(tblOrders[[#This Row],[Sales]]&gt;1000000,"High Value","Standard")</f>
        <v>Standard</v>
      </c>
      <c r="T500" t="str">
        <f>_xlfn.XLOOKUP(tblOrders[[#This Row],[ProductID]], tblProducts[ProductID], tblProducts[ProductName])</f>
        <v>Product 88</v>
      </c>
      <c r="U500">
        <f>_xlfn.XLOOKUP(tblOrders[[#This Row],[SalesRepID]], tblSalesreps[RepID], tblSalesreps[Target])</f>
        <v>19562258</v>
      </c>
    </row>
    <row r="501" spans="1:21">
      <c r="A501" t="s">
        <v>1153</v>
      </c>
      <c r="B501" s="7" t="s">
        <v>1154</v>
      </c>
      <c r="C501" t="s">
        <v>1155</v>
      </c>
      <c r="D501" t="s">
        <v>510</v>
      </c>
      <c r="E501" t="s">
        <v>50</v>
      </c>
      <c r="F501" t="s">
        <v>88</v>
      </c>
      <c r="G501">
        <v>10</v>
      </c>
      <c r="H501">
        <v>0.2</v>
      </c>
      <c r="I501" s="2">
        <v>1009504</v>
      </c>
      <c r="J501" t="str">
        <f>_xlfn.XLOOKUP(tblOrders[[#This Row],[CustomerID]], tblCustomers[CustomerID], tblCustomers[CustomerName])</f>
        <v>Customer 92</v>
      </c>
      <c r="K501" t="str">
        <f>_xlfn.XLOOKUP(tblOrders[[#This Row],[CustomerID]], tblCustomers[CustomerID], tblCustomers[Segment])</f>
        <v>SME</v>
      </c>
      <c r="L501" t="str">
        <f>_xlfn.XLOOKUP(tblOrders[[#This Row],[ProductID]], tblProducts[ProductID], tblProducts[Category])</f>
        <v>Furniture</v>
      </c>
      <c r="M501">
        <f>_xlfn.XLOOKUP(tblOrders[[#This Row],[ProductID]], tblProducts[ProductID], tblProducts[CostPrice])</f>
        <v>67718</v>
      </c>
      <c r="N501">
        <f>tblOrders[[#This Row],[Sales]]-(tblOrders[[#This Row],[CostPrice]]*tblOrders[[#This Row],[Quantity]])</f>
        <v>332324</v>
      </c>
      <c r="O501" t="str">
        <f>TEXT(tblOrders[[#This Row],[Date]],"mmm-yyyy")</f>
        <v>Nov-2025</v>
      </c>
      <c r="P501" t="str">
        <f>_xlfn.XLOOKUP(tblOrders[[#This Row],[OrderID]], tblReturns[OrderID], tblReturns[Returned])</f>
        <v>No</v>
      </c>
      <c r="Q501" t="str">
        <f>_xlfn.XLOOKUP(tblOrders[[#This Row],[OrderID]], tblShipping[OrderID], tblShipping[ShipMode])</f>
        <v>Pickup</v>
      </c>
      <c r="R501" t="str">
        <f>IFERROR(_xlfn.XLOOKUP(A500, tblCustomers[CustomerID], tblCustomers[CustomerName]), "Not Found")</f>
        <v>Not Found</v>
      </c>
      <c r="S501" t="str">
        <f>IF(tblOrders[[#This Row],[Sales]]&gt;1000000,"High Value","Standard")</f>
        <v>High Value</v>
      </c>
      <c r="T501" t="str">
        <f>_xlfn.XLOOKUP(tblOrders[[#This Row],[ProductID]], tblProducts[ProductID], tblProducts[ProductName])</f>
        <v>Product 81</v>
      </c>
      <c r="U501">
        <f>_xlfn.XLOOKUP(tblOrders[[#This Row],[SalesRepID]], tblSalesreps[RepID], tblSalesreps[Target])</f>
        <v>17350666</v>
      </c>
    </row>
    <row r="502" spans="1:21">
      <c r="A502" t="s">
        <v>1156</v>
      </c>
      <c r="B502" s="7" t="s">
        <v>293</v>
      </c>
      <c r="C502" t="s">
        <v>402</v>
      </c>
      <c r="D502" t="s">
        <v>83</v>
      </c>
      <c r="E502" t="s">
        <v>25</v>
      </c>
      <c r="F502" t="s">
        <v>14</v>
      </c>
      <c r="G502">
        <v>7</v>
      </c>
      <c r="H502">
        <v>0</v>
      </c>
      <c r="I502" s="2">
        <v>714707</v>
      </c>
      <c r="J502" t="str">
        <f>_xlfn.XLOOKUP(tblOrders[[#This Row],[CustomerID]], tblCustomers[CustomerID], tblCustomers[CustomerName])</f>
        <v>Customer 217</v>
      </c>
      <c r="K502" t="str">
        <f>_xlfn.XLOOKUP(tblOrders[[#This Row],[CustomerID]], tblCustomers[CustomerID], tblCustomers[Segment])</f>
        <v>SME</v>
      </c>
      <c r="L502" t="str">
        <f>_xlfn.XLOOKUP(tblOrders[[#This Row],[ProductID]], tblProducts[ProductID], tblProducts[Category])</f>
        <v>Furniture</v>
      </c>
      <c r="M502">
        <f>_xlfn.XLOOKUP(tblOrders[[#This Row],[ProductID]], tblProducts[ProductID], tblProducts[CostPrice])</f>
        <v>79600</v>
      </c>
      <c r="N502">
        <f>tblOrders[[#This Row],[Sales]]-(tblOrders[[#This Row],[CostPrice]]*tblOrders[[#This Row],[Quantity]])</f>
        <v>157507</v>
      </c>
      <c r="O502" t="str">
        <f>TEXT(tblOrders[[#This Row],[Date]],"mmm-yyyy")</f>
        <v>Feb-2025</v>
      </c>
      <c r="P502" t="str">
        <f>_xlfn.XLOOKUP(tblOrders[[#This Row],[OrderID]], tblReturns[OrderID], tblReturns[Returned])</f>
        <v>No</v>
      </c>
      <c r="Q502" t="str">
        <f>_xlfn.XLOOKUP(tblOrders[[#This Row],[OrderID]], tblShipping[OrderID], tblShipping[ShipMode])</f>
        <v>Standard</v>
      </c>
      <c r="R502" t="str">
        <f>IFERROR(_xlfn.XLOOKUP(A501, tblCustomers[CustomerID], tblCustomers[CustomerName]), "Not Found")</f>
        <v>Not Found</v>
      </c>
      <c r="S502" t="str">
        <f>IF(tblOrders[[#This Row],[Sales]]&gt;1000000,"High Value","Standard")</f>
        <v>Standard</v>
      </c>
      <c r="T502" t="str">
        <f>_xlfn.XLOOKUP(tblOrders[[#This Row],[ProductID]], tblProducts[ProductID], tblProducts[ProductName])</f>
        <v>Product 43</v>
      </c>
      <c r="U502">
        <f>_xlfn.XLOOKUP(tblOrders[[#This Row],[SalesRepID]], tblSalesreps[RepID], tblSalesreps[Target])</f>
        <v>7094914</v>
      </c>
    </row>
    <row r="503" spans="1:21">
      <c r="A503" t="s">
        <v>1157</v>
      </c>
      <c r="B503" s="7" t="s">
        <v>824</v>
      </c>
      <c r="C503" t="s">
        <v>1158</v>
      </c>
      <c r="D503" t="s">
        <v>158</v>
      </c>
      <c r="E503" t="s">
        <v>50</v>
      </c>
      <c r="F503" t="s">
        <v>20</v>
      </c>
      <c r="G503">
        <v>10</v>
      </c>
      <c r="H503">
        <v>0.05</v>
      </c>
      <c r="I503" s="2">
        <v>476767</v>
      </c>
      <c r="J503" t="str">
        <f>_xlfn.XLOOKUP(tblOrders[[#This Row],[CustomerID]], tblCustomers[CustomerID], tblCustomers[CustomerName])</f>
        <v>Customer 124</v>
      </c>
      <c r="K503" t="str">
        <f>_xlfn.XLOOKUP(tblOrders[[#This Row],[CustomerID]], tblCustomers[CustomerID], tblCustomers[Segment])</f>
        <v>SME</v>
      </c>
      <c r="L503" t="str">
        <f>_xlfn.XLOOKUP(tblOrders[[#This Row],[ProductID]], tblProducts[ProductID], tblProducts[Category])</f>
        <v>Home</v>
      </c>
      <c r="M503">
        <f>_xlfn.XLOOKUP(tblOrders[[#This Row],[ProductID]], tblProducts[ProductID], tblProducts[CostPrice])</f>
        <v>6817</v>
      </c>
      <c r="N503">
        <f>tblOrders[[#This Row],[Sales]]-(tblOrders[[#This Row],[CostPrice]]*tblOrders[[#This Row],[Quantity]])</f>
        <v>408597</v>
      </c>
      <c r="O503" t="str">
        <f>TEXT(tblOrders[[#This Row],[Date]],"mmm-yyyy")</f>
        <v>Nov-2025</v>
      </c>
      <c r="P503" t="str">
        <f>_xlfn.XLOOKUP(tblOrders[[#This Row],[OrderID]], tblReturns[OrderID], tblReturns[Returned])</f>
        <v>No</v>
      </c>
      <c r="Q503" t="str">
        <f>_xlfn.XLOOKUP(tblOrders[[#This Row],[OrderID]], tblShipping[OrderID], tblShipping[ShipMode])</f>
        <v>Express</v>
      </c>
      <c r="R503" t="str">
        <f>IFERROR(_xlfn.XLOOKUP(A502, tblCustomers[CustomerID], tblCustomers[CustomerName]), "Not Found")</f>
        <v>Not Found</v>
      </c>
      <c r="S503" t="str">
        <f>IF(tblOrders[[#This Row],[Sales]]&gt;1000000,"High Value","Standard")</f>
        <v>Standard</v>
      </c>
      <c r="T503" t="str">
        <f>_xlfn.XLOOKUP(tblOrders[[#This Row],[ProductID]], tblProducts[ProductID], tblProducts[ProductName])</f>
        <v>Product 7</v>
      </c>
      <c r="U503">
        <f>_xlfn.XLOOKUP(tblOrders[[#This Row],[SalesRepID]], tblSalesreps[RepID], tblSalesreps[Target])</f>
        <v>17350666</v>
      </c>
    </row>
    <row r="504" spans="1:21">
      <c r="A504" t="s">
        <v>1159</v>
      </c>
      <c r="B504" s="7" t="s">
        <v>94</v>
      </c>
      <c r="C504" t="s">
        <v>1160</v>
      </c>
      <c r="D504" t="s">
        <v>617</v>
      </c>
      <c r="E504" t="s">
        <v>35</v>
      </c>
      <c r="F504" t="s">
        <v>20</v>
      </c>
      <c r="G504">
        <v>5</v>
      </c>
      <c r="H504">
        <v>0.15</v>
      </c>
      <c r="I504" s="2">
        <v>258123.75</v>
      </c>
      <c r="J504" t="str">
        <f>_xlfn.XLOOKUP(tblOrders[[#This Row],[CustomerID]], tblCustomers[CustomerID], tblCustomers[CustomerName])</f>
        <v>Customer 89</v>
      </c>
      <c r="K504" t="str">
        <f>_xlfn.XLOOKUP(tblOrders[[#This Row],[CustomerID]], tblCustomers[CustomerID], tblCustomers[Segment])</f>
        <v>Consumer</v>
      </c>
      <c r="L504" t="str">
        <f>_xlfn.XLOOKUP(tblOrders[[#This Row],[ProductID]], tblProducts[ProductID], tblProducts[Category])</f>
        <v>Home</v>
      </c>
      <c r="M504">
        <f>_xlfn.XLOOKUP(tblOrders[[#This Row],[ProductID]], tblProducts[ProductID], tblProducts[CostPrice])</f>
        <v>61495</v>
      </c>
      <c r="N504">
        <f>tblOrders[[#This Row],[Sales]]-(tblOrders[[#This Row],[CostPrice]]*tblOrders[[#This Row],[Quantity]])</f>
        <v>-49351.25</v>
      </c>
      <c r="O504" t="str">
        <f>TEXT(tblOrders[[#This Row],[Date]],"mmm-yyyy")</f>
        <v>Dec-2025</v>
      </c>
      <c r="P504" t="str">
        <f>_xlfn.XLOOKUP(tblOrders[[#This Row],[OrderID]], tblReturns[OrderID], tblReturns[Returned])</f>
        <v>No</v>
      </c>
      <c r="Q504" t="str">
        <f>_xlfn.XLOOKUP(tblOrders[[#This Row],[OrderID]], tblShipping[OrderID], tblShipping[ShipMode])</f>
        <v>Standard</v>
      </c>
      <c r="R504" t="str">
        <f>IFERROR(_xlfn.XLOOKUP(A503, tblCustomers[CustomerID], tblCustomers[CustomerName]), "Not Found")</f>
        <v>Not Found</v>
      </c>
      <c r="S504" t="str">
        <f>IF(tblOrders[[#This Row],[Sales]]&gt;1000000,"High Value","Standard")</f>
        <v>Standard</v>
      </c>
      <c r="T504" t="str">
        <f>_xlfn.XLOOKUP(tblOrders[[#This Row],[ProductID]], tblProducts[ProductID], tblProducts[ProductName])</f>
        <v>Product 45</v>
      </c>
      <c r="U504">
        <f>_xlfn.XLOOKUP(tblOrders[[#This Row],[SalesRepID]], tblSalesreps[RepID], tblSalesreps[Target])</f>
        <v>19619177</v>
      </c>
    </row>
    <row r="505" spans="1:21">
      <c r="A505" t="s">
        <v>1161</v>
      </c>
      <c r="B505" s="7" t="s">
        <v>1162</v>
      </c>
      <c r="C505" t="s">
        <v>1163</v>
      </c>
      <c r="D505" t="s">
        <v>744</v>
      </c>
      <c r="E505" t="s">
        <v>202</v>
      </c>
      <c r="F505" t="s">
        <v>14</v>
      </c>
      <c r="G505">
        <v>2</v>
      </c>
      <c r="H505">
        <v>0.15</v>
      </c>
      <c r="I505" s="2">
        <v>222409.3</v>
      </c>
      <c r="J505" t="str">
        <f>_xlfn.XLOOKUP(tblOrders[[#This Row],[CustomerID]], tblCustomers[CustomerID], tblCustomers[CustomerName])</f>
        <v>Customer 80</v>
      </c>
      <c r="K505" t="str">
        <f>_xlfn.XLOOKUP(tblOrders[[#This Row],[CustomerID]], tblCustomers[CustomerID], tblCustomers[Segment])</f>
        <v>SME</v>
      </c>
      <c r="L505" t="str">
        <f>_xlfn.XLOOKUP(tblOrders[[#This Row],[ProductID]], tblProducts[ProductID], tblProducts[Category])</f>
        <v>Electronics</v>
      </c>
      <c r="M505">
        <f>_xlfn.XLOOKUP(tblOrders[[#This Row],[ProductID]], tblProducts[ProductID], tblProducts[CostPrice])</f>
        <v>37361</v>
      </c>
      <c r="N505">
        <f>tblOrders[[#This Row],[Sales]]-(tblOrders[[#This Row],[CostPrice]]*tblOrders[[#This Row],[Quantity]])</f>
        <v>147687.29999999999</v>
      </c>
      <c r="O505" t="str">
        <f>TEXT(tblOrders[[#This Row],[Date]],"mmm-yyyy")</f>
        <v>Apr-2025</v>
      </c>
      <c r="P505" t="str">
        <f>_xlfn.XLOOKUP(tblOrders[[#This Row],[OrderID]], tblReturns[OrderID], tblReturns[Returned])</f>
        <v>No</v>
      </c>
      <c r="Q505" t="str">
        <f>_xlfn.XLOOKUP(tblOrders[[#This Row],[OrderID]], tblShipping[OrderID], tblShipping[ShipMode])</f>
        <v>Standard</v>
      </c>
      <c r="R505" t="str">
        <f>IFERROR(_xlfn.XLOOKUP(A504, tblCustomers[CustomerID], tblCustomers[CustomerName]), "Not Found")</f>
        <v>Not Found</v>
      </c>
      <c r="S505" t="str">
        <f>IF(tblOrders[[#This Row],[Sales]]&gt;1000000,"High Value","Standard")</f>
        <v>Standard</v>
      </c>
      <c r="T505" t="str">
        <f>_xlfn.XLOOKUP(tblOrders[[#This Row],[ProductID]], tblProducts[ProductID], tblProducts[ProductName])</f>
        <v>Product 72</v>
      </c>
      <c r="U505">
        <f>_xlfn.XLOOKUP(tblOrders[[#This Row],[SalesRepID]], tblSalesreps[RepID], tblSalesreps[Target])</f>
        <v>10652665</v>
      </c>
    </row>
    <row r="506" spans="1:21">
      <c r="A506" t="s">
        <v>1164</v>
      </c>
      <c r="B506" s="7" t="s">
        <v>1165</v>
      </c>
      <c r="C506" t="s">
        <v>512</v>
      </c>
      <c r="D506" t="s">
        <v>137</v>
      </c>
      <c r="E506" t="s">
        <v>105</v>
      </c>
      <c r="F506" t="s">
        <v>88</v>
      </c>
      <c r="G506">
        <v>2</v>
      </c>
      <c r="H506">
        <v>0.1</v>
      </c>
      <c r="I506" s="2">
        <v>116287.2</v>
      </c>
      <c r="J506" t="str">
        <f>_xlfn.XLOOKUP(tblOrders[[#This Row],[CustomerID]], tblCustomers[CustomerID], tblCustomers[CustomerName])</f>
        <v>Customer 16</v>
      </c>
      <c r="K506" t="str">
        <f>_xlfn.XLOOKUP(tblOrders[[#This Row],[CustomerID]], tblCustomers[CustomerID], tblCustomers[Segment])</f>
        <v>Consumer</v>
      </c>
      <c r="L506" t="str">
        <f>_xlfn.XLOOKUP(tblOrders[[#This Row],[ProductID]], tblProducts[ProductID], tblProducts[Category])</f>
        <v>Home</v>
      </c>
      <c r="M506">
        <f>_xlfn.XLOOKUP(tblOrders[[#This Row],[ProductID]], tblProducts[ProductID], tblProducts[CostPrice])</f>
        <v>26666</v>
      </c>
      <c r="N506">
        <f>tblOrders[[#This Row],[Sales]]-(tblOrders[[#This Row],[CostPrice]]*tblOrders[[#This Row],[Quantity]])</f>
        <v>62955.199999999997</v>
      </c>
      <c r="O506" t="str">
        <f>TEXT(tblOrders[[#This Row],[Date]],"mmm-yyyy")</f>
        <v>May-2025</v>
      </c>
      <c r="P506" t="str">
        <f>_xlfn.XLOOKUP(tblOrders[[#This Row],[OrderID]], tblReturns[OrderID], tblReturns[Returned])</f>
        <v>No</v>
      </c>
      <c r="Q506" t="str">
        <f>_xlfn.XLOOKUP(tblOrders[[#This Row],[OrderID]], tblShipping[OrderID], tblShipping[ShipMode])</f>
        <v>Pickup</v>
      </c>
      <c r="R506" t="str">
        <f>IFERROR(_xlfn.XLOOKUP(A505, tblCustomers[CustomerID], tblCustomers[CustomerName]), "Not Found")</f>
        <v>Not Found</v>
      </c>
      <c r="S506" t="str">
        <f>IF(tblOrders[[#This Row],[Sales]]&gt;1000000,"High Value","Standard")</f>
        <v>Standard</v>
      </c>
      <c r="T506" t="str">
        <f>_xlfn.XLOOKUP(tblOrders[[#This Row],[ProductID]], tblProducts[ProductID], tblProducts[ProductName])</f>
        <v>Product 76</v>
      </c>
      <c r="U506">
        <f>_xlfn.XLOOKUP(tblOrders[[#This Row],[SalesRepID]], tblSalesreps[RepID], tblSalesreps[Target])</f>
        <v>8698154</v>
      </c>
    </row>
    <row r="507" spans="1:21">
      <c r="A507" t="s">
        <v>1166</v>
      </c>
      <c r="B507" s="7" t="s">
        <v>341</v>
      </c>
      <c r="C507" t="s">
        <v>392</v>
      </c>
      <c r="D507" t="s">
        <v>349</v>
      </c>
      <c r="E507" t="s">
        <v>74</v>
      </c>
      <c r="F507" t="s">
        <v>26</v>
      </c>
      <c r="G507">
        <v>9</v>
      </c>
      <c r="H507">
        <v>0.15</v>
      </c>
      <c r="I507" s="2">
        <v>646593.30000000005</v>
      </c>
      <c r="J507" t="str">
        <f>_xlfn.XLOOKUP(tblOrders[[#This Row],[CustomerID]], tblCustomers[CustomerID], tblCustomers[CustomerName])</f>
        <v>Customer 11</v>
      </c>
      <c r="K507" t="str">
        <f>_xlfn.XLOOKUP(tblOrders[[#This Row],[CustomerID]], tblCustomers[CustomerID], tblCustomers[Segment])</f>
        <v>SME</v>
      </c>
      <c r="L507" t="str">
        <f>_xlfn.XLOOKUP(tblOrders[[#This Row],[ProductID]], tblProducts[ProductID], tblProducts[Category])</f>
        <v>Office</v>
      </c>
      <c r="M507">
        <f>_xlfn.XLOOKUP(tblOrders[[#This Row],[ProductID]], tblProducts[ProductID], tblProducts[CostPrice])</f>
        <v>26900</v>
      </c>
      <c r="N507">
        <f>tblOrders[[#This Row],[Sales]]-(tblOrders[[#This Row],[CostPrice]]*tblOrders[[#This Row],[Quantity]])</f>
        <v>404493.30000000005</v>
      </c>
      <c r="O507" t="str">
        <f>TEXT(tblOrders[[#This Row],[Date]],"mmm-yyyy")</f>
        <v>Oct-2025</v>
      </c>
      <c r="P507" t="str">
        <f>_xlfn.XLOOKUP(tblOrders[[#This Row],[OrderID]], tblReturns[OrderID], tblReturns[Returned])</f>
        <v>No</v>
      </c>
      <c r="Q507" t="str">
        <f>_xlfn.XLOOKUP(tblOrders[[#This Row],[OrderID]], tblShipping[OrderID], tblShipping[ShipMode])</f>
        <v>Standard</v>
      </c>
      <c r="R507" t="str">
        <f>IFERROR(_xlfn.XLOOKUP(A506, tblCustomers[CustomerID], tblCustomers[CustomerName]), "Not Found")</f>
        <v>Not Found</v>
      </c>
      <c r="S507" t="str">
        <f>IF(tblOrders[[#This Row],[Sales]]&gt;1000000,"High Value","Standard")</f>
        <v>Standard</v>
      </c>
      <c r="T507" t="str">
        <f>_xlfn.XLOOKUP(tblOrders[[#This Row],[ProductID]], tblProducts[ProductID], tblProducts[ProductName])</f>
        <v>Product 61</v>
      </c>
      <c r="U507">
        <f>_xlfn.XLOOKUP(tblOrders[[#This Row],[SalesRepID]], tblSalesreps[RepID], tblSalesreps[Target])</f>
        <v>7254801</v>
      </c>
    </row>
    <row r="508" spans="1:21">
      <c r="A508" t="s">
        <v>1167</v>
      </c>
      <c r="B508" s="7" t="s">
        <v>646</v>
      </c>
      <c r="C508" t="s">
        <v>344</v>
      </c>
      <c r="D508" t="s">
        <v>372</v>
      </c>
      <c r="E508" t="s">
        <v>45</v>
      </c>
      <c r="F508" t="s">
        <v>88</v>
      </c>
      <c r="G508">
        <v>10</v>
      </c>
      <c r="H508">
        <v>0.05</v>
      </c>
      <c r="I508" s="2">
        <v>372998.5</v>
      </c>
      <c r="J508" t="str">
        <f>_xlfn.XLOOKUP(tblOrders[[#This Row],[CustomerID]], tblCustomers[CustomerID], tblCustomers[CustomerName])</f>
        <v>Customer 68</v>
      </c>
      <c r="K508" t="str">
        <f>_xlfn.XLOOKUP(tblOrders[[#This Row],[CustomerID]], tblCustomers[CustomerID], tblCustomers[Segment])</f>
        <v>Consumer</v>
      </c>
      <c r="L508" t="str">
        <f>_xlfn.XLOOKUP(tblOrders[[#This Row],[ProductID]], tblProducts[ProductID], tblProducts[Category])</f>
        <v>Office</v>
      </c>
      <c r="M508">
        <f>_xlfn.XLOOKUP(tblOrders[[#This Row],[ProductID]], tblProducts[ProductID], tblProducts[CostPrice])</f>
        <v>18283</v>
      </c>
      <c r="N508">
        <f>tblOrders[[#This Row],[Sales]]-(tblOrders[[#This Row],[CostPrice]]*tblOrders[[#This Row],[Quantity]])</f>
        <v>190168.5</v>
      </c>
      <c r="O508" t="str">
        <f>TEXT(tblOrders[[#This Row],[Date]],"mmm-yyyy")</f>
        <v>Apr-2025</v>
      </c>
      <c r="P508" t="str">
        <f>_xlfn.XLOOKUP(tblOrders[[#This Row],[OrderID]], tblReturns[OrderID], tblReturns[Returned])</f>
        <v>No</v>
      </c>
      <c r="Q508" t="str">
        <f>_xlfn.XLOOKUP(tblOrders[[#This Row],[OrderID]], tblShipping[OrderID], tblShipping[ShipMode])</f>
        <v>Express</v>
      </c>
      <c r="R508" t="str">
        <f>IFERROR(_xlfn.XLOOKUP(A507, tblCustomers[CustomerID], tblCustomers[CustomerName]), "Not Found")</f>
        <v>Not Found</v>
      </c>
      <c r="S508" t="str">
        <f>IF(tblOrders[[#This Row],[Sales]]&gt;1000000,"High Value","Standard")</f>
        <v>Standard</v>
      </c>
      <c r="T508" t="str">
        <f>_xlfn.XLOOKUP(tblOrders[[#This Row],[ProductID]], tblProducts[ProductID], tblProducts[ProductName])</f>
        <v>Product 57</v>
      </c>
      <c r="U508">
        <f>_xlfn.XLOOKUP(tblOrders[[#This Row],[SalesRepID]], tblSalesreps[RepID], tblSalesreps[Target])</f>
        <v>11319839</v>
      </c>
    </row>
    <row r="509" spans="1:21">
      <c r="A509" t="s">
        <v>1168</v>
      </c>
      <c r="B509" s="7" t="s">
        <v>1169</v>
      </c>
      <c r="C509" t="s">
        <v>185</v>
      </c>
      <c r="D509" t="s">
        <v>137</v>
      </c>
      <c r="E509" t="s">
        <v>197</v>
      </c>
      <c r="F509" t="s">
        <v>20</v>
      </c>
      <c r="G509">
        <v>2</v>
      </c>
      <c r="H509">
        <v>0.2</v>
      </c>
      <c r="I509" s="2">
        <v>234659.20000000001</v>
      </c>
      <c r="J509" t="str">
        <f>_xlfn.XLOOKUP(tblOrders[[#This Row],[CustomerID]], tblCustomers[CustomerID], tblCustomers[CustomerName])</f>
        <v>Customer 165</v>
      </c>
      <c r="K509" t="str">
        <f>_xlfn.XLOOKUP(tblOrders[[#This Row],[CustomerID]], tblCustomers[CustomerID], tblCustomers[Segment])</f>
        <v>Consumer</v>
      </c>
      <c r="L509" t="str">
        <f>_xlfn.XLOOKUP(tblOrders[[#This Row],[ProductID]], tblProducts[ProductID], tblProducts[Category])</f>
        <v>Home</v>
      </c>
      <c r="M509">
        <f>_xlfn.XLOOKUP(tblOrders[[#This Row],[ProductID]], tblProducts[ProductID], tblProducts[CostPrice])</f>
        <v>26666</v>
      </c>
      <c r="N509">
        <f>tblOrders[[#This Row],[Sales]]-(tblOrders[[#This Row],[CostPrice]]*tblOrders[[#This Row],[Quantity]])</f>
        <v>181327.2</v>
      </c>
      <c r="O509" t="str">
        <f>TEXT(tblOrders[[#This Row],[Date]],"mmm-yyyy")</f>
        <v>Nov-2025</v>
      </c>
      <c r="P509" t="str">
        <f>_xlfn.XLOOKUP(tblOrders[[#This Row],[OrderID]], tblReturns[OrderID], tblReturns[Returned])</f>
        <v>No</v>
      </c>
      <c r="Q509" t="str">
        <f>_xlfn.XLOOKUP(tblOrders[[#This Row],[OrderID]], tblShipping[OrderID], tblShipping[ShipMode])</f>
        <v>Standard</v>
      </c>
      <c r="R509" t="str">
        <f>IFERROR(_xlfn.XLOOKUP(A508, tblCustomers[CustomerID], tblCustomers[CustomerName]), "Not Found")</f>
        <v>Not Found</v>
      </c>
      <c r="S509" t="str">
        <f>IF(tblOrders[[#This Row],[Sales]]&gt;1000000,"High Value","Standard")</f>
        <v>Standard</v>
      </c>
      <c r="T509" t="str">
        <f>_xlfn.XLOOKUP(tblOrders[[#This Row],[ProductID]], tblProducts[ProductID], tblProducts[ProductName])</f>
        <v>Product 76</v>
      </c>
      <c r="U509">
        <f>_xlfn.XLOOKUP(tblOrders[[#This Row],[SalesRepID]], tblSalesreps[RepID], tblSalesreps[Target])</f>
        <v>19562258</v>
      </c>
    </row>
    <row r="510" spans="1:21">
      <c r="A510" t="s">
        <v>1170</v>
      </c>
      <c r="B510" s="7" t="s">
        <v>102</v>
      </c>
      <c r="C510" t="s">
        <v>803</v>
      </c>
      <c r="D510" t="s">
        <v>100</v>
      </c>
      <c r="E510" t="s">
        <v>205</v>
      </c>
      <c r="F510" t="s">
        <v>20</v>
      </c>
      <c r="G510">
        <v>3</v>
      </c>
      <c r="H510">
        <v>0</v>
      </c>
      <c r="I510" s="2">
        <v>190185</v>
      </c>
      <c r="J510" t="str">
        <f>_xlfn.XLOOKUP(tblOrders[[#This Row],[CustomerID]], tblCustomers[CustomerID], tblCustomers[CustomerName])</f>
        <v>Customer 153</v>
      </c>
      <c r="K510" t="str">
        <f>_xlfn.XLOOKUP(tblOrders[[#This Row],[CustomerID]], tblCustomers[CustomerID], tblCustomers[Segment])</f>
        <v>SME</v>
      </c>
      <c r="L510" t="str">
        <f>_xlfn.XLOOKUP(tblOrders[[#This Row],[ProductID]], tblProducts[ProductID], tblProducts[Category])</f>
        <v>Electronics</v>
      </c>
      <c r="M510">
        <f>_xlfn.XLOOKUP(tblOrders[[#This Row],[ProductID]], tblProducts[ProductID], tblProducts[CostPrice])</f>
        <v>39197</v>
      </c>
      <c r="N510">
        <f>tblOrders[[#This Row],[Sales]]-(tblOrders[[#This Row],[CostPrice]]*tblOrders[[#This Row],[Quantity]])</f>
        <v>72594</v>
      </c>
      <c r="O510" t="str">
        <f>TEXT(tblOrders[[#This Row],[Date]],"mmm-yyyy")</f>
        <v>Oct-2025</v>
      </c>
      <c r="P510" t="str">
        <f>_xlfn.XLOOKUP(tblOrders[[#This Row],[OrderID]], tblReturns[OrderID], tblReturns[Returned])</f>
        <v>No</v>
      </c>
      <c r="Q510" t="str">
        <f>_xlfn.XLOOKUP(tblOrders[[#This Row],[OrderID]], tblShipping[OrderID], tblShipping[ShipMode])</f>
        <v>Express</v>
      </c>
      <c r="R510" t="str">
        <f>IFERROR(_xlfn.XLOOKUP(A509, tblCustomers[CustomerID], tblCustomers[CustomerName]), "Not Found")</f>
        <v>Not Found</v>
      </c>
      <c r="S510" t="str">
        <f>IF(tblOrders[[#This Row],[Sales]]&gt;1000000,"High Value","Standard")</f>
        <v>Standard</v>
      </c>
      <c r="T510" t="str">
        <f>_xlfn.XLOOKUP(tblOrders[[#This Row],[ProductID]], tblProducts[ProductID], tblProducts[ProductName])</f>
        <v>Product 21</v>
      </c>
      <c r="U510">
        <f>_xlfn.XLOOKUP(tblOrders[[#This Row],[SalesRepID]], tblSalesreps[RepID], tblSalesreps[Target])</f>
        <v>16246424</v>
      </c>
    </row>
    <row r="511" spans="1:21">
      <c r="A511" t="s">
        <v>1171</v>
      </c>
      <c r="B511" s="7" t="s">
        <v>230</v>
      </c>
      <c r="C511" t="s">
        <v>247</v>
      </c>
      <c r="D511" t="s">
        <v>430</v>
      </c>
      <c r="E511" t="s">
        <v>119</v>
      </c>
      <c r="F511" t="s">
        <v>26</v>
      </c>
      <c r="G511">
        <v>10</v>
      </c>
      <c r="H511">
        <v>0.2</v>
      </c>
      <c r="I511" s="2">
        <v>256992</v>
      </c>
      <c r="J511" t="str">
        <f>_xlfn.XLOOKUP(tblOrders[[#This Row],[CustomerID]], tblCustomers[CustomerID], tblCustomers[CustomerName])</f>
        <v>Customer 102</v>
      </c>
      <c r="K511" t="str">
        <f>_xlfn.XLOOKUP(tblOrders[[#This Row],[CustomerID]], tblCustomers[CustomerID], tblCustomers[Segment])</f>
        <v>Consumer</v>
      </c>
      <c r="L511" t="str">
        <f>_xlfn.XLOOKUP(tblOrders[[#This Row],[ProductID]], tblProducts[ProductID], tblProducts[Category])</f>
        <v>Office</v>
      </c>
      <c r="M511">
        <f>_xlfn.XLOOKUP(tblOrders[[#This Row],[ProductID]], tblProducts[ProductID], tblProducts[CostPrice])</f>
        <v>7566</v>
      </c>
      <c r="N511">
        <f>tblOrders[[#This Row],[Sales]]-(tblOrders[[#This Row],[CostPrice]]*tblOrders[[#This Row],[Quantity]])</f>
        <v>181332</v>
      </c>
      <c r="O511" t="str">
        <f>TEXT(tblOrders[[#This Row],[Date]],"mmm-yyyy")</f>
        <v>Aug-2025</v>
      </c>
      <c r="P511" t="str">
        <f>_xlfn.XLOOKUP(tblOrders[[#This Row],[OrderID]], tblReturns[OrderID], tblReturns[Returned])</f>
        <v>No</v>
      </c>
      <c r="Q511" t="str">
        <f>_xlfn.XLOOKUP(tblOrders[[#This Row],[OrderID]], tblShipping[OrderID], tblShipping[ShipMode])</f>
        <v>Standard</v>
      </c>
      <c r="R511" t="str">
        <f>IFERROR(_xlfn.XLOOKUP(A510, tblCustomers[CustomerID], tblCustomers[CustomerName]), "Not Found")</f>
        <v>Not Found</v>
      </c>
      <c r="S511" t="str">
        <f>IF(tblOrders[[#This Row],[Sales]]&gt;1000000,"High Value","Standard")</f>
        <v>Standard</v>
      </c>
      <c r="T511" t="str">
        <f>_xlfn.XLOOKUP(tblOrders[[#This Row],[ProductID]], tblProducts[ProductID], tblProducts[ProductName])</f>
        <v>Product 85</v>
      </c>
      <c r="U511">
        <f>_xlfn.XLOOKUP(tblOrders[[#This Row],[SalesRepID]], tblSalesreps[RepID], tblSalesreps[Target])</f>
        <v>5886694</v>
      </c>
    </row>
    <row r="512" spans="1:21">
      <c r="A512" t="s">
        <v>1172</v>
      </c>
      <c r="B512" s="7" t="s">
        <v>743</v>
      </c>
      <c r="C512" t="s">
        <v>200</v>
      </c>
      <c r="D512" t="s">
        <v>403</v>
      </c>
      <c r="E512" t="s">
        <v>45</v>
      </c>
      <c r="F512" t="s">
        <v>51</v>
      </c>
      <c r="G512">
        <v>2</v>
      </c>
      <c r="H512">
        <v>0.2</v>
      </c>
      <c r="I512" s="2">
        <v>40449.599999999999</v>
      </c>
      <c r="J512" t="str">
        <f>_xlfn.XLOOKUP(tblOrders[[#This Row],[CustomerID]], tblCustomers[CustomerID], tblCustomers[CustomerName])</f>
        <v>Customer 125</v>
      </c>
      <c r="K512" t="str">
        <f>_xlfn.XLOOKUP(tblOrders[[#This Row],[CustomerID]], tblCustomers[CustomerID], tblCustomers[Segment])</f>
        <v>Corporate</v>
      </c>
      <c r="L512" t="str">
        <f>_xlfn.XLOOKUP(tblOrders[[#This Row],[ProductID]], tblProducts[ProductID], tblProducts[Category])</f>
        <v>Furniture</v>
      </c>
      <c r="M512">
        <f>_xlfn.XLOOKUP(tblOrders[[#This Row],[ProductID]], tblProducts[ProductID], tblProducts[CostPrice])</f>
        <v>53072</v>
      </c>
      <c r="N512">
        <f>tblOrders[[#This Row],[Sales]]-(tblOrders[[#This Row],[CostPrice]]*tblOrders[[#This Row],[Quantity]])</f>
        <v>-65694.399999999994</v>
      </c>
      <c r="O512" t="str">
        <f>TEXT(tblOrders[[#This Row],[Date]],"mmm-yyyy")</f>
        <v>Jun-2025</v>
      </c>
      <c r="P512" t="str">
        <f>_xlfn.XLOOKUP(tblOrders[[#This Row],[OrderID]], tblReturns[OrderID], tblReturns[Returned])</f>
        <v>No</v>
      </c>
      <c r="Q512" t="str">
        <f>_xlfn.XLOOKUP(tblOrders[[#This Row],[OrderID]], tblShipping[OrderID], tblShipping[ShipMode])</f>
        <v>Standard</v>
      </c>
      <c r="R512" t="str">
        <f>IFERROR(_xlfn.XLOOKUP(A511, tblCustomers[CustomerID], tblCustomers[CustomerName]), "Not Found")</f>
        <v>Not Found</v>
      </c>
      <c r="S512" t="str">
        <f>IF(tblOrders[[#This Row],[Sales]]&gt;1000000,"High Value","Standard")</f>
        <v>Standard</v>
      </c>
      <c r="T512" t="str">
        <f>_xlfn.XLOOKUP(tblOrders[[#This Row],[ProductID]], tblProducts[ProductID], tblProducts[ProductName])</f>
        <v>Product 78</v>
      </c>
      <c r="U512">
        <f>_xlfn.XLOOKUP(tblOrders[[#This Row],[SalesRepID]], tblSalesreps[RepID], tblSalesreps[Target])</f>
        <v>11319839</v>
      </c>
    </row>
    <row r="513" spans="1:21">
      <c r="A513" t="s">
        <v>1173</v>
      </c>
      <c r="B513" s="7" t="s">
        <v>884</v>
      </c>
      <c r="C513" t="s">
        <v>330</v>
      </c>
      <c r="D513" t="s">
        <v>387</v>
      </c>
      <c r="E513" t="s">
        <v>40</v>
      </c>
      <c r="F513" t="s">
        <v>14</v>
      </c>
      <c r="G513">
        <v>6</v>
      </c>
      <c r="H513">
        <v>0.2</v>
      </c>
      <c r="I513" s="2">
        <v>147038.39999999999</v>
      </c>
      <c r="J513" t="str">
        <f>_xlfn.XLOOKUP(tblOrders[[#This Row],[CustomerID]], tblCustomers[CustomerID], tblCustomers[CustomerName])</f>
        <v>Customer 140</v>
      </c>
      <c r="K513" t="str">
        <f>_xlfn.XLOOKUP(tblOrders[[#This Row],[CustomerID]], tblCustomers[CustomerID], tblCustomers[Segment])</f>
        <v>Consumer</v>
      </c>
      <c r="L513" t="str">
        <f>_xlfn.XLOOKUP(tblOrders[[#This Row],[ProductID]], tblProducts[ProductID], tblProducts[Category])</f>
        <v>Furniture</v>
      </c>
      <c r="M513">
        <f>_xlfn.XLOOKUP(tblOrders[[#This Row],[ProductID]], tblProducts[ProductID], tblProducts[CostPrice])</f>
        <v>37464</v>
      </c>
      <c r="N513">
        <f>tblOrders[[#This Row],[Sales]]-(tblOrders[[#This Row],[CostPrice]]*tblOrders[[#This Row],[Quantity]])</f>
        <v>-77745.600000000006</v>
      </c>
      <c r="O513" t="str">
        <f>TEXT(tblOrders[[#This Row],[Date]],"mmm-yyyy")</f>
        <v>Dec-2025</v>
      </c>
      <c r="P513" t="str">
        <f>_xlfn.XLOOKUP(tblOrders[[#This Row],[OrderID]], tblReturns[OrderID], tblReturns[Returned])</f>
        <v>No</v>
      </c>
      <c r="Q513" t="str">
        <f>_xlfn.XLOOKUP(tblOrders[[#This Row],[OrderID]], tblShipping[OrderID], tblShipping[ShipMode])</f>
        <v>Express</v>
      </c>
      <c r="R513" t="str">
        <f>IFERROR(_xlfn.XLOOKUP(A512, tblCustomers[CustomerID], tblCustomers[CustomerName]), "Not Found")</f>
        <v>Not Found</v>
      </c>
      <c r="S513" t="str">
        <f>IF(tblOrders[[#This Row],[Sales]]&gt;1000000,"High Value","Standard")</f>
        <v>Standard</v>
      </c>
      <c r="T513" t="str">
        <f>_xlfn.XLOOKUP(tblOrders[[#This Row],[ProductID]], tblProducts[ProductID], tblProducts[ProductName])</f>
        <v>Product 63</v>
      </c>
      <c r="U513">
        <f>_xlfn.XLOOKUP(tblOrders[[#This Row],[SalesRepID]], tblSalesreps[RepID], tblSalesreps[Target])</f>
        <v>6291486</v>
      </c>
    </row>
    <row r="514" spans="1:21">
      <c r="A514" t="s">
        <v>1174</v>
      </c>
      <c r="B514" s="7" t="s">
        <v>180</v>
      </c>
      <c r="C514" t="s">
        <v>1138</v>
      </c>
      <c r="D514" t="s">
        <v>339</v>
      </c>
      <c r="E514" t="s">
        <v>165</v>
      </c>
      <c r="F514" t="s">
        <v>51</v>
      </c>
      <c r="G514">
        <v>6</v>
      </c>
      <c r="H514">
        <v>0.2</v>
      </c>
      <c r="I514" s="2">
        <v>432283.2</v>
      </c>
      <c r="J514" t="str">
        <f>_xlfn.XLOOKUP(tblOrders[[#This Row],[CustomerID]], tblCustomers[CustomerID], tblCustomers[CustomerName])</f>
        <v>Customer 87</v>
      </c>
      <c r="K514" t="str">
        <f>_xlfn.XLOOKUP(tblOrders[[#This Row],[CustomerID]], tblCustomers[CustomerID], tblCustomers[Segment])</f>
        <v>Consumer</v>
      </c>
      <c r="L514" t="str">
        <f>_xlfn.XLOOKUP(tblOrders[[#This Row],[ProductID]], tblProducts[ProductID], tblProducts[Category])</f>
        <v>Office</v>
      </c>
      <c r="M514">
        <f>_xlfn.XLOOKUP(tblOrders[[#This Row],[ProductID]], tblProducts[ProductID], tblProducts[CostPrice])</f>
        <v>73889</v>
      </c>
      <c r="N514">
        <f>tblOrders[[#This Row],[Sales]]-(tblOrders[[#This Row],[CostPrice]]*tblOrders[[#This Row],[Quantity]])</f>
        <v>-11050.799999999988</v>
      </c>
      <c r="O514" t="str">
        <f>TEXT(tblOrders[[#This Row],[Date]],"mmm-yyyy")</f>
        <v>Oct-2025</v>
      </c>
      <c r="P514" t="str">
        <f>_xlfn.XLOOKUP(tblOrders[[#This Row],[OrderID]], tblReturns[OrderID], tblReturns[Returned])</f>
        <v>No</v>
      </c>
      <c r="Q514" t="str">
        <f>_xlfn.XLOOKUP(tblOrders[[#This Row],[OrderID]], tblShipping[OrderID], tblShipping[ShipMode])</f>
        <v>Express</v>
      </c>
      <c r="R514" t="str">
        <f>IFERROR(_xlfn.XLOOKUP(A513, tblCustomers[CustomerID], tblCustomers[CustomerName]), "Not Found")</f>
        <v>Not Found</v>
      </c>
      <c r="S514" t="str">
        <f>IF(tblOrders[[#This Row],[Sales]]&gt;1000000,"High Value","Standard")</f>
        <v>Standard</v>
      </c>
      <c r="T514" t="str">
        <f>_xlfn.XLOOKUP(tblOrders[[#This Row],[ProductID]], tblProducts[ProductID], tblProducts[ProductName])</f>
        <v>Product 83</v>
      </c>
      <c r="U514">
        <f>_xlfn.XLOOKUP(tblOrders[[#This Row],[SalesRepID]], tblSalesreps[RepID], tblSalesreps[Target])</f>
        <v>16839910</v>
      </c>
    </row>
    <row r="515" spans="1:21">
      <c r="A515" t="s">
        <v>1175</v>
      </c>
      <c r="B515" s="7" t="s">
        <v>367</v>
      </c>
      <c r="C515" t="s">
        <v>1176</v>
      </c>
      <c r="D515" t="s">
        <v>216</v>
      </c>
      <c r="E515" t="s">
        <v>40</v>
      </c>
      <c r="F515" t="s">
        <v>88</v>
      </c>
      <c r="G515">
        <v>2</v>
      </c>
      <c r="H515">
        <v>0.2</v>
      </c>
      <c r="I515" s="2">
        <v>161742.39999999999</v>
      </c>
      <c r="J515" t="str">
        <f>_xlfn.XLOOKUP(tblOrders[[#This Row],[CustomerID]], tblCustomers[CustomerID], tblCustomers[CustomerName])</f>
        <v>Customer 106</v>
      </c>
      <c r="K515" t="str">
        <f>_xlfn.XLOOKUP(tblOrders[[#This Row],[CustomerID]], tblCustomers[CustomerID], tblCustomers[Segment])</f>
        <v>SME</v>
      </c>
      <c r="L515" t="str">
        <f>_xlfn.XLOOKUP(tblOrders[[#This Row],[ProductID]], tblProducts[ProductID], tblProducts[Category])</f>
        <v>Home</v>
      </c>
      <c r="M515">
        <f>_xlfn.XLOOKUP(tblOrders[[#This Row],[ProductID]], tblProducts[ProductID], tblProducts[CostPrice])</f>
        <v>15200</v>
      </c>
      <c r="N515">
        <f>tblOrders[[#This Row],[Sales]]-(tblOrders[[#This Row],[CostPrice]]*tblOrders[[#This Row],[Quantity]])</f>
        <v>131342.39999999999</v>
      </c>
      <c r="O515" t="str">
        <f>TEXT(tblOrders[[#This Row],[Date]],"mmm-yyyy")</f>
        <v>Apr-2025</v>
      </c>
      <c r="P515" t="str">
        <f>_xlfn.XLOOKUP(tblOrders[[#This Row],[OrderID]], tblReturns[OrderID], tblReturns[Returned])</f>
        <v>No</v>
      </c>
      <c r="Q515" t="str">
        <f>_xlfn.XLOOKUP(tblOrders[[#This Row],[OrderID]], tblShipping[OrderID], tblShipping[ShipMode])</f>
        <v>Standard</v>
      </c>
      <c r="R515" t="str">
        <f>IFERROR(_xlfn.XLOOKUP(A514, tblCustomers[CustomerID], tblCustomers[CustomerName]), "Not Found")</f>
        <v>Not Found</v>
      </c>
      <c r="S515" t="str">
        <f>IF(tblOrders[[#This Row],[Sales]]&gt;1000000,"High Value","Standard")</f>
        <v>Standard</v>
      </c>
      <c r="T515" t="str">
        <f>_xlfn.XLOOKUP(tblOrders[[#This Row],[ProductID]], tblProducts[ProductID], tblProducts[ProductName])</f>
        <v>Product 52</v>
      </c>
      <c r="U515">
        <f>_xlfn.XLOOKUP(tblOrders[[#This Row],[SalesRepID]], tblSalesreps[RepID], tblSalesreps[Target])</f>
        <v>6291486</v>
      </c>
    </row>
    <row r="516" spans="1:21">
      <c r="A516" t="s">
        <v>1177</v>
      </c>
      <c r="B516" s="7" t="s">
        <v>1178</v>
      </c>
      <c r="C516" t="s">
        <v>1010</v>
      </c>
      <c r="D516" t="s">
        <v>585</v>
      </c>
      <c r="E516" t="s">
        <v>87</v>
      </c>
      <c r="F516" t="s">
        <v>26</v>
      </c>
      <c r="G516">
        <v>10</v>
      </c>
      <c r="H516">
        <v>0.1</v>
      </c>
      <c r="I516" s="2">
        <v>807174</v>
      </c>
      <c r="J516" t="str">
        <f>_xlfn.XLOOKUP(tblOrders[[#This Row],[CustomerID]], tblCustomers[CustomerID], tblCustomers[CustomerName])</f>
        <v>Customer 186</v>
      </c>
      <c r="K516" t="str">
        <f>_xlfn.XLOOKUP(tblOrders[[#This Row],[CustomerID]], tblCustomers[CustomerID], tblCustomers[Segment])</f>
        <v>Consumer</v>
      </c>
      <c r="L516" t="str">
        <f>_xlfn.XLOOKUP(tblOrders[[#This Row],[ProductID]], tblProducts[ProductID], tblProducts[Category])</f>
        <v>Office</v>
      </c>
      <c r="M516">
        <f>_xlfn.XLOOKUP(tblOrders[[#This Row],[ProductID]], tblProducts[ProductID], tblProducts[CostPrice])</f>
        <v>49623</v>
      </c>
      <c r="N516">
        <f>tblOrders[[#This Row],[Sales]]-(tblOrders[[#This Row],[CostPrice]]*tblOrders[[#This Row],[Quantity]])</f>
        <v>310944</v>
      </c>
      <c r="O516" t="str">
        <f>TEXT(tblOrders[[#This Row],[Date]],"mmm-yyyy")</f>
        <v>Apr-2025</v>
      </c>
      <c r="P516" t="str">
        <f>_xlfn.XLOOKUP(tblOrders[[#This Row],[OrderID]], tblReturns[OrderID], tblReturns[Returned])</f>
        <v>No</v>
      </c>
      <c r="Q516" t="str">
        <f>_xlfn.XLOOKUP(tblOrders[[#This Row],[OrderID]], tblShipping[OrderID], tblShipping[ShipMode])</f>
        <v>Standard</v>
      </c>
      <c r="R516" t="str">
        <f>IFERROR(_xlfn.XLOOKUP(A515, tblCustomers[CustomerID], tblCustomers[CustomerName]), "Not Found")</f>
        <v>Not Found</v>
      </c>
      <c r="S516" t="str">
        <f>IF(tblOrders[[#This Row],[Sales]]&gt;1000000,"High Value","Standard")</f>
        <v>Standard</v>
      </c>
      <c r="T516" t="str">
        <f>_xlfn.XLOOKUP(tblOrders[[#This Row],[ProductID]], tblProducts[ProductID], tblProducts[ProductName])</f>
        <v>Product 54</v>
      </c>
      <c r="U516">
        <f>_xlfn.XLOOKUP(tblOrders[[#This Row],[SalesRepID]], tblSalesreps[RepID], tblSalesreps[Target])</f>
        <v>18500989</v>
      </c>
    </row>
    <row r="517" spans="1:21">
      <c r="A517" t="s">
        <v>1179</v>
      </c>
      <c r="B517" s="7" t="s">
        <v>493</v>
      </c>
      <c r="C517" t="s">
        <v>457</v>
      </c>
      <c r="D517" t="s">
        <v>164</v>
      </c>
      <c r="E517" t="s">
        <v>79</v>
      </c>
      <c r="F517" t="s">
        <v>88</v>
      </c>
      <c r="G517">
        <v>2</v>
      </c>
      <c r="H517">
        <v>0.1</v>
      </c>
      <c r="I517" s="2">
        <v>86094</v>
      </c>
      <c r="J517" t="str">
        <f>_xlfn.XLOOKUP(tblOrders[[#This Row],[CustomerID]], tblCustomers[CustomerID], tblCustomers[CustomerName])</f>
        <v>Customer 61</v>
      </c>
      <c r="K517" t="str">
        <f>_xlfn.XLOOKUP(tblOrders[[#This Row],[CustomerID]], tblCustomers[CustomerID], tblCustomers[Segment])</f>
        <v>Consumer</v>
      </c>
      <c r="L517" t="str">
        <f>_xlfn.XLOOKUP(tblOrders[[#This Row],[ProductID]], tblProducts[ProductID], tblProducts[Category])</f>
        <v>Electronics</v>
      </c>
      <c r="M517">
        <f>_xlfn.XLOOKUP(tblOrders[[#This Row],[ProductID]], tblProducts[ProductID], tblProducts[CostPrice])</f>
        <v>44535</v>
      </c>
      <c r="N517">
        <f>tblOrders[[#This Row],[Sales]]-(tblOrders[[#This Row],[CostPrice]]*tblOrders[[#This Row],[Quantity]])</f>
        <v>-2976</v>
      </c>
      <c r="O517" t="str">
        <f>TEXT(tblOrders[[#This Row],[Date]],"mmm-yyyy")</f>
        <v>Jul-2025</v>
      </c>
      <c r="P517" t="str">
        <f>_xlfn.XLOOKUP(tblOrders[[#This Row],[OrderID]], tblReturns[OrderID], tblReturns[Returned])</f>
        <v>No</v>
      </c>
      <c r="Q517" t="str">
        <f>_xlfn.XLOOKUP(tblOrders[[#This Row],[OrderID]], tblShipping[OrderID], tblShipping[ShipMode])</f>
        <v>Pickup</v>
      </c>
      <c r="R517" t="str">
        <f>IFERROR(_xlfn.XLOOKUP(A516, tblCustomers[CustomerID], tblCustomers[CustomerName]), "Not Found")</f>
        <v>Not Found</v>
      </c>
      <c r="S517" t="str">
        <f>IF(tblOrders[[#This Row],[Sales]]&gt;1000000,"High Value","Standard")</f>
        <v>Standard</v>
      </c>
      <c r="T517" t="str">
        <f>_xlfn.XLOOKUP(tblOrders[[#This Row],[ProductID]], tblProducts[ProductID], tblProducts[ProductName])</f>
        <v>Product 71</v>
      </c>
      <c r="U517">
        <f>_xlfn.XLOOKUP(tblOrders[[#This Row],[SalesRepID]], tblSalesreps[RepID], tblSalesreps[Target])</f>
        <v>8592536</v>
      </c>
    </row>
    <row r="518" spans="1:21">
      <c r="A518" t="s">
        <v>1180</v>
      </c>
      <c r="B518" s="7" t="s">
        <v>1181</v>
      </c>
      <c r="C518" t="s">
        <v>1182</v>
      </c>
      <c r="D518" t="s">
        <v>1093</v>
      </c>
      <c r="E518" t="s">
        <v>13</v>
      </c>
      <c r="F518" t="s">
        <v>88</v>
      </c>
      <c r="G518">
        <v>4</v>
      </c>
      <c r="H518">
        <v>0.15</v>
      </c>
      <c r="I518" s="2">
        <v>384094.6</v>
      </c>
      <c r="J518" t="str">
        <f>_xlfn.XLOOKUP(tblOrders[[#This Row],[CustomerID]], tblCustomers[CustomerID], tblCustomers[CustomerName])</f>
        <v>Customer 93</v>
      </c>
      <c r="K518" t="str">
        <f>_xlfn.XLOOKUP(tblOrders[[#This Row],[CustomerID]], tblCustomers[CustomerID], tblCustomers[Segment])</f>
        <v>SME</v>
      </c>
      <c r="L518" t="str">
        <f>_xlfn.XLOOKUP(tblOrders[[#This Row],[ProductID]], tblProducts[ProductID], tblProducts[Category])</f>
        <v>Office</v>
      </c>
      <c r="M518">
        <f>_xlfn.XLOOKUP(tblOrders[[#This Row],[ProductID]], tblProducts[ProductID], tblProducts[CostPrice])</f>
        <v>9813</v>
      </c>
      <c r="N518">
        <f>tblOrders[[#This Row],[Sales]]-(tblOrders[[#This Row],[CostPrice]]*tblOrders[[#This Row],[Quantity]])</f>
        <v>344842.6</v>
      </c>
      <c r="O518" t="str">
        <f>TEXT(tblOrders[[#This Row],[Date]],"mmm-yyyy")</f>
        <v>Apr-2025</v>
      </c>
      <c r="P518" t="str">
        <f>_xlfn.XLOOKUP(tblOrders[[#This Row],[OrderID]], tblReturns[OrderID], tblReturns[Returned])</f>
        <v>No</v>
      </c>
      <c r="Q518" t="str">
        <f>_xlfn.XLOOKUP(tblOrders[[#This Row],[OrderID]], tblShipping[OrderID], tblShipping[ShipMode])</f>
        <v>Pickup</v>
      </c>
      <c r="R518" t="str">
        <f>IFERROR(_xlfn.XLOOKUP(A517, tblCustomers[CustomerID], tblCustomers[CustomerName]), "Not Found")</f>
        <v>Not Found</v>
      </c>
      <c r="S518" t="str">
        <f>IF(tblOrders[[#This Row],[Sales]]&gt;1000000,"High Value","Standard")</f>
        <v>Standard</v>
      </c>
      <c r="T518" t="str">
        <f>_xlfn.XLOOKUP(tblOrders[[#This Row],[ProductID]], tblProducts[ProductID], tblProducts[ProductName])</f>
        <v>Product 77</v>
      </c>
      <c r="U518">
        <f>_xlfn.XLOOKUP(tblOrders[[#This Row],[SalesRepID]], tblSalesreps[RepID], tblSalesreps[Target])</f>
        <v>11852878</v>
      </c>
    </row>
    <row r="519" spans="1:21">
      <c r="A519" t="s">
        <v>1183</v>
      </c>
      <c r="B519" s="7" t="s">
        <v>326</v>
      </c>
      <c r="C519" t="s">
        <v>1023</v>
      </c>
      <c r="D519" t="s">
        <v>92</v>
      </c>
      <c r="E519" t="s">
        <v>165</v>
      </c>
      <c r="F519" t="s">
        <v>26</v>
      </c>
      <c r="G519">
        <v>3</v>
      </c>
      <c r="H519">
        <v>0.05</v>
      </c>
      <c r="I519" s="2">
        <v>268803.45</v>
      </c>
      <c r="J519" t="str">
        <f>_xlfn.XLOOKUP(tblOrders[[#This Row],[CustomerID]], tblCustomers[CustomerID], tblCustomers[CustomerName])</f>
        <v>Customer 200</v>
      </c>
      <c r="K519" t="str">
        <f>_xlfn.XLOOKUP(tblOrders[[#This Row],[CustomerID]], tblCustomers[CustomerID], tblCustomers[Segment])</f>
        <v>Consumer</v>
      </c>
      <c r="L519" t="str">
        <f>_xlfn.XLOOKUP(tblOrders[[#This Row],[ProductID]], tblProducts[ProductID], tblProducts[Category])</f>
        <v>Home</v>
      </c>
      <c r="M519">
        <f>_xlfn.XLOOKUP(tblOrders[[#This Row],[ProductID]], tblProducts[ProductID], tblProducts[CostPrice])</f>
        <v>65463</v>
      </c>
      <c r="N519">
        <f>tblOrders[[#This Row],[Sales]]-(tblOrders[[#This Row],[CostPrice]]*tblOrders[[#This Row],[Quantity]])</f>
        <v>72414.450000000012</v>
      </c>
      <c r="O519" t="str">
        <f>TEXT(tblOrders[[#This Row],[Date]],"mmm-yyyy")</f>
        <v>Dec-2025</v>
      </c>
      <c r="P519" t="str">
        <f>_xlfn.XLOOKUP(tblOrders[[#This Row],[OrderID]], tblReturns[OrderID], tblReturns[Returned])</f>
        <v>No</v>
      </c>
      <c r="Q519" t="str">
        <f>_xlfn.XLOOKUP(tblOrders[[#This Row],[OrderID]], tblShipping[OrderID], tblShipping[ShipMode])</f>
        <v>Standard</v>
      </c>
      <c r="R519" t="str">
        <f>IFERROR(_xlfn.XLOOKUP(A518, tblCustomers[CustomerID], tblCustomers[CustomerName]), "Not Found")</f>
        <v>Not Found</v>
      </c>
      <c r="S519" t="str">
        <f>IF(tblOrders[[#This Row],[Sales]]&gt;1000000,"High Value","Standard")</f>
        <v>Standard</v>
      </c>
      <c r="T519" t="str">
        <f>_xlfn.XLOOKUP(tblOrders[[#This Row],[ProductID]], tblProducts[ProductID], tblProducts[ProductName])</f>
        <v>Product 32</v>
      </c>
      <c r="U519">
        <f>_xlfn.XLOOKUP(tblOrders[[#This Row],[SalesRepID]], tblSalesreps[RepID], tblSalesreps[Target])</f>
        <v>16839910</v>
      </c>
    </row>
    <row r="520" spans="1:21">
      <c r="A520" t="s">
        <v>1184</v>
      </c>
      <c r="B520" s="7" t="s">
        <v>58</v>
      </c>
      <c r="C520" t="s">
        <v>86</v>
      </c>
      <c r="D520" t="s">
        <v>145</v>
      </c>
      <c r="E520" t="s">
        <v>69</v>
      </c>
      <c r="F520" t="s">
        <v>14</v>
      </c>
      <c r="G520">
        <v>10</v>
      </c>
      <c r="H520">
        <v>0</v>
      </c>
      <c r="I520" s="2">
        <v>377360</v>
      </c>
      <c r="J520" t="str">
        <f>_xlfn.XLOOKUP(tblOrders[[#This Row],[CustomerID]], tblCustomers[CustomerID], tblCustomers[CustomerName])</f>
        <v>Customer 53</v>
      </c>
      <c r="K520" t="str">
        <f>_xlfn.XLOOKUP(tblOrders[[#This Row],[CustomerID]], tblCustomers[CustomerID], tblCustomers[Segment])</f>
        <v>Consumer</v>
      </c>
      <c r="L520" t="str">
        <f>_xlfn.XLOOKUP(tblOrders[[#This Row],[ProductID]], tblProducts[ProductID], tblProducts[Category])</f>
        <v>Furniture</v>
      </c>
      <c r="M520">
        <f>_xlfn.XLOOKUP(tblOrders[[#This Row],[ProductID]], tblProducts[ProductID], tblProducts[CostPrice])</f>
        <v>55764</v>
      </c>
      <c r="N520">
        <f>tblOrders[[#This Row],[Sales]]-(tblOrders[[#This Row],[CostPrice]]*tblOrders[[#This Row],[Quantity]])</f>
        <v>-180280</v>
      </c>
      <c r="O520" t="str">
        <f>TEXT(tblOrders[[#This Row],[Date]],"mmm-yyyy")</f>
        <v>Jan-2025</v>
      </c>
      <c r="P520" t="str">
        <f>_xlfn.XLOOKUP(tblOrders[[#This Row],[OrderID]], tblReturns[OrderID], tblReturns[Returned])</f>
        <v>No</v>
      </c>
      <c r="Q520" t="str">
        <f>_xlfn.XLOOKUP(tblOrders[[#This Row],[OrderID]], tblShipping[OrderID], tblShipping[ShipMode])</f>
        <v>Express</v>
      </c>
      <c r="R520" t="str">
        <f>IFERROR(_xlfn.XLOOKUP(A519, tblCustomers[CustomerID], tblCustomers[CustomerName]), "Not Found")</f>
        <v>Not Found</v>
      </c>
      <c r="S520" t="str">
        <f>IF(tblOrders[[#This Row],[Sales]]&gt;1000000,"High Value","Standard")</f>
        <v>Standard</v>
      </c>
      <c r="T520" t="str">
        <f>_xlfn.XLOOKUP(tblOrders[[#This Row],[ProductID]], tblProducts[ProductID], tblProducts[ProductName])</f>
        <v>Product 89</v>
      </c>
      <c r="U520">
        <f>_xlfn.XLOOKUP(tblOrders[[#This Row],[SalesRepID]], tblSalesreps[RepID], tblSalesreps[Target])</f>
        <v>19473459</v>
      </c>
    </row>
    <row r="521" spans="1:21">
      <c r="A521" t="s">
        <v>1185</v>
      </c>
      <c r="B521" s="7" t="s">
        <v>128</v>
      </c>
      <c r="C521" t="s">
        <v>342</v>
      </c>
      <c r="D521" t="s">
        <v>400</v>
      </c>
      <c r="E521" t="s">
        <v>197</v>
      </c>
      <c r="F521" t="s">
        <v>51</v>
      </c>
      <c r="G521">
        <v>7</v>
      </c>
      <c r="H521">
        <v>0</v>
      </c>
      <c r="I521" s="2">
        <v>574735</v>
      </c>
      <c r="J521" t="str">
        <f>_xlfn.XLOOKUP(tblOrders[[#This Row],[CustomerID]], tblCustomers[CustomerID], tblCustomers[CustomerName])</f>
        <v>Customer 94</v>
      </c>
      <c r="K521" t="str">
        <f>_xlfn.XLOOKUP(tblOrders[[#This Row],[CustomerID]], tblCustomers[CustomerID], tblCustomers[Segment])</f>
        <v>SME</v>
      </c>
      <c r="L521" t="str">
        <f>_xlfn.XLOOKUP(tblOrders[[#This Row],[ProductID]], tblProducts[ProductID], tblProducts[Category])</f>
        <v>Electronics</v>
      </c>
      <c r="M521">
        <f>_xlfn.XLOOKUP(tblOrders[[#This Row],[ProductID]], tblProducts[ProductID], tblProducts[CostPrice])</f>
        <v>36044</v>
      </c>
      <c r="N521">
        <f>tblOrders[[#This Row],[Sales]]-(tblOrders[[#This Row],[CostPrice]]*tblOrders[[#This Row],[Quantity]])</f>
        <v>322427</v>
      </c>
      <c r="O521" t="str">
        <f>TEXT(tblOrders[[#This Row],[Date]],"mmm-yyyy")</f>
        <v>May-2025</v>
      </c>
      <c r="P521" t="str">
        <f>_xlfn.XLOOKUP(tblOrders[[#This Row],[OrderID]], tblReturns[OrderID], tblReturns[Returned])</f>
        <v>No</v>
      </c>
      <c r="Q521" t="str">
        <f>_xlfn.XLOOKUP(tblOrders[[#This Row],[OrderID]], tblShipping[OrderID], tblShipping[ShipMode])</f>
        <v>Pickup</v>
      </c>
      <c r="R521" t="str">
        <f>IFERROR(_xlfn.XLOOKUP(A520, tblCustomers[CustomerID], tblCustomers[CustomerName]), "Not Found")</f>
        <v>Not Found</v>
      </c>
      <c r="S521" t="str">
        <f>IF(tblOrders[[#This Row],[Sales]]&gt;1000000,"High Value","Standard")</f>
        <v>Standard</v>
      </c>
      <c r="T521" t="str">
        <f>_xlfn.XLOOKUP(tblOrders[[#This Row],[ProductID]], tblProducts[ProductID], tblProducts[ProductName])</f>
        <v>Product 29</v>
      </c>
      <c r="U521">
        <f>_xlfn.XLOOKUP(tblOrders[[#This Row],[SalesRepID]], tblSalesreps[RepID], tblSalesreps[Target])</f>
        <v>19562258</v>
      </c>
    </row>
    <row r="522" spans="1:21">
      <c r="A522" t="s">
        <v>1186</v>
      </c>
      <c r="B522" s="7" t="s">
        <v>749</v>
      </c>
      <c r="C522" t="s">
        <v>716</v>
      </c>
      <c r="D522" t="s">
        <v>516</v>
      </c>
      <c r="E522" t="s">
        <v>186</v>
      </c>
      <c r="F522" t="s">
        <v>14</v>
      </c>
      <c r="G522">
        <v>3</v>
      </c>
      <c r="H522">
        <v>0.15</v>
      </c>
      <c r="I522" s="2">
        <v>79338.149999999994</v>
      </c>
      <c r="J522" t="str">
        <f>_xlfn.XLOOKUP(tblOrders[[#This Row],[CustomerID]], tblCustomers[CustomerID], tblCustomers[CustomerName])</f>
        <v>Customer 121</v>
      </c>
      <c r="K522" t="str">
        <f>_xlfn.XLOOKUP(tblOrders[[#This Row],[CustomerID]], tblCustomers[CustomerID], tblCustomers[Segment])</f>
        <v>Corporate</v>
      </c>
      <c r="L522" t="str">
        <f>_xlfn.XLOOKUP(tblOrders[[#This Row],[ProductID]], tblProducts[ProductID], tblProducts[Category])</f>
        <v>Home</v>
      </c>
      <c r="M522">
        <f>_xlfn.XLOOKUP(tblOrders[[#This Row],[ProductID]], tblProducts[ProductID], tblProducts[CostPrice])</f>
        <v>48408</v>
      </c>
      <c r="N522">
        <f>tblOrders[[#This Row],[Sales]]-(tblOrders[[#This Row],[CostPrice]]*tblOrders[[#This Row],[Quantity]])</f>
        <v>-65885.850000000006</v>
      </c>
      <c r="O522" t="str">
        <f>TEXT(tblOrders[[#This Row],[Date]],"mmm-yyyy")</f>
        <v>Feb-2025</v>
      </c>
      <c r="P522" t="str">
        <f>_xlfn.XLOOKUP(tblOrders[[#This Row],[OrderID]], tblReturns[OrderID], tblReturns[Returned])</f>
        <v>No</v>
      </c>
      <c r="Q522" t="str">
        <f>_xlfn.XLOOKUP(tblOrders[[#This Row],[OrderID]], tblShipping[OrderID], tblShipping[ShipMode])</f>
        <v>Standard</v>
      </c>
      <c r="R522" t="str">
        <f>IFERROR(_xlfn.XLOOKUP(A521, tblCustomers[CustomerID], tblCustomers[CustomerName]), "Not Found")</f>
        <v>Not Found</v>
      </c>
      <c r="S522" t="str">
        <f>IF(tblOrders[[#This Row],[Sales]]&gt;1000000,"High Value","Standard")</f>
        <v>Standard</v>
      </c>
      <c r="T522" t="str">
        <f>_xlfn.XLOOKUP(tblOrders[[#This Row],[ProductID]], tblProducts[ProductID], tblProducts[ProductName])</f>
        <v>Product 12</v>
      </c>
      <c r="U522">
        <f>_xlfn.XLOOKUP(tblOrders[[#This Row],[SalesRepID]], tblSalesreps[RepID], tblSalesreps[Target])</f>
        <v>15141830</v>
      </c>
    </row>
    <row r="523" spans="1:21">
      <c r="A523" t="s">
        <v>1187</v>
      </c>
      <c r="B523" s="7" t="s">
        <v>708</v>
      </c>
      <c r="C523" t="s">
        <v>1188</v>
      </c>
      <c r="D523" t="s">
        <v>744</v>
      </c>
      <c r="E523" t="s">
        <v>40</v>
      </c>
      <c r="F523" t="s">
        <v>26</v>
      </c>
      <c r="G523">
        <v>10</v>
      </c>
      <c r="H523">
        <v>0.05</v>
      </c>
      <c r="I523" s="2">
        <v>95190</v>
      </c>
      <c r="J523" t="str">
        <f>_xlfn.XLOOKUP(tblOrders[[#This Row],[CustomerID]], tblCustomers[CustomerID], tblCustomers[CustomerName])</f>
        <v>Customer 273</v>
      </c>
      <c r="K523" t="str">
        <f>_xlfn.XLOOKUP(tblOrders[[#This Row],[CustomerID]], tblCustomers[CustomerID], tblCustomers[Segment])</f>
        <v>Consumer</v>
      </c>
      <c r="L523" t="str">
        <f>_xlfn.XLOOKUP(tblOrders[[#This Row],[ProductID]], tblProducts[ProductID], tblProducts[Category])</f>
        <v>Electronics</v>
      </c>
      <c r="M523">
        <f>_xlfn.XLOOKUP(tblOrders[[#This Row],[ProductID]], tblProducts[ProductID], tblProducts[CostPrice])</f>
        <v>37361</v>
      </c>
      <c r="N523">
        <f>tblOrders[[#This Row],[Sales]]-(tblOrders[[#This Row],[CostPrice]]*tblOrders[[#This Row],[Quantity]])</f>
        <v>-278420</v>
      </c>
      <c r="O523" t="str">
        <f>TEXT(tblOrders[[#This Row],[Date]],"mmm-yyyy")</f>
        <v>Nov-2025</v>
      </c>
      <c r="P523" t="str">
        <f>_xlfn.XLOOKUP(tblOrders[[#This Row],[OrderID]], tblReturns[OrderID], tblReturns[Returned])</f>
        <v>No</v>
      </c>
      <c r="Q523" t="str">
        <f>_xlfn.XLOOKUP(tblOrders[[#This Row],[OrderID]], tblShipping[OrderID], tblShipping[ShipMode])</f>
        <v>Pickup</v>
      </c>
      <c r="R523" t="str">
        <f>IFERROR(_xlfn.XLOOKUP(A522, tblCustomers[CustomerID], tblCustomers[CustomerName]), "Not Found")</f>
        <v>Not Found</v>
      </c>
      <c r="S523" t="str">
        <f>IF(tblOrders[[#This Row],[Sales]]&gt;1000000,"High Value","Standard")</f>
        <v>Standard</v>
      </c>
      <c r="T523" t="str">
        <f>_xlfn.XLOOKUP(tblOrders[[#This Row],[ProductID]], tblProducts[ProductID], tblProducts[ProductName])</f>
        <v>Product 72</v>
      </c>
      <c r="U523">
        <f>_xlfn.XLOOKUP(tblOrders[[#This Row],[SalesRepID]], tblSalesreps[RepID], tblSalesreps[Target])</f>
        <v>6291486</v>
      </c>
    </row>
    <row r="524" spans="1:21">
      <c r="A524" t="s">
        <v>1189</v>
      </c>
      <c r="B524" s="7" t="s">
        <v>1190</v>
      </c>
      <c r="C524" t="s">
        <v>317</v>
      </c>
      <c r="D524" t="s">
        <v>190</v>
      </c>
      <c r="E524" t="s">
        <v>105</v>
      </c>
      <c r="F524" t="s">
        <v>88</v>
      </c>
      <c r="G524">
        <v>4</v>
      </c>
      <c r="H524">
        <v>0.2</v>
      </c>
      <c r="I524" s="2">
        <v>407712</v>
      </c>
      <c r="J524" t="str">
        <f>_xlfn.XLOOKUP(tblOrders[[#This Row],[CustomerID]], tblCustomers[CustomerID], tblCustomers[CustomerName])</f>
        <v>Customer 56</v>
      </c>
      <c r="K524" t="str">
        <f>_xlfn.XLOOKUP(tblOrders[[#This Row],[CustomerID]], tblCustomers[CustomerID], tblCustomers[Segment])</f>
        <v>SME</v>
      </c>
      <c r="L524" t="str">
        <f>_xlfn.XLOOKUP(tblOrders[[#This Row],[ProductID]], tblProducts[ProductID], tblProducts[Category])</f>
        <v>Furniture</v>
      </c>
      <c r="M524">
        <f>_xlfn.XLOOKUP(tblOrders[[#This Row],[ProductID]], tblProducts[ProductID], tblProducts[CostPrice])</f>
        <v>47272</v>
      </c>
      <c r="N524">
        <f>tblOrders[[#This Row],[Sales]]-(tblOrders[[#This Row],[CostPrice]]*tblOrders[[#This Row],[Quantity]])</f>
        <v>218624</v>
      </c>
      <c r="O524" t="str">
        <f>TEXT(tblOrders[[#This Row],[Date]],"mmm-yyyy")</f>
        <v>Oct-2025</v>
      </c>
      <c r="P524" t="str">
        <f>_xlfn.XLOOKUP(tblOrders[[#This Row],[OrderID]], tblReturns[OrderID], tblReturns[Returned])</f>
        <v>No</v>
      </c>
      <c r="Q524" t="str">
        <f>_xlfn.XLOOKUP(tblOrders[[#This Row],[OrderID]], tblShipping[OrderID], tblShipping[ShipMode])</f>
        <v>Express</v>
      </c>
      <c r="R524" t="str">
        <f>IFERROR(_xlfn.XLOOKUP(A523, tblCustomers[CustomerID], tblCustomers[CustomerName]), "Not Found")</f>
        <v>Not Found</v>
      </c>
      <c r="S524" t="str">
        <f>IF(tblOrders[[#This Row],[Sales]]&gt;1000000,"High Value","Standard")</f>
        <v>Standard</v>
      </c>
      <c r="T524" t="str">
        <f>_xlfn.XLOOKUP(tblOrders[[#This Row],[ProductID]], tblProducts[ProductID], tblProducts[ProductName])</f>
        <v>Product 33</v>
      </c>
      <c r="U524">
        <f>_xlfn.XLOOKUP(tblOrders[[#This Row],[SalesRepID]], tblSalesreps[RepID], tblSalesreps[Target])</f>
        <v>8698154</v>
      </c>
    </row>
    <row r="525" spans="1:21">
      <c r="A525" t="s">
        <v>1191</v>
      </c>
      <c r="B525" s="7" t="s">
        <v>354</v>
      </c>
      <c r="C525" t="s">
        <v>521</v>
      </c>
      <c r="D525" t="s">
        <v>232</v>
      </c>
      <c r="E525" t="s">
        <v>74</v>
      </c>
      <c r="F525" t="s">
        <v>20</v>
      </c>
      <c r="G525">
        <v>6</v>
      </c>
      <c r="H525">
        <v>0.2</v>
      </c>
      <c r="I525" s="2">
        <v>446548.8</v>
      </c>
      <c r="J525" t="str">
        <f>_xlfn.XLOOKUP(tblOrders[[#This Row],[CustomerID]], tblCustomers[CustomerID], tblCustomers[CustomerName])</f>
        <v>Customer 239</v>
      </c>
      <c r="K525" t="str">
        <f>_xlfn.XLOOKUP(tblOrders[[#This Row],[CustomerID]], tblCustomers[CustomerID], tblCustomers[Segment])</f>
        <v>Corporate</v>
      </c>
      <c r="L525" t="str">
        <f>_xlfn.XLOOKUP(tblOrders[[#This Row],[ProductID]], tblProducts[ProductID], tblProducts[Category])</f>
        <v>Electronics</v>
      </c>
      <c r="M525">
        <f>_xlfn.XLOOKUP(tblOrders[[#This Row],[ProductID]], tblProducts[ProductID], tblProducts[CostPrice])</f>
        <v>41456</v>
      </c>
      <c r="N525">
        <f>tblOrders[[#This Row],[Sales]]-(tblOrders[[#This Row],[CostPrice]]*tblOrders[[#This Row],[Quantity]])</f>
        <v>197812.8</v>
      </c>
      <c r="O525" t="str">
        <f>TEXT(tblOrders[[#This Row],[Date]],"mmm-yyyy")</f>
        <v>Feb-2025</v>
      </c>
      <c r="P525" t="str">
        <f>_xlfn.XLOOKUP(tblOrders[[#This Row],[OrderID]], tblReturns[OrderID], tblReturns[Returned])</f>
        <v>No</v>
      </c>
      <c r="Q525" t="str">
        <f>_xlfn.XLOOKUP(tblOrders[[#This Row],[OrderID]], tblShipping[OrderID], tblShipping[ShipMode])</f>
        <v>Pickup</v>
      </c>
      <c r="R525" t="str">
        <f>IFERROR(_xlfn.XLOOKUP(A524, tblCustomers[CustomerID], tblCustomers[CustomerName]), "Not Found")</f>
        <v>Not Found</v>
      </c>
      <c r="S525" t="str">
        <f>IF(tblOrders[[#This Row],[Sales]]&gt;1000000,"High Value","Standard")</f>
        <v>Standard</v>
      </c>
      <c r="T525" t="str">
        <f>_xlfn.XLOOKUP(tblOrders[[#This Row],[ProductID]], tblProducts[ProductID], tblProducts[ProductName])</f>
        <v>Product 86</v>
      </c>
      <c r="U525">
        <f>_xlfn.XLOOKUP(tblOrders[[#This Row],[SalesRepID]], tblSalesreps[RepID], tblSalesreps[Target])</f>
        <v>7254801</v>
      </c>
    </row>
    <row r="526" spans="1:21">
      <c r="A526" t="s">
        <v>1192</v>
      </c>
      <c r="B526" s="7" t="s">
        <v>42</v>
      </c>
      <c r="C526" t="s">
        <v>1193</v>
      </c>
      <c r="D526" t="s">
        <v>126</v>
      </c>
      <c r="E526" t="s">
        <v>79</v>
      </c>
      <c r="F526" t="s">
        <v>20</v>
      </c>
      <c r="G526">
        <v>2</v>
      </c>
      <c r="H526">
        <v>0.05</v>
      </c>
      <c r="I526" s="2">
        <v>98142.6</v>
      </c>
      <c r="J526" t="str">
        <f>_xlfn.XLOOKUP(tblOrders[[#This Row],[CustomerID]], tblCustomers[CustomerID], tblCustomers[CustomerName])</f>
        <v>Customer 57</v>
      </c>
      <c r="K526" t="str">
        <f>_xlfn.XLOOKUP(tblOrders[[#This Row],[CustomerID]], tblCustomers[CustomerID], tblCustomers[Segment])</f>
        <v>SME</v>
      </c>
      <c r="L526" t="str">
        <f>_xlfn.XLOOKUP(tblOrders[[#This Row],[ProductID]], tblProducts[ProductID], tblProducts[Category])</f>
        <v>Furniture</v>
      </c>
      <c r="M526">
        <f>_xlfn.XLOOKUP(tblOrders[[#This Row],[ProductID]], tblProducts[ProductID], tblProducts[CostPrice])</f>
        <v>47434</v>
      </c>
      <c r="N526">
        <f>tblOrders[[#This Row],[Sales]]-(tblOrders[[#This Row],[CostPrice]]*tblOrders[[#This Row],[Quantity]])</f>
        <v>3274.6000000000058</v>
      </c>
      <c r="O526" t="str">
        <f>TEXT(tblOrders[[#This Row],[Date]],"mmm-yyyy")</f>
        <v>May-2025</v>
      </c>
      <c r="P526" t="str">
        <f>_xlfn.XLOOKUP(tblOrders[[#This Row],[OrderID]], tblReturns[OrderID], tblReturns[Returned])</f>
        <v>No</v>
      </c>
      <c r="Q526" t="str">
        <f>_xlfn.XLOOKUP(tblOrders[[#This Row],[OrderID]], tblShipping[OrderID], tblShipping[ShipMode])</f>
        <v>Standard</v>
      </c>
      <c r="R526" t="str">
        <f>IFERROR(_xlfn.XLOOKUP(A525, tblCustomers[CustomerID], tblCustomers[CustomerName]), "Not Found")</f>
        <v>Not Found</v>
      </c>
      <c r="S526" t="str">
        <f>IF(tblOrders[[#This Row],[Sales]]&gt;1000000,"High Value","Standard")</f>
        <v>Standard</v>
      </c>
      <c r="T526" t="str">
        <f>_xlfn.XLOOKUP(tblOrders[[#This Row],[ProductID]], tblProducts[ProductID], tblProducts[ProductName])</f>
        <v>Product 67</v>
      </c>
      <c r="U526">
        <f>_xlfn.XLOOKUP(tblOrders[[#This Row],[SalesRepID]], tblSalesreps[RepID], tblSalesreps[Target])</f>
        <v>8592536</v>
      </c>
    </row>
    <row r="527" spans="1:21">
      <c r="A527" t="s">
        <v>1194</v>
      </c>
      <c r="B527" s="7" t="s">
        <v>71</v>
      </c>
      <c r="C527" t="s">
        <v>243</v>
      </c>
      <c r="D527" t="s">
        <v>265</v>
      </c>
      <c r="E527" t="s">
        <v>69</v>
      </c>
      <c r="F527" t="s">
        <v>26</v>
      </c>
      <c r="G527">
        <v>3</v>
      </c>
      <c r="H527">
        <v>0.05</v>
      </c>
      <c r="I527" s="2">
        <v>399000</v>
      </c>
      <c r="J527" t="str">
        <f>_xlfn.XLOOKUP(tblOrders[[#This Row],[CustomerID]], tblCustomers[CustomerID], tblCustomers[CustomerName])</f>
        <v>Customer 128</v>
      </c>
      <c r="K527" t="str">
        <f>_xlfn.XLOOKUP(tblOrders[[#This Row],[CustomerID]], tblCustomers[CustomerID], tblCustomers[Segment])</f>
        <v>Consumer</v>
      </c>
      <c r="L527" t="str">
        <f>_xlfn.XLOOKUP(tblOrders[[#This Row],[ProductID]], tblProducts[ProductID], tblProducts[Category])</f>
        <v>Home</v>
      </c>
      <c r="M527">
        <f>_xlfn.XLOOKUP(tblOrders[[#This Row],[ProductID]], tblProducts[ProductID], tblProducts[CostPrice])</f>
        <v>33642</v>
      </c>
      <c r="N527">
        <f>tblOrders[[#This Row],[Sales]]-(tblOrders[[#This Row],[CostPrice]]*tblOrders[[#This Row],[Quantity]])</f>
        <v>298074</v>
      </c>
      <c r="O527" t="str">
        <f>TEXT(tblOrders[[#This Row],[Date]],"mmm-yyyy")</f>
        <v>Nov-2025</v>
      </c>
      <c r="P527" t="str">
        <f>_xlfn.XLOOKUP(tblOrders[[#This Row],[OrderID]], tblReturns[OrderID], tblReturns[Returned])</f>
        <v>No</v>
      </c>
      <c r="Q527" t="str">
        <f>_xlfn.XLOOKUP(tblOrders[[#This Row],[OrderID]], tblShipping[OrderID], tblShipping[ShipMode])</f>
        <v>Standard</v>
      </c>
      <c r="R527" t="str">
        <f>IFERROR(_xlfn.XLOOKUP(A526, tblCustomers[CustomerID], tblCustomers[CustomerName]), "Not Found")</f>
        <v>Not Found</v>
      </c>
      <c r="S527" t="str">
        <f>IF(tblOrders[[#This Row],[Sales]]&gt;1000000,"High Value","Standard")</f>
        <v>Standard</v>
      </c>
      <c r="T527" t="str">
        <f>_xlfn.XLOOKUP(tblOrders[[#This Row],[ProductID]], tblProducts[ProductID], tblProducts[ProductName])</f>
        <v>Product 17</v>
      </c>
      <c r="U527">
        <f>_xlfn.XLOOKUP(tblOrders[[#This Row],[SalesRepID]], tblSalesreps[RepID], tblSalesreps[Target])</f>
        <v>19473459</v>
      </c>
    </row>
    <row r="528" spans="1:21">
      <c r="A528" t="s">
        <v>1195</v>
      </c>
      <c r="B528" s="7" t="s">
        <v>1129</v>
      </c>
      <c r="C528" t="s">
        <v>219</v>
      </c>
      <c r="D528" t="s">
        <v>397</v>
      </c>
      <c r="E528" t="s">
        <v>35</v>
      </c>
      <c r="F528" t="s">
        <v>14</v>
      </c>
      <c r="G528">
        <v>4</v>
      </c>
      <c r="H528">
        <v>0.15</v>
      </c>
      <c r="I528" s="2">
        <v>160986.6</v>
      </c>
      <c r="J528" t="str">
        <f>_xlfn.XLOOKUP(tblOrders[[#This Row],[CustomerID]], tblCustomers[CustomerID], tblCustomers[CustomerName])</f>
        <v>Customer 82</v>
      </c>
      <c r="K528" t="str">
        <f>_xlfn.XLOOKUP(tblOrders[[#This Row],[CustomerID]], tblCustomers[CustomerID], tblCustomers[Segment])</f>
        <v>Consumer</v>
      </c>
      <c r="L528" t="str">
        <f>_xlfn.XLOOKUP(tblOrders[[#This Row],[ProductID]], tblProducts[ProductID], tblProducts[Category])</f>
        <v>Electronics</v>
      </c>
      <c r="M528">
        <f>_xlfn.XLOOKUP(tblOrders[[#This Row],[ProductID]], tblProducts[ProductID], tblProducts[CostPrice])</f>
        <v>13474</v>
      </c>
      <c r="N528">
        <f>tblOrders[[#This Row],[Sales]]-(tblOrders[[#This Row],[CostPrice]]*tblOrders[[#This Row],[Quantity]])</f>
        <v>107090.6</v>
      </c>
      <c r="O528" t="str">
        <f>TEXT(tblOrders[[#This Row],[Date]],"mmm-yyyy")</f>
        <v>Dec-2025</v>
      </c>
      <c r="P528" t="str">
        <f>_xlfn.XLOOKUP(tblOrders[[#This Row],[OrderID]], tblReturns[OrderID], tblReturns[Returned])</f>
        <v>No</v>
      </c>
      <c r="Q528" t="str">
        <f>_xlfn.XLOOKUP(tblOrders[[#This Row],[OrderID]], tblShipping[OrderID], tblShipping[ShipMode])</f>
        <v>Pickup</v>
      </c>
      <c r="R528" t="str">
        <f>IFERROR(_xlfn.XLOOKUP(A527, tblCustomers[CustomerID], tblCustomers[CustomerName]), "Not Found")</f>
        <v>Not Found</v>
      </c>
      <c r="S528" t="str">
        <f>IF(tblOrders[[#This Row],[Sales]]&gt;1000000,"High Value","Standard")</f>
        <v>Standard</v>
      </c>
      <c r="T528" t="str">
        <f>_xlfn.XLOOKUP(tblOrders[[#This Row],[ProductID]], tblProducts[ProductID], tblProducts[ProductName])</f>
        <v>Product 27</v>
      </c>
      <c r="U528">
        <f>_xlfn.XLOOKUP(tblOrders[[#This Row],[SalesRepID]], tblSalesreps[RepID], tblSalesreps[Target])</f>
        <v>19619177</v>
      </c>
    </row>
    <row r="529" spans="1:21">
      <c r="A529" t="s">
        <v>1196</v>
      </c>
      <c r="B529" s="7" t="s">
        <v>1045</v>
      </c>
      <c r="C529" t="s">
        <v>690</v>
      </c>
      <c r="D529" t="s">
        <v>55</v>
      </c>
      <c r="E529" t="s">
        <v>25</v>
      </c>
      <c r="F529" t="s">
        <v>20</v>
      </c>
      <c r="G529">
        <v>6</v>
      </c>
      <c r="H529">
        <v>0.05</v>
      </c>
      <c r="I529" s="2">
        <v>260803.5</v>
      </c>
      <c r="J529" t="str">
        <f>_xlfn.XLOOKUP(tblOrders[[#This Row],[CustomerID]], tblCustomers[CustomerID], tblCustomers[CustomerName])</f>
        <v>Customer 292</v>
      </c>
      <c r="K529" t="str">
        <f>_xlfn.XLOOKUP(tblOrders[[#This Row],[CustomerID]], tblCustomers[CustomerID], tblCustomers[Segment])</f>
        <v>Consumer</v>
      </c>
      <c r="L529" t="str">
        <f>_xlfn.XLOOKUP(tblOrders[[#This Row],[ProductID]], tblProducts[ProductID], tblProducts[Category])</f>
        <v>Home</v>
      </c>
      <c r="M529">
        <f>_xlfn.XLOOKUP(tblOrders[[#This Row],[ProductID]], tblProducts[ProductID], tblProducts[CostPrice])</f>
        <v>23348</v>
      </c>
      <c r="N529">
        <f>tblOrders[[#This Row],[Sales]]-(tblOrders[[#This Row],[CostPrice]]*tblOrders[[#This Row],[Quantity]])</f>
        <v>120715.5</v>
      </c>
      <c r="O529" t="str">
        <f>TEXT(tblOrders[[#This Row],[Date]],"mmm-yyyy")</f>
        <v>Jan-2025</v>
      </c>
      <c r="P529" t="str">
        <f>_xlfn.XLOOKUP(tblOrders[[#This Row],[OrderID]], tblReturns[OrderID], tblReturns[Returned])</f>
        <v>No</v>
      </c>
      <c r="Q529" t="str">
        <f>_xlfn.XLOOKUP(tblOrders[[#This Row],[OrderID]], tblShipping[OrderID], tblShipping[ShipMode])</f>
        <v>Standard</v>
      </c>
      <c r="R529" t="str">
        <f>IFERROR(_xlfn.XLOOKUP(A528, tblCustomers[CustomerID], tblCustomers[CustomerName]), "Not Found")</f>
        <v>Not Found</v>
      </c>
      <c r="S529" t="str">
        <f>IF(tblOrders[[#This Row],[Sales]]&gt;1000000,"High Value","Standard")</f>
        <v>Standard</v>
      </c>
      <c r="T529" t="str">
        <f>_xlfn.XLOOKUP(tblOrders[[#This Row],[ProductID]], tblProducts[ProductID], tblProducts[ProductName])</f>
        <v>Product 47</v>
      </c>
      <c r="U529">
        <f>_xlfn.XLOOKUP(tblOrders[[#This Row],[SalesRepID]], tblSalesreps[RepID], tblSalesreps[Target])</f>
        <v>7094914</v>
      </c>
    </row>
    <row r="530" spans="1:21">
      <c r="A530" t="s">
        <v>1197</v>
      </c>
      <c r="B530" s="7" t="s">
        <v>1198</v>
      </c>
      <c r="C530" t="s">
        <v>854</v>
      </c>
      <c r="D530" t="s">
        <v>301</v>
      </c>
      <c r="E530" t="s">
        <v>105</v>
      </c>
      <c r="F530" t="s">
        <v>26</v>
      </c>
      <c r="G530">
        <v>1</v>
      </c>
      <c r="H530">
        <v>0.15</v>
      </c>
      <c r="I530" s="2">
        <v>18306.45</v>
      </c>
      <c r="J530" t="str">
        <f>_xlfn.XLOOKUP(tblOrders[[#This Row],[CustomerID]], tblCustomers[CustomerID], tblCustomers[CustomerName])</f>
        <v>Customer 91</v>
      </c>
      <c r="K530" t="str">
        <f>_xlfn.XLOOKUP(tblOrders[[#This Row],[CustomerID]], tblCustomers[CustomerID], tblCustomers[Segment])</f>
        <v>Consumer</v>
      </c>
      <c r="L530" t="str">
        <f>_xlfn.XLOOKUP(tblOrders[[#This Row],[ProductID]], tblProducts[ProductID], tblProducts[Category])</f>
        <v>Office</v>
      </c>
      <c r="M530">
        <f>_xlfn.XLOOKUP(tblOrders[[#This Row],[ProductID]], tblProducts[ProductID], tblProducts[CostPrice])</f>
        <v>77841</v>
      </c>
      <c r="N530">
        <f>tblOrders[[#This Row],[Sales]]-(tblOrders[[#This Row],[CostPrice]]*tblOrders[[#This Row],[Quantity]])</f>
        <v>-59534.55</v>
      </c>
      <c r="O530" t="str">
        <f>TEXT(tblOrders[[#This Row],[Date]],"mmm-yyyy")</f>
        <v>Mar-2025</v>
      </c>
      <c r="P530" t="str">
        <f>_xlfn.XLOOKUP(tblOrders[[#This Row],[OrderID]], tblReturns[OrderID], tblReturns[Returned])</f>
        <v>No</v>
      </c>
      <c r="Q530" t="str">
        <f>_xlfn.XLOOKUP(tblOrders[[#This Row],[OrderID]], tblShipping[OrderID], tblShipping[ShipMode])</f>
        <v>Standard</v>
      </c>
      <c r="R530" t="str">
        <f>IFERROR(_xlfn.XLOOKUP(A529, tblCustomers[CustomerID], tblCustomers[CustomerName]), "Not Found")</f>
        <v>Not Found</v>
      </c>
      <c r="S530" t="str">
        <f>IF(tblOrders[[#This Row],[Sales]]&gt;1000000,"High Value","Standard")</f>
        <v>Standard</v>
      </c>
      <c r="T530" t="str">
        <f>_xlfn.XLOOKUP(tblOrders[[#This Row],[ProductID]], tblProducts[ProductID], tblProducts[ProductName])</f>
        <v>Product 98</v>
      </c>
      <c r="U530">
        <f>_xlfn.XLOOKUP(tblOrders[[#This Row],[SalesRepID]], tblSalesreps[RepID], tblSalesreps[Target])</f>
        <v>8698154</v>
      </c>
    </row>
    <row r="531" spans="1:21">
      <c r="A531" t="s">
        <v>1199</v>
      </c>
      <c r="B531" s="7" t="s">
        <v>42</v>
      </c>
      <c r="C531" t="s">
        <v>901</v>
      </c>
      <c r="D531" t="s">
        <v>617</v>
      </c>
      <c r="E531" t="s">
        <v>19</v>
      </c>
      <c r="F531" t="s">
        <v>88</v>
      </c>
      <c r="G531">
        <v>1</v>
      </c>
      <c r="H531">
        <v>0.05</v>
      </c>
      <c r="I531" s="2">
        <v>139571.15</v>
      </c>
      <c r="J531" t="str">
        <f>_xlfn.XLOOKUP(tblOrders[[#This Row],[CustomerID]], tblCustomers[CustomerID], tblCustomers[CustomerName])</f>
        <v>Customer 130</v>
      </c>
      <c r="K531" t="str">
        <f>_xlfn.XLOOKUP(tblOrders[[#This Row],[CustomerID]], tblCustomers[CustomerID], tblCustomers[Segment])</f>
        <v>Consumer</v>
      </c>
      <c r="L531" t="str">
        <f>_xlfn.XLOOKUP(tblOrders[[#This Row],[ProductID]], tblProducts[ProductID], tblProducts[Category])</f>
        <v>Home</v>
      </c>
      <c r="M531">
        <f>_xlfn.XLOOKUP(tblOrders[[#This Row],[ProductID]], tblProducts[ProductID], tblProducts[CostPrice])</f>
        <v>61495</v>
      </c>
      <c r="N531">
        <f>tblOrders[[#This Row],[Sales]]-(tblOrders[[#This Row],[CostPrice]]*tblOrders[[#This Row],[Quantity]])</f>
        <v>78076.149999999994</v>
      </c>
      <c r="O531" t="str">
        <f>TEXT(tblOrders[[#This Row],[Date]],"mmm-yyyy")</f>
        <v>May-2025</v>
      </c>
      <c r="P531" t="str">
        <f>_xlfn.XLOOKUP(tblOrders[[#This Row],[OrderID]], tblReturns[OrderID], tblReturns[Returned])</f>
        <v>No</v>
      </c>
      <c r="Q531" t="str">
        <f>_xlfn.XLOOKUP(tblOrders[[#This Row],[OrderID]], tblShipping[OrderID], tblShipping[ShipMode])</f>
        <v>Standard</v>
      </c>
      <c r="R531" t="str">
        <f>IFERROR(_xlfn.XLOOKUP(A530, tblCustomers[CustomerID], tblCustomers[CustomerName]), "Not Found")</f>
        <v>Not Found</v>
      </c>
      <c r="S531" t="str">
        <f>IF(tblOrders[[#This Row],[Sales]]&gt;1000000,"High Value","Standard")</f>
        <v>Standard</v>
      </c>
      <c r="T531" t="str">
        <f>_xlfn.XLOOKUP(tblOrders[[#This Row],[ProductID]], tblProducts[ProductID], tblProducts[ProductName])</f>
        <v>Product 45</v>
      </c>
      <c r="U531">
        <f>_xlfn.XLOOKUP(tblOrders[[#This Row],[SalesRepID]], tblSalesreps[RepID], tblSalesreps[Target])</f>
        <v>11347243</v>
      </c>
    </row>
    <row r="532" spans="1:21">
      <c r="A532" t="s">
        <v>1200</v>
      </c>
      <c r="B532" s="7" t="s">
        <v>1048</v>
      </c>
      <c r="C532" t="s">
        <v>565</v>
      </c>
      <c r="D532" t="s">
        <v>491</v>
      </c>
      <c r="E532" t="s">
        <v>205</v>
      </c>
      <c r="F532" t="s">
        <v>51</v>
      </c>
      <c r="G532">
        <v>1</v>
      </c>
      <c r="H532">
        <v>0.1</v>
      </c>
      <c r="I532" s="2">
        <v>98311.5</v>
      </c>
      <c r="J532" t="str">
        <f>_xlfn.XLOOKUP(tblOrders[[#This Row],[CustomerID]], tblCustomers[CustomerID], tblCustomers[CustomerName])</f>
        <v>Customer 22</v>
      </c>
      <c r="K532" t="str">
        <f>_xlfn.XLOOKUP(tblOrders[[#This Row],[CustomerID]], tblCustomers[CustomerID], tblCustomers[Segment])</f>
        <v>Consumer</v>
      </c>
      <c r="L532" t="str">
        <f>_xlfn.XLOOKUP(tblOrders[[#This Row],[ProductID]], tblProducts[ProductID], tblProducts[Category])</f>
        <v>Home</v>
      </c>
      <c r="M532">
        <f>_xlfn.XLOOKUP(tblOrders[[#This Row],[ProductID]], tblProducts[ProductID], tblProducts[CostPrice])</f>
        <v>75749</v>
      </c>
      <c r="N532">
        <f>tblOrders[[#This Row],[Sales]]-(tblOrders[[#This Row],[CostPrice]]*tblOrders[[#This Row],[Quantity]])</f>
        <v>22562.5</v>
      </c>
      <c r="O532" t="str">
        <f>TEXT(tblOrders[[#This Row],[Date]],"mmm-yyyy")</f>
        <v>May-2025</v>
      </c>
      <c r="P532" t="str">
        <f>_xlfn.XLOOKUP(tblOrders[[#This Row],[OrderID]], tblReturns[OrderID], tblReturns[Returned])</f>
        <v>No</v>
      </c>
      <c r="Q532" t="str">
        <f>_xlfn.XLOOKUP(tblOrders[[#This Row],[OrderID]], tblShipping[OrderID], tblShipping[ShipMode])</f>
        <v>Standard</v>
      </c>
      <c r="R532" t="str">
        <f>IFERROR(_xlfn.XLOOKUP(A531, tblCustomers[CustomerID], tblCustomers[CustomerName]), "Not Found")</f>
        <v>Not Found</v>
      </c>
      <c r="S532" t="str">
        <f>IF(tblOrders[[#This Row],[Sales]]&gt;1000000,"High Value","Standard")</f>
        <v>Standard</v>
      </c>
      <c r="T532" t="str">
        <f>_xlfn.XLOOKUP(tblOrders[[#This Row],[ProductID]], tblProducts[ProductID], tblProducts[ProductName])</f>
        <v>Product 49</v>
      </c>
      <c r="U532">
        <f>_xlfn.XLOOKUP(tblOrders[[#This Row],[SalesRepID]], tblSalesreps[RepID], tblSalesreps[Target])</f>
        <v>16246424</v>
      </c>
    </row>
    <row r="533" spans="1:21">
      <c r="A533" t="s">
        <v>1201</v>
      </c>
      <c r="B533" s="7" t="s">
        <v>320</v>
      </c>
      <c r="C533" t="s">
        <v>690</v>
      </c>
      <c r="D533" t="s">
        <v>126</v>
      </c>
      <c r="E533" t="s">
        <v>79</v>
      </c>
      <c r="F533" t="s">
        <v>14</v>
      </c>
      <c r="G533">
        <v>4</v>
      </c>
      <c r="H533">
        <v>0.15</v>
      </c>
      <c r="I533" s="2">
        <v>370909.4</v>
      </c>
      <c r="J533" t="str">
        <f>_xlfn.XLOOKUP(tblOrders[[#This Row],[CustomerID]], tblCustomers[CustomerID], tblCustomers[CustomerName])</f>
        <v>Customer 292</v>
      </c>
      <c r="K533" t="str">
        <f>_xlfn.XLOOKUP(tblOrders[[#This Row],[CustomerID]], tblCustomers[CustomerID], tblCustomers[Segment])</f>
        <v>Consumer</v>
      </c>
      <c r="L533" t="str">
        <f>_xlfn.XLOOKUP(tblOrders[[#This Row],[ProductID]], tblProducts[ProductID], tblProducts[Category])</f>
        <v>Furniture</v>
      </c>
      <c r="M533">
        <f>_xlfn.XLOOKUP(tblOrders[[#This Row],[ProductID]], tblProducts[ProductID], tblProducts[CostPrice])</f>
        <v>47434</v>
      </c>
      <c r="N533">
        <f>tblOrders[[#This Row],[Sales]]-(tblOrders[[#This Row],[CostPrice]]*tblOrders[[#This Row],[Quantity]])</f>
        <v>181173.40000000002</v>
      </c>
      <c r="O533" t="str">
        <f>TEXT(tblOrders[[#This Row],[Date]],"mmm-yyyy")</f>
        <v>Jun-2025</v>
      </c>
      <c r="P533" t="str">
        <f>_xlfn.XLOOKUP(tblOrders[[#This Row],[OrderID]], tblReturns[OrderID], tblReturns[Returned])</f>
        <v>No</v>
      </c>
      <c r="Q533" t="str">
        <f>_xlfn.XLOOKUP(tblOrders[[#This Row],[OrderID]], tblShipping[OrderID], tblShipping[ShipMode])</f>
        <v>Express</v>
      </c>
      <c r="R533" t="str">
        <f>IFERROR(_xlfn.XLOOKUP(A532, tblCustomers[CustomerID], tblCustomers[CustomerName]), "Not Found")</f>
        <v>Not Found</v>
      </c>
      <c r="S533" t="str">
        <f>IF(tblOrders[[#This Row],[Sales]]&gt;1000000,"High Value","Standard")</f>
        <v>Standard</v>
      </c>
      <c r="T533" t="str">
        <f>_xlfn.XLOOKUP(tblOrders[[#This Row],[ProductID]], tblProducts[ProductID], tblProducts[ProductName])</f>
        <v>Product 67</v>
      </c>
      <c r="U533">
        <f>_xlfn.XLOOKUP(tblOrders[[#This Row],[SalesRepID]], tblSalesreps[RepID], tblSalesreps[Target])</f>
        <v>8592536</v>
      </c>
    </row>
    <row r="534" spans="1:21">
      <c r="A534" t="s">
        <v>1202</v>
      </c>
      <c r="B534" s="7" t="s">
        <v>1100</v>
      </c>
      <c r="C534" t="s">
        <v>684</v>
      </c>
      <c r="D534" t="s">
        <v>265</v>
      </c>
      <c r="E534" t="s">
        <v>205</v>
      </c>
      <c r="F534" t="s">
        <v>26</v>
      </c>
      <c r="G534">
        <v>2</v>
      </c>
      <c r="H534">
        <v>0.05</v>
      </c>
      <c r="I534" s="2">
        <v>199904.7</v>
      </c>
      <c r="J534" t="str">
        <f>_xlfn.XLOOKUP(tblOrders[[#This Row],[CustomerID]], tblCustomers[CustomerID], tblCustomers[CustomerName])</f>
        <v>Customer 55</v>
      </c>
      <c r="K534" t="str">
        <f>_xlfn.XLOOKUP(tblOrders[[#This Row],[CustomerID]], tblCustomers[CustomerID], tblCustomers[Segment])</f>
        <v>Corporate</v>
      </c>
      <c r="L534" t="str">
        <f>_xlfn.XLOOKUP(tblOrders[[#This Row],[ProductID]], tblProducts[ProductID], tblProducts[Category])</f>
        <v>Home</v>
      </c>
      <c r="M534">
        <f>_xlfn.XLOOKUP(tblOrders[[#This Row],[ProductID]], tblProducts[ProductID], tblProducts[CostPrice])</f>
        <v>33642</v>
      </c>
      <c r="N534">
        <f>tblOrders[[#This Row],[Sales]]-(tblOrders[[#This Row],[CostPrice]]*tblOrders[[#This Row],[Quantity]])</f>
        <v>132620.70000000001</v>
      </c>
      <c r="O534" t="str">
        <f>TEXT(tblOrders[[#This Row],[Date]],"mmm-yyyy")</f>
        <v>Oct-2025</v>
      </c>
      <c r="P534" t="str">
        <f>_xlfn.XLOOKUP(tblOrders[[#This Row],[OrderID]], tblReturns[OrderID], tblReturns[Returned])</f>
        <v>No</v>
      </c>
      <c r="Q534" t="str">
        <f>_xlfn.XLOOKUP(tblOrders[[#This Row],[OrderID]], tblShipping[OrderID], tblShipping[ShipMode])</f>
        <v>Express</v>
      </c>
      <c r="R534" t="str">
        <f>IFERROR(_xlfn.XLOOKUP(A533, tblCustomers[CustomerID], tblCustomers[CustomerName]), "Not Found")</f>
        <v>Not Found</v>
      </c>
      <c r="S534" t="str">
        <f>IF(tblOrders[[#This Row],[Sales]]&gt;1000000,"High Value","Standard")</f>
        <v>Standard</v>
      </c>
      <c r="T534" t="str">
        <f>_xlfn.XLOOKUP(tblOrders[[#This Row],[ProductID]], tblProducts[ProductID], tblProducts[ProductName])</f>
        <v>Product 17</v>
      </c>
      <c r="U534">
        <f>_xlfn.XLOOKUP(tblOrders[[#This Row],[SalesRepID]], tblSalesreps[RepID], tblSalesreps[Target])</f>
        <v>16246424</v>
      </c>
    </row>
    <row r="535" spans="1:21">
      <c r="A535" t="s">
        <v>1203</v>
      </c>
      <c r="B535" s="7" t="s">
        <v>1204</v>
      </c>
      <c r="C535" t="s">
        <v>866</v>
      </c>
      <c r="D535" t="s">
        <v>403</v>
      </c>
      <c r="E535" t="s">
        <v>186</v>
      </c>
      <c r="F535" t="s">
        <v>14</v>
      </c>
      <c r="G535">
        <v>7</v>
      </c>
      <c r="H535">
        <v>0.1</v>
      </c>
      <c r="I535" s="2">
        <v>407937.6</v>
      </c>
      <c r="J535" t="str">
        <f>_xlfn.XLOOKUP(tblOrders[[#This Row],[CustomerID]], tblCustomers[CustomerID], tblCustomers[CustomerName])</f>
        <v>Customer 32</v>
      </c>
      <c r="K535" t="str">
        <f>_xlfn.XLOOKUP(tblOrders[[#This Row],[CustomerID]], tblCustomers[CustomerID], tblCustomers[Segment])</f>
        <v>SME</v>
      </c>
      <c r="L535" t="str">
        <f>_xlfn.XLOOKUP(tblOrders[[#This Row],[ProductID]], tblProducts[ProductID], tblProducts[Category])</f>
        <v>Furniture</v>
      </c>
      <c r="M535">
        <f>_xlfn.XLOOKUP(tblOrders[[#This Row],[ProductID]], tblProducts[ProductID], tblProducts[CostPrice])</f>
        <v>53072</v>
      </c>
      <c r="N535">
        <f>tblOrders[[#This Row],[Sales]]-(tblOrders[[#This Row],[CostPrice]]*tblOrders[[#This Row],[Quantity]])</f>
        <v>36433.599999999977</v>
      </c>
      <c r="O535" t="str">
        <f>TEXT(tblOrders[[#This Row],[Date]],"mmm-yyyy")</f>
        <v>Sep-2025</v>
      </c>
      <c r="P535" t="str">
        <f>_xlfn.XLOOKUP(tblOrders[[#This Row],[OrderID]], tblReturns[OrderID], tblReturns[Returned])</f>
        <v>Yes</v>
      </c>
      <c r="Q535" t="str">
        <f>_xlfn.XLOOKUP(tblOrders[[#This Row],[OrderID]], tblShipping[OrderID], tblShipping[ShipMode])</f>
        <v>Pickup</v>
      </c>
      <c r="R535" t="str">
        <f>IFERROR(_xlfn.XLOOKUP(A534, tblCustomers[CustomerID], tblCustomers[CustomerName]), "Not Found")</f>
        <v>Not Found</v>
      </c>
      <c r="S535" t="str">
        <f>IF(tblOrders[[#This Row],[Sales]]&gt;1000000,"High Value","Standard")</f>
        <v>Standard</v>
      </c>
      <c r="T535" t="str">
        <f>_xlfn.XLOOKUP(tblOrders[[#This Row],[ProductID]], tblProducts[ProductID], tblProducts[ProductName])</f>
        <v>Product 78</v>
      </c>
      <c r="U535">
        <f>_xlfn.XLOOKUP(tblOrders[[#This Row],[SalesRepID]], tblSalesreps[RepID], tblSalesreps[Target])</f>
        <v>15141830</v>
      </c>
    </row>
    <row r="536" spans="1:21">
      <c r="A536" t="s">
        <v>1205</v>
      </c>
      <c r="B536" s="7" t="s">
        <v>1206</v>
      </c>
      <c r="C536" t="s">
        <v>1207</v>
      </c>
      <c r="D536" t="s">
        <v>193</v>
      </c>
      <c r="E536" t="s">
        <v>119</v>
      </c>
      <c r="F536" t="s">
        <v>14</v>
      </c>
      <c r="G536">
        <v>3</v>
      </c>
      <c r="H536">
        <v>0.1</v>
      </c>
      <c r="I536" s="2">
        <v>81591.3</v>
      </c>
      <c r="J536" t="str">
        <f>_xlfn.XLOOKUP(tblOrders[[#This Row],[CustomerID]], tblCustomers[CustomerID], tblCustomers[CustomerName])</f>
        <v>Customer 298</v>
      </c>
      <c r="K536" t="str">
        <f>_xlfn.XLOOKUP(tblOrders[[#This Row],[CustomerID]], tblCustomers[CustomerID], tblCustomers[Segment])</f>
        <v>Corporate</v>
      </c>
      <c r="L536" t="str">
        <f>_xlfn.XLOOKUP(tblOrders[[#This Row],[ProductID]], tblProducts[ProductID], tblProducts[Category])</f>
        <v>Office</v>
      </c>
      <c r="M536">
        <f>_xlfn.XLOOKUP(tblOrders[[#This Row],[ProductID]], tblProducts[ProductID], tblProducts[CostPrice])</f>
        <v>44099</v>
      </c>
      <c r="N536">
        <f>tblOrders[[#This Row],[Sales]]-(tblOrders[[#This Row],[CostPrice]]*tblOrders[[#This Row],[Quantity]])</f>
        <v>-50705.7</v>
      </c>
      <c r="O536" t="str">
        <f>TEXT(tblOrders[[#This Row],[Date]],"mmm-yyyy")</f>
        <v>Aug-2025</v>
      </c>
      <c r="P536" t="str">
        <f>_xlfn.XLOOKUP(tblOrders[[#This Row],[OrderID]], tblReturns[OrderID], tblReturns[Returned])</f>
        <v>No</v>
      </c>
      <c r="Q536" t="str">
        <f>_xlfn.XLOOKUP(tblOrders[[#This Row],[OrderID]], tblShipping[OrderID], tblShipping[ShipMode])</f>
        <v>Standard</v>
      </c>
      <c r="R536" t="str">
        <f>IFERROR(_xlfn.XLOOKUP(A535, tblCustomers[CustomerID], tblCustomers[CustomerName]), "Not Found")</f>
        <v>Not Found</v>
      </c>
      <c r="S536" t="str">
        <f>IF(tblOrders[[#This Row],[Sales]]&gt;1000000,"High Value","Standard")</f>
        <v>Standard</v>
      </c>
      <c r="T536" t="str">
        <f>_xlfn.XLOOKUP(tblOrders[[#This Row],[ProductID]], tblProducts[ProductID], tblProducts[ProductName])</f>
        <v>Product 44</v>
      </c>
      <c r="U536">
        <f>_xlfn.XLOOKUP(tblOrders[[#This Row],[SalesRepID]], tblSalesreps[RepID], tblSalesreps[Target])</f>
        <v>5886694</v>
      </c>
    </row>
    <row r="537" spans="1:21">
      <c r="A537" t="s">
        <v>1208</v>
      </c>
      <c r="B537" s="7" t="s">
        <v>646</v>
      </c>
      <c r="C537" t="s">
        <v>629</v>
      </c>
      <c r="D537" t="s">
        <v>104</v>
      </c>
      <c r="E537" t="s">
        <v>205</v>
      </c>
      <c r="F537" t="s">
        <v>14</v>
      </c>
      <c r="G537">
        <v>10</v>
      </c>
      <c r="H537">
        <v>0.05</v>
      </c>
      <c r="I537" s="2">
        <v>529748.5</v>
      </c>
      <c r="J537" t="str">
        <f>_xlfn.XLOOKUP(tblOrders[[#This Row],[CustomerID]], tblCustomers[CustomerID], tblCustomers[CustomerName])</f>
        <v>Customer 12</v>
      </c>
      <c r="K537" t="str">
        <f>_xlfn.XLOOKUP(tblOrders[[#This Row],[CustomerID]], tblCustomers[CustomerID], tblCustomers[Segment])</f>
        <v>Corporate</v>
      </c>
      <c r="L537" t="str">
        <f>_xlfn.XLOOKUP(tblOrders[[#This Row],[ProductID]], tblProducts[ProductID], tblProducts[Category])</f>
        <v>Furniture</v>
      </c>
      <c r="M537">
        <f>_xlfn.XLOOKUP(tblOrders[[#This Row],[ProductID]], tblProducts[ProductID], tblProducts[CostPrice])</f>
        <v>10664</v>
      </c>
      <c r="N537">
        <f>tblOrders[[#This Row],[Sales]]-(tblOrders[[#This Row],[CostPrice]]*tblOrders[[#This Row],[Quantity]])</f>
        <v>423108.5</v>
      </c>
      <c r="O537" t="str">
        <f>TEXT(tblOrders[[#This Row],[Date]],"mmm-yyyy")</f>
        <v>Apr-2025</v>
      </c>
      <c r="P537" t="str">
        <f>_xlfn.XLOOKUP(tblOrders[[#This Row],[OrderID]], tblReturns[OrderID], tblReturns[Returned])</f>
        <v>No</v>
      </c>
      <c r="Q537" t="str">
        <f>_xlfn.XLOOKUP(tblOrders[[#This Row],[OrderID]], tblShipping[OrderID], tblShipping[ShipMode])</f>
        <v>Standard</v>
      </c>
      <c r="R537" t="str">
        <f>IFERROR(_xlfn.XLOOKUP(A536, tblCustomers[CustomerID], tblCustomers[CustomerName]), "Not Found")</f>
        <v>Not Found</v>
      </c>
      <c r="S537" t="str">
        <f>IF(tblOrders[[#This Row],[Sales]]&gt;1000000,"High Value","Standard")</f>
        <v>Standard</v>
      </c>
      <c r="T537" t="str">
        <f>_xlfn.XLOOKUP(tblOrders[[#This Row],[ProductID]], tblProducts[ProductID], tblProducts[ProductName])</f>
        <v>Product 23</v>
      </c>
      <c r="U537">
        <f>_xlfn.XLOOKUP(tblOrders[[#This Row],[SalesRepID]], tblSalesreps[RepID], tblSalesreps[Target])</f>
        <v>16246424</v>
      </c>
    </row>
    <row r="538" spans="1:21">
      <c r="A538" t="s">
        <v>1209</v>
      </c>
      <c r="B538" s="7" t="s">
        <v>1210</v>
      </c>
      <c r="C538" t="s">
        <v>344</v>
      </c>
      <c r="D538" t="s">
        <v>248</v>
      </c>
      <c r="E538" t="s">
        <v>56</v>
      </c>
      <c r="F538" t="s">
        <v>51</v>
      </c>
      <c r="G538">
        <v>6</v>
      </c>
      <c r="H538">
        <v>0.15</v>
      </c>
      <c r="I538" s="2">
        <v>274354.5</v>
      </c>
      <c r="J538" t="str">
        <f>_xlfn.XLOOKUP(tblOrders[[#This Row],[CustomerID]], tblCustomers[CustomerID], tblCustomers[CustomerName])</f>
        <v>Customer 68</v>
      </c>
      <c r="K538" t="str">
        <f>_xlfn.XLOOKUP(tblOrders[[#This Row],[CustomerID]], tblCustomers[CustomerID], tblCustomers[Segment])</f>
        <v>Consumer</v>
      </c>
      <c r="L538" t="str">
        <f>_xlfn.XLOOKUP(tblOrders[[#This Row],[ProductID]], tblProducts[ProductID], tblProducts[Category])</f>
        <v>Furniture</v>
      </c>
      <c r="M538">
        <f>_xlfn.XLOOKUP(tblOrders[[#This Row],[ProductID]], tblProducts[ProductID], tblProducts[CostPrice])</f>
        <v>31758</v>
      </c>
      <c r="N538">
        <f>tblOrders[[#This Row],[Sales]]-(tblOrders[[#This Row],[CostPrice]]*tblOrders[[#This Row],[Quantity]])</f>
        <v>83806.5</v>
      </c>
      <c r="O538" t="str">
        <f>TEXT(tblOrders[[#This Row],[Date]],"mmm-yyyy")</f>
        <v>Jan-2025</v>
      </c>
      <c r="P538" t="str">
        <f>_xlfn.XLOOKUP(tblOrders[[#This Row],[OrderID]], tblReturns[OrderID], tblReturns[Returned])</f>
        <v>No</v>
      </c>
      <c r="Q538" t="str">
        <f>_xlfn.XLOOKUP(tblOrders[[#This Row],[OrderID]], tblShipping[OrderID], tblShipping[ShipMode])</f>
        <v>Pickup</v>
      </c>
      <c r="R538" t="str">
        <f>IFERROR(_xlfn.XLOOKUP(A537, tblCustomers[CustomerID], tblCustomers[CustomerName]), "Not Found")</f>
        <v>Not Found</v>
      </c>
      <c r="S538" t="str">
        <f>IF(tblOrders[[#This Row],[Sales]]&gt;1000000,"High Value","Standard")</f>
        <v>Standard</v>
      </c>
      <c r="T538" t="str">
        <f>_xlfn.XLOOKUP(tblOrders[[#This Row],[ProductID]], tblProducts[ProductID], tblProducts[ProductName])</f>
        <v>Product 35</v>
      </c>
      <c r="U538">
        <f>_xlfn.XLOOKUP(tblOrders[[#This Row],[SalesRepID]], tblSalesreps[RepID], tblSalesreps[Target])</f>
        <v>14265630</v>
      </c>
    </row>
    <row r="539" spans="1:21">
      <c r="A539" t="s">
        <v>1211</v>
      </c>
      <c r="B539" s="7" t="s">
        <v>1212</v>
      </c>
      <c r="C539" t="s">
        <v>1036</v>
      </c>
      <c r="D539" t="s">
        <v>236</v>
      </c>
      <c r="E539" t="s">
        <v>105</v>
      </c>
      <c r="F539" t="s">
        <v>51</v>
      </c>
      <c r="G539">
        <v>7</v>
      </c>
      <c r="H539">
        <v>0.15</v>
      </c>
      <c r="I539" s="2">
        <v>271320</v>
      </c>
      <c r="J539" t="str">
        <f>_xlfn.XLOOKUP(tblOrders[[#This Row],[CustomerID]], tblCustomers[CustomerID], tblCustomers[CustomerName])</f>
        <v>Customer 7</v>
      </c>
      <c r="K539" t="str">
        <f>_xlfn.XLOOKUP(tblOrders[[#This Row],[CustomerID]], tblCustomers[CustomerID], tblCustomers[Segment])</f>
        <v>SME</v>
      </c>
      <c r="L539" t="str">
        <f>_xlfn.XLOOKUP(tblOrders[[#This Row],[ProductID]], tblProducts[ProductID], tblProducts[Category])</f>
        <v>Furniture</v>
      </c>
      <c r="M539">
        <f>_xlfn.XLOOKUP(tblOrders[[#This Row],[ProductID]], tblProducts[ProductID], tblProducts[CostPrice])</f>
        <v>21756</v>
      </c>
      <c r="N539">
        <f>tblOrders[[#This Row],[Sales]]-(tblOrders[[#This Row],[CostPrice]]*tblOrders[[#This Row],[Quantity]])</f>
        <v>119028</v>
      </c>
      <c r="O539" t="str">
        <f>TEXT(tblOrders[[#This Row],[Date]],"mmm-yyyy")</f>
        <v>Jul-2025</v>
      </c>
      <c r="P539" t="str">
        <f>_xlfn.XLOOKUP(tblOrders[[#This Row],[OrderID]], tblReturns[OrderID], tblReturns[Returned])</f>
        <v>No</v>
      </c>
      <c r="Q539" t="str">
        <f>_xlfn.XLOOKUP(tblOrders[[#This Row],[OrderID]], tblShipping[OrderID], tblShipping[ShipMode])</f>
        <v>Standard</v>
      </c>
      <c r="R539" t="str">
        <f>IFERROR(_xlfn.XLOOKUP(A538, tblCustomers[CustomerID], tblCustomers[CustomerName]), "Not Found")</f>
        <v>Not Found</v>
      </c>
      <c r="S539" t="str">
        <f>IF(tblOrders[[#This Row],[Sales]]&gt;1000000,"High Value","Standard")</f>
        <v>Standard</v>
      </c>
      <c r="T539" t="str">
        <f>_xlfn.XLOOKUP(tblOrders[[#This Row],[ProductID]], tblProducts[ProductID], tblProducts[ProductName])</f>
        <v>Product 41</v>
      </c>
      <c r="U539">
        <f>_xlfn.XLOOKUP(tblOrders[[#This Row],[SalesRepID]], tblSalesreps[RepID], tblSalesreps[Target])</f>
        <v>8698154</v>
      </c>
    </row>
    <row r="540" spans="1:21">
      <c r="A540" t="s">
        <v>1213</v>
      </c>
      <c r="B540" s="7" t="s">
        <v>1214</v>
      </c>
      <c r="C540" t="s">
        <v>361</v>
      </c>
      <c r="D540" t="s">
        <v>272</v>
      </c>
      <c r="E540" t="s">
        <v>56</v>
      </c>
      <c r="F540" t="s">
        <v>14</v>
      </c>
      <c r="G540">
        <v>1</v>
      </c>
      <c r="H540">
        <v>0</v>
      </c>
      <c r="I540" s="2">
        <v>122085</v>
      </c>
      <c r="J540" t="str">
        <f>_xlfn.XLOOKUP(tblOrders[[#This Row],[CustomerID]], tblCustomers[CustomerID], tblCustomers[CustomerName])</f>
        <v>Customer 34</v>
      </c>
      <c r="K540" t="str">
        <f>_xlfn.XLOOKUP(tblOrders[[#This Row],[CustomerID]], tblCustomers[CustomerID], tblCustomers[Segment])</f>
        <v>Corporate</v>
      </c>
      <c r="L540" t="str">
        <f>_xlfn.XLOOKUP(tblOrders[[#This Row],[ProductID]], tblProducts[ProductID], tblProducts[Category])</f>
        <v>Furniture</v>
      </c>
      <c r="M540">
        <f>_xlfn.XLOOKUP(tblOrders[[#This Row],[ProductID]], tblProducts[ProductID], tblProducts[CostPrice])</f>
        <v>48118</v>
      </c>
      <c r="N540">
        <f>tblOrders[[#This Row],[Sales]]-(tblOrders[[#This Row],[CostPrice]]*tblOrders[[#This Row],[Quantity]])</f>
        <v>73967</v>
      </c>
      <c r="O540" t="str">
        <f>TEXT(tblOrders[[#This Row],[Date]],"mmm-yyyy")</f>
        <v>Nov-2025</v>
      </c>
      <c r="P540" t="str">
        <f>_xlfn.XLOOKUP(tblOrders[[#This Row],[OrderID]], tblReturns[OrderID], tblReturns[Returned])</f>
        <v>No</v>
      </c>
      <c r="Q540" t="str">
        <f>_xlfn.XLOOKUP(tblOrders[[#This Row],[OrderID]], tblShipping[OrderID], tblShipping[ShipMode])</f>
        <v>Pickup</v>
      </c>
      <c r="R540" t="str">
        <f>IFERROR(_xlfn.XLOOKUP(A539, tblCustomers[CustomerID], tblCustomers[CustomerName]), "Not Found")</f>
        <v>Not Found</v>
      </c>
      <c r="S540" t="str">
        <f>IF(tblOrders[[#This Row],[Sales]]&gt;1000000,"High Value","Standard")</f>
        <v>Standard</v>
      </c>
      <c r="T540" t="str">
        <f>_xlfn.XLOOKUP(tblOrders[[#This Row],[ProductID]], tblProducts[ProductID], tblProducts[ProductName])</f>
        <v>Product 75</v>
      </c>
      <c r="U540">
        <f>_xlfn.XLOOKUP(tblOrders[[#This Row],[SalesRepID]], tblSalesreps[RepID], tblSalesreps[Target])</f>
        <v>14265630</v>
      </c>
    </row>
    <row r="541" spans="1:21">
      <c r="A541" t="s">
        <v>1215</v>
      </c>
      <c r="B541" s="7" t="s">
        <v>253</v>
      </c>
      <c r="C541" t="s">
        <v>787</v>
      </c>
      <c r="D541" t="s">
        <v>400</v>
      </c>
      <c r="E541" t="s">
        <v>105</v>
      </c>
      <c r="F541" t="s">
        <v>14</v>
      </c>
      <c r="G541">
        <v>3</v>
      </c>
      <c r="H541">
        <v>0.1</v>
      </c>
      <c r="I541" s="2">
        <v>84196.800000000003</v>
      </c>
      <c r="J541" t="str">
        <f>_xlfn.XLOOKUP(tblOrders[[#This Row],[CustomerID]], tblCustomers[CustomerID], tblCustomers[CustomerName])</f>
        <v>Customer 282</v>
      </c>
      <c r="K541" t="str">
        <f>_xlfn.XLOOKUP(tblOrders[[#This Row],[CustomerID]], tblCustomers[CustomerID], tblCustomers[Segment])</f>
        <v>SME</v>
      </c>
      <c r="L541" t="str">
        <f>_xlfn.XLOOKUP(tblOrders[[#This Row],[ProductID]], tblProducts[ProductID], tblProducts[Category])</f>
        <v>Electronics</v>
      </c>
      <c r="M541">
        <f>_xlfn.XLOOKUP(tblOrders[[#This Row],[ProductID]], tblProducts[ProductID], tblProducts[CostPrice])</f>
        <v>36044</v>
      </c>
      <c r="N541">
        <f>tblOrders[[#This Row],[Sales]]-(tblOrders[[#This Row],[CostPrice]]*tblOrders[[#This Row],[Quantity]])</f>
        <v>-23935.199999999997</v>
      </c>
      <c r="O541" t="str">
        <f>TEXT(tblOrders[[#This Row],[Date]],"mmm-yyyy")</f>
        <v>Jun-2025</v>
      </c>
      <c r="P541" t="str">
        <f>_xlfn.XLOOKUP(tblOrders[[#This Row],[OrderID]], tblReturns[OrderID], tblReturns[Returned])</f>
        <v>No</v>
      </c>
      <c r="Q541" t="str">
        <f>_xlfn.XLOOKUP(tblOrders[[#This Row],[OrderID]], tblShipping[OrderID], tblShipping[ShipMode])</f>
        <v>Express</v>
      </c>
      <c r="R541" t="str">
        <f>IFERROR(_xlfn.XLOOKUP(A540, tblCustomers[CustomerID], tblCustomers[CustomerName]), "Not Found")</f>
        <v>Not Found</v>
      </c>
      <c r="S541" t="str">
        <f>IF(tblOrders[[#This Row],[Sales]]&gt;1000000,"High Value","Standard")</f>
        <v>Standard</v>
      </c>
      <c r="T541" t="str">
        <f>_xlfn.XLOOKUP(tblOrders[[#This Row],[ProductID]], tblProducts[ProductID], tblProducts[ProductName])</f>
        <v>Product 29</v>
      </c>
      <c r="U541">
        <f>_xlfn.XLOOKUP(tblOrders[[#This Row],[SalesRepID]], tblSalesreps[RepID], tblSalesreps[Target])</f>
        <v>8698154</v>
      </c>
    </row>
    <row r="542" spans="1:21">
      <c r="A542" t="s">
        <v>1216</v>
      </c>
      <c r="B542" s="7" t="s">
        <v>354</v>
      </c>
      <c r="C542" t="s">
        <v>1217</v>
      </c>
      <c r="D542" t="s">
        <v>78</v>
      </c>
      <c r="E542" t="s">
        <v>202</v>
      </c>
      <c r="F542" t="s">
        <v>20</v>
      </c>
      <c r="G542">
        <v>9</v>
      </c>
      <c r="H542">
        <v>0.2</v>
      </c>
      <c r="I542" s="2">
        <v>984110.4</v>
      </c>
      <c r="J542" t="str">
        <f>_xlfn.XLOOKUP(tblOrders[[#This Row],[CustomerID]], tblCustomers[CustomerID], tblCustomers[CustomerName])</f>
        <v>Customer 100</v>
      </c>
      <c r="K542" t="str">
        <f>_xlfn.XLOOKUP(tblOrders[[#This Row],[CustomerID]], tblCustomers[CustomerID], tblCustomers[Segment])</f>
        <v>Corporate</v>
      </c>
      <c r="L542" t="str">
        <f>_xlfn.XLOOKUP(tblOrders[[#This Row],[ProductID]], tblProducts[ProductID], tblProducts[Category])</f>
        <v>Office</v>
      </c>
      <c r="M542">
        <f>_xlfn.XLOOKUP(tblOrders[[#This Row],[ProductID]], tblProducts[ProductID], tblProducts[CostPrice])</f>
        <v>76942</v>
      </c>
      <c r="N542">
        <f>tblOrders[[#This Row],[Sales]]-(tblOrders[[#This Row],[CostPrice]]*tblOrders[[#This Row],[Quantity]])</f>
        <v>291632.40000000002</v>
      </c>
      <c r="O542" t="str">
        <f>TEXT(tblOrders[[#This Row],[Date]],"mmm-yyyy")</f>
        <v>Feb-2025</v>
      </c>
      <c r="P542" t="str">
        <f>_xlfn.XLOOKUP(tblOrders[[#This Row],[OrderID]], tblReturns[OrderID], tblReturns[Returned])</f>
        <v>No</v>
      </c>
      <c r="Q542" t="str">
        <f>_xlfn.XLOOKUP(tblOrders[[#This Row],[OrderID]], tblShipping[OrderID], tblShipping[ShipMode])</f>
        <v>Express</v>
      </c>
      <c r="R542" t="str">
        <f>IFERROR(_xlfn.XLOOKUP(A541, tblCustomers[CustomerID], tblCustomers[CustomerName]), "Not Found")</f>
        <v>Not Found</v>
      </c>
      <c r="S542" t="str">
        <f>IF(tblOrders[[#This Row],[Sales]]&gt;1000000,"High Value","Standard")</f>
        <v>Standard</v>
      </c>
      <c r="T542" t="str">
        <f>_xlfn.XLOOKUP(tblOrders[[#This Row],[ProductID]], tblProducts[ProductID], tblProducts[ProductName])</f>
        <v>Product 22</v>
      </c>
      <c r="U542">
        <f>_xlfn.XLOOKUP(tblOrders[[#This Row],[SalesRepID]], tblSalesreps[RepID], tblSalesreps[Target])</f>
        <v>10652665</v>
      </c>
    </row>
    <row r="543" spans="1:21">
      <c r="A543" t="s">
        <v>1218</v>
      </c>
      <c r="B543" s="7" t="s">
        <v>1219</v>
      </c>
      <c r="C543" t="s">
        <v>556</v>
      </c>
      <c r="D543" t="s">
        <v>403</v>
      </c>
      <c r="E543" t="s">
        <v>210</v>
      </c>
      <c r="F543" t="s">
        <v>88</v>
      </c>
      <c r="G543">
        <v>9</v>
      </c>
      <c r="H543">
        <v>0.2</v>
      </c>
      <c r="I543" s="2">
        <v>799977.6</v>
      </c>
      <c r="J543" t="str">
        <f>_xlfn.XLOOKUP(tblOrders[[#This Row],[CustomerID]], tblCustomers[CustomerID], tblCustomers[CustomerName])</f>
        <v>Customer 72</v>
      </c>
      <c r="K543" t="str">
        <f>_xlfn.XLOOKUP(tblOrders[[#This Row],[CustomerID]], tblCustomers[CustomerID], tblCustomers[Segment])</f>
        <v>Corporate</v>
      </c>
      <c r="L543" t="str">
        <f>_xlfn.XLOOKUP(tblOrders[[#This Row],[ProductID]], tblProducts[ProductID], tblProducts[Category])</f>
        <v>Furniture</v>
      </c>
      <c r="M543">
        <f>_xlfn.XLOOKUP(tblOrders[[#This Row],[ProductID]], tblProducts[ProductID], tblProducts[CostPrice])</f>
        <v>53072</v>
      </c>
      <c r="N543">
        <f>tblOrders[[#This Row],[Sales]]-(tblOrders[[#This Row],[CostPrice]]*tblOrders[[#This Row],[Quantity]])</f>
        <v>322329.59999999998</v>
      </c>
      <c r="O543" t="str">
        <f>TEXT(tblOrders[[#This Row],[Date]],"mmm-yyyy")</f>
        <v>Aug-2025</v>
      </c>
      <c r="P543" t="str">
        <f>_xlfn.XLOOKUP(tblOrders[[#This Row],[OrderID]], tblReturns[OrderID], tblReturns[Returned])</f>
        <v>No</v>
      </c>
      <c r="Q543" t="str">
        <f>_xlfn.XLOOKUP(tblOrders[[#This Row],[OrderID]], tblShipping[OrderID], tblShipping[ShipMode])</f>
        <v>Standard</v>
      </c>
      <c r="R543" t="str">
        <f>IFERROR(_xlfn.XLOOKUP(A542, tblCustomers[CustomerID], tblCustomers[CustomerName]), "Not Found")</f>
        <v>Not Found</v>
      </c>
      <c r="S543" t="str">
        <f>IF(tblOrders[[#This Row],[Sales]]&gt;1000000,"High Value","Standard")</f>
        <v>Standard</v>
      </c>
      <c r="T543" t="str">
        <f>_xlfn.XLOOKUP(tblOrders[[#This Row],[ProductID]], tblProducts[ProductID], tblProducts[ProductName])</f>
        <v>Product 78</v>
      </c>
      <c r="U543">
        <f>_xlfn.XLOOKUP(tblOrders[[#This Row],[SalesRepID]], tblSalesreps[RepID], tblSalesreps[Target])</f>
        <v>19336654</v>
      </c>
    </row>
    <row r="544" spans="1:21">
      <c r="A544" t="s">
        <v>1220</v>
      </c>
      <c r="B544" s="7" t="s">
        <v>972</v>
      </c>
      <c r="C544" t="s">
        <v>885</v>
      </c>
      <c r="D544" t="s">
        <v>430</v>
      </c>
      <c r="E544" t="s">
        <v>105</v>
      </c>
      <c r="F544" t="s">
        <v>20</v>
      </c>
      <c r="G544">
        <v>2</v>
      </c>
      <c r="H544">
        <v>0.1</v>
      </c>
      <c r="I544" s="2">
        <v>32187.599999999999</v>
      </c>
      <c r="J544" t="str">
        <f>_xlfn.XLOOKUP(tblOrders[[#This Row],[CustomerID]], tblCustomers[CustomerID], tblCustomers[CustomerName])</f>
        <v>Customer 277</v>
      </c>
      <c r="K544" t="str">
        <f>_xlfn.XLOOKUP(tblOrders[[#This Row],[CustomerID]], tblCustomers[CustomerID], tblCustomers[Segment])</f>
        <v>Corporate</v>
      </c>
      <c r="L544" t="str">
        <f>_xlfn.XLOOKUP(tblOrders[[#This Row],[ProductID]], tblProducts[ProductID], tblProducts[Category])</f>
        <v>Office</v>
      </c>
      <c r="M544">
        <f>_xlfn.XLOOKUP(tblOrders[[#This Row],[ProductID]], tblProducts[ProductID], tblProducts[CostPrice])</f>
        <v>7566</v>
      </c>
      <c r="N544">
        <f>tblOrders[[#This Row],[Sales]]-(tblOrders[[#This Row],[CostPrice]]*tblOrders[[#This Row],[Quantity]])</f>
        <v>17055.599999999999</v>
      </c>
      <c r="O544" t="str">
        <f>TEXT(tblOrders[[#This Row],[Date]],"mmm-yyyy")</f>
        <v>Feb-2025</v>
      </c>
      <c r="P544" t="str">
        <f>_xlfn.XLOOKUP(tblOrders[[#This Row],[OrderID]], tblReturns[OrderID], tblReturns[Returned])</f>
        <v>No</v>
      </c>
      <c r="Q544" t="str">
        <f>_xlfn.XLOOKUP(tblOrders[[#This Row],[OrderID]], tblShipping[OrderID], tblShipping[ShipMode])</f>
        <v>Pickup</v>
      </c>
      <c r="R544" t="str">
        <f>IFERROR(_xlfn.XLOOKUP(A543, tblCustomers[CustomerID], tblCustomers[CustomerName]), "Not Found")</f>
        <v>Not Found</v>
      </c>
      <c r="S544" t="str">
        <f>IF(tblOrders[[#This Row],[Sales]]&gt;1000000,"High Value","Standard")</f>
        <v>Standard</v>
      </c>
      <c r="T544" t="str">
        <f>_xlfn.XLOOKUP(tblOrders[[#This Row],[ProductID]], tblProducts[ProductID], tblProducts[ProductName])</f>
        <v>Product 85</v>
      </c>
      <c r="U544">
        <f>_xlfn.XLOOKUP(tblOrders[[#This Row],[SalesRepID]], tblSalesreps[RepID], tblSalesreps[Target])</f>
        <v>8698154</v>
      </c>
    </row>
    <row r="545" spans="1:21">
      <c r="A545" t="s">
        <v>1221</v>
      </c>
      <c r="B545" s="7" t="s">
        <v>1222</v>
      </c>
      <c r="C545" t="s">
        <v>1223</v>
      </c>
      <c r="D545" t="s">
        <v>145</v>
      </c>
      <c r="E545" t="s">
        <v>25</v>
      </c>
      <c r="F545" t="s">
        <v>20</v>
      </c>
      <c r="G545">
        <v>4</v>
      </c>
      <c r="H545">
        <v>0.05</v>
      </c>
      <c r="I545" s="2">
        <v>353821.8</v>
      </c>
      <c r="J545" t="str">
        <f>_xlfn.XLOOKUP(tblOrders[[#This Row],[CustomerID]], tblCustomers[CustomerID], tblCustomers[CustomerName])</f>
        <v>Customer 164</v>
      </c>
      <c r="K545" t="str">
        <f>_xlfn.XLOOKUP(tblOrders[[#This Row],[CustomerID]], tblCustomers[CustomerID], tblCustomers[Segment])</f>
        <v>Consumer</v>
      </c>
      <c r="L545" t="str">
        <f>_xlfn.XLOOKUP(tblOrders[[#This Row],[ProductID]], tblProducts[ProductID], tblProducts[Category])</f>
        <v>Furniture</v>
      </c>
      <c r="M545">
        <f>_xlfn.XLOOKUP(tblOrders[[#This Row],[ProductID]], tblProducts[ProductID], tblProducts[CostPrice])</f>
        <v>55764</v>
      </c>
      <c r="N545">
        <f>tblOrders[[#This Row],[Sales]]-(tblOrders[[#This Row],[CostPrice]]*tblOrders[[#This Row],[Quantity]])</f>
        <v>130765.79999999999</v>
      </c>
      <c r="O545" t="str">
        <f>TEXT(tblOrders[[#This Row],[Date]],"mmm-yyyy")</f>
        <v>Nov-2025</v>
      </c>
      <c r="P545" t="str">
        <f>_xlfn.XLOOKUP(tblOrders[[#This Row],[OrderID]], tblReturns[OrderID], tblReturns[Returned])</f>
        <v>No</v>
      </c>
      <c r="Q545" t="str">
        <f>_xlfn.XLOOKUP(tblOrders[[#This Row],[OrderID]], tblShipping[OrderID], tblShipping[ShipMode])</f>
        <v>Express</v>
      </c>
      <c r="R545" t="str">
        <f>IFERROR(_xlfn.XLOOKUP(A544, tblCustomers[CustomerID], tblCustomers[CustomerName]), "Not Found")</f>
        <v>Not Found</v>
      </c>
      <c r="S545" t="str">
        <f>IF(tblOrders[[#This Row],[Sales]]&gt;1000000,"High Value","Standard")</f>
        <v>Standard</v>
      </c>
      <c r="T545" t="str">
        <f>_xlfn.XLOOKUP(tblOrders[[#This Row],[ProductID]], tblProducts[ProductID], tblProducts[ProductName])</f>
        <v>Product 89</v>
      </c>
      <c r="U545">
        <f>_xlfn.XLOOKUP(tblOrders[[#This Row],[SalesRepID]], tblSalesreps[RepID], tblSalesreps[Target])</f>
        <v>7094914</v>
      </c>
    </row>
    <row r="546" spans="1:21">
      <c r="A546" t="s">
        <v>1224</v>
      </c>
      <c r="B546" s="7" t="s">
        <v>90</v>
      </c>
      <c r="C546" t="s">
        <v>1051</v>
      </c>
      <c r="D546" t="s">
        <v>491</v>
      </c>
      <c r="E546" t="s">
        <v>19</v>
      </c>
      <c r="F546" t="s">
        <v>14</v>
      </c>
      <c r="G546">
        <v>7</v>
      </c>
      <c r="H546">
        <v>0.15</v>
      </c>
      <c r="I546" s="2">
        <v>220393.95</v>
      </c>
      <c r="J546" t="str">
        <f>_xlfn.XLOOKUP(tblOrders[[#This Row],[CustomerID]], tblCustomers[CustomerID], tblCustomers[CustomerName])</f>
        <v>Customer 132</v>
      </c>
      <c r="K546" t="str">
        <f>_xlfn.XLOOKUP(tblOrders[[#This Row],[CustomerID]], tblCustomers[CustomerID], tblCustomers[Segment])</f>
        <v>Consumer</v>
      </c>
      <c r="L546" t="str">
        <f>_xlfn.XLOOKUP(tblOrders[[#This Row],[ProductID]], tblProducts[ProductID], tblProducts[Category])</f>
        <v>Home</v>
      </c>
      <c r="M546">
        <f>_xlfn.XLOOKUP(tblOrders[[#This Row],[ProductID]], tblProducts[ProductID], tblProducts[CostPrice])</f>
        <v>75749</v>
      </c>
      <c r="N546">
        <f>tblOrders[[#This Row],[Sales]]-(tblOrders[[#This Row],[CostPrice]]*tblOrders[[#This Row],[Quantity]])</f>
        <v>-309849.05</v>
      </c>
      <c r="O546" t="str">
        <f>TEXT(tblOrders[[#This Row],[Date]],"mmm-yyyy")</f>
        <v>Jan-2025</v>
      </c>
      <c r="P546" t="str">
        <f>_xlfn.XLOOKUP(tblOrders[[#This Row],[OrderID]], tblReturns[OrderID], tblReturns[Returned])</f>
        <v>No</v>
      </c>
      <c r="Q546" t="str">
        <f>_xlfn.XLOOKUP(tblOrders[[#This Row],[OrderID]], tblShipping[OrderID], tblShipping[ShipMode])</f>
        <v>Express</v>
      </c>
      <c r="R546" t="str">
        <f>IFERROR(_xlfn.XLOOKUP(A545, tblCustomers[CustomerID], tblCustomers[CustomerName]), "Not Found")</f>
        <v>Not Found</v>
      </c>
      <c r="S546" t="str">
        <f>IF(tblOrders[[#This Row],[Sales]]&gt;1000000,"High Value","Standard")</f>
        <v>Standard</v>
      </c>
      <c r="T546" t="str">
        <f>_xlfn.XLOOKUP(tblOrders[[#This Row],[ProductID]], tblProducts[ProductID], tblProducts[ProductName])</f>
        <v>Product 49</v>
      </c>
      <c r="U546">
        <f>_xlfn.XLOOKUP(tblOrders[[#This Row],[SalesRepID]], tblSalesreps[RepID], tblSalesreps[Target])</f>
        <v>11347243</v>
      </c>
    </row>
    <row r="547" spans="1:21">
      <c r="A547" t="s">
        <v>1225</v>
      </c>
      <c r="B547" s="7" t="s">
        <v>520</v>
      </c>
      <c r="C547" t="s">
        <v>569</v>
      </c>
      <c r="D547" t="s">
        <v>288</v>
      </c>
      <c r="E547" t="s">
        <v>25</v>
      </c>
      <c r="F547" t="s">
        <v>26</v>
      </c>
      <c r="G547">
        <v>6</v>
      </c>
      <c r="H547">
        <v>0.05</v>
      </c>
      <c r="I547" s="2">
        <v>583651.5</v>
      </c>
      <c r="J547" t="str">
        <f>_xlfn.XLOOKUP(tblOrders[[#This Row],[CustomerID]], tblCustomers[CustomerID], tblCustomers[CustomerName])</f>
        <v>Customer 64</v>
      </c>
      <c r="K547" t="str">
        <f>_xlfn.XLOOKUP(tblOrders[[#This Row],[CustomerID]], tblCustomers[CustomerID], tblCustomers[Segment])</f>
        <v>Corporate</v>
      </c>
      <c r="L547" t="str">
        <f>_xlfn.XLOOKUP(tblOrders[[#This Row],[ProductID]], tblProducts[ProductID], tblProducts[Category])</f>
        <v>Furniture</v>
      </c>
      <c r="M547">
        <f>_xlfn.XLOOKUP(tblOrders[[#This Row],[ProductID]], tblProducts[ProductID], tblProducts[CostPrice])</f>
        <v>34258</v>
      </c>
      <c r="N547">
        <f>tblOrders[[#This Row],[Sales]]-(tblOrders[[#This Row],[CostPrice]]*tblOrders[[#This Row],[Quantity]])</f>
        <v>378103.5</v>
      </c>
      <c r="O547" t="str">
        <f>TEXT(tblOrders[[#This Row],[Date]],"mmm-yyyy")</f>
        <v>Jan-2025</v>
      </c>
      <c r="P547" t="str">
        <f>_xlfn.XLOOKUP(tblOrders[[#This Row],[OrderID]], tblReturns[OrderID], tblReturns[Returned])</f>
        <v>No</v>
      </c>
      <c r="Q547" t="str">
        <f>_xlfn.XLOOKUP(tblOrders[[#This Row],[OrderID]], tblShipping[OrderID], tblShipping[ShipMode])</f>
        <v>Pickup</v>
      </c>
      <c r="R547" t="str">
        <f>IFERROR(_xlfn.XLOOKUP(A546, tblCustomers[CustomerID], tblCustomers[CustomerName]), "Not Found")</f>
        <v>Not Found</v>
      </c>
      <c r="S547" t="str">
        <f>IF(tblOrders[[#This Row],[Sales]]&gt;1000000,"High Value","Standard")</f>
        <v>Standard</v>
      </c>
      <c r="T547" t="str">
        <f>_xlfn.XLOOKUP(tblOrders[[#This Row],[ProductID]], tblProducts[ProductID], tblProducts[ProductName])</f>
        <v>Product 39</v>
      </c>
      <c r="U547">
        <f>_xlfn.XLOOKUP(tblOrders[[#This Row],[SalesRepID]], tblSalesreps[RepID], tblSalesreps[Target])</f>
        <v>7094914</v>
      </c>
    </row>
    <row r="548" spans="1:21">
      <c r="A548" t="s">
        <v>1226</v>
      </c>
      <c r="B548" s="7" t="s">
        <v>489</v>
      </c>
      <c r="C548" t="s">
        <v>247</v>
      </c>
      <c r="D548" t="s">
        <v>244</v>
      </c>
      <c r="E548" t="s">
        <v>50</v>
      </c>
      <c r="F548" t="s">
        <v>26</v>
      </c>
      <c r="G548">
        <v>10</v>
      </c>
      <c r="H548">
        <v>0.1</v>
      </c>
      <c r="I548" s="2">
        <v>1259352</v>
      </c>
      <c r="J548" t="str">
        <f>_xlfn.XLOOKUP(tblOrders[[#This Row],[CustomerID]], tblCustomers[CustomerID], tblCustomers[CustomerName])</f>
        <v>Customer 102</v>
      </c>
      <c r="K548" t="str">
        <f>_xlfn.XLOOKUP(tblOrders[[#This Row],[CustomerID]], tblCustomers[CustomerID], tblCustomers[Segment])</f>
        <v>Consumer</v>
      </c>
      <c r="L548" t="str">
        <f>_xlfn.XLOOKUP(tblOrders[[#This Row],[ProductID]], tblProducts[ProductID], tblProducts[Category])</f>
        <v>Electronics</v>
      </c>
      <c r="M548">
        <f>_xlfn.XLOOKUP(tblOrders[[#This Row],[ProductID]], tblProducts[ProductID], tblProducts[CostPrice])</f>
        <v>12227</v>
      </c>
      <c r="N548">
        <f>tblOrders[[#This Row],[Sales]]-(tblOrders[[#This Row],[CostPrice]]*tblOrders[[#This Row],[Quantity]])</f>
        <v>1137082</v>
      </c>
      <c r="O548" t="str">
        <f>TEXT(tblOrders[[#This Row],[Date]],"mmm-yyyy")</f>
        <v>Sep-2025</v>
      </c>
      <c r="P548" t="str">
        <f>_xlfn.XLOOKUP(tblOrders[[#This Row],[OrderID]], tblReturns[OrderID], tblReturns[Returned])</f>
        <v>No</v>
      </c>
      <c r="Q548" t="str">
        <f>_xlfn.XLOOKUP(tblOrders[[#This Row],[OrderID]], tblShipping[OrderID], tblShipping[ShipMode])</f>
        <v>Express</v>
      </c>
      <c r="R548" t="str">
        <f>IFERROR(_xlfn.XLOOKUP(A547, tblCustomers[CustomerID], tblCustomers[CustomerName]), "Not Found")</f>
        <v>Not Found</v>
      </c>
      <c r="S548" t="str">
        <f>IF(tblOrders[[#This Row],[Sales]]&gt;1000000,"High Value","Standard")</f>
        <v>High Value</v>
      </c>
      <c r="T548" t="str">
        <f>_xlfn.XLOOKUP(tblOrders[[#This Row],[ProductID]], tblProducts[ProductID], tblProducts[ProductName])</f>
        <v>Product 96</v>
      </c>
      <c r="U548">
        <f>_xlfn.XLOOKUP(tblOrders[[#This Row],[SalesRepID]], tblSalesreps[RepID], tblSalesreps[Target])</f>
        <v>17350666</v>
      </c>
    </row>
    <row r="549" spans="1:21">
      <c r="A549" t="s">
        <v>1227</v>
      </c>
      <c r="B549" s="7" t="s">
        <v>824</v>
      </c>
      <c r="C549" t="s">
        <v>99</v>
      </c>
      <c r="D549" t="s">
        <v>308</v>
      </c>
      <c r="E549" t="s">
        <v>205</v>
      </c>
      <c r="F549" t="s">
        <v>51</v>
      </c>
      <c r="G549">
        <v>10</v>
      </c>
      <c r="H549">
        <v>0.2</v>
      </c>
      <c r="I549" s="2">
        <v>1016432</v>
      </c>
      <c r="J549" t="str">
        <f>_xlfn.XLOOKUP(tblOrders[[#This Row],[CustomerID]], tblCustomers[CustomerID], tblCustomers[CustomerName])</f>
        <v>Customer 1</v>
      </c>
      <c r="K549" t="str">
        <f>_xlfn.XLOOKUP(tblOrders[[#This Row],[CustomerID]], tblCustomers[CustomerID], tblCustomers[Segment])</f>
        <v>SME</v>
      </c>
      <c r="L549" t="str">
        <f>_xlfn.XLOOKUP(tblOrders[[#This Row],[ProductID]], tblProducts[ProductID], tblProducts[Category])</f>
        <v>Furniture</v>
      </c>
      <c r="M549">
        <f>_xlfn.XLOOKUP(tblOrders[[#This Row],[ProductID]], tblProducts[ProductID], tblProducts[CostPrice])</f>
        <v>27039</v>
      </c>
      <c r="N549">
        <f>tblOrders[[#This Row],[Sales]]-(tblOrders[[#This Row],[CostPrice]]*tblOrders[[#This Row],[Quantity]])</f>
        <v>746042</v>
      </c>
      <c r="O549" t="str">
        <f>TEXT(tblOrders[[#This Row],[Date]],"mmm-yyyy")</f>
        <v>Nov-2025</v>
      </c>
      <c r="P549" t="str">
        <f>_xlfn.XLOOKUP(tblOrders[[#This Row],[OrderID]], tblReturns[OrderID], tblReturns[Returned])</f>
        <v>No</v>
      </c>
      <c r="Q549" t="str">
        <f>_xlfn.XLOOKUP(tblOrders[[#This Row],[OrderID]], tblShipping[OrderID], tblShipping[ShipMode])</f>
        <v>Standard</v>
      </c>
      <c r="R549" t="str">
        <f>IFERROR(_xlfn.XLOOKUP(A548, tblCustomers[CustomerID], tblCustomers[CustomerName]), "Not Found")</f>
        <v>Not Found</v>
      </c>
      <c r="S549" t="str">
        <f>IF(tblOrders[[#This Row],[Sales]]&gt;1000000,"High Value","Standard")</f>
        <v>High Value</v>
      </c>
      <c r="T549" t="str">
        <f>_xlfn.XLOOKUP(tblOrders[[#This Row],[ProductID]], tblProducts[ProductID], tblProducts[ProductName])</f>
        <v>Product 13</v>
      </c>
      <c r="U549">
        <f>_xlfn.XLOOKUP(tblOrders[[#This Row],[SalesRepID]], tblSalesreps[RepID], tblSalesreps[Target])</f>
        <v>16246424</v>
      </c>
    </row>
    <row r="550" spans="1:21">
      <c r="A550" t="s">
        <v>1228</v>
      </c>
      <c r="B550" s="7" t="s">
        <v>1162</v>
      </c>
      <c r="C550" t="s">
        <v>993</v>
      </c>
      <c r="D550" t="s">
        <v>513</v>
      </c>
      <c r="E550" t="s">
        <v>202</v>
      </c>
      <c r="F550" t="s">
        <v>14</v>
      </c>
      <c r="G550">
        <v>8</v>
      </c>
      <c r="H550">
        <v>0</v>
      </c>
      <c r="I550" s="2">
        <v>842088</v>
      </c>
      <c r="J550" t="str">
        <f>_xlfn.XLOOKUP(tblOrders[[#This Row],[CustomerID]], tblCustomers[CustomerID], tblCustomers[CustomerName])</f>
        <v>Customer 136</v>
      </c>
      <c r="K550" t="str">
        <f>_xlfn.XLOOKUP(tblOrders[[#This Row],[CustomerID]], tblCustomers[CustomerID], tblCustomers[Segment])</f>
        <v>Corporate</v>
      </c>
      <c r="L550" t="str">
        <f>_xlfn.XLOOKUP(tblOrders[[#This Row],[ProductID]], tblProducts[ProductID], tblProducts[Category])</f>
        <v>Furniture</v>
      </c>
      <c r="M550">
        <f>_xlfn.XLOOKUP(tblOrders[[#This Row],[ProductID]], tblProducts[ProductID], tblProducts[CostPrice])</f>
        <v>3310</v>
      </c>
      <c r="N550">
        <f>tblOrders[[#This Row],[Sales]]-(tblOrders[[#This Row],[CostPrice]]*tblOrders[[#This Row],[Quantity]])</f>
        <v>815608</v>
      </c>
      <c r="O550" t="str">
        <f>TEXT(tblOrders[[#This Row],[Date]],"mmm-yyyy")</f>
        <v>Apr-2025</v>
      </c>
      <c r="P550" t="str">
        <f>_xlfn.XLOOKUP(tblOrders[[#This Row],[OrderID]], tblReturns[OrderID], tblReturns[Returned])</f>
        <v>No</v>
      </c>
      <c r="Q550" t="str">
        <f>_xlfn.XLOOKUP(tblOrders[[#This Row],[OrderID]], tblShipping[OrderID], tblShipping[ShipMode])</f>
        <v>Standard</v>
      </c>
      <c r="R550" t="str">
        <f>IFERROR(_xlfn.XLOOKUP(A549, tblCustomers[CustomerID], tblCustomers[CustomerName]), "Not Found")</f>
        <v>Not Found</v>
      </c>
      <c r="S550" t="str">
        <f>IF(tblOrders[[#This Row],[Sales]]&gt;1000000,"High Value","Standard")</f>
        <v>Standard</v>
      </c>
      <c r="T550" t="str">
        <f>_xlfn.XLOOKUP(tblOrders[[#This Row],[ProductID]], tblProducts[ProductID], tblProducts[ProductName])</f>
        <v>Product 5</v>
      </c>
      <c r="U550">
        <f>_xlfn.XLOOKUP(tblOrders[[#This Row],[SalesRepID]], tblSalesreps[RepID], tblSalesreps[Target])</f>
        <v>10652665</v>
      </c>
    </row>
    <row r="551" spans="1:21">
      <c r="A551" t="s">
        <v>1229</v>
      </c>
      <c r="B551" s="7" t="s">
        <v>666</v>
      </c>
      <c r="C551" t="s">
        <v>99</v>
      </c>
      <c r="D551" t="s">
        <v>1230</v>
      </c>
      <c r="E551" t="s">
        <v>119</v>
      </c>
      <c r="F551" t="s">
        <v>20</v>
      </c>
      <c r="G551">
        <v>3</v>
      </c>
      <c r="H551">
        <v>0.15</v>
      </c>
      <c r="I551" s="2">
        <v>65494.2</v>
      </c>
      <c r="J551" t="str">
        <f>_xlfn.XLOOKUP(tblOrders[[#This Row],[CustomerID]], tblCustomers[CustomerID], tblCustomers[CustomerName])</f>
        <v>Customer 1</v>
      </c>
      <c r="K551" t="str">
        <f>_xlfn.XLOOKUP(tblOrders[[#This Row],[CustomerID]], tblCustomers[CustomerID], tblCustomers[Segment])</f>
        <v>SME</v>
      </c>
      <c r="L551" t="str">
        <f>_xlfn.XLOOKUP(tblOrders[[#This Row],[ProductID]], tblProducts[ProductID], tblProducts[Category])</f>
        <v>Furniture</v>
      </c>
      <c r="M551">
        <f>_xlfn.XLOOKUP(tblOrders[[#This Row],[ProductID]], tblProducts[ProductID], tblProducts[CostPrice])</f>
        <v>48520</v>
      </c>
      <c r="N551">
        <f>tblOrders[[#This Row],[Sales]]-(tblOrders[[#This Row],[CostPrice]]*tblOrders[[#This Row],[Quantity]])</f>
        <v>-80065.8</v>
      </c>
      <c r="O551" t="str">
        <f>TEXT(tblOrders[[#This Row],[Date]],"mmm-yyyy")</f>
        <v>Dec-2025</v>
      </c>
      <c r="P551" t="str">
        <f>_xlfn.XLOOKUP(tblOrders[[#This Row],[OrderID]], tblReturns[OrderID], tblReturns[Returned])</f>
        <v>No</v>
      </c>
      <c r="Q551" t="str">
        <f>_xlfn.XLOOKUP(tblOrders[[#This Row],[OrderID]], tblShipping[OrderID], tblShipping[ShipMode])</f>
        <v>Standard</v>
      </c>
      <c r="R551" t="str">
        <f>IFERROR(_xlfn.XLOOKUP(A550, tblCustomers[CustomerID], tblCustomers[CustomerName]), "Not Found")</f>
        <v>Not Found</v>
      </c>
      <c r="S551" t="str">
        <f>IF(tblOrders[[#This Row],[Sales]]&gt;1000000,"High Value","Standard")</f>
        <v>Standard</v>
      </c>
      <c r="T551" t="str">
        <f>_xlfn.XLOOKUP(tblOrders[[#This Row],[ProductID]], tblProducts[ProductID], tblProducts[ProductName])</f>
        <v>Product 73</v>
      </c>
      <c r="U551">
        <f>_xlfn.XLOOKUP(tblOrders[[#This Row],[SalesRepID]], tblSalesreps[RepID], tblSalesreps[Target])</f>
        <v>5886694</v>
      </c>
    </row>
    <row r="552" spans="1:21">
      <c r="A552" t="s">
        <v>1231</v>
      </c>
      <c r="B552" s="7" t="s">
        <v>367</v>
      </c>
      <c r="C552" t="s">
        <v>626</v>
      </c>
      <c r="D552" t="s">
        <v>83</v>
      </c>
      <c r="E552" t="s">
        <v>50</v>
      </c>
      <c r="F552" t="s">
        <v>88</v>
      </c>
      <c r="G552">
        <v>1</v>
      </c>
      <c r="H552">
        <v>0.2</v>
      </c>
      <c r="I552" s="2">
        <v>50325.599999999999</v>
      </c>
      <c r="J552" t="str">
        <f>_xlfn.XLOOKUP(tblOrders[[#This Row],[CustomerID]], tblCustomers[CustomerID], tblCustomers[CustomerName])</f>
        <v>Customer 158</v>
      </c>
      <c r="K552" t="str">
        <f>_xlfn.XLOOKUP(tblOrders[[#This Row],[CustomerID]], tblCustomers[CustomerID], tblCustomers[Segment])</f>
        <v>SME</v>
      </c>
      <c r="L552" t="str">
        <f>_xlfn.XLOOKUP(tblOrders[[#This Row],[ProductID]], tblProducts[ProductID], tblProducts[Category])</f>
        <v>Furniture</v>
      </c>
      <c r="M552">
        <f>_xlfn.XLOOKUP(tblOrders[[#This Row],[ProductID]], tblProducts[ProductID], tblProducts[CostPrice])</f>
        <v>79600</v>
      </c>
      <c r="N552">
        <f>tblOrders[[#This Row],[Sales]]-(tblOrders[[#This Row],[CostPrice]]*tblOrders[[#This Row],[Quantity]])</f>
        <v>-29274.400000000001</v>
      </c>
      <c r="O552" t="str">
        <f>TEXT(tblOrders[[#This Row],[Date]],"mmm-yyyy")</f>
        <v>Apr-2025</v>
      </c>
      <c r="P552" t="str">
        <f>_xlfn.XLOOKUP(tblOrders[[#This Row],[OrderID]], tblReturns[OrderID], tblReturns[Returned])</f>
        <v>No</v>
      </c>
      <c r="Q552" t="str">
        <f>_xlfn.XLOOKUP(tblOrders[[#This Row],[OrderID]], tblShipping[OrderID], tblShipping[ShipMode])</f>
        <v>Standard</v>
      </c>
      <c r="R552" t="str">
        <f>IFERROR(_xlfn.XLOOKUP(A551, tblCustomers[CustomerID], tblCustomers[CustomerName]), "Not Found")</f>
        <v>Not Found</v>
      </c>
      <c r="S552" t="str">
        <f>IF(tblOrders[[#This Row],[Sales]]&gt;1000000,"High Value","Standard")</f>
        <v>Standard</v>
      </c>
      <c r="T552" t="str">
        <f>_xlfn.XLOOKUP(tblOrders[[#This Row],[ProductID]], tblProducts[ProductID], tblProducts[ProductName])</f>
        <v>Product 43</v>
      </c>
      <c r="U552">
        <f>_xlfn.XLOOKUP(tblOrders[[#This Row],[SalesRepID]], tblSalesreps[RepID], tblSalesreps[Target])</f>
        <v>17350666</v>
      </c>
    </row>
    <row r="553" spans="1:21">
      <c r="A553" t="s">
        <v>1232</v>
      </c>
      <c r="B553" s="7" t="s">
        <v>758</v>
      </c>
      <c r="C553" t="s">
        <v>763</v>
      </c>
      <c r="D553" t="s">
        <v>44</v>
      </c>
      <c r="E553" t="s">
        <v>105</v>
      </c>
      <c r="F553" t="s">
        <v>26</v>
      </c>
      <c r="G553">
        <v>3</v>
      </c>
      <c r="H553">
        <v>0.05</v>
      </c>
      <c r="I553" s="2">
        <v>291631.95</v>
      </c>
      <c r="J553" t="str">
        <f>_xlfn.XLOOKUP(tblOrders[[#This Row],[CustomerID]], tblCustomers[CustomerID], tblCustomers[CustomerName])</f>
        <v>Customer 5</v>
      </c>
      <c r="K553" t="str">
        <f>_xlfn.XLOOKUP(tblOrders[[#This Row],[CustomerID]], tblCustomers[CustomerID], tblCustomers[Segment])</f>
        <v>Corporate</v>
      </c>
      <c r="L553" t="str">
        <f>_xlfn.XLOOKUP(tblOrders[[#This Row],[ProductID]], tblProducts[ProductID], tblProducts[Category])</f>
        <v>Furniture</v>
      </c>
      <c r="M553">
        <f>_xlfn.XLOOKUP(tblOrders[[#This Row],[ProductID]], tblProducts[ProductID], tblProducts[CostPrice])</f>
        <v>48953</v>
      </c>
      <c r="N553">
        <f>tblOrders[[#This Row],[Sales]]-(tblOrders[[#This Row],[CostPrice]]*tblOrders[[#This Row],[Quantity]])</f>
        <v>144772.95000000001</v>
      </c>
      <c r="O553" t="str">
        <f>TEXT(tblOrders[[#This Row],[Date]],"mmm-yyyy")</f>
        <v>Mar-2025</v>
      </c>
      <c r="P553" t="str">
        <f>_xlfn.XLOOKUP(tblOrders[[#This Row],[OrderID]], tblReturns[OrderID], tblReturns[Returned])</f>
        <v>No</v>
      </c>
      <c r="Q553" t="str">
        <f>_xlfn.XLOOKUP(tblOrders[[#This Row],[OrderID]], tblShipping[OrderID], tblShipping[ShipMode])</f>
        <v>Express</v>
      </c>
      <c r="R553" t="str">
        <f>IFERROR(_xlfn.XLOOKUP(A552, tblCustomers[CustomerID], tblCustomers[CustomerName]), "Not Found")</f>
        <v>Not Found</v>
      </c>
      <c r="S553" t="str">
        <f>IF(tblOrders[[#This Row],[Sales]]&gt;1000000,"High Value","Standard")</f>
        <v>Standard</v>
      </c>
      <c r="T553" t="str">
        <f>_xlfn.XLOOKUP(tblOrders[[#This Row],[ProductID]], tblProducts[ProductID], tblProducts[ProductName])</f>
        <v>Product 56</v>
      </c>
      <c r="U553">
        <f>_xlfn.XLOOKUP(tblOrders[[#This Row],[SalesRepID]], tblSalesreps[RepID], tblSalesreps[Target])</f>
        <v>8698154</v>
      </c>
    </row>
    <row r="554" spans="1:21">
      <c r="A554" t="s">
        <v>1233</v>
      </c>
      <c r="B554" s="7" t="s">
        <v>743</v>
      </c>
      <c r="C554" t="s">
        <v>355</v>
      </c>
      <c r="D554" t="s">
        <v>24</v>
      </c>
      <c r="E554" t="s">
        <v>119</v>
      </c>
      <c r="F554" t="s">
        <v>14</v>
      </c>
      <c r="G554">
        <v>2</v>
      </c>
      <c r="H554">
        <v>0.15</v>
      </c>
      <c r="I554" s="2">
        <v>233719.4</v>
      </c>
      <c r="J554" t="str">
        <f>_xlfn.XLOOKUP(tblOrders[[#This Row],[CustomerID]], tblCustomers[CustomerID], tblCustomers[CustomerName])</f>
        <v>Customer 289</v>
      </c>
      <c r="K554" t="str">
        <f>_xlfn.XLOOKUP(tblOrders[[#This Row],[CustomerID]], tblCustomers[CustomerID], tblCustomers[Segment])</f>
        <v>SME</v>
      </c>
      <c r="L554" t="str">
        <f>_xlfn.XLOOKUP(tblOrders[[#This Row],[ProductID]], tblProducts[ProductID], tblProducts[Category])</f>
        <v>Home</v>
      </c>
      <c r="M554">
        <f>_xlfn.XLOOKUP(tblOrders[[#This Row],[ProductID]], tblProducts[ProductID], tblProducts[CostPrice])</f>
        <v>57647</v>
      </c>
      <c r="N554">
        <f>tblOrders[[#This Row],[Sales]]-(tblOrders[[#This Row],[CostPrice]]*tblOrders[[#This Row],[Quantity]])</f>
        <v>118425.4</v>
      </c>
      <c r="O554" t="str">
        <f>TEXT(tblOrders[[#This Row],[Date]],"mmm-yyyy")</f>
        <v>Jun-2025</v>
      </c>
      <c r="P554" t="str">
        <f>_xlfn.XLOOKUP(tblOrders[[#This Row],[OrderID]], tblReturns[OrderID], tblReturns[Returned])</f>
        <v>No</v>
      </c>
      <c r="Q554" t="str">
        <f>_xlfn.XLOOKUP(tblOrders[[#This Row],[OrderID]], tblShipping[OrderID], tblShipping[ShipMode])</f>
        <v>Express</v>
      </c>
      <c r="R554" t="str">
        <f>IFERROR(_xlfn.XLOOKUP(A553, tblCustomers[CustomerID], tblCustomers[CustomerName]), "Not Found")</f>
        <v>Not Found</v>
      </c>
      <c r="S554" t="str">
        <f>IF(tblOrders[[#This Row],[Sales]]&gt;1000000,"High Value","Standard")</f>
        <v>Standard</v>
      </c>
      <c r="T554" t="str">
        <f>_xlfn.XLOOKUP(tblOrders[[#This Row],[ProductID]], tblProducts[ProductID], tblProducts[ProductName])</f>
        <v>Product 2</v>
      </c>
      <c r="U554">
        <f>_xlfn.XLOOKUP(tblOrders[[#This Row],[SalesRepID]], tblSalesreps[RepID], tblSalesreps[Target])</f>
        <v>5886694</v>
      </c>
    </row>
    <row r="555" spans="1:21">
      <c r="A555" t="s">
        <v>1234</v>
      </c>
      <c r="B555" s="7" t="s">
        <v>1235</v>
      </c>
      <c r="C555" t="s">
        <v>735</v>
      </c>
      <c r="D555" t="s">
        <v>232</v>
      </c>
      <c r="E555" t="s">
        <v>202</v>
      </c>
      <c r="F555" t="s">
        <v>14</v>
      </c>
      <c r="G555">
        <v>8</v>
      </c>
      <c r="H555">
        <v>0.1</v>
      </c>
      <c r="I555" s="2">
        <v>541569.6</v>
      </c>
      <c r="J555" t="str">
        <f>_xlfn.XLOOKUP(tblOrders[[#This Row],[CustomerID]], tblCustomers[CustomerID], tblCustomers[CustomerName])</f>
        <v>Customer 137</v>
      </c>
      <c r="K555" t="str">
        <f>_xlfn.XLOOKUP(tblOrders[[#This Row],[CustomerID]], tblCustomers[CustomerID], tblCustomers[Segment])</f>
        <v>Corporate</v>
      </c>
      <c r="L555" t="str">
        <f>_xlfn.XLOOKUP(tblOrders[[#This Row],[ProductID]], tblProducts[ProductID], tblProducts[Category])</f>
        <v>Electronics</v>
      </c>
      <c r="M555">
        <f>_xlfn.XLOOKUP(tblOrders[[#This Row],[ProductID]], tblProducts[ProductID], tblProducts[CostPrice])</f>
        <v>41456</v>
      </c>
      <c r="N555">
        <f>tblOrders[[#This Row],[Sales]]-(tblOrders[[#This Row],[CostPrice]]*tblOrders[[#This Row],[Quantity]])</f>
        <v>209921.59999999998</v>
      </c>
      <c r="O555" t="str">
        <f>TEXT(tblOrders[[#This Row],[Date]],"mmm-yyyy")</f>
        <v>Oct-2025</v>
      </c>
      <c r="P555" t="str">
        <f>_xlfn.XLOOKUP(tblOrders[[#This Row],[OrderID]], tblReturns[OrderID], tblReturns[Returned])</f>
        <v>No</v>
      </c>
      <c r="Q555" t="str">
        <f>_xlfn.XLOOKUP(tblOrders[[#This Row],[OrderID]], tblShipping[OrderID], tblShipping[ShipMode])</f>
        <v>Standard</v>
      </c>
      <c r="R555" t="str">
        <f>IFERROR(_xlfn.XLOOKUP(A554, tblCustomers[CustomerID], tblCustomers[CustomerName]), "Not Found")</f>
        <v>Not Found</v>
      </c>
      <c r="S555" t="str">
        <f>IF(tblOrders[[#This Row],[Sales]]&gt;1000000,"High Value","Standard")</f>
        <v>Standard</v>
      </c>
      <c r="T555" t="str">
        <f>_xlfn.XLOOKUP(tblOrders[[#This Row],[ProductID]], tblProducts[ProductID], tblProducts[ProductName])</f>
        <v>Product 86</v>
      </c>
      <c r="U555">
        <f>_xlfn.XLOOKUP(tblOrders[[#This Row],[SalesRepID]], tblSalesreps[RepID], tblSalesreps[Target])</f>
        <v>10652665</v>
      </c>
    </row>
    <row r="556" spans="1:21">
      <c r="A556" t="s">
        <v>1236</v>
      </c>
      <c r="B556" s="7" t="s">
        <v>887</v>
      </c>
      <c r="C556" t="s">
        <v>841</v>
      </c>
      <c r="D556" t="s">
        <v>111</v>
      </c>
      <c r="E556" t="s">
        <v>69</v>
      </c>
      <c r="F556" t="s">
        <v>51</v>
      </c>
      <c r="G556">
        <v>7</v>
      </c>
      <c r="H556">
        <v>0.1</v>
      </c>
      <c r="I556" s="2">
        <v>736923.6</v>
      </c>
      <c r="J556" t="str">
        <f>_xlfn.XLOOKUP(tblOrders[[#This Row],[CustomerID]], tblCustomers[CustomerID], tblCustomers[CustomerName])</f>
        <v>Customer 247</v>
      </c>
      <c r="K556" t="str">
        <f>_xlfn.XLOOKUP(tblOrders[[#This Row],[CustomerID]], tblCustomers[CustomerID], tblCustomers[Segment])</f>
        <v>SME</v>
      </c>
      <c r="L556" t="str">
        <f>_xlfn.XLOOKUP(tblOrders[[#This Row],[ProductID]], tblProducts[ProductID], tblProducts[Category])</f>
        <v>Furniture</v>
      </c>
      <c r="M556">
        <f>_xlfn.XLOOKUP(tblOrders[[#This Row],[ProductID]], tblProducts[ProductID], tblProducts[CostPrice])</f>
        <v>34907</v>
      </c>
      <c r="N556">
        <f>tblOrders[[#This Row],[Sales]]-(tblOrders[[#This Row],[CostPrice]]*tblOrders[[#This Row],[Quantity]])</f>
        <v>492574.6</v>
      </c>
      <c r="O556" t="str">
        <f>TEXT(tblOrders[[#This Row],[Date]],"mmm-yyyy")</f>
        <v>Nov-2025</v>
      </c>
      <c r="P556" t="str">
        <f>_xlfn.XLOOKUP(tblOrders[[#This Row],[OrderID]], tblReturns[OrderID], tblReturns[Returned])</f>
        <v>No</v>
      </c>
      <c r="Q556" t="str">
        <f>_xlfn.XLOOKUP(tblOrders[[#This Row],[OrderID]], tblShipping[OrderID], tblShipping[ShipMode])</f>
        <v>Pickup</v>
      </c>
      <c r="R556" t="str">
        <f>IFERROR(_xlfn.XLOOKUP(A555, tblCustomers[CustomerID], tblCustomers[CustomerName]), "Not Found")</f>
        <v>Not Found</v>
      </c>
      <c r="S556" t="str">
        <f>IF(tblOrders[[#This Row],[Sales]]&gt;1000000,"High Value","Standard")</f>
        <v>Standard</v>
      </c>
      <c r="T556" t="str">
        <f>_xlfn.XLOOKUP(tblOrders[[#This Row],[ProductID]], tblProducts[ProductID], tblProducts[ProductName])</f>
        <v>Product 68</v>
      </c>
      <c r="U556">
        <f>_xlfn.XLOOKUP(tblOrders[[#This Row],[SalesRepID]], tblSalesreps[RepID], tblSalesreps[Target])</f>
        <v>19473459</v>
      </c>
    </row>
    <row r="557" spans="1:21">
      <c r="A557" t="s">
        <v>1237</v>
      </c>
      <c r="B557" s="7" t="s">
        <v>1238</v>
      </c>
      <c r="C557" t="s">
        <v>17</v>
      </c>
      <c r="D557" t="s">
        <v>1230</v>
      </c>
      <c r="E557" t="s">
        <v>202</v>
      </c>
      <c r="F557" t="s">
        <v>14</v>
      </c>
      <c r="G557">
        <v>7</v>
      </c>
      <c r="H557">
        <v>0</v>
      </c>
      <c r="I557" s="2">
        <v>695471</v>
      </c>
      <c r="J557" t="str">
        <f>_xlfn.XLOOKUP(tblOrders[[#This Row],[CustomerID]], tblCustomers[CustomerID], tblCustomers[CustomerName])</f>
        <v>Customer 71</v>
      </c>
      <c r="K557" t="str">
        <f>_xlfn.XLOOKUP(tblOrders[[#This Row],[CustomerID]], tblCustomers[CustomerID], tblCustomers[Segment])</f>
        <v>SME</v>
      </c>
      <c r="L557" t="str">
        <f>_xlfn.XLOOKUP(tblOrders[[#This Row],[ProductID]], tblProducts[ProductID], tblProducts[Category])</f>
        <v>Furniture</v>
      </c>
      <c r="M557">
        <f>_xlfn.XLOOKUP(tblOrders[[#This Row],[ProductID]], tblProducts[ProductID], tblProducts[CostPrice])</f>
        <v>48520</v>
      </c>
      <c r="N557">
        <f>tblOrders[[#This Row],[Sales]]-(tblOrders[[#This Row],[CostPrice]]*tblOrders[[#This Row],[Quantity]])</f>
        <v>355831</v>
      </c>
      <c r="O557" t="str">
        <f>TEXT(tblOrders[[#This Row],[Date]],"mmm-yyyy")</f>
        <v>Mar-2025</v>
      </c>
      <c r="P557" t="str">
        <f>_xlfn.XLOOKUP(tblOrders[[#This Row],[OrderID]], tblReturns[OrderID], tblReturns[Returned])</f>
        <v>No</v>
      </c>
      <c r="Q557" t="str">
        <f>_xlfn.XLOOKUP(tblOrders[[#This Row],[OrderID]], tblShipping[OrderID], tblShipping[ShipMode])</f>
        <v>Express</v>
      </c>
      <c r="R557" t="str">
        <f>IFERROR(_xlfn.XLOOKUP(A556, tblCustomers[CustomerID], tblCustomers[CustomerName]), "Not Found")</f>
        <v>Not Found</v>
      </c>
      <c r="S557" t="str">
        <f>IF(tblOrders[[#This Row],[Sales]]&gt;1000000,"High Value","Standard")</f>
        <v>Standard</v>
      </c>
      <c r="T557" t="str">
        <f>_xlfn.XLOOKUP(tblOrders[[#This Row],[ProductID]], tblProducts[ProductID], tblProducts[ProductName])</f>
        <v>Product 73</v>
      </c>
      <c r="U557">
        <f>_xlfn.XLOOKUP(tblOrders[[#This Row],[SalesRepID]], tblSalesreps[RepID], tblSalesreps[Target])</f>
        <v>10652665</v>
      </c>
    </row>
    <row r="558" spans="1:21">
      <c r="A558" t="s">
        <v>1239</v>
      </c>
      <c r="B558" s="7" t="s">
        <v>1240</v>
      </c>
      <c r="C558" t="s">
        <v>72</v>
      </c>
      <c r="D558" t="s">
        <v>164</v>
      </c>
      <c r="E558" t="s">
        <v>50</v>
      </c>
      <c r="F558" t="s">
        <v>51</v>
      </c>
      <c r="G558">
        <v>2</v>
      </c>
      <c r="H558">
        <v>0.15</v>
      </c>
      <c r="I558" s="2">
        <v>98288.9</v>
      </c>
      <c r="J558" t="str">
        <f>_xlfn.XLOOKUP(tblOrders[[#This Row],[CustomerID]], tblCustomers[CustomerID], tblCustomers[CustomerName])</f>
        <v>Customer 79</v>
      </c>
      <c r="K558" t="str">
        <f>_xlfn.XLOOKUP(tblOrders[[#This Row],[CustomerID]], tblCustomers[CustomerID], tblCustomers[Segment])</f>
        <v>Corporate</v>
      </c>
      <c r="L558" t="str">
        <f>_xlfn.XLOOKUP(tblOrders[[#This Row],[ProductID]], tblProducts[ProductID], tblProducts[Category])</f>
        <v>Electronics</v>
      </c>
      <c r="M558">
        <f>_xlfn.XLOOKUP(tblOrders[[#This Row],[ProductID]], tblProducts[ProductID], tblProducts[CostPrice])</f>
        <v>44535</v>
      </c>
      <c r="N558">
        <f>tblOrders[[#This Row],[Sales]]-(tblOrders[[#This Row],[CostPrice]]*tblOrders[[#This Row],[Quantity]])</f>
        <v>9218.8999999999942</v>
      </c>
      <c r="O558" t="str">
        <f>TEXT(tblOrders[[#This Row],[Date]],"mmm-yyyy")</f>
        <v>Sep-2025</v>
      </c>
      <c r="P558" t="str">
        <f>_xlfn.XLOOKUP(tblOrders[[#This Row],[OrderID]], tblReturns[OrderID], tblReturns[Returned])</f>
        <v>No</v>
      </c>
      <c r="Q558" t="str">
        <f>_xlfn.XLOOKUP(tblOrders[[#This Row],[OrderID]], tblShipping[OrderID], tblShipping[ShipMode])</f>
        <v>Standard</v>
      </c>
      <c r="R558" t="str">
        <f>IFERROR(_xlfn.XLOOKUP(A557, tblCustomers[CustomerID], tblCustomers[CustomerName]), "Not Found")</f>
        <v>Not Found</v>
      </c>
      <c r="S558" t="str">
        <f>IF(tblOrders[[#This Row],[Sales]]&gt;1000000,"High Value","Standard")</f>
        <v>Standard</v>
      </c>
      <c r="T558" t="str">
        <f>_xlfn.XLOOKUP(tblOrders[[#This Row],[ProductID]], tblProducts[ProductID], tblProducts[ProductName])</f>
        <v>Product 71</v>
      </c>
      <c r="U558">
        <f>_xlfn.XLOOKUP(tblOrders[[#This Row],[SalesRepID]], tblSalesreps[RepID], tblSalesreps[Target])</f>
        <v>17350666</v>
      </c>
    </row>
    <row r="559" spans="1:21">
      <c r="A559" t="s">
        <v>1241</v>
      </c>
      <c r="B559" s="7" t="s">
        <v>1242</v>
      </c>
      <c r="C559" t="s">
        <v>1243</v>
      </c>
      <c r="D559" t="s">
        <v>914</v>
      </c>
      <c r="E559" t="s">
        <v>25</v>
      </c>
      <c r="F559" t="s">
        <v>51</v>
      </c>
      <c r="G559">
        <v>1</v>
      </c>
      <c r="H559">
        <v>0.15</v>
      </c>
      <c r="I559" s="2">
        <v>79221.7</v>
      </c>
      <c r="J559" t="str">
        <f>_xlfn.XLOOKUP(tblOrders[[#This Row],[CustomerID]], tblCustomers[CustomerID], tblCustomers[CustomerName])</f>
        <v>Customer 180</v>
      </c>
      <c r="K559" t="str">
        <f>_xlfn.XLOOKUP(tblOrders[[#This Row],[CustomerID]], tblCustomers[CustomerID], tblCustomers[Segment])</f>
        <v>Consumer</v>
      </c>
      <c r="L559" t="str">
        <f>_xlfn.XLOOKUP(tblOrders[[#This Row],[ProductID]], tblProducts[ProductID], tblProducts[Category])</f>
        <v>Office</v>
      </c>
      <c r="M559">
        <f>_xlfn.XLOOKUP(tblOrders[[#This Row],[ProductID]], tblProducts[ProductID], tblProducts[CostPrice])</f>
        <v>24464</v>
      </c>
      <c r="N559">
        <f>tblOrders[[#This Row],[Sales]]-(tblOrders[[#This Row],[CostPrice]]*tblOrders[[#This Row],[Quantity]])</f>
        <v>54757.7</v>
      </c>
      <c r="O559" t="str">
        <f>TEXT(tblOrders[[#This Row],[Date]],"mmm-yyyy")</f>
        <v>Mar-2025</v>
      </c>
      <c r="P559" t="str">
        <f>_xlfn.XLOOKUP(tblOrders[[#This Row],[OrderID]], tblReturns[OrderID], tblReturns[Returned])</f>
        <v>No</v>
      </c>
      <c r="Q559" t="str">
        <f>_xlfn.XLOOKUP(tblOrders[[#This Row],[OrderID]], tblShipping[OrderID], tblShipping[ShipMode])</f>
        <v>Express</v>
      </c>
      <c r="R559" t="str">
        <f>IFERROR(_xlfn.XLOOKUP(A558, tblCustomers[CustomerID], tblCustomers[CustomerName]), "Not Found")</f>
        <v>Not Found</v>
      </c>
      <c r="S559" t="str">
        <f>IF(tblOrders[[#This Row],[Sales]]&gt;1000000,"High Value","Standard")</f>
        <v>Standard</v>
      </c>
      <c r="T559" t="str">
        <f>_xlfn.XLOOKUP(tblOrders[[#This Row],[ProductID]], tblProducts[ProductID], tblProducts[ProductName])</f>
        <v>Product 46</v>
      </c>
      <c r="U559">
        <f>_xlfn.XLOOKUP(tblOrders[[#This Row],[SalesRepID]], tblSalesreps[RepID], tblSalesreps[Target])</f>
        <v>7094914</v>
      </c>
    </row>
    <row r="560" spans="1:21">
      <c r="A560" t="s">
        <v>1244</v>
      </c>
      <c r="B560" s="7" t="s">
        <v>961</v>
      </c>
      <c r="C560" t="s">
        <v>287</v>
      </c>
      <c r="D560" t="s">
        <v>115</v>
      </c>
      <c r="E560" t="s">
        <v>19</v>
      </c>
      <c r="F560" t="s">
        <v>20</v>
      </c>
      <c r="G560">
        <v>2</v>
      </c>
      <c r="H560">
        <v>0.05</v>
      </c>
      <c r="I560" s="2">
        <v>186669.3</v>
      </c>
      <c r="J560" t="str">
        <f>_xlfn.XLOOKUP(tblOrders[[#This Row],[CustomerID]], tblCustomers[CustomerID], tblCustomers[CustomerName])</f>
        <v>Customer 183</v>
      </c>
      <c r="K560" t="str">
        <f>_xlfn.XLOOKUP(tblOrders[[#This Row],[CustomerID]], tblCustomers[CustomerID], tblCustomers[Segment])</f>
        <v>Consumer</v>
      </c>
      <c r="L560" t="str">
        <f>_xlfn.XLOOKUP(tblOrders[[#This Row],[ProductID]], tblProducts[ProductID], tblProducts[Category])</f>
        <v>Electronics</v>
      </c>
      <c r="M560">
        <f>_xlfn.XLOOKUP(tblOrders[[#This Row],[ProductID]], tblProducts[ProductID], tblProducts[CostPrice])</f>
        <v>66631</v>
      </c>
      <c r="N560">
        <f>tblOrders[[#This Row],[Sales]]-(tblOrders[[#This Row],[CostPrice]]*tblOrders[[#This Row],[Quantity]])</f>
        <v>53407.299999999988</v>
      </c>
      <c r="O560" t="str">
        <f>TEXT(tblOrders[[#This Row],[Date]],"mmm-yyyy")</f>
        <v>May-2025</v>
      </c>
      <c r="P560" t="str">
        <f>_xlfn.XLOOKUP(tblOrders[[#This Row],[OrderID]], tblReturns[OrderID], tblReturns[Returned])</f>
        <v>Yes</v>
      </c>
      <c r="Q560" t="str">
        <f>_xlfn.XLOOKUP(tblOrders[[#This Row],[OrderID]], tblShipping[OrderID], tblShipping[ShipMode])</f>
        <v>Standard</v>
      </c>
      <c r="R560" t="str">
        <f>IFERROR(_xlfn.XLOOKUP(A559, tblCustomers[CustomerID], tblCustomers[CustomerName]), "Not Found")</f>
        <v>Not Found</v>
      </c>
      <c r="S560" t="str">
        <f>IF(tblOrders[[#This Row],[Sales]]&gt;1000000,"High Value","Standard")</f>
        <v>Standard</v>
      </c>
      <c r="T560" t="str">
        <f>_xlfn.XLOOKUP(tblOrders[[#This Row],[ProductID]], tblProducts[ProductID], tblProducts[ProductName])</f>
        <v>Product 70</v>
      </c>
      <c r="U560">
        <f>_xlfn.XLOOKUP(tblOrders[[#This Row],[SalesRepID]], tblSalesreps[RepID], tblSalesreps[Target])</f>
        <v>11347243</v>
      </c>
    </row>
    <row r="561" spans="1:21">
      <c r="A561" t="s">
        <v>1245</v>
      </c>
      <c r="B561" s="7" t="s">
        <v>1246</v>
      </c>
      <c r="C561" t="s">
        <v>653</v>
      </c>
      <c r="D561" t="s">
        <v>566</v>
      </c>
      <c r="E561" t="s">
        <v>202</v>
      </c>
      <c r="F561" t="s">
        <v>51</v>
      </c>
      <c r="G561">
        <v>1</v>
      </c>
      <c r="H561">
        <v>0.1</v>
      </c>
      <c r="I561" s="2">
        <v>114937.2</v>
      </c>
      <c r="J561" t="str">
        <f>_xlfn.XLOOKUP(tblOrders[[#This Row],[CustomerID]], tblCustomers[CustomerID], tblCustomers[CustomerName])</f>
        <v>Customer 204</v>
      </c>
      <c r="K561" t="str">
        <f>_xlfn.XLOOKUP(tblOrders[[#This Row],[CustomerID]], tblCustomers[CustomerID], tblCustomers[Segment])</f>
        <v>Consumer</v>
      </c>
      <c r="L561" t="str">
        <f>_xlfn.XLOOKUP(tblOrders[[#This Row],[ProductID]], tblProducts[ProductID], tblProducts[Category])</f>
        <v>Electronics</v>
      </c>
      <c r="M561">
        <f>_xlfn.XLOOKUP(tblOrders[[#This Row],[ProductID]], tblProducts[ProductID], tblProducts[CostPrice])</f>
        <v>26222</v>
      </c>
      <c r="N561">
        <f>tblOrders[[#This Row],[Sales]]-(tblOrders[[#This Row],[CostPrice]]*tblOrders[[#This Row],[Quantity]])</f>
        <v>88715.199999999997</v>
      </c>
      <c r="O561" t="str">
        <f>TEXT(tblOrders[[#This Row],[Date]],"mmm-yyyy")</f>
        <v>Jun-2025</v>
      </c>
      <c r="P561" t="str">
        <f>_xlfn.XLOOKUP(tblOrders[[#This Row],[OrderID]], tblReturns[OrderID], tblReturns[Returned])</f>
        <v>No</v>
      </c>
      <c r="Q561" t="str">
        <f>_xlfn.XLOOKUP(tblOrders[[#This Row],[OrderID]], tblShipping[OrderID], tblShipping[ShipMode])</f>
        <v>Standard</v>
      </c>
      <c r="R561" t="str">
        <f>IFERROR(_xlfn.XLOOKUP(A560, tblCustomers[CustomerID], tblCustomers[CustomerName]), "Not Found")</f>
        <v>Not Found</v>
      </c>
      <c r="S561" t="str">
        <f>IF(tblOrders[[#This Row],[Sales]]&gt;1000000,"High Value","Standard")</f>
        <v>Standard</v>
      </c>
      <c r="T561" t="str">
        <f>_xlfn.XLOOKUP(tblOrders[[#This Row],[ProductID]], tblProducts[ProductID], tblProducts[ProductName])</f>
        <v>Product 87</v>
      </c>
      <c r="U561">
        <f>_xlfn.XLOOKUP(tblOrders[[#This Row],[SalesRepID]], tblSalesreps[RepID], tblSalesreps[Target])</f>
        <v>10652665</v>
      </c>
    </row>
    <row r="562" spans="1:21">
      <c r="A562" t="s">
        <v>1247</v>
      </c>
      <c r="B562" s="7" t="s">
        <v>558</v>
      </c>
      <c r="C562" t="s">
        <v>453</v>
      </c>
      <c r="D562" t="s">
        <v>585</v>
      </c>
      <c r="E562" t="s">
        <v>35</v>
      </c>
      <c r="F562" t="s">
        <v>20</v>
      </c>
      <c r="G562">
        <v>7</v>
      </c>
      <c r="H562">
        <v>0</v>
      </c>
      <c r="I562" s="2">
        <v>673869</v>
      </c>
      <c r="J562" t="str">
        <f>_xlfn.XLOOKUP(tblOrders[[#This Row],[CustomerID]], tblCustomers[CustomerID], tblCustomers[CustomerName])</f>
        <v>Customer 192</v>
      </c>
      <c r="K562" t="str">
        <f>_xlfn.XLOOKUP(tblOrders[[#This Row],[CustomerID]], tblCustomers[CustomerID], tblCustomers[Segment])</f>
        <v>Corporate</v>
      </c>
      <c r="L562" t="str">
        <f>_xlfn.XLOOKUP(tblOrders[[#This Row],[ProductID]], tblProducts[ProductID], tblProducts[Category])</f>
        <v>Office</v>
      </c>
      <c r="M562">
        <f>_xlfn.XLOOKUP(tblOrders[[#This Row],[ProductID]], tblProducts[ProductID], tblProducts[CostPrice])</f>
        <v>49623</v>
      </c>
      <c r="N562">
        <f>tblOrders[[#This Row],[Sales]]-(tblOrders[[#This Row],[CostPrice]]*tblOrders[[#This Row],[Quantity]])</f>
        <v>326508</v>
      </c>
      <c r="O562" t="str">
        <f>TEXT(tblOrders[[#This Row],[Date]],"mmm-yyyy")</f>
        <v>Dec-2025</v>
      </c>
      <c r="P562" t="str">
        <f>_xlfn.XLOOKUP(tblOrders[[#This Row],[OrderID]], tblReturns[OrderID], tblReturns[Returned])</f>
        <v>No</v>
      </c>
      <c r="Q562" t="str">
        <f>_xlfn.XLOOKUP(tblOrders[[#This Row],[OrderID]], tblShipping[OrderID], tblShipping[ShipMode])</f>
        <v>Express</v>
      </c>
      <c r="R562" t="str">
        <f>IFERROR(_xlfn.XLOOKUP(A561, tblCustomers[CustomerID], tblCustomers[CustomerName]), "Not Found")</f>
        <v>Not Found</v>
      </c>
      <c r="S562" t="str">
        <f>IF(tblOrders[[#This Row],[Sales]]&gt;1000000,"High Value","Standard")</f>
        <v>Standard</v>
      </c>
      <c r="T562" t="str">
        <f>_xlfn.XLOOKUP(tblOrders[[#This Row],[ProductID]], tblProducts[ProductID], tblProducts[ProductName])</f>
        <v>Product 54</v>
      </c>
      <c r="U562">
        <f>_xlfn.XLOOKUP(tblOrders[[#This Row],[SalesRepID]], tblSalesreps[RepID], tblSalesreps[Target])</f>
        <v>19619177</v>
      </c>
    </row>
    <row r="563" spans="1:21">
      <c r="A563" t="s">
        <v>1248</v>
      </c>
      <c r="B563" s="7" t="s">
        <v>1249</v>
      </c>
      <c r="C563" t="s">
        <v>1250</v>
      </c>
      <c r="D563" t="s">
        <v>182</v>
      </c>
      <c r="E563" t="s">
        <v>87</v>
      </c>
      <c r="F563" t="s">
        <v>26</v>
      </c>
      <c r="G563">
        <v>9</v>
      </c>
      <c r="H563">
        <v>0.05</v>
      </c>
      <c r="I563" s="2">
        <v>380928.15</v>
      </c>
      <c r="J563" t="str">
        <f>_xlfn.XLOOKUP(tblOrders[[#This Row],[CustomerID]], tblCustomers[CustomerID], tblCustomers[CustomerName])</f>
        <v>Customer 291</v>
      </c>
      <c r="K563" t="str">
        <f>_xlfn.XLOOKUP(tblOrders[[#This Row],[CustomerID]], tblCustomers[CustomerID], tblCustomers[Segment])</f>
        <v>Consumer</v>
      </c>
      <c r="L563" t="str">
        <f>_xlfn.XLOOKUP(tblOrders[[#This Row],[ProductID]], tblProducts[ProductID], tblProducts[Category])</f>
        <v>Furniture</v>
      </c>
      <c r="M563">
        <f>_xlfn.XLOOKUP(tblOrders[[#This Row],[ProductID]], tblProducts[ProductID], tblProducts[CostPrice])</f>
        <v>76428</v>
      </c>
      <c r="N563">
        <f>tblOrders[[#This Row],[Sales]]-(tblOrders[[#This Row],[CostPrice]]*tblOrders[[#This Row],[Quantity]])</f>
        <v>-306923.84999999998</v>
      </c>
      <c r="O563" t="str">
        <f>TEXT(tblOrders[[#This Row],[Date]],"mmm-yyyy")</f>
        <v>Jun-2025</v>
      </c>
      <c r="P563" t="str">
        <f>_xlfn.XLOOKUP(tblOrders[[#This Row],[OrderID]], tblReturns[OrderID], tblReturns[Returned])</f>
        <v>No</v>
      </c>
      <c r="Q563" t="str">
        <f>_xlfn.XLOOKUP(tblOrders[[#This Row],[OrderID]], tblShipping[OrderID], tblShipping[ShipMode])</f>
        <v>Express</v>
      </c>
      <c r="R563" t="str">
        <f>IFERROR(_xlfn.XLOOKUP(A562, tblCustomers[CustomerID], tblCustomers[CustomerName]), "Not Found")</f>
        <v>Not Found</v>
      </c>
      <c r="S563" t="str">
        <f>IF(tblOrders[[#This Row],[Sales]]&gt;1000000,"High Value","Standard")</f>
        <v>Standard</v>
      </c>
      <c r="T563" t="str">
        <f>_xlfn.XLOOKUP(tblOrders[[#This Row],[ProductID]], tblProducts[ProductID], tblProducts[ProductName])</f>
        <v>Product 11</v>
      </c>
      <c r="U563">
        <f>_xlfn.XLOOKUP(tblOrders[[#This Row],[SalesRepID]], tblSalesreps[RepID], tblSalesreps[Target])</f>
        <v>18500989</v>
      </c>
    </row>
    <row r="564" spans="1:21">
      <c r="A564" t="s">
        <v>1251</v>
      </c>
      <c r="B564" s="7" t="s">
        <v>1222</v>
      </c>
      <c r="C564" t="s">
        <v>787</v>
      </c>
      <c r="D564" t="s">
        <v>92</v>
      </c>
      <c r="E564" t="s">
        <v>202</v>
      </c>
      <c r="F564" t="s">
        <v>88</v>
      </c>
      <c r="G564">
        <v>1</v>
      </c>
      <c r="H564">
        <v>0.15</v>
      </c>
      <c r="I564" s="2">
        <v>8780.5</v>
      </c>
      <c r="J564" t="str">
        <f>_xlfn.XLOOKUP(tblOrders[[#This Row],[CustomerID]], tblCustomers[CustomerID], tblCustomers[CustomerName])</f>
        <v>Customer 282</v>
      </c>
      <c r="K564" t="str">
        <f>_xlfn.XLOOKUP(tblOrders[[#This Row],[CustomerID]], tblCustomers[CustomerID], tblCustomers[Segment])</f>
        <v>SME</v>
      </c>
      <c r="L564" t="str">
        <f>_xlfn.XLOOKUP(tblOrders[[#This Row],[ProductID]], tblProducts[ProductID], tblProducts[Category])</f>
        <v>Home</v>
      </c>
      <c r="M564">
        <f>_xlfn.XLOOKUP(tblOrders[[#This Row],[ProductID]], tblProducts[ProductID], tblProducts[CostPrice])</f>
        <v>65463</v>
      </c>
      <c r="N564">
        <f>tblOrders[[#This Row],[Sales]]-(tblOrders[[#This Row],[CostPrice]]*tblOrders[[#This Row],[Quantity]])</f>
        <v>-56682.5</v>
      </c>
      <c r="O564" t="str">
        <f>TEXT(tblOrders[[#This Row],[Date]],"mmm-yyyy")</f>
        <v>Nov-2025</v>
      </c>
      <c r="P564" t="str">
        <f>_xlfn.XLOOKUP(tblOrders[[#This Row],[OrderID]], tblReturns[OrderID], tblReturns[Returned])</f>
        <v>Yes</v>
      </c>
      <c r="Q564" t="str">
        <f>_xlfn.XLOOKUP(tblOrders[[#This Row],[OrderID]], tblShipping[OrderID], tblShipping[ShipMode])</f>
        <v>Standard</v>
      </c>
      <c r="R564" t="str">
        <f>IFERROR(_xlfn.XLOOKUP(A563, tblCustomers[CustomerID], tblCustomers[CustomerName]), "Not Found")</f>
        <v>Not Found</v>
      </c>
      <c r="S564" t="str">
        <f>IF(tblOrders[[#This Row],[Sales]]&gt;1000000,"High Value","Standard")</f>
        <v>Standard</v>
      </c>
      <c r="T564" t="str">
        <f>_xlfn.XLOOKUP(tblOrders[[#This Row],[ProductID]], tblProducts[ProductID], tblProducts[ProductName])</f>
        <v>Product 32</v>
      </c>
      <c r="U564">
        <f>_xlfn.XLOOKUP(tblOrders[[#This Row],[SalesRepID]], tblSalesreps[RepID], tblSalesreps[Target])</f>
        <v>10652665</v>
      </c>
    </row>
    <row r="565" spans="1:21">
      <c r="A565" t="s">
        <v>1252</v>
      </c>
      <c r="B565" s="7" t="s">
        <v>802</v>
      </c>
      <c r="C565" t="s">
        <v>1193</v>
      </c>
      <c r="D565" t="s">
        <v>49</v>
      </c>
      <c r="E565" t="s">
        <v>79</v>
      </c>
      <c r="F565" t="s">
        <v>20</v>
      </c>
      <c r="G565">
        <v>1</v>
      </c>
      <c r="H565">
        <v>0.15</v>
      </c>
      <c r="I565" s="2">
        <v>57226.25</v>
      </c>
      <c r="J565" t="str">
        <f>_xlfn.XLOOKUP(tblOrders[[#This Row],[CustomerID]], tblCustomers[CustomerID], tblCustomers[CustomerName])</f>
        <v>Customer 57</v>
      </c>
      <c r="K565" t="str">
        <f>_xlfn.XLOOKUP(tblOrders[[#This Row],[CustomerID]], tblCustomers[CustomerID], tblCustomers[Segment])</f>
        <v>SME</v>
      </c>
      <c r="L565" t="str">
        <f>_xlfn.XLOOKUP(tblOrders[[#This Row],[ProductID]], tblProducts[ProductID], tblProducts[Category])</f>
        <v>Home</v>
      </c>
      <c r="M565">
        <f>_xlfn.XLOOKUP(tblOrders[[#This Row],[ProductID]], tblProducts[ProductID], tblProducts[CostPrice])</f>
        <v>71372</v>
      </c>
      <c r="N565">
        <f>tblOrders[[#This Row],[Sales]]-(tblOrders[[#This Row],[CostPrice]]*tblOrders[[#This Row],[Quantity]])</f>
        <v>-14145.75</v>
      </c>
      <c r="O565" t="str">
        <f>TEXT(tblOrders[[#This Row],[Date]],"mmm-yyyy")</f>
        <v>Oct-2025</v>
      </c>
      <c r="P565" t="str">
        <f>_xlfn.XLOOKUP(tblOrders[[#This Row],[OrderID]], tblReturns[OrderID], tblReturns[Returned])</f>
        <v>No</v>
      </c>
      <c r="Q565" t="str">
        <f>_xlfn.XLOOKUP(tblOrders[[#This Row],[OrderID]], tblShipping[OrderID], tblShipping[ShipMode])</f>
        <v>Pickup</v>
      </c>
      <c r="R565" t="str">
        <f>IFERROR(_xlfn.XLOOKUP(A564, tblCustomers[CustomerID], tblCustomers[CustomerName]), "Not Found")</f>
        <v>Not Found</v>
      </c>
      <c r="S565" t="str">
        <f>IF(tblOrders[[#This Row],[Sales]]&gt;1000000,"High Value","Standard")</f>
        <v>Standard</v>
      </c>
      <c r="T565" t="str">
        <f>_xlfn.XLOOKUP(tblOrders[[#This Row],[ProductID]], tblProducts[ProductID], tblProducts[ProductName])</f>
        <v>Product 51</v>
      </c>
      <c r="U565">
        <f>_xlfn.XLOOKUP(tblOrders[[#This Row],[SalesRepID]], tblSalesreps[RepID], tblSalesreps[Target])</f>
        <v>8592536</v>
      </c>
    </row>
    <row r="566" spans="1:21">
      <c r="A566" t="s">
        <v>1253</v>
      </c>
      <c r="B566" s="7" t="s">
        <v>306</v>
      </c>
      <c r="C566" t="s">
        <v>554</v>
      </c>
      <c r="D566" t="s">
        <v>73</v>
      </c>
      <c r="E566" t="s">
        <v>25</v>
      </c>
      <c r="F566" t="s">
        <v>20</v>
      </c>
      <c r="G566">
        <v>2</v>
      </c>
      <c r="H566">
        <v>0.1</v>
      </c>
      <c r="I566" s="2">
        <v>35623.800000000003</v>
      </c>
      <c r="J566" t="str">
        <f>_xlfn.XLOOKUP(tblOrders[[#This Row],[CustomerID]], tblCustomers[CustomerID], tblCustomers[CustomerName])</f>
        <v>Customer 219</v>
      </c>
      <c r="K566" t="str">
        <f>_xlfn.XLOOKUP(tblOrders[[#This Row],[CustomerID]], tblCustomers[CustomerID], tblCustomers[Segment])</f>
        <v>SME</v>
      </c>
      <c r="L566" t="str">
        <f>_xlfn.XLOOKUP(tblOrders[[#This Row],[ProductID]], tblProducts[ProductID], tblProducts[Category])</f>
        <v>Office</v>
      </c>
      <c r="M566">
        <f>_xlfn.XLOOKUP(tblOrders[[#This Row],[ProductID]], tblProducts[ProductID], tblProducts[CostPrice])</f>
        <v>28523</v>
      </c>
      <c r="N566">
        <f>tblOrders[[#This Row],[Sales]]-(tblOrders[[#This Row],[CostPrice]]*tblOrders[[#This Row],[Quantity]])</f>
        <v>-21422.199999999997</v>
      </c>
      <c r="O566" t="str">
        <f>TEXT(tblOrders[[#This Row],[Date]],"mmm-yyyy")</f>
        <v>Dec-2025</v>
      </c>
      <c r="P566" t="str">
        <f>_xlfn.XLOOKUP(tblOrders[[#This Row],[OrderID]], tblReturns[OrderID], tblReturns[Returned])</f>
        <v>No</v>
      </c>
      <c r="Q566" t="str">
        <f>_xlfn.XLOOKUP(tblOrders[[#This Row],[OrderID]], tblShipping[OrderID], tblShipping[ShipMode])</f>
        <v>Pickup</v>
      </c>
      <c r="R566" t="str">
        <f>IFERROR(_xlfn.XLOOKUP(A565, tblCustomers[CustomerID], tblCustomers[CustomerName]), "Not Found")</f>
        <v>Not Found</v>
      </c>
      <c r="S566" t="str">
        <f>IF(tblOrders[[#This Row],[Sales]]&gt;1000000,"High Value","Standard")</f>
        <v>Standard</v>
      </c>
      <c r="T566" t="str">
        <f>_xlfn.XLOOKUP(tblOrders[[#This Row],[ProductID]], tblProducts[ProductID], tblProducts[ProductName])</f>
        <v>Product 30</v>
      </c>
      <c r="U566">
        <f>_xlfn.XLOOKUP(tblOrders[[#This Row],[SalesRepID]], tblSalesreps[RepID], tblSalesreps[Target])</f>
        <v>7094914</v>
      </c>
    </row>
    <row r="567" spans="1:21">
      <c r="A567" t="s">
        <v>1254</v>
      </c>
      <c r="B567" s="7" t="s">
        <v>1255</v>
      </c>
      <c r="C567" t="s">
        <v>565</v>
      </c>
      <c r="D567" t="s">
        <v>491</v>
      </c>
      <c r="E567" t="s">
        <v>186</v>
      </c>
      <c r="F567" t="s">
        <v>26</v>
      </c>
      <c r="G567">
        <v>10</v>
      </c>
      <c r="H567">
        <v>0.1</v>
      </c>
      <c r="I567" s="2">
        <v>426384</v>
      </c>
      <c r="J567" t="str">
        <f>_xlfn.XLOOKUP(tblOrders[[#This Row],[CustomerID]], tblCustomers[CustomerID], tblCustomers[CustomerName])</f>
        <v>Customer 22</v>
      </c>
      <c r="K567" t="str">
        <f>_xlfn.XLOOKUP(tblOrders[[#This Row],[CustomerID]], tblCustomers[CustomerID], tblCustomers[Segment])</f>
        <v>Consumer</v>
      </c>
      <c r="L567" t="str">
        <f>_xlfn.XLOOKUP(tblOrders[[#This Row],[ProductID]], tblProducts[ProductID], tblProducts[Category])</f>
        <v>Home</v>
      </c>
      <c r="M567">
        <f>_xlfn.XLOOKUP(tblOrders[[#This Row],[ProductID]], tblProducts[ProductID], tblProducts[CostPrice])</f>
        <v>75749</v>
      </c>
      <c r="N567">
        <f>tblOrders[[#This Row],[Sales]]-(tblOrders[[#This Row],[CostPrice]]*tblOrders[[#This Row],[Quantity]])</f>
        <v>-331106</v>
      </c>
      <c r="O567" t="str">
        <f>TEXT(tblOrders[[#This Row],[Date]],"mmm-yyyy")</f>
        <v>Jun-2025</v>
      </c>
      <c r="P567" t="str">
        <f>_xlfn.XLOOKUP(tblOrders[[#This Row],[OrderID]], tblReturns[OrderID], tblReturns[Returned])</f>
        <v>No</v>
      </c>
      <c r="Q567" t="str">
        <f>_xlfn.XLOOKUP(tblOrders[[#This Row],[OrderID]], tblShipping[OrderID], tblShipping[ShipMode])</f>
        <v>Pickup</v>
      </c>
      <c r="R567" t="str">
        <f>IFERROR(_xlfn.XLOOKUP(A566, tblCustomers[CustomerID], tblCustomers[CustomerName]), "Not Found")</f>
        <v>Not Found</v>
      </c>
      <c r="S567" t="str">
        <f>IF(tblOrders[[#This Row],[Sales]]&gt;1000000,"High Value","Standard")</f>
        <v>Standard</v>
      </c>
      <c r="T567" t="str">
        <f>_xlfn.XLOOKUP(tblOrders[[#This Row],[ProductID]], tblProducts[ProductID], tblProducts[ProductName])</f>
        <v>Product 49</v>
      </c>
      <c r="U567">
        <f>_xlfn.XLOOKUP(tblOrders[[#This Row],[SalesRepID]], tblSalesreps[RepID], tblSalesreps[Target])</f>
        <v>15141830</v>
      </c>
    </row>
    <row r="568" spans="1:21">
      <c r="A568" t="s">
        <v>1256</v>
      </c>
      <c r="B568" s="7" t="s">
        <v>858</v>
      </c>
      <c r="C568" t="s">
        <v>144</v>
      </c>
      <c r="D568" t="s">
        <v>130</v>
      </c>
      <c r="E568" t="s">
        <v>197</v>
      </c>
      <c r="F568" t="s">
        <v>14</v>
      </c>
      <c r="G568">
        <v>9</v>
      </c>
      <c r="H568">
        <v>0.1</v>
      </c>
      <c r="I568" s="2">
        <v>1154873.7</v>
      </c>
      <c r="J568" t="str">
        <f>_xlfn.XLOOKUP(tblOrders[[#This Row],[CustomerID]], tblCustomers[CustomerID], tblCustomers[CustomerName])</f>
        <v>Customer 156</v>
      </c>
      <c r="K568" t="str">
        <f>_xlfn.XLOOKUP(tblOrders[[#This Row],[CustomerID]], tblCustomers[CustomerID], tblCustomers[Segment])</f>
        <v>Consumer</v>
      </c>
      <c r="L568" t="str">
        <f>_xlfn.XLOOKUP(tblOrders[[#This Row],[ProductID]], tblProducts[ProductID], tblProducts[Category])</f>
        <v>Home</v>
      </c>
      <c r="M568">
        <f>_xlfn.XLOOKUP(tblOrders[[#This Row],[ProductID]], tblProducts[ProductID], tblProducts[CostPrice])</f>
        <v>4229</v>
      </c>
      <c r="N568">
        <f>tblOrders[[#This Row],[Sales]]-(tblOrders[[#This Row],[CostPrice]]*tblOrders[[#This Row],[Quantity]])</f>
        <v>1116812.7</v>
      </c>
      <c r="O568" t="str">
        <f>TEXT(tblOrders[[#This Row],[Date]],"mmm-yyyy")</f>
        <v>Aug-2025</v>
      </c>
      <c r="P568" t="str">
        <f>_xlfn.XLOOKUP(tblOrders[[#This Row],[OrderID]], tblReturns[OrderID], tblReturns[Returned])</f>
        <v>Yes</v>
      </c>
      <c r="Q568" t="str">
        <f>_xlfn.XLOOKUP(tblOrders[[#This Row],[OrderID]], tblShipping[OrderID], tblShipping[ShipMode])</f>
        <v>Standard</v>
      </c>
      <c r="R568" t="str">
        <f>IFERROR(_xlfn.XLOOKUP(A567, tblCustomers[CustomerID], tblCustomers[CustomerName]), "Not Found")</f>
        <v>Not Found</v>
      </c>
      <c r="S568" t="str">
        <f>IF(tblOrders[[#This Row],[Sales]]&gt;1000000,"High Value","Standard")</f>
        <v>High Value</v>
      </c>
      <c r="T568" t="str">
        <f>_xlfn.XLOOKUP(tblOrders[[#This Row],[ProductID]], tblProducts[ProductID], tblProducts[ProductName])</f>
        <v>Product 92</v>
      </c>
      <c r="U568">
        <f>_xlfn.XLOOKUP(tblOrders[[#This Row],[SalesRepID]], tblSalesreps[RepID], tblSalesreps[Target])</f>
        <v>19562258</v>
      </c>
    </row>
    <row r="569" spans="1:21">
      <c r="A569" t="s">
        <v>1257</v>
      </c>
      <c r="B569" s="7" t="s">
        <v>722</v>
      </c>
      <c r="C569" t="s">
        <v>384</v>
      </c>
      <c r="D569" t="s">
        <v>513</v>
      </c>
      <c r="E569" t="s">
        <v>197</v>
      </c>
      <c r="F569" t="s">
        <v>51</v>
      </c>
      <c r="G569">
        <v>7</v>
      </c>
      <c r="H569">
        <v>0.1</v>
      </c>
      <c r="I569" s="2">
        <v>104302.8</v>
      </c>
      <c r="J569" t="str">
        <f>_xlfn.XLOOKUP(tblOrders[[#This Row],[CustomerID]], tblCustomers[CustomerID], tblCustomers[CustomerName])</f>
        <v>Customer 234</v>
      </c>
      <c r="K569" t="str">
        <f>_xlfn.XLOOKUP(tblOrders[[#This Row],[CustomerID]], tblCustomers[CustomerID], tblCustomers[Segment])</f>
        <v>Corporate</v>
      </c>
      <c r="L569" t="str">
        <f>_xlfn.XLOOKUP(tblOrders[[#This Row],[ProductID]], tblProducts[ProductID], tblProducts[Category])</f>
        <v>Furniture</v>
      </c>
      <c r="M569">
        <f>_xlfn.XLOOKUP(tblOrders[[#This Row],[ProductID]], tblProducts[ProductID], tblProducts[CostPrice])</f>
        <v>3310</v>
      </c>
      <c r="N569">
        <f>tblOrders[[#This Row],[Sales]]-(tblOrders[[#This Row],[CostPrice]]*tblOrders[[#This Row],[Quantity]])</f>
        <v>81132.800000000003</v>
      </c>
      <c r="O569" t="str">
        <f>TEXT(tblOrders[[#This Row],[Date]],"mmm-yyyy")</f>
        <v>Jun-2025</v>
      </c>
      <c r="P569" t="str">
        <f>_xlfn.XLOOKUP(tblOrders[[#This Row],[OrderID]], tblReturns[OrderID], tblReturns[Returned])</f>
        <v>No</v>
      </c>
      <c r="Q569" t="str">
        <f>_xlfn.XLOOKUP(tblOrders[[#This Row],[OrderID]], tblShipping[OrderID], tblShipping[ShipMode])</f>
        <v>Standard</v>
      </c>
      <c r="R569" t="str">
        <f>IFERROR(_xlfn.XLOOKUP(A568, tblCustomers[CustomerID], tblCustomers[CustomerName]), "Not Found")</f>
        <v>Not Found</v>
      </c>
      <c r="S569" t="str">
        <f>IF(tblOrders[[#This Row],[Sales]]&gt;1000000,"High Value","Standard")</f>
        <v>Standard</v>
      </c>
      <c r="T569" t="str">
        <f>_xlfn.XLOOKUP(tblOrders[[#This Row],[ProductID]], tblProducts[ProductID], tblProducts[ProductName])</f>
        <v>Product 5</v>
      </c>
      <c r="U569">
        <f>_xlfn.XLOOKUP(tblOrders[[#This Row],[SalesRepID]], tblSalesreps[RepID], tblSalesreps[Target])</f>
        <v>19562258</v>
      </c>
    </row>
    <row r="570" spans="1:21">
      <c r="A570" t="s">
        <v>1258</v>
      </c>
      <c r="B570" s="7" t="s">
        <v>715</v>
      </c>
      <c r="C570" t="s">
        <v>239</v>
      </c>
      <c r="D570" t="s">
        <v>902</v>
      </c>
      <c r="E570" t="s">
        <v>105</v>
      </c>
      <c r="F570" t="s">
        <v>14</v>
      </c>
      <c r="G570">
        <v>10</v>
      </c>
      <c r="H570">
        <v>0.15</v>
      </c>
      <c r="I570" s="2">
        <v>1180301.5</v>
      </c>
      <c r="J570" t="str">
        <f>_xlfn.XLOOKUP(tblOrders[[#This Row],[CustomerID]], tblCustomers[CustomerID], tblCustomers[CustomerName])</f>
        <v>Customer 146</v>
      </c>
      <c r="K570" t="str">
        <f>_xlfn.XLOOKUP(tblOrders[[#This Row],[CustomerID]], tblCustomers[CustomerID], tblCustomers[Segment])</f>
        <v>Consumer</v>
      </c>
      <c r="L570" t="str">
        <f>_xlfn.XLOOKUP(tblOrders[[#This Row],[ProductID]], tblProducts[ProductID], tblProducts[Category])</f>
        <v>Furniture</v>
      </c>
      <c r="M570">
        <f>_xlfn.XLOOKUP(tblOrders[[#This Row],[ProductID]], tblProducts[ProductID], tblProducts[CostPrice])</f>
        <v>44361</v>
      </c>
      <c r="N570">
        <f>tblOrders[[#This Row],[Sales]]-(tblOrders[[#This Row],[CostPrice]]*tblOrders[[#This Row],[Quantity]])</f>
        <v>736691.5</v>
      </c>
      <c r="O570" t="str">
        <f>TEXT(tblOrders[[#This Row],[Date]],"mmm-yyyy")</f>
        <v>May-2025</v>
      </c>
      <c r="P570" t="str">
        <f>_xlfn.XLOOKUP(tblOrders[[#This Row],[OrderID]], tblReturns[OrderID], tblReturns[Returned])</f>
        <v>No</v>
      </c>
      <c r="Q570" t="str">
        <f>_xlfn.XLOOKUP(tblOrders[[#This Row],[OrderID]], tblShipping[OrderID], tblShipping[ShipMode])</f>
        <v>Standard</v>
      </c>
      <c r="R570" t="str">
        <f>IFERROR(_xlfn.XLOOKUP(A569, tblCustomers[CustomerID], tblCustomers[CustomerName]), "Not Found")</f>
        <v>Not Found</v>
      </c>
      <c r="S570" t="str">
        <f>IF(tblOrders[[#This Row],[Sales]]&gt;1000000,"High Value","Standard")</f>
        <v>High Value</v>
      </c>
      <c r="T570" t="str">
        <f>_xlfn.XLOOKUP(tblOrders[[#This Row],[ProductID]], tblProducts[ProductID], tblProducts[ProductName])</f>
        <v>Product 3</v>
      </c>
      <c r="U570">
        <f>_xlfn.XLOOKUP(tblOrders[[#This Row],[SalesRepID]], tblSalesreps[RepID], tblSalesreps[Target])</f>
        <v>8698154</v>
      </c>
    </row>
    <row r="571" spans="1:21">
      <c r="A571" t="s">
        <v>1259</v>
      </c>
      <c r="B571" s="7" t="s">
        <v>1260</v>
      </c>
      <c r="C571" t="s">
        <v>476</v>
      </c>
      <c r="D571" t="s">
        <v>597</v>
      </c>
      <c r="E571" t="s">
        <v>13</v>
      </c>
      <c r="F571" t="s">
        <v>20</v>
      </c>
      <c r="G571">
        <v>5</v>
      </c>
      <c r="H571">
        <v>0.2</v>
      </c>
      <c r="I571" s="2">
        <v>160384</v>
      </c>
      <c r="J571" t="str">
        <f>_xlfn.XLOOKUP(tblOrders[[#This Row],[CustomerID]], tblCustomers[CustomerID], tblCustomers[CustomerName])</f>
        <v>Customer 142</v>
      </c>
      <c r="K571" t="str">
        <f>_xlfn.XLOOKUP(tblOrders[[#This Row],[CustomerID]], tblCustomers[CustomerID], tblCustomers[Segment])</f>
        <v>Consumer</v>
      </c>
      <c r="L571" t="str">
        <f>_xlfn.XLOOKUP(tblOrders[[#This Row],[ProductID]], tblProducts[ProductID], tblProducts[Category])</f>
        <v>Electronics</v>
      </c>
      <c r="M571">
        <f>_xlfn.XLOOKUP(tblOrders[[#This Row],[ProductID]], tblProducts[ProductID], tblProducts[CostPrice])</f>
        <v>35454</v>
      </c>
      <c r="N571">
        <f>tblOrders[[#This Row],[Sales]]-(tblOrders[[#This Row],[CostPrice]]*tblOrders[[#This Row],[Quantity]])</f>
        <v>-16886</v>
      </c>
      <c r="O571" t="str">
        <f>TEXT(tblOrders[[#This Row],[Date]],"mmm-yyyy")</f>
        <v>May-2025</v>
      </c>
      <c r="P571" t="str">
        <f>_xlfn.XLOOKUP(tblOrders[[#This Row],[OrderID]], tblReturns[OrderID], tblReturns[Returned])</f>
        <v>No</v>
      </c>
      <c r="Q571" t="str">
        <f>_xlfn.XLOOKUP(tblOrders[[#This Row],[OrderID]], tblShipping[OrderID], tblShipping[ShipMode])</f>
        <v>Express</v>
      </c>
      <c r="R571" t="str">
        <f>IFERROR(_xlfn.XLOOKUP(A570, tblCustomers[CustomerID], tblCustomers[CustomerName]), "Not Found")</f>
        <v>Not Found</v>
      </c>
      <c r="S571" t="str">
        <f>IF(tblOrders[[#This Row],[Sales]]&gt;1000000,"High Value","Standard")</f>
        <v>Standard</v>
      </c>
      <c r="T571" t="str">
        <f>_xlfn.XLOOKUP(tblOrders[[#This Row],[ProductID]], tblProducts[ProductID], tblProducts[ProductName])</f>
        <v>Product 28</v>
      </c>
      <c r="U571">
        <f>_xlfn.XLOOKUP(tblOrders[[#This Row],[SalesRepID]], tblSalesreps[RepID], tblSalesreps[Target])</f>
        <v>11852878</v>
      </c>
    </row>
    <row r="572" spans="1:21">
      <c r="A572" t="s">
        <v>1261</v>
      </c>
      <c r="B572" s="7" t="s">
        <v>1120</v>
      </c>
      <c r="C572" t="s">
        <v>222</v>
      </c>
      <c r="D572" t="s">
        <v>151</v>
      </c>
      <c r="E572" t="s">
        <v>40</v>
      </c>
      <c r="F572" t="s">
        <v>26</v>
      </c>
      <c r="G572">
        <v>2</v>
      </c>
      <c r="H572">
        <v>0.1</v>
      </c>
      <c r="I572" s="2">
        <v>48146.400000000001</v>
      </c>
      <c r="J572" t="str">
        <f>_xlfn.XLOOKUP(tblOrders[[#This Row],[CustomerID]], tblCustomers[CustomerID], tblCustomers[CustomerName])</f>
        <v>Customer 86</v>
      </c>
      <c r="K572" t="str">
        <f>_xlfn.XLOOKUP(tblOrders[[#This Row],[CustomerID]], tblCustomers[CustomerID], tblCustomers[Segment])</f>
        <v>SME</v>
      </c>
      <c r="L572" t="str">
        <f>_xlfn.XLOOKUP(tblOrders[[#This Row],[ProductID]], tblProducts[ProductID], tblProducts[Category])</f>
        <v>Electronics</v>
      </c>
      <c r="M572">
        <f>_xlfn.XLOOKUP(tblOrders[[#This Row],[ProductID]], tblProducts[ProductID], tblProducts[CostPrice])</f>
        <v>63366</v>
      </c>
      <c r="N572">
        <f>tblOrders[[#This Row],[Sales]]-(tblOrders[[#This Row],[CostPrice]]*tblOrders[[#This Row],[Quantity]])</f>
        <v>-78585.600000000006</v>
      </c>
      <c r="O572" t="str">
        <f>TEXT(tblOrders[[#This Row],[Date]],"mmm-yyyy")</f>
        <v>Jun-2025</v>
      </c>
      <c r="P572" t="str">
        <f>_xlfn.XLOOKUP(tblOrders[[#This Row],[OrderID]], tblReturns[OrderID], tblReturns[Returned])</f>
        <v>No</v>
      </c>
      <c r="Q572" t="str">
        <f>_xlfn.XLOOKUP(tblOrders[[#This Row],[OrderID]], tblShipping[OrderID], tblShipping[ShipMode])</f>
        <v>Pickup</v>
      </c>
      <c r="R572" t="str">
        <f>IFERROR(_xlfn.XLOOKUP(A571, tblCustomers[CustomerID], tblCustomers[CustomerName]), "Not Found")</f>
        <v>Not Found</v>
      </c>
      <c r="S572" t="str">
        <f>IF(tblOrders[[#This Row],[Sales]]&gt;1000000,"High Value","Standard")</f>
        <v>Standard</v>
      </c>
      <c r="T572" t="str">
        <f>_xlfn.XLOOKUP(tblOrders[[#This Row],[ProductID]], tblProducts[ProductID], tblProducts[ProductName])</f>
        <v>Product 40</v>
      </c>
      <c r="U572">
        <f>_xlfn.XLOOKUP(tblOrders[[#This Row],[SalesRepID]], tblSalesreps[RepID], tblSalesreps[Target])</f>
        <v>6291486</v>
      </c>
    </row>
    <row r="573" spans="1:21">
      <c r="A573" t="s">
        <v>1262</v>
      </c>
      <c r="B573" s="7" t="s">
        <v>939</v>
      </c>
      <c r="C573" t="s">
        <v>33</v>
      </c>
      <c r="D573" t="s">
        <v>288</v>
      </c>
      <c r="E573" t="s">
        <v>69</v>
      </c>
      <c r="F573" t="s">
        <v>51</v>
      </c>
      <c r="G573">
        <v>8</v>
      </c>
      <c r="H573">
        <v>0.05</v>
      </c>
      <c r="I573" s="2">
        <v>995790</v>
      </c>
      <c r="J573" t="str">
        <f>_xlfn.XLOOKUP(tblOrders[[#This Row],[CustomerID]], tblCustomers[CustomerID], tblCustomers[CustomerName])</f>
        <v>Customer 19</v>
      </c>
      <c r="K573" t="str">
        <f>_xlfn.XLOOKUP(tblOrders[[#This Row],[CustomerID]], tblCustomers[CustomerID], tblCustomers[Segment])</f>
        <v>Consumer</v>
      </c>
      <c r="L573" t="str">
        <f>_xlfn.XLOOKUP(tblOrders[[#This Row],[ProductID]], tblProducts[ProductID], tblProducts[Category])</f>
        <v>Furniture</v>
      </c>
      <c r="M573">
        <f>_xlfn.XLOOKUP(tblOrders[[#This Row],[ProductID]], tblProducts[ProductID], tblProducts[CostPrice])</f>
        <v>34258</v>
      </c>
      <c r="N573">
        <f>tblOrders[[#This Row],[Sales]]-(tblOrders[[#This Row],[CostPrice]]*tblOrders[[#This Row],[Quantity]])</f>
        <v>721726</v>
      </c>
      <c r="O573" t="str">
        <f>TEXT(tblOrders[[#This Row],[Date]],"mmm-yyyy")</f>
        <v>Jun-2025</v>
      </c>
      <c r="P573" t="str">
        <f>_xlfn.XLOOKUP(tblOrders[[#This Row],[OrderID]], tblReturns[OrderID], tblReturns[Returned])</f>
        <v>No</v>
      </c>
      <c r="Q573" t="str">
        <f>_xlfn.XLOOKUP(tblOrders[[#This Row],[OrderID]], tblShipping[OrderID], tblShipping[ShipMode])</f>
        <v>Express</v>
      </c>
      <c r="R573" t="str">
        <f>IFERROR(_xlfn.XLOOKUP(A572, tblCustomers[CustomerID], tblCustomers[CustomerName]), "Not Found")</f>
        <v>Not Found</v>
      </c>
      <c r="S573" t="str">
        <f>IF(tblOrders[[#This Row],[Sales]]&gt;1000000,"High Value","Standard")</f>
        <v>Standard</v>
      </c>
      <c r="T573" t="str">
        <f>_xlfn.XLOOKUP(tblOrders[[#This Row],[ProductID]], tblProducts[ProductID], tblProducts[ProductName])</f>
        <v>Product 39</v>
      </c>
      <c r="U573">
        <f>_xlfn.XLOOKUP(tblOrders[[#This Row],[SalesRepID]], tblSalesreps[RepID], tblSalesreps[Target])</f>
        <v>19473459</v>
      </c>
    </row>
    <row r="574" spans="1:21">
      <c r="A574" t="s">
        <v>1263</v>
      </c>
      <c r="B574" s="7" t="s">
        <v>755</v>
      </c>
      <c r="C574" t="s">
        <v>150</v>
      </c>
      <c r="D574" t="s">
        <v>1034</v>
      </c>
      <c r="E574" t="s">
        <v>74</v>
      </c>
      <c r="F574" t="s">
        <v>20</v>
      </c>
      <c r="G574">
        <v>9</v>
      </c>
      <c r="H574">
        <v>0</v>
      </c>
      <c r="I574" s="2">
        <v>1298385</v>
      </c>
      <c r="J574" t="str">
        <f>_xlfn.XLOOKUP(tblOrders[[#This Row],[CustomerID]], tblCustomers[CustomerID], tblCustomers[CustomerName])</f>
        <v>Customer 240</v>
      </c>
      <c r="K574" t="str">
        <f>_xlfn.XLOOKUP(tblOrders[[#This Row],[CustomerID]], tblCustomers[CustomerID], tblCustomers[Segment])</f>
        <v>Corporate</v>
      </c>
      <c r="L574" t="str">
        <f>_xlfn.XLOOKUP(tblOrders[[#This Row],[ProductID]], tblProducts[ProductID], tblProducts[Category])</f>
        <v>Furniture</v>
      </c>
      <c r="M574">
        <f>_xlfn.XLOOKUP(tblOrders[[#This Row],[ProductID]], tblProducts[ProductID], tblProducts[CostPrice])</f>
        <v>51071</v>
      </c>
      <c r="N574">
        <f>tblOrders[[#This Row],[Sales]]-(tblOrders[[#This Row],[CostPrice]]*tblOrders[[#This Row],[Quantity]])</f>
        <v>838746</v>
      </c>
      <c r="O574" t="str">
        <f>TEXT(tblOrders[[#This Row],[Date]],"mmm-yyyy")</f>
        <v>Apr-2025</v>
      </c>
      <c r="P574" t="str">
        <f>_xlfn.XLOOKUP(tblOrders[[#This Row],[OrderID]], tblReturns[OrderID], tblReturns[Returned])</f>
        <v>No</v>
      </c>
      <c r="Q574" t="str">
        <f>_xlfn.XLOOKUP(tblOrders[[#This Row],[OrderID]], tblShipping[OrderID], tblShipping[ShipMode])</f>
        <v>Standard</v>
      </c>
      <c r="R574" t="str">
        <f>IFERROR(_xlfn.XLOOKUP(A573, tblCustomers[CustomerID], tblCustomers[CustomerName]), "Not Found")</f>
        <v>Not Found</v>
      </c>
      <c r="S574" t="str">
        <f>IF(tblOrders[[#This Row],[Sales]]&gt;1000000,"High Value","Standard")</f>
        <v>High Value</v>
      </c>
      <c r="T574" t="str">
        <f>_xlfn.XLOOKUP(tblOrders[[#This Row],[ProductID]], tblProducts[ProductID], tblProducts[ProductName])</f>
        <v>Product 66</v>
      </c>
      <c r="U574">
        <f>_xlfn.XLOOKUP(tblOrders[[#This Row],[SalesRepID]], tblSalesreps[RepID], tblSalesreps[Target])</f>
        <v>7254801</v>
      </c>
    </row>
    <row r="575" spans="1:21">
      <c r="A575" t="s">
        <v>1264</v>
      </c>
      <c r="B575" s="7" t="s">
        <v>858</v>
      </c>
      <c r="C575" t="s">
        <v>921</v>
      </c>
      <c r="D575" t="s">
        <v>352</v>
      </c>
      <c r="E575" t="s">
        <v>74</v>
      </c>
      <c r="F575" t="s">
        <v>26</v>
      </c>
      <c r="G575">
        <v>3</v>
      </c>
      <c r="H575">
        <v>0.15</v>
      </c>
      <c r="I575" s="2">
        <v>369377.7</v>
      </c>
      <c r="J575" t="str">
        <f>_xlfn.XLOOKUP(tblOrders[[#This Row],[CustomerID]], tblCustomers[CustomerID], tblCustomers[CustomerName])</f>
        <v>Customer 272</v>
      </c>
      <c r="K575" t="str">
        <f>_xlfn.XLOOKUP(tblOrders[[#This Row],[CustomerID]], tblCustomers[CustomerID], tblCustomers[Segment])</f>
        <v>Consumer</v>
      </c>
      <c r="L575" t="str">
        <f>_xlfn.XLOOKUP(tblOrders[[#This Row],[ProductID]], tblProducts[ProductID], tblProducts[Category])</f>
        <v>Electronics</v>
      </c>
      <c r="M575">
        <f>_xlfn.XLOOKUP(tblOrders[[#This Row],[ProductID]], tblProducts[ProductID], tblProducts[CostPrice])</f>
        <v>58522</v>
      </c>
      <c r="N575">
        <f>tblOrders[[#This Row],[Sales]]-(tblOrders[[#This Row],[CostPrice]]*tblOrders[[#This Row],[Quantity]])</f>
        <v>193811.7</v>
      </c>
      <c r="O575" t="str">
        <f>TEXT(tblOrders[[#This Row],[Date]],"mmm-yyyy")</f>
        <v>Aug-2025</v>
      </c>
      <c r="P575" t="str">
        <f>_xlfn.XLOOKUP(tblOrders[[#This Row],[OrderID]], tblReturns[OrderID], tblReturns[Returned])</f>
        <v>No</v>
      </c>
      <c r="Q575" t="str">
        <f>_xlfn.XLOOKUP(tblOrders[[#This Row],[OrderID]], tblShipping[OrderID], tblShipping[ShipMode])</f>
        <v>Express</v>
      </c>
      <c r="R575" t="str">
        <f>IFERROR(_xlfn.XLOOKUP(A574, tblCustomers[CustomerID], tblCustomers[CustomerName]), "Not Found")</f>
        <v>Not Found</v>
      </c>
      <c r="S575" t="str">
        <f>IF(tblOrders[[#This Row],[Sales]]&gt;1000000,"High Value","Standard")</f>
        <v>Standard</v>
      </c>
      <c r="T575" t="str">
        <f>_xlfn.XLOOKUP(tblOrders[[#This Row],[ProductID]], tblProducts[ProductID], tblProducts[ProductName])</f>
        <v>Product 60</v>
      </c>
      <c r="U575">
        <f>_xlfn.XLOOKUP(tblOrders[[#This Row],[SalesRepID]], tblSalesreps[RepID], tblSalesreps[Target])</f>
        <v>7254801</v>
      </c>
    </row>
    <row r="576" spans="1:21">
      <c r="A576" t="s">
        <v>1265</v>
      </c>
      <c r="B576" s="7" t="s">
        <v>1266</v>
      </c>
      <c r="C576" t="s">
        <v>468</v>
      </c>
      <c r="D576" t="s">
        <v>169</v>
      </c>
      <c r="E576" t="s">
        <v>205</v>
      </c>
      <c r="F576" t="s">
        <v>51</v>
      </c>
      <c r="G576">
        <v>4</v>
      </c>
      <c r="H576">
        <v>0.1</v>
      </c>
      <c r="I576" s="2">
        <v>166816.79999999999</v>
      </c>
      <c r="J576" t="str">
        <f>_xlfn.XLOOKUP(tblOrders[[#This Row],[CustomerID]], tblCustomers[CustomerID], tblCustomers[CustomerName])</f>
        <v>Customer 38</v>
      </c>
      <c r="K576" t="str">
        <f>_xlfn.XLOOKUP(tblOrders[[#This Row],[CustomerID]], tblCustomers[CustomerID], tblCustomers[Segment])</f>
        <v>Corporate</v>
      </c>
      <c r="L576" t="str">
        <f>_xlfn.XLOOKUP(tblOrders[[#This Row],[ProductID]], tblProducts[ProductID], tblProducts[Category])</f>
        <v>Electronics</v>
      </c>
      <c r="M576">
        <f>_xlfn.XLOOKUP(tblOrders[[#This Row],[ProductID]], tblProducts[ProductID], tblProducts[CostPrice])</f>
        <v>8587</v>
      </c>
      <c r="N576">
        <f>tblOrders[[#This Row],[Sales]]-(tblOrders[[#This Row],[CostPrice]]*tblOrders[[#This Row],[Quantity]])</f>
        <v>132468.79999999999</v>
      </c>
      <c r="O576" t="str">
        <f>TEXT(tblOrders[[#This Row],[Date]],"mmm-yyyy")</f>
        <v>May-2025</v>
      </c>
      <c r="P576" t="str">
        <f>_xlfn.XLOOKUP(tblOrders[[#This Row],[OrderID]], tblReturns[OrderID], tblReturns[Returned])</f>
        <v>No</v>
      </c>
      <c r="Q576" t="str">
        <f>_xlfn.XLOOKUP(tblOrders[[#This Row],[OrderID]], tblShipping[OrderID], tblShipping[ShipMode])</f>
        <v>Express</v>
      </c>
      <c r="R576" t="str">
        <f>IFERROR(_xlfn.XLOOKUP(A575, tblCustomers[CustomerID], tblCustomers[CustomerName]), "Not Found")</f>
        <v>Not Found</v>
      </c>
      <c r="S576" t="str">
        <f>IF(tblOrders[[#This Row],[Sales]]&gt;1000000,"High Value","Standard")</f>
        <v>Standard</v>
      </c>
      <c r="T576" t="str">
        <f>_xlfn.XLOOKUP(tblOrders[[#This Row],[ProductID]], tblProducts[ProductID], tblProducts[ProductName])</f>
        <v>Product 9</v>
      </c>
      <c r="U576">
        <f>_xlfn.XLOOKUP(tblOrders[[#This Row],[SalesRepID]], tblSalesreps[RepID], tblSalesreps[Target])</f>
        <v>16246424</v>
      </c>
    </row>
    <row r="577" spans="1:21">
      <c r="A577" t="s">
        <v>1267</v>
      </c>
      <c r="B577" s="7" t="s">
        <v>1268</v>
      </c>
      <c r="C577" t="s">
        <v>1193</v>
      </c>
      <c r="D577" t="s">
        <v>209</v>
      </c>
      <c r="E577" t="s">
        <v>13</v>
      </c>
      <c r="F577" t="s">
        <v>20</v>
      </c>
      <c r="G577">
        <v>10</v>
      </c>
      <c r="H577">
        <v>0</v>
      </c>
      <c r="I577" s="2">
        <v>1194330</v>
      </c>
      <c r="J577" t="str">
        <f>_xlfn.XLOOKUP(tblOrders[[#This Row],[CustomerID]], tblCustomers[CustomerID], tblCustomers[CustomerName])</f>
        <v>Customer 57</v>
      </c>
      <c r="K577" t="str">
        <f>_xlfn.XLOOKUP(tblOrders[[#This Row],[CustomerID]], tblCustomers[CustomerID], tblCustomers[Segment])</f>
        <v>SME</v>
      </c>
      <c r="L577" t="str">
        <f>_xlfn.XLOOKUP(tblOrders[[#This Row],[ProductID]], tblProducts[ProductID], tblProducts[Category])</f>
        <v>Office</v>
      </c>
      <c r="M577">
        <f>_xlfn.XLOOKUP(tblOrders[[#This Row],[ProductID]], tblProducts[ProductID], tblProducts[CostPrice])</f>
        <v>27558</v>
      </c>
      <c r="N577">
        <f>tblOrders[[#This Row],[Sales]]-(tblOrders[[#This Row],[CostPrice]]*tblOrders[[#This Row],[Quantity]])</f>
        <v>918750</v>
      </c>
      <c r="O577" t="str">
        <f>TEXT(tblOrders[[#This Row],[Date]],"mmm-yyyy")</f>
        <v>Feb-2025</v>
      </c>
      <c r="P577" t="str">
        <f>_xlfn.XLOOKUP(tblOrders[[#This Row],[OrderID]], tblReturns[OrderID], tblReturns[Returned])</f>
        <v>No</v>
      </c>
      <c r="Q577" t="str">
        <f>_xlfn.XLOOKUP(tblOrders[[#This Row],[OrderID]], tblShipping[OrderID], tblShipping[ShipMode])</f>
        <v>Standard</v>
      </c>
      <c r="R577" t="str">
        <f>IFERROR(_xlfn.XLOOKUP(A576, tblCustomers[CustomerID], tblCustomers[CustomerName]), "Not Found")</f>
        <v>Not Found</v>
      </c>
      <c r="S577" t="str">
        <f>IF(tblOrders[[#This Row],[Sales]]&gt;1000000,"High Value","Standard")</f>
        <v>High Value</v>
      </c>
      <c r="T577" t="str">
        <f>_xlfn.XLOOKUP(tblOrders[[#This Row],[ProductID]], tblProducts[ProductID], tblProducts[ProductName])</f>
        <v>Product 93</v>
      </c>
      <c r="U577">
        <f>_xlfn.XLOOKUP(tblOrders[[#This Row],[SalesRepID]], tblSalesreps[RepID], tblSalesreps[Target])</f>
        <v>11852878</v>
      </c>
    </row>
    <row r="578" spans="1:21">
      <c r="A578" t="s">
        <v>1269</v>
      </c>
      <c r="B578" s="7" t="s">
        <v>792</v>
      </c>
      <c r="C578" t="s">
        <v>1006</v>
      </c>
      <c r="D578" t="s">
        <v>643</v>
      </c>
      <c r="E578" t="s">
        <v>205</v>
      </c>
      <c r="F578" t="s">
        <v>26</v>
      </c>
      <c r="G578">
        <v>6</v>
      </c>
      <c r="H578">
        <v>0</v>
      </c>
      <c r="I578" s="2">
        <v>67560</v>
      </c>
      <c r="J578" t="str">
        <f>_xlfn.XLOOKUP(tblOrders[[#This Row],[CustomerID]], tblCustomers[CustomerID], tblCustomers[CustomerName])</f>
        <v>Customer 45</v>
      </c>
      <c r="K578" t="str">
        <f>_xlfn.XLOOKUP(tblOrders[[#This Row],[CustomerID]], tblCustomers[CustomerID], tblCustomers[Segment])</f>
        <v>Consumer</v>
      </c>
      <c r="L578" t="str">
        <f>_xlfn.XLOOKUP(tblOrders[[#This Row],[ProductID]], tblProducts[ProductID], tblProducts[Category])</f>
        <v>Home</v>
      </c>
      <c r="M578">
        <f>_xlfn.XLOOKUP(tblOrders[[#This Row],[ProductID]], tblProducts[ProductID], tblProducts[CostPrice])</f>
        <v>77766</v>
      </c>
      <c r="N578">
        <f>tblOrders[[#This Row],[Sales]]-(tblOrders[[#This Row],[CostPrice]]*tblOrders[[#This Row],[Quantity]])</f>
        <v>-399036</v>
      </c>
      <c r="O578" t="str">
        <f>TEXT(tblOrders[[#This Row],[Date]],"mmm-yyyy")</f>
        <v>Jun-2025</v>
      </c>
      <c r="P578" t="str">
        <f>_xlfn.XLOOKUP(tblOrders[[#This Row],[OrderID]], tblReturns[OrderID], tblReturns[Returned])</f>
        <v>No</v>
      </c>
      <c r="Q578" t="str">
        <f>_xlfn.XLOOKUP(tblOrders[[#This Row],[OrderID]], tblShipping[OrderID], tblShipping[ShipMode])</f>
        <v>Pickup</v>
      </c>
      <c r="R578" t="str">
        <f>IFERROR(_xlfn.XLOOKUP(A577, tblCustomers[CustomerID], tblCustomers[CustomerName]), "Not Found")</f>
        <v>Not Found</v>
      </c>
      <c r="S578" t="str">
        <f>IF(tblOrders[[#This Row],[Sales]]&gt;1000000,"High Value","Standard")</f>
        <v>Standard</v>
      </c>
      <c r="T578" t="str">
        <f>_xlfn.XLOOKUP(tblOrders[[#This Row],[ProductID]], tblProducts[ProductID], tblProducts[ProductName])</f>
        <v>Product 1</v>
      </c>
      <c r="U578">
        <f>_xlfn.XLOOKUP(tblOrders[[#This Row],[SalesRepID]], tblSalesreps[RepID], tblSalesreps[Target])</f>
        <v>16246424</v>
      </c>
    </row>
    <row r="579" spans="1:21">
      <c r="A579" t="s">
        <v>1270</v>
      </c>
      <c r="B579" s="7" t="s">
        <v>147</v>
      </c>
      <c r="C579" t="s">
        <v>1109</v>
      </c>
      <c r="D579" t="s">
        <v>372</v>
      </c>
      <c r="E579" t="s">
        <v>105</v>
      </c>
      <c r="F579" t="s">
        <v>88</v>
      </c>
      <c r="G579">
        <v>5</v>
      </c>
      <c r="H579">
        <v>0.05</v>
      </c>
      <c r="I579" s="2">
        <v>659532.75</v>
      </c>
      <c r="J579" t="str">
        <f>_xlfn.XLOOKUP(tblOrders[[#This Row],[CustomerID]], tblCustomers[CustomerID], tblCustomers[CustomerName])</f>
        <v>Customer 43</v>
      </c>
      <c r="K579" t="str">
        <f>_xlfn.XLOOKUP(tblOrders[[#This Row],[CustomerID]], tblCustomers[CustomerID], tblCustomers[Segment])</f>
        <v>Consumer</v>
      </c>
      <c r="L579" t="str">
        <f>_xlfn.XLOOKUP(tblOrders[[#This Row],[ProductID]], tblProducts[ProductID], tblProducts[Category])</f>
        <v>Office</v>
      </c>
      <c r="M579">
        <f>_xlfn.XLOOKUP(tblOrders[[#This Row],[ProductID]], tblProducts[ProductID], tblProducts[CostPrice])</f>
        <v>18283</v>
      </c>
      <c r="N579">
        <f>tblOrders[[#This Row],[Sales]]-(tblOrders[[#This Row],[CostPrice]]*tblOrders[[#This Row],[Quantity]])</f>
        <v>568117.75</v>
      </c>
      <c r="O579" t="str">
        <f>TEXT(tblOrders[[#This Row],[Date]],"mmm-yyyy")</f>
        <v>Feb-2025</v>
      </c>
      <c r="P579" t="str">
        <f>_xlfn.XLOOKUP(tblOrders[[#This Row],[OrderID]], tblReturns[OrderID], tblReturns[Returned])</f>
        <v>No</v>
      </c>
      <c r="Q579" t="str">
        <f>_xlfn.XLOOKUP(tblOrders[[#This Row],[OrderID]], tblShipping[OrderID], tblShipping[ShipMode])</f>
        <v>Pickup</v>
      </c>
      <c r="R579" t="str">
        <f>IFERROR(_xlfn.XLOOKUP(A578, tblCustomers[CustomerID], tblCustomers[CustomerName]), "Not Found")</f>
        <v>Not Found</v>
      </c>
      <c r="S579" t="str">
        <f>IF(tblOrders[[#This Row],[Sales]]&gt;1000000,"High Value","Standard")</f>
        <v>Standard</v>
      </c>
      <c r="T579" t="str">
        <f>_xlfn.XLOOKUP(tblOrders[[#This Row],[ProductID]], tblProducts[ProductID], tblProducts[ProductName])</f>
        <v>Product 57</v>
      </c>
      <c r="U579">
        <f>_xlfn.XLOOKUP(tblOrders[[#This Row],[SalesRepID]], tblSalesreps[RepID], tblSalesreps[Target])</f>
        <v>8698154</v>
      </c>
    </row>
    <row r="580" spans="1:21">
      <c r="A580" t="s">
        <v>1271</v>
      </c>
      <c r="B580" s="7" t="s">
        <v>506</v>
      </c>
      <c r="C580" t="s">
        <v>526</v>
      </c>
      <c r="D580" t="s">
        <v>1093</v>
      </c>
      <c r="E580" t="s">
        <v>87</v>
      </c>
      <c r="F580" t="s">
        <v>14</v>
      </c>
      <c r="G580">
        <v>10</v>
      </c>
      <c r="H580">
        <v>0.05</v>
      </c>
      <c r="I580" s="2">
        <v>704729</v>
      </c>
      <c r="J580" t="str">
        <f>_xlfn.XLOOKUP(tblOrders[[#This Row],[CustomerID]], tblCustomers[CustomerID], tblCustomers[CustomerName])</f>
        <v>Customer 262</v>
      </c>
      <c r="K580" t="str">
        <f>_xlfn.XLOOKUP(tblOrders[[#This Row],[CustomerID]], tblCustomers[CustomerID], tblCustomers[Segment])</f>
        <v>Corporate</v>
      </c>
      <c r="L580" t="str">
        <f>_xlfn.XLOOKUP(tblOrders[[#This Row],[ProductID]], tblProducts[ProductID], tblProducts[Category])</f>
        <v>Office</v>
      </c>
      <c r="M580">
        <f>_xlfn.XLOOKUP(tblOrders[[#This Row],[ProductID]], tblProducts[ProductID], tblProducts[CostPrice])</f>
        <v>9813</v>
      </c>
      <c r="N580">
        <f>tblOrders[[#This Row],[Sales]]-(tblOrders[[#This Row],[CostPrice]]*tblOrders[[#This Row],[Quantity]])</f>
        <v>606599</v>
      </c>
      <c r="O580" t="str">
        <f>TEXT(tblOrders[[#This Row],[Date]],"mmm-yyyy")</f>
        <v>Aug-2025</v>
      </c>
      <c r="P580" t="str">
        <f>_xlfn.XLOOKUP(tblOrders[[#This Row],[OrderID]], tblReturns[OrderID], tblReturns[Returned])</f>
        <v>No</v>
      </c>
      <c r="Q580" t="str">
        <f>_xlfn.XLOOKUP(tblOrders[[#This Row],[OrderID]], tblShipping[OrderID], tblShipping[ShipMode])</f>
        <v>Standard</v>
      </c>
      <c r="R580" t="str">
        <f>IFERROR(_xlfn.XLOOKUP(A579, tblCustomers[CustomerID], tblCustomers[CustomerName]), "Not Found")</f>
        <v>Not Found</v>
      </c>
      <c r="S580" t="str">
        <f>IF(tblOrders[[#This Row],[Sales]]&gt;1000000,"High Value","Standard")</f>
        <v>Standard</v>
      </c>
      <c r="T580" t="str">
        <f>_xlfn.XLOOKUP(tblOrders[[#This Row],[ProductID]], tblProducts[ProductID], tblProducts[ProductName])</f>
        <v>Product 77</v>
      </c>
      <c r="U580">
        <f>_xlfn.XLOOKUP(tblOrders[[#This Row],[SalesRepID]], tblSalesreps[RepID], tblSalesreps[Target])</f>
        <v>18500989</v>
      </c>
    </row>
    <row r="581" spans="1:21">
      <c r="A581" t="s">
        <v>1272</v>
      </c>
      <c r="B581" s="7" t="s">
        <v>1169</v>
      </c>
      <c r="C581" t="s">
        <v>468</v>
      </c>
      <c r="D581" t="s">
        <v>162</v>
      </c>
      <c r="E581" t="s">
        <v>40</v>
      </c>
      <c r="F581" t="s">
        <v>51</v>
      </c>
      <c r="G581">
        <v>2</v>
      </c>
      <c r="H581">
        <v>0.15</v>
      </c>
      <c r="I581" s="2">
        <v>183120.6</v>
      </c>
      <c r="J581" t="str">
        <f>_xlfn.XLOOKUP(tblOrders[[#This Row],[CustomerID]], tblCustomers[CustomerID], tblCustomers[CustomerName])</f>
        <v>Customer 38</v>
      </c>
      <c r="K581" t="str">
        <f>_xlfn.XLOOKUP(tblOrders[[#This Row],[CustomerID]], tblCustomers[CustomerID], tblCustomers[Segment])</f>
        <v>Corporate</v>
      </c>
      <c r="L581" t="str">
        <f>_xlfn.XLOOKUP(tblOrders[[#This Row],[ProductID]], tblProducts[ProductID], tblProducts[Category])</f>
        <v>Furniture</v>
      </c>
      <c r="M581">
        <f>_xlfn.XLOOKUP(tblOrders[[#This Row],[ProductID]], tblProducts[ProductID], tblProducts[CostPrice])</f>
        <v>62257</v>
      </c>
      <c r="N581">
        <f>tblOrders[[#This Row],[Sales]]-(tblOrders[[#This Row],[CostPrice]]*tblOrders[[#This Row],[Quantity]])</f>
        <v>58606.600000000006</v>
      </c>
      <c r="O581" t="str">
        <f>TEXT(tblOrders[[#This Row],[Date]],"mmm-yyyy")</f>
        <v>Nov-2025</v>
      </c>
      <c r="P581" t="str">
        <f>_xlfn.XLOOKUP(tblOrders[[#This Row],[OrderID]], tblReturns[OrderID], tblReturns[Returned])</f>
        <v>No</v>
      </c>
      <c r="Q581" t="str">
        <f>_xlfn.XLOOKUP(tblOrders[[#This Row],[OrderID]], tblShipping[OrderID], tblShipping[ShipMode])</f>
        <v>Pickup</v>
      </c>
      <c r="R581" t="str">
        <f>IFERROR(_xlfn.XLOOKUP(A580, tblCustomers[CustomerID], tblCustomers[CustomerName]), "Not Found")</f>
        <v>Not Found</v>
      </c>
      <c r="S581" t="str">
        <f>IF(tblOrders[[#This Row],[Sales]]&gt;1000000,"High Value","Standard")</f>
        <v>Standard</v>
      </c>
      <c r="T581" t="str">
        <f>_xlfn.XLOOKUP(tblOrders[[#This Row],[ProductID]], tblProducts[ProductID], tblProducts[ProductName])</f>
        <v>Product 55</v>
      </c>
      <c r="U581">
        <f>_xlfn.XLOOKUP(tblOrders[[#This Row],[SalesRepID]], tblSalesreps[RepID], tblSalesreps[Target])</f>
        <v>6291486</v>
      </c>
    </row>
    <row r="582" spans="1:21">
      <c r="A582" t="s">
        <v>1273</v>
      </c>
      <c r="B582" s="7" t="s">
        <v>1274</v>
      </c>
      <c r="C582" t="s">
        <v>392</v>
      </c>
      <c r="D582" t="s">
        <v>78</v>
      </c>
      <c r="E582" t="s">
        <v>74</v>
      </c>
      <c r="F582" t="s">
        <v>20</v>
      </c>
      <c r="G582">
        <v>9</v>
      </c>
      <c r="H582">
        <v>0.2</v>
      </c>
      <c r="I582" s="2">
        <v>935812.8</v>
      </c>
      <c r="J582" t="str">
        <f>_xlfn.XLOOKUP(tblOrders[[#This Row],[CustomerID]], tblCustomers[CustomerID], tblCustomers[CustomerName])</f>
        <v>Customer 11</v>
      </c>
      <c r="K582" t="str">
        <f>_xlfn.XLOOKUP(tblOrders[[#This Row],[CustomerID]], tblCustomers[CustomerID], tblCustomers[Segment])</f>
        <v>SME</v>
      </c>
      <c r="L582" t="str">
        <f>_xlfn.XLOOKUP(tblOrders[[#This Row],[ProductID]], tblProducts[ProductID], tblProducts[Category])</f>
        <v>Office</v>
      </c>
      <c r="M582">
        <f>_xlfn.XLOOKUP(tblOrders[[#This Row],[ProductID]], tblProducts[ProductID], tblProducts[CostPrice])</f>
        <v>76942</v>
      </c>
      <c r="N582">
        <f>tblOrders[[#This Row],[Sales]]-(tblOrders[[#This Row],[CostPrice]]*tblOrders[[#This Row],[Quantity]])</f>
        <v>243334.80000000005</v>
      </c>
      <c r="O582" t="str">
        <f>TEXT(tblOrders[[#This Row],[Date]],"mmm-yyyy")</f>
        <v>Mar-2025</v>
      </c>
      <c r="P582" t="str">
        <f>_xlfn.XLOOKUP(tblOrders[[#This Row],[OrderID]], tblReturns[OrderID], tblReturns[Returned])</f>
        <v>No</v>
      </c>
      <c r="Q582" t="str">
        <f>_xlfn.XLOOKUP(tblOrders[[#This Row],[OrderID]], tblShipping[OrderID], tblShipping[ShipMode])</f>
        <v>Standard</v>
      </c>
      <c r="R582" t="str">
        <f>IFERROR(_xlfn.XLOOKUP(A581, tblCustomers[CustomerID], tblCustomers[CustomerName]), "Not Found")</f>
        <v>Not Found</v>
      </c>
      <c r="S582" t="str">
        <f>IF(tblOrders[[#This Row],[Sales]]&gt;1000000,"High Value","Standard")</f>
        <v>Standard</v>
      </c>
      <c r="T582" t="str">
        <f>_xlfn.XLOOKUP(tblOrders[[#This Row],[ProductID]], tblProducts[ProductID], tblProducts[ProductName])</f>
        <v>Product 22</v>
      </c>
      <c r="U582">
        <f>_xlfn.XLOOKUP(tblOrders[[#This Row],[SalesRepID]], tblSalesreps[RepID], tblSalesreps[Target])</f>
        <v>7254801</v>
      </c>
    </row>
    <row r="583" spans="1:21">
      <c r="A583" t="s">
        <v>1275</v>
      </c>
      <c r="B583" s="7" t="s">
        <v>583</v>
      </c>
      <c r="C583" t="s">
        <v>1276</v>
      </c>
      <c r="D583" t="s">
        <v>597</v>
      </c>
      <c r="E583" t="s">
        <v>56</v>
      </c>
      <c r="F583" t="s">
        <v>51</v>
      </c>
      <c r="G583">
        <v>5</v>
      </c>
      <c r="H583">
        <v>0.2</v>
      </c>
      <c r="I583" s="2">
        <v>81512</v>
      </c>
      <c r="J583" t="str">
        <f>_xlfn.XLOOKUP(tblOrders[[#This Row],[CustomerID]], tblCustomers[CustomerID], tblCustomers[CustomerName])</f>
        <v>Customer 196</v>
      </c>
      <c r="K583" t="str">
        <f>_xlfn.XLOOKUP(tblOrders[[#This Row],[CustomerID]], tblCustomers[CustomerID], tblCustomers[Segment])</f>
        <v>SME</v>
      </c>
      <c r="L583" t="str">
        <f>_xlfn.XLOOKUP(tblOrders[[#This Row],[ProductID]], tblProducts[ProductID], tblProducts[Category])</f>
        <v>Electronics</v>
      </c>
      <c r="M583">
        <f>_xlfn.XLOOKUP(tblOrders[[#This Row],[ProductID]], tblProducts[ProductID], tblProducts[CostPrice])</f>
        <v>35454</v>
      </c>
      <c r="N583">
        <f>tblOrders[[#This Row],[Sales]]-(tblOrders[[#This Row],[CostPrice]]*tblOrders[[#This Row],[Quantity]])</f>
        <v>-95758</v>
      </c>
      <c r="O583" t="str">
        <f>TEXT(tblOrders[[#This Row],[Date]],"mmm-yyyy")</f>
        <v>Mar-2025</v>
      </c>
      <c r="P583" t="str">
        <f>_xlfn.XLOOKUP(tblOrders[[#This Row],[OrderID]], tblReturns[OrderID], tblReturns[Returned])</f>
        <v>No</v>
      </c>
      <c r="Q583" t="str">
        <f>_xlfn.XLOOKUP(tblOrders[[#This Row],[OrderID]], tblShipping[OrderID], tblShipping[ShipMode])</f>
        <v>Standard</v>
      </c>
      <c r="R583" t="str">
        <f>IFERROR(_xlfn.XLOOKUP(A582, tblCustomers[CustomerID], tblCustomers[CustomerName]), "Not Found")</f>
        <v>Not Found</v>
      </c>
      <c r="S583" t="str">
        <f>IF(tblOrders[[#This Row],[Sales]]&gt;1000000,"High Value","Standard")</f>
        <v>Standard</v>
      </c>
      <c r="T583" t="str">
        <f>_xlfn.XLOOKUP(tblOrders[[#This Row],[ProductID]], tblProducts[ProductID], tblProducts[ProductName])</f>
        <v>Product 28</v>
      </c>
      <c r="U583">
        <f>_xlfn.XLOOKUP(tblOrders[[#This Row],[SalesRepID]], tblSalesreps[RepID], tblSalesreps[Target])</f>
        <v>14265630</v>
      </c>
    </row>
    <row r="584" spans="1:21">
      <c r="A584" t="s">
        <v>1277</v>
      </c>
      <c r="B584" s="7" t="s">
        <v>797</v>
      </c>
      <c r="C584" t="s">
        <v>696</v>
      </c>
      <c r="D584" t="s">
        <v>60</v>
      </c>
      <c r="E584" t="s">
        <v>45</v>
      </c>
      <c r="F584" t="s">
        <v>14</v>
      </c>
      <c r="G584">
        <v>9</v>
      </c>
      <c r="H584">
        <v>0.2</v>
      </c>
      <c r="I584" s="2">
        <v>646524</v>
      </c>
      <c r="J584" t="str">
        <f>_xlfn.XLOOKUP(tblOrders[[#This Row],[CustomerID]], tblCustomers[CustomerID], tblCustomers[CustomerName])</f>
        <v>Customer 14</v>
      </c>
      <c r="K584" t="str">
        <f>_xlfn.XLOOKUP(tblOrders[[#This Row],[CustomerID]], tblCustomers[CustomerID], tblCustomers[Segment])</f>
        <v>SME</v>
      </c>
      <c r="L584" t="str">
        <f>_xlfn.XLOOKUP(tblOrders[[#This Row],[ProductID]], tblProducts[ProductID], tblProducts[Category])</f>
        <v>Office</v>
      </c>
      <c r="M584">
        <f>_xlfn.XLOOKUP(tblOrders[[#This Row],[ProductID]], tblProducts[ProductID], tblProducts[CostPrice])</f>
        <v>62137</v>
      </c>
      <c r="N584">
        <f>tblOrders[[#This Row],[Sales]]-(tblOrders[[#This Row],[CostPrice]]*tblOrders[[#This Row],[Quantity]])</f>
        <v>87291</v>
      </c>
      <c r="O584" t="str">
        <f>TEXT(tblOrders[[#This Row],[Date]],"mmm-yyyy")</f>
        <v>Jan-2025</v>
      </c>
      <c r="P584" t="str">
        <f>_xlfn.XLOOKUP(tblOrders[[#This Row],[OrderID]], tblReturns[OrderID], tblReturns[Returned])</f>
        <v>No</v>
      </c>
      <c r="Q584" t="str">
        <f>_xlfn.XLOOKUP(tblOrders[[#This Row],[OrderID]], tblShipping[OrderID], tblShipping[ShipMode])</f>
        <v>Pickup</v>
      </c>
      <c r="R584" t="str">
        <f>IFERROR(_xlfn.XLOOKUP(A583, tblCustomers[CustomerID], tblCustomers[CustomerName]), "Not Found")</f>
        <v>Not Found</v>
      </c>
      <c r="S584" t="str">
        <f>IF(tblOrders[[#This Row],[Sales]]&gt;1000000,"High Value","Standard")</f>
        <v>Standard</v>
      </c>
      <c r="T584" t="str">
        <f>_xlfn.XLOOKUP(tblOrders[[#This Row],[ProductID]], tblProducts[ProductID], tblProducts[ProductName])</f>
        <v>Product 100</v>
      </c>
      <c r="U584">
        <f>_xlfn.XLOOKUP(tblOrders[[#This Row],[SalesRepID]], tblSalesreps[RepID], tblSalesreps[Target])</f>
        <v>11319839</v>
      </c>
    </row>
    <row r="585" spans="1:21">
      <c r="A585" t="s">
        <v>1278</v>
      </c>
      <c r="B585" s="7" t="s">
        <v>568</v>
      </c>
      <c r="C585" t="s">
        <v>1279</v>
      </c>
      <c r="D585" t="s">
        <v>64</v>
      </c>
      <c r="E585" t="s">
        <v>186</v>
      </c>
      <c r="F585" t="s">
        <v>26</v>
      </c>
      <c r="G585">
        <v>9</v>
      </c>
      <c r="H585">
        <v>0.2</v>
      </c>
      <c r="I585" s="2">
        <v>459028.8</v>
      </c>
      <c r="J585" t="str">
        <f>_xlfn.XLOOKUP(tblOrders[[#This Row],[CustomerID]], tblCustomers[CustomerID], tblCustomers[CustomerName])</f>
        <v>Customer 210</v>
      </c>
      <c r="K585" t="str">
        <f>_xlfn.XLOOKUP(tblOrders[[#This Row],[CustomerID]], tblCustomers[CustomerID], tblCustomers[Segment])</f>
        <v>Corporate</v>
      </c>
      <c r="L585" t="str">
        <f>_xlfn.XLOOKUP(tblOrders[[#This Row],[ProductID]], tblProducts[ProductID], tblProducts[Category])</f>
        <v>Office</v>
      </c>
      <c r="M585">
        <f>_xlfn.XLOOKUP(tblOrders[[#This Row],[ProductID]], tblProducts[ProductID], tblProducts[CostPrice])</f>
        <v>13311</v>
      </c>
      <c r="N585">
        <f>tblOrders[[#This Row],[Sales]]-(tblOrders[[#This Row],[CostPrice]]*tblOrders[[#This Row],[Quantity]])</f>
        <v>339229.8</v>
      </c>
      <c r="O585" t="str">
        <f>TEXT(tblOrders[[#This Row],[Date]],"mmm-yyyy")</f>
        <v>Apr-2025</v>
      </c>
      <c r="P585" t="str">
        <f>_xlfn.XLOOKUP(tblOrders[[#This Row],[OrderID]], tblReturns[OrderID], tblReturns[Returned])</f>
        <v>No</v>
      </c>
      <c r="Q585" t="str">
        <f>_xlfn.XLOOKUP(tblOrders[[#This Row],[OrderID]], tblShipping[OrderID], tblShipping[ShipMode])</f>
        <v>Standard</v>
      </c>
      <c r="R585" t="str">
        <f>IFERROR(_xlfn.XLOOKUP(A584, tblCustomers[CustomerID], tblCustomers[CustomerName]), "Not Found")</f>
        <v>Not Found</v>
      </c>
      <c r="S585" t="str">
        <f>IF(tblOrders[[#This Row],[Sales]]&gt;1000000,"High Value","Standard")</f>
        <v>Standard</v>
      </c>
      <c r="T585" t="str">
        <f>_xlfn.XLOOKUP(tblOrders[[#This Row],[ProductID]], tblProducts[ProductID], tblProducts[ProductName])</f>
        <v>Product 91</v>
      </c>
      <c r="U585">
        <f>_xlfn.XLOOKUP(tblOrders[[#This Row],[SalesRepID]], tblSalesreps[RepID], tblSalesreps[Target])</f>
        <v>15141830</v>
      </c>
    </row>
    <row r="586" spans="1:21">
      <c r="A586" t="s">
        <v>1280</v>
      </c>
      <c r="B586" s="7" t="s">
        <v>1281</v>
      </c>
      <c r="C586" t="s">
        <v>264</v>
      </c>
      <c r="D586" t="s">
        <v>169</v>
      </c>
      <c r="E586" t="s">
        <v>205</v>
      </c>
      <c r="F586" t="s">
        <v>88</v>
      </c>
      <c r="G586">
        <v>4</v>
      </c>
      <c r="H586">
        <v>0</v>
      </c>
      <c r="I586" s="2">
        <v>32376</v>
      </c>
      <c r="J586" t="str">
        <f>_xlfn.XLOOKUP(tblOrders[[#This Row],[CustomerID]], tblCustomers[CustomerID], tblCustomers[CustomerName])</f>
        <v>Customer 15</v>
      </c>
      <c r="K586" t="str">
        <f>_xlfn.XLOOKUP(tblOrders[[#This Row],[CustomerID]], tblCustomers[CustomerID], tblCustomers[Segment])</f>
        <v>Consumer</v>
      </c>
      <c r="L586" t="str">
        <f>_xlfn.XLOOKUP(tblOrders[[#This Row],[ProductID]], tblProducts[ProductID], tblProducts[Category])</f>
        <v>Electronics</v>
      </c>
      <c r="M586">
        <f>_xlfn.XLOOKUP(tblOrders[[#This Row],[ProductID]], tblProducts[ProductID], tblProducts[CostPrice])</f>
        <v>8587</v>
      </c>
      <c r="N586">
        <f>tblOrders[[#This Row],[Sales]]-(tblOrders[[#This Row],[CostPrice]]*tblOrders[[#This Row],[Quantity]])</f>
        <v>-1972</v>
      </c>
      <c r="O586" t="str">
        <f>TEXT(tblOrders[[#This Row],[Date]],"mmm-yyyy")</f>
        <v>Jun-2025</v>
      </c>
      <c r="P586" t="str">
        <f>_xlfn.XLOOKUP(tblOrders[[#This Row],[OrderID]], tblReturns[OrderID], tblReturns[Returned])</f>
        <v>No</v>
      </c>
      <c r="Q586" t="str">
        <f>_xlfn.XLOOKUP(tblOrders[[#This Row],[OrderID]], tblShipping[OrderID], tblShipping[ShipMode])</f>
        <v>Standard</v>
      </c>
      <c r="R586" t="str">
        <f>IFERROR(_xlfn.XLOOKUP(A585, tblCustomers[CustomerID], tblCustomers[CustomerName]), "Not Found")</f>
        <v>Not Found</v>
      </c>
      <c r="S586" t="str">
        <f>IF(tblOrders[[#This Row],[Sales]]&gt;1000000,"High Value","Standard")</f>
        <v>Standard</v>
      </c>
      <c r="T586" t="str">
        <f>_xlfn.XLOOKUP(tblOrders[[#This Row],[ProductID]], tblProducts[ProductID], tblProducts[ProductName])</f>
        <v>Product 9</v>
      </c>
      <c r="U586">
        <f>_xlfn.XLOOKUP(tblOrders[[#This Row],[SalesRepID]], tblSalesreps[RepID], tblSalesreps[Target])</f>
        <v>16246424</v>
      </c>
    </row>
    <row r="587" spans="1:21">
      <c r="A587" t="s">
        <v>1282</v>
      </c>
      <c r="B587" s="7" t="s">
        <v>553</v>
      </c>
      <c r="C587" t="s">
        <v>317</v>
      </c>
      <c r="D587" t="s">
        <v>1093</v>
      </c>
      <c r="E587" t="s">
        <v>79</v>
      </c>
      <c r="F587" t="s">
        <v>20</v>
      </c>
      <c r="G587">
        <v>8</v>
      </c>
      <c r="H587">
        <v>0.15</v>
      </c>
      <c r="I587" s="2">
        <v>886305.2</v>
      </c>
      <c r="J587" t="str">
        <f>_xlfn.XLOOKUP(tblOrders[[#This Row],[CustomerID]], tblCustomers[CustomerID], tblCustomers[CustomerName])</f>
        <v>Customer 56</v>
      </c>
      <c r="K587" t="str">
        <f>_xlfn.XLOOKUP(tblOrders[[#This Row],[CustomerID]], tblCustomers[CustomerID], tblCustomers[Segment])</f>
        <v>SME</v>
      </c>
      <c r="L587" t="str">
        <f>_xlfn.XLOOKUP(tblOrders[[#This Row],[ProductID]], tblProducts[ProductID], tblProducts[Category])</f>
        <v>Office</v>
      </c>
      <c r="M587">
        <f>_xlfn.XLOOKUP(tblOrders[[#This Row],[ProductID]], tblProducts[ProductID], tblProducts[CostPrice])</f>
        <v>9813</v>
      </c>
      <c r="N587">
        <f>tblOrders[[#This Row],[Sales]]-(tblOrders[[#This Row],[CostPrice]]*tblOrders[[#This Row],[Quantity]])</f>
        <v>807801.2</v>
      </c>
      <c r="O587" t="str">
        <f>TEXT(tblOrders[[#This Row],[Date]],"mmm-yyyy")</f>
        <v>Jun-2025</v>
      </c>
      <c r="P587" t="str">
        <f>_xlfn.XLOOKUP(tblOrders[[#This Row],[OrderID]], tblReturns[OrderID], tblReturns[Returned])</f>
        <v>Yes</v>
      </c>
      <c r="Q587" t="str">
        <f>_xlfn.XLOOKUP(tblOrders[[#This Row],[OrderID]], tblShipping[OrderID], tblShipping[ShipMode])</f>
        <v>Pickup</v>
      </c>
      <c r="R587" t="str">
        <f>IFERROR(_xlfn.XLOOKUP(A586, tblCustomers[CustomerID], tblCustomers[CustomerName]), "Not Found")</f>
        <v>Not Found</v>
      </c>
      <c r="S587" t="str">
        <f>IF(tblOrders[[#This Row],[Sales]]&gt;1000000,"High Value","Standard")</f>
        <v>Standard</v>
      </c>
      <c r="T587" t="str">
        <f>_xlfn.XLOOKUP(tblOrders[[#This Row],[ProductID]], tblProducts[ProductID], tblProducts[ProductName])</f>
        <v>Product 77</v>
      </c>
      <c r="U587">
        <f>_xlfn.XLOOKUP(tblOrders[[#This Row],[SalesRepID]], tblSalesreps[RepID], tblSalesreps[Target])</f>
        <v>8592536</v>
      </c>
    </row>
    <row r="588" spans="1:21">
      <c r="A588" t="s">
        <v>1283</v>
      </c>
      <c r="B588" s="7" t="s">
        <v>913</v>
      </c>
      <c r="C588" t="s">
        <v>635</v>
      </c>
      <c r="D588" t="s">
        <v>151</v>
      </c>
      <c r="E588" t="s">
        <v>13</v>
      </c>
      <c r="F588" t="s">
        <v>14</v>
      </c>
      <c r="G588">
        <v>9</v>
      </c>
      <c r="H588">
        <v>0</v>
      </c>
      <c r="I588" s="2">
        <v>90189</v>
      </c>
      <c r="J588" t="str">
        <f>_xlfn.XLOOKUP(tblOrders[[#This Row],[CustomerID]], tblCustomers[CustomerID], tblCustomers[CustomerName])</f>
        <v>Customer 157</v>
      </c>
      <c r="K588" t="str">
        <f>_xlfn.XLOOKUP(tblOrders[[#This Row],[CustomerID]], tblCustomers[CustomerID], tblCustomers[Segment])</f>
        <v>Corporate</v>
      </c>
      <c r="L588" t="str">
        <f>_xlfn.XLOOKUP(tblOrders[[#This Row],[ProductID]], tblProducts[ProductID], tblProducts[Category])</f>
        <v>Electronics</v>
      </c>
      <c r="M588">
        <f>_xlfn.XLOOKUP(tblOrders[[#This Row],[ProductID]], tblProducts[ProductID], tblProducts[CostPrice])</f>
        <v>63366</v>
      </c>
      <c r="N588">
        <f>tblOrders[[#This Row],[Sales]]-(tblOrders[[#This Row],[CostPrice]]*tblOrders[[#This Row],[Quantity]])</f>
        <v>-480105</v>
      </c>
      <c r="O588" t="str">
        <f>TEXT(tblOrders[[#This Row],[Date]],"mmm-yyyy")</f>
        <v>May-2025</v>
      </c>
      <c r="P588" t="str">
        <f>_xlfn.XLOOKUP(tblOrders[[#This Row],[OrderID]], tblReturns[OrderID], tblReturns[Returned])</f>
        <v>No</v>
      </c>
      <c r="Q588" t="str">
        <f>_xlfn.XLOOKUP(tblOrders[[#This Row],[OrderID]], tblShipping[OrderID], tblShipping[ShipMode])</f>
        <v>Pickup</v>
      </c>
      <c r="R588" t="str">
        <f>IFERROR(_xlfn.XLOOKUP(A587, tblCustomers[CustomerID], tblCustomers[CustomerName]), "Not Found")</f>
        <v>Not Found</v>
      </c>
      <c r="S588" t="str">
        <f>IF(tblOrders[[#This Row],[Sales]]&gt;1000000,"High Value","Standard")</f>
        <v>Standard</v>
      </c>
      <c r="T588" t="str">
        <f>_xlfn.XLOOKUP(tblOrders[[#This Row],[ProductID]], tblProducts[ProductID], tblProducts[ProductName])</f>
        <v>Product 40</v>
      </c>
      <c r="U588">
        <f>_xlfn.XLOOKUP(tblOrders[[#This Row],[SalesRepID]], tblSalesreps[RepID], tblSalesreps[Target])</f>
        <v>11852878</v>
      </c>
    </row>
    <row r="589" spans="1:21">
      <c r="A589" t="s">
        <v>1284</v>
      </c>
      <c r="B589" s="7" t="s">
        <v>583</v>
      </c>
      <c r="C589" t="s">
        <v>537</v>
      </c>
      <c r="D589" t="s">
        <v>382</v>
      </c>
      <c r="E589" t="s">
        <v>79</v>
      </c>
      <c r="F589" t="s">
        <v>14</v>
      </c>
      <c r="G589">
        <v>7</v>
      </c>
      <c r="H589">
        <v>0.05</v>
      </c>
      <c r="I589" s="2">
        <v>596558.19999999995</v>
      </c>
      <c r="J589" t="str">
        <f>_xlfn.XLOOKUP(tblOrders[[#This Row],[CustomerID]], tblCustomers[CustomerID], tblCustomers[CustomerName])</f>
        <v>Customer 108</v>
      </c>
      <c r="K589" t="str">
        <f>_xlfn.XLOOKUP(tblOrders[[#This Row],[CustomerID]], tblCustomers[CustomerID], tblCustomers[Segment])</f>
        <v>Corporate</v>
      </c>
      <c r="L589" t="str">
        <f>_xlfn.XLOOKUP(tblOrders[[#This Row],[ProductID]], tblProducts[ProductID], tblProducts[Category])</f>
        <v>Office</v>
      </c>
      <c r="M589">
        <f>_xlfn.XLOOKUP(tblOrders[[#This Row],[ProductID]], tblProducts[ProductID], tblProducts[CostPrice])</f>
        <v>61777</v>
      </c>
      <c r="N589">
        <f>tblOrders[[#This Row],[Sales]]-(tblOrders[[#This Row],[CostPrice]]*tblOrders[[#This Row],[Quantity]])</f>
        <v>164119.19999999995</v>
      </c>
      <c r="O589" t="str">
        <f>TEXT(tblOrders[[#This Row],[Date]],"mmm-yyyy")</f>
        <v>Mar-2025</v>
      </c>
      <c r="P589" t="str">
        <f>_xlfn.XLOOKUP(tblOrders[[#This Row],[OrderID]], tblReturns[OrderID], tblReturns[Returned])</f>
        <v>Yes</v>
      </c>
      <c r="Q589" t="str">
        <f>_xlfn.XLOOKUP(tblOrders[[#This Row],[OrderID]], tblShipping[OrderID], tblShipping[ShipMode])</f>
        <v>Pickup</v>
      </c>
      <c r="R589" t="str">
        <f>IFERROR(_xlfn.XLOOKUP(A588, tblCustomers[CustomerID], tblCustomers[CustomerName]), "Not Found")</f>
        <v>Not Found</v>
      </c>
      <c r="S589" t="str">
        <f>IF(tblOrders[[#This Row],[Sales]]&gt;1000000,"High Value","Standard")</f>
        <v>Standard</v>
      </c>
      <c r="T589" t="str">
        <f>_xlfn.XLOOKUP(tblOrders[[#This Row],[ProductID]], tblProducts[ProductID], tblProducts[ProductName])</f>
        <v>Product 65</v>
      </c>
      <c r="U589">
        <f>_xlfn.XLOOKUP(tblOrders[[#This Row],[SalesRepID]], tblSalesreps[RepID], tblSalesreps[Target])</f>
        <v>8592536</v>
      </c>
    </row>
    <row r="590" spans="1:21">
      <c r="A590" t="s">
        <v>1285</v>
      </c>
      <c r="B590" s="7" t="s">
        <v>889</v>
      </c>
      <c r="C590" t="s">
        <v>556</v>
      </c>
      <c r="D590" t="s">
        <v>1093</v>
      </c>
      <c r="E590" t="s">
        <v>87</v>
      </c>
      <c r="F590" t="s">
        <v>14</v>
      </c>
      <c r="G590">
        <v>7</v>
      </c>
      <c r="H590">
        <v>0</v>
      </c>
      <c r="I590" s="2">
        <v>445165</v>
      </c>
      <c r="J590" t="str">
        <f>_xlfn.XLOOKUP(tblOrders[[#This Row],[CustomerID]], tblCustomers[CustomerID], tblCustomers[CustomerName])</f>
        <v>Customer 72</v>
      </c>
      <c r="K590" t="str">
        <f>_xlfn.XLOOKUP(tblOrders[[#This Row],[CustomerID]], tblCustomers[CustomerID], tblCustomers[Segment])</f>
        <v>Corporate</v>
      </c>
      <c r="L590" t="str">
        <f>_xlfn.XLOOKUP(tblOrders[[#This Row],[ProductID]], tblProducts[ProductID], tblProducts[Category])</f>
        <v>Office</v>
      </c>
      <c r="M590">
        <f>_xlfn.XLOOKUP(tblOrders[[#This Row],[ProductID]], tblProducts[ProductID], tblProducts[CostPrice])</f>
        <v>9813</v>
      </c>
      <c r="N590">
        <f>tblOrders[[#This Row],[Sales]]-(tblOrders[[#This Row],[CostPrice]]*tblOrders[[#This Row],[Quantity]])</f>
        <v>376474</v>
      </c>
      <c r="O590" t="str">
        <f>TEXT(tblOrders[[#This Row],[Date]],"mmm-yyyy")</f>
        <v>Nov-2025</v>
      </c>
      <c r="P590" t="str">
        <f>_xlfn.XLOOKUP(tblOrders[[#This Row],[OrderID]], tblReturns[OrderID], tblReturns[Returned])</f>
        <v>No</v>
      </c>
      <c r="Q590" t="str">
        <f>_xlfn.XLOOKUP(tblOrders[[#This Row],[OrderID]], tblShipping[OrderID], tblShipping[ShipMode])</f>
        <v>Pickup</v>
      </c>
      <c r="R590" t="str">
        <f>IFERROR(_xlfn.XLOOKUP(A589, tblCustomers[CustomerID], tblCustomers[CustomerName]), "Not Found")</f>
        <v>Not Found</v>
      </c>
      <c r="S590" t="str">
        <f>IF(tblOrders[[#This Row],[Sales]]&gt;1000000,"High Value","Standard")</f>
        <v>Standard</v>
      </c>
      <c r="T590" t="str">
        <f>_xlfn.XLOOKUP(tblOrders[[#This Row],[ProductID]], tblProducts[ProductID], tblProducts[ProductName])</f>
        <v>Product 77</v>
      </c>
      <c r="U590">
        <f>_xlfn.XLOOKUP(tblOrders[[#This Row],[SalesRepID]], tblSalesreps[RepID], tblSalesreps[Target])</f>
        <v>18500989</v>
      </c>
    </row>
    <row r="591" spans="1:21">
      <c r="A591" t="s">
        <v>1286</v>
      </c>
      <c r="B591" s="7" t="s">
        <v>316</v>
      </c>
      <c r="C591" t="s">
        <v>897</v>
      </c>
      <c r="D591" t="s">
        <v>141</v>
      </c>
      <c r="E591" t="s">
        <v>40</v>
      </c>
      <c r="F591" t="s">
        <v>88</v>
      </c>
      <c r="G591">
        <v>5</v>
      </c>
      <c r="H591">
        <v>0.15</v>
      </c>
      <c r="I591" s="2">
        <v>95557</v>
      </c>
      <c r="J591" t="str">
        <f>_xlfn.XLOOKUP(tblOrders[[#This Row],[CustomerID]], tblCustomers[CustomerID], tblCustomers[CustomerName])</f>
        <v>Customer 274</v>
      </c>
      <c r="K591" t="str">
        <f>_xlfn.XLOOKUP(tblOrders[[#This Row],[CustomerID]], tblCustomers[CustomerID], tblCustomers[Segment])</f>
        <v>Corporate</v>
      </c>
      <c r="L591" t="str">
        <f>_xlfn.XLOOKUP(tblOrders[[#This Row],[ProductID]], tblProducts[ProductID], tblProducts[Category])</f>
        <v>Home</v>
      </c>
      <c r="M591">
        <f>_xlfn.XLOOKUP(tblOrders[[#This Row],[ProductID]], tblProducts[ProductID], tblProducts[CostPrice])</f>
        <v>32671</v>
      </c>
      <c r="N591">
        <f>tblOrders[[#This Row],[Sales]]-(tblOrders[[#This Row],[CostPrice]]*tblOrders[[#This Row],[Quantity]])</f>
        <v>-67798</v>
      </c>
      <c r="O591" t="str">
        <f>TEXT(tblOrders[[#This Row],[Date]],"mmm-yyyy")</f>
        <v>Sep-2025</v>
      </c>
      <c r="P591" t="str">
        <f>_xlfn.XLOOKUP(tblOrders[[#This Row],[OrderID]], tblReturns[OrderID], tblReturns[Returned])</f>
        <v>No</v>
      </c>
      <c r="Q591" t="str">
        <f>_xlfn.XLOOKUP(tblOrders[[#This Row],[OrderID]], tblShipping[OrderID], tblShipping[ShipMode])</f>
        <v>Standard</v>
      </c>
      <c r="R591" t="str">
        <f>IFERROR(_xlfn.XLOOKUP(A590, tblCustomers[CustomerID], tblCustomers[CustomerName]), "Not Found")</f>
        <v>Not Found</v>
      </c>
      <c r="S591" t="str">
        <f>IF(tblOrders[[#This Row],[Sales]]&gt;1000000,"High Value","Standard")</f>
        <v>Standard</v>
      </c>
      <c r="T591" t="str">
        <f>_xlfn.XLOOKUP(tblOrders[[#This Row],[ProductID]], tblProducts[ProductID], tblProducts[ProductName])</f>
        <v>Product 80</v>
      </c>
      <c r="U591">
        <f>_xlfn.XLOOKUP(tblOrders[[#This Row],[SalesRepID]], tblSalesreps[RepID], tblSalesreps[Target])</f>
        <v>6291486</v>
      </c>
    </row>
    <row r="592" spans="1:21">
      <c r="A592" t="s">
        <v>1287</v>
      </c>
      <c r="B592" s="7" t="s">
        <v>783</v>
      </c>
      <c r="C592" t="s">
        <v>324</v>
      </c>
      <c r="D592" t="s">
        <v>372</v>
      </c>
      <c r="E592" t="s">
        <v>197</v>
      </c>
      <c r="F592" t="s">
        <v>26</v>
      </c>
      <c r="G592">
        <v>9</v>
      </c>
      <c r="H592">
        <v>0</v>
      </c>
      <c r="I592" s="2">
        <v>460755</v>
      </c>
      <c r="J592" t="str">
        <f>_xlfn.XLOOKUP(tblOrders[[#This Row],[CustomerID]], tblCustomers[CustomerID], tblCustomers[CustomerName])</f>
        <v>Customer 150</v>
      </c>
      <c r="K592" t="str">
        <f>_xlfn.XLOOKUP(tblOrders[[#This Row],[CustomerID]], tblCustomers[CustomerID], tblCustomers[Segment])</f>
        <v>SME</v>
      </c>
      <c r="L592" t="str">
        <f>_xlfn.XLOOKUP(tblOrders[[#This Row],[ProductID]], tblProducts[ProductID], tblProducts[Category])</f>
        <v>Office</v>
      </c>
      <c r="M592">
        <f>_xlfn.XLOOKUP(tblOrders[[#This Row],[ProductID]], tblProducts[ProductID], tblProducts[CostPrice])</f>
        <v>18283</v>
      </c>
      <c r="N592">
        <f>tblOrders[[#This Row],[Sales]]-(tblOrders[[#This Row],[CostPrice]]*tblOrders[[#This Row],[Quantity]])</f>
        <v>296208</v>
      </c>
      <c r="O592" t="str">
        <f>TEXT(tblOrders[[#This Row],[Date]],"mmm-yyyy")</f>
        <v>Oct-2025</v>
      </c>
      <c r="P592" t="str">
        <f>_xlfn.XLOOKUP(tblOrders[[#This Row],[OrderID]], tblReturns[OrderID], tblReturns[Returned])</f>
        <v>No</v>
      </c>
      <c r="Q592" t="str">
        <f>_xlfn.XLOOKUP(tblOrders[[#This Row],[OrderID]], tblShipping[OrderID], tblShipping[ShipMode])</f>
        <v>Standard</v>
      </c>
      <c r="R592" t="str">
        <f>IFERROR(_xlfn.XLOOKUP(A591, tblCustomers[CustomerID], tblCustomers[CustomerName]), "Not Found")</f>
        <v>Not Found</v>
      </c>
      <c r="S592" t="str">
        <f>IF(tblOrders[[#This Row],[Sales]]&gt;1000000,"High Value","Standard")</f>
        <v>Standard</v>
      </c>
      <c r="T592" t="str">
        <f>_xlfn.XLOOKUP(tblOrders[[#This Row],[ProductID]], tblProducts[ProductID], tblProducts[ProductName])</f>
        <v>Product 57</v>
      </c>
      <c r="U592">
        <f>_xlfn.XLOOKUP(tblOrders[[#This Row],[SalesRepID]], tblSalesreps[RepID], tblSalesreps[Target])</f>
        <v>19562258</v>
      </c>
    </row>
    <row r="593" spans="1:21">
      <c r="A593" t="s">
        <v>1288</v>
      </c>
      <c r="B593" s="7" t="s">
        <v>1100</v>
      </c>
      <c r="C593" t="s">
        <v>125</v>
      </c>
      <c r="D593" t="s">
        <v>587</v>
      </c>
      <c r="E593" t="s">
        <v>69</v>
      </c>
      <c r="F593" t="s">
        <v>20</v>
      </c>
      <c r="G593">
        <v>9</v>
      </c>
      <c r="H593">
        <v>0</v>
      </c>
      <c r="I593" s="2">
        <v>1082889</v>
      </c>
      <c r="J593" t="str">
        <f>_xlfn.XLOOKUP(tblOrders[[#This Row],[CustomerID]], tblCustomers[CustomerID], tblCustomers[CustomerName])</f>
        <v>Customer 33</v>
      </c>
      <c r="K593" t="str">
        <f>_xlfn.XLOOKUP(tblOrders[[#This Row],[CustomerID]], tblCustomers[CustomerID], tblCustomers[Segment])</f>
        <v>Corporate</v>
      </c>
      <c r="L593" t="str">
        <f>_xlfn.XLOOKUP(tblOrders[[#This Row],[ProductID]], tblProducts[ProductID], tblProducts[Category])</f>
        <v>Electronics</v>
      </c>
      <c r="M593">
        <f>_xlfn.XLOOKUP(tblOrders[[#This Row],[ProductID]], tblProducts[ProductID], tblProducts[CostPrice])</f>
        <v>67500</v>
      </c>
      <c r="N593">
        <f>tblOrders[[#This Row],[Sales]]-(tblOrders[[#This Row],[CostPrice]]*tblOrders[[#This Row],[Quantity]])</f>
        <v>475389</v>
      </c>
      <c r="O593" t="str">
        <f>TEXT(tblOrders[[#This Row],[Date]],"mmm-yyyy")</f>
        <v>Oct-2025</v>
      </c>
      <c r="P593" t="str">
        <f>_xlfn.XLOOKUP(tblOrders[[#This Row],[OrderID]], tblReturns[OrderID], tblReturns[Returned])</f>
        <v>No</v>
      </c>
      <c r="Q593" t="str">
        <f>_xlfn.XLOOKUP(tblOrders[[#This Row],[OrderID]], tblShipping[OrderID], tblShipping[ShipMode])</f>
        <v>Standard</v>
      </c>
      <c r="R593" t="str">
        <f>IFERROR(_xlfn.XLOOKUP(A592, tblCustomers[CustomerID], tblCustomers[CustomerName]), "Not Found")</f>
        <v>Not Found</v>
      </c>
      <c r="S593" t="str">
        <f>IF(tblOrders[[#This Row],[Sales]]&gt;1000000,"High Value","Standard")</f>
        <v>High Value</v>
      </c>
      <c r="T593" t="str">
        <f>_xlfn.XLOOKUP(tblOrders[[#This Row],[ProductID]], tblProducts[ProductID], tblProducts[ProductName])</f>
        <v>Product 97</v>
      </c>
      <c r="U593">
        <f>_xlfn.XLOOKUP(tblOrders[[#This Row],[SalesRepID]], tblSalesreps[RepID], tblSalesreps[Target])</f>
        <v>19473459</v>
      </c>
    </row>
    <row r="594" spans="1:21">
      <c r="A594" t="s">
        <v>1289</v>
      </c>
      <c r="B594" s="7" t="s">
        <v>1008</v>
      </c>
      <c r="C594" t="s">
        <v>893</v>
      </c>
      <c r="D594" t="s">
        <v>397</v>
      </c>
      <c r="E594" t="s">
        <v>74</v>
      </c>
      <c r="F594" t="s">
        <v>14</v>
      </c>
      <c r="G594">
        <v>7</v>
      </c>
      <c r="H594">
        <v>0</v>
      </c>
      <c r="I594" s="2">
        <v>778869</v>
      </c>
      <c r="J594" t="str">
        <f>_xlfn.XLOOKUP(tblOrders[[#This Row],[CustomerID]], tblCustomers[CustomerID], tblCustomers[CustomerName])</f>
        <v>Customer 152</v>
      </c>
      <c r="K594" t="str">
        <f>_xlfn.XLOOKUP(tblOrders[[#This Row],[CustomerID]], tblCustomers[CustomerID], tblCustomers[Segment])</f>
        <v>SME</v>
      </c>
      <c r="L594" t="str">
        <f>_xlfn.XLOOKUP(tblOrders[[#This Row],[ProductID]], tblProducts[ProductID], tblProducts[Category])</f>
        <v>Electronics</v>
      </c>
      <c r="M594">
        <f>_xlfn.XLOOKUP(tblOrders[[#This Row],[ProductID]], tblProducts[ProductID], tblProducts[CostPrice])</f>
        <v>13474</v>
      </c>
      <c r="N594">
        <f>tblOrders[[#This Row],[Sales]]-(tblOrders[[#This Row],[CostPrice]]*tblOrders[[#This Row],[Quantity]])</f>
        <v>684551</v>
      </c>
      <c r="O594" t="str">
        <f>TEXT(tblOrders[[#This Row],[Date]],"mmm-yyyy")</f>
        <v>Apr-2025</v>
      </c>
      <c r="P594" t="str">
        <f>_xlfn.XLOOKUP(tblOrders[[#This Row],[OrderID]], tblReturns[OrderID], tblReturns[Returned])</f>
        <v>No</v>
      </c>
      <c r="Q594" t="str">
        <f>_xlfn.XLOOKUP(tblOrders[[#This Row],[OrderID]], tblShipping[OrderID], tblShipping[ShipMode])</f>
        <v>Express</v>
      </c>
      <c r="R594" t="str">
        <f>IFERROR(_xlfn.XLOOKUP(A593, tblCustomers[CustomerID], tblCustomers[CustomerName]), "Not Found")</f>
        <v>Not Found</v>
      </c>
      <c r="S594" t="str">
        <f>IF(tblOrders[[#This Row],[Sales]]&gt;1000000,"High Value","Standard")</f>
        <v>Standard</v>
      </c>
      <c r="T594" t="str">
        <f>_xlfn.XLOOKUP(tblOrders[[#This Row],[ProductID]], tblProducts[ProductID], tblProducts[ProductName])</f>
        <v>Product 27</v>
      </c>
      <c r="U594">
        <f>_xlfn.XLOOKUP(tblOrders[[#This Row],[SalesRepID]], tblSalesreps[RepID], tblSalesreps[Target])</f>
        <v>7254801</v>
      </c>
    </row>
    <row r="595" spans="1:21">
      <c r="A595" t="s">
        <v>1290</v>
      </c>
      <c r="B595" s="7" t="s">
        <v>291</v>
      </c>
      <c r="C595" t="s">
        <v>114</v>
      </c>
      <c r="D595" t="s">
        <v>78</v>
      </c>
      <c r="E595" t="s">
        <v>79</v>
      </c>
      <c r="F595" t="s">
        <v>88</v>
      </c>
      <c r="G595">
        <v>2</v>
      </c>
      <c r="H595">
        <v>0.1</v>
      </c>
      <c r="I595" s="2">
        <v>11948.4</v>
      </c>
      <c r="J595" t="str">
        <f>_xlfn.XLOOKUP(tblOrders[[#This Row],[CustomerID]], tblCustomers[CustomerID], tblCustomers[CustomerName])</f>
        <v>Customer 191</v>
      </c>
      <c r="K595" t="str">
        <f>_xlfn.XLOOKUP(tblOrders[[#This Row],[CustomerID]], tblCustomers[CustomerID], tblCustomers[Segment])</f>
        <v>SME</v>
      </c>
      <c r="L595" t="str">
        <f>_xlfn.XLOOKUP(tblOrders[[#This Row],[ProductID]], tblProducts[ProductID], tblProducts[Category])</f>
        <v>Office</v>
      </c>
      <c r="M595">
        <f>_xlfn.XLOOKUP(tblOrders[[#This Row],[ProductID]], tblProducts[ProductID], tblProducts[CostPrice])</f>
        <v>76942</v>
      </c>
      <c r="N595">
        <f>tblOrders[[#This Row],[Sales]]-(tblOrders[[#This Row],[CostPrice]]*tblOrders[[#This Row],[Quantity]])</f>
        <v>-141935.6</v>
      </c>
      <c r="O595" t="str">
        <f>TEXT(tblOrders[[#This Row],[Date]],"mmm-yyyy")</f>
        <v>Aug-2025</v>
      </c>
      <c r="P595" t="str">
        <f>_xlfn.XLOOKUP(tblOrders[[#This Row],[OrderID]], tblReturns[OrderID], tblReturns[Returned])</f>
        <v>No</v>
      </c>
      <c r="Q595" t="str">
        <f>_xlfn.XLOOKUP(tblOrders[[#This Row],[OrderID]], tblShipping[OrderID], tblShipping[ShipMode])</f>
        <v>Pickup</v>
      </c>
      <c r="R595" t="str">
        <f>IFERROR(_xlfn.XLOOKUP(A594, tblCustomers[CustomerID], tblCustomers[CustomerName]), "Not Found")</f>
        <v>Not Found</v>
      </c>
      <c r="S595" t="str">
        <f>IF(tblOrders[[#This Row],[Sales]]&gt;1000000,"High Value","Standard")</f>
        <v>Standard</v>
      </c>
      <c r="T595" t="str">
        <f>_xlfn.XLOOKUP(tblOrders[[#This Row],[ProductID]], tblProducts[ProductID], tblProducts[ProductName])</f>
        <v>Product 22</v>
      </c>
      <c r="U595">
        <f>_xlfn.XLOOKUP(tblOrders[[#This Row],[SalesRepID]], tblSalesreps[RepID], tblSalesreps[Target])</f>
        <v>8592536</v>
      </c>
    </row>
    <row r="596" spans="1:21">
      <c r="A596" t="s">
        <v>1291</v>
      </c>
      <c r="B596" s="7" t="s">
        <v>184</v>
      </c>
      <c r="C596" t="s">
        <v>103</v>
      </c>
      <c r="D596" t="s">
        <v>269</v>
      </c>
      <c r="E596" t="s">
        <v>205</v>
      </c>
      <c r="F596" t="s">
        <v>26</v>
      </c>
      <c r="G596">
        <v>3</v>
      </c>
      <c r="H596">
        <v>0</v>
      </c>
      <c r="I596" s="2">
        <v>60237</v>
      </c>
      <c r="J596" t="str">
        <f>_xlfn.XLOOKUP(tblOrders[[#This Row],[CustomerID]], tblCustomers[CustomerID], tblCustomers[CustomerName])</f>
        <v>Customer 215</v>
      </c>
      <c r="K596" t="str">
        <f>_xlfn.XLOOKUP(tblOrders[[#This Row],[CustomerID]], tblCustomers[CustomerID], tblCustomers[Segment])</f>
        <v>Corporate</v>
      </c>
      <c r="L596" t="str">
        <f>_xlfn.XLOOKUP(tblOrders[[#This Row],[ProductID]], tblProducts[ProductID], tblProducts[Category])</f>
        <v>Office</v>
      </c>
      <c r="M596">
        <f>_xlfn.XLOOKUP(tblOrders[[#This Row],[ProductID]], tblProducts[ProductID], tblProducts[CostPrice])</f>
        <v>28606</v>
      </c>
      <c r="N596">
        <f>tblOrders[[#This Row],[Sales]]-(tblOrders[[#This Row],[CostPrice]]*tblOrders[[#This Row],[Quantity]])</f>
        <v>-25581</v>
      </c>
      <c r="O596" t="str">
        <f>TEXT(tblOrders[[#This Row],[Date]],"mmm-yyyy")</f>
        <v>May-2025</v>
      </c>
      <c r="P596" t="str">
        <f>_xlfn.XLOOKUP(tblOrders[[#This Row],[OrderID]], tblReturns[OrderID], tblReturns[Returned])</f>
        <v>No</v>
      </c>
      <c r="Q596" t="str">
        <f>_xlfn.XLOOKUP(tblOrders[[#This Row],[OrderID]], tblShipping[OrderID], tblShipping[ShipMode])</f>
        <v>Pickup</v>
      </c>
      <c r="R596" t="str">
        <f>IFERROR(_xlfn.XLOOKUP(A595, tblCustomers[CustomerID], tblCustomers[CustomerName]), "Not Found")</f>
        <v>Not Found</v>
      </c>
      <c r="S596" t="str">
        <f>IF(tblOrders[[#This Row],[Sales]]&gt;1000000,"High Value","Standard")</f>
        <v>Standard</v>
      </c>
      <c r="T596" t="str">
        <f>_xlfn.XLOOKUP(tblOrders[[#This Row],[ProductID]], tblProducts[ProductID], tblProducts[ProductName])</f>
        <v>Product 62</v>
      </c>
      <c r="U596">
        <f>_xlfn.XLOOKUP(tblOrders[[#This Row],[SalesRepID]], tblSalesreps[RepID], tblSalesreps[Target])</f>
        <v>16246424</v>
      </c>
    </row>
    <row r="597" spans="1:21">
      <c r="A597" t="s">
        <v>1292</v>
      </c>
      <c r="B597" s="7" t="s">
        <v>274</v>
      </c>
      <c r="C597" t="s">
        <v>441</v>
      </c>
      <c r="D597" t="s">
        <v>64</v>
      </c>
      <c r="E597" t="s">
        <v>165</v>
      </c>
      <c r="F597" t="s">
        <v>20</v>
      </c>
      <c r="G597">
        <v>9</v>
      </c>
      <c r="H597">
        <v>0.05</v>
      </c>
      <c r="I597" s="2">
        <v>694046.25</v>
      </c>
      <c r="J597" t="str">
        <f>_xlfn.XLOOKUP(tblOrders[[#This Row],[CustomerID]], tblCustomers[CustomerID], tblCustomers[CustomerName])</f>
        <v>Customer 214</v>
      </c>
      <c r="K597" t="str">
        <f>_xlfn.XLOOKUP(tblOrders[[#This Row],[CustomerID]], tblCustomers[CustomerID], tblCustomers[Segment])</f>
        <v>Consumer</v>
      </c>
      <c r="L597" t="str">
        <f>_xlfn.XLOOKUP(tblOrders[[#This Row],[ProductID]], tblProducts[ProductID], tblProducts[Category])</f>
        <v>Office</v>
      </c>
      <c r="M597">
        <f>_xlfn.XLOOKUP(tblOrders[[#This Row],[ProductID]], tblProducts[ProductID], tblProducts[CostPrice])</f>
        <v>13311</v>
      </c>
      <c r="N597">
        <f>tblOrders[[#This Row],[Sales]]-(tblOrders[[#This Row],[CostPrice]]*tblOrders[[#This Row],[Quantity]])</f>
        <v>574247.25</v>
      </c>
      <c r="O597" t="str">
        <f>TEXT(tblOrders[[#This Row],[Date]],"mmm-yyyy")</f>
        <v>Dec-2025</v>
      </c>
      <c r="P597" t="str">
        <f>_xlfn.XLOOKUP(tblOrders[[#This Row],[OrderID]], tblReturns[OrderID], tblReturns[Returned])</f>
        <v>No</v>
      </c>
      <c r="Q597" t="str">
        <f>_xlfn.XLOOKUP(tblOrders[[#This Row],[OrderID]], tblShipping[OrderID], tblShipping[ShipMode])</f>
        <v>Express</v>
      </c>
      <c r="R597" t="str">
        <f>IFERROR(_xlfn.XLOOKUP(A596, tblCustomers[CustomerID], tblCustomers[CustomerName]), "Not Found")</f>
        <v>Not Found</v>
      </c>
      <c r="S597" t="str">
        <f>IF(tblOrders[[#This Row],[Sales]]&gt;1000000,"High Value","Standard")</f>
        <v>Standard</v>
      </c>
      <c r="T597" t="str">
        <f>_xlfn.XLOOKUP(tblOrders[[#This Row],[ProductID]], tblProducts[ProductID], tblProducts[ProductName])</f>
        <v>Product 91</v>
      </c>
      <c r="U597">
        <f>_xlfn.XLOOKUP(tblOrders[[#This Row],[SalesRepID]], tblSalesreps[RepID], tblSalesreps[Target])</f>
        <v>16839910</v>
      </c>
    </row>
    <row r="598" spans="1:21">
      <c r="A598" t="s">
        <v>1293</v>
      </c>
      <c r="B598" s="7" t="s">
        <v>456</v>
      </c>
      <c r="C598" t="s">
        <v>108</v>
      </c>
      <c r="D598" t="s">
        <v>115</v>
      </c>
      <c r="E598" t="s">
        <v>50</v>
      </c>
      <c r="F598" t="s">
        <v>51</v>
      </c>
      <c r="G598">
        <v>8</v>
      </c>
      <c r="H598">
        <v>0.2</v>
      </c>
      <c r="I598" s="2">
        <v>366995.20000000001</v>
      </c>
      <c r="J598" t="str">
        <f>_xlfn.XLOOKUP(tblOrders[[#This Row],[CustomerID]], tblCustomers[CustomerID], tblCustomers[CustomerName])</f>
        <v>Customer 96</v>
      </c>
      <c r="K598" t="str">
        <f>_xlfn.XLOOKUP(tblOrders[[#This Row],[CustomerID]], tblCustomers[CustomerID], tblCustomers[Segment])</f>
        <v>Consumer</v>
      </c>
      <c r="L598" t="str">
        <f>_xlfn.XLOOKUP(tblOrders[[#This Row],[ProductID]], tblProducts[ProductID], tblProducts[Category])</f>
        <v>Electronics</v>
      </c>
      <c r="M598">
        <f>_xlfn.XLOOKUP(tblOrders[[#This Row],[ProductID]], tblProducts[ProductID], tblProducts[CostPrice])</f>
        <v>66631</v>
      </c>
      <c r="N598">
        <f>tblOrders[[#This Row],[Sales]]-(tblOrders[[#This Row],[CostPrice]]*tblOrders[[#This Row],[Quantity]])</f>
        <v>-166052.79999999999</v>
      </c>
      <c r="O598" t="str">
        <f>TEXT(tblOrders[[#This Row],[Date]],"mmm-yyyy")</f>
        <v>Jul-2025</v>
      </c>
      <c r="P598" t="str">
        <f>_xlfn.XLOOKUP(tblOrders[[#This Row],[OrderID]], tblReturns[OrderID], tblReturns[Returned])</f>
        <v>No</v>
      </c>
      <c r="Q598" t="str">
        <f>_xlfn.XLOOKUP(tblOrders[[#This Row],[OrderID]], tblShipping[OrderID], tblShipping[ShipMode])</f>
        <v>Express</v>
      </c>
      <c r="R598" t="str">
        <f>IFERROR(_xlfn.XLOOKUP(A597, tblCustomers[CustomerID], tblCustomers[CustomerName]), "Not Found")</f>
        <v>Not Found</v>
      </c>
      <c r="S598" t="str">
        <f>IF(tblOrders[[#This Row],[Sales]]&gt;1000000,"High Value","Standard")</f>
        <v>Standard</v>
      </c>
      <c r="T598" t="str">
        <f>_xlfn.XLOOKUP(tblOrders[[#This Row],[ProductID]], tblProducts[ProductID], tblProducts[ProductName])</f>
        <v>Product 70</v>
      </c>
      <c r="U598">
        <f>_xlfn.XLOOKUP(tblOrders[[#This Row],[SalesRepID]], tblSalesreps[RepID], tblSalesreps[Target])</f>
        <v>17350666</v>
      </c>
    </row>
    <row r="599" spans="1:21">
      <c r="A599" t="s">
        <v>1294</v>
      </c>
      <c r="B599" s="7" t="s">
        <v>972</v>
      </c>
      <c r="C599" t="s">
        <v>297</v>
      </c>
      <c r="D599" t="s">
        <v>209</v>
      </c>
      <c r="E599" t="s">
        <v>13</v>
      </c>
      <c r="F599" t="s">
        <v>51</v>
      </c>
      <c r="G599">
        <v>9</v>
      </c>
      <c r="H599">
        <v>0.2</v>
      </c>
      <c r="I599" s="2">
        <v>773661.6</v>
      </c>
      <c r="J599" t="str">
        <f>_xlfn.XLOOKUP(tblOrders[[#This Row],[CustomerID]], tblCustomers[CustomerID], tblCustomers[CustomerName])</f>
        <v>Customer 275</v>
      </c>
      <c r="K599" t="str">
        <f>_xlfn.XLOOKUP(tblOrders[[#This Row],[CustomerID]], tblCustomers[CustomerID], tblCustomers[Segment])</f>
        <v>SME</v>
      </c>
      <c r="L599" t="str">
        <f>_xlfn.XLOOKUP(tblOrders[[#This Row],[ProductID]], tblProducts[ProductID], tblProducts[Category])</f>
        <v>Office</v>
      </c>
      <c r="M599">
        <f>_xlfn.XLOOKUP(tblOrders[[#This Row],[ProductID]], tblProducts[ProductID], tblProducts[CostPrice])</f>
        <v>27558</v>
      </c>
      <c r="N599">
        <f>tblOrders[[#This Row],[Sales]]-(tblOrders[[#This Row],[CostPrice]]*tblOrders[[#This Row],[Quantity]])</f>
        <v>525639.6</v>
      </c>
      <c r="O599" t="str">
        <f>TEXT(tblOrders[[#This Row],[Date]],"mmm-yyyy")</f>
        <v>Feb-2025</v>
      </c>
      <c r="P599" t="str">
        <f>_xlfn.XLOOKUP(tblOrders[[#This Row],[OrderID]], tblReturns[OrderID], tblReturns[Returned])</f>
        <v>No</v>
      </c>
      <c r="Q599" t="str">
        <f>_xlfn.XLOOKUP(tblOrders[[#This Row],[OrderID]], tblShipping[OrderID], tblShipping[ShipMode])</f>
        <v>Express</v>
      </c>
      <c r="R599" t="str">
        <f>IFERROR(_xlfn.XLOOKUP(A598, tblCustomers[CustomerID], tblCustomers[CustomerName]), "Not Found")</f>
        <v>Not Found</v>
      </c>
      <c r="S599" t="str">
        <f>IF(tblOrders[[#This Row],[Sales]]&gt;1000000,"High Value","Standard")</f>
        <v>Standard</v>
      </c>
      <c r="T599" t="str">
        <f>_xlfn.XLOOKUP(tblOrders[[#This Row],[ProductID]], tblProducts[ProductID], tblProducts[ProductName])</f>
        <v>Product 93</v>
      </c>
      <c r="U599">
        <f>_xlfn.XLOOKUP(tblOrders[[#This Row],[SalesRepID]], tblSalesreps[RepID], tblSalesreps[Target])</f>
        <v>11852878</v>
      </c>
    </row>
    <row r="600" spans="1:21">
      <c r="A600" t="s">
        <v>1295</v>
      </c>
      <c r="B600" s="7" t="s">
        <v>1296</v>
      </c>
      <c r="C600" t="s">
        <v>800</v>
      </c>
      <c r="D600" t="s">
        <v>308</v>
      </c>
      <c r="E600" t="s">
        <v>210</v>
      </c>
      <c r="F600" t="s">
        <v>14</v>
      </c>
      <c r="G600">
        <v>7</v>
      </c>
      <c r="H600">
        <v>0.2</v>
      </c>
      <c r="I600" s="2">
        <v>60793.599999999999</v>
      </c>
      <c r="J600" t="str">
        <f>_xlfn.XLOOKUP(tblOrders[[#This Row],[CustomerID]], tblCustomers[CustomerID], tblCustomers[CustomerName])</f>
        <v>Customer 148</v>
      </c>
      <c r="K600" t="str">
        <f>_xlfn.XLOOKUP(tblOrders[[#This Row],[CustomerID]], tblCustomers[CustomerID], tblCustomers[Segment])</f>
        <v>Corporate</v>
      </c>
      <c r="L600" t="str">
        <f>_xlfn.XLOOKUP(tblOrders[[#This Row],[ProductID]], tblProducts[ProductID], tblProducts[Category])</f>
        <v>Furniture</v>
      </c>
      <c r="M600">
        <f>_xlfn.XLOOKUP(tblOrders[[#This Row],[ProductID]], tblProducts[ProductID], tblProducts[CostPrice])</f>
        <v>27039</v>
      </c>
      <c r="N600">
        <f>tblOrders[[#This Row],[Sales]]-(tblOrders[[#This Row],[CostPrice]]*tblOrders[[#This Row],[Quantity]])</f>
        <v>-128479.4</v>
      </c>
      <c r="O600" t="str">
        <f>TEXT(tblOrders[[#This Row],[Date]],"mmm-yyyy")</f>
        <v>Aug-2025</v>
      </c>
      <c r="P600" t="str">
        <f>_xlfn.XLOOKUP(tblOrders[[#This Row],[OrderID]], tblReturns[OrderID], tblReturns[Returned])</f>
        <v>No</v>
      </c>
      <c r="Q600" t="str">
        <f>_xlfn.XLOOKUP(tblOrders[[#This Row],[OrderID]], tblShipping[OrderID], tblShipping[ShipMode])</f>
        <v>Express</v>
      </c>
      <c r="R600" t="str">
        <f>IFERROR(_xlfn.XLOOKUP(A599, tblCustomers[CustomerID], tblCustomers[CustomerName]), "Not Found")</f>
        <v>Not Found</v>
      </c>
      <c r="S600" t="str">
        <f>IF(tblOrders[[#This Row],[Sales]]&gt;1000000,"High Value","Standard")</f>
        <v>Standard</v>
      </c>
      <c r="T600" t="str">
        <f>_xlfn.XLOOKUP(tblOrders[[#This Row],[ProductID]], tblProducts[ProductID], tblProducts[ProductName])</f>
        <v>Product 13</v>
      </c>
      <c r="U600">
        <f>_xlfn.XLOOKUP(tblOrders[[#This Row],[SalesRepID]], tblSalesreps[RepID], tblSalesreps[Target])</f>
        <v>19336654</v>
      </c>
    </row>
    <row r="601" spans="1:21">
      <c r="A601" t="s">
        <v>1297</v>
      </c>
      <c r="B601" s="7" t="s">
        <v>486</v>
      </c>
      <c r="C601" t="s">
        <v>554</v>
      </c>
      <c r="D601" t="s">
        <v>339</v>
      </c>
      <c r="E601" t="s">
        <v>74</v>
      </c>
      <c r="F601" t="s">
        <v>26</v>
      </c>
      <c r="G601">
        <v>2</v>
      </c>
      <c r="H601">
        <v>0.1</v>
      </c>
      <c r="I601" s="2">
        <v>234765</v>
      </c>
      <c r="J601" t="str">
        <f>_xlfn.XLOOKUP(tblOrders[[#This Row],[CustomerID]], tblCustomers[CustomerID], tblCustomers[CustomerName])</f>
        <v>Customer 219</v>
      </c>
      <c r="K601" t="str">
        <f>_xlfn.XLOOKUP(tblOrders[[#This Row],[CustomerID]], tblCustomers[CustomerID], tblCustomers[Segment])</f>
        <v>SME</v>
      </c>
      <c r="L601" t="str">
        <f>_xlfn.XLOOKUP(tblOrders[[#This Row],[ProductID]], tblProducts[ProductID], tblProducts[Category])</f>
        <v>Office</v>
      </c>
      <c r="M601">
        <f>_xlfn.XLOOKUP(tblOrders[[#This Row],[ProductID]], tblProducts[ProductID], tblProducts[CostPrice])</f>
        <v>73889</v>
      </c>
      <c r="N601">
        <f>tblOrders[[#This Row],[Sales]]-(tblOrders[[#This Row],[CostPrice]]*tblOrders[[#This Row],[Quantity]])</f>
        <v>86987</v>
      </c>
      <c r="O601" t="str">
        <f>TEXT(tblOrders[[#This Row],[Date]],"mmm-yyyy")</f>
        <v>Sep-2025</v>
      </c>
      <c r="P601" t="str">
        <f>_xlfn.XLOOKUP(tblOrders[[#This Row],[OrderID]], tblReturns[OrderID], tblReturns[Returned])</f>
        <v>No</v>
      </c>
      <c r="Q601" t="str">
        <f>_xlfn.XLOOKUP(tblOrders[[#This Row],[OrderID]], tblShipping[OrderID], tblShipping[ShipMode])</f>
        <v>Pickup</v>
      </c>
      <c r="R601" t="str">
        <f>IFERROR(_xlfn.XLOOKUP(A600, tblCustomers[CustomerID], tblCustomers[CustomerName]), "Not Found")</f>
        <v>Not Found</v>
      </c>
      <c r="S601" t="str">
        <f>IF(tblOrders[[#This Row],[Sales]]&gt;1000000,"High Value","Standard")</f>
        <v>Standard</v>
      </c>
      <c r="T601" t="str">
        <f>_xlfn.XLOOKUP(tblOrders[[#This Row],[ProductID]], tblProducts[ProductID], tblProducts[ProductName])</f>
        <v>Product 83</v>
      </c>
      <c r="U601">
        <f>_xlfn.XLOOKUP(tblOrders[[#This Row],[SalesRepID]], tblSalesreps[RepID], tblSalesreps[Target])</f>
        <v>7254801</v>
      </c>
    </row>
    <row r="602" spans="1:21">
      <c r="A602" t="s">
        <v>1298</v>
      </c>
      <c r="B602" s="7" t="s">
        <v>37</v>
      </c>
      <c r="C602" t="s">
        <v>882</v>
      </c>
      <c r="D602" t="s">
        <v>403</v>
      </c>
      <c r="E602" t="s">
        <v>87</v>
      </c>
      <c r="F602" t="s">
        <v>51</v>
      </c>
      <c r="G602">
        <v>1</v>
      </c>
      <c r="H602">
        <v>0.1</v>
      </c>
      <c r="I602" s="2">
        <v>42081.3</v>
      </c>
      <c r="J602" t="str">
        <f>_xlfn.XLOOKUP(tblOrders[[#This Row],[CustomerID]], tblCustomers[CustomerID], tblCustomers[CustomerName])</f>
        <v>Customer 10</v>
      </c>
      <c r="K602" t="str">
        <f>_xlfn.XLOOKUP(tblOrders[[#This Row],[CustomerID]], tblCustomers[CustomerID], tblCustomers[Segment])</f>
        <v>SME</v>
      </c>
      <c r="L602" t="str">
        <f>_xlfn.XLOOKUP(tblOrders[[#This Row],[ProductID]], tblProducts[ProductID], tblProducts[Category])</f>
        <v>Furniture</v>
      </c>
      <c r="M602">
        <f>_xlfn.XLOOKUP(tblOrders[[#This Row],[ProductID]], tblProducts[ProductID], tblProducts[CostPrice])</f>
        <v>53072</v>
      </c>
      <c r="N602">
        <f>tblOrders[[#This Row],[Sales]]-(tblOrders[[#This Row],[CostPrice]]*tblOrders[[#This Row],[Quantity]])</f>
        <v>-10990.699999999997</v>
      </c>
      <c r="O602" t="str">
        <f>TEXT(tblOrders[[#This Row],[Date]],"mmm-yyyy")</f>
        <v>Feb-2025</v>
      </c>
      <c r="P602" t="str">
        <f>_xlfn.XLOOKUP(tblOrders[[#This Row],[OrderID]], tblReturns[OrderID], tblReturns[Returned])</f>
        <v>No</v>
      </c>
      <c r="Q602" t="str">
        <f>_xlfn.XLOOKUP(tblOrders[[#This Row],[OrderID]], tblShipping[OrderID], tblShipping[ShipMode])</f>
        <v>Standard</v>
      </c>
      <c r="R602" t="str">
        <f>IFERROR(_xlfn.XLOOKUP(A601, tblCustomers[CustomerID], tblCustomers[CustomerName]), "Not Found")</f>
        <v>Not Found</v>
      </c>
      <c r="S602" t="str">
        <f>IF(tblOrders[[#This Row],[Sales]]&gt;1000000,"High Value","Standard")</f>
        <v>Standard</v>
      </c>
      <c r="T602" t="str">
        <f>_xlfn.XLOOKUP(tblOrders[[#This Row],[ProductID]], tblProducts[ProductID], tblProducts[ProductName])</f>
        <v>Product 78</v>
      </c>
      <c r="U602">
        <f>_xlfn.XLOOKUP(tblOrders[[#This Row],[SalesRepID]], tblSalesreps[RepID], tblSalesreps[Target])</f>
        <v>18500989</v>
      </c>
    </row>
    <row r="603" spans="1:21">
      <c r="A603" t="s">
        <v>1299</v>
      </c>
      <c r="B603" s="7" t="s">
        <v>615</v>
      </c>
      <c r="C603" t="s">
        <v>297</v>
      </c>
      <c r="D603" t="s">
        <v>118</v>
      </c>
      <c r="E603" t="s">
        <v>74</v>
      </c>
      <c r="F603" t="s">
        <v>88</v>
      </c>
      <c r="G603">
        <v>8</v>
      </c>
      <c r="H603">
        <v>0.05</v>
      </c>
      <c r="I603" s="2">
        <v>817030.4</v>
      </c>
      <c r="J603" t="str">
        <f>_xlfn.XLOOKUP(tblOrders[[#This Row],[CustomerID]], tblCustomers[CustomerID], tblCustomers[CustomerName])</f>
        <v>Customer 275</v>
      </c>
      <c r="K603" t="str">
        <f>_xlfn.XLOOKUP(tblOrders[[#This Row],[CustomerID]], tblCustomers[CustomerID], tblCustomers[Segment])</f>
        <v>SME</v>
      </c>
      <c r="L603" t="str">
        <f>_xlfn.XLOOKUP(tblOrders[[#This Row],[ProductID]], tblProducts[ProductID], tblProducts[Category])</f>
        <v>Home</v>
      </c>
      <c r="M603">
        <f>_xlfn.XLOOKUP(tblOrders[[#This Row],[ProductID]], tblProducts[ProductID], tblProducts[CostPrice])</f>
        <v>78122</v>
      </c>
      <c r="N603">
        <f>tblOrders[[#This Row],[Sales]]-(tblOrders[[#This Row],[CostPrice]]*tblOrders[[#This Row],[Quantity]])</f>
        <v>192054.40000000002</v>
      </c>
      <c r="O603" t="str">
        <f>TEXT(tblOrders[[#This Row],[Date]],"mmm-yyyy")</f>
        <v>Sep-2025</v>
      </c>
      <c r="P603" t="str">
        <f>_xlfn.XLOOKUP(tblOrders[[#This Row],[OrderID]], tblReturns[OrderID], tblReturns[Returned])</f>
        <v>No</v>
      </c>
      <c r="Q603" t="str">
        <f>_xlfn.XLOOKUP(tblOrders[[#This Row],[OrderID]], tblShipping[OrderID], tblShipping[ShipMode])</f>
        <v>Pickup</v>
      </c>
      <c r="R603" t="str">
        <f>IFERROR(_xlfn.XLOOKUP(A602, tblCustomers[CustomerID], tblCustomers[CustomerName]), "Not Found")</f>
        <v>Not Found</v>
      </c>
      <c r="S603" t="str">
        <f>IF(tblOrders[[#This Row],[Sales]]&gt;1000000,"High Value","Standard")</f>
        <v>Standard</v>
      </c>
      <c r="T603" t="str">
        <f>_xlfn.XLOOKUP(tblOrders[[#This Row],[ProductID]], tblProducts[ProductID], tblProducts[ProductName])</f>
        <v>Product 59</v>
      </c>
      <c r="U603">
        <f>_xlfn.XLOOKUP(tblOrders[[#This Row],[SalesRepID]], tblSalesreps[RepID], tblSalesreps[Target])</f>
        <v>7254801</v>
      </c>
    </row>
    <row r="604" spans="1:21">
      <c r="A604" t="s">
        <v>1300</v>
      </c>
      <c r="B604" s="7" t="s">
        <v>949</v>
      </c>
      <c r="C604" t="s">
        <v>712</v>
      </c>
      <c r="D604" t="s">
        <v>39</v>
      </c>
      <c r="E604" t="s">
        <v>165</v>
      </c>
      <c r="F604" t="s">
        <v>26</v>
      </c>
      <c r="G604">
        <v>6</v>
      </c>
      <c r="H604">
        <v>0.2</v>
      </c>
      <c r="I604" s="2">
        <v>560232</v>
      </c>
      <c r="J604" t="str">
        <f>_xlfn.XLOOKUP(tblOrders[[#This Row],[CustomerID]], tblCustomers[CustomerID], tblCustomers[CustomerName])</f>
        <v>Customer 294</v>
      </c>
      <c r="K604" t="str">
        <f>_xlfn.XLOOKUP(tblOrders[[#This Row],[CustomerID]], tblCustomers[CustomerID], tblCustomers[Segment])</f>
        <v>SME</v>
      </c>
      <c r="L604" t="str">
        <f>_xlfn.XLOOKUP(tblOrders[[#This Row],[ProductID]], tblProducts[ProductID], tblProducts[Category])</f>
        <v>Office</v>
      </c>
      <c r="M604">
        <f>_xlfn.XLOOKUP(tblOrders[[#This Row],[ProductID]], tblProducts[ProductID], tblProducts[CostPrice])</f>
        <v>63926</v>
      </c>
      <c r="N604">
        <f>tblOrders[[#This Row],[Sales]]-(tblOrders[[#This Row],[CostPrice]]*tblOrders[[#This Row],[Quantity]])</f>
        <v>176676</v>
      </c>
      <c r="O604" t="str">
        <f>TEXT(tblOrders[[#This Row],[Date]],"mmm-yyyy")</f>
        <v>Dec-2025</v>
      </c>
      <c r="P604" t="str">
        <f>_xlfn.XLOOKUP(tblOrders[[#This Row],[OrderID]], tblReturns[OrderID], tblReturns[Returned])</f>
        <v>No</v>
      </c>
      <c r="Q604" t="str">
        <f>_xlfn.XLOOKUP(tblOrders[[#This Row],[OrderID]], tblShipping[OrderID], tblShipping[ShipMode])</f>
        <v>Standard</v>
      </c>
      <c r="R604" t="str">
        <f>IFERROR(_xlfn.XLOOKUP(A603, tblCustomers[CustomerID], tblCustomers[CustomerName]), "Not Found")</f>
        <v>Not Found</v>
      </c>
      <c r="S604" t="str">
        <f>IF(tblOrders[[#This Row],[Sales]]&gt;1000000,"High Value","Standard")</f>
        <v>Standard</v>
      </c>
      <c r="T604" t="str">
        <f>_xlfn.XLOOKUP(tblOrders[[#This Row],[ProductID]], tblProducts[ProductID], tblProducts[ProductName])</f>
        <v>Product 4</v>
      </c>
      <c r="U604">
        <f>_xlfn.XLOOKUP(tblOrders[[#This Row],[SalesRepID]], tblSalesreps[RepID], tblSalesreps[Target])</f>
        <v>16839910</v>
      </c>
    </row>
    <row r="605" spans="1:21">
      <c r="A605" t="s">
        <v>1301</v>
      </c>
      <c r="B605" s="7" t="s">
        <v>1302</v>
      </c>
      <c r="C605" t="s">
        <v>327</v>
      </c>
      <c r="D605" t="s">
        <v>1029</v>
      </c>
      <c r="E605" t="s">
        <v>205</v>
      </c>
      <c r="F605" t="s">
        <v>88</v>
      </c>
      <c r="G605">
        <v>4</v>
      </c>
      <c r="H605">
        <v>0.2</v>
      </c>
      <c r="I605" s="2">
        <v>244137.60000000001</v>
      </c>
      <c r="J605" t="str">
        <f>_xlfn.XLOOKUP(tblOrders[[#This Row],[CustomerID]], tblCustomers[CustomerID], tblCustomers[CustomerName])</f>
        <v>Customer 48</v>
      </c>
      <c r="K605" t="str">
        <f>_xlfn.XLOOKUP(tblOrders[[#This Row],[CustomerID]], tblCustomers[CustomerID], tblCustomers[Segment])</f>
        <v>Consumer</v>
      </c>
      <c r="L605" t="str">
        <f>_xlfn.XLOOKUP(tblOrders[[#This Row],[ProductID]], tblProducts[ProductID], tblProducts[Category])</f>
        <v>Furniture</v>
      </c>
      <c r="M605">
        <f>_xlfn.XLOOKUP(tblOrders[[#This Row],[ProductID]], tblProducts[ProductID], tblProducts[CostPrice])</f>
        <v>74501</v>
      </c>
      <c r="N605">
        <f>tblOrders[[#This Row],[Sales]]-(tblOrders[[#This Row],[CostPrice]]*tblOrders[[#This Row],[Quantity]])</f>
        <v>-53866.399999999994</v>
      </c>
      <c r="O605" t="str">
        <f>TEXT(tblOrders[[#This Row],[Date]],"mmm-yyyy")</f>
        <v>Aug-2025</v>
      </c>
      <c r="P605" t="str">
        <f>_xlfn.XLOOKUP(tblOrders[[#This Row],[OrderID]], tblReturns[OrderID], tblReturns[Returned])</f>
        <v>No</v>
      </c>
      <c r="Q605" t="str">
        <f>_xlfn.XLOOKUP(tblOrders[[#This Row],[OrderID]], tblShipping[OrderID], tblShipping[ShipMode])</f>
        <v>Express</v>
      </c>
      <c r="R605" t="str">
        <f>IFERROR(_xlfn.XLOOKUP(A604, tblCustomers[CustomerID], tblCustomers[CustomerName]), "Not Found")</f>
        <v>Not Found</v>
      </c>
      <c r="S605" t="str">
        <f>IF(tblOrders[[#This Row],[Sales]]&gt;1000000,"High Value","Standard")</f>
        <v>Standard</v>
      </c>
      <c r="T605" t="str">
        <f>_xlfn.XLOOKUP(tblOrders[[#This Row],[ProductID]], tblProducts[ProductID], tblProducts[ProductName])</f>
        <v>Product 18</v>
      </c>
      <c r="U605">
        <f>_xlfn.XLOOKUP(tblOrders[[#This Row],[SalesRepID]], tblSalesreps[RepID], tblSalesreps[Target])</f>
        <v>16246424</v>
      </c>
    </row>
    <row r="606" spans="1:21">
      <c r="A606" t="s">
        <v>1303</v>
      </c>
      <c r="B606" s="7" t="s">
        <v>113</v>
      </c>
      <c r="C606" t="s">
        <v>1147</v>
      </c>
      <c r="D606" t="s">
        <v>914</v>
      </c>
      <c r="E606" t="s">
        <v>186</v>
      </c>
      <c r="F606" t="s">
        <v>26</v>
      </c>
      <c r="G606">
        <v>10</v>
      </c>
      <c r="H606">
        <v>0.2</v>
      </c>
      <c r="I606" s="2">
        <v>481152</v>
      </c>
      <c r="J606" t="str">
        <f>_xlfn.XLOOKUP(tblOrders[[#This Row],[CustomerID]], tblCustomers[CustomerID], tblCustomers[CustomerName])</f>
        <v>Customer 258</v>
      </c>
      <c r="K606" t="str">
        <f>_xlfn.XLOOKUP(tblOrders[[#This Row],[CustomerID]], tblCustomers[CustomerID], tblCustomers[Segment])</f>
        <v>Corporate</v>
      </c>
      <c r="L606" t="str">
        <f>_xlfn.XLOOKUP(tblOrders[[#This Row],[ProductID]], tblProducts[ProductID], tblProducts[Category])</f>
        <v>Office</v>
      </c>
      <c r="M606">
        <f>_xlfn.XLOOKUP(tblOrders[[#This Row],[ProductID]], tblProducts[ProductID], tblProducts[CostPrice])</f>
        <v>24464</v>
      </c>
      <c r="N606">
        <f>tblOrders[[#This Row],[Sales]]-(tblOrders[[#This Row],[CostPrice]]*tblOrders[[#This Row],[Quantity]])</f>
        <v>236512</v>
      </c>
      <c r="O606" t="str">
        <f>TEXT(tblOrders[[#This Row],[Date]],"mmm-yyyy")</f>
        <v>Nov-2025</v>
      </c>
      <c r="P606" t="str">
        <f>_xlfn.XLOOKUP(tblOrders[[#This Row],[OrderID]], tblReturns[OrderID], tblReturns[Returned])</f>
        <v>No</v>
      </c>
      <c r="Q606" t="str">
        <f>_xlfn.XLOOKUP(tblOrders[[#This Row],[OrderID]], tblShipping[OrderID], tblShipping[ShipMode])</f>
        <v>Pickup</v>
      </c>
      <c r="R606" t="str">
        <f>IFERROR(_xlfn.XLOOKUP(A605, tblCustomers[CustomerID], tblCustomers[CustomerName]), "Not Found")</f>
        <v>Not Found</v>
      </c>
      <c r="S606" t="str">
        <f>IF(tblOrders[[#This Row],[Sales]]&gt;1000000,"High Value","Standard")</f>
        <v>Standard</v>
      </c>
      <c r="T606" t="str">
        <f>_xlfn.XLOOKUP(tblOrders[[#This Row],[ProductID]], tblProducts[ProductID], tblProducts[ProductName])</f>
        <v>Product 46</v>
      </c>
      <c r="U606">
        <f>_xlfn.XLOOKUP(tblOrders[[#This Row],[SalesRepID]], tblSalesreps[RepID], tblSalesreps[Target])</f>
        <v>15141830</v>
      </c>
    </row>
    <row r="607" spans="1:21">
      <c r="A607" t="s">
        <v>1304</v>
      </c>
      <c r="B607" s="7" t="s">
        <v>503</v>
      </c>
      <c r="C607" t="s">
        <v>563</v>
      </c>
      <c r="D607" t="s">
        <v>321</v>
      </c>
      <c r="E607" t="s">
        <v>56</v>
      </c>
      <c r="F607" t="s">
        <v>20</v>
      </c>
      <c r="G607">
        <v>9</v>
      </c>
      <c r="H607">
        <v>0</v>
      </c>
      <c r="I607" s="2">
        <v>560043</v>
      </c>
      <c r="J607" t="str">
        <f>_xlfn.XLOOKUP(tblOrders[[#This Row],[CustomerID]], tblCustomers[CustomerID], tblCustomers[CustomerName])</f>
        <v>Customer 65</v>
      </c>
      <c r="K607" t="str">
        <f>_xlfn.XLOOKUP(tblOrders[[#This Row],[CustomerID]], tblCustomers[CustomerID], tblCustomers[Segment])</f>
        <v>Corporate</v>
      </c>
      <c r="L607" t="str">
        <f>_xlfn.XLOOKUP(tblOrders[[#This Row],[ProductID]], tblProducts[ProductID], tblProducts[Category])</f>
        <v>Home</v>
      </c>
      <c r="M607">
        <f>_xlfn.XLOOKUP(tblOrders[[#This Row],[ProductID]], tblProducts[ProductID], tblProducts[CostPrice])</f>
        <v>70588</v>
      </c>
      <c r="N607">
        <f>tblOrders[[#This Row],[Sales]]-(tblOrders[[#This Row],[CostPrice]]*tblOrders[[#This Row],[Quantity]])</f>
        <v>-75249</v>
      </c>
      <c r="O607" t="str">
        <f>TEXT(tblOrders[[#This Row],[Date]],"mmm-yyyy")</f>
        <v>Jan-2025</v>
      </c>
      <c r="P607" t="str">
        <f>_xlfn.XLOOKUP(tblOrders[[#This Row],[OrderID]], tblReturns[OrderID], tblReturns[Returned])</f>
        <v>No</v>
      </c>
      <c r="Q607" t="str">
        <f>_xlfn.XLOOKUP(tblOrders[[#This Row],[OrderID]], tblShipping[OrderID], tblShipping[ShipMode])</f>
        <v>Express</v>
      </c>
      <c r="R607" t="str">
        <f>IFERROR(_xlfn.XLOOKUP(A606, tblCustomers[CustomerID], tblCustomers[CustomerName]), "Not Found")</f>
        <v>Not Found</v>
      </c>
      <c r="S607" t="str">
        <f>IF(tblOrders[[#This Row],[Sales]]&gt;1000000,"High Value","Standard")</f>
        <v>Standard</v>
      </c>
      <c r="T607" t="str">
        <f>_xlfn.XLOOKUP(tblOrders[[#This Row],[ProductID]], tblProducts[ProductID], tblProducts[ProductName])</f>
        <v>Product 95</v>
      </c>
      <c r="U607">
        <f>_xlfn.XLOOKUP(tblOrders[[#This Row],[SalesRepID]], tblSalesreps[RepID], tblSalesreps[Target])</f>
        <v>14265630</v>
      </c>
    </row>
    <row r="608" spans="1:21">
      <c r="A608" t="s">
        <v>1305</v>
      </c>
      <c r="B608" s="7" t="s">
        <v>752</v>
      </c>
      <c r="C608" t="s">
        <v>222</v>
      </c>
      <c r="D608" t="s">
        <v>232</v>
      </c>
      <c r="E608" t="s">
        <v>25</v>
      </c>
      <c r="F608" t="s">
        <v>88</v>
      </c>
      <c r="G608">
        <v>9</v>
      </c>
      <c r="H608">
        <v>0</v>
      </c>
      <c r="I608" s="2">
        <v>1083159</v>
      </c>
      <c r="J608" t="str">
        <f>_xlfn.XLOOKUP(tblOrders[[#This Row],[CustomerID]], tblCustomers[CustomerID], tblCustomers[CustomerName])</f>
        <v>Customer 86</v>
      </c>
      <c r="K608" t="str">
        <f>_xlfn.XLOOKUP(tblOrders[[#This Row],[CustomerID]], tblCustomers[CustomerID], tblCustomers[Segment])</f>
        <v>SME</v>
      </c>
      <c r="L608" t="str">
        <f>_xlfn.XLOOKUP(tblOrders[[#This Row],[ProductID]], tblProducts[ProductID], tblProducts[Category])</f>
        <v>Electronics</v>
      </c>
      <c r="M608">
        <f>_xlfn.XLOOKUP(tblOrders[[#This Row],[ProductID]], tblProducts[ProductID], tblProducts[CostPrice])</f>
        <v>41456</v>
      </c>
      <c r="N608">
        <f>tblOrders[[#This Row],[Sales]]-(tblOrders[[#This Row],[CostPrice]]*tblOrders[[#This Row],[Quantity]])</f>
        <v>710055</v>
      </c>
      <c r="O608" t="str">
        <f>TEXT(tblOrders[[#This Row],[Date]],"mmm-yyyy")</f>
        <v>Sep-2025</v>
      </c>
      <c r="P608" t="str">
        <f>_xlfn.XLOOKUP(tblOrders[[#This Row],[OrderID]], tblReturns[OrderID], tblReturns[Returned])</f>
        <v>No</v>
      </c>
      <c r="Q608" t="str">
        <f>_xlfn.XLOOKUP(tblOrders[[#This Row],[OrderID]], tblShipping[OrderID], tblShipping[ShipMode])</f>
        <v>Pickup</v>
      </c>
      <c r="R608" t="str">
        <f>IFERROR(_xlfn.XLOOKUP(A607, tblCustomers[CustomerID], tblCustomers[CustomerName]), "Not Found")</f>
        <v>Not Found</v>
      </c>
      <c r="S608" t="str">
        <f>IF(tblOrders[[#This Row],[Sales]]&gt;1000000,"High Value","Standard")</f>
        <v>High Value</v>
      </c>
      <c r="T608" t="str">
        <f>_xlfn.XLOOKUP(tblOrders[[#This Row],[ProductID]], tblProducts[ProductID], tblProducts[ProductName])</f>
        <v>Product 86</v>
      </c>
      <c r="U608">
        <f>_xlfn.XLOOKUP(tblOrders[[#This Row],[SalesRepID]], tblSalesreps[RepID], tblSalesreps[Target])</f>
        <v>7094914</v>
      </c>
    </row>
    <row r="609" spans="1:21">
      <c r="A609" t="s">
        <v>1306</v>
      </c>
      <c r="B609" s="7" t="s">
        <v>785</v>
      </c>
      <c r="C609" t="s">
        <v>901</v>
      </c>
      <c r="D609" t="s">
        <v>178</v>
      </c>
      <c r="E609" t="s">
        <v>45</v>
      </c>
      <c r="F609" t="s">
        <v>20</v>
      </c>
      <c r="G609">
        <v>2</v>
      </c>
      <c r="H609">
        <v>0.1</v>
      </c>
      <c r="I609" s="2">
        <v>181380.6</v>
      </c>
      <c r="J609" t="str">
        <f>_xlfn.XLOOKUP(tblOrders[[#This Row],[CustomerID]], tblCustomers[CustomerID], tblCustomers[CustomerName])</f>
        <v>Customer 130</v>
      </c>
      <c r="K609" t="str">
        <f>_xlfn.XLOOKUP(tblOrders[[#This Row],[CustomerID]], tblCustomers[CustomerID], tblCustomers[Segment])</f>
        <v>Consumer</v>
      </c>
      <c r="L609" t="str">
        <f>_xlfn.XLOOKUP(tblOrders[[#This Row],[ProductID]], tblProducts[ProductID], tblProducts[Category])</f>
        <v>Office</v>
      </c>
      <c r="M609">
        <f>_xlfn.XLOOKUP(tblOrders[[#This Row],[ProductID]], tblProducts[ProductID], tblProducts[CostPrice])</f>
        <v>46035</v>
      </c>
      <c r="N609">
        <f>tblOrders[[#This Row],[Sales]]-(tblOrders[[#This Row],[CostPrice]]*tblOrders[[#This Row],[Quantity]])</f>
        <v>89310.6</v>
      </c>
      <c r="O609" t="str">
        <f>TEXT(tblOrders[[#This Row],[Date]],"mmm-yyyy")</f>
        <v>Dec-2025</v>
      </c>
      <c r="P609" t="str">
        <f>_xlfn.XLOOKUP(tblOrders[[#This Row],[OrderID]], tblReturns[OrderID], tblReturns[Returned])</f>
        <v>No</v>
      </c>
      <c r="Q609" t="str">
        <f>_xlfn.XLOOKUP(tblOrders[[#This Row],[OrderID]], tblShipping[OrderID], tblShipping[ShipMode])</f>
        <v>Express</v>
      </c>
      <c r="R609" t="str">
        <f>IFERROR(_xlfn.XLOOKUP(A608, tblCustomers[CustomerID], tblCustomers[CustomerName]), "Not Found")</f>
        <v>Not Found</v>
      </c>
      <c r="S609" t="str">
        <f>IF(tblOrders[[#This Row],[Sales]]&gt;1000000,"High Value","Standard")</f>
        <v>Standard</v>
      </c>
      <c r="T609" t="str">
        <f>_xlfn.XLOOKUP(tblOrders[[#This Row],[ProductID]], tblProducts[ProductID], tblProducts[ProductName])</f>
        <v>Product 84</v>
      </c>
      <c r="U609">
        <f>_xlfn.XLOOKUP(tblOrders[[#This Row],[SalesRepID]], tblSalesreps[RepID], tblSalesreps[Target])</f>
        <v>11319839</v>
      </c>
    </row>
    <row r="610" spans="1:21">
      <c r="A610" t="s">
        <v>1307</v>
      </c>
      <c r="B610" s="7" t="s">
        <v>456</v>
      </c>
      <c r="C610" t="s">
        <v>275</v>
      </c>
      <c r="D610" t="s">
        <v>513</v>
      </c>
      <c r="E610" t="s">
        <v>56</v>
      </c>
      <c r="F610" t="s">
        <v>51</v>
      </c>
      <c r="G610">
        <v>4</v>
      </c>
      <c r="H610">
        <v>0</v>
      </c>
      <c r="I610" s="2">
        <v>256216</v>
      </c>
      <c r="J610" t="str">
        <f>_xlfn.XLOOKUP(tblOrders[[#This Row],[CustomerID]], tblCustomers[CustomerID], tblCustomers[CustomerName])</f>
        <v>Customer 169</v>
      </c>
      <c r="K610" t="str">
        <f>_xlfn.XLOOKUP(tblOrders[[#This Row],[CustomerID]], tblCustomers[CustomerID], tblCustomers[Segment])</f>
        <v>SME</v>
      </c>
      <c r="L610" t="str">
        <f>_xlfn.XLOOKUP(tblOrders[[#This Row],[ProductID]], tblProducts[ProductID], tblProducts[Category])</f>
        <v>Furniture</v>
      </c>
      <c r="M610">
        <f>_xlfn.XLOOKUP(tblOrders[[#This Row],[ProductID]], tblProducts[ProductID], tblProducts[CostPrice])</f>
        <v>3310</v>
      </c>
      <c r="N610">
        <f>tblOrders[[#This Row],[Sales]]-(tblOrders[[#This Row],[CostPrice]]*tblOrders[[#This Row],[Quantity]])</f>
        <v>242976</v>
      </c>
      <c r="O610" t="str">
        <f>TEXT(tblOrders[[#This Row],[Date]],"mmm-yyyy")</f>
        <v>Jul-2025</v>
      </c>
      <c r="P610" t="str">
        <f>_xlfn.XLOOKUP(tblOrders[[#This Row],[OrderID]], tblReturns[OrderID], tblReturns[Returned])</f>
        <v>No</v>
      </c>
      <c r="Q610" t="str">
        <f>_xlfn.XLOOKUP(tblOrders[[#This Row],[OrderID]], tblShipping[OrderID], tblShipping[ShipMode])</f>
        <v>Pickup</v>
      </c>
      <c r="R610" t="str">
        <f>IFERROR(_xlfn.XLOOKUP(A609, tblCustomers[CustomerID], tblCustomers[CustomerName]), "Not Found")</f>
        <v>Not Found</v>
      </c>
      <c r="S610" t="str">
        <f>IF(tblOrders[[#This Row],[Sales]]&gt;1000000,"High Value","Standard")</f>
        <v>Standard</v>
      </c>
      <c r="T610" t="str">
        <f>_xlfn.XLOOKUP(tblOrders[[#This Row],[ProductID]], tblProducts[ProductID], tblProducts[ProductName])</f>
        <v>Product 5</v>
      </c>
      <c r="U610">
        <f>_xlfn.XLOOKUP(tblOrders[[#This Row],[SalesRepID]], tblSalesreps[RepID], tblSalesreps[Target])</f>
        <v>14265630</v>
      </c>
    </row>
    <row r="611" spans="1:21">
      <c r="A611" t="s">
        <v>1308</v>
      </c>
      <c r="B611" s="7" t="s">
        <v>640</v>
      </c>
      <c r="C611" t="s">
        <v>77</v>
      </c>
      <c r="D611" t="s">
        <v>369</v>
      </c>
      <c r="E611" t="s">
        <v>50</v>
      </c>
      <c r="F611" t="s">
        <v>14</v>
      </c>
      <c r="G611">
        <v>8</v>
      </c>
      <c r="H611">
        <v>0.05</v>
      </c>
      <c r="I611" s="2">
        <v>92112</v>
      </c>
      <c r="J611" t="str">
        <f>_xlfn.XLOOKUP(tblOrders[[#This Row],[CustomerID]], tblCustomers[CustomerID], tblCustomers[CustomerName])</f>
        <v>Customer 149</v>
      </c>
      <c r="K611" t="str">
        <f>_xlfn.XLOOKUP(tblOrders[[#This Row],[CustomerID]], tblCustomers[CustomerID], tblCustomers[Segment])</f>
        <v>SME</v>
      </c>
      <c r="L611" t="str">
        <f>_xlfn.XLOOKUP(tblOrders[[#This Row],[ProductID]], tblProducts[ProductID], tblProducts[Category])</f>
        <v>Office</v>
      </c>
      <c r="M611">
        <f>_xlfn.XLOOKUP(tblOrders[[#This Row],[ProductID]], tblProducts[ProductID], tblProducts[CostPrice])</f>
        <v>12456</v>
      </c>
      <c r="N611">
        <f>tblOrders[[#This Row],[Sales]]-(tblOrders[[#This Row],[CostPrice]]*tblOrders[[#This Row],[Quantity]])</f>
        <v>-7536</v>
      </c>
      <c r="O611" t="str">
        <f>TEXT(tblOrders[[#This Row],[Date]],"mmm-yyyy")</f>
        <v>Jan-2025</v>
      </c>
      <c r="P611" t="str">
        <f>_xlfn.XLOOKUP(tblOrders[[#This Row],[OrderID]], tblReturns[OrderID], tblReturns[Returned])</f>
        <v>No</v>
      </c>
      <c r="Q611" t="str">
        <f>_xlfn.XLOOKUP(tblOrders[[#This Row],[OrderID]], tblShipping[OrderID], tblShipping[ShipMode])</f>
        <v>Express</v>
      </c>
      <c r="R611" t="str">
        <f>IFERROR(_xlfn.XLOOKUP(A610, tblCustomers[CustomerID], tblCustomers[CustomerName]), "Not Found")</f>
        <v>Not Found</v>
      </c>
      <c r="S611" t="str">
        <f>IF(tblOrders[[#This Row],[Sales]]&gt;1000000,"High Value","Standard")</f>
        <v>Standard</v>
      </c>
      <c r="T611" t="str">
        <f>_xlfn.XLOOKUP(tblOrders[[#This Row],[ProductID]], tblProducts[ProductID], tblProducts[ProductName])</f>
        <v>Product 42</v>
      </c>
      <c r="U611">
        <f>_xlfn.XLOOKUP(tblOrders[[#This Row],[SalesRepID]], tblSalesreps[RepID], tblSalesreps[Target])</f>
        <v>17350666</v>
      </c>
    </row>
    <row r="612" spans="1:21">
      <c r="A612" t="s">
        <v>1309</v>
      </c>
      <c r="B612" s="7" t="s">
        <v>799</v>
      </c>
      <c r="C612" t="s">
        <v>63</v>
      </c>
      <c r="D612" t="s">
        <v>232</v>
      </c>
      <c r="E612" t="s">
        <v>50</v>
      </c>
      <c r="F612" t="s">
        <v>26</v>
      </c>
      <c r="G612">
        <v>5</v>
      </c>
      <c r="H612">
        <v>0.2</v>
      </c>
      <c r="I612" s="2">
        <v>303160</v>
      </c>
      <c r="J612" t="str">
        <f>_xlfn.XLOOKUP(tblOrders[[#This Row],[CustomerID]], tblCustomers[CustomerID], tblCustomers[CustomerName])</f>
        <v>Customer 44</v>
      </c>
      <c r="K612" t="str">
        <f>_xlfn.XLOOKUP(tblOrders[[#This Row],[CustomerID]], tblCustomers[CustomerID], tblCustomers[Segment])</f>
        <v>Consumer</v>
      </c>
      <c r="L612" t="str">
        <f>_xlfn.XLOOKUP(tblOrders[[#This Row],[ProductID]], tblProducts[ProductID], tblProducts[Category])</f>
        <v>Electronics</v>
      </c>
      <c r="M612">
        <f>_xlfn.XLOOKUP(tblOrders[[#This Row],[ProductID]], tblProducts[ProductID], tblProducts[CostPrice])</f>
        <v>41456</v>
      </c>
      <c r="N612">
        <f>tblOrders[[#This Row],[Sales]]-(tblOrders[[#This Row],[CostPrice]]*tblOrders[[#This Row],[Quantity]])</f>
        <v>95880</v>
      </c>
      <c r="O612" t="str">
        <f>TEXT(tblOrders[[#This Row],[Date]],"mmm-yyyy")</f>
        <v>Sep-2025</v>
      </c>
      <c r="P612" t="str">
        <f>_xlfn.XLOOKUP(tblOrders[[#This Row],[OrderID]], tblReturns[OrderID], tblReturns[Returned])</f>
        <v>No</v>
      </c>
      <c r="Q612" t="str">
        <f>_xlfn.XLOOKUP(tblOrders[[#This Row],[OrderID]], tblShipping[OrderID], tblShipping[ShipMode])</f>
        <v>Standard</v>
      </c>
      <c r="R612" t="str">
        <f>IFERROR(_xlfn.XLOOKUP(A611, tblCustomers[CustomerID], tblCustomers[CustomerName]), "Not Found")</f>
        <v>Not Found</v>
      </c>
      <c r="S612" t="str">
        <f>IF(tblOrders[[#This Row],[Sales]]&gt;1000000,"High Value","Standard")</f>
        <v>Standard</v>
      </c>
      <c r="T612" t="str">
        <f>_xlfn.XLOOKUP(tblOrders[[#This Row],[ProductID]], tblProducts[ProductID], tblProducts[ProductName])</f>
        <v>Product 86</v>
      </c>
      <c r="U612">
        <f>_xlfn.XLOOKUP(tblOrders[[#This Row],[SalesRepID]], tblSalesreps[RepID], tblSalesreps[Target])</f>
        <v>17350666</v>
      </c>
    </row>
    <row r="613" spans="1:21">
      <c r="A613" t="s">
        <v>1310</v>
      </c>
      <c r="B613" s="7" t="s">
        <v>746</v>
      </c>
      <c r="C613" t="s">
        <v>330</v>
      </c>
      <c r="D613" t="s">
        <v>597</v>
      </c>
      <c r="E613" t="s">
        <v>40</v>
      </c>
      <c r="F613" t="s">
        <v>20</v>
      </c>
      <c r="G613">
        <v>8</v>
      </c>
      <c r="H613">
        <v>0.15</v>
      </c>
      <c r="I613" s="2">
        <v>897362</v>
      </c>
      <c r="J613" t="str">
        <f>_xlfn.XLOOKUP(tblOrders[[#This Row],[CustomerID]], tblCustomers[CustomerID], tblCustomers[CustomerName])</f>
        <v>Customer 140</v>
      </c>
      <c r="K613" t="str">
        <f>_xlfn.XLOOKUP(tblOrders[[#This Row],[CustomerID]], tblCustomers[CustomerID], tblCustomers[Segment])</f>
        <v>Consumer</v>
      </c>
      <c r="L613" t="str">
        <f>_xlfn.XLOOKUP(tblOrders[[#This Row],[ProductID]], tblProducts[ProductID], tblProducts[Category])</f>
        <v>Electronics</v>
      </c>
      <c r="M613">
        <f>_xlfn.XLOOKUP(tblOrders[[#This Row],[ProductID]], tblProducts[ProductID], tblProducts[CostPrice])</f>
        <v>35454</v>
      </c>
      <c r="N613">
        <f>tblOrders[[#This Row],[Sales]]-(tblOrders[[#This Row],[CostPrice]]*tblOrders[[#This Row],[Quantity]])</f>
        <v>613730</v>
      </c>
      <c r="O613" t="str">
        <f>TEXT(tblOrders[[#This Row],[Date]],"mmm-yyyy")</f>
        <v>Jan-2025</v>
      </c>
      <c r="P613" t="str">
        <f>_xlfn.XLOOKUP(tblOrders[[#This Row],[OrderID]], tblReturns[OrderID], tblReturns[Returned])</f>
        <v>Yes</v>
      </c>
      <c r="Q613" t="str">
        <f>_xlfn.XLOOKUP(tblOrders[[#This Row],[OrderID]], tblShipping[OrderID], tblShipping[ShipMode])</f>
        <v>Pickup</v>
      </c>
      <c r="R613" t="str">
        <f>IFERROR(_xlfn.XLOOKUP(A612, tblCustomers[CustomerID], tblCustomers[CustomerName]), "Not Found")</f>
        <v>Not Found</v>
      </c>
      <c r="S613" t="str">
        <f>IF(tblOrders[[#This Row],[Sales]]&gt;1000000,"High Value","Standard")</f>
        <v>Standard</v>
      </c>
      <c r="T613" t="str">
        <f>_xlfn.XLOOKUP(tblOrders[[#This Row],[ProductID]], tblProducts[ProductID], tblProducts[ProductName])</f>
        <v>Product 28</v>
      </c>
      <c r="U613">
        <f>_xlfn.XLOOKUP(tblOrders[[#This Row],[SalesRepID]], tblSalesreps[RepID], tblSalesreps[Target])</f>
        <v>6291486</v>
      </c>
    </row>
    <row r="614" spans="1:21">
      <c r="A614" t="s">
        <v>1311</v>
      </c>
      <c r="B614" s="7" t="s">
        <v>891</v>
      </c>
      <c r="C614" t="s">
        <v>470</v>
      </c>
      <c r="D614" t="s">
        <v>226</v>
      </c>
      <c r="E614" t="s">
        <v>25</v>
      </c>
      <c r="F614" t="s">
        <v>20</v>
      </c>
      <c r="G614">
        <v>8</v>
      </c>
      <c r="H614">
        <v>0.2</v>
      </c>
      <c r="I614" s="2">
        <v>738540.8</v>
      </c>
      <c r="J614" t="str">
        <f>_xlfn.XLOOKUP(tblOrders[[#This Row],[CustomerID]], tblCustomers[CustomerID], tblCustomers[CustomerName])</f>
        <v>Customer 276</v>
      </c>
      <c r="K614" t="str">
        <f>_xlfn.XLOOKUP(tblOrders[[#This Row],[CustomerID]], tblCustomers[CustomerID], tblCustomers[Segment])</f>
        <v>Consumer</v>
      </c>
      <c r="L614" t="str">
        <f>_xlfn.XLOOKUP(tblOrders[[#This Row],[ProductID]], tblProducts[ProductID], tblProducts[Category])</f>
        <v>Furniture</v>
      </c>
      <c r="M614">
        <f>_xlfn.XLOOKUP(tblOrders[[#This Row],[ProductID]], tblProducts[ProductID], tblProducts[CostPrice])</f>
        <v>75432</v>
      </c>
      <c r="N614">
        <f>tblOrders[[#This Row],[Sales]]-(tblOrders[[#This Row],[CostPrice]]*tblOrders[[#This Row],[Quantity]])</f>
        <v>135084.80000000005</v>
      </c>
      <c r="O614" t="str">
        <f>TEXT(tblOrders[[#This Row],[Date]],"mmm-yyyy")</f>
        <v>Jan-2025</v>
      </c>
      <c r="P614" t="str">
        <f>_xlfn.XLOOKUP(tblOrders[[#This Row],[OrderID]], tblReturns[OrderID], tblReturns[Returned])</f>
        <v>No</v>
      </c>
      <c r="Q614" t="str">
        <f>_xlfn.XLOOKUP(tblOrders[[#This Row],[OrderID]], tblShipping[OrderID], tblShipping[ShipMode])</f>
        <v>Standard</v>
      </c>
      <c r="R614" t="str">
        <f>IFERROR(_xlfn.XLOOKUP(A613, tblCustomers[CustomerID], tblCustomers[CustomerName]), "Not Found")</f>
        <v>Not Found</v>
      </c>
      <c r="S614" t="str">
        <f>IF(tblOrders[[#This Row],[Sales]]&gt;1000000,"High Value","Standard")</f>
        <v>Standard</v>
      </c>
      <c r="T614" t="str">
        <f>_xlfn.XLOOKUP(tblOrders[[#This Row],[ProductID]], tblProducts[ProductID], tblProducts[ProductName])</f>
        <v>Product 88</v>
      </c>
      <c r="U614">
        <f>_xlfn.XLOOKUP(tblOrders[[#This Row],[SalesRepID]], tblSalesreps[RepID], tblSalesreps[Target])</f>
        <v>7094914</v>
      </c>
    </row>
    <row r="615" spans="1:21">
      <c r="A615" t="s">
        <v>1312</v>
      </c>
      <c r="B615" s="7" t="s">
        <v>1162</v>
      </c>
      <c r="C615" t="s">
        <v>763</v>
      </c>
      <c r="D615" t="s">
        <v>223</v>
      </c>
      <c r="E615" t="s">
        <v>79</v>
      </c>
      <c r="F615" t="s">
        <v>14</v>
      </c>
      <c r="G615">
        <v>3</v>
      </c>
      <c r="H615">
        <v>0.15</v>
      </c>
      <c r="I615" s="2">
        <v>337398.15</v>
      </c>
      <c r="J615" t="str">
        <f>_xlfn.XLOOKUP(tblOrders[[#This Row],[CustomerID]], tblCustomers[CustomerID], tblCustomers[CustomerName])</f>
        <v>Customer 5</v>
      </c>
      <c r="K615" t="str">
        <f>_xlfn.XLOOKUP(tblOrders[[#This Row],[CustomerID]], tblCustomers[CustomerID], tblCustomers[Segment])</f>
        <v>Corporate</v>
      </c>
      <c r="L615" t="str">
        <f>_xlfn.XLOOKUP(tblOrders[[#This Row],[ProductID]], tblProducts[ProductID], tblProducts[Category])</f>
        <v>Office</v>
      </c>
      <c r="M615">
        <f>_xlfn.XLOOKUP(tblOrders[[#This Row],[ProductID]], tblProducts[ProductID], tblProducts[CostPrice])</f>
        <v>66106</v>
      </c>
      <c r="N615">
        <f>tblOrders[[#This Row],[Sales]]-(tblOrders[[#This Row],[CostPrice]]*tblOrders[[#This Row],[Quantity]])</f>
        <v>139080.15000000002</v>
      </c>
      <c r="O615" t="str">
        <f>TEXT(tblOrders[[#This Row],[Date]],"mmm-yyyy")</f>
        <v>Apr-2025</v>
      </c>
      <c r="P615" t="str">
        <f>_xlfn.XLOOKUP(tblOrders[[#This Row],[OrderID]], tblReturns[OrderID], tblReturns[Returned])</f>
        <v>No</v>
      </c>
      <c r="Q615" t="str">
        <f>_xlfn.XLOOKUP(tblOrders[[#This Row],[OrderID]], tblShipping[OrderID], tblShipping[ShipMode])</f>
        <v>Standard</v>
      </c>
      <c r="R615" t="str">
        <f>IFERROR(_xlfn.XLOOKUP(A614, tblCustomers[CustomerID], tblCustomers[CustomerName]), "Not Found")</f>
        <v>Not Found</v>
      </c>
      <c r="S615" t="str">
        <f>IF(tblOrders[[#This Row],[Sales]]&gt;1000000,"High Value","Standard")</f>
        <v>Standard</v>
      </c>
      <c r="T615" t="str">
        <f>_xlfn.XLOOKUP(tblOrders[[#This Row],[ProductID]], tblProducts[ProductID], tblProducts[ProductName])</f>
        <v>Product 58</v>
      </c>
      <c r="U615">
        <f>_xlfn.XLOOKUP(tblOrders[[#This Row],[SalesRepID]], tblSalesreps[RepID], tblSalesreps[Target])</f>
        <v>8592536</v>
      </c>
    </row>
    <row r="616" spans="1:21">
      <c r="A616" t="s">
        <v>1313</v>
      </c>
      <c r="B616" s="7" t="s">
        <v>293</v>
      </c>
      <c r="C616" t="s">
        <v>1223</v>
      </c>
      <c r="D616" t="s">
        <v>1029</v>
      </c>
      <c r="E616" t="s">
        <v>74</v>
      </c>
      <c r="F616" t="s">
        <v>14</v>
      </c>
      <c r="G616">
        <v>10</v>
      </c>
      <c r="H616">
        <v>0</v>
      </c>
      <c r="I616" s="2">
        <v>1179630</v>
      </c>
      <c r="J616" t="str">
        <f>_xlfn.XLOOKUP(tblOrders[[#This Row],[CustomerID]], tblCustomers[CustomerID], tblCustomers[CustomerName])</f>
        <v>Customer 164</v>
      </c>
      <c r="K616" t="str">
        <f>_xlfn.XLOOKUP(tblOrders[[#This Row],[CustomerID]], tblCustomers[CustomerID], tblCustomers[Segment])</f>
        <v>Consumer</v>
      </c>
      <c r="L616" t="str">
        <f>_xlfn.XLOOKUP(tblOrders[[#This Row],[ProductID]], tblProducts[ProductID], tblProducts[Category])</f>
        <v>Furniture</v>
      </c>
      <c r="M616">
        <f>_xlfn.XLOOKUP(tblOrders[[#This Row],[ProductID]], tblProducts[ProductID], tblProducts[CostPrice])</f>
        <v>74501</v>
      </c>
      <c r="N616">
        <f>tblOrders[[#This Row],[Sales]]-(tblOrders[[#This Row],[CostPrice]]*tblOrders[[#This Row],[Quantity]])</f>
        <v>434620</v>
      </c>
      <c r="O616" t="str">
        <f>TEXT(tblOrders[[#This Row],[Date]],"mmm-yyyy")</f>
        <v>Feb-2025</v>
      </c>
      <c r="P616" t="str">
        <f>_xlfn.XLOOKUP(tblOrders[[#This Row],[OrderID]], tblReturns[OrderID], tblReturns[Returned])</f>
        <v>No</v>
      </c>
      <c r="Q616" t="str">
        <f>_xlfn.XLOOKUP(tblOrders[[#This Row],[OrderID]], tblShipping[OrderID], tblShipping[ShipMode])</f>
        <v>Express</v>
      </c>
      <c r="R616" t="str">
        <f>IFERROR(_xlfn.XLOOKUP(A615, tblCustomers[CustomerID], tblCustomers[CustomerName]), "Not Found")</f>
        <v>Not Found</v>
      </c>
      <c r="S616" t="str">
        <f>IF(tblOrders[[#This Row],[Sales]]&gt;1000000,"High Value","Standard")</f>
        <v>High Value</v>
      </c>
      <c r="T616" t="str">
        <f>_xlfn.XLOOKUP(tblOrders[[#This Row],[ProductID]], tblProducts[ProductID], tblProducts[ProductName])</f>
        <v>Product 18</v>
      </c>
      <c r="U616">
        <f>_xlfn.XLOOKUP(tblOrders[[#This Row],[SalesRepID]], tblSalesreps[RepID], tblSalesreps[Target])</f>
        <v>7254801</v>
      </c>
    </row>
    <row r="617" spans="1:21">
      <c r="A617" t="s">
        <v>1314</v>
      </c>
      <c r="B617" s="7" t="s">
        <v>1238</v>
      </c>
      <c r="C617" t="s">
        <v>1315</v>
      </c>
      <c r="D617" t="s">
        <v>546</v>
      </c>
      <c r="E617" t="s">
        <v>56</v>
      </c>
      <c r="F617" t="s">
        <v>14</v>
      </c>
      <c r="G617">
        <v>2</v>
      </c>
      <c r="H617">
        <v>0.2</v>
      </c>
      <c r="I617" s="2">
        <v>102905.60000000001</v>
      </c>
      <c r="J617" t="str">
        <f>_xlfn.XLOOKUP(tblOrders[[#This Row],[CustomerID]], tblCustomers[CustomerID], tblCustomers[CustomerName])</f>
        <v>Customer 270</v>
      </c>
      <c r="K617" t="str">
        <f>_xlfn.XLOOKUP(tblOrders[[#This Row],[CustomerID]], tblCustomers[CustomerID], tblCustomers[Segment])</f>
        <v>Corporate</v>
      </c>
      <c r="L617" t="str">
        <f>_xlfn.XLOOKUP(tblOrders[[#This Row],[ProductID]], tblProducts[ProductID], tblProducts[Category])</f>
        <v>Home</v>
      </c>
      <c r="M617">
        <f>_xlfn.XLOOKUP(tblOrders[[#This Row],[ProductID]], tblProducts[ProductID], tblProducts[CostPrice])</f>
        <v>51783</v>
      </c>
      <c r="N617">
        <f>tblOrders[[#This Row],[Sales]]-(tblOrders[[#This Row],[CostPrice]]*tblOrders[[#This Row],[Quantity]])</f>
        <v>-660.39999999999418</v>
      </c>
      <c r="O617" t="str">
        <f>TEXT(tblOrders[[#This Row],[Date]],"mmm-yyyy")</f>
        <v>Mar-2025</v>
      </c>
      <c r="P617" t="str">
        <f>_xlfn.XLOOKUP(tblOrders[[#This Row],[OrderID]], tblReturns[OrderID], tblReturns[Returned])</f>
        <v>No</v>
      </c>
      <c r="Q617" t="str">
        <f>_xlfn.XLOOKUP(tblOrders[[#This Row],[OrderID]], tblShipping[OrderID], tblShipping[ShipMode])</f>
        <v>Express</v>
      </c>
      <c r="R617" t="str">
        <f>IFERROR(_xlfn.XLOOKUP(A616, tblCustomers[CustomerID], tblCustomers[CustomerName]), "Not Found")</f>
        <v>Not Found</v>
      </c>
      <c r="S617" t="str">
        <f>IF(tblOrders[[#This Row],[Sales]]&gt;1000000,"High Value","Standard")</f>
        <v>Standard</v>
      </c>
      <c r="T617" t="str">
        <f>_xlfn.XLOOKUP(tblOrders[[#This Row],[ProductID]], tblProducts[ProductID], tblProducts[ProductName])</f>
        <v>Product 14</v>
      </c>
      <c r="U617">
        <f>_xlfn.XLOOKUP(tblOrders[[#This Row],[SalesRepID]], tblSalesreps[RepID], tblSalesreps[Target])</f>
        <v>14265630</v>
      </c>
    </row>
    <row r="618" spans="1:21">
      <c r="A618" t="s">
        <v>1316</v>
      </c>
      <c r="B618" s="7" t="s">
        <v>1113</v>
      </c>
      <c r="C618" t="s">
        <v>264</v>
      </c>
      <c r="D618" t="s">
        <v>39</v>
      </c>
      <c r="E618" t="s">
        <v>45</v>
      </c>
      <c r="F618" t="s">
        <v>26</v>
      </c>
      <c r="G618">
        <v>7</v>
      </c>
      <c r="H618">
        <v>0.1</v>
      </c>
      <c r="I618" s="2">
        <v>923088.6</v>
      </c>
      <c r="J618" t="str">
        <f>_xlfn.XLOOKUP(tblOrders[[#This Row],[CustomerID]], tblCustomers[CustomerID], tblCustomers[CustomerName])</f>
        <v>Customer 15</v>
      </c>
      <c r="K618" t="str">
        <f>_xlfn.XLOOKUP(tblOrders[[#This Row],[CustomerID]], tblCustomers[CustomerID], tblCustomers[Segment])</f>
        <v>Consumer</v>
      </c>
      <c r="L618" t="str">
        <f>_xlfn.XLOOKUP(tblOrders[[#This Row],[ProductID]], tblProducts[ProductID], tblProducts[Category])</f>
        <v>Office</v>
      </c>
      <c r="M618">
        <f>_xlfn.XLOOKUP(tblOrders[[#This Row],[ProductID]], tblProducts[ProductID], tblProducts[CostPrice])</f>
        <v>63926</v>
      </c>
      <c r="N618">
        <f>tblOrders[[#This Row],[Sales]]-(tblOrders[[#This Row],[CostPrice]]*tblOrders[[#This Row],[Quantity]])</f>
        <v>475606.6</v>
      </c>
      <c r="O618" t="str">
        <f>TEXT(tblOrders[[#This Row],[Date]],"mmm-yyyy")</f>
        <v>Mar-2025</v>
      </c>
      <c r="P618" t="str">
        <f>_xlfn.XLOOKUP(tblOrders[[#This Row],[OrderID]], tblReturns[OrderID], tblReturns[Returned])</f>
        <v>No</v>
      </c>
      <c r="Q618" t="str">
        <f>_xlfn.XLOOKUP(tblOrders[[#This Row],[OrderID]], tblShipping[OrderID], tblShipping[ShipMode])</f>
        <v>Pickup</v>
      </c>
      <c r="R618" t="str">
        <f>IFERROR(_xlfn.XLOOKUP(A617, tblCustomers[CustomerID], tblCustomers[CustomerName]), "Not Found")</f>
        <v>Not Found</v>
      </c>
      <c r="S618" t="str">
        <f>IF(tblOrders[[#This Row],[Sales]]&gt;1000000,"High Value","Standard")</f>
        <v>Standard</v>
      </c>
      <c r="T618" t="str">
        <f>_xlfn.XLOOKUP(tblOrders[[#This Row],[ProductID]], tblProducts[ProductID], tblProducts[ProductName])</f>
        <v>Product 4</v>
      </c>
      <c r="U618">
        <f>_xlfn.XLOOKUP(tblOrders[[#This Row],[SalesRepID]], tblSalesreps[RepID], tblSalesreps[Target])</f>
        <v>11319839</v>
      </c>
    </row>
    <row r="619" spans="1:21">
      <c r="A619" t="s">
        <v>1317</v>
      </c>
      <c r="B619" s="7" t="s">
        <v>615</v>
      </c>
      <c r="C619" t="s">
        <v>793</v>
      </c>
      <c r="D619" t="s">
        <v>24</v>
      </c>
      <c r="E619" t="s">
        <v>35</v>
      </c>
      <c r="F619" t="s">
        <v>51</v>
      </c>
      <c r="G619">
        <v>7</v>
      </c>
      <c r="H619">
        <v>0.15</v>
      </c>
      <c r="I619" s="2">
        <v>476380.8</v>
      </c>
      <c r="J619" t="str">
        <f>_xlfn.XLOOKUP(tblOrders[[#This Row],[CustomerID]], tblCustomers[CustomerID], tblCustomers[CustomerName])</f>
        <v>Customer 42</v>
      </c>
      <c r="K619" t="str">
        <f>_xlfn.XLOOKUP(tblOrders[[#This Row],[CustomerID]], tblCustomers[CustomerID], tblCustomers[Segment])</f>
        <v>Corporate</v>
      </c>
      <c r="L619" t="str">
        <f>_xlfn.XLOOKUP(tblOrders[[#This Row],[ProductID]], tblProducts[ProductID], tblProducts[Category])</f>
        <v>Home</v>
      </c>
      <c r="M619">
        <f>_xlfn.XLOOKUP(tblOrders[[#This Row],[ProductID]], tblProducts[ProductID], tblProducts[CostPrice])</f>
        <v>57647</v>
      </c>
      <c r="N619">
        <f>tblOrders[[#This Row],[Sales]]-(tblOrders[[#This Row],[CostPrice]]*tblOrders[[#This Row],[Quantity]])</f>
        <v>72851.799999999988</v>
      </c>
      <c r="O619" t="str">
        <f>TEXT(tblOrders[[#This Row],[Date]],"mmm-yyyy")</f>
        <v>Sep-2025</v>
      </c>
      <c r="P619" t="str">
        <f>_xlfn.XLOOKUP(tblOrders[[#This Row],[OrderID]], tblReturns[OrderID], tblReturns[Returned])</f>
        <v>No</v>
      </c>
      <c r="Q619" t="str">
        <f>_xlfn.XLOOKUP(tblOrders[[#This Row],[OrderID]], tblShipping[OrderID], tblShipping[ShipMode])</f>
        <v>Express</v>
      </c>
      <c r="R619" t="str">
        <f>IFERROR(_xlfn.XLOOKUP(A618, tblCustomers[CustomerID], tblCustomers[CustomerName]), "Not Found")</f>
        <v>Not Found</v>
      </c>
      <c r="S619" t="str">
        <f>IF(tblOrders[[#This Row],[Sales]]&gt;1000000,"High Value","Standard")</f>
        <v>Standard</v>
      </c>
      <c r="T619" t="str">
        <f>_xlfn.XLOOKUP(tblOrders[[#This Row],[ProductID]], tblProducts[ProductID], tblProducts[ProductName])</f>
        <v>Product 2</v>
      </c>
      <c r="U619">
        <f>_xlfn.XLOOKUP(tblOrders[[#This Row],[SalesRepID]], tblSalesreps[RepID], tblSalesreps[Target])</f>
        <v>19619177</v>
      </c>
    </row>
    <row r="620" spans="1:21">
      <c r="A620" t="s">
        <v>1318</v>
      </c>
      <c r="B620" s="7" t="s">
        <v>812</v>
      </c>
      <c r="C620" t="s">
        <v>140</v>
      </c>
      <c r="D620" t="s">
        <v>474</v>
      </c>
      <c r="E620" t="s">
        <v>202</v>
      </c>
      <c r="F620" t="s">
        <v>20</v>
      </c>
      <c r="G620">
        <v>6</v>
      </c>
      <c r="H620">
        <v>0.15</v>
      </c>
      <c r="I620" s="2">
        <v>643079.4</v>
      </c>
      <c r="J620" t="str">
        <f>_xlfn.XLOOKUP(tblOrders[[#This Row],[CustomerID]], tblCustomers[CustomerID], tblCustomers[CustomerName])</f>
        <v>Customer 51</v>
      </c>
      <c r="K620" t="str">
        <f>_xlfn.XLOOKUP(tblOrders[[#This Row],[CustomerID]], tblCustomers[CustomerID], tblCustomers[Segment])</f>
        <v>Consumer</v>
      </c>
      <c r="L620" t="str">
        <f>_xlfn.XLOOKUP(tblOrders[[#This Row],[ProductID]], tblProducts[ProductID], tblProducts[Category])</f>
        <v>Office</v>
      </c>
      <c r="M620">
        <f>_xlfn.XLOOKUP(tblOrders[[#This Row],[ProductID]], tblProducts[ProductID], tblProducts[CostPrice])</f>
        <v>5129</v>
      </c>
      <c r="N620">
        <f>tblOrders[[#This Row],[Sales]]-(tblOrders[[#This Row],[CostPrice]]*tblOrders[[#This Row],[Quantity]])</f>
        <v>612305.4</v>
      </c>
      <c r="O620" t="str">
        <f>TEXT(tblOrders[[#This Row],[Date]],"mmm-yyyy")</f>
        <v>Sep-2025</v>
      </c>
      <c r="P620" t="str">
        <f>_xlfn.XLOOKUP(tblOrders[[#This Row],[OrderID]], tblReturns[OrderID], tblReturns[Returned])</f>
        <v>No</v>
      </c>
      <c r="Q620" t="str">
        <f>_xlfn.XLOOKUP(tblOrders[[#This Row],[OrderID]], tblShipping[OrderID], tblShipping[ShipMode])</f>
        <v>Express</v>
      </c>
      <c r="R620" t="str">
        <f>IFERROR(_xlfn.XLOOKUP(A619, tblCustomers[CustomerID], tblCustomers[CustomerName]), "Not Found")</f>
        <v>Not Found</v>
      </c>
      <c r="S620" t="str">
        <f>IF(tblOrders[[#This Row],[Sales]]&gt;1000000,"High Value","Standard")</f>
        <v>Standard</v>
      </c>
      <c r="T620" t="str">
        <f>_xlfn.XLOOKUP(tblOrders[[#This Row],[ProductID]], tblProducts[ProductID], tblProducts[ProductName])</f>
        <v>Product 69</v>
      </c>
      <c r="U620">
        <f>_xlfn.XLOOKUP(tblOrders[[#This Row],[SalesRepID]], tblSalesreps[RepID], tblSalesreps[Target])</f>
        <v>10652665</v>
      </c>
    </row>
    <row r="621" spans="1:21">
      <c r="A621" t="s">
        <v>1319</v>
      </c>
      <c r="B621" s="7" t="s">
        <v>286</v>
      </c>
      <c r="C621" t="s">
        <v>434</v>
      </c>
      <c r="D621" t="s">
        <v>314</v>
      </c>
      <c r="E621" t="s">
        <v>165</v>
      </c>
      <c r="F621" t="s">
        <v>14</v>
      </c>
      <c r="G621">
        <v>3</v>
      </c>
      <c r="H621">
        <v>0.1</v>
      </c>
      <c r="I621" s="2">
        <v>85249.8</v>
      </c>
      <c r="J621" t="str">
        <f>_xlfn.XLOOKUP(tblOrders[[#This Row],[CustomerID]], tblCustomers[CustomerID], tblCustomers[CustomerName])</f>
        <v>Customer 29</v>
      </c>
      <c r="K621" t="str">
        <f>_xlfn.XLOOKUP(tblOrders[[#This Row],[CustomerID]], tblCustomers[CustomerID], tblCustomers[Segment])</f>
        <v>Consumer</v>
      </c>
      <c r="L621" t="str">
        <f>_xlfn.XLOOKUP(tblOrders[[#This Row],[ProductID]], tblProducts[ProductID], tblProducts[Category])</f>
        <v>Furniture</v>
      </c>
      <c r="M621">
        <f>_xlfn.XLOOKUP(tblOrders[[#This Row],[ProductID]], tblProducts[ProductID], tblProducts[CostPrice])</f>
        <v>10109</v>
      </c>
      <c r="N621">
        <f>tblOrders[[#This Row],[Sales]]-(tblOrders[[#This Row],[CostPrice]]*tblOrders[[#This Row],[Quantity]])</f>
        <v>54922.8</v>
      </c>
      <c r="O621" t="str">
        <f>TEXT(tblOrders[[#This Row],[Date]],"mmm-yyyy")</f>
        <v>Dec-2025</v>
      </c>
      <c r="P621" t="str">
        <f>_xlfn.XLOOKUP(tblOrders[[#This Row],[OrderID]], tblReturns[OrderID], tblReturns[Returned])</f>
        <v>No</v>
      </c>
      <c r="Q621" t="str">
        <f>_xlfn.XLOOKUP(tblOrders[[#This Row],[OrderID]], tblShipping[OrderID], tblShipping[ShipMode])</f>
        <v>Standard</v>
      </c>
      <c r="R621" t="str">
        <f>IFERROR(_xlfn.XLOOKUP(A620, tblCustomers[CustomerID], tblCustomers[CustomerName]), "Not Found")</f>
        <v>Not Found</v>
      </c>
      <c r="S621" t="str">
        <f>IF(tblOrders[[#This Row],[Sales]]&gt;1000000,"High Value","Standard")</f>
        <v>Standard</v>
      </c>
      <c r="T621" t="str">
        <f>_xlfn.XLOOKUP(tblOrders[[#This Row],[ProductID]], tblProducts[ProductID], tblProducts[ProductName])</f>
        <v>Product 8</v>
      </c>
      <c r="U621">
        <f>_xlfn.XLOOKUP(tblOrders[[#This Row],[SalesRepID]], tblSalesreps[RepID], tblSalesreps[Target])</f>
        <v>16839910</v>
      </c>
    </row>
    <row r="622" spans="1:21">
      <c r="A622" t="s">
        <v>1320</v>
      </c>
      <c r="B622" s="7" t="s">
        <v>374</v>
      </c>
      <c r="C622" t="s">
        <v>297</v>
      </c>
      <c r="D622" t="s">
        <v>504</v>
      </c>
      <c r="E622" t="s">
        <v>50</v>
      </c>
      <c r="F622" t="s">
        <v>51</v>
      </c>
      <c r="G622">
        <v>6</v>
      </c>
      <c r="H622">
        <v>0.15</v>
      </c>
      <c r="I622" s="2">
        <v>524106.6</v>
      </c>
      <c r="J622" t="str">
        <f>_xlfn.XLOOKUP(tblOrders[[#This Row],[CustomerID]], tblCustomers[CustomerID], tblCustomers[CustomerName])</f>
        <v>Customer 275</v>
      </c>
      <c r="K622" t="str">
        <f>_xlfn.XLOOKUP(tblOrders[[#This Row],[CustomerID]], tblCustomers[CustomerID], tblCustomers[Segment])</f>
        <v>SME</v>
      </c>
      <c r="L622" t="str">
        <f>_xlfn.XLOOKUP(tblOrders[[#This Row],[ProductID]], tblProducts[ProductID], tblProducts[Category])</f>
        <v>Office</v>
      </c>
      <c r="M622">
        <f>_xlfn.XLOOKUP(tblOrders[[#This Row],[ProductID]], tblProducts[ProductID], tblProducts[CostPrice])</f>
        <v>12010</v>
      </c>
      <c r="N622">
        <f>tblOrders[[#This Row],[Sales]]-(tblOrders[[#This Row],[CostPrice]]*tblOrders[[#This Row],[Quantity]])</f>
        <v>452046.6</v>
      </c>
      <c r="O622" t="str">
        <f>TEXT(tblOrders[[#This Row],[Date]],"mmm-yyyy")</f>
        <v>Jul-2025</v>
      </c>
      <c r="P622" t="str">
        <f>_xlfn.XLOOKUP(tblOrders[[#This Row],[OrderID]], tblReturns[OrderID], tblReturns[Returned])</f>
        <v>No</v>
      </c>
      <c r="Q622" t="str">
        <f>_xlfn.XLOOKUP(tblOrders[[#This Row],[OrderID]], tblShipping[OrderID], tblShipping[ShipMode])</f>
        <v>Express</v>
      </c>
      <c r="R622" t="str">
        <f>IFERROR(_xlfn.XLOOKUP(A621, tblCustomers[CustomerID], tblCustomers[CustomerName]), "Not Found")</f>
        <v>Not Found</v>
      </c>
      <c r="S622" t="str">
        <f>IF(tblOrders[[#This Row],[Sales]]&gt;1000000,"High Value","Standard")</f>
        <v>Standard</v>
      </c>
      <c r="T622" t="str">
        <f>_xlfn.XLOOKUP(tblOrders[[#This Row],[ProductID]], tblProducts[ProductID], tblProducts[ProductName])</f>
        <v>Product 15</v>
      </c>
      <c r="U622">
        <f>_xlfn.XLOOKUP(tblOrders[[#This Row],[SalesRepID]], tblSalesreps[RepID], tblSalesreps[Target])</f>
        <v>17350666</v>
      </c>
    </row>
    <row r="623" spans="1:21">
      <c r="A623" t="s">
        <v>1321</v>
      </c>
      <c r="B623" s="7" t="s">
        <v>42</v>
      </c>
      <c r="C623" t="s">
        <v>464</v>
      </c>
      <c r="D623" t="s">
        <v>201</v>
      </c>
      <c r="E623" t="s">
        <v>25</v>
      </c>
      <c r="F623" t="s">
        <v>26</v>
      </c>
      <c r="G623">
        <v>3</v>
      </c>
      <c r="H623">
        <v>0.15</v>
      </c>
      <c r="I623" s="2">
        <v>126816.6</v>
      </c>
      <c r="J623" t="str">
        <f>_xlfn.XLOOKUP(tblOrders[[#This Row],[CustomerID]], tblCustomers[CustomerID], tblCustomers[CustomerName])</f>
        <v>Customer 187</v>
      </c>
      <c r="K623" t="str">
        <f>_xlfn.XLOOKUP(tblOrders[[#This Row],[CustomerID]], tblCustomers[CustomerID], tblCustomers[Segment])</f>
        <v>Corporate</v>
      </c>
      <c r="L623" t="str">
        <f>_xlfn.XLOOKUP(tblOrders[[#This Row],[ProductID]], tblProducts[ProductID], tblProducts[Category])</f>
        <v>Furniture</v>
      </c>
      <c r="M623">
        <f>_xlfn.XLOOKUP(tblOrders[[#This Row],[ProductID]], tblProducts[ProductID], tblProducts[CostPrice])</f>
        <v>22542</v>
      </c>
      <c r="N623">
        <f>tblOrders[[#This Row],[Sales]]-(tblOrders[[#This Row],[CostPrice]]*tblOrders[[#This Row],[Quantity]])</f>
        <v>59190.600000000006</v>
      </c>
      <c r="O623" t="str">
        <f>TEXT(tblOrders[[#This Row],[Date]],"mmm-yyyy")</f>
        <v>May-2025</v>
      </c>
      <c r="P623" t="str">
        <f>_xlfn.XLOOKUP(tblOrders[[#This Row],[OrderID]], tblReturns[OrderID], tblReturns[Returned])</f>
        <v>No</v>
      </c>
      <c r="Q623" t="str">
        <f>_xlfn.XLOOKUP(tblOrders[[#This Row],[OrderID]], tblShipping[OrderID], tblShipping[ShipMode])</f>
        <v>Standard</v>
      </c>
      <c r="R623" t="str">
        <f>IFERROR(_xlfn.XLOOKUP(A622, tblCustomers[CustomerID], tblCustomers[CustomerName]), "Not Found")</f>
        <v>Not Found</v>
      </c>
      <c r="S623" t="str">
        <f>IF(tblOrders[[#This Row],[Sales]]&gt;1000000,"High Value","Standard")</f>
        <v>Standard</v>
      </c>
      <c r="T623" t="str">
        <f>_xlfn.XLOOKUP(tblOrders[[#This Row],[ProductID]], tblProducts[ProductID], tblProducts[ProductName])</f>
        <v>Product 50</v>
      </c>
      <c r="U623">
        <f>_xlfn.XLOOKUP(tblOrders[[#This Row],[SalesRepID]], tblSalesreps[RepID], tblSalesreps[Target])</f>
        <v>7094914</v>
      </c>
    </row>
    <row r="624" spans="1:21">
      <c r="A624" t="s">
        <v>1322</v>
      </c>
      <c r="B624" s="7" t="s">
        <v>1063</v>
      </c>
      <c r="C624" t="s">
        <v>753</v>
      </c>
      <c r="D624" t="s">
        <v>68</v>
      </c>
      <c r="E624" t="s">
        <v>197</v>
      </c>
      <c r="F624" t="s">
        <v>20</v>
      </c>
      <c r="G624">
        <v>5</v>
      </c>
      <c r="H624">
        <v>0.05</v>
      </c>
      <c r="I624" s="2">
        <v>135251.5</v>
      </c>
      <c r="J624" t="str">
        <f>_xlfn.XLOOKUP(tblOrders[[#This Row],[CustomerID]], tblCustomers[CustomerID], tblCustomers[CustomerName])</f>
        <v>Customer 116</v>
      </c>
      <c r="K624" t="str">
        <f>_xlfn.XLOOKUP(tblOrders[[#This Row],[CustomerID]], tblCustomers[CustomerID], tblCustomers[Segment])</f>
        <v>Consumer</v>
      </c>
      <c r="L624" t="str">
        <f>_xlfn.XLOOKUP(tblOrders[[#This Row],[ProductID]], tblProducts[ProductID], tblProducts[Category])</f>
        <v>Home</v>
      </c>
      <c r="M624">
        <f>_xlfn.XLOOKUP(tblOrders[[#This Row],[ProductID]], tblProducts[ProductID], tblProducts[CostPrice])</f>
        <v>7159</v>
      </c>
      <c r="N624">
        <f>tblOrders[[#This Row],[Sales]]-(tblOrders[[#This Row],[CostPrice]]*tblOrders[[#This Row],[Quantity]])</f>
        <v>99456.5</v>
      </c>
      <c r="O624" t="str">
        <f>TEXT(tblOrders[[#This Row],[Date]],"mmm-yyyy")</f>
        <v>Jul-2025</v>
      </c>
      <c r="P624" t="str">
        <f>_xlfn.XLOOKUP(tblOrders[[#This Row],[OrderID]], tblReturns[OrderID], tblReturns[Returned])</f>
        <v>No</v>
      </c>
      <c r="Q624" t="str">
        <f>_xlfn.XLOOKUP(tblOrders[[#This Row],[OrderID]], tblShipping[OrderID], tblShipping[ShipMode])</f>
        <v>Standard</v>
      </c>
      <c r="R624" t="str">
        <f>IFERROR(_xlfn.XLOOKUP(A623, tblCustomers[CustomerID], tblCustomers[CustomerName]), "Not Found")</f>
        <v>Not Found</v>
      </c>
      <c r="S624" t="str">
        <f>IF(tblOrders[[#This Row],[Sales]]&gt;1000000,"High Value","Standard")</f>
        <v>Standard</v>
      </c>
      <c r="T624" t="str">
        <f>_xlfn.XLOOKUP(tblOrders[[#This Row],[ProductID]], tblProducts[ProductID], tblProducts[ProductName])</f>
        <v>Product 26</v>
      </c>
      <c r="U624">
        <f>_xlfn.XLOOKUP(tblOrders[[#This Row],[SalesRepID]], tblSalesreps[RepID], tblSalesreps[Target])</f>
        <v>19562258</v>
      </c>
    </row>
    <row r="625" spans="1:21">
      <c r="A625" t="s">
        <v>1323</v>
      </c>
      <c r="B625" s="7" t="s">
        <v>1324</v>
      </c>
      <c r="C625" t="s">
        <v>1079</v>
      </c>
      <c r="D625" t="s">
        <v>820</v>
      </c>
      <c r="E625" t="s">
        <v>186</v>
      </c>
      <c r="F625" t="s">
        <v>14</v>
      </c>
      <c r="G625">
        <v>3</v>
      </c>
      <c r="H625">
        <v>0</v>
      </c>
      <c r="I625" s="2">
        <v>305271</v>
      </c>
      <c r="J625" t="str">
        <f>_xlfn.XLOOKUP(tblOrders[[#This Row],[CustomerID]], tblCustomers[CustomerID], tblCustomers[CustomerName])</f>
        <v>Customer 185</v>
      </c>
      <c r="K625" t="str">
        <f>_xlfn.XLOOKUP(tblOrders[[#This Row],[CustomerID]], tblCustomers[CustomerID], tblCustomers[Segment])</f>
        <v>Consumer</v>
      </c>
      <c r="L625" t="str">
        <f>_xlfn.XLOOKUP(tblOrders[[#This Row],[ProductID]], tblProducts[ProductID], tblProducts[Category])</f>
        <v>Home</v>
      </c>
      <c r="M625">
        <f>_xlfn.XLOOKUP(tblOrders[[#This Row],[ProductID]], tblProducts[ProductID], tblProducts[CostPrice])</f>
        <v>35035</v>
      </c>
      <c r="N625">
        <f>tblOrders[[#This Row],[Sales]]-(tblOrders[[#This Row],[CostPrice]]*tblOrders[[#This Row],[Quantity]])</f>
        <v>200166</v>
      </c>
      <c r="O625" t="str">
        <f>TEXT(tblOrders[[#This Row],[Date]],"mmm-yyyy")</f>
        <v>Apr-2025</v>
      </c>
      <c r="P625" t="str">
        <f>_xlfn.XLOOKUP(tblOrders[[#This Row],[OrderID]], tblReturns[OrderID], tblReturns[Returned])</f>
        <v>No</v>
      </c>
      <c r="Q625" t="str">
        <f>_xlfn.XLOOKUP(tblOrders[[#This Row],[OrderID]], tblShipping[OrderID], tblShipping[ShipMode])</f>
        <v>Standard</v>
      </c>
      <c r="R625" t="str">
        <f>IFERROR(_xlfn.XLOOKUP(A624, tblCustomers[CustomerID], tblCustomers[CustomerName]), "Not Found")</f>
        <v>Not Found</v>
      </c>
      <c r="S625" t="str">
        <f>IF(tblOrders[[#This Row],[Sales]]&gt;1000000,"High Value","Standard")</f>
        <v>Standard</v>
      </c>
      <c r="T625" t="str">
        <f>_xlfn.XLOOKUP(tblOrders[[#This Row],[ProductID]], tblProducts[ProductID], tblProducts[ProductName])</f>
        <v>Product 20</v>
      </c>
      <c r="U625">
        <f>_xlfn.XLOOKUP(tblOrders[[#This Row],[SalesRepID]], tblSalesreps[RepID], tblSalesreps[Target])</f>
        <v>15141830</v>
      </c>
    </row>
    <row r="626" spans="1:21">
      <c r="A626" t="s">
        <v>1325</v>
      </c>
      <c r="B626" s="7" t="s">
        <v>167</v>
      </c>
      <c r="C626" t="s">
        <v>103</v>
      </c>
      <c r="D626" t="s">
        <v>130</v>
      </c>
      <c r="E626" t="s">
        <v>45</v>
      </c>
      <c r="F626" t="s">
        <v>88</v>
      </c>
      <c r="G626">
        <v>3</v>
      </c>
      <c r="H626">
        <v>0.2</v>
      </c>
      <c r="I626" s="2">
        <v>15996</v>
      </c>
      <c r="J626" t="str">
        <f>_xlfn.XLOOKUP(tblOrders[[#This Row],[CustomerID]], tblCustomers[CustomerID], tblCustomers[CustomerName])</f>
        <v>Customer 215</v>
      </c>
      <c r="K626" t="str">
        <f>_xlfn.XLOOKUP(tblOrders[[#This Row],[CustomerID]], tblCustomers[CustomerID], tblCustomers[Segment])</f>
        <v>Corporate</v>
      </c>
      <c r="L626" t="str">
        <f>_xlfn.XLOOKUP(tblOrders[[#This Row],[ProductID]], tblProducts[ProductID], tblProducts[Category])</f>
        <v>Home</v>
      </c>
      <c r="M626">
        <f>_xlfn.XLOOKUP(tblOrders[[#This Row],[ProductID]], tblProducts[ProductID], tblProducts[CostPrice])</f>
        <v>4229</v>
      </c>
      <c r="N626">
        <f>tblOrders[[#This Row],[Sales]]-(tblOrders[[#This Row],[CostPrice]]*tblOrders[[#This Row],[Quantity]])</f>
        <v>3309</v>
      </c>
      <c r="O626" t="str">
        <f>TEXT(tblOrders[[#This Row],[Date]],"mmm-yyyy")</f>
        <v>Apr-2025</v>
      </c>
      <c r="P626" t="str">
        <f>_xlfn.XLOOKUP(tblOrders[[#This Row],[OrderID]], tblReturns[OrderID], tblReturns[Returned])</f>
        <v>No</v>
      </c>
      <c r="Q626" t="str">
        <f>_xlfn.XLOOKUP(tblOrders[[#This Row],[OrderID]], tblShipping[OrderID], tblShipping[ShipMode])</f>
        <v>Express</v>
      </c>
      <c r="R626" t="str">
        <f>IFERROR(_xlfn.XLOOKUP(A625, tblCustomers[CustomerID], tblCustomers[CustomerName]), "Not Found")</f>
        <v>Not Found</v>
      </c>
      <c r="S626" t="str">
        <f>IF(tblOrders[[#This Row],[Sales]]&gt;1000000,"High Value","Standard")</f>
        <v>Standard</v>
      </c>
      <c r="T626" t="str">
        <f>_xlfn.XLOOKUP(tblOrders[[#This Row],[ProductID]], tblProducts[ProductID], tblProducts[ProductName])</f>
        <v>Product 92</v>
      </c>
      <c r="U626">
        <f>_xlfn.XLOOKUP(tblOrders[[#This Row],[SalesRepID]], tblSalesreps[RepID], tblSalesreps[Target])</f>
        <v>11319839</v>
      </c>
    </row>
    <row r="627" spans="1:21">
      <c r="A627" t="s">
        <v>1326</v>
      </c>
      <c r="B627" s="7" t="s">
        <v>1327</v>
      </c>
      <c r="C627" t="s">
        <v>342</v>
      </c>
      <c r="D627" t="s">
        <v>403</v>
      </c>
      <c r="E627" t="s">
        <v>105</v>
      </c>
      <c r="F627" t="s">
        <v>26</v>
      </c>
      <c r="G627">
        <v>10</v>
      </c>
      <c r="H627">
        <v>0.05</v>
      </c>
      <c r="I627" s="2">
        <v>525616</v>
      </c>
      <c r="J627" t="str">
        <f>_xlfn.XLOOKUP(tblOrders[[#This Row],[CustomerID]], tblCustomers[CustomerID], tblCustomers[CustomerName])</f>
        <v>Customer 94</v>
      </c>
      <c r="K627" t="str">
        <f>_xlfn.XLOOKUP(tblOrders[[#This Row],[CustomerID]], tblCustomers[CustomerID], tblCustomers[Segment])</f>
        <v>SME</v>
      </c>
      <c r="L627" t="str">
        <f>_xlfn.XLOOKUP(tblOrders[[#This Row],[ProductID]], tblProducts[ProductID], tblProducts[Category])</f>
        <v>Furniture</v>
      </c>
      <c r="M627">
        <f>_xlfn.XLOOKUP(tblOrders[[#This Row],[ProductID]], tblProducts[ProductID], tblProducts[CostPrice])</f>
        <v>53072</v>
      </c>
      <c r="N627">
        <f>tblOrders[[#This Row],[Sales]]-(tblOrders[[#This Row],[CostPrice]]*tblOrders[[#This Row],[Quantity]])</f>
        <v>-5104</v>
      </c>
      <c r="O627" t="str">
        <f>TEXT(tblOrders[[#This Row],[Date]],"mmm-yyyy")</f>
        <v>Oct-2025</v>
      </c>
      <c r="P627" t="str">
        <f>_xlfn.XLOOKUP(tblOrders[[#This Row],[OrderID]], tblReturns[OrderID], tblReturns[Returned])</f>
        <v>No</v>
      </c>
      <c r="Q627" t="str">
        <f>_xlfn.XLOOKUP(tblOrders[[#This Row],[OrderID]], tblShipping[OrderID], tblShipping[ShipMode])</f>
        <v>Pickup</v>
      </c>
      <c r="R627" t="str">
        <f>IFERROR(_xlfn.XLOOKUP(A626, tblCustomers[CustomerID], tblCustomers[CustomerName]), "Not Found")</f>
        <v>Not Found</v>
      </c>
      <c r="S627" t="str">
        <f>IF(tblOrders[[#This Row],[Sales]]&gt;1000000,"High Value","Standard")</f>
        <v>Standard</v>
      </c>
      <c r="T627" t="str">
        <f>_xlfn.XLOOKUP(tblOrders[[#This Row],[ProductID]], tblProducts[ProductID], tblProducts[ProductName])</f>
        <v>Product 78</v>
      </c>
      <c r="U627">
        <f>_xlfn.XLOOKUP(tblOrders[[#This Row],[SalesRepID]], tblSalesreps[RepID], tblSalesreps[Target])</f>
        <v>8698154</v>
      </c>
    </row>
    <row r="628" spans="1:21">
      <c r="A628" t="s">
        <v>1328</v>
      </c>
      <c r="B628" s="7" t="s">
        <v>53</v>
      </c>
      <c r="C628" t="s">
        <v>392</v>
      </c>
      <c r="D628" t="s">
        <v>349</v>
      </c>
      <c r="E628" t="s">
        <v>40</v>
      </c>
      <c r="F628" t="s">
        <v>20</v>
      </c>
      <c r="G628">
        <v>4</v>
      </c>
      <c r="H628">
        <v>0.15</v>
      </c>
      <c r="I628" s="2">
        <v>201463.6</v>
      </c>
      <c r="J628" t="str">
        <f>_xlfn.XLOOKUP(tblOrders[[#This Row],[CustomerID]], tblCustomers[CustomerID], tblCustomers[CustomerName])</f>
        <v>Customer 11</v>
      </c>
      <c r="K628" t="str">
        <f>_xlfn.XLOOKUP(tblOrders[[#This Row],[CustomerID]], tblCustomers[CustomerID], tblCustomers[Segment])</f>
        <v>SME</v>
      </c>
      <c r="L628" t="str">
        <f>_xlfn.XLOOKUP(tblOrders[[#This Row],[ProductID]], tblProducts[ProductID], tblProducts[Category])</f>
        <v>Office</v>
      </c>
      <c r="M628">
        <f>_xlfn.XLOOKUP(tblOrders[[#This Row],[ProductID]], tblProducts[ProductID], tblProducts[CostPrice])</f>
        <v>26900</v>
      </c>
      <c r="N628">
        <f>tblOrders[[#This Row],[Sales]]-(tblOrders[[#This Row],[CostPrice]]*tblOrders[[#This Row],[Quantity]])</f>
        <v>93863.6</v>
      </c>
      <c r="O628" t="str">
        <f>TEXT(tblOrders[[#This Row],[Date]],"mmm-yyyy")</f>
        <v>Apr-2025</v>
      </c>
      <c r="P628" t="str">
        <f>_xlfn.XLOOKUP(tblOrders[[#This Row],[OrderID]], tblReturns[OrderID], tblReturns[Returned])</f>
        <v>No</v>
      </c>
      <c r="Q628" t="str">
        <f>_xlfn.XLOOKUP(tblOrders[[#This Row],[OrderID]], tblShipping[OrderID], tblShipping[ShipMode])</f>
        <v>Express</v>
      </c>
      <c r="R628" t="str">
        <f>IFERROR(_xlfn.XLOOKUP(A627, tblCustomers[CustomerID], tblCustomers[CustomerName]), "Not Found")</f>
        <v>Not Found</v>
      </c>
      <c r="S628" t="str">
        <f>IF(tblOrders[[#This Row],[Sales]]&gt;1000000,"High Value","Standard")</f>
        <v>Standard</v>
      </c>
      <c r="T628" t="str">
        <f>_xlfn.XLOOKUP(tblOrders[[#This Row],[ProductID]], tblProducts[ProductID], tblProducts[ProductName])</f>
        <v>Product 61</v>
      </c>
      <c r="U628">
        <f>_xlfn.XLOOKUP(tblOrders[[#This Row],[SalesRepID]], tblSalesreps[RepID], tblSalesreps[Target])</f>
        <v>6291486</v>
      </c>
    </row>
    <row r="629" spans="1:21">
      <c r="A629" t="s">
        <v>1329</v>
      </c>
      <c r="B629" s="7" t="s">
        <v>1330</v>
      </c>
      <c r="C629" t="s">
        <v>17</v>
      </c>
      <c r="D629" t="s">
        <v>1230</v>
      </c>
      <c r="E629" t="s">
        <v>186</v>
      </c>
      <c r="F629" t="s">
        <v>51</v>
      </c>
      <c r="G629">
        <v>1</v>
      </c>
      <c r="H629">
        <v>0.15</v>
      </c>
      <c r="I629" s="2">
        <v>65120.2</v>
      </c>
      <c r="J629" t="str">
        <f>_xlfn.XLOOKUP(tblOrders[[#This Row],[CustomerID]], tblCustomers[CustomerID], tblCustomers[CustomerName])</f>
        <v>Customer 71</v>
      </c>
      <c r="K629" t="str">
        <f>_xlfn.XLOOKUP(tblOrders[[#This Row],[CustomerID]], tblCustomers[CustomerID], tblCustomers[Segment])</f>
        <v>SME</v>
      </c>
      <c r="L629" t="str">
        <f>_xlfn.XLOOKUP(tblOrders[[#This Row],[ProductID]], tblProducts[ProductID], tblProducts[Category])</f>
        <v>Furniture</v>
      </c>
      <c r="M629">
        <f>_xlfn.XLOOKUP(tblOrders[[#This Row],[ProductID]], tblProducts[ProductID], tblProducts[CostPrice])</f>
        <v>48520</v>
      </c>
      <c r="N629">
        <f>tblOrders[[#This Row],[Sales]]-(tblOrders[[#This Row],[CostPrice]]*tblOrders[[#This Row],[Quantity]])</f>
        <v>16600.199999999997</v>
      </c>
      <c r="O629" t="str">
        <f>TEXT(tblOrders[[#This Row],[Date]],"mmm-yyyy")</f>
        <v>Feb-2025</v>
      </c>
      <c r="P629" t="str">
        <f>_xlfn.XLOOKUP(tblOrders[[#This Row],[OrderID]], tblReturns[OrderID], tblReturns[Returned])</f>
        <v>No</v>
      </c>
      <c r="Q629" t="str">
        <f>_xlfn.XLOOKUP(tblOrders[[#This Row],[OrderID]], tblShipping[OrderID], tblShipping[ShipMode])</f>
        <v>Express</v>
      </c>
      <c r="R629" t="str">
        <f>IFERROR(_xlfn.XLOOKUP(A628, tblCustomers[CustomerID], tblCustomers[CustomerName]), "Not Found")</f>
        <v>Not Found</v>
      </c>
      <c r="S629" t="str">
        <f>IF(tblOrders[[#This Row],[Sales]]&gt;1000000,"High Value","Standard")</f>
        <v>Standard</v>
      </c>
      <c r="T629" t="str">
        <f>_xlfn.XLOOKUP(tblOrders[[#This Row],[ProductID]], tblProducts[ProductID], tblProducts[ProductName])</f>
        <v>Product 73</v>
      </c>
      <c r="U629">
        <f>_xlfn.XLOOKUP(tblOrders[[#This Row],[SalesRepID]], tblSalesreps[RepID], tblSalesreps[Target])</f>
        <v>15141830</v>
      </c>
    </row>
    <row r="630" spans="1:21">
      <c r="A630" t="s">
        <v>1331</v>
      </c>
      <c r="B630" s="7" t="s">
        <v>809</v>
      </c>
      <c r="C630" t="s">
        <v>347</v>
      </c>
      <c r="D630" t="s">
        <v>1034</v>
      </c>
      <c r="E630" t="s">
        <v>79</v>
      </c>
      <c r="F630" t="s">
        <v>51</v>
      </c>
      <c r="G630">
        <v>9</v>
      </c>
      <c r="H630">
        <v>0.1</v>
      </c>
      <c r="I630" s="2">
        <v>960238.8</v>
      </c>
      <c r="J630" t="str">
        <f>_xlfn.XLOOKUP(tblOrders[[#This Row],[CustomerID]], tblCustomers[CustomerID], tblCustomers[CustomerName])</f>
        <v>Customer 58</v>
      </c>
      <c r="K630" t="str">
        <f>_xlfn.XLOOKUP(tblOrders[[#This Row],[CustomerID]], tblCustomers[CustomerID], tblCustomers[Segment])</f>
        <v>SME</v>
      </c>
      <c r="L630" t="str">
        <f>_xlfn.XLOOKUP(tblOrders[[#This Row],[ProductID]], tblProducts[ProductID], tblProducts[Category])</f>
        <v>Furniture</v>
      </c>
      <c r="M630">
        <f>_xlfn.XLOOKUP(tblOrders[[#This Row],[ProductID]], tblProducts[ProductID], tblProducts[CostPrice])</f>
        <v>51071</v>
      </c>
      <c r="N630">
        <f>tblOrders[[#This Row],[Sales]]-(tblOrders[[#This Row],[CostPrice]]*tblOrders[[#This Row],[Quantity]])</f>
        <v>500599.80000000005</v>
      </c>
      <c r="O630" t="str">
        <f>TEXT(tblOrders[[#This Row],[Date]],"mmm-yyyy")</f>
        <v>Mar-2025</v>
      </c>
      <c r="P630" t="str">
        <f>_xlfn.XLOOKUP(tblOrders[[#This Row],[OrderID]], tblReturns[OrderID], tblReturns[Returned])</f>
        <v>Yes</v>
      </c>
      <c r="Q630" t="str">
        <f>_xlfn.XLOOKUP(tblOrders[[#This Row],[OrderID]], tblShipping[OrderID], tblShipping[ShipMode])</f>
        <v>Express</v>
      </c>
      <c r="R630" t="str">
        <f>IFERROR(_xlfn.XLOOKUP(A629, tblCustomers[CustomerID], tblCustomers[CustomerName]), "Not Found")</f>
        <v>Not Found</v>
      </c>
      <c r="S630" t="str">
        <f>IF(tblOrders[[#This Row],[Sales]]&gt;1000000,"High Value","Standard")</f>
        <v>Standard</v>
      </c>
      <c r="T630" t="str">
        <f>_xlfn.XLOOKUP(tblOrders[[#This Row],[ProductID]], tblProducts[ProductID], tblProducts[ProductName])</f>
        <v>Product 66</v>
      </c>
      <c r="U630">
        <f>_xlfn.XLOOKUP(tblOrders[[#This Row],[SalesRepID]], tblSalesreps[RepID], tblSalesreps[Target])</f>
        <v>8592536</v>
      </c>
    </row>
    <row r="631" spans="1:21">
      <c r="A631" t="s">
        <v>1332</v>
      </c>
      <c r="B631" s="7" t="s">
        <v>221</v>
      </c>
      <c r="C631" t="s">
        <v>436</v>
      </c>
      <c r="D631" t="s">
        <v>372</v>
      </c>
      <c r="E631" t="s">
        <v>35</v>
      </c>
      <c r="F631" t="s">
        <v>26</v>
      </c>
      <c r="G631">
        <v>10</v>
      </c>
      <c r="H631">
        <v>0.2</v>
      </c>
      <c r="I631" s="2">
        <v>428544</v>
      </c>
      <c r="J631" t="str">
        <f>_xlfn.XLOOKUP(tblOrders[[#This Row],[CustomerID]], tblCustomers[CustomerID], tblCustomers[CustomerName])</f>
        <v>Customer 129</v>
      </c>
      <c r="K631" t="str">
        <f>_xlfn.XLOOKUP(tblOrders[[#This Row],[CustomerID]], tblCustomers[CustomerID], tblCustomers[Segment])</f>
        <v>Corporate</v>
      </c>
      <c r="L631" t="str">
        <f>_xlfn.XLOOKUP(tblOrders[[#This Row],[ProductID]], tblProducts[ProductID], tblProducts[Category])</f>
        <v>Office</v>
      </c>
      <c r="M631">
        <f>_xlfn.XLOOKUP(tblOrders[[#This Row],[ProductID]], tblProducts[ProductID], tblProducts[CostPrice])</f>
        <v>18283</v>
      </c>
      <c r="N631">
        <f>tblOrders[[#This Row],[Sales]]-(tblOrders[[#This Row],[CostPrice]]*tblOrders[[#This Row],[Quantity]])</f>
        <v>245714</v>
      </c>
      <c r="O631" t="str">
        <f>TEXT(tblOrders[[#This Row],[Date]],"mmm-yyyy")</f>
        <v>Jun-2025</v>
      </c>
      <c r="P631" t="str">
        <f>_xlfn.XLOOKUP(tblOrders[[#This Row],[OrderID]], tblReturns[OrderID], tblReturns[Returned])</f>
        <v>No</v>
      </c>
      <c r="Q631" t="str">
        <f>_xlfn.XLOOKUP(tblOrders[[#This Row],[OrderID]], tblShipping[OrderID], tblShipping[ShipMode])</f>
        <v>Pickup</v>
      </c>
      <c r="R631" t="str">
        <f>IFERROR(_xlfn.XLOOKUP(A630, tblCustomers[CustomerID], tblCustomers[CustomerName]), "Not Found")</f>
        <v>Not Found</v>
      </c>
      <c r="S631" t="str">
        <f>IF(tblOrders[[#This Row],[Sales]]&gt;1000000,"High Value","Standard")</f>
        <v>Standard</v>
      </c>
      <c r="T631" t="str">
        <f>_xlfn.XLOOKUP(tblOrders[[#This Row],[ProductID]], tblProducts[ProductID], tblProducts[ProductName])</f>
        <v>Product 57</v>
      </c>
      <c r="U631">
        <f>_xlfn.XLOOKUP(tblOrders[[#This Row],[SalesRepID]], tblSalesreps[RepID], tblSalesreps[Target])</f>
        <v>19619177</v>
      </c>
    </row>
    <row r="632" spans="1:21">
      <c r="A632" t="s">
        <v>1333</v>
      </c>
      <c r="B632" s="7" t="s">
        <v>755</v>
      </c>
      <c r="C632" t="s">
        <v>584</v>
      </c>
      <c r="D632" t="s">
        <v>301</v>
      </c>
      <c r="E632" t="s">
        <v>13</v>
      </c>
      <c r="F632" t="s">
        <v>88</v>
      </c>
      <c r="G632">
        <v>8</v>
      </c>
      <c r="H632">
        <v>0</v>
      </c>
      <c r="I632" s="2">
        <v>756336</v>
      </c>
      <c r="J632" t="str">
        <f>_xlfn.XLOOKUP(tblOrders[[#This Row],[CustomerID]], tblCustomers[CustomerID], tblCustomers[CustomerName])</f>
        <v>Customer 232</v>
      </c>
      <c r="K632" t="str">
        <f>_xlfn.XLOOKUP(tblOrders[[#This Row],[CustomerID]], tblCustomers[CustomerID], tblCustomers[Segment])</f>
        <v>Corporate</v>
      </c>
      <c r="L632" t="str">
        <f>_xlfn.XLOOKUP(tblOrders[[#This Row],[ProductID]], tblProducts[ProductID], tblProducts[Category])</f>
        <v>Office</v>
      </c>
      <c r="M632">
        <f>_xlfn.XLOOKUP(tblOrders[[#This Row],[ProductID]], tblProducts[ProductID], tblProducts[CostPrice])</f>
        <v>77841</v>
      </c>
      <c r="N632">
        <f>tblOrders[[#This Row],[Sales]]-(tblOrders[[#This Row],[CostPrice]]*tblOrders[[#This Row],[Quantity]])</f>
        <v>133608</v>
      </c>
      <c r="O632" t="str">
        <f>TEXT(tblOrders[[#This Row],[Date]],"mmm-yyyy")</f>
        <v>Apr-2025</v>
      </c>
      <c r="P632" t="str">
        <f>_xlfn.XLOOKUP(tblOrders[[#This Row],[OrderID]], tblReturns[OrderID], tblReturns[Returned])</f>
        <v>No</v>
      </c>
      <c r="Q632" t="str">
        <f>_xlfn.XLOOKUP(tblOrders[[#This Row],[OrderID]], tblShipping[OrderID], tblShipping[ShipMode])</f>
        <v>Pickup</v>
      </c>
      <c r="R632" t="str">
        <f>IFERROR(_xlfn.XLOOKUP(A631, tblCustomers[CustomerID], tblCustomers[CustomerName]), "Not Found")</f>
        <v>Not Found</v>
      </c>
      <c r="S632" t="str">
        <f>IF(tblOrders[[#This Row],[Sales]]&gt;1000000,"High Value","Standard")</f>
        <v>Standard</v>
      </c>
      <c r="T632" t="str">
        <f>_xlfn.XLOOKUP(tblOrders[[#This Row],[ProductID]], tblProducts[ProductID], tblProducts[ProductName])</f>
        <v>Product 98</v>
      </c>
      <c r="U632">
        <f>_xlfn.XLOOKUP(tblOrders[[#This Row],[SalesRepID]], tblSalesreps[RepID], tblSalesreps[Target])</f>
        <v>11852878</v>
      </c>
    </row>
    <row r="633" spans="1:21">
      <c r="A633" t="s">
        <v>1334</v>
      </c>
      <c r="B633" s="7" t="s">
        <v>1335</v>
      </c>
      <c r="C633" t="s">
        <v>1336</v>
      </c>
      <c r="D633" t="s">
        <v>44</v>
      </c>
      <c r="E633" t="s">
        <v>45</v>
      </c>
      <c r="F633" t="s">
        <v>26</v>
      </c>
      <c r="G633">
        <v>5</v>
      </c>
      <c r="H633">
        <v>0.1</v>
      </c>
      <c r="I633" s="2">
        <v>481815</v>
      </c>
      <c r="J633" t="str">
        <f>_xlfn.XLOOKUP(tblOrders[[#This Row],[CustomerID]], tblCustomers[CustomerID], tblCustomers[CustomerName])</f>
        <v>Customer 220</v>
      </c>
      <c r="K633" t="str">
        <f>_xlfn.XLOOKUP(tblOrders[[#This Row],[CustomerID]], tblCustomers[CustomerID], tblCustomers[Segment])</f>
        <v>SME</v>
      </c>
      <c r="L633" t="str">
        <f>_xlfn.XLOOKUP(tblOrders[[#This Row],[ProductID]], tblProducts[ProductID], tblProducts[Category])</f>
        <v>Furniture</v>
      </c>
      <c r="M633">
        <f>_xlfn.XLOOKUP(tblOrders[[#This Row],[ProductID]], tblProducts[ProductID], tblProducts[CostPrice])</f>
        <v>48953</v>
      </c>
      <c r="N633">
        <f>tblOrders[[#This Row],[Sales]]-(tblOrders[[#This Row],[CostPrice]]*tblOrders[[#This Row],[Quantity]])</f>
        <v>237050</v>
      </c>
      <c r="O633" t="str">
        <f>TEXT(tblOrders[[#This Row],[Date]],"mmm-yyyy")</f>
        <v>Apr-2025</v>
      </c>
      <c r="P633" t="str">
        <f>_xlfn.XLOOKUP(tblOrders[[#This Row],[OrderID]], tblReturns[OrderID], tblReturns[Returned])</f>
        <v>No</v>
      </c>
      <c r="Q633" t="str">
        <f>_xlfn.XLOOKUP(tblOrders[[#This Row],[OrderID]], tblShipping[OrderID], tblShipping[ShipMode])</f>
        <v>Pickup</v>
      </c>
      <c r="R633" t="str">
        <f>IFERROR(_xlfn.XLOOKUP(A632, tblCustomers[CustomerID], tblCustomers[CustomerName]), "Not Found")</f>
        <v>Not Found</v>
      </c>
      <c r="S633" t="str">
        <f>IF(tblOrders[[#This Row],[Sales]]&gt;1000000,"High Value","Standard")</f>
        <v>Standard</v>
      </c>
      <c r="T633" t="str">
        <f>_xlfn.XLOOKUP(tblOrders[[#This Row],[ProductID]], tblProducts[ProductID], tblProducts[ProductName])</f>
        <v>Product 56</v>
      </c>
      <c r="U633">
        <f>_xlfn.XLOOKUP(tblOrders[[#This Row],[SalesRepID]], tblSalesreps[RepID], tblSalesreps[Target])</f>
        <v>11319839</v>
      </c>
    </row>
    <row r="634" spans="1:21">
      <c r="A634" t="s">
        <v>1337</v>
      </c>
      <c r="B634" s="7" t="s">
        <v>879</v>
      </c>
      <c r="C634" t="s">
        <v>828</v>
      </c>
      <c r="D634" t="s">
        <v>902</v>
      </c>
      <c r="E634" t="s">
        <v>202</v>
      </c>
      <c r="F634" t="s">
        <v>26</v>
      </c>
      <c r="G634">
        <v>7</v>
      </c>
      <c r="H634">
        <v>0.05</v>
      </c>
      <c r="I634" s="2">
        <v>471990.4</v>
      </c>
      <c r="J634" t="str">
        <f>_xlfn.XLOOKUP(tblOrders[[#This Row],[CustomerID]], tblCustomers[CustomerID], tblCustomers[CustomerName])</f>
        <v>Customer 39</v>
      </c>
      <c r="K634" t="str">
        <f>_xlfn.XLOOKUP(tblOrders[[#This Row],[CustomerID]], tblCustomers[CustomerID], tblCustomers[Segment])</f>
        <v>Corporate</v>
      </c>
      <c r="L634" t="str">
        <f>_xlfn.XLOOKUP(tblOrders[[#This Row],[ProductID]], tblProducts[ProductID], tblProducts[Category])</f>
        <v>Furniture</v>
      </c>
      <c r="M634">
        <f>_xlfn.XLOOKUP(tblOrders[[#This Row],[ProductID]], tblProducts[ProductID], tblProducts[CostPrice])</f>
        <v>44361</v>
      </c>
      <c r="N634">
        <f>tblOrders[[#This Row],[Sales]]-(tblOrders[[#This Row],[CostPrice]]*tblOrders[[#This Row],[Quantity]])</f>
        <v>161463.40000000002</v>
      </c>
      <c r="O634" t="str">
        <f>TEXT(tblOrders[[#This Row],[Date]],"mmm-yyyy")</f>
        <v>Jan-2025</v>
      </c>
      <c r="P634" t="str">
        <f>_xlfn.XLOOKUP(tblOrders[[#This Row],[OrderID]], tblReturns[OrderID], tblReturns[Returned])</f>
        <v>No</v>
      </c>
      <c r="Q634" t="str">
        <f>_xlfn.XLOOKUP(tblOrders[[#This Row],[OrderID]], tblShipping[OrderID], tblShipping[ShipMode])</f>
        <v>Express</v>
      </c>
      <c r="R634" t="str">
        <f>IFERROR(_xlfn.XLOOKUP(A633, tblCustomers[CustomerID], tblCustomers[CustomerName]), "Not Found")</f>
        <v>Not Found</v>
      </c>
      <c r="S634" t="str">
        <f>IF(tblOrders[[#This Row],[Sales]]&gt;1000000,"High Value","Standard")</f>
        <v>Standard</v>
      </c>
      <c r="T634" t="str">
        <f>_xlfn.XLOOKUP(tblOrders[[#This Row],[ProductID]], tblProducts[ProductID], tblProducts[ProductName])</f>
        <v>Product 3</v>
      </c>
      <c r="U634">
        <f>_xlfn.XLOOKUP(tblOrders[[#This Row],[SalesRepID]], tblSalesreps[RepID], tblSalesreps[Target])</f>
        <v>10652665</v>
      </c>
    </row>
    <row r="635" spans="1:21">
      <c r="A635" t="s">
        <v>1338</v>
      </c>
      <c r="B635" s="7" t="s">
        <v>939</v>
      </c>
      <c r="C635" t="s">
        <v>11</v>
      </c>
      <c r="D635" t="s">
        <v>83</v>
      </c>
      <c r="E635" t="s">
        <v>13</v>
      </c>
      <c r="F635" t="s">
        <v>51</v>
      </c>
      <c r="G635">
        <v>10</v>
      </c>
      <c r="H635">
        <v>0.15</v>
      </c>
      <c r="I635" s="2">
        <v>594354</v>
      </c>
      <c r="J635" t="str">
        <f>_xlfn.XLOOKUP(tblOrders[[#This Row],[CustomerID]], tblCustomers[CustomerID], tblCustomers[CustomerName])</f>
        <v>Customer 168</v>
      </c>
      <c r="K635" t="str">
        <f>_xlfn.XLOOKUP(tblOrders[[#This Row],[CustomerID]], tblCustomers[CustomerID], tblCustomers[Segment])</f>
        <v>SME</v>
      </c>
      <c r="L635" t="str">
        <f>_xlfn.XLOOKUP(tblOrders[[#This Row],[ProductID]], tblProducts[ProductID], tblProducts[Category])</f>
        <v>Furniture</v>
      </c>
      <c r="M635">
        <f>_xlfn.XLOOKUP(tblOrders[[#This Row],[ProductID]], tblProducts[ProductID], tblProducts[CostPrice])</f>
        <v>79600</v>
      </c>
      <c r="N635">
        <f>tblOrders[[#This Row],[Sales]]-(tblOrders[[#This Row],[CostPrice]]*tblOrders[[#This Row],[Quantity]])</f>
        <v>-201646</v>
      </c>
      <c r="O635" t="str">
        <f>TEXT(tblOrders[[#This Row],[Date]],"mmm-yyyy")</f>
        <v>Jun-2025</v>
      </c>
      <c r="P635" t="str">
        <f>_xlfn.XLOOKUP(tblOrders[[#This Row],[OrderID]], tblReturns[OrderID], tblReturns[Returned])</f>
        <v>No</v>
      </c>
      <c r="Q635" t="str">
        <f>_xlfn.XLOOKUP(tblOrders[[#This Row],[OrderID]], tblShipping[OrderID], tblShipping[ShipMode])</f>
        <v>Pickup</v>
      </c>
      <c r="R635" t="str">
        <f>IFERROR(_xlfn.XLOOKUP(A634, tblCustomers[CustomerID], tblCustomers[CustomerName]), "Not Found")</f>
        <v>Not Found</v>
      </c>
      <c r="S635" t="str">
        <f>IF(tblOrders[[#This Row],[Sales]]&gt;1000000,"High Value","Standard")</f>
        <v>Standard</v>
      </c>
      <c r="T635" t="str">
        <f>_xlfn.XLOOKUP(tblOrders[[#This Row],[ProductID]], tblProducts[ProductID], tblProducts[ProductName])</f>
        <v>Product 43</v>
      </c>
      <c r="U635">
        <f>_xlfn.XLOOKUP(tblOrders[[#This Row],[SalesRepID]], tblSalesreps[RepID], tblSalesreps[Target])</f>
        <v>11852878</v>
      </c>
    </row>
    <row r="636" spans="1:21">
      <c r="A636" t="s">
        <v>1339</v>
      </c>
      <c r="B636" s="7" t="s">
        <v>1340</v>
      </c>
      <c r="C636" t="s">
        <v>399</v>
      </c>
      <c r="D636" t="s">
        <v>272</v>
      </c>
      <c r="E636" t="s">
        <v>87</v>
      </c>
      <c r="F636" t="s">
        <v>51</v>
      </c>
      <c r="G636">
        <v>3</v>
      </c>
      <c r="H636">
        <v>0.05</v>
      </c>
      <c r="I636" s="2">
        <v>127551.75</v>
      </c>
      <c r="J636" t="str">
        <f>_xlfn.XLOOKUP(tblOrders[[#This Row],[CustomerID]], tblCustomers[CustomerID], tblCustomers[CustomerName])</f>
        <v>Customer 26</v>
      </c>
      <c r="K636" t="str">
        <f>_xlfn.XLOOKUP(tblOrders[[#This Row],[CustomerID]], tblCustomers[CustomerID], tblCustomers[Segment])</f>
        <v>SME</v>
      </c>
      <c r="L636" t="str">
        <f>_xlfn.XLOOKUP(tblOrders[[#This Row],[ProductID]], tblProducts[ProductID], tblProducts[Category])</f>
        <v>Furniture</v>
      </c>
      <c r="M636">
        <f>_xlfn.XLOOKUP(tblOrders[[#This Row],[ProductID]], tblProducts[ProductID], tblProducts[CostPrice])</f>
        <v>48118</v>
      </c>
      <c r="N636">
        <f>tblOrders[[#This Row],[Sales]]-(tblOrders[[#This Row],[CostPrice]]*tblOrders[[#This Row],[Quantity]])</f>
        <v>-16802.25</v>
      </c>
      <c r="O636" t="str">
        <f>TEXT(tblOrders[[#This Row],[Date]],"mmm-yyyy")</f>
        <v>Feb-2025</v>
      </c>
      <c r="P636" t="str">
        <f>_xlfn.XLOOKUP(tblOrders[[#This Row],[OrderID]], tblReturns[OrderID], tblReturns[Returned])</f>
        <v>No</v>
      </c>
      <c r="Q636" t="str">
        <f>_xlfn.XLOOKUP(tblOrders[[#This Row],[OrderID]], tblShipping[OrderID], tblShipping[ShipMode])</f>
        <v>Standard</v>
      </c>
      <c r="R636" t="str">
        <f>IFERROR(_xlfn.XLOOKUP(A635, tblCustomers[CustomerID], tblCustomers[CustomerName]), "Not Found")</f>
        <v>Not Found</v>
      </c>
      <c r="S636" t="str">
        <f>IF(tblOrders[[#This Row],[Sales]]&gt;1000000,"High Value","Standard")</f>
        <v>Standard</v>
      </c>
      <c r="T636" t="str">
        <f>_xlfn.XLOOKUP(tblOrders[[#This Row],[ProductID]], tblProducts[ProductID], tblProducts[ProductName])</f>
        <v>Product 75</v>
      </c>
      <c r="U636">
        <f>_xlfn.XLOOKUP(tblOrders[[#This Row],[SalesRepID]], tblSalesreps[RepID], tblSalesreps[Target])</f>
        <v>18500989</v>
      </c>
    </row>
    <row r="637" spans="1:21">
      <c r="A637" t="s">
        <v>1341</v>
      </c>
      <c r="B637" s="7" t="s">
        <v>132</v>
      </c>
      <c r="C637" t="s">
        <v>1223</v>
      </c>
      <c r="D637" t="s">
        <v>643</v>
      </c>
      <c r="E637" t="s">
        <v>197</v>
      </c>
      <c r="F637" t="s">
        <v>14</v>
      </c>
      <c r="G637">
        <v>10</v>
      </c>
      <c r="H637">
        <v>0.2</v>
      </c>
      <c r="I637" s="2">
        <v>626792</v>
      </c>
      <c r="J637" t="str">
        <f>_xlfn.XLOOKUP(tblOrders[[#This Row],[CustomerID]], tblCustomers[CustomerID], tblCustomers[CustomerName])</f>
        <v>Customer 164</v>
      </c>
      <c r="K637" t="str">
        <f>_xlfn.XLOOKUP(tblOrders[[#This Row],[CustomerID]], tblCustomers[CustomerID], tblCustomers[Segment])</f>
        <v>Consumer</v>
      </c>
      <c r="L637" t="str">
        <f>_xlfn.XLOOKUP(tblOrders[[#This Row],[ProductID]], tblProducts[ProductID], tblProducts[Category])</f>
        <v>Home</v>
      </c>
      <c r="M637">
        <f>_xlfn.XLOOKUP(tblOrders[[#This Row],[ProductID]], tblProducts[ProductID], tblProducts[CostPrice])</f>
        <v>77766</v>
      </c>
      <c r="N637">
        <f>tblOrders[[#This Row],[Sales]]-(tblOrders[[#This Row],[CostPrice]]*tblOrders[[#This Row],[Quantity]])</f>
        <v>-150868</v>
      </c>
      <c r="O637" t="str">
        <f>TEXT(tblOrders[[#This Row],[Date]],"mmm-yyyy")</f>
        <v>Jan-2025</v>
      </c>
      <c r="P637" t="str">
        <f>_xlfn.XLOOKUP(tblOrders[[#This Row],[OrderID]], tblReturns[OrderID], tblReturns[Returned])</f>
        <v>No</v>
      </c>
      <c r="Q637" t="str">
        <f>_xlfn.XLOOKUP(tblOrders[[#This Row],[OrderID]], tblShipping[OrderID], tblShipping[ShipMode])</f>
        <v>Standard</v>
      </c>
      <c r="R637" t="str">
        <f>IFERROR(_xlfn.XLOOKUP(A636, tblCustomers[CustomerID], tblCustomers[CustomerName]), "Not Found")</f>
        <v>Not Found</v>
      </c>
      <c r="S637" t="str">
        <f>IF(tblOrders[[#This Row],[Sales]]&gt;1000000,"High Value","Standard")</f>
        <v>Standard</v>
      </c>
      <c r="T637" t="str">
        <f>_xlfn.XLOOKUP(tblOrders[[#This Row],[ProductID]], tblProducts[ProductID], tblProducts[ProductName])</f>
        <v>Product 1</v>
      </c>
      <c r="U637">
        <f>_xlfn.XLOOKUP(tblOrders[[#This Row],[SalesRepID]], tblSalesreps[RepID], tblSalesreps[Target])</f>
        <v>19562258</v>
      </c>
    </row>
    <row r="638" spans="1:21">
      <c r="A638" t="s">
        <v>1342</v>
      </c>
      <c r="B638" s="7" t="s">
        <v>1055</v>
      </c>
      <c r="C638" t="s">
        <v>409</v>
      </c>
      <c r="D638" t="s">
        <v>18</v>
      </c>
      <c r="E638" t="s">
        <v>19</v>
      </c>
      <c r="F638" t="s">
        <v>20</v>
      </c>
      <c r="G638">
        <v>1</v>
      </c>
      <c r="H638">
        <v>0.2</v>
      </c>
      <c r="I638" s="2">
        <v>97533.6</v>
      </c>
      <c r="J638" t="str">
        <f>_xlfn.XLOOKUP(tblOrders[[#This Row],[CustomerID]], tblCustomers[CustomerID], tblCustomers[CustomerName])</f>
        <v>Customer 24</v>
      </c>
      <c r="K638" t="str">
        <f>_xlfn.XLOOKUP(tblOrders[[#This Row],[CustomerID]], tblCustomers[CustomerID], tblCustomers[Segment])</f>
        <v>SME</v>
      </c>
      <c r="L638" t="str">
        <f>_xlfn.XLOOKUP(tblOrders[[#This Row],[ProductID]], tblProducts[ProductID], tblProducts[Category])</f>
        <v>Electronics</v>
      </c>
      <c r="M638">
        <f>_xlfn.XLOOKUP(tblOrders[[#This Row],[ProductID]], tblProducts[ProductID], tblProducts[CostPrice])</f>
        <v>55008</v>
      </c>
      <c r="N638">
        <f>tblOrders[[#This Row],[Sales]]-(tblOrders[[#This Row],[CostPrice]]*tblOrders[[#This Row],[Quantity]])</f>
        <v>42525.600000000006</v>
      </c>
      <c r="O638" t="str">
        <f>TEXT(tblOrders[[#This Row],[Date]],"mmm-yyyy")</f>
        <v>Mar-2025</v>
      </c>
      <c r="P638" t="str">
        <f>_xlfn.XLOOKUP(tblOrders[[#This Row],[OrderID]], tblReturns[OrderID], tblReturns[Returned])</f>
        <v>No</v>
      </c>
      <c r="Q638" t="str">
        <f>_xlfn.XLOOKUP(tblOrders[[#This Row],[OrderID]], tblShipping[OrderID], tblShipping[ShipMode])</f>
        <v>Pickup</v>
      </c>
      <c r="R638" t="str">
        <f>IFERROR(_xlfn.XLOOKUP(A637, tblCustomers[CustomerID], tblCustomers[CustomerName]), "Not Found")</f>
        <v>Not Found</v>
      </c>
      <c r="S638" t="str">
        <f>IF(tblOrders[[#This Row],[Sales]]&gt;1000000,"High Value","Standard")</f>
        <v>Standard</v>
      </c>
      <c r="T638" t="str">
        <f>_xlfn.XLOOKUP(tblOrders[[#This Row],[ProductID]], tblProducts[ProductID], tblProducts[ProductName])</f>
        <v>Product 94</v>
      </c>
      <c r="U638">
        <f>_xlfn.XLOOKUP(tblOrders[[#This Row],[SalesRepID]], tblSalesreps[RepID], tblSalesreps[Target])</f>
        <v>11347243</v>
      </c>
    </row>
    <row r="639" spans="1:21">
      <c r="A639" t="s">
        <v>1343</v>
      </c>
      <c r="B639" s="7" t="s">
        <v>734</v>
      </c>
      <c r="C639" t="s">
        <v>1344</v>
      </c>
      <c r="D639" t="s">
        <v>34</v>
      </c>
      <c r="E639" t="s">
        <v>186</v>
      </c>
      <c r="F639" t="s">
        <v>88</v>
      </c>
      <c r="G639">
        <v>1</v>
      </c>
      <c r="H639">
        <v>0.1</v>
      </c>
      <c r="I639" s="2">
        <v>36882</v>
      </c>
      <c r="J639" t="str">
        <f>_xlfn.XLOOKUP(tblOrders[[#This Row],[CustomerID]], tblCustomers[CustomerID], tblCustomers[CustomerName])</f>
        <v>Customer 264</v>
      </c>
      <c r="K639" t="str">
        <f>_xlfn.XLOOKUP(tblOrders[[#This Row],[CustomerID]], tblCustomers[CustomerID], tblCustomers[Segment])</f>
        <v>Corporate</v>
      </c>
      <c r="L639" t="str">
        <f>_xlfn.XLOOKUP(tblOrders[[#This Row],[ProductID]], tblProducts[ProductID], tblProducts[Category])</f>
        <v>Electronics</v>
      </c>
      <c r="M639">
        <f>_xlfn.XLOOKUP(tblOrders[[#This Row],[ProductID]], tblProducts[ProductID], tblProducts[CostPrice])</f>
        <v>24518</v>
      </c>
      <c r="N639">
        <f>tblOrders[[#This Row],[Sales]]-(tblOrders[[#This Row],[CostPrice]]*tblOrders[[#This Row],[Quantity]])</f>
        <v>12364</v>
      </c>
      <c r="O639" t="str">
        <f>TEXT(tblOrders[[#This Row],[Date]],"mmm-yyyy")</f>
        <v>Apr-2025</v>
      </c>
      <c r="P639" t="str">
        <f>_xlfn.XLOOKUP(tblOrders[[#This Row],[OrderID]], tblReturns[OrderID], tblReturns[Returned])</f>
        <v>No</v>
      </c>
      <c r="Q639" t="str">
        <f>_xlfn.XLOOKUP(tblOrders[[#This Row],[OrderID]], tblShipping[OrderID], tblShipping[ShipMode])</f>
        <v>Express</v>
      </c>
      <c r="R639" t="str">
        <f>IFERROR(_xlfn.XLOOKUP(A638, tblCustomers[CustomerID], tblCustomers[CustomerName]), "Not Found")</f>
        <v>Not Found</v>
      </c>
      <c r="S639" t="str">
        <f>IF(tblOrders[[#This Row],[Sales]]&gt;1000000,"High Value","Standard")</f>
        <v>Standard</v>
      </c>
      <c r="T639" t="str">
        <f>_xlfn.XLOOKUP(tblOrders[[#This Row],[ProductID]], tblProducts[ProductID], tblProducts[ProductName])</f>
        <v>Product 90</v>
      </c>
      <c r="U639">
        <f>_xlfn.XLOOKUP(tblOrders[[#This Row],[SalesRepID]], tblSalesreps[RepID], tblSalesreps[Target])</f>
        <v>15141830</v>
      </c>
    </row>
    <row r="640" spans="1:21">
      <c r="A640" t="s">
        <v>1345</v>
      </c>
      <c r="B640" s="7" t="s">
        <v>306</v>
      </c>
      <c r="C640" t="s">
        <v>1079</v>
      </c>
      <c r="D640" t="s">
        <v>39</v>
      </c>
      <c r="E640" t="s">
        <v>50</v>
      </c>
      <c r="F640" t="s">
        <v>14</v>
      </c>
      <c r="G640">
        <v>2</v>
      </c>
      <c r="H640">
        <v>0.1</v>
      </c>
      <c r="I640" s="2">
        <v>67599</v>
      </c>
      <c r="J640" t="str">
        <f>_xlfn.XLOOKUP(tblOrders[[#This Row],[CustomerID]], tblCustomers[CustomerID], tblCustomers[CustomerName])</f>
        <v>Customer 185</v>
      </c>
      <c r="K640" t="str">
        <f>_xlfn.XLOOKUP(tblOrders[[#This Row],[CustomerID]], tblCustomers[CustomerID], tblCustomers[Segment])</f>
        <v>Consumer</v>
      </c>
      <c r="L640" t="str">
        <f>_xlfn.XLOOKUP(tblOrders[[#This Row],[ProductID]], tblProducts[ProductID], tblProducts[Category])</f>
        <v>Office</v>
      </c>
      <c r="M640">
        <f>_xlfn.XLOOKUP(tblOrders[[#This Row],[ProductID]], tblProducts[ProductID], tblProducts[CostPrice])</f>
        <v>63926</v>
      </c>
      <c r="N640">
        <f>tblOrders[[#This Row],[Sales]]-(tblOrders[[#This Row],[CostPrice]]*tblOrders[[#This Row],[Quantity]])</f>
        <v>-60253</v>
      </c>
      <c r="O640" t="str">
        <f>TEXT(tblOrders[[#This Row],[Date]],"mmm-yyyy")</f>
        <v>Dec-2025</v>
      </c>
      <c r="P640" t="str">
        <f>_xlfn.XLOOKUP(tblOrders[[#This Row],[OrderID]], tblReturns[OrderID], tblReturns[Returned])</f>
        <v>No</v>
      </c>
      <c r="Q640" t="str">
        <f>_xlfn.XLOOKUP(tblOrders[[#This Row],[OrderID]], tblShipping[OrderID], tblShipping[ShipMode])</f>
        <v>Express</v>
      </c>
      <c r="R640" t="str">
        <f>IFERROR(_xlfn.XLOOKUP(A639, tblCustomers[CustomerID], tblCustomers[CustomerName]), "Not Found")</f>
        <v>Not Found</v>
      </c>
      <c r="S640" t="str">
        <f>IF(tblOrders[[#This Row],[Sales]]&gt;1000000,"High Value","Standard")</f>
        <v>Standard</v>
      </c>
      <c r="T640" t="str">
        <f>_xlfn.XLOOKUP(tblOrders[[#This Row],[ProductID]], tblProducts[ProductID], tblProducts[ProductName])</f>
        <v>Product 4</v>
      </c>
      <c r="U640">
        <f>_xlfn.XLOOKUP(tblOrders[[#This Row],[SalesRepID]], tblSalesreps[RepID], tblSalesreps[Target])</f>
        <v>17350666</v>
      </c>
    </row>
    <row r="641" spans="1:21">
      <c r="A641" t="s">
        <v>1346</v>
      </c>
      <c r="B641" s="7" t="s">
        <v>1055</v>
      </c>
      <c r="C641" t="s">
        <v>196</v>
      </c>
      <c r="D641" t="s">
        <v>667</v>
      </c>
      <c r="E641" t="s">
        <v>197</v>
      </c>
      <c r="F641" t="s">
        <v>14</v>
      </c>
      <c r="G641">
        <v>1</v>
      </c>
      <c r="H641">
        <v>0</v>
      </c>
      <c r="I641" s="2">
        <v>5338</v>
      </c>
      <c r="J641" t="str">
        <f>_xlfn.XLOOKUP(tblOrders[[#This Row],[CustomerID]], tblCustomers[CustomerID], tblCustomers[CustomerName])</f>
        <v>Customer 99</v>
      </c>
      <c r="K641" t="str">
        <f>_xlfn.XLOOKUP(tblOrders[[#This Row],[CustomerID]], tblCustomers[CustomerID], tblCustomers[Segment])</f>
        <v>Consumer</v>
      </c>
      <c r="L641" t="str">
        <f>_xlfn.XLOOKUP(tblOrders[[#This Row],[ProductID]], tblProducts[ProductID], tblProducts[Category])</f>
        <v>Electronics</v>
      </c>
      <c r="M641">
        <f>_xlfn.XLOOKUP(tblOrders[[#This Row],[ProductID]], tblProducts[ProductID], tblProducts[CostPrice])</f>
        <v>13676</v>
      </c>
      <c r="N641">
        <f>tblOrders[[#This Row],[Sales]]-(tblOrders[[#This Row],[CostPrice]]*tblOrders[[#This Row],[Quantity]])</f>
        <v>-8338</v>
      </c>
      <c r="O641" t="str">
        <f>TEXT(tblOrders[[#This Row],[Date]],"mmm-yyyy")</f>
        <v>Mar-2025</v>
      </c>
      <c r="P641" t="str">
        <f>_xlfn.XLOOKUP(tblOrders[[#This Row],[OrderID]], tblReturns[OrderID], tblReturns[Returned])</f>
        <v>No</v>
      </c>
      <c r="Q641" t="str">
        <f>_xlfn.XLOOKUP(tblOrders[[#This Row],[OrderID]], tblShipping[OrderID], tblShipping[ShipMode])</f>
        <v>Express</v>
      </c>
      <c r="R641" t="str">
        <f>IFERROR(_xlfn.XLOOKUP(A640, tblCustomers[CustomerID], tblCustomers[CustomerName]), "Not Found")</f>
        <v>Not Found</v>
      </c>
      <c r="S641" t="str">
        <f>IF(tblOrders[[#This Row],[Sales]]&gt;1000000,"High Value","Standard")</f>
        <v>Standard</v>
      </c>
      <c r="T641" t="str">
        <f>_xlfn.XLOOKUP(tblOrders[[#This Row],[ProductID]], tblProducts[ProductID], tblProducts[ProductName])</f>
        <v>Product 10</v>
      </c>
      <c r="U641">
        <f>_xlfn.XLOOKUP(tblOrders[[#This Row],[SalesRepID]], tblSalesreps[RepID], tblSalesreps[Target])</f>
        <v>19562258</v>
      </c>
    </row>
    <row r="642" spans="1:21">
      <c r="A642" t="s">
        <v>1347</v>
      </c>
      <c r="B642" s="7" t="s">
        <v>562</v>
      </c>
      <c r="C642" t="s">
        <v>399</v>
      </c>
      <c r="D642" t="s">
        <v>145</v>
      </c>
      <c r="E642" t="s">
        <v>40</v>
      </c>
      <c r="F642" t="s">
        <v>88</v>
      </c>
      <c r="G642">
        <v>6</v>
      </c>
      <c r="H642">
        <v>0</v>
      </c>
      <c r="I642" s="2">
        <v>412788</v>
      </c>
      <c r="J642" t="str">
        <f>_xlfn.XLOOKUP(tblOrders[[#This Row],[CustomerID]], tblCustomers[CustomerID], tblCustomers[CustomerName])</f>
        <v>Customer 26</v>
      </c>
      <c r="K642" t="str">
        <f>_xlfn.XLOOKUP(tblOrders[[#This Row],[CustomerID]], tblCustomers[CustomerID], tblCustomers[Segment])</f>
        <v>SME</v>
      </c>
      <c r="L642" t="str">
        <f>_xlfn.XLOOKUP(tblOrders[[#This Row],[ProductID]], tblProducts[ProductID], tblProducts[Category])</f>
        <v>Furniture</v>
      </c>
      <c r="M642">
        <f>_xlfn.XLOOKUP(tblOrders[[#This Row],[ProductID]], tblProducts[ProductID], tblProducts[CostPrice])</f>
        <v>55764</v>
      </c>
      <c r="N642">
        <f>tblOrders[[#This Row],[Sales]]-(tblOrders[[#This Row],[CostPrice]]*tblOrders[[#This Row],[Quantity]])</f>
        <v>78204</v>
      </c>
      <c r="O642" t="str">
        <f>TEXT(tblOrders[[#This Row],[Date]],"mmm-yyyy")</f>
        <v>May-2025</v>
      </c>
      <c r="P642" t="str">
        <f>_xlfn.XLOOKUP(tblOrders[[#This Row],[OrderID]], tblReturns[OrderID], tblReturns[Returned])</f>
        <v>No</v>
      </c>
      <c r="Q642" t="str">
        <f>_xlfn.XLOOKUP(tblOrders[[#This Row],[OrderID]], tblShipping[OrderID], tblShipping[ShipMode])</f>
        <v>Standard</v>
      </c>
      <c r="R642" t="str">
        <f>IFERROR(_xlfn.XLOOKUP(A641, tblCustomers[CustomerID], tblCustomers[CustomerName]), "Not Found")</f>
        <v>Not Found</v>
      </c>
      <c r="S642" t="str">
        <f>IF(tblOrders[[#This Row],[Sales]]&gt;1000000,"High Value","Standard")</f>
        <v>Standard</v>
      </c>
      <c r="T642" t="str">
        <f>_xlfn.XLOOKUP(tblOrders[[#This Row],[ProductID]], tblProducts[ProductID], tblProducts[ProductName])</f>
        <v>Product 89</v>
      </c>
      <c r="U642">
        <f>_xlfn.XLOOKUP(tblOrders[[#This Row],[SalesRepID]], tblSalesreps[RepID], tblSalesreps[Target])</f>
        <v>6291486</v>
      </c>
    </row>
    <row r="643" spans="1:21">
      <c r="A643" t="s">
        <v>1348</v>
      </c>
      <c r="B643" s="7" t="s">
        <v>1349</v>
      </c>
      <c r="C643" t="s">
        <v>970</v>
      </c>
      <c r="D643" t="s">
        <v>118</v>
      </c>
      <c r="E643" t="s">
        <v>210</v>
      </c>
      <c r="F643" t="s">
        <v>88</v>
      </c>
      <c r="G643">
        <v>5</v>
      </c>
      <c r="H643">
        <v>0.05</v>
      </c>
      <c r="I643" s="2">
        <v>205998</v>
      </c>
      <c r="J643" t="str">
        <f>_xlfn.XLOOKUP(tblOrders[[#This Row],[CustomerID]], tblCustomers[CustomerID], tblCustomers[CustomerName])</f>
        <v>Customer 256</v>
      </c>
      <c r="K643" t="str">
        <f>_xlfn.XLOOKUP(tblOrders[[#This Row],[CustomerID]], tblCustomers[CustomerID], tblCustomers[Segment])</f>
        <v>Corporate</v>
      </c>
      <c r="L643" t="str">
        <f>_xlfn.XLOOKUP(tblOrders[[#This Row],[ProductID]], tblProducts[ProductID], tblProducts[Category])</f>
        <v>Home</v>
      </c>
      <c r="M643">
        <f>_xlfn.XLOOKUP(tblOrders[[#This Row],[ProductID]], tblProducts[ProductID], tblProducts[CostPrice])</f>
        <v>78122</v>
      </c>
      <c r="N643">
        <f>tblOrders[[#This Row],[Sales]]-(tblOrders[[#This Row],[CostPrice]]*tblOrders[[#This Row],[Quantity]])</f>
        <v>-184612</v>
      </c>
      <c r="O643" t="str">
        <f>TEXT(tblOrders[[#This Row],[Date]],"mmm-yyyy")</f>
        <v>Aug-2025</v>
      </c>
      <c r="P643" t="str">
        <f>_xlfn.XLOOKUP(tblOrders[[#This Row],[OrderID]], tblReturns[OrderID], tblReturns[Returned])</f>
        <v>No</v>
      </c>
      <c r="Q643" t="str">
        <f>_xlfn.XLOOKUP(tblOrders[[#This Row],[OrderID]], tblShipping[OrderID], tblShipping[ShipMode])</f>
        <v>Express</v>
      </c>
      <c r="R643" t="str">
        <f>IFERROR(_xlfn.XLOOKUP(A642, tblCustomers[CustomerID], tblCustomers[CustomerName]), "Not Found")</f>
        <v>Not Found</v>
      </c>
      <c r="S643" t="str">
        <f>IF(tblOrders[[#This Row],[Sales]]&gt;1000000,"High Value","Standard")</f>
        <v>Standard</v>
      </c>
      <c r="T643" t="str">
        <f>_xlfn.XLOOKUP(tblOrders[[#This Row],[ProductID]], tblProducts[ProductID], tblProducts[ProductName])</f>
        <v>Product 59</v>
      </c>
      <c r="U643">
        <f>_xlfn.XLOOKUP(tblOrders[[#This Row],[SalesRepID]], tblSalesreps[RepID], tblSalesreps[Target])</f>
        <v>19336654</v>
      </c>
    </row>
    <row r="644" spans="1:21">
      <c r="A644" t="s">
        <v>1350</v>
      </c>
      <c r="B644" s="7" t="s">
        <v>228</v>
      </c>
      <c r="C644" t="s">
        <v>1000</v>
      </c>
      <c r="D644" t="s">
        <v>201</v>
      </c>
      <c r="E644" t="s">
        <v>205</v>
      </c>
      <c r="F644" t="s">
        <v>88</v>
      </c>
      <c r="G644">
        <v>9</v>
      </c>
      <c r="H644">
        <v>0.1</v>
      </c>
      <c r="I644" s="2">
        <v>1198152</v>
      </c>
      <c r="J644" t="str">
        <f>_xlfn.XLOOKUP(tblOrders[[#This Row],[CustomerID]], tblCustomers[CustomerID], tblCustomers[CustomerName])</f>
        <v>Customer 160</v>
      </c>
      <c r="K644" t="str">
        <f>_xlfn.XLOOKUP(tblOrders[[#This Row],[CustomerID]], tblCustomers[CustomerID], tblCustomers[Segment])</f>
        <v>Corporate</v>
      </c>
      <c r="L644" t="str">
        <f>_xlfn.XLOOKUP(tblOrders[[#This Row],[ProductID]], tblProducts[ProductID], tblProducts[Category])</f>
        <v>Furniture</v>
      </c>
      <c r="M644">
        <f>_xlfn.XLOOKUP(tblOrders[[#This Row],[ProductID]], tblProducts[ProductID], tblProducts[CostPrice])</f>
        <v>22542</v>
      </c>
      <c r="N644">
        <f>tblOrders[[#This Row],[Sales]]-(tblOrders[[#This Row],[CostPrice]]*tblOrders[[#This Row],[Quantity]])</f>
        <v>995274</v>
      </c>
      <c r="O644" t="str">
        <f>TEXT(tblOrders[[#This Row],[Date]],"mmm-yyyy")</f>
        <v>Apr-2025</v>
      </c>
      <c r="P644" t="str">
        <f>_xlfn.XLOOKUP(tblOrders[[#This Row],[OrderID]], tblReturns[OrderID], tblReturns[Returned])</f>
        <v>No</v>
      </c>
      <c r="Q644" t="str">
        <f>_xlfn.XLOOKUP(tblOrders[[#This Row],[OrderID]], tblShipping[OrderID], tblShipping[ShipMode])</f>
        <v>Standard</v>
      </c>
      <c r="R644" t="str">
        <f>IFERROR(_xlfn.XLOOKUP(A643, tblCustomers[CustomerID], tblCustomers[CustomerName]), "Not Found")</f>
        <v>Not Found</v>
      </c>
      <c r="S644" t="str">
        <f>IF(tblOrders[[#This Row],[Sales]]&gt;1000000,"High Value","Standard")</f>
        <v>High Value</v>
      </c>
      <c r="T644" t="str">
        <f>_xlfn.XLOOKUP(tblOrders[[#This Row],[ProductID]], tblProducts[ProductID], tblProducts[ProductName])</f>
        <v>Product 50</v>
      </c>
      <c r="U644">
        <f>_xlfn.XLOOKUP(tblOrders[[#This Row],[SalesRepID]], tblSalesreps[RepID], tblSalesreps[Target])</f>
        <v>16246424</v>
      </c>
    </row>
    <row r="645" spans="1:21">
      <c r="A645" t="s">
        <v>1351</v>
      </c>
      <c r="B645" s="7" t="s">
        <v>420</v>
      </c>
      <c r="C645" t="s">
        <v>1352</v>
      </c>
      <c r="D645" t="s">
        <v>141</v>
      </c>
      <c r="E645" t="s">
        <v>105</v>
      </c>
      <c r="F645" t="s">
        <v>14</v>
      </c>
      <c r="G645">
        <v>10</v>
      </c>
      <c r="H645">
        <v>0.1</v>
      </c>
      <c r="I645" s="2">
        <v>533259</v>
      </c>
      <c r="J645" t="str">
        <f>_xlfn.XLOOKUP(tblOrders[[#This Row],[CustomerID]], tblCustomers[CustomerID], tblCustomers[CustomerName])</f>
        <v>Customer 36</v>
      </c>
      <c r="K645" t="str">
        <f>_xlfn.XLOOKUP(tblOrders[[#This Row],[CustomerID]], tblCustomers[CustomerID], tblCustomers[Segment])</f>
        <v>SME</v>
      </c>
      <c r="L645" t="str">
        <f>_xlfn.XLOOKUP(tblOrders[[#This Row],[ProductID]], tblProducts[ProductID], tblProducts[Category])</f>
        <v>Home</v>
      </c>
      <c r="M645">
        <f>_xlfn.XLOOKUP(tblOrders[[#This Row],[ProductID]], tblProducts[ProductID], tblProducts[CostPrice])</f>
        <v>32671</v>
      </c>
      <c r="N645">
        <f>tblOrders[[#This Row],[Sales]]-(tblOrders[[#This Row],[CostPrice]]*tblOrders[[#This Row],[Quantity]])</f>
        <v>206549</v>
      </c>
      <c r="O645" t="str">
        <f>TEXT(tblOrders[[#This Row],[Date]],"mmm-yyyy")</f>
        <v>Nov-2025</v>
      </c>
      <c r="P645" t="str">
        <f>_xlfn.XLOOKUP(tblOrders[[#This Row],[OrderID]], tblReturns[OrderID], tblReturns[Returned])</f>
        <v>No</v>
      </c>
      <c r="Q645" t="str">
        <f>_xlfn.XLOOKUP(tblOrders[[#This Row],[OrderID]], tblShipping[OrderID], tblShipping[ShipMode])</f>
        <v>Standard</v>
      </c>
      <c r="R645" t="str">
        <f>IFERROR(_xlfn.XLOOKUP(A644, tblCustomers[CustomerID], tblCustomers[CustomerName]), "Not Found")</f>
        <v>Not Found</v>
      </c>
      <c r="S645" t="str">
        <f>IF(tblOrders[[#This Row],[Sales]]&gt;1000000,"High Value","Standard")</f>
        <v>Standard</v>
      </c>
      <c r="T645" t="str">
        <f>_xlfn.XLOOKUP(tblOrders[[#This Row],[ProductID]], tblProducts[ProductID], tblProducts[ProductName])</f>
        <v>Product 80</v>
      </c>
      <c r="U645">
        <f>_xlfn.XLOOKUP(tblOrders[[#This Row],[SalesRepID]], tblSalesreps[RepID], tblSalesreps[Target])</f>
        <v>8698154</v>
      </c>
    </row>
    <row r="646" spans="1:21">
      <c r="A646" t="s">
        <v>1353</v>
      </c>
      <c r="B646" s="7" t="s">
        <v>988</v>
      </c>
      <c r="C646" t="s">
        <v>1354</v>
      </c>
      <c r="D646" t="s">
        <v>73</v>
      </c>
      <c r="E646" t="s">
        <v>69</v>
      </c>
      <c r="F646" t="s">
        <v>51</v>
      </c>
      <c r="G646">
        <v>4</v>
      </c>
      <c r="H646">
        <v>0.05</v>
      </c>
      <c r="I646" s="2">
        <v>191223.6</v>
      </c>
      <c r="J646" t="str">
        <f>_xlfn.XLOOKUP(tblOrders[[#This Row],[CustomerID]], tblCustomers[CustomerID], tblCustomers[CustomerName])</f>
        <v>Customer 244</v>
      </c>
      <c r="K646" t="str">
        <f>_xlfn.XLOOKUP(tblOrders[[#This Row],[CustomerID]], tblCustomers[CustomerID], tblCustomers[Segment])</f>
        <v>Corporate</v>
      </c>
      <c r="L646" t="str">
        <f>_xlfn.XLOOKUP(tblOrders[[#This Row],[ProductID]], tblProducts[ProductID], tblProducts[Category])</f>
        <v>Office</v>
      </c>
      <c r="M646">
        <f>_xlfn.XLOOKUP(tblOrders[[#This Row],[ProductID]], tblProducts[ProductID], tblProducts[CostPrice])</f>
        <v>28523</v>
      </c>
      <c r="N646">
        <f>tblOrders[[#This Row],[Sales]]-(tblOrders[[#This Row],[CostPrice]]*tblOrders[[#This Row],[Quantity]])</f>
        <v>77131.600000000006</v>
      </c>
      <c r="O646" t="str">
        <f>TEXT(tblOrders[[#This Row],[Date]],"mmm-yyyy")</f>
        <v>Jan-2025</v>
      </c>
      <c r="P646" t="str">
        <f>_xlfn.XLOOKUP(tblOrders[[#This Row],[OrderID]], tblReturns[OrderID], tblReturns[Returned])</f>
        <v>No</v>
      </c>
      <c r="Q646" t="str">
        <f>_xlfn.XLOOKUP(tblOrders[[#This Row],[OrderID]], tblShipping[OrderID], tblShipping[ShipMode])</f>
        <v>Standard</v>
      </c>
      <c r="R646" t="str">
        <f>IFERROR(_xlfn.XLOOKUP(A645, tblCustomers[CustomerID], tblCustomers[CustomerName]), "Not Found")</f>
        <v>Not Found</v>
      </c>
      <c r="S646" t="str">
        <f>IF(tblOrders[[#This Row],[Sales]]&gt;1000000,"High Value","Standard")</f>
        <v>Standard</v>
      </c>
      <c r="T646" t="str">
        <f>_xlfn.XLOOKUP(tblOrders[[#This Row],[ProductID]], tblProducts[ProductID], tblProducts[ProductName])</f>
        <v>Product 30</v>
      </c>
      <c r="U646">
        <f>_xlfn.XLOOKUP(tblOrders[[#This Row],[SalesRepID]], tblSalesreps[RepID], tblSalesreps[Target])</f>
        <v>19473459</v>
      </c>
    </row>
    <row r="647" spans="1:21">
      <c r="A647" t="s">
        <v>1355</v>
      </c>
      <c r="B647" s="7" t="s">
        <v>495</v>
      </c>
      <c r="C647" t="s">
        <v>361</v>
      </c>
      <c r="D647" t="s">
        <v>1093</v>
      </c>
      <c r="E647" t="s">
        <v>45</v>
      </c>
      <c r="F647" t="s">
        <v>51</v>
      </c>
      <c r="G647">
        <v>7</v>
      </c>
      <c r="H647">
        <v>0.15</v>
      </c>
      <c r="I647" s="2">
        <v>843579.1</v>
      </c>
      <c r="J647" t="str">
        <f>_xlfn.XLOOKUP(tblOrders[[#This Row],[CustomerID]], tblCustomers[CustomerID], tblCustomers[CustomerName])</f>
        <v>Customer 34</v>
      </c>
      <c r="K647" t="str">
        <f>_xlfn.XLOOKUP(tblOrders[[#This Row],[CustomerID]], tblCustomers[CustomerID], tblCustomers[Segment])</f>
        <v>Corporate</v>
      </c>
      <c r="L647" t="str">
        <f>_xlfn.XLOOKUP(tblOrders[[#This Row],[ProductID]], tblProducts[ProductID], tblProducts[Category])</f>
        <v>Office</v>
      </c>
      <c r="M647">
        <f>_xlfn.XLOOKUP(tblOrders[[#This Row],[ProductID]], tblProducts[ProductID], tblProducts[CostPrice])</f>
        <v>9813</v>
      </c>
      <c r="N647">
        <f>tblOrders[[#This Row],[Sales]]-(tblOrders[[#This Row],[CostPrice]]*tblOrders[[#This Row],[Quantity]])</f>
        <v>774888.1</v>
      </c>
      <c r="O647" t="str">
        <f>TEXT(tblOrders[[#This Row],[Date]],"mmm-yyyy")</f>
        <v>Dec-2025</v>
      </c>
      <c r="P647" t="str">
        <f>_xlfn.XLOOKUP(tblOrders[[#This Row],[OrderID]], tblReturns[OrderID], tblReturns[Returned])</f>
        <v>No</v>
      </c>
      <c r="Q647" t="str">
        <f>_xlfn.XLOOKUP(tblOrders[[#This Row],[OrderID]], tblShipping[OrderID], tblShipping[ShipMode])</f>
        <v>Pickup</v>
      </c>
      <c r="R647" t="str">
        <f>IFERROR(_xlfn.XLOOKUP(A646, tblCustomers[CustomerID], tblCustomers[CustomerName]), "Not Found")</f>
        <v>Not Found</v>
      </c>
      <c r="S647" t="str">
        <f>IF(tblOrders[[#This Row],[Sales]]&gt;1000000,"High Value","Standard")</f>
        <v>Standard</v>
      </c>
      <c r="T647" t="str">
        <f>_xlfn.XLOOKUP(tblOrders[[#This Row],[ProductID]], tblProducts[ProductID], tblProducts[ProductName])</f>
        <v>Product 77</v>
      </c>
      <c r="U647">
        <f>_xlfn.XLOOKUP(tblOrders[[#This Row],[SalesRepID]], tblSalesreps[RepID], tblSalesreps[Target])</f>
        <v>11319839</v>
      </c>
    </row>
    <row r="648" spans="1:21">
      <c r="A648" t="s">
        <v>1356</v>
      </c>
      <c r="B648" s="7" t="s">
        <v>1357</v>
      </c>
      <c r="C648" t="s">
        <v>778</v>
      </c>
      <c r="D648" t="s">
        <v>96</v>
      </c>
      <c r="E648" t="s">
        <v>50</v>
      </c>
      <c r="F648" t="s">
        <v>51</v>
      </c>
      <c r="G648">
        <v>3</v>
      </c>
      <c r="H648">
        <v>0.1</v>
      </c>
      <c r="I648" s="2">
        <v>55881.9</v>
      </c>
      <c r="J648" t="str">
        <f>_xlfn.XLOOKUP(tblOrders[[#This Row],[CustomerID]], tblCustomers[CustomerID], tblCustomers[CustomerName])</f>
        <v>Customer 205</v>
      </c>
      <c r="K648" t="str">
        <f>_xlfn.XLOOKUP(tblOrders[[#This Row],[CustomerID]], tblCustomers[CustomerID], tblCustomers[Segment])</f>
        <v>Corporate</v>
      </c>
      <c r="L648" t="str">
        <f>_xlfn.XLOOKUP(tblOrders[[#This Row],[ProductID]], tblProducts[ProductID], tblProducts[Category])</f>
        <v>Office</v>
      </c>
      <c r="M648">
        <f>_xlfn.XLOOKUP(tblOrders[[#This Row],[ProductID]], tblProducts[ProductID], tblProducts[CostPrice])</f>
        <v>20831</v>
      </c>
      <c r="N648">
        <f>tblOrders[[#This Row],[Sales]]-(tblOrders[[#This Row],[CostPrice]]*tblOrders[[#This Row],[Quantity]])</f>
        <v>-6611.0999999999985</v>
      </c>
      <c r="O648" t="str">
        <f>TEXT(tblOrders[[#This Row],[Date]],"mmm-yyyy")</f>
        <v>Oct-2025</v>
      </c>
      <c r="P648" t="str">
        <f>_xlfn.XLOOKUP(tblOrders[[#This Row],[OrderID]], tblReturns[OrderID], tblReturns[Returned])</f>
        <v>No</v>
      </c>
      <c r="Q648" t="str">
        <f>_xlfn.XLOOKUP(tblOrders[[#This Row],[OrderID]], tblShipping[OrderID], tblShipping[ShipMode])</f>
        <v>Pickup</v>
      </c>
      <c r="R648" t="str">
        <f>IFERROR(_xlfn.XLOOKUP(A647, tblCustomers[CustomerID], tblCustomers[CustomerName]), "Not Found")</f>
        <v>Not Found</v>
      </c>
      <c r="S648" t="str">
        <f>IF(tblOrders[[#This Row],[Sales]]&gt;1000000,"High Value","Standard")</f>
        <v>Standard</v>
      </c>
      <c r="T648" t="str">
        <f>_xlfn.XLOOKUP(tblOrders[[#This Row],[ProductID]], tblProducts[ProductID], tblProducts[ProductName])</f>
        <v>Product 24</v>
      </c>
      <c r="U648">
        <f>_xlfn.XLOOKUP(tblOrders[[#This Row],[SalesRepID]], tblSalesreps[RepID], tblSalesreps[Target])</f>
        <v>17350666</v>
      </c>
    </row>
    <row r="649" spans="1:21">
      <c r="A649" t="s">
        <v>1358</v>
      </c>
      <c r="B649" s="7" t="s">
        <v>250</v>
      </c>
      <c r="C649" t="s">
        <v>275</v>
      </c>
      <c r="D649" t="s">
        <v>560</v>
      </c>
      <c r="E649" t="s">
        <v>19</v>
      </c>
      <c r="F649" t="s">
        <v>51</v>
      </c>
      <c r="G649">
        <v>8</v>
      </c>
      <c r="H649">
        <v>0.2</v>
      </c>
      <c r="I649" s="2">
        <v>668812.80000000005</v>
      </c>
      <c r="J649" t="str">
        <f>_xlfn.XLOOKUP(tblOrders[[#This Row],[CustomerID]], tblCustomers[CustomerID], tblCustomers[CustomerName])</f>
        <v>Customer 169</v>
      </c>
      <c r="K649" t="str">
        <f>_xlfn.XLOOKUP(tblOrders[[#This Row],[CustomerID]], tblCustomers[CustomerID], tblCustomers[Segment])</f>
        <v>SME</v>
      </c>
      <c r="L649" t="str">
        <f>_xlfn.XLOOKUP(tblOrders[[#This Row],[ProductID]], tblProducts[ProductID], tblProducts[Category])</f>
        <v>Electronics</v>
      </c>
      <c r="M649">
        <f>_xlfn.XLOOKUP(tblOrders[[#This Row],[ProductID]], tblProducts[ProductID], tblProducts[CostPrice])</f>
        <v>53062</v>
      </c>
      <c r="N649">
        <f>tblOrders[[#This Row],[Sales]]-(tblOrders[[#This Row],[CostPrice]]*tblOrders[[#This Row],[Quantity]])</f>
        <v>244316.80000000005</v>
      </c>
      <c r="O649" t="str">
        <f>TEXT(tblOrders[[#This Row],[Date]],"mmm-yyyy")</f>
        <v>Jul-2025</v>
      </c>
      <c r="P649" t="str">
        <f>_xlfn.XLOOKUP(tblOrders[[#This Row],[OrderID]], tblReturns[OrderID], tblReturns[Returned])</f>
        <v>Yes</v>
      </c>
      <c r="Q649" t="str">
        <f>_xlfn.XLOOKUP(tblOrders[[#This Row],[OrderID]], tblShipping[OrderID], tblShipping[ShipMode])</f>
        <v>Express</v>
      </c>
      <c r="R649" t="str">
        <f>IFERROR(_xlfn.XLOOKUP(A648, tblCustomers[CustomerID], tblCustomers[CustomerName]), "Not Found")</f>
        <v>Not Found</v>
      </c>
      <c r="S649" t="str">
        <f>IF(tblOrders[[#This Row],[Sales]]&gt;1000000,"High Value","Standard")</f>
        <v>Standard</v>
      </c>
      <c r="T649" t="str">
        <f>_xlfn.XLOOKUP(tblOrders[[#This Row],[ProductID]], tblProducts[ProductID], tblProducts[ProductName])</f>
        <v>Product 31</v>
      </c>
      <c r="U649">
        <f>_xlfn.XLOOKUP(tblOrders[[#This Row],[SalesRepID]], tblSalesreps[RepID], tblSalesreps[Target])</f>
        <v>11347243</v>
      </c>
    </row>
    <row r="650" spans="1:21">
      <c r="A650" t="s">
        <v>1359</v>
      </c>
      <c r="B650" s="7" t="s">
        <v>167</v>
      </c>
      <c r="C650" t="s">
        <v>845</v>
      </c>
      <c r="D650" t="s">
        <v>169</v>
      </c>
      <c r="E650" t="s">
        <v>50</v>
      </c>
      <c r="F650" t="s">
        <v>20</v>
      </c>
      <c r="G650">
        <v>9</v>
      </c>
      <c r="H650">
        <v>0.05</v>
      </c>
      <c r="I650" s="2">
        <v>1137697.2</v>
      </c>
      <c r="J650" t="str">
        <f>_xlfn.XLOOKUP(tblOrders[[#This Row],[CustomerID]], tblCustomers[CustomerID], tblCustomers[CustomerName])</f>
        <v>Customer 259</v>
      </c>
      <c r="K650" t="str">
        <f>_xlfn.XLOOKUP(tblOrders[[#This Row],[CustomerID]], tblCustomers[CustomerID], tblCustomers[Segment])</f>
        <v>Consumer</v>
      </c>
      <c r="L650" t="str">
        <f>_xlfn.XLOOKUP(tblOrders[[#This Row],[ProductID]], tblProducts[ProductID], tblProducts[Category])</f>
        <v>Electronics</v>
      </c>
      <c r="M650">
        <f>_xlfn.XLOOKUP(tblOrders[[#This Row],[ProductID]], tblProducts[ProductID], tblProducts[CostPrice])</f>
        <v>8587</v>
      </c>
      <c r="N650">
        <f>tblOrders[[#This Row],[Sales]]-(tblOrders[[#This Row],[CostPrice]]*tblOrders[[#This Row],[Quantity]])</f>
        <v>1060414.2</v>
      </c>
      <c r="O650" t="str">
        <f>TEXT(tblOrders[[#This Row],[Date]],"mmm-yyyy")</f>
        <v>Apr-2025</v>
      </c>
      <c r="P650" t="str">
        <f>_xlfn.XLOOKUP(tblOrders[[#This Row],[OrderID]], tblReturns[OrderID], tblReturns[Returned])</f>
        <v>No</v>
      </c>
      <c r="Q650" t="str">
        <f>_xlfn.XLOOKUP(tblOrders[[#This Row],[OrderID]], tblShipping[OrderID], tblShipping[ShipMode])</f>
        <v>Express</v>
      </c>
      <c r="R650" t="str">
        <f>IFERROR(_xlfn.XLOOKUP(A649, tblCustomers[CustomerID], tblCustomers[CustomerName]), "Not Found")</f>
        <v>Not Found</v>
      </c>
      <c r="S650" t="str">
        <f>IF(tblOrders[[#This Row],[Sales]]&gt;1000000,"High Value","Standard")</f>
        <v>High Value</v>
      </c>
      <c r="T650" t="str">
        <f>_xlfn.XLOOKUP(tblOrders[[#This Row],[ProductID]], tblProducts[ProductID], tblProducts[ProductName])</f>
        <v>Product 9</v>
      </c>
      <c r="U650">
        <f>_xlfn.XLOOKUP(tblOrders[[#This Row],[SalesRepID]], tblSalesreps[RepID], tblSalesreps[Target])</f>
        <v>17350666</v>
      </c>
    </row>
    <row r="651" spans="1:21">
      <c r="A651" t="s">
        <v>1360</v>
      </c>
      <c r="B651" s="7" t="s">
        <v>628</v>
      </c>
      <c r="C651" t="s">
        <v>554</v>
      </c>
      <c r="D651" t="s">
        <v>155</v>
      </c>
      <c r="E651" t="s">
        <v>119</v>
      </c>
      <c r="F651" t="s">
        <v>26</v>
      </c>
      <c r="G651">
        <v>1</v>
      </c>
      <c r="H651">
        <v>0.15</v>
      </c>
      <c r="I651" s="2">
        <v>113924.65</v>
      </c>
      <c r="J651" t="str">
        <f>_xlfn.XLOOKUP(tblOrders[[#This Row],[CustomerID]], tblCustomers[CustomerID], tblCustomers[CustomerName])</f>
        <v>Customer 219</v>
      </c>
      <c r="K651" t="str">
        <f>_xlfn.XLOOKUP(tblOrders[[#This Row],[CustomerID]], tblCustomers[CustomerID], tblCustomers[Segment])</f>
        <v>SME</v>
      </c>
      <c r="L651" t="str">
        <f>_xlfn.XLOOKUP(tblOrders[[#This Row],[ProductID]], tblProducts[ProductID], tblProducts[Category])</f>
        <v>Electronics</v>
      </c>
      <c r="M651">
        <f>_xlfn.XLOOKUP(tblOrders[[#This Row],[ProductID]], tblProducts[ProductID], tblProducts[CostPrice])</f>
        <v>23271</v>
      </c>
      <c r="N651">
        <f>tblOrders[[#This Row],[Sales]]-(tblOrders[[#This Row],[CostPrice]]*tblOrders[[#This Row],[Quantity]])</f>
        <v>90653.65</v>
      </c>
      <c r="O651" t="str">
        <f>TEXT(tblOrders[[#This Row],[Date]],"mmm-yyyy")</f>
        <v>Dec-2025</v>
      </c>
      <c r="P651" t="str">
        <f>_xlfn.XLOOKUP(tblOrders[[#This Row],[OrderID]], tblReturns[OrderID], tblReturns[Returned])</f>
        <v>No</v>
      </c>
      <c r="Q651" t="str">
        <f>_xlfn.XLOOKUP(tblOrders[[#This Row],[OrderID]], tblShipping[OrderID], tblShipping[ShipMode])</f>
        <v>Express</v>
      </c>
      <c r="R651" t="str">
        <f>IFERROR(_xlfn.XLOOKUP(A650, tblCustomers[CustomerID], tblCustomers[CustomerName]), "Not Found")</f>
        <v>Not Found</v>
      </c>
      <c r="S651" t="str">
        <f>IF(tblOrders[[#This Row],[Sales]]&gt;1000000,"High Value","Standard")</f>
        <v>Standard</v>
      </c>
      <c r="T651" t="str">
        <f>_xlfn.XLOOKUP(tblOrders[[#This Row],[ProductID]], tblProducts[ProductID], tblProducts[ProductName])</f>
        <v>Product 48</v>
      </c>
      <c r="U651">
        <f>_xlfn.XLOOKUP(tblOrders[[#This Row],[SalesRepID]], tblSalesreps[RepID], tblSalesreps[Target])</f>
        <v>5886694</v>
      </c>
    </row>
    <row r="652" spans="1:21">
      <c r="A652" t="s">
        <v>1361</v>
      </c>
      <c r="B652" s="7" t="s">
        <v>1048</v>
      </c>
      <c r="C652" t="s">
        <v>434</v>
      </c>
      <c r="D652" t="s">
        <v>560</v>
      </c>
      <c r="E652" t="s">
        <v>205</v>
      </c>
      <c r="F652" t="s">
        <v>88</v>
      </c>
      <c r="G652">
        <v>10</v>
      </c>
      <c r="H652">
        <v>0.1</v>
      </c>
      <c r="I652" s="2">
        <v>656442</v>
      </c>
      <c r="J652" t="str">
        <f>_xlfn.XLOOKUP(tblOrders[[#This Row],[CustomerID]], tblCustomers[CustomerID], tblCustomers[CustomerName])</f>
        <v>Customer 29</v>
      </c>
      <c r="K652" t="str">
        <f>_xlfn.XLOOKUP(tblOrders[[#This Row],[CustomerID]], tblCustomers[CustomerID], tblCustomers[Segment])</f>
        <v>Consumer</v>
      </c>
      <c r="L652" t="str">
        <f>_xlfn.XLOOKUP(tblOrders[[#This Row],[ProductID]], tblProducts[ProductID], tblProducts[Category])</f>
        <v>Electronics</v>
      </c>
      <c r="M652">
        <f>_xlfn.XLOOKUP(tblOrders[[#This Row],[ProductID]], tblProducts[ProductID], tblProducts[CostPrice])</f>
        <v>53062</v>
      </c>
      <c r="N652">
        <f>tblOrders[[#This Row],[Sales]]-(tblOrders[[#This Row],[CostPrice]]*tblOrders[[#This Row],[Quantity]])</f>
        <v>125822</v>
      </c>
      <c r="O652" t="str">
        <f>TEXT(tblOrders[[#This Row],[Date]],"mmm-yyyy")</f>
        <v>May-2025</v>
      </c>
      <c r="P652" t="str">
        <f>_xlfn.XLOOKUP(tblOrders[[#This Row],[OrderID]], tblReturns[OrderID], tblReturns[Returned])</f>
        <v>No</v>
      </c>
      <c r="Q652" t="str">
        <f>_xlfn.XLOOKUP(tblOrders[[#This Row],[OrderID]], tblShipping[OrderID], tblShipping[ShipMode])</f>
        <v>Express</v>
      </c>
      <c r="R652" t="str">
        <f>IFERROR(_xlfn.XLOOKUP(A651, tblCustomers[CustomerID], tblCustomers[CustomerName]), "Not Found")</f>
        <v>Not Found</v>
      </c>
      <c r="S652" t="str">
        <f>IF(tblOrders[[#This Row],[Sales]]&gt;1000000,"High Value","Standard")</f>
        <v>Standard</v>
      </c>
      <c r="T652" t="str">
        <f>_xlfn.XLOOKUP(tblOrders[[#This Row],[ProductID]], tblProducts[ProductID], tblProducts[ProductName])</f>
        <v>Product 31</v>
      </c>
      <c r="U652">
        <f>_xlfn.XLOOKUP(tblOrders[[#This Row],[SalesRepID]], tblSalesreps[RepID], tblSalesreps[Target])</f>
        <v>16246424</v>
      </c>
    </row>
    <row r="653" spans="1:21">
      <c r="A653" t="s">
        <v>1362</v>
      </c>
      <c r="B653" s="7" t="s">
        <v>683</v>
      </c>
      <c r="C653" t="s">
        <v>294</v>
      </c>
      <c r="D653" t="s">
        <v>516</v>
      </c>
      <c r="E653" t="s">
        <v>202</v>
      </c>
      <c r="F653" t="s">
        <v>14</v>
      </c>
      <c r="G653">
        <v>7</v>
      </c>
      <c r="H653">
        <v>0.1</v>
      </c>
      <c r="I653" s="2">
        <v>358047.9</v>
      </c>
      <c r="J653" t="str">
        <f>_xlfn.XLOOKUP(tblOrders[[#This Row],[CustomerID]], tblCustomers[CustomerID], tblCustomers[CustomerName])</f>
        <v>Customer 284</v>
      </c>
      <c r="K653" t="str">
        <f>_xlfn.XLOOKUP(tblOrders[[#This Row],[CustomerID]], tblCustomers[CustomerID], tblCustomers[Segment])</f>
        <v>SME</v>
      </c>
      <c r="L653" t="str">
        <f>_xlfn.XLOOKUP(tblOrders[[#This Row],[ProductID]], tblProducts[ProductID], tblProducts[Category])</f>
        <v>Home</v>
      </c>
      <c r="M653">
        <f>_xlfn.XLOOKUP(tblOrders[[#This Row],[ProductID]], tblProducts[ProductID], tblProducts[CostPrice])</f>
        <v>48408</v>
      </c>
      <c r="N653">
        <f>tblOrders[[#This Row],[Sales]]-(tblOrders[[#This Row],[CostPrice]]*tblOrders[[#This Row],[Quantity]])</f>
        <v>19191.900000000023</v>
      </c>
      <c r="O653" t="str">
        <f>TEXT(tblOrders[[#This Row],[Date]],"mmm-yyyy")</f>
        <v>Sep-2025</v>
      </c>
      <c r="P653" t="str">
        <f>_xlfn.XLOOKUP(tblOrders[[#This Row],[OrderID]], tblReturns[OrderID], tblReturns[Returned])</f>
        <v>No</v>
      </c>
      <c r="Q653" t="str">
        <f>_xlfn.XLOOKUP(tblOrders[[#This Row],[OrderID]], tblShipping[OrderID], tblShipping[ShipMode])</f>
        <v>Standard</v>
      </c>
      <c r="R653" t="str">
        <f>IFERROR(_xlfn.XLOOKUP(A652, tblCustomers[CustomerID], tblCustomers[CustomerName]), "Not Found")</f>
        <v>Not Found</v>
      </c>
      <c r="S653" t="str">
        <f>IF(tblOrders[[#This Row],[Sales]]&gt;1000000,"High Value","Standard")</f>
        <v>Standard</v>
      </c>
      <c r="T653" t="str">
        <f>_xlfn.XLOOKUP(tblOrders[[#This Row],[ProductID]], tblProducts[ProductID], tblProducts[ProductName])</f>
        <v>Product 12</v>
      </c>
      <c r="U653">
        <f>_xlfn.XLOOKUP(tblOrders[[#This Row],[SalesRepID]], tblSalesreps[RepID], tblSalesreps[Target])</f>
        <v>10652665</v>
      </c>
    </row>
    <row r="654" spans="1:21">
      <c r="A654" t="s">
        <v>1363</v>
      </c>
      <c r="B654" s="7" t="s">
        <v>1364</v>
      </c>
      <c r="C654" t="s">
        <v>342</v>
      </c>
      <c r="D654" t="s">
        <v>248</v>
      </c>
      <c r="E654" t="s">
        <v>165</v>
      </c>
      <c r="F654" t="s">
        <v>20</v>
      </c>
      <c r="G654">
        <v>2</v>
      </c>
      <c r="H654">
        <v>0.05</v>
      </c>
      <c r="I654" s="2">
        <v>279320.90000000002</v>
      </c>
      <c r="J654" t="str">
        <f>_xlfn.XLOOKUP(tblOrders[[#This Row],[CustomerID]], tblCustomers[CustomerID], tblCustomers[CustomerName])</f>
        <v>Customer 94</v>
      </c>
      <c r="K654" t="str">
        <f>_xlfn.XLOOKUP(tblOrders[[#This Row],[CustomerID]], tblCustomers[CustomerID], tblCustomers[Segment])</f>
        <v>SME</v>
      </c>
      <c r="L654" t="str">
        <f>_xlfn.XLOOKUP(tblOrders[[#This Row],[ProductID]], tblProducts[ProductID], tblProducts[Category])</f>
        <v>Furniture</v>
      </c>
      <c r="M654">
        <f>_xlfn.XLOOKUP(tblOrders[[#This Row],[ProductID]], tblProducts[ProductID], tblProducts[CostPrice])</f>
        <v>31758</v>
      </c>
      <c r="N654">
        <f>tblOrders[[#This Row],[Sales]]-(tblOrders[[#This Row],[CostPrice]]*tblOrders[[#This Row],[Quantity]])</f>
        <v>215804.90000000002</v>
      </c>
      <c r="O654" t="str">
        <f>TEXT(tblOrders[[#This Row],[Date]],"mmm-yyyy")</f>
        <v>Jan-2025</v>
      </c>
      <c r="P654" t="str">
        <f>_xlfn.XLOOKUP(tblOrders[[#This Row],[OrderID]], tblReturns[OrderID], tblReturns[Returned])</f>
        <v>No</v>
      </c>
      <c r="Q654" t="str">
        <f>_xlfn.XLOOKUP(tblOrders[[#This Row],[OrderID]], tblShipping[OrderID], tblShipping[ShipMode])</f>
        <v>Standard</v>
      </c>
      <c r="R654" t="str">
        <f>IFERROR(_xlfn.XLOOKUP(A653, tblCustomers[CustomerID], tblCustomers[CustomerName]), "Not Found")</f>
        <v>Not Found</v>
      </c>
      <c r="S654" t="str">
        <f>IF(tblOrders[[#This Row],[Sales]]&gt;1000000,"High Value","Standard")</f>
        <v>Standard</v>
      </c>
      <c r="T654" t="str">
        <f>_xlfn.XLOOKUP(tblOrders[[#This Row],[ProductID]], tblProducts[ProductID], tblProducts[ProductName])</f>
        <v>Product 35</v>
      </c>
      <c r="U654">
        <f>_xlfn.XLOOKUP(tblOrders[[#This Row],[SalesRepID]], tblSalesreps[RepID], tblSalesreps[Target])</f>
        <v>16839910</v>
      </c>
    </row>
    <row r="655" spans="1:21">
      <c r="A655" t="s">
        <v>1365</v>
      </c>
      <c r="B655" s="7" t="s">
        <v>274</v>
      </c>
      <c r="C655" t="s">
        <v>735</v>
      </c>
      <c r="D655" t="s">
        <v>236</v>
      </c>
      <c r="E655" t="s">
        <v>13</v>
      </c>
      <c r="F655" t="s">
        <v>51</v>
      </c>
      <c r="G655">
        <v>1</v>
      </c>
      <c r="H655">
        <v>0</v>
      </c>
      <c r="I655" s="2">
        <v>142113</v>
      </c>
      <c r="J655" t="str">
        <f>_xlfn.XLOOKUP(tblOrders[[#This Row],[CustomerID]], tblCustomers[CustomerID], tblCustomers[CustomerName])</f>
        <v>Customer 137</v>
      </c>
      <c r="K655" t="str">
        <f>_xlfn.XLOOKUP(tblOrders[[#This Row],[CustomerID]], tblCustomers[CustomerID], tblCustomers[Segment])</f>
        <v>Corporate</v>
      </c>
      <c r="L655" t="str">
        <f>_xlfn.XLOOKUP(tblOrders[[#This Row],[ProductID]], tblProducts[ProductID], tblProducts[Category])</f>
        <v>Furniture</v>
      </c>
      <c r="M655">
        <f>_xlfn.XLOOKUP(tblOrders[[#This Row],[ProductID]], tblProducts[ProductID], tblProducts[CostPrice])</f>
        <v>21756</v>
      </c>
      <c r="N655">
        <f>tblOrders[[#This Row],[Sales]]-(tblOrders[[#This Row],[CostPrice]]*tblOrders[[#This Row],[Quantity]])</f>
        <v>120357</v>
      </c>
      <c r="O655" t="str">
        <f>TEXT(tblOrders[[#This Row],[Date]],"mmm-yyyy")</f>
        <v>Dec-2025</v>
      </c>
      <c r="P655" t="str">
        <f>_xlfn.XLOOKUP(tblOrders[[#This Row],[OrderID]], tblReturns[OrderID], tblReturns[Returned])</f>
        <v>No</v>
      </c>
      <c r="Q655" t="str">
        <f>_xlfn.XLOOKUP(tblOrders[[#This Row],[OrderID]], tblShipping[OrderID], tblShipping[ShipMode])</f>
        <v>Express</v>
      </c>
      <c r="R655" t="str">
        <f>IFERROR(_xlfn.XLOOKUP(A654, tblCustomers[CustomerID], tblCustomers[CustomerName]), "Not Found")</f>
        <v>Not Found</v>
      </c>
      <c r="S655" t="str">
        <f>IF(tblOrders[[#This Row],[Sales]]&gt;1000000,"High Value","Standard")</f>
        <v>Standard</v>
      </c>
      <c r="T655" t="str">
        <f>_xlfn.XLOOKUP(tblOrders[[#This Row],[ProductID]], tblProducts[ProductID], tblProducts[ProductName])</f>
        <v>Product 41</v>
      </c>
      <c r="U655">
        <f>_xlfn.XLOOKUP(tblOrders[[#This Row],[SalesRepID]], tblSalesreps[RepID], tblSalesreps[Target])</f>
        <v>11852878</v>
      </c>
    </row>
    <row r="656" spans="1:21">
      <c r="A656" t="s">
        <v>1366</v>
      </c>
      <c r="B656" s="7" t="s">
        <v>1235</v>
      </c>
      <c r="C656" t="s">
        <v>1000</v>
      </c>
      <c r="D656" t="s">
        <v>30</v>
      </c>
      <c r="E656" t="s">
        <v>119</v>
      </c>
      <c r="F656" t="s">
        <v>51</v>
      </c>
      <c r="G656">
        <v>8</v>
      </c>
      <c r="H656">
        <v>0.05</v>
      </c>
      <c r="I656" s="2">
        <v>650917.19999999995</v>
      </c>
      <c r="J656" t="str">
        <f>_xlfn.XLOOKUP(tblOrders[[#This Row],[CustomerID]], tblCustomers[CustomerID], tblCustomers[CustomerName])</f>
        <v>Customer 160</v>
      </c>
      <c r="K656" t="str">
        <f>_xlfn.XLOOKUP(tblOrders[[#This Row],[CustomerID]], tblCustomers[CustomerID], tblCustomers[Segment])</f>
        <v>Corporate</v>
      </c>
      <c r="L656" t="str">
        <f>_xlfn.XLOOKUP(tblOrders[[#This Row],[ProductID]], tblProducts[ProductID], tblProducts[Category])</f>
        <v>Furniture</v>
      </c>
      <c r="M656">
        <f>_xlfn.XLOOKUP(tblOrders[[#This Row],[ProductID]], tblProducts[ProductID], tblProducts[CostPrice])</f>
        <v>18655</v>
      </c>
      <c r="N656">
        <f>tblOrders[[#This Row],[Sales]]-(tblOrders[[#This Row],[CostPrice]]*tblOrders[[#This Row],[Quantity]])</f>
        <v>501677.19999999995</v>
      </c>
      <c r="O656" t="str">
        <f>TEXT(tblOrders[[#This Row],[Date]],"mmm-yyyy")</f>
        <v>Oct-2025</v>
      </c>
      <c r="P656" t="str">
        <f>_xlfn.XLOOKUP(tblOrders[[#This Row],[OrderID]], tblReturns[OrderID], tblReturns[Returned])</f>
        <v>No</v>
      </c>
      <c r="Q656" t="str">
        <f>_xlfn.XLOOKUP(tblOrders[[#This Row],[OrderID]], tblShipping[OrderID], tblShipping[ShipMode])</f>
        <v>Standard</v>
      </c>
      <c r="R656" t="str">
        <f>IFERROR(_xlfn.XLOOKUP(A655, tblCustomers[CustomerID], tblCustomers[CustomerName]), "Not Found")</f>
        <v>Not Found</v>
      </c>
      <c r="S656" t="str">
        <f>IF(tblOrders[[#This Row],[Sales]]&gt;1000000,"High Value","Standard")</f>
        <v>Standard</v>
      </c>
      <c r="T656" t="str">
        <f>_xlfn.XLOOKUP(tblOrders[[#This Row],[ProductID]], tblProducts[ProductID], tblProducts[ProductName])</f>
        <v>Product 34</v>
      </c>
      <c r="U656">
        <f>_xlfn.XLOOKUP(tblOrders[[#This Row],[SalesRepID]], tblSalesreps[RepID], tblSalesreps[Target])</f>
        <v>5886694</v>
      </c>
    </row>
    <row r="657" spans="1:21">
      <c r="A657" t="s">
        <v>1367</v>
      </c>
      <c r="B657" s="7" t="s">
        <v>320</v>
      </c>
      <c r="C657" t="s">
        <v>1368</v>
      </c>
      <c r="D657" t="s">
        <v>18</v>
      </c>
      <c r="E657" t="s">
        <v>35</v>
      </c>
      <c r="F657" t="s">
        <v>14</v>
      </c>
      <c r="G657">
        <v>10</v>
      </c>
      <c r="H657">
        <v>0.2</v>
      </c>
      <c r="I657" s="2">
        <v>227848</v>
      </c>
      <c r="J657" t="str">
        <f>_xlfn.XLOOKUP(tblOrders[[#This Row],[CustomerID]], tblCustomers[CustomerID], tblCustomers[CustomerName])</f>
        <v>Customer 159</v>
      </c>
      <c r="K657" t="str">
        <f>_xlfn.XLOOKUP(tblOrders[[#This Row],[CustomerID]], tblCustomers[CustomerID], tblCustomers[Segment])</f>
        <v>SME</v>
      </c>
      <c r="L657" t="str">
        <f>_xlfn.XLOOKUP(tblOrders[[#This Row],[ProductID]], tblProducts[ProductID], tblProducts[Category])</f>
        <v>Electronics</v>
      </c>
      <c r="M657">
        <f>_xlfn.XLOOKUP(tblOrders[[#This Row],[ProductID]], tblProducts[ProductID], tblProducts[CostPrice])</f>
        <v>55008</v>
      </c>
      <c r="N657">
        <f>tblOrders[[#This Row],[Sales]]-(tblOrders[[#This Row],[CostPrice]]*tblOrders[[#This Row],[Quantity]])</f>
        <v>-322232</v>
      </c>
      <c r="O657" t="str">
        <f>TEXT(tblOrders[[#This Row],[Date]],"mmm-yyyy")</f>
        <v>Jun-2025</v>
      </c>
      <c r="P657" t="str">
        <f>_xlfn.XLOOKUP(tblOrders[[#This Row],[OrderID]], tblReturns[OrderID], tblReturns[Returned])</f>
        <v>No</v>
      </c>
      <c r="Q657" t="str">
        <f>_xlfn.XLOOKUP(tblOrders[[#This Row],[OrderID]], tblShipping[OrderID], tblShipping[ShipMode])</f>
        <v>Standard</v>
      </c>
      <c r="R657" t="str">
        <f>IFERROR(_xlfn.XLOOKUP(A656, tblCustomers[CustomerID], tblCustomers[CustomerName]), "Not Found")</f>
        <v>Not Found</v>
      </c>
      <c r="S657" t="str">
        <f>IF(tblOrders[[#This Row],[Sales]]&gt;1000000,"High Value","Standard")</f>
        <v>Standard</v>
      </c>
      <c r="T657" t="str">
        <f>_xlfn.XLOOKUP(tblOrders[[#This Row],[ProductID]], tblProducts[ProductID], tblProducts[ProductName])</f>
        <v>Product 94</v>
      </c>
      <c r="U657">
        <f>_xlfn.XLOOKUP(tblOrders[[#This Row],[SalesRepID]], tblSalesreps[RepID], tblSalesreps[Target])</f>
        <v>19619177</v>
      </c>
    </row>
    <row r="658" spans="1:21">
      <c r="A658" t="s">
        <v>1369</v>
      </c>
      <c r="B658" s="7" t="s">
        <v>337</v>
      </c>
      <c r="C658" t="s">
        <v>275</v>
      </c>
      <c r="D658" t="s">
        <v>269</v>
      </c>
      <c r="E658" t="s">
        <v>197</v>
      </c>
      <c r="F658" t="s">
        <v>14</v>
      </c>
      <c r="G658">
        <v>7</v>
      </c>
      <c r="H658">
        <v>0.05</v>
      </c>
      <c r="I658" s="2">
        <v>429543.45</v>
      </c>
      <c r="J658" t="str">
        <f>_xlfn.XLOOKUP(tblOrders[[#This Row],[CustomerID]], tblCustomers[CustomerID], tblCustomers[CustomerName])</f>
        <v>Customer 169</v>
      </c>
      <c r="K658" t="str">
        <f>_xlfn.XLOOKUP(tblOrders[[#This Row],[CustomerID]], tblCustomers[CustomerID], tblCustomers[Segment])</f>
        <v>SME</v>
      </c>
      <c r="L658" t="str">
        <f>_xlfn.XLOOKUP(tblOrders[[#This Row],[ProductID]], tblProducts[ProductID], tblProducts[Category])</f>
        <v>Office</v>
      </c>
      <c r="M658">
        <f>_xlfn.XLOOKUP(tblOrders[[#This Row],[ProductID]], tblProducts[ProductID], tblProducts[CostPrice])</f>
        <v>28606</v>
      </c>
      <c r="N658">
        <f>tblOrders[[#This Row],[Sales]]-(tblOrders[[#This Row],[CostPrice]]*tblOrders[[#This Row],[Quantity]])</f>
        <v>229301.45</v>
      </c>
      <c r="O658" t="str">
        <f>TEXT(tblOrders[[#This Row],[Date]],"mmm-yyyy")</f>
        <v>May-2025</v>
      </c>
      <c r="P658" t="str">
        <f>_xlfn.XLOOKUP(tblOrders[[#This Row],[OrderID]], tblReturns[OrderID], tblReturns[Returned])</f>
        <v>No</v>
      </c>
      <c r="Q658" t="str">
        <f>_xlfn.XLOOKUP(tblOrders[[#This Row],[OrderID]], tblShipping[OrderID], tblShipping[ShipMode])</f>
        <v>Pickup</v>
      </c>
      <c r="R658" t="str">
        <f>IFERROR(_xlfn.XLOOKUP(A657, tblCustomers[CustomerID], tblCustomers[CustomerName]), "Not Found")</f>
        <v>Not Found</v>
      </c>
      <c r="S658" t="str">
        <f>IF(tblOrders[[#This Row],[Sales]]&gt;1000000,"High Value","Standard")</f>
        <v>Standard</v>
      </c>
      <c r="T658" t="str">
        <f>_xlfn.XLOOKUP(tblOrders[[#This Row],[ProductID]], tblProducts[ProductID], tblProducts[ProductName])</f>
        <v>Product 62</v>
      </c>
      <c r="U658">
        <f>_xlfn.XLOOKUP(tblOrders[[#This Row],[SalesRepID]], tblSalesreps[RepID], tblSalesreps[Target])</f>
        <v>19562258</v>
      </c>
    </row>
    <row r="659" spans="1:21">
      <c r="A659" t="s">
        <v>1370</v>
      </c>
      <c r="B659" s="7" t="s">
        <v>274</v>
      </c>
      <c r="C659" t="s">
        <v>569</v>
      </c>
      <c r="D659" t="s">
        <v>248</v>
      </c>
      <c r="E659" t="s">
        <v>50</v>
      </c>
      <c r="F659" t="s">
        <v>20</v>
      </c>
      <c r="G659">
        <v>1</v>
      </c>
      <c r="H659">
        <v>0</v>
      </c>
      <c r="I659" s="2">
        <v>123783</v>
      </c>
      <c r="J659" t="str">
        <f>_xlfn.XLOOKUP(tblOrders[[#This Row],[CustomerID]], tblCustomers[CustomerID], tblCustomers[CustomerName])</f>
        <v>Customer 64</v>
      </c>
      <c r="K659" t="str">
        <f>_xlfn.XLOOKUP(tblOrders[[#This Row],[CustomerID]], tblCustomers[CustomerID], tblCustomers[Segment])</f>
        <v>Corporate</v>
      </c>
      <c r="L659" t="str">
        <f>_xlfn.XLOOKUP(tblOrders[[#This Row],[ProductID]], tblProducts[ProductID], tblProducts[Category])</f>
        <v>Furniture</v>
      </c>
      <c r="M659">
        <f>_xlfn.XLOOKUP(tblOrders[[#This Row],[ProductID]], tblProducts[ProductID], tblProducts[CostPrice])</f>
        <v>31758</v>
      </c>
      <c r="N659">
        <f>tblOrders[[#This Row],[Sales]]-(tblOrders[[#This Row],[CostPrice]]*tblOrders[[#This Row],[Quantity]])</f>
        <v>92025</v>
      </c>
      <c r="O659" t="str">
        <f>TEXT(tblOrders[[#This Row],[Date]],"mmm-yyyy")</f>
        <v>Dec-2025</v>
      </c>
      <c r="P659" t="str">
        <f>_xlfn.XLOOKUP(tblOrders[[#This Row],[OrderID]], tblReturns[OrderID], tblReturns[Returned])</f>
        <v>No</v>
      </c>
      <c r="Q659" t="str">
        <f>_xlfn.XLOOKUP(tblOrders[[#This Row],[OrderID]], tblShipping[OrderID], tblShipping[ShipMode])</f>
        <v>Express</v>
      </c>
      <c r="R659" t="str">
        <f>IFERROR(_xlfn.XLOOKUP(A658, tblCustomers[CustomerID], tblCustomers[CustomerName]), "Not Found")</f>
        <v>Not Found</v>
      </c>
      <c r="S659" t="str">
        <f>IF(tblOrders[[#This Row],[Sales]]&gt;1000000,"High Value","Standard")</f>
        <v>Standard</v>
      </c>
      <c r="T659" t="str">
        <f>_xlfn.XLOOKUP(tblOrders[[#This Row],[ProductID]], tblProducts[ProductID], tblProducts[ProductName])</f>
        <v>Product 35</v>
      </c>
      <c r="U659">
        <f>_xlfn.XLOOKUP(tblOrders[[#This Row],[SalesRepID]], tblSalesreps[RepID], tblSalesreps[Target])</f>
        <v>17350666</v>
      </c>
    </row>
    <row r="660" spans="1:21">
      <c r="A660" t="s">
        <v>1371</v>
      </c>
      <c r="B660" s="7" t="s">
        <v>42</v>
      </c>
      <c r="C660" t="s">
        <v>1068</v>
      </c>
      <c r="D660" t="s">
        <v>223</v>
      </c>
      <c r="E660" t="s">
        <v>13</v>
      </c>
      <c r="F660" t="s">
        <v>88</v>
      </c>
      <c r="G660">
        <v>4</v>
      </c>
      <c r="H660">
        <v>0.15</v>
      </c>
      <c r="I660" s="2">
        <v>152571.6</v>
      </c>
      <c r="J660" t="str">
        <f>_xlfn.XLOOKUP(tblOrders[[#This Row],[CustomerID]], tblCustomers[CustomerID], tblCustomers[CustomerName])</f>
        <v>Customer 236</v>
      </c>
      <c r="K660" t="str">
        <f>_xlfn.XLOOKUP(tblOrders[[#This Row],[CustomerID]], tblCustomers[CustomerID], tblCustomers[Segment])</f>
        <v>Corporate</v>
      </c>
      <c r="L660" t="str">
        <f>_xlfn.XLOOKUP(tblOrders[[#This Row],[ProductID]], tblProducts[ProductID], tblProducts[Category])</f>
        <v>Office</v>
      </c>
      <c r="M660">
        <f>_xlfn.XLOOKUP(tblOrders[[#This Row],[ProductID]], tblProducts[ProductID], tblProducts[CostPrice])</f>
        <v>66106</v>
      </c>
      <c r="N660">
        <f>tblOrders[[#This Row],[Sales]]-(tblOrders[[#This Row],[CostPrice]]*tblOrders[[#This Row],[Quantity]])</f>
        <v>-111852.4</v>
      </c>
      <c r="O660" t="str">
        <f>TEXT(tblOrders[[#This Row],[Date]],"mmm-yyyy")</f>
        <v>May-2025</v>
      </c>
      <c r="P660" t="str">
        <f>_xlfn.XLOOKUP(tblOrders[[#This Row],[OrderID]], tblReturns[OrderID], tblReturns[Returned])</f>
        <v>No</v>
      </c>
      <c r="Q660" t="str">
        <f>_xlfn.XLOOKUP(tblOrders[[#This Row],[OrderID]], tblShipping[OrderID], tblShipping[ShipMode])</f>
        <v>Express</v>
      </c>
      <c r="R660" t="str">
        <f>IFERROR(_xlfn.XLOOKUP(A659, tblCustomers[CustomerID], tblCustomers[CustomerName]), "Not Found")</f>
        <v>Not Found</v>
      </c>
      <c r="S660" t="str">
        <f>IF(tblOrders[[#This Row],[Sales]]&gt;1000000,"High Value","Standard")</f>
        <v>Standard</v>
      </c>
      <c r="T660" t="str">
        <f>_xlfn.XLOOKUP(tblOrders[[#This Row],[ProductID]], tblProducts[ProductID], tblProducts[ProductName])</f>
        <v>Product 58</v>
      </c>
      <c r="U660">
        <f>_xlfn.XLOOKUP(tblOrders[[#This Row],[SalesRepID]], tblSalesreps[RepID], tblSalesreps[Target])</f>
        <v>11852878</v>
      </c>
    </row>
    <row r="661" spans="1:21">
      <c r="A661" t="s">
        <v>1372</v>
      </c>
      <c r="B661" s="7" t="s">
        <v>341</v>
      </c>
      <c r="C661" t="s">
        <v>563</v>
      </c>
      <c r="D661" t="s">
        <v>817</v>
      </c>
      <c r="E661" t="s">
        <v>119</v>
      </c>
      <c r="F661" t="s">
        <v>20</v>
      </c>
      <c r="G661">
        <v>5</v>
      </c>
      <c r="H661">
        <v>0.15</v>
      </c>
      <c r="I661" s="2">
        <v>533672.5</v>
      </c>
      <c r="J661" t="str">
        <f>_xlfn.XLOOKUP(tblOrders[[#This Row],[CustomerID]], tblCustomers[CustomerID], tblCustomers[CustomerName])</f>
        <v>Customer 65</v>
      </c>
      <c r="K661" t="str">
        <f>_xlfn.XLOOKUP(tblOrders[[#This Row],[CustomerID]], tblCustomers[CustomerID], tblCustomers[Segment])</f>
        <v>Corporate</v>
      </c>
      <c r="L661" t="str">
        <f>_xlfn.XLOOKUP(tblOrders[[#This Row],[ProductID]], tblProducts[ProductID], tblProducts[Category])</f>
        <v>Furniture</v>
      </c>
      <c r="M661">
        <f>_xlfn.XLOOKUP(tblOrders[[#This Row],[ProductID]], tblProducts[ProductID], tblProducts[CostPrice])</f>
        <v>11009</v>
      </c>
      <c r="N661">
        <f>tblOrders[[#This Row],[Sales]]-(tblOrders[[#This Row],[CostPrice]]*tblOrders[[#This Row],[Quantity]])</f>
        <v>478627.5</v>
      </c>
      <c r="O661" t="str">
        <f>TEXT(tblOrders[[#This Row],[Date]],"mmm-yyyy")</f>
        <v>Oct-2025</v>
      </c>
      <c r="P661" t="str">
        <f>_xlfn.XLOOKUP(tblOrders[[#This Row],[OrderID]], tblReturns[OrderID], tblReturns[Returned])</f>
        <v>No</v>
      </c>
      <c r="Q661" t="str">
        <f>_xlfn.XLOOKUP(tblOrders[[#This Row],[OrderID]], tblShipping[OrderID], tblShipping[ShipMode])</f>
        <v>Pickup</v>
      </c>
      <c r="R661" t="str">
        <f>IFERROR(_xlfn.XLOOKUP(A660, tblCustomers[CustomerID], tblCustomers[CustomerName]), "Not Found")</f>
        <v>Not Found</v>
      </c>
      <c r="S661" t="str">
        <f>IF(tblOrders[[#This Row],[Sales]]&gt;1000000,"High Value","Standard")</f>
        <v>Standard</v>
      </c>
      <c r="T661" t="str">
        <f>_xlfn.XLOOKUP(tblOrders[[#This Row],[ProductID]], tblProducts[ProductID], tblProducts[ProductName])</f>
        <v>Product 99</v>
      </c>
      <c r="U661">
        <f>_xlfn.XLOOKUP(tblOrders[[#This Row],[SalesRepID]], tblSalesreps[RepID], tblSalesreps[Target])</f>
        <v>5886694</v>
      </c>
    </row>
    <row r="662" spans="1:21">
      <c r="A662" t="s">
        <v>1373</v>
      </c>
      <c r="B662" s="7" t="s">
        <v>1374</v>
      </c>
      <c r="C662" t="s">
        <v>468</v>
      </c>
      <c r="D662" t="s">
        <v>269</v>
      </c>
      <c r="E662" t="s">
        <v>165</v>
      </c>
      <c r="F662" t="s">
        <v>14</v>
      </c>
      <c r="G662">
        <v>8</v>
      </c>
      <c r="H662">
        <v>0.15</v>
      </c>
      <c r="I662" s="2">
        <v>213520</v>
      </c>
      <c r="J662" t="str">
        <f>_xlfn.XLOOKUP(tblOrders[[#This Row],[CustomerID]], tblCustomers[CustomerID], tblCustomers[CustomerName])</f>
        <v>Customer 38</v>
      </c>
      <c r="K662" t="str">
        <f>_xlfn.XLOOKUP(tblOrders[[#This Row],[CustomerID]], tblCustomers[CustomerID], tblCustomers[Segment])</f>
        <v>Corporate</v>
      </c>
      <c r="L662" t="str">
        <f>_xlfn.XLOOKUP(tblOrders[[#This Row],[ProductID]], tblProducts[ProductID], tblProducts[Category])</f>
        <v>Office</v>
      </c>
      <c r="M662">
        <f>_xlfn.XLOOKUP(tblOrders[[#This Row],[ProductID]], tblProducts[ProductID], tblProducts[CostPrice])</f>
        <v>28606</v>
      </c>
      <c r="N662">
        <f>tblOrders[[#This Row],[Sales]]-(tblOrders[[#This Row],[CostPrice]]*tblOrders[[#This Row],[Quantity]])</f>
        <v>-15328</v>
      </c>
      <c r="O662" t="str">
        <f>TEXT(tblOrders[[#This Row],[Date]],"mmm-yyyy")</f>
        <v>Aug-2025</v>
      </c>
      <c r="P662" t="str">
        <f>_xlfn.XLOOKUP(tblOrders[[#This Row],[OrderID]], tblReturns[OrderID], tblReturns[Returned])</f>
        <v>No</v>
      </c>
      <c r="Q662" t="str">
        <f>_xlfn.XLOOKUP(tblOrders[[#This Row],[OrderID]], tblShipping[OrderID], tblShipping[ShipMode])</f>
        <v>Standard</v>
      </c>
      <c r="R662" t="str">
        <f>IFERROR(_xlfn.XLOOKUP(A661, tblCustomers[CustomerID], tblCustomers[CustomerName]), "Not Found")</f>
        <v>Not Found</v>
      </c>
      <c r="S662" t="str">
        <f>IF(tblOrders[[#This Row],[Sales]]&gt;1000000,"High Value","Standard")</f>
        <v>Standard</v>
      </c>
      <c r="T662" t="str">
        <f>_xlfn.XLOOKUP(tblOrders[[#This Row],[ProductID]], tblProducts[ProductID], tblProducts[ProductName])</f>
        <v>Product 62</v>
      </c>
      <c r="U662">
        <f>_xlfn.XLOOKUP(tblOrders[[#This Row],[SalesRepID]], tblSalesreps[RepID], tblSalesreps[Target])</f>
        <v>16839910</v>
      </c>
    </row>
    <row r="663" spans="1:21">
      <c r="A663" t="s">
        <v>1375</v>
      </c>
      <c r="B663" s="7" t="s">
        <v>663</v>
      </c>
      <c r="C663" t="s">
        <v>1354</v>
      </c>
      <c r="D663" t="s">
        <v>543</v>
      </c>
      <c r="E663" t="s">
        <v>50</v>
      </c>
      <c r="F663" t="s">
        <v>88</v>
      </c>
      <c r="G663">
        <v>7</v>
      </c>
      <c r="H663">
        <v>0.1</v>
      </c>
      <c r="I663" s="2">
        <v>635348.69999999995</v>
      </c>
      <c r="J663" t="str">
        <f>_xlfn.XLOOKUP(tblOrders[[#This Row],[CustomerID]], tblCustomers[CustomerID], tblCustomers[CustomerName])</f>
        <v>Customer 244</v>
      </c>
      <c r="K663" t="str">
        <f>_xlfn.XLOOKUP(tblOrders[[#This Row],[CustomerID]], tblCustomers[CustomerID], tblCustomers[Segment])</f>
        <v>Corporate</v>
      </c>
      <c r="L663" t="str">
        <f>_xlfn.XLOOKUP(tblOrders[[#This Row],[ProductID]], tblProducts[ProductID], tblProducts[Category])</f>
        <v>Furniture</v>
      </c>
      <c r="M663">
        <f>_xlfn.XLOOKUP(tblOrders[[#This Row],[ProductID]], tblProducts[ProductID], tblProducts[CostPrice])</f>
        <v>29153</v>
      </c>
      <c r="N663">
        <f>tblOrders[[#This Row],[Sales]]-(tblOrders[[#This Row],[CostPrice]]*tblOrders[[#This Row],[Quantity]])</f>
        <v>431277.69999999995</v>
      </c>
      <c r="O663" t="str">
        <f>TEXT(tblOrders[[#This Row],[Date]],"mmm-yyyy")</f>
        <v>Aug-2025</v>
      </c>
      <c r="P663" t="str">
        <f>_xlfn.XLOOKUP(tblOrders[[#This Row],[OrderID]], tblReturns[OrderID], tblReturns[Returned])</f>
        <v>No</v>
      </c>
      <c r="Q663" t="str">
        <f>_xlfn.XLOOKUP(tblOrders[[#This Row],[OrderID]], tblShipping[OrderID], tblShipping[ShipMode])</f>
        <v>Express</v>
      </c>
      <c r="R663" t="str">
        <f>IFERROR(_xlfn.XLOOKUP(A662, tblCustomers[CustomerID], tblCustomers[CustomerName]), "Not Found")</f>
        <v>Not Found</v>
      </c>
      <c r="S663" t="str">
        <f>IF(tblOrders[[#This Row],[Sales]]&gt;1000000,"High Value","Standard")</f>
        <v>Standard</v>
      </c>
      <c r="T663" t="str">
        <f>_xlfn.XLOOKUP(tblOrders[[#This Row],[ProductID]], tblProducts[ProductID], tblProducts[ProductName])</f>
        <v>Product 16</v>
      </c>
      <c r="U663">
        <f>_xlfn.XLOOKUP(tblOrders[[#This Row],[SalesRepID]], tblSalesreps[RepID], tblSalesreps[Target])</f>
        <v>17350666</v>
      </c>
    </row>
    <row r="664" spans="1:21">
      <c r="A664" t="s">
        <v>1376</v>
      </c>
      <c r="B664" s="7" t="s">
        <v>746</v>
      </c>
      <c r="C664" t="s">
        <v>854</v>
      </c>
      <c r="D664" t="s">
        <v>248</v>
      </c>
      <c r="E664" t="s">
        <v>45</v>
      </c>
      <c r="F664" t="s">
        <v>88</v>
      </c>
      <c r="G664">
        <v>3</v>
      </c>
      <c r="H664">
        <v>0.1</v>
      </c>
      <c r="I664" s="2">
        <v>339516.9</v>
      </c>
      <c r="J664" t="str">
        <f>_xlfn.XLOOKUP(tblOrders[[#This Row],[CustomerID]], tblCustomers[CustomerID], tblCustomers[CustomerName])</f>
        <v>Customer 91</v>
      </c>
      <c r="K664" t="str">
        <f>_xlfn.XLOOKUP(tblOrders[[#This Row],[CustomerID]], tblCustomers[CustomerID], tblCustomers[Segment])</f>
        <v>Consumer</v>
      </c>
      <c r="L664" t="str">
        <f>_xlfn.XLOOKUP(tblOrders[[#This Row],[ProductID]], tblProducts[ProductID], tblProducts[Category])</f>
        <v>Furniture</v>
      </c>
      <c r="M664">
        <f>_xlfn.XLOOKUP(tblOrders[[#This Row],[ProductID]], tblProducts[ProductID], tblProducts[CostPrice])</f>
        <v>31758</v>
      </c>
      <c r="N664">
        <f>tblOrders[[#This Row],[Sales]]-(tblOrders[[#This Row],[CostPrice]]*tblOrders[[#This Row],[Quantity]])</f>
        <v>244242.90000000002</v>
      </c>
      <c r="O664" t="str">
        <f>TEXT(tblOrders[[#This Row],[Date]],"mmm-yyyy")</f>
        <v>Jan-2025</v>
      </c>
      <c r="P664" t="str">
        <f>_xlfn.XLOOKUP(tblOrders[[#This Row],[OrderID]], tblReturns[OrderID], tblReturns[Returned])</f>
        <v>No</v>
      </c>
      <c r="Q664" t="str">
        <f>_xlfn.XLOOKUP(tblOrders[[#This Row],[OrderID]], tblShipping[OrderID], tblShipping[ShipMode])</f>
        <v>Standard</v>
      </c>
      <c r="R664" t="str">
        <f>IFERROR(_xlfn.XLOOKUP(A663, tblCustomers[CustomerID], tblCustomers[CustomerName]), "Not Found")</f>
        <v>Not Found</v>
      </c>
      <c r="S664" t="str">
        <f>IF(tblOrders[[#This Row],[Sales]]&gt;1000000,"High Value","Standard")</f>
        <v>Standard</v>
      </c>
      <c r="T664" t="str">
        <f>_xlfn.XLOOKUP(tblOrders[[#This Row],[ProductID]], tblProducts[ProductID], tblProducts[ProductName])</f>
        <v>Product 35</v>
      </c>
      <c r="U664">
        <f>_xlfn.XLOOKUP(tblOrders[[#This Row],[SalesRepID]], tblSalesreps[RepID], tblSalesreps[Target])</f>
        <v>11319839</v>
      </c>
    </row>
    <row r="665" spans="1:21">
      <c r="A665" t="s">
        <v>1377</v>
      </c>
      <c r="B665" s="7" t="s">
        <v>207</v>
      </c>
      <c r="C665" t="s">
        <v>901</v>
      </c>
      <c r="D665" t="s">
        <v>34</v>
      </c>
      <c r="E665" t="s">
        <v>202</v>
      </c>
      <c r="F665" t="s">
        <v>14</v>
      </c>
      <c r="G665">
        <v>3</v>
      </c>
      <c r="H665">
        <v>0</v>
      </c>
      <c r="I665" s="2">
        <v>72627</v>
      </c>
      <c r="J665" t="str">
        <f>_xlfn.XLOOKUP(tblOrders[[#This Row],[CustomerID]], tblCustomers[CustomerID], tblCustomers[CustomerName])</f>
        <v>Customer 130</v>
      </c>
      <c r="K665" t="str">
        <f>_xlfn.XLOOKUP(tblOrders[[#This Row],[CustomerID]], tblCustomers[CustomerID], tblCustomers[Segment])</f>
        <v>Consumer</v>
      </c>
      <c r="L665" t="str">
        <f>_xlfn.XLOOKUP(tblOrders[[#This Row],[ProductID]], tblProducts[ProductID], tblProducts[Category])</f>
        <v>Electronics</v>
      </c>
      <c r="M665">
        <f>_xlfn.XLOOKUP(tblOrders[[#This Row],[ProductID]], tblProducts[ProductID], tblProducts[CostPrice])</f>
        <v>24518</v>
      </c>
      <c r="N665">
        <f>tblOrders[[#This Row],[Sales]]-(tblOrders[[#This Row],[CostPrice]]*tblOrders[[#This Row],[Quantity]])</f>
        <v>-927</v>
      </c>
      <c r="O665" t="str">
        <f>TEXT(tblOrders[[#This Row],[Date]],"mmm-yyyy")</f>
        <v>Dec-2025</v>
      </c>
      <c r="P665" t="str">
        <f>_xlfn.XLOOKUP(tblOrders[[#This Row],[OrderID]], tblReturns[OrderID], tblReturns[Returned])</f>
        <v>No</v>
      </c>
      <c r="Q665" t="str">
        <f>_xlfn.XLOOKUP(tblOrders[[#This Row],[OrderID]], tblShipping[OrderID], tblShipping[ShipMode])</f>
        <v>Standard</v>
      </c>
      <c r="R665" t="str">
        <f>IFERROR(_xlfn.XLOOKUP(A664, tblCustomers[CustomerID], tblCustomers[CustomerName]), "Not Found")</f>
        <v>Not Found</v>
      </c>
      <c r="S665" t="str">
        <f>IF(tblOrders[[#This Row],[Sales]]&gt;1000000,"High Value","Standard")</f>
        <v>Standard</v>
      </c>
      <c r="T665" t="str">
        <f>_xlfn.XLOOKUP(tblOrders[[#This Row],[ProductID]], tblProducts[ProductID], tblProducts[ProductName])</f>
        <v>Product 90</v>
      </c>
      <c r="U665">
        <f>_xlfn.XLOOKUP(tblOrders[[#This Row],[SalesRepID]], tblSalesreps[RepID], tblSalesreps[Target])</f>
        <v>10652665</v>
      </c>
    </row>
    <row r="666" spans="1:21">
      <c r="A666" t="s">
        <v>1378</v>
      </c>
      <c r="B666" s="7" t="s">
        <v>1008</v>
      </c>
      <c r="C666" t="s">
        <v>924</v>
      </c>
      <c r="D666" t="s">
        <v>945</v>
      </c>
      <c r="E666" t="s">
        <v>74</v>
      </c>
      <c r="F666" t="s">
        <v>26</v>
      </c>
      <c r="G666">
        <v>8</v>
      </c>
      <c r="H666">
        <v>0</v>
      </c>
      <c r="I666" s="2">
        <v>1096416</v>
      </c>
      <c r="J666" t="str">
        <f>_xlfn.XLOOKUP(tblOrders[[#This Row],[CustomerID]], tblCustomers[CustomerID], tblCustomers[CustomerName])</f>
        <v>Customer 40</v>
      </c>
      <c r="K666" t="str">
        <f>_xlfn.XLOOKUP(tblOrders[[#This Row],[CustomerID]], tblCustomers[CustomerID], tblCustomers[Segment])</f>
        <v>Corporate</v>
      </c>
      <c r="L666" t="str">
        <f>_xlfn.XLOOKUP(tblOrders[[#This Row],[ProductID]], tblProducts[ProductID], tblProducts[Category])</f>
        <v>Home</v>
      </c>
      <c r="M666">
        <f>_xlfn.XLOOKUP(tblOrders[[#This Row],[ProductID]], tblProducts[ProductID], tblProducts[CostPrice])</f>
        <v>54711</v>
      </c>
      <c r="N666">
        <f>tblOrders[[#This Row],[Sales]]-(tblOrders[[#This Row],[CostPrice]]*tblOrders[[#This Row],[Quantity]])</f>
        <v>658728</v>
      </c>
      <c r="O666" t="str">
        <f>TEXT(tblOrders[[#This Row],[Date]],"mmm-yyyy")</f>
        <v>Apr-2025</v>
      </c>
      <c r="P666" t="str">
        <f>_xlfn.XLOOKUP(tblOrders[[#This Row],[OrderID]], tblReturns[OrderID], tblReturns[Returned])</f>
        <v>No</v>
      </c>
      <c r="Q666" t="str">
        <f>_xlfn.XLOOKUP(tblOrders[[#This Row],[OrderID]], tblShipping[OrderID], tblShipping[ShipMode])</f>
        <v>Standard</v>
      </c>
      <c r="R666" t="str">
        <f>IFERROR(_xlfn.XLOOKUP(A665, tblCustomers[CustomerID], tblCustomers[CustomerName]), "Not Found")</f>
        <v>Not Found</v>
      </c>
      <c r="S666" t="str">
        <f>IF(tblOrders[[#This Row],[Sales]]&gt;1000000,"High Value","Standard")</f>
        <v>High Value</v>
      </c>
      <c r="T666" t="str">
        <f>_xlfn.XLOOKUP(tblOrders[[#This Row],[ProductID]], tblProducts[ProductID], tblProducts[ProductName])</f>
        <v>Product 38</v>
      </c>
      <c r="U666">
        <f>_xlfn.XLOOKUP(tblOrders[[#This Row],[SalesRepID]], tblSalesreps[RepID], tblSalesreps[Target])</f>
        <v>7254801</v>
      </c>
    </row>
    <row r="667" spans="1:21">
      <c r="A667" t="s">
        <v>1379</v>
      </c>
      <c r="B667" s="7" t="s">
        <v>889</v>
      </c>
      <c r="C667" t="s">
        <v>1344</v>
      </c>
      <c r="D667" t="s">
        <v>820</v>
      </c>
      <c r="E667" t="s">
        <v>197</v>
      </c>
      <c r="F667" t="s">
        <v>26</v>
      </c>
      <c r="G667">
        <v>3</v>
      </c>
      <c r="H667">
        <v>0.05</v>
      </c>
      <c r="I667" s="2">
        <v>47572.2</v>
      </c>
      <c r="J667" t="str">
        <f>_xlfn.XLOOKUP(tblOrders[[#This Row],[CustomerID]], tblCustomers[CustomerID], tblCustomers[CustomerName])</f>
        <v>Customer 264</v>
      </c>
      <c r="K667" t="str">
        <f>_xlfn.XLOOKUP(tblOrders[[#This Row],[CustomerID]], tblCustomers[CustomerID], tblCustomers[Segment])</f>
        <v>Corporate</v>
      </c>
      <c r="L667" t="str">
        <f>_xlfn.XLOOKUP(tblOrders[[#This Row],[ProductID]], tblProducts[ProductID], tblProducts[Category])</f>
        <v>Home</v>
      </c>
      <c r="M667">
        <f>_xlfn.XLOOKUP(tblOrders[[#This Row],[ProductID]], tblProducts[ProductID], tblProducts[CostPrice])</f>
        <v>35035</v>
      </c>
      <c r="N667">
        <f>tblOrders[[#This Row],[Sales]]-(tblOrders[[#This Row],[CostPrice]]*tblOrders[[#This Row],[Quantity]])</f>
        <v>-57532.800000000003</v>
      </c>
      <c r="O667" t="str">
        <f>TEXT(tblOrders[[#This Row],[Date]],"mmm-yyyy")</f>
        <v>Nov-2025</v>
      </c>
      <c r="P667" t="str">
        <f>_xlfn.XLOOKUP(tblOrders[[#This Row],[OrderID]], tblReturns[OrderID], tblReturns[Returned])</f>
        <v>No</v>
      </c>
      <c r="Q667" t="str">
        <f>_xlfn.XLOOKUP(tblOrders[[#This Row],[OrderID]], tblShipping[OrderID], tblShipping[ShipMode])</f>
        <v>Express</v>
      </c>
      <c r="R667" t="str">
        <f>IFERROR(_xlfn.XLOOKUP(A666, tblCustomers[CustomerID], tblCustomers[CustomerName]), "Not Found")</f>
        <v>Not Found</v>
      </c>
      <c r="S667" t="str">
        <f>IF(tblOrders[[#This Row],[Sales]]&gt;1000000,"High Value","Standard")</f>
        <v>Standard</v>
      </c>
      <c r="T667" t="str">
        <f>_xlfn.XLOOKUP(tblOrders[[#This Row],[ProductID]], tblProducts[ProductID], tblProducts[ProductName])</f>
        <v>Product 20</v>
      </c>
      <c r="U667">
        <f>_xlfn.XLOOKUP(tblOrders[[#This Row],[SalesRepID]], tblSalesreps[RepID], tblSalesreps[Target])</f>
        <v>19562258</v>
      </c>
    </row>
    <row r="668" spans="1:21">
      <c r="A668" t="s">
        <v>1380</v>
      </c>
      <c r="B668" s="7" t="s">
        <v>98</v>
      </c>
      <c r="C668" t="s">
        <v>484</v>
      </c>
      <c r="D668" t="s">
        <v>474</v>
      </c>
      <c r="E668" t="s">
        <v>79</v>
      </c>
      <c r="F668" t="s">
        <v>51</v>
      </c>
      <c r="G668">
        <v>8</v>
      </c>
      <c r="H668">
        <v>0</v>
      </c>
      <c r="I668" s="2">
        <v>505008</v>
      </c>
      <c r="J668" t="str">
        <f>_xlfn.XLOOKUP(tblOrders[[#This Row],[CustomerID]], tblCustomers[CustomerID], tblCustomers[CustomerName])</f>
        <v>Customer 97</v>
      </c>
      <c r="K668" t="str">
        <f>_xlfn.XLOOKUP(tblOrders[[#This Row],[CustomerID]], tblCustomers[CustomerID], tblCustomers[Segment])</f>
        <v>Corporate</v>
      </c>
      <c r="L668" t="str">
        <f>_xlfn.XLOOKUP(tblOrders[[#This Row],[ProductID]], tblProducts[ProductID], tblProducts[Category])</f>
        <v>Office</v>
      </c>
      <c r="M668">
        <f>_xlfn.XLOOKUP(tblOrders[[#This Row],[ProductID]], tblProducts[ProductID], tblProducts[CostPrice])</f>
        <v>5129</v>
      </c>
      <c r="N668">
        <f>tblOrders[[#This Row],[Sales]]-(tblOrders[[#This Row],[CostPrice]]*tblOrders[[#This Row],[Quantity]])</f>
        <v>463976</v>
      </c>
      <c r="O668" t="str">
        <f>TEXT(tblOrders[[#This Row],[Date]],"mmm-yyyy")</f>
        <v>Sep-2025</v>
      </c>
      <c r="P668" t="str">
        <f>_xlfn.XLOOKUP(tblOrders[[#This Row],[OrderID]], tblReturns[OrderID], tblReturns[Returned])</f>
        <v>No</v>
      </c>
      <c r="Q668" t="str">
        <f>_xlfn.XLOOKUP(tblOrders[[#This Row],[OrderID]], tblShipping[OrderID], tblShipping[ShipMode])</f>
        <v>Standard</v>
      </c>
      <c r="R668" t="str">
        <f>IFERROR(_xlfn.XLOOKUP(A667, tblCustomers[CustomerID], tblCustomers[CustomerName]), "Not Found")</f>
        <v>Not Found</v>
      </c>
      <c r="S668" t="str">
        <f>IF(tblOrders[[#This Row],[Sales]]&gt;1000000,"High Value","Standard")</f>
        <v>Standard</v>
      </c>
      <c r="T668" t="str">
        <f>_xlfn.XLOOKUP(tblOrders[[#This Row],[ProductID]], tblProducts[ProductID], tblProducts[ProductName])</f>
        <v>Product 69</v>
      </c>
      <c r="U668">
        <f>_xlfn.XLOOKUP(tblOrders[[#This Row],[SalesRepID]], tblSalesreps[RepID], tblSalesreps[Target])</f>
        <v>8592536</v>
      </c>
    </row>
    <row r="669" spans="1:21">
      <c r="A669" t="s">
        <v>1381</v>
      </c>
      <c r="B669" s="7" t="s">
        <v>1212</v>
      </c>
      <c r="C669" t="s">
        <v>1382</v>
      </c>
      <c r="D669" t="s">
        <v>226</v>
      </c>
      <c r="E669" t="s">
        <v>13</v>
      </c>
      <c r="F669" t="s">
        <v>20</v>
      </c>
      <c r="G669">
        <v>9</v>
      </c>
      <c r="H669">
        <v>0.2</v>
      </c>
      <c r="I669" s="2">
        <v>83462.399999999994</v>
      </c>
      <c r="J669" t="str">
        <f>_xlfn.XLOOKUP(tblOrders[[#This Row],[CustomerID]], tblCustomers[CustomerID], tblCustomers[CustomerName])</f>
        <v>Customer 212</v>
      </c>
      <c r="K669" t="str">
        <f>_xlfn.XLOOKUP(tblOrders[[#This Row],[CustomerID]], tblCustomers[CustomerID], tblCustomers[Segment])</f>
        <v>Consumer</v>
      </c>
      <c r="L669" t="str">
        <f>_xlfn.XLOOKUP(tblOrders[[#This Row],[ProductID]], tblProducts[ProductID], tblProducts[Category])</f>
        <v>Furniture</v>
      </c>
      <c r="M669">
        <f>_xlfn.XLOOKUP(tblOrders[[#This Row],[ProductID]], tblProducts[ProductID], tblProducts[CostPrice])</f>
        <v>75432</v>
      </c>
      <c r="N669">
        <f>tblOrders[[#This Row],[Sales]]-(tblOrders[[#This Row],[CostPrice]]*tblOrders[[#This Row],[Quantity]])</f>
        <v>-595425.6</v>
      </c>
      <c r="O669" t="str">
        <f>TEXT(tblOrders[[#This Row],[Date]],"mmm-yyyy")</f>
        <v>Jul-2025</v>
      </c>
      <c r="P669" t="str">
        <f>_xlfn.XLOOKUP(tblOrders[[#This Row],[OrderID]], tblReturns[OrderID], tblReturns[Returned])</f>
        <v>No</v>
      </c>
      <c r="Q669" t="str">
        <f>_xlfn.XLOOKUP(tblOrders[[#This Row],[OrderID]], tblShipping[OrderID], tblShipping[ShipMode])</f>
        <v>Standard</v>
      </c>
      <c r="R669" t="str">
        <f>IFERROR(_xlfn.XLOOKUP(A668, tblCustomers[CustomerID], tblCustomers[CustomerName]), "Not Found")</f>
        <v>Not Found</v>
      </c>
      <c r="S669" t="str">
        <f>IF(tblOrders[[#This Row],[Sales]]&gt;1000000,"High Value","Standard")</f>
        <v>Standard</v>
      </c>
      <c r="T669" t="str">
        <f>_xlfn.XLOOKUP(tblOrders[[#This Row],[ProductID]], tblProducts[ProductID], tblProducts[ProductName])</f>
        <v>Product 88</v>
      </c>
      <c r="U669">
        <f>_xlfn.XLOOKUP(tblOrders[[#This Row],[SalesRepID]], tblSalesreps[RepID], tblSalesreps[Target])</f>
        <v>11852878</v>
      </c>
    </row>
    <row r="670" spans="1:21">
      <c r="A670" t="s">
        <v>1383</v>
      </c>
      <c r="B670" s="7" t="s">
        <v>840</v>
      </c>
      <c r="C670" t="s">
        <v>716</v>
      </c>
      <c r="D670" t="s">
        <v>126</v>
      </c>
      <c r="E670" t="s">
        <v>197</v>
      </c>
      <c r="F670" t="s">
        <v>51</v>
      </c>
      <c r="G670">
        <v>10</v>
      </c>
      <c r="H670">
        <v>0</v>
      </c>
      <c r="I670" s="2">
        <v>1374930</v>
      </c>
      <c r="J670" t="str">
        <f>_xlfn.XLOOKUP(tblOrders[[#This Row],[CustomerID]], tblCustomers[CustomerID], tblCustomers[CustomerName])</f>
        <v>Customer 121</v>
      </c>
      <c r="K670" t="str">
        <f>_xlfn.XLOOKUP(tblOrders[[#This Row],[CustomerID]], tblCustomers[CustomerID], tblCustomers[Segment])</f>
        <v>Corporate</v>
      </c>
      <c r="L670" t="str">
        <f>_xlfn.XLOOKUP(tblOrders[[#This Row],[ProductID]], tblProducts[ProductID], tblProducts[Category])</f>
        <v>Furniture</v>
      </c>
      <c r="M670">
        <f>_xlfn.XLOOKUP(tblOrders[[#This Row],[ProductID]], tblProducts[ProductID], tblProducts[CostPrice])</f>
        <v>47434</v>
      </c>
      <c r="N670">
        <f>tblOrders[[#This Row],[Sales]]-(tblOrders[[#This Row],[CostPrice]]*tblOrders[[#This Row],[Quantity]])</f>
        <v>900590</v>
      </c>
      <c r="O670" t="str">
        <f>TEXT(tblOrders[[#This Row],[Date]],"mmm-yyyy")</f>
        <v>Jul-2025</v>
      </c>
      <c r="P670" t="str">
        <f>_xlfn.XLOOKUP(tblOrders[[#This Row],[OrderID]], tblReturns[OrderID], tblReturns[Returned])</f>
        <v>No</v>
      </c>
      <c r="Q670" t="str">
        <f>_xlfn.XLOOKUP(tblOrders[[#This Row],[OrderID]], tblShipping[OrderID], tblShipping[ShipMode])</f>
        <v>Pickup</v>
      </c>
      <c r="R670" t="str">
        <f>IFERROR(_xlfn.XLOOKUP(A669, tblCustomers[CustomerID], tblCustomers[CustomerName]), "Not Found")</f>
        <v>Not Found</v>
      </c>
      <c r="S670" t="str">
        <f>IF(tblOrders[[#This Row],[Sales]]&gt;1000000,"High Value","Standard")</f>
        <v>High Value</v>
      </c>
      <c r="T670" t="str">
        <f>_xlfn.XLOOKUP(tblOrders[[#This Row],[ProductID]], tblProducts[ProductID], tblProducts[ProductName])</f>
        <v>Product 67</v>
      </c>
      <c r="U670">
        <f>_xlfn.XLOOKUP(tblOrders[[#This Row],[SalesRepID]], tblSalesreps[RepID], tblSalesreps[Target])</f>
        <v>19562258</v>
      </c>
    </row>
    <row r="671" spans="1:21">
      <c r="A671" t="s">
        <v>1384</v>
      </c>
      <c r="B671" s="7" t="s">
        <v>250</v>
      </c>
      <c r="C671" t="s">
        <v>54</v>
      </c>
      <c r="D671" t="s">
        <v>308</v>
      </c>
      <c r="E671" t="s">
        <v>13</v>
      </c>
      <c r="F671" t="s">
        <v>88</v>
      </c>
      <c r="G671">
        <v>7</v>
      </c>
      <c r="H671">
        <v>0.15</v>
      </c>
      <c r="I671" s="2">
        <v>334860.05</v>
      </c>
      <c r="J671" t="str">
        <f>_xlfn.XLOOKUP(tblOrders[[#This Row],[CustomerID]], tblCustomers[CustomerID], tblCustomers[CustomerName])</f>
        <v>Customer 141</v>
      </c>
      <c r="K671" t="str">
        <f>_xlfn.XLOOKUP(tblOrders[[#This Row],[CustomerID]], tblCustomers[CustomerID], tblCustomers[Segment])</f>
        <v>Consumer</v>
      </c>
      <c r="L671" t="str">
        <f>_xlfn.XLOOKUP(tblOrders[[#This Row],[ProductID]], tblProducts[ProductID], tblProducts[Category])</f>
        <v>Furniture</v>
      </c>
      <c r="M671">
        <f>_xlfn.XLOOKUP(tblOrders[[#This Row],[ProductID]], tblProducts[ProductID], tblProducts[CostPrice])</f>
        <v>27039</v>
      </c>
      <c r="N671">
        <f>tblOrders[[#This Row],[Sales]]-(tblOrders[[#This Row],[CostPrice]]*tblOrders[[#This Row],[Quantity]])</f>
        <v>145587.04999999999</v>
      </c>
      <c r="O671" t="str">
        <f>TEXT(tblOrders[[#This Row],[Date]],"mmm-yyyy")</f>
        <v>Jul-2025</v>
      </c>
      <c r="P671" t="str">
        <f>_xlfn.XLOOKUP(tblOrders[[#This Row],[OrderID]], tblReturns[OrderID], tblReturns[Returned])</f>
        <v>No</v>
      </c>
      <c r="Q671" t="str">
        <f>_xlfn.XLOOKUP(tblOrders[[#This Row],[OrderID]], tblShipping[OrderID], tblShipping[ShipMode])</f>
        <v>Standard</v>
      </c>
      <c r="R671" t="str">
        <f>IFERROR(_xlfn.XLOOKUP(A670, tblCustomers[CustomerID], tblCustomers[CustomerName]), "Not Found")</f>
        <v>Not Found</v>
      </c>
      <c r="S671" t="str">
        <f>IF(tblOrders[[#This Row],[Sales]]&gt;1000000,"High Value","Standard")</f>
        <v>Standard</v>
      </c>
      <c r="T671" t="str">
        <f>_xlfn.XLOOKUP(tblOrders[[#This Row],[ProductID]], tblProducts[ProductID], tblProducts[ProductName])</f>
        <v>Product 13</v>
      </c>
      <c r="U671">
        <f>_xlfn.XLOOKUP(tblOrders[[#This Row],[SalesRepID]], tblSalesreps[RepID], tblSalesreps[Target])</f>
        <v>11852878</v>
      </c>
    </row>
    <row r="672" spans="1:21">
      <c r="A672" t="s">
        <v>1385</v>
      </c>
      <c r="B672" s="7" t="s">
        <v>147</v>
      </c>
      <c r="C672" t="s">
        <v>1276</v>
      </c>
      <c r="D672" t="s">
        <v>973</v>
      </c>
      <c r="E672" t="s">
        <v>205</v>
      </c>
      <c r="F672" t="s">
        <v>51</v>
      </c>
      <c r="G672">
        <v>8</v>
      </c>
      <c r="H672">
        <v>0.1</v>
      </c>
      <c r="I672" s="2">
        <v>601408.80000000005</v>
      </c>
      <c r="J672" t="str">
        <f>_xlfn.XLOOKUP(tblOrders[[#This Row],[CustomerID]], tblCustomers[CustomerID], tblCustomers[CustomerName])</f>
        <v>Customer 196</v>
      </c>
      <c r="K672" t="str">
        <f>_xlfn.XLOOKUP(tblOrders[[#This Row],[CustomerID]], tblCustomers[CustomerID], tblCustomers[Segment])</f>
        <v>SME</v>
      </c>
      <c r="L672" t="str">
        <f>_xlfn.XLOOKUP(tblOrders[[#This Row],[ProductID]], tblProducts[ProductID], tblProducts[Category])</f>
        <v>Office</v>
      </c>
      <c r="M672">
        <f>_xlfn.XLOOKUP(tblOrders[[#This Row],[ProductID]], tblProducts[ProductID], tblProducts[CostPrice])</f>
        <v>44507</v>
      </c>
      <c r="N672">
        <f>tblOrders[[#This Row],[Sales]]-(tblOrders[[#This Row],[CostPrice]]*tblOrders[[#This Row],[Quantity]])</f>
        <v>245352.80000000005</v>
      </c>
      <c r="O672" t="str">
        <f>TEXT(tblOrders[[#This Row],[Date]],"mmm-yyyy")</f>
        <v>Feb-2025</v>
      </c>
      <c r="P672" t="str">
        <f>_xlfn.XLOOKUP(tblOrders[[#This Row],[OrderID]], tblReturns[OrderID], tblReturns[Returned])</f>
        <v>No</v>
      </c>
      <c r="Q672" t="str">
        <f>_xlfn.XLOOKUP(tblOrders[[#This Row],[OrderID]], tblShipping[OrderID], tblShipping[ShipMode])</f>
        <v>Express</v>
      </c>
      <c r="R672" t="str">
        <f>IFERROR(_xlfn.XLOOKUP(A671, tblCustomers[CustomerID], tblCustomers[CustomerName]), "Not Found")</f>
        <v>Not Found</v>
      </c>
      <c r="S672" t="str">
        <f>IF(tblOrders[[#This Row],[Sales]]&gt;1000000,"High Value","Standard")</f>
        <v>Standard</v>
      </c>
      <c r="T672" t="str">
        <f>_xlfn.XLOOKUP(tblOrders[[#This Row],[ProductID]], tblProducts[ProductID], tblProducts[ProductName])</f>
        <v>Product 53</v>
      </c>
      <c r="U672">
        <f>_xlfn.XLOOKUP(tblOrders[[#This Row],[SalesRepID]], tblSalesreps[RepID], tblSalesreps[Target])</f>
        <v>16246424</v>
      </c>
    </row>
    <row r="673" spans="1:21">
      <c r="A673" t="s">
        <v>1386</v>
      </c>
      <c r="B673" s="7" t="s">
        <v>320</v>
      </c>
      <c r="C673" t="s">
        <v>1276</v>
      </c>
      <c r="D673" t="s">
        <v>902</v>
      </c>
      <c r="E673" t="s">
        <v>74</v>
      </c>
      <c r="F673" t="s">
        <v>51</v>
      </c>
      <c r="G673">
        <v>2</v>
      </c>
      <c r="H673">
        <v>0.1</v>
      </c>
      <c r="I673" s="2">
        <v>216820.8</v>
      </c>
      <c r="J673" t="str">
        <f>_xlfn.XLOOKUP(tblOrders[[#This Row],[CustomerID]], tblCustomers[CustomerID], tblCustomers[CustomerName])</f>
        <v>Customer 196</v>
      </c>
      <c r="K673" t="str">
        <f>_xlfn.XLOOKUP(tblOrders[[#This Row],[CustomerID]], tblCustomers[CustomerID], tblCustomers[Segment])</f>
        <v>SME</v>
      </c>
      <c r="L673" t="str">
        <f>_xlfn.XLOOKUP(tblOrders[[#This Row],[ProductID]], tblProducts[ProductID], tblProducts[Category])</f>
        <v>Furniture</v>
      </c>
      <c r="M673">
        <f>_xlfn.XLOOKUP(tblOrders[[#This Row],[ProductID]], tblProducts[ProductID], tblProducts[CostPrice])</f>
        <v>44361</v>
      </c>
      <c r="N673">
        <f>tblOrders[[#This Row],[Sales]]-(tblOrders[[#This Row],[CostPrice]]*tblOrders[[#This Row],[Quantity]])</f>
        <v>128098.79999999999</v>
      </c>
      <c r="O673" t="str">
        <f>TEXT(tblOrders[[#This Row],[Date]],"mmm-yyyy")</f>
        <v>Jun-2025</v>
      </c>
      <c r="P673" t="str">
        <f>_xlfn.XLOOKUP(tblOrders[[#This Row],[OrderID]], tblReturns[OrderID], tblReturns[Returned])</f>
        <v>Yes</v>
      </c>
      <c r="Q673" t="str">
        <f>_xlfn.XLOOKUP(tblOrders[[#This Row],[OrderID]], tblShipping[OrderID], tblShipping[ShipMode])</f>
        <v>Pickup</v>
      </c>
      <c r="R673" t="str">
        <f>IFERROR(_xlfn.XLOOKUP(A672, tblCustomers[CustomerID], tblCustomers[CustomerName]), "Not Found")</f>
        <v>Not Found</v>
      </c>
      <c r="S673" t="str">
        <f>IF(tblOrders[[#This Row],[Sales]]&gt;1000000,"High Value","Standard")</f>
        <v>Standard</v>
      </c>
      <c r="T673" t="str">
        <f>_xlfn.XLOOKUP(tblOrders[[#This Row],[ProductID]], tblProducts[ProductID], tblProducts[ProductName])</f>
        <v>Product 3</v>
      </c>
      <c r="U673">
        <f>_xlfn.XLOOKUP(tblOrders[[#This Row],[SalesRepID]], tblSalesreps[RepID], tblSalesreps[Target])</f>
        <v>7254801</v>
      </c>
    </row>
    <row r="674" spans="1:21">
      <c r="A674" t="s">
        <v>1387</v>
      </c>
      <c r="B674" s="7" t="s">
        <v>1206</v>
      </c>
      <c r="C674" t="s">
        <v>1182</v>
      </c>
      <c r="D674" t="s">
        <v>111</v>
      </c>
      <c r="E674" t="s">
        <v>40</v>
      </c>
      <c r="F674" t="s">
        <v>20</v>
      </c>
      <c r="G674">
        <v>1</v>
      </c>
      <c r="H674">
        <v>0.1</v>
      </c>
      <c r="I674" s="2">
        <v>105230.7</v>
      </c>
      <c r="J674" t="str">
        <f>_xlfn.XLOOKUP(tblOrders[[#This Row],[CustomerID]], tblCustomers[CustomerID], tblCustomers[CustomerName])</f>
        <v>Customer 93</v>
      </c>
      <c r="K674" t="str">
        <f>_xlfn.XLOOKUP(tblOrders[[#This Row],[CustomerID]], tblCustomers[CustomerID], tblCustomers[Segment])</f>
        <v>SME</v>
      </c>
      <c r="L674" t="str">
        <f>_xlfn.XLOOKUP(tblOrders[[#This Row],[ProductID]], tblProducts[ProductID], tblProducts[Category])</f>
        <v>Furniture</v>
      </c>
      <c r="M674">
        <f>_xlfn.XLOOKUP(tblOrders[[#This Row],[ProductID]], tblProducts[ProductID], tblProducts[CostPrice])</f>
        <v>34907</v>
      </c>
      <c r="N674">
        <f>tblOrders[[#This Row],[Sales]]-(tblOrders[[#This Row],[CostPrice]]*tblOrders[[#This Row],[Quantity]])</f>
        <v>70323.7</v>
      </c>
      <c r="O674" t="str">
        <f>TEXT(tblOrders[[#This Row],[Date]],"mmm-yyyy")</f>
        <v>Aug-2025</v>
      </c>
      <c r="P674" t="str">
        <f>_xlfn.XLOOKUP(tblOrders[[#This Row],[OrderID]], tblReturns[OrderID], tblReturns[Returned])</f>
        <v>No</v>
      </c>
      <c r="Q674" t="str">
        <f>_xlfn.XLOOKUP(tblOrders[[#This Row],[OrderID]], tblShipping[OrderID], tblShipping[ShipMode])</f>
        <v>Standard</v>
      </c>
      <c r="R674" t="str">
        <f>IFERROR(_xlfn.XLOOKUP(A673, tblCustomers[CustomerID], tblCustomers[CustomerName]), "Not Found")</f>
        <v>Not Found</v>
      </c>
      <c r="S674" t="str">
        <f>IF(tblOrders[[#This Row],[Sales]]&gt;1000000,"High Value","Standard")</f>
        <v>Standard</v>
      </c>
      <c r="T674" t="str">
        <f>_xlfn.XLOOKUP(tblOrders[[#This Row],[ProductID]], tblProducts[ProductID], tblProducts[ProductName])</f>
        <v>Product 68</v>
      </c>
      <c r="U674">
        <f>_xlfn.XLOOKUP(tblOrders[[#This Row],[SalesRepID]], tblSalesreps[RepID], tblSalesreps[Target])</f>
        <v>6291486</v>
      </c>
    </row>
    <row r="675" spans="1:21">
      <c r="A675" t="s">
        <v>1388</v>
      </c>
      <c r="B675" s="7" t="s">
        <v>246</v>
      </c>
      <c r="C675" t="s">
        <v>457</v>
      </c>
      <c r="D675" t="s">
        <v>516</v>
      </c>
      <c r="E675" t="s">
        <v>165</v>
      </c>
      <c r="F675" t="s">
        <v>88</v>
      </c>
      <c r="G675">
        <v>1</v>
      </c>
      <c r="H675">
        <v>0.05</v>
      </c>
      <c r="I675" s="2">
        <v>45701.65</v>
      </c>
      <c r="J675" t="str">
        <f>_xlfn.XLOOKUP(tblOrders[[#This Row],[CustomerID]], tblCustomers[CustomerID], tblCustomers[CustomerName])</f>
        <v>Customer 61</v>
      </c>
      <c r="K675" t="str">
        <f>_xlfn.XLOOKUP(tblOrders[[#This Row],[CustomerID]], tblCustomers[CustomerID], tblCustomers[Segment])</f>
        <v>Consumer</v>
      </c>
      <c r="L675" t="str">
        <f>_xlfn.XLOOKUP(tblOrders[[#This Row],[ProductID]], tblProducts[ProductID], tblProducts[Category])</f>
        <v>Home</v>
      </c>
      <c r="M675">
        <f>_xlfn.XLOOKUP(tblOrders[[#This Row],[ProductID]], tblProducts[ProductID], tblProducts[CostPrice])</f>
        <v>48408</v>
      </c>
      <c r="N675">
        <f>tblOrders[[#This Row],[Sales]]-(tblOrders[[#This Row],[CostPrice]]*tblOrders[[#This Row],[Quantity]])</f>
        <v>-2706.3499999999985</v>
      </c>
      <c r="O675" t="str">
        <f>TEXT(tblOrders[[#This Row],[Date]],"mmm-yyyy")</f>
        <v>Jul-2025</v>
      </c>
      <c r="P675" t="str">
        <f>_xlfn.XLOOKUP(tblOrders[[#This Row],[OrderID]], tblReturns[OrderID], tblReturns[Returned])</f>
        <v>No</v>
      </c>
      <c r="Q675" t="str">
        <f>_xlfn.XLOOKUP(tblOrders[[#This Row],[OrderID]], tblShipping[OrderID], tblShipping[ShipMode])</f>
        <v>Express</v>
      </c>
      <c r="R675" t="str">
        <f>IFERROR(_xlfn.XLOOKUP(A674, tblCustomers[CustomerID], tblCustomers[CustomerName]), "Not Found")</f>
        <v>Not Found</v>
      </c>
      <c r="S675" t="str">
        <f>IF(tblOrders[[#This Row],[Sales]]&gt;1000000,"High Value","Standard")</f>
        <v>Standard</v>
      </c>
      <c r="T675" t="str">
        <f>_xlfn.XLOOKUP(tblOrders[[#This Row],[ProductID]], tblProducts[ProductID], tblProducts[ProductName])</f>
        <v>Product 12</v>
      </c>
      <c r="U675">
        <f>_xlfn.XLOOKUP(tblOrders[[#This Row],[SalesRepID]], tblSalesreps[RepID], tblSalesreps[Target])</f>
        <v>16839910</v>
      </c>
    </row>
    <row r="676" spans="1:21">
      <c r="A676" t="s">
        <v>1389</v>
      </c>
      <c r="B676" s="7" t="s">
        <v>1364</v>
      </c>
      <c r="C676" t="s">
        <v>344</v>
      </c>
      <c r="D676" t="s">
        <v>44</v>
      </c>
      <c r="E676" t="s">
        <v>119</v>
      </c>
      <c r="F676" t="s">
        <v>14</v>
      </c>
      <c r="G676">
        <v>8</v>
      </c>
      <c r="H676">
        <v>0.15</v>
      </c>
      <c r="I676" s="2">
        <v>966858</v>
      </c>
      <c r="J676" t="str">
        <f>_xlfn.XLOOKUP(tblOrders[[#This Row],[CustomerID]], tblCustomers[CustomerID], tblCustomers[CustomerName])</f>
        <v>Customer 68</v>
      </c>
      <c r="K676" t="str">
        <f>_xlfn.XLOOKUP(tblOrders[[#This Row],[CustomerID]], tblCustomers[CustomerID], tblCustomers[Segment])</f>
        <v>Consumer</v>
      </c>
      <c r="L676" t="str">
        <f>_xlfn.XLOOKUP(tblOrders[[#This Row],[ProductID]], tblProducts[ProductID], tblProducts[Category])</f>
        <v>Furniture</v>
      </c>
      <c r="M676">
        <f>_xlfn.XLOOKUP(tblOrders[[#This Row],[ProductID]], tblProducts[ProductID], tblProducts[CostPrice])</f>
        <v>48953</v>
      </c>
      <c r="N676">
        <f>tblOrders[[#This Row],[Sales]]-(tblOrders[[#This Row],[CostPrice]]*tblOrders[[#This Row],[Quantity]])</f>
        <v>575234</v>
      </c>
      <c r="O676" t="str">
        <f>TEXT(tblOrders[[#This Row],[Date]],"mmm-yyyy")</f>
        <v>Jan-2025</v>
      </c>
      <c r="P676" t="str">
        <f>_xlfn.XLOOKUP(tblOrders[[#This Row],[OrderID]], tblReturns[OrderID], tblReturns[Returned])</f>
        <v>Yes</v>
      </c>
      <c r="Q676" t="str">
        <f>_xlfn.XLOOKUP(tblOrders[[#This Row],[OrderID]], tblShipping[OrderID], tblShipping[ShipMode])</f>
        <v>Pickup</v>
      </c>
      <c r="R676" t="str">
        <f>IFERROR(_xlfn.XLOOKUP(A675, tblCustomers[CustomerID], tblCustomers[CustomerName]), "Not Found")</f>
        <v>Not Found</v>
      </c>
      <c r="S676" t="str">
        <f>IF(tblOrders[[#This Row],[Sales]]&gt;1000000,"High Value","Standard")</f>
        <v>Standard</v>
      </c>
      <c r="T676" t="str">
        <f>_xlfn.XLOOKUP(tblOrders[[#This Row],[ProductID]], tblProducts[ProductID], tblProducts[ProductName])</f>
        <v>Product 56</v>
      </c>
      <c r="U676">
        <f>_xlfn.XLOOKUP(tblOrders[[#This Row],[SalesRepID]], tblSalesreps[RepID], tblSalesreps[Target])</f>
        <v>5886694</v>
      </c>
    </row>
    <row r="677" spans="1:21">
      <c r="A677" t="s">
        <v>1390</v>
      </c>
      <c r="B677" s="7" t="s">
        <v>990</v>
      </c>
      <c r="C677" t="s">
        <v>261</v>
      </c>
      <c r="D677" t="s">
        <v>201</v>
      </c>
      <c r="E677" t="s">
        <v>87</v>
      </c>
      <c r="F677" t="s">
        <v>14</v>
      </c>
      <c r="G677">
        <v>2</v>
      </c>
      <c r="H677">
        <v>0</v>
      </c>
      <c r="I677" s="2">
        <v>241166</v>
      </c>
      <c r="J677" t="str">
        <f>_xlfn.XLOOKUP(tblOrders[[#This Row],[CustomerID]], tblCustomers[CustomerID], tblCustomers[CustomerName])</f>
        <v>Customer 117</v>
      </c>
      <c r="K677" t="str">
        <f>_xlfn.XLOOKUP(tblOrders[[#This Row],[CustomerID]], tblCustomers[CustomerID], tblCustomers[Segment])</f>
        <v>Consumer</v>
      </c>
      <c r="L677" t="str">
        <f>_xlfn.XLOOKUP(tblOrders[[#This Row],[ProductID]], tblProducts[ProductID], tblProducts[Category])</f>
        <v>Furniture</v>
      </c>
      <c r="M677">
        <f>_xlfn.XLOOKUP(tblOrders[[#This Row],[ProductID]], tblProducts[ProductID], tblProducts[CostPrice])</f>
        <v>22542</v>
      </c>
      <c r="N677">
        <f>tblOrders[[#This Row],[Sales]]-(tblOrders[[#This Row],[CostPrice]]*tblOrders[[#This Row],[Quantity]])</f>
        <v>196082</v>
      </c>
      <c r="O677" t="str">
        <f>TEXT(tblOrders[[#This Row],[Date]],"mmm-yyyy")</f>
        <v>Aug-2025</v>
      </c>
      <c r="P677" t="str">
        <f>_xlfn.XLOOKUP(tblOrders[[#This Row],[OrderID]], tblReturns[OrderID], tblReturns[Returned])</f>
        <v>No</v>
      </c>
      <c r="Q677" t="str">
        <f>_xlfn.XLOOKUP(tblOrders[[#This Row],[OrderID]], tblShipping[OrderID], tblShipping[ShipMode])</f>
        <v>Standard</v>
      </c>
      <c r="R677" t="str">
        <f>IFERROR(_xlfn.XLOOKUP(A676, tblCustomers[CustomerID], tblCustomers[CustomerName]), "Not Found")</f>
        <v>Not Found</v>
      </c>
      <c r="S677" t="str">
        <f>IF(tblOrders[[#This Row],[Sales]]&gt;1000000,"High Value","Standard")</f>
        <v>Standard</v>
      </c>
      <c r="T677" t="str">
        <f>_xlfn.XLOOKUP(tblOrders[[#This Row],[ProductID]], tblProducts[ProductID], tblProducts[ProductName])</f>
        <v>Product 50</v>
      </c>
      <c r="U677">
        <f>_xlfn.XLOOKUP(tblOrders[[#This Row],[SalesRepID]], tblSalesreps[RepID], tblSalesreps[Target])</f>
        <v>18500989</v>
      </c>
    </row>
    <row r="678" spans="1:21">
      <c r="A678" t="s">
        <v>1391</v>
      </c>
      <c r="B678" s="7" t="s">
        <v>930</v>
      </c>
      <c r="C678" t="s">
        <v>251</v>
      </c>
      <c r="D678" t="s">
        <v>255</v>
      </c>
      <c r="E678" t="s">
        <v>197</v>
      </c>
      <c r="F678" t="s">
        <v>14</v>
      </c>
      <c r="G678">
        <v>3</v>
      </c>
      <c r="H678">
        <v>0.2</v>
      </c>
      <c r="I678" s="2">
        <v>153794.4</v>
      </c>
      <c r="J678" t="str">
        <f>_xlfn.XLOOKUP(tblOrders[[#This Row],[CustomerID]], tblCustomers[CustomerID], tblCustomers[CustomerName])</f>
        <v>Customer 175</v>
      </c>
      <c r="K678" t="str">
        <f>_xlfn.XLOOKUP(tblOrders[[#This Row],[CustomerID]], tblCustomers[CustomerID], tblCustomers[Segment])</f>
        <v>Consumer</v>
      </c>
      <c r="L678" t="str">
        <f>_xlfn.XLOOKUP(tblOrders[[#This Row],[ProductID]], tblProducts[ProductID], tblProducts[Category])</f>
        <v>Electronics</v>
      </c>
      <c r="M678">
        <f>_xlfn.XLOOKUP(tblOrders[[#This Row],[ProductID]], tblProducts[ProductID], tblProducts[CostPrice])</f>
        <v>58560</v>
      </c>
      <c r="N678">
        <f>tblOrders[[#This Row],[Sales]]-(tblOrders[[#This Row],[CostPrice]]*tblOrders[[#This Row],[Quantity]])</f>
        <v>-21885.600000000006</v>
      </c>
      <c r="O678" t="str">
        <f>TEXT(tblOrders[[#This Row],[Date]],"mmm-yyyy")</f>
        <v>Feb-2025</v>
      </c>
      <c r="P678" t="str">
        <f>_xlfn.XLOOKUP(tblOrders[[#This Row],[OrderID]], tblReturns[OrderID], tblReturns[Returned])</f>
        <v>No</v>
      </c>
      <c r="Q678" t="str">
        <f>_xlfn.XLOOKUP(tblOrders[[#This Row],[OrderID]], tblShipping[OrderID], tblShipping[ShipMode])</f>
        <v>Express</v>
      </c>
      <c r="R678" t="str">
        <f>IFERROR(_xlfn.XLOOKUP(A677, tblCustomers[CustomerID], tblCustomers[CustomerName]), "Not Found")</f>
        <v>Not Found</v>
      </c>
      <c r="S678" t="str">
        <f>IF(tblOrders[[#This Row],[Sales]]&gt;1000000,"High Value","Standard")</f>
        <v>Standard</v>
      </c>
      <c r="T678" t="str">
        <f>_xlfn.XLOOKUP(tblOrders[[#This Row],[ProductID]], tblProducts[ProductID], tblProducts[ProductName])</f>
        <v>Product 79</v>
      </c>
      <c r="U678">
        <f>_xlfn.XLOOKUP(tblOrders[[#This Row],[SalesRepID]], tblSalesreps[RepID], tblSalesreps[Target])</f>
        <v>19562258</v>
      </c>
    </row>
    <row r="679" spans="1:21">
      <c r="A679" t="s">
        <v>1392</v>
      </c>
      <c r="B679" s="7" t="s">
        <v>961</v>
      </c>
      <c r="C679" t="s">
        <v>559</v>
      </c>
      <c r="D679" t="s">
        <v>820</v>
      </c>
      <c r="E679" t="s">
        <v>50</v>
      </c>
      <c r="F679" t="s">
        <v>20</v>
      </c>
      <c r="G679">
        <v>8</v>
      </c>
      <c r="H679">
        <v>0.2</v>
      </c>
      <c r="I679" s="2">
        <v>418873.59999999998</v>
      </c>
      <c r="J679" t="str">
        <f>_xlfn.XLOOKUP(tblOrders[[#This Row],[CustomerID]], tblCustomers[CustomerID], tblCustomers[CustomerName])</f>
        <v>Customer 293</v>
      </c>
      <c r="K679" t="str">
        <f>_xlfn.XLOOKUP(tblOrders[[#This Row],[CustomerID]], tblCustomers[CustomerID], tblCustomers[Segment])</f>
        <v>Consumer</v>
      </c>
      <c r="L679" t="str">
        <f>_xlfn.XLOOKUP(tblOrders[[#This Row],[ProductID]], tblProducts[ProductID], tblProducts[Category])</f>
        <v>Home</v>
      </c>
      <c r="M679">
        <f>_xlfn.XLOOKUP(tblOrders[[#This Row],[ProductID]], tblProducts[ProductID], tblProducts[CostPrice])</f>
        <v>35035</v>
      </c>
      <c r="N679">
        <f>tblOrders[[#This Row],[Sales]]-(tblOrders[[#This Row],[CostPrice]]*tblOrders[[#This Row],[Quantity]])</f>
        <v>138593.59999999998</v>
      </c>
      <c r="O679" t="str">
        <f>TEXT(tblOrders[[#This Row],[Date]],"mmm-yyyy")</f>
        <v>May-2025</v>
      </c>
      <c r="P679" t="str">
        <f>_xlfn.XLOOKUP(tblOrders[[#This Row],[OrderID]], tblReturns[OrderID], tblReturns[Returned])</f>
        <v>No</v>
      </c>
      <c r="Q679" t="str">
        <f>_xlfn.XLOOKUP(tblOrders[[#This Row],[OrderID]], tblShipping[OrderID], tblShipping[ShipMode])</f>
        <v>Express</v>
      </c>
      <c r="R679" t="str">
        <f>IFERROR(_xlfn.XLOOKUP(A678, tblCustomers[CustomerID], tblCustomers[CustomerName]), "Not Found")</f>
        <v>Not Found</v>
      </c>
      <c r="S679" t="str">
        <f>IF(tblOrders[[#This Row],[Sales]]&gt;1000000,"High Value","Standard")</f>
        <v>Standard</v>
      </c>
      <c r="T679" t="str">
        <f>_xlfn.XLOOKUP(tblOrders[[#This Row],[ProductID]], tblProducts[ProductID], tblProducts[ProductName])</f>
        <v>Product 20</v>
      </c>
      <c r="U679">
        <f>_xlfn.XLOOKUP(tblOrders[[#This Row],[SalesRepID]], tblSalesreps[RepID], tblSalesreps[Target])</f>
        <v>17350666</v>
      </c>
    </row>
    <row r="680" spans="1:21">
      <c r="A680" t="s">
        <v>1393</v>
      </c>
      <c r="B680" s="7" t="s">
        <v>391</v>
      </c>
      <c r="C680" t="s">
        <v>507</v>
      </c>
      <c r="D680" t="s">
        <v>100</v>
      </c>
      <c r="E680" t="s">
        <v>79</v>
      </c>
      <c r="F680" t="s">
        <v>14</v>
      </c>
      <c r="G680">
        <v>9</v>
      </c>
      <c r="H680">
        <v>0.05</v>
      </c>
      <c r="I680" s="2">
        <v>1210594.5</v>
      </c>
      <c r="J680" t="str">
        <f>_xlfn.XLOOKUP(tblOrders[[#This Row],[CustomerID]], tblCustomers[CustomerID], tblCustomers[CustomerName])</f>
        <v>Customer 133</v>
      </c>
      <c r="K680" t="str">
        <f>_xlfn.XLOOKUP(tblOrders[[#This Row],[CustomerID]], tblCustomers[CustomerID], tblCustomers[Segment])</f>
        <v>Corporate</v>
      </c>
      <c r="L680" t="str">
        <f>_xlfn.XLOOKUP(tblOrders[[#This Row],[ProductID]], tblProducts[ProductID], tblProducts[Category])</f>
        <v>Electronics</v>
      </c>
      <c r="M680">
        <f>_xlfn.XLOOKUP(tblOrders[[#This Row],[ProductID]], tblProducts[ProductID], tblProducts[CostPrice])</f>
        <v>39197</v>
      </c>
      <c r="N680">
        <f>tblOrders[[#This Row],[Sales]]-(tblOrders[[#This Row],[CostPrice]]*tblOrders[[#This Row],[Quantity]])</f>
        <v>857821.5</v>
      </c>
      <c r="O680" t="str">
        <f>TEXT(tblOrders[[#This Row],[Date]],"mmm-yyyy")</f>
        <v>May-2025</v>
      </c>
      <c r="P680" t="str">
        <f>_xlfn.XLOOKUP(tblOrders[[#This Row],[OrderID]], tblReturns[OrderID], tblReturns[Returned])</f>
        <v>No</v>
      </c>
      <c r="Q680" t="str">
        <f>_xlfn.XLOOKUP(tblOrders[[#This Row],[OrderID]], tblShipping[OrderID], tblShipping[ShipMode])</f>
        <v>Standard</v>
      </c>
      <c r="R680" t="str">
        <f>IFERROR(_xlfn.XLOOKUP(A679, tblCustomers[CustomerID], tblCustomers[CustomerName]), "Not Found")</f>
        <v>Not Found</v>
      </c>
      <c r="S680" t="str">
        <f>IF(tblOrders[[#This Row],[Sales]]&gt;1000000,"High Value","Standard")</f>
        <v>High Value</v>
      </c>
      <c r="T680" t="str">
        <f>_xlfn.XLOOKUP(tblOrders[[#This Row],[ProductID]], tblProducts[ProductID], tblProducts[ProductName])</f>
        <v>Product 21</v>
      </c>
      <c r="U680">
        <f>_xlfn.XLOOKUP(tblOrders[[#This Row],[SalesRepID]], tblSalesreps[RepID], tblSalesreps[Target])</f>
        <v>8592536</v>
      </c>
    </row>
    <row r="681" spans="1:21">
      <c r="A681" t="s">
        <v>1394</v>
      </c>
      <c r="B681" s="7" t="s">
        <v>1395</v>
      </c>
      <c r="C681" t="s">
        <v>521</v>
      </c>
      <c r="D681" t="s">
        <v>566</v>
      </c>
      <c r="E681" t="s">
        <v>13</v>
      </c>
      <c r="F681" t="s">
        <v>88</v>
      </c>
      <c r="G681">
        <v>2</v>
      </c>
      <c r="H681">
        <v>0.15</v>
      </c>
      <c r="I681" s="2">
        <v>201084.5</v>
      </c>
      <c r="J681" t="str">
        <f>_xlfn.XLOOKUP(tblOrders[[#This Row],[CustomerID]], tblCustomers[CustomerID], tblCustomers[CustomerName])</f>
        <v>Customer 239</v>
      </c>
      <c r="K681" t="str">
        <f>_xlfn.XLOOKUP(tblOrders[[#This Row],[CustomerID]], tblCustomers[CustomerID], tblCustomers[Segment])</f>
        <v>Corporate</v>
      </c>
      <c r="L681" t="str">
        <f>_xlfn.XLOOKUP(tblOrders[[#This Row],[ProductID]], tblProducts[ProductID], tblProducts[Category])</f>
        <v>Electronics</v>
      </c>
      <c r="M681">
        <f>_xlfn.XLOOKUP(tblOrders[[#This Row],[ProductID]], tblProducts[ProductID], tblProducts[CostPrice])</f>
        <v>26222</v>
      </c>
      <c r="N681">
        <f>tblOrders[[#This Row],[Sales]]-(tblOrders[[#This Row],[CostPrice]]*tblOrders[[#This Row],[Quantity]])</f>
        <v>148640.5</v>
      </c>
      <c r="O681" t="str">
        <f>TEXT(tblOrders[[#This Row],[Date]],"mmm-yyyy")</f>
        <v>Feb-2025</v>
      </c>
      <c r="P681" t="str">
        <f>_xlfn.XLOOKUP(tblOrders[[#This Row],[OrderID]], tblReturns[OrderID], tblReturns[Returned])</f>
        <v>No</v>
      </c>
      <c r="Q681" t="str">
        <f>_xlfn.XLOOKUP(tblOrders[[#This Row],[OrderID]], tblShipping[OrderID], tblShipping[ShipMode])</f>
        <v>Express</v>
      </c>
      <c r="R681" t="str">
        <f>IFERROR(_xlfn.XLOOKUP(A680, tblCustomers[CustomerID], tblCustomers[CustomerName]), "Not Found")</f>
        <v>Not Found</v>
      </c>
      <c r="S681" t="str">
        <f>IF(tblOrders[[#This Row],[Sales]]&gt;1000000,"High Value","Standard")</f>
        <v>Standard</v>
      </c>
      <c r="T681" t="str">
        <f>_xlfn.XLOOKUP(tblOrders[[#This Row],[ProductID]], tblProducts[ProductID], tblProducts[ProductName])</f>
        <v>Product 87</v>
      </c>
      <c r="U681">
        <f>_xlfn.XLOOKUP(tblOrders[[#This Row],[SalesRepID]], tblSalesreps[RepID], tblSalesreps[Target])</f>
        <v>11852878</v>
      </c>
    </row>
    <row r="682" spans="1:21">
      <c r="A682" t="s">
        <v>1396</v>
      </c>
      <c r="B682" s="7" t="s">
        <v>913</v>
      </c>
      <c r="C682" t="s">
        <v>1397</v>
      </c>
      <c r="D682" t="s">
        <v>265</v>
      </c>
      <c r="E682" t="s">
        <v>119</v>
      </c>
      <c r="F682" t="s">
        <v>26</v>
      </c>
      <c r="G682">
        <v>10</v>
      </c>
      <c r="H682">
        <v>0.2</v>
      </c>
      <c r="I682" s="2">
        <v>882328</v>
      </c>
      <c r="J682" t="str">
        <f>_xlfn.XLOOKUP(tblOrders[[#This Row],[CustomerID]], tblCustomers[CustomerID], tblCustomers[CustomerName])</f>
        <v>Customer 176</v>
      </c>
      <c r="K682" t="str">
        <f>_xlfn.XLOOKUP(tblOrders[[#This Row],[CustomerID]], tblCustomers[CustomerID], tblCustomers[Segment])</f>
        <v>Corporate</v>
      </c>
      <c r="L682" t="str">
        <f>_xlfn.XLOOKUP(tblOrders[[#This Row],[ProductID]], tblProducts[ProductID], tblProducts[Category])</f>
        <v>Home</v>
      </c>
      <c r="M682">
        <f>_xlfn.XLOOKUP(tblOrders[[#This Row],[ProductID]], tblProducts[ProductID], tblProducts[CostPrice])</f>
        <v>33642</v>
      </c>
      <c r="N682">
        <f>tblOrders[[#This Row],[Sales]]-(tblOrders[[#This Row],[CostPrice]]*tblOrders[[#This Row],[Quantity]])</f>
        <v>545908</v>
      </c>
      <c r="O682" t="str">
        <f>TEXT(tblOrders[[#This Row],[Date]],"mmm-yyyy")</f>
        <v>May-2025</v>
      </c>
      <c r="P682" t="str">
        <f>_xlfn.XLOOKUP(tblOrders[[#This Row],[OrderID]], tblReturns[OrderID], tblReturns[Returned])</f>
        <v>No</v>
      </c>
      <c r="Q682" t="str">
        <f>_xlfn.XLOOKUP(tblOrders[[#This Row],[OrderID]], tblShipping[OrderID], tblShipping[ShipMode])</f>
        <v>Standard</v>
      </c>
      <c r="R682" t="str">
        <f>IFERROR(_xlfn.XLOOKUP(A681, tblCustomers[CustomerID], tblCustomers[CustomerName]), "Not Found")</f>
        <v>Not Found</v>
      </c>
      <c r="S682" t="str">
        <f>IF(tblOrders[[#This Row],[Sales]]&gt;1000000,"High Value","Standard")</f>
        <v>Standard</v>
      </c>
      <c r="T682" t="str">
        <f>_xlfn.XLOOKUP(tblOrders[[#This Row],[ProductID]], tblProducts[ProductID], tblProducts[ProductName])</f>
        <v>Product 17</v>
      </c>
      <c r="U682">
        <f>_xlfn.XLOOKUP(tblOrders[[#This Row],[SalesRepID]], tblSalesreps[RepID], tblSalesreps[Target])</f>
        <v>5886694</v>
      </c>
    </row>
    <row r="683" spans="1:21">
      <c r="A683" t="s">
        <v>1398</v>
      </c>
      <c r="B683" s="7" t="s">
        <v>1399</v>
      </c>
      <c r="C683" t="s">
        <v>1158</v>
      </c>
      <c r="D683" t="s">
        <v>308</v>
      </c>
      <c r="E683" t="s">
        <v>105</v>
      </c>
      <c r="F683" t="s">
        <v>51</v>
      </c>
      <c r="G683">
        <v>5</v>
      </c>
      <c r="H683">
        <v>0</v>
      </c>
      <c r="I683" s="2">
        <v>113080</v>
      </c>
      <c r="J683" t="str">
        <f>_xlfn.XLOOKUP(tblOrders[[#This Row],[CustomerID]], tblCustomers[CustomerID], tblCustomers[CustomerName])</f>
        <v>Customer 124</v>
      </c>
      <c r="K683" t="str">
        <f>_xlfn.XLOOKUP(tblOrders[[#This Row],[CustomerID]], tblCustomers[CustomerID], tblCustomers[Segment])</f>
        <v>SME</v>
      </c>
      <c r="L683" t="str">
        <f>_xlfn.XLOOKUP(tblOrders[[#This Row],[ProductID]], tblProducts[ProductID], tblProducts[Category])</f>
        <v>Furniture</v>
      </c>
      <c r="M683">
        <f>_xlfn.XLOOKUP(tblOrders[[#This Row],[ProductID]], tblProducts[ProductID], tblProducts[CostPrice])</f>
        <v>27039</v>
      </c>
      <c r="N683">
        <f>tblOrders[[#This Row],[Sales]]-(tblOrders[[#This Row],[CostPrice]]*tblOrders[[#This Row],[Quantity]])</f>
        <v>-22115</v>
      </c>
      <c r="O683" t="str">
        <f>TEXT(tblOrders[[#This Row],[Date]],"mmm-yyyy")</f>
        <v>Jun-2025</v>
      </c>
      <c r="P683" t="str">
        <f>_xlfn.XLOOKUP(tblOrders[[#This Row],[OrderID]], tblReturns[OrderID], tblReturns[Returned])</f>
        <v>No</v>
      </c>
      <c r="Q683" t="str">
        <f>_xlfn.XLOOKUP(tblOrders[[#This Row],[OrderID]], tblShipping[OrderID], tblShipping[ShipMode])</f>
        <v>Standard</v>
      </c>
      <c r="R683" t="str">
        <f>IFERROR(_xlfn.XLOOKUP(A682, tblCustomers[CustomerID], tblCustomers[CustomerName]), "Not Found")</f>
        <v>Not Found</v>
      </c>
      <c r="S683" t="str">
        <f>IF(tblOrders[[#This Row],[Sales]]&gt;1000000,"High Value","Standard")</f>
        <v>Standard</v>
      </c>
      <c r="T683" t="str">
        <f>_xlfn.XLOOKUP(tblOrders[[#This Row],[ProductID]], tblProducts[ProductID], tblProducts[ProductName])</f>
        <v>Product 13</v>
      </c>
      <c r="U683">
        <f>_xlfn.XLOOKUP(tblOrders[[#This Row],[SalesRepID]], tblSalesreps[RepID], tblSalesreps[Target])</f>
        <v>8698154</v>
      </c>
    </row>
    <row r="684" spans="1:21">
      <c r="A684" t="s">
        <v>1400</v>
      </c>
      <c r="B684" s="7" t="s">
        <v>1401</v>
      </c>
      <c r="C684" t="s">
        <v>361</v>
      </c>
      <c r="D684" t="s">
        <v>126</v>
      </c>
      <c r="E684" t="s">
        <v>79</v>
      </c>
      <c r="F684" t="s">
        <v>14</v>
      </c>
      <c r="G684">
        <v>6</v>
      </c>
      <c r="H684">
        <v>0.2</v>
      </c>
      <c r="I684" s="2">
        <v>248467.20000000001</v>
      </c>
      <c r="J684" t="str">
        <f>_xlfn.XLOOKUP(tblOrders[[#This Row],[CustomerID]], tblCustomers[CustomerID], tblCustomers[CustomerName])</f>
        <v>Customer 34</v>
      </c>
      <c r="K684" t="str">
        <f>_xlfn.XLOOKUP(tblOrders[[#This Row],[CustomerID]], tblCustomers[CustomerID], tblCustomers[Segment])</f>
        <v>Corporate</v>
      </c>
      <c r="L684" t="str">
        <f>_xlfn.XLOOKUP(tblOrders[[#This Row],[ProductID]], tblProducts[ProductID], tblProducts[Category])</f>
        <v>Furniture</v>
      </c>
      <c r="M684">
        <f>_xlfn.XLOOKUP(tblOrders[[#This Row],[ProductID]], tblProducts[ProductID], tblProducts[CostPrice])</f>
        <v>47434</v>
      </c>
      <c r="N684">
        <f>tblOrders[[#This Row],[Sales]]-(tblOrders[[#This Row],[CostPrice]]*tblOrders[[#This Row],[Quantity]])</f>
        <v>-36136.799999999988</v>
      </c>
      <c r="O684" t="str">
        <f>TEXT(tblOrders[[#This Row],[Date]],"mmm-yyyy")</f>
        <v>Jul-2025</v>
      </c>
      <c r="P684" t="str">
        <f>_xlfn.XLOOKUP(tblOrders[[#This Row],[OrderID]], tblReturns[OrderID], tblReturns[Returned])</f>
        <v>No</v>
      </c>
      <c r="Q684" t="str">
        <f>_xlfn.XLOOKUP(tblOrders[[#This Row],[OrderID]], tblShipping[OrderID], tblShipping[ShipMode])</f>
        <v>Express</v>
      </c>
      <c r="R684" t="str">
        <f>IFERROR(_xlfn.XLOOKUP(A683, tblCustomers[CustomerID], tblCustomers[CustomerName]), "Not Found")</f>
        <v>Not Found</v>
      </c>
      <c r="S684" t="str">
        <f>IF(tblOrders[[#This Row],[Sales]]&gt;1000000,"High Value","Standard")</f>
        <v>Standard</v>
      </c>
      <c r="T684" t="str">
        <f>_xlfn.XLOOKUP(tblOrders[[#This Row],[ProductID]], tblProducts[ProductID], tblProducts[ProductName])</f>
        <v>Product 67</v>
      </c>
      <c r="U684">
        <f>_xlfn.XLOOKUP(tblOrders[[#This Row],[SalesRepID]], tblSalesreps[RepID], tblSalesreps[Target])</f>
        <v>8592536</v>
      </c>
    </row>
    <row r="685" spans="1:21">
      <c r="A685" t="s">
        <v>1402</v>
      </c>
      <c r="B685" s="7" t="s">
        <v>1198</v>
      </c>
      <c r="C685" t="s">
        <v>342</v>
      </c>
      <c r="D685" t="s">
        <v>272</v>
      </c>
      <c r="E685" t="s">
        <v>25</v>
      </c>
      <c r="F685" t="s">
        <v>88</v>
      </c>
      <c r="G685">
        <v>8</v>
      </c>
      <c r="H685">
        <v>0</v>
      </c>
      <c r="I685" s="2">
        <v>456224</v>
      </c>
      <c r="J685" t="str">
        <f>_xlfn.XLOOKUP(tblOrders[[#This Row],[CustomerID]], tblCustomers[CustomerID], tblCustomers[CustomerName])</f>
        <v>Customer 94</v>
      </c>
      <c r="K685" t="str">
        <f>_xlfn.XLOOKUP(tblOrders[[#This Row],[CustomerID]], tblCustomers[CustomerID], tblCustomers[Segment])</f>
        <v>SME</v>
      </c>
      <c r="L685" t="str">
        <f>_xlfn.XLOOKUP(tblOrders[[#This Row],[ProductID]], tblProducts[ProductID], tblProducts[Category])</f>
        <v>Furniture</v>
      </c>
      <c r="M685">
        <f>_xlfn.XLOOKUP(tblOrders[[#This Row],[ProductID]], tblProducts[ProductID], tblProducts[CostPrice])</f>
        <v>48118</v>
      </c>
      <c r="N685">
        <f>tblOrders[[#This Row],[Sales]]-(tblOrders[[#This Row],[CostPrice]]*tblOrders[[#This Row],[Quantity]])</f>
        <v>71280</v>
      </c>
      <c r="O685" t="str">
        <f>TEXT(tblOrders[[#This Row],[Date]],"mmm-yyyy")</f>
        <v>Mar-2025</v>
      </c>
      <c r="P685" t="str">
        <f>_xlfn.XLOOKUP(tblOrders[[#This Row],[OrderID]], tblReturns[OrderID], tblReturns[Returned])</f>
        <v>No</v>
      </c>
      <c r="Q685" t="str">
        <f>_xlfn.XLOOKUP(tblOrders[[#This Row],[OrderID]], tblShipping[OrderID], tblShipping[ShipMode])</f>
        <v>Express</v>
      </c>
      <c r="R685" t="str">
        <f>IFERROR(_xlfn.XLOOKUP(A684, tblCustomers[CustomerID], tblCustomers[CustomerName]), "Not Found")</f>
        <v>Not Found</v>
      </c>
      <c r="S685" t="str">
        <f>IF(tblOrders[[#This Row],[Sales]]&gt;1000000,"High Value","Standard")</f>
        <v>Standard</v>
      </c>
      <c r="T685" t="str">
        <f>_xlfn.XLOOKUP(tblOrders[[#This Row],[ProductID]], tblProducts[ProductID], tblProducts[ProductName])</f>
        <v>Product 75</v>
      </c>
      <c r="U685">
        <f>_xlfn.XLOOKUP(tblOrders[[#This Row],[SalesRepID]], tblSalesreps[RepID], tblSalesreps[Target])</f>
        <v>7094914</v>
      </c>
    </row>
    <row r="686" spans="1:21">
      <c r="A686" t="s">
        <v>1403</v>
      </c>
      <c r="B686" s="7" t="s">
        <v>188</v>
      </c>
      <c r="C686" t="s">
        <v>759</v>
      </c>
      <c r="D686" t="s">
        <v>44</v>
      </c>
      <c r="E686" t="s">
        <v>79</v>
      </c>
      <c r="F686" t="s">
        <v>26</v>
      </c>
      <c r="G686">
        <v>4</v>
      </c>
      <c r="H686">
        <v>0.2</v>
      </c>
      <c r="I686" s="2">
        <v>193820.79999999999</v>
      </c>
      <c r="J686" t="str">
        <f>_xlfn.XLOOKUP(tblOrders[[#This Row],[CustomerID]], tblCustomers[CustomerID], tblCustomers[CustomerName])</f>
        <v>Customer 74</v>
      </c>
      <c r="K686" t="str">
        <f>_xlfn.XLOOKUP(tblOrders[[#This Row],[CustomerID]], tblCustomers[CustomerID], tblCustomers[Segment])</f>
        <v>Corporate</v>
      </c>
      <c r="L686" t="str">
        <f>_xlfn.XLOOKUP(tblOrders[[#This Row],[ProductID]], tblProducts[ProductID], tblProducts[Category])</f>
        <v>Furniture</v>
      </c>
      <c r="M686">
        <f>_xlfn.XLOOKUP(tblOrders[[#This Row],[ProductID]], tblProducts[ProductID], tblProducts[CostPrice])</f>
        <v>48953</v>
      </c>
      <c r="N686">
        <f>tblOrders[[#This Row],[Sales]]-(tblOrders[[#This Row],[CostPrice]]*tblOrders[[#This Row],[Quantity]])</f>
        <v>-1991.2000000000116</v>
      </c>
      <c r="O686" t="str">
        <f>TEXT(tblOrders[[#This Row],[Date]],"mmm-yyyy")</f>
        <v>Feb-2025</v>
      </c>
      <c r="P686" t="str">
        <f>_xlfn.XLOOKUP(tblOrders[[#This Row],[OrderID]], tblReturns[OrderID], tblReturns[Returned])</f>
        <v>No</v>
      </c>
      <c r="Q686" t="str">
        <f>_xlfn.XLOOKUP(tblOrders[[#This Row],[OrderID]], tblShipping[OrderID], tblShipping[ShipMode])</f>
        <v>Pickup</v>
      </c>
      <c r="R686" t="str">
        <f>IFERROR(_xlfn.XLOOKUP(A685, tblCustomers[CustomerID], tblCustomers[CustomerName]), "Not Found")</f>
        <v>Not Found</v>
      </c>
      <c r="S686" t="str">
        <f>IF(tblOrders[[#This Row],[Sales]]&gt;1000000,"High Value","Standard")</f>
        <v>Standard</v>
      </c>
      <c r="T686" t="str">
        <f>_xlfn.XLOOKUP(tblOrders[[#This Row],[ProductID]], tblProducts[ProductID], tblProducts[ProductName])</f>
        <v>Product 56</v>
      </c>
      <c r="U686">
        <f>_xlfn.XLOOKUP(tblOrders[[#This Row],[SalesRepID]], tblSalesreps[RepID], tblSalesreps[Target])</f>
        <v>8592536</v>
      </c>
    </row>
    <row r="687" spans="1:21">
      <c r="A687" t="s">
        <v>1404</v>
      </c>
      <c r="B687" s="7" t="s">
        <v>323</v>
      </c>
      <c r="C687" t="s">
        <v>281</v>
      </c>
      <c r="D687" t="s">
        <v>265</v>
      </c>
      <c r="E687" t="s">
        <v>19</v>
      </c>
      <c r="F687" t="s">
        <v>14</v>
      </c>
      <c r="G687">
        <v>1</v>
      </c>
      <c r="H687">
        <v>0.15</v>
      </c>
      <c r="I687" s="2">
        <v>10338.549999999999</v>
      </c>
      <c r="J687" t="str">
        <f>_xlfn.XLOOKUP(tblOrders[[#This Row],[CustomerID]], tblCustomers[CustomerID], tblCustomers[CustomerName])</f>
        <v>Customer 154</v>
      </c>
      <c r="K687" t="str">
        <f>_xlfn.XLOOKUP(tblOrders[[#This Row],[CustomerID]], tblCustomers[CustomerID], tblCustomers[Segment])</f>
        <v>Consumer</v>
      </c>
      <c r="L687" t="str">
        <f>_xlfn.XLOOKUP(tblOrders[[#This Row],[ProductID]], tblProducts[ProductID], tblProducts[Category])</f>
        <v>Home</v>
      </c>
      <c r="M687">
        <f>_xlfn.XLOOKUP(tblOrders[[#This Row],[ProductID]], tblProducts[ProductID], tblProducts[CostPrice])</f>
        <v>33642</v>
      </c>
      <c r="N687">
        <f>tblOrders[[#This Row],[Sales]]-(tblOrders[[#This Row],[CostPrice]]*tblOrders[[#This Row],[Quantity]])</f>
        <v>-23303.45</v>
      </c>
      <c r="O687" t="str">
        <f>TEXT(tblOrders[[#This Row],[Date]],"mmm-yyyy")</f>
        <v>May-2025</v>
      </c>
      <c r="P687" t="str">
        <f>_xlfn.XLOOKUP(tblOrders[[#This Row],[OrderID]], tblReturns[OrderID], tblReturns[Returned])</f>
        <v>No</v>
      </c>
      <c r="Q687" t="str">
        <f>_xlfn.XLOOKUP(tblOrders[[#This Row],[OrderID]], tblShipping[OrderID], tblShipping[ShipMode])</f>
        <v>Express</v>
      </c>
      <c r="R687" t="str">
        <f>IFERROR(_xlfn.XLOOKUP(A686, tblCustomers[CustomerID], tblCustomers[CustomerName]), "Not Found")</f>
        <v>Not Found</v>
      </c>
      <c r="S687" t="str">
        <f>IF(tblOrders[[#This Row],[Sales]]&gt;1000000,"High Value","Standard")</f>
        <v>Standard</v>
      </c>
      <c r="T687" t="str">
        <f>_xlfn.XLOOKUP(tblOrders[[#This Row],[ProductID]], tblProducts[ProductID], tblProducts[ProductName])</f>
        <v>Product 17</v>
      </c>
      <c r="U687">
        <f>_xlfn.XLOOKUP(tblOrders[[#This Row],[SalesRepID]], tblSalesreps[RepID], tblSalesreps[Target])</f>
        <v>11347243</v>
      </c>
    </row>
    <row r="688" spans="1:21">
      <c r="A688" t="s">
        <v>1405</v>
      </c>
      <c r="B688" s="7" t="s">
        <v>360</v>
      </c>
      <c r="C688" t="s">
        <v>819</v>
      </c>
      <c r="D688" t="s">
        <v>321</v>
      </c>
      <c r="E688" t="s">
        <v>50</v>
      </c>
      <c r="F688" t="s">
        <v>51</v>
      </c>
      <c r="G688">
        <v>3</v>
      </c>
      <c r="H688">
        <v>0.15</v>
      </c>
      <c r="I688" s="2">
        <v>259263.6</v>
      </c>
      <c r="J688" t="str">
        <f>_xlfn.XLOOKUP(tblOrders[[#This Row],[CustomerID]], tblCustomers[CustomerID], tblCustomers[CustomerName])</f>
        <v>Customer 229</v>
      </c>
      <c r="K688" t="str">
        <f>_xlfn.XLOOKUP(tblOrders[[#This Row],[CustomerID]], tblCustomers[CustomerID], tblCustomers[Segment])</f>
        <v>SME</v>
      </c>
      <c r="L688" t="str">
        <f>_xlfn.XLOOKUP(tblOrders[[#This Row],[ProductID]], tblProducts[ProductID], tblProducts[Category])</f>
        <v>Home</v>
      </c>
      <c r="M688">
        <f>_xlfn.XLOOKUP(tblOrders[[#This Row],[ProductID]], tblProducts[ProductID], tblProducts[CostPrice])</f>
        <v>70588</v>
      </c>
      <c r="N688">
        <f>tblOrders[[#This Row],[Sales]]-(tblOrders[[#This Row],[CostPrice]]*tblOrders[[#This Row],[Quantity]])</f>
        <v>47499.600000000006</v>
      </c>
      <c r="O688" t="str">
        <f>TEXT(tblOrders[[#This Row],[Date]],"mmm-yyyy")</f>
        <v>Mar-2025</v>
      </c>
      <c r="P688" t="str">
        <f>_xlfn.XLOOKUP(tblOrders[[#This Row],[OrderID]], tblReturns[OrderID], tblReturns[Returned])</f>
        <v>No</v>
      </c>
      <c r="Q688" t="str">
        <f>_xlfn.XLOOKUP(tblOrders[[#This Row],[OrderID]], tblShipping[OrderID], tblShipping[ShipMode])</f>
        <v>Standard</v>
      </c>
      <c r="R688" t="str">
        <f>IFERROR(_xlfn.XLOOKUP(A687, tblCustomers[CustomerID], tblCustomers[CustomerName]), "Not Found")</f>
        <v>Not Found</v>
      </c>
      <c r="S688" t="str">
        <f>IF(tblOrders[[#This Row],[Sales]]&gt;1000000,"High Value","Standard")</f>
        <v>Standard</v>
      </c>
      <c r="T688" t="str">
        <f>_xlfn.XLOOKUP(tblOrders[[#This Row],[ProductID]], tblProducts[ProductID], tblProducts[ProductName])</f>
        <v>Product 95</v>
      </c>
      <c r="U688">
        <f>_xlfn.XLOOKUP(tblOrders[[#This Row],[SalesRepID]], tblSalesreps[RepID], tblSalesreps[Target])</f>
        <v>17350666</v>
      </c>
    </row>
    <row r="689" spans="1:21">
      <c r="A689" t="s">
        <v>1406</v>
      </c>
      <c r="B689" s="7" t="s">
        <v>1190</v>
      </c>
      <c r="C689" t="s">
        <v>284</v>
      </c>
      <c r="D689" t="s">
        <v>362</v>
      </c>
      <c r="E689" t="s">
        <v>202</v>
      </c>
      <c r="F689" t="s">
        <v>51</v>
      </c>
      <c r="G689">
        <v>7</v>
      </c>
      <c r="H689">
        <v>0.15</v>
      </c>
      <c r="I689" s="2">
        <v>652911.35</v>
      </c>
      <c r="J689" t="str">
        <f>_xlfn.XLOOKUP(tblOrders[[#This Row],[CustomerID]], tblCustomers[CustomerID], tblCustomers[CustomerName])</f>
        <v>Customer 30</v>
      </c>
      <c r="K689" t="str">
        <f>_xlfn.XLOOKUP(tblOrders[[#This Row],[CustomerID]], tblCustomers[CustomerID], tblCustomers[Segment])</f>
        <v>SME</v>
      </c>
      <c r="L689" t="str">
        <f>_xlfn.XLOOKUP(tblOrders[[#This Row],[ProductID]], tblProducts[ProductID], tblProducts[Category])</f>
        <v>Home</v>
      </c>
      <c r="M689">
        <f>_xlfn.XLOOKUP(tblOrders[[#This Row],[ProductID]], tblProducts[ProductID], tblProducts[CostPrice])</f>
        <v>41409</v>
      </c>
      <c r="N689">
        <f>tblOrders[[#This Row],[Sales]]-(tblOrders[[#This Row],[CostPrice]]*tblOrders[[#This Row],[Quantity]])</f>
        <v>363048.35</v>
      </c>
      <c r="O689" t="str">
        <f>TEXT(tblOrders[[#This Row],[Date]],"mmm-yyyy")</f>
        <v>Oct-2025</v>
      </c>
      <c r="P689" t="str">
        <f>_xlfn.XLOOKUP(tblOrders[[#This Row],[OrderID]], tblReturns[OrderID], tblReturns[Returned])</f>
        <v>No</v>
      </c>
      <c r="Q689" t="str">
        <f>_xlfn.XLOOKUP(tblOrders[[#This Row],[OrderID]], tblShipping[OrderID], tblShipping[ShipMode])</f>
        <v>Standard</v>
      </c>
      <c r="R689" t="str">
        <f>IFERROR(_xlfn.XLOOKUP(A688, tblCustomers[CustomerID], tblCustomers[CustomerName]), "Not Found")</f>
        <v>Not Found</v>
      </c>
      <c r="S689" t="str">
        <f>IF(tblOrders[[#This Row],[Sales]]&gt;1000000,"High Value","Standard")</f>
        <v>Standard</v>
      </c>
      <c r="T689" t="str">
        <f>_xlfn.XLOOKUP(tblOrders[[#This Row],[ProductID]], tblProducts[ProductID], tblProducts[ProductName])</f>
        <v>Product 25</v>
      </c>
      <c r="U689">
        <f>_xlfn.XLOOKUP(tblOrders[[#This Row],[SalesRepID]], tblSalesreps[RepID], tblSalesreps[Target])</f>
        <v>10652665</v>
      </c>
    </row>
    <row r="690" spans="1:21">
      <c r="A690" t="s">
        <v>1407</v>
      </c>
      <c r="B690" s="7" t="s">
        <v>303</v>
      </c>
      <c r="C690" t="s">
        <v>418</v>
      </c>
      <c r="D690" t="s">
        <v>162</v>
      </c>
      <c r="E690" t="s">
        <v>119</v>
      </c>
      <c r="F690" t="s">
        <v>88</v>
      </c>
      <c r="G690">
        <v>7</v>
      </c>
      <c r="H690">
        <v>0.1</v>
      </c>
      <c r="I690" s="2">
        <v>43356.6</v>
      </c>
      <c r="J690" t="str">
        <f>_xlfn.XLOOKUP(tblOrders[[#This Row],[CustomerID]], tblCustomers[CustomerID], tblCustomers[CustomerName])</f>
        <v>Customer 113</v>
      </c>
      <c r="K690" t="str">
        <f>_xlfn.XLOOKUP(tblOrders[[#This Row],[CustomerID]], tblCustomers[CustomerID], tblCustomers[Segment])</f>
        <v>Consumer</v>
      </c>
      <c r="L690" t="str">
        <f>_xlfn.XLOOKUP(tblOrders[[#This Row],[ProductID]], tblProducts[ProductID], tblProducts[Category])</f>
        <v>Furniture</v>
      </c>
      <c r="M690">
        <f>_xlfn.XLOOKUP(tblOrders[[#This Row],[ProductID]], tblProducts[ProductID], tblProducts[CostPrice])</f>
        <v>62257</v>
      </c>
      <c r="N690">
        <f>tblOrders[[#This Row],[Sales]]-(tblOrders[[#This Row],[CostPrice]]*tblOrders[[#This Row],[Quantity]])</f>
        <v>-392442.4</v>
      </c>
      <c r="O690" t="str">
        <f>TEXT(tblOrders[[#This Row],[Date]],"mmm-yyyy")</f>
        <v>Jul-2025</v>
      </c>
      <c r="P690" t="str">
        <f>_xlfn.XLOOKUP(tblOrders[[#This Row],[OrderID]], tblReturns[OrderID], tblReturns[Returned])</f>
        <v>No</v>
      </c>
      <c r="Q690" t="str">
        <f>_xlfn.XLOOKUP(tblOrders[[#This Row],[OrderID]], tblShipping[OrderID], tblShipping[ShipMode])</f>
        <v>Pickup</v>
      </c>
      <c r="R690" t="str">
        <f>IFERROR(_xlfn.XLOOKUP(A689, tblCustomers[CustomerID], tblCustomers[CustomerName]), "Not Found")</f>
        <v>Not Found</v>
      </c>
      <c r="S690" t="str">
        <f>IF(tblOrders[[#This Row],[Sales]]&gt;1000000,"High Value","Standard")</f>
        <v>Standard</v>
      </c>
      <c r="T690" t="str">
        <f>_xlfn.XLOOKUP(tblOrders[[#This Row],[ProductID]], tblProducts[ProductID], tblProducts[ProductName])</f>
        <v>Product 55</v>
      </c>
      <c r="U690">
        <f>_xlfn.XLOOKUP(tblOrders[[#This Row],[SalesRepID]], tblSalesreps[RepID], tblSalesreps[Target])</f>
        <v>5886694</v>
      </c>
    </row>
    <row r="691" spans="1:21">
      <c r="A691" t="s">
        <v>1408</v>
      </c>
      <c r="B691" s="7" t="s">
        <v>679</v>
      </c>
      <c r="C691" t="s">
        <v>177</v>
      </c>
      <c r="D691" t="s">
        <v>244</v>
      </c>
      <c r="E691" t="s">
        <v>165</v>
      </c>
      <c r="F691" t="s">
        <v>14</v>
      </c>
      <c r="G691">
        <v>6</v>
      </c>
      <c r="H691">
        <v>0.2</v>
      </c>
      <c r="I691" s="2">
        <v>381364.8</v>
      </c>
      <c r="J691" t="str">
        <f>_xlfn.XLOOKUP(tblOrders[[#This Row],[CustomerID]], tblCustomers[CustomerID], tblCustomers[CustomerName])</f>
        <v>Customer 174</v>
      </c>
      <c r="K691" t="str">
        <f>_xlfn.XLOOKUP(tblOrders[[#This Row],[CustomerID]], tblCustomers[CustomerID], tblCustomers[Segment])</f>
        <v>Consumer</v>
      </c>
      <c r="L691" t="str">
        <f>_xlfn.XLOOKUP(tblOrders[[#This Row],[ProductID]], tblProducts[ProductID], tblProducts[Category])</f>
        <v>Electronics</v>
      </c>
      <c r="M691">
        <f>_xlfn.XLOOKUP(tblOrders[[#This Row],[ProductID]], tblProducts[ProductID], tblProducts[CostPrice])</f>
        <v>12227</v>
      </c>
      <c r="N691">
        <f>tblOrders[[#This Row],[Sales]]-(tblOrders[[#This Row],[CostPrice]]*tblOrders[[#This Row],[Quantity]])</f>
        <v>308002.8</v>
      </c>
      <c r="O691" t="str">
        <f>TEXT(tblOrders[[#This Row],[Date]],"mmm-yyyy")</f>
        <v>Sep-2025</v>
      </c>
      <c r="P691" t="str">
        <f>_xlfn.XLOOKUP(tblOrders[[#This Row],[OrderID]], tblReturns[OrderID], tblReturns[Returned])</f>
        <v>No</v>
      </c>
      <c r="Q691" t="str">
        <f>_xlfn.XLOOKUP(tblOrders[[#This Row],[OrderID]], tblShipping[OrderID], tblShipping[ShipMode])</f>
        <v>Express</v>
      </c>
      <c r="R691" t="str">
        <f>IFERROR(_xlfn.XLOOKUP(A690, tblCustomers[CustomerID], tblCustomers[CustomerName]), "Not Found")</f>
        <v>Not Found</v>
      </c>
      <c r="S691" t="str">
        <f>IF(tblOrders[[#This Row],[Sales]]&gt;1000000,"High Value","Standard")</f>
        <v>Standard</v>
      </c>
      <c r="T691" t="str">
        <f>_xlfn.XLOOKUP(tblOrders[[#This Row],[ProductID]], tblProducts[ProductID], tblProducts[ProductName])</f>
        <v>Product 96</v>
      </c>
      <c r="U691">
        <f>_xlfn.XLOOKUP(tblOrders[[#This Row],[SalesRepID]], tblSalesreps[RepID], tblSalesreps[Target])</f>
        <v>16839910</v>
      </c>
    </row>
    <row r="692" spans="1:21">
      <c r="A692" t="s">
        <v>1409</v>
      </c>
      <c r="B692" s="7" t="s">
        <v>459</v>
      </c>
      <c r="C692" t="s">
        <v>581</v>
      </c>
      <c r="D692" t="s">
        <v>744</v>
      </c>
      <c r="E692" t="s">
        <v>13</v>
      </c>
      <c r="F692" t="s">
        <v>26</v>
      </c>
      <c r="G692">
        <v>1</v>
      </c>
      <c r="H692">
        <v>0.1</v>
      </c>
      <c r="I692" s="2">
        <v>113835.6</v>
      </c>
      <c r="J692" t="str">
        <f>_xlfn.XLOOKUP(tblOrders[[#This Row],[CustomerID]], tblCustomers[CustomerID], tblCustomers[CustomerName])</f>
        <v>Customer 238</v>
      </c>
      <c r="K692" t="str">
        <f>_xlfn.XLOOKUP(tblOrders[[#This Row],[CustomerID]], tblCustomers[CustomerID], tblCustomers[Segment])</f>
        <v>Consumer</v>
      </c>
      <c r="L692" t="str">
        <f>_xlfn.XLOOKUP(tblOrders[[#This Row],[ProductID]], tblProducts[ProductID], tblProducts[Category])</f>
        <v>Electronics</v>
      </c>
      <c r="M692">
        <f>_xlfn.XLOOKUP(tblOrders[[#This Row],[ProductID]], tblProducts[ProductID], tblProducts[CostPrice])</f>
        <v>37361</v>
      </c>
      <c r="N692">
        <f>tblOrders[[#This Row],[Sales]]-(tblOrders[[#This Row],[CostPrice]]*tblOrders[[#This Row],[Quantity]])</f>
        <v>76474.600000000006</v>
      </c>
      <c r="O692" t="str">
        <f>TEXT(tblOrders[[#This Row],[Date]],"mmm-yyyy")</f>
        <v>Jul-2025</v>
      </c>
      <c r="P692" t="str">
        <f>_xlfn.XLOOKUP(tblOrders[[#This Row],[OrderID]], tblReturns[OrderID], tblReturns[Returned])</f>
        <v>No</v>
      </c>
      <c r="Q692" t="str">
        <f>_xlfn.XLOOKUP(tblOrders[[#This Row],[OrderID]], tblShipping[OrderID], tblShipping[ShipMode])</f>
        <v>Pickup</v>
      </c>
      <c r="R692" t="str">
        <f>IFERROR(_xlfn.XLOOKUP(A691, tblCustomers[CustomerID], tblCustomers[CustomerName]), "Not Found")</f>
        <v>Not Found</v>
      </c>
      <c r="S692" t="str">
        <f>IF(tblOrders[[#This Row],[Sales]]&gt;1000000,"High Value","Standard")</f>
        <v>Standard</v>
      </c>
      <c r="T692" t="str">
        <f>_xlfn.XLOOKUP(tblOrders[[#This Row],[ProductID]], tblProducts[ProductID], tblProducts[ProductName])</f>
        <v>Product 72</v>
      </c>
      <c r="U692">
        <f>_xlfn.XLOOKUP(tblOrders[[#This Row],[SalesRepID]], tblSalesreps[RepID], tblSalesreps[Target])</f>
        <v>11852878</v>
      </c>
    </row>
    <row r="693" spans="1:21">
      <c r="A693" t="s">
        <v>1410</v>
      </c>
      <c r="B693" s="7" t="s">
        <v>113</v>
      </c>
      <c r="C693" t="s">
        <v>399</v>
      </c>
      <c r="D693" t="s">
        <v>587</v>
      </c>
      <c r="E693" t="s">
        <v>56</v>
      </c>
      <c r="F693" t="s">
        <v>26</v>
      </c>
      <c r="G693">
        <v>7</v>
      </c>
      <c r="H693">
        <v>0</v>
      </c>
      <c r="I693" s="2">
        <v>902251</v>
      </c>
      <c r="J693" t="str">
        <f>_xlfn.XLOOKUP(tblOrders[[#This Row],[CustomerID]], tblCustomers[CustomerID], tblCustomers[CustomerName])</f>
        <v>Customer 26</v>
      </c>
      <c r="K693" t="str">
        <f>_xlfn.XLOOKUP(tblOrders[[#This Row],[CustomerID]], tblCustomers[CustomerID], tblCustomers[Segment])</f>
        <v>SME</v>
      </c>
      <c r="L693" t="str">
        <f>_xlfn.XLOOKUP(tblOrders[[#This Row],[ProductID]], tblProducts[ProductID], tblProducts[Category])</f>
        <v>Electronics</v>
      </c>
      <c r="M693">
        <f>_xlfn.XLOOKUP(tblOrders[[#This Row],[ProductID]], tblProducts[ProductID], tblProducts[CostPrice])</f>
        <v>67500</v>
      </c>
      <c r="N693">
        <f>tblOrders[[#This Row],[Sales]]-(tblOrders[[#This Row],[CostPrice]]*tblOrders[[#This Row],[Quantity]])</f>
        <v>429751</v>
      </c>
      <c r="O693" t="str">
        <f>TEXT(tblOrders[[#This Row],[Date]],"mmm-yyyy")</f>
        <v>Nov-2025</v>
      </c>
      <c r="P693" t="str">
        <f>_xlfn.XLOOKUP(tblOrders[[#This Row],[OrderID]], tblReturns[OrderID], tblReturns[Returned])</f>
        <v>No</v>
      </c>
      <c r="Q693" t="str">
        <f>_xlfn.XLOOKUP(tblOrders[[#This Row],[OrderID]], tblShipping[OrderID], tblShipping[ShipMode])</f>
        <v>Standard</v>
      </c>
      <c r="R693" t="str">
        <f>IFERROR(_xlfn.XLOOKUP(A692, tblCustomers[CustomerID], tblCustomers[CustomerName]), "Not Found")</f>
        <v>Not Found</v>
      </c>
      <c r="S693" t="str">
        <f>IF(tblOrders[[#This Row],[Sales]]&gt;1000000,"High Value","Standard")</f>
        <v>Standard</v>
      </c>
      <c r="T693" t="str">
        <f>_xlfn.XLOOKUP(tblOrders[[#This Row],[ProductID]], tblProducts[ProductID], tblProducts[ProductName])</f>
        <v>Product 97</v>
      </c>
      <c r="U693">
        <f>_xlfn.XLOOKUP(tblOrders[[#This Row],[SalesRepID]], tblSalesreps[RepID], tblSalesreps[Target])</f>
        <v>14265630</v>
      </c>
    </row>
    <row r="694" spans="1:21">
      <c r="A694" t="s">
        <v>1411</v>
      </c>
      <c r="B694" s="7" t="s">
        <v>139</v>
      </c>
      <c r="C694" t="s">
        <v>1193</v>
      </c>
      <c r="D694" t="s">
        <v>265</v>
      </c>
      <c r="E694" t="s">
        <v>186</v>
      </c>
      <c r="F694" t="s">
        <v>88</v>
      </c>
      <c r="G694">
        <v>3</v>
      </c>
      <c r="H694">
        <v>0.1</v>
      </c>
      <c r="I694" s="2">
        <v>94505.4</v>
      </c>
      <c r="J694" t="str">
        <f>_xlfn.XLOOKUP(tblOrders[[#This Row],[CustomerID]], tblCustomers[CustomerID], tblCustomers[CustomerName])</f>
        <v>Customer 57</v>
      </c>
      <c r="K694" t="str">
        <f>_xlfn.XLOOKUP(tblOrders[[#This Row],[CustomerID]], tblCustomers[CustomerID], tblCustomers[Segment])</f>
        <v>SME</v>
      </c>
      <c r="L694" t="str">
        <f>_xlfn.XLOOKUP(tblOrders[[#This Row],[ProductID]], tblProducts[ProductID], tblProducts[Category])</f>
        <v>Home</v>
      </c>
      <c r="M694">
        <f>_xlfn.XLOOKUP(tblOrders[[#This Row],[ProductID]], tblProducts[ProductID], tblProducts[CostPrice])</f>
        <v>33642</v>
      </c>
      <c r="N694">
        <f>tblOrders[[#This Row],[Sales]]-(tblOrders[[#This Row],[CostPrice]]*tblOrders[[#This Row],[Quantity]])</f>
        <v>-6420.6000000000058</v>
      </c>
      <c r="O694" t="str">
        <f>TEXT(tblOrders[[#This Row],[Date]],"mmm-yyyy")</f>
        <v>Jun-2025</v>
      </c>
      <c r="P694" t="str">
        <f>_xlfn.XLOOKUP(tblOrders[[#This Row],[OrderID]], tblReturns[OrderID], tblReturns[Returned])</f>
        <v>No</v>
      </c>
      <c r="Q694" t="str">
        <f>_xlfn.XLOOKUP(tblOrders[[#This Row],[OrderID]], tblShipping[OrderID], tblShipping[ShipMode])</f>
        <v>Standard</v>
      </c>
      <c r="R694" t="str">
        <f>IFERROR(_xlfn.XLOOKUP(A693, tblCustomers[CustomerID], tblCustomers[CustomerName]), "Not Found")</f>
        <v>Not Found</v>
      </c>
      <c r="S694" t="str">
        <f>IF(tblOrders[[#This Row],[Sales]]&gt;1000000,"High Value","Standard")</f>
        <v>Standard</v>
      </c>
      <c r="T694" t="str">
        <f>_xlfn.XLOOKUP(tblOrders[[#This Row],[ProductID]], tblProducts[ProductID], tblProducts[ProductName])</f>
        <v>Product 17</v>
      </c>
      <c r="U694">
        <f>_xlfn.XLOOKUP(tblOrders[[#This Row],[SalesRepID]], tblSalesreps[RepID], tblSalesreps[Target])</f>
        <v>15141830</v>
      </c>
    </row>
    <row r="695" spans="1:21">
      <c r="A695" t="s">
        <v>1412</v>
      </c>
      <c r="B695" s="7" t="s">
        <v>783</v>
      </c>
      <c r="C695" t="s">
        <v>1413</v>
      </c>
      <c r="D695" t="s">
        <v>236</v>
      </c>
      <c r="E695" t="s">
        <v>210</v>
      </c>
      <c r="F695" t="s">
        <v>20</v>
      </c>
      <c r="G695">
        <v>6</v>
      </c>
      <c r="H695">
        <v>0.15</v>
      </c>
      <c r="I695" s="2">
        <v>162832.79999999999</v>
      </c>
      <c r="J695" t="str">
        <f>_xlfn.XLOOKUP(tblOrders[[#This Row],[CustomerID]], tblCustomers[CustomerID], tblCustomers[CustomerName])</f>
        <v>Customer 201</v>
      </c>
      <c r="K695" t="str">
        <f>_xlfn.XLOOKUP(tblOrders[[#This Row],[CustomerID]], tblCustomers[CustomerID], tblCustomers[Segment])</f>
        <v>SME</v>
      </c>
      <c r="L695" t="str">
        <f>_xlfn.XLOOKUP(tblOrders[[#This Row],[ProductID]], tblProducts[ProductID], tblProducts[Category])</f>
        <v>Furniture</v>
      </c>
      <c r="M695">
        <f>_xlfn.XLOOKUP(tblOrders[[#This Row],[ProductID]], tblProducts[ProductID], tblProducts[CostPrice])</f>
        <v>21756</v>
      </c>
      <c r="N695">
        <f>tblOrders[[#This Row],[Sales]]-(tblOrders[[#This Row],[CostPrice]]*tblOrders[[#This Row],[Quantity]])</f>
        <v>32296.799999999988</v>
      </c>
      <c r="O695" t="str">
        <f>TEXT(tblOrders[[#This Row],[Date]],"mmm-yyyy")</f>
        <v>Oct-2025</v>
      </c>
      <c r="P695" t="str">
        <f>_xlfn.XLOOKUP(tblOrders[[#This Row],[OrderID]], tblReturns[OrderID], tblReturns[Returned])</f>
        <v>No</v>
      </c>
      <c r="Q695" t="str">
        <f>_xlfn.XLOOKUP(tblOrders[[#This Row],[OrderID]], tblShipping[OrderID], tblShipping[ShipMode])</f>
        <v>Pickup</v>
      </c>
      <c r="R695" t="str">
        <f>IFERROR(_xlfn.XLOOKUP(A694, tblCustomers[CustomerID], tblCustomers[CustomerName]), "Not Found")</f>
        <v>Not Found</v>
      </c>
      <c r="S695" t="str">
        <f>IF(tblOrders[[#This Row],[Sales]]&gt;1000000,"High Value","Standard")</f>
        <v>Standard</v>
      </c>
      <c r="T695" t="str">
        <f>_xlfn.XLOOKUP(tblOrders[[#This Row],[ProductID]], tblProducts[ProductID], tblProducts[ProductName])</f>
        <v>Product 41</v>
      </c>
      <c r="U695">
        <f>_xlfn.XLOOKUP(tblOrders[[#This Row],[SalesRepID]], tblSalesreps[RepID], tblSalesreps[Target])</f>
        <v>19336654</v>
      </c>
    </row>
    <row r="696" spans="1:21">
      <c r="A696" t="s">
        <v>1414</v>
      </c>
      <c r="B696" s="7" t="s">
        <v>160</v>
      </c>
      <c r="C696" t="s">
        <v>82</v>
      </c>
      <c r="D696" t="s">
        <v>64</v>
      </c>
      <c r="E696" t="s">
        <v>35</v>
      </c>
      <c r="F696" t="s">
        <v>51</v>
      </c>
      <c r="G696">
        <v>5</v>
      </c>
      <c r="H696">
        <v>0.05</v>
      </c>
      <c r="I696" s="2">
        <v>545599.25</v>
      </c>
      <c r="J696" t="str">
        <f>_xlfn.XLOOKUP(tblOrders[[#This Row],[CustomerID]], tblCustomers[CustomerID], tblCustomers[CustomerName])</f>
        <v>Customer 260</v>
      </c>
      <c r="K696" t="str">
        <f>_xlfn.XLOOKUP(tblOrders[[#This Row],[CustomerID]], tblCustomers[CustomerID], tblCustomers[Segment])</f>
        <v>SME</v>
      </c>
      <c r="L696" t="str">
        <f>_xlfn.XLOOKUP(tblOrders[[#This Row],[ProductID]], tblProducts[ProductID], tblProducts[Category])</f>
        <v>Office</v>
      </c>
      <c r="M696">
        <f>_xlfn.XLOOKUP(tblOrders[[#This Row],[ProductID]], tblProducts[ProductID], tblProducts[CostPrice])</f>
        <v>13311</v>
      </c>
      <c r="N696">
        <f>tblOrders[[#This Row],[Sales]]-(tblOrders[[#This Row],[CostPrice]]*tblOrders[[#This Row],[Quantity]])</f>
        <v>479044.25</v>
      </c>
      <c r="O696" t="str">
        <f>TEXT(tblOrders[[#This Row],[Date]],"mmm-yyyy")</f>
        <v>Aug-2025</v>
      </c>
      <c r="P696" t="str">
        <f>_xlfn.XLOOKUP(tblOrders[[#This Row],[OrderID]], tblReturns[OrderID], tblReturns[Returned])</f>
        <v>No</v>
      </c>
      <c r="Q696" t="str">
        <f>_xlfn.XLOOKUP(tblOrders[[#This Row],[OrderID]], tblShipping[OrderID], tblShipping[ShipMode])</f>
        <v>Standard</v>
      </c>
      <c r="R696" t="str">
        <f>IFERROR(_xlfn.XLOOKUP(A695, tblCustomers[CustomerID], tblCustomers[CustomerName]), "Not Found")</f>
        <v>Not Found</v>
      </c>
      <c r="S696" t="str">
        <f>IF(tblOrders[[#This Row],[Sales]]&gt;1000000,"High Value","Standard")</f>
        <v>Standard</v>
      </c>
      <c r="T696" t="str">
        <f>_xlfn.XLOOKUP(tblOrders[[#This Row],[ProductID]], tblProducts[ProductID], tblProducts[ProductName])</f>
        <v>Product 91</v>
      </c>
      <c r="U696">
        <f>_xlfn.XLOOKUP(tblOrders[[#This Row],[SalesRepID]], tblSalesreps[RepID], tblSalesreps[Target])</f>
        <v>19619177</v>
      </c>
    </row>
    <row r="697" spans="1:21">
      <c r="A697" t="s">
        <v>1415</v>
      </c>
      <c r="B697" s="7" t="s">
        <v>433</v>
      </c>
      <c r="C697" t="s">
        <v>338</v>
      </c>
      <c r="D697" t="s">
        <v>126</v>
      </c>
      <c r="E697" t="s">
        <v>105</v>
      </c>
      <c r="F697" t="s">
        <v>88</v>
      </c>
      <c r="G697">
        <v>8</v>
      </c>
      <c r="H697">
        <v>0.1</v>
      </c>
      <c r="I697" s="2">
        <v>1059429.6000000001</v>
      </c>
      <c r="J697" t="str">
        <f>_xlfn.XLOOKUP(tblOrders[[#This Row],[CustomerID]], tblCustomers[CustomerID], tblCustomers[CustomerName])</f>
        <v>Customer 173</v>
      </c>
      <c r="K697" t="str">
        <f>_xlfn.XLOOKUP(tblOrders[[#This Row],[CustomerID]], tblCustomers[CustomerID], tblCustomers[Segment])</f>
        <v>SME</v>
      </c>
      <c r="L697" t="str">
        <f>_xlfn.XLOOKUP(tblOrders[[#This Row],[ProductID]], tblProducts[ProductID], tblProducts[Category])</f>
        <v>Furniture</v>
      </c>
      <c r="M697">
        <f>_xlfn.XLOOKUP(tblOrders[[#This Row],[ProductID]], tblProducts[ProductID], tblProducts[CostPrice])</f>
        <v>47434</v>
      </c>
      <c r="N697">
        <f>tblOrders[[#This Row],[Sales]]-(tblOrders[[#This Row],[CostPrice]]*tblOrders[[#This Row],[Quantity]])</f>
        <v>679957.60000000009</v>
      </c>
      <c r="O697" t="str">
        <f>TEXT(tblOrders[[#This Row],[Date]],"mmm-yyyy")</f>
        <v>Aug-2025</v>
      </c>
      <c r="P697" t="str">
        <f>_xlfn.XLOOKUP(tblOrders[[#This Row],[OrderID]], tblReturns[OrderID], tblReturns[Returned])</f>
        <v>No</v>
      </c>
      <c r="Q697" t="str">
        <f>_xlfn.XLOOKUP(tblOrders[[#This Row],[OrderID]], tblShipping[OrderID], tblShipping[ShipMode])</f>
        <v>Express</v>
      </c>
      <c r="R697" t="str">
        <f>IFERROR(_xlfn.XLOOKUP(A696, tblCustomers[CustomerID], tblCustomers[CustomerName]), "Not Found")</f>
        <v>Not Found</v>
      </c>
      <c r="S697" t="str">
        <f>IF(tblOrders[[#This Row],[Sales]]&gt;1000000,"High Value","Standard")</f>
        <v>High Value</v>
      </c>
      <c r="T697" t="str">
        <f>_xlfn.XLOOKUP(tblOrders[[#This Row],[ProductID]], tblProducts[ProductID], tblProducts[ProductName])</f>
        <v>Product 67</v>
      </c>
      <c r="U697">
        <f>_xlfn.XLOOKUP(tblOrders[[#This Row],[SalesRepID]], tblSalesreps[RepID], tblSalesreps[Target])</f>
        <v>8698154</v>
      </c>
    </row>
    <row r="698" spans="1:21">
      <c r="A698" t="s">
        <v>1416</v>
      </c>
      <c r="B698" s="7" t="s">
        <v>1033</v>
      </c>
      <c r="C698" t="s">
        <v>690</v>
      </c>
      <c r="D698" t="s">
        <v>914</v>
      </c>
      <c r="E698" t="s">
        <v>210</v>
      </c>
      <c r="F698" t="s">
        <v>88</v>
      </c>
      <c r="G698">
        <v>6</v>
      </c>
      <c r="H698">
        <v>0</v>
      </c>
      <c r="I698" s="2">
        <v>339390</v>
      </c>
      <c r="J698" t="str">
        <f>_xlfn.XLOOKUP(tblOrders[[#This Row],[CustomerID]], tblCustomers[CustomerID], tblCustomers[CustomerName])</f>
        <v>Customer 292</v>
      </c>
      <c r="K698" t="str">
        <f>_xlfn.XLOOKUP(tblOrders[[#This Row],[CustomerID]], tblCustomers[CustomerID], tblCustomers[Segment])</f>
        <v>Consumer</v>
      </c>
      <c r="L698" t="str">
        <f>_xlfn.XLOOKUP(tblOrders[[#This Row],[ProductID]], tblProducts[ProductID], tblProducts[Category])</f>
        <v>Office</v>
      </c>
      <c r="M698">
        <f>_xlfn.XLOOKUP(tblOrders[[#This Row],[ProductID]], tblProducts[ProductID], tblProducts[CostPrice])</f>
        <v>24464</v>
      </c>
      <c r="N698">
        <f>tblOrders[[#This Row],[Sales]]-(tblOrders[[#This Row],[CostPrice]]*tblOrders[[#This Row],[Quantity]])</f>
        <v>192606</v>
      </c>
      <c r="O698" t="str">
        <f>TEXT(tblOrders[[#This Row],[Date]],"mmm-yyyy")</f>
        <v>Jul-2025</v>
      </c>
      <c r="P698" t="str">
        <f>_xlfn.XLOOKUP(tblOrders[[#This Row],[OrderID]], tblReturns[OrderID], tblReturns[Returned])</f>
        <v>No</v>
      </c>
      <c r="Q698" t="str">
        <f>_xlfn.XLOOKUP(tblOrders[[#This Row],[OrderID]], tblShipping[OrderID], tblShipping[ShipMode])</f>
        <v>Express</v>
      </c>
      <c r="R698" t="str">
        <f>IFERROR(_xlfn.XLOOKUP(A697, tblCustomers[CustomerID], tblCustomers[CustomerName]), "Not Found")</f>
        <v>Not Found</v>
      </c>
      <c r="S698" t="str">
        <f>IF(tblOrders[[#This Row],[Sales]]&gt;1000000,"High Value","Standard")</f>
        <v>Standard</v>
      </c>
      <c r="T698" t="str">
        <f>_xlfn.XLOOKUP(tblOrders[[#This Row],[ProductID]], tblProducts[ProductID], tblProducts[ProductName])</f>
        <v>Product 46</v>
      </c>
      <c r="U698">
        <f>_xlfn.XLOOKUP(tblOrders[[#This Row],[SalesRepID]], tblSalesreps[RepID], tblSalesreps[Target])</f>
        <v>19336654</v>
      </c>
    </row>
    <row r="699" spans="1:21">
      <c r="A699" t="s">
        <v>1417</v>
      </c>
      <c r="B699" s="7" t="s">
        <v>1418</v>
      </c>
      <c r="C699" t="s">
        <v>781</v>
      </c>
      <c r="D699" t="s">
        <v>190</v>
      </c>
      <c r="E699" t="s">
        <v>165</v>
      </c>
      <c r="F699" t="s">
        <v>26</v>
      </c>
      <c r="G699">
        <v>1</v>
      </c>
      <c r="H699">
        <v>0.15</v>
      </c>
      <c r="I699" s="2">
        <v>16775.599999999999</v>
      </c>
      <c r="J699" t="str">
        <f>_xlfn.XLOOKUP(tblOrders[[#This Row],[CustomerID]], tblCustomers[CustomerID], tblCustomers[CustomerName])</f>
        <v>Customer 252</v>
      </c>
      <c r="K699" t="str">
        <f>_xlfn.XLOOKUP(tblOrders[[#This Row],[CustomerID]], tblCustomers[CustomerID], tblCustomers[Segment])</f>
        <v>Corporate</v>
      </c>
      <c r="L699" t="str">
        <f>_xlfn.XLOOKUP(tblOrders[[#This Row],[ProductID]], tblProducts[ProductID], tblProducts[Category])</f>
        <v>Furniture</v>
      </c>
      <c r="M699">
        <f>_xlfn.XLOOKUP(tblOrders[[#This Row],[ProductID]], tblProducts[ProductID], tblProducts[CostPrice])</f>
        <v>47272</v>
      </c>
      <c r="N699">
        <f>tblOrders[[#This Row],[Sales]]-(tblOrders[[#This Row],[CostPrice]]*tblOrders[[#This Row],[Quantity]])</f>
        <v>-30496.400000000001</v>
      </c>
      <c r="O699" t="str">
        <f>TEXT(tblOrders[[#This Row],[Date]],"mmm-yyyy")</f>
        <v>Mar-2025</v>
      </c>
      <c r="P699" t="str">
        <f>_xlfn.XLOOKUP(tblOrders[[#This Row],[OrderID]], tblReturns[OrderID], tblReturns[Returned])</f>
        <v>No</v>
      </c>
      <c r="Q699" t="str">
        <f>_xlfn.XLOOKUP(tblOrders[[#This Row],[OrderID]], tblShipping[OrderID], tblShipping[ShipMode])</f>
        <v>Standard</v>
      </c>
      <c r="R699" t="str">
        <f>IFERROR(_xlfn.XLOOKUP(A698, tblCustomers[CustomerID], tblCustomers[CustomerName]), "Not Found")</f>
        <v>Not Found</v>
      </c>
      <c r="S699" t="str">
        <f>IF(tblOrders[[#This Row],[Sales]]&gt;1000000,"High Value","Standard")</f>
        <v>Standard</v>
      </c>
      <c r="T699" t="str">
        <f>_xlfn.XLOOKUP(tblOrders[[#This Row],[ProductID]], tblProducts[ProductID], tblProducts[ProductName])</f>
        <v>Product 33</v>
      </c>
      <c r="U699">
        <f>_xlfn.XLOOKUP(tblOrders[[#This Row],[SalesRepID]], tblSalesreps[RepID], tblSalesreps[Target])</f>
        <v>16839910</v>
      </c>
    </row>
    <row r="700" spans="1:21">
      <c r="A700" t="s">
        <v>1419</v>
      </c>
      <c r="B700" s="7" t="s">
        <v>1178</v>
      </c>
      <c r="C700" t="s">
        <v>150</v>
      </c>
      <c r="D700" t="s">
        <v>130</v>
      </c>
      <c r="E700" t="s">
        <v>13</v>
      </c>
      <c r="F700" t="s">
        <v>14</v>
      </c>
      <c r="G700">
        <v>5</v>
      </c>
      <c r="H700">
        <v>0.05</v>
      </c>
      <c r="I700" s="2">
        <v>259454.5</v>
      </c>
      <c r="J700" t="str">
        <f>_xlfn.XLOOKUP(tblOrders[[#This Row],[CustomerID]], tblCustomers[CustomerID], tblCustomers[CustomerName])</f>
        <v>Customer 240</v>
      </c>
      <c r="K700" t="str">
        <f>_xlfn.XLOOKUP(tblOrders[[#This Row],[CustomerID]], tblCustomers[CustomerID], tblCustomers[Segment])</f>
        <v>Corporate</v>
      </c>
      <c r="L700" t="str">
        <f>_xlfn.XLOOKUP(tblOrders[[#This Row],[ProductID]], tblProducts[ProductID], tblProducts[Category])</f>
        <v>Home</v>
      </c>
      <c r="M700">
        <f>_xlfn.XLOOKUP(tblOrders[[#This Row],[ProductID]], tblProducts[ProductID], tblProducts[CostPrice])</f>
        <v>4229</v>
      </c>
      <c r="N700">
        <f>tblOrders[[#This Row],[Sales]]-(tblOrders[[#This Row],[CostPrice]]*tblOrders[[#This Row],[Quantity]])</f>
        <v>238309.5</v>
      </c>
      <c r="O700" t="str">
        <f>TEXT(tblOrders[[#This Row],[Date]],"mmm-yyyy")</f>
        <v>Apr-2025</v>
      </c>
      <c r="P700" t="str">
        <f>_xlfn.XLOOKUP(tblOrders[[#This Row],[OrderID]], tblReturns[OrderID], tblReturns[Returned])</f>
        <v>Yes</v>
      </c>
      <c r="Q700" t="str">
        <f>_xlfn.XLOOKUP(tblOrders[[#This Row],[OrderID]], tblShipping[OrderID], tblShipping[ShipMode])</f>
        <v>Express</v>
      </c>
      <c r="R700" t="str">
        <f>IFERROR(_xlfn.XLOOKUP(A699, tblCustomers[CustomerID], tblCustomers[CustomerName]), "Not Found")</f>
        <v>Not Found</v>
      </c>
      <c r="S700" t="str">
        <f>IF(tblOrders[[#This Row],[Sales]]&gt;1000000,"High Value","Standard")</f>
        <v>Standard</v>
      </c>
      <c r="T700" t="str">
        <f>_xlfn.XLOOKUP(tblOrders[[#This Row],[ProductID]], tblProducts[ProductID], tblProducts[ProductName])</f>
        <v>Product 92</v>
      </c>
      <c r="U700">
        <f>_xlfn.XLOOKUP(tblOrders[[#This Row],[SalesRepID]], tblSalesreps[RepID], tblSalesreps[Target])</f>
        <v>11852878</v>
      </c>
    </row>
    <row r="701" spans="1:21">
      <c r="A701" t="s">
        <v>1420</v>
      </c>
      <c r="B701" s="7" t="s">
        <v>195</v>
      </c>
      <c r="C701" t="s">
        <v>63</v>
      </c>
      <c r="D701" t="s">
        <v>155</v>
      </c>
      <c r="E701" t="s">
        <v>205</v>
      </c>
      <c r="F701" t="s">
        <v>26</v>
      </c>
      <c r="G701">
        <v>10</v>
      </c>
      <c r="H701">
        <v>0.2</v>
      </c>
      <c r="I701" s="2">
        <v>875944</v>
      </c>
      <c r="J701" t="str">
        <f>_xlfn.XLOOKUP(tblOrders[[#This Row],[CustomerID]], tblCustomers[CustomerID], tblCustomers[CustomerName])</f>
        <v>Customer 44</v>
      </c>
      <c r="K701" t="str">
        <f>_xlfn.XLOOKUP(tblOrders[[#This Row],[CustomerID]], tblCustomers[CustomerID], tblCustomers[Segment])</f>
        <v>Consumer</v>
      </c>
      <c r="L701" t="str">
        <f>_xlfn.XLOOKUP(tblOrders[[#This Row],[ProductID]], tblProducts[ProductID], tblProducts[Category])</f>
        <v>Electronics</v>
      </c>
      <c r="M701">
        <f>_xlfn.XLOOKUP(tblOrders[[#This Row],[ProductID]], tblProducts[ProductID], tblProducts[CostPrice])</f>
        <v>23271</v>
      </c>
      <c r="N701">
        <f>tblOrders[[#This Row],[Sales]]-(tblOrders[[#This Row],[CostPrice]]*tblOrders[[#This Row],[Quantity]])</f>
        <v>643234</v>
      </c>
      <c r="O701" t="str">
        <f>TEXT(tblOrders[[#This Row],[Date]],"mmm-yyyy")</f>
        <v>Oct-2025</v>
      </c>
      <c r="P701" t="str">
        <f>_xlfn.XLOOKUP(tblOrders[[#This Row],[OrderID]], tblReturns[OrderID], tblReturns[Returned])</f>
        <v>No</v>
      </c>
      <c r="Q701" t="str">
        <f>_xlfn.XLOOKUP(tblOrders[[#This Row],[OrderID]], tblShipping[OrderID], tblShipping[ShipMode])</f>
        <v>Standard</v>
      </c>
      <c r="R701" t="str">
        <f>IFERROR(_xlfn.XLOOKUP(A700, tblCustomers[CustomerID], tblCustomers[CustomerName]), "Not Found")</f>
        <v>Not Found</v>
      </c>
      <c r="S701" t="str">
        <f>IF(tblOrders[[#This Row],[Sales]]&gt;1000000,"High Value","Standard")</f>
        <v>Standard</v>
      </c>
      <c r="T701" t="str">
        <f>_xlfn.XLOOKUP(tblOrders[[#This Row],[ProductID]], tblProducts[ProductID], tblProducts[ProductName])</f>
        <v>Product 48</v>
      </c>
      <c r="U701">
        <f>_xlfn.XLOOKUP(tblOrders[[#This Row],[SalesRepID]], tblSalesreps[RepID], tblSalesreps[Target])</f>
        <v>16246424</v>
      </c>
    </row>
    <row r="702" spans="1:21">
      <c r="A702" t="s">
        <v>1421</v>
      </c>
      <c r="B702" s="7" t="s">
        <v>802</v>
      </c>
      <c r="C702" t="s">
        <v>261</v>
      </c>
      <c r="D702" t="s">
        <v>265</v>
      </c>
      <c r="E702" t="s">
        <v>205</v>
      </c>
      <c r="F702" t="s">
        <v>51</v>
      </c>
      <c r="G702">
        <v>6</v>
      </c>
      <c r="H702">
        <v>0.05</v>
      </c>
      <c r="I702" s="2">
        <v>619977.6</v>
      </c>
      <c r="J702" t="str">
        <f>_xlfn.XLOOKUP(tblOrders[[#This Row],[CustomerID]], tblCustomers[CustomerID], tblCustomers[CustomerName])</f>
        <v>Customer 117</v>
      </c>
      <c r="K702" t="str">
        <f>_xlfn.XLOOKUP(tblOrders[[#This Row],[CustomerID]], tblCustomers[CustomerID], tblCustomers[Segment])</f>
        <v>Consumer</v>
      </c>
      <c r="L702" t="str">
        <f>_xlfn.XLOOKUP(tblOrders[[#This Row],[ProductID]], tblProducts[ProductID], tblProducts[Category])</f>
        <v>Home</v>
      </c>
      <c r="M702">
        <f>_xlfn.XLOOKUP(tblOrders[[#This Row],[ProductID]], tblProducts[ProductID], tblProducts[CostPrice])</f>
        <v>33642</v>
      </c>
      <c r="N702">
        <f>tblOrders[[#This Row],[Sales]]-(tblOrders[[#This Row],[CostPrice]]*tblOrders[[#This Row],[Quantity]])</f>
        <v>418125.6</v>
      </c>
      <c r="O702" t="str">
        <f>TEXT(tblOrders[[#This Row],[Date]],"mmm-yyyy")</f>
        <v>Oct-2025</v>
      </c>
      <c r="P702" t="str">
        <f>_xlfn.XLOOKUP(tblOrders[[#This Row],[OrderID]], tblReturns[OrderID], tblReturns[Returned])</f>
        <v>No</v>
      </c>
      <c r="Q702" t="str">
        <f>_xlfn.XLOOKUP(tblOrders[[#This Row],[OrderID]], tblShipping[OrderID], tblShipping[ShipMode])</f>
        <v>Express</v>
      </c>
      <c r="R702" t="str">
        <f>IFERROR(_xlfn.XLOOKUP(A701, tblCustomers[CustomerID], tblCustomers[CustomerName]), "Not Found")</f>
        <v>Not Found</v>
      </c>
      <c r="S702" t="str">
        <f>IF(tblOrders[[#This Row],[Sales]]&gt;1000000,"High Value","Standard")</f>
        <v>Standard</v>
      </c>
      <c r="T702" t="str">
        <f>_xlfn.XLOOKUP(tblOrders[[#This Row],[ProductID]], tblProducts[ProductID], tblProducts[ProductName])</f>
        <v>Product 17</v>
      </c>
      <c r="U702">
        <f>_xlfn.XLOOKUP(tblOrders[[#This Row],[SalesRepID]], tblSalesreps[RepID], tblSalesreps[Target])</f>
        <v>16246424</v>
      </c>
    </row>
    <row r="703" spans="1:21">
      <c r="A703" t="s">
        <v>1422</v>
      </c>
      <c r="B703" s="7" t="s">
        <v>214</v>
      </c>
      <c r="C703" t="s">
        <v>573</v>
      </c>
      <c r="D703" t="s">
        <v>155</v>
      </c>
      <c r="E703" t="s">
        <v>56</v>
      </c>
      <c r="F703" t="s">
        <v>20</v>
      </c>
      <c r="G703">
        <v>10</v>
      </c>
      <c r="H703">
        <v>0</v>
      </c>
      <c r="I703" s="2">
        <v>758740</v>
      </c>
      <c r="J703" t="str">
        <f>_xlfn.XLOOKUP(tblOrders[[#This Row],[CustomerID]], tblCustomers[CustomerID], tblCustomers[CustomerName])</f>
        <v>Customer 13</v>
      </c>
      <c r="K703" t="str">
        <f>_xlfn.XLOOKUP(tblOrders[[#This Row],[CustomerID]], tblCustomers[CustomerID], tblCustomers[Segment])</f>
        <v>Corporate</v>
      </c>
      <c r="L703" t="str">
        <f>_xlfn.XLOOKUP(tblOrders[[#This Row],[ProductID]], tblProducts[ProductID], tblProducts[Category])</f>
        <v>Electronics</v>
      </c>
      <c r="M703">
        <f>_xlfn.XLOOKUP(tblOrders[[#This Row],[ProductID]], tblProducts[ProductID], tblProducts[CostPrice])</f>
        <v>23271</v>
      </c>
      <c r="N703">
        <f>tblOrders[[#This Row],[Sales]]-(tblOrders[[#This Row],[CostPrice]]*tblOrders[[#This Row],[Quantity]])</f>
        <v>526030</v>
      </c>
      <c r="O703" t="str">
        <f>TEXT(tblOrders[[#This Row],[Date]],"mmm-yyyy")</f>
        <v>Dec-2025</v>
      </c>
      <c r="P703" t="str">
        <f>_xlfn.XLOOKUP(tblOrders[[#This Row],[OrderID]], tblReturns[OrderID], tblReturns[Returned])</f>
        <v>No</v>
      </c>
      <c r="Q703" t="str">
        <f>_xlfn.XLOOKUP(tblOrders[[#This Row],[OrderID]], tblShipping[OrderID], tblShipping[ShipMode])</f>
        <v>Pickup</v>
      </c>
      <c r="R703" t="str">
        <f>IFERROR(_xlfn.XLOOKUP(A702, tblCustomers[CustomerID], tblCustomers[CustomerName]), "Not Found")</f>
        <v>Not Found</v>
      </c>
      <c r="S703" t="str">
        <f>IF(tblOrders[[#This Row],[Sales]]&gt;1000000,"High Value","Standard")</f>
        <v>Standard</v>
      </c>
      <c r="T703" t="str">
        <f>_xlfn.XLOOKUP(tblOrders[[#This Row],[ProductID]], tblProducts[ProductID], tblProducts[ProductName])</f>
        <v>Product 48</v>
      </c>
      <c r="U703">
        <f>_xlfn.XLOOKUP(tblOrders[[#This Row],[SalesRepID]], tblSalesreps[RepID], tblSalesreps[Target])</f>
        <v>14265630</v>
      </c>
    </row>
    <row r="704" spans="1:21">
      <c r="A704" t="s">
        <v>1423</v>
      </c>
      <c r="B704" s="7" t="s">
        <v>988</v>
      </c>
      <c r="C704" t="s">
        <v>658</v>
      </c>
      <c r="D704" t="s">
        <v>100</v>
      </c>
      <c r="E704" t="s">
        <v>69</v>
      </c>
      <c r="F704" t="s">
        <v>51</v>
      </c>
      <c r="G704">
        <v>8</v>
      </c>
      <c r="H704">
        <v>0.15</v>
      </c>
      <c r="I704" s="2">
        <v>1000552</v>
      </c>
      <c r="J704" t="str">
        <f>_xlfn.XLOOKUP(tblOrders[[#This Row],[CustomerID]], tblCustomers[CustomerID], tblCustomers[CustomerName])</f>
        <v>Customer 178</v>
      </c>
      <c r="K704" t="str">
        <f>_xlfn.XLOOKUP(tblOrders[[#This Row],[CustomerID]], tblCustomers[CustomerID], tblCustomers[Segment])</f>
        <v>Consumer</v>
      </c>
      <c r="L704" t="str">
        <f>_xlfn.XLOOKUP(tblOrders[[#This Row],[ProductID]], tblProducts[ProductID], tblProducts[Category])</f>
        <v>Electronics</v>
      </c>
      <c r="M704">
        <f>_xlfn.XLOOKUP(tblOrders[[#This Row],[ProductID]], tblProducts[ProductID], tblProducts[CostPrice])</f>
        <v>39197</v>
      </c>
      <c r="N704">
        <f>tblOrders[[#This Row],[Sales]]-(tblOrders[[#This Row],[CostPrice]]*tblOrders[[#This Row],[Quantity]])</f>
        <v>686976</v>
      </c>
      <c r="O704" t="str">
        <f>TEXT(tblOrders[[#This Row],[Date]],"mmm-yyyy")</f>
        <v>Jan-2025</v>
      </c>
      <c r="P704" t="str">
        <f>_xlfn.XLOOKUP(tblOrders[[#This Row],[OrderID]], tblReturns[OrderID], tblReturns[Returned])</f>
        <v>No</v>
      </c>
      <c r="Q704" t="str">
        <f>_xlfn.XLOOKUP(tblOrders[[#This Row],[OrderID]], tblShipping[OrderID], tblShipping[ShipMode])</f>
        <v>Pickup</v>
      </c>
      <c r="R704" t="str">
        <f>IFERROR(_xlfn.XLOOKUP(A703, tblCustomers[CustomerID], tblCustomers[CustomerName]), "Not Found")</f>
        <v>Not Found</v>
      </c>
      <c r="S704" t="str">
        <f>IF(tblOrders[[#This Row],[Sales]]&gt;1000000,"High Value","Standard")</f>
        <v>High Value</v>
      </c>
      <c r="T704" t="str">
        <f>_xlfn.XLOOKUP(tblOrders[[#This Row],[ProductID]], tblProducts[ProductID], tblProducts[ProductName])</f>
        <v>Product 21</v>
      </c>
      <c r="U704">
        <f>_xlfn.XLOOKUP(tblOrders[[#This Row],[SalesRepID]], tblSalesreps[RepID], tblSalesreps[Target])</f>
        <v>19473459</v>
      </c>
    </row>
    <row r="705" spans="1:21">
      <c r="A705" t="s">
        <v>1424</v>
      </c>
      <c r="B705" s="7" t="s">
        <v>81</v>
      </c>
      <c r="C705" t="s">
        <v>1425</v>
      </c>
      <c r="D705" t="s">
        <v>377</v>
      </c>
      <c r="E705" t="s">
        <v>210</v>
      </c>
      <c r="F705" t="s">
        <v>51</v>
      </c>
      <c r="G705">
        <v>4</v>
      </c>
      <c r="H705">
        <v>0.05</v>
      </c>
      <c r="I705" s="2">
        <v>388812.2</v>
      </c>
      <c r="J705" t="str">
        <f>_xlfn.XLOOKUP(tblOrders[[#This Row],[CustomerID]], tblCustomers[CustomerID], tblCustomers[CustomerName])</f>
        <v>Customer 63</v>
      </c>
      <c r="K705" t="str">
        <f>_xlfn.XLOOKUP(tblOrders[[#This Row],[CustomerID]], tblCustomers[CustomerID], tblCustomers[Segment])</f>
        <v>Corporate</v>
      </c>
      <c r="L705" t="str">
        <f>_xlfn.XLOOKUP(tblOrders[[#This Row],[ProductID]], tblProducts[ProductID], tblProducts[Category])</f>
        <v>Home</v>
      </c>
      <c r="M705">
        <f>_xlfn.XLOOKUP(tblOrders[[#This Row],[ProductID]], tblProducts[ProductID], tblProducts[CostPrice])</f>
        <v>38053</v>
      </c>
      <c r="N705">
        <f>tblOrders[[#This Row],[Sales]]-(tblOrders[[#This Row],[CostPrice]]*tblOrders[[#This Row],[Quantity]])</f>
        <v>236600.2</v>
      </c>
      <c r="O705" t="str">
        <f>TEXT(tblOrders[[#This Row],[Date]],"mmm-yyyy")</f>
        <v>Nov-2025</v>
      </c>
      <c r="P705" t="str">
        <f>_xlfn.XLOOKUP(tblOrders[[#This Row],[OrderID]], tblReturns[OrderID], tblReturns[Returned])</f>
        <v>No</v>
      </c>
      <c r="Q705" t="str">
        <f>_xlfn.XLOOKUP(tblOrders[[#This Row],[OrderID]], tblShipping[OrderID], tblShipping[ShipMode])</f>
        <v>Standard</v>
      </c>
      <c r="R705" t="str">
        <f>IFERROR(_xlfn.XLOOKUP(A704, tblCustomers[CustomerID], tblCustomers[CustomerName]), "Not Found")</f>
        <v>Not Found</v>
      </c>
      <c r="S705" t="str">
        <f>IF(tblOrders[[#This Row],[Sales]]&gt;1000000,"High Value","Standard")</f>
        <v>Standard</v>
      </c>
      <c r="T705" t="str">
        <f>_xlfn.XLOOKUP(tblOrders[[#This Row],[ProductID]], tblProducts[ProductID], tblProducts[ProductName])</f>
        <v>Product 82</v>
      </c>
      <c r="U705">
        <f>_xlfn.XLOOKUP(tblOrders[[#This Row],[SalesRepID]], tblSalesreps[RepID], tblSalesreps[Target])</f>
        <v>19336654</v>
      </c>
    </row>
    <row r="706" spans="1:21">
      <c r="A706" t="s">
        <v>1426</v>
      </c>
      <c r="B706" s="7" t="s">
        <v>1427</v>
      </c>
      <c r="C706" t="s">
        <v>854</v>
      </c>
      <c r="D706" t="s">
        <v>377</v>
      </c>
      <c r="E706" t="s">
        <v>79</v>
      </c>
      <c r="F706" t="s">
        <v>26</v>
      </c>
      <c r="G706">
        <v>9</v>
      </c>
      <c r="H706">
        <v>0.05</v>
      </c>
      <c r="I706" s="2">
        <v>1052744.3999999999</v>
      </c>
      <c r="J706" t="str">
        <f>_xlfn.XLOOKUP(tblOrders[[#This Row],[CustomerID]], tblCustomers[CustomerID], tblCustomers[CustomerName])</f>
        <v>Customer 91</v>
      </c>
      <c r="K706" t="str">
        <f>_xlfn.XLOOKUP(tblOrders[[#This Row],[CustomerID]], tblCustomers[CustomerID], tblCustomers[Segment])</f>
        <v>Consumer</v>
      </c>
      <c r="L706" t="str">
        <f>_xlfn.XLOOKUP(tblOrders[[#This Row],[ProductID]], tblProducts[ProductID], tblProducts[Category])</f>
        <v>Home</v>
      </c>
      <c r="M706">
        <f>_xlfn.XLOOKUP(tblOrders[[#This Row],[ProductID]], tblProducts[ProductID], tblProducts[CostPrice])</f>
        <v>38053</v>
      </c>
      <c r="N706">
        <f>tblOrders[[#This Row],[Sales]]-(tblOrders[[#This Row],[CostPrice]]*tblOrders[[#This Row],[Quantity]])</f>
        <v>710267.39999999991</v>
      </c>
      <c r="O706" t="str">
        <f>TEXT(tblOrders[[#This Row],[Date]],"mmm-yyyy")</f>
        <v>Jan-2025</v>
      </c>
      <c r="P706" t="str">
        <f>_xlfn.XLOOKUP(tblOrders[[#This Row],[OrderID]], tblReturns[OrderID], tblReturns[Returned])</f>
        <v>No</v>
      </c>
      <c r="Q706" t="str">
        <f>_xlfn.XLOOKUP(tblOrders[[#This Row],[OrderID]], tblShipping[OrderID], tblShipping[ShipMode])</f>
        <v>Pickup</v>
      </c>
      <c r="R706" t="str">
        <f>IFERROR(_xlfn.XLOOKUP(A705, tblCustomers[CustomerID], tblCustomers[CustomerName]), "Not Found")</f>
        <v>Not Found</v>
      </c>
      <c r="S706" t="str">
        <f>IF(tblOrders[[#This Row],[Sales]]&gt;1000000,"High Value","Standard")</f>
        <v>High Value</v>
      </c>
      <c r="T706" t="str">
        <f>_xlfn.XLOOKUP(tblOrders[[#This Row],[ProductID]], tblProducts[ProductID], tblProducts[ProductName])</f>
        <v>Product 82</v>
      </c>
      <c r="U706">
        <f>_xlfn.XLOOKUP(tblOrders[[#This Row],[SalesRepID]], tblSalesreps[RepID], tblSalesreps[Target])</f>
        <v>8592536</v>
      </c>
    </row>
    <row r="707" spans="1:21">
      <c r="A707" t="s">
        <v>1428</v>
      </c>
      <c r="B707" s="7" t="s">
        <v>1429</v>
      </c>
      <c r="C707" t="s">
        <v>251</v>
      </c>
      <c r="D707" t="s">
        <v>566</v>
      </c>
      <c r="E707" t="s">
        <v>35</v>
      </c>
      <c r="F707" t="s">
        <v>14</v>
      </c>
      <c r="G707">
        <v>10</v>
      </c>
      <c r="H707">
        <v>0.05</v>
      </c>
      <c r="I707" s="2">
        <v>129390</v>
      </c>
      <c r="J707" t="str">
        <f>_xlfn.XLOOKUP(tblOrders[[#This Row],[CustomerID]], tblCustomers[CustomerID], tblCustomers[CustomerName])</f>
        <v>Customer 175</v>
      </c>
      <c r="K707" t="str">
        <f>_xlfn.XLOOKUP(tblOrders[[#This Row],[CustomerID]], tblCustomers[CustomerID], tblCustomers[Segment])</f>
        <v>Consumer</v>
      </c>
      <c r="L707" t="str">
        <f>_xlfn.XLOOKUP(tblOrders[[#This Row],[ProductID]], tblProducts[ProductID], tblProducts[Category])</f>
        <v>Electronics</v>
      </c>
      <c r="M707">
        <f>_xlfn.XLOOKUP(tblOrders[[#This Row],[ProductID]], tblProducts[ProductID], tblProducts[CostPrice])</f>
        <v>26222</v>
      </c>
      <c r="N707">
        <f>tblOrders[[#This Row],[Sales]]-(tblOrders[[#This Row],[CostPrice]]*tblOrders[[#This Row],[Quantity]])</f>
        <v>-132830</v>
      </c>
      <c r="O707" t="str">
        <f>TEXT(tblOrders[[#This Row],[Date]],"mmm-yyyy")</f>
        <v>Sep-2025</v>
      </c>
      <c r="P707" t="str">
        <f>_xlfn.XLOOKUP(tblOrders[[#This Row],[OrderID]], tblReturns[OrderID], tblReturns[Returned])</f>
        <v>No</v>
      </c>
      <c r="Q707" t="str">
        <f>_xlfn.XLOOKUP(tblOrders[[#This Row],[OrderID]], tblShipping[OrderID], tblShipping[ShipMode])</f>
        <v>Express</v>
      </c>
      <c r="R707" t="str">
        <f>IFERROR(_xlfn.XLOOKUP(A706, tblCustomers[CustomerID], tblCustomers[CustomerName]), "Not Found")</f>
        <v>Not Found</v>
      </c>
      <c r="S707" t="str">
        <f>IF(tblOrders[[#This Row],[Sales]]&gt;1000000,"High Value","Standard")</f>
        <v>Standard</v>
      </c>
      <c r="T707" t="str">
        <f>_xlfn.XLOOKUP(tblOrders[[#This Row],[ProductID]], tblProducts[ProductID], tblProducts[ProductName])</f>
        <v>Product 87</v>
      </c>
      <c r="U707">
        <f>_xlfn.XLOOKUP(tblOrders[[#This Row],[SalesRepID]], tblSalesreps[RepID], tblSalesreps[Target])</f>
        <v>19619177</v>
      </c>
    </row>
    <row r="708" spans="1:21">
      <c r="A708" t="s">
        <v>1430</v>
      </c>
      <c r="B708" s="7" t="s">
        <v>173</v>
      </c>
      <c r="C708" t="s">
        <v>787</v>
      </c>
      <c r="D708" t="s">
        <v>178</v>
      </c>
      <c r="E708" t="s">
        <v>45</v>
      </c>
      <c r="F708" t="s">
        <v>14</v>
      </c>
      <c r="G708">
        <v>1</v>
      </c>
      <c r="H708">
        <v>0.2</v>
      </c>
      <c r="I708" s="2">
        <v>31446.400000000001</v>
      </c>
      <c r="J708" t="str">
        <f>_xlfn.XLOOKUP(tblOrders[[#This Row],[CustomerID]], tblCustomers[CustomerID], tblCustomers[CustomerName])</f>
        <v>Customer 282</v>
      </c>
      <c r="K708" t="str">
        <f>_xlfn.XLOOKUP(tblOrders[[#This Row],[CustomerID]], tblCustomers[CustomerID], tblCustomers[Segment])</f>
        <v>SME</v>
      </c>
      <c r="L708" t="str">
        <f>_xlfn.XLOOKUP(tblOrders[[#This Row],[ProductID]], tblProducts[ProductID], tblProducts[Category])</f>
        <v>Office</v>
      </c>
      <c r="M708">
        <f>_xlfn.XLOOKUP(tblOrders[[#This Row],[ProductID]], tblProducts[ProductID], tblProducts[CostPrice])</f>
        <v>46035</v>
      </c>
      <c r="N708">
        <f>tblOrders[[#This Row],[Sales]]-(tblOrders[[#This Row],[CostPrice]]*tblOrders[[#This Row],[Quantity]])</f>
        <v>-14588.599999999999</v>
      </c>
      <c r="O708" t="str">
        <f>TEXT(tblOrders[[#This Row],[Date]],"mmm-yyyy")</f>
        <v>Jun-2025</v>
      </c>
      <c r="P708" t="str">
        <f>_xlfn.XLOOKUP(tblOrders[[#This Row],[OrderID]], tblReturns[OrderID], tblReturns[Returned])</f>
        <v>Yes</v>
      </c>
      <c r="Q708" t="str">
        <f>_xlfn.XLOOKUP(tblOrders[[#This Row],[OrderID]], tblShipping[OrderID], tblShipping[ShipMode])</f>
        <v>Express</v>
      </c>
      <c r="R708" t="str">
        <f>IFERROR(_xlfn.XLOOKUP(A707, tblCustomers[CustomerID], tblCustomers[CustomerName]), "Not Found")</f>
        <v>Not Found</v>
      </c>
      <c r="S708" t="str">
        <f>IF(tblOrders[[#This Row],[Sales]]&gt;1000000,"High Value","Standard")</f>
        <v>Standard</v>
      </c>
      <c r="T708" t="str">
        <f>_xlfn.XLOOKUP(tblOrders[[#This Row],[ProductID]], tblProducts[ProductID], tblProducts[ProductName])</f>
        <v>Product 84</v>
      </c>
      <c r="U708">
        <f>_xlfn.XLOOKUP(tblOrders[[#This Row],[SalesRepID]], tblSalesreps[RepID], tblSalesreps[Target])</f>
        <v>11319839</v>
      </c>
    </row>
    <row r="709" spans="1:21">
      <c r="A709" t="s">
        <v>1431</v>
      </c>
      <c r="B709" s="7" t="s">
        <v>988</v>
      </c>
      <c r="C709" t="s">
        <v>1432</v>
      </c>
      <c r="D709" t="s">
        <v>96</v>
      </c>
      <c r="E709" t="s">
        <v>79</v>
      </c>
      <c r="F709" t="s">
        <v>20</v>
      </c>
      <c r="G709">
        <v>8</v>
      </c>
      <c r="H709">
        <v>0.15</v>
      </c>
      <c r="I709" s="2">
        <v>1014390</v>
      </c>
      <c r="J709" t="str">
        <f>_xlfn.XLOOKUP(tblOrders[[#This Row],[CustomerID]], tblCustomers[CustomerID], tblCustomers[CustomerName])</f>
        <v>Customer 135</v>
      </c>
      <c r="K709" t="str">
        <f>_xlfn.XLOOKUP(tblOrders[[#This Row],[CustomerID]], tblCustomers[CustomerID], tblCustomers[Segment])</f>
        <v>Corporate</v>
      </c>
      <c r="L709" t="str">
        <f>_xlfn.XLOOKUP(tblOrders[[#This Row],[ProductID]], tblProducts[ProductID], tblProducts[Category])</f>
        <v>Office</v>
      </c>
      <c r="M709">
        <f>_xlfn.XLOOKUP(tblOrders[[#This Row],[ProductID]], tblProducts[ProductID], tblProducts[CostPrice])</f>
        <v>20831</v>
      </c>
      <c r="N709">
        <f>tblOrders[[#This Row],[Sales]]-(tblOrders[[#This Row],[CostPrice]]*tblOrders[[#This Row],[Quantity]])</f>
        <v>847742</v>
      </c>
      <c r="O709" t="str">
        <f>TEXT(tblOrders[[#This Row],[Date]],"mmm-yyyy")</f>
        <v>Jan-2025</v>
      </c>
      <c r="P709" t="str">
        <f>_xlfn.XLOOKUP(tblOrders[[#This Row],[OrderID]], tblReturns[OrderID], tblReturns[Returned])</f>
        <v>Yes</v>
      </c>
      <c r="Q709" t="str">
        <f>_xlfn.XLOOKUP(tblOrders[[#This Row],[OrderID]], tblShipping[OrderID], tblShipping[ShipMode])</f>
        <v>Express</v>
      </c>
      <c r="R709" t="str">
        <f>IFERROR(_xlfn.XLOOKUP(A708, tblCustomers[CustomerID], tblCustomers[CustomerName]), "Not Found")</f>
        <v>Not Found</v>
      </c>
      <c r="S709" t="str">
        <f>IF(tblOrders[[#This Row],[Sales]]&gt;1000000,"High Value","Standard")</f>
        <v>High Value</v>
      </c>
      <c r="T709" t="str">
        <f>_xlfn.XLOOKUP(tblOrders[[#This Row],[ProductID]], tblProducts[ProductID], tblProducts[ProductName])</f>
        <v>Product 24</v>
      </c>
      <c r="U709">
        <f>_xlfn.XLOOKUP(tblOrders[[#This Row],[SalesRepID]], tblSalesreps[RepID], tblSalesreps[Target])</f>
        <v>8592536</v>
      </c>
    </row>
    <row r="710" spans="1:21">
      <c r="A710" t="s">
        <v>1433</v>
      </c>
      <c r="B710" s="7" t="s">
        <v>1214</v>
      </c>
      <c r="C710" t="s">
        <v>956</v>
      </c>
      <c r="D710" t="s">
        <v>585</v>
      </c>
      <c r="E710" t="s">
        <v>165</v>
      </c>
      <c r="F710" t="s">
        <v>51</v>
      </c>
      <c r="G710">
        <v>9</v>
      </c>
      <c r="H710">
        <v>0</v>
      </c>
      <c r="I710" s="2">
        <v>1011654</v>
      </c>
      <c r="J710" t="str">
        <f>_xlfn.XLOOKUP(tblOrders[[#This Row],[CustomerID]], tblCustomers[CustomerID], tblCustomers[CustomerName])</f>
        <v>Customer 198</v>
      </c>
      <c r="K710" t="str">
        <f>_xlfn.XLOOKUP(tblOrders[[#This Row],[CustomerID]], tblCustomers[CustomerID], tblCustomers[Segment])</f>
        <v>SME</v>
      </c>
      <c r="L710" t="str">
        <f>_xlfn.XLOOKUP(tblOrders[[#This Row],[ProductID]], tblProducts[ProductID], tblProducts[Category])</f>
        <v>Office</v>
      </c>
      <c r="M710">
        <f>_xlfn.XLOOKUP(tblOrders[[#This Row],[ProductID]], tblProducts[ProductID], tblProducts[CostPrice])</f>
        <v>49623</v>
      </c>
      <c r="N710">
        <f>tblOrders[[#This Row],[Sales]]-(tblOrders[[#This Row],[CostPrice]]*tblOrders[[#This Row],[Quantity]])</f>
        <v>565047</v>
      </c>
      <c r="O710" t="str">
        <f>TEXT(tblOrders[[#This Row],[Date]],"mmm-yyyy")</f>
        <v>Nov-2025</v>
      </c>
      <c r="P710" t="str">
        <f>_xlfn.XLOOKUP(tblOrders[[#This Row],[OrderID]], tblReturns[OrderID], tblReturns[Returned])</f>
        <v>No</v>
      </c>
      <c r="Q710" t="str">
        <f>_xlfn.XLOOKUP(tblOrders[[#This Row],[OrderID]], tblShipping[OrderID], tblShipping[ShipMode])</f>
        <v>Express</v>
      </c>
      <c r="R710" t="str">
        <f>IFERROR(_xlfn.XLOOKUP(A709, tblCustomers[CustomerID], tblCustomers[CustomerName]), "Not Found")</f>
        <v>Not Found</v>
      </c>
      <c r="S710" t="str">
        <f>IF(tblOrders[[#This Row],[Sales]]&gt;1000000,"High Value","Standard")</f>
        <v>High Value</v>
      </c>
      <c r="T710" t="str">
        <f>_xlfn.XLOOKUP(tblOrders[[#This Row],[ProductID]], tblProducts[ProductID], tblProducts[ProductName])</f>
        <v>Product 54</v>
      </c>
      <c r="U710">
        <f>_xlfn.XLOOKUP(tblOrders[[#This Row],[SalesRepID]], tblSalesreps[RepID], tblSalesreps[Target])</f>
        <v>16839910</v>
      </c>
    </row>
    <row r="711" spans="1:21">
      <c r="A711" t="s">
        <v>1434</v>
      </c>
      <c r="B711" s="7" t="s">
        <v>10</v>
      </c>
      <c r="C711" t="s">
        <v>254</v>
      </c>
      <c r="D711" t="s">
        <v>182</v>
      </c>
      <c r="E711" t="s">
        <v>205</v>
      </c>
      <c r="F711" t="s">
        <v>88</v>
      </c>
      <c r="G711">
        <v>4</v>
      </c>
      <c r="H711">
        <v>0.2</v>
      </c>
      <c r="I711" s="2">
        <v>337491.20000000001</v>
      </c>
      <c r="J711" t="str">
        <f>_xlfn.XLOOKUP(tblOrders[[#This Row],[CustomerID]], tblCustomers[CustomerID], tblCustomers[CustomerName])</f>
        <v>Customer 59</v>
      </c>
      <c r="K711" t="str">
        <f>_xlfn.XLOOKUP(tblOrders[[#This Row],[CustomerID]], tblCustomers[CustomerID], tblCustomers[Segment])</f>
        <v>SME</v>
      </c>
      <c r="L711" t="str">
        <f>_xlfn.XLOOKUP(tblOrders[[#This Row],[ProductID]], tblProducts[ProductID], tblProducts[Category])</f>
        <v>Furniture</v>
      </c>
      <c r="M711">
        <f>_xlfn.XLOOKUP(tblOrders[[#This Row],[ProductID]], tblProducts[ProductID], tblProducts[CostPrice])</f>
        <v>76428</v>
      </c>
      <c r="N711">
        <f>tblOrders[[#This Row],[Sales]]-(tblOrders[[#This Row],[CostPrice]]*tblOrders[[#This Row],[Quantity]])</f>
        <v>31779.200000000012</v>
      </c>
      <c r="O711" t="str">
        <f>TEXT(tblOrders[[#This Row],[Date]],"mmm-yyyy")</f>
        <v>May-2025</v>
      </c>
      <c r="P711" t="str">
        <f>_xlfn.XLOOKUP(tblOrders[[#This Row],[OrderID]], tblReturns[OrderID], tblReturns[Returned])</f>
        <v>No</v>
      </c>
      <c r="Q711" t="str">
        <f>_xlfn.XLOOKUP(tblOrders[[#This Row],[OrderID]], tblShipping[OrderID], tblShipping[ShipMode])</f>
        <v>Express</v>
      </c>
      <c r="R711" t="str">
        <f>IFERROR(_xlfn.XLOOKUP(A710, tblCustomers[CustomerID], tblCustomers[CustomerName]), "Not Found")</f>
        <v>Not Found</v>
      </c>
      <c r="S711" t="str">
        <f>IF(tblOrders[[#This Row],[Sales]]&gt;1000000,"High Value","Standard")</f>
        <v>Standard</v>
      </c>
      <c r="T711" t="str">
        <f>_xlfn.XLOOKUP(tblOrders[[#This Row],[ProductID]], tblProducts[ProductID], tblProducts[ProductName])</f>
        <v>Product 11</v>
      </c>
      <c r="U711">
        <f>_xlfn.XLOOKUP(tblOrders[[#This Row],[SalesRepID]], tblSalesreps[RepID], tblSalesreps[Target])</f>
        <v>16246424</v>
      </c>
    </row>
    <row r="712" spans="1:21">
      <c r="A712" t="s">
        <v>1435</v>
      </c>
      <c r="B712" s="7" t="s">
        <v>655</v>
      </c>
      <c r="C712" t="s">
        <v>1000</v>
      </c>
      <c r="D712" t="s">
        <v>151</v>
      </c>
      <c r="E712" t="s">
        <v>119</v>
      </c>
      <c r="F712" t="s">
        <v>26</v>
      </c>
      <c r="G712">
        <v>8</v>
      </c>
      <c r="H712">
        <v>0.05</v>
      </c>
      <c r="I712" s="2">
        <v>168446.4</v>
      </c>
      <c r="J712" t="str">
        <f>_xlfn.XLOOKUP(tblOrders[[#This Row],[CustomerID]], tblCustomers[CustomerID], tblCustomers[CustomerName])</f>
        <v>Customer 160</v>
      </c>
      <c r="K712" t="str">
        <f>_xlfn.XLOOKUP(tblOrders[[#This Row],[CustomerID]], tblCustomers[CustomerID], tblCustomers[Segment])</f>
        <v>Corporate</v>
      </c>
      <c r="L712" t="str">
        <f>_xlfn.XLOOKUP(tblOrders[[#This Row],[ProductID]], tblProducts[ProductID], tblProducts[Category])</f>
        <v>Electronics</v>
      </c>
      <c r="M712">
        <f>_xlfn.XLOOKUP(tblOrders[[#This Row],[ProductID]], tblProducts[ProductID], tblProducts[CostPrice])</f>
        <v>63366</v>
      </c>
      <c r="N712">
        <f>tblOrders[[#This Row],[Sales]]-(tblOrders[[#This Row],[CostPrice]]*tblOrders[[#This Row],[Quantity]])</f>
        <v>-338481.6</v>
      </c>
      <c r="O712" t="str">
        <f>TEXT(tblOrders[[#This Row],[Date]],"mmm-yyyy")</f>
        <v>Jan-2025</v>
      </c>
      <c r="P712" t="str">
        <f>_xlfn.XLOOKUP(tblOrders[[#This Row],[OrderID]], tblReturns[OrderID], tblReturns[Returned])</f>
        <v>No</v>
      </c>
      <c r="Q712" t="str">
        <f>_xlfn.XLOOKUP(tblOrders[[#This Row],[OrderID]], tblShipping[OrderID], tblShipping[ShipMode])</f>
        <v>Express</v>
      </c>
      <c r="R712" t="str">
        <f>IFERROR(_xlfn.XLOOKUP(A711, tblCustomers[CustomerID], tblCustomers[CustomerName]), "Not Found")</f>
        <v>Not Found</v>
      </c>
      <c r="S712" t="str">
        <f>IF(tblOrders[[#This Row],[Sales]]&gt;1000000,"High Value","Standard")</f>
        <v>Standard</v>
      </c>
      <c r="T712" t="str">
        <f>_xlfn.XLOOKUP(tblOrders[[#This Row],[ProductID]], tblProducts[ProductID], tblProducts[ProductName])</f>
        <v>Product 40</v>
      </c>
      <c r="U712">
        <f>_xlfn.XLOOKUP(tblOrders[[#This Row],[SalesRepID]], tblSalesreps[RepID], tblSalesreps[Target])</f>
        <v>5886694</v>
      </c>
    </row>
    <row r="713" spans="1:21">
      <c r="A713" t="s">
        <v>1436</v>
      </c>
      <c r="B713" s="7" t="s">
        <v>234</v>
      </c>
      <c r="C713" t="s">
        <v>584</v>
      </c>
      <c r="D713" t="s">
        <v>24</v>
      </c>
      <c r="E713" t="s">
        <v>56</v>
      </c>
      <c r="F713" t="s">
        <v>14</v>
      </c>
      <c r="G713">
        <v>9</v>
      </c>
      <c r="H713">
        <v>0.1</v>
      </c>
      <c r="I713" s="2">
        <v>798311.7</v>
      </c>
      <c r="J713" t="str">
        <f>_xlfn.XLOOKUP(tblOrders[[#This Row],[CustomerID]], tblCustomers[CustomerID], tblCustomers[CustomerName])</f>
        <v>Customer 232</v>
      </c>
      <c r="K713" t="str">
        <f>_xlfn.XLOOKUP(tblOrders[[#This Row],[CustomerID]], tblCustomers[CustomerID], tblCustomers[Segment])</f>
        <v>Corporate</v>
      </c>
      <c r="L713" t="str">
        <f>_xlfn.XLOOKUP(tblOrders[[#This Row],[ProductID]], tblProducts[ProductID], tblProducts[Category])</f>
        <v>Home</v>
      </c>
      <c r="M713">
        <f>_xlfn.XLOOKUP(tblOrders[[#This Row],[ProductID]], tblProducts[ProductID], tblProducts[CostPrice])</f>
        <v>57647</v>
      </c>
      <c r="N713">
        <f>tblOrders[[#This Row],[Sales]]-(tblOrders[[#This Row],[CostPrice]]*tblOrders[[#This Row],[Quantity]])</f>
        <v>279488.69999999995</v>
      </c>
      <c r="O713" t="str">
        <f>TEXT(tblOrders[[#This Row],[Date]],"mmm-yyyy")</f>
        <v>Sep-2025</v>
      </c>
      <c r="P713" t="str">
        <f>_xlfn.XLOOKUP(tblOrders[[#This Row],[OrderID]], tblReturns[OrderID], tblReturns[Returned])</f>
        <v>No</v>
      </c>
      <c r="Q713" t="str">
        <f>_xlfn.XLOOKUP(tblOrders[[#This Row],[OrderID]], tblShipping[OrderID], tblShipping[ShipMode])</f>
        <v>Pickup</v>
      </c>
      <c r="R713" t="str">
        <f>IFERROR(_xlfn.XLOOKUP(A712, tblCustomers[CustomerID], tblCustomers[CustomerName]), "Not Found")</f>
        <v>Not Found</v>
      </c>
      <c r="S713" t="str">
        <f>IF(tblOrders[[#This Row],[Sales]]&gt;1000000,"High Value","Standard")</f>
        <v>Standard</v>
      </c>
      <c r="T713" t="str">
        <f>_xlfn.XLOOKUP(tblOrders[[#This Row],[ProductID]], tblProducts[ProductID], tblProducts[ProductName])</f>
        <v>Product 2</v>
      </c>
      <c r="U713">
        <f>_xlfn.XLOOKUP(tblOrders[[#This Row],[SalesRepID]], tblSalesreps[RepID], tblSalesreps[Target])</f>
        <v>14265630</v>
      </c>
    </row>
    <row r="714" spans="1:21">
      <c r="A714" t="s">
        <v>1437</v>
      </c>
      <c r="B714" s="7" t="s">
        <v>1438</v>
      </c>
      <c r="C714" t="s">
        <v>1439</v>
      </c>
      <c r="D714" t="s">
        <v>288</v>
      </c>
      <c r="E714" t="s">
        <v>119</v>
      </c>
      <c r="F714" t="s">
        <v>88</v>
      </c>
      <c r="G714">
        <v>2</v>
      </c>
      <c r="H714">
        <v>0.15</v>
      </c>
      <c r="I714" s="2">
        <v>94630.5</v>
      </c>
      <c r="J714" t="str">
        <f>_xlfn.XLOOKUP(tblOrders[[#This Row],[CustomerID]], tblCustomers[CustomerID], tblCustomers[CustomerName])</f>
        <v>Customer 104</v>
      </c>
      <c r="K714" t="str">
        <f>_xlfn.XLOOKUP(tblOrders[[#This Row],[CustomerID]], tblCustomers[CustomerID], tblCustomers[Segment])</f>
        <v>Consumer</v>
      </c>
      <c r="L714" t="str">
        <f>_xlfn.XLOOKUP(tblOrders[[#This Row],[ProductID]], tblProducts[ProductID], tblProducts[Category])</f>
        <v>Furniture</v>
      </c>
      <c r="M714">
        <f>_xlfn.XLOOKUP(tblOrders[[#This Row],[ProductID]], tblProducts[ProductID], tblProducts[CostPrice])</f>
        <v>34258</v>
      </c>
      <c r="N714">
        <f>tblOrders[[#This Row],[Sales]]-(tblOrders[[#This Row],[CostPrice]]*tblOrders[[#This Row],[Quantity]])</f>
        <v>26114.5</v>
      </c>
      <c r="O714" t="str">
        <f>TEXT(tblOrders[[#This Row],[Date]],"mmm-yyyy")</f>
        <v>Mar-2025</v>
      </c>
      <c r="P714" t="str">
        <f>_xlfn.XLOOKUP(tblOrders[[#This Row],[OrderID]], tblReturns[OrderID], tblReturns[Returned])</f>
        <v>No</v>
      </c>
      <c r="Q714" t="str">
        <f>_xlfn.XLOOKUP(tblOrders[[#This Row],[OrderID]], tblShipping[OrderID], tblShipping[ShipMode])</f>
        <v>Pickup</v>
      </c>
      <c r="R714" t="str">
        <f>IFERROR(_xlfn.XLOOKUP(A713, tblCustomers[CustomerID], tblCustomers[CustomerName]), "Not Found")</f>
        <v>Not Found</v>
      </c>
      <c r="S714" t="str">
        <f>IF(tblOrders[[#This Row],[Sales]]&gt;1000000,"High Value","Standard")</f>
        <v>Standard</v>
      </c>
      <c r="T714" t="str">
        <f>_xlfn.XLOOKUP(tblOrders[[#This Row],[ProductID]], tblProducts[ProductID], tblProducts[ProductName])</f>
        <v>Product 39</v>
      </c>
      <c r="U714">
        <f>_xlfn.XLOOKUP(tblOrders[[#This Row],[SalesRepID]], tblSalesreps[RepID], tblSalesreps[Target])</f>
        <v>5886694</v>
      </c>
    </row>
    <row r="715" spans="1:21">
      <c r="A715" t="s">
        <v>1440</v>
      </c>
      <c r="B715" s="7" t="s">
        <v>407</v>
      </c>
      <c r="C715" t="s">
        <v>481</v>
      </c>
      <c r="D715" t="s">
        <v>491</v>
      </c>
      <c r="E715" t="s">
        <v>210</v>
      </c>
      <c r="F715" t="s">
        <v>51</v>
      </c>
      <c r="G715">
        <v>6</v>
      </c>
      <c r="H715">
        <v>0</v>
      </c>
      <c r="I715" s="2">
        <v>244470</v>
      </c>
      <c r="J715" t="str">
        <f>_xlfn.XLOOKUP(tblOrders[[#This Row],[CustomerID]], tblCustomers[CustomerID], tblCustomers[CustomerName])</f>
        <v>Customer 166</v>
      </c>
      <c r="K715" t="str">
        <f>_xlfn.XLOOKUP(tblOrders[[#This Row],[CustomerID]], tblCustomers[CustomerID], tblCustomers[Segment])</f>
        <v>SME</v>
      </c>
      <c r="L715" t="str">
        <f>_xlfn.XLOOKUP(tblOrders[[#This Row],[ProductID]], tblProducts[ProductID], tblProducts[Category])</f>
        <v>Home</v>
      </c>
      <c r="M715">
        <f>_xlfn.XLOOKUP(tblOrders[[#This Row],[ProductID]], tblProducts[ProductID], tblProducts[CostPrice])</f>
        <v>75749</v>
      </c>
      <c r="N715">
        <f>tblOrders[[#This Row],[Sales]]-(tblOrders[[#This Row],[CostPrice]]*tblOrders[[#This Row],[Quantity]])</f>
        <v>-210024</v>
      </c>
      <c r="O715" t="str">
        <f>TEXT(tblOrders[[#This Row],[Date]],"mmm-yyyy")</f>
        <v>Feb-2025</v>
      </c>
      <c r="P715" t="str">
        <f>_xlfn.XLOOKUP(tblOrders[[#This Row],[OrderID]], tblReturns[OrderID], tblReturns[Returned])</f>
        <v>No</v>
      </c>
      <c r="Q715" t="str">
        <f>_xlfn.XLOOKUP(tblOrders[[#This Row],[OrderID]], tblShipping[OrderID], tblShipping[ShipMode])</f>
        <v>Pickup</v>
      </c>
      <c r="R715" t="str">
        <f>IFERROR(_xlfn.XLOOKUP(A714, tblCustomers[CustomerID], tblCustomers[CustomerName]), "Not Found")</f>
        <v>Not Found</v>
      </c>
      <c r="S715" t="str">
        <f>IF(tblOrders[[#This Row],[Sales]]&gt;1000000,"High Value","Standard")</f>
        <v>Standard</v>
      </c>
      <c r="T715" t="str">
        <f>_xlfn.XLOOKUP(tblOrders[[#This Row],[ProductID]], tblProducts[ProductID], tblProducts[ProductName])</f>
        <v>Product 49</v>
      </c>
      <c r="U715">
        <f>_xlfn.XLOOKUP(tblOrders[[#This Row],[SalesRepID]], tblSalesreps[RepID], tblSalesreps[Target])</f>
        <v>19336654</v>
      </c>
    </row>
    <row r="716" spans="1:21">
      <c r="A716" t="s">
        <v>1441</v>
      </c>
      <c r="B716" s="7" t="s">
        <v>149</v>
      </c>
      <c r="C716" t="s">
        <v>563</v>
      </c>
      <c r="D716" t="s">
        <v>308</v>
      </c>
      <c r="E716" t="s">
        <v>79</v>
      </c>
      <c r="F716" t="s">
        <v>20</v>
      </c>
      <c r="G716">
        <v>2</v>
      </c>
      <c r="H716">
        <v>0.1</v>
      </c>
      <c r="I716" s="2">
        <v>256923</v>
      </c>
      <c r="J716" t="str">
        <f>_xlfn.XLOOKUP(tblOrders[[#This Row],[CustomerID]], tblCustomers[CustomerID], tblCustomers[CustomerName])</f>
        <v>Customer 65</v>
      </c>
      <c r="K716" t="str">
        <f>_xlfn.XLOOKUP(tblOrders[[#This Row],[CustomerID]], tblCustomers[CustomerID], tblCustomers[Segment])</f>
        <v>Corporate</v>
      </c>
      <c r="L716" t="str">
        <f>_xlfn.XLOOKUP(tblOrders[[#This Row],[ProductID]], tblProducts[ProductID], tblProducts[Category])</f>
        <v>Furniture</v>
      </c>
      <c r="M716">
        <f>_xlfn.XLOOKUP(tblOrders[[#This Row],[ProductID]], tblProducts[ProductID], tblProducts[CostPrice])</f>
        <v>27039</v>
      </c>
      <c r="N716">
        <f>tblOrders[[#This Row],[Sales]]-(tblOrders[[#This Row],[CostPrice]]*tblOrders[[#This Row],[Quantity]])</f>
        <v>202845</v>
      </c>
      <c r="O716" t="str">
        <f>TEXT(tblOrders[[#This Row],[Date]],"mmm-yyyy")</f>
        <v>Oct-2025</v>
      </c>
      <c r="P716" t="str">
        <f>_xlfn.XLOOKUP(tblOrders[[#This Row],[OrderID]], tblReturns[OrderID], tblReturns[Returned])</f>
        <v>Yes</v>
      </c>
      <c r="Q716" t="str">
        <f>_xlfn.XLOOKUP(tblOrders[[#This Row],[OrderID]], tblShipping[OrderID], tblShipping[ShipMode])</f>
        <v>Pickup</v>
      </c>
      <c r="R716" t="str">
        <f>IFERROR(_xlfn.XLOOKUP(A715, tblCustomers[CustomerID], tblCustomers[CustomerName]), "Not Found")</f>
        <v>Not Found</v>
      </c>
      <c r="S716" t="str">
        <f>IF(tblOrders[[#This Row],[Sales]]&gt;1000000,"High Value","Standard")</f>
        <v>Standard</v>
      </c>
      <c r="T716" t="str">
        <f>_xlfn.XLOOKUP(tblOrders[[#This Row],[ProductID]], tblProducts[ProductID], tblProducts[ProductName])</f>
        <v>Product 13</v>
      </c>
      <c r="U716">
        <f>_xlfn.XLOOKUP(tblOrders[[#This Row],[SalesRepID]], tblSalesreps[RepID], tblSalesreps[Target])</f>
        <v>8592536</v>
      </c>
    </row>
    <row r="717" spans="1:21">
      <c r="A717" t="s">
        <v>1442</v>
      </c>
      <c r="B717" s="7" t="s">
        <v>889</v>
      </c>
      <c r="C717" t="s">
        <v>384</v>
      </c>
      <c r="D717" t="s">
        <v>182</v>
      </c>
      <c r="E717" t="s">
        <v>186</v>
      </c>
      <c r="F717" t="s">
        <v>51</v>
      </c>
      <c r="G717">
        <v>2</v>
      </c>
      <c r="H717">
        <v>0.1</v>
      </c>
      <c r="I717" s="2">
        <v>100917</v>
      </c>
      <c r="J717" t="str">
        <f>_xlfn.XLOOKUP(tblOrders[[#This Row],[CustomerID]], tblCustomers[CustomerID], tblCustomers[CustomerName])</f>
        <v>Customer 234</v>
      </c>
      <c r="K717" t="str">
        <f>_xlfn.XLOOKUP(tblOrders[[#This Row],[CustomerID]], tblCustomers[CustomerID], tblCustomers[Segment])</f>
        <v>Corporate</v>
      </c>
      <c r="L717" t="str">
        <f>_xlfn.XLOOKUP(tblOrders[[#This Row],[ProductID]], tblProducts[ProductID], tblProducts[Category])</f>
        <v>Furniture</v>
      </c>
      <c r="M717">
        <f>_xlfn.XLOOKUP(tblOrders[[#This Row],[ProductID]], tblProducts[ProductID], tblProducts[CostPrice])</f>
        <v>76428</v>
      </c>
      <c r="N717">
        <f>tblOrders[[#This Row],[Sales]]-(tblOrders[[#This Row],[CostPrice]]*tblOrders[[#This Row],[Quantity]])</f>
        <v>-51939</v>
      </c>
      <c r="O717" t="str">
        <f>TEXT(tblOrders[[#This Row],[Date]],"mmm-yyyy")</f>
        <v>Nov-2025</v>
      </c>
      <c r="P717" t="str">
        <f>_xlfn.XLOOKUP(tblOrders[[#This Row],[OrderID]], tblReturns[OrderID], tblReturns[Returned])</f>
        <v>No</v>
      </c>
      <c r="Q717" t="str">
        <f>_xlfn.XLOOKUP(tblOrders[[#This Row],[OrderID]], tblShipping[OrderID], tblShipping[ShipMode])</f>
        <v>Standard</v>
      </c>
      <c r="R717" t="str">
        <f>IFERROR(_xlfn.XLOOKUP(A716, tblCustomers[CustomerID], tblCustomers[CustomerName]), "Not Found")</f>
        <v>Not Found</v>
      </c>
      <c r="S717" t="str">
        <f>IF(tblOrders[[#This Row],[Sales]]&gt;1000000,"High Value","Standard")</f>
        <v>Standard</v>
      </c>
      <c r="T717" t="str">
        <f>_xlfn.XLOOKUP(tblOrders[[#This Row],[ProductID]], tblProducts[ProductID], tblProducts[ProductName])</f>
        <v>Product 11</v>
      </c>
      <c r="U717">
        <f>_xlfn.XLOOKUP(tblOrders[[#This Row],[SalesRepID]], tblSalesreps[RepID], tblSalesreps[Target])</f>
        <v>15141830</v>
      </c>
    </row>
    <row r="718" spans="1:21">
      <c r="A718" t="s">
        <v>1443</v>
      </c>
      <c r="B718" s="7" t="s">
        <v>433</v>
      </c>
      <c r="C718" t="s">
        <v>1444</v>
      </c>
      <c r="D718" t="s">
        <v>1029</v>
      </c>
      <c r="E718" t="s">
        <v>45</v>
      </c>
      <c r="F718" t="s">
        <v>88</v>
      </c>
      <c r="G718">
        <v>4</v>
      </c>
      <c r="H718">
        <v>0</v>
      </c>
      <c r="I718" s="2">
        <v>599408</v>
      </c>
      <c r="J718" t="str">
        <f>_xlfn.XLOOKUP(tblOrders[[#This Row],[CustomerID]], tblCustomers[CustomerID], tblCustomers[CustomerName])</f>
        <v>Customer 6</v>
      </c>
      <c r="K718" t="str">
        <f>_xlfn.XLOOKUP(tblOrders[[#This Row],[CustomerID]], tblCustomers[CustomerID], tblCustomers[Segment])</f>
        <v>Corporate</v>
      </c>
      <c r="L718" t="str">
        <f>_xlfn.XLOOKUP(tblOrders[[#This Row],[ProductID]], tblProducts[ProductID], tblProducts[Category])</f>
        <v>Furniture</v>
      </c>
      <c r="M718">
        <f>_xlfn.XLOOKUP(tblOrders[[#This Row],[ProductID]], tblProducts[ProductID], tblProducts[CostPrice])</f>
        <v>74501</v>
      </c>
      <c r="N718">
        <f>tblOrders[[#This Row],[Sales]]-(tblOrders[[#This Row],[CostPrice]]*tblOrders[[#This Row],[Quantity]])</f>
        <v>301404</v>
      </c>
      <c r="O718" t="str">
        <f>TEXT(tblOrders[[#This Row],[Date]],"mmm-yyyy")</f>
        <v>Aug-2025</v>
      </c>
      <c r="P718" t="str">
        <f>_xlfn.XLOOKUP(tblOrders[[#This Row],[OrderID]], tblReturns[OrderID], tblReturns[Returned])</f>
        <v>No</v>
      </c>
      <c r="Q718" t="str">
        <f>_xlfn.XLOOKUP(tblOrders[[#This Row],[OrderID]], tblShipping[OrderID], tblShipping[ShipMode])</f>
        <v>Standard</v>
      </c>
      <c r="R718" t="str">
        <f>IFERROR(_xlfn.XLOOKUP(A717, tblCustomers[CustomerID], tblCustomers[CustomerName]), "Not Found")</f>
        <v>Not Found</v>
      </c>
      <c r="S718" t="str">
        <f>IF(tblOrders[[#This Row],[Sales]]&gt;1000000,"High Value","Standard")</f>
        <v>Standard</v>
      </c>
      <c r="T718" t="str">
        <f>_xlfn.XLOOKUP(tblOrders[[#This Row],[ProductID]], tblProducts[ProductID], tblProducts[ProductName])</f>
        <v>Product 18</v>
      </c>
      <c r="U718">
        <f>_xlfn.XLOOKUP(tblOrders[[#This Row],[SalesRepID]], tblSalesreps[RepID], tblSalesreps[Target])</f>
        <v>11319839</v>
      </c>
    </row>
    <row r="719" spans="1:21">
      <c r="A719" t="s">
        <v>1445</v>
      </c>
      <c r="B719" s="7" t="s">
        <v>1045</v>
      </c>
      <c r="C719" t="s">
        <v>154</v>
      </c>
      <c r="D719" t="s">
        <v>362</v>
      </c>
      <c r="E719" t="s">
        <v>197</v>
      </c>
      <c r="F719" t="s">
        <v>26</v>
      </c>
      <c r="G719">
        <v>10</v>
      </c>
      <c r="H719">
        <v>0.2</v>
      </c>
      <c r="I719" s="2">
        <v>939600</v>
      </c>
      <c r="J719" t="str">
        <f>_xlfn.XLOOKUP(tblOrders[[#This Row],[CustomerID]], tblCustomers[CustomerID], tblCustomers[CustomerName])</f>
        <v>Customer 122</v>
      </c>
      <c r="K719" t="str">
        <f>_xlfn.XLOOKUP(tblOrders[[#This Row],[CustomerID]], tblCustomers[CustomerID], tblCustomers[Segment])</f>
        <v>Consumer</v>
      </c>
      <c r="L719" t="str">
        <f>_xlfn.XLOOKUP(tblOrders[[#This Row],[ProductID]], tblProducts[ProductID], tblProducts[Category])</f>
        <v>Home</v>
      </c>
      <c r="M719">
        <f>_xlfn.XLOOKUP(tblOrders[[#This Row],[ProductID]], tblProducts[ProductID], tblProducts[CostPrice])</f>
        <v>41409</v>
      </c>
      <c r="N719">
        <f>tblOrders[[#This Row],[Sales]]-(tblOrders[[#This Row],[CostPrice]]*tblOrders[[#This Row],[Quantity]])</f>
        <v>525510</v>
      </c>
      <c r="O719" t="str">
        <f>TEXT(tblOrders[[#This Row],[Date]],"mmm-yyyy")</f>
        <v>Jan-2025</v>
      </c>
      <c r="P719" t="str">
        <f>_xlfn.XLOOKUP(tblOrders[[#This Row],[OrderID]], tblReturns[OrderID], tblReturns[Returned])</f>
        <v>Yes</v>
      </c>
      <c r="Q719" t="str">
        <f>_xlfn.XLOOKUP(tblOrders[[#This Row],[OrderID]], tblShipping[OrderID], tblShipping[ShipMode])</f>
        <v>Pickup</v>
      </c>
      <c r="R719" t="str">
        <f>IFERROR(_xlfn.XLOOKUP(A718, tblCustomers[CustomerID], tblCustomers[CustomerName]), "Not Found")</f>
        <v>Not Found</v>
      </c>
      <c r="S719" t="str">
        <f>IF(tblOrders[[#This Row],[Sales]]&gt;1000000,"High Value","Standard")</f>
        <v>Standard</v>
      </c>
      <c r="T719" t="str">
        <f>_xlfn.XLOOKUP(tblOrders[[#This Row],[ProductID]], tblProducts[ProductID], tblProducts[ProductName])</f>
        <v>Product 25</v>
      </c>
      <c r="U719">
        <f>_xlfn.XLOOKUP(tblOrders[[#This Row],[SalesRepID]], tblSalesreps[RepID], tblSalesreps[Target])</f>
        <v>19562258</v>
      </c>
    </row>
    <row r="720" spans="1:21">
      <c r="A720" t="s">
        <v>1446</v>
      </c>
      <c r="B720" s="7" t="s">
        <v>701</v>
      </c>
      <c r="C720" t="s">
        <v>908</v>
      </c>
      <c r="D720" t="s">
        <v>118</v>
      </c>
      <c r="E720" t="s">
        <v>119</v>
      </c>
      <c r="F720" t="s">
        <v>26</v>
      </c>
      <c r="G720">
        <v>3</v>
      </c>
      <c r="H720">
        <v>0.2</v>
      </c>
      <c r="I720" s="2">
        <v>134632.79999999999</v>
      </c>
      <c r="J720" t="str">
        <f>_xlfn.XLOOKUP(tblOrders[[#This Row],[CustomerID]], tblCustomers[CustomerID], tblCustomers[CustomerName])</f>
        <v>Customer 281</v>
      </c>
      <c r="K720" t="str">
        <f>_xlfn.XLOOKUP(tblOrders[[#This Row],[CustomerID]], tblCustomers[CustomerID], tblCustomers[Segment])</f>
        <v>Consumer</v>
      </c>
      <c r="L720" t="str">
        <f>_xlfn.XLOOKUP(tblOrders[[#This Row],[ProductID]], tblProducts[ProductID], tblProducts[Category])</f>
        <v>Home</v>
      </c>
      <c r="M720">
        <f>_xlfn.XLOOKUP(tblOrders[[#This Row],[ProductID]], tblProducts[ProductID], tblProducts[CostPrice])</f>
        <v>78122</v>
      </c>
      <c r="N720">
        <f>tblOrders[[#This Row],[Sales]]-(tblOrders[[#This Row],[CostPrice]]*tblOrders[[#This Row],[Quantity]])</f>
        <v>-99733.200000000012</v>
      </c>
      <c r="O720" t="str">
        <f>TEXT(tblOrders[[#This Row],[Date]],"mmm-yyyy")</f>
        <v>Jan-2025</v>
      </c>
      <c r="P720" t="str">
        <f>_xlfn.XLOOKUP(tblOrders[[#This Row],[OrderID]], tblReturns[OrderID], tblReturns[Returned])</f>
        <v>No</v>
      </c>
      <c r="Q720" t="str">
        <f>_xlfn.XLOOKUP(tblOrders[[#This Row],[OrderID]], tblShipping[OrderID], tblShipping[ShipMode])</f>
        <v>Standard</v>
      </c>
      <c r="R720" t="str">
        <f>IFERROR(_xlfn.XLOOKUP(A719, tblCustomers[CustomerID], tblCustomers[CustomerName]), "Not Found")</f>
        <v>Not Found</v>
      </c>
      <c r="S720" t="str">
        <f>IF(tblOrders[[#This Row],[Sales]]&gt;1000000,"High Value","Standard")</f>
        <v>Standard</v>
      </c>
      <c r="T720" t="str">
        <f>_xlfn.XLOOKUP(tblOrders[[#This Row],[ProductID]], tblProducts[ProductID], tblProducts[ProductName])</f>
        <v>Product 59</v>
      </c>
      <c r="U720">
        <f>_xlfn.XLOOKUP(tblOrders[[#This Row],[SalesRepID]], tblSalesreps[RepID], tblSalesreps[Target])</f>
        <v>5886694</v>
      </c>
    </row>
    <row r="721" spans="1:21">
      <c r="A721" t="s">
        <v>1447</v>
      </c>
      <c r="B721" s="7" t="s">
        <v>449</v>
      </c>
      <c r="C721" t="s">
        <v>753</v>
      </c>
      <c r="D721" t="s">
        <v>422</v>
      </c>
      <c r="E721" t="s">
        <v>45</v>
      </c>
      <c r="F721" t="s">
        <v>88</v>
      </c>
      <c r="G721">
        <v>4</v>
      </c>
      <c r="H721">
        <v>0.15</v>
      </c>
      <c r="I721" s="2">
        <v>387899.2</v>
      </c>
      <c r="J721" t="str">
        <f>_xlfn.XLOOKUP(tblOrders[[#This Row],[CustomerID]], tblCustomers[CustomerID], tblCustomers[CustomerName])</f>
        <v>Customer 116</v>
      </c>
      <c r="K721" t="str">
        <f>_xlfn.XLOOKUP(tblOrders[[#This Row],[CustomerID]], tblCustomers[CustomerID], tblCustomers[Segment])</f>
        <v>Consumer</v>
      </c>
      <c r="L721" t="str">
        <f>_xlfn.XLOOKUP(tblOrders[[#This Row],[ProductID]], tblProducts[ProductID], tblProducts[Category])</f>
        <v>Furniture</v>
      </c>
      <c r="M721">
        <f>_xlfn.XLOOKUP(tblOrders[[#This Row],[ProductID]], tblProducts[ProductID], tblProducts[CostPrice])</f>
        <v>69526</v>
      </c>
      <c r="N721">
        <f>tblOrders[[#This Row],[Sales]]-(tblOrders[[#This Row],[CostPrice]]*tblOrders[[#This Row],[Quantity]])</f>
        <v>109795.20000000001</v>
      </c>
      <c r="O721" t="str">
        <f>TEXT(tblOrders[[#This Row],[Date]],"mmm-yyyy")</f>
        <v>Aug-2025</v>
      </c>
      <c r="P721" t="str">
        <f>_xlfn.XLOOKUP(tblOrders[[#This Row],[OrderID]], tblReturns[OrderID], tblReturns[Returned])</f>
        <v>No</v>
      </c>
      <c r="Q721" t="str">
        <f>_xlfn.XLOOKUP(tblOrders[[#This Row],[OrderID]], tblShipping[OrderID], tblShipping[ShipMode])</f>
        <v>Standard</v>
      </c>
      <c r="R721" t="str">
        <f>IFERROR(_xlfn.XLOOKUP(A720, tblCustomers[CustomerID], tblCustomers[CustomerName]), "Not Found")</f>
        <v>Not Found</v>
      </c>
      <c r="S721" t="str">
        <f>IF(tblOrders[[#This Row],[Sales]]&gt;1000000,"High Value","Standard")</f>
        <v>Standard</v>
      </c>
      <c r="T721" t="str">
        <f>_xlfn.XLOOKUP(tblOrders[[#This Row],[ProductID]], tblProducts[ProductID], tblProducts[ProductName])</f>
        <v>Product 36</v>
      </c>
      <c r="U721">
        <f>_xlfn.XLOOKUP(tblOrders[[#This Row],[SalesRepID]], tblSalesreps[RepID], tblSalesreps[Target])</f>
        <v>11319839</v>
      </c>
    </row>
    <row r="722" spans="1:21">
      <c r="A722" t="s">
        <v>1448</v>
      </c>
      <c r="B722" s="7" t="s">
        <v>107</v>
      </c>
      <c r="C722" t="s">
        <v>559</v>
      </c>
      <c r="D722" t="s">
        <v>321</v>
      </c>
      <c r="E722" t="s">
        <v>25</v>
      </c>
      <c r="F722" t="s">
        <v>14</v>
      </c>
      <c r="G722">
        <v>10</v>
      </c>
      <c r="H722">
        <v>0.15</v>
      </c>
      <c r="I722" s="2">
        <v>894854.5</v>
      </c>
      <c r="J722" t="str">
        <f>_xlfn.XLOOKUP(tblOrders[[#This Row],[CustomerID]], tblCustomers[CustomerID], tblCustomers[CustomerName])</f>
        <v>Customer 293</v>
      </c>
      <c r="K722" t="str">
        <f>_xlfn.XLOOKUP(tblOrders[[#This Row],[CustomerID]], tblCustomers[CustomerID], tblCustomers[Segment])</f>
        <v>Consumer</v>
      </c>
      <c r="L722" t="str">
        <f>_xlfn.XLOOKUP(tblOrders[[#This Row],[ProductID]], tblProducts[ProductID], tblProducts[Category])</f>
        <v>Home</v>
      </c>
      <c r="M722">
        <f>_xlfn.XLOOKUP(tblOrders[[#This Row],[ProductID]], tblProducts[ProductID], tblProducts[CostPrice])</f>
        <v>70588</v>
      </c>
      <c r="N722">
        <f>tblOrders[[#This Row],[Sales]]-(tblOrders[[#This Row],[CostPrice]]*tblOrders[[#This Row],[Quantity]])</f>
        <v>188974.5</v>
      </c>
      <c r="O722" t="str">
        <f>TEXT(tblOrders[[#This Row],[Date]],"mmm-yyyy")</f>
        <v>Feb-2025</v>
      </c>
      <c r="P722" t="str">
        <f>_xlfn.XLOOKUP(tblOrders[[#This Row],[OrderID]], tblReturns[OrderID], tblReturns[Returned])</f>
        <v>No</v>
      </c>
      <c r="Q722" t="str">
        <f>_xlfn.XLOOKUP(tblOrders[[#This Row],[OrderID]], tblShipping[OrderID], tblShipping[ShipMode])</f>
        <v>Pickup</v>
      </c>
      <c r="R722" t="str">
        <f>IFERROR(_xlfn.XLOOKUP(A721, tblCustomers[CustomerID], tblCustomers[CustomerName]), "Not Found")</f>
        <v>Not Found</v>
      </c>
      <c r="S722" t="str">
        <f>IF(tblOrders[[#This Row],[Sales]]&gt;1000000,"High Value","Standard")</f>
        <v>Standard</v>
      </c>
      <c r="T722" t="str">
        <f>_xlfn.XLOOKUP(tblOrders[[#This Row],[ProductID]], tblProducts[ProductID], tblProducts[ProductName])</f>
        <v>Product 95</v>
      </c>
      <c r="U722">
        <f>_xlfn.XLOOKUP(tblOrders[[#This Row],[SalesRepID]], tblSalesreps[RepID], tblSalesreps[Target])</f>
        <v>7094914</v>
      </c>
    </row>
    <row r="723" spans="1:21">
      <c r="A723" t="s">
        <v>1449</v>
      </c>
      <c r="B723" s="7" t="s">
        <v>972</v>
      </c>
      <c r="C723" t="s">
        <v>684</v>
      </c>
      <c r="D723" t="s">
        <v>1029</v>
      </c>
      <c r="E723" t="s">
        <v>202</v>
      </c>
      <c r="F723" t="s">
        <v>14</v>
      </c>
      <c r="G723">
        <v>7</v>
      </c>
      <c r="H723">
        <v>0.15</v>
      </c>
      <c r="I723" s="2">
        <v>158240.25</v>
      </c>
      <c r="J723" t="str">
        <f>_xlfn.XLOOKUP(tblOrders[[#This Row],[CustomerID]], tblCustomers[CustomerID], tblCustomers[CustomerName])</f>
        <v>Customer 55</v>
      </c>
      <c r="K723" t="str">
        <f>_xlfn.XLOOKUP(tblOrders[[#This Row],[CustomerID]], tblCustomers[CustomerID], tblCustomers[Segment])</f>
        <v>Corporate</v>
      </c>
      <c r="L723" t="str">
        <f>_xlfn.XLOOKUP(tblOrders[[#This Row],[ProductID]], tblProducts[ProductID], tblProducts[Category])</f>
        <v>Furniture</v>
      </c>
      <c r="M723">
        <f>_xlfn.XLOOKUP(tblOrders[[#This Row],[ProductID]], tblProducts[ProductID], tblProducts[CostPrice])</f>
        <v>74501</v>
      </c>
      <c r="N723">
        <f>tblOrders[[#This Row],[Sales]]-(tblOrders[[#This Row],[CostPrice]]*tblOrders[[#This Row],[Quantity]])</f>
        <v>-363266.75</v>
      </c>
      <c r="O723" t="str">
        <f>TEXT(tblOrders[[#This Row],[Date]],"mmm-yyyy")</f>
        <v>Feb-2025</v>
      </c>
      <c r="P723" t="str">
        <f>_xlfn.XLOOKUP(tblOrders[[#This Row],[OrderID]], tblReturns[OrderID], tblReturns[Returned])</f>
        <v>No</v>
      </c>
      <c r="Q723" t="str">
        <f>_xlfn.XLOOKUP(tblOrders[[#This Row],[OrderID]], tblShipping[OrderID], tblShipping[ShipMode])</f>
        <v>Pickup</v>
      </c>
      <c r="R723" t="str">
        <f>IFERROR(_xlfn.XLOOKUP(A722, tblCustomers[CustomerID], tblCustomers[CustomerName]), "Not Found")</f>
        <v>Not Found</v>
      </c>
      <c r="S723" t="str">
        <f>IF(tblOrders[[#This Row],[Sales]]&gt;1000000,"High Value","Standard")</f>
        <v>Standard</v>
      </c>
      <c r="T723" t="str">
        <f>_xlfn.XLOOKUP(tblOrders[[#This Row],[ProductID]], tblProducts[ProductID], tblProducts[ProductName])</f>
        <v>Product 18</v>
      </c>
      <c r="U723">
        <f>_xlfn.XLOOKUP(tblOrders[[#This Row],[SalesRepID]], tblSalesreps[RepID], tblSalesreps[Target])</f>
        <v>10652665</v>
      </c>
    </row>
    <row r="724" spans="1:21">
      <c r="A724" t="s">
        <v>1450</v>
      </c>
      <c r="B724" s="7" t="s">
        <v>167</v>
      </c>
      <c r="C724" t="s">
        <v>1444</v>
      </c>
      <c r="D724" t="s">
        <v>372</v>
      </c>
      <c r="E724" t="s">
        <v>197</v>
      </c>
      <c r="F724" t="s">
        <v>88</v>
      </c>
      <c r="G724">
        <v>7</v>
      </c>
      <c r="H724">
        <v>0.1</v>
      </c>
      <c r="I724" s="2">
        <v>600994.80000000005</v>
      </c>
      <c r="J724" t="str">
        <f>_xlfn.XLOOKUP(tblOrders[[#This Row],[CustomerID]], tblCustomers[CustomerID], tblCustomers[CustomerName])</f>
        <v>Customer 6</v>
      </c>
      <c r="K724" t="str">
        <f>_xlfn.XLOOKUP(tblOrders[[#This Row],[CustomerID]], tblCustomers[CustomerID], tblCustomers[Segment])</f>
        <v>Corporate</v>
      </c>
      <c r="L724" t="str">
        <f>_xlfn.XLOOKUP(tblOrders[[#This Row],[ProductID]], tblProducts[ProductID], tblProducts[Category])</f>
        <v>Office</v>
      </c>
      <c r="M724">
        <f>_xlfn.XLOOKUP(tblOrders[[#This Row],[ProductID]], tblProducts[ProductID], tblProducts[CostPrice])</f>
        <v>18283</v>
      </c>
      <c r="N724">
        <f>tblOrders[[#This Row],[Sales]]-(tblOrders[[#This Row],[CostPrice]]*tblOrders[[#This Row],[Quantity]])</f>
        <v>473013.80000000005</v>
      </c>
      <c r="O724" t="str">
        <f>TEXT(tblOrders[[#This Row],[Date]],"mmm-yyyy")</f>
        <v>Apr-2025</v>
      </c>
      <c r="P724" t="str">
        <f>_xlfn.XLOOKUP(tblOrders[[#This Row],[OrderID]], tblReturns[OrderID], tblReturns[Returned])</f>
        <v>No</v>
      </c>
      <c r="Q724" t="str">
        <f>_xlfn.XLOOKUP(tblOrders[[#This Row],[OrderID]], tblShipping[OrderID], tblShipping[ShipMode])</f>
        <v>Express</v>
      </c>
      <c r="R724" t="str">
        <f>IFERROR(_xlfn.XLOOKUP(A723, tblCustomers[CustomerID], tblCustomers[CustomerName]), "Not Found")</f>
        <v>Not Found</v>
      </c>
      <c r="S724" t="str">
        <f>IF(tblOrders[[#This Row],[Sales]]&gt;1000000,"High Value","Standard")</f>
        <v>Standard</v>
      </c>
      <c r="T724" t="str">
        <f>_xlfn.XLOOKUP(tblOrders[[#This Row],[ProductID]], tblProducts[ProductID], tblProducts[ProductName])</f>
        <v>Product 57</v>
      </c>
      <c r="U724">
        <f>_xlfn.XLOOKUP(tblOrders[[#This Row],[SalesRepID]], tblSalesreps[RepID], tblSalesreps[Target])</f>
        <v>19562258</v>
      </c>
    </row>
    <row r="725" spans="1:21">
      <c r="A725" t="s">
        <v>1451</v>
      </c>
      <c r="B725" s="7" t="s">
        <v>988</v>
      </c>
      <c r="C725" t="s">
        <v>235</v>
      </c>
      <c r="D725" t="s">
        <v>491</v>
      </c>
      <c r="E725" t="s">
        <v>25</v>
      </c>
      <c r="F725" t="s">
        <v>26</v>
      </c>
      <c r="G725">
        <v>1</v>
      </c>
      <c r="H725">
        <v>0.15</v>
      </c>
      <c r="I725" s="2">
        <v>13660.35</v>
      </c>
      <c r="J725" t="str">
        <f>_xlfn.XLOOKUP(tblOrders[[#This Row],[CustomerID]], tblCustomers[CustomerID], tblCustomers[CustomerName])</f>
        <v>Customer 172</v>
      </c>
      <c r="K725" t="str">
        <f>_xlfn.XLOOKUP(tblOrders[[#This Row],[CustomerID]], tblCustomers[CustomerID], tblCustomers[Segment])</f>
        <v>SME</v>
      </c>
      <c r="L725" t="str">
        <f>_xlfn.XLOOKUP(tblOrders[[#This Row],[ProductID]], tblProducts[ProductID], tblProducts[Category])</f>
        <v>Home</v>
      </c>
      <c r="M725">
        <f>_xlfn.XLOOKUP(tblOrders[[#This Row],[ProductID]], tblProducts[ProductID], tblProducts[CostPrice])</f>
        <v>75749</v>
      </c>
      <c r="N725">
        <f>tblOrders[[#This Row],[Sales]]-(tblOrders[[#This Row],[CostPrice]]*tblOrders[[#This Row],[Quantity]])</f>
        <v>-62088.65</v>
      </c>
      <c r="O725" t="str">
        <f>TEXT(tblOrders[[#This Row],[Date]],"mmm-yyyy")</f>
        <v>Jan-2025</v>
      </c>
      <c r="P725" t="str">
        <f>_xlfn.XLOOKUP(tblOrders[[#This Row],[OrderID]], tblReturns[OrderID], tblReturns[Returned])</f>
        <v>No</v>
      </c>
      <c r="Q725" t="str">
        <f>_xlfn.XLOOKUP(tblOrders[[#This Row],[OrderID]], tblShipping[OrderID], tblShipping[ShipMode])</f>
        <v>Express</v>
      </c>
      <c r="R725" t="str">
        <f>IFERROR(_xlfn.XLOOKUP(A724, tblCustomers[CustomerID], tblCustomers[CustomerName]), "Not Found")</f>
        <v>Not Found</v>
      </c>
      <c r="S725" t="str">
        <f>IF(tblOrders[[#This Row],[Sales]]&gt;1000000,"High Value","Standard")</f>
        <v>Standard</v>
      </c>
      <c r="T725" t="str">
        <f>_xlfn.XLOOKUP(tblOrders[[#This Row],[ProductID]], tblProducts[ProductID], tblProducts[ProductName])</f>
        <v>Product 49</v>
      </c>
      <c r="U725">
        <f>_xlfn.XLOOKUP(tblOrders[[#This Row],[SalesRepID]], tblSalesreps[RepID], tblSalesreps[Target])</f>
        <v>7094914</v>
      </c>
    </row>
    <row r="726" spans="1:21">
      <c r="A726" t="s">
        <v>1452</v>
      </c>
      <c r="B726" s="7" t="s">
        <v>313</v>
      </c>
      <c r="C726" t="s">
        <v>196</v>
      </c>
      <c r="D726" t="s">
        <v>201</v>
      </c>
      <c r="E726" t="s">
        <v>205</v>
      </c>
      <c r="F726" t="s">
        <v>14</v>
      </c>
      <c r="G726">
        <v>3</v>
      </c>
      <c r="H726">
        <v>0.05</v>
      </c>
      <c r="I726" s="2">
        <v>161509.5</v>
      </c>
      <c r="J726" t="str">
        <f>_xlfn.XLOOKUP(tblOrders[[#This Row],[CustomerID]], tblCustomers[CustomerID], tblCustomers[CustomerName])</f>
        <v>Customer 99</v>
      </c>
      <c r="K726" t="str">
        <f>_xlfn.XLOOKUP(tblOrders[[#This Row],[CustomerID]], tblCustomers[CustomerID], tblCustomers[Segment])</f>
        <v>Consumer</v>
      </c>
      <c r="L726" t="str">
        <f>_xlfn.XLOOKUP(tblOrders[[#This Row],[ProductID]], tblProducts[ProductID], tblProducts[Category])</f>
        <v>Furniture</v>
      </c>
      <c r="M726">
        <f>_xlfn.XLOOKUP(tblOrders[[#This Row],[ProductID]], tblProducts[ProductID], tblProducts[CostPrice])</f>
        <v>22542</v>
      </c>
      <c r="N726">
        <f>tblOrders[[#This Row],[Sales]]-(tblOrders[[#This Row],[CostPrice]]*tblOrders[[#This Row],[Quantity]])</f>
        <v>93883.5</v>
      </c>
      <c r="O726" t="str">
        <f>TEXT(tblOrders[[#This Row],[Date]],"mmm-yyyy")</f>
        <v>Dec-2025</v>
      </c>
      <c r="P726" t="str">
        <f>_xlfn.XLOOKUP(tblOrders[[#This Row],[OrderID]], tblReturns[OrderID], tblReturns[Returned])</f>
        <v>No</v>
      </c>
      <c r="Q726" t="str">
        <f>_xlfn.XLOOKUP(tblOrders[[#This Row],[OrderID]], tblShipping[OrderID], tblShipping[ShipMode])</f>
        <v>Standard</v>
      </c>
      <c r="R726" t="str">
        <f>IFERROR(_xlfn.XLOOKUP(A725, tblCustomers[CustomerID], tblCustomers[CustomerName]), "Not Found")</f>
        <v>Not Found</v>
      </c>
      <c r="S726" t="str">
        <f>IF(tblOrders[[#This Row],[Sales]]&gt;1000000,"High Value","Standard")</f>
        <v>Standard</v>
      </c>
      <c r="T726" t="str">
        <f>_xlfn.XLOOKUP(tblOrders[[#This Row],[ProductID]], tblProducts[ProductID], tblProducts[ProductName])</f>
        <v>Product 50</v>
      </c>
      <c r="U726">
        <f>_xlfn.XLOOKUP(tblOrders[[#This Row],[SalesRepID]], tblSalesreps[RepID], tblSalesreps[Target])</f>
        <v>16246424</v>
      </c>
    </row>
    <row r="727" spans="1:21">
      <c r="A727" t="s">
        <v>1453</v>
      </c>
      <c r="B727" s="7" t="s">
        <v>657</v>
      </c>
      <c r="C727" t="s">
        <v>333</v>
      </c>
      <c r="D727" t="s">
        <v>141</v>
      </c>
      <c r="E727" t="s">
        <v>197</v>
      </c>
      <c r="F727" t="s">
        <v>26</v>
      </c>
      <c r="G727">
        <v>2</v>
      </c>
      <c r="H727">
        <v>0</v>
      </c>
      <c r="I727" s="2">
        <v>292616</v>
      </c>
      <c r="J727" t="str">
        <f>_xlfn.XLOOKUP(tblOrders[[#This Row],[CustomerID]], tblCustomers[CustomerID], tblCustomers[CustomerName])</f>
        <v>Customer 49</v>
      </c>
      <c r="K727" t="str">
        <f>_xlfn.XLOOKUP(tblOrders[[#This Row],[CustomerID]], tblCustomers[CustomerID], tblCustomers[Segment])</f>
        <v>SME</v>
      </c>
      <c r="L727" t="str">
        <f>_xlfn.XLOOKUP(tblOrders[[#This Row],[ProductID]], tblProducts[ProductID], tblProducts[Category])</f>
        <v>Home</v>
      </c>
      <c r="M727">
        <f>_xlfn.XLOOKUP(tblOrders[[#This Row],[ProductID]], tblProducts[ProductID], tblProducts[CostPrice])</f>
        <v>32671</v>
      </c>
      <c r="N727">
        <f>tblOrders[[#This Row],[Sales]]-(tblOrders[[#This Row],[CostPrice]]*tblOrders[[#This Row],[Quantity]])</f>
        <v>227274</v>
      </c>
      <c r="O727" t="str">
        <f>TEXT(tblOrders[[#This Row],[Date]],"mmm-yyyy")</f>
        <v>Dec-2025</v>
      </c>
      <c r="P727" t="str">
        <f>_xlfn.XLOOKUP(tblOrders[[#This Row],[OrderID]], tblReturns[OrderID], tblReturns[Returned])</f>
        <v>No</v>
      </c>
      <c r="Q727" t="str">
        <f>_xlfn.XLOOKUP(tblOrders[[#This Row],[OrderID]], tblShipping[OrderID], tblShipping[ShipMode])</f>
        <v>Standard</v>
      </c>
      <c r="R727" t="str">
        <f>IFERROR(_xlfn.XLOOKUP(A726, tblCustomers[CustomerID], tblCustomers[CustomerName]), "Not Found")</f>
        <v>Not Found</v>
      </c>
      <c r="S727" t="str">
        <f>IF(tblOrders[[#This Row],[Sales]]&gt;1000000,"High Value","Standard")</f>
        <v>Standard</v>
      </c>
      <c r="T727" t="str">
        <f>_xlfn.XLOOKUP(tblOrders[[#This Row],[ProductID]], tblProducts[ProductID], tblProducts[ProductName])</f>
        <v>Product 80</v>
      </c>
      <c r="U727">
        <f>_xlfn.XLOOKUP(tblOrders[[#This Row],[SalesRepID]], tblSalesreps[RepID], tblSalesreps[Target])</f>
        <v>19562258</v>
      </c>
    </row>
    <row r="728" spans="1:21">
      <c r="A728" t="s">
        <v>1454</v>
      </c>
      <c r="B728" s="7" t="s">
        <v>374</v>
      </c>
      <c r="C728" t="s">
        <v>1455</v>
      </c>
      <c r="D728" t="s">
        <v>422</v>
      </c>
      <c r="E728" t="s">
        <v>119</v>
      </c>
      <c r="F728" t="s">
        <v>14</v>
      </c>
      <c r="G728">
        <v>8</v>
      </c>
      <c r="H728">
        <v>0.15</v>
      </c>
      <c r="I728" s="2">
        <v>742029.6</v>
      </c>
      <c r="J728" t="str">
        <f>_xlfn.XLOOKUP(tblOrders[[#This Row],[CustomerID]], tblCustomers[CustomerID], tblCustomers[CustomerName])</f>
        <v>Customer 62</v>
      </c>
      <c r="K728" t="str">
        <f>_xlfn.XLOOKUP(tblOrders[[#This Row],[CustomerID]], tblCustomers[CustomerID], tblCustomers[Segment])</f>
        <v>Consumer</v>
      </c>
      <c r="L728" t="str">
        <f>_xlfn.XLOOKUP(tblOrders[[#This Row],[ProductID]], tblProducts[ProductID], tblProducts[Category])</f>
        <v>Furniture</v>
      </c>
      <c r="M728">
        <f>_xlfn.XLOOKUP(tblOrders[[#This Row],[ProductID]], tblProducts[ProductID], tblProducts[CostPrice])</f>
        <v>69526</v>
      </c>
      <c r="N728">
        <f>tblOrders[[#This Row],[Sales]]-(tblOrders[[#This Row],[CostPrice]]*tblOrders[[#This Row],[Quantity]])</f>
        <v>185821.59999999998</v>
      </c>
      <c r="O728" t="str">
        <f>TEXT(tblOrders[[#This Row],[Date]],"mmm-yyyy")</f>
        <v>Jul-2025</v>
      </c>
      <c r="P728" t="str">
        <f>_xlfn.XLOOKUP(tblOrders[[#This Row],[OrderID]], tblReturns[OrderID], tblReturns[Returned])</f>
        <v>No</v>
      </c>
      <c r="Q728" t="str">
        <f>_xlfn.XLOOKUP(tblOrders[[#This Row],[OrderID]], tblShipping[OrderID], tblShipping[ShipMode])</f>
        <v>Pickup</v>
      </c>
      <c r="R728" t="str">
        <f>IFERROR(_xlfn.XLOOKUP(A727, tblCustomers[CustomerID], tblCustomers[CustomerName]), "Not Found")</f>
        <v>Not Found</v>
      </c>
      <c r="S728" t="str">
        <f>IF(tblOrders[[#This Row],[Sales]]&gt;1000000,"High Value","Standard")</f>
        <v>Standard</v>
      </c>
      <c r="T728" t="str">
        <f>_xlfn.XLOOKUP(tblOrders[[#This Row],[ProductID]], tblProducts[ProductID], tblProducts[ProductName])</f>
        <v>Product 36</v>
      </c>
      <c r="U728">
        <f>_xlfn.XLOOKUP(tblOrders[[#This Row],[SalesRepID]], tblSalesreps[RepID], tblSalesreps[Target])</f>
        <v>5886694</v>
      </c>
    </row>
    <row r="729" spans="1:21">
      <c r="A729" t="s">
        <v>1456</v>
      </c>
      <c r="B729" s="7" t="s">
        <v>640</v>
      </c>
      <c r="C729" t="s">
        <v>1457</v>
      </c>
      <c r="D729" t="s">
        <v>318</v>
      </c>
      <c r="E729" t="s">
        <v>56</v>
      </c>
      <c r="F729" t="s">
        <v>20</v>
      </c>
      <c r="G729">
        <v>2</v>
      </c>
      <c r="H729">
        <v>0.2</v>
      </c>
      <c r="I729" s="2">
        <v>197864</v>
      </c>
      <c r="J729" t="str">
        <f>_xlfn.XLOOKUP(tblOrders[[#This Row],[CustomerID]], tblCustomers[CustomerID], tblCustomers[CustomerName])</f>
        <v>Customer 199</v>
      </c>
      <c r="K729" t="str">
        <f>_xlfn.XLOOKUP(tblOrders[[#This Row],[CustomerID]], tblCustomers[CustomerID], tblCustomers[Segment])</f>
        <v>Corporate</v>
      </c>
      <c r="L729" t="str">
        <f>_xlfn.XLOOKUP(tblOrders[[#This Row],[ProductID]], tblProducts[ProductID], tblProducts[Category])</f>
        <v>Office</v>
      </c>
      <c r="M729">
        <f>_xlfn.XLOOKUP(tblOrders[[#This Row],[ProductID]], tblProducts[ProductID], tblProducts[CostPrice])</f>
        <v>39205</v>
      </c>
      <c r="N729">
        <f>tblOrders[[#This Row],[Sales]]-(tblOrders[[#This Row],[CostPrice]]*tblOrders[[#This Row],[Quantity]])</f>
        <v>119454</v>
      </c>
      <c r="O729" t="str">
        <f>TEXT(tblOrders[[#This Row],[Date]],"mmm-yyyy")</f>
        <v>Jan-2025</v>
      </c>
      <c r="P729" t="str">
        <f>_xlfn.XLOOKUP(tblOrders[[#This Row],[OrderID]], tblReturns[OrderID], tblReturns[Returned])</f>
        <v>No</v>
      </c>
      <c r="Q729" t="str">
        <f>_xlfn.XLOOKUP(tblOrders[[#This Row],[OrderID]], tblShipping[OrderID], tblShipping[ShipMode])</f>
        <v>Standard</v>
      </c>
      <c r="R729" t="str">
        <f>IFERROR(_xlfn.XLOOKUP(A728, tblCustomers[CustomerID], tblCustomers[CustomerName]), "Not Found")</f>
        <v>Not Found</v>
      </c>
      <c r="S729" t="str">
        <f>IF(tblOrders[[#This Row],[Sales]]&gt;1000000,"High Value","Standard")</f>
        <v>Standard</v>
      </c>
      <c r="T729" t="str">
        <f>_xlfn.XLOOKUP(tblOrders[[#This Row],[ProductID]], tblProducts[ProductID], tblProducts[ProductName])</f>
        <v>Product 74</v>
      </c>
      <c r="U729">
        <f>_xlfn.XLOOKUP(tblOrders[[#This Row],[SalesRepID]], tblSalesreps[RepID], tblSalesreps[Target])</f>
        <v>14265630</v>
      </c>
    </row>
    <row r="730" spans="1:21">
      <c r="A730" t="s">
        <v>1458</v>
      </c>
      <c r="B730" s="7" t="s">
        <v>335</v>
      </c>
      <c r="C730" t="s">
        <v>863</v>
      </c>
      <c r="D730" t="s">
        <v>44</v>
      </c>
      <c r="E730" t="s">
        <v>186</v>
      </c>
      <c r="F730" t="s">
        <v>20</v>
      </c>
      <c r="G730">
        <v>1</v>
      </c>
      <c r="H730">
        <v>0.05</v>
      </c>
      <c r="I730" s="2">
        <v>47147.55</v>
      </c>
      <c r="J730" t="str">
        <f>_xlfn.XLOOKUP(tblOrders[[#This Row],[CustomerID]], tblCustomers[CustomerID], tblCustomers[CustomerName])</f>
        <v>Customer 193</v>
      </c>
      <c r="K730" t="str">
        <f>_xlfn.XLOOKUP(tblOrders[[#This Row],[CustomerID]], tblCustomers[CustomerID], tblCustomers[Segment])</f>
        <v>Corporate</v>
      </c>
      <c r="L730" t="str">
        <f>_xlfn.XLOOKUP(tblOrders[[#This Row],[ProductID]], tblProducts[ProductID], tblProducts[Category])</f>
        <v>Furniture</v>
      </c>
      <c r="M730">
        <f>_xlfn.XLOOKUP(tblOrders[[#This Row],[ProductID]], tblProducts[ProductID], tblProducts[CostPrice])</f>
        <v>48953</v>
      </c>
      <c r="N730">
        <f>tblOrders[[#This Row],[Sales]]-(tblOrders[[#This Row],[CostPrice]]*tblOrders[[#This Row],[Quantity]])</f>
        <v>-1805.4499999999971</v>
      </c>
      <c r="O730" t="str">
        <f>TEXT(tblOrders[[#This Row],[Date]],"mmm-yyyy")</f>
        <v>Feb-2025</v>
      </c>
      <c r="P730" t="str">
        <f>_xlfn.XLOOKUP(tblOrders[[#This Row],[OrderID]], tblReturns[OrderID], tblReturns[Returned])</f>
        <v>No</v>
      </c>
      <c r="Q730" t="str">
        <f>_xlfn.XLOOKUP(tblOrders[[#This Row],[OrderID]], tblShipping[OrderID], tblShipping[ShipMode])</f>
        <v>Express</v>
      </c>
      <c r="R730" t="str">
        <f>IFERROR(_xlfn.XLOOKUP(A729, tblCustomers[CustomerID], tblCustomers[CustomerName]), "Not Found")</f>
        <v>Not Found</v>
      </c>
      <c r="S730" t="str">
        <f>IF(tblOrders[[#This Row],[Sales]]&gt;1000000,"High Value","Standard")</f>
        <v>Standard</v>
      </c>
      <c r="T730" t="str">
        <f>_xlfn.XLOOKUP(tblOrders[[#This Row],[ProductID]], tblProducts[ProductID], tblProducts[ProductName])</f>
        <v>Product 56</v>
      </c>
      <c r="U730">
        <f>_xlfn.XLOOKUP(tblOrders[[#This Row],[SalesRepID]], tblSalesreps[RepID], tblSalesreps[Target])</f>
        <v>15141830</v>
      </c>
    </row>
    <row r="731" spans="1:21">
      <c r="A731" t="s">
        <v>1459</v>
      </c>
      <c r="B731" s="7" t="s">
        <v>280</v>
      </c>
      <c r="C731" t="s">
        <v>48</v>
      </c>
      <c r="D731" t="s">
        <v>914</v>
      </c>
      <c r="E731" t="s">
        <v>87</v>
      </c>
      <c r="F731" t="s">
        <v>14</v>
      </c>
      <c r="G731">
        <v>5</v>
      </c>
      <c r="H731">
        <v>0.2</v>
      </c>
      <c r="I731" s="2">
        <v>59604</v>
      </c>
      <c r="J731" t="str">
        <f>_xlfn.XLOOKUP(tblOrders[[#This Row],[CustomerID]], tblCustomers[CustomerID], tblCustomers[CustomerName])</f>
        <v>Customer 143</v>
      </c>
      <c r="K731" t="str">
        <f>_xlfn.XLOOKUP(tblOrders[[#This Row],[CustomerID]], tblCustomers[CustomerID], tblCustomers[Segment])</f>
        <v>SME</v>
      </c>
      <c r="L731" t="str">
        <f>_xlfn.XLOOKUP(tblOrders[[#This Row],[ProductID]], tblProducts[ProductID], tblProducts[Category])</f>
        <v>Office</v>
      </c>
      <c r="M731">
        <f>_xlfn.XLOOKUP(tblOrders[[#This Row],[ProductID]], tblProducts[ProductID], tblProducts[CostPrice])</f>
        <v>24464</v>
      </c>
      <c r="N731">
        <f>tblOrders[[#This Row],[Sales]]-(tblOrders[[#This Row],[CostPrice]]*tblOrders[[#This Row],[Quantity]])</f>
        <v>-62716</v>
      </c>
      <c r="O731" t="str">
        <f>TEXT(tblOrders[[#This Row],[Date]],"mmm-yyyy")</f>
        <v>Aug-2025</v>
      </c>
      <c r="P731" t="str">
        <f>_xlfn.XLOOKUP(tblOrders[[#This Row],[OrderID]], tblReturns[OrderID], tblReturns[Returned])</f>
        <v>No</v>
      </c>
      <c r="Q731" t="str">
        <f>_xlfn.XLOOKUP(tblOrders[[#This Row],[OrderID]], tblShipping[OrderID], tblShipping[ShipMode])</f>
        <v>Express</v>
      </c>
      <c r="R731" t="str">
        <f>IFERROR(_xlfn.XLOOKUP(A730, tblCustomers[CustomerID], tblCustomers[CustomerName]), "Not Found")</f>
        <v>Not Found</v>
      </c>
      <c r="S731" t="str">
        <f>IF(tblOrders[[#This Row],[Sales]]&gt;1000000,"High Value","Standard")</f>
        <v>Standard</v>
      </c>
      <c r="T731" t="str">
        <f>_xlfn.XLOOKUP(tblOrders[[#This Row],[ProductID]], tblProducts[ProductID], tblProducts[ProductName])</f>
        <v>Product 46</v>
      </c>
      <c r="U731">
        <f>_xlfn.XLOOKUP(tblOrders[[#This Row],[SalesRepID]], tblSalesreps[RepID], tblSalesreps[Target])</f>
        <v>18500989</v>
      </c>
    </row>
    <row r="732" spans="1:21">
      <c r="A732" t="s">
        <v>1460</v>
      </c>
      <c r="B732" s="7" t="s">
        <v>58</v>
      </c>
      <c r="C732" t="s">
        <v>95</v>
      </c>
      <c r="D732" t="s">
        <v>543</v>
      </c>
      <c r="E732" t="s">
        <v>210</v>
      </c>
      <c r="F732" t="s">
        <v>88</v>
      </c>
      <c r="G732">
        <v>2</v>
      </c>
      <c r="H732">
        <v>0.2</v>
      </c>
      <c r="I732" s="2">
        <v>127188.8</v>
      </c>
      <c r="J732" t="str">
        <f>_xlfn.XLOOKUP(tblOrders[[#This Row],[CustomerID]], tblCustomers[CustomerID], tblCustomers[CustomerName])</f>
        <v>Customer 37</v>
      </c>
      <c r="K732" t="str">
        <f>_xlfn.XLOOKUP(tblOrders[[#This Row],[CustomerID]], tblCustomers[CustomerID], tblCustomers[Segment])</f>
        <v>Consumer</v>
      </c>
      <c r="L732" t="str">
        <f>_xlfn.XLOOKUP(tblOrders[[#This Row],[ProductID]], tblProducts[ProductID], tblProducts[Category])</f>
        <v>Furniture</v>
      </c>
      <c r="M732">
        <f>_xlfn.XLOOKUP(tblOrders[[#This Row],[ProductID]], tblProducts[ProductID], tblProducts[CostPrice])</f>
        <v>29153</v>
      </c>
      <c r="N732">
        <f>tblOrders[[#This Row],[Sales]]-(tblOrders[[#This Row],[CostPrice]]*tblOrders[[#This Row],[Quantity]])</f>
        <v>68882.8</v>
      </c>
      <c r="O732" t="str">
        <f>TEXT(tblOrders[[#This Row],[Date]],"mmm-yyyy")</f>
        <v>Jan-2025</v>
      </c>
      <c r="P732" t="str">
        <f>_xlfn.XLOOKUP(tblOrders[[#This Row],[OrderID]], tblReturns[OrderID], tblReturns[Returned])</f>
        <v>No</v>
      </c>
      <c r="Q732" t="str">
        <f>_xlfn.XLOOKUP(tblOrders[[#This Row],[OrderID]], tblShipping[OrderID], tblShipping[ShipMode])</f>
        <v>Standard</v>
      </c>
      <c r="R732" t="str">
        <f>IFERROR(_xlfn.XLOOKUP(A731, tblCustomers[CustomerID], tblCustomers[CustomerName]), "Not Found")</f>
        <v>Not Found</v>
      </c>
      <c r="S732" t="str">
        <f>IF(tblOrders[[#This Row],[Sales]]&gt;1000000,"High Value","Standard")</f>
        <v>Standard</v>
      </c>
      <c r="T732" t="str">
        <f>_xlfn.XLOOKUP(tblOrders[[#This Row],[ProductID]], tblProducts[ProductID], tblProducts[ProductName])</f>
        <v>Product 16</v>
      </c>
      <c r="U732">
        <f>_xlfn.XLOOKUP(tblOrders[[#This Row],[SalesRepID]], tblSalesreps[RepID], tblSalesreps[Target])</f>
        <v>19336654</v>
      </c>
    </row>
    <row r="733" spans="1:21">
      <c r="A733" t="s">
        <v>1461</v>
      </c>
      <c r="B733" s="7" t="s">
        <v>773</v>
      </c>
      <c r="C733" t="s">
        <v>569</v>
      </c>
      <c r="D733" t="s">
        <v>141</v>
      </c>
      <c r="E733" t="s">
        <v>165</v>
      </c>
      <c r="F733" t="s">
        <v>26</v>
      </c>
      <c r="G733">
        <v>9</v>
      </c>
      <c r="H733">
        <v>0.2</v>
      </c>
      <c r="I733" s="2">
        <v>534189.6</v>
      </c>
      <c r="J733" t="str">
        <f>_xlfn.XLOOKUP(tblOrders[[#This Row],[CustomerID]], tblCustomers[CustomerID], tblCustomers[CustomerName])</f>
        <v>Customer 64</v>
      </c>
      <c r="K733" t="str">
        <f>_xlfn.XLOOKUP(tblOrders[[#This Row],[CustomerID]], tblCustomers[CustomerID], tblCustomers[Segment])</f>
        <v>Corporate</v>
      </c>
      <c r="L733" t="str">
        <f>_xlfn.XLOOKUP(tblOrders[[#This Row],[ProductID]], tblProducts[ProductID], tblProducts[Category])</f>
        <v>Home</v>
      </c>
      <c r="M733">
        <f>_xlfn.XLOOKUP(tblOrders[[#This Row],[ProductID]], tblProducts[ProductID], tblProducts[CostPrice])</f>
        <v>32671</v>
      </c>
      <c r="N733">
        <f>tblOrders[[#This Row],[Sales]]-(tblOrders[[#This Row],[CostPrice]]*tblOrders[[#This Row],[Quantity]])</f>
        <v>240150.59999999998</v>
      </c>
      <c r="O733" t="str">
        <f>TEXT(tblOrders[[#This Row],[Date]],"mmm-yyyy")</f>
        <v>Aug-2025</v>
      </c>
      <c r="P733" t="str">
        <f>_xlfn.XLOOKUP(tblOrders[[#This Row],[OrderID]], tblReturns[OrderID], tblReturns[Returned])</f>
        <v>No</v>
      </c>
      <c r="Q733" t="str">
        <f>_xlfn.XLOOKUP(tblOrders[[#This Row],[OrderID]], tblShipping[OrderID], tblShipping[ShipMode])</f>
        <v>Express</v>
      </c>
      <c r="R733" t="str">
        <f>IFERROR(_xlfn.XLOOKUP(A732, tblCustomers[CustomerID], tblCustomers[CustomerName]), "Not Found")</f>
        <v>Not Found</v>
      </c>
      <c r="S733" t="str">
        <f>IF(tblOrders[[#This Row],[Sales]]&gt;1000000,"High Value","Standard")</f>
        <v>Standard</v>
      </c>
      <c r="T733" t="str">
        <f>_xlfn.XLOOKUP(tblOrders[[#This Row],[ProductID]], tblProducts[ProductID], tblProducts[ProductName])</f>
        <v>Product 80</v>
      </c>
      <c r="U733">
        <f>_xlfn.XLOOKUP(tblOrders[[#This Row],[SalesRepID]], tblSalesreps[RepID], tblSalesreps[Target])</f>
        <v>16839910</v>
      </c>
    </row>
    <row r="734" spans="1:21">
      <c r="A734" t="s">
        <v>1462</v>
      </c>
      <c r="B734" s="7" t="s">
        <v>1438</v>
      </c>
      <c r="C734" t="s">
        <v>1147</v>
      </c>
      <c r="D734" t="s">
        <v>362</v>
      </c>
      <c r="E734" t="s">
        <v>50</v>
      </c>
      <c r="F734" t="s">
        <v>88</v>
      </c>
      <c r="G734">
        <v>5</v>
      </c>
      <c r="H734">
        <v>0.05</v>
      </c>
      <c r="I734" s="2">
        <v>55883.75</v>
      </c>
      <c r="J734" t="str">
        <f>_xlfn.XLOOKUP(tblOrders[[#This Row],[CustomerID]], tblCustomers[CustomerID], tblCustomers[CustomerName])</f>
        <v>Customer 258</v>
      </c>
      <c r="K734" t="str">
        <f>_xlfn.XLOOKUP(tblOrders[[#This Row],[CustomerID]], tblCustomers[CustomerID], tblCustomers[Segment])</f>
        <v>Corporate</v>
      </c>
      <c r="L734" t="str">
        <f>_xlfn.XLOOKUP(tblOrders[[#This Row],[ProductID]], tblProducts[ProductID], tblProducts[Category])</f>
        <v>Home</v>
      </c>
      <c r="M734">
        <f>_xlfn.XLOOKUP(tblOrders[[#This Row],[ProductID]], tblProducts[ProductID], tblProducts[CostPrice])</f>
        <v>41409</v>
      </c>
      <c r="N734">
        <f>tblOrders[[#This Row],[Sales]]-(tblOrders[[#This Row],[CostPrice]]*tblOrders[[#This Row],[Quantity]])</f>
        <v>-151161.25</v>
      </c>
      <c r="O734" t="str">
        <f>TEXT(tblOrders[[#This Row],[Date]],"mmm-yyyy")</f>
        <v>Mar-2025</v>
      </c>
      <c r="P734" t="str">
        <f>_xlfn.XLOOKUP(tblOrders[[#This Row],[OrderID]], tblReturns[OrderID], tblReturns[Returned])</f>
        <v>No</v>
      </c>
      <c r="Q734" t="str">
        <f>_xlfn.XLOOKUP(tblOrders[[#This Row],[OrderID]], tblShipping[OrderID], tblShipping[ShipMode])</f>
        <v>Standard</v>
      </c>
      <c r="R734" t="str">
        <f>IFERROR(_xlfn.XLOOKUP(A733, tblCustomers[CustomerID], tblCustomers[CustomerName]), "Not Found")</f>
        <v>Not Found</v>
      </c>
      <c r="S734" t="str">
        <f>IF(tblOrders[[#This Row],[Sales]]&gt;1000000,"High Value","Standard")</f>
        <v>Standard</v>
      </c>
      <c r="T734" t="str">
        <f>_xlfn.XLOOKUP(tblOrders[[#This Row],[ProductID]], tblProducts[ProductID], tblProducts[ProductName])</f>
        <v>Product 25</v>
      </c>
      <c r="U734">
        <f>_xlfn.XLOOKUP(tblOrders[[#This Row],[SalesRepID]], tblSalesreps[RepID], tblSalesreps[Target])</f>
        <v>17350666</v>
      </c>
    </row>
    <row r="735" spans="1:21">
      <c r="A735" t="s">
        <v>1463</v>
      </c>
      <c r="B735" s="7" t="s">
        <v>1242</v>
      </c>
      <c r="C735" t="s">
        <v>1464</v>
      </c>
      <c r="D735" t="s">
        <v>643</v>
      </c>
      <c r="E735" t="s">
        <v>19</v>
      </c>
      <c r="F735" t="s">
        <v>14</v>
      </c>
      <c r="G735">
        <v>9</v>
      </c>
      <c r="H735">
        <v>0.15</v>
      </c>
      <c r="I735" s="2">
        <v>1102625.1000000001</v>
      </c>
      <c r="J735" t="str">
        <f>_xlfn.XLOOKUP(tblOrders[[#This Row],[CustomerID]], tblCustomers[CustomerID], tblCustomers[CustomerName])</f>
        <v>Customer 73</v>
      </c>
      <c r="K735" t="str">
        <f>_xlfn.XLOOKUP(tblOrders[[#This Row],[CustomerID]], tblCustomers[CustomerID], tblCustomers[Segment])</f>
        <v>SME</v>
      </c>
      <c r="L735" t="str">
        <f>_xlfn.XLOOKUP(tblOrders[[#This Row],[ProductID]], tblProducts[ProductID], tblProducts[Category])</f>
        <v>Home</v>
      </c>
      <c r="M735">
        <f>_xlfn.XLOOKUP(tblOrders[[#This Row],[ProductID]], tblProducts[ProductID], tblProducts[CostPrice])</f>
        <v>77766</v>
      </c>
      <c r="N735">
        <f>tblOrders[[#This Row],[Sales]]-(tblOrders[[#This Row],[CostPrice]]*tblOrders[[#This Row],[Quantity]])</f>
        <v>402731.10000000009</v>
      </c>
      <c r="O735" t="str">
        <f>TEXT(tblOrders[[#This Row],[Date]],"mmm-yyyy")</f>
        <v>Mar-2025</v>
      </c>
      <c r="P735" t="str">
        <f>_xlfn.XLOOKUP(tblOrders[[#This Row],[OrderID]], tblReturns[OrderID], tblReturns[Returned])</f>
        <v>No</v>
      </c>
      <c r="Q735" t="str">
        <f>_xlfn.XLOOKUP(tblOrders[[#This Row],[OrderID]], tblShipping[OrderID], tblShipping[ShipMode])</f>
        <v>Express</v>
      </c>
      <c r="R735" t="str">
        <f>IFERROR(_xlfn.XLOOKUP(A734, tblCustomers[CustomerID], tblCustomers[CustomerName]), "Not Found")</f>
        <v>Not Found</v>
      </c>
      <c r="S735" t="str">
        <f>IF(tblOrders[[#This Row],[Sales]]&gt;1000000,"High Value","Standard")</f>
        <v>High Value</v>
      </c>
      <c r="T735" t="str">
        <f>_xlfn.XLOOKUP(tblOrders[[#This Row],[ProductID]], tblProducts[ProductID], tblProducts[ProductName])</f>
        <v>Product 1</v>
      </c>
      <c r="U735">
        <f>_xlfn.XLOOKUP(tblOrders[[#This Row],[SalesRepID]], tblSalesreps[RepID], tblSalesreps[Target])</f>
        <v>11347243</v>
      </c>
    </row>
    <row r="736" spans="1:21">
      <c r="A736" t="s">
        <v>1465</v>
      </c>
      <c r="B736" s="7" t="s">
        <v>679</v>
      </c>
      <c r="C736" t="s">
        <v>690</v>
      </c>
      <c r="D736" t="s">
        <v>272</v>
      </c>
      <c r="E736" t="s">
        <v>210</v>
      </c>
      <c r="F736" t="s">
        <v>26</v>
      </c>
      <c r="G736">
        <v>5</v>
      </c>
      <c r="H736">
        <v>0.05</v>
      </c>
      <c r="I736" s="2">
        <v>380361</v>
      </c>
      <c r="J736" t="str">
        <f>_xlfn.XLOOKUP(tblOrders[[#This Row],[CustomerID]], tblCustomers[CustomerID], tblCustomers[CustomerName])</f>
        <v>Customer 292</v>
      </c>
      <c r="K736" t="str">
        <f>_xlfn.XLOOKUP(tblOrders[[#This Row],[CustomerID]], tblCustomers[CustomerID], tblCustomers[Segment])</f>
        <v>Consumer</v>
      </c>
      <c r="L736" t="str">
        <f>_xlfn.XLOOKUP(tblOrders[[#This Row],[ProductID]], tblProducts[ProductID], tblProducts[Category])</f>
        <v>Furniture</v>
      </c>
      <c r="M736">
        <f>_xlfn.XLOOKUP(tblOrders[[#This Row],[ProductID]], tblProducts[ProductID], tblProducts[CostPrice])</f>
        <v>48118</v>
      </c>
      <c r="N736">
        <f>tblOrders[[#This Row],[Sales]]-(tblOrders[[#This Row],[CostPrice]]*tblOrders[[#This Row],[Quantity]])</f>
        <v>139771</v>
      </c>
      <c r="O736" t="str">
        <f>TEXT(tblOrders[[#This Row],[Date]],"mmm-yyyy")</f>
        <v>Sep-2025</v>
      </c>
      <c r="P736" t="str">
        <f>_xlfn.XLOOKUP(tblOrders[[#This Row],[OrderID]], tblReturns[OrderID], tblReturns[Returned])</f>
        <v>No</v>
      </c>
      <c r="Q736" t="str">
        <f>_xlfn.XLOOKUP(tblOrders[[#This Row],[OrderID]], tblShipping[OrderID], tblShipping[ShipMode])</f>
        <v>Standard</v>
      </c>
      <c r="R736" t="str">
        <f>IFERROR(_xlfn.XLOOKUP(A735, tblCustomers[CustomerID], tblCustomers[CustomerName]), "Not Found")</f>
        <v>Not Found</v>
      </c>
      <c r="S736" t="str">
        <f>IF(tblOrders[[#This Row],[Sales]]&gt;1000000,"High Value","Standard")</f>
        <v>Standard</v>
      </c>
      <c r="T736" t="str">
        <f>_xlfn.XLOOKUP(tblOrders[[#This Row],[ProductID]], tblProducts[ProductID], tblProducts[ProductName])</f>
        <v>Product 75</v>
      </c>
      <c r="U736">
        <f>_xlfn.XLOOKUP(tblOrders[[#This Row],[SalesRepID]], tblSalesreps[RepID], tblSalesreps[Target])</f>
        <v>19336654</v>
      </c>
    </row>
    <row r="737" spans="1:21">
      <c r="A737" t="s">
        <v>1466</v>
      </c>
      <c r="B737" s="7" t="s">
        <v>291</v>
      </c>
      <c r="C737" t="s">
        <v>478</v>
      </c>
      <c r="D737" t="s">
        <v>973</v>
      </c>
      <c r="E737" t="s">
        <v>205</v>
      </c>
      <c r="F737" t="s">
        <v>88</v>
      </c>
      <c r="G737">
        <v>3</v>
      </c>
      <c r="H737">
        <v>0.1</v>
      </c>
      <c r="I737" s="2">
        <v>124618.5</v>
      </c>
      <c r="J737" t="str">
        <f>_xlfn.XLOOKUP(tblOrders[[#This Row],[CustomerID]], tblCustomers[CustomerID], tblCustomers[CustomerName])</f>
        <v>Customer 145</v>
      </c>
      <c r="K737" t="str">
        <f>_xlfn.XLOOKUP(tblOrders[[#This Row],[CustomerID]], tblCustomers[CustomerID], tblCustomers[Segment])</f>
        <v>SME</v>
      </c>
      <c r="L737" t="str">
        <f>_xlfn.XLOOKUP(tblOrders[[#This Row],[ProductID]], tblProducts[ProductID], tblProducts[Category])</f>
        <v>Office</v>
      </c>
      <c r="M737">
        <f>_xlfn.XLOOKUP(tblOrders[[#This Row],[ProductID]], tblProducts[ProductID], tblProducts[CostPrice])</f>
        <v>44507</v>
      </c>
      <c r="N737">
        <f>tblOrders[[#This Row],[Sales]]-(tblOrders[[#This Row],[CostPrice]]*tblOrders[[#This Row],[Quantity]])</f>
        <v>-8902.5</v>
      </c>
      <c r="O737" t="str">
        <f>TEXT(tblOrders[[#This Row],[Date]],"mmm-yyyy")</f>
        <v>Aug-2025</v>
      </c>
      <c r="P737" t="str">
        <f>_xlfn.XLOOKUP(tblOrders[[#This Row],[OrderID]], tblReturns[OrderID], tblReturns[Returned])</f>
        <v>No</v>
      </c>
      <c r="Q737" t="str">
        <f>_xlfn.XLOOKUP(tblOrders[[#This Row],[OrderID]], tblShipping[OrderID], tblShipping[ShipMode])</f>
        <v>Pickup</v>
      </c>
      <c r="R737" t="str">
        <f>IFERROR(_xlfn.XLOOKUP(A736, tblCustomers[CustomerID], tblCustomers[CustomerName]), "Not Found")</f>
        <v>Not Found</v>
      </c>
      <c r="S737" t="str">
        <f>IF(tblOrders[[#This Row],[Sales]]&gt;1000000,"High Value","Standard")</f>
        <v>Standard</v>
      </c>
      <c r="T737" t="str">
        <f>_xlfn.XLOOKUP(tblOrders[[#This Row],[ProductID]], tblProducts[ProductID], tblProducts[ProductName])</f>
        <v>Product 53</v>
      </c>
      <c r="U737">
        <f>_xlfn.XLOOKUP(tblOrders[[#This Row],[SalesRepID]], tblSalesreps[RepID], tblSalesreps[Target])</f>
        <v>16246424</v>
      </c>
    </row>
    <row r="738" spans="1:21">
      <c r="A738" t="s">
        <v>1467</v>
      </c>
      <c r="B738" s="7" t="s">
        <v>660</v>
      </c>
      <c r="C738" t="s">
        <v>600</v>
      </c>
      <c r="D738" t="s">
        <v>96</v>
      </c>
      <c r="E738" t="s">
        <v>186</v>
      </c>
      <c r="F738" t="s">
        <v>51</v>
      </c>
      <c r="G738">
        <v>4</v>
      </c>
      <c r="H738">
        <v>0.2</v>
      </c>
      <c r="I738" s="2">
        <v>421040</v>
      </c>
      <c r="J738" t="str">
        <f>_xlfn.XLOOKUP(tblOrders[[#This Row],[CustomerID]], tblCustomers[CustomerID], tblCustomers[CustomerName])</f>
        <v>Customer 105</v>
      </c>
      <c r="K738" t="str">
        <f>_xlfn.XLOOKUP(tblOrders[[#This Row],[CustomerID]], tblCustomers[CustomerID], tblCustomers[Segment])</f>
        <v>Consumer</v>
      </c>
      <c r="L738" t="str">
        <f>_xlfn.XLOOKUP(tblOrders[[#This Row],[ProductID]], tblProducts[ProductID], tblProducts[Category])</f>
        <v>Office</v>
      </c>
      <c r="M738">
        <f>_xlfn.XLOOKUP(tblOrders[[#This Row],[ProductID]], tblProducts[ProductID], tblProducts[CostPrice])</f>
        <v>20831</v>
      </c>
      <c r="N738">
        <f>tblOrders[[#This Row],[Sales]]-(tblOrders[[#This Row],[CostPrice]]*tblOrders[[#This Row],[Quantity]])</f>
        <v>337716</v>
      </c>
      <c r="O738" t="str">
        <f>TEXT(tblOrders[[#This Row],[Date]],"mmm-yyyy")</f>
        <v>Feb-2025</v>
      </c>
      <c r="P738" t="str">
        <f>_xlfn.XLOOKUP(tblOrders[[#This Row],[OrderID]], tblReturns[OrderID], tblReturns[Returned])</f>
        <v>Yes</v>
      </c>
      <c r="Q738" t="str">
        <f>_xlfn.XLOOKUP(tblOrders[[#This Row],[OrderID]], tblShipping[OrderID], tblShipping[ShipMode])</f>
        <v>Standard</v>
      </c>
      <c r="R738" t="str">
        <f>IFERROR(_xlfn.XLOOKUP(A737, tblCustomers[CustomerID], tblCustomers[CustomerName]), "Not Found")</f>
        <v>Not Found</v>
      </c>
      <c r="S738" t="str">
        <f>IF(tblOrders[[#This Row],[Sales]]&gt;1000000,"High Value","Standard")</f>
        <v>Standard</v>
      </c>
      <c r="T738" t="str">
        <f>_xlfn.XLOOKUP(tblOrders[[#This Row],[ProductID]], tblProducts[ProductID], tblProducts[ProductName])</f>
        <v>Product 24</v>
      </c>
      <c r="U738">
        <f>_xlfn.XLOOKUP(tblOrders[[#This Row],[SalesRepID]], tblSalesreps[RepID], tblSalesreps[Target])</f>
        <v>15141830</v>
      </c>
    </row>
    <row r="739" spans="1:21">
      <c r="A739" t="s">
        <v>1468</v>
      </c>
      <c r="B739" s="7" t="s">
        <v>472</v>
      </c>
      <c r="C739" t="s">
        <v>434</v>
      </c>
      <c r="D739" t="s">
        <v>504</v>
      </c>
      <c r="E739" t="s">
        <v>74</v>
      </c>
      <c r="F739" t="s">
        <v>88</v>
      </c>
      <c r="G739">
        <v>5</v>
      </c>
      <c r="H739">
        <v>0.2</v>
      </c>
      <c r="I739" s="2">
        <v>392128</v>
      </c>
      <c r="J739" t="str">
        <f>_xlfn.XLOOKUP(tblOrders[[#This Row],[CustomerID]], tblCustomers[CustomerID], tblCustomers[CustomerName])</f>
        <v>Customer 29</v>
      </c>
      <c r="K739" t="str">
        <f>_xlfn.XLOOKUP(tblOrders[[#This Row],[CustomerID]], tblCustomers[CustomerID], tblCustomers[Segment])</f>
        <v>Consumer</v>
      </c>
      <c r="L739" t="str">
        <f>_xlfn.XLOOKUP(tblOrders[[#This Row],[ProductID]], tblProducts[ProductID], tblProducts[Category])</f>
        <v>Office</v>
      </c>
      <c r="M739">
        <f>_xlfn.XLOOKUP(tblOrders[[#This Row],[ProductID]], tblProducts[ProductID], tblProducts[CostPrice])</f>
        <v>12010</v>
      </c>
      <c r="N739">
        <f>tblOrders[[#This Row],[Sales]]-(tblOrders[[#This Row],[CostPrice]]*tblOrders[[#This Row],[Quantity]])</f>
        <v>332078</v>
      </c>
      <c r="O739" t="str">
        <f>TEXT(tblOrders[[#This Row],[Date]],"mmm-yyyy")</f>
        <v>Mar-2025</v>
      </c>
      <c r="P739" t="str">
        <f>_xlfn.XLOOKUP(tblOrders[[#This Row],[OrderID]], tblReturns[OrderID], tblReturns[Returned])</f>
        <v>No</v>
      </c>
      <c r="Q739" t="str">
        <f>_xlfn.XLOOKUP(tblOrders[[#This Row],[OrderID]], tblShipping[OrderID], tblShipping[ShipMode])</f>
        <v>Pickup</v>
      </c>
      <c r="R739" t="str">
        <f>IFERROR(_xlfn.XLOOKUP(A738, tblCustomers[CustomerID], tblCustomers[CustomerName]), "Not Found")</f>
        <v>Not Found</v>
      </c>
      <c r="S739" t="str">
        <f>IF(tblOrders[[#This Row],[Sales]]&gt;1000000,"High Value","Standard")</f>
        <v>Standard</v>
      </c>
      <c r="T739" t="str">
        <f>_xlfn.XLOOKUP(tblOrders[[#This Row],[ProductID]], tblProducts[ProductID], tblProducts[ProductName])</f>
        <v>Product 15</v>
      </c>
      <c r="U739">
        <f>_xlfn.XLOOKUP(tblOrders[[#This Row],[SalesRepID]], tblSalesreps[RepID], tblSalesreps[Target])</f>
        <v>7254801</v>
      </c>
    </row>
    <row r="740" spans="1:21">
      <c r="A740" t="s">
        <v>1469</v>
      </c>
      <c r="B740" s="7" t="s">
        <v>671</v>
      </c>
      <c r="C740" t="s">
        <v>537</v>
      </c>
      <c r="D740" t="s">
        <v>914</v>
      </c>
      <c r="E740" t="s">
        <v>45</v>
      </c>
      <c r="F740" t="s">
        <v>51</v>
      </c>
      <c r="G740">
        <v>9</v>
      </c>
      <c r="H740">
        <v>0</v>
      </c>
      <c r="I740" s="2">
        <v>215361</v>
      </c>
      <c r="J740" t="str">
        <f>_xlfn.XLOOKUP(tblOrders[[#This Row],[CustomerID]], tblCustomers[CustomerID], tblCustomers[CustomerName])</f>
        <v>Customer 108</v>
      </c>
      <c r="K740" t="str">
        <f>_xlfn.XLOOKUP(tblOrders[[#This Row],[CustomerID]], tblCustomers[CustomerID], tblCustomers[Segment])</f>
        <v>Corporate</v>
      </c>
      <c r="L740" t="str">
        <f>_xlfn.XLOOKUP(tblOrders[[#This Row],[ProductID]], tblProducts[ProductID], tblProducts[Category])</f>
        <v>Office</v>
      </c>
      <c r="M740">
        <f>_xlfn.XLOOKUP(tblOrders[[#This Row],[ProductID]], tblProducts[ProductID], tblProducts[CostPrice])</f>
        <v>24464</v>
      </c>
      <c r="N740">
        <f>tblOrders[[#This Row],[Sales]]-(tblOrders[[#This Row],[CostPrice]]*tblOrders[[#This Row],[Quantity]])</f>
        <v>-4815</v>
      </c>
      <c r="O740" t="str">
        <f>TEXT(tblOrders[[#This Row],[Date]],"mmm-yyyy")</f>
        <v>Aug-2025</v>
      </c>
      <c r="P740" t="str">
        <f>_xlfn.XLOOKUP(tblOrders[[#This Row],[OrderID]], tblReturns[OrderID], tblReturns[Returned])</f>
        <v>No</v>
      </c>
      <c r="Q740" t="str">
        <f>_xlfn.XLOOKUP(tblOrders[[#This Row],[OrderID]], tblShipping[OrderID], tblShipping[ShipMode])</f>
        <v>Standard</v>
      </c>
      <c r="R740" t="str">
        <f>IFERROR(_xlfn.XLOOKUP(A739, tblCustomers[CustomerID], tblCustomers[CustomerName]), "Not Found")</f>
        <v>Not Found</v>
      </c>
      <c r="S740" t="str">
        <f>IF(tblOrders[[#This Row],[Sales]]&gt;1000000,"High Value","Standard")</f>
        <v>Standard</v>
      </c>
      <c r="T740" t="str">
        <f>_xlfn.XLOOKUP(tblOrders[[#This Row],[ProductID]], tblProducts[ProductID], tblProducts[ProductName])</f>
        <v>Product 46</v>
      </c>
      <c r="U740">
        <f>_xlfn.XLOOKUP(tblOrders[[#This Row],[SalesRepID]], tblSalesreps[RepID], tblSalesreps[Target])</f>
        <v>11319839</v>
      </c>
    </row>
    <row r="741" spans="1:21">
      <c r="A741" t="s">
        <v>1470</v>
      </c>
      <c r="B741" s="7" t="s">
        <v>792</v>
      </c>
      <c r="C741" t="s">
        <v>787</v>
      </c>
      <c r="D741" t="s">
        <v>397</v>
      </c>
      <c r="E741" t="s">
        <v>79</v>
      </c>
      <c r="F741" t="s">
        <v>51</v>
      </c>
      <c r="G741">
        <v>9</v>
      </c>
      <c r="H741">
        <v>0.15</v>
      </c>
      <c r="I741" s="2">
        <v>270481.05</v>
      </c>
      <c r="J741" t="str">
        <f>_xlfn.XLOOKUP(tblOrders[[#This Row],[CustomerID]], tblCustomers[CustomerID], tblCustomers[CustomerName])</f>
        <v>Customer 282</v>
      </c>
      <c r="K741" t="str">
        <f>_xlfn.XLOOKUP(tblOrders[[#This Row],[CustomerID]], tblCustomers[CustomerID], tblCustomers[Segment])</f>
        <v>SME</v>
      </c>
      <c r="L741" t="str">
        <f>_xlfn.XLOOKUP(tblOrders[[#This Row],[ProductID]], tblProducts[ProductID], tblProducts[Category])</f>
        <v>Electronics</v>
      </c>
      <c r="M741">
        <f>_xlfn.XLOOKUP(tblOrders[[#This Row],[ProductID]], tblProducts[ProductID], tblProducts[CostPrice])</f>
        <v>13474</v>
      </c>
      <c r="N741">
        <f>tblOrders[[#This Row],[Sales]]-(tblOrders[[#This Row],[CostPrice]]*tblOrders[[#This Row],[Quantity]])</f>
        <v>149215.04999999999</v>
      </c>
      <c r="O741" t="str">
        <f>TEXT(tblOrders[[#This Row],[Date]],"mmm-yyyy")</f>
        <v>Jun-2025</v>
      </c>
      <c r="P741" t="str">
        <f>_xlfn.XLOOKUP(tblOrders[[#This Row],[OrderID]], tblReturns[OrderID], tblReturns[Returned])</f>
        <v>No</v>
      </c>
      <c r="Q741" t="str">
        <f>_xlfn.XLOOKUP(tblOrders[[#This Row],[OrderID]], tblShipping[OrderID], tblShipping[ShipMode])</f>
        <v>Pickup</v>
      </c>
      <c r="R741" t="str">
        <f>IFERROR(_xlfn.XLOOKUP(A740, tblCustomers[CustomerID], tblCustomers[CustomerName]), "Not Found")</f>
        <v>Not Found</v>
      </c>
      <c r="S741" t="str">
        <f>IF(tblOrders[[#This Row],[Sales]]&gt;1000000,"High Value","Standard")</f>
        <v>Standard</v>
      </c>
      <c r="T741" t="str">
        <f>_xlfn.XLOOKUP(tblOrders[[#This Row],[ProductID]], tblProducts[ProductID], tblProducts[ProductName])</f>
        <v>Product 27</v>
      </c>
      <c r="U741">
        <f>_xlfn.XLOOKUP(tblOrders[[#This Row],[SalesRepID]], tblSalesreps[RepID], tblSalesreps[Target])</f>
        <v>8592536</v>
      </c>
    </row>
    <row r="742" spans="1:21">
      <c r="A742" t="s">
        <v>1471</v>
      </c>
      <c r="B742" s="7" t="s">
        <v>683</v>
      </c>
      <c r="C742" t="s">
        <v>724</v>
      </c>
      <c r="D742" t="s">
        <v>126</v>
      </c>
      <c r="E742" t="s">
        <v>105</v>
      </c>
      <c r="F742" t="s">
        <v>88</v>
      </c>
      <c r="G742">
        <v>10</v>
      </c>
      <c r="H742">
        <v>0.2</v>
      </c>
      <c r="I742" s="2">
        <v>491680</v>
      </c>
      <c r="J742" t="str">
        <f>_xlfn.XLOOKUP(tblOrders[[#This Row],[CustomerID]], tblCustomers[CustomerID], tblCustomers[CustomerName])</f>
        <v>Customer 162</v>
      </c>
      <c r="K742" t="str">
        <f>_xlfn.XLOOKUP(tblOrders[[#This Row],[CustomerID]], tblCustomers[CustomerID], tblCustomers[Segment])</f>
        <v>Consumer</v>
      </c>
      <c r="L742" t="str">
        <f>_xlfn.XLOOKUP(tblOrders[[#This Row],[ProductID]], tblProducts[ProductID], tblProducts[Category])</f>
        <v>Furniture</v>
      </c>
      <c r="M742">
        <f>_xlfn.XLOOKUP(tblOrders[[#This Row],[ProductID]], tblProducts[ProductID], tblProducts[CostPrice])</f>
        <v>47434</v>
      </c>
      <c r="N742">
        <f>tblOrders[[#This Row],[Sales]]-(tblOrders[[#This Row],[CostPrice]]*tblOrders[[#This Row],[Quantity]])</f>
        <v>17340</v>
      </c>
      <c r="O742" t="str">
        <f>TEXT(tblOrders[[#This Row],[Date]],"mmm-yyyy")</f>
        <v>Sep-2025</v>
      </c>
      <c r="P742" t="str">
        <f>_xlfn.XLOOKUP(tblOrders[[#This Row],[OrderID]], tblReturns[OrderID], tblReturns[Returned])</f>
        <v>No</v>
      </c>
      <c r="Q742" t="str">
        <f>_xlfn.XLOOKUP(tblOrders[[#This Row],[OrderID]], tblShipping[OrderID], tblShipping[ShipMode])</f>
        <v>Pickup</v>
      </c>
      <c r="R742" t="str">
        <f>IFERROR(_xlfn.XLOOKUP(A741, tblCustomers[CustomerID], tblCustomers[CustomerName]), "Not Found")</f>
        <v>Not Found</v>
      </c>
      <c r="S742" t="str">
        <f>IF(tblOrders[[#This Row],[Sales]]&gt;1000000,"High Value","Standard")</f>
        <v>Standard</v>
      </c>
      <c r="T742" t="str">
        <f>_xlfn.XLOOKUP(tblOrders[[#This Row],[ProductID]], tblProducts[ProductID], tblProducts[ProductName])</f>
        <v>Product 67</v>
      </c>
      <c r="U742">
        <f>_xlfn.XLOOKUP(tblOrders[[#This Row],[SalesRepID]], tblSalesreps[RepID], tblSalesreps[Target])</f>
        <v>8698154</v>
      </c>
    </row>
    <row r="743" spans="1:21">
      <c r="A743" t="s">
        <v>1472</v>
      </c>
      <c r="B743" s="7" t="s">
        <v>71</v>
      </c>
      <c r="C743" t="s">
        <v>261</v>
      </c>
      <c r="D743" t="s">
        <v>39</v>
      </c>
      <c r="E743" t="s">
        <v>45</v>
      </c>
      <c r="F743" t="s">
        <v>26</v>
      </c>
      <c r="G743">
        <v>6</v>
      </c>
      <c r="H743">
        <v>0.15</v>
      </c>
      <c r="I743" s="2">
        <v>217117.2</v>
      </c>
      <c r="J743" t="str">
        <f>_xlfn.XLOOKUP(tblOrders[[#This Row],[CustomerID]], tblCustomers[CustomerID], tblCustomers[CustomerName])</f>
        <v>Customer 117</v>
      </c>
      <c r="K743" t="str">
        <f>_xlfn.XLOOKUP(tblOrders[[#This Row],[CustomerID]], tblCustomers[CustomerID], tblCustomers[Segment])</f>
        <v>Consumer</v>
      </c>
      <c r="L743" t="str">
        <f>_xlfn.XLOOKUP(tblOrders[[#This Row],[ProductID]], tblProducts[ProductID], tblProducts[Category])</f>
        <v>Office</v>
      </c>
      <c r="M743">
        <f>_xlfn.XLOOKUP(tblOrders[[#This Row],[ProductID]], tblProducts[ProductID], tblProducts[CostPrice])</f>
        <v>63926</v>
      </c>
      <c r="N743">
        <f>tblOrders[[#This Row],[Sales]]-(tblOrders[[#This Row],[CostPrice]]*tblOrders[[#This Row],[Quantity]])</f>
        <v>-166438.79999999999</v>
      </c>
      <c r="O743" t="str">
        <f>TEXT(tblOrders[[#This Row],[Date]],"mmm-yyyy")</f>
        <v>Nov-2025</v>
      </c>
      <c r="P743" t="str">
        <f>_xlfn.XLOOKUP(tblOrders[[#This Row],[OrderID]], tblReturns[OrderID], tblReturns[Returned])</f>
        <v>No</v>
      </c>
      <c r="Q743" t="str">
        <f>_xlfn.XLOOKUP(tblOrders[[#This Row],[OrderID]], tblShipping[OrderID], tblShipping[ShipMode])</f>
        <v>Standard</v>
      </c>
      <c r="R743" t="str">
        <f>IFERROR(_xlfn.XLOOKUP(A742, tblCustomers[CustomerID], tblCustomers[CustomerName]), "Not Found")</f>
        <v>Not Found</v>
      </c>
      <c r="S743" t="str">
        <f>IF(tblOrders[[#This Row],[Sales]]&gt;1000000,"High Value","Standard")</f>
        <v>Standard</v>
      </c>
      <c r="T743" t="str">
        <f>_xlfn.XLOOKUP(tblOrders[[#This Row],[ProductID]], tblProducts[ProductID], tblProducts[ProductName])</f>
        <v>Product 4</v>
      </c>
      <c r="U743">
        <f>_xlfn.XLOOKUP(tblOrders[[#This Row],[SalesRepID]], tblSalesreps[RepID], tblSalesreps[Target])</f>
        <v>11319839</v>
      </c>
    </row>
    <row r="744" spans="1:21">
      <c r="A744" t="s">
        <v>1473</v>
      </c>
      <c r="B744" s="7" t="s">
        <v>1474</v>
      </c>
      <c r="C744" t="s">
        <v>1475</v>
      </c>
      <c r="D744" t="s">
        <v>504</v>
      </c>
      <c r="E744" t="s">
        <v>45</v>
      </c>
      <c r="F744" t="s">
        <v>88</v>
      </c>
      <c r="G744">
        <v>10</v>
      </c>
      <c r="H744">
        <v>0.2</v>
      </c>
      <c r="I744" s="2">
        <v>1172744</v>
      </c>
      <c r="J744" t="str">
        <f>_xlfn.XLOOKUP(tblOrders[[#This Row],[CustomerID]], tblCustomers[CustomerID], tblCustomers[CustomerName])</f>
        <v>Customer 21</v>
      </c>
      <c r="K744" t="str">
        <f>_xlfn.XLOOKUP(tblOrders[[#This Row],[CustomerID]], tblCustomers[CustomerID], tblCustomers[Segment])</f>
        <v>Corporate</v>
      </c>
      <c r="L744" t="str">
        <f>_xlfn.XLOOKUP(tblOrders[[#This Row],[ProductID]], tblProducts[ProductID], tblProducts[Category])</f>
        <v>Office</v>
      </c>
      <c r="M744">
        <f>_xlfn.XLOOKUP(tblOrders[[#This Row],[ProductID]], tblProducts[ProductID], tblProducts[CostPrice])</f>
        <v>12010</v>
      </c>
      <c r="N744">
        <f>tblOrders[[#This Row],[Sales]]-(tblOrders[[#This Row],[CostPrice]]*tblOrders[[#This Row],[Quantity]])</f>
        <v>1052644</v>
      </c>
      <c r="O744" t="str">
        <f>TEXT(tblOrders[[#This Row],[Date]],"mmm-yyyy")</f>
        <v>Oct-2025</v>
      </c>
      <c r="P744" t="str">
        <f>_xlfn.XLOOKUP(tblOrders[[#This Row],[OrderID]], tblReturns[OrderID], tblReturns[Returned])</f>
        <v>No</v>
      </c>
      <c r="Q744" t="str">
        <f>_xlfn.XLOOKUP(tblOrders[[#This Row],[OrderID]], tblShipping[OrderID], tblShipping[ShipMode])</f>
        <v>Standard</v>
      </c>
      <c r="R744" t="str">
        <f>IFERROR(_xlfn.XLOOKUP(A743, tblCustomers[CustomerID], tblCustomers[CustomerName]), "Not Found")</f>
        <v>Not Found</v>
      </c>
      <c r="S744" t="str">
        <f>IF(tblOrders[[#This Row],[Sales]]&gt;1000000,"High Value","Standard")</f>
        <v>High Value</v>
      </c>
      <c r="T744" t="str">
        <f>_xlfn.XLOOKUP(tblOrders[[#This Row],[ProductID]], tblProducts[ProductID], tblProducts[ProductName])</f>
        <v>Product 15</v>
      </c>
      <c r="U744">
        <f>_xlfn.XLOOKUP(tblOrders[[#This Row],[SalesRepID]], tblSalesreps[RepID], tblSalesreps[Target])</f>
        <v>11319839</v>
      </c>
    </row>
    <row r="745" spans="1:21">
      <c r="A745" t="s">
        <v>1476</v>
      </c>
      <c r="B745" s="7" t="s">
        <v>1324</v>
      </c>
      <c r="C745" t="s">
        <v>632</v>
      </c>
      <c r="D745" t="s">
        <v>64</v>
      </c>
      <c r="E745" t="s">
        <v>50</v>
      </c>
      <c r="F745" t="s">
        <v>51</v>
      </c>
      <c r="G745">
        <v>10</v>
      </c>
      <c r="H745">
        <v>0.2</v>
      </c>
      <c r="I745" s="2">
        <v>834048</v>
      </c>
      <c r="J745" t="str">
        <f>_xlfn.XLOOKUP(tblOrders[[#This Row],[CustomerID]], tblCustomers[CustomerID], tblCustomers[CustomerName])</f>
        <v>Customer 290</v>
      </c>
      <c r="K745" t="str">
        <f>_xlfn.XLOOKUP(tblOrders[[#This Row],[CustomerID]], tblCustomers[CustomerID], tblCustomers[Segment])</f>
        <v>Consumer</v>
      </c>
      <c r="L745" t="str">
        <f>_xlfn.XLOOKUP(tblOrders[[#This Row],[ProductID]], tblProducts[ProductID], tblProducts[Category])</f>
        <v>Office</v>
      </c>
      <c r="M745">
        <f>_xlfn.XLOOKUP(tblOrders[[#This Row],[ProductID]], tblProducts[ProductID], tblProducts[CostPrice])</f>
        <v>13311</v>
      </c>
      <c r="N745">
        <f>tblOrders[[#This Row],[Sales]]-(tblOrders[[#This Row],[CostPrice]]*tblOrders[[#This Row],[Quantity]])</f>
        <v>700938</v>
      </c>
      <c r="O745" t="str">
        <f>TEXT(tblOrders[[#This Row],[Date]],"mmm-yyyy")</f>
        <v>Apr-2025</v>
      </c>
      <c r="P745" t="str">
        <f>_xlfn.XLOOKUP(tblOrders[[#This Row],[OrderID]], tblReturns[OrderID], tblReturns[Returned])</f>
        <v>No</v>
      </c>
      <c r="Q745" t="str">
        <f>_xlfn.XLOOKUP(tblOrders[[#This Row],[OrderID]], tblShipping[OrderID], tblShipping[ShipMode])</f>
        <v>Standard</v>
      </c>
      <c r="R745" t="str">
        <f>IFERROR(_xlfn.XLOOKUP(A744, tblCustomers[CustomerID], tblCustomers[CustomerName]), "Not Found")</f>
        <v>Not Found</v>
      </c>
      <c r="S745" t="str">
        <f>IF(tblOrders[[#This Row],[Sales]]&gt;1000000,"High Value","Standard")</f>
        <v>Standard</v>
      </c>
      <c r="T745" t="str">
        <f>_xlfn.XLOOKUP(tblOrders[[#This Row],[ProductID]], tblProducts[ProductID], tblProducts[ProductName])</f>
        <v>Product 91</v>
      </c>
      <c r="U745">
        <f>_xlfn.XLOOKUP(tblOrders[[#This Row],[SalesRepID]], tblSalesreps[RepID], tblSalesreps[Target])</f>
        <v>17350666</v>
      </c>
    </row>
    <row r="746" spans="1:21">
      <c r="A746" t="s">
        <v>1477</v>
      </c>
      <c r="B746" s="7" t="s">
        <v>32</v>
      </c>
      <c r="C746" t="s">
        <v>800</v>
      </c>
      <c r="D746" t="s">
        <v>92</v>
      </c>
      <c r="E746" t="s">
        <v>210</v>
      </c>
      <c r="F746" t="s">
        <v>88</v>
      </c>
      <c r="G746">
        <v>1</v>
      </c>
      <c r="H746">
        <v>0.05</v>
      </c>
      <c r="I746" s="2">
        <v>74480.95</v>
      </c>
      <c r="J746" t="str">
        <f>_xlfn.XLOOKUP(tblOrders[[#This Row],[CustomerID]], tblCustomers[CustomerID], tblCustomers[CustomerName])</f>
        <v>Customer 148</v>
      </c>
      <c r="K746" t="str">
        <f>_xlfn.XLOOKUP(tblOrders[[#This Row],[CustomerID]], tblCustomers[CustomerID], tblCustomers[Segment])</f>
        <v>Corporate</v>
      </c>
      <c r="L746" t="str">
        <f>_xlfn.XLOOKUP(tblOrders[[#This Row],[ProductID]], tblProducts[ProductID], tblProducts[Category])</f>
        <v>Home</v>
      </c>
      <c r="M746">
        <f>_xlfn.XLOOKUP(tblOrders[[#This Row],[ProductID]], tblProducts[ProductID], tblProducts[CostPrice])</f>
        <v>65463</v>
      </c>
      <c r="N746">
        <f>tblOrders[[#This Row],[Sales]]-(tblOrders[[#This Row],[CostPrice]]*tblOrders[[#This Row],[Quantity]])</f>
        <v>9017.9499999999971</v>
      </c>
      <c r="O746" t="str">
        <f>TEXT(tblOrders[[#This Row],[Date]],"mmm-yyyy")</f>
        <v>Dec-2025</v>
      </c>
      <c r="P746" t="str">
        <f>_xlfn.XLOOKUP(tblOrders[[#This Row],[OrderID]], tblReturns[OrderID], tblReturns[Returned])</f>
        <v>No</v>
      </c>
      <c r="Q746" t="str">
        <f>_xlfn.XLOOKUP(tblOrders[[#This Row],[OrderID]], tblShipping[OrderID], tblShipping[ShipMode])</f>
        <v>Pickup</v>
      </c>
      <c r="R746" t="str">
        <f>IFERROR(_xlfn.XLOOKUP(A745, tblCustomers[CustomerID], tblCustomers[CustomerName]), "Not Found")</f>
        <v>Not Found</v>
      </c>
      <c r="S746" t="str">
        <f>IF(tblOrders[[#This Row],[Sales]]&gt;1000000,"High Value","Standard")</f>
        <v>Standard</v>
      </c>
      <c r="T746" t="str">
        <f>_xlfn.XLOOKUP(tblOrders[[#This Row],[ProductID]], tblProducts[ProductID], tblProducts[ProductName])</f>
        <v>Product 32</v>
      </c>
      <c r="U746">
        <f>_xlfn.XLOOKUP(tblOrders[[#This Row],[SalesRepID]], tblSalesreps[RepID], tblSalesreps[Target])</f>
        <v>19336654</v>
      </c>
    </row>
    <row r="747" spans="1:21">
      <c r="A747" t="s">
        <v>1478</v>
      </c>
      <c r="B747" s="7" t="s">
        <v>286</v>
      </c>
      <c r="C747" t="s">
        <v>793</v>
      </c>
      <c r="D747" t="s">
        <v>318</v>
      </c>
      <c r="E747" t="s">
        <v>13</v>
      </c>
      <c r="F747" t="s">
        <v>51</v>
      </c>
      <c r="G747">
        <v>8</v>
      </c>
      <c r="H747">
        <v>0.2</v>
      </c>
      <c r="I747" s="2">
        <v>801651.19999999995</v>
      </c>
      <c r="J747" t="str">
        <f>_xlfn.XLOOKUP(tblOrders[[#This Row],[CustomerID]], tblCustomers[CustomerID], tblCustomers[CustomerName])</f>
        <v>Customer 42</v>
      </c>
      <c r="K747" t="str">
        <f>_xlfn.XLOOKUP(tblOrders[[#This Row],[CustomerID]], tblCustomers[CustomerID], tblCustomers[Segment])</f>
        <v>Corporate</v>
      </c>
      <c r="L747" t="str">
        <f>_xlfn.XLOOKUP(tblOrders[[#This Row],[ProductID]], tblProducts[ProductID], tblProducts[Category])</f>
        <v>Office</v>
      </c>
      <c r="M747">
        <f>_xlfn.XLOOKUP(tblOrders[[#This Row],[ProductID]], tblProducts[ProductID], tblProducts[CostPrice])</f>
        <v>39205</v>
      </c>
      <c r="N747">
        <f>tblOrders[[#This Row],[Sales]]-(tblOrders[[#This Row],[CostPrice]]*tblOrders[[#This Row],[Quantity]])</f>
        <v>488011.19999999995</v>
      </c>
      <c r="O747" t="str">
        <f>TEXT(tblOrders[[#This Row],[Date]],"mmm-yyyy")</f>
        <v>Dec-2025</v>
      </c>
      <c r="P747" t="str">
        <f>_xlfn.XLOOKUP(tblOrders[[#This Row],[OrderID]], tblReturns[OrderID], tblReturns[Returned])</f>
        <v>No</v>
      </c>
      <c r="Q747" t="str">
        <f>_xlfn.XLOOKUP(tblOrders[[#This Row],[OrderID]], tblShipping[OrderID], tblShipping[ShipMode])</f>
        <v>Pickup</v>
      </c>
      <c r="R747" t="str">
        <f>IFERROR(_xlfn.XLOOKUP(A746, tblCustomers[CustomerID], tblCustomers[CustomerName]), "Not Found")</f>
        <v>Not Found</v>
      </c>
      <c r="S747" t="str">
        <f>IF(tblOrders[[#This Row],[Sales]]&gt;1000000,"High Value","Standard")</f>
        <v>Standard</v>
      </c>
      <c r="T747" t="str">
        <f>_xlfn.XLOOKUP(tblOrders[[#This Row],[ProductID]], tblProducts[ProductID], tblProducts[ProductName])</f>
        <v>Product 74</v>
      </c>
      <c r="U747">
        <f>_xlfn.XLOOKUP(tblOrders[[#This Row],[SalesRepID]], tblSalesreps[RepID], tblSalesreps[Target])</f>
        <v>11852878</v>
      </c>
    </row>
    <row r="748" spans="1:21">
      <c r="A748" t="s">
        <v>1479</v>
      </c>
      <c r="B748" s="7" t="s">
        <v>637</v>
      </c>
      <c r="C748" t="s">
        <v>43</v>
      </c>
      <c r="D748" t="s">
        <v>236</v>
      </c>
      <c r="E748" t="s">
        <v>50</v>
      </c>
      <c r="F748" t="s">
        <v>51</v>
      </c>
      <c r="G748">
        <v>4</v>
      </c>
      <c r="H748">
        <v>0.1</v>
      </c>
      <c r="I748" s="2">
        <v>244044</v>
      </c>
      <c r="J748" t="str">
        <f>_xlfn.XLOOKUP(tblOrders[[#This Row],[CustomerID]], tblCustomers[CustomerID], tblCustomers[CustomerName])</f>
        <v>Customer 283</v>
      </c>
      <c r="K748" t="str">
        <f>_xlfn.XLOOKUP(tblOrders[[#This Row],[CustomerID]], tblCustomers[CustomerID], tblCustomers[Segment])</f>
        <v>Corporate</v>
      </c>
      <c r="L748" t="str">
        <f>_xlfn.XLOOKUP(tblOrders[[#This Row],[ProductID]], tblProducts[ProductID], tblProducts[Category])</f>
        <v>Furniture</v>
      </c>
      <c r="M748">
        <f>_xlfn.XLOOKUP(tblOrders[[#This Row],[ProductID]], tblProducts[ProductID], tblProducts[CostPrice])</f>
        <v>21756</v>
      </c>
      <c r="N748">
        <f>tblOrders[[#This Row],[Sales]]-(tblOrders[[#This Row],[CostPrice]]*tblOrders[[#This Row],[Quantity]])</f>
        <v>157020</v>
      </c>
      <c r="O748" t="str">
        <f>TEXT(tblOrders[[#This Row],[Date]],"mmm-yyyy")</f>
        <v>Sep-2025</v>
      </c>
      <c r="P748" t="str">
        <f>_xlfn.XLOOKUP(tblOrders[[#This Row],[OrderID]], tblReturns[OrderID], tblReturns[Returned])</f>
        <v>No</v>
      </c>
      <c r="Q748" t="str">
        <f>_xlfn.XLOOKUP(tblOrders[[#This Row],[OrderID]], tblShipping[OrderID], tblShipping[ShipMode])</f>
        <v>Pickup</v>
      </c>
      <c r="R748" t="str">
        <f>IFERROR(_xlfn.XLOOKUP(A747, tblCustomers[CustomerID], tblCustomers[CustomerName]), "Not Found")</f>
        <v>Not Found</v>
      </c>
      <c r="S748" t="str">
        <f>IF(tblOrders[[#This Row],[Sales]]&gt;1000000,"High Value","Standard")</f>
        <v>Standard</v>
      </c>
      <c r="T748" t="str">
        <f>_xlfn.XLOOKUP(tblOrders[[#This Row],[ProductID]], tblProducts[ProductID], tblProducts[ProductName])</f>
        <v>Product 41</v>
      </c>
      <c r="U748">
        <f>_xlfn.XLOOKUP(tblOrders[[#This Row],[SalesRepID]], tblSalesreps[RepID], tblSalesreps[Target])</f>
        <v>17350666</v>
      </c>
    </row>
    <row r="749" spans="1:21">
      <c r="A749" t="s">
        <v>1480</v>
      </c>
      <c r="B749" s="7" t="s">
        <v>1045</v>
      </c>
      <c r="C749" t="s">
        <v>934</v>
      </c>
      <c r="D749" t="s">
        <v>454</v>
      </c>
      <c r="E749" t="s">
        <v>19</v>
      </c>
      <c r="F749" t="s">
        <v>51</v>
      </c>
      <c r="G749">
        <v>1</v>
      </c>
      <c r="H749">
        <v>0.1</v>
      </c>
      <c r="I749" s="2">
        <v>96484.5</v>
      </c>
      <c r="J749" t="str">
        <f>_xlfn.XLOOKUP(tblOrders[[#This Row],[CustomerID]], tblCustomers[CustomerID], tblCustomers[CustomerName])</f>
        <v>Customer 85</v>
      </c>
      <c r="K749" t="str">
        <f>_xlfn.XLOOKUP(tblOrders[[#This Row],[CustomerID]], tblCustomers[CustomerID], tblCustomers[Segment])</f>
        <v>Consumer</v>
      </c>
      <c r="L749" t="str">
        <f>_xlfn.XLOOKUP(tblOrders[[#This Row],[ProductID]], tblProducts[ProductID], tblProducts[Category])</f>
        <v>Furniture</v>
      </c>
      <c r="M749">
        <f>_xlfn.XLOOKUP(tblOrders[[#This Row],[ProductID]], tblProducts[ProductID], tblProducts[CostPrice])</f>
        <v>31369</v>
      </c>
      <c r="N749">
        <f>tblOrders[[#This Row],[Sales]]-(tblOrders[[#This Row],[CostPrice]]*tblOrders[[#This Row],[Quantity]])</f>
        <v>65115.5</v>
      </c>
      <c r="O749" t="str">
        <f>TEXT(tblOrders[[#This Row],[Date]],"mmm-yyyy")</f>
        <v>Jan-2025</v>
      </c>
      <c r="P749" t="str">
        <f>_xlfn.XLOOKUP(tblOrders[[#This Row],[OrderID]], tblReturns[OrderID], tblReturns[Returned])</f>
        <v>No</v>
      </c>
      <c r="Q749" t="str">
        <f>_xlfn.XLOOKUP(tblOrders[[#This Row],[OrderID]], tblShipping[OrderID], tblShipping[ShipMode])</f>
        <v>Standard</v>
      </c>
      <c r="R749" t="str">
        <f>IFERROR(_xlfn.XLOOKUP(A748, tblCustomers[CustomerID], tblCustomers[CustomerName]), "Not Found")</f>
        <v>Not Found</v>
      </c>
      <c r="S749" t="str">
        <f>IF(tblOrders[[#This Row],[Sales]]&gt;1000000,"High Value","Standard")</f>
        <v>Standard</v>
      </c>
      <c r="T749" t="str">
        <f>_xlfn.XLOOKUP(tblOrders[[#This Row],[ProductID]], tblProducts[ProductID], tblProducts[ProductName])</f>
        <v>Product 37</v>
      </c>
      <c r="U749">
        <f>_xlfn.XLOOKUP(tblOrders[[#This Row],[SalesRepID]], tblSalesreps[RepID], tblSalesreps[Target])</f>
        <v>11347243</v>
      </c>
    </row>
    <row r="750" spans="1:21">
      <c r="A750" t="s">
        <v>1481</v>
      </c>
      <c r="B750" s="7" t="s">
        <v>1324</v>
      </c>
      <c r="C750" t="s">
        <v>95</v>
      </c>
      <c r="D750" t="s">
        <v>430</v>
      </c>
      <c r="E750" t="s">
        <v>25</v>
      </c>
      <c r="F750" t="s">
        <v>51</v>
      </c>
      <c r="G750">
        <v>10</v>
      </c>
      <c r="H750">
        <v>0</v>
      </c>
      <c r="I750" s="2">
        <v>395450</v>
      </c>
      <c r="J750" t="str">
        <f>_xlfn.XLOOKUP(tblOrders[[#This Row],[CustomerID]], tblCustomers[CustomerID], tblCustomers[CustomerName])</f>
        <v>Customer 37</v>
      </c>
      <c r="K750" t="str">
        <f>_xlfn.XLOOKUP(tblOrders[[#This Row],[CustomerID]], tblCustomers[CustomerID], tblCustomers[Segment])</f>
        <v>Consumer</v>
      </c>
      <c r="L750" t="str">
        <f>_xlfn.XLOOKUP(tblOrders[[#This Row],[ProductID]], tblProducts[ProductID], tblProducts[Category])</f>
        <v>Office</v>
      </c>
      <c r="M750">
        <f>_xlfn.XLOOKUP(tblOrders[[#This Row],[ProductID]], tblProducts[ProductID], tblProducts[CostPrice])</f>
        <v>7566</v>
      </c>
      <c r="N750">
        <f>tblOrders[[#This Row],[Sales]]-(tblOrders[[#This Row],[CostPrice]]*tblOrders[[#This Row],[Quantity]])</f>
        <v>319790</v>
      </c>
      <c r="O750" t="str">
        <f>TEXT(tblOrders[[#This Row],[Date]],"mmm-yyyy")</f>
        <v>Apr-2025</v>
      </c>
      <c r="P750" t="str">
        <f>_xlfn.XLOOKUP(tblOrders[[#This Row],[OrderID]], tblReturns[OrderID], tblReturns[Returned])</f>
        <v>No</v>
      </c>
      <c r="Q750" t="str">
        <f>_xlfn.XLOOKUP(tblOrders[[#This Row],[OrderID]], tblShipping[OrderID], tblShipping[ShipMode])</f>
        <v>Pickup</v>
      </c>
      <c r="R750" t="str">
        <f>IFERROR(_xlfn.XLOOKUP(A749, tblCustomers[CustomerID], tblCustomers[CustomerName]), "Not Found")</f>
        <v>Not Found</v>
      </c>
      <c r="S750" t="str">
        <f>IF(tblOrders[[#This Row],[Sales]]&gt;1000000,"High Value","Standard")</f>
        <v>Standard</v>
      </c>
      <c r="T750" t="str">
        <f>_xlfn.XLOOKUP(tblOrders[[#This Row],[ProductID]], tblProducts[ProductID], tblProducts[ProductName])</f>
        <v>Product 85</v>
      </c>
      <c r="U750">
        <f>_xlfn.XLOOKUP(tblOrders[[#This Row],[SalesRepID]], tblSalesreps[RepID], tblSalesreps[Target])</f>
        <v>7094914</v>
      </c>
    </row>
    <row r="751" spans="1:21">
      <c r="A751" t="s">
        <v>1482</v>
      </c>
      <c r="B751" s="7" t="s">
        <v>711</v>
      </c>
      <c r="C751" t="s">
        <v>1483</v>
      </c>
      <c r="D751" t="s">
        <v>543</v>
      </c>
      <c r="E751" t="s">
        <v>186</v>
      </c>
      <c r="F751" t="s">
        <v>20</v>
      </c>
      <c r="G751">
        <v>10</v>
      </c>
      <c r="H751">
        <v>0.05</v>
      </c>
      <c r="I751" s="2">
        <v>936510</v>
      </c>
      <c r="J751" t="str">
        <f>_xlfn.XLOOKUP(tblOrders[[#This Row],[CustomerID]], tblCustomers[CustomerID], tblCustomers[CustomerName])</f>
        <v>Customer 144</v>
      </c>
      <c r="K751" t="str">
        <f>_xlfn.XLOOKUP(tblOrders[[#This Row],[CustomerID]], tblCustomers[CustomerID], tblCustomers[Segment])</f>
        <v>Corporate</v>
      </c>
      <c r="L751" t="str">
        <f>_xlfn.XLOOKUP(tblOrders[[#This Row],[ProductID]], tblProducts[ProductID], tblProducts[Category])</f>
        <v>Furniture</v>
      </c>
      <c r="M751">
        <f>_xlfn.XLOOKUP(tblOrders[[#This Row],[ProductID]], tblProducts[ProductID], tblProducts[CostPrice])</f>
        <v>29153</v>
      </c>
      <c r="N751">
        <f>tblOrders[[#This Row],[Sales]]-(tblOrders[[#This Row],[CostPrice]]*tblOrders[[#This Row],[Quantity]])</f>
        <v>644980</v>
      </c>
      <c r="O751" t="str">
        <f>TEXT(tblOrders[[#This Row],[Date]],"mmm-yyyy")</f>
        <v>Jul-2025</v>
      </c>
      <c r="P751" t="str">
        <f>_xlfn.XLOOKUP(tblOrders[[#This Row],[OrderID]], tblReturns[OrderID], tblReturns[Returned])</f>
        <v>No</v>
      </c>
      <c r="Q751" t="str">
        <f>_xlfn.XLOOKUP(tblOrders[[#This Row],[OrderID]], tblShipping[OrderID], tblShipping[ShipMode])</f>
        <v>Pickup</v>
      </c>
      <c r="R751" t="str">
        <f>IFERROR(_xlfn.XLOOKUP(A750, tblCustomers[CustomerID], tblCustomers[CustomerName]), "Not Found")</f>
        <v>Not Found</v>
      </c>
      <c r="S751" t="str">
        <f>IF(tblOrders[[#This Row],[Sales]]&gt;1000000,"High Value","Standard")</f>
        <v>Standard</v>
      </c>
      <c r="T751" t="str">
        <f>_xlfn.XLOOKUP(tblOrders[[#This Row],[ProductID]], tblProducts[ProductID], tblProducts[ProductName])</f>
        <v>Product 16</v>
      </c>
      <c r="U751">
        <f>_xlfn.XLOOKUP(tblOrders[[#This Row],[SalesRepID]], tblSalesreps[RepID], tblSalesreps[Target])</f>
        <v>15141830</v>
      </c>
    </row>
    <row r="752" spans="1:21">
      <c r="A752" t="s">
        <v>1484</v>
      </c>
      <c r="B752" s="7" t="s">
        <v>518</v>
      </c>
      <c r="C752" t="s">
        <v>1086</v>
      </c>
      <c r="D752" t="s">
        <v>288</v>
      </c>
      <c r="E752" t="s">
        <v>74</v>
      </c>
      <c r="F752" t="s">
        <v>26</v>
      </c>
      <c r="G752">
        <v>10</v>
      </c>
      <c r="H752">
        <v>0.05</v>
      </c>
      <c r="I752" s="2">
        <v>618041.5</v>
      </c>
      <c r="J752" t="str">
        <f>_xlfn.XLOOKUP(tblOrders[[#This Row],[CustomerID]], tblCustomers[CustomerID], tblCustomers[CustomerName])</f>
        <v>Customer 242</v>
      </c>
      <c r="K752" t="str">
        <f>_xlfn.XLOOKUP(tblOrders[[#This Row],[CustomerID]], tblCustomers[CustomerID], tblCustomers[Segment])</f>
        <v>Consumer</v>
      </c>
      <c r="L752" t="str">
        <f>_xlfn.XLOOKUP(tblOrders[[#This Row],[ProductID]], tblProducts[ProductID], tblProducts[Category])</f>
        <v>Furniture</v>
      </c>
      <c r="M752">
        <f>_xlfn.XLOOKUP(tblOrders[[#This Row],[ProductID]], tblProducts[ProductID], tblProducts[CostPrice])</f>
        <v>34258</v>
      </c>
      <c r="N752">
        <f>tblOrders[[#This Row],[Sales]]-(tblOrders[[#This Row],[CostPrice]]*tblOrders[[#This Row],[Quantity]])</f>
        <v>275461.5</v>
      </c>
      <c r="O752" t="str">
        <f>TEXT(tblOrders[[#This Row],[Date]],"mmm-yyyy")</f>
        <v>Apr-2025</v>
      </c>
      <c r="P752" t="str">
        <f>_xlfn.XLOOKUP(tblOrders[[#This Row],[OrderID]], tblReturns[OrderID], tblReturns[Returned])</f>
        <v>No</v>
      </c>
      <c r="Q752" t="str">
        <f>_xlfn.XLOOKUP(tblOrders[[#This Row],[OrderID]], tblShipping[OrderID], tblShipping[ShipMode])</f>
        <v>Pickup</v>
      </c>
      <c r="R752" t="str">
        <f>IFERROR(_xlfn.XLOOKUP(A751, tblCustomers[CustomerID], tblCustomers[CustomerName]), "Not Found")</f>
        <v>Not Found</v>
      </c>
      <c r="S752" t="str">
        <f>IF(tblOrders[[#This Row],[Sales]]&gt;1000000,"High Value","Standard")</f>
        <v>Standard</v>
      </c>
      <c r="T752" t="str">
        <f>_xlfn.XLOOKUP(tblOrders[[#This Row],[ProductID]], tblProducts[ProductID], tblProducts[ProductName])</f>
        <v>Product 39</v>
      </c>
      <c r="U752">
        <f>_xlfn.XLOOKUP(tblOrders[[#This Row],[SalesRepID]], tblSalesreps[RepID], tblSalesreps[Target])</f>
        <v>7254801</v>
      </c>
    </row>
    <row r="753" spans="1:21">
      <c r="A753" t="s">
        <v>1485</v>
      </c>
      <c r="B753" s="7" t="s">
        <v>1418</v>
      </c>
      <c r="C753" t="s">
        <v>831</v>
      </c>
      <c r="D753" t="s">
        <v>543</v>
      </c>
      <c r="E753" t="s">
        <v>35</v>
      </c>
      <c r="F753" t="s">
        <v>88</v>
      </c>
      <c r="G753">
        <v>8</v>
      </c>
      <c r="H753">
        <v>0.15</v>
      </c>
      <c r="I753" s="2">
        <v>963097.59999999998</v>
      </c>
      <c r="J753" t="str">
        <f>_xlfn.XLOOKUP(tblOrders[[#This Row],[CustomerID]], tblCustomers[CustomerID], tblCustomers[CustomerName])</f>
        <v>Customer 246</v>
      </c>
      <c r="K753" t="str">
        <f>_xlfn.XLOOKUP(tblOrders[[#This Row],[CustomerID]], tblCustomers[CustomerID], tblCustomers[Segment])</f>
        <v>Consumer</v>
      </c>
      <c r="L753" t="str">
        <f>_xlfn.XLOOKUP(tblOrders[[#This Row],[ProductID]], tblProducts[ProductID], tblProducts[Category])</f>
        <v>Furniture</v>
      </c>
      <c r="M753">
        <f>_xlfn.XLOOKUP(tblOrders[[#This Row],[ProductID]], tblProducts[ProductID], tblProducts[CostPrice])</f>
        <v>29153</v>
      </c>
      <c r="N753">
        <f>tblOrders[[#This Row],[Sales]]-(tblOrders[[#This Row],[CostPrice]]*tblOrders[[#This Row],[Quantity]])</f>
        <v>729873.6</v>
      </c>
      <c r="O753" t="str">
        <f>TEXT(tblOrders[[#This Row],[Date]],"mmm-yyyy")</f>
        <v>Mar-2025</v>
      </c>
      <c r="P753" t="str">
        <f>_xlfn.XLOOKUP(tblOrders[[#This Row],[OrderID]], tblReturns[OrderID], tblReturns[Returned])</f>
        <v>Yes</v>
      </c>
      <c r="Q753" t="str">
        <f>_xlfn.XLOOKUP(tblOrders[[#This Row],[OrderID]], tblShipping[OrderID], tblShipping[ShipMode])</f>
        <v>Pickup</v>
      </c>
      <c r="R753" t="str">
        <f>IFERROR(_xlfn.XLOOKUP(A752, tblCustomers[CustomerID], tblCustomers[CustomerName]), "Not Found")</f>
        <v>Not Found</v>
      </c>
      <c r="S753" t="str">
        <f>IF(tblOrders[[#This Row],[Sales]]&gt;1000000,"High Value","Standard")</f>
        <v>Standard</v>
      </c>
      <c r="T753" t="str">
        <f>_xlfn.XLOOKUP(tblOrders[[#This Row],[ProductID]], tblProducts[ProductID], tblProducts[ProductName])</f>
        <v>Product 16</v>
      </c>
      <c r="U753">
        <f>_xlfn.XLOOKUP(tblOrders[[#This Row],[SalesRepID]], tblSalesreps[RepID], tblSalesreps[Target])</f>
        <v>19619177</v>
      </c>
    </row>
    <row r="754" spans="1:21">
      <c r="A754" t="s">
        <v>1486</v>
      </c>
      <c r="B754" s="7" t="s">
        <v>1181</v>
      </c>
      <c r="C754" t="s">
        <v>189</v>
      </c>
      <c r="D754" t="s">
        <v>585</v>
      </c>
      <c r="E754" t="s">
        <v>40</v>
      </c>
      <c r="F754" t="s">
        <v>51</v>
      </c>
      <c r="G754">
        <v>3</v>
      </c>
      <c r="H754">
        <v>0.15</v>
      </c>
      <c r="I754" s="2">
        <v>247862.55</v>
      </c>
      <c r="J754" t="str">
        <f>_xlfn.XLOOKUP(tblOrders[[#This Row],[CustomerID]], tblCustomers[CustomerID], tblCustomers[CustomerName])</f>
        <v>Customer 216</v>
      </c>
      <c r="K754" t="str">
        <f>_xlfn.XLOOKUP(tblOrders[[#This Row],[CustomerID]], tblCustomers[CustomerID], tblCustomers[Segment])</f>
        <v>Consumer</v>
      </c>
      <c r="L754" t="str">
        <f>_xlfn.XLOOKUP(tblOrders[[#This Row],[ProductID]], tblProducts[ProductID], tblProducts[Category])</f>
        <v>Office</v>
      </c>
      <c r="M754">
        <f>_xlfn.XLOOKUP(tblOrders[[#This Row],[ProductID]], tblProducts[ProductID], tblProducts[CostPrice])</f>
        <v>49623</v>
      </c>
      <c r="N754">
        <f>tblOrders[[#This Row],[Sales]]-(tblOrders[[#This Row],[CostPrice]]*tblOrders[[#This Row],[Quantity]])</f>
        <v>98993.549999999988</v>
      </c>
      <c r="O754" t="str">
        <f>TEXT(tblOrders[[#This Row],[Date]],"mmm-yyyy")</f>
        <v>Apr-2025</v>
      </c>
      <c r="P754" t="str">
        <f>_xlfn.XLOOKUP(tblOrders[[#This Row],[OrderID]], tblReturns[OrderID], tblReturns[Returned])</f>
        <v>No</v>
      </c>
      <c r="Q754" t="str">
        <f>_xlfn.XLOOKUP(tblOrders[[#This Row],[OrderID]], tblShipping[OrderID], tblShipping[ShipMode])</f>
        <v>Standard</v>
      </c>
      <c r="R754" t="str">
        <f>IFERROR(_xlfn.XLOOKUP(A753, tblCustomers[CustomerID], tblCustomers[CustomerName]), "Not Found")</f>
        <v>Not Found</v>
      </c>
      <c r="S754" t="str">
        <f>IF(tblOrders[[#This Row],[Sales]]&gt;1000000,"High Value","Standard")</f>
        <v>Standard</v>
      </c>
      <c r="T754" t="str">
        <f>_xlfn.XLOOKUP(tblOrders[[#This Row],[ProductID]], tblProducts[ProductID], tblProducts[ProductName])</f>
        <v>Product 54</v>
      </c>
      <c r="U754">
        <f>_xlfn.XLOOKUP(tblOrders[[#This Row],[SalesRepID]], tblSalesreps[RepID], tblSalesreps[Target])</f>
        <v>6291486</v>
      </c>
    </row>
    <row r="755" spans="1:21">
      <c r="A755" t="s">
        <v>1487</v>
      </c>
      <c r="B755" s="7" t="s">
        <v>895</v>
      </c>
      <c r="C755" t="s">
        <v>171</v>
      </c>
      <c r="D755" t="s">
        <v>597</v>
      </c>
      <c r="E755" t="s">
        <v>119</v>
      </c>
      <c r="F755" t="s">
        <v>26</v>
      </c>
      <c r="G755">
        <v>1</v>
      </c>
      <c r="H755">
        <v>0.1</v>
      </c>
      <c r="I755" s="2">
        <v>38043.9</v>
      </c>
      <c r="J755" t="str">
        <f>_xlfn.XLOOKUP(tblOrders[[#This Row],[CustomerID]], tblCustomers[CustomerID], tblCustomers[CustomerName])</f>
        <v>Customer 251</v>
      </c>
      <c r="K755" t="str">
        <f>_xlfn.XLOOKUP(tblOrders[[#This Row],[CustomerID]], tblCustomers[CustomerID], tblCustomers[Segment])</f>
        <v>Consumer</v>
      </c>
      <c r="L755" t="str">
        <f>_xlfn.XLOOKUP(tblOrders[[#This Row],[ProductID]], tblProducts[ProductID], tblProducts[Category])</f>
        <v>Electronics</v>
      </c>
      <c r="M755">
        <f>_xlfn.XLOOKUP(tblOrders[[#This Row],[ProductID]], tblProducts[ProductID], tblProducts[CostPrice])</f>
        <v>35454</v>
      </c>
      <c r="N755">
        <f>tblOrders[[#This Row],[Sales]]-(tblOrders[[#This Row],[CostPrice]]*tblOrders[[#This Row],[Quantity]])</f>
        <v>2589.9000000000015</v>
      </c>
      <c r="O755" t="str">
        <f>TEXT(tblOrders[[#This Row],[Date]],"mmm-yyyy")</f>
        <v>Mar-2025</v>
      </c>
      <c r="P755" t="str">
        <f>_xlfn.XLOOKUP(tblOrders[[#This Row],[OrderID]], tblReturns[OrderID], tblReturns[Returned])</f>
        <v>No</v>
      </c>
      <c r="Q755" t="str">
        <f>_xlfn.XLOOKUP(tblOrders[[#This Row],[OrderID]], tblShipping[OrderID], tblShipping[ShipMode])</f>
        <v>Express</v>
      </c>
      <c r="R755" t="str">
        <f>IFERROR(_xlfn.XLOOKUP(A754, tblCustomers[CustomerID], tblCustomers[CustomerName]), "Not Found")</f>
        <v>Not Found</v>
      </c>
      <c r="S755" t="str">
        <f>IF(tblOrders[[#This Row],[Sales]]&gt;1000000,"High Value","Standard")</f>
        <v>Standard</v>
      </c>
      <c r="T755" t="str">
        <f>_xlfn.XLOOKUP(tblOrders[[#This Row],[ProductID]], tblProducts[ProductID], tblProducts[ProductName])</f>
        <v>Product 28</v>
      </c>
      <c r="U755">
        <f>_xlfn.XLOOKUP(tblOrders[[#This Row],[SalesRepID]], tblSalesreps[RepID], tblSalesreps[Target])</f>
        <v>5886694</v>
      </c>
    </row>
    <row r="756" spans="1:21">
      <c r="A756" t="s">
        <v>1488</v>
      </c>
      <c r="B756" s="7" t="s">
        <v>483</v>
      </c>
      <c r="C756" t="s">
        <v>800</v>
      </c>
      <c r="D756" t="s">
        <v>585</v>
      </c>
      <c r="E756" t="s">
        <v>197</v>
      </c>
      <c r="F756" t="s">
        <v>14</v>
      </c>
      <c r="G756">
        <v>6</v>
      </c>
      <c r="H756">
        <v>0.15</v>
      </c>
      <c r="I756" s="2">
        <v>721226.7</v>
      </c>
      <c r="J756" t="str">
        <f>_xlfn.XLOOKUP(tblOrders[[#This Row],[CustomerID]], tblCustomers[CustomerID], tblCustomers[CustomerName])</f>
        <v>Customer 148</v>
      </c>
      <c r="K756" t="str">
        <f>_xlfn.XLOOKUP(tblOrders[[#This Row],[CustomerID]], tblCustomers[CustomerID], tblCustomers[Segment])</f>
        <v>Corporate</v>
      </c>
      <c r="L756" t="str">
        <f>_xlfn.XLOOKUP(tblOrders[[#This Row],[ProductID]], tblProducts[ProductID], tblProducts[Category])</f>
        <v>Office</v>
      </c>
      <c r="M756">
        <f>_xlfn.XLOOKUP(tblOrders[[#This Row],[ProductID]], tblProducts[ProductID], tblProducts[CostPrice])</f>
        <v>49623</v>
      </c>
      <c r="N756">
        <f>tblOrders[[#This Row],[Sales]]-(tblOrders[[#This Row],[CostPrice]]*tblOrders[[#This Row],[Quantity]])</f>
        <v>423488.69999999995</v>
      </c>
      <c r="O756" t="str">
        <f>TEXT(tblOrders[[#This Row],[Date]],"mmm-yyyy")</f>
        <v>May-2025</v>
      </c>
      <c r="P756" t="str">
        <f>_xlfn.XLOOKUP(tblOrders[[#This Row],[OrderID]], tblReturns[OrderID], tblReturns[Returned])</f>
        <v>No</v>
      </c>
      <c r="Q756" t="str">
        <f>_xlfn.XLOOKUP(tblOrders[[#This Row],[OrderID]], tblShipping[OrderID], tblShipping[ShipMode])</f>
        <v>Pickup</v>
      </c>
      <c r="R756" t="str">
        <f>IFERROR(_xlfn.XLOOKUP(A755, tblCustomers[CustomerID], tblCustomers[CustomerName]), "Not Found")</f>
        <v>Not Found</v>
      </c>
      <c r="S756" t="str">
        <f>IF(tblOrders[[#This Row],[Sales]]&gt;1000000,"High Value","Standard")</f>
        <v>Standard</v>
      </c>
      <c r="T756" t="str">
        <f>_xlfn.XLOOKUP(tblOrders[[#This Row],[ProductID]], tblProducts[ProductID], tblProducts[ProductName])</f>
        <v>Product 54</v>
      </c>
      <c r="U756">
        <f>_xlfn.XLOOKUP(tblOrders[[#This Row],[SalesRepID]], tblSalesreps[RepID], tblSalesreps[Target])</f>
        <v>19562258</v>
      </c>
    </row>
    <row r="757" spans="1:21">
      <c r="A757" t="s">
        <v>1489</v>
      </c>
      <c r="B757" s="7" t="s">
        <v>1340</v>
      </c>
      <c r="C757" t="s">
        <v>1000</v>
      </c>
      <c r="D757" t="s">
        <v>817</v>
      </c>
      <c r="E757" t="s">
        <v>205</v>
      </c>
      <c r="F757" t="s">
        <v>14</v>
      </c>
      <c r="G757">
        <v>9</v>
      </c>
      <c r="H757">
        <v>0.2</v>
      </c>
      <c r="I757" s="2">
        <v>989092.8</v>
      </c>
      <c r="J757" t="str">
        <f>_xlfn.XLOOKUP(tblOrders[[#This Row],[CustomerID]], tblCustomers[CustomerID], tblCustomers[CustomerName])</f>
        <v>Customer 160</v>
      </c>
      <c r="K757" t="str">
        <f>_xlfn.XLOOKUP(tblOrders[[#This Row],[CustomerID]], tblCustomers[CustomerID], tblCustomers[Segment])</f>
        <v>Corporate</v>
      </c>
      <c r="L757" t="str">
        <f>_xlfn.XLOOKUP(tblOrders[[#This Row],[ProductID]], tblProducts[ProductID], tblProducts[Category])</f>
        <v>Furniture</v>
      </c>
      <c r="M757">
        <f>_xlfn.XLOOKUP(tblOrders[[#This Row],[ProductID]], tblProducts[ProductID], tblProducts[CostPrice])</f>
        <v>11009</v>
      </c>
      <c r="N757">
        <f>tblOrders[[#This Row],[Sales]]-(tblOrders[[#This Row],[CostPrice]]*tblOrders[[#This Row],[Quantity]])</f>
        <v>890011.8</v>
      </c>
      <c r="O757" t="str">
        <f>TEXT(tblOrders[[#This Row],[Date]],"mmm-yyyy")</f>
        <v>Feb-2025</v>
      </c>
      <c r="P757" t="str">
        <f>_xlfn.XLOOKUP(tblOrders[[#This Row],[OrderID]], tblReturns[OrderID], tblReturns[Returned])</f>
        <v>No</v>
      </c>
      <c r="Q757" t="str">
        <f>_xlfn.XLOOKUP(tblOrders[[#This Row],[OrderID]], tblShipping[OrderID], tblShipping[ShipMode])</f>
        <v>Standard</v>
      </c>
      <c r="R757" t="str">
        <f>IFERROR(_xlfn.XLOOKUP(A756, tblCustomers[CustomerID], tblCustomers[CustomerName]), "Not Found")</f>
        <v>Not Found</v>
      </c>
      <c r="S757" t="str">
        <f>IF(tblOrders[[#This Row],[Sales]]&gt;1000000,"High Value","Standard")</f>
        <v>Standard</v>
      </c>
      <c r="T757" t="str">
        <f>_xlfn.XLOOKUP(tblOrders[[#This Row],[ProductID]], tblProducts[ProductID], tblProducts[ProductName])</f>
        <v>Product 99</v>
      </c>
      <c r="U757">
        <f>_xlfn.XLOOKUP(tblOrders[[#This Row],[SalesRepID]], tblSalesreps[RepID], tblSalesreps[Target])</f>
        <v>16246424</v>
      </c>
    </row>
    <row r="758" spans="1:21">
      <c r="A758" t="s">
        <v>1490</v>
      </c>
      <c r="B758" s="7" t="s">
        <v>286</v>
      </c>
      <c r="C758" t="s">
        <v>1217</v>
      </c>
      <c r="D758" t="s">
        <v>115</v>
      </c>
      <c r="E758" t="s">
        <v>56</v>
      </c>
      <c r="F758" t="s">
        <v>14</v>
      </c>
      <c r="G758">
        <v>7</v>
      </c>
      <c r="H758">
        <v>0</v>
      </c>
      <c r="I758" s="2">
        <v>64288</v>
      </c>
      <c r="J758" t="str">
        <f>_xlfn.XLOOKUP(tblOrders[[#This Row],[CustomerID]], tblCustomers[CustomerID], tblCustomers[CustomerName])</f>
        <v>Customer 100</v>
      </c>
      <c r="K758" t="str">
        <f>_xlfn.XLOOKUP(tblOrders[[#This Row],[CustomerID]], tblCustomers[CustomerID], tblCustomers[Segment])</f>
        <v>Corporate</v>
      </c>
      <c r="L758" t="str">
        <f>_xlfn.XLOOKUP(tblOrders[[#This Row],[ProductID]], tblProducts[ProductID], tblProducts[Category])</f>
        <v>Electronics</v>
      </c>
      <c r="M758">
        <f>_xlfn.XLOOKUP(tblOrders[[#This Row],[ProductID]], tblProducts[ProductID], tblProducts[CostPrice])</f>
        <v>66631</v>
      </c>
      <c r="N758">
        <f>tblOrders[[#This Row],[Sales]]-(tblOrders[[#This Row],[CostPrice]]*tblOrders[[#This Row],[Quantity]])</f>
        <v>-402129</v>
      </c>
      <c r="O758" t="str">
        <f>TEXT(tblOrders[[#This Row],[Date]],"mmm-yyyy")</f>
        <v>Dec-2025</v>
      </c>
      <c r="P758" t="str">
        <f>_xlfn.XLOOKUP(tblOrders[[#This Row],[OrderID]], tblReturns[OrderID], tblReturns[Returned])</f>
        <v>No</v>
      </c>
      <c r="Q758" t="str">
        <f>_xlfn.XLOOKUP(tblOrders[[#This Row],[OrderID]], tblShipping[OrderID], tblShipping[ShipMode])</f>
        <v>Standard</v>
      </c>
      <c r="R758" t="str">
        <f>IFERROR(_xlfn.XLOOKUP(A757, tblCustomers[CustomerID], tblCustomers[CustomerName]), "Not Found")</f>
        <v>Not Found</v>
      </c>
      <c r="S758" t="str">
        <f>IF(tblOrders[[#This Row],[Sales]]&gt;1000000,"High Value","Standard")</f>
        <v>Standard</v>
      </c>
      <c r="T758" t="str">
        <f>_xlfn.XLOOKUP(tblOrders[[#This Row],[ProductID]], tblProducts[ProductID], tblProducts[ProductName])</f>
        <v>Product 70</v>
      </c>
      <c r="U758">
        <f>_xlfn.XLOOKUP(tblOrders[[#This Row],[SalesRepID]], tblSalesreps[RepID], tblSalesreps[Target])</f>
        <v>14265630</v>
      </c>
    </row>
    <row r="759" spans="1:21">
      <c r="A759" t="s">
        <v>1491</v>
      </c>
      <c r="B759" s="7" t="s">
        <v>483</v>
      </c>
      <c r="C759" t="s">
        <v>192</v>
      </c>
      <c r="D759" t="s">
        <v>18</v>
      </c>
      <c r="E759" t="s">
        <v>13</v>
      </c>
      <c r="F759" t="s">
        <v>26</v>
      </c>
      <c r="G759">
        <v>2</v>
      </c>
      <c r="H759">
        <v>0.15</v>
      </c>
      <c r="I759" s="2">
        <v>220972.79999999999</v>
      </c>
      <c r="J759" t="str">
        <f>_xlfn.XLOOKUP(tblOrders[[#This Row],[CustomerID]], tblCustomers[CustomerID], tblCustomers[CustomerName])</f>
        <v>Customer 268</v>
      </c>
      <c r="K759" t="str">
        <f>_xlfn.XLOOKUP(tblOrders[[#This Row],[CustomerID]], tblCustomers[CustomerID], tblCustomers[Segment])</f>
        <v>Consumer</v>
      </c>
      <c r="L759" t="str">
        <f>_xlfn.XLOOKUP(tblOrders[[#This Row],[ProductID]], tblProducts[ProductID], tblProducts[Category])</f>
        <v>Electronics</v>
      </c>
      <c r="M759">
        <f>_xlfn.XLOOKUP(tblOrders[[#This Row],[ProductID]], tblProducts[ProductID], tblProducts[CostPrice])</f>
        <v>55008</v>
      </c>
      <c r="N759">
        <f>tblOrders[[#This Row],[Sales]]-(tblOrders[[#This Row],[CostPrice]]*tblOrders[[#This Row],[Quantity]])</f>
        <v>110956.79999999999</v>
      </c>
      <c r="O759" t="str">
        <f>TEXT(tblOrders[[#This Row],[Date]],"mmm-yyyy")</f>
        <v>May-2025</v>
      </c>
      <c r="P759" t="str">
        <f>_xlfn.XLOOKUP(tblOrders[[#This Row],[OrderID]], tblReturns[OrderID], tblReturns[Returned])</f>
        <v>No</v>
      </c>
      <c r="Q759" t="str">
        <f>_xlfn.XLOOKUP(tblOrders[[#This Row],[OrderID]], tblShipping[OrderID], tblShipping[ShipMode])</f>
        <v>Pickup</v>
      </c>
      <c r="R759" t="str">
        <f>IFERROR(_xlfn.XLOOKUP(A758, tblCustomers[CustomerID], tblCustomers[CustomerName]), "Not Found")</f>
        <v>Not Found</v>
      </c>
      <c r="S759" t="str">
        <f>IF(tblOrders[[#This Row],[Sales]]&gt;1000000,"High Value","Standard")</f>
        <v>Standard</v>
      </c>
      <c r="T759" t="str">
        <f>_xlfn.XLOOKUP(tblOrders[[#This Row],[ProductID]], tblProducts[ProductID], tblProducts[ProductName])</f>
        <v>Product 94</v>
      </c>
      <c r="U759">
        <f>_xlfn.XLOOKUP(tblOrders[[#This Row],[SalesRepID]], tblSalesreps[RepID], tblSalesreps[Target])</f>
        <v>11852878</v>
      </c>
    </row>
    <row r="760" spans="1:21">
      <c r="A760" t="s">
        <v>1492</v>
      </c>
      <c r="B760" s="7" t="s">
        <v>250</v>
      </c>
      <c r="C760" t="s">
        <v>421</v>
      </c>
      <c r="D760" t="s">
        <v>513</v>
      </c>
      <c r="E760" t="s">
        <v>56</v>
      </c>
      <c r="F760" t="s">
        <v>26</v>
      </c>
      <c r="G760">
        <v>4</v>
      </c>
      <c r="H760">
        <v>0.05</v>
      </c>
      <c r="I760" s="2">
        <v>332769.8</v>
      </c>
      <c r="J760" t="str">
        <f>_xlfn.XLOOKUP(tblOrders[[#This Row],[CustomerID]], tblCustomers[CustomerID], tblCustomers[CustomerName])</f>
        <v>Customer 271</v>
      </c>
      <c r="K760" t="str">
        <f>_xlfn.XLOOKUP(tblOrders[[#This Row],[CustomerID]], tblCustomers[CustomerID], tblCustomers[Segment])</f>
        <v>Consumer</v>
      </c>
      <c r="L760" t="str">
        <f>_xlfn.XLOOKUP(tblOrders[[#This Row],[ProductID]], tblProducts[ProductID], tblProducts[Category])</f>
        <v>Furniture</v>
      </c>
      <c r="M760">
        <f>_xlfn.XLOOKUP(tblOrders[[#This Row],[ProductID]], tblProducts[ProductID], tblProducts[CostPrice])</f>
        <v>3310</v>
      </c>
      <c r="N760">
        <f>tblOrders[[#This Row],[Sales]]-(tblOrders[[#This Row],[CostPrice]]*tblOrders[[#This Row],[Quantity]])</f>
        <v>319529.8</v>
      </c>
      <c r="O760" t="str">
        <f>TEXT(tblOrders[[#This Row],[Date]],"mmm-yyyy")</f>
        <v>Jul-2025</v>
      </c>
      <c r="P760" t="str">
        <f>_xlfn.XLOOKUP(tblOrders[[#This Row],[OrderID]], tblReturns[OrderID], tblReturns[Returned])</f>
        <v>No</v>
      </c>
      <c r="Q760" t="str">
        <f>_xlfn.XLOOKUP(tblOrders[[#This Row],[OrderID]], tblShipping[OrderID], tblShipping[ShipMode])</f>
        <v>Standard</v>
      </c>
      <c r="R760" t="str">
        <f>IFERROR(_xlfn.XLOOKUP(A759, tblCustomers[CustomerID], tblCustomers[CustomerName]), "Not Found")</f>
        <v>Not Found</v>
      </c>
      <c r="S760" t="str">
        <f>IF(tblOrders[[#This Row],[Sales]]&gt;1000000,"High Value","Standard")</f>
        <v>Standard</v>
      </c>
      <c r="T760" t="str">
        <f>_xlfn.XLOOKUP(tblOrders[[#This Row],[ProductID]], tblProducts[ProductID], tblProducts[ProductName])</f>
        <v>Product 5</v>
      </c>
      <c r="U760">
        <f>_xlfn.XLOOKUP(tblOrders[[#This Row],[SalesRepID]], tblSalesreps[RepID], tblSalesreps[Target])</f>
        <v>14265630</v>
      </c>
    </row>
    <row r="761" spans="1:21">
      <c r="A761" t="s">
        <v>1493</v>
      </c>
      <c r="B761" s="7" t="s">
        <v>789</v>
      </c>
      <c r="C761" t="s">
        <v>952</v>
      </c>
      <c r="D761" t="s">
        <v>585</v>
      </c>
      <c r="E761" t="s">
        <v>35</v>
      </c>
      <c r="F761" t="s">
        <v>88</v>
      </c>
      <c r="G761">
        <v>1</v>
      </c>
      <c r="H761">
        <v>0.2</v>
      </c>
      <c r="I761" s="2">
        <v>47579.199999999997</v>
      </c>
      <c r="J761" t="str">
        <f>_xlfn.XLOOKUP(tblOrders[[#This Row],[CustomerID]], tblCustomers[CustomerID], tblCustomers[CustomerName])</f>
        <v>Customer 46</v>
      </c>
      <c r="K761" t="str">
        <f>_xlfn.XLOOKUP(tblOrders[[#This Row],[CustomerID]], tblCustomers[CustomerID], tblCustomers[Segment])</f>
        <v>Corporate</v>
      </c>
      <c r="L761" t="str">
        <f>_xlfn.XLOOKUP(tblOrders[[#This Row],[ProductID]], tblProducts[ProductID], tblProducts[Category])</f>
        <v>Office</v>
      </c>
      <c r="M761">
        <f>_xlfn.XLOOKUP(tblOrders[[#This Row],[ProductID]], tblProducts[ProductID], tblProducts[CostPrice])</f>
        <v>49623</v>
      </c>
      <c r="N761">
        <f>tblOrders[[#This Row],[Sales]]-(tblOrders[[#This Row],[CostPrice]]*tblOrders[[#This Row],[Quantity]])</f>
        <v>-2043.8000000000029</v>
      </c>
      <c r="O761" t="str">
        <f>TEXT(tblOrders[[#This Row],[Date]],"mmm-yyyy")</f>
        <v>Oct-2025</v>
      </c>
      <c r="P761" t="str">
        <f>_xlfn.XLOOKUP(tblOrders[[#This Row],[OrderID]], tblReturns[OrderID], tblReturns[Returned])</f>
        <v>No</v>
      </c>
      <c r="Q761" t="str">
        <f>_xlfn.XLOOKUP(tblOrders[[#This Row],[OrderID]], tblShipping[OrderID], tblShipping[ShipMode])</f>
        <v>Express</v>
      </c>
      <c r="R761" t="str">
        <f>IFERROR(_xlfn.XLOOKUP(A760, tblCustomers[CustomerID], tblCustomers[CustomerName]), "Not Found")</f>
        <v>Not Found</v>
      </c>
      <c r="S761" t="str">
        <f>IF(tblOrders[[#This Row],[Sales]]&gt;1000000,"High Value","Standard")</f>
        <v>Standard</v>
      </c>
      <c r="T761" t="str">
        <f>_xlfn.XLOOKUP(tblOrders[[#This Row],[ProductID]], tblProducts[ProductID], tblProducts[ProductName])</f>
        <v>Product 54</v>
      </c>
      <c r="U761">
        <f>_xlfn.XLOOKUP(tblOrders[[#This Row],[SalesRepID]], tblSalesreps[RepID], tblSalesreps[Target])</f>
        <v>19619177</v>
      </c>
    </row>
    <row r="762" spans="1:21">
      <c r="A762" t="s">
        <v>1494</v>
      </c>
      <c r="B762" s="7" t="s">
        <v>1206</v>
      </c>
      <c r="C762" t="s">
        <v>284</v>
      </c>
      <c r="D762" t="s">
        <v>216</v>
      </c>
      <c r="E762" t="s">
        <v>69</v>
      </c>
      <c r="F762" t="s">
        <v>26</v>
      </c>
      <c r="G762">
        <v>5</v>
      </c>
      <c r="H762">
        <v>0.15</v>
      </c>
      <c r="I762" s="2">
        <v>537047</v>
      </c>
      <c r="J762" t="str">
        <f>_xlfn.XLOOKUP(tblOrders[[#This Row],[CustomerID]], tblCustomers[CustomerID], tblCustomers[CustomerName])</f>
        <v>Customer 30</v>
      </c>
      <c r="K762" t="str">
        <f>_xlfn.XLOOKUP(tblOrders[[#This Row],[CustomerID]], tblCustomers[CustomerID], tblCustomers[Segment])</f>
        <v>SME</v>
      </c>
      <c r="L762" t="str">
        <f>_xlfn.XLOOKUP(tblOrders[[#This Row],[ProductID]], tblProducts[ProductID], tblProducts[Category])</f>
        <v>Home</v>
      </c>
      <c r="M762">
        <f>_xlfn.XLOOKUP(tblOrders[[#This Row],[ProductID]], tblProducts[ProductID], tblProducts[CostPrice])</f>
        <v>15200</v>
      </c>
      <c r="N762">
        <f>tblOrders[[#This Row],[Sales]]-(tblOrders[[#This Row],[CostPrice]]*tblOrders[[#This Row],[Quantity]])</f>
        <v>461047</v>
      </c>
      <c r="O762" t="str">
        <f>TEXT(tblOrders[[#This Row],[Date]],"mmm-yyyy")</f>
        <v>Aug-2025</v>
      </c>
      <c r="P762" t="str">
        <f>_xlfn.XLOOKUP(tblOrders[[#This Row],[OrderID]], tblReturns[OrderID], tblReturns[Returned])</f>
        <v>Yes</v>
      </c>
      <c r="Q762" t="str">
        <f>_xlfn.XLOOKUP(tblOrders[[#This Row],[OrderID]], tblShipping[OrderID], tblShipping[ShipMode])</f>
        <v>Express</v>
      </c>
      <c r="R762" t="str">
        <f>IFERROR(_xlfn.XLOOKUP(A761, tblCustomers[CustomerID], tblCustomers[CustomerName]), "Not Found")</f>
        <v>Not Found</v>
      </c>
      <c r="S762" t="str">
        <f>IF(tblOrders[[#This Row],[Sales]]&gt;1000000,"High Value","Standard")</f>
        <v>Standard</v>
      </c>
      <c r="T762" t="str">
        <f>_xlfn.XLOOKUP(tblOrders[[#This Row],[ProductID]], tblProducts[ProductID], tblProducts[ProductName])</f>
        <v>Product 52</v>
      </c>
      <c r="U762">
        <f>_xlfn.XLOOKUP(tblOrders[[#This Row],[SalesRepID]], tblSalesreps[RepID], tblSalesreps[Target])</f>
        <v>19473459</v>
      </c>
    </row>
    <row r="763" spans="1:21">
      <c r="A763" t="s">
        <v>1495</v>
      </c>
      <c r="B763" s="7" t="s">
        <v>525</v>
      </c>
      <c r="C763" t="s">
        <v>998</v>
      </c>
      <c r="D763" t="s">
        <v>369</v>
      </c>
      <c r="E763" t="s">
        <v>19</v>
      </c>
      <c r="F763" t="s">
        <v>26</v>
      </c>
      <c r="G763">
        <v>4</v>
      </c>
      <c r="H763">
        <v>0.1</v>
      </c>
      <c r="I763" s="2">
        <v>138196.79999999999</v>
      </c>
      <c r="J763" t="str">
        <f>_xlfn.XLOOKUP(tblOrders[[#This Row],[CustomerID]], tblCustomers[CustomerID], tblCustomers[CustomerName])</f>
        <v>Customer 84</v>
      </c>
      <c r="K763" t="str">
        <f>_xlfn.XLOOKUP(tblOrders[[#This Row],[CustomerID]], tblCustomers[CustomerID], tblCustomers[Segment])</f>
        <v>Corporate</v>
      </c>
      <c r="L763" t="str">
        <f>_xlfn.XLOOKUP(tblOrders[[#This Row],[ProductID]], tblProducts[ProductID], tblProducts[Category])</f>
        <v>Office</v>
      </c>
      <c r="M763">
        <f>_xlfn.XLOOKUP(tblOrders[[#This Row],[ProductID]], tblProducts[ProductID], tblProducts[CostPrice])</f>
        <v>12456</v>
      </c>
      <c r="N763">
        <f>tblOrders[[#This Row],[Sales]]-(tblOrders[[#This Row],[CostPrice]]*tblOrders[[#This Row],[Quantity]])</f>
        <v>88372.799999999988</v>
      </c>
      <c r="O763" t="str">
        <f>TEXT(tblOrders[[#This Row],[Date]],"mmm-yyyy")</f>
        <v>Jun-2025</v>
      </c>
      <c r="P763" t="str">
        <f>_xlfn.XLOOKUP(tblOrders[[#This Row],[OrderID]], tblReturns[OrderID], tblReturns[Returned])</f>
        <v>No</v>
      </c>
      <c r="Q763" t="str">
        <f>_xlfn.XLOOKUP(tblOrders[[#This Row],[OrderID]], tblShipping[OrderID], tblShipping[ShipMode])</f>
        <v>Pickup</v>
      </c>
      <c r="R763" t="str">
        <f>IFERROR(_xlfn.XLOOKUP(A762, tblCustomers[CustomerID], tblCustomers[CustomerName]), "Not Found")</f>
        <v>Not Found</v>
      </c>
      <c r="S763" t="str">
        <f>IF(tblOrders[[#This Row],[Sales]]&gt;1000000,"High Value","Standard")</f>
        <v>Standard</v>
      </c>
      <c r="T763" t="str">
        <f>_xlfn.XLOOKUP(tblOrders[[#This Row],[ProductID]], tblProducts[ProductID], tblProducts[ProductName])</f>
        <v>Product 42</v>
      </c>
      <c r="U763">
        <f>_xlfn.XLOOKUP(tblOrders[[#This Row],[SalesRepID]], tblSalesreps[RepID], tblSalesreps[Target])</f>
        <v>11347243</v>
      </c>
    </row>
    <row r="764" spans="1:21">
      <c r="A764" t="s">
        <v>1496</v>
      </c>
      <c r="B764" s="7" t="s">
        <v>812</v>
      </c>
      <c r="C764" t="s">
        <v>476</v>
      </c>
      <c r="D764" t="s">
        <v>244</v>
      </c>
      <c r="E764" t="s">
        <v>202</v>
      </c>
      <c r="F764" t="s">
        <v>88</v>
      </c>
      <c r="G764">
        <v>6</v>
      </c>
      <c r="H764">
        <v>0.15</v>
      </c>
      <c r="I764" s="2">
        <v>730110.9</v>
      </c>
      <c r="J764" t="str">
        <f>_xlfn.XLOOKUP(tblOrders[[#This Row],[CustomerID]], tblCustomers[CustomerID], tblCustomers[CustomerName])</f>
        <v>Customer 142</v>
      </c>
      <c r="K764" t="str">
        <f>_xlfn.XLOOKUP(tblOrders[[#This Row],[CustomerID]], tblCustomers[CustomerID], tblCustomers[Segment])</f>
        <v>Consumer</v>
      </c>
      <c r="L764" t="str">
        <f>_xlfn.XLOOKUP(tblOrders[[#This Row],[ProductID]], tblProducts[ProductID], tblProducts[Category])</f>
        <v>Electronics</v>
      </c>
      <c r="M764">
        <f>_xlfn.XLOOKUP(tblOrders[[#This Row],[ProductID]], tblProducts[ProductID], tblProducts[CostPrice])</f>
        <v>12227</v>
      </c>
      <c r="N764">
        <f>tblOrders[[#This Row],[Sales]]-(tblOrders[[#This Row],[CostPrice]]*tblOrders[[#This Row],[Quantity]])</f>
        <v>656748.9</v>
      </c>
      <c r="O764" t="str">
        <f>TEXT(tblOrders[[#This Row],[Date]],"mmm-yyyy")</f>
        <v>Sep-2025</v>
      </c>
      <c r="P764" t="str">
        <f>_xlfn.XLOOKUP(tblOrders[[#This Row],[OrderID]], tblReturns[OrderID], tblReturns[Returned])</f>
        <v>No</v>
      </c>
      <c r="Q764" t="str">
        <f>_xlfn.XLOOKUP(tblOrders[[#This Row],[OrderID]], tblShipping[OrderID], tblShipping[ShipMode])</f>
        <v>Pickup</v>
      </c>
      <c r="R764" t="str">
        <f>IFERROR(_xlfn.XLOOKUP(A763, tblCustomers[CustomerID], tblCustomers[CustomerName]), "Not Found")</f>
        <v>Not Found</v>
      </c>
      <c r="S764" t="str">
        <f>IF(tblOrders[[#This Row],[Sales]]&gt;1000000,"High Value","Standard")</f>
        <v>Standard</v>
      </c>
      <c r="T764" t="str">
        <f>_xlfn.XLOOKUP(tblOrders[[#This Row],[ProductID]], tblProducts[ProductID], tblProducts[ProductName])</f>
        <v>Product 96</v>
      </c>
      <c r="U764">
        <f>_xlfn.XLOOKUP(tblOrders[[#This Row],[SalesRepID]], tblSalesreps[RepID], tblSalesreps[Target])</f>
        <v>10652665</v>
      </c>
    </row>
    <row r="765" spans="1:21">
      <c r="A765" t="s">
        <v>1497</v>
      </c>
      <c r="B765" s="7" t="s">
        <v>113</v>
      </c>
      <c r="C765" t="s">
        <v>1498</v>
      </c>
      <c r="D765" t="s">
        <v>255</v>
      </c>
      <c r="E765" t="s">
        <v>25</v>
      </c>
      <c r="F765" t="s">
        <v>20</v>
      </c>
      <c r="G765">
        <v>6</v>
      </c>
      <c r="H765">
        <v>0.1</v>
      </c>
      <c r="I765" s="2">
        <v>438399</v>
      </c>
      <c r="J765" t="str">
        <f>_xlfn.XLOOKUP(tblOrders[[#This Row],[CustomerID]], tblCustomers[CustomerID], tblCustomers[CustomerName])</f>
        <v>Customer 114</v>
      </c>
      <c r="K765" t="str">
        <f>_xlfn.XLOOKUP(tblOrders[[#This Row],[CustomerID]], tblCustomers[CustomerID], tblCustomers[Segment])</f>
        <v>Consumer</v>
      </c>
      <c r="L765" t="str">
        <f>_xlfn.XLOOKUP(tblOrders[[#This Row],[ProductID]], tblProducts[ProductID], tblProducts[Category])</f>
        <v>Electronics</v>
      </c>
      <c r="M765">
        <f>_xlfn.XLOOKUP(tblOrders[[#This Row],[ProductID]], tblProducts[ProductID], tblProducts[CostPrice])</f>
        <v>58560</v>
      </c>
      <c r="N765">
        <f>tblOrders[[#This Row],[Sales]]-(tblOrders[[#This Row],[CostPrice]]*tblOrders[[#This Row],[Quantity]])</f>
        <v>87039</v>
      </c>
      <c r="O765" t="str">
        <f>TEXT(tblOrders[[#This Row],[Date]],"mmm-yyyy")</f>
        <v>Nov-2025</v>
      </c>
      <c r="P765" t="str">
        <f>_xlfn.XLOOKUP(tblOrders[[#This Row],[OrderID]], tblReturns[OrderID], tblReturns[Returned])</f>
        <v>No</v>
      </c>
      <c r="Q765" t="str">
        <f>_xlfn.XLOOKUP(tblOrders[[#This Row],[OrderID]], tblShipping[OrderID], tblShipping[ShipMode])</f>
        <v>Pickup</v>
      </c>
      <c r="R765" t="str">
        <f>IFERROR(_xlfn.XLOOKUP(A764, tblCustomers[CustomerID], tblCustomers[CustomerName]), "Not Found")</f>
        <v>Not Found</v>
      </c>
      <c r="S765" t="str">
        <f>IF(tblOrders[[#This Row],[Sales]]&gt;1000000,"High Value","Standard")</f>
        <v>Standard</v>
      </c>
      <c r="T765" t="str">
        <f>_xlfn.XLOOKUP(tblOrders[[#This Row],[ProductID]], tblProducts[ProductID], tblProducts[ProductName])</f>
        <v>Product 79</v>
      </c>
      <c r="U765">
        <f>_xlfn.XLOOKUP(tblOrders[[#This Row],[SalesRepID]], tblSalesreps[RepID], tblSalesreps[Target])</f>
        <v>7094914</v>
      </c>
    </row>
    <row r="766" spans="1:21">
      <c r="A766" t="s">
        <v>1499</v>
      </c>
      <c r="B766" s="7" t="s">
        <v>173</v>
      </c>
      <c r="C766" t="s">
        <v>17</v>
      </c>
      <c r="D766" t="s">
        <v>265</v>
      </c>
      <c r="E766" t="s">
        <v>35</v>
      </c>
      <c r="F766" t="s">
        <v>20</v>
      </c>
      <c r="G766">
        <v>3</v>
      </c>
      <c r="H766">
        <v>0</v>
      </c>
      <c r="I766" s="2">
        <v>90594</v>
      </c>
      <c r="J766" t="str">
        <f>_xlfn.XLOOKUP(tblOrders[[#This Row],[CustomerID]], tblCustomers[CustomerID], tblCustomers[CustomerName])</f>
        <v>Customer 71</v>
      </c>
      <c r="K766" t="str">
        <f>_xlfn.XLOOKUP(tblOrders[[#This Row],[CustomerID]], tblCustomers[CustomerID], tblCustomers[Segment])</f>
        <v>SME</v>
      </c>
      <c r="L766" t="str">
        <f>_xlfn.XLOOKUP(tblOrders[[#This Row],[ProductID]], tblProducts[ProductID], tblProducts[Category])</f>
        <v>Home</v>
      </c>
      <c r="M766">
        <f>_xlfn.XLOOKUP(tblOrders[[#This Row],[ProductID]], tblProducts[ProductID], tblProducts[CostPrice])</f>
        <v>33642</v>
      </c>
      <c r="N766">
        <f>tblOrders[[#This Row],[Sales]]-(tblOrders[[#This Row],[CostPrice]]*tblOrders[[#This Row],[Quantity]])</f>
        <v>-10332</v>
      </c>
      <c r="O766" t="str">
        <f>TEXT(tblOrders[[#This Row],[Date]],"mmm-yyyy")</f>
        <v>Jun-2025</v>
      </c>
      <c r="P766" t="str">
        <f>_xlfn.XLOOKUP(tblOrders[[#This Row],[OrderID]], tblReturns[OrderID], tblReturns[Returned])</f>
        <v>No</v>
      </c>
      <c r="Q766" t="str">
        <f>_xlfn.XLOOKUP(tblOrders[[#This Row],[OrderID]], tblShipping[OrderID], tblShipping[ShipMode])</f>
        <v>Pickup</v>
      </c>
      <c r="R766" t="str">
        <f>IFERROR(_xlfn.XLOOKUP(A765, tblCustomers[CustomerID], tblCustomers[CustomerName]), "Not Found")</f>
        <v>Not Found</v>
      </c>
      <c r="S766" t="str">
        <f>IF(tblOrders[[#This Row],[Sales]]&gt;1000000,"High Value","Standard")</f>
        <v>Standard</v>
      </c>
      <c r="T766" t="str">
        <f>_xlfn.XLOOKUP(tblOrders[[#This Row],[ProductID]], tblProducts[ProductID], tblProducts[ProductName])</f>
        <v>Product 17</v>
      </c>
      <c r="U766">
        <f>_xlfn.XLOOKUP(tblOrders[[#This Row],[SalesRepID]], tblSalesreps[RepID], tblSalesreps[Target])</f>
        <v>19619177</v>
      </c>
    </row>
    <row r="767" spans="1:21">
      <c r="A767" t="s">
        <v>1500</v>
      </c>
      <c r="B767" s="7" t="s">
        <v>381</v>
      </c>
      <c r="C767" t="s">
        <v>434</v>
      </c>
      <c r="D767" t="s">
        <v>667</v>
      </c>
      <c r="E767" t="s">
        <v>50</v>
      </c>
      <c r="F767" t="s">
        <v>20</v>
      </c>
      <c r="G767">
        <v>3</v>
      </c>
      <c r="H767">
        <v>0.15</v>
      </c>
      <c r="I767" s="2">
        <v>29205.15</v>
      </c>
      <c r="J767" t="str">
        <f>_xlfn.XLOOKUP(tblOrders[[#This Row],[CustomerID]], tblCustomers[CustomerID], tblCustomers[CustomerName])</f>
        <v>Customer 29</v>
      </c>
      <c r="K767" t="str">
        <f>_xlfn.XLOOKUP(tblOrders[[#This Row],[CustomerID]], tblCustomers[CustomerID], tblCustomers[Segment])</f>
        <v>Consumer</v>
      </c>
      <c r="L767" t="str">
        <f>_xlfn.XLOOKUP(tblOrders[[#This Row],[ProductID]], tblProducts[ProductID], tblProducts[Category])</f>
        <v>Electronics</v>
      </c>
      <c r="M767">
        <f>_xlfn.XLOOKUP(tblOrders[[#This Row],[ProductID]], tblProducts[ProductID], tblProducts[CostPrice])</f>
        <v>13676</v>
      </c>
      <c r="N767">
        <f>tblOrders[[#This Row],[Sales]]-(tblOrders[[#This Row],[CostPrice]]*tblOrders[[#This Row],[Quantity]])</f>
        <v>-11822.849999999999</v>
      </c>
      <c r="O767" t="str">
        <f>TEXT(tblOrders[[#This Row],[Date]],"mmm-yyyy")</f>
        <v>Sep-2025</v>
      </c>
      <c r="P767" t="str">
        <f>_xlfn.XLOOKUP(tblOrders[[#This Row],[OrderID]], tblReturns[OrderID], tblReturns[Returned])</f>
        <v>No</v>
      </c>
      <c r="Q767" t="str">
        <f>_xlfn.XLOOKUP(tblOrders[[#This Row],[OrderID]], tblShipping[OrderID], tblShipping[ShipMode])</f>
        <v>Express</v>
      </c>
      <c r="R767" t="str">
        <f>IFERROR(_xlfn.XLOOKUP(A766, tblCustomers[CustomerID], tblCustomers[CustomerName]), "Not Found")</f>
        <v>Not Found</v>
      </c>
      <c r="S767" t="str">
        <f>IF(tblOrders[[#This Row],[Sales]]&gt;1000000,"High Value","Standard")</f>
        <v>Standard</v>
      </c>
      <c r="T767" t="str">
        <f>_xlfn.XLOOKUP(tblOrders[[#This Row],[ProductID]], tblProducts[ProductID], tblProducts[ProductName])</f>
        <v>Product 10</v>
      </c>
      <c r="U767">
        <f>_xlfn.XLOOKUP(tblOrders[[#This Row],[SalesRepID]], tblSalesreps[RepID], tblSalesreps[Target])</f>
        <v>17350666</v>
      </c>
    </row>
    <row r="768" spans="1:21">
      <c r="A768" t="s">
        <v>1501</v>
      </c>
      <c r="B768" s="7" t="s">
        <v>1502</v>
      </c>
      <c r="C768" t="s">
        <v>845</v>
      </c>
      <c r="D768" t="s">
        <v>12</v>
      </c>
      <c r="E768" t="s">
        <v>13</v>
      </c>
      <c r="F768" t="s">
        <v>20</v>
      </c>
      <c r="G768">
        <v>7</v>
      </c>
      <c r="H768">
        <v>0.05</v>
      </c>
      <c r="I768" s="2">
        <v>78589.7</v>
      </c>
      <c r="J768" t="str">
        <f>_xlfn.XLOOKUP(tblOrders[[#This Row],[CustomerID]], tblCustomers[CustomerID], tblCustomers[CustomerName])</f>
        <v>Customer 259</v>
      </c>
      <c r="K768" t="str">
        <f>_xlfn.XLOOKUP(tblOrders[[#This Row],[CustomerID]], tblCustomers[CustomerID], tblCustomers[Segment])</f>
        <v>Consumer</v>
      </c>
      <c r="L768" t="str">
        <f>_xlfn.XLOOKUP(tblOrders[[#This Row],[ProductID]], tblProducts[ProductID], tblProducts[Category])</f>
        <v>Furniture</v>
      </c>
      <c r="M768">
        <f>_xlfn.XLOOKUP(tblOrders[[#This Row],[ProductID]], tblProducts[ProductID], tblProducts[CostPrice])</f>
        <v>72369</v>
      </c>
      <c r="N768">
        <f>tblOrders[[#This Row],[Sales]]-(tblOrders[[#This Row],[CostPrice]]*tblOrders[[#This Row],[Quantity]])</f>
        <v>-427993.3</v>
      </c>
      <c r="O768" t="str">
        <f>TEXT(tblOrders[[#This Row],[Date]],"mmm-yyyy")</f>
        <v>Jan-2025</v>
      </c>
      <c r="P768" t="str">
        <f>_xlfn.XLOOKUP(tblOrders[[#This Row],[OrderID]], tblReturns[OrderID], tblReturns[Returned])</f>
        <v>No</v>
      </c>
      <c r="Q768" t="str">
        <f>_xlfn.XLOOKUP(tblOrders[[#This Row],[OrderID]], tblShipping[OrderID], tblShipping[ShipMode])</f>
        <v>Standard</v>
      </c>
      <c r="R768" t="str">
        <f>IFERROR(_xlfn.XLOOKUP(A767, tblCustomers[CustomerID], tblCustomers[CustomerName]), "Not Found")</f>
        <v>Not Found</v>
      </c>
      <c r="S768" t="str">
        <f>IF(tblOrders[[#This Row],[Sales]]&gt;1000000,"High Value","Standard")</f>
        <v>Standard</v>
      </c>
      <c r="T768" t="str">
        <f>_xlfn.XLOOKUP(tblOrders[[#This Row],[ProductID]], tblProducts[ProductID], tblProducts[ProductName])</f>
        <v>Product 19</v>
      </c>
      <c r="U768">
        <f>_xlfn.XLOOKUP(tblOrders[[#This Row],[SalesRepID]], tblSalesreps[RepID], tblSalesreps[Target])</f>
        <v>11852878</v>
      </c>
    </row>
    <row r="769" spans="1:21">
      <c r="A769" t="s">
        <v>1503</v>
      </c>
      <c r="B769" s="7" t="s">
        <v>500</v>
      </c>
      <c r="C769" t="s">
        <v>1147</v>
      </c>
      <c r="D769" t="s">
        <v>193</v>
      </c>
      <c r="E769" t="s">
        <v>40</v>
      </c>
      <c r="F769" t="s">
        <v>14</v>
      </c>
      <c r="G769">
        <v>8</v>
      </c>
      <c r="H769">
        <v>0.2</v>
      </c>
      <c r="I769" s="2">
        <v>899673.59999999998</v>
      </c>
      <c r="J769" t="str">
        <f>_xlfn.XLOOKUP(tblOrders[[#This Row],[CustomerID]], tblCustomers[CustomerID], tblCustomers[CustomerName])</f>
        <v>Customer 258</v>
      </c>
      <c r="K769" t="str">
        <f>_xlfn.XLOOKUP(tblOrders[[#This Row],[CustomerID]], tblCustomers[CustomerID], tblCustomers[Segment])</f>
        <v>Corporate</v>
      </c>
      <c r="L769" t="str">
        <f>_xlfn.XLOOKUP(tblOrders[[#This Row],[ProductID]], tblProducts[ProductID], tblProducts[Category])</f>
        <v>Office</v>
      </c>
      <c r="M769">
        <f>_xlfn.XLOOKUP(tblOrders[[#This Row],[ProductID]], tblProducts[ProductID], tblProducts[CostPrice])</f>
        <v>44099</v>
      </c>
      <c r="N769">
        <f>tblOrders[[#This Row],[Sales]]-(tblOrders[[#This Row],[CostPrice]]*tblOrders[[#This Row],[Quantity]])</f>
        <v>546881.6</v>
      </c>
      <c r="O769" t="str">
        <f>TEXT(tblOrders[[#This Row],[Date]],"mmm-yyyy")</f>
        <v>Jul-2025</v>
      </c>
      <c r="P769" t="str">
        <f>_xlfn.XLOOKUP(tblOrders[[#This Row],[OrderID]], tblReturns[OrderID], tblReturns[Returned])</f>
        <v>No</v>
      </c>
      <c r="Q769" t="str">
        <f>_xlfn.XLOOKUP(tblOrders[[#This Row],[OrderID]], tblShipping[OrderID], tblShipping[ShipMode])</f>
        <v>Pickup</v>
      </c>
      <c r="R769" t="str">
        <f>IFERROR(_xlfn.XLOOKUP(A768, tblCustomers[CustomerID], tblCustomers[CustomerName]), "Not Found")</f>
        <v>Not Found</v>
      </c>
      <c r="S769" t="str">
        <f>IF(tblOrders[[#This Row],[Sales]]&gt;1000000,"High Value","Standard")</f>
        <v>Standard</v>
      </c>
      <c r="T769" t="str">
        <f>_xlfn.XLOOKUP(tblOrders[[#This Row],[ProductID]], tblProducts[ProductID], tblProducts[ProductName])</f>
        <v>Product 44</v>
      </c>
      <c r="U769">
        <f>_xlfn.XLOOKUP(tblOrders[[#This Row],[SalesRepID]], tblSalesreps[RepID], tblSalesreps[Target])</f>
        <v>6291486</v>
      </c>
    </row>
    <row r="770" spans="1:21">
      <c r="A770" t="s">
        <v>1504</v>
      </c>
      <c r="B770" s="7" t="s">
        <v>394</v>
      </c>
      <c r="C770" t="s">
        <v>409</v>
      </c>
      <c r="D770" t="s">
        <v>96</v>
      </c>
      <c r="E770" t="s">
        <v>35</v>
      </c>
      <c r="F770" t="s">
        <v>14</v>
      </c>
      <c r="G770">
        <v>2</v>
      </c>
      <c r="H770">
        <v>0.15</v>
      </c>
      <c r="I770" s="2">
        <v>78842.600000000006</v>
      </c>
      <c r="J770" t="str">
        <f>_xlfn.XLOOKUP(tblOrders[[#This Row],[CustomerID]], tblCustomers[CustomerID], tblCustomers[CustomerName])</f>
        <v>Customer 24</v>
      </c>
      <c r="K770" t="str">
        <f>_xlfn.XLOOKUP(tblOrders[[#This Row],[CustomerID]], tblCustomers[CustomerID], tblCustomers[Segment])</f>
        <v>SME</v>
      </c>
      <c r="L770" t="str">
        <f>_xlfn.XLOOKUP(tblOrders[[#This Row],[ProductID]], tblProducts[ProductID], tblProducts[Category])</f>
        <v>Office</v>
      </c>
      <c r="M770">
        <f>_xlfn.XLOOKUP(tblOrders[[#This Row],[ProductID]], tblProducts[ProductID], tblProducts[CostPrice])</f>
        <v>20831</v>
      </c>
      <c r="N770">
        <f>tblOrders[[#This Row],[Sales]]-(tblOrders[[#This Row],[CostPrice]]*tblOrders[[#This Row],[Quantity]])</f>
        <v>37180.600000000006</v>
      </c>
      <c r="O770" t="str">
        <f>TEXT(tblOrders[[#This Row],[Date]],"mmm-yyyy")</f>
        <v>Sep-2025</v>
      </c>
      <c r="P770" t="str">
        <f>_xlfn.XLOOKUP(tblOrders[[#This Row],[OrderID]], tblReturns[OrderID], tblReturns[Returned])</f>
        <v>No</v>
      </c>
      <c r="Q770" t="str">
        <f>_xlfn.XLOOKUP(tblOrders[[#This Row],[OrderID]], tblShipping[OrderID], tblShipping[ShipMode])</f>
        <v>Standard</v>
      </c>
      <c r="R770" t="str">
        <f>IFERROR(_xlfn.XLOOKUP(A769, tblCustomers[CustomerID], tblCustomers[CustomerName]), "Not Found")</f>
        <v>Not Found</v>
      </c>
      <c r="S770" t="str">
        <f>IF(tblOrders[[#This Row],[Sales]]&gt;1000000,"High Value","Standard")</f>
        <v>Standard</v>
      </c>
      <c r="T770" t="str">
        <f>_xlfn.XLOOKUP(tblOrders[[#This Row],[ProductID]], tblProducts[ProductID], tblProducts[ProductName])</f>
        <v>Product 24</v>
      </c>
      <c r="U770">
        <f>_xlfn.XLOOKUP(tblOrders[[#This Row],[SalesRepID]], tblSalesreps[RepID], tblSalesreps[Target])</f>
        <v>19619177</v>
      </c>
    </row>
    <row r="771" spans="1:21">
      <c r="A771" t="s">
        <v>1505</v>
      </c>
      <c r="B771" s="7" t="s">
        <v>310</v>
      </c>
      <c r="C771" t="s">
        <v>1158</v>
      </c>
      <c r="D771" t="s">
        <v>272</v>
      </c>
      <c r="E771" t="s">
        <v>35</v>
      </c>
      <c r="F771" t="s">
        <v>20</v>
      </c>
      <c r="G771">
        <v>4</v>
      </c>
      <c r="H771">
        <v>0.05</v>
      </c>
      <c r="I771" s="2">
        <v>424448.6</v>
      </c>
      <c r="J771" t="str">
        <f>_xlfn.XLOOKUP(tblOrders[[#This Row],[CustomerID]], tblCustomers[CustomerID], tblCustomers[CustomerName])</f>
        <v>Customer 124</v>
      </c>
      <c r="K771" t="str">
        <f>_xlfn.XLOOKUP(tblOrders[[#This Row],[CustomerID]], tblCustomers[CustomerID], tblCustomers[Segment])</f>
        <v>SME</v>
      </c>
      <c r="L771" t="str">
        <f>_xlfn.XLOOKUP(tblOrders[[#This Row],[ProductID]], tblProducts[ProductID], tblProducts[Category])</f>
        <v>Furniture</v>
      </c>
      <c r="M771">
        <f>_xlfn.XLOOKUP(tblOrders[[#This Row],[ProductID]], tblProducts[ProductID], tblProducts[CostPrice])</f>
        <v>48118</v>
      </c>
      <c r="N771">
        <f>tblOrders[[#This Row],[Sales]]-(tblOrders[[#This Row],[CostPrice]]*tblOrders[[#This Row],[Quantity]])</f>
        <v>231976.59999999998</v>
      </c>
      <c r="O771" t="str">
        <f>TEXT(tblOrders[[#This Row],[Date]],"mmm-yyyy")</f>
        <v>Mar-2025</v>
      </c>
      <c r="P771" t="str">
        <f>_xlfn.XLOOKUP(tblOrders[[#This Row],[OrderID]], tblReturns[OrderID], tblReturns[Returned])</f>
        <v>Yes</v>
      </c>
      <c r="Q771" t="str">
        <f>_xlfn.XLOOKUP(tblOrders[[#This Row],[OrderID]], tblShipping[OrderID], tblShipping[ShipMode])</f>
        <v>Standard</v>
      </c>
      <c r="R771" t="str">
        <f>IFERROR(_xlfn.XLOOKUP(A770, tblCustomers[CustomerID], tblCustomers[CustomerName]), "Not Found")</f>
        <v>Not Found</v>
      </c>
      <c r="S771" t="str">
        <f>IF(tblOrders[[#This Row],[Sales]]&gt;1000000,"High Value","Standard")</f>
        <v>Standard</v>
      </c>
      <c r="T771" t="str">
        <f>_xlfn.XLOOKUP(tblOrders[[#This Row],[ProductID]], tblProducts[ProductID], tblProducts[ProductName])</f>
        <v>Product 75</v>
      </c>
      <c r="U771">
        <f>_xlfn.XLOOKUP(tblOrders[[#This Row],[SalesRepID]], tblSalesreps[RepID], tblSalesreps[Target])</f>
        <v>19619177</v>
      </c>
    </row>
    <row r="772" spans="1:21">
      <c r="A772" t="s">
        <v>1506</v>
      </c>
      <c r="B772" s="7" t="s">
        <v>495</v>
      </c>
      <c r="C772" t="s">
        <v>275</v>
      </c>
      <c r="D772" t="s">
        <v>141</v>
      </c>
      <c r="E772" t="s">
        <v>87</v>
      </c>
      <c r="F772" t="s">
        <v>88</v>
      </c>
      <c r="G772">
        <v>10</v>
      </c>
      <c r="H772">
        <v>0</v>
      </c>
      <c r="I772" s="2">
        <v>399720</v>
      </c>
      <c r="J772" t="str">
        <f>_xlfn.XLOOKUP(tblOrders[[#This Row],[CustomerID]], tblCustomers[CustomerID], tblCustomers[CustomerName])</f>
        <v>Customer 169</v>
      </c>
      <c r="K772" t="str">
        <f>_xlfn.XLOOKUP(tblOrders[[#This Row],[CustomerID]], tblCustomers[CustomerID], tblCustomers[Segment])</f>
        <v>SME</v>
      </c>
      <c r="L772" t="str">
        <f>_xlfn.XLOOKUP(tblOrders[[#This Row],[ProductID]], tblProducts[ProductID], tblProducts[Category])</f>
        <v>Home</v>
      </c>
      <c r="M772">
        <f>_xlfn.XLOOKUP(tblOrders[[#This Row],[ProductID]], tblProducts[ProductID], tblProducts[CostPrice])</f>
        <v>32671</v>
      </c>
      <c r="N772">
        <f>tblOrders[[#This Row],[Sales]]-(tblOrders[[#This Row],[CostPrice]]*tblOrders[[#This Row],[Quantity]])</f>
        <v>73010</v>
      </c>
      <c r="O772" t="str">
        <f>TEXT(tblOrders[[#This Row],[Date]],"mmm-yyyy")</f>
        <v>Dec-2025</v>
      </c>
      <c r="P772" t="str">
        <f>_xlfn.XLOOKUP(tblOrders[[#This Row],[OrderID]], tblReturns[OrderID], tblReturns[Returned])</f>
        <v>No</v>
      </c>
      <c r="Q772" t="str">
        <f>_xlfn.XLOOKUP(tblOrders[[#This Row],[OrderID]], tblShipping[OrderID], tblShipping[ShipMode])</f>
        <v>Pickup</v>
      </c>
      <c r="R772" t="str">
        <f>IFERROR(_xlfn.XLOOKUP(A771, tblCustomers[CustomerID], tblCustomers[CustomerName]), "Not Found")</f>
        <v>Not Found</v>
      </c>
      <c r="S772" t="str">
        <f>IF(tblOrders[[#This Row],[Sales]]&gt;1000000,"High Value","Standard")</f>
        <v>Standard</v>
      </c>
      <c r="T772" t="str">
        <f>_xlfn.XLOOKUP(tblOrders[[#This Row],[ProductID]], tblProducts[ProductID], tblProducts[ProductName])</f>
        <v>Product 80</v>
      </c>
      <c r="U772">
        <f>_xlfn.XLOOKUP(tblOrders[[#This Row],[SalesRepID]], tblSalesreps[RepID], tblSalesreps[Target])</f>
        <v>18500989</v>
      </c>
    </row>
    <row r="773" spans="1:21">
      <c r="A773" t="s">
        <v>1507</v>
      </c>
      <c r="B773" s="7" t="s">
        <v>792</v>
      </c>
      <c r="C773" t="s">
        <v>816</v>
      </c>
      <c r="D773" t="s">
        <v>141</v>
      </c>
      <c r="E773" t="s">
        <v>205</v>
      </c>
      <c r="F773" t="s">
        <v>26</v>
      </c>
      <c r="G773">
        <v>1</v>
      </c>
      <c r="H773">
        <v>0</v>
      </c>
      <c r="I773" s="2">
        <v>75493</v>
      </c>
      <c r="J773" t="str">
        <f>_xlfn.XLOOKUP(tblOrders[[#This Row],[CustomerID]], tblCustomers[CustomerID], tblCustomers[CustomerName])</f>
        <v>Customer 35</v>
      </c>
      <c r="K773" t="str">
        <f>_xlfn.XLOOKUP(tblOrders[[#This Row],[CustomerID]], tblCustomers[CustomerID], tblCustomers[Segment])</f>
        <v>SME</v>
      </c>
      <c r="L773" t="str">
        <f>_xlfn.XLOOKUP(tblOrders[[#This Row],[ProductID]], tblProducts[ProductID], tblProducts[Category])</f>
        <v>Home</v>
      </c>
      <c r="M773">
        <f>_xlfn.XLOOKUP(tblOrders[[#This Row],[ProductID]], tblProducts[ProductID], tblProducts[CostPrice])</f>
        <v>32671</v>
      </c>
      <c r="N773">
        <f>tblOrders[[#This Row],[Sales]]-(tblOrders[[#This Row],[CostPrice]]*tblOrders[[#This Row],[Quantity]])</f>
        <v>42822</v>
      </c>
      <c r="O773" t="str">
        <f>TEXT(tblOrders[[#This Row],[Date]],"mmm-yyyy")</f>
        <v>Jun-2025</v>
      </c>
      <c r="P773" t="str">
        <f>_xlfn.XLOOKUP(tblOrders[[#This Row],[OrderID]], tblReturns[OrderID], tblReturns[Returned])</f>
        <v>No</v>
      </c>
      <c r="Q773" t="str">
        <f>_xlfn.XLOOKUP(tblOrders[[#This Row],[OrderID]], tblShipping[OrderID], tblShipping[ShipMode])</f>
        <v>Standard</v>
      </c>
      <c r="R773" t="str">
        <f>IFERROR(_xlfn.XLOOKUP(A772, tblCustomers[CustomerID], tblCustomers[CustomerName]), "Not Found")</f>
        <v>Not Found</v>
      </c>
      <c r="S773" t="str">
        <f>IF(tblOrders[[#This Row],[Sales]]&gt;1000000,"High Value","Standard")</f>
        <v>Standard</v>
      </c>
      <c r="T773" t="str">
        <f>_xlfn.XLOOKUP(tblOrders[[#This Row],[ProductID]], tblProducts[ProductID], tblProducts[ProductName])</f>
        <v>Product 80</v>
      </c>
      <c r="U773">
        <f>_xlfn.XLOOKUP(tblOrders[[#This Row],[SalesRepID]], tblSalesreps[RepID], tblSalesreps[Target])</f>
        <v>16246424</v>
      </c>
    </row>
    <row r="774" spans="1:21">
      <c r="A774" t="s">
        <v>1508</v>
      </c>
      <c r="B774" s="7" t="s">
        <v>1474</v>
      </c>
      <c r="C774" t="s">
        <v>613</v>
      </c>
      <c r="D774" t="s">
        <v>1230</v>
      </c>
      <c r="E774" t="s">
        <v>50</v>
      </c>
      <c r="F774" t="s">
        <v>26</v>
      </c>
      <c r="G774">
        <v>9</v>
      </c>
      <c r="H774">
        <v>0.15</v>
      </c>
      <c r="I774" s="2">
        <v>696050.55</v>
      </c>
      <c r="J774" t="str">
        <f>_xlfn.XLOOKUP(tblOrders[[#This Row],[CustomerID]], tblCustomers[CustomerID], tblCustomers[CustomerName])</f>
        <v>Customer 222</v>
      </c>
      <c r="K774" t="str">
        <f>_xlfn.XLOOKUP(tblOrders[[#This Row],[CustomerID]], tblCustomers[CustomerID], tblCustomers[Segment])</f>
        <v>SME</v>
      </c>
      <c r="L774" t="str">
        <f>_xlfn.XLOOKUP(tblOrders[[#This Row],[ProductID]], tblProducts[ProductID], tblProducts[Category])</f>
        <v>Furniture</v>
      </c>
      <c r="M774">
        <f>_xlfn.XLOOKUP(tblOrders[[#This Row],[ProductID]], tblProducts[ProductID], tblProducts[CostPrice])</f>
        <v>48520</v>
      </c>
      <c r="N774">
        <f>tblOrders[[#This Row],[Sales]]-(tblOrders[[#This Row],[CostPrice]]*tblOrders[[#This Row],[Quantity]])</f>
        <v>259370.55000000005</v>
      </c>
      <c r="O774" t="str">
        <f>TEXT(tblOrders[[#This Row],[Date]],"mmm-yyyy")</f>
        <v>Oct-2025</v>
      </c>
      <c r="P774" t="str">
        <f>_xlfn.XLOOKUP(tblOrders[[#This Row],[OrderID]], tblReturns[OrderID], tblReturns[Returned])</f>
        <v>No</v>
      </c>
      <c r="Q774" t="str">
        <f>_xlfn.XLOOKUP(tblOrders[[#This Row],[OrderID]], tblShipping[OrderID], tblShipping[ShipMode])</f>
        <v>Pickup</v>
      </c>
      <c r="R774" t="str">
        <f>IFERROR(_xlfn.XLOOKUP(A773, tblCustomers[CustomerID], tblCustomers[CustomerName]), "Not Found")</f>
        <v>Not Found</v>
      </c>
      <c r="S774" t="str">
        <f>IF(tblOrders[[#This Row],[Sales]]&gt;1000000,"High Value","Standard")</f>
        <v>Standard</v>
      </c>
      <c r="T774" t="str">
        <f>_xlfn.XLOOKUP(tblOrders[[#This Row],[ProductID]], tblProducts[ProductID], tblProducts[ProductName])</f>
        <v>Product 73</v>
      </c>
      <c r="U774">
        <f>_xlfn.XLOOKUP(tblOrders[[#This Row],[SalesRepID]], tblSalesreps[RepID], tblSalesreps[Target])</f>
        <v>17350666</v>
      </c>
    </row>
    <row r="775" spans="1:21">
      <c r="A775" t="s">
        <v>1509</v>
      </c>
      <c r="B775" s="7" t="s">
        <v>1510</v>
      </c>
      <c r="C775" t="s">
        <v>355</v>
      </c>
      <c r="D775" t="s">
        <v>914</v>
      </c>
      <c r="E775" t="s">
        <v>13</v>
      </c>
      <c r="F775" t="s">
        <v>14</v>
      </c>
      <c r="G775">
        <v>8</v>
      </c>
      <c r="H775">
        <v>0.1</v>
      </c>
      <c r="I775" s="2">
        <v>176803.20000000001</v>
      </c>
      <c r="J775" t="str">
        <f>_xlfn.XLOOKUP(tblOrders[[#This Row],[CustomerID]], tblCustomers[CustomerID], tblCustomers[CustomerName])</f>
        <v>Customer 289</v>
      </c>
      <c r="K775" t="str">
        <f>_xlfn.XLOOKUP(tblOrders[[#This Row],[CustomerID]], tblCustomers[CustomerID], tblCustomers[Segment])</f>
        <v>SME</v>
      </c>
      <c r="L775" t="str">
        <f>_xlfn.XLOOKUP(tblOrders[[#This Row],[ProductID]], tblProducts[ProductID], tblProducts[Category])</f>
        <v>Office</v>
      </c>
      <c r="M775">
        <f>_xlfn.XLOOKUP(tblOrders[[#This Row],[ProductID]], tblProducts[ProductID], tblProducts[CostPrice])</f>
        <v>24464</v>
      </c>
      <c r="N775">
        <f>tblOrders[[#This Row],[Sales]]-(tblOrders[[#This Row],[CostPrice]]*tblOrders[[#This Row],[Quantity]])</f>
        <v>-18908.799999999988</v>
      </c>
      <c r="O775" t="str">
        <f>TEXT(tblOrders[[#This Row],[Date]],"mmm-yyyy")</f>
        <v>Jul-2025</v>
      </c>
      <c r="P775" t="str">
        <f>_xlfn.XLOOKUP(tblOrders[[#This Row],[OrderID]], tblReturns[OrderID], tblReturns[Returned])</f>
        <v>No</v>
      </c>
      <c r="Q775" t="str">
        <f>_xlfn.XLOOKUP(tblOrders[[#This Row],[OrderID]], tblShipping[OrderID], tblShipping[ShipMode])</f>
        <v>Standard</v>
      </c>
      <c r="R775" t="str">
        <f>IFERROR(_xlfn.XLOOKUP(A774, tblCustomers[CustomerID], tblCustomers[CustomerName]), "Not Found")</f>
        <v>Not Found</v>
      </c>
      <c r="S775" t="str">
        <f>IF(tblOrders[[#This Row],[Sales]]&gt;1000000,"High Value","Standard")</f>
        <v>Standard</v>
      </c>
      <c r="T775" t="str">
        <f>_xlfn.XLOOKUP(tblOrders[[#This Row],[ProductID]], tblProducts[ProductID], tblProducts[ProductName])</f>
        <v>Product 46</v>
      </c>
      <c r="U775">
        <f>_xlfn.XLOOKUP(tblOrders[[#This Row],[SalesRepID]], tblSalesreps[RepID], tblSalesreps[Target])</f>
        <v>11852878</v>
      </c>
    </row>
    <row r="776" spans="1:21">
      <c r="A776" t="s">
        <v>1511</v>
      </c>
      <c r="B776" s="7" t="s">
        <v>391</v>
      </c>
      <c r="C776" t="s">
        <v>1096</v>
      </c>
      <c r="D776" t="s">
        <v>352</v>
      </c>
      <c r="E776" t="s">
        <v>87</v>
      </c>
      <c r="F776" t="s">
        <v>26</v>
      </c>
      <c r="G776">
        <v>3</v>
      </c>
      <c r="H776">
        <v>0.1</v>
      </c>
      <c r="I776" s="2">
        <v>27656.1</v>
      </c>
      <c r="J776" t="str">
        <f>_xlfn.XLOOKUP(tblOrders[[#This Row],[CustomerID]], tblCustomers[CustomerID], tblCustomers[CustomerName])</f>
        <v>Customer 76</v>
      </c>
      <c r="K776" t="str">
        <f>_xlfn.XLOOKUP(tblOrders[[#This Row],[CustomerID]], tblCustomers[CustomerID], tblCustomers[Segment])</f>
        <v>Consumer</v>
      </c>
      <c r="L776" t="str">
        <f>_xlfn.XLOOKUP(tblOrders[[#This Row],[ProductID]], tblProducts[ProductID], tblProducts[Category])</f>
        <v>Electronics</v>
      </c>
      <c r="M776">
        <f>_xlfn.XLOOKUP(tblOrders[[#This Row],[ProductID]], tblProducts[ProductID], tblProducts[CostPrice])</f>
        <v>58522</v>
      </c>
      <c r="N776">
        <f>tblOrders[[#This Row],[Sales]]-(tblOrders[[#This Row],[CostPrice]]*tblOrders[[#This Row],[Quantity]])</f>
        <v>-147909.9</v>
      </c>
      <c r="O776" t="str">
        <f>TEXT(tblOrders[[#This Row],[Date]],"mmm-yyyy")</f>
        <v>May-2025</v>
      </c>
      <c r="P776" t="str">
        <f>_xlfn.XLOOKUP(tblOrders[[#This Row],[OrderID]], tblReturns[OrderID], tblReturns[Returned])</f>
        <v>No</v>
      </c>
      <c r="Q776" t="str">
        <f>_xlfn.XLOOKUP(tblOrders[[#This Row],[OrderID]], tblShipping[OrderID], tblShipping[ShipMode])</f>
        <v>Standard</v>
      </c>
      <c r="R776" t="str">
        <f>IFERROR(_xlfn.XLOOKUP(A775, tblCustomers[CustomerID], tblCustomers[CustomerName]), "Not Found")</f>
        <v>Not Found</v>
      </c>
      <c r="S776" t="str">
        <f>IF(tblOrders[[#This Row],[Sales]]&gt;1000000,"High Value","Standard")</f>
        <v>Standard</v>
      </c>
      <c r="T776" t="str">
        <f>_xlfn.XLOOKUP(tblOrders[[#This Row],[ProductID]], tblProducts[ProductID], tblProducts[ProductName])</f>
        <v>Product 60</v>
      </c>
      <c r="U776">
        <f>_xlfn.XLOOKUP(tblOrders[[#This Row],[SalesRepID]], tblSalesreps[RepID], tblSalesreps[Target])</f>
        <v>18500989</v>
      </c>
    </row>
    <row r="777" spans="1:21">
      <c r="A777" t="s">
        <v>1512</v>
      </c>
      <c r="B777" s="7" t="s">
        <v>283</v>
      </c>
      <c r="C777" t="s">
        <v>854</v>
      </c>
      <c r="D777" t="s">
        <v>369</v>
      </c>
      <c r="E777" t="s">
        <v>197</v>
      </c>
      <c r="F777" t="s">
        <v>14</v>
      </c>
      <c r="G777">
        <v>6</v>
      </c>
      <c r="H777">
        <v>0.15</v>
      </c>
      <c r="I777" s="2">
        <v>554655.6</v>
      </c>
      <c r="J777" t="str">
        <f>_xlfn.XLOOKUP(tblOrders[[#This Row],[CustomerID]], tblCustomers[CustomerID], tblCustomers[CustomerName])</f>
        <v>Customer 91</v>
      </c>
      <c r="K777" t="str">
        <f>_xlfn.XLOOKUP(tblOrders[[#This Row],[CustomerID]], tblCustomers[CustomerID], tblCustomers[Segment])</f>
        <v>Consumer</v>
      </c>
      <c r="L777" t="str">
        <f>_xlfn.XLOOKUP(tblOrders[[#This Row],[ProductID]], tblProducts[ProductID], tblProducts[Category])</f>
        <v>Office</v>
      </c>
      <c r="M777">
        <f>_xlfn.XLOOKUP(tblOrders[[#This Row],[ProductID]], tblProducts[ProductID], tblProducts[CostPrice])</f>
        <v>12456</v>
      </c>
      <c r="N777">
        <f>tblOrders[[#This Row],[Sales]]-(tblOrders[[#This Row],[CostPrice]]*tblOrders[[#This Row],[Quantity]])</f>
        <v>479919.6</v>
      </c>
      <c r="O777" t="str">
        <f>TEXT(tblOrders[[#This Row],[Date]],"mmm-yyyy")</f>
        <v>Jun-2025</v>
      </c>
      <c r="P777" t="str">
        <f>_xlfn.XLOOKUP(tblOrders[[#This Row],[OrderID]], tblReturns[OrderID], tblReturns[Returned])</f>
        <v>No</v>
      </c>
      <c r="Q777" t="str">
        <f>_xlfn.XLOOKUP(tblOrders[[#This Row],[OrderID]], tblShipping[OrderID], tblShipping[ShipMode])</f>
        <v>Standard</v>
      </c>
      <c r="R777" t="str">
        <f>IFERROR(_xlfn.XLOOKUP(A776, tblCustomers[CustomerID], tblCustomers[CustomerName]), "Not Found")</f>
        <v>Not Found</v>
      </c>
      <c r="S777" t="str">
        <f>IF(tblOrders[[#This Row],[Sales]]&gt;1000000,"High Value","Standard")</f>
        <v>Standard</v>
      </c>
      <c r="T777" t="str">
        <f>_xlfn.XLOOKUP(tblOrders[[#This Row],[ProductID]], tblProducts[ProductID], tblProducts[ProductName])</f>
        <v>Product 42</v>
      </c>
      <c r="U777">
        <f>_xlfn.XLOOKUP(tblOrders[[#This Row],[SalesRepID]], tblSalesreps[RepID], tblSalesreps[Target])</f>
        <v>19562258</v>
      </c>
    </row>
    <row r="778" spans="1:21">
      <c r="A778" t="s">
        <v>1513</v>
      </c>
      <c r="B778" s="7" t="s">
        <v>1246</v>
      </c>
      <c r="C778" t="s">
        <v>358</v>
      </c>
      <c r="D778" t="s">
        <v>377</v>
      </c>
      <c r="E778" t="s">
        <v>165</v>
      </c>
      <c r="F778" t="s">
        <v>26</v>
      </c>
      <c r="G778">
        <v>10</v>
      </c>
      <c r="H778">
        <v>0.2</v>
      </c>
      <c r="I778" s="2">
        <v>638144</v>
      </c>
      <c r="J778" t="str">
        <f>_xlfn.XLOOKUP(tblOrders[[#This Row],[CustomerID]], tblCustomers[CustomerID], tblCustomers[CustomerName])</f>
        <v>Customer 285</v>
      </c>
      <c r="K778" t="str">
        <f>_xlfn.XLOOKUP(tblOrders[[#This Row],[CustomerID]], tblCustomers[CustomerID], tblCustomers[Segment])</f>
        <v>Corporate</v>
      </c>
      <c r="L778" t="str">
        <f>_xlfn.XLOOKUP(tblOrders[[#This Row],[ProductID]], tblProducts[ProductID], tblProducts[Category])</f>
        <v>Home</v>
      </c>
      <c r="M778">
        <f>_xlfn.XLOOKUP(tblOrders[[#This Row],[ProductID]], tblProducts[ProductID], tblProducts[CostPrice])</f>
        <v>38053</v>
      </c>
      <c r="N778">
        <f>tblOrders[[#This Row],[Sales]]-(tblOrders[[#This Row],[CostPrice]]*tblOrders[[#This Row],[Quantity]])</f>
        <v>257614</v>
      </c>
      <c r="O778" t="str">
        <f>TEXT(tblOrders[[#This Row],[Date]],"mmm-yyyy")</f>
        <v>Jun-2025</v>
      </c>
      <c r="P778" t="str">
        <f>_xlfn.XLOOKUP(tblOrders[[#This Row],[OrderID]], tblReturns[OrderID], tblReturns[Returned])</f>
        <v>No</v>
      </c>
      <c r="Q778" t="str">
        <f>_xlfn.XLOOKUP(tblOrders[[#This Row],[OrderID]], tblShipping[OrderID], tblShipping[ShipMode])</f>
        <v>Standard</v>
      </c>
      <c r="R778" t="str">
        <f>IFERROR(_xlfn.XLOOKUP(A777, tblCustomers[CustomerID], tblCustomers[CustomerName]), "Not Found")</f>
        <v>Not Found</v>
      </c>
      <c r="S778" t="str">
        <f>IF(tblOrders[[#This Row],[Sales]]&gt;1000000,"High Value","Standard")</f>
        <v>Standard</v>
      </c>
      <c r="T778" t="str">
        <f>_xlfn.XLOOKUP(tblOrders[[#This Row],[ProductID]], tblProducts[ProductID], tblProducts[ProductName])</f>
        <v>Product 82</v>
      </c>
      <c r="U778">
        <f>_xlfn.XLOOKUP(tblOrders[[#This Row],[SalesRepID]], tblSalesreps[RepID], tblSalesreps[Target])</f>
        <v>16839910</v>
      </c>
    </row>
    <row r="779" spans="1:21">
      <c r="A779" t="s">
        <v>1514</v>
      </c>
      <c r="B779" s="7" t="s">
        <v>1330</v>
      </c>
      <c r="C779" t="s">
        <v>54</v>
      </c>
      <c r="D779" t="s">
        <v>513</v>
      </c>
      <c r="E779" t="s">
        <v>50</v>
      </c>
      <c r="F779" t="s">
        <v>20</v>
      </c>
      <c r="G779">
        <v>5</v>
      </c>
      <c r="H779">
        <v>0.1</v>
      </c>
      <c r="I779" s="2">
        <v>571689</v>
      </c>
      <c r="J779" t="str">
        <f>_xlfn.XLOOKUP(tblOrders[[#This Row],[CustomerID]], tblCustomers[CustomerID], tblCustomers[CustomerName])</f>
        <v>Customer 141</v>
      </c>
      <c r="K779" t="str">
        <f>_xlfn.XLOOKUP(tblOrders[[#This Row],[CustomerID]], tblCustomers[CustomerID], tblCustomers[Segment])</f>
        <v>Consumer</v>
      </c>
      <c r="L779" t="str">
        <f>_xlfn.XLOOKUP(tblOrders[[#This Row],[ProductID]], tblProducts[ProductID], tblProducts[Category])</f>
        <v>Furniture</v>
      </c>
      <c r="M779">
        <f>_xlfn.XLOOKUP(tblOrders[[#This Row],[ProductID]], tblProducts[ProductID], tblProducts[CostPrice])</f>
        <v>3310</v>
      </c>
      <c r="N779">
        <f>tblOrders[[#This Row],[Sales]]-(tblOrders[[#This Row],[CostPrice]]*tblOrders[[#This Row],[Quantity]])</f>
        <v>555139</v>
      </c>
      <c r="O779" t="str">
        <f>TEXT(tblOrders[[#This Row],[Date]],"mmm-yyyy")</f>
        <v>Feb-2025</v>
      </c>
      <c r="P779" t="str">
        <f>_xlfn.XLOOKUP(tblOrders[[#This Row],[OrderID]], tblReturns[OrderID], tblReturns[Returned])</f>
        <v>No</v>
      </c>
      <c r="Q779" t="str">
        <f>_xlfn.XLOOKUP(tblOrders[[#This Row],[OrderID]], tblShipping[OrderID], tblShipping[ShipMode])</f>
        <v>Pickup</v>
      </c>
      <c r="R779" t="str">
        <f>IFERROR(_xlfn.XLOOKUP(A778, tblCustomers[CustomerID], tblCustomers[CustomerName]), "Not Found")</f>
        <v>Not Found</v>
      </c>
      <c r="S779" t="str">
        <f>IF(tblOrders[[#This Row],[Sales]]&gt;1000000,"High Value","Standard")</f>
        <v>Standard</v>
      </c>
      <c r="T779" t="str">
        <f>_xlfn.XLOOKUP(tblOrders[[#This Row],[ProductID]], tblProducts[ProductID], tblProducts[ProductName])</f>
        <v>Product 5</v>
      </c>
      <c r="U779">
        <f>_xlfn.XLOOKUP(tblOrders[[#This Row],[SalesRepID]], tblSalesreps[RepID], tblSalesreps[Target])</f>
        <v>17350666</v>
      </c>
    </row>
    <row r="780" spans="1:21">
      <c r="A780" t="s">
        <v>1515</v>
      </c>
      <c r="B780" s="7" t="s">
        <v>812</v>
      </c>
      <c r="C780" t="s">
        <v>591</v>
      </c>
      <c r="D780" t="s">
        <v>369</v>
      </c>
      <c r="E780" t="s">
        <v>74</v>
      </c>
      <c r="F780" t="s">
        <v>14</v>
      </c>
      <c r="G780">
        <v>4</v>
      </c>
      <c r="H780">
        <v>0.15</v>
      </c>
      <c r="I780" s="2">
        <v>209851.4</v>
      </c>
      <c r="J780" t="str">
        <f>_xlfn.XLOOKUP(tblOrders[[#This Row],[CustomerID]], tblCustomers[CustomerID], tblCustomers[CustomerName])</f>
        <v>Customer 98</v>
      </c>
      <c r="K780" t="str">
        <f>_xlfn.XLOOKUP(tblOrders[[#This Row],[CustomerID]], tblCustomers[CustomerID], tblCustomers[Segment])</f>
        <v>Corporate</v>
      </c>
      <c r="L780" t="str">
        <f>_xlfn.XLOOKUP(tblOrders[[#This Row],[ProductID]], tblProducts[ProductID], tblProducts[Category])</f>
        <v>Office</v>
      </c>
      <c r="M780">
        <f>_xlfn.XLOOKUP(tblOrders[[#This Row],[ProductID]], tblProducts[ProductID], tblProducts[CostPrice])</f>
        <v>12456</v>
      </c>
      <c r="N780">
        <f>tblOrders[[#This Row],[Sales]]-(tblOrders[[#This Row],[CostPrice]]*tblOrders[[#This Row],[Quantity]])</f>
        <v>160027.4</v>
      </c>
      <c r="O780" t="str">
        <f>TEXT(tblOrders[[#This Row],[Date]],"mmm-yyyy")</f>
        <v>Sep-2025</v>
      </c>
      <c r="P780" t="str">
        <f>_xlfn.XLOOKUP(tblOrders[[#This Row],[OrderID]], tblReturns[OrderID], tblReturns[Returned])</f>
        <v>No</v>
      </c>
      <c r="Q780" t="str">
        <f>_xlfn.XLOOKUP(tblOrders[[#This Row],[OrderID]], tblShipping[OrderID], tblShipping[ShipMode])</f>
        <v>Express</v>
      </c>
      <c r="R780" t="str">
        <f>IFERROR(_xlfn.XLOOKUP(A779, tblCustomers[CustomerID], tblCustomers[CustomerName]), "Not Found")</f>
        <v>Not Found</v>
      </c>
      <c r="S780" t="str">
        <f>IF(tblOrders[[#This Row],[Sales]]&gt;1000000,"High Value","Standard")</f>
        <v>Standard</v>
      </c>
      <c r="T780" t="str">
        <f>_xlfn.XLOOKUP(tblOrders[[#This Row],[ProductID]], tblProducts[ProductID], tblProducts[ProductName])</f>
        <v>Product 42</v>
      </c>
      <c r="U780">
        <f>_xlfn.XLOOKUP(tblOrders[[#This Row],[SalesRepID]], tblSalesreps[RepID], tblSalesreps[Target])</f>
        <v>7254801</v>
      </c>
    </row>
    <row r="781" spans="1:21">
      <c r="A781" t="s">
        <v>1516</v>
      </c>
      <c r="B781" s="7" t="s">
        <v>117</v>
      </c>
      <c r="C781" t="s">
        <v>103</v>
      </c>
      <c r="D781" t="s">
        <v>174</v>
      </c>
      <c r="E781" t="s">
        <v>87</v>
      </c>
      <c r="F781" t="s">
        <v>51</v>
      </c>
      <c r="G781">
        <v>6</v>
      </c>
      <c r="H781">
        <v>0.1</v>
      </c>
      <c r="I781" s="2">
        <v>574716.6</v>
      </c>
      <c r="J781" t="str">
        <f>_xlfn.XLOOKUP(tblOrders[[#This Row],[CustomerID]], tblCustomers[CustomerID], tblCustomers[CustomerName])</f>
        <v>Customer 215</v>
      </c>
      <c r="K781" t="str">
        <f>_xlfn.XLOOKUP(tblOrders[[#This Row],[CustomerID]], tblCustomers[CustomerID], tblCustomers[Segment])</f>
        <v>Corporate</v>
      </c>
      <c r="L781" t="str">
        <f>_xlfn.XLOOKUP(tblOrders[[#This Row],[ProductID]], tblProducts[ProductID], tblProducts[Category])</f>
        <v>Home</v>
      </c>
      <c r="M781">
        <f>_xlfn.XLOOKUP(tblOrders[[#This Row],[ProductID]], tblProducts[ProductID], tblProducts[CostPrice])</f>
        <v>62348</v>
      </c>
      <c r="N781">
        <f>tblOrders[[#This Row],[Sales]]-(tblOrders[[#This Row],[CostPrice]]*tblOrders[[#This Row],[Quantity]])</f>
        <v>200628.59999999998</v>
      </c>
      <c r="O781" t="str">
        <f>TEXT(tblOrders[[#This Row],[Date]],"mmm-yyyy")</f>
        <v>Sep-2025</v>
      </c>
      <c r="P781" t="str">
        <f>_xlfn.XLOOKUP(tblOrders[[#This Row],[OrderID]], tblReturns[OrderID], tblReturns[Returned])</f>
        <v>No</v>
      </c>
      <c r="Q781" t="str">
        <f>_xlfn.XLOOKUP(tblOrders[[#This Row],[OrderID]], tblShipping[OrderID], tblShipping[ShipMode])</f>
        <v>Pickup</v>
      </c>
      <c r="R781" t="str">
        <f>IFERROR(_xlfn.XLOOKUP(A780, tblCustomers[CustomerID], tblCustomers[CustomerName]), "Not Found")</f>
        <v>Not Found</v>
      </c>
      <c r="S781" t="str">
        <f>IF(tblOrders[[#This Row],[Sales]]&gt;1000000,"High Value","Standard")</f>
        <v>Standard</v>
      </c>
      <c r="T781" t="str">
        <f>_xlfn.XLOOKUP(tblOrders[[#This Row],[ProductID]], tblProducts[ProductID], tblProducts[ProductName])</f>
        <v>Product 64</v>
      </c>
      <c r="U781">
        <f>_xlfn.XLOOKUP(tblOrders[[#This Row],[SalesRepID]], tblSalesreps[RepID], tblSalesreps[Target])</f>
        <v>18500989</v>
      </c>
    </row>
    <row r="782" spans="1:21">
      <c r="A782" t="s">
        <v>1517</v>
      </c>
      <c r="B782" s="7" t="s">
        <v>838</v>
      </c>
      <c r="C782" t="s">
        <v>952</v>
      </c>
      <c r="D782" t="s">
        <v>193</v>
      </c>
      <c r="E782" t="s">
        <v>25</v>
      </c>
      <c r="F782" t="s">
        <v>14</v>
      </c>
      <c r="G782">
        <v>5</v>
      </c>
      <c r="H782">
        <v>0</v>
      </c>
      <c r="I782" s="2">
        <v>261260</v>
      </c>
      <c r="J782" t="str">
        <f>_xlfn.XLOOKUP(tblOrders[[#This Row],[CustomerID]], tblCustomers[CustomerID], tblCustomers[CustomerName])</f>
        <v>Customer 46</v>
      </c>
      <c r="K782" t="str">
        <f>_xlfn.XLOOKUP(tblOrders[[#This Row],[CustomerID]], tblCustomers[CustomerID], tblCustomers[Segment])</f>
        <v>Corporate</v>
      </c>
      <c r="L782" t="str">
        <f>_xlfn.XLOOKUP(tblOrders[[#This Row],[ProductID]], tblProducts[ProductID], tblProducts[Category])</f>
        <v>Office</v>
      </c>
      <c r="M782">
        <f>_xlfn.XLOOKUP(tblOrders[[#This Row],[ProductID]], tblProducts[ProductID], tblProducts[CostPrice])</f>
        <v>44099</v>
      </c>
      <c r="N782">
        <f>tblOrders[[#This Row],[Sales]]-(tblOrders[[#This Row],[CostPrice]]*tblOrders[[#This Row],[Quantity]])</f>
        <v>40765</v>
      </c>
      <c r="O782" t="str">
        <f>TEXT(tblOrders[[#This Row],[Date]],"mmm-yyyy")</f>
        <v>Mar-2025</v>
      </c>
      <c r="P782" t="str">
        <f>_xlfn.XLOOKUP(tblOrders[[#This Row],[OrderID]], tblReturns[OrderID], tblReturns[Returned])</f>
        <v>No</v>
      </c>
      <c r="Q782" t="str">
        <f>_xlfn.XLOOKUP(tblOrders[[#This Row],[OrderID]], tblShipping[OrderID], tblShipping[ShipMode])</f>
        <v>Standard</v>
      </c>
      <c r="R782" t="str">
        <f>IFERROR(_xlfn.XLOOKUP(A781, tblCustomers[CustomerID], tblCustomers[CustomerName]), "Not Found")</f>
        <v>Not Found</v>
      </c>
      <c r="S782" t="str">
        <f>IF(tblOrders[[#This Row],[Sales]]&gt;1000000,"High Value","Standard")</f>
        <v>Standard</v>
      </c>
      <c r="T782" t="str">
        <f>_xlfn.XLOOKUP(tblOrders[[#This Row],[ProductID]], tblProducts[ProductID], tblProducts[ProductName])</f>
        <v>Product 44</v>
      </c>
      <c r="U782">
        <f>_xlfn.XLOOKUP(tblOrders[[#This Row],[SalesRepID]], tblSalesreps[RepID], tblSalesreps[Target])</f>
        <v>7094914</v>
      </c>
    </row>
    <row r="783" spans="1:21">
      <c r="A783" t="s">
        <v>1518</v>
      </c>
      <c r="B783" s="7" t="s">
        <v>649</v>
      </c>
      <c r="C783" t="s">
        <v>258</v>
      </c>
      <c r="D783" t="s">
        <v>18</v>
      </c>
      <c r="E783" t="s">
        <v>87</v>
      </c>
      <c r="F783" t="s">
        <v>88</v>
      </c>
      <c r="G783">
        <v>4</v>
      </c>
      <c r="H783">
        <v>0.15</v>
      </c>
      <c r="I783" s="2">
        <v>173019.2</v>
      </c>
      <c r="J783" t="str">
        <f>_xlfn.XLOOKUP(tblOrders[[#This Row],[CustomerID]], tblCustomers[CustomerID], tblCustomers[CustomerName])</f>
        <v>Customer 188</v>
      </c>
      <c r="K783" t="str">
        <f>_xlfn.XLOOKUP(tblOrders[[#This Row],[CustomerID]], tblCustomers[CustomerID], tblCustomers[Segment])</f>
        <v>Consumer</v>
      </c>
      <c r="L783" t="str">
        <f>_xlfn.XLOOKUP(tblOrders[[#This Row],[ProductID]], tblProducts[ProductID], tblProducts[Category])</f>
        <v>Electronics</v>
      </c>
      <c r="M783">
        <f>_xlfn.XLOOKUP(tblOrders[[#This Row],[ProductID]], tblProducts[ProductID], tblProducts[CostPrice])</f>
        <v>55008</v>
      </c>
      <c r="N783">
        <f>tblOrders[[#This Row],[Sales]]-(tblOrders[[#This Row],[CostPrice]]*tblOrders[[#This Row],[Quantity]])</f>
        <v>-47012.799999999988</v>
      </c>
      <c r="O783" t="str">
        <f>TEXT(tblOrders[[#This Row],[Date]],"mmm-yyyy")</f>
        <v>Mar-2025</v>
      </c>
      <c r="P783" t="str">
        <f>_xlfn.XLOOKUP(tblOrders[[#This Row],[OrderID]], tblReturns[OrderID], tblReturns[Returned])</f>
        <v>No</v>
      </c>
      <c r="Q783" t="str">
        <f>_xlfn.XLOOKUP(tblOrders[[#This Row],[OrderID]], tblShipping[OrderID], tblShipping[ShipMode])</f>
        <v>Standard</v>
      </c>
      <c r="R783" t="str">
        <f>IFERROR(_xlfn.XLOOKUP(A782, tblCustomers[CustomerID], tblCustomers[CustomerName]), "Not Found")</f>
        <v>Not Found</v>
      </c>
      <c r="S783" t="str">
        <f>IF(tblOrders[[#This Row],[Sales]]&gt;1000000,"High Value","Standard")</f>
        <v>Standard</v>
      </c>
      <c r="T783" t="str">
        <f>_xlfn.XLOOKUP(tblOrders[[#This Row],[ProductID]], tblProducts[ProductID], tblProducts[ProductName])</f>
        <v>Product 94</v>
      </c>
      <c r="U783">
        <f>_xlfn.XLOOKUP(tblOrders[[#This Row],[SalesRepID]], tblSalesreps[RepID], tblSalesreps[Target])</f>
        <v>18500989</v>
      </c>
    </row>
    <row r="784" spans="1:21">
      <c r="A784" t="s">
        <v>1519</v>
      </c>
      <c r="B784" s="7" t="s">
        <v>10</v>
      </c>
      <c r="C784" t="s">
        <v>616</v>
      </c>
      <c r="D784" t="s">
        <v>111</v>
      </c>
      <c r="E784" t="s">
        <v>56</v>
      </c>
      <c r="F784" t="s">
        <v>14</v>
      </c>
      <c r="G784">
        <v>9</v>
      </c>
      <c r="H784">
        <v>0</v>
      </c>
      <c r="I784" s="2">
        <v>1129761</v>
      </c>
      <c r="J784" t="str">
        <f>_xlfn.XLOOKUP(tblOrders[[#This Row],[CustomerID]], tblCustomers[CustomerID], tblCustomers[CustomerName])</f>
        <v>Customer 161</v>
      </c>
      <c r="K784" t="str">
        <f>_xlfn.XLOOKUP(tblOrders[[#This Row],[CustomerID]], tblCustomers[CustomerID], tblCustomers[Segment])</f>
        <v>SME</v>
      </c>
      <c r="L784" t="str">
        <f>_xlfn.XLOOKUP(tblOrders[[#This Row],[ProductID]], tblProducts[ProductID], tblProducts[Category])</f>
        <v>Furniture</v>
      </c>
      <c r="M784">
        <f>_xlfn.XLOOKUP(tblOrders[[#This Row],[ProductID]], tblProducts[ProductID], tblProducts[CostPrice])</f>
        <v>34907</v>
      </c>
      <c r="N784">
        <f>tblOrders[[#This Row],[Sales]]-(tblOrders[[#This Row],[CostPrice]]*tblOrders[[#This Row],[Quantity]])</f>
        <v>815598</v>
      </c>
      <c r="O784" t="str">
        <f>TEXT(tblOrders[[#This Row],[Date]],"mmm-yyyy")</f>
        <v>May-2025</v>
      </c>
      <c r="P784" t="str">
        <f>_xlfn.XLOOKUP(tblOrders[[#This Row],[OrderID]], tblReturns[OrderID], tblReturns[Returned])</f>
        <v>No</v>
      </c>
      <c r="Q784" t="str">
        <f>_xlfn.XLOOKUP(tblOrders[[#This Row],[OrderID]], tblShipping[OrderID], tblShipping[ShipMode])</f>
        <v>Pickup</v>
      </c>
      <c r="R784" t="str">
        <f>IFERROR(_xlfn.XLOOKUP(A783, tblCustomers[CustomerID], tblCustomers[CustomerName]), "Not Found")</f>
        <v>Not Found</v>
      </c>
      <c r="S784" t="str">
        <f>IF(tblOrders[[#This Row],[Sales]]&gt;1000000,"High Value","Standard")</f>
        <v>High Value</v>
      </c>
      <c r="T784" t="str">
        <f>_xlfn.XLOOKUP(tblOrders[[#This Row],[ProductID]], tblProducts[ProductID], tblProducts[ProductName])</f>
        <v>Product 68</v>
      </c>
      <c r="U784">
        <f>_xlfn.XLOOKUP(tblOrders[[#This Row],[SalesRepID]], tblSalesreps[RepID], tblSalesreps[Target])</f>
        <v>14265630</v>
      </c>
    </row>
    <row r="785" spans="1:21">
      <c r="A785" t="s">
        <v>1520</v>
      </c>
      <c r="B785" s="7" t="s">
        <v>207</v>
      </c>
      <c r="C785" t="s">
        <v>457</v>
      </c>
      <c r="D785" t="s">
        <v>92</v>
      </c>
      <c r="E785" t="s">
        <v>119</v>
      </c>
      <c r="F785" t="s">
        <v>88</v>
      </c>
      <c r="G785">
        <v>4</v>
      </c>
      <c r="H785">
        <v>0</v>
      </c>
      <c r="I785" s="2">
        <v>111332</v>
      </c>
      <c r="J785" t="str">
        <f>_xlfn.XLOOKUP(tblOrders[[#This Row],[CustomerID]], tblCustomers[CustomerID], tblCustomers[CustomerName])</f>
        <v>Customer 61</v>
      </c>
      <c r="K785" t="str">
        <f>_xlfn.XLOOKUP(tblOrders[[#This Row],[CustomerID]], tblCustomers[CustomerID], tblCustomers[Segment])</f>
        <v>Consumer</v>
      </c>
      <c r="L785" t="str">
        <f>_xlfn.XLOOKUP(tblOrders[[#This Row],[ProductID]], tblProducts[ProductID], tblProducts[Category])</f>
        <v>Home</v>
      </c>
      <c r="M785">
        <f>_xlfn.XLOOKUP(tblOrders[[#This Row],[ProductID]], tblProducts[ProductID], tblProducts[CostPrice])</f>
        <v>65463</v>
      </c>
      <c r="N785">
        <f>tblOrders[[#This Row],[Sales]]-(tblOrders[[#This Row],[CostPrice]]*tblOrders[[#This Row],[Quantity]])</f>
        <v>-150520</v>
      </c>
      <c r="O785" t="str">
        <f>TEXT(tblOrders[[#This Row],[Date]],"mmm-yyyy")</f>
        <v>Dec-2025</v>
      </c>
      <c r="P785" t="str">
        <f>_xlfn.XLOOKUP(tblOrders[[#This Row],[OrderID]], tblReturns[OrderID], tblReturns[Returned])</f>
        <v>No</v>
      </c>
      <c r="Q785" t="str">
        <f>_xlfn.XLOOKUP(tblOrders[[#This Row],[OrderID]], tblShipping[OrderID], tblShipping[ShipMode])</f>
        <v>Standard</v>
      </c>
      <c r="R785" t="str">
        <f>IFERROR(_xlfn.XLOOKUP(A784, tblCustomers[CustomerID], tblCustomers[CustomerName]), "Not Found")</f>
        <v>Not Found</v>
      </c>
      <c r="S785" t="str">
        <f>IF(tblOrders[[#This Row],[Sales]]&gt;1000000,"High Value","Standard")</f>
        <v>Standard</v>
      </c>
      <c r="T785" t="str">
        <f>_xlfn.XLOOKUP(tblOrders[[#This Row],[ProductID]], tblProducts[ProductID], tblProducts[ProductName])</f>
        <v>Product 32</v>
      </c>
      <c r="U785">
        <f>_xlfn.XLOOKUP(tblOrders[[#This Row],[SalesRepID]], tblSalesreps[RepID], tblSalesreps[Target])</f>
        <v>5886694</v>
      </c>
    </row>
    <row r="786" spans="1:21">
      <c r="A786" t="s">
        <v>1521</v>
      </c>
      <c r="B786" s="7" t="s">
        <v>858</v>
      </c>
      <c r="C786" t="s">
        <v>436</v>
      </c>
      <c r="D786" t="s">
        <v>39</v>
      </c>
      <c r="E786" t="s">
        <v>74</v>
      </c>
      <c r="F786" t="s">
        <v>26</v>
      </c>
      <c r="G786">
        <v>4</v>
      </c>
      <c r="H786">
        <v>0.2</v>
      </c>
      <c r="I786" s="2">
        <v>472569.59999999998</v>
      </c>
      <c r="J786" t="str">
        <f>_xlfn.XLOOKUP(tblOrders[[#This Row],[CustomerID]], tblCustomers[CustomerID], tblCustomers[CustomerName])</f>
        <v>Customer 129</v>
      </c>
      <c r="K786" t="str">
        <f>_xlfn.XLOOKUP(tblOrders[[#This Row],[CustomerID]], tblCustomers[CustomerID], tblCustomers[Segment])</f>
        <v>Corporate</v>
      </c>
      <c r="L786" t="str">
        <f>_xlfn.XLOOKUP(tblOrders[[#This Row],[ProductID]], tblProducts[ProductID], tblProducts[Category])</f>
        <v>Office</v>
      </c>
      <c r="M786">
        <f>_xlfn.XLOOKUP(tblOrders[[#This Row],[ProductID]], tblProducts[ProductID], tblProducts[CostPrice])</f>
        <v>63926</v>
      </c>
      <c r="N786">
        <f>tblOrders[[#This Row],[Sales]]-(tblOrders[[#This Row],[CostPrice]]*tblOrders[[#This Row],[Quantity]])</f>
        <v>216865.59999999998</v>
      </c>
      <c r="O786" t="str">
        <f>TEXT(tblOrders[[#This Row],[Date]],"mmm-yyyy")</f>
        <v>Aug-2025</v>
      </c>
      <c r="P786" t="str">
        <f>_xlfn.XLOOKUP(tblOrders[[#This Row],[OrderID]], tblReturns[OrderID], tblReturns[Returned])</f>
        <v>No</v>
      </c>
      <c r="Q786" t="str">
        <f>_xlfn.XLOOKUP(tblOrders[[#This Row],[OrderID]], tblShipping[OrderID], tblShipping[ShipMode])</f>
        <v>Pickup</v>
      </c>
      <c r="R786" t="str">
        <f>IFERROR(_xlfn.XLOOKUP(A785, tblCustomers[CustomerID], tblCustomers[CustomerName]), "Not Found")</f>
        <v>Not Found</v>
      </c>
      <c r="S786" t="str">
        <f>IF(tblOrders[[#This Row],[Sales]]&gt;1000000,"High Value","Standard")</f>
        <v>Standard</v>
      </c>
      <c r="T786" t="str">
        <f>_xlfn.XLOOKUP(tblOrders[[#This Row],[ProductID]], tblProducts[ProductID], tblProducts[ProductName])</f>
        <v>Product 4</v>
      </c>
      <c r="U786">
        <f>_xlfn.XLOOKUP(tblOrders[[#This Row],[SalesRepID]], tblSalesreps[RepID], tblSalesreps[Target])</f>
        <v>7254801</v>
      </c>
    </row>
    <row r="787" spans="1:21">
      <c r="A787" t="s">
        <v>1522</v>
      </c>
      <c r="B787" s="7" t="s">
        <v>1523</v>
      </c>
      <c r="C787" t="s">
        <v>48</v>
      </c>
      <c r="D787" t="s">
        <v>301</v>
      </c>
      <c r="E787" t="s">
        <v>69</v>
      </c>
      <c r="F787" t="s">
        <v>88</v>
      </c>
      <c r="G787">
        <v>4</v>
      </c>
      <c r="H787">
        <v>0</v>
      </c>
      <c r="I787" s="2">
        <v>84000</v>
      </c>
      <c r="J787" t="str">
        <f>_xlfn.XLOOKUP(tblOrders[[#This Row],[CustomerID]], tblCustomers[CustomerID], tblCustomers[CustomerName])</f>
        <v>Customer 143</v>
      </c>
      <c r="K787" t="str">
        <f>_xlfn.XLOOKUP(tblOrders[[#This Row],[CustomerID]], tblCustomers[CustomerID], tblCustomers[Segment])</f>
        <v>SME</v>
      </c>
      <c r="L787" t="str">
        <f>_xlfn.XLOOKUP(tblOrders[[#This Row],[ProductID]], tblProducts[ProductID], tblProducts[Category])</f>
        <v>Office</v>
      </c>
      <c r="M787">
        <f>_xlfn.XLOOKUP(tblOrders[[#This Row],[ProductID]], tblProducts[ProductID], tblProducts[CostPrice])</f>
        <v>77841</v>
      </c>
      <c r="N787">
        <f>tblOrders[[#This Row],[Sales]]-(tblOrders[[#This Row],[CostPrice]]*tblOrders[[#This Row],[Quantity]])</f>
        <v>-227364</v>
      </c>
      <c r="O787" t="str">
        <f>TEXT(tblOrders[[#This Row],[Date]],"mmm-yyyy")</f>
        <v>Feb-2025</v>
      </c>
      <c r="P787" t="str">
        <f>_xlfn.XLOOKUP(tblOrders[[#This Row],[OrderID]], tblReturns[OrderID], tblReturns[Returned])</f>
        <v>No</v>
      </c>
      <c r="Q787" t="str">
        <f>_xlfn.XLOOKUP(tblOrders[[#This Row],[OrderID]], tblShipping[OrderID], tblShipping[ShipMode])</f>
        <v>Standard</v>
      </c>
      <c r="R787" t="str">
        <f>IFERROR(_xlfn.XLOOKUP(A786, tblCustomers[CustomerID], tblCustomers[CustomerName]), "Not Found")</f>
        <v>Not Found</v>
      </c>
      <c r="S787" t="str">
        <f>IF(tblOrders[[#This Row],[Sales]]&gt;1000000,"High Value","Standard")</f>
        <v>Standard</v>
      </c>
      <c r="T787" t="str">
        <f>_xlfn.XLOOKUP(tblOrders[[#This Row],[ProductID]], tblProducts[ProductID], tblProducts[ProductName])</f>
        <v>Product 98</v>
      </c>
      <c r="U787">
        <f>_xlfn.XLOOKUP(tblOrders[[#This Row],[SalesRepID]], tblSalesreps[RepID], tblSalesreps[Target])</f>
        <v>19473459</v>
      </c>
    </row>
    <row r="788" spans="1:21">
      <c r="A788" t="s">
        <v>1524</v>
      </c>
      <c r="B788" s="7" t="s">
        <v>461</v>
      </c>
      <c r="C788" t="s">
        <v>1525</v>
      </c>
      <c r="D788" t="s">
        <v>513</v>
      </c>
      <c r="E788" t="s">
        <v>74</v>
      </c>
      <c r="F788" t="s">
        <v>51</v>
      </c>
      <c r="G788">
        <v>4</v>
      </c>
      <c r="H788">
        <v>0</v>
      </c>
      <c r="I788" s="2">
        <v>297096</v>
      </c>
      <c r="J788" t="str">
        <f>_xlfn.XLOOKUP(tblOrders[[#This Row],[CustomerID]], tblCustomers[CustomerID], tblCustomers[CustomerName])</f>
        <v>Customer 223</v>
      </c>
      <c r="K788" t="str">
        <f>_xlfn.XLOOKUP(tblOrders[[#This Row],[CustomerID]], tblCustomers[CustomerID], tblCustomers[Segment])</f>
        <v>SME</v>
      </c>
      <c r="L788" t="str">
        <f>_xlfn.XLOOKUP(tblOrders[[#This Row],[ProductID]], tblProducts[ProductID], tblProducts[Category])</f>
        <v>Furniture</v>
      </c>
      <c r="M788">
        <f>_xlfn.XLOOKUP(tblOrders[[#This Row],[ProductID]], tblProducts[ProductID], tblProducts[CostPrice])</f>
        <v>3310</v>
      </c>
      <c r="N788">
        <f>tblOrders[[#This Row],[Sales]]-(tblOrders[[#This Row],[CostPrice]]*tblOrders[[#This Row],[Quantity]])</f>
        <v>283856</v>
      </c>
      <c r="O788" t="str">
        <f>TEXT(tblOrders[[#This Row],[Date]],"mmm-yyyy")</f>
        <v>Mar-2025</v>
      </c>
      <c r="P788" t="str">
        <f>_xlfn.XLOOKUP(tblOrders[[#This Row],[OrderID]], tblReturns[OrderID], tblReturns[Returned])</f>
        <v>No</v>
      </c>
      <c r="Q788" t="str">
        <f>_xlfn.XLOOKUP(tblOrders[[#This Row],[OrderID]], tblShipping[OrderID], tblShipping[ShipMode])</f>
        <v>Pickup</v>
      </c>
      <c r="R788" t="str">
        <f>IFERROR(_xlfn.XLOOKUP(A787, tblCustomers[CustomerID], tblCustomers[CustomerName]), "Not Found")</f>
        <v>Not Found</v>
      </c>
      <c r="S788" t="str">
        <f>IF(tblOrders[[#This Row],[Sales]]&gt;1000000,"High Value","Standard")</f>
        <v>Standard</v>
      </c>
      <c r="T788" t="str">
        <f>_xlfn.XLOOKUP(tblOrders[[#This Row],[ProductID]], tblProducts[ProductID], tblProducts[ProductName])</f>
        <v>Product 5</v>
      </c>
      <c r="U788">
        <f>_xlfn.XLOOKUP(tblOrders[[#This Row],[SalesRepID]], tblSalesreps[RepID], tblSalesreps[Target])</f>
        <v>7254801</v>
      </c>
    </row>
    <row r="789" spans="1:21">
      <c r="A789" t="s">
        <v>1526</v>
      </c>
      <c r="B789" s="7" t="s">
        <v>542</v>
      </c>
      <c r="C789" t="s">
        <v>854</v>
      </c>
      <c r="D789" t="s">
        <v>24</v>
      </c>
      <c r="E789" t="s">
        <v>79</v>
      </c>
      <c r="F789" t="s">
        <v>88</v>
      </c>
      <c r="G789">
        <v>8</v>
      </c>
      <c r="H789">
        <v>0.15</v>
      </c>
      <c r="I789" s="2">
        <v>660130.4</v>
      </c>
      <c r="J789" t="str">
        <f>_xlfn.XLOOKUP(tblOrders[[#This Row],[CustomerID]], tblCustomers[CustomerID], tblCustomers[CustomerName])</f>
        <v>Customer 91</v>
      </c>
      <c r="K789" t="str">
        <f>_xlfn.XLOOKUP(tblOrders[[#This Row],[CustomerID]], tblCustomers[CustomerID], tblCustomers[Segment])</f>
        <v>Consumer</v>
      </c>
      <c r="L789" t="str">
        <f>_xlfn.XLOOKUP(tblOrders[[#This Row],[ProductID]], tblProducts[ProductID], tblProducts[Category])</f>
        <v>Home</v>
      </c>
      <c r="M789">
        <f>_xlfn.XLOOKUP(tblOrders[[#This Row],[ProductID]], tblProducts[ProductID], tblProducts[CostPrice])</f>
        <v>57647</v>
      </c>
      <c r="N789">
        <f>tblOrders[[#This Row],[Sales]]-(tblOrders[[#This Row],[CostPrice]]*tblOrders[[#This Row],[Quantity]])</f>
        <v>198954.40000000002</v>
      </c>
      <c r="O789" t="str">
        <f>TEXT(tblOrders[[#This Row],[Date]],"mmm-yyyy")</f>
        <v>Jan-2025</v>
      </c>
      <c r="P789" t="str">
        <f>_xlfn.XLOOKUP(tblOrders[[#This Row],[OrderID]], tblReturns[OrderID], tblReturns[Returned])</f>
        <v>No</v>
      </c>
      <c r="Q789" t="str">
        <f>_xlfn.XLOOKUP(tblOrders[[#This Row],[OrderID]], tblShipping[OrderID], tblShipping[ShipMode])</f>
        <v>Standard</v>
      </c>
      <c r="R789" t="str">
        <f>IFERROR(_xlfn.XLOOKUP(A788, tblCustomers[CustomerID], tblCustomers[CustomerName]), "Not Found")</f>
        <v>Not Found</v>
      </c>
      <c r="S789" t="str">
        <f>IF(tblOrders[[#This Row],[Sales]]&gt;1000000,"High Value","Standard")</f>
        <v>Standard</v>
      </c>
      <c r="T789" t="str">
        <f>_xlfn.XLOOKUP(tblOrders[[#This Row],[ProductID]], tblProducts[ProductID], tblProducts[ProductName])</f>
        <v>Product 2</v>
      </c>
      <c r="U789">
        <f>_xlfn.XLOOKUP(tblOrders[[#This Row],[SalesRepID]], tblSalesreps[RepID], tblSalesreps[Target])</f>
        <v>8592536</v>
      </c>
    </row>
    <row r="790" spans="1:21">
      <c r="A790" t="s">
        <v>1527</v>
      </c>
      <c r="B790" s="7" t="s">
        <v>291</v>
      </c>
      <c r="C790" t="s">
        <v>781</v>
      </c>
      <c r="D790" t="s">
        <v>820</v>
      </c>
      <c r="E790" t="s">
        <v>186</v>
      </c>
      <c r="F790" t="s">
        <v>20</v>
      </c>
      <c r="G790">
        <v>7</v>
      </c>
      <c r="H790">
        <v>0.2</v>
      </c>
      <c r="I790" s="2">
        <v>528399.19999999995</v>
      </c>
      <c r="J790" t="str">
        <f>_xlfn.XLOOKUP(tblOrders[[#This Row],[CustomerID]], tblCustomers[CustomerID], tblCustomers[CustomerName])</f>
        <v>Customer 252</v>
      </c>
      <c r="K790" t="str">
        <f>_xlfn.XLOOKUP(tblOrders[[#This Row],[CustomerID]], tblCustomers[CustomerID], tblCustomers[Segment])</f>
        <v>Corporate</v>
      </c>
      <c r="L790" t="str">
        <f>_xlfn.XLOOKUP(tblOrders[[#This Row],[ProductID]], tblProducts[ProductID], tblProducts[Category])</f>
        <v>Home</v>
      </c>
      <c r="M790">
        <f>_xlfn.XLOOKUP(tblOrders[[#This Row],[ProductID]], tblProducts[ProductID], tblProducts[CostPrice])</f>
        <v>35035</v>
      </c>
      <c r="N790">
        <f>tblOrders[[#This Row],[Sales]]-(tblOrders[[#This Row],[CostPrice]]*tblOrders[[#This Row],[Quantity]])</f>
        <v>283154.19999999995</v>
      </c>
      <c r="O790" t="str">
        <f>TEXT(tblOrders[[#This Row],[Date]],"mmm-yyyy")</f>
        <v>Aug-2025</v>
      </c>
      <c r="P790" t="str">
        <f>_xlfn.XLOOKUP(tblOrders[[#This Row],[OrderID]], tblReturns[OrderID], tblReturns[Returned])</f>
        <v>Yes</v>
      </c>
      <c r="Q790" t="str">
        <f>_xlfn.XLOOKUP(tblOrders[[#This Row],[OrderID]], tblShipping[OrderID], tblShipping[ShipMode])</f>
        <v>Express</v>
      </c>
      <c r="R790" t="str">
        <f>IFERROR(_xlfn.XLOOKUP(A789, tblCustomers[CustomerID], tblCustomers[CustomerName]), "Not Found")</f>
        <v>Not Found</v>
      </c>
      <c r="S790" t="str">
        <f>IF(tblOrders[[#This Row],[Sales]]&gt;1000000,"High Value","Standard")</f>
        <v>Standard</v>
      </c>
      <c r="T790" t="str">
        <f>_xlfn.XLOOKUP(tblOrders[[#This Row],[ProductID]], tblProducts[ProductID], tblProducts[ProductName])</f>
        <v>Product 20</v>
      </c>
      <c r="U790">
        <f>_xlfn.XLOOKUP(tblOrders[[#This Row],[SalesRepID]], tblSalesreps[RepID], tblSalesreps[Target])</f>
        <v>15141830</v>
      </c>
    </row>
    <row r="791" spans="1:21">
      <c r="A791" t="s">
        <v>1528</v>
      </c>
      <c r="B791" s="7" t="s">
        <v>715</v>
      </c>
      <c r="C791" t="s">
        <v>996</v>
      </c>
      <c r="D791" t="s">
        <v>617</v>
      </c>
      <c r="E791" t="s">
        <v>25</v>
      </c>
      <c r="F791" t="s">
        <v>20</v>
      </c>
      <c r="G791">
        <v>3</v>
      </c>
      <c r="H791">
        <v>0.05</v>
      </c>
      <c r="I791" s="2">
        <v>229273.95</v>
      </c>
      <c r="J791" t="str">
        <f>_xlfn.XLOOKUP(tblOrders[[#This Row],[CustomerID]], tblCustomers[CustomerID], tblCustomers[CustomerName])</f>
        <v>Customer 189</v>
      </c>
      <c r="K791" t="str">
        <f>_xlfn.XLOOKUP(tblOrders[[#This Row],[CustomerID]], tblCustomers[CustomerID], tblCustomers[Segment])</f>
        <v>SME</v>
      </c>
      <c r="L791" t="str">
        <f>_xlfn.XLOOKUP(tblOrders[[#This Row],[ProductID]], tblProducts[ProductID], tblProducts[Category])</f>
        <v>Home</v>
      </c>
      <c r="M791">
        <f>_xlfn.XLOOKUP(tblOrders[[#This Row],[ProductID]], tblProducts[ProductID], tblProducts[CostPrice])</f>
        <v>61495</v>
      </c>
      <c r="N791">
        <f>tblOrders[[#This Row],[Sales]]-(tblOrders[[#This Row],[CostPrice]]*tblOrders[[#This Row],[Quantity]])</f>
        <v>44788.950000000012</v>
      </c>
      <c r="O791" t="str">
        <f>TEXT(tblOrders[[#This Row],[Date]],"mmm-yyyy")</f>
        <v>May-2025</v>
      </c>
      <c r="P791" t="str">
        <f>_xlfn.XLOOKUP(tblOrders[[#This Row],[OrderID]], tblReturns[OrderID], tblReturns[Returned])</f>
        <v>No</v>
      </c>
      <c r="Q791" t="str">
        <f>_xlfn.XLOOKUP(tblOrders[[#This Row],[OrderID]], tblShipping[OrderID], tblShipping[ShipMode])</f>
        <v>Express</v>
      </c>
      <c r="R791" t="str">
        <f>IFERROR(_xlfn.XLOOKUP(A790, tblCustomers[CustomerID], tblCustomers[CustomerName]), "Not Found")</f>
        <v>Not Found</v>
      </c>
      <c r="S791" t="str">
        <f>IF(tblOrders[[#This Row],[Sales]]&gt;1000000,"High Value","Standard")</f>
        <v>Standard</v>
      </c>
      <c r="T791" t="str">
        <f>_xlfn.XLOOKUP(tblOrders[[#This Row],[ProductID]], tblProducts[ProductID], tblProducts[ProductName])</f>
        <v>Product 45</v>
      </c>
      <c r="U791">
        <f>_xlfn.XLOOKUP(tblOrders[[#This Row],[SalesRepID]], tblSalesreps[RepID], tblSalesreps[Target])</f>
        <v>7094914</v>
      </c>
    </row>
    <row r="792" spans="1:21">
      <c r="A792" t="s">
        <v>1529</v>
      </c>
      <c r="B792" s="7" t="s">
        <v>1246</v>
      </c>
      <c r="C792" t="s">
        <v>258</v>
      </c>
      <c r="D792" t="s">
        <v>543</v>
      </c>
      <c r="E792" t="s">
        <v>205</v>
      </c>
      <c r="F792" t="s">
        <v>88</v>
      </c>
      <c r="G792">
        <v>2</v>
      </c>
      <c r="H792">
        <v>0.1</v>
      </c>
      <c r="I792" s="2">
        <v>147236.4</v>
      </c>
      <c r="J792" t="str">
        <f>_xlfn.XLOOKUP(tblOrders[[#This Row],[CustomerID]], tblCustomers[CustomerID], tblCustomers[CustomerName])</f>
        <v>Customer 188</v>
      </c>
      <c r="K792" t="str">
        <f>_xlfn.XLOOKUP(tblOrders[[#This Row],[CustomerID]], tblCustomers[CustomerID], tblCustomers[Segment])</f>
        <v>Consumer</v>
      </c>
      <c r="L792" t="str">
        <f>_xlfn.XLOOKUP(tblOrders[[#This Row],[ProductID]], tblProducts[ProductID], tblProducts[Category])</f>
        <v>Furniture</v>
      </c>
      <c r="M792">
        <f>_xlfn.XLOOKUP(tblOrders[[#This Row],[ProductID]], tblProducts[ProductID], tblProducts[CostPrice])</f>
        <v>29153</v>
      </c>
      <c r="N792">
        <f>tblOrders[[#This Row],[Sales]]-(tblOrders[[#This Row],[CostPrice]]*tblOrders[[#This Row],[Quantity]])</f>
        <v>88930.4</v>
      </c>
      <c r="O792" t="str">
        <f>TEXT(tblOrders[[#This Row],[Date]],"mmm-yyyy")</f>
        <v>Jun-2025</v>
      </c>
      <c r="P792" t="str">
        <f>_xlfn.XLOOKUP(tblOrders[[#This Row],[OrderID]], tblReturns[OrderID], tblReturns[Returned])</f>
        <v>No</v>
      </c>
      <c r="Q792" t="str">
        <f>_xlfn.XLOOKUP(tblOrders[[#This Row],[OrderID]], tblShipping[OrderID], tblShipping[ShipMode])</f>
        <v>Pickup</v>
      </c>
      <c r="R792" t="str">
        <f>IFERROR(_xlfn.XLOOKUP(A791, tblCustomers[CustomerID], tblCustomers[CustomerName]), "Not Found")</f>
        <v>Not Found</v>
      </c>
      <c r="S792" t="str">
        <f>IF(tblOrders[[#This Row],[Sales]]&gt;1000000,"High Value","Standard")</f>
        <v>Standard</v>
      </c>
      <c r="T792" t="str">
        <f>_xlfn.XLOOKUP(tblOrders[[#This Row],[ProductID]], tblProducts[ProductID], tblProducts[ProductName])</f>
        <v>Product 16</v>
      </c>
      <c r="U792">
        <f>_xlfn.XLOOKUP(tblOrders[[#This Row],[SalesRepID]], tblSalesreps[RepID], tblSalesreps[Target])</f>
        <v>16246424</v>
      </c>
    </row>
    <row r="793" spans="1:21">
      <c r="A793" t="s">
        <v>1530</v>
      </c>
      <c r="B793" s="7" t="s">
        <v>1212</v>
      </c>
      <c r="C793" t="s">
        <v>409</v>
      </c>
      <c r="D793" t="s">
        <v>12</v>
      </c>
      <c r="E793" t="s">
        <v>202</v>
      </c>
      <c r="F793" t="s">
        <v>26</v>
      </c>
      <c r="G793">
        <v>7</v>
      </c>
      <c r="H793">
        <v>0</v>
      </c>
      <c r="I793" s="2">
        <v>779303</v>
      </c>
      <c r="J793" t="str">
        <f>_xlfn.XLOOKUP(tblOrders[[#This Row],[CustomerID]], tblCustomers[CustomerID], tblCustomers[CustomerName])</f>
        <v>Customer 24</v>
      </c>
      <c r="K793" t="str">
        <f>_xlfn.XLOOKUP(tblOrders[[#This Row],[CustomerID]], tblCustomers[CustomerID], tblCustomers[Segment])</f>
        <v>SME</v>
      </c>
      <c r="L793" t="str">
        <f>_xlfn.XLOOKUP(tblOrders[[#This Row],[ProductID]], tblProducts[ProductID], tblProducts[Category])</f>
        <v>Furniture</v>
      </c>
      <c r="M793">
        <f>_xlfn.XLOOKUP(tblOrders[[#This Row],[ProductID]], tblProducts[ProductID], tblProducts[CostPrice])</f>
        <v>72369</v>
      </c>
      <c r="N793">
        <f>tblOrders[[#This Row],[Sales]]-(tblOrders[[#This Row],[CostPrice]]*tblOrders[[#This Row],[Quantity]])</f>
        <v>272720</v>
      </c>
      <c r="O793" t="str">
        <f>TEXT(tblOrders[[#This Row],[Date]],"mmm-yyyy")</f>
        <v>Jul-2025</v>
      </c>
      <c r="P793" t="str">
        <f>_xlfn.XLOOKUP(tblOrders[[#This Row],[OrderID]], tblReturns[OrderID], tblReturns[Returned])</f>
        <v>No</v>
      </c>
      <c r="Q793" t="str">
        <f>_xlfn.XLOOKUP(tblOrders[[#This Row],[OrderID]], tblShipping[OrderID], tblShipping[ShipMode])</f>
        <v>Express</v>
      </c>
      <c r="R793" t="str">
        <f>IFERROR(_xlfn.XLOOKUP(A792, tblCustomers[CustomerID], tblCustomers[CustomerName]), "Not Found")</f>
        <v>Not Found</v>
      </c>
      <c r="S793" t="str">
        <f>IF(tblOrders[[#This Row],[Sales]]&gt;1000000,"High Value","Standard")</f>
        <v>Standard</v>
      </c>
      <c r="T793" t="str">
        <f>_xlfn.XLOOKUP(tblOrders[[#This Row],[ProductID]], tblProducts[ProductID], tblProducts[ProductName])</f>
        <v>Product 19</v>
      </c>
      <c r="U793">
        <f>_xlfn.XLOOKUP(tblOrders[[#This Row],[SalesRepID]], tblSalesreps[RepID], tblSalesreps[Target])</f>
        <v>10652665</v>
      </c>
    </row>
    <row r="794" spans="1:21">
      <c r="A794" t="s">
        <v>1531</v>
      </c>
      <c r="B794" s="7" t="s">
        <v>1532</v>
      </c>
      <c r="C794" t="s">
        <v>1483</v>
      </c>
      <c r="D794" t="s">
        <v>314</v>
      </c>
      <c r="E794" t="s">
        <v>74</v>
      </c>
      <c r="F794" t="s">
        <v>14</v>
      </c>
      <c r="G794">
        <v>9</v>
      </c>
      <c r="H794">
        <v>0.1</v>
      </c>
      <c r="I794" s="2">
        <v>908828.1</v>
      </c>
      <c r="J794" t="str">
        <f>_xlfn.XLOOKUP(tblOrders[[#This Row],[CustomerID]], tblCustomers[CustomerID], tblCustomers[CustomerName])</f>
        <v>Customer 144</v>
      </c>
      <c r="K794" t="str">
        <f>_xlfn.XLOOKUP(tblOrders[[#This Row],[CustomerID]], tblCustomers[CustomerID], tblCustomers[Segment])</f>
        <v>Corporate</v>
      </c>
      <c r="L794" t="str">
        <f>_xlfn.XLOOKUP(tblOrders[[#This Row],[ProductID]], tblProducts[ProductID], tblProducts[Category])</f>
        <v>Furniture</v>
      </c>
      <c r="M794">
        <f>_xlfn.XLOOKUP(tblOrders[[#This Row],[ProductID]], tblProducts[ProductID], tblProducts[CostPrice])</f>
        <v>10109</v>
      </c>
      <c r="N794">
        <f>tblOrders[[#This Row],[Sales]]-(tblOrders[[#This Row],[CostPrice]]*tblOrders[[#This Row],[Quantity]])</f>
        <v>817847.1</v>
      </c>
      <c r="O794" t="str">
        <f>TEXT(tblOrders[[#This Row],[Date]],"mmm-yyyy")</f>
        <v>Nov-2025</v>
      </c>
      <c r="P794" t="str">
        <f>_xlfn.XLOOKUP(tblOrders[[#This Row],[OrderID]], tblReturns[OrderID], tblReturns[Returned])</f>
        <v>No</v>
      </c>
      <c r="Q794" t="str">
        <f>_xlfn.XLOOKUP(tblOrders[[#This Row],[OrderID]], tblShipping[OrderID], tblShipping[ShipMode])</f>
        <v>Pickup</v>
      </c>
      <c r="R794" t="str">
        <f>IFERROR(_xlfn.XLOOKUP(A793, tblCustomers[CustomerID], tblCustomers[CustomerName]), "Not Found")</f>
        <v>Not Found</v>
      </c>
      <c r="S794" t="str">
        <f>IF(tblOrders[[#This Row],[Sales]]&gt;1000000,"High Value","Standard")</f>
        <v>Standard</v>
      </c>
      <c r="T794" t="str">
        <f>_xlfn.XLOOKUP(tblOrders[[#This Row],[ProductID]], tblProducts[ProductID], tblProducts[ProductName])</f>
        <v>Product 8</v>
      </c>
      <c r="U794">
        <f>_xlfn.XLOOKUP(tblOrders[[#This Row],[SalesRepID]], tblSalesreps[RepID], tblSalesreps[Target])</f>
        <v>7254801</v>
      </c>
    </row>
    <row r="795" spans="1:21">
      <c r="A795" t="s">
        <v>1533</v>
      </c>
      <c r="B795" s="7" t="s">
        <v>1005</v>
      </c>
      <c r="C795" t="s">
        <v>1102</v>
      </c>
      <c r="D795" t="s">
        <v>1093</v>
      </c>
      <c r="E795" t="s">
        <v>119</v>
      </c>
      <c r="F795" t="s">
        <v>51</v>
      </c>
      <c r="G795">
        <v>5</v>
      </c>
      <c r="H795">
        <v>0</v>
      </c>
      <c r="I795" s="2">
        <v>53765</v>
      </c>
      <c r="J795" t="str">
        <f>_xlfn.XLOOKUP(tblOrders[[#This Row],[CustomerID]], tblCustomers[CustomerID], tblCustomers[CustomerName])</f>
        <v>Customer 90</v>
      </c>
      <c r="K795" t="str">
        <f>_xlfn.XLOOKUP(tblOrders[[#This Row],[CustomerID]], tblCustomers[CustomerID], tblCustomers[Segment])</f>
        <v>Corporate</v>
      </c>
      <c r="L795" t="str">
        <f>_xlfn.XLOOKUP(tblOrders[[#This Row],[ProductID]], tblProducts[ProductID], tblProducts[Category])</f>
        <v>Office</v>
      </c>
      <c r="M795">
        <f>_xlfn.XLOOKUP(tblOrders[[#This Row],[ProductID]], tblProducts[ProductID], tblProducts[CostPrice])</f>
        <v>9813</v>
      </c>
      <c r="N795">
        <f>tblOrders[[#This Row],[Sales]]-(tblOrders[[#This Row],[CostPrice]]*tblOrders[[#This Row],[Quantity]])</f>
        <v>4700</v>
      </c>
      <c r="O795" t="str">
        <f>TEXT(tblOrders[[#This Row],[Date]],"mmm-yyyy")</f>
        <v>Sep-2025</v>
      </c>
      <c r="P795" t="str">
        <f>_xlfn.XLOOKUP(tblOrders[[#This Row],[OrderID]], tblReturns[OrderID], tblReturns[Returned])</f>
        <v>No</v>
      </c>
      <c r="Q795" t="str">
        <f>_xlfn.XLOOKUP(tblOrders[[#This Row],[OrderID]], tblShipping[OrderID], tblShipping[ShipMode])</f>
        <v>Standard</v>
      </c>
      <c r="R795" t="str">
        <f>IFERROR(_xlfn.XLOOKUP(A794, tblCustomers[CustomerID], tblCustomers[CustomerName]), "Not Found")</f>
        <v>Not Found</v>
      </c>
      <c r="S795" t="str">
        <f>IF(tblOrders[[#This Row],[Sales]]&gt;1000000,"High Value","Standard")</f>
        <v>Standard</v>
      </c>
      <c r="T795" t="str">
        <f>_xlfn.XLOOKUP(tblOrders[[#This Row],[ProductID]], tblProducts[ProductID], tblProducts[ProductName])</f>
        <v>Product 77</v>
      </c>
      <c r="U795">
        <f>_xlfn.XLOOKUP(tblOrders[[#This Row],[SalesRepID]], tblSalesreps[RepID], tblSalesreps[Target])</f>
        <v>5886694</v>
      </c>
    </row>
    <row r="796" spans="1:21">
      <c r="A796" t="s">
        <v>1534</v>
      </c>
      <c r="B796" s="7" t="s">
        <v>188</v>
      </c>
      <c r="C796" t="s">
        <v>264</v>
      </c>
      <c r="D796" t="s">
        <v>973</v>
      </c>
      <c r="E796" t="s">
        <v>119</v>
      </c>
      <c r="F796" t="s">
        <v>26</v>
      </c>
      <c r="G796">
        <v>1</v>
      </c>
      <c r="H796">
        <v>0.15</v>
      </c>
      <c r="I796" s="2">
        <v>5857.35</v>
      </c>
      <c r="J796" t="str">
        <f>_xlfn.XLOOKUP(tblOrders[[#This Row],[CustomerID]], tblCustomers[CustomerID], tblCustomers[CustomerName])</f>
        <v>Customer 15</v>
      </c>
      <c r="K796" t="str">
        <f>_xlfn.XLOOKUP(tblOrders[[#This Row],[CustomerID]], tblCustomers[CustomerID], tblCustomers[Segment])</f>
        <v>Consumer</v>
      </c>
      <c r="L796" t="str">
        <f>_xlfn.XLOOKUP(tblOrders[[#This Row],[ProductID]], tblProducts[ProductID], tblProducts[Category])</f>
        <v>Office</v>
      </c>
      <c r="M796">
        <f>_xlfn.XLOOKUP(tblOrders[[#This Row],[ProductID]], tblProducts[ProductID], tblProducts[CostPrice])</f>
        <v>44507</v>
      </c>
      <c r="N796">
        <f>tblOrders[[#This Row],[Sales]]-(tblOrders[[#This Row],[CostPrice]]*tblOrders[[#This Row],[Quantity]])</f>
        <v>-38649.65</v>
      </c>
      <c r="O796" t="str">
        <f>TEXT(tblOrders[[#This Row],[Date]],"mmm-yyyy")</f>
        <v>Feb-2025</v>
      </c>
      <c r="P796" t="str">
        <f>_xlfn.XLOOKUP(tblOrders[[#This Row],[OrderID]], tblReturns[OrderID], tblReturns[Returned])</f>
        <v>No</v>
      </c>
      <c r="Q796" t="str">
        <f>_xlfn.XLOOKUP(tblOrders[[#This Row],[OrderID]], tblShipping[OrderID], tblShipping[ShipMode])</f>
        <v>Express</v>
      </c>
      <c r="R796" t="str">
        <f>IFERROR(_xlfn.XLOOKUP(A795, tblCustomers[CustomerID], tblCustomers[CustomerName]), "Not Found")</f>
        <v>Not Found</v>
      </c>
      <c r="S796" t="str">
        <f>IF(tblOrders[[#This Row],[Sales]]&gt;1000000,"High Value","Standard")</f>
        <v>Standard</v>
      </c>
      <c r="T796" t="str">
        <f>_xlfn.XLOOKUP(tblOrders[[#This Row],[ProductID]], tblProducts[ProductID], tblProducts[ProductName])</f>
        <v>Product 53</v>
      </c>
      <c r="U796">
        <f>_xlfn.XLOOKUP(tblOrders[[#This Row],[SalesRepID]], tblSalesreps[RepID], tblSalesreps[Target])</f>
        <v>5886694</v>
      </c>
    </row>
    <row r="797" spans="1:21">
      <c r="A797" t="s">
        <v>1535</v>
      </c>
      <c r="B797" s="7" t="s">
        <v>1092</v>
      </c>
      <c r="C797" t="s">
        <v>114</v>
      </c>
      <c r="D797" t="s">
        <v>667</v>
      </c>
      <c r="E797" t="s">
        <v>50</v>
      </c>
      <c r="F797" t="s">
        <v>51</v>
      </c>
      <c r="G797">
        <v>7</v>
      </c>
      <c r="H797">
        <v>0.1</v>
      </c>
      <c r="I797" s="2">
        <v>107226</v>
      </c>
      <c r="J797" t="str">
        <f>_xlfn.XLOOKUP(tblOrders[[#This Row],[CustomerID]], tblCustomers[CustomerID], tblCustomers[CustomerName])</f>
        <v>Customer 191</v>
      </c>
      <c r="K797" t="str">
        <f>_xlfn.XLOOKUP(tblOrders[[#This Row],[CustomerID]], tblCustomers[CustomerID], tblCustomers[Segment])</f>
        <v>SME</v>
      </c>
      <c r="L797" t="str">
        <f>_xlfn.XLOOKUP(tblOrders[[#This Row],[ProductID]], tblProducts[ProductID], tblProducts[Category])</f>
        <v>Electronics</v>
      </c>
      <c r="M797">
        <f>_xlfn.XLOOKUP(tblOrders[[#This Row],[ProductID]], tblProducts[ProductID], tblProducts[CostPrice])</f>
        <v>13676</v>
      </c>
      <c r="N797">
        <f>tblOrders[[#This Row],[Sales]]-(tblOrders[[#This Row],[CostPrice]]*tblOrders[[#This Row],[Quantity]])</f>
        <v>11494</v>
      </c>
      <c r="O797" t="str">
        <f>TEXT(tblOrders[[#This Row],[Date]],"mmm-yyyy")</f>
        <v>Dec-2025</v>
      </c>
      <c r="P797" t="str">
        <f>_xlfn.XLOOKUP(tblOrders[[#This Row],[OrderID]], tblReturns[OrderID], tblReturns[Returned])</f>
        <v>No</v>
      </c>
      <c r="Q797" t="str">
        <f>_xlfn.XLOOKUP(tblOrders[[#This Row],[OrderID]], tblShipping[OrderID], tblShipping[ShipMode])</f>
        <v>Express</v>
      </c>
      <c r="R797" t="str">
        <f>IFERROR(_xlfn.XLOOKUP(A796, tblCustomers[CustomerID], tblCustomers[CustomerName]), "Not Found")</f>
        <v>Not Found</v>
      </c>
      <c r="S797" t="str">
        <f>IF(tblOrders[[#This Row],[Sales]]&gt;1000000,"High Value","Standard")</f>
        <v>Standard</v>
      </c>
      <c r="T797" t="str">
        <f>_xlfn.XLOOKUP(tblOrders[[#This Row],[ProductID]], tblProducts[ProductID], tblProducts[ProductName])</f>
        <v>Product 10</v>
      </c>
      <c r="U797">
        <f>_xlfn.XLOOKUP(tblOrders[[#This Row],[SalesRepID]], tblSalesreps[RepID], tblSalesreps[Target])</f>
        <v>17350666</v>
      </c>
    </row>
    <row r="798" spans="1:21">
      <c r="A798" t="s">
        <v>1536</v>
      </c>
      <c r="B798" s="7" t="s">
        <v>128</v>
      </c>
      <c r="C798" t="s">
        <v>672</v>
      </c>
      <c r="D798" t="s">
        <v>169</v>
      </c>
      <c r="E798" t="s">
        <v>45</v>
      </c>
      <c r="F798" t="s">
        <v>20</v>
      </c>
      <c r="G798">
        <v>4</v>
      </c>
      <c r="H798">
        <v>0</v>
      </c>
      <c r="I798" s="2">
        <v>132112</v>
      </c>
      <c r="J798" t="str">
        <f>_xlfn.XLOOKUP(tblOrders[[#This Row],[CustomerID]], tblCustomers[CustomerID], tblCustomers[CustomerName])</f>
        <v>Customer 41</v>
      </c>
      <c r="K798" t="str">
        <f>_xlfn.XLOOKUP(tblOrders[[#This Row],[CustomerID]], tblCustomers[CustomerID], tblCustomers[Segment])</f>
        <v>Corporate</v>
      </c>
      <c r="L798" t="str">
        <f>_xlfn.XLOOKUP(tblOrders[[#This Row],[ProductID]], tblProducts[ProductID], tblProducts[Category])</f>
        <v>Electronics</v>
      </c>
      <c r="M798">
        <f>_xlfn.XLOOKUP(tblOrders[[#This Row],[ProductID]], tblProducts[ProductID], tblProducts[CostPrice])</f>
        <v>8587</v>
      </c>
      <c r="N798">
        <f>tblOrders[[#This Row],[Sales]]-(tblOrders[[#This Row],[CostPrice]]*tblOrders[[#This Row],[Quantity]])</f>
        <v>97764</v>
      </c>
      <c r="O798" t="str">
        <f>TEXT(tblOrders[[#This Row],[Date]],"mmm-yyyy")</f>
        <v>May-2025</v>
      </c>
      <c r="P798" t="str">
        <f>_xlfn.XLOOKUP(tblOrders[[#This Row],[OrderID]], tblReturns[OrderID], tblReturns[Returned])</f>
        <v>No</v>
      </c>
      <c r="Q798" t="str">
        <f>_xlfn.XLOOKUP(tblOrders[[#This Row],[OrderID]], tblShipping[OrderID], tblShipping[ShipMode])</f>
        <v>Express</v>
      </c>
      <c r="R798" t="str">
        <f>IFERROR(_xlfn.XLOOKUP(A797, tblCustomers[CustomerID], tblCustomers[CustomerName]), "Not Found")</f>
        <v>Not Found</v>
      </c>
      <c r="S798" t="str">
        <f>IF(tblOrders[[#This Row],[Sales]]&gt;1000000,"High Value","Standard")</f>
        <v>Standard</v>
      </c>
      <c r="T798" t="str">
        <f>_xlfn.XLOOKUP(tblOrders[[#This Row],[ProductID]], tblProducts[ProductID], tblProducts[ProductName])</f>
        <v>Product 9</v>
      </c>
      <c r="U798">
        <f>_xlfn.XLOOKUP(tblOrders[[#This Row],[SalesRepID]], tblSalesreps[RepID], tblSalesreps[Target])</f>
        <v>11319839</v>
      </c>
    </row>
    <row r="799" spans="1:21">
      <c r="A799" t="s">
        <v>1537</v>
      </c>
      <c r="B799" s="7" t="s">
        <v>771</v>
      </c>
      <c r="C799" t="s">
        <v>1000</v>
      </c>
      <c r="D799" t="s">
        <v>403</v>
      </c>
      <c r="E799" t="s">
        <v>79</v>
      </c>
      <c r="F799" t="s">
        <v>88</v>
      </c>
      <c r="G799">
        <v>3</v>
      </c>
      <c r="H799">
        <v>0.15</v>
      </c>
      <c r="I799" s="2">
        <v>316715.09999999998</v>
      </c>
      <c r="J799" t="str">
        <f>_xlfn.XLOOKUP(tblOrders[[#This Row],[CustomerID]], tblCustomers[CustomerID], tblCustomers[CustomerName])</f>
        <v>Customer 160</v>
      </c>
      <c r="K799" t="str">
        <f>_xlfn.XLOOKUP(tblOrders[[#This Row],[CustomerID]], tblCustomers[CustomerID], tblCustomers[Segment])</f>
        <v>Corporate</v>
      </c>
      <c r="L799" t="str">
        <f>_xlfn.XLOOKUP(tblOrders[[#This Row],[ProductID]], tblProducts[ProductID], tblProducts[Category])</f>
        <v>Furniture</v>
      </c>
      <c r="M799">
        <f>_xlfn.XLOOKUP(tblOrders[[#This Row],[ProductID]], tblProducts[ProductID], tblProducts[CostPrice])</f>
        <v>53072</v>
      </c>
      <c r="N799">
        <f>tblOrders[[#This Row],[Sales]]-(tblOrders[[#This Row],[CostPrice]]*tblOrders[[#This Row],[Quantity]])</f>
        <v>157499.09999999998</v>
      </c>
      <c r="O799" t="str">
        <f>TEXT(tblOrders[[#This Row],[Date]],"mmm-yyyy")</f>
        <v>Jan-2025</v>
      </c>
      <c r="P799" t="str">
        <f>_xlfn.XLOOKUP(tblOrders[[#This Row],[OrderID]], tblReturns[OrderID], tblReturns[Returned])</f>
        <v>No</v>
      </c>
      <c r="Q799" t="str">
        <f>_xlfn.XLOOKUP(tblOrders[[#This Row],[OrderID]], tblShipping[OrderID], tblShipping[ShipMode])</f>
        <v>Standard</v>
      </c>
      <c r="R799" t="str">
        <f>IFERROR(_xlfn.XLOOKUP(A798, tblCustomers[CustomerID], tblCustomers[CustomerName]), "Not Found")</f>
        <v>Not Found</v>
      </c>
      <c r="S799" t="str">
        <f>IF(tblOrders[[#This Row],[Sales]]&gt;1000000,"High Value","Standard")</f>
        <v>Standard</v>
      </c>
      <c r="T799" t="str">
        <f>_xlfn.XLOOKUP(tblOrders[[#This Row],[ProductID]], tblProducts[ProductID], tblProducts[ProductName])</f>
        <v>Product 78</v>
      </c>
      <c r="U799">
        <f>_xlfn.XLOOKUP(tblOrders[[#This Row],[SalesRepID]], tblSalesreps[RepID], tblSalesreps[Target])</f>
        <v>8592536</v>
      </c>
    </row>
    <row r="800" spans="1:21">
      <c r="A800" t="s">
        <v>1538</v>
      </c>
      <c r="B800" s="7" t="s">
        <v>637</v>
      </c>
      <c r="C800" t="s">
        <v>1086</v>
      </c>
      <c r="D800" t="s">
        <v>349</v>
      </c>
      <c r="E800" t="s">
        <v>165</v>
      </c>
      <c r="F800" t="s">
        <v>20</v>
      </c>
      <c r="G800">
        <v>7</v>
      </c>
      <c r="H800">
        <v>0.15</v>
      </c>
      <c r="I800" s="2">
        <v>762087.9</v>
      </c>
      <c r="J800" t="str">
        <f>_xlfn.XLOOKUP(tblOrders[[#This Row],[CustomerID]], tblCustomers[CustomerID], tblCustomers[CustomerName])</f>
        <v>Customer 242</v>
      </c>
      <c r="K800" t="str">
        <f>_xlfn.XLOOKUP(tblOrders[[#This Row],[CustomerID]], tblCustomers[CustomerID], tblCustomers[Segment])</f>
        <v>Consumer</v>
      </c>
      <c r="L800" t="str">
        <f>_xlfn.XLOOKUP(tblOrders[[#This Row],[ProductID]], tblProducts[ProductID], tblProducts[Category])</f>
        <v>Office</v>
      </c>
      <c r="M800">
        <f>_xlfn.XLOOKUP(tblOrders[[#This Row],[ProductID]], tblProducts[ProductID], tblProducts[CostPrice])</f>
        <v>26900</v>
      </c>
      <c r="N800">
        <f>tblOrders[[#This Row],[Sales]]-(tblOrders[[#This Row],[CostPrice]]*tblOrders[[#This Row],[Quantity]])</f>
        <v>573787.9</v>
      </c>
      <c r="O800" t="str">
        <f>TEXT(tblOrders[[#This Row],[Date]],"mmm-yyyy")</f>
        <v>Sep-2025</v>
      </c>
      <c r="P800" t="str">
        <f>_xlfn.XLOOKUP(tblOrders[[#This Row],[OrderID]], tblReturns[OrderID], tblReturns[Returned])</f>
        <v>No</v>
      </c>
      <c r="Q800" t="str">
        <f>_xlfn.XLOOKUP(tblOrders[[#This Row],[OrderID]], tblShipping[OrderID], tblShipping[ShipMode])</f>
        <v>Express</v>
      </c>
      <c r="R800" t="str">
        <f>IFERROR(_xlfn.XLOOKUP(A799, tblCustomers[CustomerID], tblCustomers[CustomerName]), "Not Found")</f>
        <v>Not Found</v>
      </c>
      <c r="S800" t="str">
        <f>IF(tblOrders[[#This Row],[Sales]]&gt;1000000,"High Value","Standard")</f>
        <v>Standard</v>
      </c>
      <c r="T800" t="str">
        <f>_xlfn.XLOOKUP(tblOrders[[#This Row],[ProductID]], tblProducts[ProductID], tblProducts[ProductName])</f>
        <v>Product 61</v>
      </c>
      <c r="U800">
        <f>_xlfn.XLOOKUP(tblOrders[[#This Row],[SalesRepID]], tblSalesreps[RepID], tblSalesreps[Target])</f>
        <v>16839910</v>
      </c>
    </row>
    <row r="801" spans="1:21">
      <c r="A801" t="s">
        <v>1539</v>
      </c>
      <c r="B801" s="7" t="s">
        <v>509</v>
      </c>
      <c r="C801" t="s">
        <v>38</v>
      </c>
      <c r="D801" t="s">
        <v>543</v>
      </c>
      <c r="E801" t="s">
        <v>197</v>
      </c>
      <c r="F801" t="s">
        <v>88</v>
      </c>
      <c r="G801">
        <v>4</v>
      </c>
      <c r="H801">
        <v>0.1</v>
      </c>
      <c r="I801" s="2">
        <v>122137.2</v>
      </c>
      <c r="J801" t="str">
        <f>_xlfn.XLOOKUP(tblOrders[[#This Row],[CustomerID]], tblCustomers[CustomerID], tblCustomers[CustomerName])</f>
        <v>Customer 23</v>
      </c>
      <c r="K801" t="str">
        <f>_xlfn.XLOOKUP(tblOrders[[#This Row],[CustomerID]], tblCustomers[CustomerID], tblCustomers[Segment])</f>
        <v>Consumer</v>
      </c>
      <c r="L801" t="str">
        <f>_xlfn.XLOOKUP(tblOrders[[#This Row],[ProductID]], tblProducts[ProductID], tblProducts[Category])</f>
        <v>Furniture</v>
      </c>
      <c r="M801">
        <f>_xlfn.XLOOKUP(tblOrders[[#This Row],[ProductID]], tblProducts[ProductID], tblProducts[CostPrice])</f>
        <v>29153</v>
      </c>
      <c r="N801">
        <f>tblOrders[[#This Row],[Sales]]-(tblOrders[[#This Row],[CostPrice]]*tblOrders[[#This Row],[Quantity]])</f>
        <v>5525.1999999999971</v>
      </c>
      <c r="O801" t="str">
        <f>TEXT(tblOrders[[#This Row],[Date]],"mmm-yyyy")</f>
        <v>Feb-2025</v>
      </c>
      <c r="P801" t="str">
        <f>_xlfn.XLOOKUP(tblOrders[[#This Row],[OrderID]], tblReturns[OrderID], tblReturns[Returned])</f>
        <v>No</v>
      </c>
      <c r="Q801" t="str">
        <f>_xlfn.XLOOKUP(tblOrders[[#This Row],[OrderID]], tblShipping[OrderID], tblShipping[ShipMode])</f>
        <v>Pickup</v>
      </c>
      <c r="R801" t="str">
        <f>IFERROR(_xlfn.XLOOKUP(A800, tblCustomers[CustomerID], tblCustomers[CustomerName]), "Not Found")</f>
        <v>Not Found</v>
      </c>
      <c r="S801" t="str">
        <f>IF(tblOrders[[#This Row],[Sales]]&gt;1000000,"High Value","Standard")</f>
        <v>Standard</v>
      </c>
      <c r="T801" t="str">
        <f>_xlfn.XLOOKUP(tblOrders[[#This Row],[ProductID]], tblProducts[ProductID], tblProducts[ProductName])</f>
        <v>Product 16</v>
      </c>
      <c r="U801">
        <f>_xlfn.XLOOKUP(tblOrders[[#This Row],[SalesRepID]], tblSalesreps[RepID], tblSalesreps[Target])</f>
        <v>19562258</v>
      </c>
    </row>
    <row r="802" spans="1:21">
      <c r="A802" t="s">
        <v>1540</v>
      </c>
      <c r="B802" s="7" t="s">
        <v>1541</v>
      </c>
      <c r="C802" t="s">
        <v>1336</v>
      </c>
      <c r="D802" t="s">
        <v>318</v>
      </c>
      <c r="E802" t="s">
        <v>35</v>
      </c>
      <c r="F802" t="s">
        <v>26</v>
      </c>
      <c r="G802">
        <v>5</v>
      </c>
      <c r="H802">
        <v>0</v>
      </c>
      <c r="I802" s="2">
        <v>634945</v>
      </c>
      <c r="J802" t="str">
        <f>_xlfn.XLOOKUP(tblOrders[[#This Row],[CustomerID]], tblCustomers[CustomerID], tblCustomers[CustomerName])</f>
        <v>Customer 220</v>
      </c>
      <c r="K802" t="str">
        <f>_xlfn.XLOOKUP(tblOrders[[#This Row],[CustomerID]], tblCustomers[CustomerID], tblCustomers[Segment])</f>
        <v>SME</v>
      </c>
      <c r="L802" t="str">
        <f>_xlfn.XLOOKUP(tblOrders[[#This Row],[ProductID]], tblProducts[ProductID], tblProducts[Category])</f>
        <v>Office</v>
      </c>
      <c r="M802">
        <f>_xlfn.XLOOKUP(tblOrders[[#This Row],[ProductID]], tblProducts[ProductID], tblProducts[CostPrice])</f>
        <v>39205</v>
      </c>
      <c r="N802">
        <f>tblOrders[[#This Row],[Sales]]-(tblOrders[[#This Row],[CostPrice]]*tblOrders[[#This Row],[Quantity]])</f>
        <v>438920</v>
      </c>
      <c r="O802" t="str">
        <f>TEXT(tblOrders[[#This Row],[Date]],"mmm-yyyy")</f>
        <v>Dec-2025</v>
      </c>
      <c r="P802" t="str">
        <f>_xlfn.XLOOKUP(tblOrders[[#This Row],[OrderID]], tblReturns[OrderID], tblReturns[Returned])</f>
        <v>No</v>
      </c>
      <c r="Q802" t="str">
        <f>_xlfn.XLOOKUP(tblOrders[[#This Row],[OrderID]], tblShipping[OrderID], tblShipping[ShipMode])</f>
        <v>Standard</v>
      </c>
      <c r="R802" t="str">
        <f>IFERROR(_xlfn.XLOOKUP(A801, tblCustomers[CustomerID], tblCustomers[CustomerName]), "Not Found")</f>
        <v>Not Found</v>
      </c>
      <c r="S802" t="str">
        <f>IF(tblOrders[[#This Row],[Sales]]&gt;1000000,"High Value","Standard")</f>
        <v>Standard</v>
      </c>
      <c r="T802" t="str">
        <f>_xlfn.XLOOKUP(tblOrders[[#This Row],[ProductID]], tblProducts[ProductID], tblProducts[ProductName])</f>
        <v>Product 74</v>
      </c>
      <c r="U802">
        <f>_xlfn.XLOOKUP(tblOrders[[#This Row],[SalesRepID]], tblSalesreps[RepID], tblSalesreps[Target])</f>
        <v>19619177</v>
      </c>
    </row>
    <row r="803" spans="1:21">
      <c r="A803" t="s">
        <v>1542</v>
      </c>
      <c r="B803" s="7" t="s">
        <v>1151</v>
      </c>
      <c r="C803" t="s">
        <v>418</v>
      </c>
      <c r="D803" t="s">
        <v>111</v>
      </c>
      <c r="E803" t="s">
        <v>50</v>
      </c>
      <c r="F803" t="s">
        <v>26</v>
      </c>
      <c r="G803">
        <v>2</v>
      </c>
      <c r="H803">
        <v>0.1</v>
      </c>
      <c r="I803" s="2">
        <v>92619</v>
      </c>
      <c r="J803" t="str">
        <f>_xlfn.XLOOKUP(tblOrders[[#This Row],[CustomerID]], tblCustomers[CustomerID], tblCustomers[CustomerName])</f>
        <v>Customer 113</v>
      </c>
      <c r="K803" t="str">
        <f>_xlfn.XLOOKUP(tblOrders[[#This Row],[CustomerID]], tblCustomers[CustomerID], tblCustomers[Segment])</f>
        <v>Consumer</v>
      </c>
      <c r="L803" t="str">
        <f>_xlfn.XLOOKUP(tblOrders[[#This Row],[ProductID]], tblProducts[ProductID], tblProducts[Category])</f>
        <v>Furniture</v>
      </c>
      <c r="M803">
        <f>_xlfn.XLOOKUP(tblOrders[[#This Row],[ProductID]], tblProducts[ProductID], tblProducts[CostPrice])</f>
        <v>34907</v>
      </c>
      <c r="N803">
        <f>tblOrders[[#This Row],[Sales]]-(tblOrders[[#This Row],[CostPrice]]*tblOrders[[#This Row],[Quantity]])</f>
        <v>22805</v>
      </c>
      <c r="O803" t="str">
        <f>TEXT(tblOrders[[#This Row],[Date]],"mmm-yyyy")</f>
        <v>Jul-2025</v>
      </c>
      <c r="P803" t="str">
        <f>_xlfn.XLOOKUP(tblOrders[[#This Row],[OrderID]], tblReturns[OrderID], tblReturns[Returned])</f>
        <v>No</v>
      </c>
      <c r="Q803" t="str">
        <f>_xlfn.XLOOKUP(tblOrders[[#This Row],[OrderID]], tblShipping[OrderID], tblShipping[ShipMode])</f>
        <v>Pickup</v>
      </c>
      <c r="R803" t="str">
        <f>IFERROR(_xlfn.XLOOKUP(A802, tblCustomers[CustomerID], tblCustomers[CustomerName]), "Not Found")</f>
        <v>Not Found</v>
      </c>
      <c r="S803" t="str">
        <f>IF(tblOrders[[#This Row],[Sales]]&gt;1000000,"High Value","Standard")</f>
        <v>Standard</v>
      </c>
      <c r="T803" t="str">
        <f>_xlfn.XLOOKUP(tblOrders[[#This Row],[ProductID]], tblProducts[ProductID], tblProducts[ProductName])</f>
        <v>Product 68</v>
      </c>
      <c r="U803">
        <f>_xlfn.XLOOKUP(tblOrders[[#This Row],[SalesRepID]], tblSalesreps[RepID], tblSalesreps[Target])</f>
        <v>17350666</v>
      </c>
    </row>
    <row r="804" spans="1:21">
      <c r="A804" t="s">
        <v>1543</v>
      </c>
      <c r="B804" s="7" t="s">
        <v>875</v>
      </c>
      <c r="C804" t="s">
        <v>268</v>
      </c>
      <c r="D804" t="s">
        <v>73</v>
      </c>
      <c r="E804" t="s">
        <v>19</v>
      </c>
      <c r="F804" t="s">
        <v>14</v>
      </c>
      <c r="G804">
        <v>6</v>
      </c>
      <c r="H804">
        <v>0</v>
      </c>
      <c r="I804" s="2">
        <v>185274</v>
      </c>
      <c r="J804" t="str">
        <f>_xlfn.XLOOKUP(tblOrders[[#This Row],[CustomerID]], tblCustomers[CustomerID], tblCustomers[CustomerName])</f>
        <v>Customer 249</v>
      </c>
      <c r="K804" t="str">
        <f>_xlfn.XLOOKUP(tblOrders[[#This Row],[CustomerID]], tblCustomers[CustomerID], tblCustomers[Segment])</f>
        <v>Consumer</v>
      </c>
      <c r="L804" t="str">
        <f>_xlfn.XLOOKUP(tblOrders[[#This Row],[ProductID]], tblProducts[ProductID], tblProducts[Category])</f>
        <v>Office</v>
      </c>
      <c r="M804">
        <f>_xlfn.XLOOKUP(tblOrders[[#This Row],[ProductID]], tblProducts[ProductID], tblProducts[CostPrice])</f>
        <v>28523</v>
      </c>
      <c r="N804">
        <f>tblOrders[[#This Row],[Sales]]-(tblOrders[[#This Row],[CostPrice]]*tblOrders[[#This Row],[Quantity]])</f>
        <v>14136</v>
      </c>
      <c r="O804" t="str">
        <f>TEXT(tblOrders[[#This Row],[Date]],"mmm-yyyy")</f>
        <v>Oct-2025</v>
      </c>
      <c r="P804" t="str">
        <f>_xlfn.XLOOKUP(tblOrders[[#This Row],[OrderID]], tblReturns[OrderID], tblReturns[Returned])</f>
        <v>No</v>
      </c>
      <c r="Q804" t="str">
        <f>_xlfn.XLOOKUP(tblOrders[[#This Row],[OrderID]], tblShipping[OrderID], tblShipping[ShipMode])</f>
        <v>Express</v>
      </c>
      <c r="R804" t="str">
        <f>IFERROR(_xlfn.XLOOKUP(A803, tblCustomers[CustomerID], tblCustomers[CustomerName]), "Not Found")</f>
        <v>Not Found</v>
      </c>
      <c r="S804" t="str">
        <f>IF(tblOrders[[#This Row],[Sales]]&gt;1000000,"High Value","Standard")</f>
        <v>Standard</v>
      </c>
      <c r="T804" t="str">
        <f>_xlfn.XLOOKUP(tblOrders[[#This Row],[ProductID]], tblProducts[ProductID], tblProducts[ProductName])</f>
        <v>Product 30</v>
      </c>
      <c r="U804">
        <f>_xlfn.XLOOKUP(tblOrders[[#This Row],[SalesRepID]], tblSalesreps[RepID], tblSalesreps[Target])</f>
        <v>11347243</v>
      </c>
    </row>
    <row r="805" spans="1:21">
      <c r="A805" t="s">
        <v>1544</v>
      </c>
      <c r="B805" s="7" t="s">
        <v>1545</v>
      </c>
      <c r="C805" t="s">
        <v>171</v>
      </c>
      <c r="D805" t="s">
        <v>96</v>
      </c>
      <c r="E805" t="s">
        <v>119</v>
      </c>
      <c r="F805" t="s">
        <v>51</v>
      </c>
      <c r="G805">
        <v>6</v>
      </c>
      <c r="H805">
        <v>0.15</v>
      </c>
      <c r="I805" s="2">
        <v>631793.1</v>
      </c>
      <c r="J805" t="str">
        <f>_xlfn.XLOOKUP(tblOrders[[#This Row],[CustomerID]], tblCustomers[CustomerID], tblCustomers[CustomerName])</f>
        <v>Customer 251</v>
      </c>
      <c r="K805" t="str">
        <f>_xlfn.XLOOKUP(tblOrders[[#This Row],[CustomerID]], tblCustomers[CustomerID], tblCustomers[Segment])</f>
        <v>Consumer</v>
      </c>
      <c r="L805" t="str">
        <f>_xlfn.XLOOKUP(tblOrders[[#This Row],[ProductID]], tblProducts[ProductID], tblProducts[Category])</f>
        <v>Office</v>
      </c>
      <c r="M805">
        <f>_xlfn.XLOOKUP(tblOrders[[#This Row],[ProductID]], tblProducts[ProductID], tblProducts[CostPrice])</f>
        <v>20831</v>
      </c>
      <c r="N805">
        <f>tblOrders[[#This Row],[Sales]]-(tblOrders[[#This Row],[CostPrice]]*tblOrders[[#This Row],[Quantity]])</f>
        <v>506807.1</v>
      </c>
      <c r="O805" t="str">
        <f>TEXT(tblOrders[[#This Row],[Date]],"mmm-yyyy")</f>
        <v>Oct-2025</v>
      </c>
      <c r="P805" t="str">
        <f>_xlfn.XLOOKUP(tblOrders[[#This Row],[OrderID]], tblReturns[OrderID], tblReturns[Returned])</f>
        <v>No</v>
      </c>
      <c r="Q805" t="str">
        <f>_xlfn.XLOOKUP(tblOrders[[#This Row],[OrderID]], tblShipping[OrderID], tblShipping[ShipMode])</f>
        <v>Standard</v>
      </c>
      <c r="R805" t="str">
        <f>IFERROR(_xlfn.XLOOKUP(A804, tblCustomers[CustomerID], tblCustomers[CustomerName]), "Not Found")</f>
        <v>Not Found</v>
      </c>
      <c r="S805" t="str">
        <f>IF(tblOrders[[#This Row],[Sales]]&gt;1000000,"High Value","Standard")</f>
        <v>Standard</v>
      </c>
      <c r="T805" t="str">
        <f>_xlfn.XLOOKUP(tblOrders[[#This Row],[ProductID]], tblProducts[ProductID], tblProducts[ProductName])</f>
        <v>Product 24</v>
      </c>
      <c r="U805">
        <f>_xlfn.XLOOKUP(tblOrders[[#This Row],[SalesRepID]], tblSalesreps[RepID], tblSalesreps[Target])</f>
        <v>5886694</v>
      </c>
    </row>
    <row r="806" spans="1:21">
      <c r="A806" t="s">
        <v>1546</v>
      </c>
      <c r="B806" s="7" t="s">
        <v>153</v>
      </c>
      <c r="C806" t="s">
        <v>581</v>
      </c>
      <c r="D806" t="s">
        <v>265</v>
      </c>
      <c r="E806" t="s">
        <v>35</v>
      </c>
      <c r="F806" t="s">
        <v>26</v>
      </c>
      <c r="G806">
        <v>8</v>
      </c>
      <c r="H806">
        <v>0.05</v>
      </c>
      <c r="I806" s="2">
        <v>1084261.6000000001</v>
      </c>
      <c r="J806" t="str">
        <f>_xlfn.XLOOKUP(tblOrders[[#This Row],[CustomerID]], tblCustomers[CustomerID], tblCustomers[CustomerName])</f>
        <v>Customer 238</v>
      </c>
      <c r="K806" t="str">
        <f>_xlfn.XLOOKUP(tblOrders[[#This Row],[CustomerID]], tblCustomers[CustomerID], tblCustomers[Segment])</f>
        <v>Consumer</v>
      </c>
      <c r="L806" t="str">
        <f>_xlfn.XLOOKUP(tblOrders[[#This Row],[ProductID]], tblProducts[ProductID], tblProducts[Category])</f>
        <v>Home</v>
      </c>
      <c r="M806">
        <f>_xlfn.XLOOKUP(tblOrders[[#This Row],[ProductID]], tblProducts[ProductID], tblProducts[CostPrice])</f>
        <v>33642</v>
      </c>
      <c r="N806">
        <f>tblOrders[[#This Row],[Sales]]-(tblOrders[[#This Row],[CostPrice]]*tblOrders[[#This Row],[Quantity]])</f>
        <v>815125.60000000009</v>
      </c>
      <c r="O806" t="str">
        <f>TEXT(tblOrders[[#This Row],[Date]],"mmm-yyyy")</f>
        <v>Jun-2025</v>
      </c>
      <c r="P806" t="str">
        <f>_xlfn.XLOOKUP(tblOrders[[#This Row],[OrderID]], tblReturns[OrderID], tblReturns[Returned])</f>
        <v>No</v>
      </c>
      <c r="Q806" t="str">
        <f>_xlfn.XLOOKUP(tblOrders[[#This Row],[OrderID]], tblShipping[OrderID], tblShipping[ShipMode])</f>
        <v>Pickup</v>
      </c>
      <c r="R806" t="str">
        <f>IFERROR(_xlfn.XLOOKUP(A805, tblCustomers[CustomerID], tblCustomers[CustomerName]), "Not Found")</f>
        <v>Not Found</v>
      </c>
      <c r="S806" t="str">
        <f>IF(tblOrders[[#This Row],[Sales]]&gt;1000000,"High Value","Standard")</f>
        <v>High Value</v>
      </c>
      <c r="T806" t="str">
        <f>_xlfn.XLOOKUP(tblOrders[[#This Row],[ProductID]], tblProducts[ProductID], tblProducts[ProductName])</f>
        <v>Product 17</v>
      </c>
      <c r="U806">
        <f>_xlfn.XLOOKUP(tblOrders[[#This Row],[SalesRepID]], tblSalesreps[RepID], tblSalesreps[Target])</f>
        <v>19619177</v>
      </c>
    </row>
    <row r="807" spans="1:21">
      <c r="A807" t="s">
        <v>1547</v>
      </c>
      <c r="B807" s="7" t="s">
        <v>1548</v>
      </c>
      <c r="C807" t="s">
        <v>1549</v>
      </c>
      <c r="D807" t="s">
        <v>190</v>
      </c>
      <c r="E807" t="s">
        <v>119</v>
      </c>
      <c r="F807" t="s">
        <v>88</v>
      </c>
      <c r="G807">
        <v>6</v>
      </c>
      <c r="H807">
        <v>0.15</v>
      </c>
      <c r="I807" s="2">
        <v>725862.6</v>
      </c>
      <c r="J807" t="str">
        <f>_xlfn.XLOOKUP(tblOrders[[#This Row],[CustomerID]], tblCustomers[CustomerID], tblCustomers[CustomerName])</f>
        <v>Customer 230</v>
      </c>
      <c r="K807" t="str">
        <f>_xlfn.XLOOKUP(tblOrders[[#This Row],[CustomerID]], tblCustomers[CustomerID], tblCustomers[Segment])</f>
        <v>Corporate</v>
      </c>
      <c r="L807" t="str">
        <f>_xlfn.XLOOKUP(tblOrders[[#This Row],[ProductID]], tblProducts[ProductID], tblProducts[Category])</f>
        <v>Furniture</v>
      </c>
      <c r="M807">
        <f>_xlfn.XLOOKUP(tblOrders[[#This Row],[ProductID]], tblProducts[ProductID], tblProducts[CostPrice])</f>
        <v>47272</v>
      </c>
      <c r="N807">
        <f>tblOrders[[#This Row],[Sales]]-(tblOrders[[#This Row],[CostPrice]]*tblOrders[[#This Row],[Quantity]])</f>
        <v>442230.6</v>
      </c>
      <c r="O807" t="str">
        <f>TEXT(tblOrders[[#This Row],[Date]],"mmm-yyyy")</f>
        <v>Jan-2025</v>
      </c>
      <c r="P807" t="str">
        <f>_xlfn.XLOOKUP(tblOrders[[#This Row],[OrderID]], tblReturns[OrderID], tblReturns[Returned])</f>
        <v>No</v>
      </c>
      <c r="Q807" t="str">
        <f>_xlfn.XLOOKUP(tblOrders[[#This Row],[OrderID]], tblShipping[OrderID], tblShipping[ShipMode])</f>
        <v>Pickup</v>
      </c>
      <c r="R807" t="str">
        <f>IFERROR(_xlfn.XLOOKUP(A806, tblCustomers[CustomerID], tblCustomers[CustomerName]), "Not Found")</f>
        <v>Not Found</v>
      </c>
      <c r="S807" t="str">
        <f>IF(tblOrders[[#This Row],[Sales]]&gt;1000000,"High Value","Standard")</f>
        <v>Standard</v>
      </c>
      <c r="T807" t="str">
        <f>_xlfn.XLOOKUP(tblOrders[[#This Row],[ProductID]], tblProducts[ProductID], tblProducts[ProductName])</f>
        <v>Product 33</v>
      </c>
      <c r="U807">
        <f>_xlfn.XLOOKUP(tblOrders[[#This Row],[SalesRepID]], tblSalesreps[RepID], tblSalesreps[Target])</f>
        <v>5886694</v>
      </c>
    </row>
    <row r="808" spans="1:21">
      <c r="A808" t="s">
        <v>1550</v>
      </c>
      <c r="B808" s="7" t="s">
        <v>1395</v>
      </c>
      <c r="C808" t="s">
        <v>409</v>
      </c>
      <c r="D808" t="s">
        <v>201</v>
      </c>
      <c r="E808" t="s">
        <v>35</v>
      </c>
      <c r="F808" t="s">
        <v>88</v>
      </c>
      <c r="G808">
        <v>1</v>
      </c>
      <c r="H808">
        <v>0</v>
      </c>
      <c r="I808" s="2">
        <v>146032</v>
      </c>
      <c r="J808" t="str">
        <f>_xlfn.XLOOKUP(tblOrders[[#This Row],[CustomerID]], tblCustomers[CustomerID], tblCustomers[CustomerName])</f>
        <v>Customer 24</v>
      </c>
      <c r="K808" t="str">
        <f>_xlfn.XLOOKUP(tblOrders[[#This Row],[CustomerID]], tblCustomers[CustomerID], tblCustomers[Segment])</f>
        <v>SME</v>
      </c>
      <c r="L808" t="str">
        <f>_xlfn.XLOOKUP(tblOrders[[#This Row],[ProductID]], tblProducts[ProductID], tblProducts[Category])</f>
        <v>Furniture</v>
      </c>
      <c r="M808">
        <f>_xlfn.XLOOKUP(tblOrders[[#This Row],[ProductID]], tblProducts[ProductID], tblProducts[CostPrice])</f>
        <v>22542</v>
      </c>
      <c r="N808">
        <f>tblOrders[[#This Row],[Sales]]-(tblOrders[[#This Row],[CostPrice]]*tblOrders[[#This Row],[Quantity]])</f>
        <v>123490</v>
      </c>
      <c r="O808" t="str">
        <f>TEXT(tblOrders[[#This Row],[Date]],"mmm-yyyy")</f>
        <v>Feb-2025</v>
      </c>
      <c r="P808" t="str">
        <f>_xlfn.XLOOKUP(tblOrders[[#This Row],[OrderID]], tblReturns[OrderID], tblReturns[Returned])</f>
        <v>No</v>
      </c>
      <c r="Q808" t="str">
        <f>_xlfn.XLOOKUP(tblOrders[[#This Row],[OrderID]], tblShipping[OrderID], tblShipping[ShipMode])</f>
        <v>Standard</v>
      </c>
      <c r="R808" t="str">
        <f>IFERROR(_xlfn.XLOOKUP(A807, tblCustomers[CustomerID], tblCustomers[CustomerName]), "Not Found")</f>
        <v>Not Found</v>
      </c>
      <c r="S808" t="str">
        <f>IF(tblOrders[[#This Row],[Sales]]&gt;1000000,"High Value","Standard")</f>
        <v>Standard</v>
      </c>
      <c r="T808" t="str">
        <f>_xlfn.XLOOKUP(tblOrders[[#This Row],[ProductID]], tblProducts[ProductID], tblProducts[ProductName])</f>
        <v>Product 50</v>
      </c>
      <c r="U808">
        <f>_xlfn.XLOOKUP(tblOrders[[#This Row],[SalesRepID]], tblSalesreps[RepID], tblSalesreps[Target])</f>
        <v>19619177</v>
      </c>
    </row>
    <row r="809" spans="1:21">
      <c r="A809" t="s">
        <v>1551</v>
      </c>
      <c r="B809" s="7" t="s">
        <v>1165</v>
      </c>
      <c r="C809" t="s">
        <v>1051</v>
      </c>
      <c r="D809" t="s">
        <v>288</v>
      </c>
      <c r="E809" t="s">
        <v>35</v>
      </c>
      <c r="F809" t="s">
        <v>20</v>
      </c>
      <c r="G809">
        <v>5</v>
      </c>
      <c r="H809">
        <v>0.15</v>
      </c>
      <c r="I809" s="2">
        <v>345537.75</v>
      </c>
      <c r="J809" t="str">
        <f>_xlfn.XLOOKUP(tblOrders[[#This Row],[CustomerID]], tblCustomers[CustomerID], tblCustomers[CustomerName])</f>
        <v>Customer 132</v>
      </c>
      <c r="K809" t="str">
        <f>_xlfn.XLOOKUP(tblOrders[[#This Row],[CustomerID]], tblCustomers[CustomerID], tblCustomers[Segment])</f>
        <v>Consumer</v>
      </c>
      <c r="L809" t="str">
        <f>_xlfn.XLOOKUP(tblOrders[[#This Row],[ProductID]], tblProducts[ProductID], tblProducts[Category])</f>
        <v>Furniture</v>
      </c>
      <c r="M809">
        <f>_xlfn.XLOOKUP(tblOrders[[#This Row],[ProductID]], tblProducts[ProductID], tblProducts[CostPrice])</f>
        <v>34258</v>
      </c>
      <c r="N809">
        <f>tblOrders[[#This Row],[Sales]]-(tblOrders[[#This Row],[CostPrice]]*tblOrders[[#This Row],[Quantity]])</f>
        <v>174247.75</v>
      </c>
      <c r="O809" t="str">
        <f>TEXT(tblOrders[[#This Row],[Date]],"mmm-yyyy")</f>
        <v>May-2025</v>
      </c>
      <c r="P809" t="str">
        <f>_xlfn.XLOOKUP(tblOrders[[#This Row],[OrderID]], tblReturns[OrderID], tblReturns[Returned])</f>
        <v>No</v>
      </c>
      <c r="Q809" t="str">
        <f>_xlfn.XLOOKUP(tblOrders[[#This Row],[OrderID]], tblShipping[OrderID], tblShipping[ShipMode])</f>
        <v>Pickup</v>
      </c>
      <c r="R809" t="str">
        <f>IFERROR(_xlfn.XLOOKUP(A808, tblCustomers[CustomerID], tblCustomers[CustomerName]), "Not Found")</f>
        <v>Not Found</v>
      </c>
      <c r="S809" t="str">
        <f>IF(tblOrders[[#This Row],[Sales]]&gt;1000000,"High Value","Standard")</f>
        <v>Standard</v>
      </c>
      <c r="T809" t="str">
        <f>_xlfn.XLOOKUP(tblOrders[[#This Row],[ProductID]], tblProducts[ProductID], tblProducts[ProductName])</f>
        <v>Product 39</v>
      </c>
      <c r="U809">
        <f>_xlfn.XLOOKUP(tblOrders[[#This Row],[SalesRepID]], tblSalesreps[RepID], tblSalesreps[Target])</f>
        <v>19619177</v>
      </c>
    </row>
    <row r="810" spans="1:21">
      <c r="A810" t="s">
        <v>1552</v>
      </c>
      <c r="B810" s="7" t="s">
        <v>113</v>
      </c>
      <c r="C810" t="s">
        <v>624</v>
      </c>
      <c r="D810" t="s">
        <v>49</v>
      </c>
      <c r="E810" t="s">
        <v>197</v>
      </c>
      <c r="F810" t="s">
        <v>26</v>
      </c>
      <c r="G810">
        <v>7</v>
      </c>
      <c r="H810">
        <v>0.1</v>
      </c>
      <c r="I810" s="2">
        <v>605272.5</v>
      </c>
      <c r="J810" t="str">
        <f>_xlfn.XLOOKUP(tblOrders[[#This Row],[CustomerID]], tblCustomers[CustomerID], tblCustomers[CustomerName])</f>
        <v>Customer 119</v>
      </c>
      <c r="K810" t="str">
        <f>_xlfn.XLOOKUP(tblOrders[[#This Row],[CustomerID]], tblCustomers[CustomerID], tblCustomers[Segment])</f>
        <v>SME</v>
      </c>
      <c r="L810" t="str">
        <f>_xlfn.XLOOKUP(tblOrders[[#This Row],[ProductID]], tblProducts[ProductID], tblProducts[Category])</f>
        <v>Home</v>
      </c>
      <c r="M810">
        <f>_xlfn.XLOOKUP(tblOrders[[#This Row],[ProductID]], tblProducts[ProductID], tblProducts[CostPrice])</f>
        <v>71372</v>
      </c>
      <c r="N810">
        <f>tblOrders[[#This Row],[Sales]]-(tblOrders[[#This Row],[CostPrice]]*tblOrders[[#This Row],[Quantity]])</f>
        <v>105668.5</v>
      </c>
      <c r="O810" t="str">
        <f>TEXT(tblOrders[[#This Row],[Date]],"mmm-yyyy")</f>
        <v>Nov-2025</v>
      </c>
      <c r="P810" t="str">
        <f>_xlfn.XLOOKUP(tblOrders[[#This Row],[OrderID]], tblReturns[OrderID], tblReturns[Returned])</f>
        <v>No</v>
      </c>
      <c r="Q810" t="str">
        <f>_xlfn.XLOOKUP(tblOrders[[#This Row],[OrderID]], tblShipping[OrderID], tblShipping[ShipMode])</f>
        <v>Express</v>
      </c>
      <c r="R810" t="str">
        <f>IFERROR(_xlfn.XLOOKUP(A809, tblCustomers[CustomerID], tblCustomers[CustomerName]), "Not Found")</f>
        <v>Not Found</v>
      </c>
      <c r="S810" t="str">
        <f>IF(tblOrders[[#This Row],[Sales]]&gt;1000000,"High Value","Standard")</f>
        <v>Standard</v>
      </c>
      <c r="T810" t="str">
        <f>_xlfn.XLOOKUP(tblOrders[[#This Row],[ProductID]], tblProducts[ProductID], tblProducts[ProductName])</f>
        <v>Product 51</v>
      </c>
      <c r="U810">
        <f>_xlfn.XLOOKUP(tblOrders[[#This Row],[SalesRepID]], tblSalesreps[RepID], tblSalesreps[Target])</f>
        <v>19562258</v>
      </c>
    </row>
    <row r="811" spans="1:21">
      <c r="A811" t="s">
        <v>1553</v>
      </c>
      <c r="B811" s="7" t="s">
        <v>623</v>
      </c>
      <c r="C811" t="s">
        <v>1554</v>
      </c>
      <c r="D811" t="s">
        <v>474</v>
      </c>
      <c r="E811" t="s">
        <v>40</v>
      </c>
      <c r="F811" t="s">
        <v>51</v>
      </c>
      <c r="G811">
        <v>8</v>
      </c>
      <c r="H811">
        <v>0.05</v>
      </c>
      <c r="I811" s="2">
        <v>866506.4</v>
      </c>
      <c r="J811" t="str">
        <f>_xlfn.XLOOKUP(tblOrders[[#This Row],[CustomerID]], tblCustomers[CustomerID], tblCustomers[CustomerName])</f>
        <v>Customer 151</v>
      </c>
      <c r="K811" t="str">
        <f>_xlfn.XLOOKUP(tblOrders[[#This Row],[CustomerID]], tblCustomers[CustomerID], tblCustomers[Segment])</f>
        <v>SME</v>
      </c>
      <c r="L811" t="str">
        <f>_xlfn.XLOOKUP(tblOrders[[#This Row],[ProductID]], tblProducts[ProductID], tblProducts[Category])</f>
        <v>Office</v>
      </c>
      <c r="M811">
        <f>_xlfn.XLOOKUP(tblOrders[[#This Row],[ProductID]], tblProducts[ProductID], tblProducts[CostPrice])</f>
        <v>5129</v>
      </c>
      <c r="N811">
        <f>tblOrders[[#This Row],[Sales]]-(tblOrders[[#This Row],[CostPrice]]*tblOrders[[#This Row],[Quantity]])</f>
        <v>825474.4</v>
      </c>
      <c r="O811" t="str">
        <f>TEXT(tblOrders[[#This Row],[Date]],"mmm-yyyy")</f>
        <v>Jul-2025</v>
      </c>
      <c r="P811" t="str">
        <f>_xlfn.XLOOKUP(tblOrders[[#This Row],[OrderID]], tblReturns[OrderID], tblReturns[Returned])</f>
        <v>No</v>
      </c>
      <c r="Q811" t="str">
        <f>_xlfn.XLOOKUP(tblOrders[[#This Row],[OrderID]], tblShipping[OrderID], tblShipping[ShipMode])</f>
        <v>Standard</v>
      </c>
      <c r="R811" t="str">
        <f>IFERROR(_xlfn.XLOOKUP(A810, tblCustomers[CustomerID], tblCustomers[CustomerName]), "Not Found")</f>
        <v>Not Found</v>
      </c>
      <c r="S811" t="str">
        <f>IF(tblOrders[[#This Row],[Sales]]&gt;1000000,"High Value","Standard")</f>
        <v>Standard</v>
      </c>
      <c r="T811" t="str">
        <f>_xlfn.XLOOKUP(tblOrders[[#This Row],[ProductID]], tblProducts[ProductID], tblProducts[ProductName])</f>
        <v>Product 69</v>
      </c>
      <c r="U811">
        <f>_xlfn.XLOOKUP(tblOrders[[#This Row],[SalesRepID]], tblSalesreps[RepID], tblSalesreps[Target])</f>
        <v>6291486</v>
      </c>
    </row>
    <row r="812" spans="1:21">
      <c r="A812" t="s">
        <v>1555</v>
      </c>
      <c r="B812" s="7" t="s">
        <v>381</v>
      </c>
      <c r="C812" t="s">
        <v>161</v>
      </c>
      <c r="D812" t="s">
        <v>430</v>
      </c>
      <c r="E812" t="s">
        <v>87</v>
      </c>
      <c r="F812" t="s">
        <v>51</v>
      </c>
      <c r="G812">
        <v>5</v>
      </c>
      <c r="H812">
        <v>0.2</v>
      </c>
      <c r="I812" s="2">
        <v>517680</v>
      </c>
      <c r="J812" t="str">
        <f>_xlfn.XLOOKUP(tblOrders[[#This Row],[CustomerID]], tblCustomers[CustomerID], tblCustomers[CustomerName])</f>
        <v>Customer 115</v>
      </c>
      <c r="K812" t="str">
        <f>_xlfn.XLOOKUP(tblOrders[[#This Row],[CustomerID]], tblCustomers[CustomerID], tblCustomers[Segment])</f>
        <v>Consumer</v>
      </c>
      <c r="L812" t="str">
        <f>_xlfn.XLOOKUP(tblOrders[[#This Row],[ProductID]], tblProducts[ProductID], tblProducts[Category])</f>
        <v>Office</v>
      </c>
      <c r="M812">
        <f>_xlfn.XLOOKUP(tblOrders[[#This Row],[ProductID]], tblProducts[ProductID], tblProducts[CostPrice])</f>
        <v>7566</v>
      </c>
      <c r="N812">
        <f>tblOrders[[#This Row],[Sales]]-(tblOrders[[#This Row],[CostPrice]]*tblOrders[[#This Row],[Quantity]])</f>
        <v>479850</v>
      </c>
      <c r="O812" t="str">
        <f>TEXT(tblOrders[[#This Row],[Date]],"mmm-yyyy")</f>
        <v>Sep-2025</v>
      </c>
      <c r="P812" t="str">
        <f>_xlfn.XLOOKUP(tblOrders[[#This Row],[OrderID]], tblReturns[OrderID], tblReturns[Returned])</f>
        <v>No</v>
      </c>
      <c r="Q812" t="str">
        <f>_xlfn.XLOOKUP(tblOrders[[#This Row],[OrderID]], tblShipping[OrderID], tblShipping[ShipMode])</f>
        <v>Standard</v>
      </c>
      <c r="R812" t="str">
        <f>IFERROR(_xlfn.XLOOKUP(A811, tblCustomers[CustomerID], tblCustomers[CustomerName]), "Not Found")</f>
        <v>Not Found</v>
      </c>
      <c r="S812" t="str">
        <f>IF(tblOrders[[#This Row],[Sales]]&gt;1000000,"High Value","Standard")</f>
        <v>Standard</v>
      </c>
      <c r="T812" t="str">
        <f>_xlfn.XLOOKUP(tblOrders[[#This Row],[ProductID]], tblProducts[ProductID], tblProducts[ProductName])</f>
        <v>Product 85</v>
      </c>
      <c r="U812">
        <f>_xlfn.XLOOKUP(tblOrders[[#This Row],[SalesRepID]], tblSalesreps[RepID], tblSalesreps[Target])</f>
        <v>18500989</v>
      </c>
    </row>
    <row r="813" spans="1:21">
      <c r="A813" t="s">
        <v>1556</v>
      </c>
      <c r="B813" s="7" t="s">
        <v>663</v>
      </c>
      <c r="C813" t="s">
        <v>1188</v>
      </c>
      <c r="D813" t="s">
        <v>137</v>
      </c>
      <c r="E813" t="s">
        <v>197</v>
      </c>
      <c r="F813" t="s">
        <v>14</v>
      </c>
      <c r="G813">
        <v>9</v>
      </c>
      <c r="H813">
        <v>0.15</v>
      </c>
      <c r="I813" s="2">
        <v>133890.29999999999</v>
      </c>
      <c r="J813" t="str">
        <f>_xlfn.XLOOKUP(tblOrders[[#This Row],[CustomerID]], tblCustomers[CustomerID], tblCustomers[CustomerName])</f>
        <v>Customer 273</v>
      </c>
      <c r="K813" t="str">
        <f>_xlfn.XLOOKUP(tblOrders[[#This Row],[CustomerID]], tblCustomers[CustomerID], tblCustomers[Segment])</f>
        <v>Consumer</v>
      </c>
      <c r="L813" t="str">
        <f>_xlfn.XLOOKUP(tblOrders[[#This Row],[ProductID]], tblProducts[ProductID], tblProducts[Category])</f>
        <v>Home</v>
      </c>
      <c r="M813">
        <f>_xlfn.XLOOKUP(tblOrders[[#This Row],[ProductID]], tblProducts[ProductID], tblProducts[CostPrice])</f>
        <v>26666</v>
      </c>
      <c r="N813">
        <f>tblOrders[[#This Row],[Sales]]-(tblOrders[[#This Row],[CostPrice]]*tblOrders[[#This Row],[Quantity]])</f>
        <v>-106103.70000000001</v>
      </c>
      <c r="O813" t="str">
        <f>TEXT(tblOrders[[#This Row],[Date]],"mmm-yyyy")</f>
        <v>Aug-2025</v>
      </c>
      <c r="P813" t="str">
        <f>_xlfn.XLOOKUP(tblOrders[[#This Row],[OrderID]], tblReturns[OrderID], tblReturns[Returned])</f>
        <v>No</v>
      </c>
      <c r="Q813" t="str">
        <f>_xlfn.XLOOKUP(tblOrders[[#This Row],[OrderID]], tblShipping[OrderID], tblShipping[ShipMode])</f>
        <v>Express</v>
      </c>
      <c r="R813" t="str">
        <f>IFERROR(_xlfn.XLOOKUP(A812, tblCustomers[CustomerID], tblCustomers[CustomerName]), "Not Found")</f>
        <v>Not Found</v>
      </c>
      <c r="S813" t="str">
        <f>IF(tblOrders[[#This Row],[Sales]]&gt;1000000,"High Value","Standard")</f>
        <v>Standard</v>
      </c>
      <c r="T813" t="str">
        <f>_xlfn.XLOOKUP(tblOrders[[#This Row],[ProductID]], tblProducts[ProductID], tblProducts[ProductName])</f>
        <v>Product 76</v>
      </c>
      <c r="U813">
        <f>_xlfn.XLOOKUP(tblOrders[[#This Row],[SalesRepID]], tblSalesreps[RepID], tblSalesreps[Target])</f>
        <v>19562258</v>
      </c>
    </row>
    <row r="814" spans="1:21">
      <c r="A814" t="s">
        <v>1557</v>
      </c>
      <c r="B814" s="7" t="s">
        <v>628</v>
      </c>
      <c r="C814" t="s">
        <v>307</v>
      </c>
      <c r="D814" t="s">
        <v>158</v>
      </c>
      <c r="E814" t="s">
        <v>35</v>
      </c>
      <c r="F814" t="s">
        <v>51</v>
      </c>
      <c r="G814">
        <v>1</v>
      </c>
      <c r="H814">
        <v>0.15</v>
      </c>
      <c r="I814" s="2">
        <v>84016.55</v>
      </c>
      <c r="J814" t="str">
        <f>_xlfn.XLOOKUP(tblOrders[[#This Row],[CustomerID]], tblCustomers[CustomerID], tblCustomers[CustomerName])</f>
        <v>Customer 17</v>
      </c>
      <c r="K814" t="str">
        <f>_xlfn.XLOOKUP(tblOrders[[#This Row],[CustomerID]], tblCustomers[CustomerID], tblCustomers[Segment])</f>
        <v>SME</v>
      </c>
      <c r="L814" t="str">
        <f>_xlfn.XLOOKUP(tblOrders[[#This Row],[ProductID]], tblProducts[ProductID], tblProducts[Category])</f>
        <v>Home</v>
      </c>
      <c r="M814">
        <f>_xlfn.XLOOKUP(tblOrders[[#This Row],[ProductID]], tblProducts[ProductID], tblProducts[CostPrice])</f>
        <v>6817</v>
      </c>
      <c r="N814">
        <f>tblOrders[[#This Row],[Sales]]-(tblOrders[[#This Row],[CostPrice]]*tblOrders[[#This Row],[Quantity]])</f>
        <v>77199.55</v>
      </c>
      <c r="O814" t="str">
        <f>TEXT(tblOrders[[#This Row],[Date]],"mmm-yyyy")</f>
        <v>Dec-2025</v>
      </c>
      <c r="P814" t="str">
        <f>_xlfn.XLOOKUP(tblOrders[[#This Row],[OrderID]], tblReturns[OrderID], tblReturns[Returned])</f>
        <v>No</v>
      </c>
      <c r="Q814" t="str">
        <f>_xlfn.XLOOKUP(tblOrders[[#This Row],[OrderID]], tblShipping[OrderID], tblShipping[ShipMode])</f>
        <v>Express</v>
      </c>
      <c r="R814" t="str">
        <f>IFERROR(_xlfn.XLOOKUP(A813, tblCustomers[CustomerID], tblCustomers[CustomerName]), "Not Found")</f>
        <v>Not Found</v>
      </c>
      <c r="S814" t="str">
        <f>IF(tblOrders[[#This Row],[Sales]]&gt;1000000,"High Value","Standard")</f>
        <v>Standard</v>
      </c>
      <c r="T814" t="str">
        <f>_xlfn.XLOOKUP(tblOrders[[#This Row],[ProductID]], tblProducts[ProductID], tblProducts[ProductName])</f>
        <v>Product 7</v>
      </c>
      <c r="U814">
        <f>_xlfn.XLOOKUP(tblOrders[[#This Row],[SalesRepID]], tblSalesreps[RepID], tblSalesreps[Target])</f>
        <v>19619177</v>
      </c>
    </row>
    <row r="815" spans="1:21">
      <c r="A815" t="s">
        <v>1558</v>
      </c>
      <c r="B815" s="7" t="s">
        <v>802</v>
      </c>
      <c r="C815" t="s">
        <v>1559</v>
      </c>
      <c r="D815" t="s">
        <v>667</v>
      </c>
      <c r="E815" t="s">
        <v>56</v>
      </c>
      <c r="F815" t="s">
        <v>14</v>
      </c>
      <c r="G815">
        <v>8</v>
      </c>
      <c r="H815">
        <v>0</v>
      </c>
      <c r="I815" s="2">
        <v>456248</v>
      </c>
      <c r="J815" t="str">
        <f>_xlfn.XLOOKUP(tblOrders[[#This Row],[CustomerID]], tblCustomers[CustomerID], tblCustomers[CustomerName])</f>
        <v>Customer 95</v>
      </c>
      <c r="K815" t="str">
        <f>_xlfn.XLOOKUP(tblOrders[[#This Row],[CustomerID]], tblCustomers[CustomerID], tblCustomers[Segment])</f>
        <v>Consumer</v>
      </c>
      <c r="L815" t="str">
        <f>_xlfn.XLOOKUP(tblOrders[[#This Row],[ProductID]], tblProducts[ProductID], tblProducts[Category])</f>
        <v>Electronics</v>
      </c>
      <c r="M815">
        <f>_xlfn.XLOOKUP(tblOrders[[#This Row],[ProductID]], tblProducts[ProductID], tblProducts[CostPrice])</f>
        <v>13676</v>
      </c>
      <c r="N815">
        <f>tblOrders[[#This Row],[Sales]]-(tblOrders[[#This Row],[CostPrice]]*tblOrders[[#This Row],[Quantity]])</f>
        <v>346840</v>
      </c>
      <c r="O815" t="str">
        <f>TEXT(tblOrders[[#This Row],[Date]],"mmm-yyyy")</f>
        <v>Oct-2025</v>
      </c>
      <c r="P815" t="str">
        <f>_xlfn.XLOOKUP(tblOrders[[#This Row],[OrderID]], tblReturns[OrderID], tblReturns[Returned])</f>
        <v>No</v>
      </c>
      <c r="Q815" t="str">
        <f>_xlfn.XLOOKUP(tblOrders[[#This Row],[OrderID]], tblShipping[OrderID], tblShipping[ShipMode])</f>
        <v>Standard</v>
      </c>
      <c r="R815" t="str">
        <f>IFERROR(_xlfn.XLOOKUP(A814, tblCustomers[CustomerID], tblCustomers[CustomerName]), "Not Found")</f>
        <v>Not Found</v>
      </c>
      <c r="S815" t="str">
        <f>IF(tblOrders[[#This Row],[Sales]]&gt;1000000,"High Value","Standard")</f>
        <v>Standard</v>
      </c>
      <c r="T815" t="str">
        <f>_xlfn.XLOOKUP(tblOrders[[#This Row],[ProductID]], tblProducts[ProductID], tblProducts[ProductName])</f>
        <v>Product 10</v>
      </c>
      <c r="U815">
        <f>_xlfn.XLOOKUP(tblOrders[[#This Row],[SalesRepID]], tblSalesreps[RepID], tblSalesreps[Target])</f>
        <v>14265630</v>
      </c>
    </row>
    <row r="816" spans="1:21">
      <c r="A816" t="s">
        <v>1560</v>
      </c>
      <c r="B816" s="7" t="s">
        <v>503</v>
      </c>
      <c r="C816" t="s">
        <v>694</v>
      </c>
      <c r="D816" t="s">
        <v>223</v>
      </c>
      <c r="E816" t="s">
        <v>186</v>
      </c>
      <c r="F816" t="s">
        <v>14</v>
      </c>
      <c r="G816">
        <v>9</v>
      </c>
      <c r="H816">
        <v>0.2</v>
      </c>
      <c r="I816" s="2">
        <v>404992.8</v>
      </c>
      <c r="J816" t="str">
        <f>_xlfn.XLOOKUP(tblOrders[[#This Row],[CustomerID]], tblCustomers[CustomerID], tblCustomers[CustomerName])</f>
        <v>Customer 299</v>
      </c>
      <c r="K816" t="str">
        <f>_xlfn.XLOOKUP(tblOrders[[#This Row],[CustomerID]], tblCustomers[CustomerID], tblCustomers[Segment])</f>
        <v>SME</v>
      </c>
      <c r="L816" t="str">
        <f>_xlfn.XLOOKUP(tblOrders[[#This Row],[ProductID]], tblProducts[ProductID], tblProducts[Category])</f>
        <v>Office</v>
      </c>
      <c r="M816">
        <f>_xlfn.XLOOKUP(tblOrders[[#This Row],[ProductID]], tblProducts[ProductID], tblProducts[CostPrice])</f>
        <v>66106</v>
      </c>
      <c r="N816">
        <f>tblOrders[[#This Row],[Sales]]-(tblOrders[[#This Row],[CostPrice]]*tblOrders[[#This Row],[Quantity]])</f>
        <v>-189961.2</v>
      </c>
      <c r="O816" t="str">
        <f>TEXT(tblOrders[[#This Row],[Date]],"mmm-yyyy")</f>
        <v>Jan-2025</v>
      </c>
      <c r="P816" t="str">
        <f>_xlfn.XLOOKUP(tblOrders[[#This Row],[OrderID]], tblReturns[OrderID], tblReturns[Returned])</f>
        <v>No</v>
      </c>
      <c r="Q816" t="str">
        <f>_xlfn.XLOOKUP(tblOrders[[#This Row],[OrderID]], tblShipping[OrderID], tblShipping[ShipMode])</f>
        <v>Pickup</v>
      </c>
      <c r="R816" t="str">
        <f>IFERROR(_xlfn.XLOOKUP(A815, tblCustomers[CustomerID], tblCustomers[CustomerName]), "Not Found")</f>
        <v>Not Found</v>
      </c>
      <c r="S816" t="str">
        <f>IF(tblOrders[[#This Row],[Sales]]&gt;1000000,"High Value","Standard")</f>
        <v>Standard</v>
      </c>
      <c r="T816" t="str">
        <f>_xlfn.XLOOKUP(tblOrders[[#This Row],[ProductID]], tblProducts[ProductID], tblProducts[ProductName])</f>
        <v>Product 58</v>
      </c>
      <c r="U816">
        <f>_xlfn.XLOOKUP(tblOrders[[#This Row],[SalesRepID]], tblSalesreps[RepID], tblSalesreps[Target])</f>
        <v>15141830</v>
      </c>
    </row>
    <row r="817" spans="1:21">
      <c r="A817" t="s">
        <v>1561</v>
      </c>
      <c r="B817" s="7" t="s">
        <v>250</v>
      </c>
      <c r="C817" t="s">
        <v>753</v>
      </c>
      <c r="D817" t="s">
        <v>174</v>
      </c>
      <c r="E817" t="s">
        <v>50</v>
      </c>
      <c r="F817" t="s">
        <v>51</v>
      </c>
      <c r="G817">
        <v>10</v>
      </c>
      <c r="H817">
        <v>0.2</v>
      </c>
      <c r="I817" s="2">
        <v>1160256</v>
      </c>
      <c r="J817" t="str">
        <f>_xlfn.XLOOKUP(tblOrders[[#This Row],[CustomerID]], tblCustomers[CustomerID], tblCustomers[CustomerName])</f>
        <v>Customer 116</v>
      </c>
      <c r="K817" t="str">
        <f>_xlfn.XLOOKUP(tblOrders[[#This Row],[CustomerID]], tblCustomers[CustomerID], tblCustomers[Segment])</f>
        <v>Consumer</v>
      </c>
      <c r="L817" t="str">
        <f>_xlfn.XLOOKUP(tblOrders[[#This Row],[ProductID]], tblProducts[ProductID], tblProducts[Category])</f>
        <v>Home</v>
      </c>
      <c r="M817">
        <f>_xlfn.XLOOKUP(tblOrders[[#This Row],[ProductID]], tblProducts[ProductID], tblProducts[CostPrice])</f>
        <v>62348</v>
      </c>
      <c r="N817">
        <f>tblOrders[[#This Row],[Sales]]-(tblOrders[[#This Row],[CostPrice]]*tblOrders[[#This Row],[Quantity]])</f>
        <v>536776</v>
      </c>
      <c r="O817" t="str">
        <f>TEXT(tblOrders[[#This Row],[Date]],"mmm-yyyy")</f>
        <v>Jul-2025</v>
      </c>
      <c r="P817" t="str">
        <f>_xlfn.XLOOKUP(tblOrders[[#This Row],[OrderID]], tblReturns[OrderID], tblReturns[Returned])</f>
        <v>No</v>
      </c>
      <c r="Q817" t="str">
        <f>_xlfn.XLOOKUP(tblOrders[[#This Row],[OrderID]], tblShipping[OrderID], tblShipping[ShipMode])</f>
        <v>Standard</v>
      </c>
      <c r="R817" t="str">
        <f>IFERROR(_xlfn.XLOOKUP(A816, tblCustomers[CustomerID], tblCustomers[CustomerName]), "Not Found")</f>
        <v>Not Found</v>
      </c>
      <c r="S817" t="str">
        <f>IF(tblOrders[[#This Row],[Sales]]&gt;1000000,"High Value","Standard")</f>
        <v>High Value</v>
      </c>
      <c r="T817" t="str">
        <f>_xlfn.XLOOKUP(tblOrders[[#This Row],[ProductID]], tblProducts[ProductID], tblProducts[ProductName])</f>
        <v>Product 64</v>
      </c>
      <c r="U817">
        <f>_xlfn.XLOOKUP(tblOrders[[#This Row],[SalesRepID]], tblSalesreps[RepID], tblSalesreps[Target])</f>
        <v>17350666</v>
      </c>
    </row>
    <row r="818" spans="1:21">
      <c r="A818" t="s">
        <v>1562</v>
      </c>
      <c r="B818" s="7" t="s">
        <v>715</v>
      </c>
      <c r="C818" t="s">
        <v>429</v>
      </c>
      <c r="D818" t="s">
        <v>288</v>
      </c>
      <c r="E818" t="s">
        <v>40</v>
      </c>
      <c r="F818" t="s">
        <v>14</v>
      </c>
      <c r="G818">
        <v>1</v>
      </c>
      <c r="H818">
        <v>0.05</v>
      </c>
      <c r="I818" s="2">
        <v>69103.95</v>
      </c>
      <c r="J818" t="str">
        <f>_xlfn.XLOOKUP(tblOrders[[#This Row],[CustomerID]], tblCustomers[CustomerID], tblCustomers[CustomerName])</f>
        <v>Customer 243</v>
      </c>
      <c r="K818" t="str">
        <f>_xlfn.XLOOKUP(tblOrders[[#This Row],[CustomerID]], tblCustomers[CustomerID], tblCustomers[Segment])</f>
        <v>Corporate</v>
      </c>
      <c r="L818" t="str">
        <f>_xlfn.XLOOKUP(tblOrders[[#This Row],[ProductID]], tblProducts[ProductID], tblProducts[Category])</f>
        <v>Furniture</v>
      </c>
      <c r="M818">
        <f>_xlfn.XLOOKUP(tblOrders[[#This Row],[ProductID]], tblProducts[ProductID], tblProducts[CostPrice])</f>
        <v>34258</v>
      </c>
      <c r="N818">
        <f>tblOrders[[#This Row],[Sales]]-(tblOrders[[#This Row],[CostPrice]]*tblOrders[[#This Row],[Quantity]])</f>
        <v>34845.949999999997</v>
      </c>
      <c r="O818" t="str">
        <f>TEXT(tblOrders[[#This Row],[Date]],"mmm-yyyy")</f>
        <v>May-2025</v>
      </c>
      <c r="P818" t="str">
        <f>_xlfn.XLOOKUP(tblOrders[[#This Row],[OrderID]], tblReturns[OrderID], tblReturns[Returned])</f>
        <v>No</v>
      </c>
      <c r="Q818" t="str">
        <f>_xlfn.XLOOKUP(tblOrders[[#This Row],[OrderID]], tblShipping[OrderID], tblShipping[ShipMode])</f>
        <v>Express</v>
      </c>
      <c r="R818" t="str">
        <f>IFERROR(_xlfn.XLOOKUP(A817, tblCustomers[CustomerID], tblCustomers[CustomerName]), "Not Found")</f>
        <v>Not Found</v>
      </c>
      <c r="S818" t="str">
        <f>IF(tblOrders[[#This Row],[Sales]]&gt;1000000,"High Value","Standard")</f>
        <v>Standard</v>
      </c>
      <c r="T818" t="str">
        <f>_xlfn.XLOOKUP(tblOrders[[#This Row],[ProductID]], tblProducts[ProductID], tblProducts[ProductName])</f>
        <v>Product 39</v>
      </c>
      <c r="U818">
        <f>_xlfn.XLOOKUP(tblOrders[[#This Row],[SalesRepID]], tblSalesreps[RepID], tblSalesreps[Target])</f>
        <v>6291486</v>
      </c>
    </row>
    <row r="819" spans="1:21">
      <c r="A819" t="s">
        <v>1563</v>
      </c>
      <c r="B819" s="7" t="s">
        <v>440</v>
      </c>
      <c r="C819" t="s">
        <v>1564</v>
      </c>
      <c r="D819" t="s">
        <v>162</v>
      </c>
      <c r="E819" t="s">
        <v>197</v>
      </c>
      <c r="F819" t="s">
        <v>14</v>
      </c>
      <c r="G819">
        <v>9</v>
      </c>
      <c r="H819">
        <v>0.15</v>
      </c>
      <c r="I819" s="2">
        <v>639547.65</v>
      </c>
      <c r="J819" t="str">
        <f>_xlfn.XLOOKUP(tblOrders[[#This Row],[CustomerID]], tblCustomers[CustomerID], tblCustomers[CustomerName])</f>
        <v>Customer 206</v>
      </c>
      <c r="K819" t="str">
        <f>_xlfn.XLOOKUP(tblOrders[[#This Row],[CustomerID]], tblCustomers[CustomerID], tblCustomers[Segment])</f>
        <v>Consumer</v>
      </c>
      <c r="L819" t="str">
        <f>_xlfn.XLOOKUP(tblOrders[[#This Row],[ProductID]], tblProducts[ProductID], tblProducts[Category])</f>
        <v>Furniture</v>
      </c>
      <c r="M819">
        <f>_xlfn.XLOOKUP(tblOrders[[#This Row],[ProductID]], tblProducts[ProductID], tblProducts[CostPrice])</f>
        <v>62257</v>
      </c>
      <c r="N819">
        <f>tblOrders[[#This Row],[Sales]]-(tblOrders[[#This Row],[CostPrice]]*tblOrders[[#This Row],[Quantity]])</f>
        <v>79234.650000000023</v>
      </c>
      <c r="O819" t="str">
        <f>TEXT(tblOrders[[#This Row],[Date]],"mmm-yyyy")</f>
        <v>Nov-2025</v>
      </c>
      <c r="P819" t="str">
        <f>_xlfn.XLOOKUP(tblOrders[[#This Row],[OrderID]], tblReturns[OrderID], tblReturns[Returned])</f>
        <v>Yes</v>
      </c>
      <c r="Q819" t="str">
        <f>_xlfn.XLOOKUP(tblOrders[[#This Row],[OrderID]], tblShipping[OrderID], tblShipping[ShipMode])</f>
        <v>Standard</v>
      </c>
      <c r="R819" t="str">
        <f>IFERROR(_xlfn.XLOOKUP(A818, tblCustomers[CustomerID], tblCustomers[CustomerName]), "Not Found")</f>
        <v>Not Found</v>
      </c>
      <c r="S819" t="str">
        <f>IF(tblOrders[[#This Row],[Sales]]&gt;1000000,"High Value","Standard")</f>
        <v>Standard</v>
      </c>
      <c r="T819" t="str">
        <f>_xlfn.XLOOKUP(tblOrders[[#This Row],[ProductID]], tblProducts[ProductID], tblProducts[ProductName])</f>
        <v>Product 55</v>
      </c>
      <c r="U819">
        <f>_xlfn.XLOOKUP(tblOrders[[#This Row],[SalesRepID]], tblSalesreps[RepID], tblSalesreps[Target])</f>
        <v>19562258</v>
      </c>
    </row>
    <row r="820" spans="1:21">
      <c r="A820" t="s">
        <v>1565</v>
      </c>
      <c r="B820" s="7" t="s">
        <v>550</v>
      </c>
      <c r="C820" t="s">
        <v>196</v>
      </c>
      <c r="D820" t="s">
        <v>12</v>
      </c>
      <c r="E820" t="s">
        <v>205</v>
      </c>
      <c r="F820" t="s">
        <v>26</v>
      </c>
      <c r="G820">
        <v>6</v>
      </c>
      <c r="H820">
        <v>0.15</v>
      </c>
      <c r="I820" s="2">
        <v>90499.5</v>
      </c>
      <c r="J820" t="str">
        <f>_xlfn.XLOOKUP(tblOrders[[#This Row],[CustomerID]], tblCustomers[CustomerID], tblCustomers[CustomerName])</f>
        <v>Customer 99</v>
      </c>
      <c r="K820" t="str">
        <f>_xlfn.XLOOKUP(tblOrders[[#This Row],[CustomerID]], tblCustomers[CustomerID], tblCustomers[Segment])</f>
        <v>Consumer</v>
      </c>
      <c r="L820" t="str">
        <f>_xlfn.XLOOKUP(tblOrders[[#This Row],[ProductID]], tblProducts[ProductID], tblProducts[Category])</f>
        <v>Furniture</v>
      </c>
      <c r="M820">
        <f>_xlfn.XLOOKUP(tblOrders[[#This Row],[ProductID]], tblProducts[ProductID], tblProducts[CostPrice])</f>
        <v>72369</v>
      </c>
      <c r="N820">
        <f>tblOrders[[#This Row],[Sales]]-(tblOrders[[#This Row],[CostPrice]]*tblOrders[[#This Row],[Quantity]])</f>
        <v>-343714.5</v>
      </c>
      <c r="O820" t="str">
        <f>TEXT(tblOrders[[#This Row],[Date]],"mmm-yyyy")</f>
        <v>Jun-2025</v>
      </c>
      <c r="P820" t="str">
        <f>_xlfn.XLOOKUP(tblOrders[[#This Row],[OrderID]], tblReturns[OrderID], tblReturns[Returned])</f>
        <v>No</v>
      </c>
      <c r="Q820" t="str">
        <f>_xlfn.XLOOKUP(tblOrders[[#This Row],[OrderID]], tblShipping[OrderID], tblShipping[ShipMode])</f>
        <v>Standard</v>
      </c>
      <c r="R820" t="str">
        <f>IFERROR(_xlfn.XLOOKUP(A819, tblCustomers[CustomerID], tblCustomers[CustomerName]), "Not Found")</f>
        <v>Not Found</v>
      </c>
      <c r="S820" t="str">
        <f>IF(tblOrders[[#This Row],[Sales]]&gt;1000000,"High Value","Standard")</f>
        <v>Standard</v>
      </c>
      <c r="T820" t="str">
        <f>_xlfn.XLOOKUP(tblOrders[[#This Row],[ProductID]], tblProducts[ProductID], tblProducts[ProductName])</f>
        <v>Product 19</v>
      </c>
      <c r="U820">
        <f>_xlfn.XLOOKUP(tblOrders[[#This Row],[SalesRepID]], tblSalesreps[RepID], tblSalesreps[Target])</f>
        <v>16246424</v>
      </c>
    </row>
    <row r="821" spans="1:21">
      <c r="A821" t="s">
        <v>1566</v>
      </c>
      <c r="B821" s="7" t="s">
        <v>1567</v>
      </c>
      <c r="C821" t="s">
        <v>144</v>
      </c>
      <c r="D821" t="s">
        <v>232</v>
      </c>
      <c r="E821" t="s">
        <v>56</v>
      </c>
      <c r="F821" t="s">
        <v>51</v>
      </c>
      <c r="G821">
        <v>10</v>
      </c>
      <c r="H821">
        <v>0.05</v>
      </c>
      <c r="I821" s="2">
        <v>457539</v>
      </c>
      <c r="J821" t="str">
        <f>_xlfn.XLOOKUP(tblOrders[[#This Row],[CustomerID]], tblCustomers[CustomerID], tblCustomers[CustomerName])</f>
        <v>Customer 156</v>
      </c>
      <c r="K821" t="str">
        <f>_xlfn.XLOOKUP(tblOrders[[#This Row],[CustomerID]], tblCustomers[CustomerID], tblCustomers[Segment])</f>
        <v>Consumer</v>
      </c>
      <c r="L821" t="str">
        <f>_xlfn.XLOOKUP(tblOrders[[#This Row],[ProductID]], tblProducts[ProductID], tblProducts[Category])</f>
        <v>Electronics</v>
      </c>
      <c r="M821">
        <f>_xlfn.XLOOKUP(tblOrders[[#This Row],[ProductID]], tblProducts[ProductID], tblProducts[CostPrice])</f>
        <v>41456</v>
      </c>
      <c r="N821">
        <f>tblOrders[[#This Row],[Sales]]-(tblOrders[[#This Row],[CostPrice]]*tblOrders[[#This Row],[Quantity]])</f>
        <v>42979</v>
      </c>
      <c r="O821" t="str">
        <f>TEXT(tblOrders[[#This Row],[Date]],"mmm-yyyy")</f>
        <v>Nov-2025</v>
      </c>
      <c r="P821" t="str">
        <f>_xlfn.XLOOKUP(tblOrders[[#This Row],[OrderID]], tblReturns[OrderID], tblReturns[Returned])</f>
        <v>No</v>
      </c>
      <c r="Q821" t="str">
        <f>_xlfn.XLOOKUP(tblOrders[[#This Row],[OrderID]], tblShipping[OrderID], tblShipping[ShipMode])</f>
        <v>Express</v>
      </c>
      <c r="R821" t="str">
        <f>IFERROR(_xlfn.XLOOKUP(A820, tblCustomers[CustomerID], tblCustomers[CustomerName]), "Not Found")</f>
        <v>Not Found</v>
      </c>
      <c r="S821" t="str">
        <f>IF(tblOrders[[#This Row],[Sales]]&gt;1000000,"High Value","Standard")</f>
        <v>Standard</v>
      </c>
      <c r="T821" t="str">
        <f>_xlfn.XLOOKUP(tblOrders[[#This Row],[ProductID]], tblProducts[ProductID], tblProducts[ProductName])</f>
        <v>Product 86</v>
      </c>
      <c r="U821">
        <f>_xlfn.XLOOKUP(tblOrders[[#This Row],[SalesRepID]], tblSalesreps[RepID], tblSalesreps[Target])</f>
        <v>14265630</v>
      </c>
    </row>
    <row r="822" spans="1:21">
      <c r="A822" t="s">
        <v>1568</v>
      </c>
      <c r="B822" s="7" t="s">
        <v>1330</v>
      </c>
      <c r="C822" t="s">
        <v>333</v>
      </c>
      <c r="D822" t="s">
        <v>372</v>
      </c>
      <c r="E822" t="s">
        <v>87</v>
      </c>
      <c r="F822" t="s">
        <v>88</v>
      </c>
      <c r="G822">
        <v>4</v>
      </c>
      <c r="H822">
        <v>0.15</v>
      </c>
      <c r="I822" s="2">
        <v>157763.4</v>
      </c>
      <c r="J822" t="str">
        <f>_xlfn.XLOOKUP(tblOrders[[#This Row],[CustomerID]], tblCustomers[CustomerID], tblCustomers[CustomerName])</f>
        <v>Customer 49</v>
      </c>
      <c r="K822" t="str">
        <f>_xlfn.XLOOKUP(tblOrders[[#This Row],[CustomerID]], tblCustomers[CustomerID], tblCustomers[Segment])</f>
        <v>SME</v>
      </c>
      <c r="L822" t="str">
        <f>_xlfn.XLOOKUP(tblOrders[[#This Row],[ProductID]], tblProducts[ProductID], tblProducts[Category])</f>
        <v>Office</v>
      </c>
      <c r="M822">
        <f>_xlfn.XLOOKUP(tblOrders[[#This Row],[ProductID]], tblProducts[ProductID], tblProducts[CostPrice])</f>
        <v>18283</v>
      </c>
      <c r="N822">
        <f>tblOrders[[#This Row],[Sales]]-(tblOrders[[#This Row],[CostPrice]]*tblOrders[[#This Row],[Quantity]])</f>
        <v>84631.4</v>
      </c>
      <c r="O822" t="str">
        <f>TEXT(tblOrders[[#This Row],[Date]],"mmm-yyyy")</f>
        <v>Feb-2025</v>
      </c>
      <c r="P822" t="str">
        <f>_xlfn.XLOOKUP(tblOrders[[#This Row],[OrderID]], tblReturns[OrderID], tblReturns[Returned])</f>
        <v>No</v>
      </c>
      <c r="Q822" t="str">
        <f>_xlfn.XLOOKUP(tblOrders[[#This Row],[OrderID]], tblShipping[OrderID], tblShipping[ShipMode])</f>
        <v>Express</v>
      </c>
      <c r="R822" t="str">
        <f>IFERROR(_xlfn.XLOOKUP(A821, tblCustomers[CustomerID], tblCustomers[CustomerName]), "Not Found")</f>
        <v>Not Found</v>
      </c>
      <c r="S822" t="str">
        <f>IF(tblOrders[[#This Row],[Sales]]&gt;1000000,"High Value","Standard")</f>
        <v>Standard</v>
      </c>
      <c r="T822" t="str">
        <f>_xlfn.XLOOKUP(tblOrders[[#This Row],[ProductID]], tblProducts[ProductID], tblProducts[ProductName])</f>
        <v>Product 57</v>
      </c>
      <c r="U822">
        <f>_xlfn.XLOOKUP(tblOrders[[#This Row],[SalesRepID]], tblSalesreps[RepID], tblSalesreps[Target])</f>
        <v>18500989</v>
      </c>
    </row>
    <row r="823" spans="1:21">
      <c r="A823" t="s">
        <v>1569</v>
      </c>
      <c r="B823" s="7" t="s">
        <v>1008</v>
      </c>
      <c r="C823" t="s">
        <v>629</v>
      </c>
      <c r="D823" t="s">
        <v>308</v>
      </c>
      <c r="E823" t="s">
        <v>119</v>
      </c>
      <c r="F823" t="s">
        <v>88</v>
      </c>
      <c r="G823">
        <v>8</v>
      </c>
      <c r="H823">
        <v>0.2</v>
      </c>
      <c r="I823" s="2">
        <v>724371.2</v>
      </c>
      <c r="J823" t="str">
        <f>_xlfn.XLOOKUP(tblOrders[[#This Row],[CustomerID]], tblCustomers[CustomerID], tblCustomers[CustomerName])</f>
        <v>Customer 12</v>
      </c>
      <c r="K823" t="str">
        <f>_xlfn.XLOOKUP(tblOrders[[#This Row],[CustomerID]], tblCustomers[CustomerID], tblCustomers[Segment])</f>
        <v>Corporate</v>
      </c>
      <c r="L823" t="str">
        <f>_xlfn.XLOOKUP(tblOrders[[#This Row],[ProductID]], tblProducts[ProductID], tblProducts[Category])</f>
        <v>Furniture</v>
      </c>
      <c r="M823">
        <f>_xlfn.XLOOKUP(tblOrders[[#This Row],[ProductID]], tblProducts[ProductID], tblProducts[CostPrice])</f>
        <v>27039</v>
      </c>
      <c r="N823">
        <f>tblOrders[[#This Row],[Sales]]-(tblOrders[[#This Row],[CostPrice]]*tblOrders[[#This Row],[Quantity]])</f>
        <v>508059.19999999995</v>
      </c>
      <c r="O823" t="str">
        <f>TEXT(tblOrders[[#This Row],[Date]],"mmm-yyyy")</f>
        <v>Apr-2025</v>
      </c>
      <c r="P823" t="str">
        <f>_xlfn.XLOOKUP(tblOrders[[#This Row],[OrderID]], tblReturns[OrderID], tblReturns[Returned])</f>
        <v>No</v>
      </c>
      <c r="Q823" t="str">
        <f>_xlfn.XLOOKUP(tblOrders[[#This Row],[OrderID]], tblShipping[OrderID], tblShipping[ShipMode])</f>
        <v>Express</v>
      </c>
      <c r="R823" t="str">
        <f>IFERROR(_xlfn.XLOOKUP(A822, tblCustomers[CustomerID], tblCustomers[CustomerName]), "Not Found")</f>
        <v>Not Found</v>
      </c>
      <c r="S823" t="str">
        <f>IF(tblOrders[[#This Row],[Sales]]&gt;1000000,"High Value","Standard")</f>
        <v>Standard</v>
      </c>
      <c r="T823" t="str">
        <f>_xlfn.XLOOKUP(tblOrders[[#This Row],[ProductID]], tblProducts[ProductID], tblProducts[ProductName])</f>
        <v>Product 13</v>
      </c>
      <c r="U823">
        <f>_xlfn.XLOOKUP(tblOrders[[#This Row],[SalesRepID]], tblSalesreps[RepID], tblSalesreps[Target])</f>
        <v>5886694</v>
      </c>
    </row>
    <row r="824" spans="1:21">
      <c r="A824" t="s">
        <v>1570</v>
      </c>
      <c r="B824" s="7" t="s">
        <v>595</v>
      </c>
      <c r="C824" t="s">
        <v>1051</v>
      </c>
      <c r="D824" t="s">
        <v>744</v>
      </c>
      <c r="E824" t="s">
        <v>197</v>
      </c>
      <c r="F824" t="s">
        <v>26</v>
      </c>
      <c r="G824">
        <v>9</v>
      </c>
      <c r="H824">
        <v>0.2</v>
      </c>
      <c r="I824" s="2">
        <v>256845.6</v>
      </c>
      <c r="J824" t="str">
        <f>_xlfn.XLOOKUP(tblOrders[[#This Row],[CustomerID]], tblCustomers[CustomerID], tblCustomers[CustomerName])</f>
        <v>Customer 132</v>
      </c>
      <c r="K824" t="str">
        <f>_xlfn.XLOOKUP(tblOrders[[#This Row],[CustomerID]], tblCustomers[CustomerID], tblCustomers[Segment])</f>
        <v>Consumer</v>
      </c>
      <c r="L824" t="str">
        <f>_xlfn.XLOOKUP(tblOrders[[#This Row],[ProductID]], tblProducts[ProductID], tblProducts[Category])</f>
        <v>Electronics</v>
      </c>
      <c r="M824">
        <f>_xlfn.XLOOKUP(tblOrders[[#This Row],[ProductID]], tblProducts[ProductID], tblProducts[CostPrice])</f>
        <v>37361</v>
      </c>
      <c r="N824">
        <f>tblOrders[[#This Row],[Sales]]-(tblOrders[[#This Row],[CostPrice]]*tblOrders[[#This Row],[Quantity]])</f>
        <v>-79403.399999999994</v>
      </c>
      <c r="O824" t="str">
        <f>TEXT(tblOrders[[#This Row],[Date]],"mmm-yyyy")</f>
        <v>Nov-2025</v>
      </c>
      <c r="P824" t="str">
        <f>_xlfn.XLOOKUP(tblOrders[[#This Row],[OrderID]], tblReturns[OrderID], tblReturns[Returned])</f>
        <v>Yes</v>
      </c>
      <c r="Q824" t="str">
        <f>_xlfn.XLOOKUP(tblOrders[[#This Row],[OrderID]], tblShipping[OrderID], tblShipping[ShipMode])</f>
        <v>Standard</v>
      </c>
      <c r="R824" t="str">
        <f>IFERROR(_xlfn.XLOOKUP(A823, tblCustomers[CustomerID], tblCustomers[CustomerName]), "Not Found")</f>
        <v>Not Found</v>
      </c>
      <c r="S824" t="str">
        <f>IF(tblOrders[[#This Row],[Sales]]&gt;1000000,"High Value","Standard")</f>
        <v>Standard</v>
      </c>
      <c r="T824" t="str">
        <f>_xlfn.XLOOKUP(tblOrders[[#This Row],[ProductID]], tblProducts[ProductID], tblProducts[ProductName])</f>
        <v>Product 72</v>
      </c>
      <c r="U824">
        <f>_xlfn.XLOOKUP(tblOrders[[#This Row],[SalesRepID]], tblSalesreps[RepID], tblSalesreps[Target])</f>
        <v>19562258</v>
      </c>
    </row>
    <row r="825" spans="1:21">
      <c r="A825" t="s">
        <v>1571</v>
      </c>
      <c r="B825" s="7" t="s">
        <v>337</v>
      </c>
      <c r="C825" t="s">
        <v>258</v>
      </c>
      <c r="D825" t="s">
        <v>24</v>
      </c>
      <c r="E825" t="s">
        <v>79</v>
      </c>
      <c r="F825" t="s">
        <v>26</v>
      </c>
      <c r="G825">
        <v>9</v>
      </c>
      <c r="H825">
        <v>0.15</v>
      </c>
      <c r="I825" s="2">
        <v>399712.5</v>
      </c>
      <c r="J825" t="str">
        <f>_xlfn.XLOOKUP(tblOrders[[#This Row],[CustomerID]], tblCustomers[CustomerID], tblCustomers[CustomerName])</f>
        <v>Customer 188</v>
      </c>
      <c r="K825" t="str">
        <f>_xlfn.XLOOKUP(tblOrders[[#This Row],[CustomerID]], tblCustomers[CustomerID], tblCustomers[Segment])</f>
        <v>Consumer</v>
      </c>
      <c r="L825" t="str">
        <f>_xlfn.XLOOKUP(tblOrders[[#This Row],[ProductID]], tblProducts[ProductID], tblProducts[Category])</f>
        <v>Home</v>
      </c>
      <c r="M825">
        <f>_xlfn.XLOOKUP(tblOrders[[#This Row],[ProductID]], tblProducts[ProductID], tblProducts[CostPrice])</f>
        <v>57647</v>
      </c>
      <c r="N825">
        <f>tblOrders[[#This Row],[Sales]]-(tblOrders[[#This Row],[CostPrice]]*tblOrders[[#This Row],[Quantity]])</f>
        <v>-119110.5</v>
      </c>
      <c r="O825" t="str">
        <f>TEXT(tblOrders[[#This Row],[Date]],"mmm-yyyy")</f>
        <v>May-2025</v>
      </c>
      <c r="P825" t="str">
        <f>_xlfn.XLOOKUP(tblOrders[[#This Row],[OrderID]], tblReturns[OrderID], tblReturns[Returned])</f>
        <v>No</v>
      </c>
      <c r="Q825" t="str">
        <f>_xlfn.XLOOKUP(tblOrders[[#This Row],[OrderID]], tblShipping[OrderID], tblShipping[ShipMode])</f>
        <v>Pickup</v>
      </c>
      <c r="R825" t="str">
        <f>IFERROR(_xlfn.XLOOKUP(A824, tblCustomers[CustomerID], tblCustomers[CustomerName]), "Not Found")</f>
        <v>Not Found</v>
      </c>
      <c r="S825" t="str">
        <f>IF(tblOrders[[#This Row],[Sales]]&gt;1000000,"High Value","Standard")</f>
        <v>Standard</v>
      </c>
      <c r="T825" t="str">
        <f>_xlfn.XLOOKUP(tblOrders[[#This Row],[ProductID]], tblProducts[ProductID], tblProducts[ProductName])</f>
        <v>Product 2</v>
      </c>
      <c r="U825">
        <f>_xlfn.XLOOKUP(tblOrders[[#This Row],[SalesRepID]], tblSalesreps[RepID], tblSalesreps[Target])</f>
        <v>8592536</v>
      </c>
    </row>
    <row r="826" spans="1:21">
      <c r="A826" t="s">
        <v>1572</v>
      </c>
      <c r="B826" s="7" t="s">
        <v>1502</v>
      </c>
      <c r="C826" t="s">
        <v>1444</v>
      </c>
      <c r="D826" t="s">
        <v>130</v>
      </c>
      <c r="E826" t="s">
        <v>50</v>
      </c>
      <c r="F826" t="s">
        <v>26</v>
      </c>
      <c r="G826">
        <v>7</v>
      </c>
      <c r="H826">
        <v>0.15</v>
      </c>
      <c r="I826" s="2">
        <v>81996.95</v>
      </c>
      <c r="J826" t="str">
        <f>_xlfn.XLOOKUP(tblOrders[[#This Row],[CustomerID]], tblCustomers[CustomerID], tblCustomers[CustomerName])</f>
        <v>Customer 6</v>
      </c>
      <c r="K826" t="str">
        <f>_xlfn.XLOOKUP(tblOrders[[#This Row],[CustomerID]], tblCustomers[CustomerID], tblCustomers[Segment])</f>
        <v>Corporate</v>
      </c>
      <c r="L826" t="str">
        <f>_xlfn.XLOOKUP(tblOrders[[#This Row],[ProductID]], tblProducts[ProductID], tblProducts[Category])</f>
        <v>Home</v>
      </c>
      <c r="M826">
        <f>_xlfn.XLOOKUP(tblOrders[[#This Row],[ProductID]], tblProducts[ProductID], tblProducts[CostPrice])</f>
        <v>4229</v>
      </c>
      <c r="N826">
        <f>tblOrders[[#This Row],[Sales]]-(tblOrders[[#This Row],[CostPrice]]*tblOrders[[#This Row],[Quantity]])</f>
        <v>52393.95</v>
      </c>
      <c r="O826" t="str">
        <f>TEXT(tblOrders[[#This Row],[Date]],"mmm-yyyy")</f>
        <v>Jan-2025</v>
      </c>
      <c r="P826" t="str">
        <f>_xlfn.XLOOKUP(tblOrders[[#This Row],[OrderID]], tblReturns[OrderID], tblReturns[Returned])</f>
        <v>No</v>
      </c>
      <c r="Q826" t="str">
        <f>_xlfn.XLOOKUP(tblOrders[[#This Row],[OrderID]], tblShipping[OrderID], tblShipping[ShipMode])</f>
        <v>Pickup</v>
      </c>
      <c r="R826" t="str">
        <f>IFERROR(_xlfn.XLOOKUP(A825, tblCustomers[CustomerID], tblCustomers[CustomerName]), "Not Found")</f>
        <v>Not Found</v>
      </c>
      <c r="S826" t="str">
        <f>IF(tblOrders[[#This Row],[Sales]]&gt;1000000,"High Value","Standard")</f>
        <v>Standard</v>
      </c>
      <c r="T826" t="str">
        <f>_xlfn.XLOOKUP(tblOrders[[#This Row],[ProductID]], tblProducts[ProductID], tblProducts[ProductName])</f>
        <v>Product 92</v>
      </c>
      <c r="U826">
        <f>_xlfn.XLOOKUP(tblOrders[[#This Row],[SalesRepID]], tblSalesreps[RepID], tblSalesreps[Target])</f>
        <v>17350666</v>
      </c>
    </row>
    <row r="827" spans="1:21">
      <c r="A827" t="s">
        <v>1573</v>
      </c>
      <c r="B827" s="7" t="s">
        <v>188</v>
      </c>
      <c r="C827" t="s">
        <v>916</v>
      </c>
      <c r="D827" t="s">
        <v>111</v>
      </c>
      <c r="E827" t="s">
        <v>25</v>
      </c>
      <c r="F827" t="s">
        <v>14</v>
      </c>
      <c r="G827">
        <v>9</v>
      </c>
      <c r="H827">
        <v>0</v>
      </c>
      <c r="I827" s="2">
        <v>276678</v>
      </c>
      <c r="J827" t="str">
        <f>_xlfn.XLOOKUP(tblOrders[[#This Row],[CustomerID]], tblCustomers[CustomerID], tblCustomers[CustomerName])</f>
        <v>Customer 60</v>
      </c>
      <c r="K827" t="str">
        <f>_xlfn.XLOOKUP(tblOrders[[#This Row],[CustomerID]], tblCustomers[CustomerID], tblCustomers[Segment])</f>
        <v>Consumer</v>
      </c>
      <c r="L827" t="str">
        <f>_xlfn.XLOOKUP(tblOrders[[#This Row],[ProductID]], tblProducts[ProductID], tblProducts[Category])</f>
        <v>Furniture</v>
      </c>
      <c r="M827">
        <f>_xlfn.XLOOKUP(tblOrders[[#This Row],[ProductID]], tblProducts[ProductID], tblProducts[CostPrice])</f>
        <v>34907</v>
      </c>
      <c r="N827">
        <f>tblOrders[[#This Row],[Sales]]-(tblOrders[[#This Row],[CostPrice]]*tblOrders[[#This Row],[Quantity]])</f>
        <v>-37485</v>
      </c>
      <c r="O827" t="str">
        <f>TEXT(tblOrders[[#This Row],[Date]],"mmm-yyyy")</f>
        <v>Feb-2025</v>
      </c>
      <c r="P827" t="str">
        <f>_xlfn.XLOOKUP(tblOrders[[#This Row],[OrderID]], tblReturns[OrderID], tblReturns[Returned])</f>
        <v>No</v>
      </c>
      <c r="Q827" t="str">
        <f>_xlfn.XLOOKUP(tblOrders[[#This Row],[OrderID]], tblShipping[OrderID], tblShipping[ShipMode])</f>
        <v>Standard</v>
      </c>
      <c r="R827" t="str">
        <f>IFERROR(_xlfn.XLOOKUP(A826, tblCustomers[CustomerID], tblCustomers[CustomerName]), "Not Found")</f>
        <v>Not Found</v>
      </c>
      <c r="S827" t="str">
        <f>IF(tblOrders[[#This Row],[Sales]]&gt;1000000,"High Value","Standard")</f>
        <v>Standard</v>
      </c>
      <c r="T827" t="str">
        <f>_xlfn.XLOOKUP(tblOrders[[#This Row],[ProductID]], tblProducts[ProductID], tblProducts[ProductName])</f>
        <v>Product 68</v>
      </c>
      <c r="U827">
        <f>_xlfn.XLOOKUP(tblOrders[[#This Row],[SalesRepID]], tblSalesreps[RepID], tblSalesreps[Target])</f>
        <v>7094914</v>
      </c>
    </row>
    <row r="828" spans="1:21">
      <c r="A828" t="s">
        <v>1574</v>
      </c>
      <c r="B828" s="7" t="s">
        <v>277</v>
      </c>
      <c r="C828" t="s">
        <v>1575</v>
      </c>
      <c r="D828" t="s">
        <v>817</v>
      </c>
      <c r="E828" t="s">
        <v>45</v>
      </c>
      <c r="F828" t="s">
        <v>14</v>
      </c>
      <c r="G828">
        <v>8</v>
      </c>
      <c r="H828">
        <v>0.2</v>
      </c>
      <c r="I828" s="2">
        <v>788729.6</v>
      </c>
      <c r="J828" t="str">
        <f>_xlfn.XLOOKUP(tblOrders[[#This Row],[CustomerID]], tblCustomers[CustomerID], tblCustomers[CustomerName])</f>
        <v>Customer 255</v>
      </c>
      <c r="K828" t="str">
        <f>_xlfn.XLOOKUP(tblOrders[[#This Row],[CustomerID]], tblCustomers[CustomerID], tblCustomers[Segment])</f>
        <v>Consumer</v>
      </c>
      <c r="L828" t="str">
        <f>_xlfn.XLOOKUP(tblOrders[[#This Row],[ProductID]], tblProducts[ProductID], tblProducts[Category])</f>
        <v>Furniture</v>
      </c>
      <c r="M828">
        <f>_xlfn.XLOOKUP(tblOrders[[#This Row],[ProductID]], tblProducts[ProductID], tblProducts[CostPrice])</f>
        <v>11009</v>
      </c>
      <c r="N828">
        <f>tblOrders[[#This Row],[Sales]]-(tblOrders[[#This Row],[CostPrice]]*tblOrders[[#This Row],[Quantity]])</f>
        <v>700657.6</v>
      </c>
      <c r="O828" t="str">
        <f>TEXT(tblOrders[[#This Row],[Date]],"mmm-yyyy")</f>
        <v>Oct-2025</v>
      </c>
      <c r="P828" t="str">
        <f>_xlfn.XLOOKUP(tblOrders[[#This Row],[OrderID]], tblReturns[OrderID], tblReturns[Returned])</f>
        <v>No</v>
      </c>
      <c r="Q828" t="str">
        <f>_xlfn.XLOOKUP(tblOrders[[#This Row],[OrderID]], tblShipping[OrderID], tblShipping[ShipMode])</f>
        <v>Standard</v>
      </c>
      <c r="R828" t="str">
        <f>IFERROR(_xlfn.XLOOKUP(A827, tblCustomers[CustomerID], tblCustomers[CustomerName]), "Not Found")</f>
        <v>Not Found</v>
      </c>
      <c r="S828" t="str">
        <f>IF(tblOrders[[#This Row],[Sales]]&gt;1000000,"High Value","Standard")</f>
        <v>Standard</v>
      </c>
      <c r="T828" t="str">
        <f>_xlfn.XLOOKUP(tblOrders[[#This Row],[ProductID]], tblProducts[ProductID], tblProducts[ProductName])</f>
        <v>Product 99</v>
      </c>
      <c r="U828">
        <f>_xlfn.XLOOKUP(tblOrders[[#This Row],[SalesRepID]], tblSalesreps[RepID], tblSalesreps[Target])</f>
        <v>11319839</v>
      </c>
    </row>
    <row r="829" spans="1:21">
      <c r="A829" t="s">
        <v>1576</v>
      </c>
      <c r="B829" s="7" t="s">
        <v>623</v>
      </c>
      <c r="C829" t="s">
        <v>1076</v>
      </c>
      <c r="D829" t="s">
        <v>248</v>
      </c>
      <c r="E829" t="s">
        <v>19</v>
      </c>
      <c r="F829" t="s">
        <v>14</v>
      </c>
      <c r="G829">
        <v>8</v>
      </c>
      <c r="H829">
        <v>0.1</v>
      </c>
      <c r="I829" s="2">
        <v>308361.59999999998</v>
      </c>
      <c r="J829" t="str">
        <f>_xlfn.XLOOKUP(tblOrders[[#This Row],[CustomerID]], tblCustomers[CustomerID], tblCustomers[CustomerName])</f>
        <v>Customer 167</v>
      </c>
      <c r="K829" t="str">
        <f>_xlfn.XLOOKUP(tblOrders[[#This Row],[CustomerID]], tblCustomers[CustomerID], tblCustomers[Segment])</f>
        <v>SME</v>
      </c>
      <c r="L829" t="str">
        <f>_xlfn.XLOOKUP(tblOrders[[#This Row],[ProductID]], tblProducts[ProductID], tblProducts[Category])</f>
        <v>Furniture</v>
      </c>
      <c r="M829">
        <f>_xlfn.XLOOKUP(tblOrders[[#This Row],[ProductID]], tblProducts[ProductID], tblProducts[CostPrice])</f>
        <v>31758</v>
      </c>
      <c r="N829">
        <f>tblOrders[[#This Row],[Sales]]-(tblOrders[[#This Row],[CostPrice]]*tblOrders[[#This Row],[Quantity]])</f>
        <v>54297.599999999977</v>
      </c>
      <c r="O829" t="str">
        <f>TEXT(tblOrders[[#This Row],[Date]],"mmm-yyyy")</f>
        <v>Jul-2025</v>
      </c>
      <c r="P829" t="str">
        <f>_xlfn.XLOOKUP(tblOrders[[#This Row],[OrderID]], tblReturns[OrderID], tblReturns[Returned])</f>
        <v>No</v>
      </c>
      <c r="Q829" t="str">
        <f>_xlfn.XLOOKUP(tblOrders[[#This Row],[OrderID]], tblShipping[OrderID], tblShipping[ShipMode])</f>
        <v>Standard</v>
      </c>
      <c r="R829" t="str">
        <f>IFERROR(_xlfn.XLOOKUP(A828, tblCustomers[CustomerID], tblCustomers[CustomerName]), "Not Found")</f>
        <v>Not Found</v>
      </c>
      <c r="S829" t="str">
        <f>IF(tblOrders[[#This Row],[Sales]]&gt;1000000,"High Value","Standard")</f>
        <v>Standard</v>
      </c>
      <c r="T829" t="str">
        <f>_xlfn.XLOOKUP(tblOrders[[#This Row],[ProductID]], tblProducts[ProductID], tblProducts[ProductName])</f>
        <v>Product 35</v>
      </c>
      <c r="U829">
        <f>_xlfn.XLOOKUP(tblOrders[[#This Row],[SalesRepID]], tblSalesreps[RepID], tblSalesreps[Target])</f>
        <v>11347243</v>
      </c>
    </row>
    <row r="830" spans="1:21">
      <c r="A830" t="s">
        <v>1577</v>
      </c>
      <c r="B830" s="7" t="s">
        <v>773</v>
      </c>
      <c r="C830" t="s">
        <v>161</v>
      </c>
      <c r="D830" t="s">
        <v>145</v>
      </c>
      <c r="E830" t="s">
        <v>186</v>
      </c>
      <c r="F830" t="s">
        <v>26</v>
      </c>
      <c r="G830">
        <v>5</v>
      </c>
      <c r="H830">
        <v>0.1</v>
      </c>
      <c r="I830" s="2">
        <v>493096.5</v>
      </c>
      <c r="J830" t="str">
        <f>_xlfn.XLOOKUP(tblOrders[[#This Row],[CustomerID]], tblCustomers[CustomerID], tblCustomers[CustomerName])</f>
        <v>Customer 115</v>
      </c>
      <c r="K830" t="str">
        <f>_xlfn.XLOOKUP(tblOrders[[#This Row],[CustomerID]], tblCustomers[CustomerID], tblCustomers[Segment])</f>
        <v>Consumer</v>
      </c>
      <c r="L830" t="str">
        <f>_xlfn.XLOOKUP(tblOrders[[#This Row],[ProductID]], tblProducts[ProductID], tblProducts[Category])</f>
        <v>Furniture</v>
      </c>
      <c r="M830">
        <f>_xlfn.XLOOKUP(tblOrders[[#This Row],[ProductID]], tblProducts[ProductID], tblProducts[CostPrice])</f>
        <v>55764</v>
      </c>
      <c r="N830">
        <f>tblOrders[[#This Row],[Sales]]-(tblOrders[[#This Row],[CostPrice]]*tblOrders[[#This Row],[Quantity]])</f>
        <v>214276.5</v>
      </c>
      <c r="O830" t="str">
        <f>TEXT(tblOrders[[#This Row],[Date]],"mmm-yyyy")</f>
        <v>Aug-2025</v>
      </c>
      <c r="P830" t="str">
        <f>_xlfn.XLOOKUP(tblOrders[[#This Row],[OrderID]], tblReturns[OrderID], tblReturns[Returned])</f>
        <v>No</v>
      </c>
      <c r="Q830" t="str">
        <f>_xlfn.XLOOKUP(tblOrders[[#This Row],[OrderID]], tblShipping[OrderID], tblShipping[ShipMode])</f>
        <v>Standard</v>
      </c>
      <c r="R830" t="str">
        <f>IFERROR(_xlfn.XLOOKUP(A829, tblCustomers[CustomerID], tblCustomers[CustomerName]), "Not Found")</f>
        <v>Not Found</v>
      </c>
      <c r="S830" t="str">
        <f>IF(tblOrders[[#This Row],[Sales]]&gt;1000000,"High Value","Standard")</f>
        <v>Standard</v>
      </c>
      <c r="T830" t="str">
        <f>_xlfn.XLOOKUP(tblOrders[[#This Row],[ProductID]], tblProducts[ProductID], tblProducts[ProductName])</f>
        <v>Product 89</v>
      </c>
      <c r="U830">
        <f>_xlfn.XLOOKUP(tblOrders[[#This Row],[SalesRepID]], tblSalesreps[RepID], tblSalesreps[Target])</f>
        <v>15141830</v>
      </c>
    </row>
    <row r="831" spans="1:21">
      <c r="A831" t="s">
        <v>1578</v>
      </c>
      <c r="B831" s="7" t="s">
        <v>250</v>
      </c>
      <c r="C831" t="s">
        <v>854</v>
      </c>
      <c r="D831" t="s">
        <v>382</v>
      </c>
      <c r="E831" t="s">
        <v>25</v>
      </c>
      <c r="F831" t="s">
        <v>14</v>
      </c>
      <c r="G831">
        <v>10</v>
      </c>
      <c r="H831">
        <v>0.1</v>
      </c>
      <c r="I831" s="2">
        <v>478800</v>
      </c>
      <c r="J831" t="str">
        <f>_xlfn.XLOOKUP(tblOrders[[#This Row],[CustomerID]], tblCustomers[CustomerID], tblCustomers[CustomerName])</f>
        <v>Customer 91</v>
      </c>
      <c r="K831" t="str">
        <f>_xlfn.XLOOKUP(tblOrders[[#This Row],[CustomerID]], tblCustomers[CustomerID], tblCustomers[Segment])</f>
        <v>Consumer</v>
      </c>
      <c r="L831" t="str">
        <f>_xlfn.XLOOKUP(tblOrders[[#This Row],[ProductID]], tblProducts[ProductID], tblProducts[Category])</f>
        <v>Office</v>
      </c>
      <c r="M831">
        <f>_xlfn.XLOOKUP(tblOrders[[#This Row],[ProductID]], tblProducts[ProductID], tblProducts[CostPrice])</f>
        <v>61777</v>
      </c>
      <c r="N831">
        <f>tblOrders[[#This Row],[Sales]]-(tblOrders[[#This Row],[CostPrice]]*tblOrders[[#This Row],[Quantity]])</f>
        <v>-138970</v>
      </c>
      <c r="O831" t="str">
        <f>TEXT(tblOrders[[#This Row],[Date]],"mmm-yyyy")</f>
        <v>Jul-2025</v>
      </c>
      <c r="P831" t="str">
        <f>_xlfn.XLOOKUP(tblOrders[[#This Row],[OrderID]], tblReturns[OrderID], tblReturns[Returned])</f>
        <v>No</v>
      </c>
      <c r="Q831" t="str">
        <f>_xlfn.XLOOKUP(tblOrders[[#This Row],[OrderID]], tblShipping[OrderID], tblShipping[ShipMode])</f>
        <v>Standard</v>
      </c>
      <c r="R831" t="str">
        <f>IFERROR(_xlfn.XLOOKUP(A830, tblCustomers[CustomerID], tblCustomers[CustomerName]), "Not Found")</f>
        <v>Not Found</v>
      </c>
      <c r="S831" t="str">
        <f>IF(tblOrders[[#This Row],[Sales]]&gt;1000000,"High Value","Standard")</f>
        <v>Standard</v>
      </c>
      <c r="T831" t="str">
        <f>_xlfn.XLOOKUP(tblOrders[[#This Row],[ProductID]], tblProducts[ProductID], tblProducts[ProductName])</f>
        <v>Product 65</v>
      </c>
      <c r="U831">
        <f>_xlfn.XLOOKUP(tblOrders[[#This Row],[SalesRepID]], tblSalesreps[RepID], tblSalesreps[Target])</f>
        <v>7094914</v>
      </c>
    </row>
    <row r="832" spans="1:21">
      <c r="A832" t="s">
        <v>1579</v>
      </c>
      <c r="B832" s="7" t="s">
        <v>847</v>
      </c>
      <c r="C832" t="s">
        <v>765</v>
      </c>
      <c r="D832" t="s">
        <v>115</v>
      </c>
      <c r="E832" t="s">
        <v>45</v>
      </c>
      <c r="F832" t="s">
        <v>14</v>
      </c>
      <c r="G832">
        <v>2</v>
      </c>
      <c r="H832">
        <v>0.15</v>
      </c>
      <c r="I832" s="2">
        <v>183098.5</v>
      </c>
      <c r="J832" t="str">
        <f>_xlfn.XLOOKUP(tblOrders[[#This Row],[CustomerID]], tblCustomers[CustomerID], tblCustomers[CustomerName])</f>
        <v>Customer 8</v>
      </c>
      <c r="K832" t="str">
        <f>_xlfn.XLOOKUP(tblOrders[[#This Row],[CustomerID]], tblCustomers[CustomerID], tblCustomers[Segment])</f>
        <v>Consumer</v>
      </c>
      <c r="L832" t="str">
        <f>_xlfn.XLOOKUP(tblOrders[[#This Row],[ProductID]], tblProducts[ProductID], tblProducts[Category])</f>
        <v>Electronics</v>
      </c>
      <c r="M832">
        <f>_xlfn.XLOOKUP(tblOrders[[#This Row],[ProductID]], tblProducts[ProductID], tblProducts[CostPrice])</f>
        <v>66631</v>
      </c>
      <c r="N832">
        <f>tblOrders[[#This Row],[Sales]]-(tblOrders[[#This Row],[CostPrice]]*tblOrders[[#This Row],[Quantity]])</f>
        <v>49836.5</v>
      </c>
      <c r="O832" t="str">
        <f>TEXT(tblOrders[[#This Row],[Date]],"mmm-yyyy")</f>
        <v>Apr-2025</v>
      </c>
      <c r="P832" t="str">
        <f>_xlfn.XLOOKUP(tblOrders[[#This Row],[OrderID]], tblReturns[OrderID], tblReturns[Returned])</f>
        <v>No</v>
      </c>
      <c r="Q832" t="str">
        <f>_xlfn.XLOOKUP(tblOrders[[#This Row],[OrderID]], tblShipping[OrderID], tblShipping[ShipMode])</f>
        <v>Standard</v>
      </c>
      <c r="R832" t="str">
        <f>IFERROR(_xlfn.XLOOKUP(A831, tblCustomers[CustomerID], tblCustomers[CustomerName]), "Not Found")</f>
        <v>Not Found</v>
      </c>
      <c r="S832" t="str">
        <f>IF(tblOrders[[#This Row],[Sales]]&gt;1000000,"High Value","Standard")</f>
        <v>Standard</v>
      </c>
      <c r="T832" t="str">
        <f>_xlfn.XLOOKUP(tblOrders[[#This Row],[ProductID]], tblProducts[ProductID], tblProducts[ProductName])</f>
        <v>Product 70</v>
      </c>
      <c r="U832">
        <f>_xlfn.XLOOKUP(tblOrders[[#This Row],[SalesRepID]], tblSalesreps[RepID], tblSalesreps[Target])</f>
        <v>11319839</v>
      </c>
    </row>
    <row r="833" spans="1:21">
      <c r="A833" t="s">
        <v>1580</v>
      </c>
      <c r="B833" s="7" t="s">
        <v>785</v>
      </c>
      <c r="C833" t="s">
        <v>361</v>
      </c>
      <c r="D833" t="s">
        <v>566</v>
      </c>
      <c r="E833" t="s">
        <v>79</v>
      </c>
      <c r="F833" t="s">
        <v>20</v>
      </c>
      <c r="G833">
        <v>1</v>
      </c>
      <c r="H833">
        <v>0.15</v>
      </c>
      <c r="I833" s="2">
        <v>71329.45</v>
      </c>
      <c r="J833" t="str">
        <f>_xlfn.XLOOKUP(tblOrders[[#This Row],[CustomerID]], tblCustomers[CustomerID], tblCustomers[CustomerName])</f>
        <v>Customer 34</v>
      </c>
      <c r="K833" t="str">
        <f>_xlfn.XLOOKUP(tblOrders[[#This Row],[CustomerID]], tblCustomers[CustomerID], tblCustomers[Segment])</f>
        <v>Corporate</v>
      </c>
      <c r="L833" t="str">
        <f>_xlfn.XLOOKUP(tblOrders[[#This Row],[ProductID]], tblProducts[ProductID], tblProducts[Category])</f>
        <v>Electronics</v>
      </c>
      <c r="M833">
        <f>_xlfn.XLOOKUP(tblOrders[[#This Row],[ProductID]], tblProducts[ProductID], tblProducts[CostPrice])</f>
        <v>26222</v>
      </c>
      <c r="N833">
        <f>tblOrders[[#This Row],[Sales]]-(tblOrders[[#This Row],[CostPrice]]*tblOrders[[#This Row],[Quantity]])</f>
        <v>45107.45</v>
      </c>
      <c r="O833" t="str">
        <f>TEXT(tblOrders[[#This Row],[Date]],"mmm-yyyy")</f>
        <v>Dec-2025</v>
      </c>
      <c r="P833" t="str">
        <f>_xlfn.XLOOKUP(tblOrders[[#This Row],[OrderID]], tblReturns[OrderID], tblReturns[Returned])</f>
        <v>No</v>
      </c>
      <c r="Q833" t="str">
        <f>_xlfn.XLOOKUP(tblOrders[[#This Row],[OrderID]], tblShipping[OrderID], tblShipping[ShipMode])</f>
        <v>Express</v>
      </c>
      <c r="R833" t="str">
        <f>IFERROR(_xlfn.XLOOKUP(A832, tblCustomers[CustomerID], tblCustomers[CustomerName]), "Not Found")</f>
        <v>Not Found</v>
      </c>
      <c r="S833" t="str">
        <f>IF(tblOrders[[#This Row],[Sales]]&gt;1000000,"High Value","Standard")</f>
        <v>Standard</v>
      </c>
      <c r="T833" t="str">
        <f>_xlfn.XLOOKUP(tblOrders[[#This Row],[ProductID]], tblProducts[ProductID], tblProducts[ProductName])</f>
        <v>Product 87</v>
      </c>
      <c r="U833">
        <f>_xlfn.XLOOKUP(tblOrders[[#This Row],[SalesRepID]], tblSalesreps[RepID], tblSalesreps[Target])</f>
        <v>8592536</v>
      </c>
    </row>
    <row r="834" spans="1:21">
      <c r="A834" t="s">
        <v>1581</v>
      </c>
      <c r="B834" s="7" t="s">
        <v>296</v>
      </c>
      <c r="C834" t="s">
        <v>1582</v>
      </c>
      <c r="D834" t="s">
        <v>543</v>
      </c>
      <c r="E834" t="s">
        <v>87</v>
      </c>
      <c r="F834" t="s">
        <v>51</v>
      </c>
      <c r="G834">
        <v>5</v>
      </c>
      <c r="H834">
        <v>0.1</v>
      </c>
      <c r="I834" s="2">
        <v>654192</v>
      </c>
      <c r="J834" t="str">
        <f>_xlfn.XLOOKUP(tblOrders[[#This Row],[CustomerID]], tblCustomers[CustomerID], tblCustomers[CustomerName])</f>
        <v>Customer 224</v>
      </c>
      <c r="K834" t="str">
        <f>_xlfn.XLOOKUP(tblOrders[[#This Row],[CustomerID]], tblCustomers[CustomerID], tblCustomers[Segment])</f>
        <v>Corporate</v>
      </c>
      <c r="L834" t="str">
        <f>_xlfn.XLOOKUP(tblOrders[[#This Row],[ProductID]], tblProducts[ProductID], tblProducts[Category])</f>
        <v>Furniture</v>
      </c>
      <c r="M834">
        <f>_xlfn.XLOOKUP(tblOrders[[#This Row],[ProductID]], tblProducts[ProductID], tblProducts[CostPrice])</f>
        <v>29153</v>
      </c>
      <c r="N834">
        <f>tblOrders[[#This Row],[Sales]]-(tblOrders[[#This Row],[CostPrice]]*tblOrders[[#This Row],[Quantity]])</f>
        <v>508427</v>
      </c>
      <c r="O834" t="str">
        <f>TEXT(tblOrders[[#This Row],[Date]],"mmm-yyyy")</f>
        <v>Nov-2025</v>
      </c>
      <c r="P834" t="str">
        <f>_xlfn.XLOOKUP(tblOrders[[#This Row],[OrderID]], tblReturns[OrderID], tblReturns[Returned])</f>
        <v>No</v>
      </c>
      <c r="Q834" t="str">
        <f>_xlfn.XLOOKUP(tblOrders[[#This Row],[OrderID]], tblShipping[OrderID], tblShipping[ShipMode])</f>
        <v>Pickup</v>
      </c>
      <c r="R834" t="str">
        <f>IFERROR(_xlfn.XLOOKUP(A833, tblCustomers[CustomerID], tblCustomers[CustomerName]), "Not Found")</f>
        <v>Not Found</v>
      </c>
      <c r="S834" t="str">
        <f>IF(tblOrders[[#This Row],[Sales]]&gt;1000000,"High Value","Standard")</f>
        <v>Standard</v>
      </c>
      <c r="T834" t="str">
        <f>_xlfn.XLOOKUP(tblOrders[[#This Row],[ProductID]], tblProducts[ProductID], tblProducts[ProductName])</f>
        <v>Product 16</v>
      </c>
      <c r="U834">
        <f>_xlfn.XLOOKUP(tblOrders[[#This Row],[SalesRepID]], tblSalesreps[RepID], tblSalesreps[Target])</f>
        <v>18500989</v>
      </c>
    </row>
    <row r="835" spans="1:21">
      <c r="A835" t="s">
        <v>1583</v>
      </c>
      <c r="B835" s="7" t="s">
        <v>789</v>
      </c>
      <c r="C835" t="s">
        <v>1584</v>
      </c>
      <c r="D835" t="s">
        <v>193</v>
      </c>
      <c r="E835" t="s">
        <v>56</v>
      </c>
      <c r="F835" t="s">
        <v>26</v>
      </c>
      <c r="G835">
        <v>5</v>
      </c>
      <c r="H835">
        <v>0.15</v>
      </c>
      <c r="I835" s="2">
        <v>311525</v>
      </c>
      <c r="J835" t="str">
        <f>_xlfn.XLOOKUP(tblOrders[[#This Row],[CustomerID]], tblCustomers[CustomerID], tblCustomers[CustomerName])</f>
        <v>Customer 209</v>
      </c>
      <c r="K835" t="str">
        <f>_xlfn.XLOOKUP(tblOrders[[#This Row],[CustomerID]], tblCustomers[CustomerID], tblCustomers[Segment])</f>
        <v>Corporate</v>
      </c>
      <c r="L835" t="str">
        <f>_xlfn.XLOOKUP(tblOrders[[#This Row],[ProductID]], tblProducts[ProductID], tblProducts[Category])</f>
        <v>Office</v>
      </c>
      <c r="M835">
        <f>_xlfn.XLOOKUP(tblOrders[[#This Row],[ProductID]], tblProducts[ProductID], tblProducts[CostPrice])</f>
        <v>44099</v>
      </c>
      <c r="N835">
        <f>tblOrders[[#This Row],[Sales]]-(tblOrders[[#This Row],[CostPrice]]*tblOrders[[#This Row],[Quantity]])</f>
        <v>91030</v>
      </c>
      <c r="O835" t="str">
        <f>TEXT(tblOrders[[#This Row],[Date]],"mmm-yyyy")</f>
        <v>Oct-2025</v>
      </c>
      <c r="P835" t="str">
        <f>_xlfn.XLOOKUP(tblOrders[[#This Row],[OrderID]], tblReturns[OrderID], tblReturns[Returned])</f>
        <v>No</v>
      </c>
      <c r="Q835" t="str">
        <f>_xlfn.XLOOKUP(tblOrders[[#This Row],[OrderID]], tblShipping[OrderID], tblShipping[ShipMode])</f>
        <v>Pickup</v>
      </c>
      <c r="R835" t="str">
        <f>IFERROR(_xlfn.XLOOKUP(A834, tblCustomers[CustomerID], tblCustomers[CustomerName]), "Not Found")</f>
        <v>Not Found</v>
      </c>
      <c r="S835" t="str">
        <f>IF(tblOrders[[#This Row],[Sales]]&gt;1000000,"High Value","Standard")</f>
        <v>Standard</v>
      </c>
      <c r="T835" t="str">
        <f>_xlfn.XLOOKUP(tblOrders[[#This Row],[ProductID]], tblProducts[ProductID], tblProducts[ProductName])</f>
        <v>Product 44</v>
      </c>
      <c r="U835">
        <f>_xlfn.XLOOKUP(tblOrders[[#This Row],[SalesRepID]], tblSalesreps[RepID], tblSalesreps[Target])</f>
        <v>14265630</v>
      </c>
    </row>
    <row r="836" spans="1:21">
      <c r="A836" t="s">
        <v>1585</v>
      </c>
      <c r="B836" s="7" t="s">
        <v>737</v>
      </c>
      <c r="C836" t="s">
        <v>1586</v>
      </c>
      <c r="D836" t="s">
        <v>133</v>
      </c>
      <c r="E836" t="s">
        <v>56</v>
      </c>
      <c r="F836" t="s">
        <v>51</v>
      </c>
      <c r="G836">
        <v>7</v>
      </c>
      <c r="H836">
        <v>0.1</v>
      </c>
      <c r="I836" s="2">
        <v>471195.9</v>
      </c>
      <c r="J836" t="str">
        <f>_xlfn.XLOOKUP(tblOrders[[#This Row],[CustomerID]], tblCustomers[CustomerID], tblCustomers[CustomerName])</f>
        <v>Customer 267</v>
      </c>
      <c r="K836" t="str">
        <f>_xlfn.XLOOKUP(tblOrders[[#This Row],[CustomerID]], tblCustomers[CustomerID], tblCustomers[Segment])</f>
        <v>Corporate</v>
      </c>
      <c r="L836" t="str">
        <f>_xlfn.XLOOKUP(tblOrders[[#This Row],[ProductID]], tblProducts[ProductID], tblProducts[Category])</f>
        <v>Furniture</v>
      </c>
      <c r="M836">
        <f>_xlfn.XLOOKUP(tblOrders[[#This Row],[ProductID]], tblProducts[ProductID], tblProducts[CostPrice])</f>
        <v>53604</v>
      </c>
      <c r="N836">
        <f>tblOrders[[#This Row],[Sales]]-(tblOrders[[#This Row],[CostPrice]]*tblOrders[[#This Row],[Quantity]])</f>
        <v>95967.900000000023</v>
      </c>
      <c r="O836" t="str">
        <f>TEXT(tblOrders[[#This Row],[Date]],"mmm-yyyy")</f>
        <v>Nov-2025</v>
      </c>
      <c r="P836" t="str">
        <f>_xlfn.XLOOKUP(tblOrders[[#This Row],[OrderID]], tblReturns[OrderID], tblReturns[Returned])</f>
        <v>No</v>
      </c>
      <c r="Q836" t="str">
        <f>_xlfn.XLOOKUP(tblOrders[[#This Row],[OrderID]], tblShipping[OrderID], tblShipping[ShipMode])</f>
        <v>Express</v>
      </c>
      <c r="R836" t="str">
        <f>IFERROR(_xlfn.XLOOKUP(A835, tblCustomers[CustomerID], tblCustomers[CustomerName]), "Not Found")</f>
        <v>Not Found</v>
      </c>
      <c r="S836" t="str">
        <f>IF(tblOrders[[#This Row],[Sales]]&gt;1000000,"High Value","Standard")</f>
        <v>Standard</v>
      </c>
      <c r="T836" t="str">
        <f>_xlfn.XLOOKUP(tblOrders[[#This Row],[ProductID]], tblProducts[ProductID], tblProducts[ProductName])</f>
        <v>Product 6</v>
      </c>
      <c r="U836">
        <f>_xlfn.XLOOKUP(tblOrders[[#This Row],[SalesRepID]], tblSalesreps[RepID], tblSalesreps[Target])</f>
        <v>14265630</v>
      </c>
    </row>
    <row r="837" spans="1:21">
      <c r="A837" t="s">
        <v>1587</v>
      </c>
      <c r="B837" s="7" t="s">
        <v>1027</v>
      </c>
      <c r="C837" t="s">
        <v>347</v>
      </c>
      <c r="D837" t="s">
        <v>182</v>
      </c>
      <c r="E837" t="s">
        <v>119</v>
      </c>
      <c r="F837" t="s">
        <v>20</v>
      </c>
      <c r="G837">
        <v>10</v>
      </c>
      <c r="H837">
        <v>0.1</v>
      </c>
      <c r="I837" s="2">
        <v>212193</v>
      </c>
      <c r="J837" t="str">
        <f>_xlfn.XLOOKUP(tblOrders[[#This Row],[CustomerID]], tblCustomers[CustomerID], tblCustomers[CustomerName])</f>
        <v>Customer 58</v>
      </c>
      <c r="K837" t="str">
        <f>_xlfn.XLOOKUP(tblOrders[[#This Row],[CustomerID]], tblCustomers[CustomerID], tblCustomers[Segment])</f>
        <v>SME</v>
      </c>
      <c r="L837" t="str">
        <f>_xlfn.XLOOKUP(tblOrders[[#This Row],[ProductID]], tblProducts[ProductID], tblProducts[Category])</f>
        <v>Furniture</v>
      </c>
      <c r="M837">
        <f>_xlfn.XLOOKUP(tblOrders[[#This Row],[ProductID]], tblProducts[ProductID], tblProducts[CostPrice])</f>
        <v>76428</v>
      </c>
      <c r="N837">
        <f>tblOrders[[#This Row],[Sales]]-(tblOrders[[#This Row],[CostPrice]]*tblOrders[[#This Row],[Quantity]])</f>
        <v>-552087</v>
      </c>
      <c r="O837" t="str">
        <f>TEXT(tblOrders[[#This Row],[Date]],"mmm-yyyy")</f>
        <v>Aug-2025</v>
      </c>
      <c r="P837" t="str">
        <f>_xlfn.XLOOKUP(tblOrders[[#This Row],[OrderID]], tblReturns[OrderID], tblReturns[Returned])</f>
        <v>No</v>
      </c>
      <c r="Q837" t="str">
        <f>_xlfn.XLOOKUP(tblOrders[[#This Row],[OrderID]], tblShipping[OrderID], tblShipping[ShipMode])</f>
        <v>Pickup</v>
      </c>
      <c r="R837" t="str">
        <f>IFERROR(_xlfn.XLOOKUP(A836, tblCustomers[CustomerID], tblCustomers[CustomerName]), "Not Found")</f>
        <v>Not Found</v>
      </c>
      <c r="S837" t="str">
        <f>IF(tblOrders[[#This Row],[Sales]]&gt;1000000,"High Value","Standard")</f>
        <v>Standard</v>
      </c>
      <c r="T837" t="str">
        <f>_xlfn.XLOOKUP(tblOrders[[#This Row],[ProductID]], tblProducts[ProductID], tblProducts[ProductName])</f>
        <v>Product 11</v>
      </c>
      <c r="U837">
        <f>_xlfn.XLOOKUP(tblOrders[[#This Row],[SalesRepID]], tblSalesreps[RepID], tblSalesreps[Target])</f>
        <v>5886694</v>
      </c>
    </row>
    <row r="838" spans="1:21">
      <c r="A838" t="s">
        <v>1588</v>
      </c>
      <c r="B838" s="7" t="s">
        <v>840</v>
      </c>
      <c r="C838" t="s">
        <v>38</v>
      </c>
      <c r="D838" t="s">
        <v>104</v>
      </c>
      <c r="E838" t="s">
        <v>56</v>
      </c>
      <c r="F838" t="s">
        <v>26</v>
      </c>
      <c r="G838">
        <v>1</v>
      </c>
      <c r="H838">
        <v>0</v>
      </c>
      <c r="I838" s="2">
        <v>31187</v>
      </c>
      <c r="J838" t="str">
        <f>_xlfn.XLOOKUP(tblOrders[[#This Row],[CustomerID]], tblCustomers[CustomerID], tblCustomers[CustomerName])</f>
        <v>Customer 23</v>
      </c>
      <c r="K838" t="str">
        <f>_xlfn.XLOOKUP(tblOrders[[#This Row],[CustomerID]], tblCustomers[CustomerID], tblCustomers[Segment])</f>
        <v>Consumer</v>
      </c>
      <c r="L838" t="str">
        <f>_xlfn.XLOOKUP(tblOrders[[#This Row],[ProductID]], tblProducts[ProductID], tblProducts[Category])</f>
        <v>Furniture</v>
      </c>
      <c r="M838">
        <f>_xlfn.XLOOKUP(tblOrders[[#This Row],[ProductID]], tblProducts[ProductID], tblProducts[CostPrice])</f>
        <v>10664</v>
      </c>
      <c r="N838">
        <f>tblOrders[[#This Row],[Sales]]-(tblOrders[[#This Row],[CostPrice]]*tblOrders[[#This Row],[Quantity]])</f>
        <v>20523</v>
      </c>
      <c r="O838" t="str">
        <f>TEXT(tblOrders[[#This Row],[Date]],"mmm-yyyy")</f>
        <v>Jul-2025</v>
      </c>
      <c r="P838" t="str">
        <f>_xlfn.XLOOKUP(tblOrders[[#This Row],[OrderID]], tblReturns[OrderID], tblReturns[Returned])</f>
        <v>No</v>
      </c>
      <c r="Q838" t="str">
        <f>_xlfn.XLOOKUP(tblOrders[[#This Row],[OrderID]], tblShipping[OrderID], tblShipping[ShipMode])</f>
        <v>Pickup</v>
      </c>
      <c r="R838" t="str">
        <f>IFERROR(_xlfn.XLOOKUP(A837, tblCustomers[CustomerID], tblCustomers[CustomerName]), "Not Found")</f>
        <v>Not Found</v>
      </c>
      <c r="S838" t="str">
        <f>IF(tblOrders[[#This Row],[Sales]]&gt;1000000,"High Value","Standard")</f>
        <v>Standard</v>
      </c>
      <c r="T838" t="str">
        <f>_xlfn.XLOOKUP(tblOrders[[#This Row],[ProductID]], tblProducts[ProductID], tblProducts[ProductName])</f>
        <v>Product 23</v>
      </c>
      <c r="U838">
        <f>_xlfn.XLOOKUP(tblOrders[[#This Row],[SalesRepID]], tblSalesreps[RepID], tblSalesreps[Target])</f>
        <v>14265630</v>
      </c>
    </row>
    <row r="839" spans="1:21">
      <c r="A839" t="s">
        <v>1589</v>
      </c>
      <c r="B839" s="7" t="s">
        <v>1100</v>
      </c>
      <c r="C839" t="s">
        <v>814</v>
      </c>
      <c r="D839" t="s">
        <v>226</v>
      </c>
      <c r="E839" t="s">
        <v>202</v>
      </c>
      <c r="F839" t="s">
        <v>26</v>
      </c>
      <c r="G839">
        <v>8</v>
      </c>
      <c r="H839">
        <v>0.15</v>
      </c>
      <c r="I839" s="2">
        <v>270769.2</v>
      </c>
      <c r="J839" t="str">
        <f>_xlfn.XLOOKUP(tblOrders[[#This Row],[CustomerID]], tblCustomers[CustomerID], tblCustomers[CustomerName])</f>
        <v>Customer 235</v>
      </c>
      <c r="K839" t="str">
        <f>_xlfn.XLOOKUP(tblOrders[[#This Row],[CustomerID]], tblCustomers[CustomerID], tblCustomers[Segment])</f>
        <v>Consumer</v>
      </c>
      <c r="L839" t="str">
        <f>_xlfn.XLOOKUP(tblOrders[[#This Row],[ProductID]], tblProducts[ProductID], tblProducts[Category])</f>
        <v>Furniture</v>
      </c>
      <c r="M839">
        <f>_xlfn.XLOOKUP(tblOrders[[#This Row],[ProductID]], tblProducts[ProductID], tblProducts[CostPrice])</f>
        <v>75432</v>
      </c>
      <c r="N839">
        <f>tblOrders[[#This Row],[Sales]]-(tblOrders[[#This Row],[CostPrice]]*tblOrders[[#This Row],[Quantity]])</f>
        <v>-332686.8</v>
      </c>
      <c r="O839" t="str">
        <f>TEXT(tblOrders[[#This Row],[Date]],"mmm-yyyy")</f>
        <v>Oct-2025</v>
      </c>
      <c r="P839" t="str">
        <f>_xlfn.XLOOKUP(tblOrders[[#This Row],[OrderID]], tblReturns[OrderID], tblReturns[Returned])</f>
        <v>No</v>
      </c>
      <c r="Q839" t="str">
        <f>_xlfn.XLOOKUP(tblOrders[[#This Row],[OrderID]], tblShipping[OrderID], tblShipping[ShipMode])</f>
        <v>Standard</v>
      </c>
      <c r="R839" t="str">
        <f>IFERROR(_xlfn.XLOOKUP(A838, tblCustomers[CustomerID], tblCustomers[CustomerName]), "Not Found")</f>
        <v>Not Found</v>
      </c>
      <c r="S839" t="str">
        <f>IF(tblOrders[[#This Row],[Sales]]&gt;1000000,"High Value","Standard")</f>
        <v>Standard</v>
      </c>
      <c r="T839" t="str">
        <f>_xlfn.XLOOKUP(tblOrders[[#This Row],[ProductID]], tblProducts[ProductID], tblProducts[ProductName])</f>
        <v>Product 88</v>
      </c>
      <c r="U839">
        <f>_xlfn.XLOOKUP(tblOrders[[#This Row],[SalesRepID]], tblSalesreps[RepID], tblSalesreps[Target])</f>
        <v>10652665</v>
      </c>
    </row>
    <row r="840" spans="1:21">
      <c r="A840" t="s">
        <v>1590</v>
      </c>
      <c r="B840" s="7" t="s">
        <v>1154</v>
      </c>
      <c r="C840" t="s">
        <v>1368</v>
      </c>
      <c r="D840" t="s">
        <v>244</v>
      </c>
      <c r="E840" t="s">
        <v>13</v>
      </c>
      <c r="F840" t="s">
        <v>14</v>
      </c>
      <c r="G840">
        <v>4</v>
      </c>
      <c r="H840">
        <v>0.2</v>
      </c>
      <c r="I840" s="2">
        <v>200467.20000000001</v>
      </c>
      <c r="J840" t="str">
        <f>_xlfn.XLOOKUP(tblOrders[[#This Row],[CustomerID]], tblCustomers[CustomerID], tblCustomers[CustomerName])</f>
        <v>Customer 159</v>
      </c>
      <c r="K840" t="str">
        <f>_xlfn.XLOOKUP(tblOrders[[#This Row],[CustomerID]], tblCustomers[CustomerID], tblCustomers[Segment])</f>
        <v>SME</v>
      </c>
      <c r="L840" t="str">
        <f>_xlfn.XLOOKUP(tblOrders[[#This Row],[ProductID]], tblProducts[ProductID], tblProducts[Category])</f>
        <v>Electronics</v>
      </c>
      <c r="M840">
        <f>_xlfn.XLOOKUP(tblOrders[[#This Row],[ProductID]], tblProducts[ProductID], tblProducts[CostPrice])</f>
        <v>12227</v>
      </c>
      <c r="N840">
        <f>tblOrders[[#This Row],[Sales]]-(tblOrders[[#This Row],[CostPrice]]*tblOrders[[#This Row],[Quantity]])</f>
        <v>151559.20000000001</v>
      </c>
      <c r="O840" t="str">
        <f>TEXT(tblOrders[[#This Row],[Date]],"mmm-yyyy")</f>
        <v>Nov-2025</v>
      </c>
      <c r="P840" t="str">
        <f>_xlfn.XLOOKUP(tblOrders[[#This Row],[OrderID]], tblReturns[OrderID], tblReturns[Returned])</f>
        <v>No</v>
      </c>
      <c r="Q840" t="str">
        <f>_xlfn.XLOOKUP(tblOrders[[#This Row],[OrderID]], tblShipping[OrderID], tblShipping[ShipMode])</f>
        <v>Standard</v>
      </c>
      <c r="R840" t="str">
        <f>IFERROR(_xlfn.XLOOKUP(A839, tblCustomers[CustomerID], tblCustomers[CustomerName]), "Not Found")</f>
        <v>Not Found</v>
      </c>
      <c r="S840" t="str">
        <f>IF(tblOrders[[#This Row],[Sales]]&gt;1000000,"High Value","Standard")</f>
        <v>Standard</v>
      </c>
      <c r="T840" t="str">
        <f>_xlfn.XLOOKUP(tblOrders[[#This Row],[ProductID]], tblProducts[ProductID], tblProducts[ProductName])</f>
        <v>Product 96</v>
      </c>
      <c r="U840">
        <f>_xlfn.XLOOKUP(tblOrders[[#This Row],[SalesRepID]], tblSalesreps[RepID], tblSalesreps[Target])</f>
        <v>11852878</v>
      </c>
    </row>
    <row r="841" spans="1:21">
      <c r="A841" t="s">
        <v>1591</v>
      </c>
      <c r="B841" s="7" t="s">
        <v>76</v>
      </c>
      <c r="C841" t="s">
        <v>819</v>
      </c>
      <c r="D841" t="s">
        <v>158</v>
      </c>
      <c r="E841" t="s">
        <v>13</v>
      </c>
      <c r="F841" t="s">
        <v>26</v>
      </c>
      <c r="G841">
        <v>7</v>
      </c>
      <c r="H841">
        <v>0</v>
      </c>
      <c r="I841" s="2">
        <v>776531</v>
      </c>
      <c r="J841" t="str">
        <f>_xlfn.XLOOKUP(tblOrders[[#This Row],[CustomerID]], tblCustomers[CustomerID], tblCustomers[CustomerName])</f>
        <v>Customer 229</v>
      </c>
      <c r="K841" t="str">
        <f>_xlfn.XLOOKUP(tblOrders[[#This Row],[CustomerID]], tblCustomers[CustomerID], tblCustomers[Segment])</f>
        <v>SME</v>
      </c>
      <c r="L841" t="str">
        <f>_xlfn.XLOOKUP(tblOrders[[#This Row],[ProductID]], tblProducts[ProductID], tblProducts[Category])</f>
        <v>Home</v>
      </c>
      <c r="M841">
        <f>_xlfn.XLOOKUP(tblOrders[[#This Row],[ProductID]], tblProducts[ProductID], tblProducts[CostPrice])</f>
        <v>6817</v>
      </c>
      <c r="N841">
        <f>tblOrders[[#This Row],[Sales]]-(tblOrders[[#This Row],[CostPrice]]*tblOrders[[#This Row],[Quantity]])</f>
        <v>728812</v>
      </c>
      <c r="O841" t="str">
        <f>TEXT(tblOrders[[#This Row],[Date]],"mmm-yyyy")</f>
        <v>Jun-2025</v>
      </c>
      <c r="P841" t="str">
        <f>_xlfn.XLOOKUP(tblOrders[[#This Row],[OrderID]], tblReturns[OrderID], tblReturns[Returned])</f>
        <v>No</v>
      </c>
      <c r="Q841" t="str">
        <f>_xlfn.XLOOKUP(tblOrders[[#This Row],[OrderID]], tblShipping[OrderID], tblShipping[ShipMode])</f>
        <v>Standard</v>
      </c>
      <c r="R841" t="str">
        <f>IFERROR(_xlfn.XLOOKUP(A840, tblCustomers[CustomerID], tblCustomers[CustomerName]), "Not Found")</f>
        <v>Not Found</v>
      </c>
      <c r="S841" t="str">
        <f>IF(tblOrders[[#This Row],[Sales]]&gt;1000000,"High Value","Standard")</f>
        <v>Standard</v>
      </c>
      <c r="T841" t="str">
        <f>_xlfn.XLOOKUP(tblOrders[[#This Row],[ProductID]], tblProducts[ProductID], tblProducts[ProductName])</f>
        <v>Product 7</v>
      </c>
      <c r="U841">
        <f>_xlfn.XLOOKUP(tblOrders[[#This Row],[SalesRepID]], tblSalesreps[RepID], tblSalesreps[Target])</f>
        <v>11852878</v>
      </c>
    </row>
    <row r="842" spans="1:21">
      <c r="A842" t="s">
        <v>1592</v>
      </c>
      <c r="B842" s="7" t="s">
        <v>274</v>
      </c>
      <c r="C842" t="s">
        <v>192</v>
      </c>
      <c r="D842" t="s">
        <v>973</v>
      </c>
      <c r="E842" t="s">
        <v>119</v>
      </c>
      <c r="F842" t="s">
        <v>26</v>
      </c>
      <c r="G842">
        <v>3</v>
      </c>
      <c r="H842">
        <v>0</v>
      </c>
      <c r="I842" s="2">
        <v>101811</v>
      </c>
      <c r="J842" t="str">
        <f>_xlfn.XLOOKUP(tblOrders[[#This Row],[CustomerID]], tblCustomers[CustomerID], tblCustomers[CustomerName])</f>
        <v>Customer 268</v>
      </c>
      <c r="K842" t="str">
        <f>_xlfn.XLOOKUP(tblOrders[[#This Row],[CustomerID]], tblCustomers[CustomerID], tblCustomers[Segment])</f>
        <v>Consumer</v>
      </c>
      <c r="L842" t="str">
        <f>_xlfn.XLOOKUP(tblOrders[[#This Row],[ProductID]], tblProducts[ProductID], tblProducts[Category])</f>
        <v>Office</v>
      </c>
      <c r="M842">
        <f>_xlfn.XLOOKUP(tblOrders[[#This Row],[ProductID]], tblProducts[ProductID], tblProducts[CostPrice])</f>
        <v>44507</v>
      </c>
      <c r="N842">
        <f>tblOrders[[#This Row],[Sales]]-(tblOrders[[#This Row],[CostPrice]]*tblOrders[[#This Row],[Quantity]])</f>
        <v>-31710</v>
      </c>
      <c r="O842" t="str">
        <f>TEXT(tblOrders[[#This Row],[Date]],"mmm-yyyy")</f>
        <v>Dec-2025</v>
      </c>
      <c r="P842" t="str">
        <f>_xlfn.XLOOKUP(tblOrders[[#This Row],[OrderID]], tblReturns[OrderID], tblReturns[Returned])</f>
        <v>No</v>
      </c>
      <c r="Q842" t="str">
        <f>_xlfn.XLOOKUP(tblOrders[[#This Row],[OrderID]], tblShipping[OrderID], tblShipping[ShipMode])</f>
        <v>Standard</v>
      </c>
      <c r="R842" t="str">
        <f>IFERROR(_xlfn.XLOOKUP(A841, tblCustomers[CustomerID], tblCustomers[CustomerName]), "Not Found")</f>
        <v>Not Found</v>
      </c>
      <c r="S842" t="str">
        <f>IF(tblOrders[[#This Row],[Sales]]&gt;1000000,"High Value","Standard")</f>
        <v>Standard</v>
      </c>
      <c r="T842" t="str">
        <f>_xlfn.XLOOKUP(tblOrders[[#This Row],[ProductID]], tblProducts[ProductID], tblProducts[ProductName])</f>
        <v>Product 53</v>
      </c>
      <c r="U842">
        <f>_xlfn.XLOOKUP(tblOrders[[#This Row],[SalesRepID]], tblSalesreps[RepID], tblSalesreps[Target])</f>
        <v>5886694</v>
      </c>
    </row>
    <row r="843" spans="1:21">
      <c r="A843" t="s">
        <v>1593</v>
      </c>
      <c r="B843" s="7" t="s">
        <v>660</v>
      </c>
      <c r="C843" t="s">
        <v>1223</v>
      </c>
      <c r="D843" t="s">
        <v>1029</v>
      </c>
      <c r="E843" t="s">
        <v>165</v>
      </c>
      <c r="F843" t="s">
        <v>14</v>
      </c>
      <c r="G843">
        <v>5</v>
      </c>
      <c r="H843">
        <v>0.1</v>
      </c>
      <c r="I843" s="2">
        <v>626224.5</v>
      </c>
      <c r="J843" t="str">
        <f>_xlfn.XLOOKUP(tblOrders[[#This Row],[CustomerID]], tblCustomers[CustomerID], tblCustomers[CustomerName])</f>
        <v>Customer 164</v>
      </c>
      <c r="K843" t="str">
        <f>_xlfn.XLOOKUP(tblOrders[[#This Row],[CustomerID]], tblCustomers[CustomerID], tblCustomers[Segment])</f>
        <v>Consumer</v>
      </c>
      <c r="L843" t="str">
        <f>_xlfn.XLOOKUP(tblOrders[[#This Row],[ProductID]], tblProducts[ProductID], tblProducts[Category])</f>
        <v>Furniture</v>
      </c>
      <c r="M843">
        <f>_xlfn.XLOOKUP(tblOrders[[#This Row],[ProductID]], tblProducts[ProductID], tblProducts[CostPrice])</f>
        <v>74501</v>
      </c>
      <c r="N843">
        <f>tblOrders[[#This Row],[Sales]]-(tblOrders[[#This Row],[CostPrice]]*tblOrders[[#This Row],[Quantity]])</f>
        <v>253719.5</v>
      </c>
      <c r="O843" t="str">
        <f>TEXT(tblOrders[[#This Row],[Date]],"mmm-yyyy")</f>
        <v>Feb-2025</v>
      </c>
      <c r="P843" t="str">
        <f>_xlfn.XLOOKUP(tblOrders[[#This Row],[OrderID]], tblReturns[OrderID], tblReturns[Returned])</f>
        <v>No</v>
      </c>
      <c r="Q843" t="str">
        <f>_xlfn.XLOOKUP(tblOrders[[#This Row],[OrderID]], tblShipping[OrderID], tblShipping[ShipMode])</f>
        <v>Express</v>
      </c>
      <c r="R843" t="str">
        <f>IFERROR(_xlfn.XLOOKUP(A842, tblCustomers[CustomerID], tblCustomers[CustomerName]), "Not Found")</f>
        <v>Not Found</v>
      </c>
      <c r="S843" t="str">
        <f>IF(tblOrders[[#This Row],[Sales]]&gt;1000000,"High Value","Standard")</f>
        <v>Standard</v>
      </c>
      <c r="T843" t="str">
        <f>_xlfn.XLOOKUP(tblOrders[[#This Row],[ProductID]], tblProducts[ProductID], tblProducts[ProductName])</f>
        <v>Product 18</v>
      </c>
      <c r="U843">
        <f>_xlfn.XLOOKUP(tblOrders[[#This Row],[SalesRepID]], tblSalesreps[RepID], tblSalesreps[Target])</f>
        <v>16839910</v>
      </c>
    </row>
    <row r="844" spans="1:21">
      <c r="A844" t="s">
        <v>1594</v>
      </c>
      <c r="B844" s="7" t="s">
        <v>293</v>
      </c>
      <c r="C844" t="s">
        <v>258</v>
      </c>
      <c r="D844" t="s">
        <v>68</v>
      </c>
      <c r="E844" t="s">
        <v>74</v>
      </c>
      <c r="F844" t="s">
        <v>14</v>
      </c>
      <c r="G844">
        <v>2</v>
      </c>
      <c r="H844">
        <v>0</v>
      </c>
      <c r="I844" s="2">
        <v>160994</v>
      </c>
      <c r="J844" t="str">
        <f>_xlfn.XLOOKUP(tblOrders[[#This Row],[CustomerID]], tblCustomers[CustomerID], tblCustomers[CustomerName])</f>
        <v>Customer 188</v>
      </c>
      <c r="K844" t="str">
        <f>_xlfn.XLOOKUP(tblOrders[[#This Row],[CustomerID]], tblCustomers[CustomerID], tblCustomers[Segment])</f>
        <v>Consumer</v>
      </c>
      <c r="L844" t="str">
        <f>_xlfn.XLOOKUP(tblOrders[[#This Row],[ProductID]], tblProducts[ProductID], tblProducts[Category])</f>
        <v>Home</v>
      </c>
      <c r="M844">
        <f>_xlfn.XLOOKUP(tblOrders[[#This Row],[ProductID]], tblProducts[ProductID], tblProducts[CostPrice])</f>
        <v>7159</v>
      </c>
      <c r="N844">
        <f>tblOrders[[#This Row],[Sales]]-(tblOrders[[#This Row],[CostPrice]]*tblOrders[[#This Row],[Quantity]])</f>
        <v>146676</v>
      </c>
      <c r="O844" t="str">
        <f>TEXT(tblOrders[[#This Row],[Date]],"mmm-yyyy")</f>
        <v>Feb-2025</v>
      </c>
      <c r="P844" t="str">
        <f>_xlfn.XLOOKUP(tblOrders[[#This Row],[OrderID]], tblReturns[OrderID], tblReturns[Returned])</f>
        <v>Yes</v>
      </c>
      <c r="Q844" t="str">
        <f>_xlfn.XLOOKUP(tblOrders[[#This Row],[OrderID]], tblShipping[OrderID], tblShipping[ShipMode])</f>
        <v>Express</v>
      </c>
      <c r="R844" t="str">
        <f>IFERROR(_xlfn.XLOOKUP(A843, tblCustomers[CustomerID], tblCustomers[CustomerName]), "Not Found")</f>
        <v>Not Found</v>
      </c>
      <c r="S844" t="str">
        <f>IF(tblOrders[[#This Row],[Sales]]&gt;1000000,"High Value","Standard")</f>
        <v>Standard</v>
      </c>
      <c r="T844" t="str">
        <f>_xlfn.XLOOKUP(tblOrders[[#This Row],[ProductID]], tblProducts[ProductID], tblProducts[ProductName])</f>
        <v>Product 26</v>
      </c>
      <c r="U844">
        <f>_xlfn.XLOOKUP(tblOrders[[#This Row],[SalesRepID]], tblSalesreps[RepID], tblSalesreps[Target])</f>
        <v>7254801</v>
      </c>
    </row>
    <row r="845" spans="1:21">
      <c r="A845" t="s">
        <v>1595</v>
      </c>
      <c r="B845" s="7" t="s">
        <v>758</v>
      </c>
      <c r="C845" t="s">
        <v>863</v>
      </c>
      <c r="D845" t="s">
        <v>83</v>
      </c>
      <c r="E845" t="s">
        <v>69</v>
      </c>
      <c r="F845" t="s">
        <v>20</v>
      </c>
      <c r="G845">
        <v>4</v>
      </c>
      <c r="H845">
        <v>0.1</v>
      </c>
      <c r="I845" s="2">
        <v>316483.20000000001</v>
      </c>
      <c r="J845" t="str">
        <f>_xlfn.XLOOKUP(tblOrders[[#This Row],[CustomerID]], tblCustomers[CustomerID], tblCustomers[CustomerName])</f>
        <v>Customer 193</v>
      </c>
      <c r="K845" t="str">
        <f>_xlfn.XLOOKUP(tblOrders[[#This Row],[CustomerID]], tblCustomers[CustomerID], tblCustomers[Segment])</f>
        <v>Corporate</v>
      </c>
      <c r="L845" t="str">
        <f>_xlfn.XLOOKUP(tblOrders[[#This Row],[ProductID]], tblProducts[ProductID], tblProducts[Category])</f>
        <v>Furniture</v>
      </c>
      <c r="M845">
        <f>_xlfn.XLOOKUP(tblOrders[[#This Row],[ProductID]], tblProducts[ProductID], tblProducts[CostPrice])</f>
        <v>79600</v>
      </c>
      <c r="N845">
        <f>tblOrders[[#This Row],[Sales]]-(tblOrders[[#This Row],[CostPrice]]*tblOrders[[#This Row],[Quantity]])</f>
        <v>-1916.7999999999884</v>
      </c>
      <c r="O845" t="str">
        <f>TEXT(tblOrders[[#This Row],[Date]],"mmm-yyyy")</f>
        <v>Mar-2025</v>
      </c>
      <c r="P845" t="str">
        <f>_xlfn.XLOOKUP(tblOrders[[#This Row],[OrderID]], tblReturns[OrderID], tblReturns[Returned])</f>
        <v>Yes</v>
      </c>
      <c r="Q845" t="str">
        <f>_xlfn.XLOOKUP(tblOrders[[#This Row],[OrderID]], tblShipping[OrderID], tblShipping[ShipMode])</f>
        <v>Express</v>
      </c>
      <c r="R845" t="str">
        <f>IFERROR(_xlfn.XLOOKUP(A844, tblCustomers[CustomerID], tblCustomers[CustomerName]), "Not Found")</f>
        <v>Not Found</v>
      </c>
      <c r="S845" t="str">
        <f>IF(tblOrders[[#This Row],[Sales]]&gt;1000000,"High Value","Standard")</f>
        <v>Standard</v>
      </c>
      <c r="T845" t="str">
        <f>_xlfn.XLOOKUP(tblOrders[[#This Row],[ProductID]], tblProducts[ProductID], tblProducts[ProductName])</f>
        <v>Product 43</v>
      </c>
      <c r="U845">
        <f>_xlfn.XLOOKUP(tblOrders[[#This Row],[SalesRepID]], tblSalesreps[RepID], tblSalesreps[Target])</f>
        <v>19473459</v>
      </c>
    </row>
    <row r="846" spans="1:21">
      <c r="A846" t="s">
        <v>1596</v>
      </c>
      <c r="B846" s="7" t="s">
        <v>364</v>
      </c>
      <c r="C846" t="s">
        <v>444</v>
      </c>
      <c r="D846" t="s">
        <v>60</v>
      </c>
      <c r="E846" t="s">
        <v>45</v>
      </c>
      <c r="F846" t="s">
        <v>88</v>
      </c>
      <c r="G846">
        <v>8</v>
      </c>
      <c r="H846">
        <v>0.1</v>
      </c>
      <c r="I846" s="2">
        <v>49111.199999999997</v>
      </c>
      <c r="J846" t="str">
        <f>_xlfn.XLOOKUP(tblOrders[[#This Row],[CustomerID]], tblCustomers[CustomerID], tblCustomers[CustomerName])</f>
        <v>Customer 261</v>
      </c>
      <c r="K846" t="str">
        <f>_xlfn.XLOOKUP(tblOrders[[#This Row],[CustomerID]], tblCustomers[CustomerID], tblCustomers[Segment])</f>
        <v>Corporate</v>
      </c>
      <c r="L846" t="str">
        <f>_xlfn.XLOOKUP(tblOrders[[#This Row],[ProductID]], tblProducts[ProductID], tblProducts[Category])</f>
        <v>Office</v>
      </c>
      <c r="M846">
        <f>_xlfn.XLOOKUP(tblOrders[[#This Row],[ProductID]], tblProducts[ProductID], tblProducts[CostPrice])</f>
        <v>62137</v>
      </c>
      <c r="N846">
        <f>tblOrders[[#This Row],[Sales]]-(tblOrders[[#This Row],[CostPrice]]*tblOrders[[#This Row],[Quantity]])</f>
        <v>-447984.8</v>
      </c>
      <c r="O846" t="str">
        <f>TEXT(tblOrders[[#This Row],[Date]],"mmm-yyyy")</f>
        <v>Apr-2025</v>
      </c>
      <c r="P846" t="str">
        <f>_xlfn.XLOOKUP(tblOrders[[#This Row],[OrderID]], tblReturns[OrderID], tblReturns[Returned])</f>
        <v>No</v>
      </c>
      <c r="Q846" t="str">
        <f>_xlfn.XLOOKUP(tblOrders[[#This Row],[OrderID]], tblShipping[OrderID], tblShipping[ShipMode])</f>
        <v>Pickup</v>
      </c>
      <c r="R846" t="str">
        <f>IFERROR(_xlfn.XLOOKUP(A845, tblCustomers[CustomerID], tblCustomers[CustomerName]), "Not Found")</f>
        <v>Not Found</v>
      </c>
      <c r="S846" t="str">
        <f>IF(tblOrders[[#This Row],[Sales]]&gt;1000000,"High Value","Standard")</f>
        <v>Standard</v>
      </c>
      <c r="T846" t="str">
        <f>_xlfn.XLOOKUP(tblOrders[[#This Row],[ProductID]], tblProducts[ProductID], tblProducts[ProductName])</f>
        <v>Product 100</v>
      </c>
      <c r="U846">
        <f>_xlfn.XLOOKUP(tblOrders[[#This Row],[SalesRepID]], tblSalesreps[RepID], tblSalesreps[Target])</f>
        <v>11319839</v>
      </c>
    </row>
    <row r="847" spans="1:21">
      <c r="A847" t="s">
        <v>1597</v>
      </c>
      <c r="B847" s="7" t="s">
        <v>775</v>
      </c>
      <c r="C847" t="s">
        <v>1207</v>
      </c>
      <c r="D847" t="s">
        <v>130</v>
      </c>
      <c r="E847" t="s">
        <v>79</v>
      </c>
      <c r="F847" t="s">
        <v>20</v>
      </c>
      <c r="G847">
        <v>3</v>
      </c>
      <c r="H847">
        <v>0.15</v>
      </c>
      <c r="I847" s="2">
        <v>173558.1</v>
      </c>
      <c r="J847" t="str">
        <f>_xlfn.XLOOKUP(tblOrders[[#This Row],[CustomerID]], tblCustomers[CustomerID], tblCustomers[CustomerName])</f>
        <v>Customer 298</v>
      </c>
      <c r="K847" t="str">
        <f>_xlfn.XLOOKUP(tblOrders[[#This Row],[CustomerID]], tblCustomers[CustomerID], tblCustomers[Segment])</f>
        <v>Corporate</v>
      </c>
      <c r="L847" t="str">
        <f>_xlfn.XLOOKUP(tblOrders[[#This Row],[ProductID]], tblProducts[ProductID], tblProducts[Category])</f>
        <v>Home</v>
      </c>
      <c r="M847">
        <f>_xlfn.XLOOKUP(tblOrders[[#This Row],[ProductID]], tblProducts[ProductID], tblProducts[CostPrice])</f>
        <v>4229</v>
      </c>
      <c r="N847">
        <f>tblOrders[[#This Row],[Sales]]-(tblOrders[[#This Row],[CostPrice]]*tblOrders[[#This Row],[Quantity]])</f>
        <v>160871.1</v>
      </c>
      <c r="O847" t="str">
        <f>TEXT(tblOrders[[#This Row],[Date]],"mmm-yyyy")</f>
        <v>Apr-2025</v>
      </c>
      <c r="P847" t="str">
        <f>_xlfn.XLOOKUP(tblOrders[[#This Row],[OrderID]], tblReturns[OrderID], tblReturns[Returned])</f>
        <v>No</v>
      </c>
      <c r="Q847" t="str">
        <f>_xlfn.XLOOKUP(tblOrders[[#This Row],[OrderID]], tblShipping[OrderID], tblShipping[ShipMode])</f>
        <v>Pickup</v>
      </c>
      <c r="R847" t="str">
        <f>IFERROR(_xlfn.XLOOKUP(A846, tblCustomers[CustomerID], tblCustomers[CustomerName]), "Not Found")</f>
        <v>Not Found</v>
      </c>
      <c r="S847" t="str">
        <f>IF(tblOrders[[#This Row],[Sales]]&gt;1000000,"High Value","Standard")</f>
        <v>Standard</v>
      </c>
      <c r="T847" t="str">
        <f>_xlfn.XLOOKUP(tblOrders[[#This Row],[ProductID]], tblProducts[ProductID], tblProducts[ProductName])</f>
        <v>Product 92</v>
      </c>
      <c r="U847">
        <f>_xlfn.XLOOKUP(tblOrders[[#This Row],[SalesRepID]], tblSalesreps[RepID], tblSalesreps[Target])</f>
        <v>8592536</v>
      </c>
    </row>
    <row r="848" spans="1:21">
      <c r="A848" t="s">
        <v>1598</v>
      </c>
      <c r="B848" s="7" t="s">
        <v>90</v>
      </c>
      <c r="C848" t="s">
        <v>1036</v>
      </c>
      <c r="D848" t="s">
        <v>182</v>
      </c>
      <c r="E848" t="s">
        <v>105</v>
      </c>
      <c r="F848" t="s">
        <v>51</v>
      </c>
      <c r="G848">
        <v>7</v>
      </c>
      <c r="H848">
        <v>0.1</v>
      </c>
      <c r="I848" s="2">
        <v>458677.8</v>
      </c>
      <c r="J848" t="str">
        <f>_xlfn.XLOOKUP(tblOrders[[#This Row],[CustomerID]], tblCustomers[CustomerID], tblCustomers[CustomerName])</f>
        <v>Customer 7</v>
      </c>
      <c r="K848" t="str">
        <f>_xlfn.XLOOKUP(tblOrders[[#This Row],[CustomerID]], tblCustomers[CustomerID], tblCustomers[Segment])</f>
        <v>SME</v>
      </c>
      <c r="L848" t="str">
        <f>_xlfn.XLOOKUP(tblOrders[[#This Row],[ProductID]], tblProducts[ProductID], tblProducts[Category])</f>
        <v>Furniture</v>
      </c>
      <c r="M848">
        <f>_xlfn.XLOOKUP(tblOrders[[#This Row],[ProductID]], tblProducts[ProductID], tblProducts[CostPrice])</f>
        <v>76428</v>
      </c>
      <c r="N848">
        <f>tblOrders[[#This Row],[Sales]]-(tblOrders[[#This Row],[CostPrice]]*tblOrders[[#This Row],[Quantity]])</f>
        <v>-76318.200000000012</v>
      </c>
      <c r="O848" t="str">
        <f>TEXT(tblOrders[[#This Row],[Date]],"mmm-yyyy")</f>
        <v>Jan-2025</v>
      </c>
      <c r="P848" t="str">
        <f>_xlfn.XLOOKUP(tblOrders[[#This Row],[OrderID]], tblReturns[OrderID], tblReturns[Returned])</f>
        <v>No</v>
      </c>
      <c r="Q848" t="str">
        <f>_xlfn.XLOOKUP(tblOrders[[#This Row],[OrderID]], tblShipping[OrderID], tblShipping[ShipMode])</f>
        <v>Express</v>
      </c>
      <c r="R848" t="str">
        <f>IFERROR(_xlfn.XLOOKUP(A847, tblCustomers[CustomerID], tblCustomers[CustomerName]), "Not Found")</f>
        <v>Not Found</v>
      </c>
      <c r="S848" t="str">
        <f>IF(tblOrders[[#This Row],[Sales]]&gt;1000000,"High Value","Standard")</f>
        <v>Standard</v>
      </c>
      <c r="T848" t="str">
        <f>_xlfn.XLOOKUP(tblOrders[[#This Row],[ProductID]], tblProducts[ProductID], tblProducts[ProductName])</f>
        <v>Product 11</v>
      </c>
      <c r="U848">
        <f>_xlfn.XLOOKUP(tblOrders[[#This Row],[SalesRepID]], tblSalesreps[RepID], tblSalesreps[Target])</f>
        <v>8698154</v>
      </c>
    </row>
    <row r="849" spans="1:21">
      <c r="A849" t="s">
        <v>1599</v>
      </c>
      <c r="B849" s="7" t="s">
        <v>1005</v>
      </c>
      <c r="C849" t="s">
        <v>114</v>
      </c>
      <c r="D849" t="s">
        <v>352</v>
      </c>
      <c r="E849" t="s">
        <v>197</v>
      </c>
      <c r="F849" t="s">
        <v>88</v>
      </c>
      <c r="G849">
        <v>10</v>
      </c>
      <c r="H849">
        <v>0.1</v>
      </c>
      <c r="I849" s="2">
        <v>1153944</v>
      </c>
      <c r="J849" t="str">
        <f>_xlfn.XLOOKUP(tblOrders[[#This Row],[CustomerID]], tblCustomers[CustomerID], tblCustomers[CustomerName])</f>
        <v>Customer 191</v>
      </c>
      <c r="K849" t="str">
        <f>_xlfn.XLOOKUP(tblOrders[[#This Row],[CustomerID]], tblCustomers[CustomerID], tblCustomers[Segment])</f>
        <v>SME</v>
      </c>
      <c r="L849" t="str">
        <f>_xlfn.XLOOKUP(tblOrders[[#This Row],[ProductID]], tblProducts[ProductID], tblProducts[Category])</f>
        <v>Electronics</v>
      </c>
      <c r="M849">
        <f>_xlfn.XLOOKUP(tblOrders[[#This Row],[ProductID]], tblProducts[ProductID], tblProducts[CostPrice])</f>
        <v>58522</v>
      </c>
      <c r="N849">
        <f>tblOrders[[#This Row],[Sales]]-(tblOrders[[#This Row],[CostPrice]]*tblOrders[[#This Row],[Quantity]])</f>
        <v>568724</v>
      </c>
      <c r="O849" t="str">
        <f>TEXT(tblOrders[[#This Row],[Date]],"mmm-yyyy")</f>
        <v>Sep-2025</v>
      </c>
      <c r="P849" t="str">
        <f>_xlfn.XLOOKUP(tblOrders[[#This Row],[OrderID]], tblReturns[OrderID], tblReturns[Returned])</f>
        <v>No</v>
      </c>
      <c r="Q849" t="str">
        <f>_xlfn.XLOOKUP(tblOrders[[#This Row],[OrderID]], tblShipping[OrderID], tblShipping[ShipMode])</f>
        <v>Express</v>
      </c>
      <c r="R849" t="str">
        <f>IFERROR(_xlfn.XLOOKUP(A848, tblCustomers[CustomerID], tblCustomers[CustomerName]), "Not Found")</f>
        <v>Not Found</v>
      </c>
      <c r="S849" t="str">
        <f>IF(tblOrders[[#This Row],[Sales]]&gt;1000000,"High Value","Standard")</f>
        <v>High Value</v>
      </c>
      <c r="T849" t="str">
        <f>_xlfn.XLOOKUP(tblOrders[[#This Row],[ProductID]], tblProducts[ProductID], tblProducts[ProductName])</f>
        <v>Product 60</v>
      </c>
      <c r="U849">
        <f>_xlfn.XLOOKUP(tblOrders[[#This Row],[SalesRepID]], tblSalesreps[RepID], tblSalesreps[Target])</f>
        <v>19562258</v>
      </c>
    </row>
    <row r="850" spans="1:21">
      <c r="A850" t="s">
        <v>1600</v>
      </c>
      <c r="B850" s="7" t="s">
        <v>930</v>
      </c>
      <c r="C850" t="s">
        <v>150</v>
      </c>
      <c r="D850" t="s">
        <v>308</v>
      </c>
      <c r="E850" t="s">
        <v>202</v>
      </c>
      <c r="F850" t="s">
        <v>14</v>
      </c>
      <c r="G850">
        <v>2</v>
      </c>
      <c r="H850">
        <v>0.05</v>
      </c>
      <c r="I850" s="2">
        <v>62544.2</v>
      </c>
      <c r="J850" t="str">
        <f>_xlfn.XLOOKUP(tblOrders[[#This Row],[CustomerID]], tblCustomers[CustomerID], tblCustomers[CustomerName])</f>
        <v>Customer 240</v>
      </c>
      <c r="K850" t="str">
        <f>_xlfn.XLOOKUP(tblOrders[[#This Row],[CustomerID]], tblCustomers[CustomerID], tblCustomers[Segment])</f>
        <v>Corporate</v>
      </c>
      <c r="L850" t="str">
        <f>_xlfn.XLOOKUP(tblOrders[[#This Row],[ProductID]], tblProducts[ProductID], tblProducts[Category])</f>
        <v>Furniture</v>
      </c>
      <c r="M850">
        <f>_xlfn.XLOOKUP(tblOrders[[#This Row],[ProductID]], tblProducts[ProductID], tblProducts[CostPrice])</f>
        <v>27039</v>
      </c>
      <c r="N850">
        <f>tblOrders[[#This Row],[Sales]]-(tblOrders[[#This Row],[CostPrice]]*tblOrders[[#This Row],[Quantity]])</f>
        <v>8466.1999999999971</v>
      </c>
      <c r="O850" t="str">
        <f>TEXT(tblOrders[[#This Row],[Date]],"mmm-yyyy")</f>
        <v>Feb-2025</v>
      </c>
      <c r="P850" t="str">
        <f>_xlfn.XLOOKUP(tblOrders[[#This Row],[OrderID]], tblReturns[OrderID], tblReturns[Returned])</f>
        <v>No</v>
      </c>
      <c r="Q850" t="str">
        <f>_xlfn.XLOOKUP(tblOrders[[#This Row],[OrderID]], tblShipping[OrderID], tblShipping[ShipMode])</f>
        <v>Pickup</v>
      </c>
      <c r="R850" t="str">
        <f>IFERROR(_xlfn.XLOOKUP(A849, tblCustomers[CustomerID], tblCustomers[CustomerName]), "Not Found")</f>
        <v>Not Found</v>
      </c>
      <c r="S850" t="str">
        <f>IF(tblOrders[[#This Row],[Sales]]&gt;1000000,"High Value","Standard")</f>
        <v>Standard</v>
      </c>
      <c r="T850" t="str">
        <f>_xlfn.XLOOKUP(tblOrders[[#This Row],[ProductID]], tblProducts[ProductID], tblProducts[ProductName])</f>
        <v>Product 13</v>
      </c>
      <c r="U850">
        <f>_xlfn.XLOOKUP(tblOrders[[#This Row],[SalesRepID]], tblSalesreps[RepID], tblSalesreps[Target])</f>
        <v>10652665</v>
      </c>
    </row>
    <row r="851" spans="1:21">
      <c r="A851" t="s">
        <v>1601</v>
      </c>
      <c r="B851" s="7" t="s">
        <v>472</v>
      </c>
      <c r="C851" t="s">
        <v>641</v>
      </c>
      <c r="D851" t="s">
        <v>34</v>
      </c>
      <c r="E851" t="s">
        <v>40</v>
      </c>
      <c r="F851" t="s">
        <v>14</v>
      </c>
      <c r="G851">
        <v>2</v>
      </c>
      <c r="H851">
        <v>0.2</v>
      </c>
      <c r="I851" s="2">
        <v>210828.79999999999</v>
      </c>
      <c r="J851" t="str">
        <f>_xlfn.XLOOKUP(tblOrders[[#This Row],[CustomerID]], tblCustomers[CustomerID], tblCustomers[CustomerName])</f>
        <v>Customer 253</v>
      </c>
      <c r="K851" t="str">
        <f>_xlfn.XLOOKUP(tblOrders[[#This Row],[CustomerID]], tblCustomers[CustomerID], tblCustomers[Segment])</f>
        <v>Corporate</v>
      </c>
      <c r="L851" t="str">
        <f>_xlfn.XLOOKUP(tblOrders[[#This Row],[ProductID]], tblProducts[ProductID], tblProducts[Category])</f>
        <v>Electronics</v>
      </c>
      <c r="M851">
        <f>_xlfn.XLOOKUP(tblOrders[[#This Row],[ProductID]], tblProducts[ProductID], tblProducts[CostPrice])</f>
        <v>24518</v>
      </c>
      <c r="N851">
        <f>tblOrders[[#This Row],[Sales]]-(tblOrders[[#This Row],[CostPrice]]*tblOrders[[#This Row],[Quantity]])</f>
        <v>161792.79999999999</v>
      </c>
      <c r="O851" t="str">
        <f>TEXT(tblOrders[[#This Row],[Date]],"mmm-yyyy")</f>
        <v>Mar-2025</v>
      </c>
      <c r="P851" t="str">
        <f>_xlfn.XLOOKUP(tblOrders[[#This Row],[OrderID]], tblReturns[OrderID], tblReturns[Returned])</f>
        <v>No</v>
      </c>
      <c r="Q851" t="str">
        <f>_xlfn.XLOOKUP(tblOrders[[#This Row],[OrderID]], tblShipping[OrderID], tblShipping[ShipMode])</f>
        <v>Standard</v>
      </c>
      <c r="R851" t="str">
        <f>IFERROR(_xlfn.XLOOKUP(A850, tblCustomers[CustomerID], tblCustomers[CustomerName]), "Not Found")</f>
        <v>Not Found</v>
      </c>
      <c r="S851" t="str">
        <f>IF(tblOrders[[#This Row],[Sales]]&gt;1000000,"High Value","Standard")</f>
        <v>Standard</v>
      </c>
      <c r="T851" t="str">
        <f>_xlfn.XLOOKUP(tblOrders[[#This Row],[ProductID]], tblProducts[ProductID], tblProducts[ProductName])</f>
        <v>Product 90</v>
      </c>
      <c r="U851">
        <f>_xlfn.XLOOKUP(tblOrders[[#This Row],[SalesRepID]], tblSalesreps[RepID], tblSalesreps[Target])</f>
        <v>6291486</v>
      </c>
    </row>
    <row r="852" spans="1:21">
      <c r="A852" t="s">
        <v>1602</v>
      </c>
      <c r="B852" s="7" t="s">
        <v>615</v>
      </c>
      <c r="C852" t="s">
        <v>1603</v>
      </c>
      <c r="D852" t="s">
        <v>174</v>
      </c>
      <c r="E852" t="s">
        <v>197</v>
      </c>
      <c r="F852" t="s">
        <v>26</v>
      </c>
      <c r="G852">
        <v>2</v>
      </c>
      <c r="H852">
        <v>0.1</v>
      </c>
      <c r="I852" s="2">
        <v>252948.6</v>
      </c>
      <c r="J852" t="str">
        <f>_xlfn.XLOOKUP(tblOrders[[#This Row],[CustomerID]], tblCustomers[CustomerID], tblCustomers[CustomerName])</f>
        <v>Customer 241</v>
      </c>
      <c r="K852" t="str">
        <f>_xlfn.XLOOKUP(tblOrders[[#This Row],[CustomerID]], tblCustomers[CustomerID], tblCustomers[Segment])</f>
        <v>Consumer</v>
      </c>
      <c r="L852" t="str">
        <f>_xlfn.XLOOKUP(tblOrders[[#This Row],[ProductID]], tblProducts[ProductID], tblProducts[Category])</f>
        <v>Home</v>
      </c>
      <c r="M852">
        <f>_xlfn.XLOOKUP(tblOrders[[#This Row],[ProductID]], tblProducts[ProductID], tblProducts[CostPrice])</f>
        <v>62348</v>
      </c>
      <c r="N852">
        <f>tblOrders[[#This Row],[Sales]]-(tblOrders[[#This Row],[CostPrice]]*tblOrders[[#This Row],[Quantity]])</f>
        <v>128252.6</v>
      </c>
      <c r="O852" t="str">
        <f>TEXT(tblOrders[[#This Row],[Date]],"mmm-yyyy")</f>
        <v>Sep-2025</v>
      </c>
      <c r="P852" t="str">
        <f>_xlfn.XLOOKUP(tblOrders[[#This Row],[OrderID]], tblReturns[OrderID], tblReturns[Returned])</f>
        <v>No</v>
      </c>
      <c r="Q852" t="str">
        <f>_xlfn.XLOOKUP(tblOrders[[#This Row],[OrderID]], tblShipping[OrderID], tblShipping[ShipMode])</f>
        <v>Pickup</v>
      </c>
      <c r="R852" t="str">
        <f>IFERROR(_xlfn.XLOOKUP(A851, tblCustomers[CustomerID], tblCustomers[CustomerName]), "Not Found")</f>
        <v>Not Found</v>
      </c>
      <c r="S852" t="str">
        <f>IF(tblOrders[[#This Row],[Sales]]&gt;1000000,"High Value","Standard")</f>
        <v>Standard</v>
      </c>
      <c r="T852" t="str">
        <f>_xlfn.XLOOKUP(tblOrders[[#This Row],[ProductID]], tblProducts[ProductID], tblProducts[ProductName])</f>
        <v>Product 64</v>
      </c>
      <c r="U852">
        <f>_xlfn.XLOOKUP(tblOrders[[#This Row],[SalesRepID]], tblSalesreps[RepID], tblSalesreps[Target])</f>
        <v>19562258</v>
      </c>
    </row>
    <row r="853" spans="1:21">
      <c r="A853" t="s">
        <v>1604</v>
      </c>
      <c r="B853" s="7" t="s">
        <v>1605</v>
      </c>
      <c r="C853" t="s">
        <v>763</v>
      </c>
      <c r="D853" t="s">
        <v>546</v>
      </c>
      <c r="E853" t="s">
        <v>13</v>
      </c>
      <c r="F853" t="s">
        <v>26</v>
      </c>
      <c r="G853">
        <v>5</v>
      </c>
      <c r="H853">
        <v>0.2</v>
      </c>
      <c r="I853" s="2">
        <v>381276</v>
      </c>
      <c r="J853" t="str">
        <f>_xlfn.XLOOKUP(tblOrders[[#This Row],[CustomerID]], tblCustomers[CustomerID], tblCustomers[CustomerName])</f>
        <v>Customer 5</v>
      </c>
      <c r="K853" t="str">
        <f>_xlfn.XLOOKUP(tblOrders[[#This Row],[CustomerID]], tblCustomers[CustomerID], tblCustomers[Segment])</f>
        <v>Corporate</v>
      </c>
      <c r="L853" t="str">
        <f>_xlfn.XLOOKUP(tblOrders[[#This Row],[ProductID]], tblProducts[ProductID], tblProducts[Category])</f>
        <v>Home</v>
      </c>
      <c r="M853">
        <f>_xlfn.XLOOKUP(tblOrders[[#This Row],[ProductID]], tblProducts[ProductID], tblProducts[CostPrice])</f>
        <v>51783</v>
      </c>
      <c r="N853">
        <f>tblOrders[[#This Row],[Sales]]-(tblOrders[[#This Row],[CostPrice]]*tblOrders[[#This Row],[Quantity]])</f>
        <v>122361</v>
      </c>
      <c r="O853" t="str">
        <f>TEXT(tblOrders[[#This Row],[Date]],"mmm-yyyy")</f>
        <v>Jan-2025</v>
      </c>
      <c r="P853" t="str">
        <f>_xlfn.XLOOKUP(tblOrders[[#This Row],[OrderID]], tblReturns[OrderID], tblReturns[Returned])</f>
        <v>No</v>
      </c>
      <c r="Q853" t="str">
        <f>_xlfn.XLOOKUP(tblOrders[[#This Row],[OrderID]], tblShipping[OrderID], tblShipping[ShipMode])</f>
        <v>Pickup</v>
      </c>
      <c r="R853" t="str">
        <f>IFERROR(_xlfn.XLOOKUP(A852, tblCustomers[CustomerID], tblCustomers[CustomerName]), "Not Found")</f>
        <v>Not Found</v>
      </c>
      <c r="S853" t="str">
        <f>IF(tblOrders[[#This Row],[Sales]]&gt;1000000,"High Value","Standard")</f>
        <v>Standard</v>
      </c>
      <c r="T853" t="str">
        <f>_xlfn.XLOOKUP(tblOrders[[#This Row],[ProductID]], tblProducts[ProductID], tblProducts[ProductName])</f>
        <v>Product 14</v>
      </c>
      <c r="U853">
        <f>_xlfn.XLOOKUP(tblOrders[[#This Row],[SalesRepID]], tblSalesreps[RepID], tblSalesreps[Target])</f>
        <v>11852878</v>
      </c>
    </row>
    <row r="854" spans="1:21">
      <c r="A854" t="s">
        <v>1606</v>
      </c>
      <c r="B854" s="7" t="s">
        <v>291</v>
      </c>
      <c r="C854" t="s">
        <v>1051</v>
      </c>
      <c r="D854" t="s">
        <v>44</v>
      </c>
      <c r="E854" t="s">
        <v>35</v>
      </c>
      <c r="F854" t="s">
        <v>14</v>
      </c>
      <c r="G854">
        <v>3</v>
      </c>
      <c r="H854">
        <v>0.05</v>
      </c>
      <c r="I854" s="2">
        <v>221960.85</v>
      </c>
      <c r="J854" t="str">
        <f>_xlfn.XLOOKUP(tblOrders[[#This Row],[CustomerID]], tblCustomers[CustomerID], tblCustomers[CustomerName])</f>
        <v>Customer 132</v>
      </c>
      <c r="K854" t="str">
        <f>_xlfn.XLOOKUP(tblOrders[[#This Row],[CustomerID]], tblCustomers[CustomerID], tblCustomers[Segment])</f>
        <v>Consumer</v>
      </c>
      <c r="L854" t="str">
        <f>_xlfn.XLOOKUP(tblOrders[[#This Row],[ProductID]], tblProducts[ProductID], tblProducts[Category])</f>
        <v>Furniture</v>
      </c>
      <c r="M854">
        <f>_xlfn.XLOOKUP(tblOrders[[#This Row],[ProductID]], tblProducts[ProductID], tblProducts[CostPrice])</f>
        <v>48953</v>
      </c>
      <c r="N854">
        <f>tblOrders[[#This Row],[Sales]]-(tblOrders[[#This Row],[CostPrice]]*tblOrders[[#This Row],[Quantity]])</f>
        <v>75101.850000000006</v>
      </c>
      <c r="O854" t="str">
        <f>TEXT(tblOrders[[#This Row],[Date]],"mmm-yyyy")</f>
        <v>Aug-2025</v>
      </c>
      <c r="P854" t="str">
        <f>_xlfn.XLOOKUP(tblOrders[[#This Row],[OrderID]], tblReturns[OrderID], tblReturns[Returned])</f>
        <v>No</v>
      </c>
      <c r="Q854" t="str">
        <f>_xlfn.XLOOKUP(tblOrders[[#This Row],[OrderID]], tblShipping[OrderID], tblShipping[ShipMode])</f>
        <v>Pickup</v>
      </c>
      <c r="R854" t="str">
        <f>IFERROR(_xlfn.XLOOKUP(A853, tblCustomers[CustomerID], tblCustomers[CustomerName]), "Not Found")</f>
        <v>Not Found</v>
      </c>
      <c r="S854" t="str">
        <f>IF(tblOrders[[#This Row],[Sales]]&gt;1000000,"High Value","Standard")</f>
        <v>Standard</v>
      </c>
      <c r="T854" t="str">
        <f>_xlfn.XLOOKUP(tblOrders[[#This Row],[ProductID]], tblProducts[ProductID], tblProducts[ProductName])</f>
        <v>Product 56</v>
      </c>
      <c r="U854">
        <f>_xlfn.XLOOKUP(tblOrders[[#This Row],[SalesRepID]], tblSalesreps[RepID], tblSalesreps[Target])</f>
        <v>19619177</v>
      </c>
    </row>
    <row r="855" spans="1:21">
      <c r="A855" t="s">
        <v>1607</v>
      </c>
      <c r="B855" s="7" t="s">
        <v>1438</v>
      </c>
      <c r="C855" t="s">
        <v>1276</v>
      </c>
      <c r="D855" t="s">
        <v>643</v>
      </c>
      <c r="E855" t="s">
        <v>69</v>
      </c>
      <c r="F855" t="s">
        <v>51</v>
      </c>
      <c r="G855">
        <v>7</v>
      </c>
      <c r="H855">
        <v>0.15</v>
      </c>
      <c r="I855" s="2">
        <v>413203.7</v>
      </c>
      <c r="J855" t="str">
        <f>_xlfn.XLOOKUP(tblOrders[[#This Row],[CustomerID]], tblCustomers[CustomerID], tblCustomers[CustomerName])</f>
        <v>Customer 196</v>
      </c>
      <c r="K855" t="str">
        <f>_xlfn.XLOOKUP(tblOrders[[#This Row],[CustomerID]], tblCustomers[CustomerID], tblCustomers[Segment])</f>
        <v>SME</v>
      </c>
      <c r="L855" t="str">
        <f>_xlfn.XLOOKUP(tblOrders[[#This Row],[ProductID]], tblProducts[ProductID], tblProducts[Category])</f>
        <v>Home</v>
      </c>
      <c r="M855">
        <f>_xlfn.XLOOKUP(tblOrders[[#This Row],[ProductID]], tblProducts[ProductID], tblProducts[CostPrice])</f>
        <v>77766</v>
      </c>
      <c r="N855">
        <f>tblOrders[[#This Row],[Sales]]-(tblOrders[[#This Row],[CostPrice]]*tblOrders[[#This Row],[Quantity]])</f>
        <v>-131158.29999999999</v>
      </c>
      <c r="O855" t="str">
        <f>TEXT(tblOrders[[#This Row],[Date]],"mmm-yyyy")</f>
        <v>Mar-2025</v>
      </c>
      <c r="P855" t="str">
        <f>_xlfn.XLOOKUP(tblOrders[[#This Row],[OrderID]], tblReturns[OrderID], tblReturns[Returned])</f>
        <v>No</v>
      </c>
      <c r="Q855" t="str">
        <f>_xlfn.XLOOKUP(tblOrders[[#This Row],[OrderID]], tblShipping[OrderID], tblShipping[ShipMode])</f>
        <v>Express</v>
      </c>
      <c r="R855" t="str">
        <f>IFERROR(_xlfn.XLOOKUP(A854, tblCustomers[CustomerID], tblCustomers[CustomerName]), "Not Found")</f>
        <v>Not Found</v>
      </c>
      <c r="S855" t="str">
        <f>IF(tblOrders[[#This Row],[Sales]]&gt;1000000,"High Value","Standard")</f>
        <v>Standard</v>
      </c>
      <c r="T855" t="str">
        <f>_xlfn.XLOOKUP(tblOrders[[#This Row],[ProductID]], tblProducts[ProductID], tblProducts[ProductName])</f>
        <v>Product 1</v>
      </c>
      <c r="U855">
        <f>_xlfn.XLOOKUP(tblOrders[[#This Row],[SalesRepID]], tblSalesreps[RepID], tblSalesreps[Target])</f>
        <v>19473459</v>
      </c>
    </row>
    <row r="856" spans="1:21">
      <c r="A856" t="s">
        <v>1608</v>
      </c>
      <c r="B856" s="7" t="s">
        <v>139</v>
      </c>
      <c r="C856" t="s">
        <v>674</v>
      </c>
      <c r="D856" t="s">
        <v>1034</v>
      </c>
      <c r="E856" t="s">
        <v>13</v>
      </c>
      <c r="F856" t="s">
        <v>20</v>
      </c>
      <c r="G856">
        <v>5</v>
      </c>
      <c r="H856">
        <v>0</v>
      </c>
      <c r="I856" s="2">
        <v>152480</v>
      </c>
      <c r="J856" t="str">
        <f>_xlfn.XLOOKUP(tblOrders[[#This Row],[CustomerID]], tblCustomers[CustomerID], tblCustomers[CustomerName])</f>
        <v>Customer 31</v>
      </c>
      <c r="K856" t="str">
        <f>_xlfn.XLOOKUP(tblOrders[[#This Row],[CustomerID]], tblCustomers[CustomerID], tblCustomers[Segment])</f>
        <v>Consumer</v>
      </c>
      <c r="L856" t="str">
        <f>_xlfn.XLOOKUP(tblOrders[[#This Row],[ProductID]], tblProducts[ProductID], tblProducts[Category])</f>
        <v>Furniture</v>
      </c>
      <c r="M856">
        <f>_xlfn.XLOOKUP(tblOrders[[#This Row],[ProductID]], tblProducts[ProductID], tblProducts[CostPrice])</f>
        <v>51071</v>
      </c>
      <c r="N856">
        <f>tblOrders[[#This Row],[Sales]]-(tblOrders[[#This Row],[CostPrice]]*tblOrders[[#This Row],[Quantity]])</f>
        <v>-102875</v>
      </c>
      <c r="O856" t="str">
        <f>TEXT(tblOrders[[#This Row],[Date]],"mmm-yyyy")</f>
        <v>Jun-2025</v>
      </c>
      <c r="P856" t="str">
        <f>_xlfn.XLOOKUP(tblOrders[[#This Row],[OrderID]], tblReturns[OrderID], tblReturns[Returned])</f>
        <v>No</v>
      </c>
      <c r="Q856" t="str">
        <f>_xlfn.XLOOKUP(tblOrders[[#This Row],[OrderID]], tblShipping[OrderID], tblShipping[ShipMode])</f>
        <v>Express</v>
      </c>
      <c r="R856" t="str">
        <f>IFERROR(_xlfn.XLOOKUP(A855, tblCustomers[CustomerID], tblCustomers[CustomerName]), "Not Found")</f>
        <v>Not Found</v>
      </c>
      <c r="S856" t="str">
        <f>IF(tblOrders[[#This Row],[Sales]]&gt;1000000,"High Value","Standard")</f>
        <v>Standard</v>
      </c>
      <c r="T856" t="str">
        <f>_xlfn.XLOOKUP(tblOrders[[#This Row],[ProductID]], tblProducts[ProductID], tblProducts[ProductName])</f>
        <v>Product 66</v>
      </c>
      <c r="U856">
        <f>_xlfn.XLOOKUP(tblOrders[[#This Row],[SalesRepID]], tblSalesreps[RepID], tblSalesreps[Target])</f>
        <v>11852878</v>
      </c>
    </row>
    <row r="857" spans="1:21">
      <c r="A857" t="s">
        <v>1609</v>
      </c>
      <c r="B857" s="7" t="s">
        <v>631</v>
      </c>
      <c r="C857" t="s">
        <v>540</v>
      </c>
      <c r="D857" t="s">
        <v>137</v>
      </c>
      <c r="E857" t="s">
        <v>13</v>
      </c>
      <c r="F857" t="s">
        <v>26</v>
      </c>
      <c r="G857">
        <v>9</v>
      </c>
      <c r="H857">
        <v>0.1</v>
      </c>
      <c r="I857" s="2">
        <v>760533.3</v>
      </c>
      <c r="J857" t="str">
        <f>_xlfn.XLOOKUP(tblOrders[[#This Row],[CustomerID]], tblCustomers[CustomerID], tblCustomers[CustomerName])</f>
        <v>Customer 103</v>
      </c>
      <c r="K857" t="str">
        <f>_xlfn.XLOOKUP(tblOrders[[#This Row],[CustomerID]], tblCustomers[CustomerID], tblCustomers[Segment])</f>
        <v>Corporate</v>
      </c>
      <c r="L857" t="str">
        <f>_xlfn.XLOOKUP(tblOrders[[#This Row],[ProductID]], tblProducts[ProductID], tblProducts[Category])</f>
        <v>Home</v>
      </c>
      <c r="M857">
        <f>_xlfn.XLOOKUP(tblOrders[[#This Row],[ProductID]], tblProducts[ProductID], tblProducts[CostPrice])</f>
        <v>26666</v>
      </c>
      <c r="N857">
        <f>tblOrders[[#This Row],[Sales]]-(tblOrders[[#This Row],[CostPrice]]*tblOrders[[#This Row],[Quantity]])</f>
        <v>520539.30000000005</v>
      </c>
      <c r="O857" t="str">
        <f>TEXT(tblOrders[[#This Row],[Date]],"mmm-yyyy")</f>
        <v>Jan-2025</v>
      </c>
      <c r="P857" t="str">
        <f>_xlfn.XLOOKUP(tblOrders[[#This Row],[OrderID]], tblReturns[OrderID], tblReturns[Returned])</f>
        <v>No</v>
      </c>
      <c r="Q857" t="str">
        <f>_xlfn.XLOOKUP(tblOrders[[#This Row],[OrderID]], tblShipping[OrderID], tblShipping[ShipMode])</f>
        <v>Standard</v>
      </c>
      <c r="R857" t="str">
        <f>IFERROR(_xlfn.XLOOKUP(A856, tblCustomers[CustomerID], tblCustomers[CustomerName]), "Not Found")</f>
        <v>Not Found</v>
      </c>
      <c r="S857" t="str">
        <f>IF(tblOrders[[#This Row],[Sales]]&gt;1000000,"High Value","Standard")</f>
        <v>Standard</v>
      </c>
      <c r="T857" t="str">
        <f>_xlfn.XLOOKUP(tblOrders[[#This Row],[ProductID]], tblProducts[ProductID], tblProducts[ProductName])</f>
        <v>Product 76</v>
      </c>
      <c r="U857">
        <f>_xlfn.XLOOKUP(tblOrders[[#This Row],[SalesRepID]], tblSalesreps[RepID], tblSalesreps[Target])</f>
        <v>11852878</v>
      </c>
    </row>
    <row r="858" spans="1:21">
      <c r="A858" t="s">
        <v>1610</v>
      </c>
      <c r="B858" s="7" t="s">
        <v>1204</v>
      </c>
      <c r="C858" t="s">
        <v>556</v>
      </c>
      <c r="D858" t="s">
        <v>504</v>
      </c>
      <c r="E858" t="s">
        <v>13</v>
      </c>
      <c r="F858" t="s">
        <v>51</v>
      </c>
      <c r="G858">
        <v>10</v>
      </c>
      <c r="H858">
        <v>0.15</v>
      </c>
      <c r="I858" s="2">
        <v>791758</v>
      </c>
      <c r="J858" t="str">
        <f>_xlfn.XLOOKUP(tblOrders[[#This Row],[CustomerID]], tblCustomers[CustomerID], tblCustomers[CustomerName])</f>
        <v>Customer 72</v>
      </c>
      <c r="K858" t="str">
        <f>_xlfn.XLOOKUP(tblOrders[[#This Row],[CustomerID]], tblCustomers[CustomerID], tblCustomers[Segment])</f>
        <v>Corporate</v>
      </c>
      <c r="L858" t="str">
        <f>_xlfn.XLOOKUP(tblOrders[[#This Row],[ProductID]], tblProducts[ProductID], tblProducts[Category])</f>
        <v>Office</v>
      </c>
      <c r="M858">
        <f>_xlfn.XLOOKUP(tblOrders[[#This Row],[ProductID]], tblProducts[ProductID], tblProducts[CostPrice])</f>
        <v>12010</v>
      </c>
      <c r="N858">
        <f>tblOrders[[#This Row],[Sales]]-(tblOrders[[#This Row],[CostPrice]]*tblOrders[[#This Row],[Quantity]])</f>
        <v>671658</v>
      </c>
      <c r="O858" t="str">
        <f>TEXT(tblOrders[[#This Row],[Date]],"mmm-yyyy")</f>
        <v>Sep-2025</v>
      </c>
      <c r="P858" t="str">
        <f>_xlfn.XLOOKUP(tblOrders[[#This Row],[OrderID]], tblReturns[OrderID], tblReturns[Returned])</f>
        <v>No</v>
      </c>
      <c r="Q858" t="str">
        <f>_xlfn.XLOOKUP(tblOrders[[#This Row],[OrderID]], tblShipping[OrderID], tblShipping[ShipMode])</f>
        <v>Pickup</v>
      </c>
      <c r="R858" t="str">
        <f>IFERROR(_xlfn.XLOOKUP(A857, tblCustomers[CustomerID], tblCustomers[CustomerName]), "Not Found")</f>
        <v>Not Found</v>
      </c>
      <c r="S858" t="str">
        <f>IF(tblOrders[[#This Row],[Sales]]&gt;1000000,"High Value","Standard")</f>
        <v>Standard</v>
      </c>
      <c r="T858" t="str">
        <f>_xlfn.XLOOKUP(tblOrders[[#This Row],[ProductID]], tblProducts[ProductID], tblProducts[ProductName])</f>
        <v>Product 15</v>
      </c>
      <c r="U858">
        <f>_xlfn.XLOOKUP(tblOrders[[#This Row],[SalesRepID]], tblSalesreps[RepID], tblSalesreps[Target])</f>
        <v>11852878</v>
      </c>
    </row>
    <row r="859" spans="1:21">
      <c r="A859" t="s">
        <v>1611</v>
      </c>
      <c r="B859" s="7" t="s">
        <v>218</v>
      </c>
      <c r="C859" t="s">
        <v>664</v>
      </c>
      <c r="D859" t="s">
        <v>151</v>
      </c>
      <c r="E859" t="s">
        <v>205</v>
      </c>
      <c r="F859" t="s">
        <v>26</v>
      </c>
      <c r="G859">
        <v>7</v>
      </c>
      <c r="H859">
        <v>0.2</v>
      </c>
      <c r="I859" s="2">
        <v>579936</v>
      </c>
      <c r="J859" t="str">
        <f>_xlfn.XLOOKUP(tblOrders[[#This Row],[CustomerID]], tblCustomers[CustomerID], tblCustomers[CustomerName])</f>
        <v>Customer 112</v>
      </c>
      <c r="K859" t="str">
        <f>_xlfn.XLOOKUP(tblOrders[[#This Row],[CustomerID]], tblCustomers[CustomerID], tblCustomers[Segment])</f>
        <v>Corporate</v>
      </c>
      <c r="L859" t="str">
        <f>_xlfn.XLOOKUP(tblOrders[[#This Row],[ProductID]], tblProducts[ProductID], tblProducts[Category])</f>
        <v>Electronics</v>
      </c>
      <c r="M859">
        <f>_xlfn.XLOOKUP(tblOrders[[#This Row],[ProductID]], tblProducts[ProductID], tblProducts[CostPrice])</f>
        <v>63366</v>
      </c>
      <c r="N859">
        <f>tblOrders[[#This Row],[Sales]]-(tblOrders[[#This Row],[CostPrice]]*tblOrders[[#This Row],[Quantity]])</f>
        <v>136374</v>
      </c>
      <c r="O859" t="str">
        <f>TEXT(tblOrders[[#This Row],[Date]],"mmm-yyyy")</f>
        <v>Aug-2025</v>
      </c>
      <c r="P859" t="str">
        <f>_xlfn.XLOOKUP(tblOrders[[#This Row],[OrderID]], tblReturns[OrderID], tblReturns[Returned])</f>
        <v>Yes</v>
      </c>
      <c r="Q859" t="str">
        <f>_xlfn.XLOOKUP(tblOrders[[#This Row],[OrderID]], tblShipping[OrderID], tblShipping[ShipMode])</f>
        <v>Standard</v>
      </c>
      <c r="R859" t="str">
        <f>IFERROR(_xlfn.XLOOKUP(A858, tblCustomers[CustomerID], tblCustomers[CustomerName]), "Not Found")</f>
        <v>Not Found</v>
      </c>
      <c r="S859" t="str">
        <f>IF(tblOrders[[#This Row],[Sales]]&gt;1000000,"High Value","Standard")</f>
        <v>Standard</v>
      </c>
      <c r="T859" t="str">
        <f>_xlfn.XLOOKUP(tblOrders[[#This Row],[ProductID]], tblProducts[ProductID], tblProducts[ProductName])</f>
        <v>Product 40</v>
      </c>
      <c r="U859">
        <f>_xlfn.XLOOKUP(tblOrders[[#This Row],[SalesRepID]], tblSalesreps[RepID], tblSalesreps[Target])</f>
        <v>16246424</v>
      </c>
    </row>
    <row r="860" spans="1:21">
      <c r="A860" t="s">
        <v>1612</v>
      </c>
      <c r="B860" s="7" t="s">
        <v>539</v>
      </c>
      <c r="C860" t="s">
        <v>750</v>
      </c>
      <c r="D860" t="s">
        <v>973</v>
      </c>
      <c r="E860" t="s">
        <v>13</v>
      </c>
      <c r="F860" t="s">
        <v>51</v>
      </c>
      <c r="G860">
        <v>5</v>
      </c>
      <c r="H860">
        <v>0.05</v>
      </c>
      <c r="I860" s="2">
        <v>549651</v>
      </c>
      <c r="J860" t="str">
        <f>_xlfn.XLOOKUP(tblOrders[[#This Row],[CustomerID]], tblCustomers[CustomerID], tblCustomers[CustomerName])</f>
        <v>Customer 139</v>
      </c>
      <c r="K860" t="str">
        <f>_xlfn.XLOOKUP(tblOrders[[#This Row],[CustomerID]], tblCustomers[CustomerID], tblCustomers[Segment])</f>
        <v>Consumer</v>
      </c>
      <c r="L860" t="str">
        <f>_xlfn.XLOOKUP(tblOrders[[#This Row],[ProductID]], tblProducts[ProductID], tblProducts[Category])</f>
        <v>Office</v>
      </c>
      <c r="M860">
        <f>_xlfn.XLOOKUP(tblOrders[[#This Row],[ProductID]], tblProducts[ProductID], tblProducts[CostPrice])</f>
        <v>44507</v>
      </c>
      <c r="N860">
        <f>tblOrders[[#This Row],[Sales]]-(tblOrders[[#This Row],[CostPrice]]*tblOrders[[#This Row],[Quantity]])</f>
        <v>327116</v>
      </c>
      <c r="O860" t="str">
        <f>TEXT(tblOrders[[#This Row],[Date]],"mmm-yyyy")</f>
        <v>Jul-2025</v>
      </c>
      <c r="P860" t="str">
        <f>_xlfn.XLOOKUP(tblOrders[[#This Row],[OrderID]], tblReturns[OrderID], tblReturns[Returned])</f>
        <v>No</v>
      </c>
      <c r="Q860" t="str">
        <f>_xlfn.XLOOKUP(tblOrders[[#This Row],[OrderID]], tblShipping[OrderID], tblShipping[ShipMode])</f>
        <v>Express</v>
      </c>
      <c r="R860" t="str">
        <f>IFERROR(_xlfn.XLOOKUP(A859, tblCustomers[CustomerID], tblCustomers[CustomerName]), "Not Found")</f>
        <v>Not Found</v>
      </c>
      <c r="S860" t="str">
        <f>IF(tblOrders[[#This Row],[Sales]]&gt;1000000,"High Value","Standard")</f>
        <v>Standard</v>
      </c>
      <c r="T860" t="str">
        <f>_xlfn.XLOOKUP(tblOrders[[#This Row],[ProductID]], tblProducts[ProductID], tblProducts[ProductName])</f>
        <v>Product 53</v>
      </c>
      <c r="U860">
        <f>_xlfn.XLOOKUP(tblOrders[[#This Row],[SalesRepID]], tblSalesreps[RepID], tblSalesreps[Target])</f>
        <v>11852878</v>
      </c>
    </row>
    <row r="861" spans="1:21">
      <c r="A861" t="s">
        <v>1613</v>
      </c>
      <c r="B861" s="7" t="s">
        <v>718</v>
      </c>
      <c r="C861" t="s">
        <v>584</v>
      </c>
      <c r="D861" t="s">
        <v>422</v>
      </c>
      <c r="E861" t="s">
        <v>105</v>
      </c>
      <c r="F861" t="s">
        <v>20</v>
      </c>
      <c r="G861">
        <v>9</v>
      </c>
      <c r="H861">
        <v>0.05</v>
      </c>
      <c r="I861" s="2">
        <v>252832.05</v>
      </c>
      <c r="J861" t="str">
        <f>_xlfn.XLOOKUP(tblOrders[[#This Row],[CustomerID]], tblCustomers[CustomerID], tblCustomers[CustomerName])</f>
        <v>Customer 232</v>
      </c>
      <c r="K861" t="str">
        <f>_xlfn.XLOOKUP(tblOrders[[#This Row],[CustomerID]], tblCustomers[CustomerID], tblCustomers[Segment])</f>
        <v>Corporate</v>
      </c>
      <c r="L861" t="str">
        <f>_xlfn.XLOOKUP(tblOrders[[#This Row],[ProductID]], tblProducts[ProductID], tblProducts[Category])</f>
        <v>Furniture</v>
      </c>
      <c r="M861">
        <f>_xlfn.XLOOKUP(tblOrders[[#This Row],[ProductID]], tblProducts[ProductID], tblProducts[CostPrice])</f>
        <v>69526</v>
      </c>
      <c r="N861">
        <f>tblOrders[[#This Row],[Sales]]-(tblOrders[[#This Row],[CostPrice]]*tblOrders[[#This Row],[Quantity]])</f>
        <v>-372901.95</v>
      </c>
      <c r="O861" t="str">
        <f>TEXT(tblOrders[[#This Row],[Date]],"mmm-yyyy")</f>
        <v>May-2025</v>
      </c>
      <c r="P861" t="str">
        <f>_xlfn.XLOOKUP(tblOrders[[#This Row],[OrderID]], tblReturns[OrderID], tblReturns[Returned])</f>
        <v>No</v>
      </c>
      <c r="Q861" t="str">
        <f>_xlfn.XLOOKUP(tblOrders[[#This Row],[OrderID]], tblShipping[OrderID], tblShipping[ShipMode])</f>
        <v>Standard</v>
      </c>
      <c r="R861" t="str">
        <f>IFERROR(_xlfn.XLOOKUP(A860, tblCustomers[CustomerID], tblCustomers[CustomerName]), "Not Found")</f>
        <v>Not Found</v>
      </c>
      <c r="S861" t="str">
        <f>IF(tblOrders[[#This Row],[Sales]]&gt;1000000,"High Value","Standard")</f>
        <v>Standard</v>
      </c>
      <c r="T861" t="str">
        <f>_xlfn.XLOOKUP(tblOrders[[#This Row],[ProductID]], tblProducts[ProductID], tblProducts[ProductName])</f>
        <v>Product 36</v>
      </c>
      <c r="U861">
        <f>_xlfn.XLOOKUP(tblOrders[[#This Row],[SalesRepID]], tblSalesreps[RepID], tblSalesreps[Target])</f>
        <v>8698154</v>
      </c>
    </row>
    <row r="862" spans="1:21">
      <c r="A862" t="s">
        <v>1614</v>
      </c>
      <c r="B862" s="7" t="s">
        <v>701</v>
      </c>
      <c r="C862" t="s">
        <v>998</v>
      </c>
      <c r="D862" t="s">
        <v>223</v>
      </c>
      <c r="E862" t="s">
        <v>210</v>
      </c>
      <c r="F862" t="s">
        <v>20</v>
      </c>
      <c r="G862">
        <v>2</v>
      </c>
      <c r="H862">
        <v>0.15</v>
      </c>
      <c r="I862" s="2">
        <v>73744.3</v>
      </c>
      <c r="J862" t="str">
        <f>_xlfn.XLOOKUP(tblOrders[[#This Row],[CustomerID]], tblCustomers[CustomerID], tblCustomers[CustomerName])</f>
        <v>Customer 84</v>
      </c>
      <c r="K862" t="str">
        <f>_xlfn.XLOOKUP(tblOrders[[#This Row],[CustomerID]], tblCustomers[CustomerID], tblCustomers[Segment])</f>
        <v>Corporate</v>
      </c>
      <c r="L862" t="str">
        <f>_xlfn.XLOOKUP(tblOrders[[#This Row],[ProductID]], tblProducts[ProductID], tblProducts[Category])</f>
        <v>Office</v>
      </c>
      <c r="M862">
        <f>_xlfn.XLOOKUP(tblOrders[[#This Row],[ProductID]], tblProducts[ProductID], tblProducts[CostPrice])</f>
        <v>66106</v>
      </c>
      <c r="N862">
        <f>tblOrders[[#This Row],[Sales]]-(tblOrders[[#This Row],[CostPrice]]*tblOrders[[#This Row],[Quantity]])</f>
        <v>-58467.7</v>
      </c>
      <c r="O862" t="str">
        <f>TEXT(tblOrders[[#This Row],[Date]],"mmm-yyyy")</f>
        <v>Jan-2025</v>
      </c>
      <c r="P862" t="str">
        <f>_xlfn.XLOOKUP(tblOrders[[#This Row],[OrderID]], tblReturns[OrderID], tblReturns[Returned])</f>
        <v>No</v>
      </c>
      <c r="Q862" t="str">
        <f>_xlfn.XLOOKUP(tblOrders[[#This Row],[OrderID]], tblShipping[OrderID], tblShipping[ShipMode])</f>
        <v>Pickup</v>
      </c>
      <c r="R862" t="str">
        <f>IFERROR(_xlfn.XLOOKUP(A861, tblCustomers[CustomerID], tblCustomers[CustomerName]), "Not Found")</f>
        <v>Not Found</v>
      </c>
      <c r="S862" t="str">
        <f>IF(tblOrders[[#This Row],[Sales]]&gt;1000000,"High Value","Standard")</f>
        <v>Standard</v>
      </c>
      <c r="T862" t="str">
        <f>_xlfn.XLOOKUP(tblOrders[[#This Row],[ProductID]], tblProducts[ProductID], tblProducts[ProductName])</f>
        <v>Product 58</v>
      </c>
      <c r="U862">
        <f>_xlfn.XLOOKUP(tblOrders[[#This Row],[SalesRepID]], tblSalesreps[RepID], tblSalesreps[Target])</f>
        <v>19336654</v>
      </c>
    </row>
    <row r="863" spans="1:21">
      <c r="A863" t="s">
        <v>1615</v>
      </c>
      <c r="B863" s="7" t="s">
        <v>483</v>
      </c>
      <c r="C863" t="s">
        <v>629</v>
      </c>
      <c r="D863" t="s">
        <v>744</v>
      </c>
      <c r="E863" t="s">
        <v>186</v>
      </c>
      <c r="F863" t="s">
        <v>88</v>
      </c>
      <c r="G863">
        <v>9</v>
      </c>
      <c r="H863">
        <v>0.15</v>
      </c>
      <c r="I863" s="2">
        <v>97415.1</v>
      </c>
      <c r="J863" t="str">
        <f>_xlfn.XLOOKUP(tblOrders[[#This Row],[CustomerID]], tblCustomers[CustomerID], tblCustomers[CustomerName])</f>
        <v>Customer 12</v>
      </c>
      <c r="K863" t="str">
        <f>_xlfn.XLOOKUP(tblOrders[[#This Row],[CustomerID]], tblCustomers[CustomerID], tblCustomers[Segment])</f>
        <v>Corporate</v>
      </c>
      <c r="L863" t="str">
        <f>_xlfn.XLOOKUP(tblOrders[[#This Row],[ProductID]], tblProducts[ProductID], tblProducts[Category])</f>
        <v>Electronics</v>
      </c>
      <c r="M863">
        <f>_xlfn.XLOOKUP(tblOrders[[#This Row],[ProductID]], tblProducts[ProductID], tblProducts[CostPrice])</f>
        <v>37361</v>
      </c>
      <c r="N863">
        <f>tblOrders[[#This Row],[Sales]]-(tblOrders[[#This Row],[CostPrice]]*tblOrders[[#This Row],[Quantity]])</f>
        <v>-238833.9</v>
      </c>
      <c r="O863" t="str">
        <f>TEXT(tblOrders[[#This Row],[Date]],"mmm-yyyy")</f>
        <v>May-2025</v>
      </c>
      <c r="P863" t="str">
        <f>_xlfn.XLOOKUP(tblOrders[[#This Row],[OrderID]], tblReturns[OrderID], tblReturns[Returned])</f>
        <v>No</v>
      </c>
      <c r="Q863" t="str">
        <f>_xlfn.XLOOKUP(tblOrders[[#This Row],[OrderID]], tblShipping[OrderID], tblShipping[ShipMode])</f>
        <v>Express</v>
      </c>
      <c r="R863" t="str">
        <f>IFERROR(_xlfn.XLOOKUP(A862, tblCustomers[CustomerID], tblCustomers[CustomerName]), "Not Found")</f>
        <v>Not Found</v>
      </c>
      <c r="S863" t="str">
        <f>IF(tblOrders[[#This Row],[Sales]]&gt;1000000,"High Value","Standard")</f>
        <v>Standard</v>
      </c>
      <c r="T863" t="str">
        <f>_xlfn.XLOOKUP(tblOrders[[#This Row],[ProductID]], tblProducts[ProductID], tblProducts[ProductName])</f>
        <v>Product 72</v>
      </c>
      <c r="U863">
        <f>_xlfn.XLOOKUP(tblOrders[[#This Row],[SalesRepID]], tblSalesreps[RepID], tblSalesreps[Target])</f>
        <v>15141830</v>
      </c>
    </row>
    <row r="864" spans="1:21">
      <c r="A864" t="s">
        <v>1616</v>
      </c>
      <c r="B864" s="7" t="s">
        <v>503</v>
      </c>
      <c r="C864" t="s">
        <v>1102</v>
      </c>
      <c r="D864" t="s">
        <v>174</v>
      </c>
      <c r="E864" t="s">
        <v>40</v>
      </c>
      <c r="F864" t="s">
        <v>88</v>
      </c>
      <c r="G864">
        <v>9</v>
      </c>
      <c r="H864">
        <v>0</v>
      </c>
      <c r="I864" s="2">
        <v>360648</v>
      </c>
      <c r="J864" t="str">
        <f>_xlfn.XLOOKUP(tblOrders[[#This Row],[CustomerID]], tblCustomers[CustomerID], tblCustomers[CustomerName])</f>
        <v>Customer 90</v>
      </c>
      <c r="K864" t="str">
        <f>_xlfn.XLOOKUP(tblOrders[[#This Row],[CustomerID]], tblCustomers[CustomerID], tblCustomers[Segment])</f>
        <v>Corporate</v>
      </c>
      <c r="L864" t="str">
        <f>_xlfn.XLOOKUP(tblOrders[[#This Row],[ProductID]], tblProducts[ProductID], tblProducts[Category])</f>
        <v>Home</v>
      </c>
      <c r="M864">
        <f>_xlfn.XLOOKUP(tblOrders[[#This Row],[ProductID]], tblProducts[ProductID], tblProducts[CostPrice])</f>
        <v>62348</v>
      </c>
      <c r="N864">
        <f>tblOrders[[#This Row],[Sales]]-(tblOrders[[#This Row],[CostPrice]]*tblOrders[[#This Row],[Quantity]])</f>
        <v>-200484</v>
      </c>
      <c r="O864" t="str">
        <f>TEXT(tblOrders[[#This Row],[Date]],"mmm-yyyy")</f>
        <v>Jan-2025</v>
      </c>
      <c r="P864" t="str">
        <f>_xlfn.XLOOKUP(tblOrders[[#This Row],[OrderID]], tblReturns[OrderID], tblReturns[Returned])</f>
        <v>Yes</v>
      </c>
      <c r="Q864" t="str">
        <f>_xlfn.XLOOKUP(tblOrders[[#This Row],[OrderID]], tblShipping[OrderID], tblShipping[ShipMode])</f>
        <v>Express</v>
      </c>
      <c r="R864" t="str">
        <f>IFERROR(_xlfn.XLOOKUP(A863, tblCustomers[CustomerID], tblCustomers[CustomerName]), "Not Found")</f>
        <v>Not Found</v>
      </c>
      <c r="S864" t="str">
        <f>IF(tblOrders[[#This Row],[Sales]]&gt;1000000,"High Value","Standard")</f>
        <v>Standard</v>
      </c>
      <c r="T864" t="str">
        <f>_xlfn.XLOOKUP(tblOrders[[#This Row],[ProductID]], tblProducts[ProductID], tblProducts[ProductName])</f>
        <v>Product 64</v>
      </c>
      <c r="U864">
        <f>_xlfn.XLOOKUP(tblOrders[[#This Row],[SalesRepID]], tblSalesreps[RepID], tblSalesreps[Target])</f>
        <v>6291486</v>
      </c>
    </row>
    <row r="865" spans="1:21">
      <c r="A865" t="s">
        <v>1617</v>
      </c>
      <c r="B865" s="7" t="s">
        <v>1618</v>
      </c>
      <c r="C865" t="s">
        <v>1619</v>
      </c>
      <c r="D865" t="s">
        <v>126</v>
      </c>
      <c r="E865" t="s">
        <v>19</v>
      </c>
      <c r="F865" t="s">
        <v>26</v>
      </c>
      <c r="G865">
        <v>5</v>
      </c>
      <c r="H865">
        <v>0.1</v>
      </c>
      <c r="I865" s="2">
        <v>406125</v>
      </c>
      <c r="J865" t="str">
        <f>_xlfn.XLOOKUP(tblOrders[[#This Row],[CustomerID]], tblCustomers[CustomerID], tblCustomers[CustomerName])</f>
        <v>Customer 280</v>
      </c>
      <c r="K865" t="str">
        <f>_xlfn.XLOOKUP(tblOrders[[#This Row],[CustomerID]], tblCustomers[CustomerID], tblCustomers[Segment])</f>
        <v>Consumer</v>
      </c>
      <c r="L865" t="str">
        <f>_xlfn.XLOOKUP(tblOrders[[#This Row],[ProductID]], tblProducts[ProductID], tblProducts[Category])</f>
        <v>Furniture</v>
      </c>
      <c r="M865">
        <f>_xlfn.XLOOKUP(tblOrders[[#This Row],[ProductID]], tblProducts[ProductID], tblProducts[CostPrice])</f>
        <v>47434</v>
      </c>
      <c r="N865">
        <f>tblOrders[[#This Row],[Sales]]-(tblOrders[[#This Row],[CostPrice]]*tblOrders[[#This Row],[Quantity]])</f>
        <v>168955</v>
      </c>
      <c r="O865" t="str">
        <f>TEXT(tblOrders[[#This Row],[Date]],"mmm-yyyy")</f>
        <v>Apr-2025</v>
      </c>
      <c r="P865" t="str">
        <f>_xlfn.XLOOKUP(tblOrders[[#This Row],[OrderID]], tblReturns[OrderID], tblReturns[Returned])</f>
        <v>Yes</v>
      </c>
      <c r="Q865" t="str">
        <f>_xlfn.XLOOKUP(tblOrders[[#This Row],[OrderID]], tblShipping[OrderID], tblShipping[ShipMode])</f>
        <v>Standard</v>
      </c>
      <c r="R865" t="str">
        <f>IFERROR(_xlfn.XLOOKUP(A864, tblCustomers[CustomerID], tblCustomers[CustomerName]), "Not Found")</f>
        <v>Not Found</v>
      </c>
      <c r="S865" t="str">
        <f>IF(tblOrders[[#This Row],[Sales]]&gt;1000000,"High Value","Standard")</f>
        <v>Standard</v>
      </c>
      <c r="T865" t="str">
        <f>_xlfn.XLOOKUP(tblOrders[[#This Row],[ProductID]], tblProducts[ProductID], tblProducts[ProductName])</f>
        <v>Product 67</v>
      </c>
      <c r="U865">
        <f>_xlfn.XLOOKUP(tblOrders[[#This Row],[SalesRepID]], tblSalesreps[RepID], tblSalesreps[Target])</f>
        <v>11347243</v>
      </c>
    </row>
    <row r="866" spans="1:21">
      <c r="A866" t="s">
        <v>1620</v>
      </c>
      <c r="B866" s="7" t="s">
        <v>274</v>
      </c>
      <c r="C866" t="s">
        <v>800</v>
      </c>
      <c r="D866" t="s">
        <v>34</v>
      </c>
      <c r="E866" t="s">
        <v>87</v>
      </c>
      <c r="F866" t="s">
        <v>88</v>
      </c>
      <c r="G866">
        <v>4</v>
      </c>
      <c r="H866">
        <v>0.2</v>
      </c>
      <c r="I866" s="2">
        <v>139552</v>
      </c>
      <c r="J866" t="str">
        <f>_xlfn.XLOOKUP(tblOrders[[#This Row],[CustomerID]], tblCustomers[CustomerID], tblCustomers[CustomerName])</f>
        <v>Customer 148</v>
      </c>
      <c r="K866" t="str">
        <f>_xlfn.XLOOKUP(tblOrders[[#This Row],[CustomerID]], tblCustomers[CustomerID], tblCustomers[Segment])</f>
        <v>Corporate</v>
      </c>
      <c r="L866" t="str">
        <f>_xlfn.XLOOKUP(tblOrders[[#This Row],[ProductID]], tblProducts[ProductID], tblProducts[Category])</f>
        <v>Electronics</v>
      </c>
      <c r="M866">
        <f>_xlfn.XLOOKUP(tblOrders[[#This Row],[ProductID]], tblProducts[ProductID], tblProducts[CostPrice])</f>
        <v>24518</v>
      </c>
      <c r="N866">
        <f>tblOrders[[#This Row],[Sales]]-(tblOrders[[#This Row],[CostPrice]]*tblOrders[[#This Row],[Quantity]])</f>
        <v>41480</v>
      </c>
      <c r="O866" t="str">
        <f>TEXT(tblOrders[[#This Row],[Date]],"mmm-yyyy")</f>
        <v>Dec-2025</v>
      </c>
      <c r="P866" t="str">
        <f>_xlfn.XLOOKUP(tblOrders[[#This Row],[OrderID]], tblReturns[OrderID], tblReturns[Returned])</f>
        <v>Yes</v>
      </c>
      <c r="Q866" t="str">
        <f>_xlfn.XLOOKUP(tblOrders[[#This Row],[OrderID]], tblShipping[OrderID], tblShipping[ShipMode])</f>
        <v>Express</v>
      </c>
      <c r="R866" t="str">
        <f>IFERROR(_xlfn.XLOOKUP(A865, tblCustomers[CustomerID], tblCustomers[CustomerName]), "Not Found")</f>
        <v>Not Found</v>
      </c>
      <c r="S866" t="str">
        <f>IF(tblOrders[[#This Row],[Sales]]&gt;1000000,"High Value","Standard")</f>
        <v>Standard</v>
      </c>
      <c r="T866" t="str">
        <f>_xlfn.XLOOKUP(tblOrders[[#This Row],[ProductID]], tblProducts[ProductID], tblProducts[ProductName])</f>
        <v>Product 90</v>
      </c>
      <c r="U866">
        <f>_xlfn.XLOOKUP(tblOrders[[#This Row],[SalesRepID]], tblSalesreps[RepID], tblSalesreps[Target])</f>
        <v>18500989</v>
      </c>
    </row>
    <row r="867" spans="1:21">
      <c r="A867" t="s">
        <v>1621</v>
      </c>
      <c r="B867" s="7" t="s">
        <v>42</v>
      </c>
      <c r="C867" t="s">
        <v>468</v>
      </c>
      <c r="D867" t="s">
        <v>1029</v>
      </c>
      <c r="E867" t="s">
        <v>25</v>
      </c>
      <c r="F867" t="s">
        <v>51</v>
      </c>
      <c r="G867">
        <v>10</v>
      </c>
      <c r="H867">
        <v>0.2</v>
      </c>
      <c r="I867" s="2">
        <v>136064</v>
      </c>
      <c r="J867" t="str">
        <f>_xlfn.XLOOKUP(tblOrders[[#This Row],[CustomerID]], tblCustomers[CustomerID], tblCustomers[CustomerName])</f>
        <v>Customer 38</v>
      </c>
      <c r="K867" t="str">
        <f>_xlfn.XLOOKUP(tblOrders[[#This Row],[CustomerID]], tblCustomers[CustomerID], tblCustomers[Segment])</f>
        <v>Corporate</v>
      </c>
      <c r="L867" t="str">
        <f>_xlfn.XLOOKUP(tblOrders[[#This Row],[ProductID]], tblProducts[ProductID], tblProducts[Category])</f>
        <v>Furniture</v>
      </c>
      <c r="M867">
        <f>_xlfn.XLOOKUP(tblOrders[[#This Row],[ProductID]], tblProducts[ProductID], tblProducts[CostPrice])</f>
        <v>74501</v>
      </c>
      <c r="N867">
        <f>tblOrders[[#This Row],[Sales]]-(tblOrders[[#This Row],[CostPrice]]*tblOrders[[#This Row],[Quantity]])</f>
        <v>-608946</v>
      </c>
      <c r="O867" t="str">
        <f>TEXT(tblOrders[[#This Row],[Date]],"mmm-yyyy")</f>
        <v>May-2025</v>
      </c>
      <c r="P867" t="str">
        <f>_xlfn.XLOOKUP(tblOrders[[#This Row],[OrderID]], tblReturns[OrderID], tblReturns[Returned])</f>
        <v>No</v>
      </c>
      <c r="Q867" t="str">
        <f>_xlfn.XLOOKUP(tblOrders[[#This Row],[OrderID]], tblShipping[OrderID], tblShipping[ShipMode])</f>
        <v>Express</v>
      </c>
      <c r="R867" t="str">
        <f>IFERROR(_xlfn.XLOOKUP(A866, tblCustomers[CustomerID], tblCustomers[CustomerName]), "Not Found")</f>
        <v>Not Found</v>
      </c>
      <c r="S867" t="str">
        <f>IF(tblOrders[[#This Row],[Sales]]&gt;1000000,"High Value","Standard")</f>
        <v>Standard</v>
      </c>
      <c r="T867" t="str">
        <f>_xlfn.XLOOKUP(tblOrders[[#This Row],[ProductID]], tblProducts[ProductID], tblProducts[ProductName])</f>
        <v>Product 18</v>
      </c>
      <c r="U867">
        <f>_xlfn.XLOOKUP(tblOrders[[#This Row],[SalesRepID]], tblSalesreps[RepID], tblSalesreps[Target])</f>
        <v>7094914</v>
      </c>
    </row>
    <row r="868" spans="1:21">
      <c r="A868" t="s">
        <v>1622</v>
      </c>
      <c r="B868" s="7" t="s">
        <v>615</v>
      </c>
      <c r="C868" t="s">
        <v>196</v>
      </c>
      <c r="D868" t="s">
        <v>169</v>
      </c>
      <c r="E868" t="s">
        <v>25</v>
      </c>
      <c r="F868" t="s">
        <v>20</v>
      </c>
      <c r="G868">
        <v>4</v>
      </c>
      <c r="H868">
        <v>0.1</v>
      </c>
      <c r="I868" s="2">
        <v>453456</v>
      </c>
      <c r="J868" t="str">
        <f>_xlfn.XLOOKUP(tblOrders[[#This Row],[CustomerID]], tblCustomers[CustomerID], tblCustomers[CustomerName])</f>
        <v>Customer 99</v>
      </c>
      <c r="K868" t="str">
        <f>_xlfn.XLOOKUP(tblOrders[[#This Row],[CustomerID]], tblCustomers[CustomerID], tblCustomers[Segment])</f>
        <v>Consumer</v>
      </c>
      <c r="L868" t="str">
        <f>_xlfn.XLOOKUP(tblOrders[[#This Row],[ProductID]], tblProducts[ProductID], tblProducts[Category])</f>
        <v>Electronics</v>
      </c>
      <c r="M868">
        <f>_xlfn.XLOOKUP(tblOrders[[#This Row],[ProductID]], tblProducts[ProductID], tblProducts[CostPrice])</f>
        <v>8587</v>
      </c>
      <c r="N868">
        <f>tblOrders[[#This Row],[Sales]]-(tblOrders[[#This Row],[CostPrice]]*tblOrders[[#This Row],[Quantity]])</f>
        <v>419108</v>
      </c>
      <c r="O868" t="str">
        <f>TEXT(tblOrders[[#This Row],[Date]],"mmm-yyyy")</f>
        <v>Sep-2025</v>
      </c>
      <c r="P868" t="str">
        <f>_xlfn.XLOOKUP(tblOrders[[#This Row],[OrderID]], tblReturns[OrderID], tblReturns[Returned])</f>
        <v>No</v>
      </c>
      <c r="Q868" t="str">
        <f>_xlfn.XLOOKUP(tblOrders[[#This Row],[OrderID]], tblShipping[OrderID], tblShipping[ShipMode])</f>
        <v>Express</v>
      </c>
      <c r="R868" t="str">
        <f>IFERROR(_xlfn.XLOOKUP(A867, tblCustomers[CustomerID], tblCustomers[CustomerName]), "Not Found")</f>
        <v>Not Found</v>
      </c>
      <c r="S868" t="str">
        <f>IF(tblOrders[[#This Row],[Sales]]&gt;1000000,"High Value","Standard")</f>
        <v>Standard</v>
      </c>
      <c r="T868" t="str">
        <f>_xlfn.XLOOKUP(tblOrders[[#This Row],[ProductID]], tblProducts[ProductID], tblProducts[ProductName])</f>
        <v>Product 9</v>
      </c>
      <c r="U868">
        <f>_xlfn.XLOOKUP(tblOrders[[#This Row],[SalesRepID]], tblSalesreps[RepID], tblSalesreps[Target])</f>
        <v>7094914</v>
      </c>
    </row>
    <row r="869" spans="1:21">
      <c r="A869" t="s">
        <v>1623</v>
      </c>
      <c r="B869" s="7" t="s">
        <v>884</v>
      </c>
      <c r="C869" t="s">
        <v>278</v>
      </c>
      <c r="D869" t="s">
        <v>288</v>
      </c>
      <c r="E869" t="s">
        <v>74</v>
      </c>
      <c r="F869" t="s">
        <v>14</v>
      </c>
      <c r="G869">
        <v>3</v>
      </c>
      <c r="H869">
        <v>0.15</v>
      </c>
      <c r="I869" s="2">
        <v>319813.34999999998</v>
      </c>
      <c r="J869" t="str">
        <f>_xlfn.XLOOKUP(tblOrders[[#This Row],[CustomerID]], tblCustomers[CustomerID], tblCustomers[CustomerName])</f>
        <v>Customer 131</v>
      </c>
      <c r="K869" t="str">
        <f>_xlfn.XLOOKUP(tblOrders[[#This Row],[CustomerID]], tblCustomers[CustomerID], tblCustomers[Segment])</f>
        <v>SME</v>
      </c>
      <c r="L869" t="str">
        <f>_xlfn.XLOOKUP(tblOrders[[#This Row],[ProductID]], tblProducts[ProductID], tblProducts[Category])</f>
        <v>Furniture</v>
      </c>
      <c r="M869">
        <f>_xlfn.XLOOKUP(tblOrders[[#This Row],[ProductID]], tblProducts[ProductID], tblProducts[CostPrice])</f>
        <v>34258</v>
      </c>
      <c r="N869">
        <f>tblOrders[[#This Row],[Sales]]-(tblOrders[[#This Row],[CostPrice]]*tblOrders[[#This Row],[Quantity]])</f>
        <v>217039.34999999998</v>
      </c>
      <c r="O869" t="str">
        <f>TEXT(tblOrders[[#This Row],[Date]],"mmm-yyyy")</f>
        <v>Dec-2025</v>
      </c>
      <c r="P869" t="str">
        <f>_xlfn.XLOOKUP(tblOrders[[#This Row],[OrderID]], tblReturns[OrderID], tblReturns[Returned])</f>
        <v>No</v>
      </c>
      <c r="Q869" t="str">
        <f>_xlfn.XLOOKUP(tblOrders[[#This Row],[OrderID]], tblShipping[OrderID], tblShipping[ShipMode])</f>
        <v>Express</v>
      </c>
      <c r="R869" t="str">
        <f>IFERROR(_xlfn.XLOOKUP(A868, tblCustomers[CustomerID], tblCustomers[CustomerName]), "Not Found")</f>
        <v>Not Found</v>
      </c>
      <c r="S869" t="str">
        <f>IF(tblOrders[[#This Row],[Sales]]&gt;1000000,"High Value","Standard")</f>
        <v>Standard</v>
      </c>
      <c r="T869" t="str">
        <f>_xlfn.XLOOKUP(tblOrders[[#This Row],[ProductID]], tblProducts[ProductID], tblProducts[ProductName])</f>
        <v>Product 39</v>
      </c>
      <c r="U869">
        <f>_xlfn.XLOOKUP(tblOrders[[#This Row],[SalesRepID]], tblSalesreps[RepID], tblSalesreps[Target])</f>
        <v>7254801</v>
      </c>
    </row>
    <row r="870" spans="1:21">
      <c r="A870" t="s">
        <v>1624</v>
      </c>
      <c r="B870" s="7" t="s">
        <v>472</v>
      </c>
      <c r="C870" t="s">
        <v>67</v>
      </c>
      <c r="D870" t="s">
        <v>1029</v>
      </c>
      <c r="E870" t="s">
        <v>79</v>
      </c>
      <c r="F870" t="s">
        <v>20</v>
      </c>
      <c r="G870">
        <v>9</v>
      </c>
      <c r="H870">
        <v>0.05</v>
      </c>
      <c r="I870" s="2">
        <v>86936.4</v>
      </c>
      <c r="J870" t="str">
        <f>_xlfn.XLOOKUP(tblOrders[[#This Row],[CustomerID]], tblCustomers[CustomerID], tblCustomers[CustomerName])</f>
        <v>Customer 177</v>
      </c>
      <c r="K870" t="str">
        <f>_xlfn.XLOOKUP(tblOrders[[#This Row],[CustomerID]], tblCustomers[CustomerID], tblCustomers[Segment])</f>
        <v>Corporate</v>
      </c>
      <c r="L870" t="str">
        <f>_xlfn.XLOOKUP(tblOrders[[#This Row],[ProductID]], tblProducts[ProductID], tblProducts[Category])</f>
        <v>Furniture</v>
      </c>
      <c r="M870">
        <f>_xlfn.XLOOKUP(tblOrders[[#This Row],[ProductID]], tblProducts[ProductID], tblProducts[CostPrice])</f>
        <v>74501</v>
      </c>
      <c r="N870">
        <f>tblOrders[[#This Row],[Sales]]-(tblOrders[[#This Row],[CostPrice]]*tblOrders[[#This Row],[Quantity]])</f>
        <v>-583572.6</v>
      </c>
      <c r="O870" t="str">
        <f>TEXT(tblOrders[[#This Row],[Date]],"mmm-yyyy")</f>
        <v>Mar-2025</v>
      </c>
      <c r="P870" t="str">
        <f>_xlfn.XLOOKUP(tblOrders[[#This Row],[OrderID]], tblReturns[OrderID], tblReturns[Returned])</f>
        <v>No</v>
      </c>
      <c r="Q870" t="str">
        <f>_xlfn.XLOOKUP(tblOrders[[#This Row],[OrderID]], tblShipping[OrderID], tblShipping[ShipMode])</f>
        <v>Standard</v>
      </c>
      <c r="R870" t="str">
        <f>IFERROR(_xlfn.XLOOKUP(A869, tblCustomers[CustomerID], tblCustomers[CustomerName]), "Not Found")</f>
        <v>Not Found</v>
      </c>
      <c r="S870" t="str">
        <f>IF(tblOrders[[#This Row],[Sales]]&gt;1000000,"High Value","Standard")</f>
        <v>Standard</v>
      </c>
      <c r="T870" t="str">
        <f>_xlfn.XLOOKUP(tblOrders[[#This Row],[ProductID]], tblProducts[ProductID], tblProducts[ProductName])</f>
        <v>Product 18</v>
      </c>
      <c r="U870">
        <f>_xlfn.XLOOKUP(tblOrders[[#This Row],[SalesRepID]], tblSalesreps[RepID], tblSalesreps[Target])</f>
        <v>8592536</v>
      </c>
    </row>
    <row r="871" spans="1:21">
      <c r="A871" t="s">
        <v>1625</v>
      </c>
      <c r="B871" s="7" t="s">
        <v>1043</v>
      </c>
      <c r="C871" t="s">
        <v>409</v>
      </c>
      <c r="D871" t="s">
        <v>92</v>
      </c>
      <c r="E871" t="s">
        <v>13</v>
      </c>
      <c r="F871" t="s">
        <v>20</v>
      </c>
      <c r="G871">
        <v>3</v>
      </c>
      <c r="H871">
        <v>0.05</v>
      </c>
      <c r="I871" s="2">
        <v>262613.25</v>
      </c>
      <c r="J871" t="str">
        <f>_xlfn.XLOOKUP(tblOrders[[#This Row],[CustomerID]], tblCustomers[CustomerID], tblCustomers[CustomerName])</f>
        <v>Customer 24</v>
      </c>
      <c r="K871" t="str">
        <f>_xlfn.XLOOKUP(tblOrders[[#This Row],[CustomerID]], tblCustomers[CustomerID], tblCustomers[Segment])</f>
        <v>SME</v>
      </c>
      <c r="L871" t="str">
        <f>_xlfn.XLOOKUP(tblOrders[[#This Row],[ProductID]], tblProducts[ProductID], tblProducts[Category])</f>
        <v>Home</v>
      </c>
      <c r="M871">
        <f>_xlfn.XLOOKUP(tblOrders[[#This Row],[ProductID]], tblProducts[ProductID], tblProducts[CostPrice])</f>
        <v>65463</v>
      </c>
      <c r="N871">
        <f>tblOrders[[#This Row],[Sales]]-(tblOrders[[#This Row],[CostPrice]]*tblOrders[[#This Row],[Quantity]])</f>
        <v>66224.25</v>
      </c>
      <c r="O871" t="str">
        <f>TEXT(tblOrders[[#This Row],[Date]],"mmm-yyyy")</f>
        <v>Mar-2025</v>
      </c>
      <c r="P871" t="str">
        <f>_xlfn.XLOOKUP(tblOrders[[#This Row],[OrderID]], tblReturns[OrderID], tblReturns[Returned])</f>
        <v>No</v>
      </c>
      <c r="Q871" t="str">
        <f>_xlfn.XLOOKUP(tblOrders[[#This Row],[OrderID]], tblShipping[OrderID], tblShipping[ShipMode])</f>
        <v>Express</v>
      </c>
      <c r="R871" t="str">
        <f>IFERROR(_xlfn.XLOOKUP(A870, tblCustomers[CustomerID], tblCustomers[CustomerName]), "Not Found")</f>
        <v>Not Found</v>
      </c>
      <c r="S871" t="str">
        <f>IF(tblOrders[[#This Row],[Sales]]&gt;1000000,"High Value","Standard")</f>
        <v>Standard</v>
      </c>
      <c r="T871" t="str">
        <f>_xlfn.XLOOKUP(tblOrders[[#This Row],[ProductID]], tblProducts[ProductID], tblProducts[ProductName])</f>
        <v>Product 32</v>
      </c>
      <c r="U871">
        <f>_xlfn.XLOOKUP(tblOrders[[#This Row],[SalesRepID]], tblSalesreps[RepID], tblSalesreps[Target])</f>
        <v>11852878</v>
      </c>
    </row>
    <row r="872" spans="1:21">
      <c r="A872" t="s">
        <v>1626</v>
      </c>
      <c r="B872" s="7" t="s">
        <v>1033</v>
      </c>
      <c r="C872" t="s">
        <v>215</v>
      </c>
      <c r="D872" t="s">
        <v>100</v>
      </c>
      <c r="E872" t="s">
        <v>197</v>
      </c>
      <c r="F872" t="s">
        <v>88</v>
      </c>
      <c r="G872">
        <v>5</v>
      </c>
      <c r="H872">
        <v>0</v>
      </c>
      <c r="I872" s="2">
        <v>577670</v>
      </c>
      <c r="J872" t="str">
        <f>_xlfn.XLOOKUP(tblOrders[[#This Row],[CustomerID]], tblCustomers[CustomerID], tblCustomers[CustomerName])</f>
        <v>Customer 25</v>
      </c>
      <c r="K872" t="str">
        <f>_xlfn.XLOOKUP(tblOrders[[#This Row],[CustomerID]], tblCustomers[CustomerID], tblCustomers[Segment])</f>
        <v>Corporate</v>
      </c>
      <c r="L872" t="str">
        <f>_xlfn.XLOOKUP(tblOrders[[#This Row],[ProductID]], tblProducts[ProductID], tblProducts[Category])</f>
        <v>Electronics</v>
      </c>
      <c r="M872">
        <f>_xlfn.XLOOKUP(tblOrders[[#This Row],[ProductID]], tblProducts[ProductID], tblProducts[CostPrice])</f>
        <v>39197</v>
      </c>
      <c r="N872">
        <f>tblOrders[[#This Row],[Sales]]-(tblOrders[[#This Row],[CostPrice]]*tblOrders[[#This Row],[Quantity]])</f>
        <v>381685</v>
      </c>
      <c r="O872" t="str">
        <f>TEXT(tblOrders[[#This Row],[Date]],"mmm-yyyy")</f>
        <v>Jul-2025</v>
      </c>
      <c r="P872" t="str">
        <f>_xlfn.XLOOKUP(tblOrders[[#This Row],[OrderID]], tblReturns[OrderID], tblReturns[Returned])</f>
        <v>No</v>
      </c>
      <c r="Q872" t="str">
        <f>_xlfn.XLOOKUP(tblOrders[[#This Row],[OrderID]], tblShipping[OrderID], tblShipping[ShipMode])</f>
        <v>Pickup</v>
      </c>
      <c r="R872" t="str">
        <f>IFERROR(_xlfn.XLOOKUP(A871, tblCustomers[CustomerID], tblCustomers[CustomerName]), "Not Found")</f>
        <v>Not Found</v>
      </c>
      <c r="S872" t="str">
        <f>IF(tblOrders[[#This Row],[Sales]]&gt;1000000,"High Value","Standard")</f>
        <v>Standard</v>
      </c>
      <c r="T872" t="str">
        <f>_xlfn.XLOOKUP(tblOrders[[#This Row],[ProductID]], tblProducts[ProductID], tblProducts[ProductName])</f>
        <v>Product 21</v>
      </c>
      <c r="U872">
        <f>_xlfn.XLOOKUP(tblOrders[[#This Row],[SalesRepID]], tblSalesreps[RepID], tblSalesreps[Target])</f>
        <v>19562258</v>
      </c>
    </row>
    <row r="873" spans="1:21">
      <c r="A873" t="s">
        <v>1627</v>
      </c>
      <c r="B873" s="7" t="s">
        <v>76</v>
      </c>
      <c r="C873" t="s">
        <v>1109</v>
      </c>
      <c r="D873" t="s">
        <v>288</v>
      </c>
      <c r="E873" t="s">
        <v>205</v>
      </c>
      <c r="F873" t="s">
        <v>20</v>
      </c>
      <c r="G873">
        <v>9</v>
      </c>
      <c r="H873">
        <v>0.15</v>
      </c>
      <c r="I873" s="2">
        <v>1026278.1</v>
      </c>
      <c r="J873" t="str">
        <f>_xlfn.XLOOKUP(tblOrders[[#This Row],[CustomerID]], tblCustomers[CustomerID], tblCustomers[CustomerName])</f>
        <v>Customer 43</v>
      </c>
      <c r="K873" t="str">
        <f>_xlfn.XLOOKUP(tblOrders[[#This Row],[CustomerID]], tblCustomers[CustomerID], tblCustomers[Segment])</f>
        <v>Consumer</v>
      </c>
      <c r="L873" t="str">
        <f>_xlfn.XLOOKUP(tblOrders[[#This Row],[ProductID]], tblProducts[ProductID], tblProducts[Category])</f>
        <v>Furniture</v>
      </c>
      <c r="M873">
        <f>_xlfn.XLOOKUP(tblOrders[[#This Row],[ProductID]], tblProducts[ProductID], tblProducts[CostPrice])</f>
        <v>34258</v>
      </c>
      <c r="N873">
        <f>tblOrders[[#This Row],[Sales]]-(tblOrders[[#This Row],[CostPrice]]*tblOrders[[#This Row],[Quantity]])</f>
        <v>717956.1</v>
      </c>
      <c r="O873" t="str">
        <f>TEXT(tblOrders[[#This Row],[Date]],"mmm-yyyy")</f>
        <v>Jun-2025</v>
      </c>
      <c r="P873" t="str">
        <f>_xlfn.XLOOKUP(tblOrders[[#This Row],[OrderID]], tblReturns[OrderID], tblReturns[Returned])</f>
        <v>No</v>
      </c>
      <c r="Q873" t="str">
        <f>_xlfn.XLOOKUP(tblOrders[[#This Row],[OrderID]], tblShipping[OrderID], tblShipping[ShipMode])</f>
        <v>Standard</v>
      </c>
      <c r="R873" t="str">
        <f>IFERROR(_xlfn.XLOOKUP(A872, tblCustomers[CustomerID], tblCustomers[CustomerName]), "Not Found")</f>
        <v>Not Found</v>
      </c>
      <c r="S873" t="str">
        <f>IF(tblOrders[[#This Row],[Sales]]&gt;1000000,"High Value","Standard")</f>
        <v>High Value</v>
      </c>
      <c r="T873" t="str">
        <f>_xlfn.XLOOKUP(tblOrders[[#This Row],[ProductID]], tblProducts[ProductID], tblProducts[ProductName])</f>
        <v>Product 39</v>
      </c>
      <c r="U873">
        <f>_xlfn.XLOOKUP(tblOrders[[#This Row],[SalesRepID]], tblSalesreps[RepID], tblSalesreps[Target])</f>
        <v>16246424</v>
      </c>
    </row>
    <row r="874" spans="1:21">
      <c r="A874" t="s">
        <v>1628</v>
      </c>
      <c r="B874" s="7" t="s">
        <v>296</v>
      </c>
      <c r="C874" t="s">
        <v>368</v>
      </c>
      <c r="D874" t="s">
        <v>182</v>
      </c>
      <c r="E874" t="s">
        <v>50</v>
      </c>
      <c r="F874" t="s">
        <v>88</v>
      </c>
      <c r="G874">
        <v>2</v>
      </c>
      <c r="H874">
        <v>0.15</v>
      </c>
      <c r="I874" s="2">
        <v>204559.3</v>
      </c>
      <c r="J874" t="str">
        <f>_xlfn.XLOOKUP(tblOrders[[#This Row],[CustomerID]], tblCustomers[CustomerID], tblCustomers[CustomerName])</f>
        <v>Customer 4</v>
      </c>
      <c r="K874" t="str">
        <f>_xlfn.XLOOKUP(tblOrders[[#This Row],[CustomerID]], tblCustomers[CustomerID], tblCustomers[Segment])</f>
        <v>Corporate</v>
      </c>
      <c r="L874" t="str">
        <f>_xlfn.XLOOKUP(tblOrders[[#This Row],[ProductID]], tblProducts[ProductID], tblProducts[Category])</f>
        <v>Furniture</v>
      </c>
      <c r="M874">
        <f>_xlfn.XLOOKUP(tblOrders[[#This Row],[ProductID]], tblProducts[ProductID], tblProducts[CostPrice])</f>
        <v>76428</v>
      </c>
      <c r="N874">
        <f>tblOrders[[#This Row],[Sales]]-(tblOrders[[#This Row],[CostPrice]]*tblOrders[[#This Row],[Quantity]])</f>
        <v>51703.299999999988</v>
      </c>
      <c r="O874" t="str">
        <f>TEXT(tblOrders[[#This Row],[Date]],"mmm-yyyy")</f>
        <v>Nov-2025</v>
      </c>
      <c r="P874" t="str">
        <f>_xlfn.XLOOKUP(tblOrders[[#This Row],[OrderID]], tblReturns[OrderID], tblReturns[Returned])</f>
        <v>No</v>
      </c>
      <c r="Q874" t="str">
        <f>_xlfn.XLOOKUP(tblOrders[[#This Row],[OrderID]], tblShipping[OrderID], tblShipping[ShipMode])</f>
        <v>Pickup</v>
      </c>
      <c r="R874" t="str">
        <f>IFERROR(_xlfn.XLOOKUP(A873, tblCustomers[CustomerID], tblCustomers[CustomerName]), "Not Found")</f>
        <v>Not Found</v>
      </c>
      <c r="S874" t="str">
        <f>IF(tblOrders[[#This Row],[Sales]]&gt;1000000,"High Value","Standard")</f>
        <v>Standard</v>
      </c>
      <c r="T874" t="str">
        <f>_xlfn.XLOOKUP(tblOrders[[#This Row],[ProductID]], tblProducts[ProductID], tblProducts[ProductName])</f>
        <v>Product 11</v>
      </c>
      <c r="U874">
        <f>_xlfn.XLOOKUP(tblOrders[[#This Row],[SalesRepID]], tblSalesreps[RepID], tblSalesreps[Target])</f>
        <v>17350666</v>
      </c>
    </row>
    <row r="875" spans="1:21">
      <c r="A875" t="s">
        <v>1629</v>
      </c>
      <c r="B875" s="7" t="s">
        <v>22</v>
      </c>
      <c r="C875" t="s">
        <v>478</v>
      </c>
      <c r="D875" t="s">
        <v>164</v>
      </c>
      <c r="E875" t="s">
        <v>25</v>
      </c>
      <c r="F875" t="s">
        <v>20</v>
      </c>
      <c r="G875">
        <v>7</v>
      </c>
      <c r="H875">
        <v>0</v>
      </c>
      <c r="I875" s="2">
        <v>344603</v>
      </c>
      <c r="J875" t="str">
        <f>_xlfn.XLOOKUP(tblOrders[[#This Row],[CustomerID]], tblCustomers[CustomerID], tblCustomers[CustomerName])</f>
        <v>Customer 145</v>
      </c>
      <c r="K875" t="str">
        <f>_xlfn.XLOOKUP(tblOrders[[#This Row],[CustomerID]], tblCustomers[CustomerID], tblCustomers[Segment])</f>
        <v>SME</v>
      </c>
      <c r="L875" t="str">
        <f>_xlfn.XLOOKUP(tblOrders[[#This Row],[ProductID]], tblProducts[ProductID], tblProducts[Category])</f>
        <v>Electronics</v>
      </c>
      <c r="M875">
        <f>_xlfn.XLOOKUP(tblOrders[[#This Row],[ProductID]], tblProducts[ProductID], tblProducts[CostPrice])</f>
        <v>44535</v>
      </c>
      <c r="N875">
        <f>tblOrders[[#This Row],[Sales]]-(tblOrders[[#This Row],[CostPrice]]*tblOrders[[#This Row],[Quantity]])</f>
        <v>32858</v>
      </c>
      <c r="O875" t="str">
        <f>TEXT(tblOrders[[#This Row],[Date]],"mmm-yyyy")</f>
        <v>Sep-2025</v>
      </c>
      <c r="P875" t="str">
        <f>_xlfn.XLOOKUP(tblOrders[[#This Row],[OrderID]], tblReturns[OrderID], tblReturns[Returned])</f>
        <v>No</v>
      </c>
      <c r="Q875" t="str">
        <f>_xlfn.XLOOKUP(tblOrders[[#This Row],[OrderID]], tblShipping[OrderID], tblShipping[ShipMode])</f>
        <v>Standard</v>
      </c>
      <c r="R875" t="str">
        <f>IFERROR(_xlfn.XLOOKUP(A874, tblCustomers[CustomerID], tblCustomers[CustomerName]), "Not Found")</f>
        <v>Not Found</v>
      </c>
      <c r="S875" t="str">
        <f>IF(tblOrders[[#This Row],[Sales]]&gt;1000000,"High Value","Standard")</f>
        <v>Standard</v>
      </c>
      <c r="T875" t="str">
        <f>_xlfn.XLOOKUP(tblOrders[[#This Row],[ProductID]], tblProducts[ProductID], tblProducts[ProductName])</f>
        <v>Product 71</v>
      </c>
      <c r="U875">
        <f>_xlfn.XLOOKUP(tblOrders[[#This Row],[SalesRepID]], tblSalesreps[RepID], tblSalesreps[Target])</f>
        <v>7094914</v>
      </c>
    </row>
    <row r="876" spans="1:21">
      <c r="A876" t="s">
        <v>1630</v>
      </c>
      <c r="B876" s="7" t="s">
        <v>443</v>
      </c>
      <c r="C876" t="s">
        <v>429</v>
      </c>
      <c r="D876" t="s">
        <v>597</v>
      </c>
      <c r="E876" t="s">
        <v>50</v>
      </c>
      <c r="F876" t="s">
        <v>14</v>
      </c>
      <c r="G876">
        <v>1</v>
      </c>
      <c r="H876">
        <v>0</v>
      </c>
      <c r="I876" s="2">
        <v>102738</v>
      </c>
      <c r="J876" t="str">
        <f>_xlfn.XLOOKUP(tblOrders[[#This Row],[CustomerID]], tblCustomers[CustomerID], tblCustomers[CustomerName])</f>
        <v>Customer 243</v>
      </c>
      <c r="K876" t="str">
        <f>_xlfn.XLOOKUP(tblOrders[[#This Row],[CustomerID]], tblCustomers[CustomerID], tblCustomers[Segment])</f>
        <v>Corporate</v>
      </c>
      <c r="L876" t="str">
        <f>_xlfn.XLOOKUP(tblOrders[[#This Row],[ProductID]], tblProducts[ProductID], tblProducts[Category])</f>
        <v>Electronics</v>
      </c>
      <c r="M876">
        <f>_xlfn.XLOOKUP(tblOrders[[#This Row],[ProductID]], tblProducts[ProductID], tblProducts[CostPrice])</f>
        <v>35454</v>
      </c>
      <c r="N876">
        <f>tblOrders[[#This Row],[Sales]]-(tblOrders[[#This Row],[CostPrice]]*tblOrders[[#This Row],[Quantity]])</f>
        <v>67284</v>
      </c>
      <c r="O876" t="str">
        <f>TEXT(tblOrders[[#This Row],[Date]],"mmm-yyyy")</f>
        <v>Jan-2025</v>
      </c>
      <c r="P876" t="str">
        <f>_xlfn.XLOOKUP(tblOrders[[#This Row],[OrderID]], tblReturns[OrderID], tblReturns[Returned])</f>
        <v>No</v>
      </c>
      <c r="Q876" t="str">
        <f>_xlfn.XLOOKUP(tblOrders[[#This Row],[OrderID]], tblShipping[OrderID], tblShipping[ShipMode])</f>
        <v>Standard</v>
      </c>
      <c r="R876" t="str">
        <f>IFERROR(_xlfn.XLOOKUP(A875, tblCustomers[CustomerID], tblCustomers[CustomerName]), "Not Found")</f>
        <v>Not Found</v>
      </c>
      <c r="S876" t="str">
        <f>IF(tblOrders[[#This Row],[Sales]]&gt;1000000,"High Value","Standard")</f>
        <v>Standard</v>
      </c>
      <c r="T876" t="str">
        <f>_xlfn.XLOOKUP(tblOrders[[#This Row],[ProductID]], tblProducts[ProductID], tblProducts[ProductName])</f>
        <v>Product 28</v>
      </c>
      <c r="U876">
        <f>_xlfn.XLOOKUP(tblOrders[[#This Row],[SalesRepID]], tblSalesreps[RepID], tblSalesreps[Target])</f>
        <v>17350666</v>
      </c>
    </row>
    <row r="877" spans="1:21">
      <c r="A877" t="s">
        <v>1631</v>
      </c>
      <c r="B877" s="7" t="s">
        <v>1120</v>
      </c>
      <c r="C877" t="s">
        <v>1155</v>
      </c>
      <c r="D877" t="s">
        <v>667</v>
      </c>
      <c r="E877" t="s">
        <v>50</v>
      </c>
      <c r="F877" t="s">
        <v>14</v>
      </c>
      <c r="G877">
        <v>3</v>
      </c>
      <c r="H877">
        <v>0.15</v>
      </c>
      <c r="I877" s="2">
        <v>157569.60000000001</v>
      </c>
      <c r="J877" t="str">
        <f>_xlfn.XLOOKUP(tblOrders[[#This Row],[CustomerID]], tblCustomers[CustomerID], tblCustomers[CustomerName])</f>
        <v>Customer 92</v>
      </c>
      <c r="K877" t="str">
        <f>_xlfn.XLOOKUP(tblOrders[[#This Row],[CustomerID]], tblCustomers[CustomerID], tblCustomers[Segment])</f>
        <v>SME</v>
      </c>
      <c r="L877" t="str">
        <f>_xlfn.XLOOKUP(tblOrders[[#This Row],[ProductID]], tblProducts[ProductID], tblProducts[Category])</f>
        <v>Electronics</v>
      </c>
      <c r="M877">
        <f>_xlfn.XLOOKUP(tblOrders[[#This Row],[ProductID]], tblProducts[ProductID], tblProducts[CostPrice])</f>
        <v>13676</v>
      </c>
      <c r="N877">
        <f>tblOrders[[#This Row],[Sales]]-(tblOrders[[#This Row],[CostPrice]]*tblOrders[[#This Row],[Quantity]])</f>
        <v>116541.6</v>
      </c>
      <c r="O877" t="str">
        <f>TEXT(tblOrders[[#This Row],[Date]],"mmm-yyyy")</f>
        <v>Jun-2025</v>
      </c>
      <c r="P877" t="str">
        <f>_xlfn.XLOOKUP(tblOrders[[#This Row],[OrderID]], tblReturns[OrderID], tblReturns[Returned])</f>
        <v>No</v>
      </c>
      <c r="Q877" t="str">
        <f>_xlfn.XLOOKUP(tblOrders[[#This Row],[OrderID]], tblShipping[OrderID], tblShipping[ShipMode])</f>
        <v>Express</v>
      </c>
      <c r="R877" t="str">
        <f>IFERROR(_xlfn.XLOOKUP(A876, tblCustomers[CustomerID], tblCustomers[CustomerName]), "Not Found")</f>
        <v>Not Found</v>
      </c>
      <c r="S877" t="str">
        <f>IF(tblOrders[[#This Row],[Sales]]&gt;1000000,"High Value","Standard")</f>
        <v>Standard</v>
      </c>
      <c r="T877" t="str">
        <f>_xlfn.XLOOKUP(tblOrders[[#This Row],[ProductID]], tblProducts[ProductID], tblProducts[ProductName])</f>
        <v>Product 10</v>
      </c>
      <c r="U877">
        <f>_xlfn.XLOOKUP(tblOrders[[#This Row],[SalesRepID]], tblSalesreps[RepID], tblSalesreps[Target])</f>
        <v>17350666</v>
      </c>
    </row>
    <row r="878" spans="1:21">
      <c r="A878" t="s">
        <v>1632</v>
      </c>
      <c r="B878" s="7" t="s">
        <v>1633</v>
      </c>
      <c r="C878" t="s">
        <v>1634</v>
      </c>
      <c r="D878" t="s">
        <v>321</v>
      </c>
      <c r="E878" t="s">
        <v>19</v>
      </c>
      <c r="F878" t="s">
        <v>51</v>
      </c>
      <c r="G878">
        <v>8</v>
      </c>
      <c r="H878">
        <v>0.15</v>
      </c>
      <c r="I878" s="2">
        <v>863069.6</v>
      </c>
      <c r="J878" t="str">
        <f>_xlfn.XLOOKUP(tblOrders[[#This Row],[CustomerID]], tblCustomers[CustomerID], tblCustomers[CustomerName])</f>
        <v>Customer 296</v>
      </c>
      <c r="K878" t="str">
        <f>_xlfn.XLOOKUP(tblOrders[[#This Row],[CustomerID]], tblCustomers[CustomerID], tblCustomers[Segment])</f>
        <v>SME</v>
      </c>
      <c r="L878" t="str">
        <f>_xlfn.XLOOKUP(tblOrders[[#This Row],[ProductID]], tblProducts[ProductID], tblProducts[Category])</f>
        <v>Home</v>
      </c>
      <c r="M878">
        <f>_xlfn.XLOOKUP(tblOrders[[#This Row],[ProductID]], tblProducts[ProductID], tblProducts[CostPrice])</f>
        <v>70588</v>
      </c>
      <c r="N878">
        <f>tblOrders[[#This Row],[Sales]]-(tblOrders[[#This Row],[CostPrice]]*tblOrders[[#This Row],[Quantity]])</f>
        <v>298365.59999999998</v>
      </c>
      <c r="O878" t="str">
        <f>TEXT(tblOrders[[#This Row],[Date]],"mmm-yyyy")</f>
        <v>Mar-2025</v>
      </c>
      <c r="P878" t="str">
        <f>_xlfn.XLOOKUP(tblOrders[[#This Row],[OrderID]], tblReturns[OrderID], tblReturns[Returned])</f>
        <v>No</v>
      </c>
      <c r="Q878" t="str">
        <f>_xlfn.XLOOKUP(tblOrders[[#This Row],[OrderID]], tblShipping[OrderID], tblShipping[ShipMode])</f>
        <v>Pickup</v>
      </c>
      <c r="R878" t="str">
        <f>IFERROR(_xlfn.XLOOKUP(A877, tblCustomers[CustomerID], tblCustomers[CustomerName]), "Not Found")</f>
        <v>Not Found</v>
      </c>
      <c r="S878" t="str">
        <f>IF(tblOrders[[#This Row],[Sales]]&gt;1000000,"High Value","Standard")</f>
        <v>Standard</v>
      </c>
      <c r="T878" t="str">
        <f>_xlfn.XLOOKUP(tblOrders[[#This Row],[ProductID]], tblProducts[ProductID], tblProducts[ProductName])</f>
        <v>Product 95</v>
      </c>
      <c r="U878">
        <f>_xlfn.XLOOKUP(tblOrders[[#This Row],[SalesRepID]], tblSalesreps[RepID], tblSalesreps[Target])</f>
        <v>11347243</v>
      </c>
    </row>
    <row r="879" spans="1:21">
      <c r="A879" t="s">
        <v>1635</v>
      </c>
      <c r="B879" s="7" t="s">
        <v>449</v>
      </c>
      <c r="C879" t="s">
        <v>901</v>
      </c>
      <c r="D879" t="s">
        <v>130</v>
      </c>
      <c r="E879" t="s">
        <v>87</v>
      </c>
      <c r="F879" t="s">
        <v>14</v>
      </c>
      <c r="G879">
        <v>8</v>
      </c>
      <c r="H879">
        <v>0.05</v>
      </c>
      <c r="I879" s="2">
        <v>435084.79999999999</v>
      </c>
      <c r="J879" t="str">
        <f>_xlfn.XLOOKUP(tblOrders[[#This Row],[CustomerID]], tblCustomers[CustomerID], tblCustomers[CustomerName])</f>
        <v>Customer 130</v>
      </c>
      <c r="K879" t="str">
        <f>_xlfn.XLOOKUP(tblOrders[[#This Row],[CustomerID]], tblCustomers[CustomerID], tblCustomers[Segment])</f>
        <v>Consumer</v>
      </c>
      <c r="L879" t="str">
        <f>_xlfn.XLOOKUP(tblOrders[[#This Row],[ProductID]], tblProducts[ProductID], tblProducts[Category])</f>
        <v>Home</v>
      </c>
      <c r="M879">
        <f>_xlfn.XLOOKUP(tblOrders[[#This Row],[ProductID]], tblProducts[ProductID], tblProducts[CostPrice])</f>
        <v>4229</v>
      </c>
      <c r="N879">
        <f>tblOrders[[#This Row],[Sales]]-(tblOrders[[#This Row],[CostPrice]]*tblOrders[[#This Row],[Quantity]])</f>
        <v>401252.8</v>
      </c>
      <c r="O879" t="str">
        <f>TEXT(tblOrders[[#This Row],[Date]],"mmm-yyyy")</f>
        <v>Aug-2025</v>
      </c>
      <c r="P879" t="str">
        <f>_xlfn.XLOOKUP(tblOrders[[#This Row],[OrderID]], tblReturns[OrderID], tblReturns[Returned])</f>
        <v>No</v>
      </c>
      <c r="Q879" t="str">
        <f>_xlfn.XLOOKUP(tblOrders[[#This Row],[OrderID]], tblShipping[OrderID], tblShipping[ShipMode])</f>
        <v>Express</v>
      </c>
      <c r="R879" t="str">
        <f>IFERROR(_xlfn.XLOOKUP(A878, tblCustomers[CustomerID], tblCustomers[CustomerName]), "Not Found")</f>
        <v>Not Found</v>
      </c>
      <c r="S879" t="str">
        <f>IF(tblOrders[[#This Row],[Sales]]&gt;1000000,"High Value","Standard")</f>
        <v>Standard</v>
      </c>
      <c r="T879" t="str">
        <f>_xlfn.XLOOKUP(tblOrders[[#This Row],[ProductID]], tblProducts[ProductID], tblProducts[ProductName])</f>
        <v>Product 92</v>
      </c>
      <c r="U879">
        <f>_xlfn.XLOOKUP(tblOrders[[#This Row],[SalesRepID]], tblSalesreps[RepID], tblSalesreps[Target])</f>
        <v>18500989</v>
      </c>
    </row>
    <row r="880" spans="1:21">
      <c r="A880" t="s">
        <v>1636</v>
      </c>
      <c r="B880" s="7" t="s">
        <v>531</v>
      </c>
      <c r="C880" t="s">
        <v>95</v>
      </c>
      <c r="D880" t="s">
        <v>1093</v>
      </c>
      <c r="E880" t="s">
        <v>165</v>
      </c>
      <c r="F880" t="s">
        <v>26</v>
      </c>
      <c r="G880">
        <v>7</v>
      </c>
      <c r="H880">
        <v>0.1</v>
      </c>
      <c r="I880" s="2">
        <v>718792.2</v>
      </c>
      <c r="J880" t="str">
        <f>_xlfn.XLOOKUP(tblOrders[[#This Row],[CustomerID]], tblCustomers[CustomerID], tblCustomers[CustomerName])</f>
        <v>Customer 37</v>
      </c>
      <c r="K880" t="str">
        <f>_xlfn.XLOOKUP(tblOrders[[#This Row],[CustomerID]], tblCustomers[CustomerID], tblCustomers[Segment])</f>
        <v>Consumer</v>
      </c>
      <c r="L880" t="str">
        <f>_xlfn.XLOOKUP(tblOrders[[#This Row],[ProductID]], tblProducts[ProductID], tblProducts[Category])</f>
        <v>Office</v>
      </c>
      <c r="M880">
        <f>_xlfn.XLOOKUP(tblOrders[[#This Row],[ProductID]], tblProducts[ProductID], tblProducts[CostPrice])</f>
        <v>9813</v>
      </c>
      <c r="N880">
        <f>tblOrders[[#This Row],[Sales]]-(tblOrders[[#This Row],[CostPrice]]*tblOrders[[#This Row],[Quantity]])</f>
        <v>650101.19999999995</v>
      </c>
      <c r="O880" t="str">
        <f>TEXT(tblOrders[[#This Row],[Date]],"mmm-yyyy")</f>
        <v>Jun-2025</v>
      </c>
      <c r="P880" t="str">
        <f>_xlfn.XLOOKUP(tblOrders[[#This Row],[OrderID]], tblReturns[OrderID], tblReturns[Returned])</f>
        <v>No</v>
      </c>
      <c r="Q880" t="str">
        <f>_xlfn.XLOOKUP(tblOrders[[#This Row],[OrderID]], tblShipping[OrderID], tblShipping[ShipMode])</f>
        <v>Express</v>
      </c>
      <c r="R880" t="str">
        <f>IFERROR(_xlfn.XLOOKUP(A879, tblCustomers[CustomerID], tblCustomers[CustomerName]), "Not Found")</f>
        <v>Not Found</v>
      </c>
      <c r="S880" t="str">
        <f>IF(tblOrders[[#This Row],[Sales]]&gt;1000000,"High Value","Standard")</f>
        <v>Standard</v>
      </c>
      <c r="T880" t="str">
        <f>_xlfn.XLOOKUP(tblOrders[[#This Row],[ProductID]], tblProducts[ProductID], tblProducts[ProductName])</f>
        <v>Product 77</v>
      </c>
      <c r="U880">
        <f>_xlfn.XLOOKUP(tblOrders[[#This Row],[SalesRepID]], tblSalesreps[RepID], tblSalesreps[Target])</f>
        <v>16839910</v>
      </c>
    </row>
    <row r="881" spans="1:21">
      <c r="A881" t="s">
        <v>1637</v>
      </c>
      <c r="B881" s="7" t="s">
        <v>1089</v>
      </c>
      <c r="C881" t="s">
        <v>705</v>
      </c>
      <c r="D881" t="s">
        <v>617</v>
      </c>
      <c r="E881" t="s">
        <v>119</v>
      </c>
      <c r="F881" t="s">
        <v>88</v>
      </c>
      <c r="G881">
        <v>6</v>
      </c>
      <c r="H881">
        <v>0.1</v>
      </c>
      <c r="I881" s="2">
        <v>204924.6</v>
      </c>
      <c r="J881" t="str">
        <f>_xlfn.XLOOKUP(tblOrders[[#This Row],[CustomerID]], tblCustomers[CustomerID], tblCustomers[CustomerName])</f>
        <v>Customer 228</v>
      </c>
      <c r="K881" t="str">
        <f>_xlfn.XLOOKUP(tblOrders[[#This Row],[CustomerID]], tblCustomers[CustomerID], tblCustomers[Segment])</f>
        <v>Corporate</v>
      </c>
      <c r="L881" t="str">
        <f>_xlfn.XLOOKUP(tblOrders[[#This Row],[ProductID]], tblProducts[ProductID], tblProducts[Category])</f>
        <v>Home</v>
      </c>
      <c r="M881">
        <f>_xlfn.XLOOKUP(tblOrders[[#This Row],[ProductID]], tblProducts[ProductID], tblProducts[CostPrice])</f>
        <v>61495</v>
      </c>
      <c r="N881">
        <f>tblOrders[[#This Row],[Sales]]-(tblOrders[[#This Row],[CostPrice]]*tblOrders[[#This Row],[Quantity]])</f>
        <v>-164045.4</v>
      </c>
      <c r="O881" t="str">
        <f>TEXT(tblOrders[[#This Row],[Date]],"mmm-yyyy")</f>
        <v>Apr-2025</v>
      </c>
      <c r="P881" t="str">
        <f>_xlfn.XLOOKUP(tblOrders[[#This Row],[OrderID]], tblReturns[OrderID], tblReturns[Returned])</f>
        <v>No</v>
      </c>
      <c r="Q881" t="str">
        <f>_xlfn.XLOOKUP(tblOrders[[#This Row],[OrderID]], tblShipping[OrderID], tblShipping[ShipMode])</f>
        <v>Pickup</v>
      </c>
      <c r="R881" t="str">
        <f>IFERROR(_xlfn.XLOOKUP(A880, tblCustomers[CustomerID], tblCustomers[CustomerName]), "Not Found")</f>
        <v>Not Found</v>
      </c>
      <c r="S881" t="str">
        <f>IF(tblOrders[[#This Row],[Sales]]&gt;1000000,"High Value","Standard")</f>
        <v>Standard</v>
      </c>
      <c r="T881" t="str">
        <f>_xlfn.XLOOKUP(tblOrders[[#This Row],[ProductID]], tblProducts[ProductID], tblProducts[ProductName])</f>
        <v>Product 45</v>
      </c>
      <c r="U881">
        <f>_xlfn.XLOOKUP(tblOrders[[#This Row],[SalesRepID]], tblSalesreps[RepID], tblSalesreps[Target])</f>
        <v>5886694</v>
      </c>
    </row>
    <row r="882" spans="1:21">
      <c r="A882" t="s">
        <v>1638</v>
      </c>
      <c r="B882" s="7" t="s">
        <v>1214</v>
      </c>
      <c r="C882" t="s">
        <v>677</v>
      </c>
      <c r="D882" t="s">
        <v>169</v>
      </c>
      <c r="E882" t="s">
        <v>35</v>
      </c>
      <c r="F882" t="s">
        <v>26</v>
      </c>
      <c r="G882">
        <v>4</v>
      </c>
      <c r="H882">
        <v>0.2</v>
      </c>
      <c r="I882" s="2">
        <v>276489.59999999998</v>
      </c>
      <c r="J882" t="str">
        <f>_xlfn.XLOOKUP(tblOrders[[#This Row],[CustomerID]], tblCustomers[CustomerID], tblCustomers[CustomerName])</f>
        <v>Customer 279</v>
      </c>
      <c r="K882" t="str">
        <f>_xlfn.XLOOKUP(tblOrders[[#This Row],[CustomerID]], tblCustomers[CustomerID], tblCustomers[Segment])</f>
        <v>SME</v>
      </c>
      <c r="L882" t="str">
        <f>_xlfn.XLOOKUP(tblOrders[[#This Row],[ProductID]], tblProducts[ProductID], tblProducts[Category])</f>
        <v>Electronics</v>
      </c>
      <c r="M882">
        <f>_xlfn.XLOOKUP(tblOrders[[#This Row],[ProductID]], tblProducts[ProductID], tblProducts[CostPrice])</f>
        <v>8587</v>
      </c>
      <c r="N882">
        <f>tblOrders[[#This Row],[Sales]]-(tblOrders[[#This Row],[CostPrice]]*tblOrders[[#This Row],[Quantity]])</f>
        <v>242141.59999999998</v>
      </c>
      <c r="O882" t="str">
        <f>TEXT(tblOrders[[#This Row],[Date]],"mmm-yyyy")</f>
        <v>Nov-2025</v>
      </c>
      <c r="P882" t="str">
        <f>_xlfn.XLOOKUP(tblOrders[[#This Row],[OrderID]], tblReturns[OrderID], tblReturns[Returned])</f>
        <v>No</v>
      </c>
      <c r="Q882" t="str">
        <f>_xlfn.XLOOKUP(tblOrders[[#This Row],[OrderID]], tblShipping[OrderID], tblShipping[ShipMode])</f>
        <v>Express</v>
      </c>
      <c r="R882" t="str">
        <f>IFERROR(_xlfn.XLOOKUP(A881, tblCustomers[CustomerID], tblCustomers[CustomerName]), "Not Found")</f>
        <v>Not Found</v>
      </c>
      <c r="S882" t="str">
        <f>IF(tblOrders[[#This Row],[Sales]]&gt;1000000,"High Value","Standard")</f>
        <v>Standard</v>
      </c>
      <c r="T882" t="str">
        <f>_xlfn.XLOOKUP(tblOrders[[#This Row],[ProductID]], tblProducts[ProductID], tblProducts[ProductName])</f>
        <v>Product 9</v>
      </c>
      <c r="U882">
        <f>_xlfn.XLOOKUP(tblOrders[[#This Row],[SalesRepID]], tblSalesreps[RepID], tblSalesreps[Target])</f>
        <v>19619177</v>
      </c>
    </row>
    <row r="883" spans="1:21">
      <c r="A883" t="s">
        <v>1639</v>
      </c>
      <c r="B883" s="7" t="s">
        <v>1364</v>
      </c>
      <c r="C883" t="s">
        <v>1315</v>
      </c>
      <c r="D883" t="s">
        <v>190</v>
      </c>
      <c r="E883" t="s">
        <v>205</v>
      </c>
      <c r="F883" t="s">
        <v>26</v>
      </c>
      <c r="G883">
        <v>8</v>
      </c>
      <c r="H883">
        <v>0.2</v>
      </c>
      <c r="I883" s="2">
        <v>526374.40000000002</v>
      </c>
      <c r="J883" t="str">
        <f>_xlfn.XLOOKUP(tblOrders[[#This Row],[CustomerID]], tblCustomers[CustomerID], tblCustomers[CustomerName])</f>
        <v>Customer 270</v>
      </c>
      <c r="K883" t="str">
        <f>_xlfn.XLOOKUP(tblOrders[[#This Row],[CustomerID]], tblCustomers[CustomerID], tblCustomers[Segment])</f>
        <v>Corporate</v>
      </c>
      <c r="L883" t="str">
        <f>_xlfn.XLOOKUP(tblOrders[[#This Row],[ProductID]], tblProducts[ProductID], tblProducts[Category])</f>
        <v>Furniture</v>
      </c>
      <c r="M883">
        <f>_xlfn.XLOOKUP(tblOrders[[#This Row],[ProductID]], tblProducts[ProductID], tblProducts[CostPrice])</f>
        <v>47272</v>
      </c>
      <c r="N883">
        <f>tblOrders[[#This Row],[Sales]]-(tblOrders[[#This Row],[CostPrice]]*tblOrders[[#This Row],[Quantity]])</f>
        <v>148198.40000000002</v>
      </c>
      <c r="O883" t="str">
        <f>TEXT(tblOrders[[#This Row],[Date]],"mmm-yyyy")</f>
        <v>Jan-2025</v>
      </c>
      <c r="P883" t="str">
        <f>_xlfn.XLOOKUP(tblOrders[[#This Row],[OrderID]], tblReturns[OrderID], tblReturns[Returned])</f>
        <v>No</v>
      </c>
      <c r="Q883" t="str">
        <f>_xlfn.XLOOKUP(tblOrders[[#This Row],[OrderID]], tblShipping[OrderID], tblShipping[ShipMode])</f>
        <v>Pickup</v>
      </c>
      <c r="R883" t="str">
        <f>IFERROR(_xlfn.XLOOKUP(A882, tblCustomers[CustomerID], tblCustomers[CustomerName]), "Not Found")</f>
        <v>Not Found</v>
      </c>
      <c r="S883" t="str">
        <f>IF(tblOrders[[#This Row],[Sales]]&gt;1000000,"High Value","Standard")</f>
        <v>Standard</v>
      </c>
      <c r="T883" t="str">
        <f>_xlfn.XLOOKUP(tblOrders[[#This Row],[ProductID]], tblProducts[ProductID], tblProducts[ProductName])</f>
        <v>Product 33</v>
      </c>
      <c r="U883">
        <f>_xlfn.XLOOKUP(tblOrders[[#This Row],[SalesRepID]], tblSalesreps[RepID], tblSalesreps[Target])</f>
        <v>16246424</v>
      </c>
    </row>
    <row r="884" spans="1:21">
      <c r="A884" t="s">
        <v>1640</v>
      </c>
      <c r="B884" s="7" t="s">
        <v>1104</v>
      </c>
      <c r="C884" t="s">
        <v>1344</v>
      </c>
      <c r="D884" t="s">
        <v>133</v>
      </c>
      <c r="E884" t="s">
        <v>69</v>
      </c>
      <c r="F884" t="s">
        <v>51</v>
      </c>
      <c r="G884">
        <v>1</v>
      </c>
      <c r="H884">
        <v>0</v>
      </c>
      <c r="I884" s="2">
        <v>146002</v>
      </c>
      <c r="J884" t="str">
        <f>_xlfn.XLOOKUP(tblOrders[[#This Row],[CustomerID]], tblCustomers[CustomerID], tblCustomers[CustomerName])</f>
        <v>Customer 264</v>
      </c>
      <c r="K884" t="str">
        <f>_xlfn.XLOOKUP(tblOrders[[#This Row],[CustomerID]], tblCustomers[CustomerID], tblCustomers[Segment])</f>
        <v>Corporate</v>
      </c>
      <c r="L884" t="str">
        <f>_xlfn.XLOOKUP(tblOrders[[#This Row],[ProductID]], tblProducts[ProductID], tblProducts[Category])</f>
        <v>Furniture</v>
      </c>
      <c r="M884">
        <f>_xlfn.XLOOKUP(tblOrders[[#This Row],[ProductID]], tblProducts[ProductID], tblProducts[CostPrice])</f>
        <v>53604</v>
      </c>
      <c r="N884">
        <f>tblOrders[[#This Row],[Sales]]-(tblOrders[[#This Row],[CostPrice]]*tblOrders[[#This Row],[Quantity]])</f>
        <v>92398</v>
      </c>
      <c r="O884" t="str">
        <f>TEXT(tblOrders[[#This Row],[Date]],"mmm-yyyy")</f>
        <v>Nov-2025</v>
      </c>
      <c r="P884" t="str">
        <f>_xlfn.XLOOKUP(tblOrders[[#This Row],[OrderID]], tblReturns[OrderID], tblReturns[Returned])</f>
        <v>No</v>
      </c>
      <c r="Q884" t="str">
        <f>_xlfn.XLOOKUP(tblOrders[[#This Row],[OrderID]], tblShipping[OrderID], tblShipping[ShipMode])</f>
        <v>Standard</v>
      </c>
      <c r="R884" t="str">
        <f>IFERROR(_xlfn.XLOOKUP(A883, tblCustomers[CustomerID], tblCustomers[CustomerName]), "Not Found")</f>
        <v>Not Found</v>
      </c>
      <c r="S884" t="str">
        <f>IF(tblOrders[[#This Row],[Sales]]&gt;1000000,"High Value","Standard")</f>
        <v>Standard</v>
      </c>
      <c r="T884" t="str">
        <f>_xlfn.XLOOKUP(tblOrders[[#This Row],[ProductID]], tblProducts[ProductID], tblProducts[ProductName])</f>
        <v>Product 6</v>
      </c>
      <c r="U884">
        <f>_xlfn.XLOOKUP(tblOrders[[#This Row],[SalesRepID]], tblSalesreps[RepID], tblSalesreps[Target])</f>
        <v>19473459</v>
      </c>
    </row>
    <row r="885" spans="1:21">
      <c r="A885" t="s">
        <v>1641</v>
      </c>
      <c r="B885" s="7" t="s">
        <v>871</v>
      </c>
      <c r="C885" t="s">
        <v>33</v>
      </c>
      <c r="D885" t="s">
        <v>126</v>
      </c>
      <c r="E885" t="s">
        <v>50</v>
      </c>
      <c r="F885" t="s">
        <v>88</v>
      </c>
      <c r="G885">
        <v>2</v>
      </c>
      <c r="H885">
        <v>0.2</v>
      </c>
      <c r="I885" s="2">
        <v>61988.800000000003</v>
      </c>
      <c r="J885" t="str">
        <f>_xlfn.XLOOKUP(tblOrders[[#This Row],[CustomerID]], tblCustomers[CustomerID], tblCustomers[CustomerName])</f>
        <v>Customer 19</v>
      </c>
      <c r="K885" t="str">
        <f>_xlfn.XLOOKUP(tblOrders[[#This Row],[CustomerID]], tblCustomers[CustomerID], tblCustomers[Segment])</f>
        <v>Consumer</v>
      </c>
      <c r="L885" t="str">
        <f>_xlfn.XLOOKUP(tblOrders[[#This Row],[ProductID]], tblProducts[ProductID], tblProducts[Category])</f>
        <v>Furniture</v>
      </c>
      <c r="M885">
        <f>_xlfn.XLOOKUP(tblOrders[[#This Row],[ProductID]], tblProducts[ProductID], tblProducts[CostPrice])</f>
        <v>47434</v>
      </c>
      <c r="N885">
        <f>tblOrders[[#This Row],[Sales]]-(tblOrders[[#This Row],[CostPrice]]*tblOrders[[#This Row],[Quantity]])</f>
        <v>-32879.199999999997</v>
      </c>
      <c r="O885" t="str">
        <f>TEXT(tblOrders[[#This Row],[Date]],"mmm-yyyy")</f>
        <v>Nov-2025</v>
      </c>
      <c r="P885" t="str">
        <f>_xlfn.XLOOKUP(tblOrders[[#This Row],[OrderID]], tblReturns[OrderID], tblReturns[Returned])</f>
        <v>No</v>
      </c>
      <c r="Q885" t="str">
        <f>_xlfn.XLOOKUP(tblOrders[[#This Row],[OrderID]], tblShipping[OrderID], tblShipping[ShipMode])</f>
        <v>Standard</v>
      </c>
      <c r="R885" t="str">
        <f>IFERROR(_xlfn.XLOOKUP(A884, tblCustomers[CustomerID], tblCustomers[CustomerName]), "Not Found")</f>
        <v>Not Found</v>
      </c>
      <c r="S885" t="str">
        <f>IF(tblOrders[[#This Row],[Sales]]&gt;1000000,"High Value","Standard")</f>
        <v>Standard</v>
      </c>
      <c r="T885" t="str">
        <f>_xlfn.XLOOKUP(tblOrders[[#This Row],[ProductID]], tblProducts[ProductID], tblProducts[ProductName])</f>
        <v>Product 67</v>
      </c>
      <c r="U885">
        <f>_xlfn.XLOOKUP(tblOrders[[#This Row],[SalesRepID]], tblSalesreps[RepID], tblSalesreps[Target])</f>
        <v>17350666</v>
      </c>
    </row>
    <row r="886" spans="1:21">
      <c r="A886" t="s">
        <v>1642</v>
      </c>
      <c r="B886" s="7" t="s">
        <v>310</v>
      </c>
      <c r="C886" t="s">
        <v>108</v>
      </c>
      <c r="D886" t="s">
        <v>269</v>
      </c>
      <c r="E886" t="s">
        <v>45</v>
      </c>
      <c r="F886" t="s">
        <v>88</v>
      </c>
      <c r="G886">
        <v>5</v>
      </c>
      <c r="H886">
        <v>0</v>
      </c>
      <c r="I886" s="2">
        <v>213685</v>
      </c>
      <c r="J886" t="str">
        <f>_xlfn.XLOOKUP(tblOrders[[#This Row],[CustomerID]], tblCustomers[CustomerID], tblCustomers[CustomerName])</f>
        <v>Customer 96</v>
      </c>
      <c r="K886" t="str">
        <f>_xlfn.XLOOKUP(tblOrders[[#This Row],[CustomerID]], tblCustomers[CustomerID], tblCustomers[Segment])</f>
        <v>Consumer</v>
      </c>
      <c r="L886" t="str">
        <f>_xlfn.XLOOKUP(tblOrders[[#This Row],[ProductID]], tblProducts[ProductID], tblProducts[Category])</f>
        <v>Office</v>
      </c>
      <c r="M886">
        <f>_xlfn.XLOOKUP(tblOrders[[#This Row],[ProductID]], tblProducts[ProductID], tblProducts[CostPrice])</f>
        <v>28606</v>
      </c>
      <c r="N886">
        <f>tblOrders[[#This Row],[Sales]]-(tblOrders[[#This Row],[CostPrice]]*tblOrders[[#This Row],[Quantity]])</f>
        <v>70655</v>
      </c>
      <c r="O886" t="str">
        <f>TEXT(tblOrders[[#This Row],[Date]],"mmm-yyyy")</f>
        <v>Mar-2025</v>
      </c>
      <c r="P886" t="str">
        <f>_xlfn.XLOOKUP(tblOrders[[#This Row],[OrderID]], tblReturns[OrderID], tblReturns[Returned])</f>
        <v>No</v>
      </c>
      <c r="Q886" t="str">
        <f>_xlfn.XLOOKUP(tblOrders[[#This Row],[OrderID]], tblShipping[OrderID], tblShipping[ShipMode])</f>
        <v>Express</v>
      </c>
      <c r="R886" t="str">
        <f>IFERROR(_xlfn.XLOOKUP(A885, tblCustomers[CustomerID], tblCustomers[CustomerName]), "Not Found")</f>
        <v>Not Found</v>
      </c>
      <c r="S886" t="str">
        <f>IF(tblOrders[[#This Row],[Sales]]&gt;1000000,"High Value","Standard")</f>
        <v>Standard</v>
      </c>
      <c r="T886" t="str">
        <f>_xlfn.XLOOKUP(tblOrders[[#This Row],[ProductID]], tblProducts[ProductID], tblProducts[ProductName])</f>
        <v>Product 62</v>
      </c>
      <c r="U886">
        <f>_xlfn.XLOOKUP(tblOrders[[#This Row],[SalesRepID]], tblSalesreps[RepID], tblSalesreps[Target])</f>
        <v>11319839</v>
      </c>
    </row>
    <row r="887" spans="1:21">
      <c r="A887" t="s">
        <v>1643</v>
      </c>
      <c r="B887" s="7" t="s">
        <v>1545</v>
      </c>
      <c r="C887" t="s">
        <v>327</v>
      </c>
      <c r="D887" t="s">
        <v>178</v>
      </c>
      <c r="E887" t="s">
        <v>202</v>
      </c>
      <c r="F887" t="s">
        <v>20</v>
      </c>
      <c r="G887">
        <v>4</v>
      </c>
      <c r="H887">
        <v>0.05</v>
      </c>
      <c r="I887" s="2">
        <v>228843.6</v>
      </c>
      <c r="J887" t="str">
        <f>_xlfn.XLOOKUP(tblOrders[[#This Row],[CustomerID]], tblCustomers[CustomerID], tblCustomers[CustomerName])</f>
        <v>Customer 48</v>
      </c>
      <c r="K887" t="str">
        <f>_xlfn.XLOOKUP(tblOrders[[#This Row],[CustomerID]], tblCustomers[CustomerID], tblCustomers[Segment])</f>
        <v>Consumer</v>
      </c>
      <c r="L887" t="str">
        <f>_xlfn.XLOOKUP(tblOrders[[#This Row],[ProductID]], tblProducts[ProductID], tblProducts[Category])</f>
        <v>Office</v>
      </c>
      <c r="M887">
        <f>_xlfn.XLOOKUP(tblOrders[[#This Row],[ProductID]], tblProducts[ProductID], tblProducts[CostPrice])</f>
        <v>46035</v>
      </c>
      <c r="N887">
        <f>tblOrders[[#This Row],[Sales]]-(tblOrders[[#This Row],[CostPrice]]*tblOrders[[#This Row],[Quantity]])</f>
        <v>44703.600000000006</v>
      </c>
      <c r="O887" t="str">
        <f>TEXT(tblOrders[[#This Row],[Date]],"mmm-yyyy")</f>
        <v>Oct-2025</v>
      </c>
      <c r="P887" t="str">
        <f>_xlfn.XLOOKUP(tblOrders[[#This Row],[OrderID]], tblReturns[OrderID], tblReturns[Returned])</f>
        <v>No</v>
      </c>
      <c r="Q887" t="str">
        <f>_xlfn.XLOOKUP(tblOrders[[#This Row],[OrderID]], tblShipping[OrderID], tblShipping[ShipMode])</f>
        <v>Pickup</v>
      </c>
      <c r="R887" t="str">
        <f>IFERROR(_xlfn.XLOOKUP(A886, tblCustomers[CustomerID], tblCustomers[CustomerName]), "Not Found")</f>
        <v>Not Found</v>
      </c>
      <c r="S887" t="str">
        <f>IF(tblOrders[[#This Row],[Sales]]&gt;1000000,"High Value","Standard")</f>
        <v>Standard</v>
      </c>
      <c r="T887" t="str">
        <f>_xlfn.XLOOKUP(tblOrders[[#This Row],[ProductID]], tblProducts[ProductID], tblProducts[ProductName])</f>
        <v>Product 84</v>
      </c>
      <c r="U887">
        <f>_xlfn.XLOOKUP(tblOrders[[#This Row],[SalesRepID]], tblSalesreps[RepID], tblSalesreps[Target])</f>
        <v>10652665</v>
      </c>
    </row>
    <row r="888" spans="1:21">
      <c r="A888" t="s">
        <v>1644</v>
      </c>
      <c r="B888" s="7" t="s">
        <v>62</v>
      </c>
      <c r="C888" t="s">
        <v>970</v>
      </c>
      <c r="D888" t="s">
        <v>30</v>
      </c>
      <c r="E888" t="s">
        <v>197</v>
      </c>
      <c r="F888" t="s">
        <v>88</v>
      </c>
      <c r="G888">
        <v>1</v>
      </c>
      <c r="H888">
        <v>0.05</v>
      </c>
      <c r="I888" s="2">
        <v>100927.05</v>
      </c>
      <c r="J888" t="str">
        <f>_xlfn.XLOOKUP(tblOrders[[#This Row],[CustomerID]], tblCustomers[CustomerID], tblCustomers[CustomerName])</f>
        <v>Customer 256</v>
      </c>
      <c r="K888" t="str">
        <f>_xlfn.XLOOKUP(tblOrders[[#This Row],[CustomerID]], tblCustomers[CustomerID], tblCustomers[Segment])</f>
        <v>Corporate</v>
      </c>
      <c r="L888" t="str">
        <f>_xlfn.XLOOKUP(tblOrders[[#This Row],[ProductID]], tblProducts[ProductID], tblProducts[Category])</f>
        <v>Furniture</v>
      </c>
      <c r="M888">
        <f>_xlfn.XLOOKUP(tblOrders[[#This Row],[ProductID]], tblProducts[ProductID], tblProducts[CostPrice])</f>
        <v>18655</v>
      </c>
      <c r="N888">
        <f>tblOrders[[#This Row],[Sales]]-(tblOrders[[#This Row],[CostPrice]]*tblOrders[[#This Row],[Quantity]])</f>
        <v>82272.05</v>
      </c>
      <c r="O888" t="str">
        <f>TEXT(tblOrders[[#This Row],[Date]],"mmm-yyyy")</f>
        <v>Sep-2025</v>
      </c>
      <c r="P888" t="str">
        <f>_xlfn.XLOOKUP(tblOrders[[#This Row],[OrderID]], tblReturns[OrderID], tblReturns[Returned])</f>
        <v>No</v>
      </c>
      <c r="Q888" t="str">
        <f>_xlfn.XLOOKUP(tblOrders[[#This Row],[OrderID]], tblShipping[OrderID], tblShipping[ShipMode])</f>
        <v>Express</v>
      </c>
      <c r="R888" t="str">
        <f>IFERROR(_xlfn.XLOOKUP(A887, tblCustomers[CustomerID], tblCustomers[CustomerName]), "Not Found")</f>
        <v>Not Found</v>
      </c>
      <c r="S888" t="str">
        <f>IF(tblOrders[[#This Row],[Sales]]&gt;1000000,"High Value","Standard")</f>
        <v>Standard</v>
      </c>
      <c r="T888" t="str">
        <f>_xlfn.XLOOKUP(tblOrders[[#This Row],[ProductID]], tblProducts[ProductID], tblProducts[ProductName])</f>
        <v>Product 34</v>
      </c>
      <c r="U888">
        <f>_xlfn.XLOOKUP(tblOrders[[#This Row],[SalesRepID]], tblSalesreps[RepID], tblSalesreps[Target])</f>
        <v>19562258</v>
      </c>
    </row>
    <row r="889" spans="1:21">
      <c r="A889" t="s">
        <v>1645</v>
      </c>
      <c r="B889" s="7" t="s">
        <v>634</v>
      </c>
      <c r="C889" t="s">
        <v>466</v>
      </c>
      <c r="D889" t="s">
        <v>30</v>
      </c>
      <c r="E889" t="s">
        <v>186</v>
      </c>
      <c r="F889" t="s">
        <v>26</v>
      </c>
      <c r="G889">
        <v>5</v>
      </c>
      <c r="H889">
        <v>0.05</v>
      </c>
      <c r="I889" s="2">
        <v>433641.75</v>
      </c>
      <c r="J889" t="str">
        <f>_xlfn.XLOOKUP(tblOrders[[#This Row],[CustomerID]], tblCustomers[CustomerID], tblCustomers[CustomerName])</f>
        <v>Customer 233</v>
      </c>
      <c r="K889" t="str">
        <f>_xlfn.XLOOKUP(tblOrders[[#This Row],[CustomerID]], tblCustomers[CustomerID], tblCustomers[Segment])</f>
        <v>SME</v>
      </c>
      <c r="L889" t="str">
        <f>_xlfn.XLOOKUP(tblOrders[[#This Row],[ProductID]], tblProducts[ProductID], tblProducts[Category])</f>
        <v>Furniture</v>
      </c>
      <c r="M889">
        <f>_xlfn.XLOOKUP(tblOrders[[#This Row],[ProductID]], tblProducts[ProductID], tblProducts[CostPrice])</f>
        <v>18655</v>
      </c>
      <c r="N889">
        <f>tblOrders[[#This Row],[Sales]]-(tblOrders[[#This Row],[CostPrice]]*tblOrders[[#This Row],[Quantity]])</f>
        <v>340366.75</v>
      </c>
      <c r="O889" t="str">
        <f>TEXT(tblOrders[[#This Row],[Date]],"mmm-yyyy")</f>
        <v>Jun-2025</v>
      </c>
      <c r="P889" t="str">
        <f>_xlfn.XLOOKUP(tblOrders[[#This Row],[OrderID]], tblReturns[OrderID], tblReturns[Returned])</f>
        <v>No</v>
      </c>
      <c r="Q889" t="str">
        <f>_xlfn.XLOOKUP(tblOrders[[#This Row],[OrderID]], tblShipping[OrderID], tblShipping[ShipMode])</f>
        <v>Pickup</v>
      </c>
      <c r="R889" t="str">
        <f>IFERROR(_xlfn.XLOOKUP(A888, tblCustomers[CustomerID], tblCustomers[CustomerName]), "Not Found")</f>
        <v>Not Found</v>
      </c>
      <c r="S889" t="str">
        <f>IF(tblOrders[[#This Row],[Sales]]&gt;1000000,"High Value","Standard")</f>
        <v>Standard</v>
      </c>
      <c r="T889" t="str">
        <f>_xlfn.XLOOKUP(tblOrders[[#This Row],[ProductID]], tblProducts[ProductID], tblProducts[ProductName])</f>
        <v>Product 34</v>
      </c>
      <c r="U889">
        <f>_xlfn.XLOOKUP(tblOrders[[#This Row],[SalesRepID]], tblSalesreps[RepID], tblSalesreps[Target])</f>
        <v>15141830</v>
      </c>
    </row>
    <row r="890" spans="1:21">
      <c r="A890" t="s">
        <v>1646</v>
      </c>
      <c r="B890" s="7" t="s">
        <v>1429</v>
      </c>
      <c r="C890" t="s">
        <v>692</v>
      </c>
      <c r="D890" t="s">
        <v>667</v>
      </c>
      <c r="E890" t="s">
        <v>105</v>
      </c>
      <c r="F890" t="s">
        <v>20</v>
      </c>
      <c r="G890">
        <v>3</v>
      </c>
      <c r="H890">
        <v>0</v>
      </c>
      <c r="I890" s="2">
        <v>400914</v>
      </c>
      <c r="J890" t="str">
        <f>_xlfn.XLOOKUP(tblOrders[[#This Row],[CustomerID]], tblCustomers[CustomerID], tblCustomers[CustomerName])</f>
        <v>Customer 248</v>
      </c>
      <c r="K890" t="str">
        <f>_xlfn.XLOOKUP(tblOrders[[#This Row],[CustomerID]], tblCustomers[CustomerID], tblCustomers[Segment])</f>
        <v>Consumer</v>
      </c>
      <c r="L890" t="str">
        <f>_xlfn.XLOOKUP(tblOrders[[#This Row],[ProductID]], tblProducts[ProductID], tblProducts[Category])</f>
        <v>Electronics</v>
      </c>
      <c r="M890">
        <f>_xlfn.XLOOKUP(tblOrders[[#This Row],[ProductID]], tblProducts[ProductID], tblProducts[CostPrice])</f>
        <v>13676</v>
      </c>
      <c r="N890">
        <f>tblOrders[[#This Row],[Sales]]-(tblOrders[[#This Row],[CostPrice]]*tblOrders[[#This Row],[Quantity]])</f>
        <v>359886</v>
      </c>
      <c r="O890" t="str">
        <f>TEXT(tblOrders[[#This Row],[Date]],"mmm-yyyy")</f>
        <v>Sep-2025</v>
      </c>
      <c r="P890" t="str">
        <f>_xlfn.XLOOKUP(tblOrders[[#This Row],[OrderID]], tblReturns[OrderID], tblReturns[Returned])</f>
        <v>No</v>
      </c>
      <c r="Q890" t="str">
        <f>_xlfn.XLOOKUP(tblOrders[[#This Row],[OrderID]], tblShipping[OrderID], tblShipping[ShipMode])</f>
        <v>Standard</v>
      </c>
      <c r="R890" t="str">
        <f>IFERROR(_xlfn.XLOOKUP(A889, tblCustomers[CustomerID], tblCustomers[CustomerName]), "Not Found")</f>
        <v>Not Found</v>
      </c>
      <c r="S890" t="str">
        <f>IF(tblOrders[[#This Row],[Sales]]&gt;1000000,"High Value","Standard")</f>
        <v>Standard</v>
      </c>
      <c r="T890" t="str">
        <f>_xlfn.XLOOKUP(tblOrders[[#This Row],[ProductID]], tblProducts[ProductID], tblProducts[ProductName])</f>
        <v>Product 10</v>
      </c>
      <c r="U890">
        <f>_xlfn.XLOOKUP(tblOrders[[#This Row],[SalesRepID]], tblSalesreps[RepID], tblSalesreps[Target])</f>
        <v>8698154</v>
      </c>
    </row>
    <row r="891" spans="1:21">
      <c r="A891" t="s">
        <v>1647</v>
      </c>
      <c r="B891" s="7" t="s">
        <v>128</v>
      </c>
      <c r="C891" t="s">
        <v>114</v>
      </c>
      <c r="D891" t="s">
        <v>255</v>
      </c>
      <c r="E891" t="s">
        <v>186</v>
      </c>
      <c r="F891" t="s">
        <v>88</v>
      </c>
      <c r="G891">
        <v>6</v>
      </c>
      <c r="H891">
        <v>0.15</v>
      </c>
      <c r="I891" s="2">
        <v>349523.4</v>
      </c>
      <c r="J891" t="str">
        <f>_xlfn.XLOOKUP(tblOrders[[#This Row],[CustomerID]], tblCustomers[CustomerID], tblCustomers[CustomerName])</f>
        <v>Customer 191</v>
      </c>
      <c r="K891" t="str">
        <f>_xlfn.XLOOKUP(tblOrders[[#This Row],[CustomerID]], tblCustomers[CustomerID], tblCustomers[Segment])</f>
        <v>SME</v>
      </c>
      <c r="L891" t="str">
        <f>_xlfn.XLOOKUP(tblOrders[[#This Row],[ProductID]], tblProducts[ProductID], tblProducts[Category])</f>
        <v>Electronics</v>
      </c>
      <c r="M891">
        <f>_xlfn.XLOOKUP(tblOrders[[#This Row],[ProductID]], tblProducts[ProductID], tblProducts[CostPrice])</f>
        <v>58560</v>
      </c>
      <c r="N891">
        <f>tblOrders[[#This Row],[Sales]]-(tblOrders[[#This Row],[CostPrice]]*tblOrders[[#This Row],[Quantity]])</f>
        <v>-1836.5999999999767</v>
      </c>
      <c r="O891" t="str">
        <f>TEXT(tblOrders[[#This Row],[Date]],"mmm-yyyy")</f>
        <v>May-2025</v>
      </c>
      <c r="P891" t="str">
        <f>_xlfn.XLOOKUP(tblOrders[[#This Row],[OrderID]], tblReturns[OrderID], tblReturns[Returned])</f>
        <v>No</v>
      </c>
      <c r="Q891" t="str">
        <f>_xlfn.XLOOKUP(tblOrders[[#This Row],[OrderID]], tblShipping[OrderID], tblShipping[ShipMode])</f>
        <v>Standard</v>
      </c>
      <c r="R891" t="str">
        <f>IFERROR(_xlfn.XLOOKUP(A890, tblCustomers[CustomerID], tblCustomers[CustomerName]), "Not Found")</f>
        <v>Not Found</v>
      </c>
      <c r="S891" t="str">
        <f>IF(tblOrders[[#This Row],[Sales]]&gt;1000000,"High Value","Standard")</f>
        <v>Standard</v>
      </c>
      <c r="T891" t="str">
        <f>_xlfn.XLOOKUP(tblOrders[[#This Row],[ProductID]], tblProducts[ProductID], tblProducts[ProductName])</f>
        <v>Product 79</v>
      </c>
      <c r="U891">
        <f>_xlfn.XLOOKUP(tblOrders[[#This Row],[SalesRepID]], tblSalesreps[RepID], tblSalesreps[Target])</f>
        <v>15141830</v>
      </c>
    </row>
    <row r="892" spans="1:21">
      <c r="A892" t="s">
        <v>1648</v>
      </c>
      <c r="B892" s="7" t="s">
        <v>812</v>
      </c>
      <c r="C892" t="s">
        <v>684</v>
      </c>
      <c r="D892" t="s">
        <v>115</v>
      </c>
      <c r="E892" t="s">
        <v>56</v>
      </c>
      <c r="F892" t="s">
        <v>14</v>
      </c>
      <c r="G892">
        <v>6</v>
      </c>
      <c r="H892">
        <v>0.15</v>
      </c>
      <c r="I892" s="2">
        <v>227215.2</v>
      </c>
      <c r="J892" t="str">
        <f>_xlfn.XLOOKUP(tblOrders[[#This Row],[CustomerID]], tblCustomers[CustomerID], tblCustomers[CustomerName])</f>
        <v>Customer 55</v>
      </c>
      <c r="K892" t="str">
        <f>_xlfn.XLOOKUP(tblOrders[[#This Row],[CustomerID]], tblCustomers[CustomerID], tblCustomers[Segment])</f>
        <v>Corporate</v>
      </c>
      <c r="L892" t="str">
        <f>_xlfn.XLOOKUP(tblOrders[[#This Row],[ProductID]], tblProducts[ProductID], tblProducts[Category])</f>
        <v>Electronics</v>
      </c>
      <c r="M892">
        <f>_xlfn.XLOOKUP(tblOrders[[#This Row],[ProductID]], tblProducts[ProductID], tblProducts[CostPrice])</f>
        <v>66631</v>
      </c>
      <c r="N892">
        <f>tblOrders[[#This Row],[Sales]]-(tblOrders[[#This Row],[CostPrice]]*tblOrders[[#This Row],[Quantity]])</f>
        <v>-172570.8</v>
      </c>
      <c r="O892" t="str">
        <f>TEXT(tblOrders[[#This Row],[Date]],"mmm-yyyy")</f>
        <v>Sep-2025</v>
      </c>
      <c r="P892" t="str">
        <f>_xlfn.XLOOKUP(tblOrders[[#This Row],[OrderID]], tblReturns[OrderID], tblReturns[Returned])</f>
        <v>No</v>
      </c>
      <c r="Q892" t="str">
        <f>_xlfn.XLOOKUP(tblOrders[[#This Row],[OrderID]], tblShipping[OrderID], tblShipping[ShipMode])</f>
        <v>Express</v>
      </c>
      <c r="R892" t="str">
        <f>IFERROR(_xlfn.XLOOKUP(A891, tblCustomers[CustomerID], tblCustomers[CustomerName]), "Not Found")</f>
        <v>Not Found</v>
      </c>
      <c r="S892" t="str">
        <f>IF(tblOrders[[#This Row],[Sales]]&gt;1000000,"High Value","Standard")</f>
        <v>Standard</v>
      </c>
      <c r="T892" t="str">
        <f>_xlfn.XLOOKUP(tblOrders[[#This Row],[ProductID]], tblProducts[ProductID], tblProducts[ProductName])</f>
        <v>Product 70</v>
      </c>
      <c r="U892">
        <f>_xlfn.XLOOKUP(tblOrders[[#This Row],[SalesRepID]], tblSalesreps[RepID], tblSalesreps[Target])</f>
        <v>14265630</v>
      </c>
    </row>
    <row r="893" spans="1:21">
      <c r="A893" t="s">
        <v>1649</v>
      </c>
      <c r="B893" s="7" t="s">
        <v>489</v>
      </c>
      <c r="C893" t="s">
        <v>48</v>
      </c>
      <c r="D893" t="s">
        <v>162</v>
      </c>
      <c r="E893" t="s">
        <v>119</v>
      </c>
      <c r="F893" t="s">
        <v>88</v>
      </c>
      <c r="G893">
        <v>10</v>
      </c>
      <c r="H893">
        <v>0.15</v>
      </c>
      <c r="I893" s="2">
        <v>75913.5</v>
      </c>
      <c r="J893" t="str">
        <f>_xlfn.XLOOKUP(tblOrders[[#This Row],[CustomerID]], tblCustomers[CustomerID], tblCustomers[CustomerName])</f>
        <v>Customer 143</v>
      </c>
      <c r="K893" t="str">
        <f>_xlfn.XLOOKUP(tblOrders[[#This Row],[CustomerID]], tblCustomers[CustomerID], tblCustomers[Segment])</f>
        <v>SME</v>
      </c>
      <c r="L893" t="str">
        <f>_xlfn.XLOOKUP(tblOrders[[#This Row],[ProductID]], tblProducts[ProductID], tblProducts[Category])</f>
        <v>Furniture</v>
      </c>
      <c r="M893">
        <f>_xlfn.XLOOKUP(tblOrders[[#This Row],[ProductID]], tblProducts[ProductID], tblProducts[CostPrice])</f>
        <v>62257</v>
      </c>
      <c r="N893">
        <f>tblOrders[[#This Row],[Sales]]-(tblOrders[[#This Row],[CostPrice]]*tblOrders[[#This Row],[Quantity]])</f>
        <v>-546656.5</v>
      </c>
      <c r="O893" t="str">
        <f>TEXT(tblOrders[[#This Row],[Date]],"mmm-yyyy")</f>
        <v>Sep-2025</v>
      </c>
      <c r="P893" t="str">
        <f>_xlfn.XLOOKUP(tblOrders[[#This Row],[OrderID]], tblReturns[OrderID], tblReturns[Returned])</f>
        <v>No</v>
      </c>
      <c r="Q893" t="str">
        <f>_xlfn.XLOOKUP(tblOrders[[#This Row],[OrderID]], tblShipping[OrderID], tblShipping[ShipMode])</f>
        <v>Pickup</v>
      </c>
      <c r="R893" t="str">
        <f>IFERROR(_xlfn.XLOOKUP(A892, tblCustomers[CustomerID], tblCustomers[CustomerName]), "Not Found")</f>
        <v>Not Found</v>
      </c>
      <c r="S893" t="str">
        <f>IF(tblOrders[[#This Row],[Sales]]&gt;1000000,"High Value","Standard")</f>
        <v>Standard</v>
      </c>
      <c r="T893" t="str">
        <f>_xlfn.XLOOKUP(tblOrders[[#This Row],[ProductID]], tblProducts[ProductID], tblProducts[ProductName])</f>
        <v>Product 55</v>
      </c>
      <c r="U893">
        <f>_xlfn.XLOOKUP(tblOrders[[#This Row],[SalesRepID]], tblSalesreps[RepID], tblSalesreps[Target])</f>
        <v>5886694</v>
      </c>
    </row>
    <row r="894" spans="1:21">
      <c r="A894" t="s">
        <v>1650</v>
      </c>
      <c r="B894" s="7" t="s">
        <v>495</v>
      </c>
      <c r="C894" t="s">
        <v>72</v>
      </c>
      <c r="D894" t="s">
        <v>372</v>
      </c>
      <c r="E894" t="s">
        <v>56</v>
      </c>
      <c r="F894" t="s">
        <v>20</v>
      </c>
      <c r="G894">
        <v>5</v>
      </c>
      <c r="H894">
        <v>0.05</v>
      </c>
      <c r="I894" s="2">
        <v>361527.25</v>
      </c>
      <c r="J894" t="str">
        <f>_xlfn.XLOOKUP(tblOrders[[#This Row],[CustomerID]], tblCustomers[CustomerID], tblCustomers[CustomerName])</f>
        <v>Customer 79</v>
      </c>
      <c r="K894" t="str">
        <f>_xlfn.XLOOKUP(tblOrders[[#This Row],[CustomerID]], tblCustomers[CustomerID], tblCustomers[Segment])</f>
        <v>Corporate</v>
      </c>
      <c r="L894" t="str">
        <f>_xlfn.XLOOKUP(tblOrders[[#This Row],[ProductID]], tblProducts[ProductID], tblProducts[Category])</f>
        <v>Office</v>
      </c>
      <c r="M894">
        <f>_xlfn.XLOOKUP(tblOrders[[#This Row],[ProductID]], tblProducts[ProductID], tblProducts[CostPrice])</f>
        <v>18283</v>
      </c>
      <c r="N894">
        <f>tblOrders[[#This Row],[Sales]]-(tblOrders[[#This Row],[CostPrice]]*tblOrders[[#This Row],[Quantity]])</f>
        <v>270112.25</v>
      </c>
      <c r="O894" t="str">
        <f>TEXT(tblOrders[[#This Row],[Date]],"mmm-yyyy")</f>
        <v>Dec-2025</v>
      </c>
      <c r="P894" t="str">
        <f>_xlfn.XLOOKUP(tblOrders[[#This Row],[OrderID]], tblReturns[OrderID], tblReturns[Returned])</f>
        <v>No</v>
      </c>
      <c r="Q894" t="str">
        <f>_xlfn.XLOOKUP(tblOrders[[#This Row],[OrderID]], tblShipping[OrderID], tblShipping[ShipMode])</f>
        <v>Standard</v>
      </c>
      <c r="R894" t="str">
        <f>IFERROR(_xlfn.XLOOKUP(A893, tblCustomers[CustomerID], tblCustomers[CustomerName]), "Not Found")</f>
        <v>Not Found</v>
      </c>
      <c r="S894" t="str">
        <f>IF(tblOrders[[#This Row],[Sales]]&gt;1000000,"High Value","Standard")</f>
        <v>Standard</v>
      </c>
      <c r="T894" t="str">
        <f>_xlfn.XLOOKUP(tblOrders[[#This Row],[ProductID]], tblProducts[ProductID], tblProducts[ProductName])</f>
        <v>Product 57</v>
      </c>
      <c r="U894">
        <f>_xlfn.XLOOKUP(tblOrders[[#This Row],[SalesRepID]], tblSalesreps[RepID], tblSalesreps[Target])</f>
        <v>14265630</v>
      </c>
    </row>
    <row r="895" spans="1:21">
      <c r="A895" t="s">
        <v>1651</v>
      </c>
      <c r="B895" s="7" t="s">
        <v>568</v>
      </c>
      <c r="C895" t="s">
        <v>1315</v>
      </c>
      <c r="D895" t="s">
        <v>288</v>
      </c>
      <c r="E895" t="s">
        <v>210</v>
      </c>
      <c r="F895" t="s">
        <v>88</v>
      </c>
      <c r="G895">
        <v>6</v>
      </c>
      <c r="H895">
        <v>0.1</v>
      </c>
      <c r="I895" s="2">
        <v>703690.2</v>
      </c>
      <c r="J895" t="str">
        <f>_xlfn.XLOOKUP(tblOrders[[#This Row],[CustomerID]], tblCustomers[CustomerID], tblCustomers[CustomerName])</f>
        <v>Customer 270</v>
      </c>
      <c r="K895" t="str">
        <f>_xlfn.XLOOKUP(tblOrders[[#This Row],[CustomerID]], tblCustomers[CustomerID], tblCustomers[Segment])</f>
        <v>Corporate</v>
      </c>
      <c r="L895" t="str">
        <f>_xlfn.XLOOKUP(tblOrders[[#This Row],[ProductID]], tblProducts[ProductID], tblProducts[Category])</f>
        <v>Furniture</v>
      </c>
      <c r="M895">
        <f>_xlfn.XLOOKUP(tblOrders[[#This Row],[ProductID]], tblProducts[ProductID], tblProducts[CostPrice])</f>
        <v>34258</v>
      </c>
      <c r="N895">
        <f>tblOrders[[#This Row],[Sales]]-(tblOrders[[#This Row],[CostPrice]]*tblOrders[[#This Row],[Quantity]])</f>
        <v>498142.19999999995</v>
      </c>
      <c r="O895" t="str">
        <f>TEXT(tblOrders[[#This Row],[Date]],"mmm-yyyy")</f>
        <v>Apr-2025</v>
      </c>
      <c r="P895" t="str">
        <f>_xlfn.XLOOKUP(tblOrders[[#This Row],[OrderID]], tblReturns[OrderID], tblReturns[Returned])</f>
        <v>No</v>
      </c>
      <c r="Q895" t="str">
        <f>_xlfn.XLOOKUP(tblOrders[[#This Row],[OrderID]], tblShipping[OrderID], tblShipping[ShipMode])</f>
        <v>Pickup</v>
      </c>
      <c r="R895" t="str">
        <f>IFERROR(_xlfn.XLOOKUP(A894, tblCustomers[CustomerID], tblCustomers[CustomerName]), "Not Found")</f>
        <v>Not Found</v>
      </c>
      <c r="S895" t="str">
        <f>IF(tblOrders[[#This Row],[Sales]]&gt;1000000,"High Value","Standard")</f>
        <v>Standard</v>
      </c>
      <c r="T895" t="str">
        <f>_xlfn.XLOOKUP(tblOrders[[#This Row],[ProductID]], tblProducts[ProductID], tblProducts[ProductName])</f>
        <v>Product 39</v>
      </c>
      <c r="U895">
        <f>_xlfn.XLOOKUP(tblOrders[[#This Row],[SalesRepID]], tblSalesreps[RepID], tblSalesreps[Target])</f>
        <v>19336654</v>
      </c>
    </row>
    <row r="896" spans="1:21">
      <c r="A896" t="s">
        <v>1652</v>
      </c>
      <c r="B896" s="7" t="s">
        <v>536</v>
      </c>
      <c r="C896" t="s">
        <v>893</v>
      </c>
      <c r="D896" t="s">
        <v>945</v>
      </c>
      <c r="E896" t="s">
        <v>119</v>
      </c>
      <c r="F896" t="s">
        <v>26</v>
      </c>
      <c r="G896">
        <v>3</v>
      </c>
      <c r="H896">
        <v>0.2</v>
      </c>
      <c r="I896" s="2">
        <v>231038.4</v>
      </c>
      <c r="J896" t="str">
        <f>_xlfn.XLOOKUP(tblOrders[[#This Row],[CustomerID]], tblCustomers[CustomerID], tblCustomers[CustomerName])</f>
        <v>Customer 152</v>
      </c>
      <c r="K896" t="str">
        <f>_xlfn.XLOOKUP(tblOrders[[#This Row],[CustomerID]], tblCustomers[CustomerID], tblCustomers[Segment])</f>
        <v>SME</v>
      </c>
      <c r="L896" t="str">
        <f>_xlfn.XLOOKUP(tblOrders[[#This Row],[ProductID]], tblProducts[ProductID], tblProducts[Category])</f>
        <v>Home</v>
      </c>
      <c r="M896">
        <f>_xlfn.XLOOKUP(tblOrders[[#This Row],[ProductID]], tblProducts[ProductID], tblProducts[CostPrice])</f>
        <v>54711</v>
      </c>
      <c r="N896">
        <f>tblOrders[[#This Row],[Sales]]-(tblOrders[[#This Row],[CostPrice]]*tblOrders[[#This Row],[Quantity]])</f>
        <v>66905.399999999994</v>
      </c>
      <c r="O896" t="str">
        <f>TEXT(tblOrders[[#This Row],[Date]],"mmm-yyyy")</f>
        <v>Apr-2025</v>
      </c>
      <c r="P896" t="str">
        <f>_xlfn.XLOOKUP(tblOrders[[#This Row],[OrderID]], tblReturns[OrderID], tblReturns[Returned])</f>
        <v>No</v>
      </c>
      <c r="Q896" t="str">
        <f>_xlfn.XLOOKUP(tblOrders[[#This Row],[OrderID]], tblShipping[OrderID], tblShipping[ShipMode])</f>
        <v>Standard</v>
      </c>
      <c r="R896" t="str">
        <f>IFERROR(_xlfn.XLOOKUP(A895, tblCustomers[CustomerID], tblCustomers[CustomerName]), "Not Found")</f>
        <v>Not Found</v>
      </c>
      <c r="S896" t="str">
        <f>IF(tblOrders[[#This Row],[Sales]]&gt;1000000,"High Value","Standard")</f>
        <v>Standard</v>
      </c>
      <c r="T896" t="str">
        <f>_xlfn.XLOOKUP(tblOrders[[#This Row],[ProductID]], tblProducts[ProductID], tblProducts[ProductName])</f>
        <v>Product 38</v>
      </c>
      <c r="U896">
        <f>_xlfn.XLOOKUP(tblOrders[[#This Row],[SalesRepID]], tblSalesreps[RepID], tblSalesreps[Target])</f>
        <v>5886694</v>
      </c>
    </row>
    <row r="897" spans="1:21">
      <c r="A897" t="s">
        <v>1653</v>
      </c>
      <c r="B897" s="7" t="s">
        <v>942</v>
      </c>
      <c r="C897" t="s">
        <v>1130</v>
      </c>
      <c r="D897" t="s">
        <v>92</v>
      </c>
      <c r="E897" t="s">
        <v>202</v>
      </c>
      <c r="F897" t="s">
        <v>51</v>
      </c>
      <c r="G897">
        <v>6</v>
      </c>
      <c r="H897">
        <v>0</v>
      </c>
      <c r="I897" s="2">
        <v>106026</v>
      </c>
      <c r="J897" t="str">
        <f>_xlfn.XLOOKUP(tblOrders[[#This Row],[CustomerID]], tblCustomers[CustomerID], tblCustomers[CustomerName])</f>
        <v>Customer 78</v>
      </c>
      <c r="K897" t="str">
        <f>_xlfn.XLOOKUP(tblOrders[[#This Row],[CustomerID]], tblCustomers[CustomerID], tblCustomers[Segment])</f>
        <v>Consumer</v>
      </c>
      <c r="L897" t="str">
        <f>_xlfn.XLOOKUP(tblOrders[[#This Row],[ProductID]], tblProducts[ProductID], tblProducts[Category])</f>
        <v>Home</v>
      </c>
      <c r="M897">
        <f>_xlfn.XLOOKUP(tblOrders[[#This Row],[ProductID]], tblProducts[ProductID], tblProducts[CostPrice])</f>
        <v>65463</v>
      </c>
      <c r="N897">
        <f>tblOrders[[#This Row],[Sales]]-(tblOrders[[#This Row],[CostPrice]]*tblOrders[[#This Row],[Quantity]])</f>
        <v>-286752</v>
      </c>
      <c r="O897" t="str">
        <f>TEXT(tblOrders[[#This Row],[Date]],"mmm-yyyy")</f>
        <v>Oct-2025</v>
      </c>
      <c r="P897" t="str">
        <f>_xlfn.XLOOKUP(tblOrders[[#This Row],[OrderID]], tblReturns[OrderID], tblReturns[Returned])</f>
        <v>No</v>
      </c>
      <c r="Q897" t="str">
        <f>_xlfn.XLOOKUP(tblOrders[[#This Row],[OrderID]], tblShipping[OrderID], tblShipping[ShipMode])</f>
        <v>Standard</v>
      </c>
      <c r="R897" t="str">
        <f>IFERROR(_xlfn.XLOOKUP(A896, tblCustomers[CustomerID], tblCustomers[CustomerName]), "Not Found")</f>
        <v>Not Found</v>
      </c>
      <c r="S897" t="str">
        <f>IF(tblOrders[[#This Row],[Sales]]&gt;1000000,"High Value","Standard")</f>
        <v>Standard</v>
      </c>
      <c r="T897" t="str">
        <f>_xlfn.XLOOKUP(tblOrders[[#This Row],[ProductID]], tblProducts[ProductID], tblProducts[ProductName])</f>
        <v>Product 32</v>
      </c>
      <c r="U897">
        <f>_xlfn.XLOOKUP(tblOrders[[#This Row],[SalesRepID]], tblSalesreps[RepID], tblSalesreps[Target])</f>
        <v>10652665</v>
      </c>
    </row>
    <row r="898" spans="1:21">
      <c r="A898" t="s">
        <v>1654</v>
      </c>
      <c r="B898" s="7" t="s">
        <v>94</v>
      </c>
      <c r="C898" t="s">
        <v>1564</v>
      </c>
      <c r="D898" t="s">
        <v>377</v>
      </c>
      <c r="E898" t="s">
        <v>197</v>
      </c>
      <c r="F898" t="s">
        <v>14</v>
      </c>
      <c r="G898">
        <v>1</v>
      </c>
      <c r="H898">
        <v>0.1</v>
      </c>
      <c r="I898" s="2">
        <v>123762.6</v>
      </c>
      <c r="J898" t="str">
        <f>_xlfn.XLOOKUP(tblOrders[[#This Row],[CustomerID]], tblCustomers[CustomerID], tblCustomers[CustomerName])</f>
        <v>Customer 206</v>
      </c>
      <c r="K898" t="str">
        <f>_xlfn.XLOOKUP(tblOrders[[#This Row],[CustomerID]], tblCustomers[CustomerID], tblCustomers[Segment])</f>
        <v>Consumer</v>
      </c>
      <c r="L898" t="str">
        <f>_xlfn.XLOOKUP(tblOrders[[#This Row],[ProductID]], tblProducts[ProductID], tblProducts[Category])</f>
        <v>Home</v>
      </c>
      <c r="M898">
        <f>_xlfn.XLOOKUP(tblOrders[[#This Row],[ProductID]], tblProducts[ProductID], tblProducts[CostPrice])</f>
        <v>38053</v>
      </c>
      <c r="N898">
        <f>tblOrders[[#This Row],[Sales]]-(tblOrders[[#This Row],[CostPrice]]*tblOrders[[#This Row],[Quantity]])</f>
        <v>85709.6</v>
      </c>
      <c r="O898" t="str">
        <f>TEXT(tblOrders[[#This Row],[Date]],"mmm-yyyy")</f>
        <v>Dec-2025</v>
      </c>
      <c r="P898" t="str">
        <f>_xlfn.XLOOKUP(tblOrders[[#This Row],[OrderID]], tblReturns[OrderID], tblReturns[Returned])</f>
        <v>Yes</v>
      </c>
      <c r="Q898" t="str">
        <f>_xlfn.XLOOKUP(tblOrders[[#This Row],[OrderID]], tblShipping[OrderID], tblShipping[ShipMode])</f>
        <v>Standard</v>
      </c>
      <c r="R898" t="str">
        <f>IFERROR(_xlfn.XLOOKUP(A897, tblCustomers[CustomerID], tblCustomers[CustomerName]), "Not Found")</f>
        <v>Not Found</v>
      </c>
      <c r="S898" t="str">
        <f>IF(tblOrders[[#This Row],[Sales]]&gt;1000000,"High Value","Standard")</f>
        <v>Standard</v>
      </c>
      <c r="T898" t="str">
        <f>_xlfn.XLOOKUP(tblOrders[[#This Row],[ProductID]], tblProducts[ProductID], tblProducts[ProductName])</f>
        <v>Product 82</v>
      </c>
      <c r="U898">
        <f>_xlfn.XLOOKUP(tblOrders[[#This Row],[SalesRepID]], tblSalesreps[RepID], tblSalesreps[Target])</f>
        <v>19562258</v>
      </c>
    </row>
    <row r="899" spans="1:21">
      <c r="A899" t="s">
        <v>1655</v>
      </c>
      <c r="B899" s="7" t="s">
        <v>887</v>
      </c>
      <c r="C899" t="s">
        <v>626</v>
      </c>
      <c r="D899" t="s">
        <v>248</v>
      </c>
      <c r="E899" t="s">
        <v>186</v>
      </c>
      <c r="F899" t="s">
        <v>26</v>
      </c>
      <c r="G899">
        <v>5</v>
      </c>
      <c r="H899">
        <v>0</v>
      </c>
      <c r="I899" s="2">
        <v>700975</v>
      </c>
      <c r="J899" t="str">
        <f>_xlfn.XLOOKUP(tblOrders[[#This Row],[CustomerID]], tblCustomers[CustomerID], tblCustomers[CustomerName])</f>
        <v>Customer 158</v>
      </c>
      <c r="K899" t="str">
        <f>_xlfn.XLOOKUP(tblOrders[[#This Row],[CustomerID]], tblCustomers[CustomerID], tblCustomers[Segment])</f>
        <v>SME</v>
      </c>
      <c r="L899" t="str">
        <f>_xlfn.XLOOKUP(tblOrders[[#This Row],[ProductID]], tblProducts[ProductID], tblProducts[Category])</f>
        <v>Furniture</v>
      </c>
      <c r="M899">
        <f>_xlfn.XLOOKUP(tblOrders[[#This Row],[ProductID]], tblProducts[ProductID], tblProducts[CostPrice])</f>
        <v>31758</v>
      </c>
      <c r="N899">
        <f>tblOrders[[#This Row],[Sales]]-(tblOrders[[#This Row],[CostPrice]]*tblOrders[[#This Row],[Quantity]])</f>
        <v>542185</v>
      </c>
      <c r="O899" t="str">
        <f>TEXT(tblOrders[[#This Row],[Date]],"mmm-yyyy")</f>
        <v>Nov-2025</v>
      </c>
      <c r="P899" t="str">
        <f>_xlfn.XLOOKUP(tblOrders[[#This Row],[OrderID]], tblReturns[OrderID], tblReturns[Returned])</f>
        <v>No</v>
      </c>
      <c r="Q899" t="str">
        <f>_xlfn.XLOOKUP(tblOrders[[#This Row],[OrderID]], tblShipping[OrderID], tblShipping[ShipMode])</f>
        <v>Express</v>
      </c>
      <c r="R899" t="str">
        <f>IFERROR(_xlfn.XLOOKUP(A898, tblCustomers[CustomerID], tblCustomers[CustomerName]), "Not Found")</f>
        <v>Not Found</v>
      </c>
      <c r="S899" t="str">
        <f>IF(tblOrders[[#This Row],[Sales]]&gt;1000000,"High Value","Standard")</f>
        <v>Standard</v>
      </c>
      <c r="T899" t="str">
        <f>_xlfn.XLOOKUP(tblOrders[[#This Row],[ProductID]], tblProducts[ProductID], tblProducts[ProductName])</f>
        <v>Product 35</v>
      </c>
      <c r="U899">
        <f>_xlfn.XLOOKUP(tblOrders[[#This Row],[SalesRepID]], tblSalesreps[RepID], tblSalesreps[Target])</f>
        <v>15141830</v>
      </c>
    </row>
    <row r="900" spans="1:21">
      <c r="A900" t="s">
        <v>1656</v>
      </c>
      <c r="B900" s="7" t="s">
        <v>267</v>
      </c>
      <c r="C900" t="s">
        <v>765</v>
      </c>
      <c r="D900" t="s">
        <v>314</v>
      </c>
      <c r="E900" t="s">
        <v>40</v>
      </c>
      <c r="F900" t="s">
        <v>26</v>
      </c>
      <c r="G900">
        <v>10</v>
      </c>
      <c r="H900">
        <v>0.15</v>
      </c>
      <c r="I900" s="2">
        <v>712988.5</v>
      </c>
      <c r="J900" t="str">
        <f>_xlfn.XLOOKUP(tblOrders[[#This Row],[CustomerID]], tblCustomers[CustomerID], tblCustomers[CustomerName])</f>
        <v>Customer 8</v>
      </c>
      <c r="K900" t="str">
        <f>_xlfn.XLOOKUP(tblOrders[[#This Row],[CustomerID]], tblCustomers[CustomerID], tblCustomers[Segment])</f>
        <v>Consumer</v>
      </c>
      <c r="L900" t="str">
        <f>_xlfn.XLOOKUP(tblOrders[[#This Row],[ProductID]], tblProducts[ProductID], tblProducts[Category])</f>
        <v>Furniture</v>
      </c>
      <c r="M900">
        <f>_xlfn.XLOOKUP(tblOrders[[#This Row],[ProductID]], tblProducts[ProductID], tblProducts[CostPrice])</f>
        <v>10109</v>
      </c>
      <c r="N900">
        <f>tblOrders[[#This Row],[Sales]]-(tblOrders[[#This Row],[CostPrice]]*tblOrders[[#This Row],[Quantity]])</f>
        <v>611898.5</v>
      </c>
      <c r="O900" t="str">
        <f>TEXT(tblOrders[[#This Row],[Date]],"mmm-yyyy")</f>
        <v>Oct-2025</v>
      </c>
      <c r="P900" t="str">
        <f>_xlfn.XLOOKUP(tblOrders[[#This Row],[OrderID]], tblReturns[OrderID], tblReturns[Returned])</f>
        <v>No</v>
      </c>
      <c r="Q900" t="str">
        <f>_xlfn.XLOOKUP(tblOrders[[#This Row],[OrderID]], tblShipping[OrderID], tblShipping[ShipMode])</f>
        <v>Standard</v>
      </c>
      <c r="R900" t="str">
        <f>IFERROR(_xlfn.XLOOKUP(A899, tblCustomers[CustomerID], tblCustomers[CustomerName]), "Not Found")</f>
        <v>Not Found</v>
      </c>
      <c r="S900" t="str">
        <f>IF(tblOrders[[#This Row],[Sales]]&gt;1000000,"High Value","Standard")</f>
        <v>Standard</v>
      </c>
      <c r="T900" t="str">
        <f>_xlfn.XLOOKUP(tblOrders[[#This Row],[ProductID]], tblProducts[ProductID], tblProducts[ProductName])</f>
        <v>Product 8</v>
      </c>
      <c r="U900">
        <f>_xlfn.XLOOKUP(tblOrders[[#This Row],[SalesRepID]], tblSalesreps[RepID], tblSalesreps[Target])</f>
        <v>6291486</v>
      </c>
    </row>
    <row r="901" spans="1:21">
      <c r="A901" t="s">
        <v>1657</v>
      </c>
      <c r="B901" s="7" t="s">
        <v>660</v>
      </c>
      <c r="C901" t="s">
        <v>970</v>
      </c>
      <c r="D901" t="s">
        <v>55</v>
      </c>
      <c r="E901" t="s">
        <v>205</v>
      </c>
      <c r="F901" t="s">
        <v>88</v>
      </c>
      <c r="G901">
        <v>8</v>
      </c>
      <c r="H901">
        <v>0.1</v>
      </c>
      <c r="I901" s="2">
        <v>344714.4</v>
      </c>
      <c r="J901" t="str">
        <f>_xlfn.XLOOKUP(tblOrders[[#This Row],[CustomerID]], tblCustomers[CustomerID], tblCustomers[CustomerName])</f>
        <v>Customer 256</v>
      </c>
      <c r="K901" t="str">
        <f>_xlfn.XLOOKUP(tblOrders[[#This Row],[CustomerID]], tblCustomers[CustomerID], tblCustomers[Segment])</f>
        <v>Corporate</v>
      </c>
      <c r="L901" t="str">
        <f>_xlfn.XLOOKUP(tblOrders[[#This Row],[ProductID]], tblProducts[ProductID], tblProducts[Category])</f>
        <v>Home</v>
      </c>
      <c r="M901">
        <f>_xlfn.XLOOKUP(tblOrders[[#This Row],[ProductID]], tblProducts[ProductID], tblProducts[CostPrice])</f>
        <v>23348</v>
      </c>
      <c r="N901">
        <f>tblOrders[[#This Row],[Sales]]-(tblOrders[[#This Row],[CostPrice]]*tblOrders[[#This Row],[Quantity]])</f>
        <v>157930.40000000002</v>
      </c>
      <c r="O901" t="str">
        <f>TEXT(tblOrders[[#This Row],[Date]],"mmm-yyyy")</f>
        <v>Feb-2025</v>
      </c>
      <c r="P901" t="str">
        <f>_xlfn.XLOOKUP(tblOrders[[#This Row],[OrderID]], tblReturns[OrderID], tblReturns[Returned])</f>
        <v>No</v>
      </c>
      <c r="Q901" t="str">
        <f>_xlfn.XLOOKUP(tblOrders[[#This Row],[OrderID]], tblShipping[OrderID], tblShipping[ShipMode])</f>
        <v>Express</v>
      </c>
      <c r="R901" t="str">
        <f>IFERROR(_xlfn.XLOOKUP(A900, tblCustomers[CustomerID], tblCustomers[CustomerName]), "Not Found")</f>
        <v>Not Found</v>
      </c>
      <c r="S901" t="str">
        <f>IF(tblOrders[[#This Row],[Sales]]&gt;1000000,"High Value","Standard")</f>
        <v>Standard</v>
      </c>
      <c r="T901" t="str">
        <f>_xlfn.XLOOKUP(tblOrders[[#This Row],[ProductID]], tblProducts[ProductID], tblProducts[ProductName])</f>
        <v>Product 47</v>
      </c>
      <c r="U901">
        <f>_xlfn.XLOOKUP(tblOrders[[#This Row],[SalesRepID]], tblSalesreps[RepID], tblSalesreps[Target])</f>
        <v>16246424</v>
      </c>
    </row>
    <row r="902" spans="1:21">
      <c r="A902" t="s">
        <v>1658</v>
      </c>
      <c r="B902" s="7" t="s">
        <v>726</v>
      </c>
      <c r="C902" t="s">
        <v>453</v>
      </c>
      <c r="D902" t="s">
        <v>141</v>
      </c>
      <c r="E902" t="s">
        <v>165</v>
      </c>
      <c r="F902" t="s">
        <v>88</v>
      </c>
      <c r="G902">
        <v>9</v>
      </c>
      <c r="H902">
        <v>0</v>
      </c>
      <c r="I902" s="2">
        <v>467055</v>
      </c>
      <c r="J902" t="str">
        <f>_xlfn.XLOOKUP(tblOrders[[#This Row],[CustomerID]], tblCustomers[CustomerID], tblCustomers[CustomerName])</f>
        <v>Customer 192</v>
      </c>
      <c r="K902" t="str">
        <f>_xlfn.XLOOKUP(tblOrders[[#This Row],[CustomerID]], tblCustomers[CustomerID], tblCustomers[Segment])</f>
        <v>Corporate</v>
      </c>
      <c r="L902" t="str">
        <f>_xlfn.XLOOKUP(tblOrders[[#This Row],[ProductID]], tblProducts[ProductID], tblProducts[Category])</f>
        <v>Home</v>
      </c>
      <c r="M902">
        <f>_xlfn.XLOOKUP(tblOrders[[#This Row],[ProductID]], tblProducts[ProductID], tblProducts[CostPrice])</f>
        <v>32671</v>
      </c>
      <c r="N902">
        <f>tblOrders[[#This Row],[Sales]]-(tblOrders[[#This Row],[CostPrice]]*tblOrders[[#This Row],[Quantity]])</f>
        <v>173016</v>
      </c>
      <c r="O902" t="str">
        <f>TEXT(tblOrders[[#This Row],[Date]],"mmm-yyyy")</f>
        <v>Oct-2025</v>
      </c>
      <c r="P902" t="str">
        <f>_xlfn.XLOOKUP(tblOrders[[#This Row],[OrderID]], tblReturns[OrderID], tblReturns[Returned])</f>
        <v>No</v>
      </c>
      <c r="Q902" t="str">
        <f>_xlfn.XLOOKUP(tblOrders[[#This Row],[OrderID]], tblShipping[OrderID], tblShipping[ShipMode])</f>
        <v>Standard</v>
      </c>
      <c r="R902" t="str">
        <f>IFERROR(_xlfn.XLOOKUP(A901, tblCustomers[CustomerID], tblCustomers[CustomerName]), "Not Found")</f>
        <v>Not Found</v>
      </c>
      <c r="S902" t="str">
        <f>IF(tblOrders[[#This Row],[Sales]]&gt;1000000,"High Value","Standard")</f>
        <v>Standard</v>
      </c>
      <c r="T902" t="str">
        <f>_xlfn.XLOOKUP(tblOrders[[#This Row],[ProductID]], tblProducts[ProductID], tblProducts[ProductName])</f>
        <v>Product 80</v>
      </c>
      <c r="U902">
        <f>_xlfn.XLOOKUP(tblOrders[[#This Row],[SalesRepID]], tblSalesreps[RepID], tblSalesreps[Target])</f>
        <v>16839910</v>
      </c>
    </row>
    <row r="903" spans="1:21">
      <c r="A903" t="s">
        <v>1659</v>
      </c>
      <c r="B903" s="7" t="s">
        <v>354</v>
      </c>
      <c r="C903" t="s">
        <v>1525</v>
      </c>
      <c r="D903" t="s">
        <v>133</v>
      </c>
      <c r="E903" t="s">
        <v>87</v>
      </c>
      <c r="F903" t="s">
        <v>51</v>
      </c>
      <c r="G903">
        <v>10</v>
      </c>
      <c r="H903">
        <v>0</v>
      </c>
      <c r="I903" s="2">
        <v>1487970</v>
      </c>
      <c r="J903" t="str">
        <f>_xlfn.XLOOKUP(tblOrders[[#This Row],[CustomerID]], tblCustomers[CustomerID], tblCustomers[CustomerName])</f>
        <v>Customer 223</v>
      </c>
      <c r="K903" t="str">
        <f>_xlfn.XLOOKUP(tblOrders[[#This Row],[CustomerID]], tblCustomers[CustomerID], tblCustomers[Segment])</f>
        <v>SME</v>
      </c>
      <c r="L903" t="str">
        <f>_xlfn.XLOOKUP(tblOrders[[#This Row],[ProductID]], tblProducts[ProductID], tblProducts[Category])</f>
        <v>Furniture</v>
      </c>
      <c r="M903">
        <f>_xlfn.XLOOKUP(tblOrders[[#This Row],[ProductID]], tblProducts[ProductID], tblProducts[CostPrice])</f>
        <v>53604</v>
      </c>
      <c r="N903">
        <f>tblOrders[[#This Row],[Sales]]-(tblOrders[[#This Row],[CostPrice]]*tblOrders[[#This Row],[Quantity]])</f>
        <v>951930</v>
      </c>
      <c r="O903" t="str">
        <f>TEXT(tblOrders[[#This Row],[Date]],"mmm-yyyy")</f>
        <v>Feb-2025</v>
      </c>
      <c r="P903" t="str">
        <f>_xlfn.XLOOKUP(tblOrders[[#This Row],[OrderID]], tblReturns[OrderID], tblReturns[Returned])</f>
        <v>No</v>
      </c>
      <c r="Q903" t="str">
        <f>_xlfn.XLOOKUP(tblOrders[[#This Row],[OrderID]], tblShipping[OrderID], tblShipping[ShipMode])</f>
        <v>Express</v>
      </c>
      <c r="R903" t="str">
        <f>IFERROR(_xlfn.XLOOKUP(A902, tblCustomers[CustomerID], tblCustomers[CustomerName]), "Not Found")</f>
        <v>Not Found</v>
      </c>
      <c r="S903" t="str">
        <f>IF(tblOrders[[#This Row],[Sales]]&gt;1000000,"High Value","Standard")</f>
        <v>High Value</v>
      </c>
      <c r="T903" t="str">
        <f>_xlfn.XLOOKUP(tblOrders[[#This Row],[ProductID]], tblProducts[ProductID], tblProducts[ProductName])</f>
        <v>Product 6</v>
      </c>
      <c r="U903">
        <f>_xlfn.XLOOKUP(tblOrders[[#This Row],[SalesRepID]], tblSalesreps[RepID], tblSalesreps[Target])</f>
        <v>18500989</v>
      </c>
    </row>
    <row r="904" spans="1:21">
      <c r="A904" t="s">
        <v>1660</v>
      </c>
      <c r="B904" s="7" t="s">
        <v>1212</v>
      </c>
      <c r="C904" t="s">
        <v>578</v>
      </c>
      <c r="D904" t="s">
        <v>914</v>
      </c>
      <c r="E904" t="s">
        <v>74</v>
      </c>
      <c r="F904" t="s">
        <v>26</v>
      </c>
      <c r="G904">
        <v>9</v>
      </c>
      <c r="H904">
        <v>0.05</v>
      </c>
      <c r="I904" s="2">
        <v>663214.94999999995</v>
      </c>
      <c r="J904" t="str">
        <f>_xlfn.XLOOKUP(tblOrders[[#This Row],[CustomerID]], tblCustomers[CustomerID], tblCustomers[CustomerName])</f>
        <v>Customer 202</v>
      </c>
      <c r="K904" t="str">
        <f>_xlfn.XLOOKUP(tblOrders[[#This Row],[CustomerID]], tblCustomers[CustomerID], tblCustomers[Segment])</f>
        <v>SME</v>
      </c>
      <c r="L904" t="str">
        <f>_xlfn.XLOOKUP(tblOrders[[#This Row],[ProductID]], tblProducts[ProductID], tblProducts[Category])</f>
        <v>Office</v>
      </c>
      <c r="M904">
        <f>_xlfn.XLOOKUP(tblOrders[[#This Row],[ProductID]], tblProducts[ProductID], tblProducts[CostPrice])</f>
        <v>24464</v>
      </c>
      <c r="N904">
        <f>tblOrders[[#This Row],[Sales]]-(tblOrders[[#This Row],[CostPrice]]*tblOrders[[#This Row],[Quantity]])</f>
        <v>443038.94999999995</v>
      </c>
      <c r="O904" t="str">
        <f>TEXT(tblOrders[[#This Row],[Date]],"mmm-yyyy")</f>
        <v>Jul-2025</v>
      </c>
      <c r="P904" t="str">
        <f>_xlfn.XLOOKUP(tblOrders[[#This Row],[OrderID]], tblReturns[OrderID], tblReturns[Returned])</f>
        <v>No</v>
      </c>
      <c r="Q904" t="str">
        <f>_xlfn.XLOOKUP(tblOrders[[#This Row],[OrderID]], tblShipping[OrderID], tblShipping[ShipMode])</f>
        <v>Pickup</v>
      </c>
      <c r="R904" t="str">
        <f>IFERROR(_xlfn.XLOOKUP(A903, tblCustomers[CustomerID], tblCustomers[CustomerName]), "Not Found")</f>
        <v>Not Found</v>
      </c>
      <c r="S904" t="str">
        <f>IF(tblOrders[[#This Row],[Sales]]&gt;1000000,"High Value","Standard")</f>
        <v>Standard</v>
      </c>
      <c r="T904" t="str">
        <f>_xlfn.XLOOKUP(tblOrders[[#This Row],[ProductID]], tblProducts[ProductID], tblProducts[ProductName])</f>
        <v>Product 46</v>
      </c>
      <c r="U904">
        <f>_xlfn.XLOOKUP(tblOrders[[#This Row],[SalesRepID]], tblSalesreps[RepID], tblSalesreps[Target])</f>
        <v>7254801</v>
      </c>
    </row>
    <row r="905" spans="1:21">
      <c r="A905" t="s">
        <v>1661</v>
      </c>
      <c r="B905" s="7" t="s">
        <v>827</v>
      </c>
      <c r="C905" t="s">
        <v>980</v>
      </c>
      <c r="D905" t="s">
        <v>914</v>
      </c>
      <c r="E905" t="s">
        <v>74</v>
      </c>
      <c r="F905" t="s">
        <v>14</v>
      </c>
      <c r="G905">
        <v>7</v>
      </c>
      <c r="H905">
        <v>0.1</v>
      </c>
      <c r="I905" s="2">
        <v>815396.4</v>
      </c>
      <c r="J905" t="str">
        <f>_xlfn.XLOOKUP(tblOrders[[#This Row],[CustomerID]], tblCustomers[CustomerID], tblCustomers[CustomerName])</f>
        <v>Customer 181</v>
      </c>
      <c r="K905" t="str">
        <f>_xlfn.XLOOKUP(tblOrders[[#This Row],[CustomerID]], tblCustomers[CustomerID], tblCustomers[Segment])</f>
        <v>Consumer</v>
      </c>
      <c r="L905" t="str">
        <f>_xlfn.XLOOKUP(tblOrders[[#This Row],[ProductID]], tblProducts[ProductID], tblProducts[Category])</f>
        <v>Office</v>
      </c>
      <c r="M905">
        <f>_xlfn.XLOOKUP(tblOrders[[#This Row],[ProductID]], tblProducts[ProductID], tblProducts[CostPrice])</f>
        <v>24464</v>
      </c>
      <c r="N905">
        <f>tblOrders[[#This Row],[Sales]]-(tblOrders[[#This Row],[CostPrice]]*tblOrders[[#This Row],[Quantity]])</f>
        <v>644148.4</v>
      </c>
      <c r="O905" t="str">
        <f>TEXT(tblOrders[[#This Row],[Date]],"mmm-yyyy")</f>
        <v>Dec-2025</v>
      </c>
      <c r="P905" t="str">
        <f>_xlfn.XLOOKUP(tblOrders[[#This Row],[OrderID]], tblReturns[OrderID], tblReturns[Returned])</f>
        <v>No</v>
      </c>
      <c r="Q905" t="str">
        <f>_xlfn.XLOOKUP(tblOrders[[#This Row],[OrderID]], tblShipping[OrderID], tblShipping[ShipMode])</f>
        <v>Pickup</v>
      </c>
      <c r="R905" t="str">
        <f>IFERROR(_xlfn.XLOOKUP(A904, tblCustomers[CustomerID], tblCustomers[CustomerName]), "Not Found")</f>
        <v>Not Found</v>
      </c>
      <c r="S905" t="str">
        <f>IF(tblOrders[[#This Row],[Sales]]&gt;1000000,"High Value","Standard")</f>
        <v>Standard</v>
      </c>
      <c r="T905" t="str">
        <f>_xlfn.XLOOKUP(tblOrders[[#This Row],[ProductID]], tblProducts[ProductID], tblProducts[ProductName])</f>
        <v>Product 46</v>
      </c>
      <c r="U905">
        <f>_xlfn.XLOOKUP(tblOrders[[#This Row],[SalesRepID]], tblSalesreps[RepID], tblSalesreps[Target])</f>
        <v>7254801</v>
      </c>
    </row>
    <row r="906" spans="1:21">
      <c r="A906" t="s">
        <v>1662</v>
      </c>
      <c r="B906" s="7" t="s">
        <v>961</v>
      </c>
      <c r="C906" t="s">
        <v>1155</v>
      </c>
      <c r="D906" t="s">
        <v>30</v>
      </c>
      <c r="E906" t="s">
        <v>119</v>
      </c>
      <c r="F906" t="s">
        <v>20</v>
      </c>
      <c r="G906">
        <v>4</v>
      </c>
      <c r="H906">
        <v>0.05</v>
      </c>
      <c r="I906" s="2">
        <v>249926</v>
      </c>
      <c r="J906" t="str">
        <f>_xlfn.XLOOKUP(tblOrders[[#This Row],[CustomerID]], tblCustomers[CustomerID], tblCustomers[CustomerName])</f>
        <v>Customer 92</v>
      </c>
      <c r="K906" t="str">
        <f>_xlfn.XLOOKUP(tblOrders[[#This Row],[CustomerID]], tblCustomers[CustomerID], tblCustomers[Segment])</f>
        <v>SME</v>
      </c>
      <c r="L906" t="str">
        <f>_xlfn.XLOOKUP(tblOrders[[#This Row],[ProductID]], tblProducts[ProductID], tblProducts[Category])</f>
        <v>Furniture</v>
      </c>
      <c r="M906">
        <f>_xlfn.XLOOKUP(tblOrders[[#This Row],[ProductID]], tblProducts[ProductID], tblProducts[CostPrice])</f>
        <v>18655</v>
      </c>
      <c r="N906">
        <f>tblOrders[[#This Row],[Sales]]-(tblOrders[[#This Row],[CostPrice]]*tblOrders[[#This Row],[Quantity]])</f>
        <v>175306</v>
      </c>
      <c r="O906" t="str">
        <f>TEXT(tblOrders[[#This Row],[Date]],"mmm-yyyy")</f>
        <v>May-2025</v>
      </c>
      <c r="P906" t="str">
        <f>_xlfn.XLOOKUP(tblOrders[[#This Row],[OrderID]], tblReturns[OrderID], tblReturns[Returned])</f>
        <v>Yes</v>
      </c>
      <c r="Q906" t="str">
        <f>_xlfn.XLOOKUP(tblOrders[[#This Row],[OrderID]], tblShipping[OrderID], tblShipping[ShipMode])</f>
        <v>Standard</v>
      </c>
      <c r="R906" t="str">
        <f>IFERROR(_xlfn.XLOOKUP(A905, tblCustomers[CustomerID], tblCustomers[CustomerName]), "Not Found")</f>
        <v>Not Found</v>
      </c>
      <c r="S906" t="str">
        <f>IF(tblOrders[[#This Row],[Sales]]&gt;1000000,"High Value","Standard")</f>
        <v>Standard</v>
      </c>
      <c r="T906" t="str">
        <f>_xlfn.XLOOKUP(tblOrders[[#This Row],[ProductID]], tblProducts[ProductID], tblProducts[ProductName])</f>
        <v>Product 34</v>
      </c>
      <c r="U906">
        <f>_xlfn.XLOOKUP(tblOrders[[#This Row],[SalesRepID]], tblSalesreps[RepID], tblSalesreps[Target])</f>
        <v>5886694</v>
      </c>
    </row>
    <row r="907" spans="1:21">
      <c r="A907" t="s">
        <v>1663</v>
      </c>
      <c r="B907" s="7" t="s">
        <v>250</v>
      </c>
      <c r="C907" t="s">
        <v>559</v>
      </c>
      <c r="D907" t="s">
        <v>137</v>
      </c>
      <c r="E907" t="s">
        <v>40</v>
      </c>
      <c r="F907" t="s">
        <v>88</v>
      </c>
      <c r="G907">
        <v>5</v>
      </c>
      <c r="H907">
        <v>0.2</v>
      </c>
      <c r="I907" s="2">
        <v>298984</v>
      </c>
      <c r="J907" t="str">
        <f>_xlfn.XLOOKUP(tblOrders[[#This Row],[CustomerID]], tblCustomers[CustomerID], tblCustomers[CustomerName])</f>
        <v>Customer 293</v>
      </c>
      <c r="K907" t="str">
        <f>_xlfn.XLOOKUP(tblOrders[[#This Row],[CustomerID]], tblCustomers[CustomerID], tblCustomers[Segment])</f>
        <v>Consumer</v>
      </c>
      <c r="L907" t="str">
        <f>_xlfn.XLOOKUP(tblOrders[[#This Row],[ProductID]], tblProducts[ProductID], tblProducts[Category])</f>
        <v>Home</v>
      </c>
      <c r="M907">
        <f>_xlfn.XLOOKUP(tblOrders[[#This Row],[ProductID]], tblProducts[ProductID], tblProducts[CostPrice])</f>
        <v>26666</v>
      </c>
      <c r="N907">
        <f>tblOrders[[#This Row],[Sales]]-(tblOrders[[#This Row],[CostPrice]]*tblOrders[[#This Row],[Quantity]])</f>
        <v>165654</v>
      </c>
      <c r="O907" t="str">
        <f>TEXT(tblOrders[[#This Row],[Date]],"mmm-yyyy")</f>
        <v>Jul-2025</v>
      </c>
      <c r="P907" t="str">
        <f>_xlfn.XLOOKUP(tblOrders[[#This Row],[OrderID]], tblReturns[OrderID], tblReturns[Returned])</f>
        <v>No</v>
      </c>
      <c r="Q907" t="str">
        <f>_xlfn.XLOOKUP(tblOrders[[#This Row],[OrderID]], tblShipping[OrderID], tblShipping[ShipMode])</f>
        <v>Standard</v>
      </c>
      <c r="R907" t="str">
        <f>IFERROR(_xlfn.XLOOKUP(A906, tblCustomers[CustomerID], tblCustomers[CustomerName]), "Not Found")</f>
        <v>Not Found</v>
      </c>
      <c r="S907" t="str">
        <f>IF(tblOrders[[#This Row],[Sales]]&gt;1000000,"High Value","Standard")</f>
        <v>Standard</v>
      </c>
      <c r="T907" t="str">
        <f>_xlfn.XLOOKUP(tblOrders[[#This Row],[ProductID]], tblProducts[ProductID], tblProducts[ProductName])</f>
        <v>Product 76</v>
      </c>
      <c r="U907">
        <f>_xlfn.XLOOKUP(tblOrders[[#This Row],[SalesRepID]], tblSalesreps[RepID], tblSalesreps[Target])</f>
        <v>6291486</v>
      </c>
    </row>
    <row r="908" spans="1:21">
      <c r="A908" t="s">
        <v>1664</v>
      </c>
      <c r="B908" s="7" t="s">
        <v>326</v>
      </c>
      <c r="C908" t="s">
        <v>526</v>
      </c>
      <c r="D908" t="s">
        <v>667</v>
      </c>
      <c r="E908" t="s">
        <v>197</v>
      </c>
      <c r="F908" t="s">
        <v>88</v>
      </c>
      <c r="G908">
        <v>6</v>
      </c>
      <c r="H908">
        <v>0</v>
      </c>
      <c r="I908" s="2">
        <v>240036</v>
      </c>
      <c r="J908" t="str">
        <f>_xlfn.XLOOKUP(tblOrders[[#This Row],[CustomerID]], tblCustomers[CustomerID], tblCustomers[CustomerName])</f>
        <v>Customer 262</v>
      </c>
      <c r="K908" t="str">
        <f>_xlfn.XLOOKUP(tblOrders[[#This Row],[CustomerID]], tblCustomers[CustomerID], tblCustomers[Segment])</f>
        <v>Corporate</v>
      </c>
      <c r="L908" t="str">
        <f>_xlfn.XLOOKUP(tblOrders[[#This Row],[ProductID]], tblProducts[ProductID], tblProducts[Category])</f>
        <v>Electronics</v>
      </c>
      <c r="M908">
        <f>_xlfn.XLOOKUP(tblOrders[[#This Row],[ProductID]], tblProducts[ProductID], tblProducts[CostPrice])</f>
        <v>13676</v>
      </c>
      <c r="N908">
        <f>tblOrders[[#This Row],[Sales]]-(tblOrders[[#This Row],[CostPrice]]*tblOrders[[#This Row],[Quantity]])</f>
        <v>157980</v>
      </c>
      <c r="O908" t="str">
        <f>TEXT(tblOrders[[#This Row],[Date]],"mmm-yyyy")</f>
        <v>Dec-2025</v>
      </c>
      <c r="P908" t="str">
        <f>_xlfn.XLOOKUP(tblOrders[[#This Row],[OrderID]], tblReturns[OrderID], tblReturns[Returned])</f>
        <v>No</v>
      </c>
      <c r="Q908" t="str">
        <f>_xlfn.XLOOKUP(tblOrders[[#This Row],[OrderID]], tblShipping[OrderID], tblShipping[ShipMode])</f>
        <v>Express</v>
      </c>
      <c r="R908" t="str">
        <f>IFERROR(_xlfn.XLOOKUP(A907, tblCustomers[CustomerID], tblCustomers[CustomerName]), "Not Found")</f>
        <v>Not Found</v>
      </c>
      <c r="S908" t="str">
        <f>IF(tblOrders[[#This Row],[Sales]]&gt;1000000,"High Value","Standard")</f>
        <v>Standard</v>
      </c>
      <c r="T908" t="str">
        <f>_xlfn.XLOOKUP(tblOrders[[#This Row],[ProductID]], tblProducts[ProductID], tblProducts[ProductName])</f>
        <v>Product 10</v>
      </c>
      <c r="U908">
        <f>_xlfn.XLOOKUP(tblOrders[[#This Row],[SalesRepID]], tblSalesreps[RepID], tblSalesreps[Target])</f>
        <v>19562258</v>
      </c>
    </row>
    <row r="909" spans="1:21">
      <c r="A909" t="s">
        <v>1665</v>
      </c>
      <c r="B909" s="7" t="s">
        <v>195</v>
      </c>
      <c r="C909" t="s">
        <v>596</v>
      </c>
      <c r="D909" t="s">
        <v>133</v>
      </c>
      <c r="E909" t="s">
        <v>197</v>
      </c>
      <c r="F909" t="s">
        <v>26</v>
      </c>
      <c r="G909">
        <v>1</v>
      </c>
      <c r="H909">
        <v>0</v>
      </c>
      <c r="I909" s="2">
        <v>113855</v>
      </c>
      <c r="J909" t="str">
        <f>_xlfn.XLOOKUP(tblOrders[[#This Row],[CustomerID]], tblCustomers[CustomerID], tblCustomers[CustomerName])</f>
        <v>Customer 197</v>
      </c>
      <c r="K909" t="str">
        <f>_xlfn.XLOOKUP(tblOrders[[#This Row],[CustomerID]], tblCustomers[CustomerID], tblCustomers[Segment])</f>
        <v>Corporate</v>
      </c>
      <c r="L909" t="str">
        <f>_xlfn.XLOOKUP(tblOrders[[#This Row],[ProductID]], tblProducts[ProductID], tblProducts[Category])</f>
        <v>Furniture</v>
      </c>
      <c r="M909">
        <f>_xlfn.XLOOKUP(tblOrders[[#This Row],[ProductID]], tblProducts[ProductID], tblProducts[CostPrice])</f>
        <v>53604</v>
      </c>
      <c r="N909">
        <f>tblOrders[[#This Row],[Sales]]-(tblOrders[[#This Row],[CostPrice]]*tblOrders[[#This Row],[Quantity]])</f>
        <v>60251</v>
      </c>
      <c r="O909" t="str">
        <f>TEXT(tblOrders[[#This Row],[Date]],"mmm-yyyy")</f>
        <v>Oct-2025</v>
      </c>
      <c r="P909" t="str">
        <f>_xlfn.XLOOKUP(tblOrders[[#This Row],[OrderID]], tblReturns[OrderID], tblReturns[Returned])</f>
        <v>No</v>
      </c>
      <c r="Q909" t="str">
        <f>_xlfn.XLOOKUP(tblOrders[[#This Row],[OrderID]], tblShipping[OrderID], tblShipping[ShipMode])</f>
        <v>Express</v>
      </c>
      <c r="R909" t="str">
        <f>IFERROR(_xlfn.XLOOKUP(A908, tblCustomers[CustomerID], tblCustomers[CustomerName]), "Not Found")</f>
        <v>Not Found</v>
      </c>
      <c r="S909" t="str">
        <f>IF(tblOrders[[#This Row],[Sales]]&gt;1000000,"High Value","Standard")</f>
        <v>Standard</v>
      </c>
      <c r="T909" t="str">
        <f>_xlfn.XLOOKUP(tblOrders[[#This Row],[ProductID]], tblProducts[ProductID], tblProducts[ProductName])</f>
        <v>Product 6</v>
      </c>
      <c r="U909">
        <f>_xlfn.XLOOKUP(tblOrders[[#This Row],[SalesRepID]], tblSalesreps[RepID], tblSalesreps[Target])</f>
        <v>19562258</v>
      </c>
    </row>
    <row r="910" spans="1:21">
      <c r="A910" t="s">
        <v>1666</v>
      </c>
      <c r="B910" s="7" t="s">
        <v>374</v>
      </c>
      <c r="C910" t="s">
        <v>311</v>
      </c>
      <c r="D910" t="s">
        <v>269</v>
      </c>
      <c r="E910" t="s">
        <v>87</v>
      </c>
      <c r="F910" t="s">
        <v>14</v>
      </c>
      <c r="G910">
        <v>3</v>
      </c>
      <c r="H910">
        <v>0.1</v>
      </c>
      <c r="I910" s="2">
        <v>203434.2</v>
      </c>
      <c r="J910" t="str">
        <f>_xlfn.XLOOKUP(tblOrders[[#This Row],[CustomerID]], tblCustomers[CustomerID], tblCustomers[CustomerName])</f>
        <v>Customer 182</v>
      </c>
      <c r="K910" t="str">
        <f>_xlfn.XLOOKUP(tblOrders[[#This Row],[CustomerID]], tblCustomers[CustomerID], tblCustomers[Segment])</f>
        <v>Consumer</v>
      </c>
      <c r="L910" t="str">
        <f>_xlfn.XLOOKUP(tblOrders[[#This Row],[ProductID]], tblProducts[ProductID], tblProducts[Category])</f>
        <v>Office</v>
      </c>
      <c r="M910">
        <f>_xlfn.XLOOKUP(tblOrders[[#This Row],[ProductID]], tblProducts[ProductID], tblProducts[CostPrice])</f>
        <v>28606</v>
      </c>
      <c r="N910">
        <f>tblOrders[[#This Row],[Sales]]-(tblOrders[[#This Row],[CostPrice]]*tblOrders[[#This Row],[Quantity]])</f>
        <v>117616.20000000001</v>
      </c>
      <c r="O910" t="str">
        <f>TEXT(tblOrders[[#This Row],[Date]],"mmm-yyyy")</f>
        <v>Jul-2025</v>
      </c>
      <c r="P910" t="str">
        <f>_xlfn.XLOOKUP(tblOrders[[#This Row],[OrderID]], tblReturns[OrderID], tblReturns[Returned])</f>
        <v>No</v>
      </c>
      <c r="Q910" t="str">
        <f>_xlfn.XLOOKUP(tblOrders[[#This Row],[OrderID]], tblShipping[OrderID], tblShipping[ShipMode])</f>
        <v>Pickup</v>
      </c>
      <c r="R910" t="str">
        <f>IFERROR(_xlfn.XLOOKUP(A909, tblCustomers[CustomerID], tblCustomers[CustomerName]), "Not Found")</f>
        <v>Not Found</v>
      </c>
      <c r="S910" t="str">
        <f>IF(tblOrders[[#This Row],[Sales]]&gt;1000000,"High Value","Standard")</f>
        <v>Standard</v>
      </c>
      <c r="T910" t="str">
        <f>_xlfn.XLOOKUP(tblOrders[[#This Row],[ProductID]], tblProducts[ProductID], tblProducts[ProductName])</f>
        <v>Product 62</v>
      </c>
      <c r="U910">
        <f>_xlfn.XLOOKUP(tblOrders[[#This Row],[SalesRepID]], tblSalesreps[RepID], tblSalesreps[Target])</f>
        <v>18500989</v>
      </c>
    </row>
    <row r="911" spans="1:21">
      <c r="A911" t="s">
        <v>1667</v>
      </c>
      <c r="B911" s="7" t="s">
        <v>76</v>
      </c>
      <c r="C911" t="s">
        <v>355</v>
      </c>
      <c r="D911" t="s">
        <v>339</v>
      </c>
      <c r="E911" t="s">
        <v>45</v>
      </c>
      <c r="F911" t="s">
        <v>26</v>
      </c>
      <c r="G911">
        <v>7</v>
      </c>
      <c r="H911">
        <v>0.05</v>
      </c>
      <c r="I911" s="2">
        <v>363602.05</v>
      </c>
      <c r="J911" t="str">
        <f>_xlfn.XLOOKUP(tblOrders[[#This Row],[CustomerID]], tblCustomers[CustomerID], tblCustomers[CustomerName])</f>
        <v>Customer 289</v>
      </c>
      <c r="K911" t="str">
        <f>_xlfn.XLOOKUP(tblOrders[[#This Row],[CustomerID]], tblCustomers[CustomerID], tblCustomers[Segment])</f>
        <v>SME</v>
      </c>
      <c r="L911" t="str">
        <f>_xlfn.XLOOKUP(tblOrders[[#This Row],[ProductID]], tblProducts[ProductID], tblProducts[Category])</f>
        <v>Office</v>
      </c>
      <c r="M911">
        <f>_xlfn.XLOOKUP(tblOrders[[#This Row],[ProductID]], tblProducts[ProductID], tblProducts[CostPrice])</f>
        <v>73889</v>
      </c>
      <c r="N911">
        <f>tblOrders[[#This Row],[Sales]]-(tblOrders[[#This Row],[CostPrice]]*tblOrders[[#This Row],[Quantity]])</f>
        <v>-153620.95000000001</v>
      </c>
      <c r="O911" t="str">
        <f>TEXT(tblOrders[[#This Row],[Date]],"mmm-yyyy")</f>
        <v>Jun-2025</v>
      </c>
      <c r="P911" t="str">
        <f>_xlfn.XLOOKUP(tblOrders[[#This Row],[OrderID]], tblReturns[OrderID], tblReturns[Returned])</f>
        <v>No</v>
      </c>
      <c r="Q911" t="str">
        <f>_xlfn.XLOOKUP(tblOrders[[#This Row],[OrderID]], tblShipping[OrderID], tblShipping[ShipMode])</f>
        <v>Standard</v>
      </c>
      <c r="R911" t="str">
        <f>IFERROR(_xlfn.XLOOKUP(A910, tblCustomers[CustomerID], tblCustomers[CustomerName]), "Not Found")</f>
        <v>Not Found</v>
      </c>
      <c r="S911" t="str">
        <f>IF(tblOrders[[#This Row],[Sales]]&gt;1000000,"High Value","Standard")</f>
        <v>Standard</v>
      </c>
      <c r="T911" t="str">
        <f>_xlfn.XLOOKUP(tblOrders[[#This Row],[ProductID]], tblProducts[ProductID], tblProducts[ProductName])</f>
        <v>Product 83</v>
      </c>
      <c r="U911">
        <f>_xlfn.XLOOKUP(tblOrders[[#This Row],[SalesRepID]], tblSalesreps[RepID], tblSalesreps[Target])</f>
        <v>11319839</v>
      </c>
    </row>
    <row r="912" spans="1:21">
      <c r="A912" t="s">
        <v>1668</v>
      </c>
      <c r="B912" s="7" t="s">
        <v>720</v>
      </c>
      <c r="C912" t="s">
        <v>1554</v>
      </c>
      <c r="D912" t="s">
        <v>39</v>
      </c>
      <c r="E912" t="s">
        <v>40</v>
      </c>
      <c r="F912" t="s">
        <v>51</v>
      </c>
      <c r="G912">
        <v>2</v>
      </c>
      <c r="H912">
        <v>0.05</v>
      </c>
      <c r="I912" s="2">
        <v>109535</v>
      </c>
      <c r="J912" t="str">
        <f>_xlfn.XLOOKUP(tblOrders[[#This Row],[CustomerID]], tblCustomers[CustomerID], tblCustomers[CustomerName])</f>
        <v>Customer 151</v>
      </c>
      <c r="K912" t="str">
        <f>_xlfn.XLOOKUP(tblOrders[[#This Row],[CustomerID]], tblCustomers[CustomerID], tblCustomers[Segment])</f>
        <v>SME</v>
      </c>
      <c r="L912" t="str">
        <f>_xlfn.XLOOKUP(tblOrders[[#This Row],[ProductID]], tblProducts[ProductID], tblProducts[Category])</f>
        <v>Office</v>
      </c>
      <c r="M912">
        <f>_xlfn.XLOOKUP(tblOrders[[#This Row],[ProductID]], tblProducts[ProductID], tblProducts[CostPrice])</f>
        <v>63926</v>
      </c>
      <c r="N912">
        <f>tblOrders[[#This Row],[Sales]]-(tblOrders[[#This Row],[CostPrice]]*tblOrders[[#This Row],[Quantity]])</f>
        <v>-18317</v>
      </c>
      <c r="O912" t="str">
        <f>TEXT(tblOrders[[#This Row],[Date]],"mmm-yyyy")</f>
        <v>Mar-2025</v>
      </c>
      <c r="P912" t="str">
        <f>_xlfn.XLOOKUP(tblOrders[[#This Row],[OrderID]], tblReturns[OrderID], tblReturns[Returned])</f>
        <v>No</v>
      </c>
      <c r="Q912" t="str">
        <f>_xlfn.XLOOKUP(tblOrders[[#This Row],[OrderID]], tblShipping[OrderID], tblShipping[ShipMode])</f>
        <v>Standard</v>
      </c>
      <c r="R912" t="str">
        <f>IFERROR(_xlfn.XLOOKUP(A911, tblCustomers[CustomerID], tblCustomers[CustomerName]), "Not Found")</f>
        <v>Not Found</v>
      </c>
      <c r="S912" t="str">
        <f>IF(tblOrders[[#This Row],[Sales]]&gt;1000000,"High Value","Standard")</f>
        <v>Standard</v>
      </c>
      <c r="T912" t="str">
        <f>_xlfn.XLOOKUP(tblOrders[[#This Row],[ProductID]], tblProducts[ProductID], tblProducts[ProductName])</f>
        <v>Product 4</v>
      </c>
      <c r="U912">
        <f>_xlfn.XLOOKUP(tblOrders[[#This Row],[SalesRepID]], tblSalesreps[RepID], tblSalesreps[Target])</f>
        <v>6291486</v>
      </c>
    </row>
    <row r="913" spans="1:21">
      <c r="A913" t="s">
        <v>1669</v>
      </c>
      <c r="B913" s="7" t="s">
        <v>391</v>
      </c>
      <c r="C913" t="s">
        <v>573</v>
      </c>
      <c r="D913" t="s">
        <v>382</v>
      </c>
      <c r="E913" t="s">
        <v>25</v>
      </c>
      <c r="F913" t="s">
        <v>26</v>
      </c>
      <c r="G913">
        <v>8</v>
      </c>
      <c r="H913">
        <v>0.05</v>
      </c>
      <c r="I913" s="2">
        <v>729463.2</v>
      </c>
      <c r="J913" t="str">
        <f>_xlfn.XLOOKUP(tblOrders[[#This Row],[CustomerID]], tblCustomers[CustomerID], tblCustomers[CustomerName])</f>
        <v>Customer 13</v>
      </c>
      <c r="K913" t="str">
        <f>_xlfn.XLOOKUP(tblOrders[[#This Row],[CustomerID]], tblCustomers[CustomerID], tblCustomers[Segment])</f>
        <v>Corporate</v>
      </c>
      <c r="L913" t="str">
        <f>_xlfn.XLOOKUP(tblOrders[[#This Row],[ProductID]], tblProducts[ProductID], tblProducts[Category])</f>
        <v>Office</v>
      </c>
      <c r="M913">
        <f>_xlfn.XLOOKUP(tblOrders[[#This Row],[ProductID]], tblProducts[ProductID], tblProducts[CostPrice])</f>
        <v>61777</v>
      </c>
      <c r="N913">
        <f>tblOrders[[#This Row],[Sales]]-(tblOrders[[#This Row],[CostPrice]]*tblOrders[[#This Row],[Quantity]])</f>
        <v>235247.19999999995</v>
      </c>
      <c r="O913" t="str">
        <f>TEXT(tblOrders[[#This Row],[Date]],"mmm-yyyy")</f>
        <v>May-2025</v>
      </c>
      <c r="P913" t="str">
        <f>_xlfn.XLOOKUP(tblOrders[[#This Row],[OrderID]], tblReturns[OrderID], tblReturns[Returned])</f>
        <v>No</v>
      </c>
      <c r="Q913" t="str">
        <f>_xlfn.XLOOKUP(tblOrders[[#This Row],[OrderID]], tblShipping[OrderID], tblShipping[ShipMode])</f>
        <v>Standard</v>
      </c>
      <c r="R913" t="str">
        <f>IFERROR(_xlfn.XLOOKUP(A912, tblCustomers[CustomerID], tblCustomers[CustomerName]), "Not Found")</f>
        <v>Not Found</v>
      </c>
      <c r="S913" t="str">
        <f>IF(tblOrders[[#This Row],[Sales]]&gt;1000000,"High Value","Standard")</f>
        <v>Standard</v>
      </c>
      <c r="T913" t="str">
        <f>_xlfn.XLOOKUP(tblOrders[[#This Row],[ProductID]], tblProducts[ProductID], tblProducts[ProductName])</f>
        <v>Product 65</v>
      </c>
      <c r="U913">
        <f>_xlfn.XLOOKUP(tblOrders[[#This Row],[SalesRepID]], tblSalesreps[RepID], tblSalesreps[Target])</f>
        <v>7094914</v>
      </c>
    </row>
    <row r="914" spans="1:21">
      <c r="A914" t="s">
        <v>1670</v>
      </c>
      <c r="B914" s="7" t="s">
        <v>827</v>
      </c>
      <c r="C914" t="s">
        <v>108</v>
      </c>
      <c r="D914" t="s">
        <v>96</v>
      </c>
      <c r="E914" t="s">
        <v>74</v>
      </c>
      <c r="F914" t="s">
        <v>88</v>
      </c>
      <c r="G914">
        <v>8</v>
      </c>
      <c r="H914">
        <v>0.15</v>
      </c>
      <c r="I914" s="2">
        <v>591001.59999999998</v>
      </c>
      <c r="J914" t="str">
        <f>_xlfn.XLOOKUP(tblOrders[[#This Row],[CustomerID]], tblCustomers[CustomerID], tblCustomers[CustomerName])</f>
        <v>Customer 96</v>
      </c>
      <c r="K914" t="str">
        <f>_xlfn.XLOOKUP(tblOrders[[#This Row],[CustomerID]], tblCustomers[CustomerID], tblCustomers[Segment])</f>
        <v>Consumer</v>
      </c>
      <c r="L914" t="str">
        <f>_xlfn.XLOOKUP(tblOrders[[#This Row],[ProductID]], tblProducts[ProductID], tblProducts[Category])</f>
        <v>Office</v>
      </c>
      <c r="M914">
        <f>_xlfn.XLOOKUP(tblOrders[[#This Row],[ProductID]], tblProducts[ProductID], tblProducts[CostPrice])</f>
        <v>20831</v>
      </c>
      <c r="N914">
        <f>tblOrders[[#This Row],[Sales]]-(tblOrders[[#This Row],[CostPrice]]*tblOrders[[#This Row],[Quantity]])</f>
        <v>424353.6</v>
      </c>
      <c r="O914" t="str">
        <f>TEXT(tblOrders[[#This Row],[Date]],"mmm-yyyy")</f>
        <v>Dec-2025</v>
      </c>
      <c r="P914" t="str">
        <f>_xlfn.XLOOKUP(tblOrders[[#This Row],[OrderID]], tblReturns[OrderID], tblReturns[Returned])</f>
        <v>No</v>
      </c>
      <c r="Q914" t="str">
        <f>_xlfn.XLOOKUP(tblOrders[[#This Row],[OrderID]], tblShipping[OrderID], tblShipping[ShipMode])</f>
        <v>Standard</v>
      </c>
      <c r="R914" t="str">
        <f>IFERROR(_xlfn.XLOOKUP(A913, tblCustomers[CustomerID], tblCustomers[CustomerName]), "Not Found")</f>
        <v>Not Found</v>
      </c>
      <c r="S914" t="str">
        <f>IF(tblOrders[[#This Row],[Sales]]&gt;1000000,"High Value","Standard")</f>
        <v>Standard</v>
      </c>
      <c r="T914" t="str">
        <f>_xlfn.XLOOKUP(tblOrders[[#This Row],[ProductID]], tblProducts[ProductID], tblProducts[ProductName])</f>
        <v>Product 24</v>
      </c>
      <c r="U914">
        <f>_xlfn.XLOOKUP(tblOrders[[#This Row],[SalesRepID]], tblSalesreps[RepID], tblSalesreps[Target])</f>
        <v>7254801</v>
      </c>
    </row>
    <row r="915" spans="1:21">
      <c r="A915" t="s">
        <v>1671</v>
      </c>
      <c r="B915" s="7" t="s">
        <v>1055</v>
      </c>
      <c r="C915" t="s">
        <v>11</v>
      </c>
      <c r="D915" t="s">
        <v>78</v>
      </c>
      <c r="E915" t="s">
        <v>74</v>
      </c>
      <c r="F915" t="s">
        <v>14</v>
      </c>
      <c r="G915">
        <v>10</v>
      </c>
      <c r="H915">
        <v>0.05</v>
      </c>
      <c r="I915" s="2">
        <v>659974.5</v>
      </c>
      <c r="J915" t="str">
        <f>_xlfn.XLOOKUP(tblOrders[[#This Row],[CustomerID]], tblCustomers[CustomerID], tblCustomers[CustomerName])</f>
        <v>Customer 168</v>
      </c>
      <c r="K915" t="str">
        <f>_xlfn.XLOOKUP(tblOrders[[#This Row],[CustomerID]], tblCustomers[CustomerID], tblCustomers[Segment])</f>
        <v>SME</v>
      </c>
      <c r="L915" t="str">
        <f>_xlfn.XLOOKUP(tblOrders[[#This Row],[ProductID]], tblProducts[ProductID], tblProducts[Category])</f>
        <v>Office</v>
      </c>
      <c r="M915">
        <f>_xlfn.XLOOKUP(tblOrders[[#This Row],[ProductID]], tblProducts[ProductID], tblProducts[CostPrice])</f>
        <v>76942</v>
      </c>
      <c r="N915">
        <f>tblOrders[[#This Row],[Sales]]-(tblOrders[[#This Row],[CostPrice]]*tblOrders[[#This Row],[Quantity]])</f>
        <v>-109445.5</v>
      </c>
      <c r="O915" t="str">
        <f>TEXT(tblOrders[[#This Row],[Date]],"mmm-yyyy")</f>
        <v>Mar-2025</v>
      </c>
      <c r="P915" t="str">
        <f>_xlfn.XLOOKUP(tblOrders[[#This Row],[OrderID]], tblReturns[OrderID], tblReturns[Returned])</f>
        <v>No</v>
      </c>
      <c r="Q915" t="str">
        <f>_xlfn.XLOOKUP(tblOrders[[#This Row],[OrderID]], tblShipping[OrderID], tblShipping[ShipMode])</f>
        <v>Standard</v>
      </c>
      <c r="R915" t="str">
        <f>IFERROR(_xlfn.XLOOKUP(A914, tblCustomers[CustomerID], tblCustomers[CustomerName]), "Not Found")</f>
        <v>Not Found</v>
      </c>
      <c r="S915" t="str">
        <f>IF(tblOrders[[#This Row],[Sales]]&gt;1000000,"High Value","Standard")</f>
        <v>Standard</v>
      </c>
      <c r="T915" t="str">
        <f>_xlfn.XLOOKUP(tblOrders[[#This Row],[ProductID]], tblProducts[ProductID], tblProducts[ProductName])</f>
        <v>Product 22</v>
      </c>
      <c r="U915">
        <f>_xlfn.XLOOKUP(tblOrders[[#This Row],[SalesRepID]], tblSalesreps[RepID], tblSalesreps[Target])</f>
        <v>7254801</v>
      </c>
    </row>
    <row r="916" spans="1:21">
      <c r="A916" t="s">
        <v>1672</v>
      </c>
      <c r="B916" s="7" t="s">
        <v>746</v>
      </c>
      <c r="C916" t="s">
        <v>1276</v>
      </c>
      <c r="D916" t="s">
        <v>372</v>
      </c>
      <c r="E916" t="s">
        <v>79</v>
      </c>
      <c r="F916" t="s">
        <v>51</v>
      </c>
      <c r="G916">
        <v>4</v>
      </c>
      <c r="H916">
        <v>0.1</v>
      </c>
      <c r="I916" s="2">
        <v>53110.8</v>
      </c>
      <c r="J916" t="str">
        <f>_xlfn.XLOOKUP(tblOrders[[#This Row],[CustomerID]], tblCustomers[CustomerID], tblCustomers[CustomerName])</f>
        <v>Customer 196</v>
      </c>
      <c r="K916" t="str">
        <f>_xlfn.XLOOKUP(tblOrders[[#This Row],[CustomerID]], tblCustomers[CustomerID], tblCustomers[Segment])</f>
        <v>SME</v>
      </c>
      <c r="L916" t="str">
        <f>_xlfn.XLOOKUP(tblOrders[[#This Row],[ProductID]], tblProducts[ProductID], tblProducts[Category])</f>
        <v>Office</v>
      </c>
      <c r="M916">
        <f>_xlfn.XLOOKUP(tblOrders[[#This Row],[ProductID]], tblProducts[ProductID], tblProducts[CostPrice])</f>
        <v>18283</v>
      </c>
      <c r="N916">
        <f>tblOrders[[#This Row],[Sales]]-(tblOrders[[#This Row],[CostPrice]]*tblOrders[[#This Row],[Quantity]])</f>
        <v>-20021.199999999997</v>
      </c>
      <c r="O916" t="str">
        <f>TEXT(tblOrders[[#This Row],[Date]],"mmm-yyyy")</f>
        <v>Jan-2025</v>
      </c>
      <c r="P916" t="str">
        <f>_xlfn.XLOOKUP(tblOrders[[#This Row],[OrderID]], tblReturns[OrderID], tblReturns[Returned])</f>
        <v>Yes</v>
      </c>
      <c r="Q916" t="str">
        <f>_xlfn.XLOOKUP(tblOrders[[#This Row],[OrderID]], tblShipping[OrderID], tblShipping[ShipMode])</f>
        <v>Standard</v>
      </c>
      <c r="R916" t="str">
        <f>IFERROR(_xlfn.XLOOKUP(A915, tblCustomers[CustomerID], tblCustomers[CustomerName]), "Not Found")</f>
        <v>Not Found</v>
      </c>
      <c r="S916" t="str">
        <f>IF(tblOrders[[#This Row],[Sales]]&gt;1000000,"High Value","Standard")</f>
        <v>Standard</v>
      </c>
      <c r="T916" t="str">
        <f>_xlfn.XLOOKUP(tblOrders[[#This Row],[ProductID]], tblProducts[ProductID], tblProducts[ProductName])</f>
        <v>Product 57</v>
      </c>
      <c r="U916">
        <f>_xlfn.XLOOKUP(tblOrders[[#This Row],[SalesRepID]], tblSalesreps[RepID], tblSalesreps[Target])</f>
        <v>8592536</v>
      </c>
    </row>
    <row r="917" spans="1:21">
      <c r="A917" t="s">
        <v>1673</v>
      </c>
      <c r="B917" s="7" t="s">
        <v>610</v>
      </c>
      <c r="C917" t="s">
        <v>1413</v>
      </c>
      <c r="D917" t="s">
        <v>216</v>
      </c>
      <c r="E917" t="s">
        <v>186</v>
      </c>
      <c r="F917" t="s">
        <v>14</v>
      </c>
      <c r="G917">
        <v>1</v>
      </c>
      <c r="H917">
        <v>0.05</v>
      </c>
      <c r="I917" s="2">
        <v>102349.2</v>
      </c>
      <c r="J917" t="str">
        <f>_xlfn.XLOOKUP(tblOrders[[#This Row],[CustomerID]], tblCustomers[CustomerID], tblCustomers[CustomerName])</f>
        <v>Customer 201</v>
      </c>
      <c r="K917" t="str">
        <f>_xlfn.XLOOKUP(tblOrders[[#This Row],[CustomerID]], tblCustomers[CustomerID], tblCustomers[Segment])</f>
        <v>SME</v>
      </c>
      <c r="L917" t="str">
        <f>_xlfn.XLOOKUP(tblOrders[[#This Row],[ProductID]], tblProducts[ProductID], tblProducts[Category])</f>
        <v>Home</v>
      </c>
      <c r="M917">
        <f>_xlfn.XLOOKUP(tblOrders[[#This Row],[ProductID]], tblProducts[ProductID], tblProducts[CostPrice])</f>
        <v>15200</v>
      </c>
      <c r="N917">
        <f>tblOrders[[#This Row],[Sales]]-(tblOrders[[#This Row],[CostPrice]]*tblOrders[[#This Row],[Quantity]])</f>
        <v>87149.2</v>
      </c>
      <c r="O917" t="str">
        <f>TEXT(tblOrders[[#This Row],[Date]],"mmm-yyyy")</f>
        <v>Dec-2025</v>
      </c>
      <c r="P917" t="str">
        <f>_xlfn.XLOOKUP(tblOrders[[#This Row],[OrderID]], tblReturns[OrderID], tblReturns[Returned])</f>
        <v>No</v>
      </c>
      <c r="Q917" t="str">
        <f>_xlfn.XLOOKUP(tblOrders[[#This Row],[OrderID]], tblShipping[OrderID], tblShipping[ShipMode])</f>
        <v>Express</v>
      </c>
      <c r="R917" t="str">
        <f>IFERROR(_xlfn.XLOOKUP(A916, tblCustomers[CustomerID], tblCustomers[CustomerName]), "Not Found")</f>
        <v>Not Found</v>
      </c>
      <c r="S917" t="str">
        <f>IF(tblOrders[[#This Row],[Sales]]&gt;1000000,"High Value","Standard")</f>
        <v>Standard</v>
      </c>
      <c r="T917" t="str">
        <f>_xlfn.XLOOKUP(tblOrders[[#This Row],[ProductID]], tblProducts[ProductID], tblProducts[ProductName])</f>
        <v>Product 52</v>
      </c>
      <c r="U917">
        <f>_xlfn.XLOOKUP(tblOrders[[#This Row],[SalesRepID]], tblSalesreps[RepID], tblSalesreps[Target])</f>
        <v>15141830</v>
      </c>
    </row>
    <row r="918" spans="1:21">
      <c r="A918" t="s">
        <v>1674</v>
      </c>
      <c r="B918" s="7" t="s">
        <v>824</v>
      </c>
      <c r="C918" t="s">
        <v>703</v>
      </c>
      <c r="D918" t="s">
        <v>902</v>
      </c>
      <c r="E918" t="s">
        <v>74</v>
      </c>
      <c r="F918" t="s">
        <v>26</v>
      </c>
      <c r="G918">
        <v>8</v>
      </c>
      <c r="H918">
        <v>0.05</v>
      </c>
      <c r="I918" s="2">
        <v>1039429.2</v>
      </c>
      <c r="J918" t="str">
        <f>_xlfn.XLOOKUP(tblOrders[[#This Row],[CustomerID]], tblCustomers[CustomerID], tblCustomers[CustomerName])</f>
        <v>Customer 20</v>
      </c>
      <c r="K918" t="str">
        <f>_xlfn.XLOOKUP(tblOrders[[#This Row],[CustomerID]], tblCustomers[CustomerID], tblCustomers[Segment])</f>
        <v>SME</v>
      </c>
      <c r="L918" t="str">
        <f>_xlfn.XLOOKUP(tblOrders[[#This Row],[ProductID]], tblProducts[ProductID], tblProducts[Category])</f>
        <v>Furniture</v>
      </c>
      <c r="M918">
        <f>_xlfn.XLOOKUP(tblOrders[[#This Row],[ProductID]], tblProducts[ProductID], tblProducts[CostPrice])</f>
        <v>44361</v>
      </c>
      <c r="N918">
        <f>tblOrders[[#This Row],[Sales]]-(tblOrders[[#This Row],[CostPrice]]*tblOrders[[#This Row],[Quantity]])</f>
        <v>684541.2</v>
      </c>
      <c r="O918" t="str">
        <f>TEXT(tblOrders[[#This Row],[Date]],"mmm-yyyy")</f>
        <v>Nov-2025</v>
      </c>
      <c r="P918" t="str">
        <f>_xlfn.XLOOKUP(tblOrders[[#This Row],[OrderID]], tblReturns[OrderID], tblReturns[Returned])</f>
        <v>No</v>
      </c>
      <c r="Q918" t="str">
        <f>_xlfn.XLOOKUP(tblOrders[[#This Row],[OrderID]], tblShipping[OrderID], tblShipping[ShipMode])</f>
        <v>Standard</v>
      </c>
      <c r="R918" t="str">
        <f>IFERROR(_xlfn.XLOOKUP(A917, tblCustomers[CustomerID], tblCustomers[CustomerName]), "Not Found")</f>
        <v>Not Found</v>
      </c>
      <c r="S918" t="str">
        <f>IF(tblOrders[[#This Row],[Sales]]&gt;1000000,"High Value","Standard")</f>
        <v>High Value</v>
      </c>
      <c r="T918" t="str">
        <f>_xlfn.XLOOKUP(tblOrders[[#This Row],[ProductID]], tblProducts[ProductID], tblProducts[ProductName])</f>
        <v>Product 3</v>
      </c>
      <c r="U918">
        <f>_xlfn.XLOOKUP(tblOrders[[#This Row],[SalesRepID]], tblSalesreps[RepID], tblSalesreps[Target])</f>
        <v>7254801</v>
      </c>
    </row>
    <row r="919" spans="1:21">
      <c r="A919" t="s">
        <v>1675</v>
      </c>
      <c r="B919" s="7" t="s">
        <v>942</v>
      </c>
      <c r="C919" t="s">
        <v>825</v>
      </c>
      <c r="D919" t="s">
        <v>587</v>
      </c>
      <c r="E919" t="s">
        <v>186</v>
      </c>
      <c r="F919" t="s">
        <v>51</v>
      </c>
      <c r="G919">
        <v>1</v>
      </c>
      <c r="H919">
        <v>0</v>
      </c>
      <c r="I919" s="2">
        <v>39091</v>
      </c>
      <c r="J919" t="str">
        <f>_xlfn.XLOOKUP(tblOrders[[#This Row],[CustomerID]], tblCustomers[CustomerID], tblCustomers[CustomerName])</f>
        <v>Customer 250</v>
      </c>
      <c r="K919" t="str">
        <f>_xlfn.XLOOKUP(tblOrders[[#This Row],[CustomerID]], tblCustomers[CustomerID], tblCustomers[Segment])</f>
        <v>SME</v>
      </c>
      <c r="L919" t="str">
        <f>_xlfn.XLOOKUP(tblOrders[[#This Row],[ProductID]], tblProducts[ProductID], tblProducts[Category])</f>
        <v>Electronics</v>
      </c>
      <c r="M919">
        <f>_xlfn.XLOOKUP(tblOrders[[#This Row],[ProductID]], tblProducts[ProductID], tblProducts[CostPrice])</f>
        <v>67500</v>
      </c>
      <c r="N919">
        <f>tblOrders[[#This Row],[Sales]]-(tblOrders[[#This Row],[CostPrice]]*tblOrders[[#This Row],[Quantity]])</f>
        <v>-28409</v>
      </c>
      <c r="O919" t="str">
        <f>TEXT(tblOrders[[#This Row],[Date]],"mmm-yyyy")</f>
        <v>Oct-2025</v>
      </c>
      <c r="P919" t="str">
        <f>_xlfn.XLOOKUP(tblOrders[[#This Row],[OrderID]], tblReturns[OrderID], tblReturns[Returned])</f>
        <v>No</v>
      </c>
      <c r="Q919" t="str">
        <f>_xlfn.XLOOKUP(tblOrders[[#This Row],[OrderID]], tblShipping[OrderID], tblShipping[ShipMode])</f>
        <v>Standard</v>
      </c>
      <c r="R919" t="str">
        <f>IFERROR(_xlfn.XLOOKUP(A918, tblCustomers[CustomerID], tblCustomers[CustomerName]), "Not Found")</f>
        <v>Not Found</v>
      </c>
      <c r="S919" t="str">
        <f>IF(tblOrders[[#This Row],[Sales]]&gt;1000000,"High Value","Standard")</f>
        <v>Standard</v>
      </c>
      <c r="T919" t="str">
        <f>_xlfn.XLOOKUP(tblOrders[[#This Row],[ProductID]], tblProducts[ProductID], tblProducts[ProductName])</f>
        <v>Product 97</v>
      </c>
      <c r="U919">
        <f>_xlfn.XLOOKUP(tblOrders[[#This Row],[SalesRepID]], tblSalesreps[RepID], tblSalesreps[Target])</f>
        <v>15141830</v>
      </c>
    </row>
    <row r="920" spans="1:21">
      <c r="A920" t="s">
        <v>1676</v>
      </c>
      <c r="B920" s="7" t="s">
        <v>117</v>
      </c>
      <c r="C920" t="s">
        <v>457</v>
      </c>
      <c r="D920" t="s">
        <v>272</v>
      </c>
      <c r="E920" t="s">
        <v>205</v>
      </c>
      <c r="F920" t="s">
        <v>51</v>
      </c>
      <c r="G920">
        <v>3</v>
      </c>
      <c r="H920">
        <v>0.1</v>
      </c>
      <c r="I920" s="2">
        <v>286961.40000000002</v>
      </c>
      <c r="J920" t="str">
        <f>_xlfn.XLOOKUP(tblOrders[[#This Row],[CustomerID]], tblCustomers[CustomerID], tblCustomers[CustomerName])</f>
        <v>Customer 61</v>
      </c>
      <c r="K920" t="str">
        <f>_xlfn.XLOOKUP(tblOrders[[#This Row],[CustomerID]], tblCustomers[CustomerID], tblCustomers[Segment])</f>
        <v>Consumer</v>
      </c>
      <c r="L920" t="str">
        <f>_xlfn.XLOOKUP(tblOrders[[#This Row],[ProductID]], tblProducts[ProductID], tblProducts[Category])</f>
        <v>Furniture</v>
      </c>
      <c r="M920">
        <f>_xlfn.XLOOKUP(tblOrders[[#This Row],[ProductID]], tblProducts[ProductID], tblProducts[CostPrice])</f>
        <v>48118</v>
      </c>
      <c r="N920">
        <f>tblOrders[[#This Row],[Sales]]-(tblOrders[[#This Row],[CostPrice]]*tblOrders[[#This Row],[Quantity]])</f>
        <v>142607.40000000002</v>
      </c>
      <c r="O920" t="str">
        <f>TEXT(tblOrders[[#This Row],[Date]],"mmm-yyyy")</f>
        <v>Sep-2025</v>
      </c>
      <c r="P920" t="str">
        <f>_xlfn.XLOOKUP(tblOrders[[#This Row],[OrderID]], tblReturns[OrderID], tblReturns[Returned])</f>
        <v>No</v>
      </c>
      <c r="Q920" t="str">
        <f>_xlfn.XLOOKUP(tblOrders[[#This Row],[OrderID]], tblShipping[OrderID], tblShipping[ShipMode])</f>
        <v>Express</v>
      </c>
      <c r="R920" t="str">
        <f>IFERROR(_xlfn.XLOOKUP(A919, tblCustomers[CustomerID], tblCustomers[CustomerName]), "Not Found")</f>
        <v>Not Found</v>
      </c>
      <c r="S920" t="str">
        <f>IF(tblOrders[[#This Row],[Sales]]&gt;1000000,"High Value","Standard")</f>
        <v>Standard</v>
      </c>
      <c r="T920" t="str">
        <f>_xlfn.XLOOKUP(tblOrders[[#This Row],[ProductID]], tblProducts[ProductID], tblProducts[ProductName])</f>
        <v>Product 75</v>
      </c>
      <c r="U920">
        <f>_xlfn.XLOOKUP(tblOrders[[#This Row],[SalesRepID]], tblSalesreps[RepID], tblSalesreps[Target])</f>
        <v>16246424</v>
      </c>
    </row>
    <row r="921" spans="1:21">
      <c r="A921" t="s">
        <v>1677</v>
      </c>
      <c r="B921" s="7" t="s">
        <v>577</v>
      </c>
      <c r="C921" t="s">
        <v>605</v>
      </c>
      <c r="D921" t="s">
        <v>190</v>
      </c>
      <c r="E921" t="s">
        <v>119</v>
      </c>
      <c r="F921" t="s">
        <v>51</v>
      </c>
      <c r="G921">
        <v>9</v>
      </c>
      <c r="H921">
        <v>0.15</v>
      </c>
      <c r="I921" s="2">
        <v>645591.15</v>
      </c>
      <c r="J921" t="str">
        <f>_xlfn.XLOOKUP(tblOrders[[#This Row],[CustomerID]], tblCustomers[CustomerID], tblCustomers[CustomerName])</f>
        <v>Customer 207</v>
      </c>
      <c r="K921" t="str">
        <f>_xlfn.XLOOKUP(tblOrders[[#This Row],[CustomerID]], tblCustomers[CustomerID], tblCustomers[Segment])</f>
        <v>SME</v>
      </c>
      <c r="L921" t="str">
        <f>_xlfn.XLOOKUP(tblOrders[[#This Row],[ProductID]], tblProducts[ProductID], tblProducts[Category])</f>
        <v>Furniture</v>
      </c>
      <c r="M921">
        <f>_xlfn.XLOOKUP(tblOrders[[#This Row],[ProductID]], tblProducts[ProductID], tblProducts[CostPrice])</f>
        <v>47272</v>
      </c>
      <c r="N921">
        <f>tblOrders[[#This Row],[Sales]]-(tblOrders[[#This Row],[CostPrice]]*tblOrders[[#This Row],[Quantity]])</f>
        <v>220143.15000000002</v>
      </c>
      <c r="O921" t="str">
        <f>TEXT(tblOrders[[#This Row],[Date]],"mmm-yyyy")</f>
        <v>Dec-2025</v>
      </c>
      <c r="P921" t="str">
        <f>_xlfn.XLOOKUP(tblOrders[[#This Row],[OrderID]], tblReturns[OrderID], tblReturns[Returned])</f>
        <v>No</v>
      </c>
      <c r="Q921" t="str">
        <f>_xlfn.XLOOKUP(tblOrders[[#This Row],[OrderID]], tblShipping[OrderID], tblShipping[ShipMode])</f>
        <v>Standard</v>
      </c>
      <c r="R921" t="str">
        <f>IFERROR(_xlfn.XLOOKUP(A920, tblCustomers[CustomerID], tblCustomers[CustomerName]), "Not Found")</f>
        <v>Not Found</v>
      </c>
      <c r="S921" t="str">
        <f>IF(tblOrders[[#This Row],[Sales]]&gt;1000000,"High Value","Standard")</f>
        <v>Standard</v>
      </c>
      <c r="T921" t="str">
        <f>_xlfn.XLOOKUP(tblOrders[[#This Row],[ProductID]], tblProducts[ProductID], tblProducts[ProductName])</f>
        <v>Product 33</v>
      </c>
      <c r="U921">
        <f>_xlfn.XLOOKUP(tblOrders[[#This Row],[SalesRepID]], tblSalesreps[RepID], tblSalesreps[Target])</f>
        <v>5886694</v>
      </c>
    </row>
    <row r="922" spans="1:21">
      <c r="A922" t="s">
        <v>1678</v>
      </c>
      <c r="B922" s="7" t="s">
        <v>895</v>
      </c>
      <c r="C922" t="s">
        <v>1455</v>
      </c>
      <c r="D922" t="s">
        <v>1029</v>
      </c>
      <c r="E922" t="s">
        <v>197</v>
      </c>
      <c r="F922" t="s">
        <v>26</v>
      </c>
      <c r="G922">
        <v>1</v>
      </c>
      <c r="H922">
        <v>0.1</v>
      </c>
      <c r="I922" s="2">
        <v>12558.6</v>
      </c>
      <c r="J922" t="str">
        <f>_xlfn.XLOOKUP(tblOrders[[#This Row],[CustomerID]], tblCustomers[CustomerID], tblCustomers[CustomerName])</f>
        <v>Customer 62</v>
      </c>
      <c r="K922" t="str">
        <f>_xlfn.XLOOKUP(tblOrders[[#This Row],[CustomerID]], tblCustomers[CustomerID], tblCustomers[Segment])</f>
        <v>Consumer</v>
      </c>
      <c r="L922" t="str">
        <f>_xlfn.XLOOKUP(tblOrders[[#This Row],[ProductID]], tblProducts[ProductID], tblProducts[Category])</f>
        <v>Furniture</v>
      </c>
      <c r="M922">
        <f>_xlfn.XLOOKUP(tblOrders[[#This Row],[ProductID]], tblProducts[ProductID], tblProducts[CostPrice])</f>
        <v>74501</v>
      </c>
      <c r="N922">
        <f>tblOrders[[#This Row],[Sales]]-(tblOrders[[#This Row],[CostPrice]]*tblOrders[[#This Row],[Quantity]])</f>
        <v>-61942.400000000001</v>
      </c>
      <c r="O922" t="str">
        <f>TEXT(tblOrders[[#This Row],[Date]],"mmm-yyyy")</f>
        <v>Mar-2025</v>
      </c>
      <c r="P922" t="str">
        <f>_xlfn.XLOOKUP(tblOrders[[#This Row],[OrderID]], tblReturns[OrderID], tblReturns[Returned])</f>
        <v>No</v>
      </c>
      <c r="Q922" t="str">
        <f>_xlfn.XLOOKUP(tblOrders[[#This Row],[OrderID]], tblShipping[OrderID], tblShipping[ShipMode])</f>
        <v>Standard</v>
      </c>
      <c r="R922" t="str">
        <f>IFERROR(_xlfn.XLOOKUP(A921, tblCustomers[CustomerID], tblCustomers[CustomerName]), "Not Found")</f>
        <v>Not Found</v>
      </c>
      <c r="S922" t="str">
        <f>IF(tblOrders[[#This Row],[Sales]]&gt;1000000,"High Value","Standard")</f>
        <v>Standard</v>
      </c>
      <c r="T922" t="str">
        <f>_xlfn.XLOOKUP(tblOrders[[#This Row],[ProductID]], tblProducts[ProductID], tblProducts[ProductName])</f>
        <v>Product 18</v>
      </c>
      <c r="U922">
        <f>_xlfn.XLOOKUP(tblOrders[[#This Row],[SalesRepID]], tblSalesreps[RepID], tblSalesreps[Target])</f>
        <v>19562258</v>
      </c>
    </row>
    <row r="923" spans="1:21">
      <c r="A923" t="s">
        <v>1679</v>
      </c>
      <c r="B923" s="7" t="s">
        <v>988</v>
      </c>
      <c r="C923" t="s">
        <v>125</v>
      </c>
      <c r="D923" t="s">
        <v>546</v>
      </c>
      <c r="E923" t="s">
        <v>40</v>
      </c>
      <c r="F923" t="s">
        <v>20</v>
      </c>
      <c r="G923">
        <v>6</v>
      </c>
      <c r="H923">
        <v>0.2</v>
      </c>
      <c r="I923" s="2">
        <v>327292.79999999999</v>
      </c>
      <c r="J923" t="str">
        <f>_xlfn.XLOOKUP(tblOrders[[#This Row],[CustomerID]], tblCustomers[CustomerID], tblCustomers[CustomerName])</f>
        <v>Customer 33</v>
      </c>
      <c r="K923" t="str">
        <f>_xlfn.XLOOKUP(tblOrders[[#This Row],[CustomerID]], tblCustomers[CustomerID], tblCustomers[Segment])</f>
        <v>Corporate</v>
      </c>
      <c r="L923" t="str">
        <f>_xlfn.XLOOKUP(tblOrders[[#This Row],[ProductID]], tblProducts[ProductID], tblProducts[Category])</f>
        <v>Home</v>
      </c>
      <c r="M923">
        <f>_xlfn.XLOOKUP(tblOrders[[#This Row],[ProductID]], tblProducts[ProductID], tblProducts[CostPrice])</f>
        <v>51783</v>
      </c>
      <c r="N923">
        <f>tblOrders[[#This Row],[Sales]]-(tblOrders[[#This Row],[CostPrice]]*tblOrders[[#This Row],[Quantity]])</f>
        <v>16594.799999999988</v>
      </c>
      <c r="O923" t="str">
        <f>TEXT(tblOrders[[#This Row],[Date]],"mmm-yyyy")</f>
        <v>Jan-2025</v>
      </c>
      <c r="P923" t="str">
        <f>_xlfn.XLOOKUP(tblOrders[[#This Row],[OrderID]], tblReturns[OrderID], tblReturns[Returned])</f>
        <v>No</v>
      </c>
      <c r="Q923" t="str">
        <f>_xlfn.XLOOKUP(tblOrders[[#This Row],[OrderID]], tblShipping[OrderID], tblShipping[ShipMode])</f>
        <v>Express</v>
      </c>
      <c r="R923" t="str">
        <f>IFERROR(_xlfn.XLOOKUP(A922, tblCustomers[CustomerID], tblCustomers[CustomerName]), "Not Found")</f>
        <v>Not Found</v>
      </c>
      <c r="S923" t="str">
        <f>IF(tblOrders[[#This Row],[Sales]]&gt;1000000,"High Value","Standard")</f>
        <v>Standard</v>
      </c>
      <c r="T923" t="str">
        <f>_xlfn.XLOOKUP(tblOrders[[#This Row],[ProductID]], tblProducts[ProductID], tblProducts[ProductName])</f>
        <v>Product 14</v>
      </c>
      <c r="U923">
        <f>_xlfn.XLOOKUP(tblOrders[[#This Row],[SalesRepID]], tblSalesreps[RepID], tblSalesreps[Target])</f>
        <v>6291486</v>
      </c>
    </row>
    <row r="924" spans="1:21">
      <c r="A924" t="s">
        <v>1680</v>
      </c>
      <c r="B924" s="7" t="s">
        <v>1541</v>
      </c>
      <c r="C924" t="s">
        <v>481</v>
      </c>
      <c r="D924" t="s">
        <v>169</v>
      </c>
      <c r="E924" t="s">
        <v>186</v>
      </c>
      <c r="F924" t="s">
        <v>51</v>
      </c>
      <c r="G924">
        <v>2</v>
      </c>
      <c r="H924">
        <v>0.05</v>
      </c>
      <c r="I924" s="2">
        <v>236605.1</v>
      </c>
      <c r="J924" t="str">
        <f>_xlfn.XLOOKUP(tblOrders[[#This Row],[CustomerID]], tblCustomers[CustomerID], tblCustomers[CustomerName])</f>
        <v>Customer 166</v>
      </c>
      <c r="K924" t="str">
        <f>_xlfn.XLOOKUP(tblOrders[[#This Row],[CustomerID]], tblCustomers[CustomerID], tblCustomers[Segment])</f>
        <v>SME</v>
      </c>
      <c r="L924" t="str">
        <f>_xlfn.XLOOKUP(tblOrders[[#This Row],[ProductID]], tblProducts[ProductID], tblProducts[Category])</f>
        <v>Electronics</v>
      </c>
      <c r="M924">
        <f>_xlfn.XLOOKUP(tblOrders[[#This Row],[ProductID]], tblProducts[ProductID], tblProducts[CostPrice])</f>
        <v>8587</v>
      </c>
      <c r="N924">
        <f>tblOrders[[#This Row],[Sales]]-(tblOrders[[#This Row],[CostPrice]]*tblOrders[[#This Row],[Quantity]])</f>
        <v>219431.1</v>
      </c>
      <c r="O924" t="str">
        <f>TEXT(tblOrders[[#This Row],[Date]],"mmm-yyyy")</f>
        <v>Dec-2025</v>
      </c>
      <c r="P924" t="str">
        <f>_xlfn.XLOOKUP(tblOrders[[#This Row],[OrderID]], tblReturns[OrderID], tblReturns[Returned])</f>
        <v>No</v>
      </c>
      <c r="Q924" t="str">
        <f>_xlfn.XLOOKUP(tblOrders[[#This Row],[OrderID]], tblShipping[OrderID], tblShipping[ShipMode])</f>
        <v>Standard</v>
      </c>
      <c r="R924" t="str">
        <f>IFERROR(_xlfn.XLOOKUP(A923, tblCustomers[CustomerID], tblCustomers[CustomerName]), "Not Found")</f>
        <v>Not Found</v>
      </c>
      <c r="S924" t="str">
        <f>IF(tblOrders[[#This Row],[Sales]]&gt;1000000,"High Value","Standard")</f>
        <v>Standard</v>
      </c>
      <c r="T924" t="str">
        <f>_xlfn.XLOOKUP(tblOrders[[#This Row],[ProductID]], tblProducts[ProductID], tblProducts[ProductName])</f>
        <v>Product 9</v>
      </c>
      <c r="U924">
        <f>_xlfn.XLOOKUP(tblOrders[[#This Row],[SalesRepID]], tblSalesreps[RepID], tblSalesreps[Target])</f>
        <v>15141830</v>
      </c>
    </row>
    <row r="925" spans="1:21">
      <c r="A925" t="s">
        <v>1681</v>
      </c>
      <c r="B925" s="7" t="s">
        <v>990</v>
      </c>
      <c r="C925" t="s">
        <v>185</v>
      </c>
      <c r="D925" t="s">
        <v>209</v>
      </c>
      <c r="E925" t="s">
        <v>69</v>
      </c>
      <c r="F925" t="s">
        <v>14</v>
      </c>
      <c r="G925">
        <v>10</v>
      </c>
      <c r="H925">
        <v>0.15</v>
      </c>
      <c r="I925" s="2">
        <v>93738</v>
      </c>
      <c r="J925" t="str">
        <f>_xlfn.XLOOKUP(tblOrders[[#This Row],[CustomerID]], tblCustomers[CustomerID], tblCustomers[CustomerName])</f>
        <v>Customer 165</v>
      </c>
      <c r="K925" t="str">
        <f>_xlfn.XLOOKUP(tblOrders[[#This Row],[CustomerID]], tblCustomers[CustomerID], tblCustomers[Segment])</f>
        <v>Consumer</v>
      </c>
      <c r="L925" t="str">
        <f>_xlfn.XLOOKUP(tblOrders[[#This Row],[ProductID]], tblProducts[ProductID], tblProducts[Category])</f>
        <v>Office</v>
      </c>
      <c r="M925">
        <f>_xlfn.XLOOKUP(tblOrders[[#This Row],[ProductID]], tblProducts[ProductID], tblProducts[CostPrice])</f>
        <v>27558</v>
      </c>
      <c r="N925">
        <f>tblOrders[[#This Row],[Sales]]-(tblOrders[[#This Row],[CostPrice]]*tblOrders[[#This Row],[Quantity]])</f>
        <v>-181842</v>
      </c>
      <c r="O925" t="str">
        <f>TEXT(tblOrders[[#This Row],[Date]],"mmm-yyyy")</f>
        <v>Aug-2025</v>
      </c>
      <c r="P925" t="str">
        <f>_xlfn.XLOOKUP(tblOrders[[#This Row],[OrderID]], tblReturns[OrderID], tblReturns[Returned])</f>
        <v>No</v>
      </c>
      <c r="Q925" t="str">
        <f>_xlfn.XLOOKUP(tblOrders[[#This Row],[OrderID]], tblShipping[OrderID], tblShipping[ShipMode])</f>
        <v>Standard</v>
      </c>
      <c r="R925" t="str">
        <f>IFERROR(_xlfn.XLOOKUP(A924, tblCustomers[CustomerID], tblCustomers[CustomerName]), "Not Found")</f>
        <v>Not Found</v>
      </c>
      <c r="S925" t="str">
        <f>IF(tblOrders[[#This Row],[Sales]]&gt;1000000,"High Value","Standard")</f>
        <v>Standard</v>
      </c>
      <c r="T925" t="str">
        <f>_xlfn.XLOOKUP(tblOrders[[#This Row],[ProductID]], tblProducts[ProductID], tblProducts[ProductName])</f>
        <v>Product 93</v>
      </c>
      <c r="U925">
        <f>_xlfn.XLOOKUP(tblOrders[[#This Row],[SalesRepID]], tblSalesreps[RepID], tblSalesreps[Target])</f>
        <v>19473459</v>
      </c>
    </row>
    <row r="926" spans="1:21">
      <c r="A926" t="s">
        <v>1682</v>
      </c>
      <c r="B926" s="7" t="s">
        <v>1683</v>
      </c>
      <c r="C926" t="s">
        <v>694</v>
      </c>
      <c r="D926" t="s">
        <v>232</v>
      </c>
      <c r="E926" t="s">
        <v>119</v>
      </c>
      <c r="F926" t="s">
        <v>26</v>
      </c>
      <c r="G926">
        <v>9</v>
      </c>
      <c r="H926">
        <v>0</v>
      </c>
      <c r="I926" s="2">
        <v>544500</v>
      </c>
      <c r="J926" t="str">
        <f>_xlfn.XLOOKUP(tblOrders[[#This Row],[CustomerID]], tblCustomers[CustomerID], tblCustomers[CustomerName])</f>
        <v>Customer 299</v>
      </c>
      <c r="K926" t="str">
        <f>_xlfn.XLOOKUP(tblOrders[[#This Row],[CustomerID]], tblCustomers[CustomerID], tblCustomers[Segment])</f>
        <v>SME</v>
      </c>
      <c r="L926" t="str">
        <f>_xlfn.XLOOKUP(tblOrders[[#This Row],[ProductID]], tblProducts[ProductID], tblProducts[Category])</f>
        <v>Electronics</v>
      </c>
      <c r="M926">
        <f>_xlfn.XLOOKUP(tblOrders[[#This Row],[ProductID]], tblProducts[ProductID], tblProducts[CostPrice])</f>
        <v>41456</v>
      </c>
      <c r="N926">
        <f>tblOrders[[#This Row],[Sales]]-(tblOrders[[#This Row],[CostPrice]]*tblOrders[[#This Row],[Quantity]])</f>
        <v>171396</v>
      </c>
      <c r="O926" t="str">
        <f>TEXT(tblOrders[[#This Row],[Date]],"mmm-yyyy")</f>
        <v>May-2025</v>
      </c>
      <c r="P926" t="str">
        <f>_xlfn.XLOOKUP(tblOrders[[#This Row],[OrderID]], tblReturns[OrderID], tblReturns[Returned])</f>
        <v>No</v>
      </c>
      <c r="Q926" t="str">
        <f>_xlfn.XLOOKUP(tblOrders[[#This Row],[OrderID]], tblShipping[OrderID], tblShipping[ShipMode])</f>
        <v>Standard</v>
      </c>
      <c r="R926" t="str">
        <f>IFERROR(_xlfn.XLOOKUP(A925, tblCustomers[CustomerID], tblCustomers[CustomerName]), "Not Found")</f>
        <v>Not Found</v>
      </c>
      <c r="S926" t="str">
        <f>IF(tblOrders[[#This Row],[Sales]]&gt;1000000,"High Value","Standard")</f>
        <v>Standard</v>
      </c>
      <c r="T926" t="str">
        <f>_xlfn.XLOOKUP(tblOrders[[#This Row],[ProductID]], tblProducts[ProductID], tblProducts[ProductName])</f>
        <v>Product 86</v>
      </c>
      <c r="U926">
        <f>_xlfn.XLOOKUP(tblOrders[[#This Row],[SalesRepID]], tblSalesreps[RepID], tblSalesreps[Target])</f>
        <v>5886694</v>
      </c>
    </row>
    <row r="927" spans="1:21">
      <c r="A927" t="s">
        <v>1684</v>
      </c>
      <c r="B927" s="7" t="s">
        <v>769</v>
      </c>
      <c r="C927" t="s">
        <v>1147</v>
      </c>
      <c r="D927" t="s">
        <v>92</v>
      </c>
      <c r="E927" t="s">
        <v>87</v>
      </c>
      <c r="F927" t="s">
        <v>26</v>
      </c>
      <c r="G927">
        <v>9</v>
      </c>
      <c r="H927">
        <v>0</v>
      </c>
      <c r="I927" s="2">
        <v>745551</v>
      </c>
      <c r="J927" t="str">
        <f>_xlfn.XLOOKUP(tblOrders[[#This Row],[CustomerID]], tblCustomers[CustomerID], tblCustomers[CustomerName])</f>
        <v>Customer 258</v>
      </c>
      <c r="K927" t="str">
        <f>_xlfn.XLOOKUP(tblOrders[[#This Row],[CustomerID]], tblCustomers[CustomerID], tblCustomers[Segment])</f>
        <v>Corporate</v>
      </c>
      <c r="L927" t="str">
        <f>_xlfn.XLOOKUP(tblOrders[[#This Row],[ProductID]], tblProducts[ProductID], tblProducts[Category])</f>
        <v>Home</v>
      </c>
      <c r="M927">
        <f>_xlfn.XLOOKUP(tblOrders[[#This Row],[ProductID]], tblProducts[ProductID], tblProducts[CostPrice])</f>
        <v>65463</v>
      </c>
      <c r="N927">
        <f>tblOrders[[#This Row],[Sales]]-(tblOrders[[#This Row],[CostPrice]]*tblOrders[[#This Row],[Quantity]])</f>
        <v>156384</v>
      </c>
      <c r="O927" t="str">
        <f>TEXT(tblOrders[[#This Row],[Date]],"mmm-yyyy")</f>
        <v>Apr-2025</v>
      </c>
      <c r="P927" t="str">
        <f>_xlfn.XLOOKUP(tblOrders[[#This Row],[OrderID]], tblReturns[OrderID], tblReturns[Returned])</f>
        <v>No</v>
      </c>
      <c r="Q927" t="str">
        <f>_xlfn.XLOOKUP(tblOrders[[#This Row],[OrderID]], tblShipping[OrderID], tblShipping[ShipMode])</f>
        <v>Pickup</v>
      </c>
      <c r="R927" t="str">
        <f>IFERROR(_xlfn.XLOOKUP(A926, tblCustomers[CustomerID], tblCustomers[CustomerName]), "Not Found")</f>
        <v>Not Found</v>
      </c>
      <c r="S927" t="str">
        <f>IF(tblOrders[[#This Row],[Sales]]&gt;1000000,"High Value","Standard")</f>
        <v>Standard</v>
      </c>
      <c r="T927" t="str">
        <f>_xlfn.XLOOKUP(tblOrders[[#This Row],[ProductID]], tblProducts[ProductID], tblProducts[ProductName])</f>
        <v>Product 32</v>
      </c>
      <c r="U927">
        <f>_xlfn.XLOOKUP(tblOrders[[#This Row],[SalesRepID]], tblSalesreps[RepID], tblSalesreps[Target])</f>
        <v>18500989</v>
      </c>
    </row>
    <row r="928" spans="1:21">
      <c r="A928" t="s">
        <v>1685</v>
      </c>
      <c r="B928" s="7" t="s">
        <v>1019</v>
      </c>
      <c r="C928" t="s">
        <v>803</v>
      </c>
      <c r="D928" t="s">
        <v>597</v>
      </c>
      <c r="E928" t="s">
        <v>45</v>
      </c>
      <c r="F928" t="s">
        <v>88</v>
      </c>
      <c r="G928">
        <v>6</v>
      </c>
      <c r="H928">
        <v>0.15</v>
      </c>
      <c r="I928" s="2">
        <v>671848.5</v>
      </c>
      <c r="J928" t="str">
        <f>_xlfn.XLOOKUP(tblOrders[[#This Row],[CustomerID]], tblCustomers[CustomerID], tblCustomers[CustomerName])</f>
        <v>Customer 153</v>
      </c>
      <c r="K928" t="str">
        <f>_xlfn.XLOOKUP(tblOrders[[#This Row],[CustomerID]], tblCustomers[CustomerID], tblCustomers[Segment])</f>
        <v>SME</v>
      </c>
      <c r="L928" t="str">
        <f>_xlfn.XLOOKUP(tblOrders[[#This Row],[ProductID]], tblProducts[ProductID], tblProducts[Category])</f>
        <v>Electronics</v>
      </c>
      <c r="M928">
        <f>_xlfn.XLOOKUP(tblOrders[[#This Row],[ProductID]], tblProducts[ProductID], tblProducts[CostPrice])</f>
        <v>35454</v>
      </c>
      <c r="N928">
        <f>tblOrders[[#This Row],[Sales]]-(tblOrders[[#This Row],[CostPrice]]*tblOrders[[#This Row],[Quantity]])</f>
        <v>459124.5</v>
      </c>
      <c r="O928" t="str">
        <f>TEXT(tblOrders[[#This Row],[Date]],"mmm-yyyy")</f>
        <v>Apr-2025</v>
      </c>
      <c r="P928" t="str">
        <f>_xlfn.XLOOKUP(tblOrders[[#This Row],[OrderID]], tblReturns[OrderID], tblReturns[Returned])</f>
        <v>No</v>
      </c>
      <c r="Q928" t="str">
        <f>_xlfn.XLOOKUP(tblOrders[[#This Row],[OrderID]], tblShipping[OrderID], tblShipping[ShipMode])</f>
        <v>Standard</v>
      </c>
      <c r="R928" t="str">
        <f>IFERROR(_xlfn.XLOOKUP(A927, tblCustomers[CustomerID], tblCustomers[CustomerName]), "Not Found")</f>
        <v>Not Found</v>
      </c>
      <c r="S928" t="str">
        <f>IF(tblOrders[[#This Row],[Sales]]&gt;1000000,"High Value","Standard")</f>
        <v>Standard</v>
      </c>
      <c r="T928" t="str">
        <f>_xlfn.XLOOKUP(tblOrders[[#This Row],[ProductID]], tblProducts[ProductID], tblProducts[ProductName])</f>
        <v>Product 28</v>
      </c>
      <c r="U928">
        <f>_xlfn.XLOOKUP(tblOrders[[#This Row],[SalesRepID]], tblSalesreps[RepID], tblSalesreps[Target])</f>
        <v>11319839</v>
      </c>
    </row>
    <row r="929" spans="1:21">
      <c r="A929" t="s">
        <v>1686</v>
      </c>
      <c r="B929" s="7" t="s">
        <v>1092</v>
      </c>
      <c r="C929" t="s">
        <v>833</v>
      </c>
      <c r="D929" t="s">
        <v>248</v>
      </c>
      <c r="E929" t="s">
        <v>56</v>
      </c>
      <c r="F929" t="s">
        <v>20</v>
      </c>
      <c r="G929">
        <v>10</v>
      </c>
      <c r="H929">
        <v>0.05</v>
      </c>
      <c r="I929" s="2">
        <v>993044.5</v>
      </c>
      <c r="J929" t="str">
        <f>_xlfn.XLOOKUP(tblOrders[[#This Row],[CustomerID]], tblCustomers[CustomerID], tblCustomers[CustomerName])</f>
        <v>Customer 101</v>
      </c>
      <c r="K929" t="str">
        <f>_xlfn.XLOOKUP(tblOrders[[#This Row],[CustomerID]], tblCustomers[CustomerID], tblCustomers[Segment])</f>
        <v>SME</v>
      </c>
      <c r="L929" t="str">
        <f>_xlfn.XLOOKUP(tblOrders[[#This Row],[ProductID]], tblProducts[ProductID], tblProducts[Category])</f>
        <v>Furniture</v>
      </c>
      <c r="M929">
        <f>_xlfn.XLOOKUP(tblOrders[[#This Row],[ProductID]], tblProducts[ProductID], tblProducts[CostPrice])</f>
        <v>31758</v>
      </c>
      <c r="N929">
        <f>tblOrders[[#This Row],[Sales]]-(tblOrders[[#This Row],[CostPrice]]*tblOrders[[#This Row],[Quantity]])</f>
        <v>675464.5</v>
      </c>
      <c r="O929" t="str">
        <f>TEXT(tblOrders[[#This Row],[Date]],"mmm-yyyy")</f>
        <v>Dec-2025</v>
      </c>
      <c r="P929" t="str">
        <f>_xlfn.XLOOKUP(tblOrders[[#This Row],[OrderID]], tblReturns[OrderID], tblReturns[Returned])</f>
        <v>No</v>
      </c>
      <c r="Q929" t="str">
        <f>_xlfn.XLOOKUP(tblOrders[[#This Row],[OrderID]], tblShipping[OrderID], tblShipping[ShipMode])</f>
        <v>Express</v>
      </c>
      <c r="R929" t="str">
        <f>IFERROR(_xlfn.XLOOKUP(A928, tblCustomers[CustomerID], tblCustomers[CustomerName]), "Not Found")</f>
        <v>Not Found</v>
      </c>
      <c r="S929" t="str">
        <f>IF(tblOrders[[#This Row],[Sales]]&gt;1000000,"High Value","Standard")</f>
        <v>Standard</v>
      </c>
      <c r="T929" t="str">
        <f>_xlfn.XLOOKUP(tblOrders[[#This Row],[ProductID]], tblProducts[ProductID], tblProducts[ProductName])</f>
        <v>Product 35</v>
      </c>
      <c r="U929">
        <f>_xlfn.XLOOKUP(tblOrders[[#This Row],[SalesRepID]], tblSalesreps[RepID], tblSalesreps[Target])</f>
        <v>14265630</v>
      </c>
    </row>
    <row r="930" spans="1:21">
      <c r="A930" t="s">
        <v>1687</v>
      </c>
      <c r="B930" s="7" t="s">
        <v>199</v>
      </c>
      <c r="C930" t="s">
        <v>91</v>
      </c>
      <c r="D930" t="s">
        <v>516</v>
      </c>
      <c r="E930" t="s">
        <v>79</v>
      </c>
      <c r="F930" t="s">
        <v>20</v>
      </c>
      <c r="G930">
        <v>10</v>
      </c>
      <c r="H930">
        <v>0.05</v>
      </c>
      <c r="I930" s="2">
        <v>1078991</v>
      </c>
      <c r="J930" t="str">
        <f>_xlfn.XLOOKUP(tblOrders[[#This Row],[CustomerID]], tblCustomers[CustomerID], tblCustomers[CustomerName])</f>
        <v>Customer 287</v>
      </c>
      <c r="K930" t="str">
        <f>_xlfn.XLOOKUP(tblOrders[[#This Row],[CustomerID]], tblCustomers[CustomerID], tblCustomers[Segment])</f>
        <v>Corporate</v>
      </c>
      <c r="L930" t="str">
        <f>_xlfn.XLOOKUP(tblOrders[[#This Row],[ProductID]], tblProducts[ProductID], tblProducts[Category])</f>
        <v>Home</v>
      </c>
      <c r="M930">
        <f>_xlfn.XLOOKUP(tblOrders[[#This Row],[ProductID]], tblProducts[ProductID], tblProducts[CostPrice])</f>
        <v>48408</v>
      </c>
      <c r="N930">
        <f>tblOrders[[#This Row],[Sales]]-(tblOrders[[#This Row],[CostPrice]]*tblOrders[[#This Row],[Quantity]])</f>
        <v>594911</v>
      </c>
      <c r="O930" t="str">
        <f>TEXT(tblOrders[[#This Row],[Date]],"mmm-yyyy")</f>
        <v>Dec-2025</v>
      </c>
      <c r="P930" t="str">
        <f>_xlfn.XLOOKUP(tblOrders[[#This Row],[OrderID]], tblReturns[OrderID], tblReturns[Returned])</f>
        <v>No</v>
      </c>
      <c r="Q930" t="str">
        <f>_xlfn.XLOOKUP(tblOrders[[#This Row],[OrderID]], tblShipping[OrderID], tblShipping[ShipMode])</f>
        <v>Pickup</v>
      </c>
      <c r="R930" t="str">
        <f>IFERROR(_xlfn.XLOOKUP(A929, tblCustomers[CustomerID], tblCustomers[CustomerName]), "Not Found")</f>
        <v>Not Found</v>
      </c>
      <c r="S930" t="str">
        <f>IF(tblOrders[[#This Row],[Sales]]&gt;1000000,"High Value","Standard")</f>
        <v>High Value</v>
      </c>
      <c r="T930" t="str">
        <f>_xlfn.XLOOKUP(tblOrders[[#This Row],[ProductID]], tblProducts[ProductID], tblProducts[ProductName])</f>
        <v>Product 12</v>
      </c>
      <c r="U930">
        <f>_xlfn.XLOOKUP(tblOrders[[#This Row],[SalesRepID]], tblSalesreps[RepID], tblSalesreps[Target])</f>
        <v>8592536</v>
      </c>
    </row>
    <row r="931" spans="1:21">
      <c r="A931" t="s">
        <v>1688</v>
      </c>
      <c r="B931" s="7" t="s">
        <v>1204</v>
      </c>
      <c r="C931" t="s">
        <v>129</v>
      </c>
      <c r="D931" t="s">
        <v>339</v>
      </c>
      <c r="E931" t="s">
        <v>13</v>
      </c>
      <c r="F931" t="s">
        <v>14</v>
      </c>
      <c r="G931">
        <v>1</v>
      </c>
      <c r="H931">
        <v>0.15</v>
      </c>
      <c r="I931" s="2">
        <v>23368.2</v>
      </c>
      <c r="J931" t="str">
        <f>_xlfn.XLOOKUP(tblOrders[[#This Row],[CustomerID]], tblCustomers[CustomerID], tblCustomers[CustomerName])</f>
        <v>Customer 237</v>
      </c>
      <c r="K931" t="str">
        <f>_xlfn.XLOOKUP(tblOrders[[#This Row],[CustomerID]], tblCustomers[CustomerID], tblCustomers[Segment])</f>
        <v>Consumer</v>
      </c>
      <c r="L931" t="str">
        <f>_xlfn.XLOOKUP(tblOrders[[#This Row],[ProductID]], tblProducts[ProductID], tblProducts[Category])</f>
        <v>Office</v>
      </c>
      <c r="M931">
        <f>_xlfn.XLOOKUP(tblOrders[[#This Row],[ProductID]], tblProducts[ProductID], tblProducts[CostPrice])</f>
        <v>73889</v>
      </c>
      <c r="N931">
        <f>tblOrders[[#This Row],[Sales]]-(tblOrders[[#This Row],[CostPrice]]*tblOrders[[#This Row],[Quantity]])</f>
        <v>-50520.800000000003</v>
      </c>
      <c r="O931" t="str">
        <f>TEXT(tblOrders[[#This Row],[Date]],"mmm-yyyy")</f>
        <v>Sep-2025</v>
      </c>
      <c r="P931" t="str">
        <f>_xlfn.XLOOKUP(tblOrders[[#This Row],[OrderID]], tblReturns[OrderID], tblReturns[Returned])</f>
        <v>No</v>
      </c>
      <c r="Q931" t="str">
        <f>_xlfn.XLOOKUP(tblOrders[[#This Row],[OrderID]], tblShipping[OrderID], tblShipping[ShipMode])</f>
        <v>Express</v>
      </c>
      <c r="R931" t="str">
        <f>IFERROR(_xlfn.XLOOKUP(A930, tblCustomers[CustomerID], tblCustomers[CustomerName]), "Not Found")</f>
        <v>Not Found</v>
      </c>
      <c r="S931" t="str">
        <f>IF(tblOrders[[#This Row],[Sales]]&gt;1000000,"High Value","Standard")</f>
        <v>Standard</v>
      </c>
      <c r="T931" t="str">
        <f>_xlfn.XLOOKUP(tblOrders[[#This Row],[ProductID]], tblProducts[ProductID], tblProducts[ProductName])</f>
        <v>Product 83</v>
      </c>
      <c r="U931">
        <f>_xlfn.XLOOKUP(tblOrders[[#This Row],[SalesRepID]], tblSalesreps[RepID], tblSalesreps[Target])</f>
        <v>11852878</v>
      </c>
    </row>
    <row r="932" spans="1:21">
      <c r="A932" t="s">
        <v>1689</v>
      </c>
      <c r="B932" s="7" t="s">
        <v>149</v>
      </c>
      <c r="C932" t="s">
        <v>192</v>
      </c>
      <c r="D932" t="s">
        <v>382</v>
      </c>
      <c r="E932" t="s">
        <v>35</v>
      </c>
      <c r="F932" t="s">
        <v>88</v>
      </c>
      <c r="G932">
        <v>6</v>
      </c>
      <c r="H932">
        <v>0.05</v>
      </c>
      <c r="I932" s="2">
        <v>161270.1</v>
      </c>
      <c r="J932" t="str">
        <f>_xlfn.XLOOKUP(tblOrders[[#This Row],[CustomerID]], tblCustomers[CustomerID], tblCustomers[CustomerName])</f>
        <v>Customer 268</v>
      </c>
      <c r="K932" t="str">
        <f>_xlfn.XLOOKUP(tblOrders[[#This Row],[CustomerID]], tblCustomers[CustomerID], tblCustomers[Segment])</f>
        <v>Consumer</v>
      </c>
      <c r="L932" t="str">
        <f>_xlfn.XLOOKUP(tblOrders[[#This Row],[ProductID]], tblProducts[ProductID], tblProducts[Category])</f>
        <v>Office</v>
      </c>
      <c r="M932">
        <f>_xlfn.XLOOKUP(tblOrders[[#This Row],[ProductID]], tblProducts[ProductID], tblProducts[CostPrice])</f>
        <v>61777</v>
      </c>
      <c r="N932">
        <f>tblOrders[[#This Row],[Sales]]-(tblOrders[[#This Row],[CostPrice]]*tblOrders[[#This Row],[Quantity]])</f>
        <v>-209391.9</v>
      </c>
      <c r="O932" t="str">
        <f>TEXT(tblOrders[[#This Row],[Date]],"mmm-yyyy")</f>
        <v>Oct-2025</v>
      </c>
      <c r="P932" t="str">
        <f>_xlfn.XLOOKUP(tblOrders[[#This Row],[OrderID]], tblReturns[OrderID], tblReturns[Returned])</f>
        <v>No</v>
      </c>
      <c r="Q932" t="str">
        <f>_xlfn.XLOOKUP(tblOrders[[#This Row],[OrderID]], tblShipping[OrderID], tblShipping[ShipMode])</f>
        <v>Pickup</v>
      </c>
      <c r="R932" t="str">
        <f>IFERROR(_xlfn.XLOOKUP(A931, tblCustomers[CustomerID], tblCustomers[CustomerName]), "Not Found")</f>
        <v>Not Found</v>
      </c>
      <c r="S932" t="str">
        <f>IF(tblOrders[[#This Row],[Sales]]&gt;1000000,"High Value","Standard")</f>
        <v>Standard</v>
      </c>
      <c r="T932" t="str">
        <f>_xlfn.XLOOKUP(tblOrders[[#This Row],[ProductID]], tblProducts[ProductID], tblProducts[ProductName])</f>
        <v>Product 65</v>
      </c>
      <c r="U932">
        <f>_xlfn.XLOOKUP(tblOrders[[#This Row],[SalesRepID]], tblSalesreps[RepID], tblSalesreps[Target])</f>
        <v>19619177</v>
      </c>
    </row>
    <row r="933" spans="1:21">
      <c r="A933" t="s">
        <v>1690</v>
      </c>
      <c r="B933" s="7" t="s">
        <v>918</v>
      </c>
      <c r="C933" t="s">
        <v>787</v>
      </c>
      <c r="D933" t="s">
        <v>301</v>
      </c>
      <c r="E933" t="s">
        <v>165</v>
      </c>
      <c r="F933" t="s">
        <v>26</v>
      </c>
      <c r="G933">
        <v>1</v>
      </c>
      <c r="H933">
        <v>0</v>
      </c>
      <c r="I933" s="2">
        <v>25227</v>
      </c>
      <c r="J933" t="str">
        <f>_xlfn.XLOOKUP(tblOrders[[#This Row],[CustomerID]], tblCustomers[CustomerID], tblCustomers[CustomerName])</f>
        <v>Customer 282</v>
      </c>
      <c r="K933" t="str">
        <f>_xlfn.XLOOKUP(tblOrders[[#This Row],[CustomerID]], tblCustomers[CustomerID], tblCustomers[Segment])</f>
        <v>SME</v>
      </c>
      <c r="L933" t="str">
        <f>_xlfn.XLOOKUP(tblOrders[[#This Row],[ProductID]], tblProducts[ProductID], tblProducts[Category])</f>
        <v>Office</v>
      </c>
      <c r="M933">
        <f>_xlfn.XLOOKUP(tblOrders[[#This Row],[ProductID]], tblProducts[ProductID], tblProducts[CostPrice])</f>
        <v>77841</v>
      </c>
      <c r="N933">
        <f>tblOrders[[#This Row],[Sales]]-(tblOrders[[#This Row],[CostPrice]]*tblOrders[[#This Row],[Quantity]])</f>
        <v>-52614</v>
      </c>
      <c r="O933" t="str">
        <f>TEXT(tblOrders[[#This Row],[Date]],"mmm-yyyy")</f>
        <v>May-2025</v>
      </c>
      <c r="P933" t="str">
        <f>_xlfn.XLOOKUP(tblOrders[[#This Row],[OrderID]], tblReturns[OrderID], tblReturns[Returned])</f>
        <v>No</v>
      </c>
      <c r="Q933" t="str">
        <f>_xlfn.XLOOKUP(tblOrders[[#This Row],[OrderID]], tblShipping[OrderID], tblShipping[ShipMode])</f>
        <v>Pickup</v>
      </c>
      <c r="R933" t="str">
        <f>IFERROR(_xlfn.XLOOKUP(A932, tblCustomers[CustomerID], tblCustomers[CustomerName]), "Not Found")</f>
        <v>Not Found</v>
      </c>
      <c r="S933" t="str">
        <f>IF(tblOrders[[#This Row],[Sales]]&gt;1000000,"High Value","Standard")</f>
        <v>Standard</v>
      </c>
      <c r="T933" t="str">
        <f>_xlfn.XLOOKUP(tblOrders[[#This Row],[ProductID]], tblProducts[ProductID], tblProducts[ProductName])</f>
        <v>Product 98</v>
      </c>
      <c r="U933">
        <f>_xlfn.XLOOKUP(tblOrders[[#This Row],[SalesRepID]], tblSalesreps[RepID], tblSalesreps[Target])</f>
        <v>16839910</v>
      </c>
    </row>
    <row r="934" spans="1:21">
      <c r="A934" t="s">
        <v>1691</v>
      </c>
      <c r="B934" s="7" t="s">
        <v>132</v>
      </c>
      <c r="C934" t="s">
        <v>1444</v>
      </c>
      <c r="D934" t="s">
        <v>403</v>
      </c>
      <c r="E934" t="s">
        <v>197</v>
      </c>
      <c r="F934" t="s">
        <v>51</v>
      </c>
      <c r="G934">
        <v>5</v>
      </c>
      <c r="H934">
        <v>0.15</v>
      </c>
      <c r="I934" s="2">
        <v>334313.5</v>
      </c>
      <c r="J934" t="str">
        <f>_xlfn.XLOOKUP(tblOrders[[#This Row],[CustomerID]], tblCustomers[CustomerID], tblCustomers[CustomerName])</f>
        <v>Customer 6</v>
      </c>
      <c r="K934" t="str">
        <f>_xlfn.XLOOKUP(tblOrders[[#This Row],[CustomerID]], tblCustomers[CustomerID], tblCustomers[Segment])</f>
        <v>Corporate</v>
      </c>
      <c r="L934" t="str">
        <f>_xlfn.XLOOKUP(tblOrders[[#This Row],[ProductID]], tblProducts[ProductID], tblProducts[Category])</f>
        <v>Furniture</v>
      </c>
      <c r="M934">
        <f>_xlfn.XLOOKUP(tblOrders[[#This Row],[ProductID]], tblProducts[ProductID], tblProducts[CostPrice])</f>
        <v>53072</v>
      </c>
      <c r="N934">
        <f>tblOrders[[#This Row],[Sales]]-(tblOrders[[#This Row],[CostPrice]]*tblOrders[[#This Row],[Quantity]])</f>
        <v>68953.5</v>
      </c>
      <c r="O934" t="str">
        <f>TEXT(tblOrders[[#This Row],[Date]],"mmm-yyyy")</f>
        <v>Jan-2025</v>
      </c>
      <c r="P934" t="str">
        <f>_xlfn.XLOOKUP(tblOrders[[#This Row],[OrderID]], tblReturns[OrderID], tblReturns[Returned])</f>
        <v>No</v>
      </c>
      <c r="Q934" t="str">
        <f>_xlfn.XLOOKUP(tblOrders[[#This Row],[OrderID]], tblShipping[OrderID], tblShipping[ShipMode])</f>
        <v>Express</v>
      </c>
      <c r="R934" t="str">
        <f>IFERROR(_xlfn.XLOOKUP(A933, tblCustomers[CustomerID], tblCustomers[CustomerName]), "Not Found")</f>
        <v>Not Found</v>
      </c>
      <c r="S934" t="str">
        <f>IF(tblOrders[[#This Row],[Sales]]&gt;1000000,"High Value","Standard")</f>
        <v>Standard</v>
      </c>
      <c r="T934" t="str">
        <f>_xlfn.XLOOKUP(tblOrders[[#This Row],[ProductID]], tblProducts[ProductID], tblProducts[ProductName])</f>
        <v>Product 78</v>
      </c>
      <c r="U934">
        <f>_xlfn.XLOOKUP(tblOrders[[#This Row],[SalesRepID]], tblSalesreps[RepID], tblSalesreps[Target])</f>
        <v>19562258</v>
      </c>
    </row>
    <row r="935" spans="1:21">
      <c r="A935" t="s">
        <v>1692</v>
      </c>
      <c r="B935" s="7" t="s">
        <v>28</v>
      </c>
      <c r="C935" t="s">
        <v>405</v>
      </c>
      <c r="D935" t="s">
        <v>491</v>
      </c>
      <c r="E935" t="s">
        <v>165</v>
      </c>
      <c r="F935" t="s">
        <v>14</v>
      </c>
      <c r="G935">
        <v>2</v>
      </c>
      <c r="H935">
        <v>0.2</v>
      </c>
      <c r="I935" s="2">
        <v>219942.39999999999</v>
      </c>
      <c r="J935" t="str">
        <f>_xlfn.XLOOKUP(tblOrders[[#This Row],[CustomerID]], tblCustomers[CustomerID], tblCustomers[CustomerName])</f>
        <v>Customer 107</v>
      </c>
      <c r="K935" t="str">
        <f>_xlfn.XLOOKUP(tblOrders[[#This Row],[CustomerID]], tblCustomers[CustomerID], tblCustomers[Segment])</f>
        <v>SME</v>
      </c>
      <c r="L935" t="str">
        <f>_xlfn.XLOOKUP(tblOrders[[#This Row],[ProductID]], tblProducts[ProductID], tblProducts[Category])</f>
        <v>Home</v>
      </c>
      <c r="M935">
        <f>_xlfn.XLOOKUP(tblOrders[[#This Row],[ProductID]], tblProducts[ProductID], tblProducts[CostPrice])</f>
        <v>75749</v>
      </c>
      <c r="N935">
        <f>tblOrders[[#This Row],[Sales]]-(tblOrders[[#This Row],[CostPrice]]*tblOrders[[#This Row],[Quantity]])</f>
        <v>68444.399999999994</v>
      </c>
      <c r="O935" t="str">
        <f>TEXT(tblOrders[[#This Row],[Date]],"mmm-yyyy")</f>
        <v>Aug-2025</v>
      </c>
      <c r="P935" t="str">
        <f>_xlfn.XLOOKUP(tblOrders[[#This Row],[OrderID]], tblReturns[OrderID], tblReturns[Returned])</f>
        <v>No</v>
      </c>
      <c r="Q935" t="str">
        <f>_xlfn.XLOOKUP(tblOrders[[#This Row],[OrderID]], tblShipping[OrderID], tblShipping[ShipMode])</f>
        <v>Express</v>
      </c>
      <c r="R935" t="str">
        <f>IFERROR(_xlfn.XLOOKUP(A934, tblCustomers[CustomerID], tblCustomers[CustomerName]), "Not Found")</f>
        <v>Not Found</v>
      </c>
      <c r="S935" t="str">
        <f>IF(tblOrders[[#This Row],[Sales]]&gt;1000000,"High Value","Standard")</f>
        <v>Standard</v>
      </c>
      <c r="T935" t="str">
        <f>_xlfn.XLOOKUP(tblOrders[[#This Row],[ProductID]], tblProducts[ProductID], tblProducts[ProductName])</f>
        <v>Product 49</v>
      </c>
      <c r="U935">
        <f>_xlfn.XLOOKUP(tblOrders[[#This Row],[SalesRepID]], tblSalesreps[RepID], tblSalesreps[Target])</f>
        <v>16839910</v>
      </c>
    </row>
    <row r="936" spans="1:21">
      <c r="A936" t="s">
        <v>1693</v>
      </c>
      <c r="B936" s="7" t="s">
        <v>313</v>
      </c>
      <c r="C936" t="s">
        <v>1694</v>
      </c>
      <c r="D936" t="s">
        <v>546</v>
      </c>
      <c r="E936" t="s">
        <v>13</v>
      </c>
      <c r="F936" t="s">
        <v>51</v>
      </c>
      <c r="G936">
        <v>7</v>
      </c>
      <c r="H936">
        <v>0</v>
      </c>
      <c r="I936" s="2">
        <v>834988</v>
      </c>
      <c r="J936" t="str">
        <f>_xlfn.XLOOKUP(tblOrders[[#This Row],[CustomerID]], tblCustomers[CustomerID], tblCustomers[CustomerName])</f>
        <v>Customer 54</v>
      </c>
      <c r="K936" t="str">
        <f>_xlfn.XLOOKUP(tblOrders[[#This Row],[CustomerID]], tblCustomers[CustomerID], tblCustomers[Segment])</f>
        <v>Consumer</v>
      </c>
      <c r="L936" t="str">
        <f>_xlfn.XLOOKUP(tblOrders[[#This Row],[ProductID]], tblProducts[ProductID], tblProducts[Category])</f>
        <v>Home</v>
      </c>
      <c r="M936">
        <f>_xlfn.XLOOKUP(tblOrders[[#This Row],[ProductID]], tblProducts[ProductID], tblProducts[CostPrice])</f>
        <v>51783</v>
      </c>
      <c r="N936">
        <f>tblOrders[[#This Row],[Sales]]-(tblOrders[[#This Row],[CostPrice]]*tblOrders[[#This Row],[Quantity]])</f>
        <v>472507</v>
      </c>
      <c r="O936" t="str">
        <f>TEXT(tblOrders[[#This Row],[Date]],"mmm-yyyy")</f>
        <v>Dec-2025</v>
      </c>
      <c r="P936" t="str">
        <f>_xlfn.XLOOKUP(tblOrders[[#This Row],[OrderID]], tblReturns[OrderID], tblReturns[Returned])</f>
        <v>Yes</v>
      </c>
      <c r="Q936" t="str">
        <f>_xlfn.XLOOKUP(tblOrders[[#This Row],[OrderID]], tblShipping[OrderID], tblShipping[ShipMode])</f>
        <v>Express</v>
      </c>
      <c r="R936" t="str">
        <f>IFERROR(_xlfn.XLOOKUP(A935, tblCustomers[CustomerID], tblCustomers[CustomerName]), "Not Found")</f>
        <v>Not Found</v>
      </c>
      <c r="S936" t="str">
        <f>IF(tblOrders[[#This Row],[Sales]]&gt;1000000,"High Value","Standard")</f>
        <v>Standard</v>
      </c>
      <c r="T936" t="str">
        <f>_xlfn.XLOOKUP(tblOrders[[#This Row],[ProductID]], tblProducts[ProductID], tblProducts[ProductName])</f>
        <v>Product 14</v>
      </c>
      <c r="U936">
        <f>_xlfn.XLOOKUP(tblOrders[[#This Row],[SalesRepID]], tblSalesreps[RepID], tblSalesreps[Target])</f>
        <v>11852878</v>
      </c>
    </row>
    <row r="937" spans="1:21">
      <c r="A937" t="s">
        <v>1695</v>
      </c>
      <c r="B937" s="7" t="s">
        <v>663</v>
      </c>
      <c r="C937" t="s">
        <v>344</v>
      </c>
      <c r="D937" t="s">
        <v>369</v>
      </c>
      <c r="E937" t="s">
        <v>45</v>
      </c>
      <c r="F937" t="s">
        <v>51</v>
      </c>
      <c r="G937">
        <v>7</v>
      </c>
      <c r="H937">
        <v>0.05</v>
      </c>
      <c r="I937" s="2">
        <v>181638.1</v>
      </c>
      <c r="J937" t="str">
        <f>_xlfn.XLOOKUP(tblOrders[[#This Row],[CustomerID]], tblCustomers[CustomerID], tblCustomers[CustomerName])</f>
        <v>Customer 68</v>
      </c>
      <c r="K937" t="str">
        <f>_xlfn.XLOOKUP(tblOrders[[#This Row],[CustomerID]], tblCustomers[CustomerID], tblCustomers[Segment])</f>
        <v>Consumer</v>
      </c>
      <c r="L937" t="str">
        <f>_xlfn.XLOOKUP(tblOrders[[#This Row],[ProductID]], tblProducts[ProductID], tblProducts[Category])</f>
        <v>Office</v>
      </c>
      <c r="M937">
        <f>_xlfn.XLOOKUP(tblOrders[[#This Row],[ProductID]], tblProducts[ProductID], tblProducts[CostPrice])</f>
        <v>12456</v>
      </c>
      <c r="N937">
        <f>tblOrders[[#This Row],[Sales]]-(tblOrders[[#This Row],[CostPrice]]*tblOrders[[#This Row],[Quantity]])</f>
        <v>94446.1</v>
      </c>
      <c r="O937" t="str">
        <f>TEXT(tblOrders[[#This Row],[Date]],"mmm-yyyy")</f>
        <v>Aug-2025</v>
      </c>
      <c r="P937" t="str">
        <f>_xlfn.XLOOKUP(tblOrders[[#This Row],[OrderID]], tblReturns[OrderID], tblReturns[Returned])</f>
        <v>Yes</v>
      </c>
      <c r="Q937" t="str">
        <f>_xlfn.XLOOKUP(tblOrders[[#This Row],[OrderID]], tblShipping[OrderID], tblShipping[ShipMode])</f>
        <v>Pickup</v>
      </c>
      <c r="R937" t="str">
        <f>IFERROR(_xlfn.XLOOKUP(A936, tblCustomers[CustomerID], tblCustomers[CustomerName]), "Not Found")</f>
        <v>Not Found</v>
      </c>
      <c r="S937" t="str">
        <f>IF(tblOrders[[#This Row],[Sales]]&gt;1000000,"High Value","Standard")</f>
        <v>Standard</v>
      </c>
      <c r="T937" t="str">
        <f>_xlfn.XLOOKUP(tblOrders[[#This Row],[ProductID]], tblProducts[ProductID], tblProducts[ProductName])</f>
        <v>Product 42</v>
      </c>
      <c r="U937">
        <f>_xlfn.XLOOKUP(tblOrders[[#This Row],[SalesRepID]], tblSalesreps[RepID], tblSalesreps[Target])</f>
        <v>11319839</v>
      </c>
    </row>
    <row r="938" spans="1:21">
      <c r="A938" t="s">
        <v>1696</v>
      </c>
      <c r="B938" s="7" t="s">
        <v>1618</v>
      </c>
      <c r="C938" t="s">
        <v>243</v>
      </c>
      <c r="D938" t="s">
        <v>516</v>
      </c>
      <c r="E938" t="s">
        <v>210</v>
      </c>
      <c r="F938" t="s">
        <v>88</v>
      </c>
      <c r="G938">
        <v>7</v>
      </c>
      <c r="H938">
        <v>0.15</v>
      </c>
      <c r="I938" s="2">
        <v>675711.75</v>
      </c>
      <c r="J938" t="str">
        <f>_xlfn.XLOOKUP(tblOrders[[#This Row],[CustomerID]], tblCustomers[CustomerID], tblCustomers[CustomerName])</f>
        <v>Customer 128</v>
      </c>
      <c r="K938" t="str">
        <f>_xlfn.XLOOKUP(tblOrders[[#This Row],[CustomerID]], tblCustomers[CustomerID], tblCustomers[Segment])</f>
        <v>Consumer</v>
      </c>
      <c r="L938" t="str">
        <f>_xlfn.XLOOKUP(tblOrders[[#This Row],[ProductID]], tblProducts[ProductID], tblProducts[Category])</f>
        <v>Home</v>
      </c>
      <c r="M938">
        <f>_xlfn.XLOOKUP(tblOrders[[#This Row],[ProductID]], tblProducts[ProductID], tblProducts[CostPrice])</f>
        <v>48408</v>
      </c>
      <c r="N938">
        <f>tblOrders[[#This Row],[Sales]]-(tblOrders[[#This Row],[CostPrice]]*tblOrders[[#This Row],[Quantity]])</f>
        <v>336855.75</v>
      </c>
      <c r="O938" t="str">
        <f>TEXT(tblOrders[[#This Row],[Date]],"mmm-yyyy")</f>
        <v>Apr-2025</v>
      </c>
      <c r="P938" t="str">
        <f>_xlfn.XLOOKUP(tblOrders[[#This Row],[OrderID]], tblReturns[OrderID], tblReturns[Returned])</f>
        <v>No</v>
      </c>
      <c r="Q938" t="str">
        <f>_xlfn.XLOOKUP(tblOrders[[#This Row],[OrderID]], tblShipping[OrderID], tblShipping[ShipMode])</f>
        <v>Express</v>
      </c>
      <c r="R938" t="str">
        <f>IFERROR(_xlfn.XLOOKUP(A937, tblCustomers[CustomerID], tblCustomers[CustomerName]), "Not Found")</f>
        <v>Not Found</v>
      </c>
      <c r="S938" t="str">
        <f>IF(tblOrders[[#This Row],[Sales]]&gt;1000000,"High Value","Standard")</f>
        <v>Standard</v>
      </c>
      <c r="T938" t="str">
        <f>_xlfn.XLOOKUP(tblOrders[[#This Row],[ProductID]], tblProducts[ProductID], tblProducts[ProductName])</f>
        <v>Product 12</v>
      </c>
      <c r="U938">
        <f>_xlfn.XLOOKUP(tblOrders[[#This Row],[SalesRepID]], tblSalesreps[RepID], tblSalesreps[Target])</f>
        <v>19336654</v>
      </c>
    </row>
    <row r="939" spans="1:21">
      <c r="A939" t="s">
        <v>1697</v>
      </c>
      <c r="B939" s="7" t="s">
        <v>1399</v>
      </c>
      <c r="C939" t="s">
        <v>268</v>
      </c>
      <c r="D939" t="s">
        <v>382</v>
      </c>
      <c r="E939" t="s">
        <v>202</v>
      </c>
      <c r="F939" t="s">
        <v>88</v>
      </c>
      <c r="G939">
        <v>2</v>
      </c>
      <c r="H939">
        <v>0.1</v>
      </c>
      <c r="I939" s="2">
        <v>226587.6</v>
      </c>
      <c r="J939" t="str">
        <f>_xlfn.XLOOKUP(tblOrders[[#This Row],[CustomerID]], tblCustomers[CustomerID], tblCustomers[CustomerName])</f>
        <v>Customer 249</v>
      </c>
      <c r="K939" t="str">
        <f>_xlfn.XLOOKUP(tblOrders[[#This Row],[CustomerID]], tblCustomers[CustomerID], tblCustomers[Segment])</f>
        <v>Consumer</v>
      </c>
      <c r="L939" t="str">
        <f>_xlfn.XLOOKUP(tblOrders[[#This Row],[ProductID]], tblProducts[ProductID], tblProducts[Category])</f>
        <v>Office</v>
      </c>
      <c r="M939">
        <f>_xlfn.XLOOKUP(tblOrders[[#This Row],[ProductID]], tblProducts[ProductID], tblProducts[CostPrice])</f>
        <v>61777</v>
      </c>
      <c r="N939">
        <f>tblOrders[[#This Row],[Sales]]-(tblOrders[[#This Row],[CostPrice]]*tblOrders[[#This Row],[Quantity]])</f>
        <v>103033.60000000001</v>
      </c>
      <c r="O939" t="str">
        <f>TEXT(tblOrders[[#This Row],[Date]],"mmm-yyyy")</f>
        <v>Jun-2025</v>
      </c>
      <c r="P939" t="str">
        <f>_xlfn.XLOOKUP(tblOrders[[#This Row],[OrderID]], tblReturns[OrderID], tblReturns[Returned])</f>
        <v>No</v>
      </c>
      <c r="Q939" t="str">
        <f>_xlfn.XLOOKUP(tblOrders[[#This Row],[OrderID]], tblShipping[OrderID], tblShipping[ShipMode])</f>
        <v>Pickup</v>
      </c>
      <c r="R939" t="str">
        <f>IFERROR(_xlfn.XLOOKUP(A938, tblCustomers[CustomerID], tblCustomers[CustomerName]), "Not Found")</f>
        <v>Not Found</v>
      </c>
      <c r="S939" t="str">
        <f>IF(tblOrders[[#This Row],[Sales]]&gt;1000000,"High Value","Standard")</f>
        <v>Standard</v>
      </c>
      <c r="T939" t="str">
        <f>_xlfn.XLOOKUP(tblOrders[[#This Row],[ProductID]], tblProducts[ProductID], tblProducts[ProductName])</f>
        <v>Product 65</v>
      </c>
      <c r="U939">
        <f>_xlfn.XLOOKUP(tblOrders[[#This Row],[SalesRepID]], tblSalesreps[RepID], tblSalesreps[Target])</f>
        <v>10652665</v>
      </c>
    </row>
    <row r="940" spans="1:21">
      <c r="A940" t="s">
        <v>1698</v>
      </c>
      <c r="B940" s="7" t="s">
        <v>583</v>
      </c>
      <c r="C940" t="s">
        <v>735</v>
      </c>
      <c r="D940" t="s">
        <v>141</v>
      </c>
      <c r="E940" t="s">
        <v>202</v>
      </c>
      <c r="F940" t="s">
        <v>26</v>
      </c>
      <c r="G940">
        <v>5</v>
      </c>
      <c r="H940">
        <v>0.2</v>
      </c>
      <c r="I940" s="2">
        <v>533024</v>
      </c>
      <c r="J940" t="str">
        <f>_xlfn.XLOOKUP(tblOrders[[#This Row],[CustomerID]], tblCustomers[CustomerID], tblCustomers[CustomerName])</f>
        <v>Customer 137</v>
      </c>
      <c r="K940" t="str">
        <f>_xlfn.XLOOKUP(tblOrders[[#This Row],[CustomerID]], tblCustomers[CustomerID], tblCustomers[Segment])</f>
        <v>Corporate</v>
      </c>
      <c r="L940" t="str">
        <f>_xlfn.XLOOKUP(tblOrders[[#This Row],[ProductID]], tblProducts[ProductID], tblProducts[Category])</f>
        <v>Home</v>
      </c>
      <c r="M940">
        <f>_xlfn.XLOOKUP(tblOrders[[#This Row],[ProductID]], tblProducts[ProductID], tblProducts[CostPrice])</f>
        <v>32671</v>
      </c>
      <c r="N940">
        <f>tblOrders[[#This Row],[Sales]]-(tblOrders[[#This Row],[CostPrice]]*tblOrders[[#This Row],[Quantity]])</f>
        <v>369669</v>
      </c>
      <c r="O940" t="str">
        <f>TEXT(tblOrders[[#This Row],[Date]],"mmm-yyyy")</f>
        <v>Mar-2025</v>
      </c>
      <c r="P940" t="str">
        <f>_xlfn.XLOOKUP(tblOrders[[#This Row],[OrderID]], tblReturns[OrderID], tblReturns[Returned])</f>
        <v>No</v>
      </c>
      <c r="Q940" t="str">
        <f>_xlfn.XLOOKUP(tblOrders[[#This Row],[OrderID]], tblShipping[OrderID], tblShipping[ShipMode])</f>
        <v>Express</v>
      </c>
      <c r="R940" t="str">
        <f>IFERROR(_xlfn.XLOOKUP(A939, tblCustomers[CustomerID], tblCustomers[CustomerName]), "Not Found")</f>
        <v>Not Found</v>
      </c>
      <c r="S940" t="str">
        <f>IF(tblOrders[[#This Row],[Sales]]&gt;1000000,"High Value","Standard")</f>
        <v>Standard</v>
      </c>
      <c r="T940" t="str">
        <f>_xlfn.XLOOKUP(tblOrders[[#This Row],[ProductID]], tblProducts[ProductID], tblProducts[ProductName])</f>
        <v>Product 80</v>
      </c>
      <c r="U940">
        <f>_xlfn.XLOOKUP(tblOrders[[#This Row],[SalesRepID]], tblSalesreps[RepID], tblSalesreps[Target])</f>
        <v>10652665</v>
      </c>
    </row>
    <row r="941" spans="1:21">
      <c r="A941" t="s">
        <v>1699</v>
      </c>
      <c r="B941" s="7" t="s">
        <v>773</v>
      </c>
      <c r="C941" t="s">
        <v>415</v>
      </c>
      <c r="D941" t="s">
        <v>504</v>
      </c>
      <c r="E941" t="s">
        <v>35</v>
      </c>
      <c r="F941" t="s">
        <v>26</v>
      </c>
      <c r="G941">
        <v>9</v>
      </c>
      <c r="H941">
        <v>0.1</v>
      </c>
      <c r="I941" s="2">
        <v>648283.5</v>
      </c>
      <c r="J941" t="str">
        <f>_xlfn.XLOOKUP(tblOrders[[#This Row],[CustomerID]], tblCustomers[CustomerID], tblCustomers[CustomerName])</f>
        <v>Customer 81</v>
      </c>
      <c r="K941" t="str">
        <f>_xlfn.XLOOKUP(tblOrders[[#This Row],[CustomerID]], tblCustomers[CustomerID], tblCustomers[Segment])</f>
        <v>SME</v>
      </c>
      <c r="L941" t="str">
        <f>_xlfn.XLOOKUP(tblOrders[[#This Row],[ProductID]], tblProducts[ProductID], tblProducts[Category])</f>
        <v>Office</v>
      </c>
      <c r="M941">
        <f>_xlfn.XLOOKUP(tblOrders[[#This Row],[ProductID]], tblProducts[ProductID], tblProducts[CostPrice])</f>
        <v>12010</v>
      </c>
      <c r="N941">
        <f>tblOrders[[#This Row],[Sales]]-(tblOrders[[#This Row],[CostPrice]]*tblOrders[[#This Row],[Quantity]])</f>
        <v>540193.5</v>
      </c>
      <c r="O941" t="str">
        <f>TEXT(tblOrders[[#This Row],[Date]],"mmm-yyyy")</f>
        <v>Aug-2025</v>
      </c>
      <c r="P941" t="str">
        <f>_xlfn.XLOOKUP(tblOrders[[#This Row],[OrderID]], tblReturns[OrderID], tblReturns[Returned])</f>
        <v>No</v>
      </c>
      <c r="Q941" t="str">
        <f>_xlfn.XLOOKUP(tblOrders[[#This Row],[OrderID]], tblShipping[OrderID], tblShipping[ShipMode])</f>
        <v>Standard</v>
      </c>
      <c r="R941" t="str">
        <f>IFERROR(_xlfn.XLOOKUP(A940, tblCustomers[CustomerID], tblCustomers[CustomerName]), "Not Found")</f>
        <v>Not Found</v>
      </c>
      <c r="S941" t="str">
        <f>IF(tblOrders[[#This Row],[Sales]]&gt;1000000,"High Value","Standard")</f>
        <v>Standard</v>
      </c>
      <c r="T941" t="str">
        <f>_xlfn.XLOOKUP(tblOrders[[#This Row],[ProductID]], tblProducts[ProductID], tblProducts[ProductName])</f>
        <v>Product 15</v>
      </c>
      <c r="U941">
        <f>_xlfn.XLOOKUP(tblOrders[[#This Row],[SalesRepID]], tblSalesreps[RepID], tblSalesreps[Target])</f>
        <v>19619177</v>
      </c>
    </row>
    <row r="942" spans="1:21">
      <c r="A942" t="s">
        <v>1700</v>
      </c>
      <c r="B942" s="7" t="s">
        <v>1701</v>
      </c>
      <c r="C942" t="s">
        <v>457</v>
      </c>
      <c r="D942" t="s">
        <v>100</v>
      </c>
      <c r="E942" t="s">
        <v>45</v>
      </c>
      <c r="F942" t="s">
        <v>20</v>
      </c>
      <c r="G942">
        <v>1</v>
      </c>
      <c r="H942">
        <v>0.05</v>
      </c>
      <c r="I942" s="2">
        <v>125228.05</v>
      </c>
      <c r="J942" t="str">
        <f>_xlfn.XLOOKUP(tblOrders[[#This Row],[CustomerID]], tblCustomers[CustomerID], tblCustomers[CustomerName])</f>
        <v>Customer 61</v>
      </c>
      <c r="K942" t="str">
        <f>_xlfn.XLOOKUP(tblOrders[[#This Row],[CustomerID]], tblCustomers[CustomerID], tblCustomers[Segment])</f>
        <v>Consumer</v>
      </c>
      <c r="L942" t="str">
        <f>_xlfn.XLOOKUP(tblOrders[[#This Row],[ProductID]], tblProducts[ProductID], tblProducts[Category])</f>
        <v>Electronics</v>
      </c>
      <c r="M942">
        <f>_xlfn.XLOOKUP(tblOrders[[#This Row],[ProductID]], tblProducts[ProductID], tblProducts[CostPrice])</f>
        <v>39197</v>
      </c>
      <c r="N942">
        <f>tblOrders[[#This Row],[Sales]]-(tblOrders[[#This Row],[CostPrice]]*tblOrders[[#This Row],[Quantity]])</f>
        <v>86031.05</v>
      </c>
      <c r="O942" t="str">
        <f>TEXT(tblOrders[[#This Row],[Date]],"mmm-yyyy")</f>
        <v>Jan-2025</v>
      </c>
      <c r="P942" t="str">
        <f>_xlfn.XLOOKUP(tblOrders[[#This Row],[OrderID]], tblReturns[OrderID], tblReturns[Returned])</f>
        <v>No</v>
      </c>
      <c r="Q942" t="str">
        <f>_xlfn.XLOOKUP(tblOrders[[#This Row],[OrderID]], tblShipping[OrderID], tblShipping[ShipMode])</f>
        <v>Standard</v>
      </c>
      <c r="R942" t="str">
        <f>IFERROR(_xlfn.XLOOKUP(A941, tblCustomers[CustomerID], tblCustomers[CustomerName]), "Not Found")</f>
        <v>Not Found</v>
      </c>
      <c r="S942" t="str">
        <f>IF(tblOrders[[#This Row],[Sales]]&gt;1000000,"High Value","Standard")</f>
        <v>Standard</v>
      </c>
      <c r="T942" t="str">
        <f>_xlfn.XLOOKUP(tblOrders[[#This Row],[ProductID]], tblProducts[ProductID], tblProducts[ProductName])</f>
        <v>Product 21</v>
      </c>
      <c r="U942">
        <f>_xlfn.XLOOKUP(tblOrders[[#This Row],[SalesRepID]], tblSalesreps[RepID], tblSalesreps[Target])</f>
        <v>11319839</v>
      </c>
    </row>
    <row r="943" spans="1:21">
      <c r="A943" t="s">
        <v>1702</v>
      </c>
      <c r="B943" s="7" t="s">
        <v>660</v>
      </c>
      <c r="C943" t="s">
        <v>129</v>
      </c>
      <c r="D943" t="s">
        <v>516</v>
      </c>
      <c r="E943" t="s">
        <v>197</v>
      </c>
      <c r="F943" t="s">
        <v>51</v>
      </c>
      <c r="G943">
        <v>3</v>
      </c>
      <c r="H943">
        <v>0.2</v>
      </c>
      <c r="I943" s="2">
        <v>170308.8</v>
      </c>
      <c r="J943" t="str">
        <f>_xlfn.XLOOKUP(tblOrders[[#This Row],[CustomerID]], tblCustomers[CustomerID], tblCustomers[CustomerName])</f>
        <v>Customer 237</v>
      </c>
      <c r="K943" t="str">
        <f>_xlfn.XLOOKUP(tblOrders[[#This Row],[CustomerID]], tblCustomers[CustomerID], tblCustomers[Segment])</f>
        <v>Consumer</v>
      </c>
      <c r="L943" t="str">
        <f>_xlfn.XLOOKUP(tblOrders[[#This Row],[ProductID]], tblProducts[ProductID], tblProducts[Category])</f>
        <v>Home</v>
      </c>
      <c r="M943">
        <f>_xlfn.XLOOKUP(tblOrders[[#This Row],[ProductID]], tblProducts[ProductID], tblProducts[CostPrice])</f>
        <v>48408</v>
      </c>
      <c r="N943">
        <f>tblOrders[[#This Row],[Sales]]-(tblOrders[[#This Row],[CostPrice]]*tblOrders[[#This Row],[Quantity]])</f>
        <v>25084.799999999988</v>
      </c>
      <c r="O943" t="str">
        <f>TEXT(tblOrders[[#This Row],[Date]],"mmm-yyyy")</f>
        <v>Feb-2025</v>
      </c>
      <c r="P943" t="str">
        <f>_xlfn.XLOOKUP(tblOrders[[#This Row],[OrderID]], tblReturns[OrderID], tblReturns[Returned])</f>
        <v>No</v>
      </c>
      <c r="Q943" t="str">
        <f>_xlfn.XLOOKUP(tblOrders[[#This Row],[OrderID]], tblShipping[OrderID], tblShipping[ShipMode])</f>
        <v>Standard</v>
      </c>
      <c r="R943" t="str">
        <f>IFERROR(_xlfn.XLOOKUP(A942, tblCustomers[CustomerID], tblCustomers[CustomerName]), "Not Found")</f>
        <v>Not Found</v>
      </c>
      <c r="S943" t="str">
        <f>IF(tblOrders[[#This Row],[Sales]]&gt;1000000,"High Value","Standard")</f>
        <v>Standard</v>
      </c>
      <c r="T943" t="str">
        <f>_xlfn.XLOOKUP(tblOrders[[#This Row],[ProductID]], tblProducts[ProductID], tblProducts[ProductName])</f>
        <v>Product 12</v>
      </c>
      <c r="U943">
        <f>_xlfn.XLOOKUP(tblOrders[[#This Row],[SalesRepID]], tblSalesreps[RepID], tblSalesreps[Target])</f>
        <v>19562258</v>
      </c>
    </row>
    <row r="944" spans="1:21">
      <c r="A944" t="s">
        <v>1703</v>
      </c>
      <c r="B944" s="7" t="s">
        <v>1031</v>
      </c>
      <c r="C944" t="s">
        <v>1279</v>
      </c>
      <c r="D944" t="s">
        <v>60</v>
      </c>
      <c r="E944" t="s">
        <v>56</v>
      </c>
      <c r="F944" t="s">
        <v>20</v>
      </c>
      <c r="G944">
        <v>3</v>
      </c>
      <c r="H944">
        <v>0.05</v>
      </c>
      <c r="I944" s="2">
        <v>113846.1</v>
      </c>
      <c r="J944" t="str">
        <f>_xlfn.XLOOKUP(tblOrders[[#This Row],[CustomerID]], tblCustomers[CustomerID], tblCustomers[CustomerName])</f>
        <v>Customer 210</v>
      </c>
      <c r="K944" t="str">
        <f>_xlfn.XLOOKUP(tblOrders[[#This Row],[CustomerID]], tblCustomers[CustomerID], tblCustomers[Segment])</f>
        <v>Corporate</v>
      </c>
      <c r="L944" t="str">
        <f>_xlfn.XLOOKUP(tblOrders[[#This Row],[ProductID]], tblProducts[ProductID], tblProducts[Category])</f>
        <v>Office</v>
      </c>
      <c r="M944">
        <f>_xlfn.XLOOKUP(tblOrders[[#This Row],[ProductID]], tblProducts[ProductID], tblProducts[CostPrice])</f>
        <v>62137</v>
      </c>
      <c r="N944">
        <f>tblOrders[[#This Row],[Sales]]-(tblOrders[[#This Row],[CostPrice]]*tblOrders[[#This Row],[Quantity]])</f>
        <v>-72564.899999999994</v>
      </c>
      <c r="O944" t="str">
        <f>TEXT(tblOrders[[#This Row],[Date]],"mmm-yyyy")</f>
        <v>Aug-2025</v>
      </c>
      <c r="P944" t="str">
        <f>_xlfn.XLOOKUP(tblOrders[[#This Row],[OrderID]], tblReturns[OrderID], tblReturns[Returned])</f>
        <v>No</v>
      </c>
      <c r="Q944" t="str">
        <f>_xlfn.XLOOKUP(tblOrders[[#This Row],[OrderID]], tblShipping[OrderID], tblShipping[ShipMode])</f>
        <v>Standard</v>
      </c>
      <c r="R944" t="str">
        <f>IFERROR(_xlfn.XLOOKUP(A943, tblCustomers[CustomerID], tblCustomers[CustomerName]), "Not Found")</f>
        <v>Not Found</v>
      </c>
      <c r="S944" t="str">
        <f>IF(tblOrders[[#This Row],[Sales]]&gt;1000000,"High Value","Standard")</f>
        <v>Standard</v>
      </c>
      <c r="T944" t="str">
        <f>_xlfn.XLOOKUP(tblOrders[[#This Row],[ProductID]], tblProducts[ProductID], tblProducts[ProductName])</f>
        <v>Product 100</v>
      </c>
      <c r="U944">
        <f>_xlfn.XLOOKUP(tblOrders[[#This Row],[SalesRepID]], tblSalesreps[RepID], tblSalesreps[Target])</f>
        <v>14265630</v>
      </c>
    </row>
    <row r="945" spans="1:21">
      <c r="A945" t="s">
        <v>1704</v>
      </c>
      <c r="B945" s="7" t="s">
        <v>354</v>
      </c>
      <c r="C945" t="s">
        <v>1243</v>
      </c>
      <c r="D945" t="s">
        <v>44</v>
      </c>
      <c r="E945" t="s">
        <v>119</v>
      </c>
      <c r="F945" t="s">
        <v>51</v>
      </c>
      <c r="G945">
        <v>10</v>
      </c>
      <c r="H945">
        <v>0</v>
      </c>
      <c r="I945" s="2">
        <v>790440</v>
      </c>
      <c r="J945" t="str">
        <f>_xlfn.XLOOKUP(tblOrders[[#This Row],[CustomerID]], tblCustomers[CustomerID], tblCustomers[CustomerName])</f>
        <v>Customer 180</v>
      </c>
      <c r="K945" t="str">
        <f>_xlfn.XLOOKUP(tblOrders[[#This Row],[CustomerID]], tblCustomers[CustomerID], tblCustomers[Segment])</f>
        <v>Consumer</v>
      </c>
      <c r="L945" t="str">
        <f>_xlfn.XLOOKUP(tblOrders[[#This Row],[ProductID]], tblProducts[ProductID], tblProducts[Category])</f>
        <v>Furniture</v>
      </c>
      <c r="M945">
        <f>_xlfn.XLOOKUP(tblOrders[[#This Row],[ProductID]], tblProducts[ProductID], tblProducts[CostPrice])</f>
        <v>48953</v>
      </c>
      <c r="N945">
        <f>tblOrders[[#This Row],[Sales]]-(tblOrders[[#This Row],[CostPrice]]*tblOrders[[#This Row],[Quantity]])</f>
        <v>300910</v>
      </c>
      <c r="O945" t="str">
        <f>TEXT(tblOrders[[#This Row],[Date]],"mmm-yyyy")</f>
        <v>Feb-2025</v>
      </c>
      <c r="P945" t="str">
        <f>_xlfn.XLOOKUP(tblOrders[[#This Row],[OrderID]], tblReturns[OrderID], tblReturns[Returned])</f>
        <v>No</v>
      </c>
      <c r="Q945" t="str">
        <f>_xlfn.XLOOKUP(tblOrders[[#This Row],[OrderID]], tblShipping[OrderID], tblShipping[ShipMode])</f>
        <v>Express</v>
      </c>
      <c r="R945" t="str">
        <f>IFERROR(_xlfn.XLOOKUP(A944, tblCustomers[CustomerID], tblCustomers[CustomerName]), "Not Found")</f>
        <v>Not Found</v>
      </c>
      <c r="S945" t="str">
        <f>IF(tblOrders[[#This Row],[Sales]]&gt;1000000,"High Value","Standard")</f>
        <v>Standard</v>
      </c>
      <c r="T945" t="str">
        <f>_xlfn.XLOOKUP(tblOrders[[#This Row],[ProductID]], tblProducts[ProductID], tblProducts[ProductName])</f>
        <v>Product 56</v>
      </c>
      <c r="U945">
        <f>_xlfn.XLOOKUP(tblOrders[[#This Row],[SalesRepID]], tblSalesreps[RepID], tblSalesreps[Target])</f>
        <v>5886694</v>
      </c>
    </row>
    <row r="946" spans="1:21">
      <c r="A946" t="s">
        <v>1705</v>
      </c>
      <c r="B946" s="7" t="s">
        <v>930</v>
      </c>
      <c r="C946" t="s">
        <v>681</v>
      </c>
      <c r="D946" t="s">
        <v>265</v>
      </c>
      <c r="E946" t="s">
        <v>19</v>
      </c>
      <c r="F946" t="s">
        <v>20</v>
      </c>
      <c r="G946">
        <v>2</v>
      </c>
      <c r="H946">
        <v>0.2</v>
      </c>
      <c r="I946" s="2">
        <v>116721.60000000001</v>
      </c>
      <c r="J946" t="str">
        <f>_xlfn.XLOOKUP(tblOrders[[#This Row],[CustomerID]], tblCustomers[CustomerID], tblCustomers[CustomerName])</f>
        <v>Customer 88</v>
      </c>
      <c r="K946" t="str">
        <f>_xlfn.XLOOKUP(tblOrders[[#This Row],[CustomerID]], tblCustomers[CustomerID], tblCustomers[Segment])</f>
        <v>SME</v>
      </c>
      <c r="L946" t="str">
        <f>_xlfn.XLOOKUP(tblOrders[[#This Row],[ProductID]], tblProducts[ProductID], tblProducts[Category])</f>
        <v>Home</v>
      </c>
      <c r="M946">
        <f>_xlfn.XLOOKUP(tblOrders[[#This Row],[ProductID]], tblProducts[ProductID], tblProducts[CostPrice])</f>
        <v>33642</v>
      </c>
      <c r="N946">
        <f>tblOrders[[#This Row],[Sales]]-(tblOrders[[#This Row],[CostPrice]]*tblOrders[[#This Row],[Quantity]])</f>
        <v>49437.600000000006</v>
      </c>
      <c r="O946" t="str">
        <f>TEXT(tblOrders[[#This Row],[Date]],"mmm-yyyy")</f>
        <v>Feb-2025</v>
      </c>
      <c r="P946" t="str">
        <f>_xlfn.XLOOKUP(tblOrders[[#This Row],[OrderID]], tblReturns[OrderID], tblReturns[Returned])</f>
        <v>No</v>
      </c>
      <c r="Q946" t="str">
        <f>_xlfn.XLOOKUP(tblOrders[[#This Row],[OrderID]], tblShipping[OrderID], tblShipping[ShipMode])</f>
        <v>Pickup</v>
      </c>
      <c r="R946" t="str">
        <f>IFERROR(_xlfn.XLOOKUP(A945, tblCustomers[CustomerID], tblCustomers[CustomerName]), "Not Found")</f>
        <v>Not Found</v>
      </c>
      <c r="S946" t="str">
        <f>IF(tblOrders[[#This Row],[Sales]]&gt;1000000,"High Value","Standard")</f>
        <v>Standard</v>
      </c>
      <c r="T946" t="str">
        <f>_xlfn.XLOOKUP(tblOrders[[#This Row],[ProductID]], tblProducts[ProductID], tblProducts[ProductName])</f>
        <v>Product 17</v>
      </c>
      <c r="U946">
        <f>_xlfn.XLOOKUP(tblOrders[[#This Row],[SalesRepID]], tblSalesreps[RepID], tblSalesreps[Target])</f>
        <v>11347243</v>
      </c>
    </row>
    <row r="947" spans="1:21">
      <c r="A947" t="s">
        <v>1706</v>
      </c>
      <c r="B947" s="7" t="s">
        <v>1357</v>
      </c>
      <c r="C947" t="s">
        <v>712</v>
      </c>
      <c r="D947" t="s">
        <v>100</v>
      </c>
      <c r="E947" t="s">
        <v>35</v>
      </c>
      <c r="F947" t="s">
        <v>26</v>
      </c>
      <c r="G947">
        <v>9</v>
      </c>
      <c r="H947">
        <v>0.05</v>
      </c>
      <c r="I947" s="2">
        <v>1028565</v>
      </c>
      <c r="J947" t="str">
        <f>_xlfn.XLOOKUP(tblOrders[[#This Row],[CustomerID]], tblCustomers[CustomerID], tblCustomers[CustomerName])</f>
        <v>Customer 294</v>
      </c>
      <c r="K947" t="str">
        <f>_xlfn.XLOOKUP(tblOrders[[#This Row],[CustomerID]], tblCustomers[CustomerID], tblCustomers[Segment])</f>
        <v>SME</v>
      </c>
      <c r="L947" t="str">
        <f>_xlfn.XLOOKUP(tblOrders[[#This Row],[ProductID]], tblProducts[ProductID], tblProducts[Category])</f>
        <v>Electronics</v>
      </c>
      <c r="M947">
        <f>_xlfn.XLOOKUP(tblOrders[[#This Row],[ProductID]], tblProducts[ProductID], tblProducts[CostPrice])</f>
        <v>39197</v>
      </c>
      <c r="N947">
        <f>tblOrders[[#This Row],[Sales]]-(tblOrders[[#This Row],[CostPrice]]*tblOrders[[#This Row],[Quantity]])</f>
        <v>675792</v>
      </c>
      <c r="O947" t="str">
        <f>TEXT(tblOrders[[#This Row],[Date]],"mmm-yyyy")</f>
        <v>Oct-2025</v>
      </c>
      <c r="P947" t="str">
        <f>_xlfn.XLOOKUP(tblOrders[[#This Row],[OrderID]], tblReturns[OrderID], tblReturns[Returned])</f>
        <v>Yes</v>
      </c>
      <c r="Q947" t="str">
        <f>_xlfn.XLOOKUP(tblOrders[[#This Row],[OrderID]], tblShipping[OrderID], tblShipping[ShipMode])</f>
        <v>Standard</v>
      </c>
      <c r="R947" t="str">
        <f>IFERROR(_xlfn.XLOOKUP(A946, tblCustomers[CustomerID], tblCustomers[CustomerName]), "Not Found")</f>
        <v>Not Found</v>
      </c>
      <c r="S947" t="str">
        <f>IF(tblOrders[[#This Row],[Sales]]&gt;1000000,"High Value","Standard")</f>
        <v>High Value</v>
      </c>
      <c r="T947" t="str">
        <f>_xlfn.XLOOKUP(tblOrders[[#This Row],[ProductID]], tblProducts[ProductID], tblProducts[ProductName])</f>
        <v>Product 21</v>
      </c>
      <c r="U947">
        <f>_xlfn.XLOOKUP(tblOrders[[#This Row],[SalesRepID]], tblSalesreps[RepID], tblSalesreps[Target])</f>
        <v>19619177</v>
      </c>
    </row>
    <row r="948" spans="1:21">
      <c r="A948" t="s">
        <v>1707</v>
      </c>
      <c r="B948" s="7" t="s">
        <v>411</v>
      </c>
      <c r="C948" t="s">
        <v>977</v>
      </c>
      <c r="D948" t="s">
        <v>587</v>
      </c>
      <c r="E948" t="s">
        <v>50</v>
      </c>
      <c r="F948" t="s">
        <v>20</v>
      </c>
      <c r="G948">
        <v>4</v>
      </c>
      <c r="H948">
        <v>0.15</v>
      </c>
      <c r="I948" s="2">
        <v>264285.40000000002</v>
      </c>
      <c r="J948" t="str">
        <f>_xlfn.XLOOKUP(tblOrders[[#This Row],[CustomerID]], tblCustomers[CustomerID], tblCustomers[CustomerName])</f>
        <v>Customer 194</v>
      </c>
      <c r="K948" t="str">
        <f>_xlfn.XLOOKUP(tblOrders[[#This Row],[CustomerID]], tblCustomers[CustomerID], tblCustomers[Segment])</f>
        <v>SME</v>
      </c>
      <c r="L948" t="str">
        <f>_xlfn.XLOOKUP(tblOrders[[#This Row],[ProductID]], tblProducts[ProductID], tblProducts[Category])</f>
        <v>Electronics</v>
      </c>
      <c r="M948">
        <f>_xlfn.XLOOKUP(tblOrders[[#This Row],[ProductID]], tblProducts[ProductID], tblProducts[CostPrice])</f>
        <v>67500</v>
      </c>
      <c r="N948">
        <f>tblOrders[[#This Row],[Sales]]-(tblOrders[[#This Row],[CostPrice]]*tblOrders[[#This Row],[Quantity]])</f>
        <v>-5714.5999999999767</v>
      </c>
      <c r="O948" t="str">
        <f>TEXT(tblOrders[[#This Row],[Date]],"mmm-yyyy")</f>
        <v>Sep-2025</v>
      </c>
      <c r="P948" t="str">
        <f>_xlfn.XLOOKUP(tblOrders[[#This Row],[OrderID]], tblReturns[OrderID], tblReturns[Returned])</f>
        <v>No</v>
      </c>
      <c r="Q948" t="str">
        <f>_xlfn.XLOOKUP(tblOrders[[#This Row],[OrderID]], tblShipping[OrderID], tblShipping[ShipMode])</f>
        <v>Express</v>
      </c>
      <c r="R948" t="str">
        <f>IFERROR(_xlfn.XLOOKUP(A947, tblCustomers[CustomerID], tblCustomers[CustomerName]), "Not Found")</f>
        <v>Not Found</v>
      </c>
      <c r="S948" t="str">
        <f>IF(tblOrders[[#This Row],[Sales]]&gt;1000000,"High Value","Standard")</f>
        <v>Standard</v>
      </c>
      <c r="T948" t="str">
        <f>_xlfn.XLOOKUP(tblOrders[[#This Row],[ProductID]], tblProducts[ProductID], tblProducts[ProductName])</f>
        <v>Product 97</v>
      </c>
      <c r="U948">
        <f>_xlfn.XLOOKUP(tblOrders[[#This Row],[SalesRepID]], tblSalesreps[RepID], tblSalesreps[Target])</f>
        <v>17350666</v>
      </c>
    </row>
    <row r="949" spans="1:21">
      <c r="A949" t="s">
        <v>1708</v>
      </c>
      <c r="B949" s="7" t="s">
        <v>503</v>
      </c>
      <c r="C949" t="s">
        <v>239</v>
      </c>
      <c r="D949" t="s">
        <v>566</v>
      </c>
      <c r="E949" t="s">
        <v>210</v>
      </c>
      <c r="F949" t="s">
        <v>20</v>
      </c>
      <c r="G949">
        <v>6</v>
      </c>
      <c r="H949">
        <v>0</v>
      </c>
      <c r="I949" s="2">
        <v>775920</v>
      </c>
      <c r="J949" t="str">
        <f>_xlfn.XLOOKUP(tblOrders[[#This Row],[CustomerID]], tblCustomers[CustomerID], tblCustomers[CustomerName])</f>
        <v>Customer 146</v>
      </c>
      <c r="K949" t="str">
        <f>_xlfn.XLOOKUP(tblOrders[[#This Row],[CustomerID]], tblCustomers[CustomerID], tblCustomers[Segment])</f>
        <v>Consumer</v>
      </c>
      <c r="L949" t="str">
        <f>_xlfn.XLOOKUP(tblOrders[[#This Row],[ProductID]], tblProducts[ProductID], tblProducts[Category])</f>
        <v>Electronics</v>
      </c>
      <c r="M949">
        <f>_xlfn.XLOOKUP(tblOrders[[#This Row],[ProductID]], tblProducts[ProductID], tblProducts[CostPrice])</f>
        <v>26222</v>
      </c>
      <c r="N949">
        <f>tblOrders[[#This Row],[Sales]]-(tblOrders[[#This Row],[CostPrice]]*tblOrders[[#This Row],[Quantity]])</f>
        <v>618588</v>
      </c>
      <c r="O949" t="str">
        <f>TEXT(tblOrders[[#This Row],[Date]],"mmm-yyyy")</f>
        <v>Jan-2025</v>
      </c>
      <c r="P949" t="str">
        <f>_xlfn.XLOOKUP(tblOrders[[#This Row],[OrderID]], tblReturns[OrderID], tblReturns[Returned])</f>
        <v>No</v>
      </c>
      <c r="Q949" t="str">
        <f>_xlfn.XLOOKUP(tblOrders[[#This Row],[OrderID]], tblShipping[OrderID], tblShipping[ShipMode])</f>
        <v>Pickup</v>
      </c>
      <c r="R949" t="str">
        <f>IFERROR(_xlfn.XLOOKUP(A948, tblCustomers[CustomerID], tblCustomers[CustomerName]), "Not Found")</f>
        <v>Not Found</v>
      </c>
      <c r="S949" t="str">
        <f>IF(tblOrders[[#This Row],[Sales]]&gt;1000000,"High Value","Standard")</f>
        <v>Standard</v>
      </c>
      <c r="T949" t="str">
        <f>_xlfn.XLOOKUP(tblOrders[[#This Row],[ProductID]], tblProducts[ProductID], tblProducts[ProductName])</f>
        <v>Product 87</v>
      </c>
      <c r="U949">
        <f>_xlfn.XLOOKUP(tblOrders[[#This Row],[SalesRepID]], tblSalesreps[RepID], tblSalesreps[Target])</f>
        <v>19336654</v>
      </c>
    </row>
    <row r="950" spans="1:21">
      <c r="A950" t="s">
        <v>1709</v>
      </c>
      <c r="B950" s="7" t="s">
        <v>250</v>
      </c>
      <c r="C950" t="s">
        <v>368</v>
      </c>
      <c r="D950" t="s">
        <v>643</v>
      </c>
      <c r="E950" t="s">
        <v>186</v>
      </c>
      <c r="F950" t="s">
        <v>20</v>
      </c>
      <c r="G950">
        <v>7</v>
      </c>
      <c r="H950">
        <v>0</v>
      </c>
      <c r="I950" s="2">
        <v>1031835</v>
      </c>
      <c r="J950" t="str">
        <f>_xlfn.XLOOKUP(tblOrders[[#This Row],[CustomerID]], tblCustomers[CustomerID], tblCustomers[CustomerName])</f>
        <v>Customer 4</v>
      </c>
      <c r="K950" t="str">
        <f>_xlfn.XLOOKUP(tblOrders[[#This Row],[CustomerID]], tblCustomers[CustomerID], tblCustomers[Segment])</f>
        <v>Corporate</v>
      </c>
      <c r="L950" t="str">
        <f>_xlfn.XLOOKUP(tblOrders[[#This Row],[ProductID]], tblProducts[ProductID], tblProducts[Category])</f>
        <v>Home</v>
      </c>
      <c r="M950">
        <f>_xlfn.XLOOKUP(tblOrders[[#This Row],[ProductID]], tblProducts[ProductID], tblProducts[CostPrice])</f>
        <v>77766</v>
      </c>
      <c r="N950">
        <f>tblOrders[[#This Row],[Sales]]-(tblOrders[[#This Row],[CostPrice]]*tblOrders[[#This Row],[Quantity]])</f>
        <v>487473</v>
      </c>
      <c r="O950" t="str">
        <f>TEXT(tblOrders[[#This Row],[Date]],"mmm-yyyy")</f>
        <v>Jul-2025</v>
      </c>
      <c r="P950" t="str">
        <f>_xlfn.XLOOKUP(tblOrders[[#This Row],[OrderID]], tblReturns[OrderID], tblReturns[Returned])</f>
        <v>No</v>
      </c>
      <c r="Q950" t="str">
        <f>_xlfn.XLOOKUP(tblOrders[[#This Row],[OrderID]], tblShipping[OrderID], tblShipping[ShipMode])</f>
        <v>Pickup</v>
      </c>
      <c r="R950" t="str">
        <f>IFERROR(_xlfn.XLOOKUP(A949, tblCustomers[CustomerID], tblCustomers[CustomerName]), "Not Found")</f>
        <v>Not Found</v>
      </c>
      <c r="S950" t="str">
        <f>IF(tblOrders[[#This Row],[Sales]]&gt;1000000,"High Value","Standard")</f>
        <v>High Value</v>
      </c>
      <c r="T950" t="str">
        <f>_xlfn.XLOOKUP(tblOrders[[#This Row],[ProductID]], tblProducts[ProductID], tblProducts[ProductName])</f>
        <v>Product 1</v>
      </c>
      <c r="U950">
        <f>_xlfn.XLOOKUP(tblOrders[[#This Row],[SalesRepID]], tblSalesreps[RepID], tblSalesreps[Target])</f>
        <v>15141830</v>
      </c>
    </row>
    <row r="951" spans="1:21">
      <c r="A951" t="s">
        <v>1710</v>
      </c>
      <c r="B951" s="7" t="s">
        <v>1567</v>
      </c>
      <c r="C951" t="s">
        <v>593</v>
      </c>
      <c r="D951" t="s">
        <v>155</v>
      </c>
      <c r="E951" t="s">
        <v>45</v>
      </c>
      <c r="F951" t="s">
        <v>26</v>
      </c>
      <c r="G951">
        <v>6</v>
      </c>
      <c r="H951">
        <v>0</v>
      </c>
      <c r="I951" s="2">
        <v>517692</v>
      </c>
      <c r="J951" t="str">
        <f>_xlfn.XLOOKUP(tblOrders[[#This Row],[CustomerID]], tblCustomers[CustomerID], tblCustomers[CustomerName])</f>
        <v>Customer 120</v>
      </c>
      <c r="K951" t="str">
        <f>_xlfn.XLOOKUP(tblOrders[[#This Row],[CustomerID]], tblCustomers[CustomerID], tblCustomers[Segment])</f>
        <v>SME</v>
      </c>
      <c r="L951" t="str">
        <f>_xlfn.XLOOKUP(tblOrders[[#This Row],[ProductID]], tblProducts[ProductID], tblProducts[Category])</f>
        <v>Electronics</v>
      </c>
      <c r="M951">
        <f>_xlfn.XLOOKUP(tblOrders[[#This Row],[ProductID]], tblProducts[ProductID], tblProducts[CostPrice])</f>
        <v>23271</v>
      </c>
      <c r="N951">
        <f>tblOrders[[#This Row],[Sales]]-(tblOrders[[#This Row],[CostPrice]]*tblOrders[[#This Row],[Quantity]])</f>
        <v>378066</v>
      </c>
      <c r="O951" t="str">
        <f>TEXT(tblOrders[[#This Row],[Date]],"mmm-yyyy")</f>
        <v>Nov-2025</v>
      </c>
      <c r="P951" t="str">
        <f>_xlfn.XLOOKUP(tblOrders[[#This Row],[OrderID]], tblReturns[OrderID], tblReturns[Returned])</f>
        <v>No</v>
      </c>
      <c r="Q951" t="str">
        <f>_xlfn.XLOOKUP(tblOrders[[#This Row],[OrderID]], tblShipping[OrderID], tblShipping[ShipMode])</f>
        <v>Express</v>
      </c>
      <c r="R951" t="str">
        <f>IFERROR(_xlfn.XLOOKUP(A950, tblCustomers[CustomerID], tblCustomers[CustomerName]), "Not Found")</f>
        <v>Not Found</v>
      </c>
      <c r="S951" t="str">
        <f>IF(tblOrders[[#This Row],[Sales]]&gt;1000000,"High Value","Standard")</f>
        <v>Standard</v>
      </c>
      <c r="T951" t="str">
        <f>_xlfn.XLOOKUP(tblOrders[[#This Row],[ProductID]], tblProducts[ProductID], tblProducts[ProductName])</f>
        <v>Product 48</v>
      </c>
      <c r="U951">
        <f>_xlfn.XLOOKUP(tblOrders[[#This Row],[SalesRepID]], tblSalesreps[RepID], tblSalesreps[Target])</f>
        <v>11319839</v>
      </c>
    </row>
    <row r="952" spans="1:21">
      <c r="A952" t="s">
        <v>1711</v>
      </c>
      <c r="B952" s="7" t="s">
        <v>277</v>
      </c>
      <c r="C952" t="s">
        <v>1425</v>
      </c>
      <c r="D952" t="s">
        <v>12</v>
      </c>
      <c r="E952" t="s">
        <v>79</v>
      </c>
      <c r="F952" t="s">
        <v>14</v>
      </c>
      <c r="G952">
        <v>2</v>
      </c>
      <c r="H952">
        <v>0.15</v>
      </c>
      <c r="I952" s="2">
        <v>97272.3</v>
      </c>
      <c r="J952" t="str">
        <f>_xlfn.XLOOKUP(tblOrders[[#This Row],[CustomerID]], tblCustomers[CustomerID], tblCustomers[CustomerName])</f>
        <v>Customer 63</v>
      </c>
      <c r="K952" t="str">
        <f>_xlfn.XLOOKUP(tblOrders[[#This Row],[CustomerID]], tblCustomers[CustomerID], tblCustomers[Segment])</f>
        <v>Corporate</v>
      </c>
      <c r="L952" t="str">
        <f>_xlfn.XLOOKUP(tblOrders[[#This Row],[ProductID]], tblProducts[ProductID], tblProducts[Category])</f>
        <v>Furniture</v>
      </c>
      <c r="M952">
        <f>_xlfn.XLOOKUP(tblOrders[[#This Row],[ProductID]], tblProducts[ProductID], tblProducts[CostPrice])</f>
        <v>72369</v>
      </c>
      <c r="N952">
        <f>tblOrders[[#This Row],[Sales]]-(tblOrders[[#This Row],[CostPrice]]*tblOrders[[#This Row],[Quantity]])</f>
        <v>-47465.7</v>
      </c>
      <c r="O952" t="str">
        <f>TEXT(tblOrders[[#This Row],[Date]],"mmm-yyyy")</f>
        <v>Oct-2025</v>
      </c>
      <c r="P952" t="str">
        <f>_xlfn.XLOOKUP(tblOrders[[#This Row],[OrderID]], tblReturns[OrderID], tblReturns[Returned])</f>
        <v>No</v>
      </c>
      <c r="Q952" t="str">
        <f>_xlfn.XLOOKUP(tblOrders[[#This Row],[OrderID]], tblShipping[OrderID], tblShipping[ShipMode])</f>
        <v>Pickup</v>
      </c>
      <c r="R952" t="str">
        <f>IFERROR(_xlfn.XLOOKUP(A951, tblCustomers[CustomerID], tblCustomers[CustomerName]), "Not Found")</f>
        <v>Not Found</v>
      </c>
      <c r="S952" t="str">
        <f>IF(tblOrders[[#This Row],[Sales]]&gt;1000000,"High Value","Standard")</f>
        <v>Standard</v>
      </c>
      <c r="T952" t="str">
        <f>_xlfn.XLOOKUP(tblOrders[[#This Row],[ProductID]], tblProducts[ProductID], tblProducts[ProductName])</f>
        <v>Product 19</v>
      </c>
      <c r="U952">
        <f>_xlfn.XLOOKUP(tblOrders[[#This Row],[SalesRepID]], tblSalesreps[RepID], tblSalesreps[Target])</f>
        <v>8592536</v>
      </c>
    </row>
    <row r="953" spans="1:21">
      <c r="A953" t="s">
        <v>1712</v>
      </c>
      <c r="B953" s="7" t="s">
        <v>913</v>
      </c>
      <c r="C953" t="s">
        <v>215</v>
      </c>
      <c r="D953" t="s">
        <v>73</v>
      </c>
      <c r="E953" t="s">
        <v>202</v>
      </c>
      <c r="F953" t="s">
        <v>51</v>
      </c>
      <c r="G953">
        <v>8</v>
      </c>
      <c r="H953">
        <v>0.15</v>
      </c>
      <c r="I953" s="2">
        <v>516514.4</v>
      </c>
      <c r="J953" t="str">
        <f>_xlfn.XLOOKUP(tblOrders[[#This Row],[CustomerID]], tblCustomers[CustomerID], tblCustomers[CustomerName])</f>
        <v>Customer 25</v>
      </c>
      <c r="K953" t="str">
        <f>_xlfn.XLOOKUP(tblOrders[[#This Row],[CustomerID]], tblCustomers[CustomerID], tblCustomers[Segment])</f>
        <v>Corporate</v>
      </c>
      <c r="L953" t="str">
        <f>_xlfn.XLOOKUP(tblOrders[[#This Row],[ProductID]], tblProducts[ProductID], tblProducts[Category])</f>
        <v>Office</v>
      </c>
      <c r="M953">
        <f>_xlfn.XLOOKUP(tblOrders[[#This Row],[ProductID]], tblProducts[ProductID], tblProducts[CostPrice])</f>
        <v>28523</v>
      </c>
      <c r="N953">
        <f>tblOrders[[#This Row],[Sales]]-(tblOrders[[#This Row],[CostPrice]]*tblOrders[[#This Row],[Quantity]])</f>
        <v>288330.40000000002</v>
      </c>
      <c r="O953" t="str">
        <f>TEXT(tblOrders[[#This Row],[Date]],"mmm-yyyy")</f>
        <v>May-2025</v>
      </c>
      <c r="P953" t="str">
        <f>_xlfn.XLOOKUP(tblOrders[[#This Row],[OrderID]], tblReturns[OrderID], tblReturns[Returned])</f>
        <v>No</v>
      </c>
      <c r="Q953" t="str">
        <f>_xlfn.XLOOKUP(tblOrders[[#This Row],[OrderID]], tblShipping[OrderID], tblShipping[ShipMode])</f>
        <v>Pickup</v>
      </c>
      <c r="R953" t="str">
        <f>IFERROR(_xlfn.XLOOKUP(A952, tblCustomers[CustomerID], tblCustomers[CustomerName]), "Not Found")</f>
        <v>Not Found</v>
      </c>
      <c r="S953" t="str">
        <f>IF(tblOrders[[#This Row],[Sales]]&gt;1000000,"High Value","Standard")</f>
        <v>Standard</v>
      </c>
      <c r="T953" t="str">
        <f>_xlfn.XLOOKUP(tblOrders[[#This Row],[ProductID]], tblProducts[ProductID], tblProducts[ProductName])</f>
        <v>Product 30</v>
      </c>
      <c r="U953">
        <f>_xlfn.XLOOKUP(tblOrders[[#This Row],[SalesRepID]], tblSalesreps[RepID], tblSalesreps[Target])</f>
        <v>10652665</v>
      </c>
    </row>
    <row r="954" spans="1:21">
      <c r="A954" t="s">
        <v>1713</v>
      </c>
      <c r="B954" s="7" t="s">
        <v>207</v>
      </c>
      <c r="C954" t="s">
        <v>735</v>
      </c>
      <c r="D954" t="s">
        <v>44</v>
      </c>
      <c r="E954" t="s">
        <v>197</v>
      </c>
      <c r="F954" t="s">
        <v>51</v>
      </c>
      <c r="G954">
        <v>8</v>
      </c>
      <c r="H954">
        <v>0.05</v>
      </c>
      <c r="I954" s="2">
        <v>212207.2</v>
      </c>
      <c r="J954" t="str">
        <f>_xlfn.XLOOKUP(tblOrders[[#This Row],[CustomerID]], tblCustomers[CustomerID], tblCustomers[CustomerName])</f>
        <v>Customer 137</v>
      </c>
      <c r="K954" t="str">
        <f>_xlfn.XLOOKUP(tblOrders[[#This Row],[CustomerID]], tblCustomers[CustomerID], tblCustomers[Segment])</f>
        <v>Corporate</v>
      </c>
      <c r="L954" t="str">
        <f>_xlfn.XLOOKUP(tblOrders[[#This Row],[ProductID]], tblProducts[ProductID], tblProducts[Category])</f>
        <v>Furniture</v>
      </c>
      <c r="M954">
        <f>_xlfn.XLOOKUP(tblOrders[[#This Row],[ProductID]], tblProducts[ProductID], tblProducts[CostPrice])</f>
        <v>48953</v>
      </c>
      <c r="N954">
        <f>tblOrders[[#This Row],[Sales]]-(tblOrders[[#This Row],[CostPrice]]*tblOrders[[#This Row],[Quantity]])</f>
        <v>-179416.8</v>
      </c>
      <c r="O954" t="str">
        <f>TEXT(tblOrders[[#This Row],[Date]],"mmm-yyyy")</f>
        <v>Dec-2025</v>
      </c>
      <c r="P954" t="str">
        <f>_xlfn.XLOOKUP(tblOrders[[#This Row],[OrderID]], tblReturns[OrderID], tblReturns[Returned])</f>
        <v>No</v>
      </c>
      <c r="Q954" t="str">
        <f>_xlfn.XLOOKUP(tblOrders[[#This Row],[OrderID]], tblShipping[OrderID], tblShipping[ShipMode])</f>
        <v>Standard</v>
      </c>
      <c r="R954" t="str">
        <f>IFERROR(_xlfn.XLOOKUP(A953, tblCustomers[CustomerID], tblCustomers[CustomerName]), "Not Found")</f>
        <v>Not Found</v>
      </c>
      <c r="S954" t="str">
        <f>IF(tblOrders[[#This Row],[Sales]]&gt;1000000,"High Value","Standard")</f>
        <v>Standard</v>
      </c>
      <c r="T954" t="str">
        <f>_xlfn.XLOOKUP(tblOrders[[#This Row],[ProductID]], tblProducts[ProductID], tblProducts[ProductName])</f>
        <v>Product 56</v>
      </c>
      <c r="U954">
        <f>_xlfn.XLOOKUP(tblOrders[[#This Row],[SalesRepID]], tblSalesreps[RepID], tblSalesreps[Target])</f>
        <v>19562258</v>
      </c>
    </row>
    <row r="955" spans="1:21">
      <c r="A955" t="s">
        <v>1714</v>
      </c>
      <c r="B955" s="7" t="s">
        <v>1715</v>
      </c>
      <c r="C955" t="s">
        <v>901</v>
      </c>
      <c r="D955" t="s">
        <v>454</v>
      </c>
      <c r="E955" t="s">
        <v>202</v>
      </c>
      <c r="F955" t="s">
        <v>51</v>
      </c>
      <c r="G955">
        <v>4</v>
      </c>
      <c r="H955">
        <v>0.2</v>
      </c>
      <c r="I955" s="2">
        <v>348198.40000000002</v>
      </c>
      <c r="J955" t="str">
        <f>_xlfn.XLOOKUP(tblOrders[[#This Row],[CustomerID]], tblCustomers[CustomerID], tblCustomers[CustomerName])</f>
        <v>Customer 130</v>
      </c>
      <c r="K955" t="str">
        <f>_xlfn.XLOOKUP(tblOrders[[#This Row],[CustomerID]], tblCustomers[CustomerID], tblCustomers[Segment])</f>
        <v>Consumer</v>
      </c>
      <c r="L955" t="str">
        <f>_xlfn.XLOOKUP(tblOrders[[#This Row],[ProductID]], tblProducts[ProductID], tblProducts[Category])</f>
        <v>Furniture</v>
      </c>
      <c r="M955">
        <f>_xlfn.XLOOKUP(tblOrders[[#This Row],[ProductID]], tblProducts[ProductID], tblProducts[CostPrice])</f>
        <v>31369</v>
      </c>
      <c r="N955">
        <f>tblOrders[[#This Row],[Sales]]-(tblOrders[[#This Row],[CostPrice]]*tblOrders[[#This Row],[Quantity]])</f>
        <v>222722.40000000002</v>
      </c>
      <c r="O955" t="str">
        <f>TEXT(tblOrders[[#This Row],[Date]],"mmm-yyyy")</f>
        <v>Nov-2025</v>
      </c>
      <c r="P955" t="str">
        <f>_xlfn.XLOOKUP(tblOrders[[#This Row],[OrderID]], tblReturns[OrderID], tblReturns[Returned])</f>
        <v>No</v>
      </c>
      <c r="Q955" t="str">
        <f>_xlfn.XLOOKUP(tblOrders[[#This Row],[OrderID]], tblShipping[OrderID], tblShipping[ShipMode])</f>
        <v>Standard</v>
      </c>
      <c r="R955" t="str">
        <f>IFERROR(_xlfn.XLOOKUP(A954, tblCustomers[CustomerID], tblCustomers[CustomerName]), "Not Found")</f>
        <v>Not Found</v>
      </c>
      <c r="S955" t="str">
        <f>IF(tblOrders[[#This Row],[Sales]]&gt;1000000,"High Value","Standard")</f>
        <v>Standard</v>
      </c>
      <c r="T955" t="str">
        <f>_xlfn.XLOOKUP(tblOrders[[#This Row],[ProductID]], tblProducts[ProductID], tblProducts[ProductName])</f>
        <v>Product 37</v>
      </c>
      <c r="U955">
        <f>_xlfn.XLOOKUP(tblOrders[[#This Row],[SalesRepID]], tblSalesreps[RepID], tblSalesreps[Target])</f>
        <v>10652665</v>
      </c>
    </row>
    <row r="956" spans="1:21">
      <c r="A956" t="s">
        <v>1716</v>
      </c>
      <c r="B956" s="7" t="s">
        <v>22</v>
      </c>
      <c r="C956" t="s">
        <v>1603</v>
      </c>
      <c r="D956" t="s">
        <v>454</v>
      </c>
      <c r="E956" t="s">
        <v>13</v>
      </c>
      <c r="F956" t="s">
        <v>14</v>
      </c>
      <c r="G956">
        <v>1</v>
      </c>
      <c r="H956">
        <v>0</v>
      </c>
      <c r="I956" s="2">
        <v>134914</v>
      </c>
      <c r="J956" t="str">
        <f>_xlfn.XLOOKUP(tblOrders[[#This Row],[CustomerID]], tblCustomers[CustomerID], tblCustomers[CustomerName])</f>
        <v>Customer 241</v>
      </c>
      <c r="K956" t="str">
        <f>_xlfn.XLOOKUP(tblOrders[[#This Row],[CustomerID]], tblCustomers[CustomerID], tblCustomers[Segment])</f>
        <v>Consumer</v>
      </c>
      <c r="L956" t="str">
        <f>_xlfn.XLOOKUP(tblOrders[[#This Row],[ProductID]], tblProducts[ProductID], tblProducts[Category])</f>
        <v>Furniture</v>
      </c>
      <c r="M956">
        <f>_xlfn.XLOOKUP(tblOrders[[#This Row],[ProductID]], tblProducts[ProductID], tblProducts[CostPrice])</f>
        <v>31369</v>
      </c>
      <c r="N956">
        <f>tblOrders[[#This Row],[Sales]]-(tblOrders[[#This Row],[CostPrice]]*tblOrders[[#This Row],[Quantity]])</f>
        <v>103545</v>
      </c>
      <c r="O956" t="str">
        <f>TEXT(tblOrders[[#This Row],[Date]],"mmm-yyyy")</f>
        <v>Sep-2025</v>
      </c>
      <c r="P956" t="str">
        <f>_xlfn.XLOOKUP(tblOrders[[#This Row],[OrderID]], tblReturns[OrderID], tblReturns[Returned])</f>
        <v>No</v>
      </c>
      <c r="Q956" t="str">
        <f>_xlfn.XLOOKUP(tblOrders[[#This Row],[OrderID]], tblShipping[OrderID], tblShipping[ShipMode])</f>
        <v>Express</v>
      </c>
      <c r="R956" t="str">
        <f>IFERROR(_xlfn.XLOOKUP(A955, tblCustomers[CustomerID], tblCustomers[CustomerName]), "Not Found")</f>
        <v>Not Found</v>
      </c>
      <c r="S956" t="str">
        <f>IF(tblOrders[[#This Row],[Sales]]&gt;1000000,"High Value","Standard")</f>
        <v>Standard</v>
      </c>
      <c r="T956" t="str">
        <f>_xlfn.XLOOKUP(tblOrders[[#This Row],[ProductID]], tblProducts[ProductID], tblProducts[ProductName])</f>
        <v>Product 37</v>
      </c>
      <c r="U956">
        <f>_xlfn.XLOOKUP(tblOrders[[#This Row],[SalesRepID]], tblSalesreps[RepID], tblSalesreps[Target])</f>
        <v>11852878</v>
      </c>
    </row>
    <row r="957" spans="1:21">
      <c r="A957" t="s">
        <v>1717</v>
      </c>
      <c r="B957" s="7" t="s">
        <v>771</v>
      </c>
      <c r="C957" t="s">
        <v>254</v>
      </c>
      <c r="D957" t="s">
        <v>178</v>
      </c>
      <c r="E957" t="s">
        <v>87</v>
      </c>
      <c r="F957" t="s">
        <v>88</v>
      </c>
      <c r="G957">
        <v>6</v>
      </c>
      <c r="H957">
        <v>0.05</v>
      </c>
      <c r="I957" s="2">
        <v>424758.3</v>
      </c>
      <c r="J957" t="str">
        <f>_xlfn.XLOOKUP(tblOrders[[#This Row],[CustomerID]], tblCustomers[CustomerID], tblCustomers[CustomerName])</f>
        <v>Customer 59</v>
      </c>
      <c r="K957" t="str">
        <f>_xlfn.XLOOKUP(tblOrders[[#This Row],[CustomerID]], tblCustomers[CustomerID], tblCustomers[Segment])</f>
        <v>SME</v>
      </c>
      <c r="L957" t="str">
        <f>_xlfn.XLOOKUP(tblOrders[[#This Row],[ProductID]], tblProducts[ProductID], tblProducts[Category])</f>
        <v>Office</v>
      </c>
      <c r="M957">
        <f>_xlfn.XLOOKUP(tblOrders[[#This Row],[ProductID]], tblProducts[ProductID], tblProducts[CostPrice])</f>
        <v>46035</v>
      </c>
      <c r="N957">
        <f>tblOrders[[#This Row],[Sales]]-(tblOrders[[#This Row],[CostPrice]]*tblOrders[[#This Row],[Quantity]])</f>
        <v>148548.29999999999</v>
      </c>
      <c r="O957" t="str">
        <f>TEXT(tblOrders[[#This Row],[Date]],"mmm-yyyy")</f>
        <v>Jan-2025</v>
      </c>
      <c r="P957" t="str">
        <f>_xlfn.XLOOKUP(tblOrders[[#This Row],[OrderID]], tblReturns[OrderID], tblReturns[Returned])</f>
        <v>No</v>
      </c>
      <c r="Q957" t="str">
        <f>_xlfn.XLOOKUP(tblOrders[[#This Row],[OrderID]], tblShipping[OrderID], tblShipping[ShipMode])</f>
        <v>Standard</v>
      </c>
      <c r="R957" t="str">
        <f>IFERROR(_xlfn.XLOOKUP(A956, tblCustomers[CustomerID], tblCustomers[CustomerName]), "Not Found")</f>
        <v>Not Found</v>
      </c>
      <c r="S957" t="str">
        <f>IF(tblOrders[[#This Row],[Sales]]&gt;1000000,"High Value","Standard")</f>
        <v>Standard</v>
      </c>
      <c r="T957" t="str">
        <f>_xlfn.XLOOKUP(tblOrders[[#This Row],[ProductID]], tblProducts[ProductID], tblProducts[ProductName])</f>
        <v>Product 84</v>
      </c>
      <c r="U957">
        <f>_xlfn.XLOOKUP(tblOrders[[#This Row],[SalesRepID]], tblSalesreps[RepID], tblSalesreps[Target])</f>
        <v>18500989</v>
      </c>
    </row>
    <row r="958" spans="1:21">
      <c r="A958" t="s">
        <v>1718</v>
      </c>
      <c r="B958" s="7" t="s">
        <v>666</v>
      </c>
      <c r="C958" t="s">
        <v>658</v>
      </c>
      <c r="D958" t="s">
        <v>643</v>
      </c>
      <c r="E958" t="s">
        <v>74</v>
      </c>
      <c r="F958" t="s">
        <v>88</v>
      </c>
      <c r="G958">
        <v>3</v>
      </c>
      <c r="H958">
        <v>0.2</v>
      </c>
      <c r="I958" s="2">
        <v>285638.40000000002</v>
      </c>
      <c r="J958" t="str">
        <f>_xlfn.XLOOKUP(tblOrders[[#This Row],[CustomerID]], tblCustomers[CustomerID], tblCustomers[CustomerName])</f>
        <v>Customer 178</v>
      </c>
      <c r="K958" t="str">
        <f>_xlfn.XLOOKUP(tblOrders[[#This Row],[CustomerID]], tblCustomers[CustomerID], tblCustomers[Segment])</f>
        <v>Consumer</v>
      </c>
      <c r="L958" t="str">
        <f>_xlfn.XLOOKUP(tblOrders[[#This Row],[ProductID]], tblProducts[ProductID], tblProducts[Category])</f>
        <v>Home</v>
      </c>
      <c r="M958">
        <f>_xlfn.XLOOKUP(tblOrders[[#This Row],[ProductID]], tblProducts[ProductID], tblProducts[CostPrice])</f>
        <v>77766</v>
      </c>
      <c r="N958">
        <f>tblOrders[[#This Row],[Sales]]-(tblOrders[[#This Row],[CostPrice]]*tblOrders[[#This Row],[Quantity]])</f>
        <v>52340.400000000023</v>
      </c>
      <c r="O958" t="str">
        <f>TEXT(tblOrders[[#This Row],[Date]],"mmm-yyyy")</f>
        <v>Dec-2025</v>
      </c>
      <c r="P958" t="str">
        <f>_xlfn.XLOOKUP(tblOrders[[#This Row],[OrderID]], tblReturns[OrderID], tblReturns[Returned])</f>
        <v>No</v>
      </c>
      <c r="Q958" t="str">
        <f>_xlfn.XLOOKUP(tblOrders[[#This Row],[OrderID]], tblShipping[OrderID], tblShipping[ShipMode])</f>
        <v>Express</v>
      </c>
      <c r="R958" t="str">
        <f>IFERROR(_xlfn.XLOOKUP(A957, tblCustomers[CustomerID], tblCustomers[CustomerName]), "Not Found")</f>
        <v>Not Found</v>
      </c>
      <c r="S958" t="str">
        <f>IF(tblOrders[[#This Row],[Sales]]&gt;1000000,"High Value","Standard")</f>
        <v>Standard</v>
      </c>
      <c r="T958" t="str">
        <f>_xlfn.XLOOKUP(tblOrders[[#This Row],[ProductID]], tblProducts[ProductID], tblProducts[ProductName])</f>
        <v>Product 1</v>
      </c>
      <c r="U958">
        <f>_xlfn.XLOOKUP(tblOrders[[#This Row],[SalesRepID]], tblSalesreps[RepID], tblSalesreps[Target])</f>
        <v>7254801</v>
      </c>
    </row>
    <row r="959" spans="1:21">
      <c r="A959" t="s">
        <v>1719</v>
      </c>
      <c r="B959" s="7" t="s">
        <v>990</v>
      </c>
      <c r="C959" t="s">
        <v>1160</v>
      </c>
      <c r="D959" t="s">
        <v>201</v>
      </c>
      <c r="E959" t="s">
        <v>165</v>
      </c>
      <c r="F959" t="s">
        <v>14</v>
      </c>
      <c r="G959">
        <v>7</v>
      </c>
      <c r="H959">
        <v>0.1</v>
      </c>
      <c r="I959" s="2">
        <v>605455.19999999995</v>
      </c>
      <c r="J959" t="str">
        <f>_xlfn.XLOOKUP(tblOrders[[#This Row],[CustomerID]], tblCustomers[CustomerID], tblCustomers[CustomerName])</f>
        <v>Customer 89</v>
      </c>
      <c r="K959" t="str">
        <f>_xlfn.XLOOKUP(tblOrders[[#This Row],[CustomerID]], tblCustomers[CustomerID], tblCustomers[Segment])</f>
        <v>Consumer</v>
      </c>
      <c r="L959" t="str">
        <f>_xlfn.XLOOKUP(tblOrders[[#This Row],[ProductID]], tblProducts[ProductID], tblProducts[Category])</f>
        <v>Furniture</v>
      </c>
      <c r="M959">
        <f>_xlfn.XLOOKUP(tblOrders[[#This Row],[ProductID]], tblProducts[ProductID], tblProducts[CostPrice])</f>
        <v>22542</v>
      </c>
      <c r="N959">
        <f>tblOrders[[#This Row],[Sales]]-(tblOrders[[#This Row],[CostPrice]]*tblOrders[[#This Row],[Quantity]])</f>
        <v>447661.19999999995</v>
      </c>
      <c r="O959" t="str">
        <f>TEXT(tblOrders[[#This Row],[Date]],"mmm-yyyy")</f>
        <v>Aug-2025</v>
      </c>
      <c r="P959" t="str">
        <f>_xlfn.XLOOKUP(tblOrders[[#This Row],[OrderID]], tblReturns[OrderID], tblReturns[Returned])</f>
        <v>No</v>
      </c>
      <c r="Q959" t="str">
        <f>_xlfn.XLOOKUP(tblOrders[[#This Row],[OrderID]], tblShipping[OrderID], tblShipping[ShipMode])</f>
        <v>Standard</v>
      </c>
      <c r="R959" t="str">
        <f>IFERROR(_xlfn.XLOOKUP(A958, tblCustomers[CustomerID], tblCustomers[CustomerName]), "Not Found")</f>
        <v>Not Found</v>
      </c>
      <c r="S959" t="str">
        <f>IF(tblOrders[[#This Row],[Sales]]&gt;1000000,"High Value","Standard")</f>
        <v>Standard</v>
      </c>
      <c r="T959" t="str">
        <f>_xlfn.XLOOKUP(tblOrders[[#This Row],[ProductID]], tblProducts[ProductID], tblProducts[ProductName])</f>
        <v>Product 50</v>
      </c>
      <c r="U959">
        <f>_xlfn.XLOOKUP(tblOrders[[#This Row],[SalesRepID]], tblSalesreps[RepID], tblSalesreps[Target])</f>
        <v>16839910</v>
      </c>
    </row>
    <row r="960" spans="1:21">
      <c r="A960" t="s">
        <v>1720</v>
      </c>
      <c r="B960" s="7" t="s">
        <v>531</v>
      </c>
      <c r="C960" t="s">
        <v>924</v>
      </c>
      <c r="D960" t="s">
        <v>73</v>
      </c>
      <c r="E960" t="s">
        <v>205</v>
      </c>
      <c r="F960" t="s">
        <v>88</v>
      </c>
      <c r="G960">
        <v>8</v>
      </c>
      <c r="H960">
        <v>0.1</v>
      </c>
      <c r="I960" s="2">
        <v>945496.8</v>
      </c>
      <c r="J960" t="str">
        <f>_xlfn.XLOOKUP(tblOrders[[#This Row],[CustomerID]], tblCustomers[CustomerID], tblCustomers[CustomerName])</f>
        <v>Customer 40</v>
      </c>
      <c r="K960" t="str">
        <f>_xlfn.XLOOKUP(tblOrders[[#This Row],[CustomerID]], tblCustomers[CustomerID], tblCustomers[Segment])</f>
        <v>Corporate</v>
      </c>
      <c r="L960" t="str">
        <f>_xlfn.XLOOKUP(tblOrders[[#This Row],[ProductID]], tblProducts[ProductID], tblProducts[Category])</f>
        <v>Office</v>
      </c>
      <c r="M960">
        <f>_xlfn.XLOOKUP(tblOrders[[#This Row],[ProductID]], tblProducts[ProductID], tblProducts[CostPrice])</f>
        <v>28523</v>
      </c>
      <c r="N960">
        <f>tblOrders[[#This Row],[Sales]]-(tblOrders[[#This Row],[CostPrice]]*tblOrders[[#This Row],[Quantity]])</f>
        <v>717312.8</v>
      </c>
      <c r="O960" t="str">
        <f>TEXT(tblOrders[[#This Row],[Date]],"mmm-yyyy")</f>
        <v>Jun-2025</v>
      </c>
      <c r="P960" t="str">
        <f>_xlfn.XLOOKUP(tblOrders[[#This Row],[OrderID]], tblReturns[OrderID], tblReturns[Returned])</f>
        <v>Yes</v>
      </c>
      <c r="Q960" t="str">
        <f>_xlfn.XLOOKUP(tblOrders[[#This Row],[OrderID]], tblShipping[OrderID], tblShipping[ShipMode])</f>
        <v>Pickup</v>
      </c>
      <c r="R960" t="str">
        <f>IFERROR(_xlfn.XLOOKUP(A959, tblCustomers[CustomerID], tblCustomers[CustomerName]), "Not Found")</f>
        <v>Not Found</v>
      </c>
      <c r="S960" t="str">
        <f>IF(tblOrders[[#This Row],[Sales]]&gt;1000000,"High Value","Standard")</f>
        <v>Standard</v>
      </c>
      <c r="T960" t="str">
        <f>_xlfn.XLOOKUP(tblOrders[[#This Row],[ProductID]], tblProducts[ProductID], tblProducts[ProductName])</f>
        <v>Product 30</v>
      </c>
      <c r="U960">
        <f>_xlfn.XLOOKUP(tblOrders[[#This Row],[SalesRepID]], tblSalesreps[RepID], tblSalesreps[Target])</f>
        <v>16246424</v>
      </c>
    </row>
    <row r="961" spans="1:21">
      <c r="A961" t="s">
        <v>1721</v>
      </c>
      <c r="B961" s="7" t="s">
        <v>143</v>
      </c>
      <c r="C961" t="s">
        <v>347</v>
      </c>
      <c r="D961" t="s">
        <v>597</v>
      </c>
      <c r="E961" t="s">
        <v>13</v>
      </c>
      <c r="F961" t="s">
        <v>26</v>
      </c>
      <c r="G961">
        <v>2</v>
      </c>
      <c r="H961">
        <v>0.1</v>
      </c>
      <c r="I961" s="2">
        <v>88992</v>
      </c>
      <c r="J961" t="str">
        <f>_xlfn.XLOOKUP(tblOrders[[#This Row],[CustomerID]], tblCustomers[CustomerID], tblCustomers[CustomerName])</f>
        <v>Customer 58</v>
      </c>
      <c r="K961" t="str">
        <f>_xlfn.XLOOKUP(tblOrders[[#This Row],[CustomerID]], tblCustomers[CustomerID], tblCustomers[Segment])</f>
        <v>SME</v>
      </c>
      <c r="L961" t="str">
        <f>_xlfn.XLOOKUP(tblOrders[[#This Row],[ProductID]], tblProducts[ProductID], tblProducts[Category])</f>
        <v>Electronics</v>
      </c>
      <c r="M961">
        <f>_xlfn.XLOOKUP(tblOrders[[#This Row],[ProductID]], tblProducts[ProductID], tblProducts[CostPrice])</f>
        <v>35454</v>
      </c>
      <c r="N961">
        <f>tblOrders[[#This Row],[Sales]]-(tblOrders[[#This Row],[CostPrice]]*tblOrders[[#This Row],[Quantity]])</f>
        <v>18084</v>
      </c>
      <c r="O961" t="str">
        <f>TEXT(tblOrders[[#This Row],[Date]],"mmm-yyyy")</f>
        <v>Feb-2025</v>
      </c>
      <c r="P961" t="str">
        <f>_xlfn.XLOOKUP(tblOrders[[#This Row],[OrderID]], tblReturns[OrderID], tblReturns[Returned])</f>
        <v>No</v>
      </c>
      <c r="Q961" t="str">
        <f>_xlfn.XLOOKUP(tblOrders[[#This Row],[OrderID]], tblShipping[OrderID], tblShipping[ShipMode])</f>
        <v>Standard</v>
      </c>
      <c r="R961" t="str">
        <f>IFERROR(_xlfn.XLOOKUP(A960, tblCustomers[CustomerID], tblCustomers[CustomerName]), "Not Found")</f>
        <v>Not Found</v>
      </c>
      <c r="S961" t="str">
        <f>IF(tblOrders[[#This Row],[Sales]]&gt;1000000,"High Value","Standard")</f>
        <v>Standard</v>
      </c>
      <c r="T961" t="str">
        <f>_xlfn.XLOOKUP(tblOrders[[#This Row],[ProductID]], tblProducts[ProductID], tblProducts[ProductName])</f>
        <v>Product 28</v>
      </c>
      <c r="U961">
        <f>_xlfn.XLOOKUP(tblOrders[[#This Row],[SalesRepID]], tblSalesreps[RepID], tblSalesreps[Target])</f>
        <v>11852878</v>
      </c>
    </row>
    <row r="962" spans="1:21">
      <c r="A962" t="s">
        <v>1722</v>
      </c>
      <c r="B962" s="7" t="s">
        <v>879</v>
      </c>
      <c r="C962" t="s">
        <v>1564</v>
      </c>
      <c r="D962" t="s">
        <v>141</v>
      </c>
      <c r="E962" t="s">
        <v>205</v>
      </c>
      <c r="F962" t="s">
        <v>14</v>
      </c>
      <c r="G962">
        <v>2</v>
      </c>
      <c r="H962">
        <v>0.1</v>
      </c>
      <c r="I962" s="2">
        <v>93067.199999999997</v>
      </c>
      <c r="J962" t="str">
        <f>_xlfn.XLOOKUP(tblOrders[[#This Row],[CustomerID]], tblCustomers[CustomerID], tblCustomers[CustomerName])</f>
        <v>Customer 206</v>
      </c>
      <c r="K962" t="str">
        <f>_xlfn.XLOOKUP(tblOrders[[#This Row],[CustomerID]], tblCustomers[CustomerID], tblCustomers[Segment])</f>
        <v>Consumer</v>
      </c>
      <c r="L962" t="str">
        <f>_xlfn.XLOOKUP(tblOrders[[#This Row],[ProductID]], tblProducts[ProductID], tblProducts[Category])</f>
        <v>Home</v>
      </c>
      <c r="M962">
        <f>_xlfn.XLOOKUP(tblOrders[[#This Row],[ProductID]], tblProducts[ProductID], tblProducts[CostPrice])</f>
        <v>32671</v>
      </c>
      <c r="N962">
        <f>tblOrders[[#This Row],[Sales]]-(tblOrders[[#This Row],[CostPrice]]*tblOrders[[#This Row],[Quantity]])</f>
        <v>27725.199999999997</v>
      </c>
      <c r="O962" t="str">
        <f>TEXT(tblOrders[[#This Row],[Date]],"mmm-yyyy")</f>
        <v>Jan-2025</v>
      </c>
      <c r="P962" t="str">
        <f>_xlfn.XLOOKUP(tblOrders[[#This Row],[OrderID]], tblReturns[OrderID], tblReturns[Returned])</f>
        <v>No</v>
      </c>
      <c r="Q962" t="str">
        <f>_xlfn.XLOOKUP(tblOrders[[#This Row],[OrderID]], tblShipping[OrderID], tblShipping[ShipMode])</f>
        <v>Standard</v>
      </c>
      <c r="R962" t="str">
        <f>IFERROR(_xlfn.XLOOKUP(A961, tblCustomers[CustomerID], tblCustomers[CustomerName]), "Not Found")</f>
        <v>Not Found</v>
      </c>
      <c r="S962" t="str">
        <f>IF(tblOrders[[#This Row],[Sales]]&gt;1000000,"High Value","Standard")</f>
        <v>Standard</v>
      </c>
      <c r="T962" t="str">
        <f>_xlfn.XLOOKUP(tblOrders[[#This Row],[ProductID]], tblProducts[ProductID], tblProducts[ProductName])</f>
        <v>Product 80</v>
      </c>
      <c r="U962">
        <f>_xlfn.XLOOKUP(tblOrders[[#This Row],[SalesRepID]], tblSalesreps[RepID], tblSalesreps[Target])</f>
        <v>16246424</v>
      </c>
    </row>
    <row r="963" spans="1:21">
      <c r="A963" t="s">
        <v>1723</v>
      </c>
      <c r="B963" s="7" t="s">
        <v>805</v>
      </c>
      <c r="C963" t="s">
        <v>1109</v>
      </c>
      <c r="D963" t="s">
        <v>430</v>
      </c>
      <c r="E963" t="s">
        <v>165</v>
      </c>
      <c r="F963" t="s">
        <v>20</v>
      </c>
      <c r="G963">
        <v>1</v>
      </c>
      <c r="H963">
        <v>0.2</v>
      </c>
      <c r="I963" s="2">
        <v>25711.200000000001</v>
      </c>
      <c r="J963" t="str">
        <f>_xlfn.XLOOKUP(tblOrders[[#This Row],[CustomerID]], tblCustomers[CustomerID], tblCustomers[CustomerName])</f>
        <v>Customer 43</v>
      </c>
      <c r="K963" t="str">
        <f>_xlfn.XLOOKUP(tblOrders[[#This Row],[CustomerID]], tblCustomers[CustomerID], tblCustomers[Segment])</f>
        <v>Consumer</v>
      </c>
      <c r="L963" t="str">
        <f>_xlfn.XLOOKUP(tblOrders[[#This Row],[ProductID]], tblProducts[ProductID], tblProducts[Category])</f>
        <v>Office</v>
      </c>
      <c r="M963">
        <f>_xlfn.XLOOKUP(tblOrders[[#This Row],[ProductID]], tblProducts[ProductID], tblProducts[CostPrice])</f>
        <v>7566</v>
      </c>
      <c r="N963">
        <f>tblOrders[[#This Row],[Sales]]-(tblOrders[[#This Row],[CostPrice]]*tblOrders[[#This Row],[Quantity]])</f>
        <v>18145.2</v>
      </c>
      <c r="O963" t="str">
        <f>TEXT(tblOrders[[#This Row],[Date]],"mmm-yyyy")</f>
        <v>Dec-2025</v>
      </c>
      <c r="P963" t="str">
        <f>_xlfn.XLOOKUP(tblOrders[[#This Row],[OrderID]], tblReturns[OrderID], tblReturns[Returned])</f>
        <v>No</v>
      </c>
      <c r="Q963" t="str">
        <f>_xlfn.XLOOKUP(tblOrders[[#This Row],[OrderID]], tblShipping[OrderID], tblShipping[ShipMode])</f>
        <v>Standard</v>
      </c>
      <c r="R963" t="str">
        <f>IFERROR(_xlfn.XLOOKUP(A962, tblCustomers[CustomerID], tblCustomers[CustomerName]), "Not Found")</f>
        <v>Not Found</v>
      </c>
      <c r="S963" t="str">
        <f>IF(tblOrders[[#This Row],[Sales]]&gt;1000000,"High Value","Standard")</f>
        <v>Standard</v>
      </c>
      <c r="T963" t="str">
        <f>_xlfn.XLOOKUP(tblOrders[[#This Row],[ProductID]], tblProducts[ProductID], tblProducts[ProductName])</f>
        <v>Product 85</v>
      </c>
      <c r="U963">
        <f>_xlfn.XLOOKUP(tblOrders[[#This Row],[SalesRepID]], tblSalesreps[RepID], tblSalesreps[Target])</f>
        <v>16839910</v>
      </c>
    </row>
    <row r="964" spans="1:21">
      <c r="A964" t="s">
        <v>1724</v>
      </c>
      <c r="B964" s="7" t="s">
        <v>637</v>
      </c>
      <c r="C964" t="s">
        <v>72</v>
      </c>
      <c r="D964" t="s">
        <v>12</v>
      </c>
      <c r="E964" t="s">
        <v>13</v>
      </c>
      <c r="F964" t="s">
        <v>51</v>
      </c>
      <c r="G964">
        <v>10</v>
      </c>
      <c r="H964">
        <v>0.05</v>
      </c>
      <c r="I964" s="2">
        <v>1007076</v>
      </c>
      <c r="J964" t="str">
        <f>_xlfn.XLOOKUP(tblOrders[[#This Row],[CustomerID]], tblCustomers[CustomerID], tblCustomers[CustomerName])</f>
        <v>Customer 79</v>
      </c>
      <c r="K964" t="str">
        <f>_xlfn.XLOOKUP(tblOrders[[#This Row],[CustomerID]], tblCustomers[CustomerID], tblCustomers[Segment])</f>
        <v>Corporate</v>
      </c>
      <c r="L964" t="str">
        <f>_xlfn.XLOOKUP(tblOrders[[#This Row],[ProductID]], tblProducts[ProductID], tblProducts[Category])</f>
        <v>Furniture</v>
      </c>
      <c r="M964">
        <f>_xlfn.XLOOKUP(tblOrders[[#This Row],[ProductID]], tblProducts[ProductID], tblProducts[CostPrice])</f>
        <v>72369</v>
      </c>
      <c r="N964">
        <f>tblOrders[[#This Row],[Sales]]-(tblOrders[[#This Row],[CostPrice]]*tblOrders[[#This Row],[Quantity]])</f>
        <v>283386</v>
      </c>
      <c r="O964" t="str">
        <f>TEXT(tblOrders[[#This Row],[Date]],"mmm-yyyy")</f>
        <v>Sep-2025</v>
      </c>
      <c r="P964" t="str">
        <f>_xlfn.XLOOKUP(tblOrders[[#This Row],[OrderID]], tblReturns[OrderID], tblReturns[Returned])</f>
        <v>No</v>
      </c>
      <c r="Q964" t="str">
        <f>_xlfn.XLOOKUP(tblOrders[[#This Row],[OrderID]], tblShipping[OrderID], tblShipping[ShipMode])</f>
        <v>Express</v>
      </c>
      <c r="R964" t="str">
        <f>IFERROR(_xlfn.XLOOKUP(A963, tblCustomers[CustomerID], tblCustomers[CustomerName]), "Not Found")</f>
        <v>Not Found</v>
      </c>
      <c r="S964" t="str">
        <f>IF(tblOrders[[#This Row],[Sales]]&gt;1000000,"High Value","Standard")</f>
        <v>High Value</v>
      </c>
      <c r="T964" t="str">
        <f>_xlfn.XLOOKUP(tblOrders[[#This Row],[ProductID]], tblProducts[ProductID], tblProducts[ProductName])</f>
        <v>Product 19</v>
      </c>
      <c r="U964">
        <f>_xlfn.XLOOKUP(tblOrders[[#This Row],[SalesRepID]], tblSalesreps[RepID], tblSalesreps[Target])</f>
        <v>11852878</v>
      </c>
    </row>
    <row r="965" spans="1:21">
      <c r="A965" t="s">
        <v>1725</v>
      </c>
      <c r="B965" s="7" t="s">
        <v>637</v>
      </c>
      <c r="C965" t="s">
        <v>261</v>
      </c>
      <c r="D965" t="s">
        <v>265</v>
      </c>
      <c r="E965" t="s">
        <v>40</v>
      </c>
      <c r="F965" t="s">
        <v>88</v>
      </c>
      <c r="G965">
        <v>8</v>
      </c>
      <c r="H965">
        <v>0.1</v>
      </c>
      <c r="I965" s="2">
        <v>995155.2</v>
      </c>
      <c r="J965" t="str">
        <f>_xlfn.XLOOKUP(tblOrders[[#This Row],[CustomerID]], tblCustomers[CustomerID], tblCustomers[CustomerName])</f>
        <v>Customer 117</v>
      </c>
      <c r="K965" t="str">
        <f>_xlfn.XLOOKUP(tblOrders[[#This Row],[CustomerID]], tblCustomers[CustomerID], tblCustomers[Segment])</f>
        <v>Consumer</v>
      </c>
      <c r="L965" t="str">
        <f>_xlfn.XLOOKUP(tblOrders[[#This Row],[ProductID]], tblProducts[ProductID], tblProducts[Category])</f>
        <v>Home</v>
      </c>
      <c r="M965">
        <f>_xlfn.XLOOKUP(tblOrders[[#This Row],[ProductID]], tblProducts[ProductID], tblProducts[CostPrice])</f>
        <v>33642</v>
      </c>
      <c r="N965">
        <f>tblOrders[[#This Row],[Sales]]-(tblOrders[[#This Row],[CostPrice]]*tblOrders[[#This Row],[Quantity]])</f>
        <v>726019.2</v>
      </c>
      <c r="O965" t="str">
        <f>TEXT(tblOrders[[#This Row],[Date]],"mmm-yyyy")</f>
        <v>Sep-2025</v>
      </c>
      <c r="P965" t="str">
        <f>_xlfn.XLOOKUP(tblOrders[[#This Row],[OrderID]], tblReturns[OrderID], tblReturns[Returned])</f>
        <v>No</v>
      </c>
      <c r="Q965" t="str">
        <f>_xlfn.XLOOKUP(tblOrders[[#This Row],[OrderID]], tblShipping[OrderID], tblShipping[ShipMode])</f>
        <v>Standard</v>
      </c>
      <c r="R965" t="str">
        <f>IFERROR(_xlfn.XLOOKUP(A964, tblCustomers[CustomerID], tblCustomers[CustomerName]), "Not Found")</f>
        <v>Not Found</v>
      </c>
      <c r="S965" t="str">
        <f>IF(tblOrders[[#This Row],[Sales]]&gt;1000000,"High Value","Standard")</f>
        <v>Standard</v>
      </c>
      <c r="T965" t="str">
        <f>_xlfn.XLOOKUP(tblOrders[[#This Row],[ProductID]], tblProducts[ProductID], tblProducts[ProductName])</f>
        <v>Product 17</v>
      </c>
      <c r="U965">
        <f>_xlfn.XLOOKUP(tblOrders[[#This Row],[SalesRepID]], tblSalesreps[RepID], tblSalesreps[Target])</f>
        <v>6291486</v>
      </c>
    </row>
    <row r="966" spans="1:21">
      <c r="A966" t="s">
        <v>1726</v>
      </c>
      <c r="B966" s="7" t="s">
        <v>830</v>
      </c>
      <c r="C966" t="s">
        <v>1354</v>
      </c>
      <c r="D966" t="s">
        <v>78</v>
      </c>
      <c r="E966" t="s">
        <v>40</v>
      </c>
      <c r="F966" t="s">
        <v>51</v>
      </c>
      <c r="G966">
        <v>6</v>
      </c>
      <c r="H966">
        <v>0.15</v>
      </c>
      <c r="I966" s="2">
        <v>275711.09999999998</v>
      </c>
      <c r="J966" t="str">
        <f>_xlfn.XLOOKUP(tblOrders[[#This Row],[CustomerID]], tblCustomers[CustomerID], tblCustomers[CustomerName])</f>
        <v>Customer 244</v>
      </c>
      <c r="K966" t="str">
        <f>_xlfn.XLOOKUP(tblOrders[[#This Row],[CustomerID]], tblCustomers[CustomerID], tblCustomers[Segment])</f>
        <v>Corporate</v>
      </c>
      <c r="L966" t="str">
        <f>_xlfn.XLOOKUP(tblOrders[[#This Row],[ProductID]], tblProducts[ProductID], tblProducts[Category])</f>
        <v>Office</v>
      </c>
      <c r="M966">
        <f>_xlfn.XLOOKUP(tblOrders[[#This Row],[ProductID]], tblProducts[ProductID], tblProducts[CostPrice])</f>
        <v>76942</v>
      </c>
      <c r="N966">
        <f>tblOrders[[#This Row],[Sales]]-(tblOrders[[#This Row],[CostPrice]]*tblOrders[[#This Row],[Quantity]])</f>
        <v>-185940.90000000002</v>
      </c>
      <c r="O966" t="str">
        <f>TEXT(tblOrders[[#This Row],[Date]],"mmm-yyyy")</f>
        <v>Sep-2025</v>
      </c>
      <c r="P966" t="str">
        <f>_xlfn.XLOOKUP(tblOrders[[#This Row],[OrderID]], tblReturns[OrderID], tblReturns[Returned])</f>
        <v>No</v>
      </c>
      <c r="Q966" t="str">
        <f>_xlfn.XLOOKUP(tblOrders[[#This Row],[OrderID]], tblShipping[OrderID], tblShipping[ShipMode])</f>
        <v>Pickup</v>
      </c>
      <c r="R966" t="str">
        <f>IFERROR(_xlfn.XLOOKUP(A965, tblCustomers[CustomerID], tblCustomers[CustomerName]), "Not Found")</f>
        <v>Not Found</v>
      </c>
      <c r="S966" t="str">
        <f>IF(tblOrders[[#This Row],[Sales]]&gt;1000000,"High Value","Standard")</f>
        <v>Standard</v>
      </c>
      <c r="T966" t="str">
        <f>_xlfn.XLOOKUP(tblOrders[[#This Row],[ProductID]], tblProducts[ProductID], tblProducts[ProductName])</f>
        <v>Product 22</v>
      </c>
      <c r="U966">
        <f>_xlfn.XLOOKUP(tblOrders[[#This Row],[SalesRepID]], tblSalesreps[RepID], tblSalesreps[Target])</f>
        <v>6291486</v>
      </c>
    </row>
    <row r="967" spans="1:21">
      <c r="A967" t="s">
        <v>1727</v>
      </c>
      <c r="B967" s="7" t="s">
        <v>1401</v>
      </c>
      <c r="C967" t="s">
        <v>885</v>
      </c>
      <c r="D967" t="s">
        <v>667</v>
      </c>
      <c r="E967" t="s">
        <v>40</v>
      </c>
      <c r="F967" t="s">
        <v>51</v>
      </c>
      <c r="G967">
        <v>7</v>
      </c>
      <c r="H967">
        <v>0.15</v>
      </c>
      <c r="I967" s="2">
        <v>737359.7</v>
      </c>
      <c r="J967" t="str">
        <f>_xlfn.XLOOKUP(tblOrders[[#This Row],[CustomerID]], tblCustomers[CustomerID], tblCustomers[CustomerName])</f>
        <v>Customer 277</v>
      </c>
      <c r="K967" t="str">
        <f>_xlfn.XLOOKUP(tblOrders[[#This Row],[CustomerID]], tblCustomers[CustomerID], tblCustomers[Segment])</f>
        <v>Corporate</v>
      </c>
      <c r="L967" t="str">
        <f>_xlfn.XLOOKUP(tblOrders[[#This Row],[ProductID]], tblProducts[ProductID], tblProducts[Category])</f>
        <v>Electronics</v>
      </c>
      <c r="M967">
        <f>_xlfn.XLOOKUP(tblOrders[[#This Row],[ProductID]], tblProducts[ProductID], tblProducts[CostPrice])</f>
        <v>13676</v>
      </c>
      <c r="N967">
        <f>tblOrders[[#This Row],[Sales]]-(tblOrders[[#This Row],[CostPrice]]*tblOrders[[#This Row],[Quantity]])</f>
        <v>641627.69999999995</v>
      </c>
      <c r="O967" t="str">
        <f>TEXT(tblOrders[[#This Row],[Date]],"mmm-yyyy")</f>
        <v>Jul-2025</v>
      </c>
      <c r="P967" t="str">
        <f>_xlfn.XLOOKUP(tblOrders[[#This Row],[OrderID]], tblReturns[OrderID], tblReturns[Returned])</f>
        <v>Yes</v>
      </c>
      <c r="Q967" t="str">
        <f>_xlfn.XLOOKUP(tblOrders[[#This Row],[OrderID]], tblShipping[OrderID], tblShipping[ShipMode])</f>
        <v>Pickup</v>
      </c>
      <c r="R967" t="str">
        <f>IFERROR(_xlfn.XLOOKUP(A966, tblCustomers[CustomerID], tblCustomers[CustomerName]), "Not Found")</f>
        <v>Not Found</v>
      </c>
      <c r="S967" t="str">
        <f>IF(tblOrders[[#This Row],[Sales]]&gt;1000000,"High Value","Standard")</f>
        <v>Standard</v>
      </c>
      <c r="T967" t="str">
        <f>_xlfn.XLOOKUP(tblOrders[[#This Row],[ProductID]], tblProducts[ProductID], tblProducts[ProductName])</f>
        <v>Product 10</v>
      </c>
      <c r="U967">
        <f>_xlfn.XLOOKUP(tblOrders[[#This Row],[SalesRepID]], tblSalesreps[RepID], tblSalesreps[Target])</f>
        <v>6291486</v>
      </c>
    </row>
    <row r="968" spans="1:21">
      <c r="A968" t="s">
        <v>1728</v>
      </c>
      <c r="B968" s="7" t="s">
        <v>637</v>
      </c>
      <c r="C968" t="s">
        <v>82</v>
      </c>
      <c r="D968" t="s">
        <v>190</v>
      </c>
      <c r="E968" t="s">
        <v>13</v>
      </c>
      <c r="F968" t="s">
        <v>51</v>
      </c>
      <c r="G968">
        <v>8</v>
      </c>
      <c r="H968">
        <v>0.15</v>
      </c>
      <c r="I968" s="2">
        <v>204394.4</v>
      </c>
      <c r="J968" t="str">
        <f>_xlfn.XLOOKUP(tblOrders[[#This Row],[CustomerID]], tblCustomers[CustomerID], tblCustomers[CustomerName])</f>
        <v>Customer 260</v>
      </c>
      <c r="K968" t="str">
        <f>_xlfn.XLOOKUP(tblOrders[[#This Row],[CustomerID]], tblCustomers[CustomerID], tblCustomers[Segment])</f>
        <v>SME</v>
      </c>
      <c r="L968" t="str">
        <f>_xlfn.XLOOKUP(tblOrders[[#This Row],[ProductID]], tblProducts[ProductID], tblProducts[Category])</f>
        <v>Furniture</v>
      </c>
      <c r="M968">
        <f>_xlfn.XLOOKUP(tblOrders[[#This Row],[ProductID]], tblProducts[ProductID], tblProducts[CostPrice])</f>
        <v>47272</v>
      </c>
      <c r="N968">
        <f>tblOrders[[#This Row],[Sales]]-(tblOrders[[#This Row],[CostPrice]]*tblOrders[[#This Row],[Quantity]])</f>
        <v>-173781.6</v>
      </c>
      <c r="O968" t="str">
        <f>TEXT(tblOrders[[#This Row],[Date]],"mmm-yyyy")</f>
        <v>Sep-2025</v>
      </c>
      <c r="P968" t="str">
        <f>_xlfn.XLOOKUP(tblOrders[[#This Row],[OrderID]], tblReturns[OrderID], tblReturns[Returned])</f>
        <v>No</v>
      </c>
      <c r="Q968" t="str">
        <f>_xlfn.XLOOKUP(tblOrders[[#This Row],[OrderID]], tblShipping[OrderID], tblShipping[ShipMode])</f>
        <v>Standard</v>
      </c>
      <c r="R968" t="str">
        <f>IFERROR(_xlfn.XLOOKUP(A967, tblCustomers[CustomerID], tblCustomers[CustomerName]), "Not Found")</f>
        <v>Not Found</v>
      </c>
      <c r="S968" t="str">
        <f>IF(tblOrders[[#This Row],[Sales]]&gt;1000000,"High Value","Standard")</f>
        <v>Standard</v>
      </c>
      <c r="T968" t="str">
        <f>_xlfn.XLOOKUP(tblOrders[[#This Row],[ProductID]], tblProducts[ProductID], tblProducts[ProductName])</f>
        <v>Product 33</v>
      </c>
      <c r="U968">
        <f>_xlfn.XLOOKUP(tblOrders[[#This Row],[SalesRepID]], tblSalesreps[RepID], tblSalesreps[Target])</f>
        <v>11852878</v>
      </c>
    </row>
    <row r="969" spans="1:21">
      <c r="A969" t="s">
        <v>1729</v>
      </c>
      <c r="B969" s="7" t="s">
        <v>1242</v>
      </c>
      <c r="C969" t="s">
        <v>1498</v>
      </c>
      <c r="D969" t="s">
        <v>362</v>
      </c>
      <c r="E969" t="s">
        <v>165</v>
      </c>
      <c r="F969" t="s">
        <v>14</v>
      </c>
      <c r="G969">
        <v>10</v>
      </c>
      <c r="H969">
        <v>0.15</v>
      </c>
      <c r="I969" s="2">
        <v>149285.5</v>
      </c>
      <c r="J969" t="str">
        <f>_xlfn.XLOOKUP(tblOrders[[#This Row],[CustomerID]], tblCustomers[CustomerID], tblCustomers[CustomerName])</f>
        <v>Customer 114</v>
      </c>
      <c r="K969" t="str">
        <f>_xlfn.XLOOKUP(tblOrders[[#This Row],[CustomerID]], tblCustomers[CustomerID], tblCustomers[Segment])</f>
        <v>Consumer</v>
      </c>
      <c r="L969" t="str">
        <f>_xlfn.XLOOKUP(tblOrders[[#This Row],[ProductID]], tblProducts[ProductID], tblProducts[Category])</f>
        <v>Home</v>
      </c>
      <c r="M969">
        <f>_xlfn.XLOOKUP(tblOrders[[#This Row],[ProductID]], tblProducts[ProductID], tblProducts[CostPrice])</f>
        <v>41409</v>
      </c>
      <c r="N969">
        <f>tblOrders[[#This Row],[Sales]]-(tblOrders[[#This Row],[CostPrice]]*tblOrders[[#This Row],[Quantity]])</f>
        <v>-264804.5</v>
      </c>
      <c r="O969" t="str">
        <f>TEXT(tblOrders[[#This Row],[Date]],"mmm-yyyy")</f>
        <v>Mar-2025</v>
      </c>
      <c r="P969" t="str">
        <f>_xlfn.XLOOKUP(tblOrders[[#This Row],[OrderID]], tblReturns[OrderID], tblReturns[Returned])</f>
        <v>Yes</v>
      </c>
      <c r="Q969" t="str">
        <f>_xlfn.XLOOKUP(tblOrders[[#This Row],[OrderID]], tblShipping[OrderID], tblShipping[ShipMode])</f>
        <v>Express</v>
      </c>
      <c r="R969" t="str">
        <f>IFERROR(_xlfn.XLOOKUP(A968, tblCustomers[CustomerID], tblCustomers[CustomerName]), "Not Found")</f>
        <v>Not Found</v>
      </c>
      <c r="S969" t="str">
        <f>IF(tblOrders[[#This Row],[Sales]]&gt;1000000,"High Value","Standard")</f>
        <v>Standard</v>
      </c>
      <c r="T969" t="str">
        <f>_xlfn.XLOOKUP(tblOrders[[#This Row],[ProductID]], tblProducts[ProductID], tblProducts[ProductName])</f>
        <v>Product 25</v>
      </c>
      <c r="U969">
        <f>_xlfn.XLOOKUP(tblOrders[[#This Row],[SalesRepID]], tblSalesreps[RepID], tblSalesreps[Target])</f>
        <v>16839910</v>
      </c>
    </row>
    <row r="970" spans="1:21">
      <c r="A970" t="s">
        <v>1730</v>
      </c>
      <c r="B970" s="7" t="s">
        <v>1040</v>
      </c>
      <c r="C970" t="s">
        <v>409</v>
      </c>
      <c r="D970" t="s">
        <v>60</v>
      </c>
      <c r="E970" t="s">
        <v>56</v>
      </c>
      <c r="F970" t="s">
        <v>51</v>
      </c>
      <c r="G970">
        <v>10</v>
      </c>
      <c r="H970">
        <v>0.15</v>
      </c>
      <c r="I970" s="2">
        <v>1180922</v>
      </c>
      <c r="J970" t="str">
        <f>_xlfn.XLOOKUP(tblOrders[[#This Row],[CustomerID]], tblCustomers[CustomerID], tblCustomers[CustomerName])</f>
        <v>Customer 24</v>
      </c>
      <c r="K970" t="str">
        <f>_xlfn.XLOOKUP(tblOrders[[#This Row],[CustomerID]], tblCustomers[CustomerID], tblCustomers[Segment])</f>
        <v>SME</v>
      </c>
      <c r="L970" t="str">
        <f>_xlfn.XLOOKUP(tblOrders[[#This Row],[ProductID]], tblProducts[ProductID], tblProducts[Category])</f>
        <v>Office</v>
      </c>
      <c r="M970">
        <f>_xlfn.XLOOKUP(tblOrders[[#This Row],[ProductID]], tblProducts[ProductID], tblProducts[CostPrice])</f>
        <v>62137</v>
      </c>
      <c r="N970">
        <f>tblOrders[[#This Row],[Sales]]-(tblOrders[[#This Row],[CostPrice]]*tblOrders[[#This Row],[Quantity]])</f>
        <v>559552</v>
      </c>
      <c r="O970" t="str">
        <f>TEXT(tblOrders[[#This Row],[Date]],"mmm-yyyy")</f>
        <v>Oct-2025</v>
      </c>
      <c r="P970" t="str">
        <f>_xlfn.XLOOKUP(tblOrders[[#This Row],[OrderID]], tblReturns[OrderID], tblReturns[Returned])</f>
        <v>No</v>
      </c>
      <c r="Q970" t="str">
        <f>_xlfn.XLOOKUP(tblOrders[[#This Row],[OrderID]], tblShipping[OrderID], tblShipping[ShipMode])</f>
        <v>Standard</v>
      </c>
      <c r="R970" t="str">
        <f>IFERROR(_xlfn.XLOOKUP(A969, tblCustomers[CustomerID], tblCustomers[CustomerName]), "Not Found")</f>
        <v>Not Found</v>
      </c>
      <c r="S970" t="str">
        <f>IF(tblOrders[[#This Row],[Sales]]&gt;1000000,"High Value","Standard")</f>
        <v>High Value</v>
      </c>
      <c r="T970" t="str">
        <f>_xlfn.XLOOKUP(tblOrders[[#This Row],[ProductID]], tblProducts[ProductID], tblProducts[ProductName])</f>
        <v>Product 100</v>
      </c>
      <c r="U970">
        <f>_xlfn.XLOOKUP(tblOrders[[#This Row],[SalesRepID]], tblSalesreps[RepID], tblSalesreps[Target])</f>
        <v>14265630</v>
      </c>
    </row>
    <row r="971" spans="1:21">
      <c r="A971" t="s">
        <v>1731</v>
      </c>
      <c r="B971" s="7" t="s">
        <v>1502</v>
      </c>
      <c r="C971" t="s">
        <v>1250</v>
      </c>
      <c r="D971" t="s">
        <v>96</v>
      </c>
      <c r="E971" t="s">
        <v>40</v>
      </c>
      <c r="F971" t="s">
        <v>14</v>
      </c>
      <c r="G971">
        <v>1</v>
      </c>
      <c r="H971">
        <v>0</v>
      </c>
      <c r="I971" s="2">
        <v>6641</v>
      </c>
      <c r="J971" t="str">
        <f>_xlfn.XLOOKUP(tblOrders[[#This Row],[CustomerID]], tblCustomers[CustomerID], tblCustomers[CustomerName])</f>
        <v>Customer 291</v>
      </c>
      <c r="K971" t="str">
        <f>_xlfn.XLOOKUP(tblOrders[[#This Row],[CustomerID]], tblCustomers[CustomerID], tblCustomers[Segment])</f>
        <v>Consumer</v>
      </c>
      <c r="L971" t="str">
        <f>_xlfn.XLOOKUP(tblOrders[[#This Row],[ProductID]], tblProducts[ProductID], tblProducts[Category])</f>
        <v>Office</v>
      </c>
      <c r="M971">
        <f>_xlfn.XLOOKUP(tblOrders[[#This Row],[ProductID]], tblProducts[ProductID], tblProducts[CostPrice])</f>
        <v>20831</v>
      </c>
      <c r="N971">
        <f>tblOrders[[#This Row],[Sales]]-(tblOrders[[#This Row],[CostPrice]]*tblOrders[[#This Row],[Quantity]])</f>
        <v>-14190</v>
      </c>
      <c r="O971" t="str">
        <f>TEXT(tblOrders[[#This Row],[Date]],"mmm-yyyy")</f>
        <v>Jan-2025</v>
      </c>
      <c r="P971" t="str">
        <f>_xlfn.XLOOKUP(tblOrders[[#This Row],[OrderID]], tblReturns[OrderID], tblReturns[Returned])</f>
        <v>No</v>
      </c>
      <c r="Q971" t="str">
        <f>_xlfn.XLOOKUP(tblOrders[[#This Row],[OrderID]], tblShipping[OrderID], tblShipping[ShipMode])</f>
        <v>Pickup</v>
      </c>
      <c r="R971" t="str">
        <f>IFERROR(_xlfn.XLOOKUP(A970, tblCustomers[CustomerID], tblCustomers[CustomerName]), "Not Found")</f>
        <v>Not Found</v>
      </c>
      <c r="S971" t="str">
        <f>IF(tblOrders[[#This Row],[Sales]]&gt;1000000,"High Value","Standard")</f>
        <v>Standard</v>
      </c>
      <c r="T971" t="str">
        <f>_xlfn.XLOOKUP(tblOrders[[#This Row],[ProductID]], tblProducts[ProductID], tblProducts[ProductName])</f>
        <v>Product 24</v>
      </c>
      <c r="U971">
        <f>_xlfn.XLOOKUP(tblOrders[[#This Row],[SalesRepID]], tblSalesreps[RepID], tblSalesreps[Target])</f>
        <v>6291486</v>
      </c>
    </row>
    <row r="972" spans="1:21">
      <c r="A972" t="s">
        <v>1732</v>
      </c>
      <c r="B972" s="7" t="s">
        <v>135</v>
      </c>
      <c r="C972" t="s">
        <v>409</v>
      </c>
      <c r="D972" t="s">
        <v>232</v>
      </c>
      <c r="E972" t="s">
        <v>40</v>
      </c>
      <c r="F972" t="s">
        <v>51</v>
      </c>
      <c r="G972">
        <v>8</v>
      </c>
      <c r="H972">
        <v>0</v>
      </c>
      <c r="I972" s="2">
        <v>960176</v>
      </c>
      <c r="J972" t="str">
        <f>_xlfn.XLOOKUP(tblOrders[[#This Row],[CustomerID]], tblCustomers[CustomerID], tblCustomers[CustomerName])</f>
        <v>Customer 24</v>
      </c>
      <c r="K972" t="str">
        <f>_xlfn.XLOOKUP(tblOrders[[#This Row],[CustomerID]], tblCustomers[CustomerID], tblCustomers[Segment])</f>
        <v>SME</v>
      </c>
      <c r="L972" t="str">
        <f>_xlfn.XLOOKUP(tblOrders[[#This Row],[ProductID]], tblProducts[ProductID], tblProducts[Category])</f>
        <v>Electronics</v>
      </c>
      <c r="M972">
        <f>_xlfn.XLOOKUP(tblOrders[[#This Row],[ProductID]], tblProducts[ProductID], tblProducts[CostPrice])</f>
        <v>41456</v>
      </c>
      <c r="N972">
        <f>tblOrders[[#This Row],[Sales]]-(tblOrders[[#This Row],[CostPrice]]*tblOrders[[#This Row],[Quantity]])</f>
        <v>628528</v>
      </c>
      <c r="O972" t="str">
        <f>TEXT(tblOrders[[#This Row],[Date]],"mmm-yyyy")</f>
        <v>Aug-2025</v>
      </c>
      <c r="P972" t="str">
        <f>_xlfn.XLOOKUP(tblOrders[[#This Row],[OrderID]], tblReturns[OrderID], tblReturns[Returned])</f>
        <v>No</v>
      </c>
      <c r="Q972" t="str">
        <f>_xlfn.XLOOKUP(tblOrders[[#This Row],[OrderID]], tblShipping[OrderID], tblShipping[ShipMode])</f>
        <v>Standard</v>
      </c>
      <c r="R972" t="str">
        <f>IFERROR(_xlfn.XLOOKUP(A971, tblCustomers[CustomerID], tblCustomers[CustomerName]), "Not Found")</f>
        <v>Not Found</v>
      </c>
      <c r="S972" t="str">
        <f>IF(tblOrders[[#This Row],[Sales]]&gt;1000000,"High Value","Standard")</f>
        <v>Standard</v>
      </c>
      <c r="T972" t="str">
        <f>_xlfn.XLOOKUP(tblOrders[[#This Row],[ProductID]], tblProducts[ProductID], tblProducts[ProductName])</f>
        <v>Product 86</v>
      </c>
      <c r="U972">
        <f>_xlfn.XLOOKUP(tblOrders[[#This Row],[SalesRepID]], tblSalesreps[RepID], tblSalesreps[Target])</f>
        <v>6291486</v>
      </c>
    </row>
    <row r="973" spans="1:21">
      <c r="A973" t="s">
        <v>1733</v>
      </c>
      <c r="B973" s="7" t="s">
        <v>777</v>
      </c>
      <c r="C973" t="s">
        <v>444</v>
      </c>
      <c r="D973" t="s">
        <v>314</v>
      </c>
      <c r="E973" t="s">
        <v>205</v>
      </c>
      <c r="F973" t="s">
        <v>88</v>
      </c>
      <c r="G973">
        <v>9</v>
      </c>
      <c r="H973">
        <v>0.15</v>
      </c>
      <c r="I973" s="2">
        <v>1039068.9</v>
      </c>
      <c r="J973" t="str">
        <f>_xlfn.XLOOKUP(tblOrders[[#This Row],[CustomerID]], tblCustomers[CustomerID], tblCustomers[CustomerName])</f>
        <v>Customer 261</v>
      </c>
      <c r="K973" t="str">
        <f>_xlfn.XLOOKUP(tblOrders[[#This Row],[CustomerID]], tblCustomers[CustomerID], tblCustomers[Segment])</f>
        <v>Corporate</v>
      </c>
      <c r="L973" t="str">
        <f>_xlfn.XLOOKUP(tblOrders[[#This Row],[ProductID]], tblProducts[ProductID], tblProducts[Category])</f>
        <v>Furniture</v>
      </c>
      <c r="M973">
        <f>_xlfn.XLOOKUP(tblOrders[[#This Row],[ProductID]], tblProducts[ProductID], tblProducts[CostPrice])</f>
        <v>10109</v>
      </c>
      <c r="N973">
        <f>tblOrders[[#This Row],[Sales]]-(tblOrders[[#This Row],[CostPrice]]*tblOrders[[#This Row],[Quantity]])</f>
        <v>948087.9</v>
      </c>
      <c r="O973" t="str">
        <f>TEXT(tblOrders[[#This Row],[Date]],"mmm-yyyy")</f>
        <v>Jul-2025</v>
      </c>
      <c r="P973" t="str">
        <f>_xlfn.XLOOKUP(tblOrders[[#This Row],[OrderID]], tblReturns[OrderID], tblReturns[Returned])</f>
        <v>No</v>
      </c>
      <c r="Q973" t="str">
        <f>_xlfn.XLOOKUP(tblOrders[[#This Row],[OrderID]], tblShipping[OrderID], tblShipping[ShipMode])</f>
        <v>Pickup</v>
      </c>
      <c r="R973" t="str">
        <f>IFERROR(_xlfn.XLOOKUP(A972, tblCustomers[CustomerID], tblCustomers[CustomerName]), "Not Found")</f>
        <v>Not Found</v>
      </c>
      <c r="S973" t="str">
        <f>IF(tblOrders[[#This Row],[Sales]]&gt;1000000,"High Value","Standard")</f>
        <v>High Value</v>
      </c>
      <c r="T973" t="str">
        <f>_xlfn.XLOOKUP(tblOrders[[#This Row],[ProductID]], tblProducts[ProductID], tblProducts[ProductName])</f>
        <v>Product 8</v>
      </c>
      <c r="U973">
        <f>_xlfn.XLOOKUP(tblOrders[[#This Row],[SalesRepID]], tblSalesreps[RepID], tblSalesreps[Target])</f>
        <v>16246424</v>
      </c>
    </row>
    <row r="974" spans="1:21">
      <c r="A974" t="s">
        <v>1734</v>
      </c>
      <c r="B974" s="7" t="s">
        <v>1548</v>
      </c>
      <c r="C974" t="s">
        <v>317</v>
      </c>
      <c r="D974" t="s">
        <v>55</v>
      </c>
      <c r="E974" t="s">
        <v>25</v>
      </c>
      <c r="F974" t="s">
        <v>26</v>
      </c>
      <c r="G974">
        <v>3</v>
      </c>
      <c r="H974">
        <v>0.05</v>
      </c>
      <c r="I974" s="2">
        <v>425667.45</v>
      </c>
      <c r="J974" t="str">
        <f>_xlfn.XLOOKUP(tblOrders[[#This Row],[CustomerID]], tblCustomers[CustomerID], tblCustomers[CustomerName])</f>
        <v>Customer 56</v>
      </c>
      <c r="K974" t="str">
        <f>_xlfn.XLOOKUP(tblOrders[[#This Row],[CustomerID]], tblCustomers[CustomerID], tblCustomers[Segment])</f>
        <v>SME</v>
      </c>
      <c r="L974" t="str">
        <f>_xlfn.XLOOKUP(tblOrders[[#This Row],[ProductID]], tblProducts[ProductID], tblProducts[Category])</f>
        <v>Home</v>
      </c>
      <c r="M974">
        <f>_xlfn.XLOOKUP(tblOrders[[#This Row],[ProductID]], tblProducts[ProductID], tblProducts[CostPrice])</f>
        <v>23348</v>
      </c>
      <c r="N974">
        <f>tblOrders[[#This Row],[Sales]]-(tblOrders[[#This Row],[CostPrice]]*tblOrders[[#This Row],[Quantity]])</f>
        <v>355623.45</v>
      </c>
      <c r="O974" t="str">
        <f>TEXT(tblOrders[[#This Row],[Date]],"mmm-yyyy")</f>
        <v>Jan-2025</v>
      </c>
      <c r="P974" t="str">
        <f>_xlfn.XLOOKUP(tblOrders[[#This Row],[OrderID]], tblReturns[OrderID], tblReturns[Returned])</f>
        <v>No</v>
      </c>
      <c r="Q974" t="str">
        <f>_xlfn.XLOOKUP(tblOrders[[#This Row],[OrderID]], tblShipping[OrderID], tblShipping[ShipMode])</f>
        <v>Express</v>
      </c>
      <c r="R974" t="str">
        <f>IFERROR(_xlfn.XLOOKUP(A973, tblCustomers[CustomerID], tblCustomers[CustomerName]), "Not Found")</f>
        <v>Not Found</v>
      </c>
      <c r="S974" t="str">
        <f>IF(tblOrders[[#This Row],[Sales]]&gt;1000000,"High Value","Standard")</f>
        <v>Standard</v>
      </c>
      <c r="T974" t="str">
        <f>_xlfn.XLOOKUP(tblOrders[[#This Row],[ProductID]], tblProducts[ProductID], tblProducts[ProductName])</f>
        <v>Product 47</v>
      </c>
      <c r="U974">
        <f>_xlfn.XLOOKUP(tblOrders[[#This Row],[SalesRepID]], tblSalesreps[RepID], tblSalesreps[Target])</f>
        <v>7094914</v>
      </c>
    </row>
    <row r="975" spans="1:21">
      <c r="A975" t="s">
        <v>1735</v>
      </c>
      <c r="B975" s="7" t="s">
        <v>536</v>
      </c>
      <c r="C975" t="s">
        <v>1354</v>
      </c>
      <c r="D975" t="s">
        <v>209</v>
      </c>
      <c r="E975" t="s">
        <v>25</v>
      </c>
      <c r="F975" t="s">
        <v>26</v>
      </c>
      <c r="G975">
        <v>1</v>
      </c>
      <c r="H975">
        <v>0</v>
      </c>
      <c r="I975" s="2">
        <v>9847</v>
      </c>
      <c r="J975" t="str">
        <f>_xlfn.XLOOKUP(tblOrders[[#This Row],[CustomerID]], tblCustomers[CustomerID], tblCustomers[CustomerName])</f>
        <v>Customer 244</v>
      </c>
      <c r="K975" t="str">
        <f>_xlfn.XLOOKUP(tblOrders[[#This Row],[CustomerID]], tblCustomers[CustomerID], tblCustomers[Segment])</f>
        <v>Corporate</v>
      </c>
      <c r="L975" t="str">
        <f>_xlfn.XLOOKUP(tblOrders[[#This Row],[ProductID]], tblProducts[ProductID], tblProducts[Category])</f>
        <v>Office</v>
      </c>
      <c r="M975">
        <f>_xlfn.XLOOKUP(tblOrders[[#This Row],[ProductID]], tblProducts[ProductID], tblProducts[CostPrice])</f>
        <v>27558</v>
      </c>
      <c r="N975">
        <f>tblOrders[[#This Row],[Sales]]-(tblOrders[[#This Row],[CostPrice]]*tblOrders[[#This Row],[Quantity]])</f>
        <v>-17711</v>
      </c>
      <c r="O975" t="str">
        <f>TEXT(tblOrders[[#This Row],[Date]],"mmm-yyyy")</f>
        <v>Apr-2025</v>
      </c>
      <c r="P975" t="str">
        <f>_xlfn.XLOOKUP(tblOrders[[#This Row],[OrderID]], tblReturns[OrderID], tblReturns[Returned])</f>
        <v>No</v>
      </c>
      <c r="Q975" t="str">
        <f>_xlfn.XLOOKUP(tblOrders[[#This Row],[OrderID]], tblShipping[OrderID], tblShipping[ShipMode])</f>
        <v>Pickup</v>
      </c>
      <c r="R975" t="str">
        <f>IFERROR(_xlfn.XLOOKUP(A974, tblCustomers[CustomerID], tblCustomers[CustomerName]), "Not Found")</f>
        <v>Not Found</v>
      </c>
      <c r="S975" t="str">
        <f>IF(tblOrders[[#This Row],[Sales]]&gt;1000000,"High Value","Standard")</f>
        <v>Standard</v>
      </c>
      <c r="T975" t="str">
        <f>_xlfn.XLOOKUP(tblOrders[[#This Row],[ProductID]], tblProducts[ProductID], tblProducts[ProductName])</f>
        <v>Product 93</v>
      </c>
      <c r="U975">
        <f>_xlfn.XLOOKUP(tblOrders[[#This Row],[SalesRepID]], tblSalesreps[RepID], tblSalesreps[Target])</f>
        <v>7094914</v>
      </c>
    </row>
    <row r="976" spans="1:21">
      <c r="A976" t="s">
        <v>1736</v>
      </c>
      <c r="B976" s="7" t="s">
        <v>497</v>
      </c>
      <c r="C976" t="s">
        <v>484</v>
      </c>
      <c r="D976" t="s">
        <v>269</v>
      </c>
      <c r="E976" t="s">
        <v>165</v>
      </c>
      <c r="F976" t="s">
        <v>51</v>
      </c>
      <c r="G976">
        <v>8</v>
      </c>
      <c r="H976">
        <v>0.1</v>
      </c>
      <c r="I976" s="2">
        <v>180100.8</v>
      </c>
      <c r="J976" t="str">
        <f>_xlfn.XLOOKUP(tblOrders[[#This Row],[CustomerID]], tblCustomers[CustomerID], tblCustomers[CustomerName])</f>
        <v>Customer 97</v>
      </c>
      <c r="K976" t="str">
        <f>_xlfn.XLOOKUP(tblOrders[[#This Row],[CustomerID]], tblCustomers[CustomerID], tblCustomers[Segment])</f>
        <v>Corporate</v>
      </c>
      <c r="L976" t="str">
        <f>_xlfn.XLOOKUP(tblOrders[[#This Row],[ProductID]], tblProducts[ProductID], tblProducts[Category])</f>
        <v>Office</v>
      </c>
      <c r="M976">
        <f>_xlfn.XLOOKUP(tblOrders[[#This Row],[ProductID]], tblProducts[ProductID], tblProducts[CostPrice])</f>
        <v>28606</v>
      </c>
      <c r="N976">
        <f>tblOrders[[#This Row],[Sales]]-(tblOrders[[#This Row],[CostPrice]]*tblOrders[[#This Row],[Quantity]])</f>
        <v>-48747.200000000012</v>
      </c>
      <c r="O976" t="str">
        <f>TEXT(tblOrders[[#This Row],[Date]],"mmm-yyyy")</f>
        <v>Mar-2025</v>
      </c>
      <c r="P976" t="str">
        <f>_xlfn.XLOOKUP(tblOrders[[#This Row],[OrderID]], tblReturns[OrderID], tblReturns[Returned])</f>
        <v>No</v>
      </c>
      <c r="Q976" t="str">
        <f>_xlfn.XLOOKUP(tblOrders[[#This Row],[OrderID]], tblShipping[OrderID], tblShipping[ShipMode])</f>
        <v>Standard</v>
      </c>
      <c r="R976" t="str">
        <f>IFERROR(_xlfn.XLOOKUP(A975, tblCustomers[CustomerID], tblCustomers[CustomerName]), "Not Found")</f>
        <v>Not Found</v>
      </c>
      <c r="S976" t="str">
        <f>IF(tblOrders[[#This Row],[Sales]]&gt;1000000,"High Value","Standard")</f>
        <v>Standard</v>
      </c>
      <c r="T976" t="str">
        <f>_xlfn.XLOOKUP(tblOrders[[#This Row],[ProductID]], tblProducts[ProductID], tblProducts[ProductName])</f>
        <v>Product 62</v>
      </c>
      <c r="U976">
        <f>_xlfn.XLOOKUP(tblOrders[[#This Row],[SalesRepID]], tblSalesreps[RepID], tblSalesreps[Target])</f>
        <v>16839910</v>
      </c>
    </row>
    <row r="977" spans="1:21">
      <c r="A977" t="s">
        <v>1737</v>
      </c>
      <c r="B977" s="7" t="s">
        <v>149</v>
      </c>
      <c r="C977" t="s">
        <v>605</v>
      </c>
      <c r="D977" t="s">
        <v>182</v>
      </c>
      <c r="E977" t="s">
        <v>186</v>
      </c>
      <c r="F977" t="s">
        <v>20</v>
      </c>
      <c r="G977">
        <v>5</v>
      </c>
      <c r="H977">
        <v>0.1</v>
      </c>
      <c r="I977" s="2">
        <v>650664</v>
      </c>
      <c r="J977" t="str">
        <f>_xlfn.XLOOKUP(tblOrders[[#This Row],[CustomerID]], tblCustomers[CustomerID], tblCustomers[CustomerName])</f>
        <v>Customer 207</v>
      </c>
      <c r="K977" t="str">
        <f>_xlfn.XLOOKUP(tblOrders[[#This Row],[CustomerID]], tblCustomers[CustomerID], tblCustomers[Segment])</f>
        <v>SME</v>
      </c>
      <c r="L977" t="str">
        <f>_xlfn.XLOOKUP(tblOrders[[#This Row],[ProductID]], tblProducts[ProductID], tblProducts[Category])</f>
        <v>Furniture</v>
      </c>
      <c r="M977">
        <f>_xlfn.XLOOKUP(tblOrders[[#This Row],[ProductID]], tblProducts[ProductID], tblProducts[CostPrice])</f>
        <v>76428</v>
      </c>
      <c r="N977">
        <f>tblOrders[[#This Row],[Sales]]-(tblOrders[[#This Row],[CostPrice]]*tblOrders[[#This Row],[Quantity]])</f>
        <v>268524</v>
      </c>
      <c r="O977" t="str">
        <f>TEXT(tblOrders[[#This Row],[Date]],"mmm-yyyy")</f>
        <v>Oct-2025</v>
      </c>
      <c r="P977" t="str">
        <f>_xlfn.XLOOKUP(tblOrders[[#This Row],[OrderID]], tblReturns[OrderID], tblReturns[Returned])</f>
        <v>Yes</v>
      </c>
      <c r="Q977" t="str">
        <f>_xlfn.XLOOKUP(tblOrders[[#This Row],[OrderID]], tblShipping[OrderID], tblShipping[ShipMode])</f>
        <v>Express</v>
      </c>
      <c r="R977" t="str">
        <f>IFERROR(_xlfn.XLOOKUP(A976, tblCustomers[CustomerID], tblCustomers[CustomerName]), "Not Found")</f>
        <v>Not Found</v>
      </c>
      <c r="S977" t="str">
        <f>IF(tblOrders[[#This Row],[Sales]]&gt;1000000,"High Value","Standard")</f>
        <v>Standard</v>
      </c>
      <c r="T977" t="str">
        <f>_xlfn.XLOOKUP(tblOrders[[#This Row],[ProductID]], tblProducts[ProductID], tblProducts[ProductName])</f>
        <v>Product 11</v>
      </c>
      <c r="U977">
        <f>_xlfn.XLOOKUP(tblOrders[[#This Row],[SalesRepID]], tblSalesreps[RepID], tblSalesreps[Target])</f>
        <v>15141830</v>
      </c>
    </row>
    <row r="978" spans="1:21">
      <c r="A978" t="s">
        <v>1738</v>
      </c>
      <c r="B978" s="7" t="s">
        <v>242</v>
      </c>
      <c r="C978" t="s">
        <v>1582</v>
      </c>
      <c r="D978" t="s">
        <v>115</v>
      </c>
      <c r="E978" t="s">
        <v>165</v>
      </c>
      <c r="F978" t="s">
        <v>14</v>
      </c>
      <c r="G978">
        <v>9</v>
      </c>
      <c r="H978">
        <v>0.2</v>
      </c>
      <c r="I978" s="2">
        <v>96789.6</v>
      </c>
      <c r="J978" t="str">
        <f>_xlfn.XLOOKUP(tblOrders[[#This Row],[CustomerID]], tblCustomers[CustomerID], tblCustomers[CustomerName])</f>
        <v>Customer 224</v>
      </c>
      <c r="K978" t="str">
        <f>_xlfn.XLOOKUP(tblOrders[[#This Row],[CustomerID]], tblCustomers[CustomerID], tblCustomers[Segment])</f>
        <v>Corporate</v>
      </c>
      <c r="L978" t="str">
        <f>_xlfn.XLOOKUP(tblOrders[[#This Row],[ProductID]], tblProducts[ProductID], tblProducts[Category])</f>
        <v>Electronics</v>
      </c>
      <c r="M978">
        <f>_xlfn.XLOOKUP(tblOrders[[#This Row],[ProductID]], tblProducts[ProductID], tblProducts[CostPrice])</f>
        <v>66631</v>
      </c>
      <c r="N978">
        <f>tblOrders[[#This Row],[Sales]]-(tblOrders[[#This Row],[CostPrice]]*tblOrders[[#This Row],[Quantity]])</f>
        <v>-502889.4</v>
      </c>
      <c r="O978" t="str">
        <f>TEXT(tblOrders[[#This Row],[Date]],"mmm-yyyy")</f>
        <v>Apr-2025</v>
      </c>
      <c r="P978" t="str">
        <f>_xlfn.XLOOKUP(tblOrders[[#This Row],[OrderID]], tblReturns[OrderID], tblReturns[Returned])</f>
        <v>No</v>
      </c>
      <c r="Q978" t="str">
        <f>_xlfn.XLOOKUP(tblOrders[[#This Row],[OrderID]], tblShipping[OrderID], tblShipping[ShipMode])</f>
        <v>Pickup</v>
      </c>
      <c r="R978" t="str">
        <f>IFERROR(_xlfn.XLOOKUP(A977, tblCustomers[CustomerID], tblCustomers[CustomerName]), "Not Found")</f>
        <v>Not Found</v>
      </c>
      <c r="S978" t="str">
        <f>IF(tblOrders[[#This Row],[Sales]]&gt;1000000,"High Value","Standard")</f>
        <v>Standard</v>
      </c>
      <c r="T978" t="str">
        <f>_xlfn.XLOOKUP(tblOrders[[#This Row],[ProductID]], tblProducts[ProductID], tblProducts[ProductName])</f>
        <v>Product 70</v>
      </c>
      <c r="U978">
        <f>_xlfn.XLOOKUP(tblOrders[[#This Row],[SalesRepID]], tblSalesreps[RepID], tblSalesreps[Target])</f>
        <v>16839910</v>
      </c>
    </row>
    <row r="979" spans="1:21">
      <c r="A979" t="s">
        <v>1739</v>
      </c>
      <c r="B979" s="7" t="s">
        <v>949</v>
      </c>
      <c r="C979" t="s">
        <v>756</v>
      </c>
      <c r="D979" t="s">
        <v>190</v>
      </c>
      <c r="E979" t="s">
        <v>105</v>
      </c>
      <c r="F979" t="s">
        <v>14</v>
      </c>
      <c r="G979">
        <v>1</v>
      </c>
      <c r="H979">
        <v>0.05</v>
      </c>
      <c r="I979" s="2">
        <v>40550.75</v>
      </c>
      <c r="J979" t="str">
        <f>_xlfn.XLOOKUP(tblOrders[[#This Row],[CustomerID]], tblCustomers[CustomerID], tblCustomers[CustomerName])</f>
        <v>Customer 254</v>
      </c>
      <c r="K979" t="str">
        <f>_xlfn.XLOOKUP(tblOrders[[#This Row],[CustomerID]], tblCustomers[CustomerID], tblCustomers[Segment])</f>
        <v>Corporate</v>
      </c>
      <c r="L979" t="str">
        <f>_xlfn.XLOOKUP(tblOrders[[#This Row],[ProductID]], tblProducts[ProductID], tblProducts[Category])</f>
        <v>Furniture</v>
      </c>
      <c r="M979">
        <f>_xlfn.XLOOKUP(tblOrders[[#This Row],[ProductID]], tblProducts[ProductID], tblProducts[CostPrice])</f>
        <v>47272</v>
      </c>
      <c r="N979">
        <f>tblOrders[[#This Row],[Sales]]-(tblOrders[[#This Row],[CostPrice]]*tblOrders[[#This Row],[Quantity]])</f>
        <v>-6721.25</v>
      </c>
      <c r="O979" t="str">
        <f>TEXT(tblOrders[[#This Row],[Date]],"mmm-yyyy")</f>
        <v>Dec-2025</v>
      </c>
      <c r="P979" t="str">
        <f>_xlfn.XLOOKUP(tblOrders[[#This Row],[OrderID]], tblReturns[OrderID], tblReturns[Returned])</f>
        <v>No</v>
      </c>
      <c r="Q979" t="str">
        <f>_xlfn.XLOOKUP(tblOrders[[#This Row],[OrderID]], tblShipping[OrderID], tblShipping[ShipMode])</f>
        <v>Standard</v>
      </c>
      <c r="R979" t="str">
        <f>IFERROR(_xlfn.XLOOKUP(A978, tblCustomers[CustomerID], tblCustomers[CustomerName]), "Not Found")</f>
        <v>Not Found</v>
      </c>
      <c r="S979" t="str">
        <f>IF(tblOrders[[#This Row],[Sales]]&gt;1000000,"High Value","Standard")</f>
        <v>Standard</v>
      </c>
      <c r="T979" t="str">
        <f>_xlfn.XLOOKUP(tblOrders[[#This Row],[ProductID]], tblProducts[ProductID], tblProducts[ProductName])</f>
        <v>Product 33</v>
      </c>
      <c r="U979">
        <f>_xlfn.XLOOKUP(tblOrders[[#This Row],[SalesRepID]], tblSalesreps[RepID], tblSalesreps[Target])</f>
        <v>8698154</v>
      </c>
    </row>
    <row r="980" spans="1:21">
      <c r="A980" t="s">
        <v>1740</v>
      </c>
      <c r="B980" s="7" t="s">
        <v>173</v>
      </c>
      <c r="C980" t="s">
        <v>82</v>
      </c>
      <c r="D980" t="s">
        <v>454</v>
      </c>
      <c r="E980" t="s">
        <v>13</v>
      </c>
      <c r="F980" t="s">
        <v>26</v>
      </c>
      <c r="G980">
        <v>8</v>
      </c>
      <c r="H980">
        <v>0</v>
      </c>
      <c r="I980" s="2">
        <v>899136</v>
      </c>
      <c r="J980" t="str">
        <f>_xlfn.XLOOKUP(tblOrders[[#This Row],[CustomerID]], tblCustomers[CustomerID], tblCustomers[CustomerName])</f>
        <v>Customer 260</v>
      </c>
      <c r="K980" t="str">
        <f>_xlfn.XLOOKUP(tblOrders[[#This Row],[CustomerID]], tblCustomers[CustomerID], tblCustomers[Segment])</f>
        <v>SME</v>
      </c>
      <c r="L980" t="str">
        <f>_xlfn.XLOOKUP(tblOrders[[#This Row],[ProductID]], tblProducts[ProductID], tblProducts[Category])</f>
        <v>Furniture</v>
      </c>
      <c r="M980">
        <f>_xlfn.XLOOKUP(tblOrders[[#This Row],[ProductID]], tblProducts[ProductID], tblProducts[CostPrice])</f>
        <v>31369</v>
      </c>
      <c r="N980">
        <f>tblOrders[[#This Row],[Sales]]-(tblOrders[[#This Row],[CostPrice]]*tblOrders[[#This Row],[Quantity]])</f>
        <v>648184</v>
      </c>
      <c r="O980" t="str">
        <f>TEXT(tblOrders[[#This Row],[Date]],"mmm-yyyy")</f>
        <v>Jun-2025</v>
      </c>
      <c r="P980" t="str">
        <f>_xlfn.XLOOKUP(tblOrders[[#This Row],[OrderID]], tblReturns[OrderID], tblReturns[Returned])</f>
        <v>No</v>
      </c>
      <c r="Q980" t="str">
        <f>_xlfn.XLOOKUP(tblOrders[[#This Row],[OrderID]], tblShipping[OrderID], tblShipping[ShipMode])</f>
        <v>Standard</v>
      </c>
      <c r="R980" t="str">
        <f>IFERROR(_xlfn.XLOOKUP(A979, tblCustomers[CustomerID], tblCustomers[CustomerName]), "Not Found")</f>
        <v>Not Found</v>
      </c>
      <c r="S980" t="str">
        <f>IF(tblOrders[[#This Row],[Sales]]&gt;1000000,"High Value","Standard")</f>
        <v>Standard</v>
      </c>
      <c r="T980" t="str">
        <f>_xlfn.XLOOKUP(tblOrders[[#This Row],[ProductID]], tblProducts[ProductID], tblProducts[ProductName])</f>
        <v>Product 37</v>
      </c>
      <c r="U980">
        <f>_xlfn.XLOOKUP(tblOrders[[#This Row],[SalesRepID]], tblSalesreps[RepID], tblSalesreps[Target])</f>
        <v>11852878</v>
      </c>
    </row>
    <row r="981" spans="1:21">
      <c r="A981" t="s">
        <v>1741</v>
      </c>
      <c r="B981" s="7" t="s">
        <v>528</v>
      </c>
      <c r="C981" t="s">
        <v>307</v>
      </c>
      <c r="D981" t="s">
        <v>543</v>
      </c>
      <c r="E981" t="s">
        <v>56</v>
      </c>
      <c r="F981" t="s">
        <v>14</v>
      </c>
      <c r="G981">
        <v>9</v>
      </c>
      <c r="H981">
        <v>0.1</v>
      </c>
      <c r="I981" s="2">
        <v>646299</v>
      </c>
      <c r="J981" t="str">
        <f>_xlfn.XLOOKUP(tblOrders[[#This Row],[CustomerID]], tblCustomers[CustomerID], tblCustomers[CustomerName])</f>
        <v>Customer 17</v>
      </c>
      <c r="K981" t="str">
        <f>_xlfn.XLOOKUP(tblOrders[[#This Row],[CustomerID]], tblCustomers[CustomerID], tblCustomers[Segment])</f>
        <v>SME</v>
      </c>
      <c r="L981" t="str">
        <f>_xlfn.XLOOKUP(tblOrders[[#This Row],[ProductID]], tblProducts[ProductID], tblProducts[Category])</f>
        <v>Furniture</v>
      </c>
      <c r="M981">
        <f>_xlfn.XLOOKUP(tblOrders[[#This Row],[ProductID]], tblProducts[ProductID], tblProducts[CostPrice])</f>
        <v>29153</v>
      </c>
      <c r="N981">
        <f>tblOrders[[#This Row],[Sales]]-(tblOrders[[#This Row],[CostPrice]]*tblOrders[[#This Row],[Quantity]])</f>
        <v>383922</v>
      </c>
      <c r="O981" t="str">
        <f>TEXT(tblOrders[[#This Row],[Date]],"mmm-yyyy")</f>
        <v>Apr-2025</v>
      </c>
      <c r="P981" t="str">
        <f>_xlfn.XLOOKUP(tblOrders[[#This Row],[OrderID]], tblReturns[OrderID], tblReturns[Returned])</f>
        <v>Yes</v>
      </c>
      <c r="Q981" t="str">
        <f>_xlfn.XLOOKUP(tblOrders[[#This Row],[OrderID]], tblShipping[OrderID], tblShipping[ShipMode])</f>
        <v>Express</v>
      </c>
      <c r="R981" t="str">
        <f>IFERROR(_xlfn.XLOOKUP(A980, tblCustomers[CustomerID], tblCustomers[CustomerName]), "Not Found")</f>
        <v>Not Found</v>
      </c>
      <c r="S981" t="str">
        <f>IF(tblOrders[[#This Row],[Sales]]&gt;1000000,"High Value","Standard")</f>
        <v>Standard</v>
      </c>
      <c r="T981" t="str">
        <f>_xlfn.XLOOKUP(tblOrders[[#This Row],[ProductID]], tblProducts[ProductID], tblProducts[ProductName])</f>
        <v>Product 16</v>
      </c>
      <c r="U981">
        <f>_xlfn.XLOOKUP(tblOrders[[#This Row],[SalesRepID]], tblSalesreps[RepID], tblSalesreps[Target])</f>
        <v>14265630</v>
      </c>
    </row>
    <row r="982" spans="1:21">
      <c r="A982" t="s">
        <v>1742</v>
      </c>
      <c r="B982" s="7" t="s">
        <v>858</v>
      </c>
      <c r="C982" t="s">
        <v>418</v>
      </c>
      <c r="D982" t="s">
        <v>24</v>
      </c>
      <c r="E982" t="s">
        <v>69</v>
      </c>
      <c r="F982" t="s">
        <v>14</v>
      </c>
      <c r="G982">
        <v>1</v>
      </c>
      <c r="H982">
        <v>0.15</v>
      </c>
      <c r="I982" s="2">
        <v>80546.850000000006</v>
      </c>
      <c r="J982" t="str">
        <f>_xlfn.XLOOKUP(tblOrders[[#This Row],[CustomerID]], tblCustomers[CustomerID], tblCustomers[CustomerName])</f>
        <v>Customer 113</v>
      </c>
      <c r="K982" t="str">
        <f>_xlfn.XLOOKUP(tblOrders[[#This Row],[CustomerID]], tblCustomers[CustomerID], tblCustomers[Segment])</f>
        <v>Consumer</v>
      </c>
      <c r="L982" t="str">
        <f>_xlfn.XLOOKUP(tblOrders[[#This Row],[ProductID]], tblProducts[ProductID], tblProducts[Category])</f>
        <v>Home</v>
      </c>
      <c r="M982">
        <f>_xlfn.XLOOKUP(tblOrders[[#This Row],[ProductID]], tblProducts[ProductID], tblProducts[CostPrice])</f>
        <v>57647</v>
      </c>
      <c r="N982">
        <f>tblOrders[[#This Row],[Sales]]-(tblOrders[[#This Row],[CostPrice]]*tblOrders[[#This Row],[Quantity]])</f>
        <v>22899.850000000006</v>
      </c>
      <c r="O982" t="str">
        <f>TEXT(tblOrders[[#This Row],[Date]],"mmm-yyyy")</f>
        <v>Aug-2025</v>
      </c>
      <c r="P982" t="str">
        <f>_xlfn.XLOOKUP(tblOrders[[#This Row],[OrderID]], tblReturns[OrderID], tblReturns[Returned])</f>
        <v>No</v>
      </c>
      <c r="Q982" t="str">
        <f>_xlfn.XLOOKUP(tblOrders[[#This Row],[OrderID]], tblShipping[OrderID], tblShipping[ShipMode])</f>
        <v>Standard</v>
      </c>
      <c r="R982" t="str">
        <f>IFERROR(_xlfn.XLOOKUP(A981, tblCustomers[CustomerID], tblCustomers[CustomerName]), "Not Found")</f>
        <v>Not Found</v>
      </c>
      <c r="S982" t="str">
        <f>IF(tblOrders[[#This Row],[Sales]]&gt;1000000,"High Value","Standard")</f>
        <v>Standard</v>
      </c>
      <c r="T982" t="str">
        <f>_xlfn.XLOOKUP(tblOrders[[#This Row],[ProductID]], tblProducts[ProductID], tblProducts[ProductName])</f>
        <v>Product 2</v>
      </c>
      <c r="U982">
        <f>_xlfn.XLOOKUP(tblOrders[[#This Row],[SalesRepID]], tblSalesreps[RepID], tblSalesreps[Target])</f>
        <v>19473459</v>
      </c>
    </row>
    <row r="983" spans="1:21">
      <c r="A983" t="s">
        <v>1743</v>
      </c>
      <c r="B983" s="7" t="s">
        <v>480</v>
      </c>
      <c r="C983" t="s">
        <v>129</v>
      </c>
      <c r="D983" t="s">
        <v>403</v>
      </c>
      <c r="E983" t="s">
        <v>69</v>
      </c>
      <c r="F983" t="s">
        <v>20</v>
      </c>
      <c r="G983">
        <v>8</v>
      </c>
      <c r="H983">
        <v>0.2</v>
      </c>
      <c r="I983" s="2">
        <v>866752</v>
      </c>
      <c r="J983" t="str">
        <f>_xlfn.XLOOKUP(tblOrders[[#This Row],[CustomerID]], tblCustomers[CustomerID], tblCustomers[CustomerName])</f>
        <v>Customer 237</v>
      </c>
      <c r="K983" t="str">
        <f>_xlfn.XLOOKUP(tblOrders[[#This Row],[CustomerID]], tblCustomers[CustomerID], tblCustomers[Segment])</f>
        <v>Consumer</v>
      </c>
      <c r="L983" t="str">
        <f>_xlfn.XLOOKUP(tblOrders[[#This Row],[ProductID]], tblProducts[ProductID], tblProducts[Category])</f>
        <v>Furniture</v>
      </c>
      <c r="M983">
        <f>_xlfn.XLOOKUP(tblOrders[[#This Row],[ProductID]], tblProducts[ProductID], tblProducts[CostPrice])</f>
        <v>53072</v>
      </c>
      <c r="N983">
        <f>tblOrders[[#This Row],[Sales]]-(tblOrders[[#This Row],[CostPrice]]*tblOrders[[#This Row],[Quantity]])</f>
        <v>442176</v>
      </c>
      <c r="O983" t="str">
        <f>TEXT(tblOrders[[#This Row],[Date]],"mmm-yyyy")</f>
        <v>May-2025</v>
      </c>
      <c r="P983" t="str">
        <f>_xlfn.XLOOKUP(tblOrders[[#This Row],[OrderID]], tblReturns[OrderID], tblReturns[Returned])</f>
        <v>No</v>
      </c>
      <c r="Q983" t="str">
        <f>_xlfn.XLOOKUP(tblOrders[[#This Row],[OrderID]], tblShipping[OrderID], tblShipping[ShipMode])</f>
        <v>Express</v>
      </c>
      <c r="R983" t="str">
        <f>IFERROR(_xlfn.XLOOKUP(A982, tblCustomers[CustomerID], tblCustomers[CustomerName]), "Not Found")</f>
        <v>Not Found</v>
      </c>
      <c r="S983" t="str">
        <f>IF(tblOrders[[#This Row],[Sales]]&gt;1000000,"High Value","Standard")</f>
        <v>Standard</v>
      </c>
      <c r="T983" t="str">
        <f>_xlfn.XLOOKUP(tblOrders[[#This Row],[ProductID]], tblProducts[ProductID], tblProducts[ProductName])</f>
        <v>Product 78</v>
      </c>
      <c r="U983">
        <f>_xlfn.XLOOKUP(tblOrders[[#This Row],[SalesRepID]], tblSalesreps[RepID], tblSalesreps[Target])</f>
        <v>19473459</v>
      </c>
    </row>
    <row r="984" spans="1:21">
      <c r="A984" t="s">
        <v>1744</v>
      </c>
      <c r="B984" s="7" t="s">
        <v>310</v>
      </c>
      <c r="C984" t="s">
        <v>1176</v>
      </c>
      <c r="D984" t="s">
        <v>504</v>
      </c>
      <c r="E984" t="s">
        <v>202</v>
      </c>
      <c r="F984" t="s">
        <v>88</v>
      </c>
      <c r="G984">
        <v>7</v>
      </c>
      <c r="H984">
        <v>0.05</v>
      </c>
      <c r="I984" s="2">
        <v>154592.54999999999</v>
      </c>
      <c r="J984" t="str">
        <f>_xlfn.XLOOKUP(tblOrders[[#This Row],[CustomerID]], tblCustomers[CustomerID], tblCustomers[CustomerName])</f>
        <v>Customer 106</v>
      </c>
      <c r="K984" t="str">
        <f>_xlfn.XLOOKUP(tblOrders[[#This Row],[CustomerID]], tblCustomers[CustomerID], tblCustomers[Segment])</f>
        <v>SME</v>
      </c>
      <c r="L984" t="str">
        <f>_xlfn.XLOOKUP(tblOrders[[#This Row],[ProductID]], tblProducts[ProductID], tblProducts[Category])</f>
        <v>Office</v>
      </c>
      <c r="M984">
        <f>_xlfn.XLOOKUP(tblOrders[[#This Row],[ProductID]], tblProducts[ProductID], tblProducts[CostPrice])</f>
        <v>12010</v>
      </c>
      <c r="N984">
        <f>tblOrders[[#This Row],[Sales]]-(tblOrders[[#This Row],[CostPrice]]*tblOrders[[#This Row],[Quantity]])</f>
        <v>70522.549999999988</v>
      </c>
      <c r="O984" t="str">
        <f>TEXT(tblOrders[[#This Row],[Date]],"mmm-yyyy")</f>
        <v>Mar-2025</v>
      </c>
      <c r="P984" t="str">
        <f>_xlfn.XLOOKUP(tblOrders[[#This Row],[OrderID]], tblReturns[OrderID], tblReturns[Returned])</f>
        <v>No</v>
      </c>
      <c r="Q984" t="str">
        <f>_xlfn.XLOOKUP(tblOrders[[#This Row],[OrderID]], tblShipping[OrderID], tblShipping[ShipMode])</f>
        <v>Standard</v>
      </c>
      <c r="R984" t="str">
        <f>IFERROR(_xlfn.XLOOKUP(A983, tblCustomers[CustomerID], tblCustomers[CustomerName]), "Not Found")</f>
        <v>Not Found</v>
      </c>
      <c r="S984" t="str">
        <f>IF(tblOrders[[#This Row],[Sales]]&gt;1000000,"High Value","Standard")</f>
        <v>Standard</v>
      </c>
      <c r="T984" t="str">
        <f>_xlfn.XLOOKUP(tblOrders[[#This Row],[ProductID]], tblProducts[ProductID], tblProducts[ProductName])</f>
        <v>Product 15</v>
      </c>
      <c r="U984">
        <f>_xlfn.XLOOKUP(tblOrders[[#This Row],[SalesRepID]], tblSalesreps[RepID], tblSalesreps[Target])</f>
        <v>10652665</v>
      </c>
    </row>
    <row r="985" spans="1:21">
      <c r="A985" t="s">
        <v>1745</v>
      </c>
      <c r="B985" s="7" t="s">
        <v>875</v>
      </c>
      <c r="C985" t="s">
        <v>125</v>
      </c>
      <c r="D985" t="s">
        <v>193</v>
      </c>
      <c r="E985" t="s">
        <v>50</v>
      </c>
      <c r="F985" t="s">
        <v>88</v>
      </c>
      <c r="G985">
        <v>7</v>
      </c>
      <c r="H985">
        <v>0.1</v>
      </c>
      <c r="I985" s="2">
        <v>346065.3</v>
      </c>
      <c r="J985" t="str">
        <f>_xlfn.XLOOKUP(tblOrders[[#This Row],[CustomerID]], tblCustomers[CustomerID], tblCustomers[CustomerName])</f>
        <v>Customer 33</v>
      </c>
      <c r="K985" t="str">
        <f>_xlfn.XLOOKUP(tblOrders[[#This Row],[CustomerID]], tblCustomers[CustomerID], tblCustomers[Segment])</f>
        <v>Corporate</v>
      </c>
      <c r="L985" t="str">
        <f>_xlfn.XLOOKUP(tblOrders[[#This Row],[ProductID]], tblProducts[ProductID], tblProducts[Category])</f>
        <v>Office</v>
      </c>
      <c r="M985">
        <f>_xlfn.XLOOKUP(tblOrders[[#This Row],[ProductID]], tblProducts[ProductID], tblProducts[CostPrice])</f>
        <v>44099</v>
      </c>
      <c r="N985">
        <f>tblOrders[[#This Row],[Sales]]-(tblOrders[[#This Row],[CostPrice]]*tblOrders[[#This Row],[Quantity]])</f>
        <v>37372.299999999988</v>
      </c>
      <c r="O985" t="str">
        <f>TEXT(tblOrders[[#This Row],[Date]],"mmm-yyyy")</f>
        <v>Oct-2025</v>
      </c>
      <c r="P985" t="str">
        <f>_xlfn.XLOOKUP(tblOrders[[#This Row],[OrderID]], tblReturns[OrderID], tblReturns[Returned])</f>
        <v>No</v>
      </c>
      <c r="Q985" t="str">
        <f>_xlfn.XLOOKUP(tblOrders[[#This Row],[OrderID]], tblShipping[OrderID], tblShipping[ShipMode])</f>
        <v>Standard</v>
      </c>
      <c r="R985" t="str">
        <f>IFERROR(_xlfn.XLOOKUP(A984, tblCustomers[CustomerID], tblCustomers[CustomerName]), "Not Found")</f>
        <v>Not Found</v>
      </c>
      <c r="S985" t="str">
        <f>IF(tblOrders[[#This Row],[Sales]]&gt;1000000,"High Value","Standard")</f>
        <v>Standard</v>
      </c>
      <c r="T985" t="str">
        <f>_xlfn.XLOOKUP(tblOrders[[#This Row],[ProductID]], tblProducts[ProductID], tblProducts[ProductName])</f>
        <v>Product 44</v>
      </c>
      <c r="U985">
        <f>_xlfn.XLOOKUP(tblOrders[[#This Row],[SalesRepID]], tblSalesreps[RepID], tblSalesreps[Target])</f>
        <v>17350666</v>
      </c>
    </row>
    <row r="986" spans="1:21">
      <c r="A986" t="s">
        <v>1746</v>
      </c>
      <c r="B986" s="7" t="s">
        <v>523</v>
      </c>
      <c r="C986" t="s">
        <v>669</v>
      </c>
      <c r="D986" t="s">
        <v>820</v>
      </c>
      <c r="E986" t="s">
        <v>45</v>
      </c>
      <c r="F986" t="s">
        <v>20</v>
      </c>
      <c r="G986">
        <v>9</v>
      </c>
      <c r="H986">
        <v>0</v>
      </c>
      <c r="I986" s="2">
        <v>168480</v>
      </c>
      <c r="J986" t="str">
        <f>_xlfn.XLOOKUP(tblOrders[[#This Row],[CustomerID]], tblCustomers[CustomerID], tblCustomers[CustomerName])</f>
        <v>Customer 83</v>
      </c>
      <c r="K986" t="str">
        <f>_xlfn.XLOOKUP(tblOrders[[#This Row],[CustomerID]], tblCustomers[CustomerID], tblCustomers[Segment])</f>
        <v>Consumer</v>
      </c>
      <c r="L986" t="str">
        <f>_xlfn.XLOOKUP(tblOrders[[#This Row],[ProductID]], tblProducts[ProductID], tblProducts[Category])</f>
        <v>Home</v>
      </c>
      <c r="M986">
        <f>_xlfn.XLOOKUP(tblOrders[[#This Row],[ProductID]], tblProducts[ProductID], tblProducts[CostPrice])</f>
        <v>35035</v>
      </c>
      <c r="N986">
        <f>tblOrders[[#This Row],[Sales]]-(tblOrders[[#This Row],[CostPrice]]*tblOrders[[#This Row],[Quantity]])</f>
        <v>-146835</v>
      </c>
      <c r="O986" t="str">
        <f>TEXT(tblOrders[[#This Row],[Date]],"mmm-yyyy")</f>
        <v>Jan-2025</v>
      </c>
      <c r="P986" t="str">
        <f>_xlfn.XLOOKUP(tblOrders[[#This Row],[OrderID]], tblReturns[OrderID], tblReturns[Returned])</f>
        <v>No</v>
      </c>
      <c r="Q986" t="str">
        <f>_xlfn.XLOOKUP(tblOrders[[#This Row],[OrderID]], tblShipping[OrderID], tblShipping[ShipMode])</f>
        <v>Pickup</v>
      </c>
      <c r="R986" t="str">
        <f>IFERROR(_xlfn.XLOOKUP(A985, tblCustomers[CustomerID], tblCustomers[CustomerName]), "Not Found")</f>
        <v>Not Found</v>
      </c>
      <c r="S986" t="str">
        <f>IF(tblOrders[[#This Row],[Sales]]&gt;1000000,"High Value","Standard")</f>
        <v>Standard</v>
      </c>
      <c r="T986" t="str">
        <f>_xlfn.XLOOKUP(tblOrders[[#This Row],[ProductID]], tblProducts[ProductID], tblProducts[ProductName])</f>
        <v>Product 20</v>
      </c>
      <c r="U986">
        <f>_xlfn.XLOOKUP(tblOrders[[#This Row],[SalesRepID]], tblSalesreps[RepID], tblSalesreps[Target])</f>
        <v>11319839</v>
      </c>
    </row>
    <row r="987" spans="1:21">
      <c r="A987" t="s">
        <v>1747</v>
      </c>
      <c r="B987" s="7" t="s">
        <v>341</v>
      </c>
      <c r="C987" t="s">
        <v>481</v>
      </c>
      <c r="D987" t="s">
        <v>255</v>
      </c>
      <c r="E987" t="s">
        <v>105</v>
      </c>
      <c r="F987" t="s">
        <v>26</v>
      </c>
      <c r="G987">
        <v>5</v>
      </c>
      <c r="H987">
        <v>0.15</v>
      </c>
      <c r="I987" s="2">
        <v>368725.75</v>
      </c>
      <c r="J987" t="str">
        <f>_xlfn.XLOOKUP(tblOrders[[#This Row],[CustomerID]], tblCustomers[CustomerID], tblCustomers[CustomerName])</f>
        <v>Customer 166</v>
      </c>
      <c r="K987" t="str">
        <f>_xlfn.XLOOKUP(tblOrders[[#This Row],[CustomerID]], tblCustomers[CustomerID], tblCustomers[Segment])</f>
        <v>SME</v>
      </c>
      <c r="L987" t="str">
        <f>_xlfn.XLOOKUP(tblOrders[[#This Row],[ProductID]], tblProducts[ProductID], tblProducts[Category])</f>
        <v>Electronics</v>
      </c>
      <c r="M987">
        <f>_xlfn.XLOOKUP(tblOrders[[#This Row],[ProductID]], tblProducts[ProductID], tblProducts[CostPrice])</f>
        <v>58560</v>
      </c>
      <c r="N987">
        <f>tblOrders[[#This Row],[Sales]]-(tblOrders[[#This Row],[CostPrice]]*tblOrders[[#This Row],[Quantity]])</f>
        <v>75925.75</v>
      </c>
      <c r="O987" t="str">
        <f>TEXT(tblOrders[[#This Row],[Date]],"mmm-yyyy")</f>
        <v>Oct-2025</v>
      </c>
      <c r="P987" t="str">
        <f>_xlfn.XLOOKUP(tblOrders[[#This Row],[OrderID]], tblReturns[OrderID], tblReturns[Returned])</f>
        <v>No</v>
      </c>
      <c r="Q987" t="str">
        <f>_xlfn.XLOOKUP(tblOrders[[#This Row],[OrderID]], tblShipping[OrderID], tblShipping[ShipMode])</f>
        <v>Pickup</v>
      </c>
      <c r="R987" t="str">
        <f>IFERROR(_xlfn.XLOOKUP(A986, tblCustomers[CustomerID], tblCustomers[CustomerName]), "Not Found")</f>
        <v>Not Found</v>
      </c>
      <c r="S987" t="str">
        <f>IF(tblOrders[[#This Row],[Sales]]&gt;1000000,"High Value","Standard")</f>
        <v>Standard</v>
      </c>
      <c r="T987" t="str">
        <f>_xlfn.XLOOKUP(tblOrders[[#This Row],[ProductID]], tblProducts[ProductID], tblProducts[ProductName])</f>
        <v>Product 79</v>
      </c>
      <c r="U987">
        <f>_xlfn.XLOOKUP(tblOrders[[#This Row],[SalesRepID]], tblSalesreps[RepID], tblSalesreps[Target])</f>
        <v>8698154</v>
      </c>
    </row>
    <row r="988" spans="1:21">
      <c r="A988" t="s">
        <v>1748</v>
      </c>
      <c r="B988" s="7" t="s">
        <v>500</v>
      </c>
      <c r="C988" t="s">
        <v>470</v>
      </c>
      <c r="D988" t="s">
        <v>288</v>
      </c>
      <c r="E988" t="s">
        <v>56</v>
      </c>
      <c r="F988" t="s">
        <v>14</v>
      </c>
      <c r="G988">
        <v>10</v>
      </c>
      <c r="H988">
        <v>0.2</v>
      </c>
      <c r="I988" s="2">
        <v>260376</v>
      </c>
      <c r="J988" t="str">
        <f>_xlfn.XLOOKUP(tblOrders[[#This Row],[CustomerID]], tblCustomers[CustomerID], tblCustomers[CustomerName])</f>
        <v>Customer 276</v>
      </c>
      <c r="K988" t="str">
        <f>_xlfn.XLOOKUP(tblOrders[[#This Row],[CustomerID]], tblCustomers[CustomerID], tblCustomers[Segment])</f>
        <v>Consumer</v>
      </c>
      <c r="L988" t="str">
        <f>_xlfn.XLOOKUP(tblOrders[[#This Row],[ProductID]], tblProducts[ProductID], tblProducts[Category])</f>
        <v>Furniture</v>
      </c>
      <c r="M988">
        <f>_xlfn.XLOOKUP(tblOrders[[#This Row],[ProductID]], tblProducts[ProductID], tblProducts[CostPrice])</f>
        <v>34258</v>
      </c>
      <c r="N988">
        <f>tblOrders[[#This Row],[Sales]]-(tblOrders[[#This Row],[CostPrice]]*tblOrders[[#This Row],[Quantity]])</f>
        <v>-82204</v>
      </c>
      <c r="O988" t="str">
        <f>TEXT(tblOrders[[#This Row],[Date]],"mmm-yyyy")</f>
        <v>Jul-2025</v>
      </c>
      <c r="P988" t="str">
        <f>_xlfn.XLOOKUP(tblOrders[[#This Row],[OrderID]], tblReturns[OrderID], tblReturns[Returned])</f>
        <v>No</v>
      </c>
      <c r="Q988" t="str">
        <f>_xlfn.XLOOKUP(tblOrders[[#This Row],[OrderID]], tblShipping[OrderID], tblShipping[ShipMode])</f>
        <v>Express</v>
      </c>
      <c r="R988" t="str">
        <f>IFERROR(_xlfn.XLOOKUP(A987, tblCustomers[CustomerID], tblCustomers[CustomerName]), "Not Found")</f>
        <v>Not Found</v>
      </c>
      <c r="S988" t="str">
        <f>IF(tblOrders[[#This Row],[Sales]]&gt;1000000,"High Value","Standard")</f>
        <v>Standard</v>
      </c>
      <c r="T988" t="str">
        <f>_xlfn.XLOOKUP(tblOrders[[#This Row],[ProductID]], tblProducts[ProductID], tblProducts[ProductName])</f>
        <v>Product 39</v>
      </c>
      <c r="U988">
        <f>_xlfn.XLOOKUP(tblOrders[[#This Row],[SalesRepID]], tblSalesreps[RepID], tblSalesreps[Target])</f>
        <v>14265630</v>
      </c>
    </row>
    <row r="989" spans="1:21">
      <c r="A989" t="s">
        <v>1749</v>
      </c>
      <c r="B989" s="7" t="s">
        <v>634</v>
      </c>
      <c r="C989" t="s">
        <v>690</v>
      </c>
      <c r="D989" t="s">
        <v>902</v>
      </c>
      <c r="E989" t="s">
        <v>74</v>
      </c>
      <c r="F989" t="s">
        <v>14</v>
      </c>
      <c r="G989">
        <v>4</v>
      </c>
      <c r="H989">
        <v>0.05</v>
      </c>
      <c r="I989" s="2">
        <v>100806.39999999999</v>
      </c>
      <c r="J989" t="str">
        <f>_xlfn.XLOOKUP(tblOrders[[#This Row],[CustomerID]], tblCustomers[CustomerID], tblCustomers[CustomerName])</f>
        <v>Customer 292</v>
      </c>
      <c r="K989" t="str">
        <f>_xlfn.XLOOKUP(tblOrders[[#This Row],[CustomerID]], tblCustomers[CustomerID], tblCustomers[Segment])</f>
        <v>Consumer</v>
      </c>
      <c r="L989" t="str">
        <f>_xlfn.XLOOKUP(tblOrders[[#This Row],[ProductID]], tblProducts[ProductID], tblProducts[Category])</f>
        <v>Furniture</v>
      </c>
      <c r="M989">
        <f>_xlfn.XLOOKUP(tblOrders[[#This Row],[ProductID]], tblProducts[ProductID], tblProducts[CostPrice])</f>
        <v>44361</v>
      </c>
      <c r="N989">
        <f>tblOrders[[#This Row],[Sales]]-(tblOrders[[#This Row],[CostPrice]]*tblOrders[[#This Row],[Quantity]])</f>
        <v>-76637.600000000006</v>
      </c>
      <c r="O989" t="str">
        <f>TEXT(tblOrders[[#This Row],[Date]],"mmm-yyyy")</f>
        <v>Jun-2025</v>
      </c>
      <c r="P989" t="str">
        <f>_xlfn.XLOOKUP(tblOrders[[#This Row],[OrderID]], tblReturns[OrderID], tblReturns[Returned])</f>
        <v>No</v>
      </c>
      <c r="Q989" t="str">
        <f>_xlfn.XLOOKUP(tblOrders[[#This Row],[OrderID]], tblShipping[OrderID], tblShipping[ShipMode])</f>
        <v>Pickup</v>
      </c>
      <c r="R989" t="str">
        <f>IFERROR(_xlfn.XLOOKUP(A988, tblCustomers[CustomerID], tblCustomers[CustomerName]), "Not Found")</f>
        <v>Not Found</v>
      </c>
      <c r="S989" t="str">
        <f>IF(tblOrders[[#This Row],[Sales]]&gt;1000000,"High Value","Standard")</f>
        <v>Standard</v>
      </c>
      <c r="T989" t="str">
        <f>_xlfn.XLOOKUP(tblOrders[[#This Row],[ProductID]], tblProducts[ProductID], tblProducts[ProductName])</f>
        <v>Product 3</v>
      </c>
      <c r="U989">
        <f>_xlfn.XLOOKUP(tblOrders[[#This Row],[SalesRepID]], tblSalesreps[RepID], tblSalesreps[Target])</f>
        <v>7254801</v>
      </c>
    </row>
    <row r="990" spans="1:21">
      <c r="A990" t="s">
        <v>1750</v>
      </c>
      <c r="B990" s="7" t="s">
        <v>640</v>
      </c>
      <c r="C990" t="s">
        <v>674</v>
      </c>
      <c r="D990" t="s">
        <v>902</v>
      </c>
      <c r="E990" t="s">
        <v>50</v>
      </c>
      <c r="F990" t="s">
        <v>14</v>
      </c>
      <c r="G990">
        <v>8</v>
      </c>
      <c r="H990">
        <v>0.1</v>
      </c>
      <c r="I990" s="2">
        <v>1045972.8</v>
      </c>
      <c r="J990" t="str">
        <f>_xlfn.XLOOKUP(tblOrders[[#This Row],[CustomerID]], tblCustomers[CustomerID], tblCustomers[CustomerName])</f>
        <v>Customer 31</v>
      </c>
      <c r="K990" t="str">
        <f>_xlfn.XLOOKUP(tblOrders[[#This Row],[CustomerID]], tblCustomers[CustomerID], tblCustomers[Segment])</f>
        <v>Consumer</v>
      </c>
      <c r="L990" t="str">
        <f>_xlfn.XLOOKUP(tblOrders[[#This Row],[ProductID]], tblProducts[ProductID], tblProducts[Category])</f>
        <v>Furniture</v>
      </c>
      <c r="M990">
        <f>_xlfn.XLOOKUP(tblOrders[[#This Row],[ProductID]], tblProducts[ProductID], tblProducts[CostPrice])</f>
        <v>44361</v>
      </c>
      <c r="N990">
        <f>tblOrders[[#This Row],[Sales]]-(tblOrders[[#This Row],[CostPrice]]*tblOrders[[#This Row],[Quantity]])</f>
        <v>691084.80000000005</v>
      </c>
      <c r="O990" t="str">
        <f>TEXT(tblOrders[[#This Row],[Date]],"mmm-yyyy")</f>
        <v>Jan-2025</v>
      </c>
      <c r="P990" t="str">
        <f>_xlfn.XLOOKUP(tblOrders[[#This Row],[OrderID]], tblReturns[OrderID], tblReturns[Returned])</f>
        <v>No</v>
      </c>
      <c r="Q990" t="str">
        <f>_xlfn.XLOOKUP(tblOrders[[#This Row],[OrderID]], tblShipping[OrderID], tblShipping[ShipMode])</f>
        <v>Pickup</v>
      </c>
      <c r="R990" t="str">
        <f>IFERROR(_xlfn.XLOOKUP(A989, tblCustomers[CustomerID], tblCustomers[CustomerName]), "Not Found")</f>
        <v>Not Found</v>
      </c>
      <c r="S990" t="str">
        <f>IF(tblOrders[[#This Row],[Sales]]&gt;1000000,"High Value","Standard")</f>
        <v>High Value</v>
      </c>
      <c r="T990" t="str">
        <f>_xlfn.XLOOKUP(tblOrders[[#This Row],[ProductID]], tblProducts[ProductID], tblProducts[ProductName])</f>
        <v>Product 3</v>
      </c>
      <c r="U990">
        <f>_xlfn.XLOOKUP(tblOrders[[#This Row],[SalesRepID]], tblSalesreps[RepID], tblSalesreps[Target])</f>
        <v>17350666</v>
      </c>
    </row>
    <row r="991" spans="1:21">
      <c r="A991" t="s">
        <v>1751</v>
      </c>
      <c r="B991" s="7" t="s">
        <v>871</v>
      </c>
      <c r="C991" t="s">
        <v>122</v>
      </c>
      <c r="D991" t="s">
        <v>1034</v>
      </c>
      <c r="E991" t="s">
        <v>13</v>
      </c>
      <c r="F991" t="s">
        <v>51</v>
      </c>
      <c r="G991">
        <v>2</v>
      </c>
      <c r="H991">
        <v>0.1</v>
      </c>
      <c r="I991" s="2">
        <v>215685</v>
      </c>
      <c r="J991" t="str">
        <f>_xlfn.XLOOKUP(tblOrders[[#This Row],[CustomerID]], tblCustomers[CustomerID], tblCustomers[CustomerName])</f>
        <v>Customer 245</v>
      </c>
      <c r="K991" t="str">
        <f>_xlfn.XLOOKUP(tblOrders[[#This Row],[CustomerID]], tblCustomers[CustomerID], tblCustomers[Segment])</f>
        <v>Corporate</v>
      </c>
      <c r="L991" t="str">
        <f>_xlfn.XLOOKUP(tblOrders[[#This Row],[ProductID]], tblProducts[ProductID], tblProducts[Category])</f>
        <v>Furniture</v>
      </c>
      <c r="M991">
        <f>_xlfn.XLOOKUP(tblOrders[[#This Row],[ProductID]], tblProducts[ProductID], tblProducts[CostPrice])</f>
        <v>51071</v>
      </c>
      <c r="N991">
        <f>tblOrders[[#This Row],[Sales]]-(tblOrders[[#This Row],[CostPrice]]*tblOrders[[#This Row],[Quantity]])</f>
        <v>113543</v>
      </c>
      <c r="O991" t="str">
        <f>TEXT(tblOrders[[#This Row],[Date]],"mmm-yyyy")</f>
        <v>Nov-2025</v>
      </c>
      <c r="P991" t="str">
        <f>_xlfn.XLOOKUP(tblOrders[[#This Row],[OrderID]], tblReturns[OrderID], tblReturns[Returned])</f>
        <v>No</v>
      </c>
      <c r="Q991" t="str">
        <f>_xlfn.XLOOKUP(tblOrders[[#This Row],[OrderID]], tblShipping[OrderID], tblShipping[ShipMode])</f>
        <v>Pickup</v>
      </c>
      <c r="R991" t="str">
        <f>IFERROR(_xlfn.XLOOKUP(A990, tblCustomers[CustomerID], tblCustomers[CustomerName]), "Not Found")</f>
        <v>Not Found</v>
      </c>
      <c r="S991" t="str">
        <f>IF(tblOrders[[#This Row],[Sales]]&gt;1000000,"High Value","Standard")</f>
        <v>Standard</v>
      </c>
      <c r="T991" t="str">
        <f>_xlfn.XLOOKUP(tblOrders[[#This Row],[ProductID]], tblProducts[ProductID], tblProducts[ProductName])</f>
        <v>Product 66</v>
      </c>
      <c r="U991">
        <f>_xlfn.XLOOKUP(tblOrders[[#This Row],[SalesRepID]], tblSalesreps[RepID], tblSalesreps[Target])</f>
        <v>11852878</v>
      </c>
    </row>
    <row r="992" spans="1:21">
      <c r="A992" t="s">
        <v>1752</v>
      </c>
      <c r="B992" s="7" t="s">
        <v>1242</v>
      </c>
      <c r="C992" t="s">
        <v>526</v>
      </c>
      <c r="D992" t="s">
        <v>349</v>
      </c>
      <c r="E992" t="s">
        <v>87</v>
      </c>
      <c r="F992" t="s">
        <v>88</v>
      </c>
      <c r="G992">
        <v>7</v>
      </c>
      <c r="H992">
        <v>0.1</v>
      </c>
      <c r="I992" s="2">
        <v>207244.79999999999</v>
      </c>
      <c r="J992" t="str">
        <f>_xlfn.XLOOKUP(tblOrders[[#This Row],[CustomerID]], tblCustomers[CustomerID], tblCustomers[CustomerName])</f>
        <v>Customer 262</v>
      </c>
      <c r="K992" t="str">
        <f>_xlfn.XLOOKUP(tblOrders[[#This Row],[CustomerID]], tblCustomers[CustomerID], tblCustomers[Segment])</f>
        <v>Corporate</v>
      </c>
      <c r="L992" t="str">
        <f>_xlfn.XLOOKUP(tblOrders[[#This Row],[ProductID]], tblProducts[ProductID], tblProducts[Category])</f>
        <v>Office</v>
      </c>
      <c r="M992">
        <f>_xlfn.XLOOKUP(tblOrders[[#This Row],[ProductID]], tblProducts[ProductID], tblProducts[CostPrice])</f>
        <v>26900</v>
      </c>
      <c r="N992">
        <f>tblOrders[[#This Row],[Sales]]-(tblOrders[[#This Row],[CostPrice]]*tblOrders[[#This Row],[Quantity]])</f>
        <v>18944.799999999988</v>
      </c>
      <c r="O992" t="str">
        <f>TEXT(tblOrders[[#This Row],[Date]],"mmm-yyyy")</f>
        <v>Mar-2025</v>
      </c>
      <c r="P992" t="str">
        <f>_xlfn.XLOOKUP(tblOrders[[#This Row],[OrderID]], tblReturns[OrderID], tblReturns[Returned])</f>
        <v>No</v>
      </c>
      <c r="Q992" t="str">
        <f>_xlfn.XLOOKUP(tblOrders[[#This Row],[OrderID]], tblShipping[OrderID], tblShipping[ShipMode])</f>
        <v>Express</v>
      </c>
      <c r="R992" t="str">
        <f>IFERROR(_xlfn.XLOOKUP(A991, tblCustomers[CustomerID], tblCustomers[CustomerName]), "Not Found")</f>
        <v>Not Found</v>
      </c>
      <c r="S992" t="str">
        <f>IF(tblOrders[[#This Row],[Sales]]&gt;1000000,"High Value","Standard")</f>
        <v>Standard</v>
      </c>
      <c r="T992" t="str">
        <f>_xlfn.XLOOKUP(tblOrders[[#This Row],[ProductID]], tblProducts[ProductID], tblProducts[ProductName])</f>
        <v>Product 61</v>
      </c>
      <c r="U992">
        <f>_xlfn.XLOOKUP(tblOrders[[#This Row],[SalesRepID]], tblSalesreps[RepID], tblSalesreps[Target])</f>
        <v>18500989</v>
      </c>
    </row>
    <row r="993" spans="1:21">
      <c r="A993" t="s">
        <v>1753</v>
      </c>
      <c r="B993" s="7" t="s">
        <v>37</v>
      </c>
      <c r="C993" t="s">
        <v>324</v>
      </c>
      <c r="D993" t="s">
        <v>111</v>
      </c>
      <c r="E993" t="s">
        <v>50</v>
      </c>
      <c r="F993" t="s">
        <v>14</v>
      </c>
      <c r="G993">
        <v>2</v>
      </c>
      <c r="H993">
        <v>0.1</v>
      </c>
      <c r="I993" s="2">
        <v>220771.8</v>
      </c>
      <c r="J993" t="str">
        <f>_xlfn.XLOOKUP(tblOrders[[#This Row],[CustomerID]], tblCustomers[CustomerID], tblCustomers[CustomerName])</f>
        <v>Customer 150</v>
      </c>
      <c r="K993" t="str">
        <f>_xlfn.XLOOKUP(tblOrders[[#This Row],[CustomerID]], tblCustomers[CustomerID], tblCustomers[Segment])</f>
        <v>SME</v>
      </c>
      <c r="L993" t="str">
        <f>_xlfn.XLOOKUP(tblOrders[[#This Row],[ProductID]], tblProducts[ProductID], tblProducts[Category])</f>
        <v>Furniture</v>
      </c>
      <c r="M993">
        <f>_xlfn.XLOOKUP(tblOrders[[#This Row],[ProductID]], tblProducts[ProductID], tblProducts[CostPrice])</f>
        <v>34907</v>
      </c>
      <c r="N993">
        <f>tblOrders[[#This Row],[Sales]]-(tblOrders[[#This Row],[CostPrice]]*tblOrders[[#This Row],[Quantity]])</f>
        <v>150957.79999999999</v>
      </c>
      <c r="O993" t="str">
        <f>TEXT(tblOrders[[#This Row],[Date]],"mmm-yyyy")</f>
        <v>Feb-2025</v>
      </c>
      <c r="P993" t="str">
        <f>_xlfn.XLOOKUP(tblOrders[[#This Row],[OrderID]], tblReturns[OrderID], tblReturns[Returned])</f>
        <v>Yes</v>
      </c>
      <c r="Q993" t="str">
        <f>_xlfn.XLOOKUP(tblOrders[[#This Row],[OrderID]], tblShipping[OrderID], tblShipping[ShipMode])</f>
        <v>Standard</v>
      </c>
      <c r="R993" t="str">
        <f>IFERROR(_xlfn.XLOOKUP(A992, tblCustomers[CustomerID], tblCustomers[CustomerName]), "Not Found")</f>
        <v>Not Found</v>
      </c>
      <c r="S993" t="str">
        <f>IF(tblOrders[[#This Row],[Sales]]&gt;1000000,"High Value","Standard")</f>
        <v>Standard</v>
      </c>
      <c r="T993" t="str">
        <f>_xlfn.XLOOKUP(tblOrders[[#This Row],[ProductID]], tblProducts[ProductID], tblProducts[ProductName])</f>
        <v>Product 68</v>
      </c>
      <c r="U993">
        <f>_xlfn.XLOOKUP(tblOrders[[#This Row],[SalesRepID]], tblSalesreps[RepID], tblSalesreps[Target])</f>
        <v>17350666</v>
      </c>
    </row>
    <row r="994" spans="1:21">
      <c r="A994" t="s">
        <v>1754</v>
      </c>
      <c r="B994" s="7" t="s">
        <v>899</v>
      </c>
      <c r="C994" t="s">
        <v>578</v>
      </c>
      <c r="D994" t="s">
        <v>400</v>
      </c>
      <c r="E994" t="s">
        <v>45</v>
      </c>
      <c r="F994" t="s">
        <v>88</v>
      </c>
      <c r="G994">
        <v>10</v>
      </c>
      <c r="H994">
        <v>0.1</v>
      </c>
      <c r="I994" s="2">
        <v>980829</v>
      </c>
      <c r="J994" t="str">
        <f>_xlfn.XLOOKUP(tblOrders[[#This Row],[CustomerID]], tblCustomers[CustomerID], tblCustomers[CustomerName])</f>
        <v>Customer 202</v>
      </c>
      <c r="K994" t="str">
        <f>_xlfn.XLOOKUP(tblOrders[[#This Row],[CustomerID]], tblCustomers[CustomerID], tblCustomers[Segment])</f>
        <v>SME</v>
      </c>
      <c r="L994" t="str">
        <f>_xlfn.XLOOKUP(tblOrders[[#This Row],[ProductID]], tblProducts[ProductID], tblProducts[Category])</f>
        <v>Electronics</v>
      </c>
      <c r="M994">
        <f>_xlfn.XLOOKUP(tblOrders[[#This Row],[ProductID]], tblProducts[ProductID], tblProducts[CostPrice])</f>
        <v>36044</v>
      </c>
      <c r="N994">
        <f>tblOrders[[#This Row],[Sales]]-(tblOrders[[#This Row],[CostPrice]]*tblOrders[[#This Row],[Quantity]])</f>
        <v>620389</v>
      </c>
      <c r="O994" t="str">
        <f>TEXT(tblOrders[[#This Row],[Date]],"mmm-yyyy")</f>
        <v>Feb-2025</v>
      </c>
      <c r="P994" t="str">
        <f>_xlfn.XLOOKUP(tblOrders[[#This Row],[OrderID]], tblReturns[OrderID], tblReturns[Returned])</f>
        <v>No</v>
      </c>
      <c r="Q994" t="str">
        <f>_xlfn.XLOOKUP(tblOrders[[#This Row],[OrderID]], tblShipping[OrderID], tblShipping[ShipMode])</f>
        <v>Standard</v>
      </c>
      <c r="R994" t="str">
        <f>IFERROR(_xlfn.XLOOKUP(A993, tblCustomers[CustomerID], tblCustomers[CustomerName]), "Not Found")</f>
        <v>Not Found</v>
      </c>
      <c r="S994" t="str">
        <f>IF(tblOrders[[#This Row],[Sales]]&gt;1000000,"High Value","Standard")</f>
        <v>Standard</v>
      </c>
      <c r="T994" t="str">
        <f>_xlfn.XLOOKUP(tblOrders[[#This Row],[ProductID]], tblProducts[ProductID], tblProducts[ProductName])</f>
        <v>Product 29</v>
      </c>
      <c r="U994">
        <f>_xlfn.XLOOKUP(tblOrders[[#This Row],[SalesRepID]], tblSalesreps[RepID], tblSalesreps[Target])</f>
        <v>11319839</v>
      </c>
    </row>
    <row r="995" spans="1:21">
      <c r="A995" t="s">
        <v>1755</v>
      </c>
      <c r="B995" s="7" t="s">
        <v>660</v>
      </c>
      <c r="C995" t="s">
        <v>426</v>
      </c>
      <c r="D995" t="s">
        <v>83</v>
      </c>
      <c r="E995" t="s">
        <v>202</v>
      </c>
      <c r="F995" t="s">
        <v>20</v>
      </c>
      <c r="G995">
        <v>7</v>
      </c>
      <c r="H995">
        <v>0.05</v>
      </c>
      <c r="I995" s="2">
        <v>372173.9</v>
      </c>
      <c r="J995" t="str">
        <f>_xlfn.XLOOKUP(tblOrders[[#This Row],[CustomerID]], tblCustomers[CustomerID], tblCustomers[CustomerName])</f>
        <v>Customer 195</v>
      </c>
      <c r="K995" t="str">
        <f>_xlfn.XLOOKUP(tblOrders[[#This Row],[CustomerID]], tblCustomers[CustomerID], tblCustomers[Segment])</f>
        <v>Corporate</v>
      </c>
      <c r="L995" t="str">
        <f>_xlfn.XLOOKUP(tblOrders[[#This Row],[ProductID]], tblProducts[ProductID], tblProducts[Category])</f>
        <v>Furniture</v>
      </c>
      <c r="M995">
        <f>_xlfn.XLOOKUP(tblOrders[[#This Row],[ProductID]], tblProducts[ProductID], tblProducts[CostPrice])</f>
        <v>79600</v>
      </c>
      <c r="N995">
        <f>tblOrders[[#This Row],[Sales]]-(tblOrders[[#This Row],[CostPrice]]*tblOrders[[#This Row],[Quantity]])</f>
        <v>-185026.09999999998</v>
      </c>
      <c r="O995" t="str">
        <f>TEXT(tblOrders[[#This Row],[Date]],"mmm-yyyy")</f>
        <v>Feb-2025</v>
      </c>
      <c r="P995" t="str">
        <f>_xlfn.XLOOKUP(tblOrders[[#This Row],[OrderID]], tblReturns[OrderID], tblReturns[Returned])</f>
        <v>No</v>
      </c>
      <c r="Q995" t="str">
        <f>_xlfn.XLOOKUP(tblOrders[[#This Row],[OrderID]], tblShipping[OrderID], tblShipping[ShipMode])</f>
        <v>Pickup</v>
      </c>
      <c r="R995" t="str">
        <f>IFERROR(_xlfn.XLOOKUP(A994, tblCustomers[CustomerID], tblCustomers[CustomerName]), "Not Found")</f>
        <v>Not Found</v>
      </c>
      <c r="S995" t="str">
        <f>IF(tblOrders[[#This Row],[Sales]]&gt;1000000,"High Value","Standard")</f>
        <v>Standard</v>
      </c>
      <c r="T995" t="str">
        <f>_xlfn.XLOOKUP(tblOrders[[#This Row],[ProductID]], tblProducts[ProductID], tblProducts[ProductName])</f>
        <v>Product 43</v>
      </c>
      <c r="U995">
        <f>_xlfn.XLOOKUP(tblOrders[[#This Row],[SalesRepID]], tblSalesreps[RepID], tblSalesreps[Target])</f>
        <v>10652665</v>
      </c>
    </row>
    <row r="996" spans="1:21">
      <c r="A996" t="s">
        <v>1756</v>
      </c>
      <c r="B996" s="7" t="s">
        <v>899</v>
      </c>
      <c r="C996" t="s">
        <v>556</v>
      </c>
      <c r="D996" t="s">
        <v>516</v>
      </c>
      <c r="E996" t="s">
        <v>79</v>
      </c>
      <c r="F996" t="s">
        <v>51</v>
      </c>
      <c r="G996">
        <v>5</v>
      </c>
      <c r="H996">
        <v>0</v>
      </c>
      <c r="I996" s="2">
        <v>746615</v>
      </c>
      <c r="J996" t="str">
        <f>_xlfn.XLOOKUP(tblOrders[[#This Row],[CustomerID]], tblCustomers[CustomerID], tblCustomers[CustomerName])</f>
        <v>Customer 72</v>
      </c>
      <c r="K996" t="str">
        <f>_xlfn.XLOOKUP(tblOrders[[#This Row],[CustomerID]], tblCustomers[CustomerID], tblCustomers[Segment])</f>
        <v>Corporate</v>
      </c>
      <c r="L996" t="str">
        <f>_xlfn.XLOOKUP(tblOrders[[#This Row],[ProductID]], tblProducts[ProductID], tblProducts[Category])</f>
        <v>Home</v>
      </c>
      <c r="M996">
        <f>_xlfn.XLOOKUP(tblOrders[[#This Row],[ProductID]], tblProducts[ProductID], tblProducts[CostPrice])</f>
        <v>48408</v>
      </c>
      <c r="N996">
        <f>tblOrders[[#This Row],[Sales]]-(tblOrders[[#This Row],[CostPrice]]*tblOrders[[#This Row],[Quantity]])</f>
        <v>504575</v>
      </c>
      <c r="O996" t="str">
        <f>TEXT(tblOrders[[#This Row],[Date]],"mmm-yyyy")</f>
        <v>Feb-2025</v>
      </c>
      <c r="P996" t="str">
        <f>_xlfn.XLOOKUP(tblOrders[[#This Row],[OrderID]], tblReturns[OrderID], tblReturns[Returned])</f>
        <v>No</v>
      </c>
      <c r="Q996" t="str">
        <f>_xlfn.XLOOKUP(tblOrders[[#This Row],[OrderID]], tblShipping[OrderID], tblShipping[ShipMode])</f>
        <v>Pickup</v>
      </c>
      <c r="R996" t="str">
        <f>IFERROR(_xlfn.XLOOKUP(A995, tblCustomers[CustomerID], tblCustomers[CustomerName]), "Not Found")</f>
        <v>Not Found</v>
      </c>
      <c r="S996" t="str">
        <f>IF(tblOrders[[#This Row],[Sales]]&gt;1000000,"High Value","Standard")</f>
        <v>Standard</v>
      </c>
      <c r="T996" t="str">
        <f>_xlfn.XLOOKUP(tblOrders[[#This Row],[ProductID]], tblProducts[ProductID], tblProducts[ProductName])</f>
        <v>Product 12</v>
      </c>
      <c r="U996">
        <f>_xlfn.XLOOKUP(tblOrders[[#This Row],[SalesRepID]], tblSalesreps[RepID], tblSalesreps[Target])</f>
        <v>8592536</v>
      </c>
    </row>
    <row r="997" spans="1:21">
      <c r="A997" t="s">
        <v>1757</v>
      </c>
      <c r="B997" s="7" t="s">
        <v>207</v>
      </c>
      <c r="C997" t="s">
        <v>1439</v>
      </c>
      <c r="D997" t="s">
        <v>60</v>
      </c>
      <c r="E997" t="s">
        <v>165</v>
      </c>
      <c r="F997" t="s">
        <v>14</v>
      </c>
      <c r="G997">
        <v>10</v>
      </c>
      <c r="H997">
        <v>0.05</v>
      </c>
      <c r="I997" s="2">
        <v>152228</v>
      </c>
      <c r="J997" t="str">
        <f>_xlfn.XLOOKUP(tblOrders[[#This Row],[CustomerID]], tblCustomers[CustomerID], tblCustomers[CustomerName])</f>
        <v>Customer 104</v>
      </c>
      <c r="K997" t="str">
        <f>_xlfn.XLOOKUP(tblOrders[[#This Row],[CustomerID]], tblCustomers[CustomerID], tblCustomers[Segment])</f>
        <v>Consumer</v>
      </c>
      <c r="L997" t="str">
        <f>_xlfn.XLOOKUP(tblOrders[[#This Row],[ProductID]], tblProducts[ProductID], tblProducts[Category])</f>
        <v>Office</v>
      </c>
      <c r="M997">
        <f>_xlfn.XLOOKUP(tblOrders[[#This Row],[ProductID]], tblProducts[ProductID], tblProducts[CostPrice])</f>
        <v>62137</v>
      </c>
      <c r="N997">
        <f>tblOrders[[#This Row],[Sales]]-(tblOrders[[#This Row],[CostPrice]]*tblOrders[[#This Row],[Quantity]])</f>
        <v>-469142</v>
      </c>
      <c r="O997" t="str">
        <f>TEXT(tblOrders[[#This Row],[Date]],"mmm-yyyy")</f>
        <v>Dec-2025</v>
      </c>
      <c r="P997" t="str">
        <f>_xlfn.XLOOKUP(tblOrders[[#This Row],[OrderID]], tblReturns[OrderID], tblReturns[Returned])</f>
        <v>No</v>
      </c>
      <c r="Q997" t="str">
        <f>_xlfn.XLOOKUP(tblOrders[[#This Row],[OrderID]], tblShipping[OrderID], tblShipping[ShipMode])</f>
        <v>Standard</v>
      </c>
      <c r="R997" t="str">
        <f>IFERROR(_xlfn.XLOOKUP(A996, tblCustomers[CustomerID], tblCustomers[CustomerName]), "Not Found")</f>
        <v>Not Found</v>
      </c>
      <c r="S997" t="str">
        <f>IF(tblOrders[[#This Row],[Sales]]&gt;1000000,"High Value","Standard")</f>
        <v>Standard</v>
      </c>
      <c r="T997" t="str">
        <f>_xlfn.XLOOKUP(tblOrders[[#This Row],[ProductID]], tblProducts[ProductID], tblProducts[ProductName])</f>
        <v>Product 100</v>
      </c>
      <c r="U997">
        <f>_xlfn.XLOOKUP(tblOrders[[#This Row],[SalesRepID]], tblSalesreps[RepID], tblSalesreps[Target])</f>
        <v>16839910</v>
      </c>
    </row>
    <row r="998" spans="1:21">
      <c r="A998" t="s">
        <v>1758</v>
      </c>
      <c r="B998" s="7" t="s">
        <v>769</v>
      </c>
      <c r="C998" t="s">
        <v>521</v>
      </c>
      <c r="D998" t="s">
        <v>902</v>
      </c>
      <c r="E998" t="s">
        <v>119</v>
      </c>
      <c r="F998" t="s">
        <v>88</v>
      </c>
      <c r="G998">
        <v>9</v>
      </c>
      <c r="H998">
        <v>0</v>
      </c>
      <c r="I998" s="2">
        <v>693207</v>
      </c>
      <c r="J998" t="str">
        <f>_xlfn.XLOOKUP(tblOrders[[#This Row],[CustomerID]], tblCustomers[CustomerID], tblCustomers[CustomerName])</f>
        <v>Customer 239</v>
      </c>
      <c r="K998" t="str">
        <f>_xlfn.XLOOKUP(tblOrders[[#This Row],[CustomerID]], tblCustomers[CustomerID], tblCustomers[Segment])</f>
        <v>Corporate</v>
      </c>
      <c r="L998" t="str">
        <f>_xlfn.XLOOKUP(tblOrders[[#This Row],[ProductID]], tblProducts[ProductID], tblProducts[Category])</f>
        <v>Furniture</v>
      </c>
      <c r="M998">
        <f>_xlfn.XLOOKUP(tblOrders[[#This Row],[ProductID]], tblProducts[ProductID], tblProducts[CostPrice])</f>
        <v>44361</v>
      </c>
      <c r="N998">
        <f>tblOrders[[#This Row],[Sales]]-(tblOrders[[#This Row],[CostPrice]]*tblOrders[[#This Row],[Quantity]])</f>
        <v>293958</v>
      </c>
      <c r="O998" t="str">
        <f>TEXT(tblOrders[[#This Row],[Date]],"mmm-yyyy")</f>
        <v>Apr-2025</v>
      </c>
      <c r="P998" t="str">
        <f>_xlfn.XLOOKUP(tblOrders[[#This Row],[OrderID]], tblReturns[OrderID], tblReturns[Returned])</f>
        <v>Yes</v>
      </c>
      <c r="Q998" t="str">
        <f>_xlfn.XLOOKUP(tblOrders[[#This Row],[OrderID]], tblShipping[OrderID], tblShipping[ShipMode])</f>
        <v>Express</v>
      </c>
      <c r="R998" t="str">
        <f>IFERROR(_xlfn.XLOOKUP(A997, tblCustomers[CustomerID], tblCustomers[CustomerName]), "Not Found")</f>
        <v>Not Found</v>
      </c>
      <c r="S998" t="str">
        <f>IF(tblOrders[[#This Row],[Sales]]&gt;1000000,"High Value","Standard")</f>
        <v>Standard</v>
      </c>
      <c r="T998" t="str">
        <f>_xlfn.XLOOKUP(tblOrders[[#This Row],[ProductID]], tblProducts[ProductID], tblProducts[ProductName])</f>
        <v>Product 3</v>
      </c>
      <c r="U998">
        <f>_xlfn.XLOOKUP(tblOrders[[#This Row],[SalesRepID]], tblSalesreps[RepID], tblSalesreps[Target])</f>
        <v>5886694</v>
      </c>
    </row>
    <row r="999" spans="1:21">
      <c r="A999" t="s">
        <v>1759</v>
      </c>
      <c r="B999" s="7" t="s">
        <v>1190</v>
      </c>
      <c r="C999" t="s">
        <v>977</v>
      </c>
      <c r="D999" t="s">
        <v>643</v>
      </c>
      <c r="E999" t="s">
        <v>56</v>
      </c>
      <c r="F999" t="s">
        <v>20</v>
      </c>
      <c r="G999">
        <v>10</v>
      </c>
      <c r="H999">
        <v>0</v>
      </c>
      <c r="I999" s="2">
        <v>999690</v>
      </c>
      <c r="J999" t="str">
        <f>_xlfn.XLOOKUP(tblOrders[[#This Row],[CustomerID]], tblCustomers[CustomerID], tblCustomers[CustomerName])</f>
        <v>Customer 194</v>
      </c>
      <c r="K999" t="str">
        <f>_xlfn.XLOOKUP(tblOrders[[#This Row],[CustomerID]], tblCustomers[CustomerID], tblCustomers[Segment])</f>
        <v>SME</v>
      </c>
      <c r="L999" t="str">
        <f>_xlfn.XLOOKUP(tblOrders[[#This Row],[ProductID]], tblProducts[ProductID], tblProducts[Category])</f>
        <v>Home</v>
      </c>
      <c r="M999">
        <f>_xlfn.XLOOKUP(tblOrders[[#This Row],[ProductID]], tblProducts[ProductID], tblProducts[CostPrice])</f>
        <v>77766</v>
      </c>
      <c r="N999">
        <f>tblOrders[[#This Row],[Sales]]-(tblOrders[[#This Row],[CostPrice]]*tblOrders[[#This Row],[Quantity]])</f>
        <v>222030</v>
      </c>
      <c r="O999" t="str">
        <f>TEXT(tblOrders[[#This Row],[Date]],"mmm-yyyy")</f>
        <v>Oct-2025</v>
      </c>
      <c r="P999" t="str">
        <f>_xlfn.XLOOKUP(tblOrders[[#This Row],[OrderID]], tblReturns[OrderID], tblReturns[Returned])</f>
        <v>No</v>
      </c>
      <c r="Q999" t="str">
        <f>_xlfn.XLOOKUP(tblOrders[[#This Row],[OrderID]], tblShipping[OrderID], tblShipping[ShipMode])</f>
        <v>Express</v>
      </c>
      <c r="R999" t="str">
        <f>IFERROR(_xlfn.XLOOKUP(A998, tblCustomers[CustomerID], tblCustomers[CustomerName]), "Not Found")</f>
        <v>Not Found</v>
      </c>
      <c r="S999" t="str">
        <f>IF(tblOrders[[#This Row],[Sales]]&gt;1000000,"High Value","Standard")</f>
        <v>Standard</v>
      </c>
      <c r="T999" t="str">
        <f>_xlfn.XLOOKUP(tblOrders[[#This Row],[ProductID]], tblProducts[ProductID], tblProducts[ProductName])</f>
        <v>Product 1</v>
      </c>
      <c r="U999">
        <f>_xlfn.XLOOKUP(tblOrders[[#This Row],[SalesRepID]], tblSalesreps[RepID], tblSalesreps[Target])</f>
        <v>14265630</v>
      </c>
    </row>
    <row r="1000" spans="1:21">
      <c r="A1000" t="s">
        <v>1760</v>
      </c>
      <c r="B1000" s="7" t="s">
        <v>1761</v>
      </c>
      <c r="C1000" t="s">
        <v>819</v>
      </c>
      <c r="D1000" t="s">
        <v>339</v>
      </c>
      <c r="E1000" t="s">
        <v>202</v>
      </c>
      <c r="F1000" t="s">
        <v>88</v>
      </c>
      <c r="G1000">
        <v>9</v>
      </c>
      <c r="H1000">
        <v>0.1</v>
      </c>
      <c r="I1000" s="2">
        <v>338490.9</v>
      </c>
      <c r="J1000" t="str">
        <f>_xlfn.XLOOKUP(tblOrders[[#This Row],[CustomerID]], tblCustomers[CustomerID], tblCustomers[CustomerName])</f>
        <v>Customer 229</v>
      </c>
      <c r="K1000" t="str">
        <f>_xlfn.XLOOKUP(tblOrders[[#This Row],[CustomerID]], tblCustomers[CustomerID], tblCustomers[Segment])</f>
        <v>SME</v>
      </c>
      <c r="L1000" t="str">
        <f>_xlfn.XLOOKUP(tblOrders[[#This Row],[ProductID]], tblProducts[ProductID], tblProducts[Category])</f>
        <v>Office</v>
      </c>
      <c r="M1000">
        <f>_xlfn.XLOOKUP(tblOrders[[#This Row],[ProductID]], tblProducts[ProductID], tblProducts[CostPrice])</f>
        <v>73889</v>
      </c>
      <c r="N1000">
        <f>tblOrders[[#This Row],[Sales]]-(tblOrders[[#This Row],[CostPrice]]*tblOrders[[#This Row],[Quantity]])</f>
        <v>-326510.09999999998</v>
      </c>
      <c r="O1000" t="str">
        <f>TEXT(tblOrders[[#This Row],[Date]],"mmm-yyyy")</f>
        <v>May-2025</v>
      </c>
      <c r="P1000" t="str">
        <f>_xlfn.XLOOKUP(tblOrders[[#This Row],[OrderID]], tblReturns[OrderID], tblReturns[Returned])</f>
        <v>No</v>
      </c>
      <c r="Q1000" t="str">
        <f>_xlfn.XLOOKUP(tblOrders[[#This Row],[OrderID]], tblShipping[OrderID], tblShipping[ShipMode])</f>
        <v>Standard</v>
      </c>
      <c r="R1000" t="str">
        <f>IFERROR(_xlfn.XLOOKUP(A999, tblCustomers[CustomerID], tblCustomers[CustomerName]), "Not Found")</f>
        <v>Not Found</v>
      </c>
      <c r="S1000" t="str">
        <f>IF(tblOrders[[#This Row],[Sales]]&gt;1000000,"High Value","Standard")</f>
        <v>Standard</v>
      </c>
      <c r="T1000" t="str">
        <f>_xlfn.XLOOKUP(tblOrders[[#This Row],[ProductID]], tblProducts[ProductID], tblProducts[ProductName])</f>
        <v>Product 83</v>
      </c>
      <c r="U1000">
        <f>_xlfn.XLOOKUP(tblOrders[[#This Row],[SalesRepID]], tblSalesreps[RepID], tblSalesreps[Target])</f>
        <v>10652665</v>
      </c>
    </row>
    <row r="1001" spans="1:21">
      <c r="A1001" t="s">
        <v>1762</v>
      </c>
      <c r="B1001" s="7" t="s">
        <v>961</v>
      </c>
      <c r="C1001" t="s">
        <v>384</v>
      </c>
      <c r="D1001" t="s">
        <v>92</v>
      </c>
      <c r="E1001" t="s">
        <v>56</v>
      </c>
      <c r="F1001" t="s">
        <v>14</v>
      </c>
      <c r="G1001">
        <v>9</v>
      </c>
      <c r="H1001">
        <v>0</v>
      </c>
      <c r="I1001" s="2">
        <v>1187406</v>
      </c>
      <c r="J1001" t="str">
        <f>_xlfn.XLOOKUP(tblOrders[[#This Row],[CustomerID]], tblCustomers[CustomerID], tblCustomers[CustomerName])</f>
        <v>Customer 234</v>
      </c>
      <c r="K1001" t="str">
        <f>_xlfn.XLOOKUP(tblOrders[[#This Row],[CustomerID]], tblCustomers[CustomerID], tblCustomers[Segment])</f>
        <v>Corporate</v>
      </c>
      <c r="L1001" t="str">
        <f>_xlfn.XLOOKUP(tblOrders[[#This Row],[ProductID]], tblProducts[ProductID], tblProducts[Category])</f>
        <v>Home</v>
      </c>
      <c r="M1001">
        <f>_xlfn.XLOOKUP(tblOrders[[#This Row],[ProductID]], tblProducts[ProductID], tblProducts[CostPrice])</f>
        <v>65463</v>
      </c>
      <c r="N1001">
        <f>tblOrders[[#This Row],[Sales]]-(tblOrders[[#This Row],[CostPrice]]*tblOrders[[#This Row],[Quantity]])</f>
        <v>598239</v>
      </c>
      <c r="O1001" t="str">
        <f>TEXT(tblOrders[[#This Row],[Date]],"mmm-yyyy")</f>
        <v>May-2025</v>
      </c>
      <c r="P1001" t="str">
        <f>_xlfn.XLOOKUP(tblOrders[[#This Row],[OrderID]], tblReturns[OrderID], tblReturns[Returned])</f>
        <v>No</v>
      </c>
      <c r="Q1001" t="str">
        <f>_xlfn.XLOOKUP(tblOrders[[#This Row],[OrderID]], tblShipping[OrderID], tblShipping[ShipMode])</f>
        <v>Express</v>
      </c>
      <c r="R1001" t="str">
        <f>IFERROR(_xlfn.XLOOKUP(A1000, tblCustomers[CustomerID], tblCustomers[CustomerName]), "Not Found")</f>
        <v>Not Found</v>
      </c>
      <c r="S1001" t="str">
        <f>IF(tblOrders[[#This Row],[Sales]]&gt;1000000,"High Value","Standard")</f>
        <v>High Value</v>
      </c>
      <c r="T1001" t="str">
        <f>_xlfn.XLOOKUP(tblOrders[[#This Row],[ProductID]], tblProducts[ProductID], tblProducts[ProductName])</f>
        <v>Product 32</v>
      </c>
      <c r="U1001">
        <f>_xlfn.XLOOKUP(tblOrders[[#This Row],[SalesRepID]], tblSalesreps[RepID], tblSalesreps[Target])</f>
        <v>14265630</v>
      </c>
    </row>
    <row r="1002" spans="1:21">
      <c r="A1002" t="s">
        <v>1763</v>
      </c>
      <c r="B1002" s="7" t="s">
        <v>351</v>
      </c>
      <c r="C1002" t="s">
        <v>1193</v>
      </c>
      <c r="D1002" t="s">
        <v>155</v>
      </c>
      <c r="E1002" t="s">
        <v>50</v>
      </c>
      <c r="F1002" t="s">
        <v>51</v>
      </c>
      <c r="G1002">
        <v>8</v>
      </c>
      <c r="H1002">
        <v>0</v>
      </c>
      <c r="I1002" s="2">
        <v>350896</v>
      </c>
      <c r="J1002" t="str">
        <f>_xlfn.XLOOKUP(tblOrders[[#This Row],[CustomerID]], tblCustomers[CustomerID], tblCustomers[CustomerName])</f>
        <v>Customer 57</v>
      </c>
      <c r="K1002" t="str">
        <f>_xlfn.XLOOKUP(tblOrders[[#This Row],[CustomerID]], tblCustomers[CustomerID], tblCustomers[Segment])</f>
        <v>SME</v>
      </c>
      <c r="L1002" t="str">
        <f>_xlfn.XLOOKUP(tblOrders[[#This Row],[ProductID]], tblProducts[ProductID], tblProducts[Category])</f>
        <v>Electronics</v>
      </c>
      <c r="M1002">
        <f>_xlfn.XLOOKUP(tblOrders[[#This Row],[ProductID]], tblProducts[ProductID], tblProducts[CostPrice])</f>
        <v>23271</v>
      </c>
      <c r="N1002">
        <f>tblOrders[[#This Row],[Sales]]-(tblOrders[[#This Row],[CostPrice]]*tblOrders[[#This Row],[Quantity]])</f>
        <v>164728</v>
      </c>
      <c r="O1002" t="str">
        <f>TEXT(tblOrders[[#This Row],[Date]],"mmm-yyyy")</f>
        <v>Feb-2025</v>
      </c>
      <c r="P1002" t="str">
        <f>_xlfn.XLOOKUP(tblOrders[[#This Row],[OrderID]], tblReturns[OrderID], tblReturns[Returned])</f>
        <v>No</v>
      </c>
      <c r="Q1002" t="str">
        <f>_xlfn.XLOOKUP(tblOrders[[#This Row],[OrderID]], tblShipping[OrderID], tblShipping[ShipMode])</f>
        <v>Express</v>
      </c>
      <c r="R1002" t="str">
        <f>IFERROR(_xlfn.XLOOKUP(A1001, tblCustomers[CustomerID], tblCustomers[CustomerName]), "Not Found")</f>
        <v>Not Found</v>
      </c>
      <c r="S1002" t="str">
        <f>IF(tblOrders[[#This Row],[Sales]]&gt;1000000,"High Value","Standard")</f>
        <v>Standard</v>
      </c>
      <c r="T1002" t="str">
        <f>_xlfn.XLOOKUP(tblOrders[[#This Row],[ProductID]], tblProducts[ProductID], tblProducts[ProductName])</f>
        <v>Product 48</v>
      </c>
      <c r="U1002">
        <f>_xlfn.XLOOKUP(tblOrders[[#This Row],[SalesRepID]], tblSalesreps[RepID], tblSalesreps[Target])</f>
        <v>17350666</v>
      </c>
    </row>
    <row r="1003" spans="1:21">
      <c r="A1003" t="s">
        <v>1764</v>
      </c>
      <c r="B1003" s="7" t="s">
        <v>528</v>
      </c>
      <c r="C1003" t="s">
        <v>556</v>
      </c>
      <c r="D1003" t="s">
        <v>96</v>
      </c>
      <c r="E1003" t="s">
        <v>45</v>
      </c>
      <c r="F1003" t="s">
        <v>14</v>
      </c>
      <c r="G1003">
        <v>6</v>
      </c>
      <c r="H1003">
        <v>0.05</v>
      </c>
      <c r="I1003" s="2">
        <v>332406.90000000002</v>
      </c>
      <c r="J1003" t="str">
        <f>_xlfn.XLOOKUP(tblOrders[[#This Row],[CustomerID]], tblCustomers[CustomerID], tblCustomers[CustomerName])</f>
        <v>Customer 72</v>
      </c>
      <c r="K1003" t="str">
        <f>_xlfn.XLOOKUP(tblOrders[[#This Row],[CustomerID]], tblCustomers[CustomerID], tblCustomers[Segment])</f>
        <v>Corporate</v>
      </c>
      <c r="L1003" t="str">
        <f>_xlfn.XLOOKUP(tblOrders[[#This Row],[ProductID]], tblProducts[ProductID], tblProducts[Category])</f>
        <v>Office</v>
      </c>
      <c r="M1003">
        <f>_xlfn.XLOOKUP(tblOrders[[#This Row],[ProductID]], tblProducts[ProductID], tblProducts[CostPrice])</f>
        <v>20831</v>
      </c>
      <c r="N1003">
        <f>tblOrders[[#This Row],[Sales]]-(tblOrders[[#This Row],[CostPrice]]*tblOrders[[#This Row],[Quantity]])</f>
        <v>207420.90000000002</v>
      </c>
      <c r="O1003" t="str">
        <f>TEXT(tblOrders[[#This Row],[Date]],"mmm-yyyy")</f>
        <v>Apr-2025</v>
      </c>
      <c r="P1003" t="str">
        <f>_xlfn.XLOOKUP(tblOrders[[#This Row],[OrderID]], tblReturns[OrderID], tblReturns[Returned])</f>
        <v>No</v>
      </c>
      <c r="Q1003" t="str">
        <f>_xlfn.XLOOKUP(tblOrders[[#This Row],[OrderID]], tblShipping[OrderID], tblShipping[ShipMode])</f>
        <v>Standard</v>
      </c>
      <c r="R1003" t="str">
        <f>IFERROR(_xlfn.XLOOKUP(A1002, tblCustomers[CustomerID], tblCustomers[CustomerName]), "Not Found")</f>
        <v>Not Found</v>
      </c>
      <c r="S1003" t="str">
        <f>IF(tblOrders[[#This Row],[Sales]]&gt;1000000,"High Value","Standard")</f>
        <v>Standard</v>
      </c>
      <c r="T1003" t="str">
        <f>_xlfn.XLOOKUP(tblOrders[[#This Row],[ProductID]], tblProducts[ProductID], tblProducts[ProductName])</f>
        <v>Product 24</v>
      </c>
      <c r="U1003">
        <f>_xlfn.XLOOKUP(tblOrders[[#This Row],[SalesRepID]], tblSalesreps[RepID], tblSalesreps[Target])</f>
        <v>11319839</v>
      </c>
    </row>
    <row r="1004" spans="1:21">
      <c r="A1004" t="s">
        <v>1765</v>
      </c>
      <c r="B1004" s="7" t="s">
        <v>238</v>
      </c>
      <c r="C1004" t="s">
        <v>192</v>
      </c>
      <c r="D1004" t="s">
        <v>454</v>
      </c>
      <c r="E1004" t="s">
        <v>40</v>
      </c>
      <c r="F1004" t="s">
        <v>20</v>
      </c>
      <c r="G1004">
        <v>3</v>
      </c>
      <c r="H1004">
        <v>0.05</v>
      </c>
      <c r="I1004" s="2">
        <v>254684.55</v>
      </c>
      <c r="J1004" t="str">
        <f>_xlfn.XLOOKUP(tblOrders[[#This Row],[CustomerID]], tblCustomers[CustomerID], tblCustomers[CustomerName])</f>
        <v>Customer 268</v>
      </c>
      <c r="K1004" t="str">
        <f>_xlfn.XLOOKUP(tblOrders[[#This Row],[CustomerID]], tblCustomers[CustomerID], tblCustomers[Segment])</f>
        <v>Consumer</v>
      </c>
      <c r="L1004" t="str">
        <f>_xlfn.XLOOKUP(tblOrders[[#This Row],[ProductID]], tblProducts[ProductID], tblProducts[Category])</f>
        <v>Furniture</v>
      </c>
      <c r="M1004">
        <f>_xlfn.XLOOKUP(tblOrders[[#This Row],[ProductID]], tblProducts[ProductID], tblProducts[CostPrice])</f>
        <v>31369</v>
      </c>
      <c r="N1004">
        <f>tblOrders[[#This Row],[Sales]]-(tblOrders[[#This Row],[CostPrice]]*tblOrders[[#This Row],[Quantity]])</f>
        <v>160577.54999999999</v>
      </c>
      <c r="O1004" t="str">
        <f>TEXT(tblOrders[[#This Row],[Date]],"mmm-yyyy")</f>
        <v>Sep-2025</v>
      </c>
      <c r="P1004" t="str">
        <f>_xlfn.XLOOKUP(tblOrders[[#This Row],[OrderID]], tblReturns[OrderID], tblReturns[Returned])</f>
        <v>No</v>
      </c>
      <c r="Q1004" t="str">
        <f>_xlfn.XLOOKUP(tblOrders[[#This Row],[OrderID]], tblShipping[OrderID], tblShipping[ShipMode])</f>
        <v>Standard</v>
      </c>
      <c r="R1004" t="str">
        <f>IFERROR(_xlfn.XLOOKUP(A1003, tblCustomers[CustomerID], tblCustomers[CustomerName]), "Not Found")</f>
        <v>Not Found</v>
      </c>
      <c r="S1004" t="str">
        <f>IF(tblOrders[[#This Row],[Sales]]&gt;1000000,"High Value","Standard")</f>
        <v>Standard</v>
      </c>
      <c r="T1004" t="str">
        <f>_xlfn.XLOOKUP(tblOrders[[#This Row],[ProductID]], tblProducts[ProductID], tblProducts[ProductName])</f>
        <v>Product 37</v>
      </c>
      <c r="U1004">
        <f>_xlfn.XLOOKUP(tblOrders[[#This Row],[SalesRepID]], tblSalesreps[RepID], tblSalesreps[Target])</f>
        <v>6291486</v>
      </c>
    </row>
    <row r="1005" spans="1:21">
      <c r="A1005" t="s">
        <v>1766</v>
      </c>
      <c r="B1005" s="7" t="s">
        <v>1122</v>
      </c>
      <c r="C1005" t="s">
        <v>43</v>
      </c>
      <c r="D1005" t="s">
        <v>510</v>
      </c>
      <c r="E1005" t="s">
        <v>40</v>
      </c>
      <c r="F1005" t="s">
        <v>88</v>
      </c>
      <c r="G1005">
        <v>1</v>
      </c>
      <c r="H1005">
        <v>0</v>
      </c>
      <c r="I1005" s="2">
        <v>75309</v>
      </c>
      <c r="J1005" t="str">
        <f>_xlfn.XLOOKUP(tblOrders[[#This Row],[CustomerID]], tblCustomers[CustomerID], tblCustomers[CustomerName])</f>
        <v>Customer 283</v>
      </c>
      <c r="K1005" t="str">
        <f>_xlfn.XLOOKUP(tblOrders[[#This Row],[CustomerID]], tblCustomers[CustomerID], tblCustomers[Segment])</f>
        <v>Corporate</v>
      </c>
      <c r="L1005" t="str">
        <f>_xlfn.XLOOKUP(tblOrders[[#This Row],[ProductID]], tblProducts[ProductID], tblProducts[Category])</f>
        <v>Furniture</v>
      </c>
      <c r="M1005">
        <f>_xlfn.XLOOKUP(tblOrders[[#This Row],[ProductID]], tblProducts[ProductID], tblProducts[CostPrice])</f>
        <v>67718</v>
      </c>
      <c r="N1005">
        <f>tblOrders[[#This Row],[Sales]]-(tblOrders[[#This Row],[CostPrice]]*tblOrders[[#This Row],[Quantity]])</f>
        <v>7591</v>
      </c>
      <c r="O1005" t="str">
        <f>TEXT(tblOrders[[#This Row],[Date]],"mmm-yyyy")</f>
        <v>Oct-2025</v>
      </c>
      <c r="P1005" t="str">
        <f>_xlfn.XLOOKUP(tblOrders[[#This Row],[OrderID]], tblReturns[OrderID], tblReturns[Returned])</f>
        <v>No</v>
      </c>
      <c r="Q1005" t="str">
        <f>_xlfn.XLOOKUP(tblOrders[[#This Row],[OrderID]], tblShipping[OrderID], tblShipping[ShipMode])</f>
        <v>Standard</v>
      </c>
      <c r="R1005" t="str">
        <f>IFERROR(_xlfn.XLOOKUP(A1004, tblCustomers[CustomerID], tblCustomers[CustomerName]), "Not Found")</f>
        <v>Not Found</v>
      </c>
      <c r="S1005" t="str">
        <f>IF(tblOrders[[#This Row],[Sales]]&gt;1000000,"High Value","Standard")</f>
        <v>Standard</v>
      </c>
      <c r="T1005" t="str">
        <f>_xlfn.XLOOKUP(tblOrders[[#This Row],[ProductID]], tblProducts[ProductID], tblProducts[ProductName])</f>
        <v>Product 81</v>
      </c>
      <c r="U1005">
        <f>_xlfn.XLOOKUP(tblOrders[[#This Row],[SalesRepID]], tblSalesreps[RepID], tblSalesreps[Target])</f>
        <v>6291486</v>
      </c>
    </row>
    <row r="1006" spans="1:21">
      <c r="A1006" t="s">
        <v>1767</v>
      </c>
      <c r="B1006" s="7" t="s">
        <v>1019</v>
      </c>
      <c r="C1006" t="s">
        <v>43</v>
      </c>
      <c r="D1006" t="s">
        <v>18</v>
      </c>
      <c r="E1006" t="s">
        <v>40</v>
      </c>
      <c r="F1006" t="s">
        <v>88</v>
      </c>
      <c r="G1006">
        <v>7</v>
      </c>
      <c r="H1006">
        <v>0.15</v>
      </c>
      <c r="I1006" s="2">
        <v>585616.85</v>
      </c>
      <c r="J1006" t="str">
        <f>_xlfn.XLOOKUP(tblOrders[[#This Row],[CustomerID]], tblCustomers[CustomerID], tblCustomers[CustomerName])</f>
        <v>Customer 283</v>
      </c>
      <c r="K1006" t="str">
        <f>_xlfn.XLOOKUP(tblOrders[[#This Row],[CustomerID]], tblCustomers[CustomerID], tblCustomers[Segment])</f>
        <v>Corporate</v>
      </c>
      <c r="L1006" t="str">
        <f>_xlfn.XLOOKUP(tblOrders[[#This Row],[ProductID]], tblProducts[ProductID], tblProducts[Category])</f>
        <v>Electronics</v>
      </c>
      <c r="M1006">
        <f>_xlfn.XLOOKUP(tblOrders[[#This Row],[ProductID]], tblProducts[ProductID], tblProducts[CostPrice])</f>
        <v>55008</v>
      </c>
      <c r="N1006">
        <f>tblOrders[[#This Row],[Sales]]-(tblOrders[[#This Row],[CostPrice]]*tblOrders[[#This Row],[Quantity]])</f>
        <v>200560.84999999998</v>
      </c>
      <c r="O1006" t="str">
        <f>TEXT(tblOrders[[#This Row],[Date]],"mmm-yyyy")</f>
        <v>Apr-2025</v>
      </c>
      <c r="P1006" t="str">
        <f>_xlfn.XLOOKUP(tblOrders[[#This Row],[OrderID]], tblReturns[OrderID], tblReturns[Returned])</f>
        <v>No</v>
      </c>
      <c r="Q1006" t="str">
        <f>_xlfn.XLOOKUP(tblOrders[[#This Row],[OrderID]], tblShipping[OrderID], tblShipping[ShipMode])</f>
        <v>Pickup</v>
      </c>
      <c r="R1006" t="str">
        <f>IFERROR(_xlfn.XLOOKUP(A1005, tblCustomers[CustomerID], tblCustomers[CustomerName]), "Not Found")</f>
        <v>Not Found</v>
      </c>
      <c r="S1006" t="str">
        <f>IF(tblOrders[[#This Row],[Sales]]&gt;1000000,"High Value","Standard")</f>
        <v>Standard</v>
      </c>
      <c r="T1006" t="str">
        <f>_xlfn.XLOOKUP(tblOrders[[#This Row],[ProductID]], tblProducts[ProductID], tblProducts[ProductName])</f>
        <v>Product 94</v>
      </c>
      <c r="U1006">
        <f>_xlfn.XLOOKUP(tblOrders[[#This Row],[SalesRepID]], tblSalesreps[RepID], tblSalesreps[Target])</f>
        <v>6291486</v>
      </c>
    </row>
    <row r="1007" spans="1:21">
      <c r="A1007" t="s">
        <v>1768</v>
      </c>
      <c r="B1007" s="7" t="s">
        <v>619</v>
      </c>
      <c r="C1007" t="s">
        <v>294</v>
      </c>
      <c r="D1007" t="s">
        <v>369</v>
      </c>
      <c r="E1007" t="s">
        <v>40</v>
      </c>
      <c r="F1007" t="s">
        <v>51</v>
      </c>
      <c r="G1007">
        <v>6</v>
      </c>
      <c r="H1007">
        <v>0.2</v>
      </c>
      <c r="I1007" s="2">
        <v>328180.8</v>
      </c>
      <c r="J1007" t="str">
        <f>_xlfn.XLOOKUP(tblOrders[[#This Row],[CustomerID]], tblCustomers[CustomerID], tblCustomers[CustomerName])</f>
        <v>Customer 284</v>
      </c>
      <c r="K1007" t="str">
        <f>_xlfn.XLOOKUP(tblOrders[[#This Row],[CustomerID]], tblCustomers[CustomerID], tblCustomers[Segment])</f>
        <v>SME</v>
      </c>
      <c r="L1007" t="str">
        <f>_xlfn.XLOOKUP(tblOrders[[#This Row],[ProductID]], tblProducts[ProductID], tblProducts[Category])</f>
        <v>Office</v>
      </c>
      <c r="M1007">
        <f>_xlfn.XLOOKUP(tblOrders[[#This Row],[ProductID]], tblProducts[ProductID], tblProducts[CostPrice])</f>
        <v>12456</v>
      </c>
      <c r="N1007">
        <f>tblOrders[[#This Row],[Sales]]-(tblOrders[[#This Row],[CostPrice]]*tblOrders[[#This Row],[Quantity]])</f>
        <v>253444.8</v>
      </c>
      <c r="O1007" t="str">
        <f>TEXT(tblOrders[[#This Row],[Date]],"mmm-yyyy")</f>
        <v>Mar-2025</v>
      </c>
      <c r="P1007" t="str">
        <f>_xlfn.XLOOKUP(tblOrders[[#This Row],[OrderID]], tblReturns[OrderID], tblReturns[Returned])</f>
        <v>No</v>
      </c>
      <c r="Q1007" t="str">
        <f>_xlfn.XLOOKUP(tblOrders[[#This Row],[OrderID]], tblShipping[OrderID], tblShipping[ShipMode])</f>
        <v>Pickup</v>
      </c>
      <c r="R1007" t="str">
        <f>IFERROR(_xlfn.XLOOKUP(A1006, tblCustomers[CustomerID], tblCustomers[CustomerName]), "Not Found")</f>
        <v>Not Found</v>
      </c>
      <c r="S1007" t="str">
        <f>IF(tblOrders[[#This Row],[Sales]]&gt;1000000,"High Value","Standard")</f>
        <v>Standard</v>
      </c>
      <c r="T1007" t="str">
        <f>_xlfn.XLOOKUP(tblOrders[[#This Row],[ProductID]], tblProducts[ProductID], tblProducts[ProductName])</f>
        <v>Product 42</v>
      </c>
      <c r="U1007">
        <f>_xlfn.XLOOKUP(tblOrders[[#This Row],[SalesRepID]], tblSalesreps[RepID], tblSalesreps[Target])</f>
        <v>6291486</v>
      </c>
    </row>
    <row r="1008" spans="1:21">
      <c r="A1008" t="s">
        <v>1769</v>
      </c>
      <c r="B1008" s="7" t="s">
        <v>646</v>
      </c>
      <c r="C1008" t="s">
        <v>1217</v>
      </c>
      <c r="D1008" t="s">
        <v>24</v>
      </c>
      <c r="E1008" t="s">
        <v>74</v>
      </c>
      <c r="F1008" t="s">
        <v>20</v>
      </c>
      <c r="G1008">
        <v>3</v>
      </c>
      <c r="H1008">
        <v>0.1</v>
      </c>
      <c r="I1008" s="2">
        <v>397982.7</v>
      </c>
      <c r="J1008" t="str">
        <f>_xlfn.XLOOKUP(tblOrders[[#This Row],[CustomerID]], tblCustomers[CustomerID], tblCustomers[CustomerName])</f>
        <v>Customer 100</v>
      </c>
      <c r="K1008" t="str">
        <f>_xlfn.XLOOKUP(tblOrders[[#This Row],[CustomerID]], tblCustomers[CustomerID], tblCustomers[Segment])</f>
        <v>Corporate</v>
      </c>
      <c r="L1008" t="str">
        <f>_xlfn.XLOOKUP(tblOrders[[#This Row],[ProductID]], tblProducts[ProductID], tblProducts[Category])</f>
        <v>Home</v>
      </c>
      <c r="M1008">
        <f>_xlfn.XLOOKUP(tblOrders[[#This Row],[ProductID]], tblProducts[ProductID], tblProducts[CostPrice])</f>
        <v>57647</v>
      </c>
      <c r="N1008">
        <f>tblOrders[[#This Row],[Sales]]-(tblOrders[[#This Row],[CostPrice]]*tblOrders[[#This Row],[Quantity]])</f>
        <v>225041.7</v>
      </c>
      <c r="O1008" t="str">
        <f>TEXT(tblOrders[[#This Row],[Date]],"mmm-yyyy")</f>
        <v>Apr-2025</v>
      </c>
      <c r="P1008" t="str">
        <f>_xlfn.XLOOKUP(tblOrders[[#This Row],[OrderID]], tblReturns[OrderID], tblReturns[Returned])</f>
        <v>No</v>
      </c>
      <c r="Q1008" t="str">
        <f>_xlfn.XLOOKUP(tblOrders[[#This Row],[OrderID]], tblShipping[OrderID], tblShipping[ShipMode])</f>
        <v>Express</v>
      </c>
      <c r="R1008" t="str">
        <f>IFERROR(_xlfn.XLOOKUP(A1007, tblCustomers[CustomerID], tblCustomers[CustomerName]), "Not Found")</f>
        <v>Not Found</v>
      </c>
      <c r="S1008" t="str">
        <f>IF(tblOrders[[#This Row],[Sales]]&gt;1000000,"High Value","Standard")</f>
        <v>Standard</v>
      </c>
      <c r="T1008" t="str">
        <f>_xlfn.XLOOKUP(tblOrders[[#This Row],[ProductID]], tblProducts[ProductID], tblProducts[ProductName])</f>
        <v>Product 2</v>
      </c>
      <c r="U1008">
        <f>_xlfn.XLOOKUP(tblOrders[[#This Row],[SalesRepID]], tblSalesreps[RepID], tblSalesreps[Target])</f>
        <v>7254801</v>
      </c>
    </row>
    <row r="1009" spans="1:21">
      <c r="A1009" t="s">
        <v>1770</v>
      </c>
      <c r="B1009" s="7" t="s">
        <v>715</v>
      </c>
      <c r="C1009" t="s">
        <v>901</v>
      </c>
      <c r="D1009" t="s">
        <v>643</v>
      </c>
      <c r="E1009" t="s">
        <v>13</v>
      </c>
      <c r="F1009" t="s">
        <v>20</v>
      </c>
      <c r="G1009">
        <v>7</v>
      </c>
      <c r="H1009">
        <v>0.05</v>
      </c>
      <c r="I1009" s="2">
        <v>860037.85</v>
      </c>
      <c r="J1009" t="str">
        <f>_xlfn.XLOOKUP(tblOrders[[#This Row],[CustomerID]], tblCustomers[CustomerID], tblCustomers[CustomerName])</f>
        <v>Customer 130</v>
      </c>
      <c r="K1009" t="str">
        <f>_xlfn.XLOOKUP(tblOrders[[#This Row],[CustomerID]], tblCustomers[CustomerID], tblCustomers[Segment])</f>
        <v>Consumer</v>
      </c>
      <c r="L1009" t="str">
        <f>_xlfn.XLOOKUP(tblOrders[[#This Row],[ProductID]], tblProducts[ProductID], tblProducts[Category])</f>
        <v>Home</v>
      </c>
      <c r="M1009">
        <f>_xlfn.XLOOKUP(tblOrders[[#This Row],[ProductID]], tblProducts[ProductID], tblProducts[CostPrice])</f>
        <v>77766</v>
      </c>
      <c r="N1009">
        <f>tblOrders[[#This Row],[Sales]]-(tblOrders[[#This Row],[CostPrice]]*tblOrders[[#This Row],[Quantity]])</f>
        <v>315675.84999999998</v>
      </c>
      <c r="O1009" t="str">
        <f>TEXT(tblOrders[[#This Row],[Date]],"mmm-yyyy")</f>
        <v>May-2025</v>
      </c>
      <c r="P1009" t="str">
        <f>_xlfn.XLOOKUP(tblOrders[[#This Row],[OrderID]], tblReturns[OrderID], tblReturns[Returned])</f>
        <v>No</v>
      </c>
      <c r="Q1009" t="str">
        <f>_xlfn.XLOOKUP(tblOrders[[#This Row],[OrderID]], tblShipping[OrderID], tblShipping[ShipMode])</f>
        <v>Pickup</v>
      </c>
      <c r="R1009" t="str">
        <f>IFERROR(_xlfn.XLOOKUP(A1008, tblCustomers[CustomerID], tblCustomers[CustomerName]), "Not Found")</f>
        <v>Not Found</v>
      </c>
      <c r="S1009" t="str">
        <f>IF(tblOrders[[#This Row],[Sales]]&gt;1000000,"High Value","Standard")</f>
        <v>Standard</v>
      </c>
      <c r="T1009" t="str">
        <f>_xlfn.XLOOKUP(tblOrders[[#This Row],[ProductID]], tblProducts[ProductID], tblProducts[ProductName])</f>
        <v>Product 1</v>
      </c>
      <c r="U1009">
        <f>_xlfn.XLOOKUP(tblOrders[[#This Row],[SalesRepID]], tblSalesreps[RepID], tblSalesreps[Target])</f>
        <v>11852878</v>
      </c>
    </row>
    <row r="1010" spans="1:21">
      <c r="A1010" t="s">
        <v>1771</v>
      </c>
      <c r="B1010" s="7" t="s">
        <v>1266</v>
      </c>
      <c r="C1010" t="s">
        <v>1413</v>
      </c>
      <c r="D1010" t="s">
        <v>126</v>
      </c>
      <c r="E1010" t="s">
        <v>197</v>
      </c>
      <c r="F1010" t="s">
        <v>14</v>
      </c>
      <c r="G1010">
        <v>3</v>
      </c>
      <c r="H1010">
        <v>0</v>
      </c>
      <c r="I1010" s="2">
        <v>255669</v>
      </c>
      <c r="J1010" t="str">
        <f>_xlfn.XLOOKUP(tblOrders[[#This Row],[CustomerID]], tblCustomers[CustomerID], tblCustomers[CustomerName])</f>
        <v>Customer 201</v>
      </c>
      <c r="K1010" t="str">
        <f>_xlfn.XLOOKUP(tblOrders[[#This Row],[CustomerID]], tblCustomers[CustomerID], tblCustomers[Segment])</f>
        <v>SME</v>
      </c>
      <c r="L1010" t="str">
        <f>_xlfn.XLOOKUP(tblOrders[[#This Row],[ProductID]], tblProducts[ProductID], tblProducts[Category])</f>
        <v>Furniture</v>
      </c>
      <c r="M1010">
        <f>_xlfn.XLOOKUP(tblOrders[[#This Row],[ProductID]], tblProducts[ProductID], tblProducts[CostPrice])</f>
        <v>47434</v>
      </c>
      <c r="N1010">
        <f>tblOrders[[#This Row],[Sales]]-(tblOrders[[#This Row],[CostPrice]]*tblOrders[[#This Row],[Quantity]])</f>
        <v>113367</v>
      </c>
      <c r="O1010" t="str">
        <f>TEXT(tblOrders[[#This Row],[Date]],"mmm-yyyy")</f>
        <v>May-2025</v>
      </c>
      <c r="P1010" t="str">
        <f>_xlfn.XLOOKUP(tblOrders[[#This Row],[OrderID]], tblReturns[OrderID], tblReturns[Returned])</f>
        <v>Yes</v>
      </c>
      <c r="Q1010" t="str">
        <f>_xlfn.XLOOKUP(tblOrders[[#This Row],[OrderID]], tblShipping[OrderID], tblShipping[ShipMode])</f>
        <v>Pickup</v>
      </c>
      <c r="R1010" t="str">
        <f>IFERROR(_xlfn.XLOOKUP(A1009, tblCustomers[CustomerID], tblCustomers[CustomerName]), "Not Found")</f>
        <v>Not Found</v>
      </c>
      <c r="S1010" t="str">
        <f>IF(tblOrders[[#This Row],[Sales]]&gt;1000000,"High Value","Standard")</f>
        <v>Standard</v>
      </c>
      <c r="T1010" t="str">
        <f>_xlfn.XLOOKUP(tblOrders[[#This Row],[ProductID]], tblProducts[ProductID], tblProducts[ProductName])</f>
        <v>Product 67</v>
      </c>
      <c r="U1010">
        <f>_xlfn.XLOOKUP(tblOrders[[#This Row],[SalesRepID]], tblSalesreps[RepID], tblSalesreps[Target])</f>
        <v>19562258</v>
      </c>
    </row>
    <row r="1011" spans="1:21">
      <c r="A1011" t="s">
        <v>1772</v>
      </c>
      <c r="B1011" s="7" t="s">
        <v>1063</v>
      </c>
      <c r="C1011" t="s">
        <v>392</v>
      </c>
      <c r="D1011" t="s">
        <v>817</v>
      </c>
      <c r="E1011" t="s">
        <v>87</v>
      </c>
      <c r="F1011" t="s">
        <v>26</v>
      </c>
      <c r="G1011">
        <v>5</v>
      </c>
      <c r="H1011">
        <v>0.15</v>
      </c>
      <c r="I1011" s="2">
        <v>111511.5</v>
      </c>
      <c r="J1011" t="str">
        <f>_xlfn.XLOOKUP(tblOrders[[#This Row],[CustomerID]], tblCustomers[CustomerID], tblCustomers[CustomerName])</f>
        <v>Customer 11</v>
      </c>
      <c r="K1011" t="str">
        <f>_xlfn.XLOOKUP(tblOrders[[#This Row],[CustomerID]], tblCustomers[CustomerID], tblCustomers[Segment])</f>
        <v>SME</v>
      </c>
      <c r="L1011" t="str">
        <f>_xlfn.XLOOKUP(tblOrders[[#This Row],[ProductID]], tblProducts[ProductID], tblProducts[Category])</f>
        <v>Furniture</v>
      </c>
      <c r="M1011">
        <f>_xlfn.XLOOKUP(tblOrders[[#This Row],[ProductID]], tblProducts[ProductID], tblProducts[CostPrice])</f>
        <v>11009</v>
      </c>
      <c r="N1011">
        <f>tblOrders[[#This Row],[Sales]]-(tblOrders[[#This Row],[CostPrice]]*tblOrders[[#This Row],[Quantity]])</f>
        <v>56466.5</v>
      </c>
      <c r="O1011" t="str">
        <f>TEXT(tblOrders[[#This Row],[Date]],"mmm-yyyy")</f>
        <v>Jul-2025</v>
      </c>
      <c r="P1011" t="str">
        <f>_xlfn.XLOOKUP(tblOrders[[#This Row],[OrderID]], tblReturns[OrderID], tblReturns[Returned])</f>
        <v>No</v>
      </c>
      <c r="Q1011" t="str">
        <f>_xlfn.XLOOKUP(tblOrders[[#This Row],[OrderID]], tblShipping[OrderID], tblShipping[ShipMode])</f>
        <v>Pickup</v>
      </c>
      <c r="R1011" t="str">
        <f>IFERROR(_xlfn.XLOOKUP(A1010, tblCustomers[CustomerID], tblCustomers[CustomerName]), "Not Found")</f>
        <v>Not Found</v>
      </c>
      <c r="S1011" t="str">
        <f>IF(tblOrders[[#This Row],[Sales]]&gt;1000000,"High Value","Standard")</f>
        <v>Standard</v>
      </c>
      <c r="T1011" t="str">
        <f>_xlfn.XLOOKUP(tblOrders[[#This Row],[ProductID]], tblProducts[ProductID], tblProducts[ProductName])</f>
        <v>Product 99</v>
      </c>
      <c r="U1011">
        <f>_xlfn.XLOOKUP(tblOrders[[#This Row],[SalesRepID]], tblSalesreps[RepID], tblSalesreps[Target])</f>
        <v>18500989</v>
      </c>
    </row>
    <row r="1012" spans="1:21">
      <c r="A1012" t="s">
        <v>1773</v>
      </c>
      <c r="B1012" s="7" t="s">
        <v>316</v>
      </c>
      <c r="C1012" t="s">
        <v>168</v>
      </c>
      <c r="D1012" t="s">
        <v>133</v>
      </c>
      <c r="E1012" t="s">
        <v>210</v>
      </c>
      <c r="F1012" t="s">
        <v>88</v>
      </c>
      <c r="G1012">
        <v>3</v>
      </c>
      <c r="H1012">
        <v>0.05</v>
      </c>
      <c r="I1012" s="2">
        <v>104626.35</v>
      </c>
      <c r="J1012" t="str">
        <f>_xlfn.XLOOKUP(tblOrders[[#This Row],[CustomerID]], tblCustomers[CustomerID], tblCustomers[CustomerName])</f>
        <v>Customer 77</v>
      </c>
      <c r="K1012" t="str">
        <f>_xlfn.XLOOKUP(tblOrders[[#This Row],[CustomerID]], tblCustomers[CustomerID], tblCustomers[Segment])</f>
        <v>Corporate</v>
      </c>
      <c r="L1012" t="str">
        <f>_xlfn.XLOOKUP(tblOrders[[#This Row],[ProductID]], tblProducts[ProductID], tblProducts[Category])</f>
        <v>Furniture</v>
      </c>
      <c r="M1012">
        <f>_xlfn.XLOOKUP(tblOrders[[#This Row],[ProductID]], tblProducts[ProductID], tblProducts[CostPrice])</f>
        <v>53604</v>
      </c>
      <c r="N1012">
        <f>tblOrders[[#This Row],[Sales]]-(tblOrders[[#This Row],[CostPrice]]*tblOrders[[#This Row],[Quantity]])</f>
        <v>-56185.649999999994</v>
      </c>
      <c r="O1012" t="str">
        <f>TEXT(tblOrders[[#This Row],[Date]],"mmm-yyyy")</f>
        <v>Sep-2025</v>
      </c>
      <c r="P1012" t="str">
        <f>_xlfn.XLOOKUP(tblOrders[[#This Row],[OrderID]], tblReturns[OrderID], tblReturns[Returned])</f>
        <v>No</v>
      </c>
      <c r="Q1012" t="str">
        <f>_xlfn.XLOOKUP(tblOrders[[#This Row],[OrderID]], tblShipping[OrderID], tblShipping[ShipMode])</f>
        <v>Standard</v>
      </c>
      <c r="R1012" t="str">
        <f>IFERROR(_xlfn.XLOOKUP(A1011, tblCustomers[CustomerID], tblCustomers[CustomerName]), "Not Found")</f>
        <v>Not Found</v>
      </c>
      <c r="S1012" t="str">
        <f>IF(tblOrders[[#This Row],[Sales]]&gt;1000000,"High Value","Standard")</f>
        <v>Standard</v>
      </c>
      <c r="T1012" t="str">
        <f>_xlfn.XLOOKUP(tblOrders[[#This Row],[ProductID]], tblProducts[ProductID], tblProducts[ProductName])</f>
        <v>Product 6</v>
      </c>
      <c r="U1012">
        <f>_xlfn.XLOOKUP(tblOrders[[#This Row],[SalesRepID]], tblSalesreps[RepID], tblSalesreps[Target])</f>
        <v>19336654</v>
      </c>
    </row>
    <row r="1013" spans="1:21">
      <c r="A1013" t="s">
        <v>1774</v>
      </c>
      <c r="B1013" s="7" t="s">
        <v>1683</v>
      </c>
      <c r="C1013" t="s">
        <v>338</v>
      </c>
      <c r="D1013" t="s">
        <v>914</v>
      </c>
      <c r="E1013" t="s">
        <v>45</v>
      </c>
      <c r="F1013" t="s">
        <v>20</v>
      </c>
      <c r="G1013">
        <v>2</v>
      </c>
      <c r="H1013">
        <v>0.05</v>
      </c>
      <c r="I1013" s="2">
        <v>122329.60000000001</v>
      </c>
      <c r="J1013" t="str">
        <f>_xlfn.XLOOKUP(tblOrders[[#This Row],[CustomerID]], tblCustomers[CustomerID], tblCustomers[CustomerName])</f>
        <v>Customer 173</v>
      </c>
      <c r="K1013" t="str">
        <f>_xlfn.XLOOKUP(tblOrders[[#This Row],[CustomerID]], tblCustomers[CustomerID], tblCustomers[Segment])</f>
        <v>SME</v>
      </c>
      <c r="L1013" t="str">
        <f>_xlfn.XLOOKUP(tblOrders[[#This Row],[ProductID]], tblProducts[ProductID], tblProducts[Category])</f>
        <v>Office</v>
      </c>
      <c r="M1013">
        <f>_xlfn.XLOOKUP(tblOrders[[#This Row],[ProductID]], tblProducts[ProductID], tblProducts[CostPrice])</f>
        <v>24464</v>
      </c>
      <c r="N1013">
        <f>tblOrders[[#This Row],[Sales]]-(tblOrders[[#This Row],[CostPrice]]*tblOrders[[#This Row],[Quantity]])</f>
        <v>73401.600000000006</v>
      </c>
      <c r="O1013" t="str">
        <f>TEXT(tblOrders[[#This Row],[Date]],"mmm-yyyy")</f>
        <v>May-2025</v>
      </c>
      <c r="P1013" t="str">
        <f>_xlfn.XLOOKUP(tblOrders[[#This Row],[OrderID]], tblReturns[OrderID], tblReturns[Returned])</f>
        <v>Yes</v>
      </c>
      <c r="Q1013" t="str">
        <f>_xlfn.XLOOKUP(tblOrders[[#This Row],[OrderID]], tblShipping[OrderID], tblShipping[ShipMode])</f>
        <v>Express</v>
      </c>
      <c r="R1013" t="str">
        <f>IFERROR(_xlfn.XLOOKUP(A1012, tblCustomers[CustomerID], tblCustomers[CustomerName]), "Not Found")</f>
        <v>Not Found</v>
      </c>
      <c r="S1013" t="str">
        <f>IF(tblOrders[[#This Row],[Sales]]&gt;1000000,"High Value","Standard")</f>
        <v>Standard</v>
      </c>
      <c r="T1013" t="str">
        <f>_xlfn.XLOOKUP(tblOrders[[#This Row],[ProductID]], tblProducts[ProductID], tblProducts[ProductName])</f>
        <v>Product 46</v>
      </c>
      <c r="U1013">
        <f>_xlfn.XLOOKUP(tblOrders[[#This Row],[SalesRepID]], tblSalesreps[RepID], tblSalesreps[Target])</f>
        <v>11319839</v>
      </c>
    </row>
    <row r="1014" spans="1:21">
      <c r="A1014" t="s">
        <v>1775</v>
      </c>
      <c r="B1014" s="7" t="s">
        <v>1151</v>
      </c>
      <c r="C1014" t="s">
        <v>1096</v>
      </c>
      <c r="D1014" t="s">
        <v>643</v>
      </c>
      <c r="E1014" t="s">
        <v>79</v>
      </c>
      <c r="F1014" t="s">
        <v>26</v>
      </c>
      <c r="G1014">
        <v>5</v>
      </c>
      <c r="H1014">
        <v>0</v>
      </c>
      <c r="I1014" s="2">
        <v>699995</v>
      </c>
      <c r="J1014" t="str">
        <f>_xlfn.XLOOKUP(tblOrders[[#This Row],[CustomerID]], tblCustomers[CustomerID], tblCustomers[CustomerName])</f>
        <v>Customer 76</v>
      </c>
      <c r="K1014" t="str">
        <f>_xlfn.XLOOKUP(tblOrders[[#This Row],[CustomerID]], tblCustomers[CustomerID], tblCustomers[Segment])</f>
        <v>Consumer</v>
      </c>
      <c r="L1014" t="str">
        <f>_xlfn.XLOOKUP(tblOrders[[#This Row],[ProductID]], tblProducts[ProductID], tblProducts[Category])</f>
        <v>Home</v>
      </c>
      <c r="M1014">
        <f>_xlfn.XLOOKUP(tblOrders[[#This Row],[ProductID]], tblProducts[ProductID], tblProducts[CostPrice])</f>
        <v>77766</v>
      </c>
      <c r="N1014">
        <f>tblOrders[[#This Row],[Sales]]-(tblOrders[[#This Row],[CostPrice]]*tblOrders[[#This Row],[Quantity]])</f>
        <v>311165</v>
      </c>
      <c r="O1014" t="str">
        <f>TEXT(tblOrders[[#This Row],[Date]],"mmm-yyyy")</f>
        <v>Jul-2025</v>
      </c>
      <c r="P1014" t="str">
        <f>_xlfn.XLOOKUP(tblOrders[[#This Row],[OrderID]], tblReturns[OrderID], tblReturns[Returned])</f>
        <v>No</v>
      </c>
      <c r="Q1014" t="str">
        <f>_xlfn.XLOOKUP(tblOrders[[#This Row],[OrderID]], tblShipping[OrderID], tblShipping[ShipMode])</f>
        <v>Express</v>
      </c>
      <c r="R1014" t="str">
        <f>IFERROR(_xlfn.XLOOKUP(A1013, tblCustomers[CustomerID], tblCustomers[CustomerName]), "Not Found")</f>
        <v>Not Found</v>
      </c>
      <c r="S1014" t="str">
        <f>IF(tblOrders[[#This Row],[Sales]]&gt;1000000,"High Value","Standard")</f>
        <v>Standard</v>
      </c>
      <c r="T1014" t="str">
        <f>_xlfn.XLOOKUP(tblOrders[[#This Row],[ProductID]], tblProducts[ProductID], tblProducts[ProductName])</f>
        <v>Product 1</v>
      </c>
      <c r="U1014">
        <f>_xlfn.XLOOKUP(tblOrders[[#This Row],[SalesRepID]], tblSalesreps[RepID], tblSalesreps[Target])</f>
        <v>8592536</v>
      </c>
    </row>
    <row r="1015" spans="1:21">
      <c r="A1015" t="s">
        <v>1776</v>
      </c>
      <c r="B1015" s="7" t="s">
        <v>204</v>
      </c>
      <c r="C1015" t="s">
        <v>1554</v>
      </c>
      <c r="D1015" t="s">
        <v>151</v>
      </c>
      <c r="E1015" t="s">
        <v>56</v>
      </c>
      <c r="F1015" t="s">
        <v>14</v>
      </c>
      <c r="G1015">
        <v>1</v>
      </c>
      <c r="H1015">
        <v>0.2</v>
      </c>
      <c r="I1015" s="2">
        <v>14670.4</v>
      </c>
      <c r="J1015" t="str">
        <f>_xlfn.XLOOKUP(tblOrders[[#This Row],[CustomerID]], tblCustomers[CustomerID], tblCustomers[CustomerName])</f>
        <v>Customer 151</v>
      </c>
      <c r="K1015" t="str">
        <f>_xlfn.XLOOKUP(tblOrders[[#This Row],[CustomerID]], tblCustomers[CustomerID], tblCustomers[Segment])</f>
        <v>SME</v>
      </c>
      <c r="L1015" t="str">
        <f>_xlfn.XLOOKUP(tblOrders[[#This Row],[ProductID]], tblProducts[ProductID], tblProducts[Category])</f>
        <v>Electronics</v>
      </c>
      <c r="M1015">
        <f>_xlfn.XLOOKUP(tblOrders[[#This Row],[ProductID]], tblProducts[ProductID], tblProducts[CostPrice])</f>
        <v>63366</v>
      </c>
      <c r="N1015">
        <f>tblOrders[[#This Row],[Sales]]-(tblOrders[[#This Row],[CostPrice]]*tblOrders[[#This Row],[Quantity]])</f>
        <v>-48695.6</v>
      </c>
      <c r="O1015" t="str">
        <f>TEXT(tblOrders[[#This Row],[Date]],"mmm-yyyy")</f>
        <v>Jul-2025</v>
      </c>
      <c r="P1015" t="str">
        <f>_xlfn.XLOOKUP(tblOrders[[#This Row],[OrderID]], tblReturns[OrderID], tblReturns[Returned])</f>
        <v>No</v>
      </c>
      <c r="Q1015" t="str">
        <f>_xlfn.XLOOKUP(tblOrders[[#This Row],[OrderID]], tblShipping[OrderID], tblShipping[ShipMode])</f>
        <v>Pickup</v>
      </c>
      <c r="R1015" t="str">
        <f>IFERROR(_xlfn.XLOOKUP(A1014, tblCustomers[CustomerID], tblCustomers[CustomerName]), "Not Found")</f>
        <v>Not Found</v>
      </c>
      <c r="S1015" t="str">
        <f>IF(tblOrders[[#This Row],[Sales]]&gt;1000000,"High Value","Standard")</f>
        <v>Standard</v>
      </c>
      <c r="T1015" t="str">
        <f>_xlfn.XLOOKUP(tblOrders[[#This Row],[ProductID]], tblProducts[ProductID], tblProducts[ProductName])</f>
        <v>Product 40</v>
      </c>
      <c r="U1015">
        <f>_xlfn.XLOOKUP(tblOrders[[#This Row],[SalesRepID]], tblSalesreps[RepID], tblSalesreps[Target])</f>
        <v>14265630</v>
      </c>
    </row>
    <row r="1016" spans="1:21">
      <c r="A1016" t="s">
        <v>1777</v>
      </c>
      <c r="B1016" s="7" t="s">
        <v>1113</v>
      </c>
      <c r="C1016" t="s">
        <v>653</v>
      </c>
      <c r="D1016" t="s">
        <v>118</v>
      </c>
      <c r="E1016" t="s">
        <v>13</v>
      </c>
      <c r="F1016" t="s">
        <v>88</v>
      </c>
      <c r="G1016">
        <v>3</v>
      </c>
      <c r="H1016">
        <v>0.2</v>
      </c>
      <c r="I1016" s="2">
        <v>231408</v>
      </c>
      <c r="J1016" t="str">
        <f>_xlfn.XLOOKUP(tblOrders[[#This Row],[CustomerID]], tblCustomers[CustomerID], tblCustomers[CustomerName])</f>
        <v>Customer 204</v>
      </c>
      <c r="K1016" t="str">
        <f>_xlfn.XLOOKUP(tblOrders[[#This Row],[CustomerID]], tblCustomers[CustomerID], tblCustomers[Segment])</f>
        <v>Consumer</v>
      </c>
      <c r="L1016" t="str">
        <f>_xlfn.XLOOKUP(tblOrders[[#This Row],[ProductID]], tblProducts[ProductID], tblProducts[Category])</f>
        <v>Home</v>
      </c>
      <c r="M1016">
        <f>_xlfn.XLOOKUP(tblOrders[[#This Row],[ProductID]], tblProducts[ProductID], tblProducts[CostPrice])</f>
        <v>78122</v>
      </c>
      <c r="N1016">
        <f>tblOrders[[#This Row],[Sales]]-(tblOrders[[#This Row],[CostPrice]]*tblOrders[[#This Row],[Quantity]])</f>
        <v>-2958</v>
      </c>
      <c r="O1016" t="str">
        <f>TEXT(tblOrders[[#This Row],[Date]],"mmm-yyyy")</f>
        <v>Mar-2025</v>
      </c>
      <c r="P1016" t="str">
        <f>_xlfn.XLOOKUP(tblOrders[[#This Row],[OrderID]], tblReturns[OrderID], tblReturns[Returned])</f>
        <v>No</v>
      </c>
      <c r="Q1016" t="str">
        <f>_xlfn.XLOOKUP(tblOrders[[#This Row],[OrderID]], tblShipping[OrderID], tblShipping[ShipMode])</f>
        <v>Standard</v>
      </c>
      <c r="R1016" t="str">
        <f>IFERROR(_xlfn.XLOOKUP(A1015, tblCustomers[CustomerID], tblCustomers[CustomerName]), "Not Found")</f>
        <v>Not Found</v>
      </c>
      <c r="S1016" t="str">
        <f>IF(tblOrders[[#This Row],[Sales]]&gt;1000000,"High Value","Standard")</f>
        <v>Standard</v>
      </c>
      <c r="T1016" t="str">
        <f>_xlfn.XLOOKUP(tblOrders[[#This Row],[ProductID]], tblProducts[ProductID], tblProducts[ProductName])</f>
        <v>Product 59</v>
      </c>
      <c r="U1016">
        <f>_xlfn.XLOOKUP(tblOrders[[#This Row],[SalesRepID]], tblSalesreps[RepID], tblSalesreps[Target])</f>
        <v>11852878</v>
      </c>
    </row>
    <row r="1017" spans="1:21">
      <c r="A1017" t="s">
        <v>1778</v>
      </c>
      <c r="B1017" s="7" t="s">
        <v>147</v>
      </c>
      <c r="C1017" t="s">
        <v>778</v>
      </c>
      <c r="D1017" t="s">
        <v>400</v>
      </c>
      <c r="E1017" t="s">
        <v>210</v>
      </c>
      <c r="F1017" t="s">
        <v>14</v>
      </c>
      <c r="G1017">
        <v>1</v>
      </c>
      <c r="H1017">
        <v>0.05</v>
      </c>
      <c r="I1017" s="2">
        <v>81878.600000000006</v>
      </c>
      <c r="J1017" t="str">
        <f>_xlfn.XLOOKUP(tblOrders[[#This Row],[CustomerID]], tblCustomers[CustomerID], tblCustomers[CustomerName])</f>
        <v>Customer 205</v>
      </c>
      <c r="K1017" t="str">
        <f>_xlfn.XLOOKUP(tblOrders[[#This Row],[CustomerID]], tblCustomers[CustomerID], tblCustomers[Segment])</f>
        <v>Corporate</v>
      </c>
      <c r="L1017" t="str">
        <f>_xlfn.XLOOKUP(tblOrders[[#This Row],[ProductID]], tblProducts[ProductID], tblProducts[Category])</f>
        <v>Electronics</v>
      </c>
      <c r="M1017">
        <f>_xlfn.XLOOKUP(tblOrders[[#This Row],[ProductID]], tblProducts[ProductID], tblProducts[CostPrice])</f>
        <v>36044</v>
      </c>
      <c r="N1017">
        <f>tblOrders[[#This Row],[Sales]]-(tblOrders[[#This Row],[CostPrice]]*tblOrders[[#This Row],[Quantity]])</f>
        <v>45834.600000000006</v>
      </c>
      <c r="O1017" t="str">
        <f>TEXT(tblOrders[[#This Row],[Date]],"mmm-yyyy")</f>
        <v>Feb-2025</v>
      </c>
      <c r="P1017" t="str">
        <f>_xlfn.XLOOKUP(tblOrders[[#This Row],[OrderID]], tblReturns[OrderID], tblReturns[Returned])</f>
        <v>No</v>
      </c>
      <c r="Q1017" t="str">
        <f>_xlfn.XLOOKUP(tblOrders[[#This Row],[OrderID]], tblShipping[OrderID], tblShipping[ShipMode])</f>
        <v>Standard</v>
      </c>
      <c r="R1017" t="str">
        <f>IFERROR(_xlfn.XLOOKUP(A1016, tblCustomers[CustomerID], tblCustomers[CustomerName]), "Not Found")</f>
        <v>Not Found</v>
      </c>
      <c r="S1017" t="str">
        <f>IF(tblOrders[[#This Row],[Sales]]&gt;1000000,"High Value","Standard")</f>
        <v>Standard</v>
      </c>
      <c r="T1017" t="str">
        <f>_xlfn.XLOOKUP(tblOrders[[#This Row],[ProductID]], tblProducts[ProductID], tblProducts[ProductName])</f>
        <v>Product 29</v>
      </c>
      <c r="U1017">
        <f>_xlfn.XLOOKUP(tblOrders[[#This Row],[SalesRepID]], tblSalesreps[RepID], tblSalesreps[Target])</f>
        <v>19336654</v>
      </c>
    </row>
    <row r="1018" spans="1:21">
      <c r="A1018" t="s">
        <v>1779</v>
      </c>
      <c r="B1018" s="7" t="s">
        <v>199</v>
      </c>
      <c r="C1018" t="s">
        <v>1475</v>
      </c>
      <c r="D1018" t="s">
        <v>585</v>
      </c>
      <c r="E1018" t="s">
        <v>69</v>
      </c>
      <c r="F1018" t="s">
        <v>14</v>
      </c>
      <c r="G1018">
        <v>9</v>
      </c>
      <c r="H1018">
        <v>0.1</v>
      </c>
      <c r="I1018" s="2">
        <v>543809.69999999995</v>
      </c>
      <c r="J1018" t="str">
        <f>_xlfn.XLOOKUP(tblOrders[[#This Row],[CustomerID]], tblCustomers[CustomerID], tblCustomers[CustomerName])</f>
        <v>Customer 21</v>
      </c>
      <c r="K1018" t="str">
        <f>_xlfn.XLOOKUP(tblOrders[[#This Row],[CustomerID]], tblCustomers[CustomerID], tblCustomers[Segment])</f>
        <v>Corporate</v>
      </c>
      <c r="L1018" t="str">
        <f>_xlfn.XLOOKUP(tblOrders[[#This Row],[ProductID]], tblProducts[ProductID], tblProducts[Category])</f>
        <v>Office</v>
      </c>
      <c r="M1018">
        <f>_xlfn.XLOOKUP(tblOrders[[#This Row],[ProductID]], tblProducts[ProductID], tblProducts[CostPrice])</f>
        <v>49623</v>
      </c>
      <c r="N1018">
        <f>tblOrders[[#This Row],[Sales]]-(tblOrders[[#This Row],[CostPrice]]*tblOrders[[#This Row],[Quantity]])</f>
        <v>97202.699999999953</v>
      </c>
      <c r="O1018" t="str">
        <f>TEXT(tblOrders[[#This Row],[Date]],"mmm-yyyy")</f>
        <v>Dec-2025</v>
      </c>
      <c r="P1018" t="str">
        <f>_xlfn.XLOOKUP(tblOrders[[#This Row],[OrderID]], tblReturns[OrderID], tblReturns[Returned])</f>
        <v>Yes</v>
      </c>
      <c r="Q1018" t="str">
        <f>_xlfn.XLOOKUP(tblOrders[[#This Row],[OrderID]], tblShipping[OrderID], tblShipping[ShipMode])</f>
        <v>Express</v>
      </c>
      <c r="R1018" t="str">
        <f>IFERROR(_xlfn.XLOOKUP(A1017, tblCustomers[CustomerID], tblCustomers[CustomerName]), "Not Found")</f>
        <v>Not Found</v>
      </c>
      <c r="S1018" t="str">
        <f>IF(tblOrders[[#This Row],[Sales]]&gt;1000000,"High Value","Standard")</f>
        <v>Standard</v>
      </c>
      <c r="T1018" t="str">
        <f>_xlfn.XLOOKUP(tblOrders[[#This Row],[ProductID]], tblProducts[ProductID], tblProducts[ProductName])</f>
        <v>Product 54</v>
      </c>
      <c r="U1018">
        <f>_xlfn.XLOOKUP(tblOrders[[#This Row],[SalesRepID]], tblSalesreps[RepID], tblSalesreps[Target])</f>
        <v>19473459</v>
      </c>
    </row>
    <row r="1019" spans="1:21">
      <c r="A1019" t="s">
        <v>1780</v>
      </c>
      <c r="B1019" s="7" t="s">
        <v>1349</v>
      </c>
      <c r="C1019" t="s">
        <v>545</v>
      </c>
      <c r="D1019" t="s">
        <v>162</v>
      </c>
      <c r="E1019" t="s">
        <v>210</v>
      </c>
      <c r="F1019" t="s">
        <v>14</v>
      </c>
      <c r="G1019">
        <v>10</v>
      </c>
      <c r="H1019">
        <v>0.15</v>
      </c>
      <c r="I1019" s="2">
        <v>69785</v>
      </c>
      <c r="J1019" t="str">
        <f>_xlfn.XLOOKUP(tblOrders[[#This Row],[CustomerID]], tblCustomers[CustomerID], tblCustomers[CustomerName])</f>
        <v>Customer 257</v>
      </c>
      <c r="K1019" t="str">
        <f>_xlfn.XLOOKUP(tblOrders[[#This Row],[CustomerID]], tblCustomers[CustomerID], tblCustomers[Segment])</f>
        <v>Consumer</v>
      </c>
      <c r="L1019" t="str">
        <f>_xlfn.XLOOKUP(tblOrders[[#This Row],[ProductID]], tblProducts[ProductID], tblProducts[Category])</f>
        <v>Furniture</v>
      </c>
      <c r="M1019">
        <f>_xlfn.XLOOKUP(tblOrders[[#This Row],[ProductID]], tblProducts[ProductID], tblProducts[CostPrice])</f>
        <v>62257</v>
      </c>
      <c r="N1019">
        <f>tblOrders[[#This Row],[Sales]]-(tblOrders[[#This Row],[CostPrice]]*tblOrders[[#This Row],[Quantity]])</f>
        <v>-552785</v>
      </c>
      <c r="O1019" t="str">
        <f>TEXT(tblOrders[[#This Row],[Date]],"mmm-yyyy")</f>
        <v>Aug-2025</v>
      </c>
      <c r="P1019" t="str">
        <f>_xlfn.XLOOKUP(tblOrders[[#This Row],[OrderID]], tblReturns[OrderID], tblReturns[Returned])</f>
        <v>No</v>
      </c>
      <c r="Q1019" t="str">
        <f>_xlfn.XLOOKUP(tblOrders[[#This Row],[OrderID]], tblShipping[OrderID], tblShipping[ShipMode])</f>
        <v>Pickup</v>
      </c>
      <c r="R1019" t="str">
        <f>IFERROR(_xlfn.XLOOKUP(A1018, tblCustomers[CustomerID], tblCustomers[CustomerName]), "Not Found")</f>
        <v>Not Found</v>
      </c>
      <c r="S1019" t="str">
        <f>IF(tblOrders[[#This Row],[Sales]]&gt;1000000,"High Value","Standard")</f>
        <v>Standard</v>
      </c>
      <c r="T1019" t="str">
        <f>_xlfn.XLOOKUP(tblOrders[[#This Row],[ProductID]], tblProducts[ProductID], tblProducts[ProductName])</f>
        <v>Product 55</v>
      </c>
      <c r="U1019">
        <f>_xlfn.XLOOKUP(tblOrders[[#This Row],[SalesRepID]], tblSalesreps[RepID], tblSalesreps[Target])</f>
        <v>19336654</v>
      </c>
    </row>
    <row r="1020" spans="1:21">
      <c r="A1020" t="s">
        <v>1781</v>
      </c>
      <c r="B1020" s="7" t="s">
        <v>495</v>
      </c>
      <c r="C1020" t="s">
        <v>687</v>
      </c>
      <c r="D1020" t="s">
        <v>510</v>
      </c>
      <c r="E1020" t="s">
        <v>205</v>
      </c>
      <c r="F1020" t="s">
        <v>26</v>
      </c>
      <c r="G1020">
        <v>7</v>
      </c>
      <c r="H1020">
        <v>0.15</v>
      </c>
      <c r="I1020" s="2">
        <v>886609.5</v>
      </c>
      <c r="J1020" t="str">
        <f>_xlfn.XLOOKUP(tblOrders[[#This Row],[CustomerID]], tblCustomers[CustomerID], tblCustomers[CustomerName])</f>
        <v>Customer 147</v>
      </c>
      <c r="K1020" t="str">
        <f>_xlfn.XLOOKUP(tblOrders[[#This Row],[CustomerID]], tblCustomers[CustomerID], tblCustomers[Segment])</f>
        <v>Consumer</v>
      </c>
      <c r="L1020" t="str">
        <f>_xlfn.XLOOKUP(tblOrders[[#This Row],[ProductID]], tblProducts[ProductID], tblProducts[Category])</f>
        <v>Furniture</v>
      </c>
      <c r="M1020">
        <f>_xlfn.XLOOKUP(tblOrders[[#This Row],[ProductID]], tblProducts[ProductID], tblProducts[CostPrice])</f>
        <v>67718</v>
      </c>
      <c r="N1020">
        <f>tblOrders[[#This Row],[Sales]]-(tblOrders[[#This Row],[CostPrice]]*tblOrders[[#This Row],[Quantity]])</f>
        <v>412583.5</v>
      </c>
      <c r="O1020" t="str">
        <f>TEXT(tblOrders[[#This Row],[Date]],"mmm-yyyy")</f>
        <v>Dec-2025</v>
      </c>
      <c r="P1020" t="str">
        <f>_xlfn.XLOOKUP(tblOrders[[#This Row],[OrderID]], tblReturns[OrderID], tblReturns[Returned])</f>
        <v>No</v>
      </c>
      <c r="Q1020" t="str">
        <f>_xlfn.XLOOKUP(tblOrders[[#This Row],[OrderID]], tblShipping[OrderID], tblShipping[ShipMode])</f>
        <v>Express</v>
      </c>
      <c r="R1020" t="str">
        <f>IFERROR(_xlfn.XLOOKUP(A1019, tblCustomers[CustomerID], tblCustomers[CustomerName]), "Not Found")</f>
        <v>Not Found</v>
      </c>
      <c r="S1020" t="str">
        <f>IF(tblOrders[[#This Row],[Sales]]&gt;1000000,"High Value","Standard")</f>
        <v>Standard</v>
      </c>
      <c r="T1020" t="str">
        <f>_xlfn.XLOOKUP(tblOrders[[#This Row],[ProductID]], tblProducts[ProductID], tblProducts[ProductName])</f>
        <v>Product 81</v>
      </c>
      <c r="U1020">
        <f>_xlfn.XLOOKUP(tblOrders[[#This Row],[SalesRepID]], tblSalesreps[RepID], tblSalesreps[Target])</f>
        <v>16246424</v>
      </c>
    </row>
    <row r="1021" spans="1:21">
      <c r="A1021" t="s">
        <v>1782</v>
      </c>
      <c r="B1021" s="7" t="s">
        <v>783</v>
      </c>
      <c r="C1021" t="s">
        <v>219</v>
      </c>
      <c r="D1021" t="s">
        <v>314</v>
      </c>
      <c r="E1021" t="s">
        <v>186</v>
      </c>
      <c r="F1021" t="s">
        <v>14</v>
      </c>
      <c r="G1021">
        <v>5</v>
      </c>
      <c r="H1021">
        <v>0.2</v>
      </c>
      <c r="I1021" s="2">
        <v>273800</v>
      </c>
      <c r="J1021" t="str">
        <f>_xlfn.XLOOKUP(tblOrders[[#This Row],[CustomerID]], tblCustomers[CustomerID], tblCustomers[CustomerName])</f>
        <v>Customer 82</v>
      </c>
      <c r="K1021" t="str">
        <f>_xlfn.XLOOKUP(tblOrders[[#This Row],[CustomerID]], tblCustomers[CustomerID], tblCustomers[Segment])</f>
        <v>Consumer</v>
      </c>
      <c r="L1021" t="str">
        <f>_xlfn.XLOOKUP(tblOrders[[#This Row],[ProductID]], tblProducts[ProductID], tblProducts[Category])</f>
        <v>Furniture</v>
      </c>
      <c r="M1021">
        <f>_xlfn.XLOOKUP(tblOrders[[#This Row],[ProductID]], tblProducts[ProductID], tblProducts[CostPrice])</f>
        <v>10109</v>
      </c>
      <c r="N1021">
        <f>tblOrders[[#This Row],[Sales]]-(tblOrders[[#This Row],[CostPrice]]*tblOrders[[#This Row],[Quantity]])</f>
        <v>223255</v>
      </c>
      <c r="O1021" t="str">
        <f>TEXT(tblOrders[[#This Row],[Date]],"mmm-yyyy")</f>
        <v>Oct-2025</v>
      </c>
      <c r="P1021" t="str">
        <f>_xlfn.XLOOKUP(tblOrders[[#This Row],[OrderID]], tblReturns[OrderID], tblReturns[Returned])</f>
        <v>No</v>
      </c>
      <c r="Q1021" t="str">
        <f>_xlfn.XLOOKUP(tblOrders[[#This Row],[OrderID]], tblShipping[OrderID], tblShipping[ShipMode])</f>
        <v>Standard</v>
      </c>
      <c r="R1021" t="str">
        <f>IFERROR(_xlfn.XLOOKUP(A1020, tblCustomers[CustomerID], tblCustomers[CustomerName]), "Not Found")</f>
        <v>Not Found</v>
      </c>
      <c r="S1021" t="str">
        <f>IF(tblOrders[[#This Row],[Sales]]&gt;1000000,"High Value","Standard")</f>
        <v>Standard</v>
      </c>
      <c r="T1021" t="str">
        <f>_xlfn.XLOOKUP(tblOrders[[#This Row],[ProductID]], tblProducts[ProductID], tblProducts[ProductName])</f>
        <v>Product 8</v>
      </c>
      <c r="U1021">
        <f>_xlfn.XLOOKUP(tblOrders[[#This Row],[SalesRepID]], tblSalesreps[RepID], tblSalesreps[Target])</f>
        <v>15141830</v>
      </c>
    </row>
    <row r="1022" spans="1:21">
      <c r="A1022" t="s">
        <v>1783</v>
      </c>
      <c r="B1022" s="7" t="s">
        <v>976</v>
      </c>
      <c r="C1022" t="s">
        <v>392</v>
      </c>
      <c r="D1022" t="s">
        <v>137</v>
      </c>
      <c r="E1022" t="s">
        <v>79</v>
      </c>
      <c r="F1022" t="s">
        <v>14</v>
      </c>
      <c r="G1022">
        <v>10</v>
      </c>
      <c r="H1022">
        <v>0.15</v>
      </c>
      <c r="I1022" s="2">
        <v>98744.5</v>
      </c>
      <c r="J1022" t="str">
        <f>_xlfn.XLOOKUP(tblOrders[[#This Row],[CustomerID]], tblCustomers[CustomerID], tblCustomers[CustomerName])</f>
        <v>Customer 11</v>
      </c>
      <c r="K1022" t="str">
        <f>_xlfn.XLOOKUP(tblOrders[[#This Row],[CustomerID]], tblCustomers[CustomerID], tblCustomers[Segment])</f>
        <v>SME</v>
      </c>
      <c r="L1022" t="str">
        <f>_xlfn.XLOOKUP(tblOrders[[#This Row],[ProductID]], tblProducts[ProductID], tblProducts[Category])</f>
        <v>Home</v>
      </c>
      <c r="M1022">
        <f>_xlfn.XLOOKUP(tblOrders[[#This Row],[ProductID]], tblProducts[ProductID], tblProducts[CostPrice])</f>
        <v>26666</v>
      </c>
      <c r="N1022">
        <f>tblOrders[[#This Row],[Sales]]-(tblOrders[[#This Row],[CostPrice]]*tblOrders[[#This Row],[Quantity]])</f>
        <v>-167915.5</v>
      </c>
      <c r="O1022" t="str">
        <f>TEXT(tblOrders[[#This Row],[Date]],"mmm-yyyy")</f>
        <v>May-2025</v>
      </c>
      <c r="P1022" t="str">
        <f>_xlfn.XLOOKUP(tblOrders[[#This Row],[OrderID]], tblReturns[OrderID], tblReturns[Returned])</f>
        <v>No</v>
      </c>
      <c r="Q1022" t="str">
        <f>_xlfn.XLOOKUP(tblOrders[[#This Row],[OrderID]], tblShipping[OrderID], tblShipping[ShipMode])</f>
        <v>Express</v>
      </c>
      <c r="R1022" t="str">
        <f>IFERROR(_xlfn.XLOOKUP(A1021, tblCustomers[CustomerID], tblCustomers[CustomerName]), "Not Found")</f>
        <v>Not Found</v>
      </c>
      <c r="S1022" t="str">
        <f>IF(tblOrders[[#This Row],[Sales]]&gt;1000000,"High Value","Standard")</f>
        <v>Standard</v>
      </c>
      <c r="T1022" t="str">
        <f>_xlfn.XLOOKUP(tblOrders[[#This Row],[ProductID]], tblProducts[ProductID], tblProducts[ProductName])</f>
        <v>Product 76</v>
      </c>
      <c r="U1022">
        <f>_xlfn.XLOOKUP(tblOrders[[#This Row],[SalesRepID]], tblSalesreps[RepID], tblSalesreps[Target])</f>
        <v>8592536</v>
      </c>
    </row>
    <row r="1023" spans="1:21">
      <c r="A1023" t="s">
        <v>1784</v>
      </c>
      <c r="B1023" s="7" t="s">
        <v>1100</v>
      </c>
      <c r="C1023" t="s">
        <v>261</v>
      </c>
      <c r="D1023" t="s">
        <v>269</v>
      </c>
      <c r="E1023" t="s">
        <v>186</v>
      </c>
      <c r="F1023" t="s">
        <v>51</v>
      </c>
      <c r="G1023">
        <v>6</v>
      </c>
      <c r="H1023">
        <v>0.2</v>
      </c>
      <c r="I1023" s="2">
        <v>611236.80000000005</v>
      </c>
      <c r="J1023" t="str">
        <f>_xlfn.XLOOKUP(tblOrders[[#This Row],[CustomerID]], tblCustomers[CustomerID], tblCustomers[CustomerName])</f>
        <v>Customer 117</v>
      </c>
      <c r="K1023" t="str">
        <f>_xlfn.XLOOKUP(tblOrders[[#This Row],[CustomerID]], tblCustomers[CustomerID], tblCustomers[Segment])</f>
        <v>Consumer</v>
      </c>
      <c r="L1023" t="str">
        <f>_xlfn.XLOOKUP(tblOrders[[#This Row],[ProductID]], tblProducts[ProductID], tblProducts[Category])</f>
        <v>Office</v>
      </c>
      <c r="M1023">
        <f>_xlfn.XLOOKUP(tblOrders[[#This Row],[ProductID]], tblProducts[ProductID], tblProducts[CostPrice])</f>
        <v>28606</v>
      </c>
      <c r="N1023">
        <f>tblOrders[[#This Row],[Sales]]-(tblOrders[[#This Row],[CostPrice]]*tblOrders[[#This Row],[Quantity]])</f>
        <v>439600.80000000005</v>
      </c>
      <c r="O1023" t="str">
        <f>TEXT(tblOrders[[#This Row],[Date]],"mmm-yyyy")</f>
        <v>Oct-2025</v>
      </c>
      <c r="P1023" t="str">
        <f>_xlfn.XLOOKUP(tblOrders[[#This Row],[OrderID]], tblReturns[OrderID], tblReturns[Returned])</f>
        <v>No</v>
      </c>
      <c r="Q1023" t="str">
        <f>_xlfn.XLOOKUP(tblOrders[[#This Row],[OrderID]], tblShipping[OrderID], tblShipping[ShipMode])</f>
        <v>Standard</v>
      </c>
      <c r="R1023" t="str">
        <f>IFERROR(_xlfn.XLOOKUP(A1022, tblCustomers[CustomerID], tblCustomers[CustomerName]), "Not Found")</f>
        <v>Not Found</v>
      </c>
      <c r="S1023" t="str">
        <f>IF(tblOrders[[#This Row],[Sales]]&gt;1000000,"High Value","Standard")</f>
        <v>Standard</v>
      </c>
      <c r="T1023" t="str">
        <f>_xlfn.XLOOKUP(tblOrders[[#This Row],[ProductID]], tblProducts[ProductID], tblProducts[ProductName])</f>
        <v>Product 62</v>
      </c>
      <c r="U1023">
        <f>_xlfn.XLOOKUP(tblOrders[[#This Row],[SalesRepID]], tblSalesreps[RepID], tblSalesreps[Target])</f>
        <v>15141830</v>
      </c>
    </row>
    <row r="1024" spans="1:21">
      <c r="A1024" t="s">
        <v>1785</v>
      </c>
      <c r="B1024" s="7" t="s">
        <v>1169</v>
      </c>
      <c r="C1024" t="s">
        <v>251</v>
      </c>
      <c r="D1024" t="s">
        <v>244</v>
      </c>
      <c r="E1024" t="s">
        <v>79</v>
      </c>
      <c r="F1024" t="s">
        <v>20</v>
      </c>
      <c r="G1024">
        <v>10</v>
      </c>
      <c r="H1024">
        <v>0.05</v>
      </c>
      <c r="I1024" s="2">
        <v>1333695.5</v>
      </c>
      <c r="J1024" t="str">
        <f>_xlfn.XLOOKUP(tblOrders[[#This Row],[CustomerID]], tblCustomers[CustomerID], tblCustomers[CustomerName])</f>
        <v>Customer 175</v>
      </c>
      <c r="K1024" t="str">
        <f>_xlfn.XLOOKUP(tblOrders[[#This Row],[CustomerID]], tblCustomers[CustomerID], tblCustomers[Segment])</f>
        <v>Consumer</v>
      </c>
      <c r="L1024" t="str">
        <f>_xlfn.XLOOKUP(tblOrders[[#This Row],[ProductID]], tblProducts[ProductID], tblProducts[Category])</f>
        <v>Electronics</v>
      </c>
      <c r="M1024">
        <f>_xlfn.XLOOKUP(tblOrders[[#This Row],[ProductID]], tblProducts[ProductID], tblProducts[CostPrice])</f>
        <v>12227</v>
      </c>
      <c r="N1024">
        <f>tblOrders[[#This Row],[Sales]]-(tblOrders[[#This Row],[CostPrice]]*tblOrders[[#This Row],[Quantity]])</f>
        <v>1211425.5</v>
      </c>
      <c r="O1024" t="str">
        <f>TEXT(tblOrders[[#This Row],[Date]],"mmm-yyyy")</f>
        <v>Nov-2025</v>
      </c>
      <c r="P1024" t="str">
        <f>_xlfn.XLOOKUP(tblOrders[[#This Row],[OrderID]], tblReturns[OrderID], tblReturns[Returned])</f>
        <v>No</v>
      </c>
      <c r="Q1024" t="str">
        <f>_xlfn.XLOOKUP(tblOrders[[#This Row],[OrderID]], tblShipping[OrderID], tblShipping[ShipMode])</f>
        <v>Express</v>
      </c>
      <c r="R1024" t="str">
        <f>IFERROR(_xlfn.XLOOKUP(A1023, tblCustomers[CustomerID], tblCustomers[CustomerName]), "Not Found")</f>
        <v>Not Found</v>
      </c>
      <c r="S1024" t="str">
        <f>IF(tblOrders[[#This Row],[Sales]]&gt;1000000,"High Value","Standard")</f>
        <v>High Value</v>
      </c>
      <c r="T1024" t="str">
        <f>_xlfn.XLOOKUP(tblOrders[[#This Row],[ProductID]], tblProducts[ProductID], tblProducts[ProductName])</f>
        <v>Product 96</v>
      </c>
      <c r="U1024">
        <f>_xlfn.XLOOKUP(tblOrders[[#This Row],[SalesRepID]], tblSalesreps[RepID], tblSalesreps[Target])</f>
        <v>8592536</v>
      </c>
    </row>
    <row r="1025" spans="1:21">
      <c r="A1025" t="s">
        <v>1786</v>
      </c>
      <c r="B1025" s="7" t="s">
        <v>204</v>
      </c>
      <c r="C1025" t="s">
        <v>605</v>
      </c>
      <c r="D1025" t="s">
        <v>1029</v>
      </c>
      <c r="E1025" t="s">
        <v>69</v>
      </c>
      <c r="F1025" t="s">
        <v>26</v>
      </c>
      <c r="G1025">
        <v>10</v>
      </c>
      <c r="H1025">
        <v>0.2</v>
      </c>
      <c r="I1025" s="2">
        <v>569576</v>
      </c>
      <c r="J1025" t="str">
        <f>_xlfn.XLOOKUP(tblOrders[[#This Row],[CustomerID]], tblCustomers[CustomerID], tblCustomers[CustomerName])</f>
        <v>Customer 207</v>
      </c>
      <c r="K1025" t="str">
        <f>_xlfn.XLOOKUP(tblOrders[[#This Row],[CustomerID]], tblCustomers[CustomerID], tblCustomers[Segment])</f>
        <v>SME</v>
      </c>
      <c r="L1025" t="str">
        <f>_xlfn.XLOOKUP(tblOrders[[#This Row],[ProductID]], tblProducts[ProductID], tblProducts[Category])</f>
        <v>Furniture</v>
      </c>
      <c r="M1025">
        <f>_xlfn.XLOOKUP(tblOrders[[#This Row],[ProductID]], tblProducts[ProductID], tblProducts[CostPrice])</f>
        <v>74501</v>
      </c>
      <c r="N1025">
        <f>tblOrders[[#This Row],[Sales]]-(tblOrders[[#This Row],[CostPrice]]*tblOrders[[#This Row],[Quantity]])</f>
        <v>-175434</v>
      </c>
      <c r="O1025" t="str">
        <f>TEXT(tblOrders[[#This Row],[Date]],"mmm-yyyy")</f>
        <v>Jul-2025</v>
      </c>
      <c r="P1025" t="str">
        <f>_xlfn.XLOOKUP(tblOrders[[#This Row],[OrderID]], tblReturns[OrderID], tblReturns[Returned])</f>
        <v>No</v>
      </c>
      <c r="Q1025" t="str">
        <f>_xlfn.XLOOKUP(tblOrders[[#This Row],[OrderID]], tblShipping[OrderID], tblShipping[ShipMode])</f>
        <v>Pickup</v>
      </c>
      <c r="R1025" t="str">
        <f>IFERROR(_xlfn.XLOOKUP(A1024, tblCustomers[CustomerID], tblCustomers[CustomerName]), "Not Found")</f>
        <v>Not Found</v>
      </c>
      <c r="S1025" t="str">
        <f>IF(tblOrders[[#This Row],[Sales]]&gt;1000000,"High Value","Standard")</f>
        <v>Standard</v>
      </c>
      <c r="T1025" t="str">
        <f>_xlfn.XLOOKUP(tblOrders[[#This Row],[ProductID]], tblProducts[ProductID], tblProducts[ProductName])</f>
        <v>Product 18</v>
      </c>
      <c r="U1025">
        <f>_xlfn.XLOOKUP(tblOrders[[#This Row],[SalesRepID]], tblSalesreps[RepID], tblSalesreps[Target])</f>
        <v>19473459</v>
      </c>
    </row>
    <row r="1026" spans="1:21">
      <c r="A1026" t="s">
        <v>1787</v>
      </c>
      <c r="B1026" s="7" t="s">
        <v>85</v>
      </c>
      <c r="C1026" t="s">
        <v>596</v>
      </c>
      <c r="D1026" t="s">
        <v>39</v>
      </c>
      <c r="E1026" t="s">
        <v>165</v>
      </c>
      <c r="F1026" t="s">
        <v>51</v>
      </c>
      <c r="G1026">
        <v>9</v>
      </c>
      <c r="H1026">
        <v>0.2</v>
      </c>
      <c r="I1026" s="2">
        <v>754783.2</v>
      </c>
      <c r="J1026" t="str">
        <f>_xlfn.XLOOKUP(tblOrders[[#This Row],[CustomerID]], tblCustomers[CustomerID], tblCustomers[CustomerName])</f>
        <v>Customer 197</v>
      </c>
      <c r="K1026" t="str">
        <f>_xlfn.XLOOKUP(tblOrders[[#This Row],[CustomerID]], tblCustomers[CustomerID], tblCustomers[Segment])</f>
        <v>Corporate</v>
      </c>
      <c r="L1026" t="str">
        <f>_xlfn.XLOOKUP(tblOrders[[#This Row],[ProductID]], tblProducts[ProductID], tblProducts[Category])</f>
        <v>Office</v>
      </c>
      <c r="M1026">
        <f>_xlfn.XLOOKUP(tblOrders[[#This Row],[ProductID]], tblProducts[ProductID], tblProducts[CostPrice])</f>
        <v>63926</v>
      </c>
      <c r="N1026">
        <f>tblOrders[[#This Row],[Sales]]-(tblOrders[[#This Row],[CostPrice]]*tblOrders[[#This Row],[Quantity]])</f>
        <v>179449.19999999995</v>
      </c>
      <c r="O1026" t="str">
        <f>TEXT(tblOrders[[#This Row],[Date]],"mmm-yyyy")</f>
        <v>Jul-2025</v>
      </c>
      <c r="P1026" t="str">
        <f>_xlfn.XLOOKUP(tblOrders[[#This Row],[OrderID]], tblReturns[OrderID], tblReturns[Returned])</f>
        <v>No</v>
      </c>
      <c r="Q1026" t="str">
        <f>_xlfn.XLOOKUP(tblOrders[[#This Row],[OrderID]], tblShipping[OrderID], tblShipping[ShipMode])</f>
        <v>Pickup</v>
      </c>
      <c r="R1026" t="str">
        <f>IFERROR(_xlfn.XLOOKUP(A1025, tblCustomers[CustomerID], tblCustomers[CustomerName]), "Not Found")</f>
        <v>Not Found</v>
      </c>
      <c r="S1026" t="str">
        <f>IF(tblOrders[[#This Row],[Sales]]&gt;1000000,"High Value","Standard")</f>
        <v>Standard</v>
      </c>
      <c r="T1026" t="str">
        <f>_xlfn.XLOOKUP(tblOrders[[#This Row],[ProductID]], tblProducts[ProductID], tblProducts[ProductName])</f>
        <v>Product 4</v>
      </c>
      <c r="U1026">
        <f>_xlfn.XLOOKUP(tblOrders[[#This Row],[SalesRepID]], tblSalesreps[RepID], tblSalesreps[Target])</f>
        <v>16839910</v>
      </c>
    </row>
    <row r="1027" spans="1:21">
      <c r="A1027" t="s">
        <v>1788</v>
      </c>
      <c r="B1027" s="7" t="s">
        <v>90</v>
      </c>
      <c r="C1027" t="s">
        <v>1354</v>
      </c>
      <c r="D1027" t="s">
        <v>617</v>
      </c>
      <c r="E1027" t="s">
        <v>186</v>
      </c>
      <c r="F1027" t="s">
        <v>88</v>
      </c>
      <c r="G1027">
        <v>8</v>
      </c>
      <c r="H1027">
        <v>0.2</v>
      </c>
      <c r="I1027" s="2">
        <v>503251.20000000001</v>
      </c>
      <c r="J1027" t="str">
        <f>_xlfn.XLOOKUP(tblOrders[[#This Row],[CustomerID]], tblCustomers[CustomerID], tblCustomers[CustomerName])</f>
        <v>Customer 244</v>
      </c>
      <c r="K1027" t="str">
        <f>_xlfn.XLOOKUP(tblOrders[[#This Row],[CustomerID]], tblCustomers[CustomerID], tblCustomers[Segment])</f>
        <v>Corporate</v>
      </c>
      <c r="L1027" t="str">
        <f>_xlfn.XLOOKUP(tblOrders[[#This Row],[ProductID]], tblProducts[ProductID], tblProducts[Category])</f>
        <v>Home</v>
      </c>
      <c r="M1027">
        <f>_xlfn.XLOOKUP(tblOrders[[#This Row],[ProductID]], tblProducts[ProductID], tblProducts[CostPrice])</f>
        <v>61495</v>
      </c>
      <c r="N1027">
        <f>tblOrders[[#This Row],[Sales]]-(tblOrders[[#This Row],[CostPrice]]*tblOrders[[#This Row],[Quantity]])</f>
        <v>11291.200000000012</v>
      </c>
      <c r="O1027" t="str">
        <f>TEXT(tblOrders[[#This Row],[Date]],"mmm-yyyy")</f>
        <v>Jan-2025</v>
      </c>
      <c r="P1027" t="str">
        <f>_xlfn.XLOOKUP(tblOrders[[#This Row],[OrderID]], tblReturns[OrderID], tblReturns[Returned])</f>
        <v>No</v>
      </c>
      <c r="Q1027" t="str">
        <f>_xlfn.XLOOKUP(tblOrders[[#This Row],[OrderID]], tblShipping[OrderID], tblShipping[ShipMode])</f>
        <v>Express</v>
      </c>
      <c r="R1027" t="str">
        <f>IFERROR(_xlfn.XLOOKUP(A1026, tblCustomers[CustomerID], tblCustomers[CustomerName]), "Not Found")</f>
        <v>Not Found</v>
      </c>
      <c r="S1027" t="str">
        <f>IF(tblOrders[[#This Row],[Sales]]&gt;1000000,"High Value","Standard")</f>
        <v>Standard</v>
      </c>
      <c r="T1027" t="str">
        <f>_xlfn.XLOOKUP(tblOrders[[#This Row],[ProductID]], tblProducts[ProductID], tblProducts[ProductName])</f>
        <v>Product 45</v>
      </c>
      <c r="U1027">
        <f>_xlfn.XLOOKUP(tblOrders[[#This Row],[SalesRepID]], tblSalesreps[RepID], tblSalesreps[Target])</f>
        <v>15141830</v>
      </c>
    </row>
    <row r="1028" spans="1:21">
      <c r="A1028" t="s">
        <v>1789</v>
      </c>
      <c r="B1028" s="7" t="s">
        <v>525</v>
      </c>
      <c r="C1028" t="s">
        <v>11</v>
      </c>
      <c r="D1028" t="s">
        <v>44</v>
      </c>
      <c r="E1028" t="s">
        <v>105</v>
      </c>
      <c r="F1028" t="s">
        <v>26</v>
      </c>
      <c r="G1028">
        <v>7</v>
      </c>
      <c r="H1028">
        <v>0.15</v>
      </c>
      <c r="I1028" s="2">
        <v>403130.35</v>
      </c>
      <c r="J1028" t="str">
        <f>_xlfn.XLOOKUP(tblOrders[[#This Row],[CustomerID]], tblCustomers[CustomerID], tblCustomers[CustomerName])</f>
        <v>Customer 168</v>
      </c>
      <c r="K1028" t="str">
        <f>_xlfn.XLOOKUP(tblOrders[[#This Row],[CustomerID]], tblCustomers[CustomerID], tblCustomers[Segment])</f>
        <v>SME</v>
      </c>
      <c r="L1028" t="str">
        <f>_xlfn.XLOOKUP(tblOrders[[#This Row],[ProductID]], tblProducts[ProductID], tblProducts[Category])</f>
        <v>Furniture</v>
      </c>
      <c r="M1028">
        <f>_xlfn.XLOOKUP(tblOrders[[#This Row],[ProductID]], tblProducts[ProductID], tblProducts[CostPrice])</f>
        <v>48953</v>
      </c>
      <c r="N1028">
        <f>tblOrders[[#This Row],[Sales]]-(tblOrders[[#This Row],[CostPrice]]*tblOrders[[#This Row],[Quantity]])</f>
        <v>60459.349999999977</v>
      </c>
      <c r="O1028" t="str">
        <f>TEXT(tblOrders[[#This Row],[Date]],"mmm-yyyy")</f>
        <v>Jun-2025</v>
      </c>
      <c r="P1028" t="str">
        <f>_xlfn.XLOOKUP(tblOrders[[#This Row],[OrderID]], tblReturns[OrderID], tblReturns[Returned])</f>
        <v>No</v>
      </c>
      <c r="Q1028" t="str">
        <f>_xlfn.XLOOKUP(tblOrders[[#This Row],[OrderID]], tblShipping[OrderID], tblShipping[ShipMode])</f>
        <v>Standard</v>
      </c>
      <c r="R1028" t="str">
        <f>IFERROR(_xlfn.XLOOKUP(A1027, tblCustomers[CustomerID], tblCustomers[CustomerName]), "Not Found")</f>
        <v>Not Found</v>
      </c>
      <c r="S1028" t="str">
        <f>IF(tblOrders[[#This Row],[Sales]]&gt;1000000,"High Value","Standard")</f>
        <v>Standard</v>
      </c>
      <c r="T1028" t="str">
        <f>_xlfn.XLOOKUP(tblOrders[[#This Row],[ProductID]], tblProducts[ProductID], tblProducts[ProductName])</f>
        <v>Product 56</v>
      </c>
      <c r="U1028">
        <f>_xlfn.XLOOKUP(tblOrders[[#This Row],[SalesRepID]], tblSalesreps[RepID], tblSalesreps[Target])</f>
        <v>8698154</v>
      </c>
    </row>
    <row r="1029" spans="1:21">
      <c r="A1029" t="s">
        <v>1790</v>
      </c>
      <c r="B1029" s="7" t="s">
        <v>1045</v>
      </c>
      <c r="C1029" t="s">
        <v>1791</v>
      </c>
      <c r="D1029" t="s">
        <v>145</v>
      </c>
      <c r="E1029" t="s">
        <v>19</v>
      </c>
      <c r="F1029" t="s">
        <v>14</v>
      </c>
      <c r="G1029">
        <v>7</v>
      </c>
      <c r="H1029">
        <v>0.2</v>
      </c>
      <c r="I1029" s="2">
        <v>176047.2</v>
      </c>
      <c r="J1029" t="str">
        <f>_xlfn.XLOOKUP(tblOrders[[#This Row],[CustomerID]], tblCustomers[CustomerID], tblCustomers[CustomerName])</f>
        <v>Customer 269</v>
      </c>
      <c r="K1029" t="str">
        <f>_xlfn.XLOOKUP(tblOrders[[#This Row],[CustomerID]], tblCustomers[CustomerID], tblCustomers[Segment])</f>
        <v>Corporate</v>
      </c>
      <c r="L1029" t="str">
        <f>_xlfn.XLOOKUP(tblOrders[[#This Row],[ProductID]], tblProducts[ProductID], tblProducts[Category])</f>
        <v>Furniture</v>
      </c>
      <c r="M1029">
        <f>_xlfn.XLOOKUP(tblOrders[[#This Row],[ProductID]], tblProducts[ProductID], tblProducts[CostPrice])</f>
        <v>55764</v>
      </c>
      <c r="N1029">
        <f>tblOrders[[#This Row],[Sales]]-(tblOrders[[#This Row],[CostPrice]]*tblOrders[[#This Row],[Quantity]])</f>
        <v>-214300.79999999999</v>
      </c>
      <c r="O1029" t="str">
        <f>TEXT(tblOrders[[#This Row],[Date]],"mmm-yyyy")</f>
        <v>Jan-2025</v>
      </c>
      <c r="P1029" t="str">
        <f>_xlfn.XLOOKUP(tblOrders[[#This Row],[OrderID]], tblReturns[OrderID], tblReturns[Returned])</f>
        <v>No</v>
      </c>
      <c r="Q1029" t="str">
        <f>_xlfn.XLOOKUP(tblOrders[[#This Row],[OrderID]], tblShipping[OrderID], tblShipping[ShipMode])</f>
        <v>Standard</v>
      </c>
      <c r="R1029" t="str">
        <f>IFERROR(_xlfn.XLOOKUP(A1028, tblCustomers[CustomerID], tblCustomers[CustomerName]), "Not Found")</f>
        <v>Not Found</v>
      </c>
      <c r="S1029" t="str">
        <f>IF(tblOrders[[#This Row],[Sales]]&gt;1000000,"High Value","Standard")</f>
        <v>Standard</v>
      </c>
      <c r="T1029" t="str">
        <f>_xlfn.XLOOKUP(tblOrders[[#This Row],[ProductID]], tblProducts[ProductID], tblProducts[ProductName])</f>
        <v>Product 89</v>
      </c>
      <c r="U1029">
        <f>_xlfn.XLOOKUP(tblOrders[[#This Row],[SalesRepID]], tblSalesreps[RepID], tblSalesreps[Target])</f>
        <v>11347243</v>
      </c>
    </row>
    <row r="1030" spans="1:21">
      <c r="A1030" t="s">
        <v>1792</v>
      </c>
      <c r="B1030" s="7" t="s">
        <v>1793</v>
      </c>
      <c r="C1030" t="s">
        <v>481</v>
      </c>
      <c r="D1030" t="s">
        <v>543</v>
      </c>
      <c r="E1030" t="s">
        <v>165</v>
      </c>
      <c r="F1030" t="s">
        <v>14</v>
      </c>
      <c r="G1030">
        <v>7</v>
      </c>
      <c r="H1030">
        <v>0.2</v>
      </c>
      <c r="I1030" s="2">
        <v>215342.4</v>
      </c>
      <c r="J1030" t="str">
        <f>_xlfn.XLOOKUP(tblOrders[[#This Row],[CustomerID]], tblCustomers[CustomerID], tblCustomers[CustomerName])</f>
        <v>Customer 166</v>
      </c>
      <c r="K1030" t="str">
        <f>_xlfn.XLOOKUP(tblOrders[[#This Row],[CustomerID]], tblCustomers[CustomerID], tblCustomers[Segment])</f>
        <v>SME</v>
      </c>
      <c r="L1030" t="str">
        <f>_xlfn.XLOOKUP(tblOrders[[#This Row],[ProductID]], tblProducts[ProductID], tblProducts[Category])</f>
        <v>Furniture</v>
      </c>
      <c r="M1030">
        <f>_xlfn.XLOOKUP(tblOrders[[#This Row],[ProductID]], tblProducts[ProductID], tblProducts[CostPrice])</f>
        <v>29153</v>
      </c>
      <c r="N1030">
        <f>tblOrders[[#This Row],[Sales]]-(tblOrders[[#This Row],[CostPrice]]*tblOrders[[#This Row],[Quantity]])</f>
        <v>11271.399999999994</v>
      </c>
      <c r="O1030" t="str">
        <f>TEXT(tblOrders[[#This Row],[Date]],"mmm-yyyy")</f>
        <v>Aug-2025</v>
      </c>
      <c r="P1030" t="str">
        <f>_xlfn.XLOOKUP(tblOrders[[#This Row],[OrderID]], tblReturns[OrderID], tblReturns[Returned])</f>
        <v>No</v>
      </c>
      <c r="Q1030" t="str">
        <f>_xlfn.XLOOKUP(tblOrders[[#This Row],[OrderID]], tblShipping[OrderID], tblShipping[ShipMode])</f>
        <v>Pickup</v>
      </c>
      <c r="R1030" t="str">
        <f>IFERROR(_xlfn.XLOOKUP(A1029, tblCustomers[CustomerID], tblCustomers[CustomerName]), "Not Found")</f>
        <v>Not Found</v>
      </c>
      <c r="S1030" t="str">
        <f>IF(tblOrders[[#This Row],[Sales]]&gt;1000000,"High Value","Standard")</f>
        <v>Standard</v>
      </c>
      <c r="T1030" t="str">
        <f>_xlfn.XLOOKUP(tblOrders[[#This Row],[ProductID]], tblProducts[ProductID], tblProducts[ProductName])</f>
        <v>Product 16</v>
      </c>
      <c r="U1030">
        <f>_xlfn.XLOOKUP(tblOrders[[#This Row],[SalesRepID]], tblSalesreps[RepID], tblSalesreps[Target])</f>
        <v>16839910</v>
      </c>
    </row>
    <row r="1031" spans="1:21">
      <c r="A1031" t="s">
        <v>1794</v>
      </c>
      <c r="B1031" s="7" t="s">
        <v>1281</v>
      </c>
      <c r="C1031" t="s">
        <v>1315</v>
      </c>
      <c r="D1031" t="s">
        <v>566</v>
      </c>
      <c r="E1031" t="s">
        <v>165</v>
      </c>
      <c r="F1031" t="s">
        <v>14</v>
      </c>
      <c r="G1031">
        <v>9</v>
      </c>
      <c r="H1031">
        <v>0.1</v>
      </c>
      <c r="I1031" s="2">
        <v>164802.6</v>
      </c>
      <c r="J1031" t="str">
        <f>_xlfn.XLOOKUP(tblOrders[[#This Row],[CustomerID]], tblCustomers[CustomerID], tblCustomers[CustomerName])</f>
        <v>Customer 270</v>
      </c>
      <c r="K1031" t="str">
        <f>_xlfn.XLOOKUP(tblOrders[[#This Row],[CustomerID]], tblCustomers[CustomerID], tblCustomers[Segment])</f>
        <v>Corporate</v>
      </c>
      <c r="L1031" t="str">
        <f>_xlfn.XLOOKUP(tblOrders[[#This Row],[ProductID]], tblProducts[ProductID], tblProducts[Category])</f>
        <v>Electronics</v>
      </c>
      <c r="M1031">
        <f>_xlfn.XLOOKUP(tblOrders[[#This Row],[ProductID]], tblProducts[ProductID], tblProducts[CostPrice])</f>
        <v>26222</v>
      </c>
      <c r="N1031">
        <f>tblOrders[[#This Row],[Sales]]-(tblOrders[[#This Row],[CostPrice]]*tblOrders[[#This Row],[Quantity]])</f>
        <v>-71195.399999999994</v>
      </c>
      <c r="O1031" t="str">
        <f>TEXT(tblOrders[[#This Row],[Date]],"mmm-yyyy")</f>
        <v>Jun-2025</v>
      </c>
      <c r="P1031" t="str">
        <f>_xlfn.XLOOKUP(tblOrders[[#This Row],[OrderID]], tblReturns[OrderID], tblReturns[Returned])</f>
        <v>No</v>
      </c>
      <c r="Q1031" t="str">
        <f>_xlfn.XLOOKUP(tblOrders[[#This Row],[OrderID]], tblShipping[OrderID], tblShipping[ShipMode])</f>
        <v>Pickup</v>
      </c>
      <c r="R1031" t="str">
        <f>IFERROR(_xlfn.XLOOKUP(A1030, tblCustomers[CustomerID], tblCustomers[CustomerName]), "Not Found")</f>
        <v>Not Found</v>
      </c>
      <c r="S1031" t="str">
        <f>IF(tblOrders[[#This Row],[Sales]]&gt;1000000,"High Value","Standard")</f>
        <v>Standard</v>
      </c>
      <c r="T1031" t="str">
        <f>_xlfn.XLOOKUP(tblOrders[[#This Row],[ProductID]], tblProducts[ProductID], tblProducts[ProductName])</f>
        <v>Product 87</v>
      </c>
      <c r="U1031">
        <f>_xlfn.XLOOKUP(tblOrders[[#This Row],[SalesRepID]], tblSalesreps[RepID], tblSalesreps[Target])</f>
        <v>16839910</v>
      </c>
    </row>
    <row r="1032" spans="1:21">
      <c r="A1032" t="s">
        <v>1795</v>
      </c>
      <c r="B1032" s="7" t="s">
        <v>949</v>
      </c>
      <c r="C1032" t="s">
        <v>29</v>
      </c>
      <c r="D1032" t="s">
        <v>543</v>
      </c>
      <c r="E1032" t="s">
        <v>165</v>
      </c>
      <c r="F1032" t="s">
        <v>14</v>
      </c>
      <c r="G1032">
        <v>10</v>
      </c>
      <c r="H1032">
        <v>0</v>
      </c>
      <c r="I1032" s="2">
        <v>982570</v>
      </c>
      <c r="J1032" t="str">
        <f>_xlfn.XLOOKUP(tblOrders[[#This Row],[CustomerID]], tblCustomers[CustomerID], tblCustomers[CustomerName])</f>
        <v>Customer 163</v>
      </c>
      <c r="K1032" t="str">
        <f>_xlfn.XLOOKUP(tblOrders[[#This Row],[CustomerID]], tblCustomers[CustomerID], tblCustomers[Segment])</f>
        <v>Corporate</v>
      </c>
      <c r="L1032" t="str">
        <f>_xlfn.XLOOKUP(tblOrders[[#This Row],[ProductID]], tblProducts[ProductID], tblProducts[Category])</f>
        <v>Furniture</v>
      </c>
      <c r="M1032">
        <f>_xlfn.XLOOKUP(tblOrders[[#This Row],[ProductID]], tblProducts[ProductID], tblProducts[CostPrice])</f>
        <v>29153</v>
      </c>
      <c r="N1032">
        <f>tblOrders[[#This Row],[Sales]]-(tblOrders[[#This Row],[CostPrice]]*tblOrders[[#This Row],[Quantity]])</f>
        <v>691040</v>
      </c>
      <c r="O1032" t="str">
        <f>TEXT(tblOrders[[#This Row],[Date]],"mmm-yyyy")</f>
        <v>Dec-2025</v>
      </c>
      <c r="P1032" t="str">
        <f>_xlfn.XLOOKUP(tblOrders[[#This Row],[OrderID]], tblReturns[OrderID], tblReturns[Returned])</f>
        <v>No</v>
      </c>
      <c r="Q1032" t="str">
        <f>_xlfn.XLOOKUP(tblOrders[[#This Row],[OrderID]], tblShipping[OrderID], tblShipping[ShipMode])</f>
        <v>Express</v>
      </c>
      <c r="R1032" t="str">
        <f>IFERROR(_xlfn.XLOOKUP(A1031, tblCustomers[CustomerID], tblCustomers[CustomerName]), "Not Found")</f>
        <v>Not Found</v>
      </c>
      <c r="S1032" t="str">
        <f>IF(tblOrders[[#This Row],[Sales]]&gt;1000000,"High Value","Standard")</f>
        <v>Standard</v>
      </c>
      <c r="T1032" t="str">
        <f>_xlfn.XLOOKUP(tblOrders[[#This Row],[ProductID]], tblProducts[ProductID], tblProducts[ProductName])</f>
        <v>Product 16</v>
      </c>
      <c r="U1032">
        <f>_xlfn.XLOOKUP(tblOrders[[#This Row],[SalesRepID]], tblSalesreps[RepID], tblSalesreps[Target])</f>
        <v>16839910</v>
      </c>
    </row>
    <row r="1033" spans="1:21">
      <c r="A1033" t="s">
        <v>1796</v>
      </c>
      <c r="B1033" s="7" t="s">
        <v>1048</v>
      </c>
      <c r="C1033" t="s">
        <v>833</v>
      </c>
      <c r="D1033" t="s">
        <v>248</v>
      </c>
      <c r="E1033" t="s">
        <v>40</v>
      </c>
      <c r="F1033" t="s">
        <v>20</v>
      </c>
      <c r="G1033">
        <v>6</v>
      </c>
      <c r="H1033">
        <v>0.1</v>
      </c>
      <c r="I1033" s="2">
        <v>263379.59999999998</v>
      </c>
      <c r="J1033" t="str">
        <f>_xlfn.XLOOKUP(tblOrders[[#This Row],[CustomerID]], tblCustomers[CustomerID], tblCustomers[CustomerName])</f>
        <v>Customer 101</v>
      </c>
      <c r="K1033" t="str">
        <f>_xlfn.XLOOKUP(tblOrders[[#This Row],[CustomerID]], tblCustomers[CustomerID], tblCustomers[Segment])</f>
        <v>SME</v>
      </c>
      <c r="L1033" t="str">
        <f>_xlfn.XLOOKUP(tblOrders[[#This Row],[ProductID]], tblProducts[ProductID], tblProducts[Category])</f>
        <v>Furniture</v>
      </c>
      <c r="M1033">
        <f>_xlfn.XLOOKUP(tblOrders[[#This Row],[ProductID]], tblProducts[ProductID], tblProducts[CostPrice])</f>
        <v>31758</v>
      </c>
      <c r="N1033">
        <f>tblOrders[[#This Row],[Sales]]-(tblOrders[[#This Row],[CostPrice]]*tblOrders[[#This Row],[Quantity]])</f>
        <v>72831.599999999977</v>
      </c>
      <c r="O1033" t="str">
        <f>TEXT(tblOrders[[#This Row],[Date]],"mmm-yyyy")</f>
        <v>May-2025</v>
      </c>
      <c r="P1033" t="str">
        <f>_xlfn.XLOOKUP(tblOrders[[#This Row],[OrderID]], tblReturns[OrderID], tblReturns[Returned])</f>
        <v>No</v>
      </c>
      <c r="Q1033" t="str">
        <f>_xlfn.XLOOKUP(tblOrders[[#This Row],[OrderID]], tblShipping[OrderID], tblShipping[ShipMode])</f>
        <v>Pickup</v>
      </c>
      <c r="R1033" t="str">
        <f>IFERROR(_xlfn.XLOOKUP(A1032, tblCustomers[CustomerID], tblCustomers[CustomerName]), "Not Found")</f>
        <v>Not Found</v>
      </c>
      <c r="S1033" t="str">
        <f>IF(tblOrders[[#This Row],[Sales]]&gt;1000000,"High Value","Standard")</f>
        <v>Standard</v>
      </c>
      <c r="T1033" t="str">
        <f>_xlfn.XLOOKUP(tblOrders[[#This Row],[ProductID]], tblProducts[ProductID], tblProducts[ProductName])</f>
        <v>Product 35</v>
      </c>
      <c r="U1033">
        <f>_xlfn.XLOOKUP(tblOrders[[#This Row],[SalesRepID]], tblSalesreps[RepID], tblSalesreps[Target])</f>
        <v>6291486</v>
      </c>
    </row>
    <row r="1034" spans="1:21">
      <c r="A1034" t="s">
        <v>1797</v>
      </c>
      <c r="B1034" s="7" t="s">
        <v>225</v>
      </c>
      <c r="C1034" t="s">
        <v>376</v>
      </c>
      <c r="D1034" t="s">
        <v>73</v>
      </c>
      <c r="E1034" t="s">
        <v>205</v>
      </c>
      <c r="F1034" t="s">
        <v>88</v>
      </c>
      <c r="G1034">
        <v>4</v>
      </c>
      <c r="H1034">
        <v>0</v>
      </c>
      <c r="I1034" s="2">
        <v>112692</v>
      </c>
      <c r="J1034" t="str">
        <f>_xlfn.XLOOKUP(tblOrders[[#This Row],[CustomerID]], tblCustomers[CustomerID], tblCustomers[CustomerName])</f>
        <v>Customer 118</v>
      </c>
      <c r="K1034" t="str">
        <f>_xlfn.XLOOKUP(tblOrders[[#This Row],[CustomerID]], tblCustomers[CustomerID], tblCustomers[Segment])</f>
        <v>Corporate</v>
      </c>
      <c r="L1034" t="str">
        <f>_xlfn.XLOOKUP(tblOrders[[#This Row],[ProductID]], tblProducts[ProductID], tblProducts[Category])</f>
        <v>Office</v>
      </c>
      <c r="M1034">
        <f>_xlfn.XLOOKUP(tblOrders[[#This Row],[ProductID]], tblProducts[ProductID], tblProducts[CostPrice])</f>
        <v>28523</v>
      </c>
      <c r="N1034">
        <f>tblOrders[[#This Row],[Sales]]-(tblOrders[[#This Row],[CostPrice]]*tblOrders[[#This Row],[Quantity]])</f>
        <v>-1400</v>
      </c>
      <c r="O1034" t="str">
        <f>TEXT(tblOrders[[#This Row],[Date]],"mmm-yyyy")</f>
        <v>Oct-2025</v>
      </c>
      <c r="P1034" t="str">
        <f>_xlfn.XLOOKUP(tblOrders[[#This Row],[OrderID]], tblReturns[OrderID], tblReturns[Returned])</f>
        <v>No</v>
      </c>
      <c r="Q1034" t="str">
        <f>_xlfn.XLOOKUP(tblOrders[[#This Row],[OrderID]], tblShipping[OrderID], tblShipping[ShipMode])</f>
        <v>Pickup</v>
      </c>
      <c r="R1034" t="str">
        <f>IFERROR(_xlfn.XLOOKUP(A1033, tblCustomers[CustomerID], tblCustomers[CustomerName]), "Not Found")</f>
        <v>Not Found</v>
      </c>
      <c r="S1034" t="str">
        <f>IF(tblOrders[[#This Row],[Sales]]&gt;1000000,"High Value","Standard")</f>
        <v>Standard</v>
      </c>
      <c r="T1034" t="str">
        <f>_xlfn.XLOOKUP(tblOrders[[#This Row],[ProductID]], tblProducts[ProductID], tblProducts[ProductName])</f>
        <v>Product 30</v>
      </c>
      <c r="U1034">
        <f>_xlfn.XLOOKUP(tblOrders[[#This Row],[SalesRepID]], tblSalesreps[RepID], tblSalesreps[Target])</f>
        <v>16246424</v>
      </c>
    </row>
    <row r="1035" spans="1:21">
      <c r="A1035" t="s">
        <v>1798</v>
      </c>
      <c r="B1035" s="7" t="s">
        <v>1249</v>
      </c>
      <c r="C1035" t="s">
        <v>1276</v>
      </c>
      <c r="D1035" t="s">
        <v>182</v>
      </c>
      <c r="E1035" t="s">
        <v>210</v>
      </c>
      <c r="F1035" t="s">
        <v>14</v>
      </c>
      <c r="G1035">
        <v>10</v>
      </c>
      <c r="H1035">
        <v>0.15</v>
      </c>
      <c r="I1035" s="2">
        <v>999030.5</v>
      </c>
      <c r="J1035" t="str">
        <f>_xlfn.XLOOKUP(tblOrders[[#This Row],[CustomerID]], tblCustomers[CustomerID], tblCustomers[CustomerName])</f>
        <v>Customer 196</v>
      </c>
      <c r="K1035" t="str">
        <f>_xlfn.XLOOKUP(tblOrders[[#This Row],[CustomerID]], tblCustomers[CustomerID], tblCustomers[Segment])</f>
        <v>SME</v>
      </c>
      <c r="L1035" t="str">
        <f>_xlfn.XLOOKUP(tblOrders[[#This Row],[ProductID]], tblProducts[ProductID], tblProducts[Category])</f>
        <v>Furniture</v>
      </c>
      <c r="M1035">
        <f>_xlfn.XLOOKUP(tblOrders[[#This Row],[ProductID]], tblProducts[ProductID], tblProducts[CostPrice])</f>
        <v>76428</v>
      </c>
      <c r="N1035">
        <f>tblOrders[[#This Row],[Sales]]-(tblOrders[[#This Row],[CostPrice]]*tblOrders[[#This Row],[Quantity]])</f>
        <v>234750.5</v>
      </c>
      <c r="O1035" t="str">
        <f>TEXT(tblOrders[[#This Row],[Date]],"mmm-yyyy")</f>
        <v>Jun-2025</v>
      </c>
      <c r="P1035" t="str">
        <f>_xlfn.XLOOKUP(tblOrders[[#This Row],[OrderID]], tblReturns[OrderID], tblReturns[Returned])</f>
        <v>No</v>
      </c>
      <c r="Q1035" t="str">
        <f>_xlfn.XLOOKUP(tblOrders[[#This Row],[OrderID]], tblShipping[OrderID], tblShipping[ShipMode])</f>
        <v>Standard</v>
      </c>
      <c r="R1035" t="str">
        <f>IFERROR(_xlfn.XLOOKUP(A1034, tblCustomers[CustomerID], tblCustomers[CustomerName]), "Not Found")</f>
        <v>Not Found</v>
      </c>
      <c r="S1035" t="str">
        <f>IF(tblOrders[[#This Row],[Sales]]&gt;1000000,"High Value","Standard")</f>
        <v>Standard</v>
      </c>
      <c r="T1035" t="str">
        <f>_xlfn.XLOOKUP(tblOrders[[#This Row],[ProductID]], tblProducts[ProductID], tblProducts[ProductName])</f>
        <v>Product 11</v>
      </c>
      <c r="U1035">
        <f>_xlfn.XLOOKUP(tblOrders[[#This Row],[SalesRepID]], tblSalesreps[RepID], tblSalesreps[Target])</f>
        <v>19336654</v>
      </c>
    </row>
    <row r="1036" spans="1:21">
      <c r="A1036" t="s">
        <v>1799</v>
      </c>
      <c r="B1036" s="7" t="s">
        <v>1043</v>
      </c>
      <c r="C1036" t="s">
        <v>778</v>
      </c>
      <c r="D1036" t="s">
        <v>387</v>
      </c>
      <c r="E1036" t="s">
        <v>25</v>
      </c>
      <c r="F1036" t="s">
        <v>51</v>
      </c>
      <c r="G1036">
        <v>6</v>
      </c>
      <c r="H1036">
        <v>0</v>
      </c>
      <c r="I1036" s="2">
        <v>776448</v>
      </c>
      <c r="J1036" t="str">
        <f>_xlfn.XLOOKUP(tblOrders[[#This Row],[CustomerID]], tblCustomers[CustomerID], tblCustomers[CustomerName])</f>
        <v>Customer 205</v>
      </c>
      <c r="K1036" t="str">
        <f>_xlfn.XLOOKUP(tblOrders[[#This Row],[CustomerID]], tblCustomers[CustomerID], tblCustomers[Segment])</f>
        <v>Corporate</v>
      </c>
      <c r="L1036" t="str">
        <f>_xlfn.XLOOKUP(tblOrders[[#This Row],[ProductID]], tblProducts[ProductID], tblProducts[Category])</f>
        <v>Furniture</v>
      </c>
      <c r="M1036">
        <f>_xlfn.XLOOKUP(tblOrders[[#This Row],[ProductID]], tblProducts[ProductID], tblProducts[CostPrice])</f>
        <v>37464</v>
      </c>
      <c r="N1036">
        <f>tblOrders[[#This Row],[Sales]]-(tblOrders[[#This Row],[CostPrice]]*tblOrders[[#This Row],[Quantity]])</f>
        <v>551664</v>
      </c>
      <c r="O1036" t="str">
        <f>TEXT(tblOrders[[#This Row],[Date]],"mmm-yyyy")</f>
        <v>Mar-2025</v>
      </c>
      <c r="P1036" t="str">
        <f>_xlfn.XLOOKUP(tblOrders[[#This Row],[OrderID]], tblReturns[OrderID], tblReturns[Returned])</f>
        <v>No</v>
      </c>
      <c r="Q1036" t="str">
        <f>_xlfn.XLOOKUP(tblOrders[[#This Row],[OrderID]], tblShipping[OrderID], tblShipping[ShipMode])</f>
        <v>Express</v>
      </c>
      <c r="R1036" t="str">
        <f>IFERROR(_xlfn.XLOOKUP(A1035, tblCustomers[CustomerID], tblCustomers[CustomerName]), "Not Found")</f>
        <v>Not Found</v>
      </c>
      <c r="S1036" t="str">
        <f>IF(tblOrders[[#This Row],[Sales]]&gt;1000000,"High Value","Standard")</f>
        <v>Standard</v>
      </c>
      <c r="T1036" t="str">
        <f>_xlfn.XLOOKUP(tblOrders[[#This Row],[ProductID]], tblProducts[ProductID], tblProducts[ProductName])</f>
        <v>Product 63</v>
      </c>
      <c r="U1036">
        <f>_xlfn.XLOOKUP(tblOrders[[#This Row],[SalesRepID]], tblSalesreps[RepID], tblSalesreps[Target])</f>
        <v>7094914</v>
      </c>
    </row>
    <row r="1037" spans="1:21">
      <c r="A1037" t="s">
        <v>1800</v>
      </c>
      <c r="B1037" s="7" t="s">
        <v>1296</v>
      </c>
      <c r="C1037" t="s">
        <v>129</v>
      </c>
      <c r="D1037" t="s">
        <v>174</v>
      </c>
      <c r="E1037" t="s">
        <v>119</v>
      </c>
      <c r="F1037" t="s">
        <v>14</v>
      </c>
      <c r="G1037">
        <v>10</v>
      </c>
      <c r="H1037">
        <v>0.05</v>
      </c>
      <c r="I1037" s="2">
        <v>941896.5</v>
      </c>
      <c r="J1037" t="str">
        <f>_xlfn.XLOOKUP(tblOrders[[#This Row],[CustomerID]], tblCustomers[CustomerID], tblCustomers[CustomerName])</f>
        <v>Customer 237</v>
      </c>
      <c r="K1037" t="str">
        <f>_xlfn.XLOOKUP(tblOrders[[#This Row],[CustomerID]], tblCustomers[CustomerID], tblCustomers[Segment])</f>
        <v>Consumer</v>
      </c>
      <c r="L1037" t="str">
        <f>_xlfn.XLOOKUP(tblOrders[[#This Row],[ProductID]], tblProducts[ProductID], tblProducts[Category])</f>
        <v>Home</v>
      </c>
      <c r="M1037">
        <f>_xlfn.XLOOKUP(tblOrders[[#This Row],[ProductID]], tblProducts[ProductID], tblProducts[CostPrice])</f>
        <v>62348</v>
      </c>
      <c r="N1037">
        <f>tblOrders[[#This Row],[Sales]]-(tblOrders[[#This Row],[CostPrice]]*tblOrders[[#This Row],[Quantity]])</f>
        <v>318416.5</v>
      </c>
      <c r="O1037" t="str">
        <f>TEXT(tblOrders[[#This Row],[Date]],"mmm-yyyy")</f>
        <v>Aug-2025</v>
      </c>
      <c r="P1037" t="str">
        <f>_xlfn.XLOOKUP(tblOrders[[#This Row],[OrderID]], tblReturns[OrderID], tblReturns[Returned])</f>
        <v>No</v>
      </c>
      <c r="Q1037" t="str">
        <f>_xlfn.XLOOKUP(tblOrders[[#This Row],[OrderID]], tblShipping[OrderID], tblShipping[ShipMode])</f>
        <v>Pickup</v>
      </c>
      <c r="R1037" t="str">
        <f>IFERROR(_xlfn.XLOOKUP(A1036, tblCustomers[CustomerID], tblCustomers[CustomerName]), "Not Found")</f>
        <v>Not Found</v>
      </c>
      <c r="S1037" t="str">
        <f>IF(tblOrders[[#This Row],[Sales]]&gt;1000000,"High Value","Standard")</f>
        <v>Standard</v>
      </c>
      <c r="T1037" t="str">
        <f>_xlfn.XLOOKUP(tblOrders[[#This Row],[ProductID]], tblProducts[ProductID], tblProducts[ProductName])</f>
        <v>Product 64</v>
      </c>
      <c r="U1037">
        <f>_xlfn.XLOOKUP(tblOrders[[#This Row],[SalesRepID]], tblSalesreps[RepID], tblSalesreps[Target])</f>
        <v>5886694</v>
      </c>
    </row>
    <row r="1038" spans="1:21">
      <c r="A1038" t="s">
        <v>1801</v>
      </c>
      <c r="B1038" s="7" t="s">
        <v>708</v>
      </c>
      <c r="C1038" t="s">
        <v>934</v>
      </c>
      <c r="D1038" t="s">
        <v>314</v>
      </c>
      <c r="E1038" t="s">
        <v>45</v>
      </c>
      <c r="F1038" t="s">
        <v>14</v>
      </c>
      <c r="G1038">
        <v>4</v>
      </c>
      <c r="H1038">
        <v>0.05</v>
      </c>
      <c r="I1038" s="2">
        <v>351332.8</v>
      </c>
      <c r="J1038" t="str">
        <f>_xlfn.XLOOKUP(tblOrders[[#This Row],[CustomerID]], tblCustomers[CustomerID], tblCustomers[CustomerName])</f>
        <v>Customer 85</v>
      </c>
      <c r="K1038" t="str">
        <f>_xlfn.XLOOKUP(tblOrders[[#This Row],[CustomerID]], tblCustomers[CustomerID], tblCustomers[Segment])</f>
        <v>Consumer</v>
      </c>
      <c r="L1038" t="str">
        <f>_xlfn.XLOOKUP(tblOrders[[#This Row],[ProductID]], tblProducts[ProductID], tblProducts[Category])</f>
        <v>Furniture</v>
      </c>
      <c r="M1038">
        <f>_xlfn.XLOOKUP(tblOrders[[#This Row],[ProductID]], tblProducts[ProductID], tblProducts[CostPrice])</f>
        <v>10109</v>
      </c>
      <c r="N1038">
        <f>tblOrders[[#This Row],[Sales]]-(tblOrders[[#This Row],[CostPrice]]*tblOrders[[#This Row],[Quantity]])</f>
        <v>310896.8</v>
      </c>
      <c r="O1038" t="str">
        <f>TEXT(tblOrders[[#This Row],[Date]],"mmm-yyyy")</f>
        <v>Nov-2025</v>
      </c>
      <c r="P1038" t="str">
        <f>_xlfn.XLOOKUP(tblOrders[[#This Row],[OrderID]], tblReturns[OrderID], tblReturns[Returned])</f>
        <v>No</v>
      </c>
      <c r="Q1038" t="str">
        <f>_xlfn.XLOOKUP(tblOrders[[#This Row],[OrderID]], tblShipping[OrderID], tblShipping[ShipMode])</f>
        <v>Express</v>
      </c>
      <c r="R1038" t="str">
        <f>IFERROR(_xlfn.XLOOKUP(A1037, tblCustomers[CustomerID], tblCustomers[CustomerName]), "Not Found")</f>
        <v>Not Found</v>
      </c>
      <c r="S1038" t="str">
        <f>IF(tblOrders[[#This Row],[Sales]]&gt;1000000,"High Value","Standard")</f>
        <v>Standard</v>
      </c>
      <c r="T1038" t="str">
        <f>_xlfn.XLOOKUP(tblOrders[[#This Row],[ProductID]], tblProducts[ProductID], tblProducts[ProductName])</f>
        <v>Product 8</v>
      </c>
      <c r="U1038">
        <f>_xlfn.XLOOKUP(tblOrders[[#This Row],[SalesRepID]], tblSalesreps[RepID], tblSalesreps[Target])</f>
        <v>11319839</v>
      </c>
    </row>
    <row r="1039" spans="1:21">
      <c r="A1039" t="s">
        <v>1802</v>
      </c>
      <c r="B1039" s="7" t="s">
        <v>671</v>
      </c>
      <c r="C1039" t="s">
        <v>569</v>
      </c>
      <c r="D1039" t="s">
        <v>1029</v>
      </c>
      <c r="E1039" t="s">
        <v>197</v>
      </c>
      <c r="F1039" t="s">
        <v>26</v>
      </c>
      <c r="G1039">
        <v>10</v>
      </c>
      <c r="H1039">
        <v>0.15</v>
      </c>
      <c r="I1039" s="2">
        <v>895653.5</v>
      </c>
      <c r="J1039" t="str">
        <f>_xlfn.XLOOKUP(tblOrders[[#This Row],[CustomerID]], tblCustomers[CustomerID], tblCustomers[CustomerName])</f>
        <v>Customer 64</v>
      </c>
      <c r="K1039" t="str">
        <f>_xlfn.XLOOKUP(tblOrders[[#This Row],[CustomerID]], tblCustomers[CustomerID], tblCustomers[Segment])</f>
        <v>Corporate</v>
      </c>
      <c r="L1039" t="str">
        <f>_xlfn.XLOOKUP(tblOrders[[#This Row],[ProductID]], tblProducts[ProductID], tblProducts[Category])</f>
        <v>Furniture</v>
      </c>
      <c r="M1039">
        <f>_xlfn.XLOOKUP(tblOrders[[#This Row],[ProductID]], tblProducts[ProductID], tblProducts[CostPrice])</f>
        <v>74501</v>
      </c>
      <c r="N1039">
        <f>tblOrders[[#This Row],[Sales]]-(tblOrders[[#This Row],[CostPrice]]*tblOrders[[#This Row],[Quantity]])</f>
        <v>150643.5</v>
      </c>
      <c r="O1039" t="str">
        <f>TEXT(tblOrders[[#This Row],[Date]],"mmm-yyyy")</f>
        <v>Aug-2025</v>
      </c>
      <c r="P1039" t="str">
        <f>_xlfn.XLOOKUP(tblOrders[[#This Row],[OrderID]], tblReturns[OrderID], tblReturns[Returned])</f>
        <v>Yes</v>
      </c>
      <c r="Q1039" t="str">
        <f>_xlfn.XLOOKUP(tblOrders[[#This Row],[OrderID]], tblShipping[OrderID], tblShipping[ShipMode])</f>
        <v>Pickup</v>
      </c>
      <c r="R1039" t="str">
        <f>IFERROR(_xlfn.XLOOKUP(A1038, tblCustomers[CustomerID], tblCustomers[CustomerName]), "Not Found")</f>
        <v>Not Found</v>
      </c>
      <c r="S1039" t="str">
        <f>IF(tblOrders[[#This Row],[Sales]]&gt;1000000,"High Value","Standard")</f>
        <v>Standard</v>
      </c>
      <c r="T1039" t="str">
        <f>_xlfn.XLOOKUP(tblOrders[[#This Row],[ProductID]], tblProducts[ProductID], tblProducts[ProductName])</f>
        <v>Product 18</v>
      </c>
      <c r="U1039">
        <f>_xlfn.XLOOKUP(tblOrders[[#This Row],[SalesRepID]], tblSalesreps[RepID], tblSalesreps[Target])</f>
        <v>19562258</v>
      </c>
    </row>
    <row r="1040" spans="1:21">
      <c r="A1040" t="s">
        <v>1803</v>
      </c>
      <c r="B1040" s="7" t="s">
        <v>951</v>
      </c>
      <c r="C1040" t="s">
        <v>956</v>
      </c>
      <c r="D1040" t="s">
        <v>454</v>
      </c>
      <c r="E1040" t="s">
        <v>119</v>
      </c>
      <c r="F1040" t="s">
        <v>26</v>
      </c>
      <c r="G1040">
        <v>4</v>
      </c>
      <c r="H1040">
        <v>0.05</v>
      </c>
      <c r="I1040" s="2">
        <v>157312.4</v>
      </c>
      <c r="J1040" t="str">
        <f>_xlfn.XLOOKUP(tblOrders[[#This Row],[CustomerID]], tblCustomers[CustomerID], tblCustomers[CustomerName])</f>
        <v>Customer 198</v>
      </c>
      <c r="K1040" t="str">
        <f>_xlfn.XLOOKUP(tblOrders[[#This Row],[CustomerID]], tblCustomers[CustomerID], tblCustomers[Segment])</f>
        <v>SME</v>
      </c>
      <c r="L1040" t="str">
        <f>_xlfn.XLOOKUP(tblOrders[[#This Row],[ProductID]], tblProducts[ProductID], tblProducts[Category])</f>
        <v>Furniture</v>
      </c>
      <c r="M1040">
        <f>_xlfn.XLOOKUP(tblOrders[[#This Row],[ProductID]], tblProducts[ProductID], tblProducts[CostPrice])</f>
        <v>31369</v>
      </c>
      <c r="N1040">
        <f>tblOrders[[#This Row],[Sales]]-(tblOrders[[#This Row],[CostPrice]]*tblOrders[[#This Row],[Quantity]])</f>
        <v>31836.399999999994</v>
      </c>
      <c r="O1040" t="str">
        <f>TEXT(tblOrders[[#This Row],[Date]],"mmm-yyyy")</f>
        <v>Aug-2025</v>
      </c>
      <c r="P1040" t="str">
        <f>_xlfn.XLOOKUP(tblOrders[[#This Row],[OrderID]], tblReturns[OrderID], tblReturns[Returned])</f>
        <v>No</v>
      </c>
      <c r="Q1040" t="str">
        <f>_xlfn.XLOOKUP(tblOrders[[#This Row],[OrderID]], tblShipping[OrderID], tblShipping[ShipMode])</f>
        <v>Express</v>
      </c>
      <c r="R1040" t="str">
        <f>IFERROR(_xlfn.XLOOKUP(A1039, tblCustomers[CustomerID], tblCustomers[CustomerName]), "Not Found")</f>
        <v>Not Found</v>
      </c>
      <c r="S1040" t="str">
        <f>IF(tblOrders[[#This Row],[Sales]]&gt;1000000,"High Value","Standard")</f>
        <v>Standard</v>
      </c>
      <c r="T1040" t="str">
        <f>_xlfn.XLOOKUP(tblOrders[[#This Row],[ProductID]], tblProducts[ProductID], tblProducts[ProductName])</f>
        <v>Product 37</v>
      </c>
      <c r="U1040">
        <f>_xlfn.XLOOKUP(tblOrders[[#This Row],[SalesRepID]], tblSalesreps[RepID], tblSalesreps[Target])</f>
        <v>5886694</v>
      </c>
    </row>
    <row r="1041" spans="1:21">
      <c r="A1041" t="s">
        <v>1804</v>
      </c>
      <c r="B1041" s="7" t="s">
        <v>121</v>
      </c>
      <c r="C1041" t="s">
        <v>1382</v>
      </c>
      <c r="D1041" t="s">
        <v>314</v>
      </c>
      <c r="E1041" t="s">
        <v>205</v>
      </c>
      <c r="F1041" t="s">
        <v>20</v>
      </c>
      <c r="G1041">
        <v>3</v>
      </c>
      <c r="H1041">
        <v>0</v>
      </c>
      <c r="I1041" s="2">
        <v>61020</v>
      </c>
      <c r="J1041" t="str">
        <f>_xlfn.XLOOKUP(tblOrders[[#This Row],[CustomerID]], tblCustomers[CustomerID], tblCustomers[CustomerName])</f>
        <v>Customer 212</v>
      </c>
      <c r="K1041" t="str">
        <f>_xlfn.XLOOKUP(tblOrders[[#This Row],[CustomerID]], tblCustomers[CustomerID], tblCustomers[Segment])</f>
        <v>Consumer</v>
      </c>
      <c r="L1041" t="str">
        <f>_xlfn.XLOOKUP(tblOrders[[#This Row],[ProductID]], tblProducts[ProductID], tblProducts[Category])</f>
        <v>Furniture</v>
      </c>
      <c r="M1041">
        <f>_xlfn.XLOOKUP(tblOrders[[#This Row],[ProductID]], tblProducts[ProductID], tblProducts[CostPrice])</f>
        <v>10109</v>
      </c>
      <c r="N1041">
        <f>tblOrders[[#This Row],[Sales]]-(tblOrders[[#This Row],[CostPrice]]*tblOrders[[#This Row],[Quantity]])</f>
        <v>30693</v>
      </c>
      <c r="O1041" t="str">
        <f>TEXT(tblOrders[[#This Row],[Date]],"mmm-yyyy")</f>
        <v>Oct-2025</v>
      </c>
      <c r="P1041" t="str">
        <f>_xlfn.XLOOKUP(tblOrders[[#This Row],[OrderID]], tblReturns[OrderID], tblReturns[Returned])</f>
        <v>No</v>
      </c>
      <c r="Q1041" t="str">
        <f>_xlfn.XLOOKUP(tblOrders[[#This Row],[OrderID]], tblShipping[OrderID], tblShipping[ShipMode])</f>
        <v>Express</v>
      </c>
      <c r="R1041" t="str">
        <f>IFERROR(_xlfn.XLOOKUP(A1040, tblCustomers[CustomerID], tblCustomers[CustomerName]), "Not Found")</f>
        <v>Not Found</v>
      </c>
      <c r="S1041" t="str">
        <f>IF(tblOrders[[#This Row],[Sales]]&gt;1000000,"High Value","Standard")</f>
        <v>Standard</v>
      </c>
      <c r="T1041" t="str">
        <f>_xlfn.XLOOKUP(tblOrders[[#This Row],[ProductID]], tblProducts[ProductID], tblProducts[ProductName])</f>
        <v>Product 8</v>
      </c>
      <c r="U1041">
        <f>_xlfn.XLOOKUP(tblOrders[[#This Row],[SalesRepID]], tblSalesreps[RepID], tblSalesreps[Target])</f>
        <v>16246424</v>
      </c>
    </row>
    <row r="1042" spans="1:21">
      <c r="A1042" t="s">
        <v>1805</v>
      </c>
      <c r="B1042" s="7" t="s">
        <v>1219</v>
      </c>
      <c r="C1042" t="s">
        <v>1806</v>
      </c>
      <c r="D1042" t="s">
        <v>100</v>
      </c>
      <c r="E1042" t="s">
        <v>205</v>
      </c>
      <c r="F1042" t="s">
        <v>88</v>
      </c>
      <c r="G1042">
        <v>2</v>
      </c>
      <c r="H1042">
        <v>0.1</v>
      </c>
      <c r="I1042" s="2">
        <v>256028.4</v>
      </c>
      <c r="J1042" t="str">
        <f>_xlfn.XLOOKUP(tblOrders[[#This Row],[CustomerID]], tblCustomers[CustomerID], tblCustomers[CustomerName])</f>
        <v>Customer 9</v>
      </c>
      <c r="K1042" t="str">
        <f>_xlfn.XLOOKUP(tblOrders[[#This Row],[CustomerID]], tblCustomers[CustomerID], tblCustomers[Segment])</f>
        <v>Consumer</v>
      </c>
      <c r="L1042" t="str">
        <f>_xlfn.XLOOKUP(tblOrders[[#This Row],[ProductID]], tblProducts[ProductID], tblProducts[Category])</f>
        <v>Electronics</v>
      </c>
      <c r="M1042">
        <f>_xlfn.XLOOKUP(tblOrders[[#This Row],[ProductID]], tblProducts[ProductID], tblProducts[CostPrice])</f>
        <v>39197</v>
      </c>
      <c r="N1042">
        <f>tblOrders[[#This Row],[Sales]]-(tblOrders[[#This Row],[CostPrice]]*tblOrders[[#This Row],[Quantity]])</f>
        <v>177634.4</v>
      </c>
      <c r="O1042" t="str">
        <f>TEXT(tblOrders[[#This Row],[Date]],"mmm-yyyy")</f>
        <v>Aug-2025</v>
      </c>
      <c r="P1042" t="str">
        <f>_xlfn.XLOOKUP(tblOrders[[#This Row],[OrderID]], tblReturns[OrderID], tblReturns[Returned])</f>
        <v>No</v>
      </c>
      <c r="Q1042" t="str">
        <f>_xlfn.XLOOKUP(tblOrders[[#This Row],[OrderID]], tblShipping[OrderID], tblShipping[ShipMode])</f>
        <v>Pickup</v>
      </c>
      <c r="R1042" t="str">
        <f>IFERROR(_xlfn.XLOOKUP(A1041, tblCustomers[CustomerID], tblCustomers[CustomerName]), "Not Found")</f>
        <v>Not Found</v>
      </c>
      <c r="S1042" t="str">
        <f>IF(tblOrders[[#This Row],[Sales]]&gt;1000000,"High Value","Standard")</f>
        <v>Standard</v>
      </c>
      <c r="T1042" t="str">
        <f>_xlfn.XLOOKUP(tblOrders[[#This Row],[ProductID]], tblProducts[ProductID], tblProducts[ProductName])</f>
        <v>Product 21</v>
      </c>
      <c r="U1042">
        <f>_xlfn.XLOOKUP(tblOrders[[#This Row],[SalesRepID]], tblSalesreps[RepID], tblSalesreps[Target])</f>
        <v>16246424</v>
      </c>
    </row>
    <row r="1043" spans="1:21">
      <c r="A1043" t="s">
        <v>1807</v>
      </c>
      <c r="B1043" s="7" t="s">
        <v>775</v>
      </c>
      <c r="C1043" t="s">
        <v>750</v>
      </c>
      <c r="D1043" t="s">
        <v>973</v>
      </c>
      <c r="E1043" t="s">
        <v>74</v>
      </c>
      <c r="F1043" t="s">
        <v>26</v>
      </c>
      <c r="G1043">
        <v>7</v>
      </c>
      <c r="H1043">
        <v>0.1</v>
      </c>
      <c r="I1043" s="2">
        <v>350235.9</v>
      </c>
      <c r="J1043" t="str">
        <f>_xlfn.XLOOKUP(tblOrders[[#This Row],[CustomerID]], tblCustomers[CustomerID], tblCustomers[CustomerName])</f>
        <v>Customer 139</v>
      </c>
      <c r="K1043" t="str">
        <f>_xlfn.XLOOKUP(tblOrders[[#This Row],[CustomerID]], tblCustomers[CustomerID], tblCustomers[Segment])</f>
        <v>Consumer</v>
      </c>
      <c r="L1043" t="str">
        <f>_xlfn.XLOOKUP(tblOrders[[#This Row],[ProductID]], tblProducts[ProductID], tblProducts[Category])</f>
        <v>Office</v>
      </c>
      <c r="M1043">
        <f>_xlfn.XLOOKUP(tblOrders[[#This Row],[ProductID]], tblProducts[ProductID], tblProducts[CostPrice])</f>
        <v>44507</v>
      </c>
      <c r="N1043">
        <f>tblOrders[[#This Row],[Sales]]-(tblOrders[[#This Row],[CostPrice]]*tblOrders[[#This Row],[Quantity]])</f>
        <v>38686.900000000023</v>
      </c>
      <c r="O1043" t="str">
        <f>TEXT(tblOrders[[#This Row],[Date]],"mmm-yyyy")</f>
        <v>Apr-2025</v>
      </c>
      <c r="P1043" t="str">
        <f>_xlfn.XLOOKUP(tblOrders[[#This Row],[OrderID]], tblReturns[OrderID], tblReturns[Returned])</f>
        <v>No</v>
      </c>
      <c r="Q1043" t="str">
        <f>_xlfn.XLOOKUP(tblOrders[[#This Row],[OrderID]], tblShipping[OrderID], tblShipping[ShipMode])</f>
        <v>Express</v>
      </c>
      <c r="R1043" t="str">
        <f>IFERROR(_xlfn.XLOOKUP(A1042, tblCustomers[CustomerID], tblCustomers[CustomerName]), "Not Found")</f>
        <v>Not Found</v>
      </c>
      <c r="S1043" t="str">
        <f>IF(tblOrders[[#This Row],[Sales]]&gt;1000000,"High Value","Standard")</f>
        <v>Standard</v>
      </c>
      <c r="T1043" t="str">
        <f>_xlfn.XLOOKUP(tblOrders[[#This Row],[ProductID]], tblProducts[ProductID], tblProducts[ProductName])</f>
        <v>Product 53</v>
      </c>
      <c r="U1043">
        <f>_xlfn.XLOOKUP(tblOrders[[#This Row],[SalesRepID]], tblSalesreps[RepID], tblSalesreps[Target])</f>
        <v>7254801</v>
      </c>
    </row>
    <row r="1044" spans="1:21">
      <c r="A1044" t="s">
        <v>1808</v>
      </c>
      <c r="B1044" s="7" t="s">
        <v>807</v>
      </c>
      <c r="C1044" t="s">
        <v>677</v>
      </c>
      <c r="D1044" t="s">
        <v>667</v>
      </c>
      <c r="E1044" t="s">
        <v>13</v>
      </c>
      <c r="F1044" t="s">
        <v>51</v>
      </c>
      <c r="G1044">
        <v>4</v>
      </c>
      <c r="H1044">
        <v>0</v>
      </c>
      <c r="I1044" s="2">
        <v>542416</v>
      </c>
      <c r="J1044" t="str">
        <f>_xlfn.XLOOKUP(tblOrders[[#This Row],[CustomerID]], tblCustomers[CustomerID], tblCustomers[CustomerName])</f>
        <v>Customer 279</v>
      </c>
      <c r="K1044" t="str">
        <f>_xlfn.XLOOKUP(tblOrders[[#This Row],[CustomerID]], tblCustomers[CustomerID], tblCustomers[Segment])</f>
        <v>SME</v>
      </c>
      <c r="L1044" t="str">
        <f>_xlfn.XLOOKUP(tblOrders[[#This Row],[ProductID]], tblProducts[ProductID], tblProducts[Category])</f>
        <v>Electronics</v>
      </c>
      <c r="M1044">
        <f>_xlfn.XLOOKUP(tblOrders[[#This Row],[ProductID]], tblProducts[ProductID], tblProducts[CostPrice])</f>
        <v>13676</v>
      </c>
      <c r="N1044">
        <f>tblOrders[[#This Row],[Sales]]-(tblOrders[[#This Row],[CostPrice]]*tblOrders[[#This Row],[Quantity]])</f>
        <v>487712</v>
      </c>
      <c r="O1044" t="str">
        <f>TEXT(tblOrders[[#This Row],[Date]],"mmm-yyyy")</f>
        <v>Sep-2025</v>
      </c>
      <c r="P1044" t="str">
        <f>_xlfn.XLOOKUP(tblOrders[[#This Row],[OrderID]], tblReturns[OrderID], tblReturns[Returned])</f>
        <v>No</v>
      </c>
      <c r="Q1044" t="str">
        <f>_xlfn.XLOOKUP(tblOrders[[#This Row],[OrderID]], tblShipping[OrderID], tblShipping[ShipMode])</f>
        <v>Standard</v>
      </c>
      <c r="R1044" t="str">
        <f>IFERROR(_xlfn.XLOOKUP(A1043, tblCustomers[CustomerID], tblCustomers[CustomerName]), "Not Found")</f>
        <v>Not Found</v>
      </c>
      <c r="S1044" t="str">
        <f>IF(tblOrders[[#This Row],[Sales]]&gt;1000000,"High Value","Standard")</f>
        <v>Standard</v>
      </c>
      <c r="T1044" t="str">
        <f>_xlfn.XLOOKUP(tblOrders[[#This Row],[ProductID]], tblProducts[ProductID], tblProducts[ProductName])</f>
        <v>Product 10</v>
      </c>
      <c r="U1044">
        <f>_xlfn.XLOOKUP(tblOrders[[#This Row],[SalesRepID]], tblSalesreps[RepID], tblSalesreps[Target])</f>
        <v>11852878</v>
      </c>
    </row>
    <row r="1045" spans="1:21">
      <c r="A1045" t="s">
        <v>1809</v>
      </c>
      <c r="B1045" s="7" t="s">
        <v>1810</v>
      </c>
      <c r="C1045" t="s">
        <v>215</v>
      </c>
      <c r="D1045" t="s">
        <v>301</v>
      </c>
      <c r="E1045" t="s">
        <v>40</v>
      </c>
      <c r="F1045" t="s">
        <v>26</v>
      </c>
      <c r="G1045">
        <v>5</v>
      </c>
      <c r="H1045">
        <v>0.2</v>
      </c>
      <c r="I1045" s="2">
        <v>256940</v>
      </c>
      <c r="J1045" t="str">
        <f>_xlfn.XLOOKUP(tblOrders[[#This Row],[CustomerID]], tblCustomers[CustomerID], tblCustomers[CustomerName])</f>
        <v>Customer 25</v>
      </c>
      <c r="K1045" t="str">
        <f>_xlfn.XLOOKUP(tblOrders[[#This Row],[CustomerID]], tblCustomers[CustomerID], tblCustomers[Segment])</f>
        <v>Corporate</v>
      </c>
      <c r="L1045" t="str">
        <f>_xlfn.XLOOKUP(tblOrders[[#This Row],[ProductID]], tblProducts[ProductID], tblProducts[Category])</f>
        <v>Office</v>
      </c>
      <c r="M1045">
        <f>_xlfn.XLOOKUP(tblOrders[[#This Row],[ProductID]], tblProducts[ProductID], tblProducts[CostPrice])</f>
        <v>77841</v>
      </c>
      <c r="N1045">
        <f>tblOrders[[#This Row],[Sales]]-(tblOrders[[#This Row],[CostPrice]]*tblOrders[[#This Row],[Quantity]])</f>
        <v>-132265</v>
      </c>
      <c r="O1045" t="str">
        <f>TEXT(tblOrders[[#This Row],[Date]],"mmm-yyyy")</f>
        <v>Nov-2025</v>
      </c>
      <c r="P1045" t="str">
        <f>_xlfn.XLOOKUP(tblOrders[[#This Row],[OrderID]], tblReturns[OrderID], tblReturns[Returned])</f>
        <v>No</v>
      </c>
      <c r="Q1045" t="str">
        <f>_xlfn.XLOOKUP(tblOrders[[#This Row],[OrderID]], tblShipping[OrderID], tblShipping[ShipMode])</f>
        <v>Standard</v>
      </c>
      <c r="R1045" t="str">
        <f>IFERROR(_xlfn.XLOOKUP(A1044, tblCustomers[CustomerID], tblCustomers[CustomerName]), "Not Found")</f>
        <v>Not Found</v>
      </c>
      <c r="S1045" t="str">
        <f>IF(tblOrders[[#This Row],[Sales]]&gt;1000000,"High Value","Standard")</f>
        <v>Standard</v>
      </c>
      <c r="T1045" t="str">
        <f>_xlfn.XLOOKUP(tblOrders[[#This Row],[ProductID]], tblProducts[ProductID], tblProducts[ProductName])</f>
        <v>Product 98</v>
      </c>
      <c r="U1045">
        <f>_xlfn.XLOOKUP(tblOrders[[#This Row],[SalesRepID]], tblSalesreps[RepID], tblSalesreps[Target])</f>
        <v>6291486</v>
      </c>
    </row>
    <row r="1046" spans="1:21">
      <c r="A1046" t="s">
        <v>1811</v>
      </c>
      <c r="B1046" s="7" t="s">
        <v>1268</v>
      </c>
      <c r="C1046" t="s">
        <v>632</v>
      </c>
      <c r="D1046" t="s">
        <v>403</v>
      </c>
      <c r="E1046" t="s">
        <v>56</v>
      </c>
      <c r="F1046" t="s">
        <v>88</v>
      </c>
      <c r="G1046">
        <v>7</v>
      </c>
      <c r="H1046">
        <v>0.05</v>
      </c>
      <c r="I1046" s="2">
        <v>438540.9</v>
      </c>
      <c r="J1046" t="str">
        <f>_xlfn.XLOOKUP(tblOrders[[#This Row],[CustomerID]], tblCustomers[CustomerID], tblCustomers[CustomerName])</f>
        <v>Customer 290</v>
      </c>
      <c r="K1046" t="str">
        <f>_xlfn.XLOOKUP(tblOrders[[#This Row],[CustomerID]], tblCustomers[CustomerID], tblCustomers[Segment])</f>
        <v>Consumer</v>
      </c>
      <c r="L1046" t="str">
        <f>_xlfn.XLOOKUP(tblOrders[[#This Row],[ProductID]], tblProducts[ProductID], tblProducts[Category])</f>
        <v>Furniture</v>
      </c>
      <c r="M1046">
        <f>_xlfn.XLOOKUP(tblOrders[[#This Row],[ProductID]], tblProducts[ProductID], tblProducts[CostPrice])</f>
        <v>53072</v>
      </c>
      <c r="N1046">
        <f>tblOrders[[#This Row],[Sales]]-(tblOrders[[#This Row],[CostPrice]]*tblOrders[[#This Row],[Quantity]])</f>
        <v>67036.900000000023</v>
      </c>
      <c r="O1046" t="str">
        <f>TEXT(tblOrders[[#This Row],[Date]],"mmm-yyyy")</f>
        <v>Feb-2025</v>
      </c>
      <c r="P1046" t="str">
        <f>_xlfn.XLOOKUP(tblOrders[[#This Row],[OrderID]], tblReturns[OrderID], tblReturns[Returned])</f>
        <v>No</v>
      </c>
      <c r="Q1046" t="str">
        <f>_xlfn.XLOOKUP(tblOrders[[#This Row],[OrderID]], tblShipping[OrderID], tblShipping[ShipMode])</f>
        <v>Standard</v>
      </c>
      <c r="R1046" t="str">
        <f>IFERROR(_xlfn.XLOOKUP(A1045, tblCustomers[CustomerID], tblCustomers[CustomerName]), "Not Found")</f>
        <v>Not Found</v>
      </c>
      <c r="S1046" t="str">
        <f>IF(tblOrders[[#This Row],[Sales]]&gt;1000000,"High Value","Standard")</f>
        <v>Standard</v>
      </c>
      <c r="T1046" t="str">
        <f>_xlfn.XLOOKUP(tblOrders[[#This Row],[ProductID]], tblProducts[ProductID], tblProducts[ProductName])</f>
        <v>Product 78</v>
      </c>
      <c r="U1046">
        <f>_xlfn.XLOOKUP(tblOrders[[#This Row],[SalesRepID]], tblSalesreps[RepID], tblSalesreps[Target])</f>
        <v>14265630</v>
      </c>
    </row>
    <row r="1047" spans="1:21">
      <c r="A1047" t="s">
        <v>1812</v>
      </c>
      <c r="B1047" s="7" t="s">
        <v>296</v>
      </c>
      <c r="C1047" t="s">
        <v>800</v>
      </c>
      <c r="D1047" t="s">
        <v>288</v>
      </c>
      <c r="E1047" t="s">
        <v>74</v>
      </c>
      <c r="F1047" t="s">
        <v>51</v>
      </c>
      <c r="G1047">
        <v>2</v>
      </c>
      <c r="H1047">
        <v>0.2</v>
      </c>
      <c r="I1047" s="2">
        <v>196345.60000000001</v>
      </c>
      <c r="J1047" t="str">
        <f>_xlfn.XLOOKUP(tblOrders[[#This Row],[CustomerID]], tblCustomers[CustomerID], tblCustomers[CustomerName])</f>
        <v>Customer 148</v>
      </c>
      <c r="K1047" t="str">
        <f>_xlfn.XLOOKUP(tblOrders[[#This Row],[CustomerID]], tblCustomers[CustomerID], tblCustomers[Segment])</f>
        <v>Corporate</v>
      </c>
      <c r="L1047" t="str">
        <f>_xlfn.XLOOKUP(tblOrders[[#This Row],[ProductID]], tblProducts[ProductID], tblProducts[Category])</f>
        <v>Furniture</v>
      </c>
      <c r="M1047">
        <f>_xlfn.XLOOKUP(tblOrders[[#This Row],[ProductID]], tblProducts[ProductID], tblProducts[CostPrice])</f>
        <v>34258</v>
      </c>
      <c r="N1047">
        <f>tblOrders[[#This Row],[Sales]]-(tblOrders[[#This Row],[CostPrice]]*tblOrders[[#This Row],[Quantity]])</f>
        <v>127829.6</v>
      </c>
      <c r="O1047" t="str">
        <f>TEXT(tblOrders[[#This Row],[Date]],"mmm-yyyy")</f>
        <v>Nov-2025</v>
      </c>
      <c r="P1047" t="str">
        <f>_xlfn.XLOOKUP(tblOrders[[#This Row],[OrderID]], tblReturns[OrderID], tblReturns[Returned])</f>
        <v>No</v>
      </c>
      <c r="Q1047" t="str">
        <f>_xlfn.XLOOKUP(tblOrders[[#This Row],[OrderID]], tblShipping[OrderID], tblShipping[ShipMode])</f>
        <v>Standard</v>
      </c>
      <c r="R1047" t="str">
        <f>IFERROR(_xlfn.XLOOKUP(A1046, tblCustomers[CustomerID], tblCustomers[CustomerName]), "Not Found")</f>
        <v>Not Found</v>
      </c>
      <c r="S1047" t="str">
        <f>IF(tblOrders[[#This Row],[Sales]]&gt;1000000,"High Value","Standard")</f>
        <v>Standard</v>
      </c>
      <c r="T1047" t="str">
        <f>_xlfn.XLOOKUP(tblOrders[[#This Row],[ProductID]], tblProducts[ProductID], tblProducts[ProductName])</f>
        <v>Product 39</v>
      </c>
      <c r="U1047">
        <f>_xlfn.XLOOKUP(tblOrders[[#This Row],[SalesRepID]], tblSalesreps[RepID], tblSalesreps[Target])</f>
        <v>7254801</v>
      </c>
    </row>
    <row r="1048" spans="1:21">
      <c r="A1048" t="s">
        <v>1813</v>
      </c>
      <c r="B1048" s="7" t="s">
        <v>1214</v>
      </c>
      <c r="C1048" t="s">
        <v>696</v>
      </c>
      <c r="D1048" t="s">
        <v>193</v>
      </c>
      <c r="E1048" t="s">
        <v>87</v>
      </c>
      <c r="F1048" t="s">
        <v>20</v>
      </c>
      <c r="G1048">
        <v>1</v>
      </c>
      <c r="H1048">
        <v>0.15</v>
      </c>
      <c r="I1048" s="2">
        <v>37018.35</v>
      </c>
      <c r="J1048" t="str">
        <f>_xlfn.XLOOKUP(tblOrders[[#This Row],[CustomerID]], tblCustomers[CustomerID], tblCustomers[CustomerName])</f>
        <v>Customer 14</v>
      </c>
      <c r="K1048" t="str">
        <f>_xlfn.XLOOKUP(tblOrders[[#This Row],[CustomerID]], tblCustomers[CustomerID], tblCustomers[Segment])</f>
        <v>SME</v>
      </c>
      <c r="L1048" t="str">
        <f>_xlfn.XLOOKUP(tblOrders[[#This Row],[ProductID]], tblProducts[ProductID], tblProducts[Category])</f>
        <v>Office</v>
      </c>
      <c r="M1048">
        <f>_xlfn.XLOOKUP(tblOrders[[#This Row],[ProductID]], tblProducts[ProductID], tblProducts[CostPrice])</f>
        <v>44099</v>
      </c>
      <c r="N1048">
        <f>tblOrders[[#This Row],[Sales]]-(tblOrders[[#This Row],[CostPrice]]*tblOrders[[#This Row],[Quantity]])</f>
        <v>-7080.6500000000015</v>
      </c>
      <c r="O1048" t="str">
        <f>TEXT(tblOrders[[#This Row],[Date]],"mmm-yyyy")</f>
        <v>Nov-2025</v>
      </c>
      <c r="P1048" t="str">
        <f>_xlfn.XLOOKUP(tblOrders[[#This Row],[OrderID]], tblReturns[OrderID], tblReturns[Returned])</f>
        <v>Yes</v>
      </c>
      <c r="Q1048" t="str">
        <f>_xlfn.XLOOKUP(tblOrders[[#This Row],[OrderID]], tblShipping[OrderID], tblShipping[ShipMode])</f>
        <v>Pickup</v>
      </c>
      <c r="R1048" t="str">
        <f>IFERROR(_xlfn.XLOOKUP(A1047, tblCustomers[CustomerID], tblCustomers[CustomerName]), "Not Found")</f>
        <v>Not Found</v>
      </c>
      <c r="S1048" t="str">
        <f>IF(tblOrders[[#This Row],[Sales]]&gt;1000000,"High Value","Standard")</f>
        <v>Standard</v>
      </c>
      <c r="T1048" t="str">
        <f>_xlfn.XLOOKUP(tblOrders[[#This Row],[ProductID]], tblProducts[ProductID], tblProducts[ProductName])</f>
        <v>Product 44</v>
      </c>
      <c r="U1048">
        <f>_xlfn.XLOOKUP(tblOrders[[#This Row],[SalesRepID]], tblSalesreps[RepID], tblSalesreps[Target])</f>
        <v>18500989</v>
      </c>
    </row>
    <row r="1049" spans="1:21">
      <c r="A1049" t="s">
        <v>1814</v>
      </c>
      <c r="B1049" s="7" t="s">
        <v>480</v>
      </c>
      <c r="C1049" t="s">
        <v>67</v>
      </c>
      <c r="D1049" t="s">
        <v>226</v>
      </c>
      <c r="E1049" t="s">
        <v>105</v>
      </c>
      <c r="F1049" t="s">
        <v>26</v>
      </c>
      <c r="G1049">
        <v>9</v>
      </c>
      <c r="H1049">
        <v>0</v>
      </c>
      <c r="I1049" s="2">
        <v>892467</v>
      </c>
      <c r="J1049" t="str">
        <f>_xlfn.XLOOKUP(tblOrders[[#This Row],[CustomerID]], tblCustomers[CustomerID], tblCustomers[CustomerName])</f>
        <v>Customer 177</v>
      </c>
      <c r="K1049" t="str">
        <f>_xlfn.XLOOKUP(tblOrders[[#This Row],[CustomerID]], tblCustomers[CustomerID], tblCustomers[Segment])</f>
        <v>Corporate</v>
      </c>
      <c r="L1049" t="str">
        <f>_xlfn.XLOOKUP(tblOrders[[#This Row],[ProductID]], tblProducts[ProductID], tblProducts[Category])</f>
        <v>Furniture</v>
      </c>
      <c r="M1049">
        <f>_xlfn.XLOOKUP(tblOrders[[#This Row],[ProductID]], tblProducts[ProductID], tblProducts[CostPrice])</f>
        <v>75432</v>
      </c>
      <c r="N1049">
        <f>tblOrders[[#This Row],[Sales]]-(tblOrders[[#This Row],[CostPrice]]*tblOrders[[#This Row],[Quantity]])</f>
        <v>213579</v>
      </c>
      <c r="O1049" t="str">
        <f>TEXT(tblOrders[[#This Row],[Date]],"mmm-yyyy")</f>
        <v>May-2025</v>
      </c>
      <c r="P1049" t="str">
        <f>_xlfn.XLOOKUP(tblOrders[[#This Row],[OrderID]], tblReturns[OrderID], tblReturns[Returned])</f>
        <v>No</v>
      </c>
      <c r="Q1049" t="str">
        <f>_xlfn.XLOOKUP(tblOrders[[#This Row],[OrderID]], tblShipping[OrderID], tblShipping[ShipMode])</f>
        <v>Express</v>
      </c>
      <c r="R1049" t="str">
        <f>IFERROR(_xlfn.XLOOKUP(A1048, tblCustomers[CustomerID], tblCustomers[CustomerName]), "Not Found")</f>
        <v>Not Found</v>
      </c>
      <c r="S1049" t="str">
        <f>IF(tblOrders[[#This Row],[Sales]]&gt;1000000,"High Value","Standard")</f>
        <v>Standard</v>
      </c>
      <c r="T1049" t="str">
        <f>_xlfn.XLOOKUP(tblOrders[[#This Row],[ProductID]], tblProducts[ProductID], tblProducts[ProductName])</f>
        <v>Product 88</v>
      </c>
      <c r="U1049">
        <f>_xlfn.XLOOKUP(tblOrders[[#This Row],[SalesRepID]], tblSalesreps[RepID], tblSalesreps[Target])</f>
        <v>8698154</v>
      </c>
    </row>
    <row r="1050" spans="1:21">
      <c r="A1050" t="s">
        <v>1815</v>
      </c>
      <c r="B1050" s="7" t="s">
        <v>1120</v>
      </c>
      <c r="C1050" t="s">
        <v>247</v>
      </c>
      <c r="D1050" t="s">
        <v>566</v>
      </c>
      <c r="E1050" t="s">
        <v>74</v>
      </c>
      <c r="F1050" t="s">
        <v>20</v>
      </c>
      <c r="G1050">
        <v>5</v>
      </c>
      <c r="H1050">
        <v>0.2</v>
      </c>
      <c r="I1050" s="2">
        <v>403988</v>
      </c>
      <c r="J1050" t="str">
        <f>_xlfn.XLOOKUP(tblOrders[[#This Row],[CustomerID]], tblCustomers[CustomerID], tblCustomers[CustomerName])</f>
        <v>Customer 102</v>
      </c>
      <c r="K1050" t="str">
        <f>_xlfn.XLOOKUP(tblOrders[[#This Row],[CustomerID]], tblCustomers[CustomerID], tblCustomers[Segment])</f>
        <v>Consumer</v>
      </c>
      <c r="L1050" t="str">
        <f>_xlfn.XLOOKUP(tblOrders[[#This Row],[ProductID]], tblProducts[ProductID], tblProducts[Category])</f>
        <v>Electronics</v>
      </c>
      <c r="M1050">
        <f>_xlfn.XLOOKUP(tblOrders[[#This Row],[ProductID]], tblProducts[ProductID], tblProducts[CostPrice])</f>
        <v>26222</v>
      </c>
      <c r="N1050">
        <f>tblOrders[[#This Row],[Sales]]-(tblOrders[[#This Row],[CostPrice]]*tblOrders[[#This Row],[Quantity]])</f>
        <v>272878</v>
      </c>
      <c r="O1050" t="str">
        <f>TEXT(tblOrders[[#This Row],[Date]],"mmm-yyyy")</f>
        <v>Jun-2025</v>
      </c>
      <c r="P1050" t="str">
        <f>_xlfn.XLOOKUP(tblOrders[[#This Row],[OrderID]], tblReturns[OrderID], tblReturns[Returned])</f>
        <v>No</v>
      </c>
      <c r="Q1050" t="str">
        <f>_xlfn.XLOOKUP(tblOrders[[#This Row],[OrderID]], tblShipping[OrderID], tblShipping[ShipMode])</f>
        <v>Pickup</v>
      </c>
      <c r="R1050" t="str">
        <f>IFERROR(_xlfn.XLOOKUP(A1049, tblCustomers[CustomerID], tblCustomers[CustomerName]), "Not Found")</f>
        <v>Not Found</v>
      </c>
      <c r="S1050" t="str">
        <f>IF(tblOrders[[#This Row],[Sales]]&gt;1000000,"High Value","Standard")</f>
        <v>Standard</v>
      </c>
      <c r="T1050" t="str">
        <f>_xlfn.XLOOKUP(tblOrders[[#This Row],[ProductID]], tblProducts[ProductID], tblProducts[ProductName])</f>
        <v>Product 87</v>
      </c>
      <c r="U1050">
        <f>_xlfn.XLOOKUP(tblOrders[[#This Row],[SalesRepID]], tblSalesreps[RepID], tblSalesreps[Target])</f>
        <v>7254801</v>
      </c>
    </row>
    <row r="1051" spans="1:21">
      <c r="A1051" t="s">
        <v>1816</v>
      </c>
      <c r="B1051" s="7" t="s">
        <v>1817</v>
      </c>
      <c r="C1051" t="s">
        <v>1086</v>
      </c>
      <c r="D1051" t="s">
        <v>174</v>
      </c>
      <c r="E1051" t="s">
        <v>119</v>
      </c>
      <c r="F1051" t="s">
        <v>20</v>
      </c>
      <c r="G1051">
        <v>3</v>
      </c>
      <c r="H1051">
        <v>0</v>
      </c>
      <c r="I1051" s="2">
        <v>270897</v>
      </c>
      <c r="J1051" t="str">
        <f>_xlfn.XLOOKUP(tblOrders[[#This Row],[CustomerID]], tblCustomers[CustomerID], tblCustomers[CustomerName])</f>
        <v>Customer 242</v>
      </c>
      <c r="K1051" t="str">
        <f>_xlfn.XLOOKUP(tblOrders[[#This Row],[CustomerID]], tblCustomers[CustomerID], tblCustomers[Segment])</f>
        <v>Consumer</v>
      </c>
      <c r="L1051" t="str">
        <f>_xlfn.XLOOKUP(tblOrders[[#This Row],[ProductID]], tblProducts[ProductID], tblProducts[Category])</f>
        <v>Home</v>
      </c>
      <c r="M1051">
        <f>_xlfn.XLOOKUP(tblOrders[[#This Row],[ProductID]], tblProducts[ProductID], tblProducts[CostPrice])</f>
        <v>62348</v>
      </c>
      <c r="N1051">
        <f>tblOrders[[#This Row],[Sales]]-(tblOrders[[#This Row],[CostPrice]]*tblOrders[[#This Row],[Quantity]])</f>
        <v>83853</v>
      </c>
      <c r="O1051" t="str">
        <f>TEXT(tblOrders[[#This Row],[Date]],"mmm-yyyy")</f>
        <v>Nov-2025</v>
      </c>
      <c r="P1051" t="str">
        <f>_xlfn.XLOOKUP(tblOrders[[#This Row],[OrderID]], tblReturns[OrderID], tblReturns[Returned])</f>
        <v>No</v>
      </c>
      <c r="Q1051" t="str">
        <f>_xlfn.XLOOKUP(tblOrders[[#This Row],[OrderID]], tblShipping[OrderID], tblShipping[ShipMode])</f>
        <v>Express</v>
      </c>
      <c r="R1051" t="str">
        <f>IFERROR(_xlfn.XLOOKUP(A1050, tblCustomers[CustomerID], tblCustomers[CustomerName]), "Not Found")</f>
        <v>Not Found</v>
      </c>
      <c r="S1051" t="str">
        <f>IF(tblOrders[[#This Row],[Sales]]&gt;1000000,"High Value","Standard")</f>
        <v>Standard</v>
      </c>
      <c r="T1051" t="str">
        <f>_xlfn.XLOOKUP(tblOrders[[#This Row],[ProductID]], tblProducts[ProductID], tblProducts[ProductName])</f>
        <v>Product 64</v>
      </c>
      <c r="U1051">
        <f>_xlfn.XLOOKUP(tblOrders[[#This Row],[SalesRepID]], tblSalesreps[RepID], tblSalesreps[Target])</f>
        <v>5886694</v>
      </c>
    </row>
    <row r="1052" spans="1:21">
      <c r="A1052" t="s">
        <v>1818</v>
      </c>
      <c r="B1052" s="7" t="s">
        <v>1819</v>
      </c>
      <c r="C1052" t="s">
        <v>565</v>
      </c>
      <c r="D1052" t="s">
        <v>617</v>
      </c>
      <c r="E1052" t="s">
        <v>69</v>
      </c>
      <c r="F1052" t="s">
        <v>14</v>
      </c>
      <c r="G1052">
        <v>3</v>
      </c>
      <c r="H1052">
        <v>0.05</v>
      </c>
      <c r="I1052" s="2">
        <v>163775.25</v>
      </c>
      <c r="J1052" t="str">
        <f>_xlfn.XLOOKUP(tblOrders[[#This Row],[CustomerID]], tblCustomers[CustomerID], tblCustomers[CustomerName])</f>
        <v>Customer 22</v>
      </c>
      <c r="K1052" t="str">
        <f>_xlfn.XLOOKUP(tblOrders[[#This Row],[CustomerID]], tblCustomers[CustomerID], tblCustomers[Segment])</f>
        <v>Consumer</v>
      </c>
      <c r="L1052" t="str">
        <f>_xlfn.XLOOKUP(tblOrders[[#This Row],[ProductID]], tblProducts[ProductID], tblProducts[Category])</f>
        <v>Home</v>
      </c>
      <c r="M1052">
        <f>_xlfn.XLOOKUP(tblOrders[[#This Row],[ProductID]], tblProducts[ProductID], tblProducts[CostPrice])</f>
        <v>61495</v>
      </c>
      <c r="N1052">
        <f>tblOrders[[#This Row],[Sales]]-(tblOrders[[#This Row],[CostPrice]]*tblOrders[[#This Row],[Quantity]])</f>
        <v>-20709.75</v>
      </c>
      <c r="O1052" t="str">
        <f>TEXT(tblOrders[[#This Row],[Date]],"mmm-yyyy")</f>
        <v>Oct-2025</v>
      </c>
      <c r="P1052" t="str">
        <f>_xlfn.XLOOKUP(tblOrders[[#This Row],[OrderID]], tblReturns[OrderID], tblReturns[Returned])</f>
        <v>Yes</v>
      </c>
      <c r="Q1052" t="str">
        <f>_xlfn.XLOOKUP(tblOrders[[#This Row],[OrderID]], tblShipping[OrderID], tblShipping[ShipMode])</f>
        <v>Pickup</v>
      </c>
      <c r="R1052" t="str">
        <f>IFERROR(_xlfn.XLOOKUP(A1051, tblCustomers[CustomerID], tblCustomers[CustomerName]), "Not Found")</f>
        <v>Not Found</v>
      </c>
      <c r="S1052" t="str">
        <f>IF(tblOrders[[#This Row],[Sales]]&gt;1000000,"High Value","Standard")</f>
        <v>Standard</v>
      </c>
      <c r="T1052" t="str">
        <f>_xlfn.XLOOKUP(tblOrders[[#This Row],[ProductID]], tblProducts[ProductID], tblProducts[ProductName])</f>
        <v>Product 45</v>
      </c>
      <c r="U1052">
        <f>_xlfn.XLOOKUP(tblOrders[[#This Row],[SalesRepID]], tblSalesreps[RepID], tblSalesreps[Target])</f>
        <v>19473459</v>
      </c>
    </row>
    <row r="1053" spans="1:21">
      <c r="A1053" t="s">
        <v>1820</v>
      </c>
      <c r="B1053" s="7" t="s">
        <v>167</v>
      </c>
      <c r="C1053" t="s">
        <v>507</v>
      </c>
      <c r="D1053" t="s">
        <v>236</v>
      </c>
      <c r="E1053" t="s">
        <v>210</v>
      </c>
      <c r="F1053" t="s">
        <v>20</v>
      </c>
      <c r="G1053">
        <v>10</v>
      </c>
      <c r="H1053">
        <v>0.05</v>
      </c>
      <c r="I1053" s="2">
        <v>131518</v>
      </c>
      <c r="J1053" t="str">
        <f>_xlfn.XLOOKUP(tblOrders[[#This Row],[CustomerID]], tblCustomers[CustomerID], tblCustomers[CustomerName])</f>
        <v>Customer 133</v>
      </c>
      <c r="K1053" t="str">
        <f>_xlfn.XLOOKUP(tblOrders[[#This Row],[CustomerID]], tblCustomers[CustomerID], tblCustomers[Segment])</f>
        <v>Corporate</v>
      </c>
      <c r="L1053" t="str">
        <f>_xlfn.XLOOKUP(tblOrders[[#This Row],[ProductID]], tblProducts[ProductID], tblProducts[Category])</f>
        <v>Furniture</v>
      </c>
      <c r="M1053">
        <f>_xlfn.XLOOKUP(tblOrders[[#This Row],[ProductID]], tblProducts[ProductID], tblProducts[CostPrice])</f>
        <v>21756</v>
      </c>
      <c r="N1053">
        <f>tblOrders[[#This Row],[Sales]]-(tblOrders[[#This Row],[CostPrice]]*tblOrders[[#This Row],[Quantity]])</f>
        <v>-86042</v>
      </c>
      <c r="O1053" t="str">
        <f>TEXT(tblOrders[[#This Row],[Date]],"mmm-yyyy")</f>
        <v>Apr-2025</v>
      </c>
      <c r="P1053" t="str">
        <f>_xlfn.XLOOKUP(tblOrders[[#This Row],[OrderID]], tblReturns[OrderID], tblReturns[Returned])</f>
        <v>No</v>
      </c>
      <c r="Q1053" t="str">
        <f>_xlfn.XLOOKUP(tblOrders[[#This Row],[OrderID]], tblShipping[OrderID], tblShipping[ShipMode])</f>
        <v>Pickup</v>
      </c>
      <c r="R1053" t="str">
        <f>IFERROR(_xlfn.XLOOKUP(A1052, tblCustomers[CustomerID], tblCustomers[CustomerName]), "Not Found")</f>
        <v>Not Found</v>
      </c>
      <c r="S1053" t="str">
        <f>IF(tblOrders[[#This Row],[Sales]]&gt;1000000,"High Value","Standard")</f>
        <v>Standard</v>
      </c>
      <c r="T1053" t="str">
        <f>_xlfn.XLOOKUP(tblOrders[[#This Row],[ProductID]], tblProducts[ProductID], tblProducts[ProductName])</f>
        <v>Product 41</v>
      </c>
      <c r="U1053">
        <f>_xlfn.XLOOKUP(tblOrders[[#This Row],[SalesRepID]], tblSalesreps[RepID], tblSalesreps[Target])</f>
        <v>19336654</v>
      </c>
    </row>
    <row r="1054" spans="1:21">
      <c r="A1054" t="s">
        <v>1821</v>
      </c>
      <c r="B1054" s="7" t="s">
        <v>1418</v>
      </c>
      <c r="C1054" t="s">
        <v>344</v>
      </c>
      <c r="D1054" t="s">
        <v>369</v>
      </c>
      <c r="E1054" t="s">
        <v>87</v>
      </c>
      <c r="F1054" t="s">
        <v>88</v>
      </c>
      <c r="G1054">
        <v>4</v>
      </c>
      <c r="H1054">
        <v>0</v>
      </c>
      <c r="I1054" s="2">
        <v>351176</v>
      </c>
      <c r="J1054" t="str">
        <f>_xlfn.XLOOKUP(tblOrders[[#This Row],[CustomerID]], tblCustomers[CustomerID], tblCustomers[CustomerName])</f>
        <v>Customer 68</v>
      </c>
      <c r="K1054" t="str">
        <f>_xlfn.XLOOKUP(tblOrders[[#This Row],[CustomerID]], tblCustomers[CustomerID], tblCustomers[Segment])</f>
        <v>Consumer</v>
      </c>
      <c r="L1054" t="str">
        <f>_xlfn.XLOOKUP(tblOrders[[#This Row],[ProductID]], tblProducts[ProductID], tblProducts[Category])</f>
        <v>Office</v>
      </c>
      <c r="M1054">
        <f>_xlfn.XLOOKUP(tblOrders[[#This Row],[ProductID]], tblProducts[ProductID], tblProducts[CostPrice])</f>
        <v>12456</v>
      </c>
      <c r="N1054">
        <f>tblOrders[[#This Row],[Sales]]-(tblOrders[[#This Row],[CostPrice]]*tblOrders[[#This Row],[Quantity]])</f>
        <v>301352</v>
      </c>
      <c r="O1054" t="str">
        <f>TEXT(tblOrders[[#This Row],[Date]],"mmm-yyyy")</f>
        <v>Mar-2025</v>
      </c>
      <c r="P1054" t="str">
        <f>_xlfn.XLOOKUP(tblOrders[[#This Row],[OrderID]], tblReturns[OrderID], tblReturns[Returned])</f>
        <v>No</v>
      </c>
      <c r="Q1054" t="str">
        <f>_xlfn.XLOOKUP(tblOrders[[#This Row],[OrderID]], tblShipping[OrderID], tblShipping[ShipMode])</f>
        <v>Pickup</v>
      </c>
      <c r="R1054" t="str">
        <f>IFERROR(_xlfn.XLOOKUP(A1053, tblCustomers[CustomerID], tblCustomers[CustomerName]), "Not Found")</f>
        <v>Not Found</v>
      </c>
      <c r="S1054" t="str">
        <f>IF(tblOrders[[#This Row],[Sales]]&gt;1000000,"High Value","Standard")</f>
        <v>Standard</v>
      </c>
      <c r="T1054" t="str">
        <f>_xlfn.XLOOKUP(tblOrders[[#This Row],[ProductID]], tblProducts[ProductID], tblProducts[ProductName])</f>
        <v>Product 42</v>
      </c>
      <c r="U1054">
        <f>_xlfn.XLOOKUP(tblOrders[[#This Row],[SalesRepID]], tblSalesreps[RepID], tblSalesreps[Target])</f>
        <v>18500989</v>
      </c>
    </row>
    <row r="1055" spans="1:21">
      <c r="A1055" t="s">
        <v>1822</v>
      </c>
      <c r="B1055" s="7" t="s">
        <v>1823</v>
      </c>
      <c r="C1055" t="s">
        <v>692</v>
      </c>
      <c r="D1055" t="s">
        <v>474</v>
      </c>
      <c r="E1055" t="s">
        <v>119</v>
      </c>
      <c r="F1055" t="s">
        <v>20</v>
      </c>
      <c r="G1055">
        <v>9</v>
      </c>
      <c r="H1055">
        <v>0.15</v>
      </c>
      <c r="I1055" s="2">
        <v>1062416.7</v>
      </c>
      <c r="J1055" t="str">
        <f>_xlfn.XLOOKUP(tblOrders[[#This Row],[CustomerID]], tblCustomers[CustomerID], tblCustomers[CustomerName])</f>
        <v>Customer 248</v>
      </c>
      <c r="K1055" t="str">
        <f>_xlfn.XLOOKUP(tblOrders[[#This Row],[CustomerID]], tblCustomers[CustomerID], tblCustomers[Segment])</f>
        <v>Consumer</v>
      </c>
      <c r="L1055" t="str">
        <f>_xlfn.XLOOKUP(tblOrders[[#This Row],[ProductID]], tblProducts[ProductID], tblProducts[Category])</f>
        <v>Office</v>
      </c>
      <c r="M1055">
        <f>_xlfn.XLOOKUP(tblOrders[[#This Row],[ProductID]], tblProducts[ProductID], tblProducts[CostPrice])</f>
        <v>5129</v>
      </c>
      <c r="N1055">
        <f>tblOrders[[#This Row],[Sales]]-(tblOrders[[#This Row],[CostPrice]]*tblOrders[[#This Row],[Quantity]])</f>
        <v>1016255.7</v>
      </c>
      <c r="O1055" t="str">
        <f>TEXT(tblOrders[[#This Row],[Date]],"mmm-yyyy")</f>
        <v>Aug-2025</v>
      </c>
      <c r="P1055" t="str">
        <f>_xlfn.XLOOKUP(tblOrders[[#This Row],[OrderID]], tblReturns[OrderID], tblReturns[Returned])</f>
        <v>No</v>
      </c>
      <c r="Q1055" t="str">
        <f>_xlfn.XLOOKUP(tblOrders[[#This Row],[OrderID]], tblShipping[OrderID], tblShipping[ShipMode])</f>
        <v>Pickup</v>
      </c>
      <c r="R1055" t="str">
        <f>IFERROR(_xlfn.XLOOKUP(A1054, tblCustomers[CustomerID], tblCustomers[CustomerName]), "Not Found")</f>
        <v>Not Found</v>
      </c>
      <c r="S1055" t="str">
        <f>IF(tblOrders[[#This Row],[Sales]]&gt;1000000,"High Value","Standard")</f>
        <v>High Value</v>
      </c>
      <c r="T1055" t="str">
        <f>_xlfn.XLOOKUP(tblOrders[[#This Row],[ProductID]], tblProducts[ProductID], tblProducts[ProductName])</f>
        <v>Product 69</v>
      </c>
      <c r="U1055">
        <f>_xlfn.XLOOKUP(tblOrders[[#This Row],[SalesRepID]], tblSalesreps[RepID], tblSalesreps[Target])</f>
        <v>5886694</v>
      </c>
    </row>
    <row r="1056" spans="1:21">
      <c r="A1056" t="s">
        <v>1824</v>
      </c>
      <c r="B1056" s="7" t="s">
        <v>1364</v>
      </c>
      <c r="C1056" t="s">
        <v>728</v>
      </c>
      <c r="D1056" t="s">
        <v>118</v>
      </c>
      <c r="E1056" t="s">
        <v>105</v>
      </c>
      <c r="F1056" t="s">
        <v>88</v>
      </c>
      <c r="G1056">
        <v>4</v>
      </c>
      <c r="H1056">
        <v>0.05</v>
      </c>
      <c r="I1056" s="2">
        <v>169065.8</v>
      </c>
      <c r="J1056" t="str">
        <f>_xlfn.XLOOKUP(tblOrders[[#This Row],[CustomerID]], tblCustomers[CustomerID], tblCustomers[CustomerName])</f>
        <v>Customer 138</v>
      </c>
      <c r="K1056" t="str">
        <f>_xlfn.XLOOKUP(tblOrders[[#This Row],[CustomerID]], tblCustomers[CustomerID], tblCustomers[Segment])</f>
        <v>Corporate</v>
      </c>
      <c r="L1056" t="str">
        <f>_xlfn.XLOOKUP(tblOrders[[#This Row],[ProductID]], tblProducts[ProductID], tblProducts[Category])</f>
        <v>Home</v>
      </c>
      <c r="M1056">
        <f>_xlfn.XLOOKUP(tblOrders[[#This Row],[ProductID]], tblProducts[ProductID], tblProducts[CostPrice])</f>
        <v>78122</v>
      </c>
      <c r="N1056">
        <f>tblOrders[[#This Row],[Sales]]-(tblOrders[[#This Row],[CostPrice]]*tblOrders[[#This Row],[Quantity]])</f>
        <v>-143422.20000000001</v>
      </c>
      <c r="O1056" t="str">
        <f>TEXT(tblOrders[[#This Row],[Date]],"mmm-yyyy")</f>
        <v>Jan-2025</v>
      </c>
      <c r="P1056" t="str">
        <f>_xlfn.XLOOKUP(tblOrders[[#This Row],[OrderID]], tblReturns[OrderID], tblReturns[Returned])</f>
        <v>No</v>
      </c>
      <c r="Q1056" t="str">
        <f>_xlfn.XLOOKUP(tblOrders[[#This Row],[OrderID]], tblShipping[OrderID], tblShipping[ShipMode])</f>
        <v>Standard</v>
      </c>
      <c r="R1056" t="str">
        <f>IFERROR(_xlfn.XLOOKUP(A1055, tblCustomers[CustomerID], tblCustomers[CustomerName]), "Not Found")</f>
        <v>Not Found</v>
      </c>
      <c r="S1056" t="str">
        <f>IF(tblOrders[[#This Row],[Sales]]&gt;1000000,"High Value","Standard")</f>
        <v>Standard</v>
      </c>
      <c r="T1056" t="str">
        <f>_xlfn.XLOOKUP(tblOrders[[#This Row],[ProductID]], tblProducts[ProductID], tblProducts[ProductName])</f>
        <v>Product 59</v>
      </c>
      <c r="U1056">
        <f>_xlfn.XLOOKUP(tblOrders[[#This Row],[SalesRepID]], tblSalesreps[RepID], tblSalesreps[Target])</f>
        <v>8698154</v>
      </c>
    </row>
    <row r="1057" spans="1:21">
      <c r="A1057" t="s">
        <v>1825</v>
      </c>
      <c r="B1057" s="7" t="s">
        <v>918</v>
      </c>
      <c r="C1057" t="s">
        <v>281</v>
      </c>
      <c r="D1057" t="s">
        <v>288</v>
      </c>
      <c r="E1057" t="s">
        <v>40</v>
      </c>
      <c r="F1057" t="s">
        <v>14</v>
      </c>
      <c r="G1057">
        <v>5</v>
      </c>
      <c r="H1057">
        <v>0.1</v>
      </c>
      <c r="I1057" s="2">
        <v>493569</v>
      </c>
      <c r="J1057" t="str">
        <f>_xlfn.XLOOKUP(tblOrders[[#This Row],[CustomerID]], tblCustomers[CustomerID], tblCustomers[CustomerName])</f>
        <v>Customer 154</v>
      </c>
      <c r="K1057" t="str">
        <f>_xlfn.XLOOKUP(tblOrders[[#This Row],[CustomerID]], tblCustomers[CustomerID], tblCustomers[Segment])</f>
        <v>Consumer</v>
      </c>
      <c r="L1057" t="str">
        <f>_xlfn.XLOOKUP(tblOrders[[#This Row],[ProductID]], tblProducts[ProductID], tblProducts[Category])</f>
        <v>Furniture</v>
      </c>
      <c r="M1057">
        <f>_xlfn.XLOOKUP(tblOrders[[#This Row],[ProductID]], tblProducts[ProductID], tblProducts[CostPrice])</f>
        <v>34258</v>
      </c>
      <c r="N1057">
        <f>tblOrders[[#This Row],[Sales]]-(tblOrders[[#This Row],[CostPrice]]*tblOrders[[#This Row],[Quantity]])</f>
        <v>322279</v>
      </c>
      <c r="O1057" t="str">
        <f>TEXT(tblOrders[[#This Row],[Date]],"mmm-yyyy")</f>
        <v>May-2025</v>
      </c>
      <c r="P1057" t="str">
        <f>_xlfn.XLOOKUP(tblOrders[[#This Row],[OrderID]], tblReturns[OrderID], tblReturns[Returned])</f>
        <v>No</v>
      </c>
      <c r="Q1057" t="str">
        <f>_xlfn.XLOOKUP(tblOrders[[#This Row],[OrderID]], tblShipping[OrderID], tblShipping[ShipMode])</f>
        <v>Pickup</v>
      </c>
      <c r="R1057" t="str">
        <f>IFERROR(_xlfn.XLOOKUP(A1056, tblCustomers[CustomerID], tblCustomers[CustomerName]), "Not Found")</f>
        <v>Not Found</v>
      </c>
      <c r="S1057" t="str">
        <f>IF(tblOrders[[#This Row],[Sales]]&gt;1000000,"High Value","Standard")</f>
        <v>Standard</v>
      </c>
      <c r="T1057" t="str">
        <f>_xlfn.XLOOKUP(tblOrders[[#This Row],[ProductID]], tblProducts[ProductID], tblProducts[ProductName])</f>
        <v>Product 39</v>
      </c>
      <c r="U1057">
        <f>_xlfn.XLOOKUP(tblOrders[[#This Row],[SalesRepID]], tblSalesreps[RepID], tblSalesreps[Target])</f>
        <v>6291486</v>
      </c>
    </row>
    <row r="1058" spans="1:21">
      <c r="A1058" t="s">
        <v>1826</v>
      </c>
      <c r="B1058" s="7" t="s">
        <v>509</v>
      </c>
      <c r="C1058" t="s">
        <v>578</v>
      </c>
      <c r="D1058" t="s">
        <v>1230</v>
      </c>
      <c r="E1058" t="s">
        <v>165</v>
      </c>
      <c r="F1058" t="s">
        <v>51</v>
      </c>
      <c r="G1058">
        <v>2</v>
      </c>
      <c r="H1058">
        <v>0.05</v>
      </c>
      <c r="I1058" s="2">
        <v>206334.3</v>
      </c>
      <c r="J1058" t="str">
        <f>_xlfn.XLOOKUP(tblOrders[[#This Row],[CustomerID]], tblCustomers[CustomerID], tblCustomers[CustomerName])</f>
        <v>Customer 202</v>
      </c>
      <c r="K1058" t="str">
        <f>_xlfn.XLOOKUP(tblOrders[[#This Row],[CustomerID]], tblCustomers[CustomerID], tblCustomers[Segment])</f>
        <v>SME</v>
      </c>
      <c r="L1058" t="str">
        <f>_xlfn.XLOOKUP(tblOrders[[#This Row],[ProductID]], tblProducts[ProductID], tblProducts[Category])</f>
        <v>Furniture</v>
      </c>
      <c r="M1058">
        <f>_xlfn.XLOOKUP(tblOrders[[#This Row],[ProductID]], tblProducts[ProductID], tblProducts[CostPrice])</f>
        <v>48520</v>
      </c>
      <c r="N1058">
        <f>tblOrders[[#This Row],[Sales]]-(tblOrders[[#This Row],[CostPrice]]*tblOrders[[#This Row],[Quantity]])</f>
        <v>109294.29999999999</v>
      </c>
      <c r="O1058" t="str">
        <f>TEXT(tblOrders[[#This Row],[Date]],"mmm-yyyy")</f>
        <v>Feb-2025</v>
      </c>
      <c r="P1058" t="str">
        <f>_xlfn.XLOOKUP(tblOrders[[#This Row],[OrderID]], tblReturns[OrderID], tblReturns[Returned])</f>
        <v>No</v>
      </c>
      <c r="Q1058" t="str">
        <f>_xlfn.XLOOKUP(tblOrders[[#This Row],[OrderID]], tblShipping[OrderID], tblShipping[ShipMode])</f>
        <v>Pickup</v>
      </c>
      <c r="R1058" t="str">
        <f>IFERROR(_xlfn.XLOOKUP(A1057, tblCustomers[CustomerID], tblCustomers[CustomerName]), "Not Found")</f>
        <v>Not Found</v>
      </c>
      <c r="S1058" t="str">
        <f>IF(tblOrders[[#This Row],[Sales]]&gt;1000000,"High Value","Standard")</f>
        <v>Standard</v>
      </c>
      <c r="T1058" t="str">
        <f>_xlfn.XLOOKUP(tblOrders[[#This Row],[ProductID]], tblProducts[ProductID], tblProducts[ProductName])</f>
        <v>Product 73</v>
      </c>
      <c r="U1058">
        <f>_xlfn.XLOOKUP(tblOrders[[#This Row],[SalesRepID]], tblSalesreps[RepID], tblSalesreps[Target])</f>
        <v>16839910</v>
      </c>
    </row>
    <row r="1059" spans="1:21">
      <c r="A1059" t="s">
        <v>1827</v>
      </c>
      <c r="B1059" s="7" t="s">
        <v>930</v>
      </c>
      <c r="C1059" t="s">
        <v>515</v>
      </c>
      <c r="D1059" t="s">
        <v>12</v>
      </c>
      <c r="E1059" t="s">
        <v>25</v>
      </c>
      <c r="F1059" t="s">
        <v>20</v>
      </c>
      <c r="G1059">
        <v>10</v>
      </c>
      <c r="H1059">
        <v>0</v>
      </c>
      <c r="I1059" s="2">
        <v>458020</v>
      </c>
      <c r="J1059" t="str">
        <f>_xlfn.XLOOKUP(tblOrders[[#This Row],[CustomerID]], tblCustomers[CustomerID], tblCustomers[CustomerName])</f>
        <v>Customer 67</v>
      </c>
      <c r="K1059" t="str">
        <f>_xlfn.XLOOKUP(tblOrders[[#This Row],[CustomerID]], tblCustomers[CustomerID], tblCustomers[Segment])</f>
        <v>SME</v>
      </c>
      <c r="L1059" t="str">
        <f>_xlfn.XLOOKUP(tblOrders[[#This Row],[ProductID]], tblProducts[ProductID], tblProducts[Category])</f>
        <v>Furniture</v>
      </c>
      <c r="M1059">
        <f>_xlfn.XLOOKUP(tblOrders[[#This Row],[ProductID]], tblProducts[ProductID], tblProducts[CostPrice])</f>
        <v>72369</v>
      </c>
      <c r="N1059">
        <f>tblOrders[[#This Row],[Sales]]-(tblOrders[[#This Row],[CostPrice]]*tblOrders[[#This Row],[Quantity]])</f>
        <v>-265670</v>
      </c>
      <c r="O1059" t="str">
        <f>TEXT(tblOrders[[#This Row],[Date]],"mmm-yyyy")</f>
        <v>Feb-2025</v>
      </c>
      <c r="P1059" t="str">
        <f>_xlfn.XLOOKUP(tblOrders[[#This Row],[OrderID]], tblReturns[OrderID], tblReturns[Returned])</f>
        <v>No</v>
      </c>
      <c r="Q1059" t="str">
        <f>_xlfn.XLOOKUP(tblOrders[[#This Row],[OrderID]], tblShipping[OrderID], tblShipping[ShipMode])</f>
        <v>Standard</v>
      </c>
      <c r="R1059" t="str">
        <f>IFERROR(_xlfn.XLOOKUP(A1058, tblCustomers[CustomerID], tblCustomers[CustomerName]), "Not Found")</f>
        <v>Not Found</v>
      </c>
      <c r="S1059" t="str">
        <f>IF(tblOrders[[#This Row],[Sales]]&gt;1000000,"High Value","Standard")</f>
        <v>Standard</v>
      </c>
      <c r="T1059" t="str">
        <f>_xlfn.XLOOKUP(tblOrders[[#This Row],[ProductID]], tblProducts[ProductID], tblProducts[ProductName])</f>
        <v>Product 19</v>
      </c>
      <c r="U1059">
        <f>_xlfn.XLOOKUP(tblOrders[[#This Row],[SalesRepID]], tblSalesreps[RepID], tblSalesreps[Target])</f>
        <v>7094914</v>
      </c>
    </row>
    <row r="1060" spans="1:21">
      <c r="A1060" t="s">
        <v>1828</v>
      </c>
      <c r="B1060" s="7" t="s">
        <v>1829</v>
      </c>
      <c r="C1060" t="s">
        <v>977</v>
      </c>
      <c r="D1060" t="s">
        <v>60</v>
      </c>
      <c r="E1060" t="s">
        <v>69</v>
      </c>
      <c r="F1060" t="s">
        <v>26</v>
      </c>
      <c r="G1060">
        <v>7</v>
      </c>
      <c r="H1060">
        <v>0.1</v>
      </c>
      <c r="I1060" s="2">
        <v>390146.4</v>
      </c>
      <c r="J1060" t="str">
        <f>_xlfn.XLOOKUP(tblOrders[[#This Row],[CustomerID]], tblCustomers[CustomerID], tblCustomers[CustomerName])</f>
        <v>Customer 194</v>
      </c>
      <c r="K1060" t="str">
        <f>_xlfn.XLOOKUP(tblOrders[[#This Row],[CustomerID]], tblCustomers[CustomerID], tblCustomers[Segment])</f>
        <v>SME</v>
      </c>
      <c r="L1060" t="str">
        <f>_xlfn.XLOOKUP(tblOrders[[#This Row],[ProductID]], tblProducts[ProductID], tblProducts[Category])</f>
        <v>Office</v>
      </c>
      <c r="M1060">
        <f>_xlfn.XLOOKUP(tblOrders[[#This Row],[ProductID]], tblProducts[ProductID], tblProducts[CostPrice])</f>
        <v>62137</v>
      </c>
      <c r="N1060">
        <f>tblOrders[[#This Row],[Sales]]-(tblOrders[[#This Row],[CostPrice]]*tblOrders[[#This Row],[Quantity]])</f>
        <v>-44812.599999999977</v>
      </c>
      <c r="O1060" t="str">
        <f>TEXT(tblOrders[[#This Row],[Date]],"mmm-yyyy")</f>
        <v>Mar-2025</v>
      </c>
      <c r="P1060" t="str">
        <f>_xlfn.XLOOKUP(tblOrders[[#This Row],[OrderID]], tblReturns[OrderID], tblReturns[Returned])</f>
        <v>No</v>
      </c>
      <c r="Q1060" t="str">
        <f>_xlfn.XLOOKUP(tblOrders[[#This Row],[OrderID]], tblShipping[OrderID], tblShipping[ShipMode])</f>
        <v>Pickup</v>
      </c>
      <c r="R1060" t="str">
        <f>IFERROR(_xlfn.XLOOKUP(A1059, tblCustomers[CustomerID], tblCustomers[CustomerName]), "Not Found")</f>
        <v>Not Found</v>
      </c>
      <c r="S1060" t="str">
        <f>IF(tblOrders[[#This Row],[Sales]]&gt;1000000,"High Value","Standard")</f>
        <v>Standard</v>
      </c>
      <c r="T1060" t="str">
        <f>_xlfn.XLOOKUP(tblOrders[[#This Row],[ProductID]], tblProducts[ProductID], tblProducts[ProductName])</f>
        <v>Product 100</v>
      </c>
      <c r="U1060">
        <f>_xlfn.XLOOKUP(tblOrders[[#This Row],[SalesRepID]], tblSalesreps[RepID], tblSalesreps[Target])</f>
        <v>19473459</v>
      </c>
    </row>
    <row r="1061" spans="1:21">
      <c r="A1061" t="s">
        <v>1830</v>
      </c>
      <c r="B1061" s="7" t="s">
        <v>234</v>
      </c>
      <c r="C1061" t="s">
        <v>222</v>
      </c>
      <c r="D1061" t="s">
        <v>244</v>
      </c>
      <c r="E1061" t="s">
        <v>87</v>
      </c>
      <c r="F1061" t="s">
        <v>88</v>
      </c>
      <c r="G1061">
        <v>9</v>
      </c>
      <c r="H1061">
        <v>0.15</v>
      </c>
      <c r="I1061" s="2">
        <v>706324.5</v>
      </c>
      <c r="J1061" t="str">
        <f>_xlfn.XLOOKUP(tblOrders[[#This Row],[CustomerID]], tblCustomers[CustomerID], tblCustomers[CustomerName])</f>
        <v>Customer 86</v>
      </c>
      <c r="K1061" t="str">
        <f>_xlfn.XLOOKUP(tblOrders[[#This Row],[CustomerID]], tblCustomers[CustomerID], tblCustomers[Segment])</f>
        <v>SME</v>
      </c>
      <c r="L1061" t="str">
        <f>_xlfn.XLOOKUP(tblOrders[[#This Row],[ProductID]], tblProducts[ProductID], tblProducts[Category])</f>
        <v>Electronics</v>
      </c>
      <c r="M1061">
        <f>_xlfn.XLOOKUP(tblOrders[[#This Row],[ProductID]], tblProducts[ProductID], tblProducts[CostPrice])</f>
        <v>12227</v>
      </c>
      <c r="N1061">
        <f>tblOrders[[#This Row],[Sales]]-(tblOrders[[#This Row],[CostPrice]]*tblOrders[[#This Row],[Quantity]])</f>
        <v>596281.5</v>
      </c>
      <c r="O1061" t="str">
        <f>TEXT(tblOrders[[#This Row],[Date]],"mmm-yyyy")</f>
        <v>Sep-2025</v>
      </c>
      <c r="P1061" t="str">
        <f>_xlfn.XLOOKUP(tblOrders[[#This Row],[OrderID]], tblReturns[OrderID], tblReturns[Returned])</f>
        <v>No</v>
      </c>
      <c r="Q1061" t="str">
        <f>_xlfn.XLOOKUP(tblOrders[[#This Row],[OrderID]], tblShipping[OrderID], tblShipping[ShipMode])</f>
        <v>Pickup</v>
      </c>
      <c r="R1061" t="str">
        <f>IFERROR(_xlfn.XLOOKUP(A1060, tblCustomers[CustomerID], tblCustomers[CustomerName]), "Not Found")</f>
        <v>Not Found</v>
      </c>
      <c r="S1061" t="str">
        <f>IF(tblOrders[[#This Row],[Sales]]&gt;1000000,"High Value","Standard")</f>
        <v>Standard</v>
      </c>
      <c r="T1061" t="str">
        <f>_xlfn.XLOOKUP(tblOrders[[#This Row],[ProductID]], tblProducts[ProductID], tblProducts[ProductName])</f>
        <v>Product 96</v>
      </c>
      <c r="U1061">
        <f>_xlfn.XLOOKUP(tblOrders[[#This Row],[SalesRepID]], tblSalesreps[RepID], tblSalesreps[Target])</f>
        <v>18500989</v>
      </c>
    </row>
    <row r="1062" spans="1:21">
      <c r="A1062" t="s">
        <v>1831</v>
      </c>
      <c r="B1062" s="7" t="s">
        <v>1246</v>
      </c>
      <c r="C1062" t="s">
        <v>181</v>
      </c>
      <c r="D1062" t="s">
        <v>133</v>
      </c>
      <c r="E1062" t="s">
        <v>105</v>
      </c>
      <c r="F1062" t="s">
        <v>20</v>
      </c>
      <c r="G1062">
        <v>4</v>
      </c>
      <c r="H1062">
        <v>0.2</v>
      </c>
      <c r="I1062" s="2">
        <v>102908.8</v>
      </c>
      <c r="J1062" t="str">
        <f>_xlfn.XLOOKUP(tblOrders[[#This Row],[CustomerID]], tblCustomers[CustomerID], tblCustomers[CustomerName])</f>
        <v>Customer 3</v>
      </c>
      <c r="K1062" t="str">
        <f>_xlfn.XLOOKUP(tblOrders[[#This Row],[CustomerID]], tblCustomers[CustomerID], tblCustomers[Segment])</f>
        <v>Corporate</v>
      </c>
      <c r="L1062" t="str">
        <f>_xlfn.XLOOKUP(tblOrders[[#This Row],[ProductID]], tblProducts[ProductID], tblProducts[Category])</f>
        <v>Furniture</v>
      </c>
      <c r="M1062">
        <f>_xlfn.XLOOKUP(tblOrders[[#This Row],[ProductID]], tblProducts[ProductID], tblProducts[CostPrice])</f>
        <v>53604</v>
      </c>
      <c r="N1062">
        <f>tblOrders[[#This Row],[Sales]]-(tblOrders[[#This Row],[CostPrice]]*tblOrders[[#This Row],[Quantity]])</f>
        <v>-111507.2</v>
      </c>
      <c r="O1062" t="str">
        <f>TEXT(tblOrders[[#This Row],[Date]],"mmm-yyyy")</f>
        <v>Jun-2025</v>
      </c>
      <c r="P1062" t="str">
        <f>_xlfn.XLOOKUP(tblOrders[[#This Row],[OrderID]], tblReturns[OrderID], tblReturns[Returned])</f>
        <v>Yes</v>
      </c>
      <c r="Q1062" t="str">
        <f>_xlfn.XLOOKUP(tblOrders[[#This Row],[OrderID]], tblShipping[OrderID], tblShipping[ShipMode])</f>
        <v>Standard</v>
      </c>
      <c r="R1062" t="str">
        <f>IFERROR(_xlfn.XLOOKUP(A1061, tblCustomers[CustomerID], tblCustomers[CustomerName]), "Not Found")</f>
        <v>Not Found</v>
      </c>
      <c r="S1062" t="str">
        <f>IF(tblOrders[[#This Row],[Sales]]&gt;1000000,"High Value","Standard")</f>
        <v>Standard</v>
      </c>
      <c r="T1062" t="str">
        <f>_xlfn.XLOOKUP(tblOrders[[#This Row],[ProductID]], tblProducts[ProductID], tblProducts[ProductName])</f>
        <v>Product 6</v>
      </c>
      <c r="U1062">
        <f>_xlfn.XLOOKUP(tblOrders[[#This Row],[SalesRepID]], tblSalesreps[RepID], tblSalesreps[Target])</f>
        <v>8698154</v>
      </c>
    </row>
    <row r="1063" spans="1:21">
      <c r="A1063" t="s">
        <v>1832</v>
      </c>
      <c r="B1063" s="7" t="s">
        <v>396</v>
      </c>
      <c r="C1063" t="s">
        <v>1109</v>
      </c>
      <c r="D1063" t="s">
        <v>68</v>
      </c>
      <c r="E1063" t="s">
        <v>56</v>
      </c>
      <c r="F1063" t="s">
        <v>26</v>
      </c>
      <c r="G1063">
        <v>7</v>
      </c>
      <c r="H1063">
        <v>0.2</v>
      </c>
      <c r="I1063" s="2">
        <v>499772</v>
      </c>
      <c r="J1063" t="str">
        <f>_xlfn.XLOOKUP(tblOrders[[#This Row],[CustomerID]], tblCustomers[CustomerID], tblCustomers[CustomerName])</f>
        <v>Customer 43</v>
      </c>
      <c r="K1063" t="str">
        <f>_xlfn.XLOOKUP(tblOrders[[#This Row],[CustomerID]], tblCustomers[CustomerID], tblCustomers[Segment])</f>
        <v>Consumer</v>
      </c>
      <c r="L1063" t="str">
        <f>_xlfn.XLOOKUP(tblOrders[[#This Row],[ProductID]], tblProducts[ProductID], tblProducts[Category])</f>
        <v>Home</v>
      </c>
      <c r="M1063">
        <f>_xlfn.XLOOKUP(tblOrders[[#This Row],[ProductID]], tblProducts[ProductID], tblProducts[CostPrice])</f>
        <v>7159</v>
      </c>
      <c r="N1063">
        <f>tblOrders[[#This Row],[Sales]]-(tblOrders[[#This Row],[CostPrice]]*tblOrders[[#This Row],[Quantity]])</f>
        <v>449659</v>
      </c>
      <c r="O1063" t="str">
        <f>TEXT(tblOrders[[#This Row],[Date]],"mmm-yyyy")</f>
        <v>Oct-2025</v>
      </c>
      <c r="P1063" t="str">
        <f>_xlfn.XLOOKUP(tblOrders[[#This Row],[OrderID]], tblReturns[OrderID], tblReturns[Returned])</f>
        <v>No</v>
      </c>
      <c r="Q1063" t="str">
        <f>_xlfn.XLOOKUP(tblOrders[[#This Row],[OrderID]], tblShipping[OrderID], tblShipping[ShipMode])</f>
        <v>Express</v>
      </c>
      <c r="R1063" t="str">
        <f>IFERROR(_xlfn.XLOOKUP(A1062, tblCustomers[CustomerID], tblCustomers[CustomerName]), "Not Found")</f>
        <v>Not Found</v>
      </c>
      <c r="S1063" t="str">
        <f>IF(tblOrders[[#This Row],[Sales]]&gt;1000000,"High Value","Standard")</f>
        <v>Standard</v>
      </c>
      <c r="T1063" t="str">
        <f>_xlfn.XLOOKUP(tblOrders[[#This Row],[ProductID]], tblProducts[ProductID], tblProducts[ProductName])</f>
        <v>Product 26</v>
      </c>
      <c r="U1063">
        <f>_xlfn.XLOOKUP(tblOrders[[#This Row],[SalesRepID]], tblSalesreps[RepID], tblSalesreps[Target])</f>
        <v>14265630</v>
      </c>
    </row>
    <row r="1064" spans="1:21">
      <c r="A1064" t="s">
        <v>1833</v>
      </c>
      <c r="B1064" s="7" t="s">
        <v>889</v>
      </c>
      <c r="C1064" t="s">
        <v>129</v>
      </c>
      <c r="D1064" t="s">
        <v>118</v>
      </c>
      <c r="E1064" t="s">
        <v>40</v>
      </c>
      <c r="F1064" t="s">
        <v>14</v>
      </c>
      <c r="G1064">
        <v>1</v>
      </c>
      <c r="H1064">
        <v>0</v>
      </c>
      <c r="I1064" s="2">
        <v>127205</v>
      </c>
      <c r="J1064" t="str">
        <f>_xlfn.XLOOKUP(tblOrders[[#This Row],[CustomerID]], tblCustomers[CustomerID], tblCustomers[CustomerName])</f>
        <v>Customer 237</v>
      </c>
      <c r="K1064" t="str">
        <f>_xlfn.XLOOKUP(tblOrders[[#This Row],[CustomerID]], tblCustomers[CustomerID], tblCustomers[Segment])</f>
        <v>Consumer</v>
      </c>
      <c r="L1064" t="str">
        <f>_xlfn.XLOOKUP(tblOrders[[#This Row],[ProductID]], tblProducts[ProductID], tblProducts[Category])</f>
        <v>Home</v>
      </c>
      <c r="M1064">
        <f>_xlfn.XLOOKUP(tblOrders[[#This Row],[ProductID]], tblProducts[ProductID], tblProducts[CostPrice])</f>
        <v>78122</v>
      </c>
      <c r="N1064">
        <f>tblOrders[[#This Row],[Sales]]-(tblOrders[[#This Row],[CostPrice]]*tblOrders[[#This Row],[Quantity]])</f>
        <v>49083</v>
      </c>
      <c r="O1064" t="str">
        <f>TEXT(tblOrders[[#This Row],[Date]],"mmm-yyyy")</f>
        <v>Nov-2025</v>
      </c>
      <c r="P1064" t="str">
        <f>_xlfn.XLOOKUP(tblOrders[[#This Row],[OrderID]], tblReturns[OrderID], tblReturns[Returned])</f>
        <v>Yes</v>
      </c>
      <c r="Q1064" t="str">
        <f>_xlfn.XLOOKUP(tblOrders[[#This Row],[OrderID]], tblShipping[OrderID], tblShipping[ShipMode])</f>
        <v>Standard</v>
      </c>
      <c r="R1064" t="str">
        <f>IFERROR(_xlfn.XLOOKUP(A1063, tblCustomers[CustomerID], tblCustomers[CustomerName]), "Not Found")</f>
        <v>Not Found</v>
      </c>
      <c r="S1064" t="str">
        <f>IF(tblOrders[[#This Row],[Sales]]&gt;1000000,"High Value","Standard")</f>
        <v>Standard</v>
      </c>
      <c r="T1064" t="str">
        <f>_xlfn.XLOOKUP(tblOrders[[#This Row],[ProductID]], tblProducts[ProductID], tblProducts[ProductName])</f>
        <v>Product 59</v>
      </c>
      <c r="U1064">
        <f>_xlfn.XLOOKUP(tblOrders[[#This Row],[SalesRepID]], tblSalesreps[RepID], tblSalesreps[Target])</f>
        <v>6291486</v>
      </c>
    </row>
    <row r="1065" spans="1:21">
      <c r="A1065" t="s">
        <v>1834</v>
      </c>
      <c r="B1065" s="7" t="s">
        <v>483</v>
      </c>
      <c r="C1065" t="s">
        <v>1051</v>
      </c>
      <c r="D1065" t="s">
        <v>546</v>
      </c>
      <c r="E1065" t="s">
        <v>186</v>
      </c>
      <c r="F1065" t="s">
        <v>88</v>
      </c>
      <c r="G1065">
        <v>10</v>
      </c>
      <c r="H1065">
        <v>0.15</v>
      </c>
      <c r="I1065" s="2">
        <v>335588.5</v>
      </c>
      <c r="J1065" t="str">
        <f>_xlfn.XLOOKUP(tblOrders[[#This Row],[CustomerID]], tblCustomers[CustomerID], tblCustomers[CustomerName])</f>
        <v>Customer 132</v>
      </c>
      <c r="K1065" t="str">
        <f>_xlfn.XLOOKUP(tblOrders[[#This Row],[CustomerID]], tblCustomers[CustomerID], tblCustomers[Segment])</f>
        <v>Consumer</v>
      </c>
      <c r="L1065" t="str">
        <f>_xlfn.XLOOKUP(tblOrders[[#This Row],[ProductID]], tblProducts[ProductID], tblProducts[Category])</f>
        <v>Home</v>
      </c>
      <c r="M1065">
        <f>_xlfn.XLOOKUP(tblOrders[[#This Row],[ProductID]], tblProducts[ProductID], tblProducts[CostPrice])</f>
        <v>51783</v>
      </c>
      <c r="N1065">
        <f>tblOrders[[#This Row],[Sales]]-(tblOrders[[#This Row],[CostPrice]]*tblOrders[[#This Row],[Quantity]])</f>
        <v>-182241.5</v>
      </c>
      <c r="O1065" t="str">
        <f>TEXT(tblOrders[[#This Row],[Date]],"mmm-yyyy")</f>
        <v>May-2025</v>
      </c>
      <c r="P1065" t="str">
        <f>_xlfn.XLOOKUP(tblOrders[[#This Row],[OrderID]], tblReturns[OrderID], tblReturns[Returned])</f>
        <v>No</v>
      </c>
      <c r="Q1065" t="str">
        <f>_xlfn.XLOOKUP(tblOrders[[#This Row],[OrderID]], tblShipping[OrderID], tblShipping[ShipMode])</f>
        <v>Express</v>
      </c>
      <c r="R1065" t="str">
        <f>IFERROR(_xlfn.XLOOKUP(A1064, tblCustomers[CustomerID], tblCustomers[CustomerName]), "Not Found")</f>
        <v>Not Found</v>
      </c>
      <c r="S1065" t="str">
        <f>IF(tblOrders[[#This Row],[Sales]]&gt;1000000,"High Value","Standard")</f>
        <v>Standard</v>
      </c>
      <c r="T1065" t="str">
        <f>_xlfn.XLOOKUP(tblOrders[[#This Row],[ProductID]], tblProducts[ProductID], tblProducts[ProductName])</f>
        <v>Product 14</v>
      </c>
      <c r="U1065">
        <f>_xlfn.XLOOKUP(tblOrders[[#This Row],[SalesRepID]], tblSalesreps[RepID], tblSalesreps[Target])</f>
        <v>15141830</v>
      </c>
    </row>
    <row r="1066" spans="1:21">
      <c r="A1066" t="s">
        <v>1835</v>
      </c>
      <c r="B1066" s="7" t="s">
        <v>1266</v>
      </c>
      <c r="C1066" t="s">
        <v>578</v>
      </c>
      <c r="D1066" t="s">
        <v>216</v>
      </c>
      <c r="E1066" t="s">
        <v>56</v>
      </c>
      <c r="F1066" t="s">
        <v>20</v>
      </c>
      <c r="G1066">
        <v>1</v>
      </c>
      <c r="H1066">
        <v>0.05</v>
      </c>
      <c r="I1066" s="2">
        <v>19727.7</v>
      </c>
      <c r="J1066" t="str">
        <f>_xlfn.XLOOKUP(tblOrders[[#This Row],[CustomerID]], tblCustomers[CustomerID], tblCustomers[CustomerName])</f>
        <v>Customer 202</v>
      </c>
      <c r="K1066" t="str">
        <f>_xlfn.XLOOKUP(tblOrders[[#This Row],[CustomerID]], tblCustomers[CustomerID], tblCustomers[Segment])</f>
        <v>SME</v>
      </c>
      <c r="L1066" t="str">
        <f>_xlfn.XLOOKUP(tblOrders[[#This Row],[ProductID]], tblProducts[ProductID], tblProducts[Category])</f>
        <v>Home</v>
      </c>
      <c r="M1066">
        <f>_xlfn.XLOOKUP(tblOrders[[#This Row],[ProductID]], tblProducts[ProductID], tblProducts[CostPrice])</f>
        <v>15200</v>
      </c>
      <c r="N1066">
        <f>tblOrders[[#This Row],[Sales]]-(tblOrders[[#This Row],[CostPrice]]*tblOrders[[#This Row],[Quantity]])</f>
        <v>4527.7000000000007</v>
      </c>
      <c r="O1066" t="str">
        <f>TEXT(tblOrders[[#This Row],[Date]],"mmm-yyyy")</f>
        <v>May-2025</v>
      </c>
      <c r="P1066" t="str">
        <f>_xlfn.XLOOKUP(tblOrders[[#This Row],[OrderID]], tblReturns[OrderID], tblReturns[Returned])</f>
        <v>No</v>
      </c>
      <c r="Q1066" t="str">
        <f>_xlfn.XLOOKUP(tblOrders[[#This Row],[OrderID]], tblShipping[OrderID], tblShipping[ShipMode])</f>
        <v>Standard</v>
      </c>
      <c r="R1066" t="str">
        <f>IFERROR(_xlfn.XLOOKUP(A1065, tblCustomers[CustomerID], tblCustomers[CustomerName]), "Not Found")</f>
        <v>Not Found</v>
      </c>
      <c r="S1066" t="str">
        <f>IF(tblOrders[[#This Row],[Sales]]&gt;1000000,"High Value","Standard")</f>
        <v>Standard</v>
      </c>
      <c r="T1066" t="str">
        <f>_xlfn.XLOOKUP(tblOrders[[#This Row],[ProductID]], tblProducts[ProductID], tblProducts[ProductName])</f>
        <v>Product 52</v>
      </c>
      <c r="U1066">
        <f>_xlfn.XLOOKUP(tblOrders[[#This Row],[SalesRepID]], tblSalesreps[RepID], tblSalesreps[Target])</f>
        <v>14265630</v>
      </c>
    </row>
    <row r="1067" spans="1:21">
      <c r="A1067" t="s">
        <v>1836</v>
      </c>
      <c r="B1067" s="7" t="s">
        <v>711</v>
      </c>
      <c r="C1067" t="s">
        <v>17</v>
      </c>
      <c r="D1067" t="s">
        <v>164</v>
      </c>
      <c r="E1067" t="s">
        <v>35</v>
      </c>
      <c r="F1067" t="s">
        <v>20</v>
      </c>
      <c r="G1067">
        <v>3</v>
      </c>
      <c r="H1067">
        <v>0.05</v>
      </c>
      <c r="I1067" s="2">
        <v>153449.70000000001</v>
      </c>
      <c r="J1067" t="str">
        <f>_xlfn.XLOOKUP(tblOrders[[#This Row],[CustomerID]], tblCustomers[CustomerID], tblCustomers[CustomerName])</f>
        <v>Customer 71</v>
      </c>
      <c r="K1067" t="str">
        <f>_xlfn.XLOOKUP(tblOrders[[#This Row],[CustomerID]], tblCustomers[CustomerID], tblCustomers[Segment])</f>
        <v>SME</v>
      </c>
      <c r="L1067" t="str">
        <f>_xlfn.XLOOKUP(tblOrders[[#This Row],[ProductID]], tblProducts[ProductID], tblProducts[Category])</f>
        <v>Electronics</v>
      </c>
      <c r="M1067">
        <f>_xlfn.XLOOKUP(tblOrders[[#This Row],[ProductID]], tblProducts[ProductID], tblProducts[CostPrice])</f>
        <v>44535</v>
      </c>
      <c r="N1067">
        <f>tblOrders[[#This Row],[Sales]]-(tblOrders[[#This Row],[CostPrice]]*tblOrders[[#This Row],[Quantity]])</f>
        <v>19844.700000000012</v>
      </c>
      <c r="O1067" t="str">
        <f>TEXT(tblOrders[[#This Row],[Date]],"mmm-yyyy")</f>
        <v>Jul-2025</v>
      </c>
      <c r="P1067" t="str">
        <f>_xlfn.XLOOKUP(tblOrders[[#This Row],[OrderID]], tblReturns[OrderID], tblReturns[Returned])</f>
        <v>No</v>
      </c>
      <c r="Q1067" t="str">
        <f>_xlfn.XLOOKUP(tblOrders[[#This Row],[OrderID]], tblShipping[OrderID], tblShipping[ShipMode])</f>
        <v>Express</v>
      </c>
      <c r="R1067" t="str">
        <f>IFERROR(_xlfn.XLOOKUP(A1066, tblCustomers[CustomerID], tblCustomers[CustomerName]), "Not Found")</f>
        <v>Not Found</v>
      </c>
      <c r="S1067" t="str">
        <f>IF(tblOrders[[#This Row],[Sales]]&gt;1000000,"High Value","Standard")</f>
        <v>Standard</v>
      </c>
      <c r="T1067" t="str">
        <f>_xlfn.XLOOKUP(tblOrders[[#This Row],[ProductID]], tblProducts[ProductID], tblProducts[ProductName])</f>
        <v>Product 71</v>
      </c>
      <c r="U1067">
        <f>_xlfn.XLOOKUP(tblOrders[[#This Row],[SalesRepID]], tblSalesreps[RepID], tblSalesreps[Target])</f>
        <v>19619177</v>
      </c>
    </row>
    <row r="1068" spans="1:21">
      <c r="A1068" t="s">
        <v>1837</v>
      </c>
      <c r="B1068" s="7" t="s">
        <v>32</v>
      </c>
      <c r="C1068" t="s">
        <v>759</v>
      </c>
      <c r="D1068" t="s">
        <v>504</v>
      </c>
      <c r="E1068" t="s">
        <v>119</v>
      </c>
      <c r="F1068" t="s">
        <v>20</v>
      </c>
      <c r="G1068">
        <v>7</v>
      </c>
      <c r="H1068">
        <v>0</v>
      </c>
      <c r="I1068" s="2">
        <v>808423</v>
      </c>
      <c r="J1068" t="str">
        <f>_xlfn.XLOOKUP(tblOrders[[#This Row],[CustomerID]], tblCustomers[CustomerID], tblCustomers[CustomerName])</f>
        <v>Customer 74</v>
      </c>
      <c r="K1068" t="str">
        <f>_xlfn.XLOOKUP(tblOrders[[#This Row],[CustomerID]], tblCustomers[CustomerID], tblCustomers[Segment])</f>
        <v>Corporate</v>
      </c>
      <c r="L1068" t="str">
        <f>_xlfn.XLOOKUP(tblOrders[[#This Row],[ProductID]], tblProducts[ProductID], tblProducts[Category])</f>
        <v>Office</v>
      </c>
      <c r="M1068">
        <f>_xlfn.XLOOKUP(tblOrders[[#This Row],[ProductID]], tblProducts[ProductID], tblProducts[CostPrice])</f>
        <v>12010</v>
      </c>
      <c r="N1068">
        <f>tblOrders[[#This Row],[Sales]]-(tblOrders[[#This Row],[CostPrice]]*tblOrders[[#This Row],[Quantity]])</f>
        <v>724353</v>
      </c>
      <c r="O1068" t="str">
        <f>TEXT(tblOrders[[#This Row],[Date]],"mmm-yyyy")</f>
        <v>Dec-2025</v>
      </c>
      <c r="P1068" t="str">
        <f>_xlfn.XLOOKUP(tblOrders[[#This Row],[OrderID]], tblReturns[OrderID], tblReturns[Returned])</f>
        <v>No</v>
      </c>
      <c r="Q1068" t="str">
        <f>_xlfn.XLOOKUP(tblOrders[[#This Row],[OrderID]], tblShipping[OrderID], tblShipping[ShipMode])</f>
        <v>Express</v>
      </c>
      <c r="R1068" t="str">
        <f>IFERROR(_xlfn.XLOOKUP(A1067, tblCustomers[CustomerID], tblCustomers[CustomerName]), "Not Found")</f>
        <v>Not Found</v>
      </c>
      <c r="S1068" t="str">
        <f>IF(tblOrders[[#This Row],[Sales]]&gt;1000000,"High Value","Standard")</f>
        <v>Standard</v>
      </c>
      <c r="T1068" t="str">
        <f>_xlfn.XLOOKUP(tblOrders[[#This Row],[ProductID]], tblProducts[ProductID], tblProducts[ProductName])</f>
        <v>Product 15</v>
      </c>
      <c r="U1068">
        <f>_xlfn.XLOOKUP(tblOrders[[#This Row],[SalesRepID]], tblSalesreps[RepID], tblSalesreps[Target])</f>
        <v>5886694</v>
      </c>
    </row>
    <row r="1069" spans="1:21">
      <c r="A1069" t="s">
        <v>1838</v>
      </c>
      <c r="B1069" s="7" t="s">
        <v>536</v>
      </c>
      <c r="C1069" t="s">
        <v>287</v>
      </c>
      <c r="D1069" t="s">
        <v>137</v>
      </c>
      <c r="E1069" t="s">
        <v>119</v>
      </c>
      <c r="F1069" t="s">
        <v>26</v>
      </c>
      <c r="G1069">
        <v>1</v>
      </c>
      <c r="H1069">
        <v>0</v>
      </c>
      <c r="I1069" s="2">
        <v>106079</v>
      </c>
      <c r="J1069" t="str">
        <f>_xlfn.XLOOKUP(tblOrders[[#This Row],[CustomerID]], tblCustomers[CustomerID], tblCustomers[CustomerName])</f>
        <v>Customer 183</v>
      </c>
      <c r="K1069" t="str">
        <f>_xlfn.XLOOKUP(tblOrders[[#This Row],[CustomerID]], tblCustomers[CustomerID], tblCustomers[Segment])</f>
        <v>Consumer</v>
      </c>
      <c r="L1069" t="str">
        <f>_xlfn.XLOOKUP(tblOrders[[#This Row],[ProductID]], tblProducts[ProductID], tblProducts[Category])</f>
        <v>Home</v>
      </c>
      <c r="M1069">
        <f>_xlfn.XLOOKUP(tblOrders[[#This Row],[ProductID]], tblProducts[ProductID], tblProducts[CostPrice])</f>
        <v>26666</v>
      </c>
      <c r="N1069">
        <f>tblOrders[[#This Row],[Sales]]-(tblOrders[[#This Row],[CostPrice]]*tblOrders[[#This Row],[Quantity]])</f>
        <v>79413</v>
      </c>
      <c r="O1069" t="str">
        <f>TEXT(tblOrders[[#This Row],[Date]],"mmm-yyyy")</f>
        <v>Apr-2025</v>
      </c>
      <c r="P1069" t="str">
        <f>_xlfn.XLOOKUP(tblOrders[[#This Row],[OrderID]], tblReturns[OrderID], tblReturns[Returned])</f>
        <v>No</v>
      </c>
      <c r="Q1069" t="str">
        <f>_xlfn.XLOOKUP(tblOrders[[#This Row],[OrderID]], tblShipping[OrderID], tblShipping[ShipMode])</f>
        <v>Express</v>
      </c>
      <c r="R1069" t="str">
        <f>IFERROR(_xlfn.XLOOKUP(A1068, tblCustomers[CustomerID], tblCustomers[CustomerName]), "Not Found")</f>
        <v>Not Found</v>
      </c>
      <c r="S1069" t="str">
        <f>IF(tblOrders[[#This Row],[Sales]]&gt;1000000,"High Value","Standard")</f>
        <v>Standard</v>
      </c>
      <c r="T1069" t="str">
        <f>_xlfn.XLOOKUP(tblOrders[[#This Row],[ProductID]], tblProducts[ProductID], tblProducts[ProductName])</f>
        <v>Product 76</v>
      </c>
      <c r="U1069">
        <f>_xlfn.XLOOKUP(tblOrders[[#This Row],[SalesRepID]], tblSalesreps[RepID], tblSalesreps[Target])</f>
        <v>5886694</v>
      </c>
    </row>
    <row r="1070" spans="1:21">
      <c r="A1070" t="s">
        <v>1839</v>
      </c>
      <c r="B1070" s="7" t="s">
        <v>536</v>
      </c>
      <c r="C1070" t="s">
        <v>361</v>
      </c>
      <c r="D1070" t="s">
        <v>945</v>
      </c>
      <c r="E1070" t="s">
        <v>40</v>
      </c>
      <c r="F1070" t="s">
        <v>26</v>
      </c>
      <c r="G1070">
        <v>1</v>
      </c>
      <c r="H1070">
        <v>0.05</v>
      </c>
      <c r="I1070" s="2">
        <v>38782.800000000003</v>
      </c>
      <c r="J1070" t="str">
        <f>_xlfn.XLOOKUP(tblOrders[[#This Row],[CustomerID]], tblCustomers[CustomerID], tblCustomers[CustomerName])</f>
        <v>Customer 34</v>
      </c>
      <c r="K1070" t="str">
        <f>_xlfn.XLOOKUP(tblOrders[[#This Row],[CustomerID]], tblCustomers[CustomerID], tblCustomers[Segment])</f>
        <v>Corporate</v>
      </c>
      <c r="L1070" t="str">
        <f>_xlfn.XLOOKUP(tblOrders[[#This Row],[ProductID]], tblProducts[ProductID], tblProducts[Category])</f>
        <v>Home</v>
      </c>
      <c r="M1070">
        <f>_xlfn.XLOOKUP(tblOrders[[#This Row],[ProductID]], tblProducts[ProductID], tblProducts[CostPrice])</f>
        <v>54711</v>
      </c>
      <c r="N1070">
        <f>tblOrders[[#This Row],[Sales]]-(tblOrders[[#This Row],[CostPrice]]*tblOrders[[#This Row],[Quantity]])</f>
        <v>-15928.199999999997</v>
      </c>
      <c r="O1070" t="str">
        <f>TEXT(tblOrders[[#This Row],[Date]],"mmm-yyyy")</f>
        <v>Apr-2025</v>
      </c>
      <c r="P1070" t="str">
        <f>_xlfn.XLOOKUP(tblOrders[[#This Row],[OrderID]], tblReturns[OrderID], tblReturns[Returned])</f>
        <v>No</v>
      </c>
      <c r="Q1070" t="str">
        <f>_xlfn.XLOOKUP(tblOrders[[#This Row],[OrderID]], tblShipping[OrderID], tblShipping[ShipMode])</f>
        <v>Standard</v>
      </c>
      <c r="R1070" t="str">
        <f>IFERROR(_xlfn.XLOOKUP(A1069, tblCustomers[CustomerID], tblCustomers[CustomerName]), "Not Found")</f>
        <v>Not Found</v>
      </c>
      <c r="S1070" t="str">
        <f>IF(tblOrders[[#This Row],[Sales]]&gt;1000000,"High Value","Standard")</f>
        <v>Standard</v>
      </c>
      <c r="T1070" t="str">
        <f>_xlfn.XLOOKUP(tblOrders[[#This Row],[ProductID]], tblProducts[ProductID], tblProducts[ProductName])</f>
        <v>Product 38</v>
      </c>
      <c r="U1070">
        <f>_xlfn.XLOOKUP(tblOrders[[#This Row],[SalesRepID]], tblSalesreps[RepID], tblSalesreps[Target])</f>
        <v>6291486</v>
      </c>
    </row>
    <row r="1071" spans="1:21">
      <c r="A1071" t="s">
        <v>1840</v>
      </c>
      <c r="B1071" s="7" t="s">
        <v>286</v>
      </c>
      <c r="C1071" t="s">
        <v>767</v>
      </c>
      <c r="D1071" t="s">
        <v>236</v>
      </c>
      <c r="E1071" t="s">
        <v>69</v>
      </c>
      <c r="F1071" t="s">
        <v>26</v>
      </c>
      <c r="G1071">
        <v>3</v>
      </c>
      <c r="H1071">
        <v>0.05</v>
      </c>
      <c r="I1071" s="2">
        <v>404377.95</v>
      </c>
      <c r="J1071" t="str">
        <f>_xlfn.XLOOKUP(tblOrders[[#This Row],[CustomerID]], tblCustomers[CustomerID], tblCustomers[CustomerName])</f>
        <v>Customer 134</v>
      </c>
      <c r="K1071" t="str">
        <f>_xlfn.XLOOKUP(tblOrders[[#This Row],[CustomerID]], tblCustomers[CustomerID], tblCustomers[Segment])</f>
        <v>Consumer</v>
      </c>
      <c r="L1071" t="str">
        <f>_xlfn.XLOOKUP(tblOrders[[#This Row],[ProductID]], tblProducts[ProductID], tblProducts[Category])</f>
        <v>Furniture</v>
      </c>
      <c r="M1071">
        <f>_xlfn.XLOOKUP(tblOrders[[#This Row],[ProductID]], tblProducts[ProductID], tblProducts[CostPrice])</f>
        <v>21756</v>
      </c>
      <c r="N1071">
        <f>tblOrders[[#This Row],[Sales]]-(tblOrders[[#This Row],[CostPrice]]*tblOrders[[#This Row],[Quantity]])</f>
        <v>339109.95</v>
      </c>
      <c r="O1071" t="str">
        <f>TEXT(tblOrders[[#This Row],[Date]],"mmm-yyyy")</f>
        <v>Dec-2025</v>
      </c>
      <c r="P1071" t="str">
        <f>_xlfn.XLOOKUP(tblOrders[[#This Row],[OrderID]], tblReturns[OrderID], tblReturns[Returned])</f>
        <v>No</v>
      </c>
      <c r="Q1071" t="str">
        <f>_xlfn.XLOOKUP(tblOrders[[#This Row],[OrderID]], tblShipping[OrderID], tblShipping[ShipMode])</f>
        <v>Pickup</v>
      </c>
      <c r="R1071" t="str">
        <f>IFERROR(_xlfn.XLOOKUP(A1070, tblCustomers[CustomerID], tblCustomers[CustomerName]), "Not Found")</f>
        <v>Not Found</v>
      </c>
      <c r="S1071" t="str">
        <f>IF(tblOrders[[#This Row],[Sales]]&gt;1000000,"High Value","Standard")</f>
        <v>Standard</v>
      </c>
      <c r="T1071" t="str">
        <f>_xlfn.XLOOKUP(tblOrders[[#This Row],[ProductID]], tblProducts[ProductID], tblProducts[ProductName])</f>
        <v>Product 41</v>
      </c>
      <c r="U1071">
        <f>_xlfn.XLOOKUP(tblOrders[[#This Row],[SalesRepID]], tblSalesreps[RepID], tblSalesreps[Target])</f>
        <v>19473459</v>
      </c>
    </row>
    <row r="1072" spans="1:21">
      <c r="A1072" t="s">
        <v>1841</v>
      </c>
      <c r="B1072" s="7" t="s">
        <v>542</v>
      </c>
      <c r="C1072" t="s">
        <v>664</v>
      </c>
      <c r="D1072" t="s">
        <v>133</v>
      </c>
      <c r="E1072" t="s">
        <v>105</v>
      </c>
      <c r="F1072" t="s">
        <v>20</v>
      </c>
      <c r="G1072">
        <v>5</v>
      </c>
      <c r="H1072">
        <v>0.2</v>
      </c>
      <c r="I1072" s="2">
        <v>497068</v>
      </c>
      <c r="J1072" t="str">
        <f>_xlfn.XLOOKUP(tblOrders[[#This Row],[CustomerID]], tblCustomers[CustomerID], tblCustomers[CustomerName])</f>
        <v>Customer 112</v>
      </c>
      <c r="K1072" t="str">
        <f>_xlfn.XLOOKUP(tblOrders[[#This Row],[CustomerID]], tblCustomers[CustomerID], tblCustomers[Segment])</f>
        <v>Corporate</v>
      </c>
      <c r="L1072" t="str">
        <f>_xlfn.XLOOKUP(tblOrders[[#This Row],[ProductID]], tblProducts[ProductID], tblProducts[Category])</f>
        <v>Furniture</v>
      </c>
      <c r="M1072">
        <f>_xlfn.XLOOKUP(tblOrders[[#This Row],[ProductID]], tblProducts[ProductID], tblProducts[CostPrice])</f>
        <v>53604</v>
      </c>
      <c r="N1072">
        <f>tblOrders[[#This Row],[Sales]]-(tblOrders[[#This Row],[CostPrice]]*tblOrders[[#This Row],[Quantity]])</f>
        <v>229048</v>
      </c>
      <c r="O1072" t="str">
        <f>TEXT(tblOrders[[#This Row],[Date]],"mmm-yyyy")</f>
        <v>Jan-2025</v>
      </c>
      <c r="P1072" t="str">
        <f>_xlfn.XLOOKUP(tblOrders[[#This Row],[OrderID]], tblReturns[OrderID], tblReturns[Returned])</f>
        <v>No</v>
      </c>
      <c r="Q1072" t="str">
        <f>_xlfn.XLOOKUP(tblOrders[[#This Row],[OrderID]], tblShipping[OrderID], tblShipping[ShipMode])</f>
        <v>Pickup</v>
      </c>
      <c r="R1072" t="str">
        <f>IFERROR(_xlfn.XLOOKUP(A1071, tblCustomers[CustomerID], tblCustomers[CustomerName]), "Not Found")</f>
        <v>Not Found</v>
      </c>
      <c r="S1072" t="str">
        <f>IF(tblOrders[[#This Row],[Sales]]&gt;1000000,"High Value","Standard")</f>
        <v>Standard</v>
      </c>
      <c r="T1072" t="str">
        <f>_xlfn.XLOOKUP(tblOrders[[#This Row],[ProductID]], tblProducts[ProductID], tblProducts[ProductName])</f>
        <v>Product 6</v>
      </c>
      <c r="U1072">
        <f>_xlfn.XLOOKUP(tblOrders[[#This Row],[SalesRepID]], tblSalesreps[RepID], tblSalesreps[Target])</f>
        <v>8698154</v>
      </c>
    </row>
    <row r="1073" spans="1:21">
      <c r="A1073" t="s">
        <v>1842</v>
      </c>
      <c r="B1073" s="7" t="s">
        <v>37</v>
      </c>
      <c r="C1073" t="s">
        <v>1076</v>
      </c>
      <c r="D1073" t="s">
        <v>902</v>
      </c>
      <c r="E1073" t="s">
        <v>202</v>
      </c>
      <c r="F1073" t="s">
        <v>20</v>
      </c>
      <c r="G1073">
        <v>3</v>
      </c>
      <c r="H1073">
        <v>0</v>
      </c>
      <c r="I1073" s="2">
        <v>391641</v>
      </c>
      <c r="J1073" t="str">
        <f>_xlfn.XLOOKUP(tblOrders[[#This Row],[CustomerID]], tblCustomers[CustomerID], tblCustomers[CustomerName])</f>
        <v>Customer 167</v>
      </c>
      <c r="K1073" t="str">
        <f>_xlfn.XLOOKUP(tblOrders[[#This Row],[CustomerID]], tblCustomers[CustomerID], tblCustomers[Segment])</f>
        <v>SME</v>
      </c>
      <c r="L1073" t="str">
        <f>_xlfn.XLOOKUP(tblOrders[[#This Row],[ProductID]], tblProducts[ProductID], tblProducts[Category])</f>
        <v>Furniture</v>
      </c>
      <c r="M1073">
        <f>_xlfn.XLOOKUP(tblOrders[[#This Row],[ProductID]], tblProducts[ProductID], tblProducts[CostPrice])</f>
        <v>44361</v>
      </c>
      <c r="N1073">
        <f>tblOrders[[#This Row],[Sales]]-(tblOrders[[#This Row],[CostPrice]]*tblOrders[[#This Row],[Quantity]])</f>
        <v>258558</v>
      </c>
      <c r="O1073" t="str">
        <f>TEXT(tblOrders[[#This Row],[Date]],"mmm-yyyy")</f>
        <v>Feb-2025</v>
      </c>
      <c r="P1073" t="str">
        <f>_xlfn.XLOOKUP(tblOrders[[#This Row],[OrderID]], tblReturns[OrderID], tblReturns[Returned])</f>
        <v>No</v>
      </c>
      <c r="Q1073" t="str">
        <f>_xlfn.XLOOKUP(tblOrders[[#This Row],[OrderID]], tblShipping[OrderID], tblShipping[ShipMode])</f>
        <v>Pickup</v>
      </c>
      <c r="R1073" t="str">
        <f>IFERROR(_xlfn.XLOOKUP(A1072, tblCustomers[CustomerID], tblCustomers[CustomerName]), "Not Found")</f>
        <v>Not Found</v>
      </c>
      <c r="S1073" t="str">
        <f>IF(tblOrders[[#This Row],[Sales]]&gt;1000000,"High Value","Standard")</f>
        <v>Standard</v>
      </c>
      <c r="T1073" t="str">
        <f>_xlfn.XLOOKUP(tblOrders[[#This Row],[ProductID]], tblProducts[ProductID], tblProducts[ProductName])</f>
        <v>Product 3</v>
      </c>
      <c r="U1073">
        <f>_xlfn.XLOOKUP(tblOrders[[#This Row],[SalesRepID]], tblSalesreps[RepID], tblSalesreps[Target])</f>
        <v>10652665</v>
      </c>
    </row>
    <row r="1074" spans="1:21">
      <c r="A1074" t="s">
        <v>1843</v>
      </c>
      <c r="B1074" s="7" t="s">
        <v>364</v>
      </c>
      <c r="C1074" t="s">
        <v>161</v>
      </c>
      <c r="D1074" t="s">
        <v>914</v>
      </c>
      <c r="E1074" t="s">
        <v>165</v>
      </c>
      <c r="F1074" t="s">
        <v>14</v>
      </c>
      <c r="G1074">
        <v>10</v>
      </c>
      <c r="H1074">
        <v>0</v>
      </c>
      <c r="I1074" s="2">
        <v>908500</v>
      </c>
      <c r="J1074" t="str">
        <f>_xlfn.XLOOKUP(tblOrders[[#This Row],[CustomerID]], tblCustomers[CustomerID], tblCustomers[CustomerName])</f>
        <v>Customer 115</v>
      </c>
      <c r="K1074" t="str">
        <f>_xlfn.XLOOKUP(tblOrders[[#This Row],[CustomerID]], tblCustomers[CustomerID], tblCustomers[Segment])</f>
        <v>Consumer</v>
      </c>
      <c r="L1074" t="str">
        <f>_xlfn.XLOOKUP(tblOrders[[#This Row],[ProductID]], tblProducts[ProductID], tblProducts[Category])</f>
        <v>Office</v>
      </c>
      <c r="M1074">
        <f>_xlfn.XLOOKUP(tblOrders[[#This Row],[ProductID]], tblProducts[ProductID], tblProducts[CostPrice])</f>
        <v>24464</v>
      </c>
      <c r="N1074">
        <f>tblOrders[[#This Row],[Sales]]-(tblOrders[[#This Row],[CostPrice]]*tblOrders[[#This Row],[Quantity]])</f>
        <v>663860</v>
      </c>
      <c r="O1074" t="str">
        <f>TEXT(tblOrders[[#This Row],[Date]],"mmm-yyyy")</f>
        <v>Apr-2025</v>
      </c>
      <c r="P1074" t="str">
        <f>_xlfn.XLOOKUP(tblOrders[[#This Row],[OrderID]], tblReturns[OrderID], tblReturns[Returned])</f>
        <v>No</v>
      </c>
      <c r="Q1074" t="str">
        <f>_xlfn.XLOOKUP(tblOrders[[#This Row],[OrderID]], tblShipping[OrderID], tblShipping[ShipMode])</f>
        <v>Express</v>
      </c>
      <c r="R1074" t="str">
        <f>IFERROR(_xlfn.XLOOKUP(A1073, tblCustomers[CustomerID], tblCustomers[CustomerName]), "Not Found")</f>
        <v>Not Found</v>
      </c>
      <c r="S1074" t="str">
        <f>IF(tblOrders[[#This Row],[Sales]]&gt;1000000,"High Value","Standard")</f>
        <v>Standard</v>
      </c>
      <c r="T1074" t="str">
        <f>_xlfn.XLOOKUP(tblOrders[[#This Row],[ProductID]], tblProducts[ProductID], tblProducts[ProductName])</f>
        <v>Product 46</v>
      </c>
      <c r="U1074">
        <f>_xlfn.XLOOKUP(tblOrders[[#This Row],[SalesRepID]], tblSalesreps[RepID], tblSalesreps[Target])</f>
        <v>16839910</v>
      </c>
    </row>
    <row r="1075" spans="1:21">
      <c r="A1075" t="s">
        <v>1844</v>
      </c>
      <c r="B1075" s="7" t="s">
        <v>722</v>
      </c>
      <c r="C1075" t="s">
        <v>150</v>
      </c>
      <c r="D1075" t="s">
        <v>403</v>
      </c>
      <c r="E1075" t="s">
        <v>25</v>
      </c>
      <c r="F1075" t="s">
        <v>51</v>
      </c>
      <c r="G1075">
        <v>9</v>
      </c>
      <c r="H1075">
        <v>0.15</v>
      </c>
      <c r="I1075" s="2">
        <v>1123486.6499999999</v>
      </c>
      <c r="J1075" t="str">
        <f>_xlfn.XLOOKUP(tblOrders[[#This Row],[CustomerID]], tblCustomers[CustomerID], tblCustomers[CustomerName])</f>
        <v>Customer 240</v>
      </c>
      <c r="K1075" t="str">
        <f>_xlfn.XLOOKUP(tblOrders[[#This Row],[CustomerID]], tblCustomers[CustomerID], tblCustomers[Segment])</f>
        <v>Corporate</v>
      </c>
      <c r="L1075" t="str">
        <f>_xlfn.XLOOKUP(tblOrders[[#This Row],[ProductID]], tblProducts[ProductID], tblProducts[Category])</f>
        <v>Furniture</v>
      </c>
      <c r="M1075">
        <f>_xlfn.XLOOKUP(tblOrders[[#This Row],[ProductID]], tblProducts[ProductID], tblProducts[CostPrice])</f>
        <v>53072</v>
      </c>
      <c r="N1075">
        <f>tblOrders[[#This Row],[Sales]]-(tblOrders[[#This Row],[CostPrice]]*tblOrders[[#This Row],[Quantity]])</f>
        <v>645838.64999999991</v>
      </c>
      <c r="O1075" t="str">
        <f>TEXT(tblOrders[[#This Row],[Date]],"mmm-yyyy")</f>
        <v>Jun-2025</v>
      </c>
      <c r="P1075" t="str">
        <f>_xlfn.XLOOKUP(tblOrders[[#This Row],[OrderID]], tblReturns[OrderID], tblReturns[Returned])</f>
        <v>No</v>
      </c>
      <c r="Q1075" t="str">
        <f>_xlfn.XLOOKUP(tblOrders[[#This Row],[OrderID]], tblShipping[OrderID], tblShipping[ShipMode])</f>
        <v>Pickup</v>
      </c>
      <c r="R1075" t="str">
        <f>IFERROR(_xlfn.XLOOKUP(A1074, tblCustomers[CustomerID], tblCustomers[CustomerName]), "Not Found")</f>
        <v>Not Found</v>
      </c>
      <c r="S1075" t="str">
        <f>IF(tblOrders[[#This Row],[Sales]]&gt;1000000,"High Value","Standard")</f>
        <v>High Value</v>
      </c>
      <c r="T1075" t="str">
        <f>_xlfn.XLOOKUP(tblOrders[[#This Row],[ProductID]], tblProducts[ProductID], tblProducts[ProductName])</f>
        <v>Product 78</v>
      </c>
      <c r="U1075">
        <f>_xlfn.XLOOKUP(tblOrders[[#This Row],[SalesRepID]], tblSalesreps[RepID], tblSalesreps[Target])</f>
        <v>7094914</v>
      </c>
    </row>
    <row r="1076" spans="1:21">
      <c r="A1076" t="s">
        <v>1845</v>
      </c>
      <c r="B1076" s="7" t="s">
        <v>53</v>
      </c>
      <c r="C1076" t="s">
        <v>621</v>
      </c>
      <c r="D1076" t="s">
        <v>321</v>
      </c>
      <c r="E1076" t="s">
        <v>186</v>
      </c>
      <c r="F1076" t="s">
        <v>51</v>
      </c>
      <c r="G1076">
        <v>6</v>
      </c>
      <c r="H1076">
        <v>0.15</v>
      </c>
      <c r="I1076" s="2">
        <v>599601.9</v>
      </c>
      <c r="J1076" t="str">
        <f>_xlfn.XLOOKUP(tblOrders[[#This Row],[CustomerID]], tblCustomers[CustomerID], tblCustomers[CustomerName])</f>
        <v>Customer 295</v>
      </c>
      <c r="K1076" t="str">
        <f>_xlfn.XLOOKUP(tblOrders[[#This Row],[CustomerID]], tblCustomers[CustomerID], tblCustomers[Segment])</f>
        <v>Consumer</v>
      </c>
      <c r="L1076" t="str">
        <f>_xlfn.XLOOKUP(tblOrders[[#This Row],[ProductID]], tblProducts[ProductID], tblProducts[Category])</f>
        <v>Home</v>
      </c>
      <c r="M1076">
        <f>_xlfn.XLOOKUP(tblOrders[[#This Row],[ProductID]], tblProducts[ProductID], tblProducts[CostPrice])</f>
        <v>70588</v>
      </c>
      <c r="N1076">
        <f>tblOrders[[#This Row],[Sales]]-(tblOrders[[#This Row],[CostPrice]]*tblOrders[[#This Row],[Quantity]])</f>
        <v>176073.90000000002</v>
      </c>
      <c r="O1076" t="str">
        <f>TEXT(tblOrders[[#This Row],[Date]],"mmm-yyyy")</f>
        <v>Apr-2025</v>
      </c>
      <c r="P1076" t="str">
        <f>_xlfn.XLOOKUP(tblOrders[[#This Row],[OrderID]], tblReturns[OrderID], tblReturns[Returned])</f>
        <v>No</v>
      </c>
      <c r="Q1076" t="str">
        <f>_xlfn.XLOOKUP(tblOrders[[#This Row],[OrderID]], tblShipping[OrderID], tblShipping[ShipMode])</f>
        <v>Express</v>
      </c>
      <c r="R1076" t="str">
        <f>IFERROR(_xlfn.XLOOKUP(A1075, tblCustomers[CustomerID], tblCustomers[CustomerName]), "Not Found")</f>
        <v>Not Found</v>
      </c>
      <c r="S1076" t="str">
        <f>IF(tblOrders[[#This Row],[Sales]]&gt;1000000,"High Value","Standard")</f>
        <v>Standard</v>
      </c>
      <c r="T1076" t="str">
        <f>_xlfn.XLOOKUP(tblOrders[[#This Row],[ProductID]], tblProducts[ProductID], tblProducts[ProductName])</f>
        <v>Product 95</v>
      </c>
      <c r="U1076">
        <f>_xlfn.XLOOKUP(tblOrders[[#This Row],[SalesRepID]], tblSalesreps[RepID], tblSalesreps[Target])</f>
        <v>15141830</v>
      </c>
    </row>
    <row r="1077" spans="1:21">
      <c r="A1077" t="s">
        <v>1846</v>
      </c>
      <c r="B1077" s="7" t="s">
        <v>1212</v>
      </c>
      <c r="C1077" t="s">
        <v>1344</v>
      </c>
      <c r="D1077" t="s">
        <v>104</v>
      </c>
      <c r="E1077" t="s">
        <v>40</v>
      </c>
      <c r="F1077" t="s">
        <v>26</v>
      </c>
      <c r="G1077">
        <v>2</v>
      </c>
      <c r="H1077">
        <v>0</v>
      </c>
      <c r="I1077" s="2">
        <v>274090</v>
      </c>
      <c r="J1077" t="str">
        <f>_xlfn.XLOOKUP(tblOrders[[#This Row],[CustomerID]], tblCustomers[CustomerID], tblCustomers[CustomerName])</f>
        <v>Customer 264</v>
      </c>
      <c r="K1077" t="str">
        <f>_xlfn.XLOOKUP(tblOrders[[#This Row],[CustomerID]], tblCustomers[CustomerID], tblCustomers[Segment])</f>
        <v>Corporate</v>
      </c>
      <c r="L1077" t="str">
        <f>_xlfn.XLOOKUP(tblOrders[[#This Row],[ProductID]], tblProducts[ProductID], tblProducts[Category])</f>
        <v>Furniture</v>
      </c>
      <c r="M1077">
        <f>_xlfn.XLOOKUP(tblOrders[[#This Row],[ProductID]], tblProducts[ProductID], tblProducts[CostPrice])</f>
        <v>10664</v>
      </c>
      <c r="N1077">
        <f>tblOrders[[#This Row],[Sales]]-(tblOrders[[#This Row],[CostPrice]]*tblOrders[[#This Row],[Quantity]])</f>
        <v>252762</v>
      </c>
      <c r="O1077" t="str">
        <f>TEXT(tblOrders[[#This Row],[Date]],"mmm-yyyy")</f>
        <v>Jul-2025</v>
      </c>
      <c r="P1077" t="str">
        <f>_xlfn.XLOOKUP(tblOrders[[#This Row],[OrderID]], tblReturns[OrderID], tblReturns[Returned])</f>
        <v>No</v>
      </c>
      <c r="Q1077" t="str">
        <f>_xlfn.XLOOKUP(tblOrders[[#This Row],[OrderID]], tblShipping[OrderID], tblShipping[ShipMode])</f>
        <v>Pickup</v>
      </c>
      <c r="R1077" t="str">
        <f>IFERROR(_xlfn.XLOOKUP(A1076, tblCustomers[CustomerID], tblCustomers[CustomerName]), "Not Found")</f>
        <v>Not Found</v>
      </c>
      <c r="S1077" t="str">
        <f>IF(tblOrders[[#This Row],[Sales]]&gt;1000000,"High Value","Standard")</f>
        <v>Standard</v>
      </c>
      <c r="T1077" t="str">
        <f>_xlfn.XLOOKUP(tblOrders[[#This Row],[ProductID]], tblProducts[ProductID], tblProducts[ProductName])</f>
        <v>Product 23</v>
      </c>
      <c r="U1077">
        <f>_xlfn.XLOOKUP(tblOrders[[#This Row],[SalesRepID]], tblSalesreps[RepID], tblSalesreps[Target])</f>
        <v>6291486</v>
      </c>
    </row>
    <row r="1078" spans="1:21">
      <c r="A1078" t="s">
        <v>1847</v>
      </c>
      <c r="B1078" s="7" t="s">
        <v>1019</v>
      </c>
      <c r="C1078" t="s">
        <v>389</v>
      </c>
      <c r="D1078" t="s">
        <v>73</v>
      </c>
      <c r="E1078" t="s">
        <v>105</v>
      </c>
      <c r="F1078" t="s">
        <v>14</v>
      </c>
      <c r="G1078">
        <v>4</v>
      </c>
      <c r="H1078">
        <v>0.05</v>
      </c>
      <c r="I1078" s="2">
        <v>159862.20000000001</v>
      </c>
      <c r="J1078" t="str">
        <f>_xlfn.XLOOKUP(tblOrders[[#This Row],[CustomerID]], tblCustomers[CustomerID], tblCustomers[CustomerName])</f>
        <v>Customer 127</v>
      </c>
      <c r="K1078" t="str">
        <f>_xlfn.XLOOKUP(tblOrders[[#This Row],[CustomerID]], tblCustomers[CustomerID], tblCustomers[Segment])</f>
        <v>SME</v>
      </c>
      <c r="L1078" t="str">
        <f>_xlfn.XLOOKUP(tblOrders[[#This Row],[ProductID]], tblProducts[ProductID], tblProducts[Category])</f>
        <v>Office</v>
      </c>
      <c r="M1078">
        <f>_xlfn.XLOOKUP(tblOrders[[#This Row],[ProductID]], tblProducts[ProductID], tblProducts[CostPrice])</f>
        <v>28523</v>
      </c>
      <c r="N1078">
        <f>tblOrders[[#This Row],[Sales]]-(tblOrders[[#This Row],[CostPrice]]*tblOrders[[#This Row],[Quantity]])</f>
        <v>45770.200000000012</v>
      </c>
      <c r="O1078" t="str">
        <f>TEXT(tblOrders[[#This Row],[Date]],"mmm-yyyy")</f>
        <v>Apr-2025</v>
      </c>
      <c r="P1078" t="str">
        <f>_xlfn.XLOOKUP(tblOrders[[#This Row],[OrderID]], tblReturns[OrderID], tblReturns[Returned])</f>
        <v>No</v>
      </c>
      <c r="Q1078" t="str">
        <f>_xlfn.XLOOKUP(tblOrders[[#This Row],[OrderID]], tblShipping[OrderID], tblShipping[ShipMode])</f>
        <v>Standard</v>
      </c>
      <c r="R1078" t="str">
        <f>IFERROR(_xlfn.XLOOKUP(A1077, tblCustomers[CustomerID], tblCustomers[CustomerName]), "Not Found")</f>
        <v>Not Found</v>
      </c>
      <c r="S1078" t="str">
        <f>IF(tblOrders[[#This Row],[Sales]]&gt;1000000,"High Value","Standard")</f>
        <v>Standard</v>
      </c>
      <c r="T1078" t="str">
        <f>_xlfn.XLOOKUP(tblOrders[[#This Row],[ProductID]], tblProducts[ProductID], tblProducts[ProductName])</f>
        <v>Product 30</v>
      </c>
      <c r="U1078">
        <f>_xlfn.XLOOKUP(tblOrders[[#This Row],[SalesRepID]], tblSalesreps[RepID], tblSalesreps[Target])</f>
        <v>8698154</v>
      </c>
    </row>
    <row r="1079" spans="1:21">
      <c r="A1079" t="s">
        <v>1848</v>
      </c>
      <c r="B1079" s="7" t="s">
        <v>1005</v>
      </c>
      <c r="C1079" t="s">
        <v>287</v>
      </c>
      <c r="D1079" t="s">
        <v>587</v>
      </c>
      <c r="E1079" t="s">
        <v>205</v>
      </c>
      <c r="F1079" t="s">
        <v>20</v>
      </c>
      <c r="G1079">
        <v>9</v>
      </c>
      <c r="H1079">
        <v>0</v>
      </c>
      <c r="I1079" s="2">
        <v>1108143</v>
      </c>
      <c r="J1079" t="str">
        <f>_xlfn.XLOOKUP(tblOrders[[#This Row],[CustomerID]], tblCustomers[CustomerID], tblCustomers[CustomerName])</f>
        <v>Customer 183</v>
      </c>
      <c r="K1079" t="str">
        <f>_xlfn.XLOOKUP(tblOrders[[#This Row],[CustomerID]], tblCustomers[CustomerID], tblCustomers[Segment])</f>
        <v>Consumer</v>
      </c>
      <c r="L1079" t="str">
        <f>_xlfn.XLOOKUP(tblOrders[[#This Row],[ProductID]], tblProducts[ProductID], tblProducts[Category])</f>
        <v>Electronics</v>
      </c>
      <c r="M1079">
        <f>_xlfn.XLOOKUP(tblOrders[[#This Row],[ProductID]], tblProducts[ProductID], tblProducts[CostPrice])</f>
        <v>67500</v>
      </c>
      <c r="N1079">
        <f>tblOrders[[#This Row],[Sales]]-(tblOrders[[#This Row],[CostPrice]]*tblOrders[[#This Row],[Quantity]])</f>
        <v>500643</v>
      </c>
      <c r="O1079" t="str">
        <f>TEXT(tblOrders[[#This Row],[Date]],"mmm-yyyy")</f>
        <v>Sep-2025</v>
      </c>
      <c r="P1079" t="str">
        <f>_xlfn.XLOOKUP(tblOrders[[#This Row],[OrderID]], tblReturns[OrderID], tblReturns[Returned])</f>
        <v>Yes</v>
      </c>
      <c r="Q1079" t="str">
        <f>_xlfn.XLOOKUP(tblOrders[[#This Row],[OrderID]], tblShipping[OrderID], tblShipping[ShipMode])</f>
        <v>Express</v>
      </c>
      <c r="R1079" t="str">
        <f>IFERROR(_xlfn.XLOOKUP(A1078, tblCustomers[CustomerID], tblCustomers[CustomerName]), "Not Found")</f>
        <v>Not Found</v>
      </c>
      <c r="S1079" t="str">
        <f>IF(tblOrders[[#This Row],[Sales]]&gt;1000000,"High Value","Standard")</f>
        <v>High Value</v>
      </c>
      <c r="T1079" t="str">
        <f>_xlfn.XLOOKUP(tblOrders[[#This Row],[ProductID]], tblProducts[ProductID], tblProducts[ProductName])</f>
        <v>Product 97</v>
      </c>
      <c r="U1079">
        <f>_xlfn.XLOOKUP(tblOrders[[#This Row],[SalesRepID]], tblSalesreps[RepID], tblSalesreps[Target])</f>
        <v>16246424</v>
      </c>
    </row>
    <row r="1080" spans="1:21">
      <c r="A1080" t="s">
        <v>1849</v>
      </c>
      <c r="B1080" s="7" t="s">
        <v>1541</v>
      </c>
      <c r="C1080" t="s">
        <v>470</v>
      </c>
      <c r="D1080" t="s">
        <v>314</v>
      </c>
      <c r="E1080" t="s">
        <v>25</v>
      </c>
      <c r="F1080" t="s">
        <v>20</v>
      </c>
      <c r="G1080">
        <v>10</v>
      </c>
      <c r="H1080">
        <v>0</v>
      </c>
      <c r="I1080" s="2">
        <v>749650</v>
      </c>
      <c r="J1080" t="str">
        <f>_xlfn.XLOOKUP(tblOrders[[#This Row],[CustomerID]], tblCustomers[CustomerID], tblCustomers[CustomerName])</f>
        <v>Customer 276</v>
      </c>
      <c r="K1080" t="str">
        <f>_xlfn.XLOOKUP(tblOrders[[#This Row],[CustomerID]], tblCustomers[CustomerID], tblCustomers[Segment])</f>
        <v>Consumer</v>
      </c>
      <c r="L1080" t="str">
        <f>_xlfn.XLOOKUP(tblOrders[[#This Row],[ProductID]], tblProducts[ProductID], tblProducts[Category])</f>
        <v>Furniture</v>
      </c>
      <c r="M1080">
        <f>_xlfn.XLOOKUP(tblOrders[[#This Row],[ProductID]], tblProducts[ProductID], tblProducts[CostPrice])</f>
        <v>10109</v>
      </c>
      <c r="N1080">
        <f>tblOrders[[#This Row],[Sales]]-(tblOrders[[#This Row],[CostPrice]]*tblOrders[[#This Row],[Quantity]])</f>
        <v>648560</v>
      </c>
      <c r="O1080" t="str">
        <f>TEXT(tblOrders[[#This Row],[Date]],"mmm-yyyy")</f>
        <v>Dec-2025</v>
      </c>
      <c r="P1080" t="str">
        <f>_xlfn.XLOOKUP(tblOrders[[#This Row],[OrderID]], tblReturns[OrderID], tblReturns[Returned])</f>
        <v>No</v>
      </c>
      <c r="Q1080" t="str">
        <f>_xlfn.XLOOKUP(tblOrders[[#This Row],[OrderID]], tblShipping[OrderID], tblShipping[ShipMode])</f>
        <v>Pickup</v>
      </c>
      <c r="R1080" t="str">
        <f>IFERROR(_xlfn.XLOOKUP(A1079, tblCustomers[CustomerID], tblCustomers[CustomerName]), "Not Found")</f>
        <v>Not Found</v>
      </c>
      <c r="S1080" t="str">
        <f>IF(tblOrders[[#This Row],[Sales]]&gt;1000000,"High Value","Standard")</f>
        <v>Standard</v>
      </c>
      <c r="T1080" t="str">
        <f>_xlfn.XLOOKUP(tblOrders[[#This Row],[ProductID]], tblProducts[ProductID], tblProducts[ProductName])</f>
        <v>Product 8</v>
      </c>
      <c r="U1080">
        <f>_xlfn.XLOOKUP(tblOrders[[#This Row],[SalesRepID]], tblSalesreps[RepID], tblSalesreps[Target])</f>
        <v>7094914</v>
      </c>
    </row>
    <row r="1081" spans="1:21">
      <c r="A1081" t="s">
        <v>1850</v>
      </c>
      <c r="B1081" s="7" t="s">
        <v>214</v>
      </c>
      <c r="C1081" t="s">
        <v>300</v>
      </c>
      <c r="D1081" t="s">
        <v>118</v>
      </c>
      <c r="E1081" t="s">
        <v>202</v>
      </c>
      <c r="F1081" t="s">
        <v>20</v>
      </c>
      <c r="G1081">
        <v>4</v>
      </c>
      <c r="H1081">
        <v>0.05</v>
      </c>
      <c r="I1081" s="2">
        <v>356417.2</v>
      </c>
      <c r="J1081" t="str">
        <f>_xlfn.XLOOKUP(tblOrders[[#This Row],[CustomerID]], tblCustomers[CustomerID], tblCustomers[CustomerName])</f>
        <v>Customer 211</v>
      </c>
      <c r="K1081" t="str">
        <f>_xlfn.XLOOKUP(tblOrders[[#This Row],[CustomerID]], tblCustomers[CustomerID], tblCustomers[Segment])</f>
        <v>SME</v>
      </c>
      <c r="L1081" t="str">
        <f>_xlfn.XLOOKUP(tblOrders[[#This Row],[ProductID]], tblProducts[ProductID], tblProducts[Category])</f>
        <v>Home</v>
      </c>
      <c r="M1081">
        <f>_xlfn.XLOOKUP(tblOrders[[#This Row],[ProductID]], tblProducts[ProductID], tblProducts[CostPrice])</f>
        <v>78122</v>
      </c>
      <c r="N1081">
        <f>tblOrders[[#This Row],[Sales]]-(tblOrders[[#This Row],[CostPrice]]*tblOrders[[#This Row],[Quantity]])</f>
        <v>43929.200000000012</v>
      </c>
      <c r="O1081" t="str">
        <f>TEXT(tblOrders[[#This Row],[Date]],"mmm-yyyy")</f>
        <v>Dec-2025</v>
      </c>
      <c r="P1081" t="str">
        <f>_xlfn.XLOOKUP(tblOrders[[#This Row],[OrderID]], tblReturns[OrderID], tblReturns[Returned])</f>
        <v>Yes</v>
      </c>
      <c r="Q1081" t="str">
        <f>_xlfn.XLOOKUP(tblOrders[[#This Row],[OrderID]], tblShipping[OrderID], tblShipping[ShipMode])</f>
        <v>Express</v>
      </c>
      <c r="R1081" t="str">
        <f>IFERROR(_xlfn.XLOOKUP(A1080, tblCustomers[CustomerID], tblCustomers[CustomerName]), "Not Found")</f>
        <v>Not Found</v>
      </c>
      <c r="S1081" t="str">
        <f>IF(tblOrders[[#This Row],[Sales]]&gt;1000000,"High Value","Standard")</f>
        <v>Standard</v>
      </c>
      <c r="T1081" t="str">
        <f>_xlfn.XLOOKUP(tblOrders[[#This Row],[ProductID]], tblProducts[ProductID], tblProducts[ProductName])</f>
        <v>Product 59</v>
      </c>
      <c r="U1081">
        <f>_xlfn.XLOOKUP(tblOrders[[#This Row],[SalesRepID]], tblSalesreps[RepID], tblSalesreps[Target])</f>
        <v>10652665</v>
      </c>
    </row>
    <row r="1082" spans="1:21">
      <c r="A1082" t="s">
        <v>1851</v>
      </c>
      <c r="B1082" s="7" t="s">
        <v>1008</v>
      </c>
      <c r="C1082" t="s">
        <v>239</v>
      </c>
      <c r="D1082" t="s">
        <v>1230</v>
      </c>
      <c r="E1082" t="s">
        <v>19</v>
      </c>
      <c r="F1082" t="s">
        <v>14</v>
      </c>
      <c r="G1082">
        <v>8</v>
      </c>
      <c r="H1082">
        <v>0</v>
      </c>
      <c r="I1082" s="2">
        <v>191584</v>
      </c>
      <c r="J1082" t="str">
        <f>_xlfn.XLOOKUP(tblOrders[[#This Row],[CustomerID]], tblCustomers[CustomerID], tblCustomers[CustomerName])</f>
        <v>Customer 146</v>
      </c>
      <c r="K1082" t="str">
        <f>_xlfn.XLOOKUP(tblOrders[[#This Row],[CustomerID]], tblCustomers[CustomerID], tblCustomers[Segment])</f>
        <v>Consumer</v>
      </c>
      <c r="L1082" t="str">
        <f>_xlfn.XLOOKUP(tblOrders[[#This Row],[ProductID]], tblProducts[ProductID], tblProducts[Category])</f>
        <v>Furniture</v>
      </c>
      <c r="M1082">
        <f>_xlfn.XLOOKUP(tblOrders[[#This Row],[ProductID]], tblProducts[ProductID], tblProducts[CostPrice])</f>
        <v>48520</v>
      </c>
      <c r="N1082">
        <f>tblOrders[[#This Row],[Sales]]-(tblOrders[[#This Row],[CostPrice]]*tblOrders[[#This Row],[Quantity]])</f>
        <v>-196576</v>
      </c>
      <c r="O1082" t="str">
        <f>TEXT(tblOrders[[#This Row],[Date]],"mmm-yyyy")</f>
        <v>Apr-2025</v>
      </c>
      <c r="P1082" t="str">
        <f>_xlfn.XLOOKUP(tblOrders[[#This Row],[OrderID]], tblReturns[OrderID], tblReturns[Returned])</f>
        <v>No</v>
      </c>
      <c r="Q1082" t="str">
        <f>_xlfn.XLOOKUP(tblOrders[[#This Row],[OrderID]], tblShipping[OrderID], tblShipping[ShipMode])</f>
        <v>Pickup</v>
      </c>
      <c r="R1082" t="str">
        <f>IFERROR(_xlfn.XLOOKUP(A1081, tblCustomers[CustomerID], tblCustomers[CustomerName]), "Not Found")</f>
        <v>Not Found</v>
      </c>
      <c r="S1082" t="str">
        <f>IF(tblOrders[[#This Row],[Sales]]&gt;1000000,"High Value","Standard")</f>
        <v>Standard</v>
      </c>
      <c r="T1082" t="str">
        <f>_xlfn.XLOOKUP(tblOrders[[#This Row],[ProductID]], tblProducts[ProductID], tblProducts[ProductName])</f>
        <v>Product 73</v>
      </c>
      <c r="U1082">
        <f>_xlfn.XLOOKUP(tblOrders[[#This Row],[SalesRepID]], tblSalesreps[RepID], tblSalesreps[Target])</f>
        <v>11347243</v>
      </c>
    </row>
    <row r="1083" spans="1:21">
      <c r="A1083" t="s">
        <v>1852</v>
      </c>
      <c r="B1083" s="7" t="s">
        <v>113</v>
      </c>
      <c r="C1083" t="s">
        <v>258</v>
      </c>
      <c r="D1083" t="s">
        <v>667</v>
      </c>
      <c r="E1083" t="s">
        <v>197</v>
      </c>
      <c r="F1083" t="s">
        <v>20</v>
      </c>
      <c r="G1083">
        <v>5</v>
      </c>
      <c r="H1083">
        <v>0.05</v>
      </c>
      <c r="I1083" s="2">
        <v>487962.75</v>
      </c>
      <c r="J1083" t="str">
        <f>_xlfn.XLOOKUP(tblOrders[[#This Row],[CustomerID]], tblCustomers[CustomerID], tblCustomers[CustomerName])</f>
        <v>Customer 188</v>
      </c>
      <c r="K1083" t="str">
        <f>_xlfn.XLOOKUP(tblOrders[[#This Row],[CustomerID]], tblCustomers[CustomerID], tblCustomers[Segment])</f>
        <v>Consumer</v>
      </c>
      <c r="L1083" t="str">
        <f>_xlfn.XLOOKUP(tblOrders[[#This Row],[ProductID]], tblProducts[ProductID], tblProducts[Category])</f>
        <v>Electronics</v>
      </c>
      <c r="M1083">
        <f>_xlfn.XLOOKUP(tblOrders[[#This Row],[ProductID]], tblProducts[ProductID], tblProducts[CostPrice])</f>
        <v>13676</v>
      </c>
      <c r="N1083">
        <f>tblOrders[[#This Row],[Sales]]-(tblOrders[[#This Row],[CostPrice]]*tblOrders[[#This Row],[Quantity]])</f>
        <v>419582.75</v>
      </c>
      <c r="O1083" t="str">
        <f>TEXT(tblOrders[[#This Row],[Date]],"mmm-yyyy")</f>
        <v>Nov-2025</v>
      </c>
      <c r="P1083" t="str">
        <f>_xlfn.XLOOKUP(tblOrders[[#This Row],[OrderID]], tblReturns[OrderID], tblReturns[Returned])</f>
        <v>No</v>
      </c>
      <c r="Q1083" t="str">
        <f>_xlfn.XLOOKUP(tblOrders[[#This Row],[OrderID]], tblShipping[OrderID], tblShipping[ShipMode])</f>
        <v>Pickup</v>
      </c>
      <c r="R1083" t="str">
        <f>IFERROR(_xlfn.XLOOKUP(A1082, tblCustomers[CustomerID], tblCustomers[CustomerName]), "Not Found")</f>
        <v>Not Found</v>
      </c>
      <c r="S1083" t="str">
        <f>IF(tblOrders[[#This Row],[Sales]]&gt;1000000,"High Value","Standard")</f>
        <v>Standard</v>
      </c>
      <c r="T1083" t="str">
        <f>_xlfn.XLOOKUP(tblOrders[[#This Row],[ProductID]], tblProducts[ProductID], tblProducts[ProductName])</f>
        <v>Product 10</v>
      </c>
      <c r="U1083">
        <f>_xlfn.XLOOKUP(tblOrders[[#This Row],[SalesRepID]], tblSalesreps[RepID], tblSalesreps[Target])</f>
        <v>19562258</v>
      </c>
    </row>
    <row r="1084" spans="1:21">
      <c r="A1084" t="s">
        <v>1853</v>
      </c>
      <c r="B1084" s="7" t="s">
        <v>1098</v>
      </c>
      <c r="C1084" t="s">
        <v>384</v>
      </c>
      <c r="D1084" t="s">
        <v>34</v>
      </c>
      <c r="E1084" t="s">
        <v>50</v>
      </c>
      <c r="F1084" t="s">
        <v>26</v>
      </c>
      <c r="G1084">
        <v>2</v>
      </c>
      <c r="H1084">
        <v>0.05</v>
      </c>
      <c r="I1084" s="2">
        <v>158648.1</v>
      </c>
      <c r="J1084" t="str">
        <f>_xlfn.XLOOKUP(tblOrders[[#This Row],[CustomerID]], tblCustomers[CustomerID], tblCustomers[CustomerName])</f>
        <v>Customer 234</v>
      </c>
      <c r="K1084" t="str">
        <f>_xlfn.XLOOKUP(tblOrders[[#This Row],[CustomerID]], tblCustomers[CustomerID], tblCustomers[Segment])</f>
        <v>Corporate</v>
      </c>
      <c r="L1084" t="str">
        <f>_xlfn.XLOOKUP(tblOrders[[#This Row],[ProductID]], tblProducts[ProductID], tblProducts[Category])</f>
        <v>Electronics</v>
      </c>
      <c r="M1084">
        <f>_xlfn.XLOOKUP(tblOrders[[#This Row],[ProductID]], tblProducts[ProductID], tblProducts[CostPrice])</f>
        <v>24518</v>
      </c>
      <c r="N1084">
        <f>tblOrders[[#This Row],[Sales]]-(tblOrders[[#This Row],[CostPrice]]*tblOrders[[#This Row],[Quantity]])</f>
        <v>109612.1</v>
      </c>
      <c r="O1084" t="str">
        <f>TEXT(tblOrders[[#This Row],[Date]],"mmm-yyyy")</f>
        <v>Dec-2025</v>
      </c>
      <c r="P1084" t="str">
        <f>_xlfn.XLOOKUP(tblOrders[[#This Row],[OrderID]], tblReturns[OrderID], tblReturns[Returned])</f>
        <v>No</v>
      </c>
      <c r="Q1084" t="str">
        <f>_xlfn.XLOOKUP(tblOrders[[#This Row],[OrderID]], tblShipping[OrderID], tblShipping[ShipMode])</f>
        <v>Express</v>
      </c>
      <c r="R1084" t="str">
        <f>IFERROR(_xlfn.XLOOKUP(A1083, tblCustomers[CustomerID], tblCustomers[CustomerName]), "Not Found")</f>
        <v>Not Found</v>
      </c>
      <c r="S1084" t="str">
        <f>IF(tblOrders[[#This Row],[Sales]]&gt;1000000,"High Value","Standard")</f>
        <v>Standard</v>
      </c>
      <c r="T1084" t="str">
        <f>_xlfn.XLOOKUP(tblOrders[[#This Row],[ProductID]], tblProducts[ProductID], tblProducts[ProductName])</f>
        <v>Product 90</v>
      </c>
      <c r="U1084">
        <f>_xlfn.XLOOKUP(tblOrders[[#This Row],[SalesRepID]], tblSalesreps[RepID], tblSalesreps[Target])</f>
        <v>17350666</v>
      </c>
    </row>
    <row r="1085" spans="1:21">
      <c r="A1085" t="s">
        <v>1854</v>
      </c>
      <c r="B1085" s="7" t="s">
        <v>173</v>
      </c>
      <c r="C1085" t="s">
        <v>1806</v>
      </c>
      <c r="D1085" t="s">
        <v>265</v>
      </c>
      <c r="E1085" t="s">
        <v>19</v>
      </c>
      <c r="F1085" t="s">
        <v>88</v>
      </c>
      <c r="G1085">
        <v>3</v>
      </c>
      <c r="H1085">
        <v>0.1</v>
      </c>
      <c r="I1085" s="2">
        <v>213370.2</v>
      </c>
      <c r="J1085" t="str">
        <f>_xlfn.XLOOKUP(tblOrders[[#This Row],[CustomerID]], tblCustomers[CustomerID], tblCustomers[CustomerName])</f>
        <v>Customer 9</v>
      </c>
      <c r="K1085" t="str">
        <f>_xlfn.XLOOKUP(tblOrders[[#This Row],[CustomerID]], tblCustomers[CustomerID], tblCustomers[Segment])</f>
        <v>Consumer</v>
      </c>
      <c r="L1085" t="str">
        <f>_xlfn.XLOOKUP(tblOrders[[#This Row],[ProductID]], tblProducts[ProductID], tblProducts[Category])</f>
        <v>Home</v>
      </c>
      <c r="M1085">
        <f>_xlfn.XLOOKUP(tblOrders[[#This Row],[ProductID]], tblProducts[ProductID], tblProducts[CostPrice])</f>
        <v>33642</v>
      </c>
      <c r="N1085">
        <f>tblOrders[[#This Row],[Sales]]-(tblOrders[[#This Row],[CostPrice]]*tblOrders[[#This Row],[Quantity]])</f>
        <v>112444.20000000001</v>
      </c>
      <c r="O1085" t="str">
        <f>TEXT(tblOrders[[#This Row],[Date]],"mmm-yyyy")</f>
        <v>Jun-2025</v>
      </c>
      <c r="P1085" t="str">
        <f>_xlfn.XLOOKUP(tblOrders[[#This Row],[OrderID]], tblReturns[OrderID], tblReturns[Returned])</f>
        <v>No</v>
      </c>
      <c r="Q1085" t="str">
        <f>_xlfn.XLOOKUP(tblOrders[[#This Row],[OrderID]], tblShipping[OrderID], tblShipping[ShipMode])</f>
        <v>Express</v>
      </c>
      <c r="R1085" t="str">
        <f>IFERROR(_xlfn.XLOOKUP(A1084, tblCustomers[CustomerID], tblCustomers[CustomerName]), "Not Found")</f>
        <v>Not Found</v>
      </c>
      <c r="S1085" t="str">
        <f>IF(tblOrders[[#This Row],[Sales]]&gt;1000000,"High Value","Standard")</f>
        <v>Standard</v>
      </c>
      <c r="T1085" t="str">
        <f>_xlfn.XLOOKUP(tblOrders[[#This Row],[ProductID]], tblProducts[ProductID], tblProducts[ProductName])</f>
        <v>Product 17</v>
      </c>
      <c r="U1085">
        <f>_xlfn.XLOOKUP(tblOrders[[#This Row],[SalesRepID]], tblSalesreps[RepID], tblSalesreps[Target])</f>
        <v>11347243</v>
      </c>
    </row>
    <row r="1086" spans="1:21">
      <c r="A1086" t="s">
        <v>1855</v>
      </c>
      <c r="B1086" s="7" t="s">
        <v>291</v>
      </c>
      <c r="C1086" t="s">
        <v>885</v>
      </c>
      <c r="D1086" t="s">
        <v>201</v>
      </c>
      <c r="E1086" t="s">
        <v>186</v>
      </c>
      <c r="F1086" t="s">
        <v>51</v>
      </c>
      <c r="G1086">
        <v>6</v>
      </c>
      <c r="H1086">
        <v>0.05</v>
      </c>
      <c r="I1086" s="2">
        <v>309983.09999999998</v>
      </c>
      <c r="J1086" t="str">
        <f>_xlfn.XLOOKUP(tblOrders[[#This Row],[CustomerID]], tblCustomers[CustomerID], tblCustomers[CustomerName])</f>
        <v>Customer 277</v>
      </c>
      <c r="K1086" t="str">
        <f>_xlfn.XLOOKUP(tblOrders[[#This Row],[CustomerID]], tblCustomers[CustomerID], tblCustomers[Segment])</f>
        <v>Corporate</v>
      </c>
      <c r="L1086" t="str">
        <f>_xlfn.XLOOKUP(tblOrders[[#This Row],[ProductID]], tblProducts[ProductID], tblProducts[Category])</f>
        <v>Furniture</v>
      </c>
      <c r="M1086">
        <f>_xlfn.XLOOKUP(tblOrders[[#This Row],[ProductID]], tblProducts[ProductID], tblProducts[CostPrice])</f>
        <v>22542</v>
      </c>
      <c r="N1086">
        <f>tblOrders[[#This Row],[Sales]]-(tblOrders[[#This Row],[CostPrice]]*tblOrders[[#This Row],[Quantity]])</f>
        <v>174731.09999999998</v>
      </c>
      <c r="O1086" t="str">
        <f>TEXT(tblOrders[[#This Row],[Date]],"mmm-yyyy")</f>
        <v>Aug-2025</v>
      </c>
      <c r="P1086" t="str">
        <f>_xlfn.XLOOKUP(tblOrders[[#This Row],[OrderID]], tblReturns[OrderID], tblReturns[Returned])</f>
        <v>No</v>
      </c>
      <c r="Q1086" t="str">
        <f>_xlfn.XLOOKUP(tblOrders[[#This Row],[OrderID]], tblShipping[OrderID], tblShipping[ShipMode])</f>
        <v>Pickup</v>
      </c>
      <c r="R1086" t="str">
        <f>IFERROR(_xlfn.XLOOKUP(A1085, tblCustomers[CustomerID], tblCustomers[CustomerName]), "Not Found")</f>
        <v>Not Found</v>
      </c>
      <c r="S1086" t="str">
        <f>IF(tblOrders[[#This Row],[Sales]]&gt;1000000,"High Value","Standard")</f>
        <v>Standard</v>
      </c>
      <c r="T1086" t="str">
        <f>_xlfn.XLOOKUP(tblOrders[[#This Row],[ProductID]], tblProducts[ProductID], tblProducts[ProductName])</f>
        <v>Product 50</v>
      </c>
      <c r="U1086">
        <f>_xlfn.XLOOKUP(tblOrders[[#This Row],[SalesRepID]], tblSalesreps[RepID], tblSalesreps[Target])</f>
        <v>15141830</v>
      </c>
    </row>
    <row r="1087" spans="1:21">
      <c r="A1087" t="s">
        <v>1856</v>
      </c>
      <c r="B1087" s="7" t="s">
        <v>1857</v>
      </c>
      <c r="C1087" t="s">
        <v>177</v>
      </c>
      <c r="D1087" t="s">
        <v>318</v>
      </c>
      <c r="E1087" t="s">
        <v>74</v>
      </c>
      <c r="F1087" t="s">
        <v>20</v>
      </c>
      <c r="G1087">
        <v>10</v>
      </c>
      <c r="H1087">
        <v>0.15</v>
      </c>
      <c r="I1087" s="2">
        <v>575390.5</v>
      </c>
      <c r="J1087" t="str">
        <f>_xlfn.XLOOKUP(tblOrders[[#This Row],[CustomerID]], tblCustomers[CustomerID], tblCustomers[CustomerName])</f>
        <v>Customer 174</v>
      </c>
      <c r="K1087" t="str">
        <f>_xlfn.XLOOKUP(tblOrders[[#This Row],[CustomerID]], tblCustomers[CustomerID], tblCustomers[Segment])</f>
        <v>Consumer</v>
      </c>
      <c r="L1087" t="str">
        <f>_xlfn.XLOOKUP(tblOrders[[#This Row],[ProductID]], tblProducts[ProductID], tblProducts[Category])</f>
        <v>Office</v>
      </c>
      <c r="M1087">
        <f>_xlfn.XLOOKUP(tblOrders[[#This Row],[ProductID]], tblProducts[ProductID], tblProducts[CostPrice])</f>
        <v>39205</v>
      </c>
      <c r="N1087">
        <f>tblOrders[[#This Row],[Sales]]-(tblOrders[[#This Row],[CostPrice]]*tblOrders[[#This Row],[Quantity]])</f>
        <v>183340.5</v>
      </c>
      <c r="O1087" t="str">
        <f>TEXT(tblOrders[[#This Row],[Date]],"mmm-yyyy")</f>
        <v>Nov-2025</v>
      </c>
      <c r="P1087" t="str">
        <f>_xlfn.XLOOKUP(tblOrders[[#This Row],[OrderID]], tblReturns[OrderID], tblReturns[Returned])</f>
        <v>No</v>
      </c>
      <c r="Q1087" t="str">
        <f>_xlfn.XLOOKUP(tblOrders[[#This Row],[OrderID]], tblShipping[OrderID], tblShipping[ShipMode])</f>
        <v>Standard</v>
      </c>
      <c r="R1087" t="str">
        <f>IFERROR(_xlfn.XLOOKUP(A1086, tblCustomers[CustomerID], tblCustomers[CustomerName]), "Not Found")</f>
        <v>Not Found</v>
      </c>
      <c r="S1087" t="str">
        <f>IF(tblOrders[[#This Row],[Sales]]&gt;1000000,"High Value","Standard")</f>
        <v>Standard</v>
      </c>
      <c r="T1087" t="str">
        <f>_xlfn.XLOOKUP(tblOrders[[#This Row],[ProductID]], tblProducts[ProductID], tblProducts[ProductName])</f>
        <v>Product 74</v>
      </c>
      <c r="U1087">
        <f>_xlfn.XLOOKUP(tblOrders[[#This Row],[SalesRepID]], tblSalesreps[RepID], tblSalesreps[Target])</f>
        <v>7254801</v>
      </c>
    </row>
    <row r="1088" spans="1:21">
      <c r="A1088" t="s">
        <v>1858</v>
      </c>
      <c r="B1088" s="7" t="s">
        <v>972</v>
      </c>
      <c r="C1088" t="s">
        <v>189</v>
      </c>
      <c r="D1088" t="s">
        <v>83</v>
      </c>
      <c r="E1088" t="s">
        <v>40</v>
      </c>
      <c r="F1088" t="s">
        <v>26</v>
      </c>
      <c r="G1088">
        <v>10</v>
      </c>
      <c r="H1088">
        <v>0.2</v>
      </c>
      <c r="I1088" s="2">
        <v>552736</v>
      </c>
      <c r="J1088" t="str">
        <f>_xlfn.XLOOKUP(tblOrders[[#This Row],[CustomerID]], tblCustomers[CustomerID], tblCustomers[CustomerName])</f>
        <v>Customer 216</v>
      </c>
      <c r="K1088" t="str">
        <f>_xlfn.XLOOKUP(tblOrders[[#This Row],[CustomerID]], tblCustomers[CustomerID], tblCustomers[Segment])</f>
        <v>Consumer</v>
      </c>
      <c r="L1088" t="str">
        <f>_xlfn.XLOOKUP(tblOrders[[#This Row],[ProductID]], tblProducts[ProductID], tblProducts[Category])</f>
        <v>Furniture</v>
      </c>
      <c r="M1088">
        <f>_xlfn.XLOOKUP(tblOrders[[#This Row],[ProductID]], tblProducts[ProductID], tblProducts[CostPrice])</f>
        <v>79600</v>
      </c>
      <c r="N1088">
        <f>tblOrders[[#This Row],[Sales]]-(tblOrders[[#This Row],[CostPrice]]*tblOrders[[#This Row],[Quantity]])</f>
        <v>-243264</v>
      </c>
      <c r="O1088" t="str">
        <f>TEXT(tblOrders[[#This Row],[Date]],"mmm-yyyy")</f>
        <v>Feb-2025</v>
      </c>
      <c r="P1088" t="str">
        <f>_xlfn.XLOOKUP(tblOrders[[#This Row],[OrderID]], tblReturns[OrderID], tblReturns[Returned])</f>
        <v>No</v>
      </c>
      <c r="Q1088" t="str">
        <f>_xlfn.XLOOKUP(tblOrders[[#This Row],[OrderID]], tblShipping[OrderID], tblShipping[ShipMode])</f>
        <v>Pickup</v>
      </c>
      <c r="R1088" t="str">
        <f>IFERROR(_xlfn.XLOOKUP(A1087, tblCustomers[CustomerID], tblCustomers[CustomerName]), "Not Found")</f>
        <v>Not Found</v>
      </c>
      <c r="S1088" t="str">
        <f>IF(tblOrders[[#This Row],[Sales]]&gt;1000000,"High Value","Standard")</f>
        <v>Standard</v>
      </c>
      <c r="T1088" t="str">
        <f>_xlfn.XLOOKUP(tblOrders[[#This Row],[ProductID]], tblProducts[ProductID], tblProducts[ProductName])</f>
        <v>Product 43</v>
      </c>
      <c r="U1088">
        <f>_xlfn.XLOOKUP(tblOrders[[#This Row],[SalesRepID]], tblSalesreps[RepID], tblSalesreps[Target])</f>
        <v>6291486</v>
      </c>
    </row>
    <row r="1089" spans="1:21">
      <c r="A1089" t="s">
        <v>1859</v>
      </c>
      <c r="B1089" s="7" t="s">
        <v>1296</v>
      </c>
      <c r="C1089" t="s">
        <v>650</v>
      </c>
      <c r="D1089" t="s">
        <v>130</v>
      </c>
      <c r="E1089" t="s">
        <v>35</v>
      </c>
      <c r="F1089" t="s">
        <v>88</v>
      </c>
      <c r="G1089">
        <v>2</v>
      </c>
      <c r="H1089">
        <v>0</v>
      </c>
      <c r="I1089" s="2">
        <v>52400</v>
      </c>
      <c r="J1089" t="str">
        <f>_xlfn.XLOOKUP(tblOrders[[#This Row],[CustomerID]], tblCustomers[CustomerID], tblCustomers[CustomerName])</f>
        <v>Customer 47</v>
      </c>
      <c r="K1089" t="str">
        <f>_xlfn.XLOOKUP(tblOrders[[#This Row],[CustomerID]], tblCustomers[CustomerID], tblCustomers[Segment])</f>
        <v>SME</v>
      </c>
      <c r="L1089" t="str">
        <f>_xlfn.XLOOKUP(tblOrders[[#This Row],[ProductID]], tblProducts[ProductID], tblProducts[Category])</f>
        <v>Home</v>
      </c>
      <c r="M1089">
        <f>_xlfn.XLOOKUP(tblOrders[[#This Row],[ProductID]], tblProducts[ProductID], tblProducts[CostPrice])</f>
        <v>4229</v>
      </c>
      <c r="N1089">
        <f>tblOrders[[#This Row],[Sales]]-(tblOrders[[#This Row],[CostPrice]]*tblOrders[[#This Row],[Quantity]])</f>
        <v>43942</v>
      </c>
      <c r="O1089" t="str">
        <f>TEXT(tblOrders[[#This Row],[Date]],"mmm-yyyy")</f>
        <v>Aug-2025</v>
      </c>
      <c r="P1089" t="str">
        <f>_xlfn.XLOOKUP(tblOrders[[#This Row],[OrderID]], tblReturns[OrderID], tblReturns[Returned])</f>
        <v>Yes</v>
      </c>
      <c r="Q1089" t="str">
        <f>_xlfn.XLOOKUP(tblOrders[[#This Row],[OrderID]], tblShipping[OrderID], tblShipping[ShipMode])</f>
        <v>Express</v>
      </c>
      <c r="R1089" t="str">
        <f>IFERROR(_xlfn.XLOOKUP(A1088, tblCustomers[CustomerID], tblCustomers[CustomerName]), "Not Found")</f>
        <v>Not Found</v>
      </c>
      <c r="S1089" t="str">
        <f>IF(tblOrders[[#This Row],[Sales]]&gt;1000000,"High Value","Standard")</f>
        <v>Standard</v>
      </c>
      <c r="T1089" t="str">
        <f>_xlfn.XLOOKUP(tblOrders[[#This Row],[ProductID]], tblProducts[ProductID], tblProducts[ProductName])</f>
        <v>Product 92</v>
      </c>
      <c r="U1089">
        <f>_xlfn.XLOOKUP(tblOrders[[#This Row],[SalesRepID]], tblSalesreps[RepID], tblSalesreps[Target])</f>
        <v>19619177</v>
      </c>
    </row>
    <row r="1090" spans="1:21">
      <c r="A1090" t="s">
        <v>1860</v>
      </c>
      <c r="B1090" s="7" t="s">
        <v>1219</v>
      </c>
      <c r="C1090" t="s">
        <v>154</v>
      </c>
      <c r="D1090" t="s">
        <v>155</v>
      </c>
      <c r="E1090" t="s">
        <v>13</v>
      </c>
      <c r="F1090" t="s">
        <v>26</v>
      </c>
      <c r="G1090">
        <v>1</v>
      </c>
      <c r="H1090">
        <v>0.05</v>
      </c>
      <c r="I1090" s="2">
        <v>131105.70000000001</v>
      </c>
      <c r="J1090" t="str">
        <f>_xlfn.XLOOKUP(tblOrders[[#This Row],[CustomerID]], tblCustomers[CustomerID], tblCustomers[CustomerName])</f>
        <v>Customer 122</v>
      </c>
      <c r="K1090" t="str">
        <f>_xlfn.XLOOKUP(tblOrders[[#This Row],[CustomerID]], tblCustomers[CustomerID], tblCustomers[Segment])</f>
        <v>Consumer</v>
      </c>
      <c r="L1090" t="str">
        <f>_xlfn.XLOOKUP(tblOrders[[#This Row],[ProductID]], tblProducts[ProductID], tblProducts[Category])</f>
        <v>Electronics</v>
      </c>
      <c r="M1090">
        <f>_xlfn.XLOOKUP(tblOrders[[#This Row],[ProductID]], tblProducts[ProductID], tblProducts[CostPrice])</f>
        <v>23271</v>
      </c>
      <c r="N1090">
        <f>tblOrders[[#This Row],[Sales]]-(tblOrders[[#This Row],[CostPrice]]*tblOrders[[#This Row],[Quantity]])</f>
        <v>107834.70000000001</v>
      </c>
      <c r="O1090" t="str">
        <f>TEXT(tblOrders[[#This Row],[Date]],"mmm-yyyy")</f>
        <v>Aug-2025</v>
      </c>
      <c r="P1090" t="str">
        <f>_xlfn.XLOOKUP(tblOrders[[#This Row],[OrderID]], tblReturns[OrderID], tblReturns[Returned])</f>
        <v>No</v>
      </c>
      <c r="Q1090" t="str">
        <f>_xlfn.XLOOKUP(tblOrders[[#This Row],[OrderID]], tblShipping[OrderID], tblShipping[ShipMode])</f>
        <v>Pickup</v>
      </c>
      <c r="R1090" t="str">
        <f>IFERROR(_xlfn.XLOOKUP(A1089, tblCustomers[CustomerID], tblCustomers[CustomerName]), "Not Found")</f>
        <v>Not Found</v>
      </c>
      <c r="S1090" t="str">
        <f>IF(tblOrders[[#This Row],[Sales]]&gt;1000000,"High Value","Standard")</f>
        <v>Standard</v>
      </c>
      <c r="T1090" t="str">
        <f>_xlfn.XLOOKUP(tblOrders[[#This Row],[ProductID]], tblProducts[ProductID], tblProducts[ProductName])</f>
        <v>Product 48</v>
      </c>
      <c r="U1090">
        <f>_xlfn.XLOOKUP(tblOrders[[#This Row],[SalesRepID]], tblSalesreps[RepID], tblSalesreps[Target])</f>
        <v>11852878</v>
      </c>
    </row>
    <row r="1091" spans="1:21">
      <c r="A1091" t="s">
        <v>1861</v>
      </c>
      <c r="B1091" s="7" t="s">
        <v>1862</v>
      </c>
      <c r="C1091" t="s">
        <v>103</v>
      </c>
      <c r="D1091" t="s">
        <v>513</v>
      </c>
      <c r="E1091" t="s">
        <v>69</v>
      </c>
      <c r="F1091" t="s">
        <v>88</v>
      </c>
      <c r="G1091">
        <v>2</v>
      </c>
      <c r="H1091">
        <v>0.2</v>
      </c>
      <c r="I1091" s="2">
        <v>174912</v>
      </c>
      <c r="J1091" t="str">
        <f>_xlfn.XLOOKUP(tblOrders[[#This Row],[CustomerID]], tblCustomers[CustomerID], tblCustomers[CustomerName])</f>
        <v>Customer 215</v>
      </c>
      <c r="K1091" t="str">
        <f>_xlfn.XLOOKUP(tblOrders[[#This Row],[CustomerID]], tblCustomers[CustomerID], tblCustomers[Segment])</f>
        <v>Corporate</v>
      </c>
      <c r="L1091" t="str">
        <f>_xlfn.XLOOKUP(tblOrders[[#This Row],[ProductID]], tblProducts[ProductID], tblProducts[Category])</f>
        <v>Furniture</v>
      </c>
      <c r="M1091">
        <f>_xlfn.XLOOKUP(tblOrders[[#This Row],[ProductID]], tblProducts[ProductID], tblProducts[CostPrice])</f>
        <v>3310</v>
      </c>
      <c r="N1091">
        <f>tblOrders[[#This Row],[Sales]]-(tblOrders[[#This Row],[CostPrice]]*tblOrders[[#This Row],[Quantity]])</f>
        <v>168292</v>
      </c>
      <c r="O1091" t="str">
        <f>TEXT(tblOrders[[#This Row],[Date]],"mmm-yyyy")</f>
        <v>Oct-2025</v>
      </c>
      <c r="P1091" t="str">
        <f>_xlfn.XLOOKUP(tblOrders[[#This Row],[OrderID]], tblReturns[OrderID], tblReturns[Returned])</f>
        <v>No</v>
      </c>
      <c r="Q1091" t="str">
        <f>_xlfn.XLOOKUP(tblOrders[[#This Row],[OrderID]], tblShipping[OrderID], tblShipping[ShipMode])</f>
        <v>Pickup</v>
      </c>
      <c r="R1091" t="str">
        <f>IFERROR(_xlfn.XLOOKUP(A1090, tblCustomers[CustomerID], tblCustomers[CustomerName]), "Not Found")</f>
        <v>Not Found</v>
      </c>
      <c r="S1091" t="str">
        <f>IF(tblOrders[[#This Row],[Sales]]&gt;1000000,"High Value","Standard")</f>
        <v>Standard</v>
      </c>
      <c r="T1091" t="str">
        <f>_xlfn.XLOOKUP(tblOrders[[#This Row],[ProductID]], tblProducts[ProductID], tblProducts[ProductName])</f>
        <v>Product 5</v>
      </c>
      <c r="U1091">
        <f>_xlfn.XLOOKUP(tblOrders[[#This Row],[SalesRepID]], tblSalesreps[RepID], tblSalesreps[Target])</f>
        <v>19473459</v>
      </c>
    </row>
    <row r="1092" spans="1:21">
      <c r="A1092" t="s">
        <v>1863</v>
      </c>
      <c r="B1092" s="7" t="s">
        <v>167</v>
      </c>
      <c r="C1092" t="s">
        <v>581</v>
      </c>
      <c r="D1092" t="s">
        <v>223</v>
      </c>
      <c r="E1092" t="s">
        <v>45</v>
      </c>
      <c r="F1092" t="s">
        <v>26</v>
      </c>
      <c r="G1092">
        <v>6</v>
      </c>
      <c r="H1092">
        <v>0.2</v>
      </c>
      <c r="I1092" s="2">
        <v>477038.4</v>
      </c>
      <c r="J1092" t="str">
        <f>_xlfn.XLOOKUP(tblOrders[[#This Row],[CustomerID]], tblCustomers[CustomerID], tblCustomers[CustomerName])</f>
        <v>Customer 238</v>
      </c>
      <c r="K1092" t="str">
        <f>_xlfn.XLOOKUP(tblOrders[[#This Row],[CustomerID]], tblCustomers[CustomerID], tblCustomers[Segment])</f>
        <v>Consumer</v>
      </c>
      <c r="L1092" t="str">
        <f>_xlfn.XLOOKUP(tblOrders[[#This Row],[ProductID]], tblProducts[ProductID], tblProducts[Category])</f>
        <v>Office</v>
      </c>
      <c r="M1092">
        <f>_xlfn.XLOOKUP(tblOrders[[#This Row],[ProductID]], tblProducts[ProductID], tblProducts[CostPrice])</f>
        <v>66106</v>
      </c>
      <c r="N1092">
        <f>tblOrders[[#This Row],[Sales]]-(tblOrders[[#This Row],[CostPrice]]*tblOrders[[#This Row],[Quantity]])</f>
        <v>80402.400000000023</v>
      </c>
      <c r="O1092" t="str">
        <f>TEXT(tblOrders[[#This Row],[Date]],"mmm-yyyy")</f>
        <v>Apr-2025</v>
      </c>
      <c r="P1092" t="str">
        <f>_xlfn.XLOOKUP(tblOrders[[#This Row],[OrderID]], tblReturns[OrderID], tblReturns[Returned])</f>
        <v>No</v>
      </c>
      <c r="Q1092" t="str">
        <f>_xlfn.XLOOKUP(tblOrders[[#This Row],[OrderID]], tblShipping[OrderID], tblShipping[ShipMode])</f>
        <v>Express</v>
      </c>
      <c r="R1092" t="str">
        <f>IFERROR(_xlfn.XLOOKUP(A1091, tblCustomers[CustomerID], tblCustomers[CustomerName]), "Not Found")</f>
        <v>Not Found</v>
      </c>
      <c r="S1092" t="str">
        <f>IF(tblOrders[[#This Row],[Sales]]&gt;1000000,"High Value","Standard")</f>
        <v>Standard</v>
      </c>
      <c r="T1092" t="str">
        <f>_xlfn.XLOOKUP(tblOrders[[#This Row],[ProductID]], tblProducts[ProductID], tblProducts[ProductName])</f>
        <v>Product 58</v>
      </c>
      <c r="U1092">
        <f>_xlfn.XLOOKUP(tblOrders[[#This Row],[SalesRepID]], tblSalesreps[RepID], tblSalesreps[Target])</f>
        <v>11319839</v>
      </c>
    </row>
    <row r="1093" spans="1:21">
      <c r="A1093" t="s">
        <v>1864</v>
      </c>
      <c r="B1093" s="7" t="s">
        <v>320</v>
      </c>
      <c r="C1093" t="s">
        <v>672</v>
      </c>
      <c r="D1093" t="s">
        <v>349</v>
      </c>
      <c r="E1093" t="s">
        <v>202</v>
      </c>
      <c r="F1093" t="s">
        <v>51</v>
      </c>
      <c r="G1093">
        <v>7</v>
      </c>
      <c r="H1093">
        <v>0</v>
      </c>
      <c r="I1093" s="2">
        <v>320558</v>
      </c>
      <c r="J1093" t="str">
        <f>_xlfn.XLOOKUP(tblOrders[[#This Row],[CustomerID]], tblCustomers[CustomerID], tblCustomers[CustomerName])</f>
        <v>Customer 41</v>
      </c>
      <c r="K1093" t="str">
        <f>_xlfn.XLOOKUP(tblOrders[[#This Row],[CustomerID]], tblCustomers[CustomerID], tblCustomers[Segment])</f>
        <v>Corporate</v>
      </c>
      <c r="L1093" t="str">
        <f>_xlfn.XLOOKUP(tblOrders[[#This Row],[ProductID]], tblProducts[ProductID], tblProducts[Category])</f>
        <v>Office</v>
      </c>
      <c r="M1093">
        <f>_xlfn.XLOOKUP(tblOrders[[#This Row],[ProductID]], tblProducts[ProductID], tblProducts[CostPrice])</f>
        <v>26900</v>
      </c>
      <c r="N1093">
        <f>tblOrders[[#This Row],[Sales]]-(tblOrders[[#This Row],[CostPrice]]*tblOrders[[#This Row],[Quantity]])</f>
        <v>132258</v>
      </c>
      <c r="O1093" t="str">
        <f>TEXT(tblOrders[[#This Row],[Date]],"mmm-yyyy")</f>
        <v>Jun-2025</v>
      </c>
      <c r="P1093" t="str">
        <f>_xlfn.XLOOKUP(tblOrders[[#This Row],[OrderID]], tblReturns[OrderID], tblReturns[Returned])</f>
        <v>No</v>
      </c>
      <c r="Q1093" t="str">
        <f>_xlfn.XLOOKUP(tblOrders[[#This Row],[OrderID]], tblShipping[OrderID], tblShipping[ShipMode])</f>
        <v>Standard</v>
      </c>
      <c r="R1093" t="str">
        <f>IFERROR(_xlfn.XLOOKUP(A1092, tblCustomers[CustomerID], tblCustomers[CustomerName]), "Not Found")</f>
        <v>Not Found</v>
      </c>
      <c r="S1093" t="str">
        <f>IF(tblOrders[[#This Row],[Sales]]&gt;1000000,"High Value","Standard")</f>
        <v>Standard</v>
      </c>
      <c r="T1093" t="str">
        <f>_xlfn.XLOOKUP(tblOrders[[#This Row],[ProductID]], tblProducts[ProductID], tblProducts[ProductName])</f>
        <v>Product 61</v>
      </c>
      <c r="U1093">
        <f>_xlfn.XLOOKUP(tblOrders[[#This Row],[SalesRepID]], tblSalesreps[RepID], tblSalesreps[Target])</f>
        <v>10652665</v>
      </c>
    </row>
    <row r="1094" spans="1:21">
      <c r="A1094" t="s">
        <v>1865</v>
      </c>
      <c r="B1094" s="7" t="s">
        <v>518</v>
      </c>
      <c r="C1094" t="s">
        <v>763</v>
      </c>
      <c r="D1094" t="s">
        <v>126</v>
      </c>
      <c r="E1094" t="s">
        <v>19</v>
      </c>
      <c r="F1094" t="s">
        <v>88</v>
      </c>
      <c r="G1094">
        <v>7</v>
      </c>
      <c r="H1094">
        <v>0.1</v>
      </c>
      <c r="I1094" s="2">
        <v>674320.5</v>
      </c>
      <c r="J1094" t="str">
        <f>_xlfn.XLOOKUP(tblOrders[[#This Row],[CustomerID]], tblCustomers[CustomerID], tblCustomers[CustomerName])</f>
        <v>Customer 5</v>
      </c>
      <c r="K1094" t="str">
        <f>_xlfn.XLOOKUP(tblOrders[[#This Row],[CustomerID]], tblCustomers[CustomerID], tblCustomers[Segment])</f>
        <v>Corporate</v>
      </c>
      <c r="L1094" t="str">
        <f>_xlfn.XLOOKUP(tblOrders[[#This Row],[ProductID]], tblProducts[ProductID], tblProducts[Category])</f>
        <v>Furniture</v>
      </c>
      <c r="M1094">
        <f>_xlfn.XLOOKUP(tblOrders[[#This Row],[ProductID]], tblProducts[ProductID], tblProducts[CostPrice])</f>
        <v>47434</v>
      </c>
      <c r="N1094">
        <f>tblOrders[[#This Row],[Sales]]-(tblOrders[[#This Row],[CostPrice]]*tblOrders[[#This Row],[Quantity]])</f>
        <v>342282.5</v>
      </c>
      <c r="O1094" t="str">
        <f>TEXT(tblOrders[[#This Row],[Date]],"mmm-yyyy")</f>
        <v>Apr-2025</v>
      </c>
      <c r="P1094" t="str">
        <f>_xlfn.XLOOKUP(tblOrders[[#This Row],[OrderID]], tblReturns[OrderID], tblReturns[Returned])</f>
        <v>No</v>
      </c>
      <c r="Q1094" t="str">
        <f>_xlfn.XLOOKUP(tblOrders[[#This Row],[OrderID]], tblShipping[OrderID], tblShipping[ShipMode])</f>
        <v>Pickup</v>
      </c>
      <c r="R1094" t="str">
        <f>IFERROR(_xlfn.XLOOKUP(A1093, tblCustomers[CustomerID], tblCustomers[CustomerName]), "Not Found")</f>
        <v>Not Found</v>
      </c>
      <c r="S1094" t="str">
        <f>IF(tblOrders[[#This Row],[Sales]]&gt;1000000,"High Value","Standard")</f>
        <v>Standard</v>
      </c>
      <c r="T1094" t="str">
        <f>_xlfn.XLOOKUP(tblOrders[[#This Row],[ProductID]], tblProducts[ProductID], tblProducts[ProductName])</f>
        <v>Product 67</v>
      </c>
      <c r="U1094">
        <f>_xlfn.XLOOKUP(tblOrders[[#This Row],[SalesRepID]], tblSalesreps[RepID], tblSalesreps[Target])</f>
        <v>11347243</v>
      </c>
    </row>
    <row r="1095" spans="1:21">
      <c r="A1095" t="s">
        <v>1866</v>
      </c>
      <c r="B1095" s="7" t="s">
        <v>66</v>
      </c>
      <c r="C1095" t="s">
        <v>91</v>
      </c>
      <c r="D1095" t="s">
        <v>133</v>
      </c>
      <c r="E1095" t="s">
        <v>45</v>
      </c>
      <c r="F1095" t="s">
        <v>26</v>
      </c>
      <c r="G1095">
        <v>7</v>
      </c>
      <c r="H1095">
        <v>0.1</v>
      </c>
      <c r="I1095" s="2">
        <v>618949.80000000005</v>
      </c>
      <c r="J1095" t="str">
        <f>_xlfn.XLOOKUP(tblOrders[[#This Row],[CustomerID]], tblCustomers[CustomerID], tblCustomers[CustomerName])</f>
        <v>Customer 287</v>
      </c>
      <c r="K1095" t="str">
        <f>_xlfn.XLOOKUP(tblOrders[[#This Row],[CustomerID]], tblCustomers[CustomerID], tblCustomers[Segment])</f>
        <v>Corporate</v>
      </c>
      <c r="L1095" t="str">
        <f>_xlfn.XLOOKUP(tblOrders[[#This Row],[ProductID]], tblProducts[ProductID], tblProducts[Category])</f>
        <v>Furniture</v>
      </c>
      <c r="M1095">
        <f>_xlfn.XLOOKUP(tblOrders[[#This Row],[ProductID]], tblProducts[ProductID], tblProducts[CostPrice])</f>
        <v>53604</v>
      </c>
      <c r="N1095">
        <f>tblOrders[[#This Row],[Sales]]-(tblOrders[[#This Row],[CostPrice]]*tblOrders[[#This Row],[Quantity]])</f>
        <v>243721.80000000005</v>
      </c>
      <c r="O1095" t="str">
        <f>TEXT(tblOrders[[#This Row],[Date]],"mmm-yyyy")</f>
        <v>Mar-2025</v>
      </c>
      <c r="P1095" t="str">
        <f>_xlfn.XLOOKUP(tblOrders[[#This Row],[OrderID]], tblReturns[OrderID], tblReturns[Returned])</f>
        <v>No</v>
      </c>
      <c r="Q1095" t="str">
        <f>_xlfn.XLOOKUP(tblOrders[[#This Row],[OrderID]], tblShipping[OrderID], tblShipping[ShipMode])</f>
        <v>Pickup</v>
      </c>
      <c r="R1095" t="str">
        <f>IFERROR(_xlfn.XLOOKUP(A1094, tblCustomers[CustomerID], tblCustomers[CustomerName]), "Not Found")</f>
        <v>Not Found</v>
      </c>
      <c r="S1095" t="str">
        <f>IF(tblOrders[[#This Row],[Sales]]&gt;1000000,"High Value","Standard")</f>
        <v>Standard</v>
      </c>
      <c r="T1095" t="str">
        <f>_xlfn.XLOOKUP(tblOrders[[#This Row],[ProductID]], tblProducts[ProductID], tblProducts[ProductName])</f>
        <v>Product 6</v>
      </c>
      <c r="U1095">
        <f>_xlfn.XLOOKUP(tblOrders[[#This Row],[SalesRepID]], tblSalesreps[RepID], tblSalesreps[Target])</f>
        <v>11319839</v>
      </c>
    </row>
    <row r="1096" spans="1:21">
      <c r="A1096" t="s">
        <v>1867</v>
      </c>
      <c r="B1096" s="7" t="s">
        <v>939</v>
      </c>
      <c r="C1096" t="s">
        <v>626</v>
      </c>
      <c r="D1096" t="s">
        <v>92</v>
      </c>
      <c r="E1096" t="s">
        <v>186</v>
      </c>
      <c r="F1096" t="s">
        <v>88</v>
      </c>
      <c r="G1096">
        <v>6</v>
      </c>
      <c r="H1096">
        <v>0.05</v>
      </c>
      <c r="I1096" s="2">
        <v>668416.19999999995</v>
      </c>
      <c r="J1096" t="str">
        <f>_xlfn.XLOOKUP(tblOrders[[#This Row],[CustomerID]], tblCustomers[CustomerID], tblCustomers[CustomerName])</f>
        <v>Customer 158</v>
      </c>
      <c r="K1096" t="str">
        <f>_xlfn.XLOOKUP(tblOrders[[#This Row],[CustomerID]], tblCustomers[CustomerID], tblCustomers[Segment])</f>
        <v>SME</v>
      </c>
      <c r="L1096" t="str">
        <f>_xlfn.XLOOKUP(tblOrders[[#This Row],[ProductID]], tblProducts[ProductID], tblProducts[Category])</f>
        <v>Home</v>
      </c>
      <c r="M1096">
        <f>_xlfn.XLOOKUP(tblOrders[[#This Row],[ProductID]], tblProducts[ProductID], tblProducts[CostPrice])</f>
        <v>65463</v>
      </c>
      <c r="N1096">
        <f>tblOrders[[#This Row],[Sales]]-(tblOrders[[#This Row],[CostPrice]]*tblOrders[[#This Row],[Quantity]])</f>
        <v>275638.19999999995</v>
      </c>
      <c r="O1096" t="str">
        <f>TEXT(tblOrders[[#This Row],[Date]],"mmm-yyyy")</f>
        <v>Jun-2025</v>
      </c>
      <c r="P1096" t="str">
        <f>_xlfn.XLOOKUP(tblOrders[[#This Row],[OrderID]], tblReturns[OrderID], tblReturns[Returned])</f>
        <v>No</v>
      </c>
      <c r="Q1096" t="str">
        <f>_xlfn.XLOOKUP(tblOrders[[#This Row],[OrderID]], tblShipping[OrderID], tblShipping[ShipMode])</f>
        <v>Express</v>
      </c>
      <c r="R1096" t="str">
        <f>IFERROR(_xlfn.XLOOKUP(A1095, tblCustomers[CustomerID], tblCustomers[CustomerName]), "Not Found")</f>
        <v>Not Found</v>
      </c>
      <c r="S1096" t="str">
        <f>IF(tblOrders[[#This Row],[Sales]]&gt;1000000,"High Value","Standard")</f>
        <v>Standard</v>
      </c>
      <c r="T1096" t="str">
        <f>_xlfn.XLOOKUP(tblOrders[[#This Row],[ProductID]], tblProducts[ProductID], tblProducts[ProductName])</f>
        <v>Product 32</v>
      </c>
      <c r="U1096">
        <f>_xlfn.XLOOKUP(tblOrders[[#This Row],[SalesRepID]], tblSalesreps[RepID], tblSalesreps[Target])</f>
        <v>15141830</v>
      </c>
    </row>
    <row r="1097" spans="1:21">
      <c r="A1097" t="s">
        <v>1868</v>
      </c>
      <c r="B1097" s="7" t="s">
        <v>1869</v>
      </c>
      <c r="C1097" t="s">
        <v>72</v>
      </c>
      <c r="D1097" t="s">
        <v>248</v>
      </c>
      <c r="E1097" t="s">
        <v>40</v>
      </c>
      <c r="F1097" t="s">
        <v>88</v>
      </c>
      <c r="G1097">
        <v>9</v>
      </c>
      <c r="H1097">
        <v>0</v>
      </c>
      <c r="I1097" s="2">
        <v>190629</v>
      </c>
      <c r="J1097" t="str">
        <f>_xlfn.XLOOKUP(tblOrders[[#This Row],[CustomerID]], tblCustomers[CustomerID], tblCustomers[CustomerName])</f>
        <v>Customer 79</v>
      </c>
      <c r="K1097" t="str">
        <f>_xlfn.XLOOKUP(tblOrders[[#This Row],[CustomerID]], tblCustomers[CustomerID], tblCustomers[Segment])</f>
        <v>Corporate</v>
      </c>
      <c r="L1097" t="str">
        <f>_xlfn.XLOOKUP(tblOrders[[#This Row],[ProductID]], tblProducts[ProductID], tblProducts[Category])</f>
        <v>Furniture</v>
      </c>
      <c r="M1097">
        <f>_xlfn.XLOOKUP(tblOrders[[#This Row],[ProductID]], tblProducts[ProductID], tblProducts[CostPrice])</f>
        <v>31758</v>
      </c>
      <c r="N1097">
        <f>tblOrders[[#This Row],[Sales]]-(tblOrders[[#This Row],[CostPrice]]*tblOrders[[#This Row],[Quantity]])</f>
        <v>-95193</v>
      </c>
      <c r="O1097" t="str">
        <f>TEXT(tblOrders[[#This Row],[Date]],"mmm-yyyy")</f>
        <v>Feb-2025</v>
      </c>
      <c r="P1097" t="str">
        <f>_xlfn.XLOOKUP(tblOrders[[#This Row],[OrderID]], tblReturns[OrderID], tblReturns[Returned])</f>
        <v>No</v>
      </c>
      <c r="Q1097" t="str">
        <f>_xlfn.XLOOKUP(tblOrders[[#This Row],[OrderID]], tblShipping[OrderID], tblShipping[ShipMode])</f>
        <v>Pickup</v>
      </c>
      <c r="R1097" t="str">
        <f>IFERROR(_xlfn.XLOOKUP(A1096, tblCustomers[CustomerID], tblCustomers[CustomerName]), "Not Found")</f>
        <v>Not Found</v>
      </c>
      <c r="S1097" t="str">
        <f>IF(tblOrders[[#This Row],[Sales]]&gt;1000000,"High Value","Standard")</f>
        <v>Standard</v>
      </c>
      <c r="T1097" t="str">
        <f>_xlfn.XLOOKUP(tblOrders[[#This Row],[ProductID]], tblProducts[ProductID], tblProducts[ProductName])</f>
        <v>Product 35</v>
      </c>
      <c r="U1097">
        <f>_xlfn.XLOOKUP(tblOrders[[#This Row],[SalesRepID]], tblSalesreps[RepID], tblSalesreps[Target])</f>
        <v>6291486</v>
      </c>
    </row>
    <row r="1098" spans="1:21">
      <c r="A1098" t="s">
        <v>1870</v>
      </c>
      <c r="B1098" s="7" t="s">
        <v>558</v>
      </c>
      <c r="C1098" t="s">
        <v>635</v>
      </c>
      <c r="D1098" t="s">
        <v>543</v>
      </c>
      <c r="E1098" t="s">
        <v>56</v>
      </c>
      <c r="F1098" t="s">
        <v>51</v>
      </c>
      <c r="G1098">
        <v>10</v>
      </c>
      <c r="H1098">
        <v>0</v>
      </c>
      <c r="I1098" s="2">
        <v>320970</v>
      </c>
      <c r="J1098" t="str">
        <f>_xlfn.XLOOKUP(tblOrders[[#This Row],[CustomerID]], tblCustomers[CustomerID], tblCustomers[CustomerName])</f>
        <v>Customer 157</v>
      </c>
      <c r="K1098" t="str">
        <f>_xlfn.XLOOKUP(tblOrders[[#This Row],[CustomerID]], tblCustomers[CustomerID], tblCustomers[Segment])</f>
        <v>Corporate</v>
      </c>
      <c r="L1098" t="str">
        <f>_xlfn.XLOOKUP(tblOrders[[#This Row],[ProductID]], tblProducts[ProductID], tblProducts[Category])</f>
        <v>Furniture</v>
      </c>
      <c r="M1098">
        <f>_xlfn.XLOOKUP(tblOrders[[#This Row],[ProductID]], tblProducts[ProductID], tblProducts[CostPrice])</f>
        <v>29153</v>
      </c>
      <c r="N1098">
        <f>tblOrders[[#This Row],[Sales]]-(tblOrders[[#This Row],[CostPrice]]*tblOrders[[#This Row],[Quantity]])</f>
        <v>29440</v>
      </c>
      <c r="O1098" t="str">
        <f>TEXT(tblOrders[[#This Row],[Date]],"mmm-yyyy")</f>
        <v>Dec-2025</v>
      </c>
      <c r="P1098" t="str">
        <f>_xlfn.XLOOKUP(tblOrders[[#This Row],[OrderID]], tblReturns[OrderID], tblReturns[Returned])</f>
        <v>No</v>
      </c>
      <c r="Q1098" t="str">
        <f>_xlfn.XLOOKUP(tblOrders[[#This Row],[OrderID]], tblShipping[OrderID], tblShipping[ShipMode])</f>
        <v>Standard</v>
      </c>
      <c r="R1098" t="str">
        <f>IFERROR(_xlfn.XLOOKUP(A1097, tblCustomers[CustomerID], tblCustomers[CustomerName]), "Not Found")</f>
        <v>Not Found</v>
      </c>
      <c r="S1098" t="str">
        <f>IF(tblOrders[[#This Row],[Sales]]&gt;1000000,"High Value","Standard")</f>
        <v>Standard</v>
      </c>
      <c r="T1098" t="str">
        <f>_xlfn.XLOOKUP(tblOrders[[#This Row],[ProductID]], tblProducts[ProductID], tblProducts[ProductName])</f>
        <v>Product 16</v>
      </c>
      <c r="U1098">
        <f>_xlfn.XLOOKUP(tblOrders[[#This Row],[SalesRepID]], tblSalesreps[RepID], tblSalesreps[Target])</f>
        <v>14265630</v>
      </c>
    </row>
    <row r="1099" spans="1:21">
      <c r="A1099" t="s">
        <v>1871</v>
      </c>
      <c r="B1099" s="7" t="s">
        <v>1872</v>
      </c>
      <c r="C1099" t="s">
        <v>1444</v>
      </c>
      <c r="D1099" t="s">
        <v>83</v>
      </c>
      <c r="E1099" t="s">
        <v>165</v>
      </c>
      <c r="F1099" t="s">
        <v>88</v>
      </c>
      <c r="G1099">
        <v>9</v>
      </c>
      <c r="H1099">
        <v>0.05</v>
      </c>
      <c r="I1099" s="2">
        <v>1130882.8500000001</v>
      </c>
      <c r="J1099" t="str">
        <f>_xlfn.XLOOKUP(tblOrders[[#This Row],[CustomerID]], tblCustomers[CustomerID], tblCustomers[CustomerName])</f>
        <v>Customer 6</v>
      </c>
      <c r="K1099" t="str">
        <f>_xlfn.XLOOKUP(tblOrders[[#This Row],[CustomerID]], tblCustomers[CustomerID], tblCustomers[Segment])</f>
        <v>Corporate</v>
      </c>
      <c r="L1099" t="str">
        <f>_xlfn.XLOOKUP(tblOrders[[#This Row],[ProductID]], tblProducts[ProductID], tblProducts[Category])</f>
        <v>Furniture</v>
      </c>
      <c r="M1099">
        <f>_xlfn.XLOOKUP(tblOrders[[#This Row],[ProductID]], tblProducts[ProductID], tblProducts[CostPrice])</f>
        <v>79600</v>
      </c>
      <c r="N1099">
        <f>tblOrders[[#This Row],[Sales]]-(tblOrders[[#This Row],[CostPrice]]*tblOrders[[#This Row],[Quantity]])</f>
        <v>414482.85000000009</v>
      </c>
      <c r="O1099" t="str">
        <f>TEXT(tblOrders[[#This Row],[Date]],"mmm-yyyy")</f>
        <v>May-2025</v>
      </c>
      <c r="P1099" t="str">
        <f>_xlfn.XLOOKUP(tblOrders[[#This Row],[OrderID]], tblReturns[OrderID], tblReturns[Returned])</f>
        <v>No</v>
      </c>
      <c r="Q1099" t="str">
        <f>_xlfn.XLOOKUP(tblOrders[[#This Row],[OrderID]], tblShipping[OrderID], tblShipping[ShipMode])</f>
        <v>Pickup</v>
      </c>
      <c r="R1099" t="str">
        <f>IFERROR(_xlfn.XLOOKUP(A1098, tblCustomers[CustomerID], tblCustomers[CustomerName]), "Not Found")</f>
        <v>Not Found</v>
      </c>
      <c r="S1099" t="str">
        <f>IF(tblOrders[[#This Row],[Sales]]&gt;1000000,"High Value","Standard")</f>
        <v>High Value</v>
      </c>
      <c r="T1099" t="str">
        <f>_xlfn.XLOOKUP(tblOrders[[#This Row],[ProductID]], tblProducts[ProductID], tblProducts[ProductName])</f>
        <v>Product 43</v>
      </c>
      <c r="U1099">
        <f>_xlfn.XLOOKUP(tblOrders[[#This Row],[SalesRepID]], tblSalesreps[RepID], tblSalesreps[Target])</f>
        <v>16839910</v>
      </c>
    </row>
    <row r="1100" spans="1:21">
      <c r="A1100" t="s">
        <v>1873</v>
      </c>
      <c r="B1100" s="7" t="s">
        <v>1033</v>
      </c>
      <c r="C1100" t="s">
        <v>684</v>
      </c>
      <c r="D1100" t="s">
        <v>130</v>
      </c>
      <c r="E1100" t="s">
        <v>69</v>
      </c>
      <c r="F1100" t="s">
        <v>51</v>
      </c>
      <c r="G1100">
        <v>3</v>
      </c>
      <c r="H1100">
        <v>0.15</v>
      </c>
      <c r="I1100" s="2">
        <v>253811.7</v>
      </c>
      <c r="J1100" t="str">
        <f>_xlfn.XLOOKUP(tblOrders[[#This Row],[CustomerID]], tblCustomers[CustomerID], tblCustomers[CustomerName])</f>
        <v>Customer 55</v>
      </c>
      <c r="K1100" t="str">
        <f>_xlfn.XLOOKUP(tblOrders[[#This Row],[CustomerID]], tblCustomers[CustomerID], tblCustomers[Segment])</f>
        <v>Corporate</v>
      </c>
      <c r="L1100" t="str">
        <f>_xlfn.XLOOKUP(tblOrders[[#This Row],[ProductID]], tblProducts[ProductID], tblProducts[Category])</f>
        <v>Home</v>
      </c>
      <c r="M1100">
        <f>_xlfn.XLOOKUP(tblOrders[[#This Row],[ProductID]], tblProducts[ProductID], tblProducts[CostPrice])</f>
        <v>4229</v>
      </c>
      <c r="N1100">
        <f>tblOrders[[#This Row],[Sales]]-(tblOrders[[#This Row],[CostPrice]]*tblOrders[[#This Row],[Quantity]])</f>
        <v>241124.7</v>
      </c>
      <c r="O1100" t="str">
        <f>TEXT(tblOrders[[#This Row],[Date]],"mmm-yyyy")</f>
        <v>Jul-2025</v>
      </c>
      <c r="P1100" t="str">
        <f>_xlfn.XLOOKUP(tblOrders[[#This Row],[OrderID]], tblReturns[OrderID], tblReturns[Returned])</f>
        <v>No</v>
      </c>
      <c r="Q1100" t="str">
        <f>_xlfn.XLOOKUP(tblOrders[[#This Row],[OrderID]], tblShipping[OrderID], tblShipping[ShipMode])</f>
        <v>Pickup</v>
      </c>
      <c r="R1100" t="str">
        <f>IFERROR(_xlfn.XLOOKUP(A1099, tblCustomers[CustomerID], tblCustomers[CustomerName]), "Not Found")</f>
        <v>Not Found</v>
      </c>
      <c r="S1100" t="str">
        <f>IF(tblOrders[[#This Row],[Sales]]&gt;1000000,"High Value","Standard")</f>
        <v>Standard</v>
      </c>
      <c r="T1100" t="str">
        <f>_xlfn.XLOOKUP(tblOrders[[#This Row],[ProductID]], tblProducts[ProductID], tblProducts[ProductName])</f>
        <v>Product 92</v>
      </c>
      <c r="U1100">
        <f>_xlfn.XLOOKUP(tblOrders[[#This Row],[SalesRepID]], tblSalesreps[RepID], tblSalesreps[Target])</f>
        <v>19473459</v>
      </c>
    </row>
    <row r="1101" spans="1:21">
      <c r="A1101" t="s">
        <v>1874</v>
      </c>
      <c r="B1101" s="7" t="s">
        <v>310</v>
      </c>
      <c r="C1101" t="s">
        <v>429</v>
      </c>
      <c r="D1101" t="s">
        <v>174</v>
      </c>
      <c r="E1101" t="s">
        <v>197</v>
      </c>
      <c r="F1101" t="s">
        <v>26</v>
      </c>
      <c r="G1101">
        <v>4</v>
      </c>
      <c r="H1101">
        <v>0.05</v>
      </c>
      <c r="I1101" s="2">
        <v>553606.80000000005</v>
      </c>
      <c r="J1101" t="str">
        <f>_xlfn.XLOOKUP(tblOrders[[#This Row],[CustomerID]], tblCustomers[CustomerID], tblCustomers[CustomerName])</f>
        <v>Customer 243</v>
      </c>
      <c r="K1101" t="str">
        <f>_xlfn.XLOOKUP(tblOrders[[#This Row],[CustomerID]], tblCustomers[CustomerID], tblCustomers[Segment])</f>
        <v>Corporate</v>
      </c>
      <c r="L1101" t="str">
        <f>_xlfn.XLOOKUP(tblOrders[[#This Row],[ProductID]], tblProducts[ProductID], tblProducts[Category])</f>
        <v>Home</v>
      </c>
      <c r="M1101">
        <f>_xlfn.XLOOKUP(tblOrders[[#This Row],[ProductID]], tblProducts[ProductID], tblProducts[CostPrice])</f>
        <v>62348</v>
      </c>
      <c r="N1101">
        <f>tblOrders[[#This Row],[Sales]]-(tblOrders[[#This Row],[CostPrice]]*tblOrders[[#This Row],[Quantity]])</f>
        <v>304214.80000000005</v>
      </c>
      <c r="O1101" t="str">
        <f>TEXT(tblOrders[[#This Row],[Date]],"mmm-yyyy")</f>
        <v>Mar-2025</v>
      </c>
      <c r="P1101" t="str">
        <f>_xlfn.XLOOKUP(tblOrders[[#This Row],[OrderID]], tblReturns[OrderID], tblReturns[Returned])</f>
        <v>No</v>
      </c>
      <c r="Q1101" t="str">
        <f>_xlfn.XLOOKUP(tblOrders[[#This Row],[OrderID]], tblShipping[OrderID], tblShipping[ShipMode])</f>
        <v>Standard</v>
      </c>
      <c r="R1101" t="str">
        <f>IFERROR(_xlfn.XLOOKUP(A1100, tblCustomers[CustomerID], tblCustomers[CustomerName]), "Not Found")</f>
        <v>Not Found</v>
      </c>
      <c r="S1101" t="str">
        <f>IF(tblOrders[[#This Row],[Sales]]&gt;1000000,"High Value","Standard")</f>
        <v>Standard</v>
      </c>
      <c r="T1101" t="str">
        <f>_xlfn.XLOOKUP(tblOrders[[#This Row],[ProductID]], tblProducts[ProductID], tblProducts[ProductName])</f>
        <v>Product 64</v>
      </c>
      <c r="U1101">
        <f>_xlfn.XLOOKUP(tblOrders[[#This Row],[SalesRepID]], tblSalesreps[RepID], tblSalesreps[Target])</f>
        <v>19562258</v>
      </c>
    </row>
    <row r="1102" spans="1:21">
      <c r="A1102" t="s">
        <v>1875</v>
      </c>
      <c r="B1102" s="7" t="s">
        <v>449</v>
      </c>
      <c r="C1102" t="s">
        <v>1006</v>
      </c>
      <c r="D1102" t="s">
        <v>83</v>
      </c>
      <c r="E1102" t="s">
        <v>35</v>
      </c>
      <c r="F1102" t="s">
        <v>20</v>
      </c>
      <c r="G1102">
        <v>1</v>
      </c>
      <c r="H1102">
        <v>0.15</v>
      </c>
      <c r="I1102" s="2">
        <v>110952.2</v>
      </c>
      <c r="J1102" t="str">
        <f>_xlfn.XLOOKUP(tblOrders[[#This Row],[CustomerID]], tblCustomers[CustomerID], tblCustomers[CustomerName])</f>
        <v>Customer 45</v>
      </c>
      <c r="K1102" t="str">
        <f>_xlfn.XLOOKUP(tblOrders[[#This Row],[CustomerID]], tblCustomers[CustomerID], tblCustomers[Segment])</f>
        <v>Consumer</v>
      </c>
      <c r="L1102" t="str">
        <f>_xlfn.XLOOKUP(tblOrders[[#This Row],[ProductID]], tblProducts[ProductID], tblProducts[Category])</f>
        <v>Furniture</v>
      </c>
      <c r="M1102">
        <f>_xlfn.XLOOKUP(tblOrders[[#This Row],[ProductID]], tblProducts[ProductID], tblProducts[CostPrice])</f>
        <v>79600</v>
      </c>
      <c r="N1102">
        <f>tblOrders[[#This Row],[Sales]]-(tblOrders[[#This Row],[CostPrice]]*tblOrders[[#This Row],[Quantity]])</f>
        <v>31352.199999999997</v>
      </c>
      <c r="O1102" t="str">
        <f>TEXT(tblOrders[[#This Row],[Date]],"mmm-yyyy")</f>
        <v>Aug-2025</v>
      </c>
      <c r="P1102" t="str">
        <f>_xlfn.XLOOKUP(tblOrders[[#This Row],[OrderID]], tblReturns[OrderID], tblReturns[Returned])</f>
        <v>No</v>
      </c>
      <c r="Q1102" t="str">
        <f>_xlfn.XLOOKUP(tblOrders[[#This Row],[OrderID]], tblShipping[OrderID], tblShipping[ShipMode])</f>
        <v>Express</v>
      </c>
      <c r="R1102" t="str">
        <f>IFERROR(_xlfn.XLOOKUP(A1101, tblCustomers[CustomerID], tblCustomers[CustomerName]), "Not Found")</f>
        <v>Not Found</v>
      </c>
      <c r="S1102" t="str">
        <f>IF(tblOrders[[#This Row],[Sales]]&gt;1000000,"High Value","Standard")</f>
        <v>Standard</v>
      </c>
      <c r="T1102" t="str">
        <f>_xlfn.XLOOKUP(tblOrders[[#This Row],[ProductID]], tblProducts[ProductID], tblProducts[ProductName])</f>
        <v>Product 43</v>
      </c>
      <c r="U1102">
        <f>_xlfn.XLOOKUP(tblOrders[[#This Row],[SalesRepID]], tblSalesreps[RepID], tblSalesreps[Target])</f>
        <v>19619177</v>
      </c>
    </row>
    <row r="1103" spans="1:21">
      <c r="A1103" t="s">
        <v>1876</v>
      </c>
      <c r="B1103" s="7" t="s">
        <v>939</v>
      </c>
      <c r="C1103" t="s">
        <v>621</v>
      </c>
      <c r="D1103" t="s">
        <v>491</v>
      </c>
      <c r="E1103" t="s">
        <v>205</v>
      </c>
      <c r="F1103" t="s">
        <v>51</v>
      </c>
      <c r="G1103">
        <v>3</v>
      </c>
      <c r="H1103">
        <v>0.1</v>
      </c>
      <c r="I1103" s="2">
        <v>204311.7</v>
      </c>
      <c r="J1103" t="str">
        <f>_xlfn.XLOOKUP(tblOrders[[#This Row],[CustomerID]], tblCustomers[CustomerID], tblCustomers[CustomerName])</f>
        <v>Customer 295</v>
      </c>
      <c r="K1103" t="str">
        <f>_xlfn.XLOOKUP(tblOrders[[#This Row],[CustomerID]], tblCustomers[CustomerID], tblCustomers[Segment])</f>
        <v>Consumer</v>
      </c>
      <c r="L1103" t="str">
        <f>_xlfn.XLOOKUP(tblOrders[[#This Row],[ProductID]], tblProducts[ProductID], tblProducts[Category])</f>
        <v>Home</v>
      </c>
      <c r="M1103">
        <f>_xlfn.XLOOKUP(tblOrders[[#This Row],[ProductID]], tblProducts[ProductID], tblProducts[CostPrice])</f>
        <v>75749</v>
      </c>
      <c r="N1103">
        <f>tblOrders[[#This Row],[Sales]]-(tblOrders[[#This Row],[CostPrice]]*tblOrders[[#This Row],[Quantity]])</f>
        <v>-22935.299999999988</v>
      </c>
      <c r="O1103" t="str">
        <f>TEXT(tblOrders[[#This Row],[Date]],"mmm-yyyy")</f>
        <v>Jun-2025</v>
      </c>
      <c r="P1103" t="str">
        <f>_xlfn.XLOOKUP(tblOrders[[#This Row],[OrderID]], tblReturns[OrderID], tblReturns[Returned])</f>
        <v>No</v>
      </c>
      <c r="Q1103" t="str">
        <f>_xlfn.XLOOKUP(tblOrders[[#This Row],[OrderID]], tblShipping[OrderID], tblShipping[ShipMode])</f>
        <v>Express</v>
      </c>
      <c r="R1103" t="str">
        <f>IFERROR(_xlfn.XLOOKUP(A1102, tblCustomers[CustomerID], tblCustomers[CustomerName]), "Not Found")</f>
        <v>Not Found</v>
      </c>
      <c r="S1103" t="str">
        <f>IF(tblOrders[[#This Row],[Sales]]&gt;1000000,"High Value","Standard")</f>
        <v>Standard</v>
      </c>
      <c r="T1103" t="str">
        <f>_xlfn.XLOOKUP(tblOrders[[#This Row],[ProductID]], tblProducts[ProductID], tblProducts[ProductName])</f>
        <v>Product 49</v>
      </c>
      <c r="U1103">
        <f>_xlfn.XLOOKUP(tblOrders[[#This Row],[SalesRepID]], tblSalesreps[RepID], tblSalesreps[Target])</f>
        <v>16246424</v>
      </c>
    </row>
    <row r="1104" spans="1:21">
      <c r="A1104" t="s">
        <v>1877</v>
      </c>
      <c r="B1104" s="7" t="s">
        <v>42</v>
      </c>
      <c r="C1104" t="s">
        <v>1878</v>
      </c>
      <c r="D1104" t="s">
        <v>133</v>
      </c>
      <c r="E1104" t="s">
        <v>40</v>
      </c>
      <c r="F1104" t="s">
        <v>51</v>
      </c>
      <c r="G1104">
        <v>9</v>
      </c>
      <c r="H1104">
        <v>0.2</v>
      </c>
      <c r="I1104" s="2">
        <v>728841.6</v>
      </c>
      <c r="J1104" t="str">
        <f>_xlfn.XLOOKUP(tblOrders[[#This Row],[CustomerID]], tblCustomers[CustomerID], tblCustomers[CustomerName])</f>
        <v>Customer 2</v>
      </c>
      <c r="K1104" t="str">
        <f>_xlfn.XLOOKUP(tblOrders[[#This Row],[CustomerID]], tblCustomers[CustomerID], tblCustomers[Segment])</f>
        <v>Consumer</v>
      </c>
      <c r="L1104" t="str">
        <f>_xlfn.XLOOKUP(tblOrders[[#This Row],[ProductID]], tblProducts[ProductID], tblProducts[Category])</f>
        <v>Furniture</v>
      </c>
      <c r="M1104">
        <f>_xlfn.XLOOKUP(tblOrders[[#This Row],[ProductID]], tblProducts[ProductID], tblProducts[CostPrice])</f>
        <v>53604</v>
      </c>
      <c r="N1104">
        <f>tblOrders[[#This Row],[Sales]]-(tblOrders[[#This Row],[CostPrice]]*tblOrders[[#This Row],[Quantity]])</f>
        <v>246405.59999999998</v>
      </c>
      <c r="O1104" t="str">
        <f>TEXT(tblOrders[[#This Row],[Date]],"mmm-yyyy")</f>
        <v>May-2025</v>
      </c>
      <c r="P1104" t="str">
        <f>_xlfn.XLOOKUP(tblOrders[[#This Row],[OrderID]], tblReturns[OrderID], tblReturns[Returned])</f>
        <v>No</v>
      </c>
      <c r="Q1104" t="str">
        <f>_xlfn.XLOOKUP(tblOrders[[#This Row],[OrderID]], tblShipping[OrderID], tblShipping[ShipMode])</f>
        <v>Standard</v>
      </c>
      <c r="R1104" t="str">
        <f>IFERROR(_xlfn.XLOOKUP(A1103, tblCustomers[CustomerID], tblCustomers[CustomerName]), "Not Found")</f>
        <v>Not Found</v>
      </c>
      <c r="S1104" t="str">
        <f>IF(tblOrders[[#This Row],[Sales]]&gt;1000000,"High Value","Standard")</f>
        <v>Standard</v>
      </c>
      <c r="T1104" t="str">
        <f>_xlfn.XLOOKUP(tblOrders[[#This Row],[ProductID]], tblProducts[ProductID], tblProducts[ProductName])</f>
        <v>Product 6</v>
      </c>
      <c r="U1104">
        <f>_xlfn.XLOOKUP(tblOrders[[#This Row],[SalesRepID]], tblSalesreps[RepID], tblSalesreps[Target])</f>
        <v>6291486</v>
      </c>
    </row>
    <row r="1105" spans="1:21">
      <c r="A1105" t="s">
        <v>1879</v>
      </c>
      <c r="B1105" s="7" t="s">
        <v>253</v>
      </c>
      <c r="C1105" t="s">
        <v>1130</v>
      </c>
      <c r="D1105" t="s">
        <v>216</v>
      </c>
      <c r="E1105" t="s">
        <v>119</v>
      </c>
      <c r="F1105" t="s">
        <v>14</v>
      </c>
      <c r="G1105">
        <v>2</v>
      </c>
      <c r="H1105">
        <v>0.05</v>
      </c>
      <c r="I1105" s="2">
        <v>237754.6</v>
      </c>
      <c r="J1105" t="str">
        <f>_xlfn.XLOOKUP(tblOrders[[#This Row],[CustomerID]], tblCustomers[CustomerID], tblCustomers[CustomerName])</f>
        <v>Customer 78</v>
      </c>
      <c r="K1105" t="str">
        <f>_xlfn.XLOOKUP(tblOrders[[#This Row],[CustomerID]], tblCustomers[CustomerID], tblCustomers[Segment])</f>
        <v>Consumer</v>
      </c>
      <c r="L1105" t="str">
        <f>_xlfn.XLOOKUP(tblOrders[[#This Row],[ProductID]], tblProducts[ProductID], tblProducts[Category])</f>
        <v>Home</v>
      </c>
      <c r="M1105">
        <f>_xlfn.XLOOKUP(tblOrders[[#This Row],[ProductID]], tblProducts[ProductID], tblProducts[CostPrice])</f>
        <v>15200</v>
      </c>
      <c r="N1105">
        <f>tblOrders[[#This Row],[Sales]]-(tblOrders[[#This Row],[CostPrice]]*tblOrders[[#This Row],[Quantity]])</f>
        <v>207354.6</v>
      </c>
      <c r="O1105" t="str">
        <f>TEXT(tblOrders[[#This Row],[Date]],"mmm-yyyy")</f>
        <v>Jun-2025</v>
      </c>
      <c r="P1105" t="str">
        <f>_xlfn.XLOOKUP(tblOrders[[#This Row],[OrderID]], tblReturns[OrderID], tblReturns[Returned])</f>
        <v>No</v>
      </c>
      <c r="Q1105" t="str">
        <f>_xlfn.XLOOKUP(tblOrders[[#This Row],[OrderID]], tblShipping[OrderID], tblShipping[ShipMode])</f>
        <v>Express</v>
      </c>
      <c r="R1105" t="str">
        <f>IFERROR(_xlfn.XLOOKUP(A1104, tblCustomers[CustomerID], tblCustomers[CustomerName]), "Not Found")</f>
        <v>Not Found</v>
      </c>
      <c r="S1105" t="str">
        <f>IF(tblOrders[[#This Row],[Sales]]&gt;1000000,"High Value","Standard")</f>
        <v>Standard</v>
      </c>
      <c r="T1105" t="str">
        <f>_xlfn.XLOOKUP(tblOrders[[#This Row],[ProductID]], tblProducts[ProductID], tblProducts[ProductName])</f>
        <v>Product 52</v>
      </c>
      <c r="U1105">
        <f>_xlfn.XLOOKUP(tblOrders[[#This Row],[SalesRepID]], tblSalesreps[RepID], tblSalesreps[Target])</f>
        <v>5886694</v>
      </c>
    </row>
    <row r="1106" spans="1:21">
      <c r="A1106" t="s">
        <v>1880</v>
      </c>
      <c r="B1106" s="7" t="s">
        <v>1817</v>
      </c>
      <c r="C1106" t="s">
        <v>908</v>
      </c>
      <c r="D1106" t="s">
        <v>597</v>
      </c>
      <c r="E1106" t="s">
        <v>79</v>
      </c>
      <c r="F1106" t="s">
        <v>88</v>
      </c>
      <c r="G1106">
        <v>2</v>
      </c>
      <c r="H1106">
        <v>0.1</v>
      </c>
      <c r="I1106" s="2">
        <v>125359.2</v>
      </c>
      <c r="J1106" t="str">
        <f>_xlfn.XLOOKUP(tblOrders[[#This Row],[CustomerID]], tblCustomers[CustomerID], tblCustomers[CustomerName])</f>
        <v>Customer 281</v>
      </c>
      <c r="K1106" t="str">
        <f>_xlfn.XLOOKUP(tblOrders[[#This Row],[CustomerID]], tblCustomers[CustomerID], tblCustomers[Segment])</f>
        <v>Consumer</v>
      </c>
      <c r="L1106" t="str">
        <f>_xlfn.XLOOKUP(tblOrders[[#This Row],[ProductID]], tblProducts[ProductID], tblProducts[Category])</f>
        <v>Electronics</v>
      </c>
      <c r="M1106">
        <f>_xlfn.XLOOKUP(tblOrders[[#This Row],[ProductID]], tblProducts[ProductID], tblProducts[CostPrice])</f>
        <v>35454</v>
      </c>
      <c r="N1106">
        <f>tblOrders[[#This Row],[Sales]]-(tblOrders[[#This Row],[CostPrice]]*tblOrders[[#This Row],[Quantity]])</f>
        <v>54451.199999999997</v>
      </c>
      <c r="O1106" t="str">
        <f>TEXT(tblOrders[[#This Row],[Date]],"mmm-yyyy")</f>
        <v>Nov-2025</v>
      </c>
      <c r="P1106" t="str">
        <f>_xlfn.XLOOKUP(tblOrders[[#This Row],[OrderID]], tblReturns[OrderID], tblReturns[Returned])</f>
        <v>No</v>
      </c>
      <c r="Q1106" t="str">
        <f>_xlfn.XLOOKUP(tblOrders[[#This Row],[OrderID]], tblShipping[OrderID], tblShipping[ShipMode])</f>
        <v>Pickup</v>
      </c>
      <c r="R1106" t="str">
        <f>IFERROR(_xlfn.XLOOKUP(A1105, tblCustomers[CustomerID], tblCustomers[CustomerName]), "Not Found")</f>
        <v>Not Found</v>
      </c>
      <c r="S1106" t="str">
        <f>IF(tblOrders[[#This Row],[Sales]]&gt;1000000,"High Value","Standard")</f>
        <v>Standard</v>
      </c>
      <c r="T1106" t="str">
        <f>_xlfn.XLOOKUP(tblOrders[[#This Row],[ProductID]], tblProducts[ProductID], tblProducts[ProductName])</f>
        <v>Product 28</v>
      </c>
      <c r="U1106">
        <f>_xlfn.XLOOKUP(tblOrders[[#This Row],[SalesRepID]], tblSalesreps[RepID], tblSalesreps[Target])</f>
        <v>8592536</v>
      </c>
    </row>
    <row r="1107" spans="1:21">
      <c r="A1107" t="s">
        <v>1881</v>
      </c>
      <c r="B1107" s="7" t="s">
        <v>927</v>
      </c>
      <c r="C1107" t="s">
        <v>1554</v>
      </c>
      <c r="D1107" t="s">
        <v>308</v>
      </c>
      <c r="E1107" t="s">
        <v>35</v>
      </c>
      <c r="F1107" t="s">
        <v>26</v>
      </c>
      <c r="G1107">
        <v>10</v>
      </c>
      <c r="H1107">
        <v>0.2</v>
      </c>
      <c r="I1107" s="2">
        <v>1081480</v>
      </c>
      <c r="J1107" t="str">
        <f>_xlfn.XLOOKUP(tblOrders[[#This Row],[CustomerID]], tblCustomers[CustomerID], tblCustomers[CustomerName])</f>
        <v>Customer 151</v>
      </c>
      <c r="K1107" t="str">
        <f>_xlfn.XLOOKUP(tblOrders[[#This Row],[CustomerID]], tblCustomers[CustomerID], tblCustomers[Segment])</f>
        <v>SME</v>
      </c>
      <c r="L1107" t="str">
        <f>_xlfn.XLOOKUP(tblOrders[[#This Row],[ProductID]], tblProducts[ProductID], tblProducts[Category])</f>
        <v>Furniture</v>
      </c>
      <c r="M1107">
        <f>_xlfn.XLOOKUP(tblOrders[[#This Row],[ProductID]], tblProducts[ProductID], tblProducts[CostPrice])</f>
        <v>27039</v>
      </c>
      <c r="N1107">
        <f>tblOrders[[#This Row],[Sales]]-(tblOrders[[#This Row],[CostPrice]]*tblOrders[[#This Row],[Quantity]])</f>
        <v>811090</v>
      </c>
      <c r="O1107" t="str">
        <f>TEXT(tblOrders[[#This Row],[Date]],"mmm-yyyy")</f>
        <v>Apr-2025</v>
      </c>
      <c r="P1107" t="str">
        <f>_xlfn.XLOOKUP(tblOrders[[#This Row],[OrderID]], tblReturns[OrderID], tblReturns[Returned])</f>
        <v>No</v>
      </c>
      <c r="Q1107" t="str">
        <f>_xlfn.XLOOKUP(tblOrders[[#This Row],[OrderID]], tblShipping[OrderID], tblShipping[ShipMode])</f>
        <v>Standard</v>
      </c>
      <c r="R1107" t="str">
        <f>IFERROR(_xlfn.XLOOKUP(A1106, tblCustomers[CustomerID], tblCustomers[CustomerName]), "Not Found")</f>
        <v>Not Found</v>
      </c>
      <c r="S1107" t="str">
        <f>IF(tblOrders[[#This Row],[Sales]]&gt;1000000,"High Value","Standard")</f>
        <v>High Value</v>
      </c>
      <c r="T1107" t="str">
        <f>_xlfn.XLOOKUP(tblOrders[[#This Row],[ProductID]], tblProducts[ProductID], tblProducts[ProductName])</f>
        <v>Product 13</v>
      </c>
      <c r="U1107">
        <f>_xlfn.XLOOKUP(tblOrders[[#This Row],[SalesRepID]], tblSalesreps[RepID], tblSalesreps[Target])</f>
        <v>19619177</v>
      </c>
    </row>
    <row r="1108" spans="1:21">
      <c r="A1108" t="s">
        <v>1882</v>
      </c>
      <c r="B1108" s="7" t="s">
        <v>58</v>
      </c>
      <c r="C1108" t="s">
        <v>1155</v>
      </c>
      <c r="D1108" t="s">
        <v>352</v>
      </c>
      <c r="E1108" t="s">
        <v>45</v>
      </c>
      <c r="F1108" t="s">
        <v>20</v>
      </c>
      <c r="G1108">
        <v>3</v>
      </c>
      <c r="H1108">
        <v>0</v>
      </c>
      <c r="I1108" s="2">
        <v>373779</v>
      </c>
      <c r="J1108" t="str">
        <f>_xlfn.XLOOKUP(tblOrders[[#This Row],[CustomerID]], tblCustomers[CustomerID], tblCustomers[CustomerName])</f>
        <v>Customer 92</v>
      </c>
      <c r="K1108" t="str">
        <f>_xlfn.XLOOKUP(tblOrders[[#This Row],[CustomerID]], tblCustomers[CustomerID], tblCustomers[Segment])</f>
        <v>SME</v>
      </c>
      <c r="L1108" t="str">
        <f>_xlfn.XLOOKUP(tblOrders[[#This Row],[ProductID]], tblProducts[ProductID], tblProducts[Category])</f>
        <v>Electronics</v>
      </c>
      <c r="M1108">
        <f>_xlfn.XLOOKUP(tblOrders[[#This Row],[ProductID]], tblProducts[ProductID], tblProducts[CostPrice])</f>
        <v>58522</v>
      </c>
      <c r="N1108">
        <f>tblOrders[[#This Row],[Sales]]-(tblOrders[[#This Row],[CostPrice]]*tblOrders[[#This Row],[Quantity]])</f>
        <v>198213</v>
      </c>
      <c r="O1108" t="str">
        <f>TEXT(tblOrders[[#This Row],[Date]],"mmm-yyyy")</f>
        <v>Jan-2025</v>
      </c>
      <c r="P1108" t="str">
        <f>_xlfn.XLOOKUP(tblOrders[[#This Row],[OrderID]], tblReturns[OrderID], tblReturns[Returned])</f>
        <v>No</v>
      </c>
      <c r="Q1108" t="str">
        <f>_xlfn.XLOOKUP(tblOrders[[#This Row],[OrderID]], tblShipping[OrderID], tblShipping[ShipMode])</f>
        <v>Express</v>
      </c>
      <c r="R1108" t="str">
        <f>IFERROR(_xlfn.XLOOKUP(A1107, tblCustomers[CustomerID], tblCustomers[CustomerName]), "Not Found")</f>
        <v>Not Found</v>
      </c>
      <c r="S1108" t="str">
        <f>IF(tblOrders[[#This Row],[Sales]]&gt;1000000,"High Value","Standard")</f>
        <v>Standard</v>
      </c>
      <c r="T1108" t="str">
        <f>_xlfn.XLOOKUP(tblOrders[[#This Row],[ProductID]], tblProducts[ProductID], tblProducts[ProductName])</f>
        <v>Product 60</v>
      </c>
      <c r="U1108">
        <f>_xlfn.XLOOKUP(tblOrders[[#This Row],[SalesRepID]], tblSalesreps[RepID], tblSalesreps[Target])</f>
        <v>11319839</v>
      </c>
    </row>
    <row r="1109" spans="1:21">
      <c r="A1109" t="s">
        <v>1883</v>
      </c>
      <c r="B1109" s="7" t="s">
        <v>446</v>
      </c>
      <c r="C1109" t="s">
        <v>23</v>
      </c>
      <c r="D1109" t="s">
        <v>236</v>
      </c>
      <c r="E1109" t="s">
        <v>69</v>
      </c>
      <c r="F1109" t="s">
        <v>20</v>
      </c>
      <c r="G1109">
        <v>5</v>
      </c>
      <c r="H1109">
        <v>0.15</v>
      </c>
      <c r="I1109" s="2">
        <v>385075.5</v>
      </c>
      <c r="J1109" t="str">
        <f>_xlfn.XLOOKUP(tblOrders[[#This Row],[CustomerID]], tblCustomers[CustomerID], tblCustomers[CustomerName])</f>
        <v>Customer 213</v>
      </c>
      <c r="K1109" t="str">
        <f>_xlfn.XLOOKUP(tblOrders[[#This Row],[CustomerID]], tblCustomers[CustomerID], tblCustomers[Segment])</f>
        <v>Consumer</v>
      </c>
      <c r="L1109" t="str">
        <f>_xlfn.XLOOKUP(tblOrders[[#This Row],[ProductID]], tblProducts[ProductID], tblProducts[Category])</f>
        <v>Furniture</v>
      </c>
      <c r="M1109">
        <f>_xlfn.XLOOKUP(tblOrders[[#This Row],[ProductID]], tblProducts[ProductID], tblProducts[CostPrice])</f>
        <v>21756</v>
      </c>
      <c r="N1109">
        <f>tblOrders[[#This Row],[Sales]]-(tblOrders[[#This Row],[CostPrice]]*tblOrders[[#This Row],[Quantity]])</f>
        <v>276295.5</v>
      </c>
      <c r="O1109" t="str">
        <f>TEXT(tblOrders[[#This Row],[Date]],"mmm-yyyy")</f>
        <v>Jan-2025</v>
      </c>
      <c r="P1109" t="str">
        <f>_xlfn.XLOOKUP(tblOrders[[#This Row],[OrderID]], tblReturns[OrderID], tblReturns[Returned])</f>
        <v>No</v>
      </c>
      <c r="Q1109" t="str">
        <f>_xlfn.XLOOKUP(tblOrders[[#This Row],[OrderID]], tblShipping[OrderID], tblShipping[ShipMode])</f>
        <v>Standard</v>
      </c>
      <c r="R1109" t="str">
        <f>IFERROR(_xlfn.XLOOKUP(A1108, tblCustomers[CustomerID], tblCustomers[CustomerName]), "Not Found")</f>
        <v>Not Found</v>
      </c>
      <c r="S1109" t="str">
        <f>IF(tblOrders[[#This Row],[Sales]]&gt;1000000,"High Value","Standard")</f>
        <v>Standard</v>
      </c>
      <c r="T1109" t="str">
        <f>_xlfn.XLOOKUP(tblOrders[[#This Row],[ProductID]], tblProducts[ProductID], tblProducts[ProductName])</f>
        <v>Product 41</v>
      </c>
      <c r="U1109">
        <f>_xlfn.XLOOKUP(tblOrders[[#This Row],[SalesRepID]], tblSalesreps[RepID], tblSalesreps[Target])</f>
        <v>19473459</v>
      </c>
    </row>
    <row r="1110" spans="1:21">
      <c r="A1110" t="s">
        <v>1884</v>
      </c>
      <c r="B1110" s="7" t="s">
        <v>838</v>
      </c>
      <c r="C1110" t="s">
        <v>59</v>
      </c>
      <c r="D1110" t="s">
        <v>209</v>
      </c>
      <c r="E1110" t="s">
        <v>50</v>
      </c>
      <c r="F1110" t="s">
        <v>51</v>
      </c>
      <c r="G1110">
        <v>9</v>
      </c>
      <c r="H1110">
        <v>0.1</v>
      </c>
      <c r="I1110" s="2">
        <v>373418.1</v>
      </c>
      <c r="J1110" t="str">
        <f>_xlfn.XLOOKUP(tblOrders[[#This Row],[CustomerID]], tblCustomers[CustomerID], tblCustomers[CustomerName])</f>
        <v>Customer 227</v>
      </c>
      <c r="K1110" t="str">
        <f>_xlfn.XLOOKUP(tblOrders[[#This Row],[CustomerID]], tblCustomers[CustomerID], tblCustomers[Segment])</f>
        <v>Consumer</v>
      </c>
      <c r="L1110" t="str">
        <f>_xlfn.XLOOKUP(tblOrders[[#This Row],[ProductID]], tblProducts[ProductID], tblProducts[Category])</f>
        <v>Office</v>
      </c>
      <c r="M1110">
        <f>_xlfn.XLOOKUP(tblOrders[[#This Row],[ProductID]], tblProducts[ProductID], tblProducts[CostPrice])</f>
        <v>27558</v>
      </c>
      <c r="N1110">
        <f>tblOrders[[#This Row],[Sales]]-(tblOrders[[#This Row],[CostPrice]]*tblOrders[[#This Row],[Quantity]])</f>
        <v>125396.09999999998</v>
      </c>
      <c r="O1110" t="str">
        <f>TEXT(tblOrders[[#This Row],[Date]],"mmm-yyyy")</f>
        <v>Mar-2025</v>
      </c>
      <c r="P1110" t="str">
        <f>_xlfn.XLOOKUP(tblOrders[[#This Row],[OrderID]], tblReturns[OrderID], tblReturns[Returned])</f>
        <v>No</v>
      </c>
      <c r="Q1110" t="str">
        <f>_xlfn.XLOOKUP(tblOrders[[#This Row],[OrderID]], tblShipping[OrderID], tblShipping[ShipMode])</f>
        <v>Express</v>
      </c>
      <c r="R1110" t="str">
        <f>IFERROR(_xlfn.XLOOKUP(A1109, tblCustomers[CustomerID], tblCustomers[CustomerName]), "Not Found")</f>
        <v>Not Found</v>
      </c>
      <c r="S1110" t="str">
        <f>IF(tblOrders[[#This Row],[Sales]]&gt;1000000,"High Value","Standard")</f>
        <v>Standard</v>
      </c>
      <c r="T1110" t="str">
        <f>_xlfn.XLOOKUP(tblOrders[[#This Row],[ProductID]], tblProducts[ProductID], tblProducts[ProductName])</f>
        <v>Product 93</v>
      </c>
      <c r="U1110">
        <f>_xlfn.XLOOKUP(tblOrders[[#This Row],[SalesRepID]], tblSalesreps[RepID], tblSalesreps[Target])</f>
        <v>17350666</v>
      </c>
    </row>
    <row r="1111" spans="1:21">
      <c r="A1111" t="s">
        <v>1885</v>
      </c>
      <c r="B1111" s="7" t="s">
        <v>1829</v>
      </c>
      <c r="C1111" t="s">
        <v>1076</v>
      </c>
      <c r="D1111" t="s">
        <v>34</v>
      </c>
      <c r="E1111" t="s">
        <v>186</v>
      </c>
      <c r="F1111" t="s">
        <v>14</v>
      </c>
      <c r="G1111">
        <v>3</v>
      </c>
      <c r="H1111">
        <v>0.15</v>
      </c>
      <c r="I1111" s="2">
        <v>83749.649999999994</v>
      </c>
      <c r="J1111" t="str">
        <f>_xlfn.XLOOKUP(tblOrders[[#This Row],[CustomerID]], tblCustomers[CustomerID], tblCustomers[CustomerName])</f>
        <v>Customer 167</v>
      </c>
      <c r="K1111" t="str">
        <f>_xlfn.XLOOKUP(tblOrders[[#This Row],[CustomerID]], tblCustomers[CustomerID], tblCustomers[Segment])</f>
        <v>SME</v>
      </c>
      <c r="L1111" t="str">
        <f>_xlfn.XLOOKUP(tblOrders[[#This Row],[ProductID]], tblProducts[ProductID], tblProducts[Category])</f>
        <v>Electronics</v>
      </c>
      <c r="M1111">
        <f>_xlfn.XLOOKUP(tblOrders[[#This Row],[ProductID]], tblProducts[ProductID], tblProducts[CostPrice])</f>
        <v>24518</v>
      </c>
      <c r="N1111">
        <f>tblOrders[[#This Row],[Sales]]-(tblOrders[[#This Row],[CostPrice]]*tblOrders[[#This Row],[Quantity]])</f>
        <v>10195.649999999994</v>
      </c>
      <c r="O1111" t="str">
        <f>TEXT(tblOrders[[#This Row],[Date]],"mmm-yyyy")</f>
        <v>Mar-2025</v>
      </c>
      <c r="P1111" t="str">
        <f>_xlfn.XLOOKUP(tblOrders[[#This Row],[OrderID]], tblReturns[OrderID], tblReturns[Returned])</f>
        <v>No</v>
      </c>
      <c r="Q1111" t="str">
        <f>_xlfn.XLOOKUP(tblOrders[[#This Row],[OrderID]], tblShipping[OrderID], tblShipping[ShipMode])</f>
        <v>Standard</v>
      </c>
      <c r="R1111" t="str">
        <f>IFERROR(_xlfn.XLOOKUP(A1110, tblCustomers[CustomerID], tblCustomers[CustomerName]), "Not Found")</f>
        <v>Not Found</v>
      </c>
      <c r="S1111" t="str">
        <f>IF(tblOrders[[#This Row],[Sales]]&gt;1000000,"High Value","Standard")</f>
        <v>Standard</v>
      </c>
      <c r="T1111" t="str">
        <f>_xlfn.XLOOKUP(tblOrders[[#This Row],[ProductID]], tblProducts[ProductID], tblProducts[ProductName])</f>
        <v>Product 90</v>
      </c>
      <c r="U1111">
        <f>_xlfn.XLOOKUP(tblOrders[[#This Row],[SalesRepID]], tblSalesreps[RepID], tblSalesreps[Target])</f>
        <v>15141830</v>
      </c>
    </row>
    <row r="1112" spans="1:21">
      <c r="A1112" t="s">
        <v>1886</v>
      </c>
      <c r="B1112" s="7" t="s">
        <v>1887</v>
      </c>
      <c r="C1112" t="s">
        <v>866</v>
      </c>
      <c r="D1112" t="s">
        <v>223</v>
      </c>
      <c r="E1112" t="s">
        <v>87</v>
      </c>
      <c r="F1112" t="s">
        <v>51</v>
      </c>
      <c r="G1112">
        <v>7</v>
      </c>
      <c r="H1112">
        <v>0.2</v>
      </c>
      <c r="I1112" s="2">
        <v>71506.399999999994</v>
      </c>
      <c r="J1112" t="str">
        <f>_xlfn.XLOOKUP(tblOrders[[#This Row],[CustomerID]], tblCustomers[CustomerID], tblCustomers[CustomerName])</f>
        <v>Customer 32</v>
      </c>
      <c r="K1112" t="str">
        <f>_xlfn.XLOOKUP(tblOrders[[#This Row],[CustomerID]], tblCustomers[CustomerID], tblCustomers[Segment])</f>
        <v>SME</v>
      </c>
      <c r="L1112" t="str">
        <f>_xlfn.XLOOKUP(tblOrders[[#This Row],[ProductID]], tblProducts[ProductID], tblProducts[Category])</f>
        <v>Office</v>
      </c>
      <c r="M1112">
        <f>_xlfn.XLOOKUP(tblOrders[[#This Row],[ProductID]], tblProducts[ProductID], tblProducts[CostPrice])</f>
        <v>66106</v>
      </c>
      <c r="N1112">
        <f>tblOrders[[#This Row],[Sales]]-(tblOrders[[#This Row],[CostPrice]]*tblOrders[[#This Row],[Quantity]])</f>
        <v>-391235.6</v>
      </c>
      <c r="O1112" t="str">
        <f>TEXT(tblOrders[[#This Row],[Date]],"mmm-yyyy")</f>
        <v>Jun-2025</v>
      </c>
      <c r="P1112" t="str">
        <f>_xlfn.XLOOKUP(tblOrders[[#This Row],[OrderID]], tblReturns[OrderID], tblReturns[Returned])</f>
        <v>No</v>
      </c>
      <c r="Q1112" t="str">
        <f>_xlfn.XLOOKUP(tblOrders[[#This Row],[OrderID]], tblShipping[OrderID], tblShipping[ShipMode])</f>
        <v>Pickup</v>
      </c>
      <c r="R1112" t="str">
        <f>IFERROR(_xlfn.XLOOKUP(A1111, tblCustomers[CustomerID], tblCustomers[CustomerName]), "Not Found")</f>
        <v>Not Found</v>
      </c>
      <c r="S1112" t="str">
        <f>IF(tblOrders[[#This Row],[Sales]]&gt;1000000,"High Value","Standard")</f>
        <v>Standard</v>
      </c>
      <c r="T1112" t="str">
        <f>_xlfn.XLOOKUP(tblOrders[[#This Row],[ProductID]], tblProducts[ProductID], tblProducts[ProductName])</f>
        <v>Product 58</v>
      </c>
      <c r="U1112">
        <f>_xlfn.XLOOKUP(tblOrders[[#This Row],[SalesRepID]], tblSalesreps[RepID], tblSalesreps[Target])</f>
        <v>18500989</v>
      </c>
    </row>
    <row r="1113" spans="1:21">
      <c r="A1113" t="s">
        <v>1888</v>
      </c>
      <c r="B1113" s="7" t="s">
        <v>1889</v>
      </c>
      <c r="C1113" t="s">
        <v>464</v>
      </c>
      <c r="D1113" t="s">
        <v>255</v>
      </c>
      <c r="E1113" t="s">
        <v>45</v>
      </c>
      <c r="F1113" t="s">
        <v>26</v>
      </c>
      <c r="G1113">
        <v>5</v>
      </c>
      <c r="H1113">
        <v>0.05</v>
      </c>
      <c r="I1113" s="2">
        <v>449749</v>
      </c>
      <c r="J1113" t="str">
        <f>_xlfn.XLOOKUP(tblOrders[[#This Row],[CustomerID]], tblCustomers[CustomerID], tblCustomers[CustomerName])</f>
        <v>Customer 187</v>
      </c>
      <c r="K1113" t="str">
        <f>_xlfn.XLOOKUP(tblOrders[[#This Row],[CustomerID]], tblCustomers[CustomerID], tblCustomers[Segment])</f>
        <v>Corporate</v>
      </c>
      <c r="L1113" t="str">
        <f>_xlfn.XLOOKUP(tblOrders[[#This Row],[ProductID]], tblProducts[ProductID], tblProducts[Category])</f>
        <v>Electronics</v>
      </c>
      <c r="M1113">
        <f>_xlfn.XLOOKUP(tblOrders[[#This Row],[ProductID]], tblProducts[ProductID], tblProducts[CostPrice])</f>
        <v>58560</v>
      </c>
      <c r="N1113">
        <f>tblOrders[[#This Row],[Sales]]-(tblOrders[[#This Row],[CostPrice]]*tblOrders[[#This Row],[Quantity]])</f>
        <v>156949</v>
      </c>
      <c r="O1113" t="str">
        <f>TEXT(tblOrders[[#This Row],[Date]],"mmm-yyyy")</f>
        <v>Oct-2025</v>
      </c>
      <c r="P1113" t="str">
        <f>_xlfn.XLOOKUP(tblOrders[[#This Row],[OrderID]], tblReturns[OrderID], tblReturns[Returned])</f>
        <v>No</v>
      </c>
      <c r="Q1113" t="str">
        <f>_xlfn.XLOOKUP(tblOrders[[#This Row],[OrderID]], tblShipping[OrderID], tblShipping[ShipMode])</f>
        <v>Standard</v>
      </c>
      <c r="R1113" t="str">
        <f>IFERROR(_xlfn.XLOOKUP(A1112, tblCustomers[CustomerID], tblCustomers[CustomerName]), "Not Found")</f>
        <v>Not Found</v>
      </c>
      <c r="S1113" t="str">
        <f>IF(tblOrders[[#This Row],[Sales]]&gt;1000000,"High Value","Standard")</f>
        <v>Standard</v>
      </c>
      <c r="T1113" t="str">
        <f>_xlfn.XLOOKUP(tblOrders[[#This Row],[ProductID]], tblProducts[ProductID], tblProducts[ProductName])</f>
        <v>Product 79</v>
      </c>
      <c r="U1113">
        <f>_xlfn.XLOOKUP(tblOrders[[#This Row],[SalesRepID]], tblSalesreps[RepID], tblSalesreps[Target])</f>
        <v>11319839</v>
      </c>
    </row>
    <row r="1114" spans="1:21">
      <c r="A1114" t="s">
        <v>1890</v>
      </c>
      <c r="B1114" s="7" t="s">
        <v>1100</v>
      </c>
      <c r="C1114" t="s">
        <v>82</v>
      </c>
      <c r="D1114" t="s">
        <v>403</v>
      </c>
      <c r="E1114" t="s">
        <v>45</v>
      </c>
      <c r="F1114" t="s">
        <v>51</v>
      </c>
      <c r="G1114">
        <v>7</v>
      </c>
      <c r="H1114">
        <v>0.1</v>
      </c>
      <c r="I1114" s="2">
        <v>467548.2</v>
      </c>
      <c r="J1114" t="str">
        <f>_xlfn.XLOOKUP(tblOrders[[#This Row],[CustomerID]], tblCustomers[CustomerID], tblCustomers[CustomerName])</f>
        <v>Customer 260</v>
      </c>
      <c r="K1114" t="str">
        <f>_xlfn.XLOOKUP(tblOrders[[#This Row],[CustomerID]], tblCustomers[CustomerID], tblCustomers[Segment])</f>
        <v>SME</v>
      </c>
      <c r="L1114" t="str">
        <f>_xlfn.XLOOKUP(tblOrders[[#This Row],[ProductID]], tblProducts[ProductID], tblProducts[Category])</f>
        <v>Furniture</v>
      </c>
      <c r="M1114">
        <f>_xlfn.XLOOKUP(tblOrders[[#This Row],[ProductID]], tblProducts[ProductID], tblProducts[CostPrice])</f>
        <v>53072</v>
      </c>
      <c r="N1114">
        <f>tblOrders[[#This Row],[Sales]]-(tblOrders[[#This Row],[CostPrice]]*tblOrders[[#This Row],[Quantity]])</f>
        <v>96044.200000000012</v>
      </c>
      <c r="O1114" t="str">
        <f>TEXT(tblOrders[[#This Row],[Date]],"mmm-yyyy")</f>
        <v>Oct-2025</v>
      </c>
      <c r="P1114" t="str">
        <f>_xlfn.XLOOKUP(tblOrders[[#This Row],[OrderID]], tblReturns[OrderID], tblReturns[Returned])</f>
        <v>No</v>
      </c>
      <c r="Q1114" t="str">
        <f>_xlfn.XLOOKUP(tblOrders[[#This Row],[OrderID]], tblShipping[OrderID], tblShipping[ShipMode])</f>
        <v>Express</v>
      </c>
      <c r="R1114" t="str">
        <f>IFERROR(_xlfn.XLOOKUP(A1113, tblCustomers[CustomerID], tblCustomers[CustomerName]), "Not Found")</f>
        <v>Not Found</v>
      </c>
      <c r="S1114" t="str">
        <f>IF(tblOrders[[#This Row],[Sales]]&gt;1000000,"High Value","Standard")</f>
        <v>Standard</v>
      </c>
      <c r="T1114" t="str">
        <f>_xlfn.XLOOKUP(tblOrders[[#This Row],[ProductID]], tblProducts[ProductID], tblProducts[ProductName])</f>
        <v>Product 78</v>
      </c>
      <c r="U1114">
        <f>_xlfn.XLOOKUP(tblOrders[[#This Row],[SalesRepID]], tblSalesreps[RepID], tblSalesreps[Target])</f>
        <v>11319839</v>
      </c>
    </row>
    <row r="1115" spans="1:21">
      <c r="A1115" t="s">
        <v>1891</v>
      </c>
      <c r="B1115" s="7" t="s">
        <v>749</v>
      </c>
      <c r="C1115" t="s">
        <v>1439</v>
      </c>
      <c r="D1115" t="s">
        <v>643</v>
      </c>
      <c r="E1115" t="s">
        <v>87</v>
      </c>
      <c r="F1115" t="s">
        <v>88</v>
      </c>
      <c r="G1115">
        <v>6</v>
      </c>
      <c r="H1115">
        <v>0.2</v>
      </c>
      <c r="I1115" s="2">
        <v>588700.80000000005</v>
      </c>
      <c r="J1115" t="str">
        <f>_xlfn.XLOOKUP(tblOrders[[#This Row],[CustomerID]], tblCustomers[CustomerID], tblCustomers[CustomerName])</f>
        <v>Customer 104</v>
      </c>
      <c r="K1115" t="str">
        <f>_xlfn.XLOOKUP(tblOrders[[#This Row],[CustomerID]], tblCustomers[CustomerID], tblCustomers[Segment])</f>
        <v>Consumer</v>
      </c>
      <c r="L1115" t="str">
        <f>_xlfn.XLOOKUP(tblOrders[[#This Row],[ProductID]], tblProducts[ProductID], tblProducts[Category])</f>
        <v>Home</v>
      </c>
      <c r="M1115">
        <f>_xlfn.XLOOKUP(tblOrders[[#This Row],[ProductID]], tblProducts[ProductID], tblProducts[CostPrice])</f>
        <v>77766</v>
      </c>
      <c r="N1115">
        <f>tblOrders[[#This Row],[Sales]]-(tblOrders[[#This Row],[CostPrice]]*tblOrders[[#This Row],[Quantity]])</f>
        <v>122104.80000000005</v>
      </c>
      <c r="O1115" t="str">
        <f>TEXT(tblOrders[[#This Row],[Date]],"mmm-yyyy")</f>
        <v>Feb-2025</v>
      </c>
      <c r="P1115" t="str">
        <f>_xlfn.XLOOKUP(tblOrders[[#This Row],[OrderID]], tblReturns[OrderID], tblReturns[Returned])</f>
        <v>No</v>
      </c>
      <c r="Q1115" t="str">
        <f>_xlfn.XLOOKUP(tblOrders[[#This Row],[OrderID]], tblShipping[OrderID], tblShipping[ShipMode])</f>
        <v>Express</v>
      </c>
      <c r="R1115" t="str">
        <f>IFERROR(_xlfn.XLOOKUP(A1114, tblCustomers[CustomerID], tblCustomers[CustomerName]), "Not Found")</f>
        <v>Not Found</v>
      </c>
      <c r="S1115" t="str">
        <f>IF(tblOrders[[#This Row],[Sales]]&gt;1000000,"High Value","Standard")</f>
        <v>Standard</v>
      </c>
      <c r="T1115" t="str">
        <f>_xlfn.XLOOKUP(tblOrders[[#This Row],[ProductID]], tblProducts[ProductID], tblProducts[ProductName])</f>
        <v>Product 1</v>
      </c>
      <c r="U1115">
        <f>_xlfn.XLOOKUP(tblOrders[[#This Row],[SalesRepID]], tblSalesreps[RepID], tblSalesreps[Target])</f>
        <v>18500989</v>
      </c>
    </row>
    <row r="1116" spans="1:21">
      <c r="A1116" t="s">
        <v>1892</v>
      </c>
      <c r="B1116" s="7" t="s">
        <v>293</v>
      </c>
      <c r="C1116" t="s">
        <v>384</v>
      </c>
      <c r="D1116" t="s">
        <v>474</v>
      </c>
      <c r="E1116" t="s">
        <v>197</v>
      </c>
      <c r="F1116" t="s">
        <v>14</v>
      </c>
      <c r="G1116">
        <v>8</v>
      </c>
      <c r="H1116">
        <v>0.15</v>
      </c>
      <c r="I1116" s="2">
        <v>870114.4</v>
      </c>
      <c r="J1116" t="str">
        <f>_xlfn.XLOOKUP(tblOrders[[#This Row],[CustomerID]], tblCustomers[CustomerID], tblCustomers[CustomerName])</f>
        <v>Customer 234</v>
      </c>
      <c r="K1116" t="str">
        <f>_xlfn.XLOOKUP(tblOrders[[#This Row],[CustomerID]], tblCustomers[CustomerID], tblCustomers[Segment])</f>
        <v>Corporate</v>
      </c>
      <c r="L1116" t="str">
        <f>_xlfn.XLOOKUP(tblOrders[[#This Row],[ProductID]], tblProducts[ProductID], tblProducts[Category])</f>
        <v>Office</v>
      </c>
      <c r="M1116">
        <f>_xlfn.XLOOKUP(tblOrders[[#This Row],[ProductID]], tblProducts[ProductID], tblProducts[CostPrice])</f>
        <v>5129</v>
      </c>
      <c r="N1116">
        <f>tblOrders[[#This Row],[Sales]]-(tblOrders[[#This Row],[CostPrice]]*tblOrders[[#This Row],[Quantity]])</f>
        <v>829082.4</v>
      </c>
      <c r="O1116" t="str">
        <f>TEXT(tblOrders[[#This Row],[Date]],"mmm-yyyy")</f>
        <v>Feb-2025</v>
      </c>
      <c r="P1116" t="str">
        <f>_xlfn.XLOOKUP(tblOrders[[#This Row],[OrderID]], tblReturns[OrderID], tblReturns[Returned])</f>
        <v>No</v>
      </c>
      <c r="Q1116" t="str">
        <f>_xlfn.XLOOKUP(tblOrders[[#This Row],[OrderID]], tblShipping[OrderID], tblShipping[ShipMode])</f>
        <v>Express</v>
      </c>
      <c r="R1116" t="str">
        <f>IFERROR(_xlfn.XLOOKUP(A1115, tblCustomers[CustomerID], tblCustomers[CustomerName]), "Not Found")</f>
        <v>Not Found</v>
      </c>
      <c r="S1116" t="str">
        <f>IF(tblOrders[[#This Row],[Sales]]&gt;1000000,"High Value","Standard")</f>
        <v>Standard</v>
      </c>
      <c r="T1116" t="str">
        <f>_xlfn.XLOOKUP(tblOrders[[#This Row],[ProductID]], tblProducts[ProductID], tblProducts[ProductName])</f>
        <v>Product 69</v>
      </c>
      <c r="U1116">
        <f>_xlfn.XLOOKUP(tblOrders[[#This Row],[SalesRepID]], tblSalesreps[RepID], tblSalesreps[Target])</f>
        <v>19562258</v>
      </c>
    </row>
    <row r="1117" spans="1:21">
      <c r="A1117" t="s">
        <v>1893</v>
      </c>
      <c r="B1117" s="7" t="s">
        <v>221</v>
      </c>
      <c r="C1117" t="s">
        <v>507</v>
      </c>
      <c r="D1117" t="s">
        <v>182</v>
      </c>
      <c r="E1117" t="s">
        <v>210</v>
      </c>
      <c r="F1117" t="s">
        <v>26</v>
      </c>
      <c r="G1117">
        <v>6</v>
      </c>
      <c r="H1117">
        <v>0.15</v>
      </c>
      <c r="I1117" s="2">
        <v>368617.8</v>
      </c>
      <c r="J1117" t="str">
        <f>_xlfn.XLOOKUP(tblOrders[[#This Row],[CustomerID]], tblCustomers[CustomerID], tblCustomers[CustomerName])</f>
        <v>Customer 133</v>
      </c>
      <c r="K1117" t="str">
        <f>_xlfn.XLOOKUP(tblOrders[[#This Row],[CustomerID]], tblCustomers[CustomerID], tblCustomers[Segment])</f>
        <v>Corporate</v>
      </c>
      <c r="L1117" t="str">
        <f>_xlfn.XLOOKUP(tblOrders[[#This Row],[ProductID]], tblProducts[ProductID], tblProducts[Category])</f>
        <v>Furniture</v>
      </c>
      <c r="M1117">
        <f>_xlfn.XLOOKUP(tblOrders[[#This Row],[ProductID]], tblProducts[ProductID], tblProducts[CostPrice])</f>
        <v>76428</v>
      </c>
      <c r="N1117">
        <f>tblOrders[[#This Row],[Sales]]-(tblOrders[[#This Row],[CostPrice]]*tblOrders[[#This Row],[Quantity]])</f>
        <v>-89950.200000000012</v>
      </c>
      <c r="O1117" t="str">
        <f>TEXT(tblOrders[[#This Row],[Date]],"mmm-yyyy")</f>
        <v>Jun-2025</v>
      </c>
      <c r="P1117" t="str">
        <f>_xlfn.XLOOKUP(tblOrders[[#This Row],[OrderID]], tblReturns[OrderID], tblReturns[Returned])</f>
        <v>No</v>
      </c>
      <c r="Q1117" t="str">
        <f>_xlfn.XLOOKUP(tblOrders[[#This Row],[OrderID]], tblShipping[OrderID], tblShipping[ShipMode])</f>
        <v>Express</v>
      </c>
      <c r="R1117" t="str">
        <f>IFERROR(_xlfn.XLOOKUP(A1116, tblCustomers[CustomerID], tblCustomers[CustomerName]), "Not Found")</f>
        <v>Not Found</v>
      </c>
      <c r="S1117" t="str">
        <f>IF(tblOrders[[#This Row],[Sales]]&gt;1000000,"High Value","Standard")</f>
        <v>Standard</v>
      </c>
      <c r="T1117" t="str">
        <f>_xlfn.XLOOKUP(tblOrders[[#This Row],[ProductID]], tblProducts[ProductID], tblProducts[ProductName])</f>
        <v>Product 11</v>
      </c>
      <c r="U1117">
        <f>_xlfn.XLOOKUP(tblOrders[[#This Row],[SalesRepID]], tblSalesreps[RepID], tblSalesreps[Target])</f>
        <v>19336654</v>
      </c>
    </row>
    <row r="1118" spans="1:21">
      <c r="A1118" t="s">
        <v>1894</v>
      </c>
      <c r="B1118" s="7" t="s">
        <v>961</v>
      </c>
      <c r="C1118" t="s">
        <v>669</v>
      </c>
      <c r="D1118" t="s">
        <v>617</v>
      </c>
      <c r="E1118" t="s">
        <v>205</v>
      </c>
      <c r="F1118" t="s">
        <v>26</v>
      </c>
      <c r="G1118">
        <v>3</v>
      </c>
      <c r="H1118">
        <v>0.15</v>
      </c>
      <c r="I1118" s="2">
        <v>360269.1</v>
      </c>
      <c r="J1118" t="str">
        <f>_xlfn.XLOOKUP(tblOrders[[#This Row],[CustomerID]], tblCustomers[CustomerID], tblCustomers[CustomerName])</f>
        <v>Customer 83</v>
      </c>
      <c r="K1118" t="str">
        <f>_xlfn.XLOOKUP(tblOrders[[#This Row],[CustomerID]], tblCustomers[CustomerID], tblCustomers[Segment])</f>
        <v>Consumer</v>
      </c>
      <c r="L1118" t="str">
        <f>_xlfn.XLOOKUP(tblOrders[[#This Row],[ProductID]], tblProducts[ProductID], tblProducts[Category])</f>
        <v>Home</v>
      </c>
      <c r="M1118">
        <f>_xlfn.XLOOKUP(tblOrders[[#This Row],[ProductID]], tblProducts[ProductID], tblProducts[CostPrice])</f>
        <v>61495</v>
      </c>
      <c r="N1118">
        <f>tblOrders[[#This Row],[Sales]]-(tblOrders[[#This Row],[CostPrice]]*tblOrders[[#This Row],[Quantity]])</f>
        <v>175784.09999999998</v>
      </c>
      <c r="O1118" t="str">
        <f>TEXT(tblOrders[[#This Row],[Date]],"mmm-yyyy")</f>
        <v>May-2025</v>
      </c>
      <c r="P1118" t="str">
        <f>_xlfn.XLOOKUP(tblOrders[[#This Row],[OrderID]], tblReturns[OrderID], tblReturns[Returned])</f>
        <v>No</v>
      </c>
      <c r="Q1118" t="str">
        <f>_xlfn.XLOOKUP(tblOrders[[#This Row],[OrderID]], tblShipping[OrderID], tblShipping[ShipMode])</f>
        <v>Standard</v>
      </c>
      <c r="R1118" t="str">
        <f>IFERROR(_xlfn.XLOOKUP(A1117, tblCustomers[CustomerID], tblCustomers[CustomerName]), "Not Found")</f>
        <v>Not Found</v>
      </c>
      <c r="S1118" t="str">
        <f>IF(tblOrders[[#This Row],[Sales]]&gt;1000000,"High Value","Standard")</f>
        <v>Standard</v>
      </c>
      <c r="T1118" t="str">
        <f>_xlfn.XLOOKUP(tblOrders[[#This Row],[ProductID]], tblProducts[ProductID], tblProducts[ProductName])</f>
        <v>Product 45</v>
      </c>
      <c r="U1118">
        <f>_xlfn.XLOOKUP(tblOrders[[#This Row],[SalesRepID]], tblSalesreps[RepID], tblSalesreps[Target])</f>
        <v>16246424</v>
      </c>
    </row>
    <row r="1119" spans="1:21">
      <c r="A1119" t="s">
        <v>1895</v>
      </c>
      <c r="B1119" s="7" t="s">
        <v>218</v>
      </c>
      <c r="C1119" t="s">
        <v>1344</v>
      </c>
      <c r="D1119" t="s">
        <v>226</v>
      </c>
      <c r="E1119" t="s">
        <v>40</v>
      </c>
      <c r="F1119" t="s">
        <v>26</v>
      </c>
      <c r="G1119">
        <v>7</v>
      </c>
      <c r="H1119">
        <v>0.1</v>
      </c>
      <c r="I1119" s="2">
        <v>552384</v>
      </c>
      <c r="J1119" t="str">
        <f>_xlfn.XLOOKUP(tblOrders[[#This Row],[CustomerID]], tblCustomers[CustomerID], tblCustomers[CustomerName])</f>
        <v>Customer 264</v>
      </c>
      <c r="K1119" t="str">
        <f>_xlfn.XLOOKUP(tblOrders[[#This Row],[CustomerID]], tblCustomers[CustomerID], tblCustomers[Segment])</f>
        <v>Corporate</v>
      </c>
      <c r="L1119" t="str">
        <f>_xlfn.XLOOKUP(tblOrders[[#This Row],[ProductID]], tblProducts[ProductID], tblProducts[Category])</f>
        <v>Furniture</v>
      </c>
      <c r="M1119">
        <f>_xlfn.XLOOKUP(tblOrders[[#This Row],[ProductID]], tblProducts[ProductID], tblProducts[CostPrice])</f>
        <v>75432</v>
      </c>
      <c r="N1119">
        <f>tblOrders[[#This Row],[Sales]]-(tblOrders[[#This Row],[CostPrice]]*tblOrders[[#This Row],[Quantity]])</f>
        <v>24360</v>
      </c>
      <c r="O1119" t="str">
        <f>TEXT(tblOrders[[#This Row],[Date]],"mmm-yyyy")</f>
        <v>Aug-2025</v>
      </c>
      <c r="P1119" t="str">
        <f>_xlfn.XLOOKUP(tblOrders[[#This Row],[OrderID]], tblReturns[OrderID], tblReturns[Returned])</f>
        <v>No</v>
      </c>
      <c r="Q1119" t="str">
        <f>_xlfn.XLOOKUP(tblOrders[[#This Row],[OrderID]], tblShipping[OrderID], tblShipping[ShipMode])</f>
        <v>Standard</v>
      </c>
      <c r="R1119" t="str">
        <f>IFERROR(_xlfn.XLOOKUP(A1118, tblCustomers[CustomerID], tblCustomers[CustomerName]), "Not Found")</f>
        <v>Not Found</v>
      </c>
      <c r="S1119" t="str">
        <f>IF(tblOrders[[#This Row],[Sales]]&gt;1000000,"High Value","Standard")</f>
        <v>Standard</v>
      </c>
      <c r="T1119" t="str">
        <f>_xlfn.XLOOKUP(tblOrders[[#This Row],[ProductID]], tblProducts[ProductID], tblProducts[ProductName])</f>
        <v>Product 88</v>
      </c>
      <c r="U1119">
        <f>_xlfn.XLOOKUP(tblOrders[[#This Row],[SalesRepID]], tblSalesreps[RepID], tblSalesreps[Target])</f>
        <v>6291486</v>
      </c>
    </row>
    <row r="1120" spans="1:21">
      <c r="A1120" t="s">
        <v>1896</v>
      </c>
      <c r="B1120" s="7" t="s">
        <v>1089</v>
      </c>
      <c r="C1120" t="s">
        <v>1897</v>
      </c>
      <c r="D1120" t="s">
        <v>318</v>
      </c>
      <c r="E1120" t="s">
        <v>186</v>
      </c>
      <c r="F1120" t="s">
        <v>20</v>
      </c>
      <c r="G1120">
        <v>10</v>
      </c>
      <c r="H1120">
        <v>0.1</v>
      </c>
      <c r="I1120" s="2">
        <v>485046</v>
      </c>
      <c r="J1120" t="str">
        <f>_xlfn.XLOOKUP(tblOrders[[#This Row],[CustomerID]], tblCustomers[CustomerID], tblCustomers[CustomerName])</f>
        <v>Customer 75</v>
      </c>
      <c r="K1120" t="str">
        <f>_xlfn.XLOOKUP(tblOrders[[#This Row],[CustomerID]], tblCustomers[CustomerID], tblCustomers[Segment])</f>
        <v>SME</v>
      </c>
      <c r="L1120" t="str">
        <f>_xlfn.XLOOKUP(tblOrders[[#This Row],[ProductID]], tblProducts[ProductID], tblProducts[Category])</f>
        <v>Office</v>
      </c>
      <c r="M1120">
        <f>_xlfn.XLOOKUP(tblOrders[[#This Row],[ProductID]], tblProducts[ProductID], tblProducts[CostPrice])</f>
        <v>39205</v>
      </c>
      <c r="N1120">
        <f>tblOrders[[#This Row],[Sales]]-(tblOrders[[#This Row],[CostPrice]]*tblOrders[[#This Row],[Quantity]])</f>
        <v>92996</v>
      </c>
      <c r="O1120" t="str">
        <f>TEXT(tblOrders[[#This Row],[Date]],"mmm-yyyy")</f>
        <v>Apr-2025</v>
      </c>
      <c r="P1120" t="str">
        <f>_xlfn.XLOOKUP(tblOrders[[#This Row],[OrderID]], tblReturns[OrderID], tblReturns[Returned])</f>
        <v>No</v>
      </c>
      <c r="Q1120" t="str">
        <f>_xlfn.XLOOKUP(tblOrders[[#This Row],[OrderID]], tblShipping[OrderID], tblShipping[ShipMode])</f>
        <v>Standard</v>
      </c>
      <c r="R1120" t="str">
        <f>IFERROR(_xlfn.XLOOKUP(A1119, tblCustomers[CustomerID], tblCustomers[CustomerName]), "Not Found")</f>
        <v>Not Found</v>
      </c>
      <c r="S1120" t="str">
        <f>IF(tblOrders[[#This Row],[Sales]]&gt;1000000,"High Value","Standard")</f>
        <v>Standard</v>
      </c>
      <c r="T1120" t="str">
        <f>_xlfn.XLOOKUP(tblOrders[[#This Row],[ProductID]], tblProducts[ProductID], tblProducts[ProductName])</f>
        <v>Product 74</v>
      </c>
      <c r="U1120">
        <f>_xlfn.XLOOKUP(tblOrders[[#This Row],[SalesRepID]], tblSalesreps[RepID], tblSalesreps[Target])</f>
        <v>15141830</v>
      </c>
    </row>
    <row r="1121" spans="1:21">
      <c r="A1121" t="s">
        <v>1898</v>
      </c>
      <c r="B1121" s="7" t="s">
        <v>440</v>
      </c>
      <c r="C1121" t="s">
        <v>629</v>
      </c>
      <c r="D1121" t="s">
        <v>546</v>
      </c>
      <c r="E1121" t="s">
        <v>50</v>
      </c>
      <c r="F1121" t="s">
        <v>51</v>
      </c>
      <c r="G1121">
        <v>8</v>
      </c>
      <c r="H1121">
        <v>0.15</v>
      </c>
      <c r="I1121" s="2">
        <v>339632.8</v>
      </c>
      <c r="J1121" t="str">
        <f>_xlfn.XLOOKUP(tblOrders[[#This Row],[CustomerID]], tblCustomers[CustomerID], tblCustomers[CustomerName])</f>
        <v>Customer 12</v>
      </c>
      <c r="K1121" t="str">
        <f>_xlfn.XLOOKUP(tblOrders[[#This Row],[CustomerID]], tblCustomers[CustomerID], tblCustomers[Segment])</f>
        <v>Corporate</v>
      </c>
      <c r="L1121" t="str">
        <f>_xlfn.XLOOKUP(tblOrders[[#This Row],[ProductID]], tblProducts[ProductID], tblProducts[Category])</f>
        <v>Home</v>
      </c>
      <c r="M1121">
        <f>_xlfn.XLOOKUP(tblOrders[[#This Row],[ProductID]], tblProducts[ProductID], tblProducts[CostPrice])</f>
        <v>51783</v>
      </c>
      <c r="N1121">
        <f>tblOrders[[#This Row],[Sales]]-(tblOrders[[#This Row],[CostPrice]]*tblOrders[[#This Row],[Quantity]])</f>
        <v>-74631.200000000012</v>
      </c>
      <c r="O1121" t="str">
        <f>TEXT(tblOrders[[#This Row],[Date]],"mmm-yyyy")</f>
        <v>Nov-2025</v>
      </c>
      <c r="P1121" t="str">
        <f>_xlfn.XLOOKUP(tblOrders[[#This Row],[OrderID]], tblReturns[OrderID], tblReturns[Returned])</f>
        <v>No</v>
      </c>
      <c r="Q1121" t="str">
        <f>_xlfn.XLOOKUP(tblOrders[[#This Row],[OrderID]], tblShipping[OrderID], tblShipping[ShipMode])</f>
        <v>Standard</v>
      </c>
      <c r="R1121" t="str">
        <f>IFERROR(_xlfn.XLOOKUP(A1120, tblCustomers[CustomerID], tblCustomers[CustomerName]), "Not Found")</f>
        <v>Not Found</v>
      </c>
      <c r="S1121" t="str">
        <f>IF(tblOrders[[#This Row],[Sales]]&gt;1000000,"High Value","Standard")</f>
        <v>Standard</v>
      </c>
      <c r="T1121" t="str">
        <f>_xlfn.XLOOKUP(tblOrders[[#This Row],[ProductID]], tblProducts[ProductID], tblProducts[ProductName])</f>
        <v>Product 14</v>
      </c>
      <c r="U1121">
        <f>_xlfn.XLOOKUP(tblOrders[[#This Row],[SalesRepID]], tblSalesreps[RepID], tblSalesreps[Target])</f>
        <v>17350666</v>
      </c>
    </row>
    <row r="1122" spans="1:21">
      <c r="A1122" t="s">
        <v>1899</v>
      </c>
      <c r="B1122" s="7" t="s">
        <v>449</v>
      </c>
      <c r="C1122" t="s">
        <v>1425</v>
      </c>
      <c r="D1122" t="s">
        <v>155</v>
      </c>
      <c r="E1122" t="s">
        <v>40</v>
      </c>
      <c r="F1122" t="s">
        <v>14</v>
      </c>
      <c r="G1122">
        <v>2</v>
      </c>
      <c r="H1122">
        <v>0.1</v>
      </c>
      <c r="I1122" s="2">
        <v>226058.4</v>
      </c>
      <c r="J1122" t="str">
        <f>_xlfn.XLOOKUP(tblOrders[[#This Row],[CustomerID]], tblCustomers[CustomerID], tblCustomers[CustomerName])</f>
        <v>Customer 63</v>
      </c>
      <c r="K1122" t="str">
        <f>_xlfn.XLOOKUP(tblOrders[[#This Row],[CustomerID]], tblCustomers[CustomerID], tblCustomers[Segment])</f>
        <v>Corporate</v>
      </c>
      <c r="L1122" t="str">
        <f>_xlfn.XLOOKUP(tblOrders[[#This Row],[ProductID]], tblProducts[ProductID], tblProducts[Category])</f>
        <v>Electronics</v>
      </c>
      <c r="M1122">
        <f>_xlfn.XLOOKUP(tblOrders[[#This Row],[ProductID]], tblProducts[ProductID], tblProducts[CostPrice])</f>
        <v>23271</v>
      </c>
      <c r="N1122">
        <f>tblOrders[[#This Row],[Sales]]-(tblOrders[[#This Row],[CostPrice]]*tblOrders[[#This Row],[Quantity]])</f>
        <v>179516.4</v>
      </c>
      <c r="O1122" t="str">
        <f>TEXT(tblOrders[[#This Row],[Date]],"mmm-yyyy")</f>
        <v>Aug-2025</v>
      </c>
      <c r="P1122" t="str">
        <f>_xlfn.XLOOKUP(tblOrders[[#This Row],[OrderID]], tblReturns[OrderID], tblReturns[Returned])</f>
        <v>Yes</v>
      </c>
      <c r="Q1122" t="str">
        <f>_xlfn.XLOOKUP(tblOrders[[#This Row],[OrderID]], tblShipping[OrderID], tblShipping[ShipMode])</f>
        <v>Pickup</v>
      </c>
      <c r="R1122" t="str">
        <f>IFERROR(_xlfn.XLOOKUP(A1121, tblCustomers[CustomerID], tblCustomers[CustomerName]), "Not Found")</f>
        <v>Not Found</v>
      </c>
      <c r="S1122" t="str">
        <f>IF(tblOrders[[#This Row],[Sales]]&gt;1000000,"High Value","Standard")</f>
        <v>Standard</v>
      </c>
      <c r="T1122" t="str">
        <f>_xlfn.XLOOKUP(tblOrders[[#This Row],[ProductID]], tblProducts[ProductID], tblProducts[ProductName])</f>
        <v>Product 48</v>
      </c>
      <c r="U1122">
        <f>_xlfn.XLOOKUP(tblOrders[[#This Row],[SalesRepID]], tblSalesreps[RepID], tblSalesreps[Target])</f>
        <v>6291486</v>
      </c>
    </row>
    <row r="1123" spans="1:21">
      <c r="A1123" t="s">
        <v>1900</v>
      </c>
      <c r="B1123" s="7" t="s">
        <v>147</v>
      </c>
      <c r="C1123" t="s">
        <v>664</v>
      </c>
      <c r="D1123" t="s">
        <v>339</v>
      </c>
      <c r="E1123" t="s">
        <v>40</v>
      </c>
      <c r="F1123" t="s">
        <v>14</v>
      </c>
      <c r="G1123">
        <v>7</v>
      </c>
      <c r="H1123">
        <v>0</v>
      </c>
      <c r="I1123" s="2">
        <v>614999</v>
      </c>
      <c r="J1123" t="str">
        <f>_xlfn.XLOOKUP(tblOrders[[#This Row],[CustomerID]], tblCustomers[CustomerID], tblCustomers[CustomerName])</f>
        <v>Customer 112</v>
      </c>
      <c r="K1123" t="str">
        <f>_xlfn.XLOOKUP(tblOrders[[#This Row],[CustomerID]], tblCustomers[CustomerID], tblCustomers[Segment])</f>
        <v>Corporate</v>
      </c>
      <c r="L1123" t="str">
        <f>_xlfn.XLOOKUP(tblOrders[[#This Row],[ProductID]], tblProducts[ProductID], tblProducts[Category])</f>
        <v>Office</v>
      </c>
      <c r="M1123">
        <f>_xlfn.XLOOKUP(tblOrders[[#This Row],[ProductID]], tblProducts[ProductID], tblProducts[CostPrice])</f>
        <v>73889</v>
      </c>
      <c r="N1123">
        <f>tblOrders[[#This Row],[Sales]]-(tblOrders[[#This Row],[CostPrice]]*tblOrders[[#This Row],[Quantity]])</f>
        <v>97776</v>
      </c>
      <c r="O1123" t="str">
        <f>TEXT(tblOrders[[#This Row],[Date]],"mmm-yyyy")</f>
        <v>Feb-2025</v>
      </c>
      <c r="P1123" t="str">
        <f>_xlfn.XLOOKUP(tblOrders[[#This Row],[OrderID]], tblReturns[OrderID], tblReturns[Returned])</f>
        <v>No</v>
      </c>
      <c r="Q1123" t="str">
        <f>_xlfn.XLOOKUP(tblOrders[[#This Row],[OrderID]], tblShipping[OrderID], tblShipping[ShipMode])</f>
        <v>Pickup</v>
      </c>
      <c r="R1123" t="str">
        <f>IFERROR(_xlfn.XLOOKUP(A1122, tblCustomers[CustomerID], tblCustomers[CustomerName]), "Not Found")</f>
        <v>Not Found</v>
      </c>
      <c r="S1123" t="str">
        <f>IF(tblOrders[[#This Row],[Sales]]&gt;1000000,"High Value","Standard")</f>
        <v>Standard</v>
      </c>
      <c r="T1123" t="str">
        <f>_xlfn.XLOOKUP(tblOrders[[#This Row],[ProductID]], tblProducts[ProductID], tblProducts[ProductName])</f>
        <v>Product 83</v>
      </c>
      <c r="U1123">
        <f>_xlfn.XLOOKUP(tblOrders[[#This Row],[SalesRepID]], tblSalesreps[RepID], tblSalesreps[Target])</f>
        <v>6291486</v>
      </c>
    </row>
    <row r="1124" spans="1:21">
      <c r="A1124" t="s">
        <v>1901</v>
      </c>
      <c r="B1124" s="7" t="s">
        <v>411</v>
      </c>
      <c r="C1124" t="s">
        <v>1155</v>
      </c>
      <c r="D1124" t="s">
        <v>126</v>
      </c>
      <c r="E1124" t="s">
        <v>56</v>
      </c>
      <c r="F1124" t="s">
        <v>20</v>
      </c>
      <c r="G1124">
        <v>5</v>
      </c>
      <c r="H1124">
        <v>0.15</v>
      </c>
      <c r="I1124" s="2">
        <v>612119</v>
      </c>
      <c r="J1124" t="str">
        <f>_xlfn.XLOOKUP(tblOrders[[#This Row],[CustomerID]], tblCustomers[CustomerID], tblCustomers[CustomerName])</f>
        <v>Customer 92</v>
      </c>
      <c r="K1124" t="str">
        <f>_xlfn.XLOOKUP(tblOrders[[#This Row],[CustomerID]], tblCustomers[CustomerID], tblCustomers[Segment])</f>
        <v>SME</v>
      </c>
      <c r="L1124" t="str">
        <f>_xlfn.XLOOKUP(tblOrders[[#This Row],[ProductID]], tblProducts[ProductID], tblProducts[Category])</f>
        <v>Furniture</v>
      </c>
      <c r="M1124">
        <f>_xlfn.XLOOKUP(tblOrders[[#This Row],[ProductID]], tblProducts[ProductID], tblProducts[CostPrice])</f>
        <v>47434</v>
      </c>
      <c r="N1124">
        <f>tblOrders[[#This Row],[Sales]]-(tblOrders[[#This Row],[CostPrice]]*tblOrders[[#This Row],[Quantity]])</f>
        <v>374949</v>
      </c>
      <c r="O1124" t="str">
        <f>TEXT(tblOrders[[#This Row],[Date]],"mmm-yyyy")</f>
        <v>Sep-2025</v>
      </c>
      <c r="P1124" t="str">
        <f>_xlfn.XLOOKUP(tblOrders[[#This Row],[OrderID]], tblReturns[OrderID], tblReturns[Returned])</f>
        <v>No</v>
      </c>
      <c r="Q1124" t="str">
        <f>_xlfn.XLOOKUP(tblOrders[[#This Row],[OrderID]], tblShipping[OrderID], tblShipping[ShipMode])</f>
        <v>Pickup</v>
      </c>
      <c r="R1124" t="str">
        <f>IFERROR(_xlfn.XLOOKUP(A1123, tblCustomers[CustomerID], tblCustomers[CustomerName]), "Not Found")</f>
        <v>Not Found</v>
      </c>
      <c r="S1124" t="str">
        <f>IF(tblOrders[[#This Row],[Sales]]&gt;1000000,"High Value","Standard")</f>
        <v>Standard</v>
      </c>
      <c r="T1124" t="str">
        <f>_xlfn.XLOOKUP(tblOrders[[#This Row],[ProductID]], tblProducts[ProductID], tblProducts[ProductName])</f>
        <v>Product 67</v>
      </c>
      <c r="U1124">
        <f>_xlfn.XLOOKUP(tblOrders[[#This Row],[SalesRepID]], tblSalesreps[RepID], tblSalesreps[Target])</f>
        <v>14265630</v>
      </c>
    </row>
    <row r="1125" spans="1:21">
      <c r="A1125" t="s">
        <v>1902</v>
      </c>
      <c r="B1125" s="7" t="s">
        <v>396</v>
      </c>
      <c r="C1125" t="s">
        <v>1276</v>
      </c>
      <c r="D1125" t="s">
        <v>158</v>
      </c>
      <c r="E1125" t="s">
        <v>79</v>
      </c>
      <c r="F1125" t="s">
        <v>88</v>
      </c>
      <c r="G1125">
        <v>4</v>
      </c>
      <c r="H1125">
        <v>0.1</v>
      </c>
      <c r="I1125" s="2">
        <v>239270.39999999999</v>
      </c>
      <c r="J1125" t="str">
        <f>_xlfn.XLOOKUP(tblOrders[[#This Row],[CustomerID]], tblCustomers[CustomerID], tblCustomers[CustomerName])</f>
        <v>Customer 196</v>
      </c>
      <c r="K1125" t="str">
        <f>_xlfn.XLOOKUP(tblOrders[[#This Row],[CustomerID]], tblCustomers[CustomerID], tblCustomers[Segment])</f>
        <v>SME</v>
      </c>
      <c r="L1125" t="str">
        <f>_xlfn.XLOOKUP(tblOrders[[#This Row],[ProductID]], tblProducts[ProductID], tblProducts[Category])</f>
        <v>Home</v>
      </c>
      <c r="M1125">
        <f>_xlfn.XLOOKUP(tblOrders[[#This Row],[ProductID]], tblProducts[ProductID], tblProducts[CostPrice])</f>
        <v>6817</v>
      </c>
      <c r="N1125">
        <f>tblOrders[[#This Row],[Sales]]-(tblOrders[[#This Row],[CostPrice]]*tblOrders[[#This Row],[Quantity]])</f>
        <v>212002.4</v>
      </c>
      <c r="O1125" t="str">
        <f>TEXT(tblOrders[[#This Row],[Date]],"mmm-yyyy")</f>
        <v>Oct-2025</v>
      </c>
      <c r="P1125" t="str">
        <f>_xlfn.XLOOKUP(tblOrders[[#This Row],[OrderID]], tblReturns[OrderID], tblReturns[Returned])</f>
        <v>No</v>
      </c>
      <c r="Q1125" t="str">
        <f>_xlfn.XLOOKUP(tblOrders[[#This Row],[OrderID]], tblShipping[OrderID], tblShipping[ShipMode])</f>
        <v>Standard</v>
      </c>
      <c r="R1125" t="str">
        <f>IFERROR(_xlfn.XLOOKUP(A1124, tblCustomers[CustomerID], tblCustomers[CustomerName]), "Not Found")</f>
        <v>Not Found</v>
      </c>
      <c r="S1125" t="str">
        <f>IF(tblOrders[[#This Row],[Sales]]&gt;1000000,"High Value","Standard")</f>
        <v>Standard</v>
      </c>
      <c r="T1125" t="str">
        <f>_xlfn.XLOOKUP(tblOrders[[#This Row],[ProductID]], tblProducts[ProductID], tblProducts[ProductName])</f>
        <v>Product 7</v>
      </c>
      <c r="U1125">
        <f>_xlfn.XLOOKUP(tblOrders[[#This Row],[SalesRepID]], tblSalesreps[RepID], tblSalesreps[Target])</f>
        <v>8592536</v>
      </c>
    </row>
    <row r="1126" spans="1:21">
      <c r="A1126" t="s">
        <v>1903</v>
      </c>
      <c r="B1126" s="7" t="s">
        <v>37</v>
      </c>
      <c r="C1126" t="s">
        <v>833</v>
      </c>
      <c r="D1126" t="s">
        <v>201</v>
      </c>
      <c r="E1126" t="s">
        <v>40</v>
      </c>
      <c r="F1126" t="s">
        <v>20</v>
      </c>
      <c r="G1126">
        <v>4</v>
      </c>
      <c r="H1126">
        <v>0</v>
      </c>
      <c r="I1126" s="2">
        <v>474724</v>
      </c>
      <c r="J1126" t="str">
        <f>_xlfn.XLOOKUP(tblOrders[[#This Row],[CustomerID]], tblCustomers[CustomerID], tblCustomers[CustomerName])</f>
        <v>Customer 101</v>
      </c>
      <c r="K1126" t="str">
        <f>_xlfn.XLOOKUP(tblOrders[[#This Row],[CustomerID]], tblCustomers[CustomerID], tblCustomers[Segment])</f>
        <v>SME</v>
      </c>
      <c r="L1126" t="str">
        <f>_xlfn.XLOOKUP(tblOrders[[#This Row],[ProductID]], tblProducts[ProductID], tblProducts[Category])</f>
        <v>Furniture</v>
      </c>
      <c r="M1126">
        <f>_xlfn.XLOOKUP(tblOrders[[#This Row],[ProductID]], tblProducts[ProductID], tblProducts[CostPrice])</f>
        <v>22542</v>
      </c>
      <c r="N1126">
        <f>tblOrders[[#This Row],[Sales]]-(tblOrders[[#This Row],[CostPrice]]*tblOrders[[#This Row],[Quantity]])</f>
        <v>384556</v>
      </c>
      <c r="O1126" t="str">
        <f>TEXT(tblOrders[[#This Row],[Date]],"mmm-yyyy")</f>
        <v>Feb-2025</v>
      </c>
      <c r="P1126" t="str">
        <f>_xlfn.XLOOKUP(tblOrders[[#This Row],[OrderID]], tblReturns[OrderID], tblReturns[Returned])</f>
        <v>Yes</v>
      </c>
      <c r="Q1126" t="str">
        <f>_xlfn.XLOOKUP(tblOrders[[#This Row],[OrderID]], tblShipping[OrderID], tblShipping[ShipMode])</f>
        <v>Express</v>
      </c>
      <c r="R1126" t="str">
        <f>IFERROR(_xlfn.XLOOKUP(A1125, tblCustomers[CustomerID], tblCustomers[CustomerName]), "Not Found")</f>
        <v>Not Found</v>
      </c>
      <c r="S1126" t="str">
        <f>IF(tblOrders[[#This Row],[Sales]]&gt;1000000,"High Value","Standard")</f>
        <v>Standard</v>
      </c>
      <c r="T1126" t="str">
        <f>_xlfn.XLOOKUP(tblOrders[[#This Row],[ProductID]], tblProducts[ProductID], tblProducts[ProductName])</f>
        <v>Product 50</v>
      </c>
      <c r="U1126">
        <f>_xlfn.XLOOKUP(tblOrders[[#This Row],[SalesRepID]], tblSalesreps[RepID], tblSalesreps[Target])</f>
        <v>6291486</v>
      </c>
    </row>
    <row r="1127" spans="1:21">
      <c r="A1127" t="s">
        <v>1904</v>
      </c>
      <c r="B1127" s="7" t="s">
        <v>293</v>
      </c>
      <c r="C1127" t="s">
        <v>481</v>
      </c>
      <c r="D1127" t="s">
        <v>216</v>
      </c>
      <c r="E1127" t="s">
        <v>69</v>
      </c>
      <c r="F1127" t="s">
        <v>26</v>
      </c>
      <c r="G1127">
        <v>8</v>
      </c>
      <c r="H1127">
        <v>0.05</v>
      </c>
      <c r="I1127" s="2">
        <v>294104.8</v>
      </c>
      <c r="J1127" t="str">
        <f>_xlfn.XLOOKUP(tblOrders[[#This Row],[CustomerID]], tblCustomers[CustomerID], tblCustomers[CustomerName])</f>
        <v>Customer 166</v>
      </c>
      <c r="K1127" t="str">
        <f>_xlfn.XLOOKUP(tblOrders[[#This Row],[CustomerID]], tblCustomers[CustomerID], tblCustomers[Segment])</f>
        <v>SME</v>
      </c>
      <c r="L1127" t="str">
        <f>_xlfn.XLOOKUP(tblOrders[[#This Row],[ProductID]], tblProducts[ProductID], tblProducts[Category])</f>
        <v>Home</v>
      </c>
      <c r="M1127">
        <f>_xlfn.XLOOKUP(tblOrders[[#This Row],[ProductID]], tblProducts[ProductID], tblProducts[CostPrice])</f>
        <v>15200</v>
      </c>
      <c r="N1127">
        <f>tblOrders[[#This Row],[Sales]]-(tblOrders[[#This Row],[CostPrice]]*tblOrders[[#This Row],[Quantity]])</f>
        <v>172504.8</v>
      </c>
      <c r="O1127" t="str">
        <f>TEXT(tblOrders[[#This Row],[Date]],"mmm-yyyy")</f>
        <v>Feb-2025</v>
      </c>
      <c r="P1127" t="str">
        <f>_xlfn.XLOOKUP(tblOrders[[#This Row],[OrderID]], tblReturns[OrderID], tblReturns[Returned])</f>
        <v>No</v>
      </c>
      <c r="Q1127" t="str">
        <f>_xlfn.XLOOKUP(tblOrders[[#This Row],[OrderID]], tblShipping[OrderID], tblShipping[ShipMode])</f>
        <v>Express</v>
      </c>
      <c r="R1127" t="str">
        <f>IFERROR(_xlfn.XLOOKUP(A1126, tblCustomers[CustomerID], tblCustomers[CustomerName]), "Not Found")</f>
        <v>Not Found</v>
      </c>
      <c r="S1127" t="str">
        <f>IF(tblOrders[[#This Row],[Sales]]&gt;1000000,"High Value","Standard")</f>
        <v>Standard</v>
      </c>
      <c r="T1127" t="str">
        <f>_xlfn.XLOOKUP(tblOrders[[#This Row],[ProductID]], tblProducts[ProductID], tblProducts[ProductName])</f>
        <v>Product 52</v>
      </c>
      <c r="U1127">
        <f>_xlfn.XLOOKUP(tblOrders[[#This Row],[SalesRepID]], tblSalesreps[RepID], tblSalesreps[Target])</f>
        <v>19473459</v>
      </c>
    </row>
    <row r="1128" spans="1:21">
      <c r="A1128" t="s">
        <v>1905</v>
      </c>
      <c r="B1128" s="7" t="s">
        <v>135</v>
      </c>
      <c r="C1128" t="s">
        <v>287</v>
      </c>
      <c r="D1128" t="s">
        <v>73</v>
      </c>
      <c r="E1128" t="s">
        <v>79</v>
      </c>
      <c r="F1128" t="s">
        <v>20</v>
      </c>
      <c r="G1128">
        <v>10</v>
      </c>
      <c r="H1128">
        <v>0</v>
      </c>
      <c r="I1128" s="2">
        <v>1170340</v>
      </c>
      <c r="J1128" t="str">
        <f>_xlfn.XLOOKUP(tblOrders[[#This Row],[CustomerID]], tblCustomers[CustomerID], tblCustomers[CustomerName])</f>
        <v>Customer 183</v>
      </c>
      <c r="K1128" t="str">
        <f>_xlfn.XLOOKUP(tblOrders[[#This Row],[CustomerID]], tblCustomers[CustomerID], tblCustomers[Segment])</f>
        <v>Consumer</v>
      </c>
      <c r="L1128" t="str">
        <f>_xlfn.XLOOKUP(tblOrders[[#This Row],[ProductID]], tblProducts[ProductID], tblProducts[Category])</f>
        <v>Office</v>
      </c>
      <c r="M1128">
        <f>_xlfn.XLOOKUP(tblOrders[[#This Row],[ProductID]], tblProducts[ProductID], tblProducts[CostPrice])</f>
        <v>28523</v>
      </c>
      <c r="N1128">
        <f>tblOrders[[#This Row],[Sales]]-(tblOrders[[#This Row],[CostPrice]]*tblOrders[[#This Row],[Quantity]])</f>
        <v>885110</v>
      </c>
      <c r="O1128" t="str">
        <f>TEXT(tblOrders[[#This Row],[Date]],"mmm-yyyy")</f>
        <v>Aug-2025</v>
      </c>
      <c r="P1128" t="str">
        <f>_xlfn.XLOOKUP(tblOrders[[#This Row],[OrderID]], tblReturns[OrderID], tblReturns[Returned])</f>
        <v>No</v>
      </c>
      <c r="Q1128" t="str">
        <f>_xlfn.XLOOKUP(tblOrders[[#This Row],[OrderID]], tblShipping[OrderID], tblShipping[ShipMode])</f>
        <v>Standard</v>
      </c>
      <c r="R1128" t="str">
        <f>IFERROR(_xlfn.XLOOKUP(A1127, tblCustomers[CustomerID], tblCustomers[CustomerName]), "Not Found")</f>
        <v>Not Found</v>
      </c>
      <c r="S1128" t="str">
        <f>IF(tblOrders[[#This Row],[Sales]]&gt;1000000,"High Value","Standard")</f>
        <v>High Value</v>
      </c>
      <c r="T1128" t="str">
        <f>_xlfn.XLOOKUP(tblOrders[[#This Row],[ProductID]], tblProducts[ProductID], tblProducts[ProductName])</f>
        <v>Product 30</v>
      </c>
      <c r="U1128">
        <f>_xlfn.XLOOKUP(tblOrders[[#This Row],[SalesRepID]], tblSalesreps[RepID], tblSalesreps[Target])</f>
        <v>8592536</v>
      </c>
    </row>
    <row r="1129" spans="1:21">
      <c r="A1129" t="s">
        <v>1906</v>
      </c>
      <c r="B1129" s="7" t="s">
        <v>76</v>
      </c>
      <c r="C1129" t="s">
        <v>95</v>
      </c>
      <c r="D1129" t="s">
        <v>744</v>
      </c>
      <c r="E1129" t="s">
        <v>35</v>
      </c>
      <c r="F1129" t="s">
        <v>14</v>
      </c>
      <c r="G1129">
        <v>3</v>
      </c>
      <c r="H1129">
        <v>0.1</v>
      </c>
      <c r="I1129" s="2">
        <v>47182.5</v>
      </c>
      <c r="J1129" t="str">
        <f>_xlfn.XLOOKUP(tblOrders[[#This Row],[CustomerID]], tblCustomers[CustomerID], tblCustomers[CustomerName])</f>
        <v>Customer 37</v>
      </c>
      <c r="K1129" t="str">
        <f>_xlfn.XLOOKUP(tblOrders[[#This Row],[CustomerID]], tblCustomers[CustomerID], tblCustomers[Segment])</f>
        <v>Consumer</v>
      </c>
      <c r="L1129" t="str">
        <f>_xlfn.XLOOKUP(tblOrders[[#This Row],[ProductID]], tblProducts[ProductID], tblProducts[Category])</f>
        <v>Electronics</v>
      </c>
      <c r="M1129">
        <f>_xlfn.XLOOKUP(tblOrders[[#This Row],[ProductID]], tblProducts[ProductID], tblProducts[CostPrice])</f>
        <v>37361</v>
      </c>
      <c r="N1129">
        <f>tblOrders[[#This Row],[Sales]]-(tblOrders[[#This Row],[CostPrice]]*tblOrders[[#This Row],[Quantity]])</f>
        <v>-64900.5</v>
      </c>
      <c r="O1129" t="str">
        <f>TEXT(tblOrders[[#This Row],[Date]],"mmm-yyyy")</f>
        <v>Jun-2025</v>
      </c>
      <c r="P1129" t="str">
        <f>_xlfn.XLOOKUP(tblOrders[[#This Row],[OrderID]], tblReturns[OrderID], tblReturns[Returned])</f>
        <v>No</v>
      </c>
      <c r="Q1129" t="str">
        <f>_xlfn.XLOOKUP(tblOrders[[#This Row],[OrderID]], tblShipping[OrderID], tblShipping[ShipMode])</f>
        <v>Standard</v>
      </c>
      <c r="R1129" t="str">
        <f>IFERROR(_xlfn.XLOOKUP(A1128, tblCustomers[CustomerID], tblCustomers[CustomerName]), "Not Found")</f>
        <v>Not Found</v>
      </c>
      <c r="S1129" t="str">
        <f>IF(tblOrders[[#This Row],[Sales]]&gt;1000000,"High Value","Standard")</f>
        <v>Standard</v>
      </c>
      <c r="T1129" t="str">
        <f>_xlfn.XLOOKUP(tblOrders[[#This Row],[ProductID]], tblProducts[ProductID], tblProducts[ProductName])</f>
        <v>Product 72</v>
      </c>
      <c r="U1129">
        <f>_xlfn.XLOOKUP(tblOrders[[#This Row],[SalesRepID]], tblSalesreps[RepID], tblSalesreps[Target])</f>
        <v>19619177</v>
      </c>
    </row>
    <row r="1130" spans="1:21">
      <c r="A1130" t="s">
        <v>1907</v>
      </c>
      <c r="B1130" s="7" t="s">
        <v>204</v>
      </c>
      <c r="C1130" t="s">
        <v>243</v>
      </c>
      <c r="D1130" t="s">
        <v>369</v>
      </c>
      <c r="E1130" t="s">
        <v>56</v>
      </c>
      <c r="F1130" t="s">
        <v>26</v>
      </c>
      <c r="G1130">
        <v>5</v>
      </c>
      <c r="H1130">
        <v>0</v>
      </c>
      <c r="I1130" s="2">
        <v>216780</v>
      </c>
      <c r="J1130" t="str">
        <f>_xlfn.XLOOKUP(tblOrders[[#This Row],[CustomerID]], tblCustomers[CustomerID], tblCustomers[CustomerName])</f>
        <v>Customer 128</v>
      </c>
      <c r="K1130" t="str">
        <f>_xlfn.XLOOKUP(tblOrders[[#This Row],[CustomerID]], tblCustomers[CustomerID], tblCustomers[Segment])</f>
        <v>Consumer</v>
      </c>
      <c r="L1130" t="str">
        <f>_xlfn.XLOOKUP(tblOrders[[#This Row],[ProductID]], tblProducts[ProductID], tblProducts[Category])</f>
        <v>Office</v>
      </c>
      <c r="M1130">
        <f>_xlfn.XLOOKUP(tblOrders[[#This Row],[ProductID]], tblProducts[ProductID], tblProducts[CostPrice])</f>
        <v>12456</v>
      </c>
      <c r="N1130">
        <f>tblOrders[[#This Row],[Sales]]-(tblOrders[[#This Row],[CostPrice]]*tblOrders[[#This Row],[Quantity]])</f>
        <v>154500</v>
      </c>
      <c r="O1130" t="str">
        <f>TEXT(tblOrders[[#This Row],[Date]],"mmm-yyyy")</f>
        <v>Jul-2025</v>
      </c>
      <c r="P1130" t="str">
        <f>_xlfn.XLOOKUP(tblOrders[[#This Row],[OrderID]], tblReturns[OrderID], tblReturns[Returned])</f>
        <v>No</v>
      </c>
      <c r="Q1130" t="str">
        <f>_xlfn.XLOOKUP(tblOrders[[#This Row],[OrderID]], tblShipping[OrderID], tblShipping[ShipMode])</f>
        <v>Pickup</v>
      </c>
      <c r="R1130" t="str">
        <f>IFERROR(_xlfn.XLOOKUP(A1129, tblCustomers[CustomerID], tblCustomers[CustomerName]), "Not Found")</f>
        <v>Not Found</v>
      </c>
      <c r="S1130" t="str">
        <f>IF(tblOrders[[#This Row],[Sales]]&gt;1000000,"High Value","Standard")</f>
        <v>Standard</v>
      </c>
      <c r="T1130" t="str">
        <f>_xlfn.XLOOKUP(tblOrders[[#This Row],[ProductID]], tblProducts[ProductID], tblProducts[ProductName])</f>
        <v>Product 42</v>
      </c>
      <c r="U1130">
        <f>_xlfn.XLOOKUP(tblOrders[[#This Row],[SalesRepID]], tblSalesreps[RepID], tblSalesreps[Target])</f>
        <v>14265630</v>
      </c>
    </row>
    <row r="1131" spans="1:21">
      <c r="A1131" t="s">
        <v>1908</v>
      </c>
      <c r="B1131" s="7" t="s">
        <v>1349</v>
      </c>
      <c r="C1131" t="s">
        <v>43</v>
      </c>
      <c r="D1131" t="s">
        <v>64</v>
      </c>
      <c r="E1131" t="s">
        <v>119</v>
      </c>
      <c r="F1131" t="s">
        <v>26</v>
      </c>
      <c r="G1131">
        <v>5</v>
      </c>
      <c r="H1131">
        <v>0.15</v>
      </c>
      <c r="I1131" s="2">
        <v>526927.75</v>
      </c>
      <c r="J1131" t="str">
        <f>_xlfn.XLOOKUP(tblOrders[[#This Row],[CustomerID]], tblCustomers[CustomerID], tblCustomers[CustomerName])</f>
        <v>Customer 283</v>
      </c>
      <c r="K1131" t="str">
        <f>_xlfn.XLOOKUP(tblOrders[[#This Row],[CustomerID]], tblCustomers[CustomerID], tblCustomers[Segment])</f>
        <v>Corporate</v>
      </c>
      <c r="L1131" t="str">
        <f>_xlfn.XLOOKUP(tblOrders[[#This Row],[ProductID]], tblProducts[ProductID], tblProducts[Category])</f>
        <v>Office</v>
      </c>
      <c r="M1131">
        <f>_xlfn.XLOOKUP(tblOrders[[#This Row],[ProductID]], tblProducts[ProductID], tblProducts[CostPrice])</f>
        <v>13311</v>
      </c>
      <c r="N1131">
        <f>tblOrders[[#This Row],[Sales]]-(tblOrders[[#This Row],[CostPrice]]*tblOrders[[#This Row],[Quantity]])</f>
        <v>460372.75</v>
      </c>
      <c r="O1131" t="str">
        <f>TEXT(tblOrders[[#This Row],[Date]],"mmm-yyyy")</f>
        <v>Aug-2025</v>
      </c>
      <c r="P1131" t="str">
        <f>_xlfn.XLOOKUP(tblOrders[[#This Row],[OrderID]], tblReturns[OrderID], tblReturns[Returned])</f>
        <v>No</v>
      </c>
      <c r="Q1131" t="str">
        <f>_xlfn.XLOOKUP(tblOrders[[#This Row],[OrderID]], tblShipping[OrderID], tblShipping[ShipMode])</f>
        <v>Standard</v>
      </c>
      <c r="R1131" t="str">
        <f>IFERROR(_xlfn.XLOOKUP(A1130, tblCustomers[CustomerID], tblCustomers[CustomerName]), "Not Found")</f>
        <v>Not Found</v>
      </c>
      <c r="S1131" t="str">
        <f>IF(tblOrders[[#This Row],[Sales]]&gt;1000000,"High Value","Standard")</f>
        <v>Standard</v>
      </c>
      <c r="T1131" t="str">
        <f>_xlfn.XLOOKUP(tblOrders[[#This Row],[ProductID]], tblProducts[ProductID], tblProducts[ProductName])</f>
        <v>Product 91</v>
      </c>
      <c r="U1131">
        <f>_xlfn.XLOOKUP(tblOrders[[#This Row],[SalesRepID]], tblSalesreps[RepID], tblSalesreps[Target])</f>
        <v>5886694</v>
      </c>
    </row>
    <row r="1132" spans="1:21">
      <c r="A1132" t="s">
        <v>1909</v>
      </c>
      <c r="B1132" s="7" t="s">
        <v>773</v>
      </c>
      <c r="C1132" t="s">
        <v>140</v>
      </c>
      <c r="D1132" t="s">
        <v>1034</v>
      </c>
      <c r="E1132" t="s">
        <v>56</v>
      </c>
      <c r="F1132" t="s">
        <v>51</v>
      </c>
      <c r="G1132">
        <v>6</v>
      </c>
      <c r="H1132">
        <v>0</v>
      </c>
      <c r="I1132" s="2">
        <v>732384</v>
      </c>
      <c r="J1132" t="str">
        <f>_xlfn.XLOOKUP(tblOrders[[#This Row],[CustomerID]], tblCustomers[CustomerID], tblCustomers[CustomerName])</f>
        <v>Customer 51</v>
      </c>
      <c r="K1132" t="str">
        <f>_xlfn.XLOOKUP(tblOrders[[#This Row],[CustomerID]], tblCustomers[CustomerID], tblCustomers[Segment])</f>
        <v>Consumer</v>
      </c>
      <c r="L1132" t="str">
        <f>_xlfn.XLOOKUP(tblOrders[[#This Row],[ProductID]], tblProducts[ProductID], tblProducts[Category])</f>
        <v>Furniture</v>
      </c>
      <c r="M1132">
        <f>_xlfn.XLOOKUP(tblOrders[[#This Row],[ProductID]], tblProducts[ProductID], tblProducts[CostPrice])</f>
        <v>51071</v>
      </c>
      <c r="N1132">
        <f>tblOrders[[#This Row],[Sales]]-(tblOrders[[#This Row],[CostPrice]]*tblOrders[[#This Row],[Quantity]])</f>
        <v>425958</v>
      </c>
      <c r="O1132" t="str">
        <f>TEXT(tblOrders[[#This Row],[Date]],"mmm-yyyy")</f>
        <v>Aug-2025</v>
      </c>
      <c r="P1132" t="str">
        <f>_xlfn.XLOOKUP(tblOrders[[#This Row],[OrderID]], tblReturns[OrderID], tblReturns[Returned])</f>
        <v>No</v>
      </c>
      <c r="Q1132" t="str">
        <f>_xlfn.XLOOKUP(tblOrders[[#This Row],[OrderID]], tblShipping[OrderID], tblShipping[ShipMode])</f>
        <v>Pickup</v>
      </c>
      <c r="R1132" t="str">
        <f>IFERROR(_xlfn.XLOOKUP(A1131, tblCustomers[CustomerID], tblCustomers[CustomerName]), "Not Found")</f>
        <v>Not Found</v>
      </c>
      <c r="S1132" t="str">
        <f>IF(tblOrders[[#This Row],[Sales]]&gt;1000000,"High Value","Standard")</f>
        <v>Standard</v>
      </c>
      <c r="T1132" t="str">
        <f>_xlfn.XLOOKUP(tblOrders[[#This Row],[ProductID]], tblProducts[ProductID], tblProducts[ProductName])</f>
        <v>Product 66</v>
      </c>
      <c r="U1132">
        <f>_xlfn.XLOOKUP(tblOrders[[#This Row],[SalesRepID]], tblSalesreps[RepID], tblSalesreps[Target])</f>
        <v>14265630</v>
      </c>
    </row>
    <row r="1133" spans="1:21">
      <c r="A1133" t="s">
        <v>1910</v>
      </c>
      <c r="B1133" s="7" t="s">
        <v>875</v>
      </c>
      <c r="C1133" t="s">
        <v>466</v>
      </c>
      <c r="D1133" t="s">
        <v>169</v>
      </c>
      <c r="E1133" t="s">
        <v>105</v>
      </c>
      <c r="F1133" t="s">
        <v>20</v>
      </c>
      <c r="G1133">
        <v>10</v>
      </c>
      <c r="H1133">
        <v>0.15</v>
      </c>
      <c r="I1133" s="2">
        <v>912934</v>
      </c>
      <c r="J1133" t="str">
        <f>_xlfn.XLOOKUP(tblOrders[[#This Row],[CustomerID]], tblCustomers[CustomerID], tblCustomers[CustomerName])</f>
        <v>Customer 233</v>
      </c>
      <c r="K1133" t="str">
        <f>_xlfn.XLOOKUP(tblOrders[[#This Row],[CustomerID]], tblCustomers[CustomerID], tblCustomers[Segment])</f>
        <v>SME</v>
      </c>
      <c r="L1133" t="str">
        <f>_xlfn.XLOOKUP(tblOrders[[#This Row],[ProductID]], tblProducts[ProductID], tblProducts[Category])</f>
        <v>Electronics</v>
      </c>
      <c r="M1133">
        <f>_xlfn.XLOOKUP(tblOrders[[#This Row],[ProductID]], tblProducts[ProductID], tblProducts[CostPrice])</f>
        <v>8587</v>
      </c>
      <c r="N1133">
        <f>tblOrders[[#This Row],[Sales]]-(tblOrders[[#This Row],[CostPrice]]*tblOrders[[#This Row],[Quantity]])</f>
        <v>827064</v>
      </c>
      <c r="O1133" t="str">
        <f>TEXT(tblOrders[[#This Row],[Date]],"mmm-yyyy")</f>
        <v>Oct-2025</v>
      </c>
      <c r="P1133" t="str">
        <f>_xlfn.XLOOKUP(tblOrders[[#This Row],[OrderID]], tblReturns[OrderID], tblReturns[Returned])</f>
        <v>No</v>
      </c>
      <c r="Q1133" t="str">
        <f>_xlfn.XLOOKUP(tblOrders[[#This Row],[OrderID]], tblShipping[OrderID], tblShipping[ShipMode])</f>
        <v>Standard</v>
      </c>
      <c r="R1133" t="str">
        <f>IFERROR(_xlfn.XLOOKUP(A1132, tblCustomers[CustomerID], tblCustomers[CustomerName]), "Not Found")</f>
        <v>Not Found</v>
      </c>
      <c r="S1133" t="str">
        <f>IF(tblOrders[[#This Row],[Sales]]&gt;1000000,"High Value","Standard")</f>
        <v>Standard</v>
      </c>
      <c r="T1133" t="str">
        <f>_xlfn.XLOOKUP(tblOrders[[#This Row],[ProductID]], tblProducts[ProductID], tblProducts[ProductName])</f>
        <v>Product 9</v>
      </c>
      <c r="U1133">
        <f>_xlfn.XLOOKUP(tblOrders[[#This Row],[SalesRepID]], tblSalesreps[RepID], tblSalesreps[Target])</f>
        <v>8698154</v>
      </c>
    </row>
    <row r="1134" spans="1:21">
      <c r="A1134" t="s">
        <v>1911</v>
      </c>
      <c r="B1134" s="7" t="s">
        <v>238</v>
      </c>
      <c r="C1134" t="s">
        <v>177</v>
      </c>
      <c r="D1134" t="s">
        <v>111</v>
      </c>
      <c r="E1134" t="s">
        <v>19</v>
      </c>
      <c r="F1134" t="s">
        <v>26</v>
      </c>
      <c r="G1134">
        <v>1</v>
      </c>
      <c r="H1134">
        <v>0</v>
      </c>
      <c r="I1134" s="2">
        <v>76601</v>
      </c>
      <c r="J1134" t="str">
        <f>_xlfn.XLOOKUP(tblOrders[[#This Row],[CustomerID]], tblCustomers[CustomerID], tblCustomers[CustomerName])</f>
        <v>Customer 174</v>
      </c>
      <c r="K1134" t="str">
        <f>_xlfn.XLOOKUP(tblOrders[[#This Row],[CustomerID]], tblCustomers[CustomerID], tblCustomers[Segment])</f>
        <v>Consumer</v>
      </c>
      <c r="L1134" t="str">
        <f>_xlfn.XLOOKUP(tblOrders[[#This Row],[ProductID]], tblProducts[ProductID], tblProducts[Category])</f>
        <v>Furniture</v>
      </c>
      <c r="M1134">
        <f>_xlfn.XLOOKUP(tblOrders[[#This Row],[ProductID]], tblProducts[ProductID], tblProducts[CostPrice])</f>
        <v>34907</v>
      </c>
      <c r="N1134">
        <f>tblOrders[[#This Row],[Sales]]-(tblOrders[[#This Row],[CostPrice]]*tblOrders[[#This Row],[Quantity]])</f>
        <v>41694</v>
      </c>
      <c r="O1134" t="str">
        <f>TEXT(tblOrders[[#This Row],[Date]],"mmm-yyyy")</f>
        <v>Sep-2025</v>
      </c>
      <c r="P1134" t="str">
        <f>_xlfn.XLOOKUP(tblOrders[[#This Row],[OrderID]], tblReturns[OrderID], tblReturns[Returned])</f>
        <v>No</v>
      </c>
      <c r="Q1134" t="str">
        <f>_xlfn.XLOOKUP(tblOrders[[#This Row],[OrderID]], tblShipping[OrderID], tblShipping[ShipMode])</f>
        <v>Standard</v>
      </c>
      <c r="R1134" t="str">
        <f>IFERROR(_xlfn.XLOOKUP(A1133, tblCustomers[CustomerID], tblCustomers[CustomerName]), "Not Found")</f>
        <v>Not Found</v>
      </c>
      <c r="S1134" t="str">
        <f>IF(tblOrders[[#This Row],[Sales]]&gt;1000000,"High Value","Standard")</f>
        <v>Standard</v>
      </c>
      <c r="T1134" t="str">
        <f>_xlfn.XLOOKUP(tblOrders[[#This Row],[ProductID]], tblProducts[ProductID], tblProducts[ProductName])</f>
        <v>Product 68</v>
      </c>
      <c r="U1134">
        <f>_xlfn.XLOOKUP(tblOrders[[#This Row],[SalesRepID]], tblSalesreps[RepID], tblSalesreps[Target])</f>
        <v>11347243</v>
      </c>
    </row>
    <row r="1135" spans="1:21">
      <c r="A1135" t="s">
        <v>1912</v>
      </c>
      <c r="B1135" s="7" t="s">
        <v>657</v>
      </c>
      <c r="C1135" t="s">
        <v>38</v>
      </c>
      <c r="D1135" t="s">
        <v>560</v>
      </c>
      <c r="E1135" t="s">
        <v>25</v>
      </c>
      <c r="F1135" t="s">
        <v>51</v>
      </c>
      <c r="G1135">
        <v>3</v>
      </c>
      <c r="H1135">
        <v>0</v>
      </c>
      <c r="I1135" s="2">
        <v>219561</v>
      </c>
      <c r="J1135" t="str">
        <f>_xlfn.XLOOKUP(tblOrders[[#This Row],[CustomerID]], tblCustomers[CustomerID], tblCustomers[CustomerName])</f>
        <v>Customer 23</v>
      </c>
      <c r="K1135" t="str">
        <f>_xlfn.XLOOKUP(tblOrders[[#This Row],[CustomerID]], tblCustomers[CustomerID], tblCustomers[Segment])</f>
        <v>Consumer</v>
      </c>
      <c r="L1135" t="str">
        <f>_xlfn.XLOOKUP(tblOrders[[#This Row],[ProductID]], tblProducts[ProductID], tblProducts[Category])</f>
        <v>Electronics</v>
      </c>
      <c r="M1135">
        <f>_xlfn.XLOOKUP(tblOrders[[#This Row],[ProductID]], tblProducts[ProductID], tblProducts[CostPrice])</f>
        <v>53062</v>
      </c>
      <c r="N1135">
        <f>tblOrders[[#This Row],[Sales]]-(tblOrders[[#This Row],[CostPrice]]*tblOrders[[#This Row],[Quantity]])</f>
        <v>60375</v>
      </c>
      <c r="O1135" t="str">
        <f>TEXT(tblOrders[[#This Row],[Date]],"mmm-yyyy")</f>
        <v>Dec-2025</v>
      </c>
      <c r="P1135" t="str">
        <f>_xlfn.XLOOKUP(tblOrders[[#This Row],[OrderID]], tblReturns[OrderID], tblReturns[Returned])</f>
        <v>No</v>
      </c>
      <c r="Q1135" t="str">
        <f>_xlfn.XLOOKUP(tblOrders[[#This Row],[OrderID]], tblShipping[OrderID], tblShipping[ShipMode])</f>
        <v>Express</v>
      </c>
      <c r="R1135" t="str">
        <f>IFERROR(_xlfn.XLOOKUP(A1134, tblCustomers[CustomerID], tblCustomers[CustomerName]), "Not Found")</f>
        <v>Not Found</v>
      </c>
      <c r="S1135" t="str">
        <f>IF(tblOrders[[#This Row],[Sales]]&gt;1000000,"High Value","Standard")</f>
        <v>Standard</v>
      </c>
      <c r="T1135" t="str">
        <f>_xlfn.XLOOKUP(tblOrders[[#This Row],[ProductID]], tblProducts[ProductID], tblProducts[ProductName])</f>
        <v>Product 31</v>
      </c>
      <c r="U1135">
        <f>_xlfn.XLOOKUP(tblOrders[[#This Row],[SalesRepID]], tblSalesreps[RepID], tblSalesreps[Target])</f>
        <v>7094914</v>
      </c>
    </row>
    <row r="1136" spans="1:21">
      <c r="A1136" t="s">
        <v>1913</v>
      </c>
      <c r="B1136" s="7" t="s">
        <v>590</v>
      </c>
      <c r="C1136" t="s">
        <v>99</v>
      </c>
      <c r="D1136" t="s">
        <v>111</v>
      </c>
      <c r="E1136" t="s">
        <v>56</v>
      </c>
      <c r="F1136" t="s">
        <v>20</v>
      </c>
      <c r="G1136">
        <v>4</v>
      </c>
      <c r="H1136">
        <v>0.2</v>
      </c>
      <c r="I1136" s="2">
        <v>463036.8</v>
      </c>
      <c r="J1136" t="str">
        <f>_xlfn.XLOOKUP(tblOrders[[#This Row],[CustomerID]], tblCustomers[CustomerID], tblCustomers[CustomerName])</f>
        <v>Customer 1</v>
      </c>
      <c r="K1136" t="str">
        <f>_xlfn.XLOOKUP(tblOrders[[#This Row],[CustomerID]], tblCustomers[CustomerID], tblCustomers[Segment])</f>
        <v>SME</v>
      </c>
      <c r="L1136" t="str">
        <f>_xlfn.XLOOKUP(tblOrders[[#This Row],[ProductID]], tblProducts[ProductID], tblProducts[Category])</f>
        <v>Furniture</v>
      </c>
      <c r="M1136">
        <f>_xlfn.XLOOKUP(tblOrders[[#This Row],[ProductID]], tblProducts[ProductID], tblProducts[CostPrice])</f>
        <v>34907</v>
      </c>
      <c r="N1136">
        <f>tblOrders[[#This Row],[Sales]]-(tblOrders[[#This Row],[CostPrice]]*tblOrders[[#This Row],[Quantity]])</f>
        <v>323408.8</v>
      </c>
      <c r="O1136" t="str">
        <f>TEXT(tblOrders[[#This Row],[Date]],"mmm-yyyy")</f>
        <v>May-2025</v>
      </c>
      <c r="P1136" t="str">
        <f>_xlfn.XLOOKUP(tblOrders[[#This Row],[OrderID]], tblReturns[OrderID], tblReturns[Returned])</f>
        <v>No</v>
      </c>
      <c r="Q1136" t="str">
        <f>_xlfn.XLOOKUP(tblOrders[[#This Row],[OrderID]], tblShipping[OrderID], tblShipping[ShipMode])</f>
        <v>Standard</v>
      </c>
      <c r="R1136" t="str">
        <f>IFERROR(_xlfn.XLOOKUP(A1135, tblCustomers[CustomerID], tblCustomers[CustomerName]), "Not Found")</f>
        <v>Not Found</v>
      </c>
      <c r="S1136" t="str">
        <f>IF(tblOrders[[#This Row],[Sales]]&gt;1000000,"High Value","Standard")</f>
        <v>Standard</v>
      </c>
      <c r="T1136" t="str">
        <f>_xlfn.XLOOKUP(tblOrders[[#This Row],[ProductID]], tblProducts[ProductID], tblProducts[ProductName])</f>
        <v>Product 68</v>
      </c>
      <c r="U1136">
        <f>_xlfn.XLOOKUP(tblOrders[[#This Row],[SalesRepID]], tblSalesreps[RepID], tblSalesreps[Target])</f>
        <v>14265630</v>
      </c>
    </row>
    <row r="1137" spans="1:21">
      <c r="A1137" t="s">
        <v>1914</v>
      </c>
      <c r="B1137" s="7" t="s">
        <v>176</v>
      </c>
      <c r="C1137" t="s">
        <v>1559</v>
      </c>
      <c r="D1137" t="s">
        <v>44</v>
      </c>
      <c r="E1137" t="s">
        <v>74</v>
      </c>
      <c r="F1137" t="s">
        <v>14</v>
      </c>
      <c r="G1137">
        <v>2</v>
      </c>
      <c r="H1137">
        <v>0.1</v>
      </c>
      <c r="I1137" s="2">
        <v>214939.8</v>
      </c>
      <c r="J1137" t="str">
        <f>_xlfn.XLOOKUP(tblOrders[[#This Row],[CustomerID]], tblCustomers[CustomerID], tblCustomers[CustomerName])</f>
        <v>Customer 95</v>
      </c>
      <c r="K1137" t="str">
        <f>_xlfn.XLOOKUP(tblOrders[[#This Row],[CustomerID]], tblCustomers[CustomerID], tblCustomers[Segment])</f>
        <v>Consumer</v>
      </c>
      <c r="L1137" t="str">
        <f>_xlfn.XLOOKUP(tblOrders[[#This Row],[ProductID]], tblProducts[ProductID], tblProducts[Category])</f>
        <v>Furniture</v>
      </c>
      <c r="M1137">
        <f>_xlfn.XLOOKUP(tblOrders[[#This Row],[ProductID]], tblProducts[ProductID], tblProducts[CostPrice])</f>
        <v>48953</v>
      </c>
      <c r="N1137">
        <f>tblOrders[[#This Row],[Sales]]-(tblOrders[[#This Row],[CostPrice]]*tblOrders[[#This Row],[Quantity]])</f>
        <v>117033.79999999999</v>
      </c>
      <c r="O1137" t="str">
        <f>TEXT(tblOrders[[#This Row],[Date]],"mmm-yyyy")</f>
        <v>Jan-2025</v>
      </c>
      <c r="P1137" t="str">
        <f>_xlfn.XLOOKUP(tblOrders[[#This Row],[OrderID]], tblReturns[OrderID], tblReturns[Returned])</f>
        <v>No</v>
      </c>
      <c r="Q1137" t="str">
        <f>_xlfn.XLOOKUP(tblOrders[[#This Row],[OrderID]], tblShipping[OrderID], tblShipping[ShipMode])</f>
        <v>Pickup</v>
      </c>
      <c r="R1137" t="str">
        <f>IFERROR(_xlfn.XLOOKUP(A1136, tblCustomers[CustomerID], tblCustomers[CustomerName]), "Not Found")</f>
        <v>Not Found</v>
      </c>
      <c r="S1137" t="str">
        <f>IF(tblOrders[[#This Row],[Sales]]&gt;1000000,"High Value","Standard")</f>
        <v>Standard</v>
      </c>
      <c r="T1137" t="str">
        <f>_xlfn.XLOOKUP(tblOrders[[#This Row],[ProductID]], tblProducts[ProductID], tblProducts[ProductName])</f>
        <v>Product 56</v>
      </c>
      <c r="U1137">
        <f>_xlfn.XLOOKUP(tblOrders[[#This Row],[SalesRepID]], tblSalesreps[RepID], tblSalesreps[Target])</f>
        <v>7254801</v>
      </c>
    </row>
    <row r="1138" spans="1:21">
      <c r="A1138" t="s">
        <v>1915</v>
      </c>
      <c r="B1138" s="7" t="s">
        <v>242</v>
      </c>
      <c r="C1138" t="s">
        <v>1250</v>
      </c>
      <c r="D1138" t="s">
        <v>382</v>
      </c>
      <c r="E1138" t="s">
        <v>50</v>
      </c>
      <c r="F1138" t="s">
        <v>51</v>
      </c>
      <c r="G1138">
        <v>4</v>
      </c>
      <c r="H1138">
        <v>0</v>
      </c>
      <c r="I1138" s="2">
        <v>507612</v>
      </c>
      <c r="J1138" t="str">
        <f>_xlfn.XLOOKUP(tblOrders[[#This Row],[CustomerID]], tblCustomers[CustomerID], tblCustomers[CustomerName])</f>
        <v>Customer 291</v>
      </c>
      <c r="K1138" t="str">
        <f>_xlfn.XLOOKUP(tblOrders[[#This Row],[CustomerID]], tblCustomers[CustomerID], tblCustomers[Segment])</f>
        <v>Consumer</v>
      </c>
      <c r="L1138" t="str">
        <f>_xlfn.XLOOKUP(tblOrders[[#This Row],[ProductID]], tblProducts[ProductID], tblProducts[Category])</f>
        <v>Office</v>
      </c>
      <c r="M1138">
        <f>_xlfn.XLOOKUP(tblOrders[[#This Row],[ProductID]], tblProducts[ProductID], tblProducts[CostPrice])</f>
        <v>61777</v>
      </c>
      <c r="N1138">
        <f>tblOrders[[#This Row],[Sales]]-(tblOrders[[#This Row],[CostPrice]]*tblOrders[[#This Row],[Quantity]])</f>
        <v>260504</v>
      </c>
      <c r="O1138" t="str">
        <f>TEXT(tblOrders[[#This Row],[Date]],"mmm-yyyy")</f>
        <v>Apr-2025</v>
      </c>
      <c r="P1138" t="str">
        <f>_xlfn.XLOOKUP(tblOrders[[#This Row],[OrderID]], tblReturns[OrderID], tblReturns[Returned])</f>
        <v>No</v>
      </c>
      <c r="Q1138" t="str">
        <f>_xlfn.XLOOKUP(tblOrders[[#This Row],[OrderID]], tblShipping[OrderID], tblShipping[ShipMode])</f>
        <v>Standard</v>
      </c>
      <c r="R1138" t="str">
        <f>IFERROR(_xlfn.XLOOKUP(A1137, tblCustomers[CustomerID], tblCustomers[CustomerName]), "Not Found")</f>
        <v>Not Found</v>
      </c>
      <c r="S1138" t="str">
        <f>IF(tblOrders[[#This Row],[Sales]]&gt;1000000,"High Value","Standard")</f>
        <v>Standard</v>
      </c>
      <c r="T1138" t="str">
        <f>_xlfn.XLOOKUP(tblOrders[[#This Row],[ProductID]], tblProducts[ProductID], tblProducts[ProductName])</f>
        <v>Product 65</v>
      </c>
      <c r="U1138">
        <f>_xlfn.XLOOKUP(tblOrders[[#This Row],[SalesRepID]], tblSalesreps[RepID], tblSalesreps[Target])</f>
        <v>17350666</v>
      </c>
    </row>
    <row r="1139" spans="1:21">
      <c r="A1139" t="s">
        <v>1916</v>
      </c>
      <c r="B1139" s="7" t="s">
        <v>367</v>
      </c>
      <c r="C1139" t="s">
        <v>82</v>
      </c>
      <c r="D1139" t="s">
        <v>12</v>
      </c>
      <c r="E1139" t="s">
        <v>19</v>
      </c>
      <c r="F1139" t="s">
        <v>14</v>
      </c>
      <c r="G1139">
        <v>10</v>
      </c>
      <c r="H1139">
        <v>0.15</v>
      </c>
      <c r="I1139" s="2">
        <v>461856</v>
      </c>
      <c r="J1139" t="str">
        <f>_xlfn.XLOOKUP(tblOrders[[#This Row],[CustomerID]], tblCustomers[CustomerID], tblCustomers[CustomerName])</f>
        <v>Customer 260</v>
      </c>
      <c r="K1139" t="str">
        <f>_xlfn.XLOOKUP(tblOrders[[#This Row],[CustomerID]], tblCustomers[CustomerID], tblCustomers[Segment])</f>
        <v>SME</v>
      </c>
      <c r="L1139" t="str">
        <f>_xlfn.XLOOKUP(tblOrders[[#This Row],[ProductID]], tblProducts[ProductID], tblProducts[Category])</f>
        <v>Furniture</v>
      </c>
      <c r="M1139">
        <f>_xlfn.XLOOKUP(tblOrders[[#This Row],[ProductID]], tblProducts[ProductID], tblProducts[CostPrice])</f>
        <v>72369</v>
      </c>
      <c r="N1139">
        <f>tblOrders[[#This Row],[Sales]]-(tblOrders[[#This Row],[CostPrice]]*tblOrders[[#This Row],[Quantity]])</f>
        <v>-261834</v>
      </c>
      <c r="O1139" t="str">
        <f>TEXT(tblOrders[[#This Row],[Date]],"mmm-yyyy")</f>
        <v>Apr-2025</v>
      </c>
      <c r="P1139" t="str">
        <f>_xlfn.XLOOKUP(tblOrders[[#This Row],[OrderID]], tblReturns[OrderID], tblReturns[Returned])</f>
        <v>No</v>
      </c>
      <c r="Q1139" t="str">
        <f>_xlfn.XLOOKUP(tblOrders[[#This Row],[OrderID]], tblShipping[OrderID], tblShipping[ShipMode])</f>
        <v>Pickup</v>
      </c>
      <c r="R1139" t="str">
        <f>IFERROR(_xlfn.XLOOKUP(A1138, tblCustomers[CustomerID], tblCustomers[CustomerName]), "Not Found")</f>
        <v>Not Found</v>
      </c>
      <c r="S1139" t="str">
        <f>IF(tblOrders[[#This Row],[Sales]]&gt;1000000,"High Value","Standard")</f>
        <v>Standard</v>
      </c>
      <c r="T1139" t="str">
        <f>_xlfn.XLOOKUP(tblOrders[[#This Row],[ProductID]], tblProducts[ProductID], tblProducts[ProductName])</f>
        <v>Product 19</v>
      </c>
      <c r="U1139">
        <f>_xlfn.XLOOKUP(tblOrders[[#This Row],[SalesRepID]], tblSalesreps[RepID], tblSalesreps[Target])</f>
        <v>11347243</v>
      </c>
    </row>
    <row r="1140" spans="1:21">
      <c r="A1140" t="s">
        <v>1917</v>
      </c>
      <c r="B1140" s="7" t="s">
        <v>1523</v>
      </c>
      <c r="C1140" t="s">
        <v>1086</v>
      </c>
      <c r="D1140" t="s">
        <v>190</v>
      </c>
      <c r="E1140" t="s">
        <v>45</v>
      </c>
      <c r="F1140" t="s">
        <v>26</v>
      </c>
      <c r="G1140">
        <v>2</v>
      </c>
      <c r="H1140">
        <v>0.2</v>
      </c>
      <c r="I1140" s="2">
        <v>10756.8</v>
      </c>
      <c r="J1140" t="str">
        <f>_xlfn.XLOOKUP(tblOrders[[#This Row],[CustomerID]], tblCustomers[CustomerID], tblCustomers[CustomerName])</f>
        <v>Customer 242</v>
      </c>
      <c r="K1140" t="str">
        <f>_xlfn.XLOOKUP(tblOrders[[#This Row],[CustomerID]], tblCustomers[CustomerID], tblCustomers[Segment])</f>
        <v>Consumer</v>
      </c>
      <c r="L1140" t="str">
        <f>_xlfn.XLOOKUP(tblOrders[[#This Row],[ProductID]], tblProducts[ProductID], tblProducts[Category])</f>
        <v>Furniture</v>
      </c>
      <c r="M1140">
        <f>_xlfn.XLOOKUP(tblOrders[[#This Row],[ProductID]], tblProducts[ProductID], tblProducts[CostPrice])</f>
        <v>47272</v>
      </c>
      <c r="N1140">
        <f>tblOrders[[#This Row],[Sales]]-(tblOrders[[#This Row],[CostPrice]]*tblOrders[[#This Row],[Quantity]])</f>
        <v>-83787.199999999997</v>
      </c>
      <c r="O1140" t="str">
        <f>TEXT(tblOrders[[#This Row],[Date]],"mmm-yyyy")</f>
        <v>Feb-2025</v>
      </c>
      <c r="P1140" t="str">
        <f>_xlfn.XLOOKUP(tblOrders[[#This Row],[OrderID]], tblReturns[OrderID], tblReturns[Returned])</f>
        <v>No</v>
      </c>
      <c r="Q1140" t="str">
        <f>_xlfn.XLOOKUP(tblOrders[[#This Row],[OrderID]], tblShipping[OrderID], tblShipping[ShipMode])</f>
        <v>Pickup</v>
      </c>
      <c r="R1140" t="str">
        <f>IFERROR(_xlfn.XLOOKUP(A1139, tblCustomers[CustomerID], tblCustomers[CustomerName]), "Not Found")</f>
        <v>Not Found</v>
      </c>
      <c r="S1140" t="str">
        <f>IF(tblOrders[[#This Row],[Sales]]&gt;1000000,"High Value","Standard")</f>
        <v>Standard</v>
      </c>
      <c r="T1140" t="str">
        <f>_xlfn.XLOOKUP(tblOrders[[#This Row],[ProductID]], tblProducts[ProductID], tblProducts[ProductName])</f>
        <v>Product 33</v>
      </c>
      <c r="U1140">
        <f>_xlfn.XLOOKUP(tblOrders[[#This Row],[SalesRepID]], tblSalesreps[RepID], tblSalesreps[Target])</f>
        <v>11319839</v>
      </c>
    </row>
    <row r="1141" spans="1:21">
      <c r="A1141" t="s">
        <v>1918</v>
      </c>
      <c r="B1141" s="7" t="s">
        <v>323</v>
      </c>
      <c r="C1141" t="s">
        <v>591</v>
      </c>
      <c r="D1141" t="s">
        <v>902</v>
      </c>
      <c r="E1141" t="s">
        <v>210</v>
      </c>
      <c r="F1141" t="s">
        <v>20</v>
      </c>
      <c r="G1141">
        <v>8</v>
      </c>
      <c r="H1141">
        <v>0.1</v>
      </c>
      <c r="I1141" s="2">
        <v>979236</v>
      </c>
      <c r="J1141" t="str">
        <f>_xlfn.XLOOKUP(tblOrders[[#This Row],[CustomerID]], tblCustomers[CustomerID], tblCustomers[CustomerName])</f>
        <v>Customer 98</v>
      </c>
      <c r="K1141" t="str">
        <f>_xlfn.XLOOKUP(tblOrders[[#This Row],[CustomerID]], tblCustomers[CustomerID], tblCustomers[Segment])</f>
        <v>Corporate</v>
      </c>
      <c r="L1141" t="str">
        <f>_xlfn.XLOOKUP(tblOrders[[#This Row],[ProductID]], tblProducts[ProductID], tblProducts[Category])</f>
        <v>Furniture</v>
      </c>
      <c r="M1141">
        <f>_xlfn.XLOOKUP(tblOrders[[#This Row],[ProductID]], tblProducts[ProductID], tblProducts[CostPrice])</f>
        <v>44361</v>
      </c>
      <c r="N1141">
        <f>tblOrders[[#This Row],[Sales]]-(tblOrders[[#This Row],[CostPrice]]*tblOrders[[#This Row],[Quantity]])</f>
        <v>624348</v>
      </c>
      <c r="O1141" t="str">
        <f>TEXT(tblOrders[[#This Row],[Date]],"mmm-yyyy")</f>
        <v>May-2025</v>
      </c>
      <c r="P1141" t="str">
        <f>_xlfn.XLOOKUP(tblOrders[[#This Row],[OrderID]], tblReturns[OrderID], tblReturns[Returned])</f>
        <v>No</v>
      </c>
      <c r="Q1141" t="str">
        <f>_xlfn.XLOOKUP(tblOrders[[#This Row],[OrderID]], tblShipping[OrderID], tblShipping[ShipMode])</f>
        <v>Standard</v>
      </c>
      <c r="R1141" t="str">
        <f>IFERROR(_xlfn.XLOOKUP(A1140, tblCustomers[CustomerID], tblCustomers[CustomerName]), "Not Found")</f>
        <v>Not Found</v>
      </c>
      <c r="S1141" t="str">
        <f>IF(tblOrders[[#This Row],[Sales]]&gt;1000000,"High Value","Standard")</f>
        <v>Standard</v>
      </c>
      <c r="T1141" t="str">
        <f>_xlfn.XLOOKUP(tblOrders[[#This Row],[ProductID]], tblProducts[ProductID], tblProducts[ProductName])</f>
        <v>Product 3</v>
      </c>
      <c r="U1141">
        <f>_xlfn.XLOOKUP(tblOrders[[#This Row],[SalesRepID]], tblSalesreps[RepID], tblSalesreps[Target])</f>
        <v>19336654</v>
      </c>
    </row>
    <row r="1142" spans="1:21">
      <c r="A1142" t="s">
        <v>1919</v>
      </c>
      <c r="B1142" s="7" t="s">
        <v>1132</v>
      </c>
      <c r="C1142" t="s">
        <v>674</v>
      </c>
      <c r="D1142" t="s">
        <v>546</v>
      </c>
      <c r="E1142" t="s">
        <v>105</v>
      </c>
      <c r="F1142" t="s">
        <v>14</v>
      </c>
      <c r="G1142">
        <v>10</v>
      </c>
      <c r="H1142">
        <v>0</v>
      </c>
      <c r="I1142" s="2">
        <v>949440</v>
      </c>
      <c r="J1142" t="str">
        <f>_xlfn.XLOOKUP(tblOrders[[#This Row],[CustomerID]], tblCustomers[CustomerID], tblCustomers[CustomerName])</f>
        <v>Customer 31</v>
      </c>
      <c r="K1142" t="str">
        <f>_xlfn.XLOOKUP(tblOrders[[#This Row],[CustomerID]], tblCustomers[CustomerID], tblCustomers[Segment])</f>
        <v>Consumer</v>
      </c>
      <c r="L1142" t="str">
        <f>_xlfn.XLOOKUP(tblOrders[[#This Row],[ProductID]], tblProducts[ProductID], tblProducts[Category])</f>
        <v>Home</v>
      </c>
      <c r="M1142">
        <f>_xlfn.XLOOKUP(tblOrders[[#This Row],[ProductID]], tblProducts[ProductID], tblProducts[CostPrice])</f>
        <v>51783</v>
      </c>
      <c r="N1142">
        <f>tblOrders[[#This Row],[Sales]]-(tblOrders[[#This Row],[CostPrice]]*tblOrders[[#This Row],[Quantity]])</f>
        <v>431610</v>
      </c>
      <c r="O1142" t="str">
        <f>TEXT(tblOrders[[#This Row],[Date]],"mmm-yyyy")</f>
        <v>Feb-2025</v>
      </c>
      <c r="P1142" t="str">
        <f>_xlfn.XLOOKUP(tblOrders[[#This Row],[OrderID]], tblReturns[OrderID], tblReturns[Returned])</f>
        <v>No</v>
      </c>
      <c r="Q1142" t="str">
        <f>_xlfn.XLOOKUP(tblOrders[[#This Row],[OrderID]], tblShipping[OrderID], tblShipping[ShipMode])</f>
        <v>Express</v>
      </c>
      <c r="R1142" t="str">
        <f>IFERROR(_xlfn.XLOOKUP(A1141, tblCustomers[CustomerID], tblCustomers[CustomerName]), "Not Found")</f>
        <v>Not Found</v>
      </c>
      <c r="S1142" t="str">
        <f>IF(tblOrders[[#This Row],[Sales]]&gt;1000000,"High Value","Standard")</f>
        <v>Standard</v>
      </c>
      <c r="T1142" t="str">
        <f>_xlfn.XLOOKUP(tblOrders[[#This Row],[ProductID]], tblProducts[ProductID], tblProducts[ProductName])</f>
        <v>Product 14</v>
      </c>
      <c r="U1142">
        <f>_xlfn.XLOOKUP(tblOrders[[#This Row],[SalesRepID]], tblSalesreps[RepID], tblSalesreps[Target])</f>
        <v>8698154</v>
      </c>
    </row>
    <row r="1143" spans="1:21">
      <c r="A1143" t="s">
        <v>1920</v>
      </c>
      <c r="B1143" s="7" t="s">
        <v>472</v>
      </c>
      <c r="C1143" t="s">
        <v>1475</v>
      </c>
      <c r="D1143" t="s">
        <v>362</v>
      </c>
      <c r="E1143" t="s">
        <v>45</v>
      </c>
      <c r="F1143" t="s">
        <v>51</v>
      </c>
      <c r="G1143">
        <v>10</v>
      </c>
      <c r="H1143">
        <v>0.2</v>
      </c>
      <c r="I1143" s="2">
        <v>737840</v>
      </c>
      <c r="J1143" t="str">
        <f>_xlfn.XLOOKUP(tblOrders[[#This Row],[CustomerID]], tblCustomers[CustomerID], tblCustomers[CustomerName])</f>
        <v>Customer 21</v>
      </c>
      <c r="K1143" t="str">
        <f>_xlfn.XLOOKUP(tblOrders[[#This Row],[CustomerID]], tblCustomers[CustomerID], tblCustomers[Segment])</f>
        <v>Corporate</v>
      </c>
      <c r="L1143" t="str">
        <f>_xlfn.XLOOKUP(tblOrders[[#This Row],[ProductID]], tblProducts[ProductID], tblProducts[Category])</f>
        <v>Home</v>
      </c>
      <c r="M1143">
        <f>_xlfn.XLOOKUP(tblOrders[[#This Row],[ProductID]], tblProducts[ProductID], tblProducts[CostPrice])</f>
        <v>41409</v>
      </c>
      <c r="N1143">
        <f>tblOrders[[#This Row],[Sales]]-(tblOrders[[#This Row],[CostPrice]]*tblOrders[[#This Row],[Quantity]])</f>
        <v>323750</v>
      </c>
      <c r="O1143" t="str">
        <f>TEXT(tblOrders[[#This Row],[Date]],"mmm-yyyy")</f>
        <v>Mar-2025</v>
      </c>
      <c r="P1143" t="str">
        <f>_xlfn.XLOOKUP(tblOrders[[#This Row],[OrderID]], tblReturns[OrderID], tblReturns[Returned])</f>
        <v>No</v>
      </c>
      <c r="Q1143" t="str">
        <f>_xlfn.XLOOKUP(tblOrders[[#This Row],[OrderID]], tblShipping[OrderID], tblShipping[ShipMode])</f>
        <v>Express</v>
      </c>
      <c r="R1143" t="str">
        <f>IFERROR(_xlfn.XLOOKUP(A1142, tblCustomers[CustomerID], tblCustomers[CustomerName]), "Not Found")</f>
        <v>Not Found</v>
      </c>
      <c r="S1143" t="str">
        <f>IF(tblOrders[[#This Row],[Sales]]&gt;1000000,"High Value","Standard")</f>
        <v>Standard</v>
      </c>
      <c r="T1143" t="str">
        <f>_xlfn.XLOOKUP(tblOrders[[#This Row],[ProductID]], tblProducts[ProductID], tblProducts[ProductName])</f>
        <v>Product 25</v>
      </c>
      <c r="U1143">
        <f>_xlfn.XLOOKUP(tblOrders[[#This Row],[SalesRepID]], tblSalesreps[RepID], tblSalesreps[Target])</f>
        <v>11319839</v>
      </c>
    </row>
    <row r="1144" spans="1:21">
      <c r="A1144" t="s">
        <v>1921</v>
      </c>
      <c r="B1144" s="7" t="s">
        <v>433</v>
      </c>
      <c r="C1144" t="s">
        <v>681</v>
      </c>
      <c r="D1144" t="s">
        <v>164</v>
      </c>
      <c r="E1144" t="s">
        <v>69</v>
      </c>
      <c r="F1144" t="s">
        <v>20</v>
      </c>
      <c r="G1144">
        <v>8</v>
      </c>
      <c r="H1144">
        <v>0.15</v>
      </c>
      <c r="I1144" s="2">
        <v>393720</v>
      </c>
      <c r="J1144" t="str">
        <f>_xlfn.XLOOKUP(tblOrders[[#This Row],[CustomerID]], tblCustomers[CustomerID], tblCustomers[CustomerName])</f>
        <v>Customer 88</v>
      </c>
      <c r="K1144" t="str">
        <f>_xlfn.XLOOKUP(tblOrders[[#This Row],[CustomerID]], tblCustomers[CustomerID], tblCustomers[Segment])</f>
        <v>SME</v>
      </c>
      <c r="L1144" t="str">
        <f>_xlfn.XLOOKUP(tblOrders[[#This Row],[ProductID]], tblProducts[ProductID], tblProducts[Category])</f>
        <v>Electronics</v>
      </c>
      <c r="M1144">
        <f>_xlfn.XLOOKUP(tblOrders[[#This Row],[ProductID]], tblProducts[ProductID], tblProducts[CostPrice])</f>
        <v>44535</v>
      </c>
      <c r="N1144">
        <f>tblOrders[[#This Row],[Sales]]-(tblOrders[[#This Row],[CostPrice]]*tblOrders[[#This Row],[Quantity]])</f>
        <v>37440</v>
      </c>
      <c r="O1144" t="str">
        <f>TEXT(tblOrders[[#This Row],[Date]],"mmm-yyyy")</f>
        <v>Aug-2025</v>
      </c>
      <c r="P1144" t="str">
        <f>_xlfn.XLOOKUP(tblOrders[[#This Row],[OrderID]], tblReturns[OrderID], tblReturns[Returned])</f>
        <v>No</v>
      </c>
      <c r="Q1144" t="str">
        <f>_xlfn.XLOOKUP(tblOrders[[#This Row],[OrderID]], tblShipping[OrderID], tblShipping[ShipMode])</f>
        <v>Standard</v>
      </c>
      <c r="R1144" t="str">
        <f>IFERROR(_xlfn.XLOOKUP(A1143, tblCustomers[CustomerID], tblCustomers[CustomerName]), "Not Found")</f>
        <v>Not Found</v>
      </c>
      <c r="S1144" t="str">
        <f>IF(tblOrders[[#This Row],[Sales]]&gt;1000000,"High Value","Standard")</f>
        <v>Standard</v>
      </c>
      <c r="T1144" t="str">
        <f>_xlfn.XLOOKUP(tblOrders[[#This Row],[ProductID]], tblProducts[ProductID], tblProducts[ProductName])</f>
        <v>Product 71</v>
      </c>
      <c r="U1144">
        <f>_xlfn.XLOOKUP(tblOrders[[#This Row],[SalesRepID]], tblSalesreps[RepID], tblSalesreps[Target])</f>
        <v>19473459</v>
      </c>
    </row>
    <row r="1145" spans="1:21">
      <c r="A1145" t="s">
        <v>1922</v>
      </c>
      <c r="B1145" s="7" t="s">
        <v>1113</v>
      </c>
      <c r="C1145" t="s">
        <v>537</v>
      </c>
      <c r="D1145" t="s">
        <v>265</v>
      </c>
      <c r="E1145" t="s">
        <v>105</v>
      </c>
      <c r="F1145" t="s">
        <v>20</v>
      </c>
      <c r="G1145">
        <v>3</v>
      </c>
      <c r="H1145">
        <v>0</v>
      </c>
      <c r="I1145" s="2">
        <v>33510</v>
      </c>
      <c r="J1145" t="str">
        <f>_xlfn.XLOOKUP(tblOrders[[#This Row],[CustomerID]], tblCustomers[CustomerID], tblCustomers[CustomerName])</f>
        <v>Customer 108</v>
      </c>
      <c r="K1145" t="str">
        <f>_xlfn.XLOOKUP(tblOrders[[#This Row],[CustomerID]], tblCustomers[CustomerID], tblCustomers[Segment])</f>
        <v>Corporate</v>
      </c>
      <c r="L1145" t="str">
        <f>_xlfn.XLOOKUP(tblOrders[[#This Row],[ProductID]], tblProducts[ProductID], tblProducts[Category])</f>
        <v>Home</v>
      </c>
      <c r="M1145">
        <f>_xlfn.XLOOKUP(tblOrders[[#This Row],[ProductID]], tblProducts[ProductID], tblProducts[CostPrice])</f>
        <v>33642</v>
      </c>
      <c r="N1145">
        <f>tblOrders[[#This Row],[Sales]]-(tblOrders[[#This Row],[CostPrice]]*tblOrders[[#This Row],[Quantity]])</f>
        <v>-67416</v>
      </c>
      <c r="O1145" t="str">
        <f>TEXT(tblOrders[[#This Row],[Date]],"mmm-yyyy")</f>
        <v>Mar-2025</v>
      </c>
      <c r="P1145" t="str">
        <f>_xlfn.XLOOKUP(tblOrders[[#This Row],[OrderID]], tblReturns[OrderID], tblReturns[Returned])</f>
        <v>No</v>
      </c>
      <c r="Q1145" t="str">
        <f>_xlfn.XLOOKUP(tblOrders[[#This Row],[OrderID]], tblShipping[OrderID], tblShipping[ShipMode])</f>
        <v>Standard</v>
      </c>
      <c r="R1145" t="str">
        <f>IFERROR(_xlfn.XLOOKUP(A1144, tblCustomers[CustomerID], tblCustomers[CustomerName]), "Not Found")</f>
        <v>Not Found</v>
      </c>
      <c r="S1145" t="str">
        <f>IF(tblOrders[[#This Row],[Sales]]&gt;1000000,"High Value","Standard")</f>
        <v>Standard</v>
      </c>
      <c r="T1145" t="str">
        <f>_xlfn.XLOOKUP(tblOrders[[#This Row],[ProductID]], tblProducts[ProductID], tblProducts[ProductName])</f>
        <v>Product 17</v>
      </c>
      <c r="U1145">
        <f>_xlfn.XLOOKUP(tblOrders[[#This Row],[SalesRepID]], tblSalesreps[RepID], tblSalesreps[Target])</f>
        <v>8698154</v>
      </c>
    </row>
    <row r="1146" spans="1:21">
      <c r="A1146" t="s">
        <v>1923</v>
      </c>
      <c r="B1146" s="7" t="s">
        <v>879</v>
      </c>
      <c r="C1146" t="s">
        <v>1117</v>
      </c>
      <c r="D1146" t="s">
        <v>430</v>
      </c>
      <c r="E1146" t="s">
        <v>165</v>
      </c>
      <c r="F1146" t="s">
        <v>20</v>
      </c>
      <c r="G1146">
        <v>7</v>
      </c>
      <c r="H1146">
        <v>0.2</v>
      </c>
      <c r="I1146" s="2">
        <v>417961.6</v>
      </c>
      <c r="J1146" t="str">
        <f>_xlfn.XLOOKUP(tblOrders[[#This Row],[CustomerID]], tblCustomers[CustomerID], tblCustomers[CustomerName])</f>
        <v>Customer 109</v>
      </c>
      <c r="K1146" t="str">
        <f>_xlfn.XLOOKUP(tblOrders[[#This Row],[CustomerID]], tblCustomers[CustomerID], tblCustomers[Segment])</f>
        <v>SME</v>
      </c>
      <c r="L1146" t="str">
        <f>_xlfn.XLOOKUP(tblOrders[[#This Row],[ProductID]], tblProducts[ProductID], tblProducts[Category])</f>
        <v>Office</v>
      </c>
      <c r="M1146">
        <f>_xlfn.XLOOKUP(tblOrders[[#This Row],[ProductID]], tblProducts[ProductID], tblProducts[CostPrice])</f>
        <v>7566</v>
      </c>
      <c r="N1146">
        <f>tblOrders[[#This Row],[Sales]]-(tblOrders[[#This Row],[CostPrice]]*tblOrders[[#This Row],[Quantity]])</f>
        <v>364999.6</v>
      </c>
      <c r="O1146" t="str">
        <f>TEXT(tblOrders[[#This Row],[Date]],"mmm-yyyy")</f>
        <v>Jan-2025</v>
      </c>
      <c r="P1146" t="str">
        <f>_xlfn.XLOOKUP(tblOrders[[#This Row],[OrderID]], tblReturns[OrderID], tblReturns[Returned])</f>
        <v>No</v>
      </c>
      <c r="Q1146" t="str">
        <f>_xlfn.XLOOKUP(tblOrders[[#This Row],[OrderID]], tblShipping[OrderID], tblShipping[ShipMode])</f>
        <v>Pickup</v>
      </c>
      <c r="R1146" t="str">
        <f>IFERROR(_xlfn.XLOOKUP(A1145, tblCustomers[CustomerID], tblCustomers[CustomerName]), "Not Found")</f>
        <v>Not Found</v>
      </c>
      <c r="S1146" t="str">
        <f>IF(tblOrders[[#This Row],[Sales]]&gt;1000000,"High Value","Standard")</f>
        <v>Standard</v>
      </c>
      <c r="T1146" t="str">
        <f>_xlfn.XLOOKUP(tblOrders[[#This Row],[ProductID]], tblProducts[ProductID], tblProducts[ProductName])</f>
        <v>Product 85</v>
      </c>
      <c r="U1146">
        <f>_xlfn.XLOOKUP(tblOrders[[#This Row],[SalesRepID]], tblSalesreps[RepID], tblSalesreps[Target])</f>
        <v>16839910</v>
      </c>
    </row>
    <row r="1147" spans="1:21">
      <c r="A1147" t="s">
        <v>1924</v>
      </c>
      <c r="B1147" s="7" t="s">
        <v>1092</v>
      </c>
      <c r="C1147" t="s">
        <v>358</v>
      </c>
      <c r="D1147" t="s">
        <v>617</v>
      </c>
      <c r="E1147" t="s">
        <v>87</v>
      </c>
      <c r="F1147" t="s">
        <v>26</v>
      </c>
      <c r="G1147">
        <v>9</v>
      </c>
      <c r="H1147">
        <v>0.05</v>
      </c>
      <c r="I1147" s="2">
        <v>309672.45</v>
      </c>
      <c r="J1147" t="str">
        <f>_xlfn.XLOOKUP(tblOrders[[#This Row],[CustomerID]], tblCustomers[CustomerID], tblCustomers[CustomerName])</f>
        <v>Customer 285</v>
      </c>
      <c r="K1147" t="str">
        <f>_xlfn.XLOOKUP(tblOrders[[#This Row],[CustomerID]], tblCustomers[CustomerID], tblCustomers[Segment])</f>
        <v>Corporate</v>
      </c>
      <c r="L1147" t="str">
        <f>_xlfn.XLOOKUP(tblOrders[[#This Row],[ProductID]], tblProducts[ProductID], tblProducts[Category])</f>
        <v>Home</v>
      </c>
      <c r="M1147">
        <f>_xlfn.XLOOKUP(tblOrders[[#This Row],[ProductID]], tblProducts[ProductID], tblProducts[CostPrice])</f>
        <v>61495</v>
      </c>
      <c r="N1147">
        <f>tblOrders[[#This Row],[Sales]]-(tblOrders[[#This Row],[CostPrice]]*tblOrders[[#This Row],[Quantity]])</f>
        <v>-243782.55</v>
      </c>
      <c r="O1147" t="str">
        <f>TEXT(tblOrders[[#This Row],[Date]],"mmm-yyyy")</f>
        <v>Dec-2025</v>
      </c>
      <c r="P1147" t="str">
        <f>_xlfn.XLOOKUP(tblOrders[[#This Row],[OrderID]], tblReturns[OrderID], tblReturns[Returned])</f>
        <v>No</v>
      </c>
      <c r="Q1147" t="str">
        <f>_xlfn.XLOOKUP(tblOrders[[#This Row],[OrderID]], tblShipping[OrderID], tblShipping[ShipMode])</f>
        <v>Pickup</v>
      </c>
      <c r="R1147" t="str">
        <f>IFERROR(_xlfn.XLOOKUP(A1146, tblCustomers[CustomerID], tblCustomers[CustomerName]), "Not Found")</f>
        <v>Not Found</v>
      </c>
      <c r="S1147" t="str">
        <f>IF(tblOrders[[#This Row],[Sales]]&gt;1000000,"High Value","Standard")</f>
        <v>Standard</v>
      </c>
      <c r="T1147" t="str">
        <f>_xlfn.XLOOKUP(tblOrders[[#This Row],[ProductID]], tblProducts[ProductID], tblProducts[ProductName])</f>
        <v>Product 45</v>
      </c>
      <c r="U1147">
        <f>_xlfn.XLOOKUP(tblOrders[[#This Row],[SalesRepID]], tblSalesreps[RepID], tblSalesreps[Target])</f>
        <v>18500989</v>
      </c>
    </row>
    <row r="1148" spans="1:21">
      <c r="A1148" t="s">
        <v>1925</v>
      </c>
      <c r="B1148" s="7" t="s">
        <v>583</v>
      </c>
      <c r="C1148" t="s">
        <v>703</v>
      </c>
      <c r="D1148" t="s">
        <v>133</v>
      </c>
      <c r="E1148" t="s">
        <v>186</v>
      </c>
      <c r="F1148" t="s">
        <v>88</v>
      </c>
      <c r="G1148">
        <v>7</v>
      </c>
      <c r="H1148">
        <v>0.1</v>
      </c>
      <c r="I1148" s="2">
        <v>696937.5</v>
      </c>
      <c r="J1148" t="str">
        <f>_xlfn.XLOOKUP(tblOrders[[#This Row],[CustomerID]], tblCustomers[CustomerID], tblCustomers[CustomerName])</f>
        <v>Customer 20</v>
      </c>
      <c r="K1148" t="str">
        <f>_xlfn.XLOOKUP(tblOrders[[#This Row],[CustomerID]], tblCustomers[CustomerID], tblCustomers[Segment])</f>
        <v>SME</v>
      </c>
      <c r="L1148" t="str">
        <f>_xlfn.XLOOKUP(tblOrders[[#This Row],[ProductID]], tblProducts[ProductID], tblProducts[Category])</f>
        <v>Furniture</v>
      </c>
      <c r="M1148">
        <f>_xlfn.XLOOKUP(tblOrders[[#This Row],[ProductID]], tblProducts[ProductID], tblProducts[CostPrice])</f>
        <v>53604</v>
      </c>
      <c r="N1148">
        <f>tblOrders[[#This Row],[Sales]]-(tblOrders[[#This Row],[CostPrice]]*tblOrders[[#This Row],[Quantity]])</f>
        <v>321709.5</v>
      </c>
      <c r="O1148" t="str">
        <f>TEXT(tblOrders[[#This Row],[Date]],"mmm-yyyy")</f>
        <v>Mar-2025</v>
      </c>
      <c r="P1148" t="str">
        <f>_xlfn.XLOOKUP(tblOrders[[#This Row],[OrderID]], tblReturns[OrderID], tblReturns[Returned])</f>
        <v>No</v>
      </c>
      <c r="Q1148" t="str">
        <f>_xlfn.XLOOKUP(tblOrders[[#This Row],[OrderID]], tblShipping[OrderID], tblShipping[ShipMode])</f>
        <v>Standard</v>
      </c>
      <c r="R1148" t="str">
        <f>IFERROR(_xlfn.XLOOKUP(A1147, tblCustomers[CustomerID], tblCustomers[CustomerName]), "Not Found")</f>
        <v>Not Found</v>
      </c>
      <c r="S1148" t="str">
        <f>IF(tblOrders[[#This Row],[Sales]]&gt;1000000,"High Value","Standard")</f>
        <v>Standard</v>
      </c>
      <c r="T1148" t="str">
        <f>_xlfn.XLOOKUP(tblOrders[[#This Row],[ProductID]], tblProducts[ProductID], tblProducts[ProductName])</f>
        <v>Product 6</v>
      </c>
      <c r="U1148">
        <f>_xlfn.XLOOKUP(tblOrders[[#This Row],[SalesRepID]], tblSalesreps[RepID], tblSalesreps[Target])</f>
        <v>15141830</v>
      </c>
    </row>
    <row r="1149" spans="1:21">
      <c r="A1149" t="s">
        <v>1926</v>
      </c>
      <c r="B1149" s="7" t="s">
        <v>628</v>
      </c>
      <c r="C1149" t="s">
        <v>712</v>
      </c>
      <c r="D1149" t="s">
        <v>178</v>
      </c>
      <c r="E1149" t="s">
        <v>45</v>
      </c>
      <c r="F1149" t="s">
        <v>26</v>
      </c>
      <c r="G1149">
        <v>3</v>
      </c>
      <c r="H1149">
        <v>0</v>
      </c>
      <c r="I1149" s="2">
        <v>337317</v>
      </c>
      <c r="J1149" t="str">
        <f>_xlfn.XLOOKUP(tblOrders[[#This Row],[CustomerID]], tblCustomers[CustomerID], tblCustomers[CustomerName])</f>
        <v>Customer 294</v>
      </c>
      <c r="K1149" t="str">
        <f>_xlfn.XLOOKUP(tblOrders[[#This Row],[CustomerID]], tblCustomers[CustomerID], tblCustomers[Segment])</f>
        <v>SME</v>
      </c>
      <c r="L1149" t="str">
        <f>_xlfn.XLOOKUP(tblOrders[[#This Row],[ProductID]], tblProducts[ProductID], tblProducts[Category])</f>
        <v>Office</v>
      </c>
      <c r="M1149">
        <f>_xlfn.XLOOKUP(tblOrders[[#This Row],[ProductID]], tblProducts[ProductID], tblProducts[CostPrice])</f>
        <v>46035</v>
      </c>
      <c r="N1149">
        <f>tblOrders[[#This Row],[Sales]]-(tblOrders[[#This Row],[CostPrice]]*tblOrders[[#This Row],[Quantity]])</f>
        <v>199212</v>
      </c>
      <c r="O1149" t="str">
        <f>TEXT(tblOrders[[#This Row],[Date]],"mmm-yyyy")</f>
        <v>Dec-2025</v>
      </c>
      <c r="P1149" t="str">
        <f>_xlfn.XLOOKUP(tblOrders[[#This Row],[OrderID]], tblReturns[OrderID], tblReturns[Returned])</f>
        <v>No</v>
      </c>
      <c r="Q1149" t="str">
        <f>_xlfn.XLOOKUP(tblOrders[[#This Row],[OrderID]], tblShipping[OrderID], tblShipping[ShipMode])</f>
        <v>Pickup</v>
      </c>
      <c r="R1149" t="str">
        <f>IFERROR(_xlfn.XLOOKUP(A1148, tblCustomers[CustomerID], tblCustomers[CustomerName]), "Not Found")</f>
        <v>Not Found</v>
      </c>
      <c r="S1149" t="str">
        <f>IF(tblOrders[[#This Row],[Sales]]&gt;1000000,"High Value","Standard")</f>
        <v>Standard</v>
      </c>
      <c r="T1149" t="str">
        <f>_xlfn.XLOOKUP(tblOrders[[#This Row],[ProductID]], tblProducts[ProductID], tblProducts[ProductName])</f>
        <v>Product 84</v>
      </c>
      <c r="U1149">
        <f>_xlfn.XLOOKUP(tblOrders[[#This Row],[SalesRepID]], tblSalesreps[RepID], tblSalesreps[Target])</f>
        <v>11319839</v>
      </c>
    </row>
    <row r="1150" spans="1:21">
      <c r="A1150" t="s">
        <v>1927</v>
      </c>
      <c r="B1150" s="7" t="s">
        <v>188</v>
      </c>
      <c r="C1150" t="s">
        <v>161</v>
      </c>
      <c r="D1150" t="s">
        <v>216</v>
      </c>
      <c r="E1150" t="s">
        <v>35</v>
      </c>
      <c r="F1150" t="s">
        <v>51</v>
      </c>
      <c r="G1150">
        <v>1</v>
      </c>
      <c r="H1150">
        <v>0.2</v>
      </c>
      <c r="I1150" s="2">
        <v>33716</v>
      </c>
      <c r="J1150" t="str">
        <f>_xlfn.XLOOKUP(tblOrders[[#This Row],[CustomerID]], tblCustomers[CustomerID], tblCustomers[CustomerName])</f>
        <v>Customer 115</v>
      </c>
      <c r="K1150" t="str">
        <f>_xlfn.XLOOKUP(tblOrders[[#This Row],[CustomerID]], tblCustomers[CustomerID], tblCustomers[Segment])</f>
        <v>Consumer</v>
      </c>
      <c r="L1150" t="str">
        <f>_xlfn.XLOOKUP(tblOrders[[#This Row],[ProductID]], tblProducts[ProductID], tblProducts[Category])</f>
        <v>Home</v>
      </c>
      <c r="M1150">
        <f>_xlfn.XLOOKUP(tblOrders[[#This Row],[ProductID]], tblProducts[ProductID], tblProducts[CostPrice])</f>
        <v>15200</v>
      </c>
      <c r="N1150">
        <f>tblOrders[[#This Row],[Sales]]-(tblOrders[[#This Row],[CostPrice]]*tblOrders[[#This Row],[Quantity]])</f>
        <v>18516</v>
      </c>
      <c r="O1150" t="str">
        <f>TEXT(tblOrders[[#This Row],[Date]],"mmm-yyyy")</f>
        <v>Feb-2025</v>
      </c>
      <c r="P1150" t="str">
        <f>_xlfn.XLOOKUP(tblOrders[[#This Row],[OrderID]], tblReturns[OrderID], tblReturns[Returned])</f>
        <v>No</v>
      </c>
      <c r="Q1150" t="str">
        <f>_xlfn.XLOOKUP(tblOrders[[#This Row],[OrderID]], tblShipping[OrderID], tblShipping[ShipMode])</f>
        <v>Pickup</v>
      </c>
      <c r="R1150" t="str">
        <f>IFERROR(_xlfn.XLOOKUP(A1149, tblCustomers[CustomerID], tblCustomers[CustomerName]), "Not Found")</f>
        <v>Not Found</v>
      </c>
      <c r="S1150" t="str">
        <f>IF(tblOrders[[#This Row],[Sales]]&gt;1000000,"High Value","Standard")</f>
        <v>Standard</v>
      </c>
      <c r="T1150" t="str">
        <f>_xlfn.XLOOKUP(tblOrders[[#This Row],[ProductID]], tblProducts[ProductID], tblProducts[ProductName])</f>
        <v>Product 52</v>
      </c>
      <c r="U1150">
        <f>_xlfn.XLOOKUP(tblOrders[[#This Row],[SalesRepID]], tblSalesreps[RepID], tblSalesreps[Target])</f>
        <v>19619177</v>
      </c>
    </row>
    <row r="1151" spans="1:21">
      <c r="A1151" t="s">
        <v>1928</v>
      </c>
      <c r="B1151" s="7" t="s">
        <v>1120</v>
      </c>
      <c r="C1151" t="s">
        <v>658</v>
      </c>
      <c r="D1151" t="s">
        <v>914</v>
      </c>
      <c r="E1151" t="s">
        <v>197</v>
      </c>
      <c r="F1151" t="s">
        <v>51</v>
      </c>
      <c r="G1151">
        <v>3</v>
      </c>
      <c r="H1151">
        <v>0.2</v>
      </c>
      <c r="I1151" s="2">
        <v>179964</v>
      </c>
      <c r="J1151" t="str">
        <f>_xlfn.XLOOKUP(tblOrders[[#This Row],[CustomerID]], tblCustomers[CustomerID], tblCustomers[CustomerName])</f>
        <v>Customer 178</v>
      </c>
      <c r="K1151" t="str">
        <f>_xlfn.XLOOKUP(tblOrders[[#This Row],[CustomerID]], tblCustomers[CustomerID], tblCustomers[Segment])</f>
        <v>Consumer</v>
      </c>
      <c r="L1151" t="str">
        <f>_xlfn.XLOOKUP(tblOrders[[#This Row],[ProductID]], tblProducts[ProductID], tblProducts[Category])</f>
        <v>Office</v>
      </c>
      <c r="M1151">
        <f>_xlfn.XLOOKUP(tblOrders[[#This Row],[ProductID]], tblProducts[ProductID], tblProducts[CostPrice])</f>
        <v>24464</v>
      </c>
      <c r="N1151">
        <f>tblOrders[[#This Row],[Sales]]-(tblOrders[[#This Row],[CostPrice]]*tblOrders[[#This Row],[Quantity]])</f>
        <v>106572</v>
      </c>
      <c r="O1151" t="str">
        <f>TEXT(tblOrders[[#This Row],[Date]],"mmm-yyyy")</f>
        <v>Jun-2025</v>
      </c>
      <c r="P1151" t="str">
        <f>_xlfn.XLOOKUP(tblOrders[[#This Row],[OrderID]], tblReturns[OrderID], tblReturns[Returned])</f>
        <v>No</v>
      </c>
      <c r="Q1151" t="str">
        <f>_xlfn.XLOOKUP(tblOrders[[#This Row],[OrderID]], tblShipping[OrderID], tblShipping[ShipMode])</f>
        <v>Express</v>
      </c>
      <c r="R1151" t="str">
        <f>IFERROR(_xlfn.XLOOKUP(A1150, tblCustomers[CustomerID], tblCustomers[CustomerName]), "Not Found")</f>
        <v>Not Found</v>
      </c>
      <c r="S1151" t="str">
        <f>IF(tblOrders[[#This Row],[Sales]]&gt;1000000,"High Value","Standard")</f>
        <v>Standard</v>
      </c>
      <c r="T1151" t="str">
        <f>_xlfn.XLOOKUP(tblOrders[[#This Row],[ProductID]], tblProducts[ProductID], tblProducts[ProductName])</f>
        <v>Product 46</v>
      </c>
      <c r="U1151">
        <f>_xlfn.XLOOKUP(tblOrders[[#This Row],[SalesRepID]], tblSalesreps[RepID], tblSalesreps[Target])</f>
        <v>19562258</v>
      </c>
    </row>
    <row r="1152" spans="1:21">
      <c r="A1152" t="s">
        <v>1929</v>
      </c>
      <c r="B1152" s="7" t="s">
        <v>955</v>
      </c>
      <c r="C1152" t="s">
        <v>621</v>
      </c>
      <c r="D1152" t="s">
        <v>387</v>
      </c>
      <c r="E1152" t="s">
        <v>35</v>
      </c>
      <c r="F1152" t="s">
        <v>88</v>
      </c>
      <c r="G1152">
        <v>1</v>
      </c>
      <c r="H1152">
        <v>0.15</v>
      </c>
      <c r="I1152" s="2">
        <v>40726.050000000003</v>
      </c>
      <c r="J1152" t="str">
        <f>_xlfn.XLOOKUP(tblOrders[[#This Row],[CustomerID]], tblCustomers[CustomerID], tblCustomers[CustomerName])</f>
        <v>Customer 295</v>
      </c>
      <c r="K1152" t="str">
        <f>_xlfn.XLOOKUP(tblOrders[[#This Row],[CustomerID]], tblCustomers[CustomerID], tblCustomers[Segment])</f>
        <v>Consumer</v>
      </c>
      <c r="L1152" t="str">
        <f>_xlfn.XLOOKUP(tblOrders[[#This Row],[ProductID]], tblProducts[ProductID], tblProducts[Category])</f>
        <v>Furniture</v>
      </c>
      <c r="M1152">
        <f>_xlfn.XLOOKUP(tblOrders[[#This Row],[ProductID]], tblProducts[ProductID], tblProducts[CostPrice])</f>
        <v>37464</v>
      </c>
      <c r="N1152">
        <f>tblOrders[[#This Row],[Sales]]-(tblOrders[[#This Row],[CostPrice]]*tblOrders[[#This Row],[Quantity]])</f>
        <v>3262.0500000000029</v>
      </c>
      <c r="O1152" t="str">
        <f>TEXT(tblOrders[[#This Row],[Date]],"mmm-yyyy")</f>
        <v>Sep-2025</v>
      </c>
      <c r="P1152" t="str">
        <f>_xlfn.XLOOKUP(tblOrders[[#This Row],[OrderID]], tblReturns[OrderID], tblReturns[Returned])</f>
        <v>No</v>
      </c>
      <c r="Q1152" t="str">
        <f>_xlfn.XLOOKUP(tblOrders[[#This Row],[OrderID]], tblShipping[OrderID], tblShipping[ShipMode])</f>
        <v>Standard</v>
      </c>
      <c r="R1152" t="str">
        <f>IFERROR(_xlfn.XLOOKUP(A1151, tblCustomers[CustomerID], tblCustomers[CustomerName]), "Not Found")</f>
        <v>Not Found</v>
      </c>
      <c r="S1152" t="str">
        <f>IF(tblOrders[[#This Row],[Sales]]&gt;1000000,"High Value","Standard")</f>
        <v>Standard</v>
      </c>
      <c r="T1152" t="str">
        <f>_xlfn.XLOOKUP(tblOrders[[#This Row],[ProductID]], tblProducts[ProductID], tblProducts[ProductName])</f>
        <v>Product 63</v>
      </c>
      <c r="U1152">
        <f>_xlfn.XLOOKUP(tblOrders[[#This Row],[SalesRepID]], tblSalesreps[RepID], tblSalesreps[Target])</f>
        <v>19619177</v>
      </c>
    </row>
    <row r="1153" spans="1:21">
      <c r="A1153" t="s">
        <v>1930</v>
      </c>
      <c r="B1153" s="7" t="s">
        <v>623</v>
      </c>
      <c r="C1153" t="s">
        <v>157</v>
      </c>
      <c r="D1153" t="s">
        <v>145</v>
      </c>
      <c r="E1153" t="s">
        <v>45</v>
      </c>
      <c r="F1153" t="s">
        <v>51</v>
      </c>
      <c r="G1153">
        <v>1</v>
      </c>
      <c r="H1153">
        <v>0.05</v>
      </c>
      <c r="I1153" s="2">
        <v>75482.25</v>
      </c>
      <c r="J1153" t="str">
        <f>_xlfn.XLOOKUP(tblOrders[[#This Row],[CustomerID]], tblCustomers[CustomerID], tblCustomers[CustomerName])</f>
        <v>Customer 155</v>
      </c>
      <c r="K1153" t="str">
        <f>_xlfn.XLOOKUP(tblOrders[[#This Row],[CustomerID]], tblCustomers[CustomerID], tblCustomers[Segment])</f>
        <v>SME</v>
      </c>
      <c r="L1153" t="str">
        <f>_xlfn.XLOOKUP(tblOrders[[#This Row],[ProductID]], tblProducts[ProductID], tblProducts[Category])</f>
        <v>Furniture</v>
      </c>
      <c r="M1153">
        <f>_xlfn.XLOOKUP(tblOrders[[#This Row],[ProductID]], tblProducts[ProductID], tblProducts[CostPrice])</f>
        <v>55764</v>
      </c>
      <c r="N1153">
        <f>tblOrders[[#This Row],[Sales]]-(tblOrders[[#This Row],[CostPrice]]*tblOrders[[#This Row],[Quantity]])</f>
        <v>19718.25</v>
      </c>
      <c r="O1153" t="str">
        <f>TEXT(tblOrders[[#This Row],[Date]],"mmm-yyyy")</f>
        <v>Jul-2025</v>
      </c>
      <c r="P1153" t="str">
        <f>_xlfn.XLOOKUP(tblOrders[[#This Row],[OrderID]], tblReturns[OrderID], tblReturns[Returned])</f>
        <v>No</v>
      </c>
      <c r="Q1153" t="str">
        <f>_xlfn.XLOOKUP(tblOrders[[#This Row],[OrderID]], tblShipping[OrderID], tblShipping[ShipMode])</f>
        <v>Pickup</v>
      </c>
      <c r="R1153" t="str">
        <f>IFERROR(_xlfn.XLOOKUP(A1152, tblCustomers[CustomerID], tblCustomers[CustomerName]), "Not Found")</f>
        <v>Not Found</v>
      </c>
      <c r="S1153" t="str">
        <f>IF(tblOrders[[#This Row],[Sales]]&gt;1000000,"High Value","Standard")</f>
        <v>Standard</v>
      </c>
      <c r="T1153" t="str">
        <f>_xlfn.XLOOKUP(tblOrders[[#This Row],[ProductID]], tblProducts[ProductID], tblProducts[ProductName])</f>
        <v>Product 89</v>
      </c>
      <c r="U1153">
        <f>_xlfn.XLOOKUP(tblOrders[[#This Row],[SalesRepID]], tblSalesreps[RepID], tblSalesreps[Target])</f>
        <v>11319839</v>
      </c>
    </row>
    <row r="1154" spans="1:21">
      <c r="A1154" t="s">
        <v>1931</v>
      </c>
      <c r="B1154" s="7" t="s">
        <v>577</v>
      </c>
      <c r="C1154" t="s">
        <v>1036</v>
      </c>
      <c r="D1154" t="s">
        <v>400</v>
      </c>
      <c r="E1154" t="s">
        <v>56</v>
      </c>
      <c r="F1154" t="s">
        <v>26</v>
      </c>
      <c r="G1154">
        <v>9</v>
      </c>
      <c r="H1154">
        <v>0</v>
      </c>
      <c r="I1154" s="2">
        <v>1330533</v>
      </c>
      <c r="J1154" t="str">
        <f>_xlfn.XLOOKUP(tblOrders[[#This Row],[CustomerID]], tblCustomers[CustomerID], tblCustomers[CustomerName])</f>
        <v>Customer 7</v>
      </c>
      <c r="K1154" t="str">
        <f>_xlfn.XLOOKUP(tblOrders[[#This Row],[CustomerID]], tblCustomers[CustomerID], tblCustomers[Segment])</f>
        <v>SME</v>
      </c>
      <c r="L1154" t="str">
        <f>_xlfn.XLOOKUP(tblOrders[[#This Row],[ProductID]], tblProducts[ProductID], tblProducts[Category])</f>
        <v>Electronics</v>
      </c>
      <c r="M1154">
        <f>_xlfn.XLOOKUP(tblOrders[[#This Row],[ProductID]], tblProducts[ProductID], tblProducts[CostPrice])</f>
        <v>36044</v>
      </c>
      <c r="N1154">
        <f>tblOrders[[#This Row],[Sales]]-(tblOrders[[#This Row],[CostPrice]]*tblOrders[[#This Row],[Quantity]])</f>
        <v>1006137</v>
      </c>
      <c r="O1154" t="str">
        <f>TEXT(tblOrders[[#This Row],[Date]],"mmm-yyyy")</f>
        <v>Dec-2025</v>
      </c>
      <c r="P1154" t="str">
        <f>_xlfn.XLOOKUP(tblOrders[[#This Row],[OrderID]], tblReturns[OrderID], tblReturns[Returned])</f>
        <v>Yes</v>
      </c>
      <c r="Q1154" t="str">
        <f>_xlfn.XLOOKUP(tblOrders[[#This Row],[OrderID]], tblShipping[OrderID], tblShipping[ShipMode])</f>
        <v>Express</v>
      </c>
      <c r="R1154" t="str">
        <f>IFERROR(_xlfn.XLOOKUP(A1153, tblCustomers[CustomerID], tblCustomers[CustomerName]), "Not Found")</f>
        <v>Not Found</v>
      </c>
      <c r="S1154" t="str">
        <f>IF(tblOrders[[#This Row],[Sales]]&gt;1000000,"High Value","Standard")</f>
        <v>High Value</v>
      </c>
      <c r="T1154" t="str">
        <f>_xlfn.XLOOKUP(tblOrders[[#This Row],[ProductID]], tblProducts[ProductID], tblProducts[ProductName])</f>
        <v>Product 29</v>
      </c>
      <c r="U1154">
        <f>_xlfn.XLOOKUP(tblOrders[[#This Row],[SalesRepID]], tblSalesreps[RepID], tblSalesreps[Target])</f>
        <v>14265630</v>
      </c>
    </row>
    <row r="1155" spans="1:21">
      <c r="A1155" t="s">
        <v>1932</v>
      </c>
      <c r="B1155" s="7" t="s">
        <v>1933</v>
      </c>
      <c r="C1155" t="s">
        <v>338</v>
      </c>
      <c r="D1155" t="s">
        <v>491</v>
      </c>
      <c r="E1155" t="s">
        <v>119</v>
      </c>
      <c r="F1155" t="s">
        <v>26</v>
      </c>
      <c r="G1155">
        <v>4</v>
      </c>
      <c r="H1155">
        <v>0.2</v>
      </c>
      <c r="I1155" s="2">
        <v>479580.8</v>
      </c>
      <c r="J1155" t="str">
        <f>_xlfn.XLOOKUP(tblOrders[[#This Row],[CustomerID]], tblCustomers[CustomerID], tblCustomers[CustomerName])</f>
        <v>Customer 173</v>
      </c>
      <c r="K1155" t="str">
        <f>_xlfn.XLOOKUP(tblOrders[[#This Row],[CustomerID]], tblCustomers[CustomerID], tblCustomers[Segment])</f>
        <v>SME</v>
      </c>
      <c r="L1155" t="str">
        <f>_xlfn.XLOOKUP(tblOrders[[#This Row],[ProductID]], tblProducts[ProductID], tblProducts[Category])</f>
        <v>Home</v>
      </c>
      <c r="M1155">
        <f>_xlfn.XLOOKUP(tblOrders[[#This Row],[ProductID]], tblProducts[ProductID], tblProducts[CostPrice])</f>
        <v>75749</v>
      </c>
      <c r="N1155">
        <f>tblOrders[[#This Row],[Sales]]-(tblOrders[[#This Row],[CostPrice]]*tblOrders[[#This Row],[Quantity]])</f>
        <v>176584.8</v>
      </c>
      <c r="O1155" t="str">
        <f>TEXT(tblOrders[[#This Row],[Date]],"mmm-yyyy")</f>
        <v>Apr-2025</v>
      </c>
      <c r="P1155" t="str">
        <f>_xlfn.XLOOKUP(tblOrders[[#This Row],[OrderID]], tblReturns[OrderID], tblReturns[Returned])</f>
        <v>No</v>
      </c>
      <c r="Q1155" t="str">
        <f>_xlfn.XLOOKUP(tblOrders[[#This Row],[OrderID]], tblShipping[OrderID], tblShipping[ShipMode])</f>
        <v>Express</v>
      </c>
      <c r="R1155" t="str">
        <f>IFERROR(_xlfn.XLOOKUP(A1154, tblCustomers[CustomerID], tblCustomers[CustomerName]), "Not Found")</f>
        <v>Not Found</v>
      </c>
      <c r="S1155" t="str">
        <f>IF(tblOrders[[#This Row],[Sales]]&gt;1000000,"High Value","Standard")</f>
        <v>Standard</v>
      </c>
      <c r="T1155" t="str">
        <f>_xlfn.XLOOKUP(tblOrders[[#This Row],[ProductID]], tblProducts[ProductID], tblProducts[ProductName])</f>
        <v>Product 49</v>
      </c>
      <c r="U1155">
        <f>_xlfn.XLOOKUP(tblOrders[[#This Row],[SalesRepID]], tblSalesreps[RepID], tblSalesreps[Target])</f>
        <v>5886694</v>
      </c>
    </row>
    <row r="1156" spans="1:21">
      <c r="A1156" t="s">
        <v>1934</v>
      </c>
      <c r="B1156" s="7" t="s">
        <v>113</v>
      </c>
      <c r="C1156" t="s">
        <v>275</v>
      </c>
      <c r="D1156" t="s">
        <v>543</v>
      </c>
      <c r="E1156" t="s">
        <v>56</v>
      </c>
      <c r="F1156" t="s">
        <v>26</v>
      </c>
      <c r="G1156">
        <v>5</v>
      </c>
      <c r="H1156">
        <v>0.2</v>
      </c>
      <c r="I1156" s="2">
        <v>352860</v>
      </c>
      <c r="J1156" t="str">
        <f>_xlfn.XLOOKUP(tblOrders[[#This Row],[CustomerID]], tblCustomers[CustomerID], tblCustomers[CustomerName])</f>
        <v>Customer 169</v>
      </c>
      <c r="K1156" t="str">
        <f>_xlfn.XLOOKUP(tblOrders[[#This Row],[CustomerID]], tblCustomers[CustomerID], tblCustomers[Segment])</f>
        <v>SME</v>
      </c>
      <c r="L1156" t="str">
        <f>_xlfn.XLOOKUP(tblOrders[[#This Row],[ProductID]], tblProducts[ProductID], tblProducts[Category])</f>
        <v>Furniture</v>
      </c>
      <c r="M1156">
        <f>_xlfn.XLOOKUP(tblOrders[[#This Row],[ProductID]], tblProducts[ProductID], tblProducts[CostPrice])</f>
        <v>29153</v>
      </c>
      <c r="N1156">
        <f>tblOrders[[#This Row],[Sales]]-(tblOrders[[#This Row],[CostPrice]]*tblOrders[[#This Row],[Quantity]])</f>
        <v>207095</v>
      </c>
      <c r="O1156" t="str">
        <f>TEXT(tblOrders[[#This Row],[Date]],"mmm-yyyy")</f>
        <v>Nov-2025</v>
      </c>
      <c r="P1156" t="str">
        <f>_xlfn.XLOOKUP(tblOrders[[#This Row],[OrderID]], tblReturns[OrderID], tblReturns[Returned])</f>
        <v>No</v>
      </c>
      <c r="Q1156" t="str">
        <f>_xlfn.XLOOKUP(tblOrders[[#This Row],[OrderID]], tblShipping[OrderID], tblShipping[ShipMode])</f>
        <v>Pickup</v>
      </c>
      <c r="R1156" t="str">
        <f>IFERROR(_xlfn.XLOOKUP(A1155, tblCustomers[CustomerID], tblCustomers[CustomerName]), "Not Found")</f>
        <v>Not Found</v>
      </c>
      <c r="S1156" t="str">
        <f>IF(tblOrders[[#This Row],[Sales]]&gt;1000000,"High Value","Standard")</f>
        <v>Standard</v>
      </c>
      <c r="T1156" t="str">
        <f>_xlfn.XLOOKUP(tblOrders[[#This Row],[ProductID]], tblProducts[ProductID], tblProducts[ProductName])</f>
        <v>Product 16</v>
      </c>
      <c r="U1156">
        <f>_xlfn.XLOOKUP(tblOrders[[#This Row],[SalesRepID]], tblSalesreps[RepID], tblSalesreps[Target])</f>
        <v>14265630</v>
      </c>
    </row>
    <row r="1157" spans="1:21">
      <c r="A1157" t="s">
        <v>1935</v>
      </c>
      <c r="B1157" s="7" t="s">
        <v>1523</v>
      </c>
      <c r="C1157" t="s">
        <v>412</v>
      </c>
      <c r="D1157" t="s">
        <v>126</v>
      </c>
      <c r="E1157" t="s">
        <v>40</v>
      </c>
      <c r="F1157" t="s">
        <v>14</v>
      </c>
      <c r="G1157">
        <v>9</v>
      </c>
      <c r="H1157">
        <v>0</v>
      </c>
      <c r="I1157" s="2">
        <v>1032057</v>
      </c>
      <c r="J1157" t="str">
        <f>_xlfn.XLOOKUP(tblOrders[[#This Row],[CustomerID]], tblCustomers[CustomerID], tblCustomers[CustomerName])</f>
        <v>Customer 111</v>
      </c>
      <c r="K1157" t="str">
        <f>_xlfn.XLOOKUP(tblOrders[[#This Row],[CustomerID]], tblCustomers[CustomerID], tblCustomers[Segment])</f>
        <v>Corporate</v>
      </c>
      <c r="L1157" t="str">
        <f>_xlfn.XLOOKUP(tblOrders[[#This Row],[ProductID]], tblProducts[ProductID], tblProducts[Category])</f>
        <v>Furniture</v>
      </c>
      <c r="M1157">
        <f>_xlfn.XLOOKUP(tblOrders[[#This Row],[ProductID]], tblProducts[ProductID], tblProducts[CostPrice])</f>
        <v>47434</v>
      </c>
      <c r="N1157">
        <f>tblOrders[[#This Row],[Sales]]-(tblOrders[[#This Row],[CostPrice]]*tblOrders[[#This Row],[Quantity]])</f>
        <v>605151</v>
      </c>
      <c r="O1157" t="str">
        <f>TEXT(tblOrders[[#This Row],[Date]],"mmm-yyyy")</f>
        <v>Feb-2025</v>
      </c>
      <c r="P1157" t="str">
        <f>_xlfn.XLOOKUP(tblOrders[[#This Row],[OrderID]], tblReturns[OrderID], tblReturns[Returned])</f>
        <v>Yes</v>
      </c>
      <c r="Q1157" t="str">
        <f>_xlfn.XLOOKUP(tblOrders[[#This Row],[OrderID]], tblShipping[OrderID], tblShipping[ShipMode])</f>
        <v>Standard</v>
      </c>
      <c r="R1157" t="str">
        <f>IFERROR(_xlfn.XLOOKUP(A1156, tblCustomers[CustomerID], tblCustomers[CustomerName]), "Not Found")</f>
        <v>Not Found</v>
      </c>
      <c r="S1157" t="str">
        <f>IF(tblOrders[[#This Row],[Sales]]&gt;1000000,"High Value","Standard")</f>
        <v>High Value</v>
      </c>
      <c r="T1157" t="str">
        <f>_xlfn.XLOOKUP(tblOrders[[#This Row],[ProductID]], tblProducts[ProductID], tblProducts[ProductName])</f>
        <v>Product 67</v>
      </c>
      <c r="U1157">
        <f>_xlfn.XLOOKUP(tblOrders[[#This Row],[SalesRepID]], tblSalesreps[RepID], tblSalesreps[Target])</f>
        <v>6291486</v>
      </c>
    </row>
    <row r="1158" spans="1:21">
      <c r="A1158" t="s">
        <v>1936</v>
      </c>
      <c r="B1158" s="7" t="s">
        <v>1266</v>
      </c>
      <c r="C1158" t="s">
        <v>998</v>
      </c>
      <c r="D1158" t="s">
        <v>226</v>
      </c>
      <c r="E1158" t="s">
        <v>186</v>
      </c>
      <c r="F1158" t="s">
        <v>51</v>
      </c>
      <c r="G1158">
        <v>6</v>
      </c>
      <c r="H1158">
        <v>0</v>
      </c>
      <c r="I1158" s="2">
        <v>518844</v>
      </c>
      <c r="J1158" t="str">
        <f>_xlfn.XLOOKUP(tblOrders[[#This Row],[CustomerID]], tblCustomers[CustomerID], tblCustomers[CustomerName])</f>
        <v>Customer 84</v>
      </c>
      <c r="K1158" t="str">
        <f>_xlfn.XLOOKUP(tblOrders[[#This Row],[CustomerID]], tblCustomers[CustomerID], tblCustomers[Segment])</f>
        <v>Corporate</v>
      </c>
      <c r="L1158" t="str">
        <f>_xlfn.XLOOKUP(tblOrders[[#This Row],[ProductID]], tblProducts[ProductID], tblProducts[Category])</f>
        <v>Furniture</v>
      </c>
      <c r="M1158">
        <f>_xlfn.XLOOKUP(tblOrders[[#This Row],[ProductID]], tblProducts[ProductID], tblProducts[CostPrice])</f>
        <v>75432</v>
      </c>
      <c r="N1158">
        <f>tblOrders[[#This Row],[Sales]]-(tblOrders[[#This Row],[CostPrice]]*tblOrders[[#This Row],[Quantity]])</f>
        <v>66252</v>
      </c>
      <c r="O1158" t="str">
        <f>TEXT(tblOrders[[#This Row],[Date]],"mmm-yyyy")</f>
        <v>May-2025</v>
      </c>
      <c r="P1158" t="str">
        <f>_xlfn.XLOOKUP(tblOrders[[#This Row],[OrderID]], tblReturns[OrderID], tblReturns[Returned])</f>
        <v>No</v>
      </c>
      <c r="Q1158" t="str">
        <f>_xlfn.XLOOKUP(tblOrders[[#This Row],[OrderID]], tblShipping[OrderID], tblShipping[ShipMode])</f>
        <v>Standard</v>
      </c>
      <c r="R1158" t="str">
        <f>IFERROR(_xlfn.XLOOKUP(A1157, tblCustomers[CustomerID], tblCustomers[CustomerName]), "Not Found")</f>
        <v>Not Found</v>
      </c>
      <c r="S1158" t="str">
        <f>IF(tblOrders[[#This Row],[Sales]]&gt;1000000,"High Value","Standard")</f>
        <v>Standard</v>
      </c>
      <c r="T1158" t="str">
        <f>_xlfn.XLOOKUP(tblOrders[[#This Row],[ProductID]], tblProducts[ProductID], tblProducts[ProductName])</f>
        <v>Product 88</v>
      </c>
      <c r="U1158">
        <f>_xlfn.XLOOKUP(tblOrders[[#This Row],[SalesRepID]], tblSalesreps[RepID], tblSalesreps[Target])</f>
        <v>15141830</v>
      </c>
    </row>
    <row r="1159" spans="1:21">
      <c r="A1159" t="s">
        <v>1937</v>
      </c>
      <c r="B1159" s="7" t="s">
        <v>326</v>
      </c>
      <c r="C1159" t="s">
        <v>365</v>
      </c>
      <c r="D1159" t="s">
        <v>92</v>
      </c>
      <c r="E1159" t="s">
        <v>35</v>
      </c>
      <c r="F1159" t="s">
        <v>14</v>
      </c>
      <c r="G1159">
        <v>1</v>
      </c>
      <c r="H1159">
        <v>0.2</v>
      </c>
      <c r="I1159" s="2">
        <v>44113.599999999999</v>
      </c>
      <c r="J1159" t="str">
        <f>_xlfn.XLOOKUP(tblOrders[[#This Row],[CustomerID]], tblCustomers[CustomerID], tblCustomers[CustomerName])</f>
        <v>Customer 225</v>
      </c>
      <c r="K1159" t="str">
        <f>_xlfn.XLOOKUP(tblOrders[[#This Row],[CustomerID]], tblCustomers[CustomerID], tblCustomers[Segment])</f>
        <v>SME</v>
      </c>
      <c r="L1159" t="str">
        <f>_xlfn.XLOOKUP(tblOrders[[#This Row],[ProductID]], tblProducts[ProductID], tblProducts[Category])</f>
        <v>Home</v>
      </c>
      <c r="M1159">
        <f>_xlfn.XLOOKUP(tblOrders[[#This Row],[ProductID]], tblProducts[ProductID], tblProducts[CostPrice])</f>
        <v>65463</v>
      </c>
      <c r="N1159">
        <f>tblOrders[[#This Row],[Sales]]-(tblOrders[[#This Row],[CostPrice]]*tblOrders[[#This Row],[Quantity]])</f>
        <v>-21349.4</v>
      </c>
      <c r="O1159" t="str">
        <f>TEXT(tblOrders[[#This Row],[Date]],"mmm-yyyy")</f>
        <v>Dec-2025</v>
      </c>
      <c r="P1159" t="str">
        <f>_xlfn.XLOOKUP(tblOrders[[#This Row],[OrderID]], tblReturns[OrderID], tblReturns[Returned])</f>
        <v>No</v>
      </c>
      <c r="Q1159" t="str">
        <f>_xlfn.XLOOKUP(tblOrders[[#This Row],[OrderID]], tblShipping[OrderID], tblShipping[ShipMode])</f>
        <v>Pickup</v>
      </c>
      <c r="R1159" t="str">
        <f>IFERROR(_xlfn.XLOOKUP(A1158, tblCustomers[CustomerID], tblCustomers[CustomerName]), "Not Found")</f>
        <v>Not Found</v>
      </c>
      <c r="S1159" t="str">
        <f>IF(tblOrders[[#This Row],[Sales]]&gt;1000000,"High Value","Standard")</f>
        <v>Standard</v>
      </c>
      <c r="T1159" t="str">
        <f>_xlfn.XLOOKUP(tblOrders[[#This Row],[ProductID]], tblProducts[ProductID], tblProducts[ProductName])</f>
        <v>Product 32</v>
      </c>
      <c r="U1159">
        <f>_xlfn.XLOOKUP(tblOrders[[#This Row],[SalesRepID]], tblSalesreps[RepID], tblSalesreps[Target])</f>
        <v>19619177</v>
      </c>
    </row>
    <row r="1160" spans="1:21">
      <c r="A1160" t="s">
        <v>1938</v>
      </c>
      <c r="B1160" s="7" t="s">
        <v>10</v>
      </c>
      <c r="C1160" t="s">
        <v>1483</v>
      </c>
      <c r="D1160" t="s">
        <v>100</v>
      </c>
      <c r="E1160" t="s">
        <v>186</v>
      </c>
      <c r="F1160" t="s">
        <v>20</v>
      </c>
      <c r="G1160">
        <v>6</v>
      </c>
      <c r="H1160">
        <v>0.15</v>
      </c>
      <c r="I1160" s="2">
        <v>240852.6</v>
      </c>
      <c r="J1160" t="str">
        <f>_xlfn.XLOOKUP(tblOrders[[#This Row],[CustomerID]], tblCustomers[CustomerID], tblCustomers[CustomerName])</f>
        <v>Customer 144</v>
      </c>
      <c r="K1160" t="str">
        <f>_xlfn.XLOOKUP(tblOrders[[#This Row],[CustomerID]], tblCustomers[CustomerID], tblCustomers[Segment])</f>
        <v>Corporate</v>
      </c>
      <c r="L1160" t="str">
        <f>_xlfn.XLOOKUP(tblOrders[[#This Row],[ProductID]], tblProducts[ProductID], tblProducts[Category])</f>
        <v>Electronics</v>
      </c>
      <c r="M1160">
        <f>_xlfn.XLOOKUP(tblOrders[[#This Row],[ProductID]], tblProducts[ProductID], tblProducts[CostPrice])</f>
        <v>39197</v>
      </c>
      <c r="N1160">
        <f>tblOrders[[#This Row],[Sales]]-(tblOrders[[#This Row],[CostPrice]]*tblOrders[[#This Row],[Quantity]])</f>
        <v>5670.6000000000058</v>
      </c>
      <c r="O1160" t="str">
        <f>TEXT(tblOrders[[#This Row],[Date]],"mmm-yyyy")</f>
        <v>May-2025</v>
      </c>
      <c r="P1160" t="str">
        <f>_xlfn.XLOOKUP(tblOrders[[#This Row],[OrderID]], tblReturns[OrderID], tblReturns[Returned])</f>
        <v>No</v>
      </c>
      <c r="Q1160" t="str">
        <f>_xlfn.XLOOKUP(tblOrders[[#This Row],[OrderID]], tblShipping[OrderID], tblShipping[ShipMode])</f>
        <v>Standard</v>
      </c>
      <c r="R1160" t="str">
        <f>IFERROR(_xlfn.XLOOKUP(A1159, tblCustomers[CustomerID], tblCustomers[CustomerName]), "Not Found")</f>
        <v>Not Found</v>
      </c>
      <c r="S1160" t="str">
        <f>IF(tblOrders[[#This Row],[Sales]]&gt;1000000,"High Value","Standard")</f>
        <v>Standard</v>
      </c>
      <c r="T1160" t="str">
        <f>_xlfn.XLOOKUP(tblOrders[[#This Row],[ProductID]], tblProducts[ProductID], tblProducts[ProductName])</f>
        <v>Product 21</v>
      </c>
      <c r="U1160">
        <f>_xlfn.XLOOKUP(tblOrders[[#This Row],[SalesRepID]], tblSalesreps[RepID], tblSalesreps[Target])</f>
        <v>15141830</v>
      </c>
    </row>
    <row r="1161" spans="1:21">
      <c r="A1161" t="s">
        <v>1939</v>
      </c>
      <c r="B1161" s="7" t="s">
        <v>1889</v>
      </c>
      <c r="C1161" t="s">
        <v>239</v>
      </c>
      <c r="D1161" t="s">
        <v>265</v>
      </c>
      <c r="E1161" t="s">
        <v>19</v>
      </c>
      <c r="F1161" t="s">
        <v>88</v>
      </c>
      <c r="G1161">
        <v>7</v>
      </c>
      <c r="H1161">
        <v>0.2</v>
      </c>
      <c r="I1161" s="2">
        <v>353018.4</v>
      </c>
      <c r="J1161" t="str">
        <f>_xlfn.XLOOKUP(tblOrders[[#This Row],[CustomerID]], tblCustomers[CustomerID], tblCustomers[CustomerName])</f>
        <v>Customer 146</v>
      </c>
      <c r="K1161" t="str">
        <f>_xlfn.XLOOKUP(tblOrders[[#This Row],[CustomerID]], tblCustomers[CustomerID], tblCustomers[Segment])</f>
        <v>Consumer</v>
      </c>
      <c r="L1161" t="str">
        <f>_xlfn.XLOOKUP(tblOrders[[#This Row],[ProductID]], tblProducts[ProductID], tblProducts[Category])</f>
        <v>Home</v>
      </c>
      <c r="M1161">
        <f>_xlfn.XLOOKUP(tblOrders[[#This Row],[ProductID]], tblProducts[ProductID], tblProducts[CostPrice])</f>
        <v>33642</v>
      </c>
      <c r="N1161">
        <f>tblOrders[[#This Row],[Sales]]-(tblOrders[[#This Row],[CostPrice]]*tblOrders[[#This Row],[Quantity]])</f>
        <v>117524.40000000002</v>
      </c>
      <c r="O1161" t="str">
        <f>TEXT(tblOrders[[#This Row],[Date]],"mmm-yyyy")</f>
        <v>Oct-2025</v>
      </c>
      <c r="P1161" t="str">
        <f>_xlfn.XLOOKUP(tblOrders[[#This Row],[OrderID]], tblReturns[OrderID], tblReturns[Returned])</f>
        <v>No</v>
      </c>
      <c r="Q1161" t="str">
        <f>_xlfn.XLOOKUP(tblOrders[[#This Row],[OrderID]], tblShipping[OrderID], tblShipping[ShipMode])</f>
        <v>Express</v>
      </c>
      <c r="R1161" t="str">
        <f>IFERROR(_xlfn.XLOOKUP(A1160, tblCustomers[CustomerID], tblCustomers[CustomerName]), "Not Found")</f>
        <v>Not Found</v>
      </c>
      <c r="S1161" t="str">
        <f>IF(tblOrders[[#This Row],[Sales]]&gt;1000000,"High Value","Standard")</f>
        <v>Standard</v>
      </c>
      <c r="T1161" t="str">
        <f>_xlfn.XLOOKUP(tblOrders[[#This Row],[ProductID]], tblProducts[ProductID], tblProducts[ProductName])</f>
        <v>Product 17</v>
      </c>
      <c r="U1161">
        <f>_xlfn.XLOOKUP(tblOrders[[#This Row],[SalesRepID]], tblSalesreps[RepID], tblSalesreps[Target])</f>
        <v>11347243</v>
      </c>
    </row>
    <row r="1162" spans="1:21">
      <c r="A1162" t="s">
        <v>1940</v>
      </c>
      <c r="B1162" s="7" t="s">
        <v>722</v>
      </c>
      <c r="C1162" t="s">
        <v>828</v>
      </c>
      <c r="D1162" t="s">
        <v>817</v>
      </c>
      <c r="E1162" t="s">
        <v>210</v>
      </c>
      <c r="F1162" t="s">
        <v>26</v>
      </c>
      <c r="G1162">
        <v>9</v>
      </c>
      <c r="H1162">
        <v>0.15</v>
      </c>
      <c r="I1162" s="2">
        <v>993888</v>
      </c>
      <c r="J1162" t="str">
        <f>_xlfn.XLOOKUP(tblOrders[[#This Row],[CustomerID]], tblCustomers[CustomerID], tblCustomers[CustomerName])</f>
        <v>Customer 39</v>
      </c>
      <c r="K1162" t="str">
        <f>_xlfn.XLOOKUP(tblOrders[[#This Row],[CustomerID]], tblCustomers[CustomerID], tblCustomers[Segment])</f>
        <v>Corporate</v>
      </c>
      <c r="L1162" t="str">
        <f>_xlfn.XLOOKUP(tblOrders[[#This Row],[ProductID]], tblProducts[ProductID], tblProducts[Category])</f>
        <v>Furniture</v>
      </c>
      <c r="M1162">
        <f>_xlfn.XLOOKUP(tblOrders[[#This Row],[ProductID]], tblProducts[ProductID], tblProducts[CostPrice])</f>
        <v>11009</v>
      </c>
      <c r="N1162">
        <f>tblOrders[[#This Row],[Sales]]-(tblOrders[[#This Row],[CostPrice]]*tblOrders[[#This Row],[Quantity]])</f>
        <v>894807</v>
      </c>
      <c r="O1162" t="str">
        <f>TEXT(tblOrders[[#This Row],[Date]],"mmm-yyyy")</f>
        <v>Jun-2025</v>
      </c>
      <c r="P1162" t="str">
        <f>_xlfn.XLOOKUP(tblOrders[[#This Row],[OrderID]], tblReturns[OrderID], tblReturns[Returned])</f>
        <v>No</v>
      </c>
      <c r="Q1162" t="str">
        <f>_xlfn.XLOOKUP(tblOrders[[#This Row],[OrderID]], tblShipping[OrderID], tblShipping[ShipMode])</f>
        <v>Standard</v>
      </c>
      <c r="R1162" t="str">
        <f>IFERROR(_xlfn.XLOOKUP(A1161, tblCustomers[CustomerID], tblCustomers[CustomerName]), "Not Found")</f>
        <v>Not Found</v>
      </c>
      <c r="S1162" t="str">
        <f>IF(tblOrders[[#This Row],[Sales]]&gt;1000000,"High Value","Standard")</f>
        <v>Standard</v>
      </c>
      <c r="T1162" t="str">
        <f>_xlfn.XLOOKUP(tblOrders[[#This Row],[ProductID]], tblProducts[ProductID], tblProducts[ProductName])</f>
        <v>Product 99</v>
      </c>
      <c r="U1162">
        <f>_xlfn.XLOOKUP(tblOrders[[#This Row],[SalesRepID]], tblSalesreps[RepID], tblSalesreps[Target])</f>
        <v>19336654</v>
      </c>
    </row>
    <row r="1163" spans="1:21">
      <c r="A1163" t="s">
        <v>1941</v>
      </c>
      <c r="B1163" s="7" t="s">
        <v>463</v>
      </c>
      <c r="C1163" t="s">
        <v>1619</v>
      </c>
      <c r="D1163" t="s">
        <v>49</v>
      </c>
      <c r="E1163" t="s">
        <v>210</v>
      </c>
      <c r="F1163" t="s">
        <v>51</v>
      </c>
      <c r="G1163">
        <v>4</v>
      </c>
      <c r="H1163">
        <v>0</v>
      </c>
      <c r="I1163" s="2">
        <v>49644</v>
      </c>
      <c r="J1163" t="str">
        <f>_xlfn.XLOOKUP(tblOrders[[#This Row],[CustomerID]], tblCustomers[CustomerID], tblCustomers[CustomerName])</f>
        <v>Customer 280</v>
      </c>
      <c r="K1163" t="str">
        <f>_xlfn.XLOOKUP(tblOrders[[#This Row],[CustomerID]], tblCustomers[CustomerID], tblCustomers[Segment])</f>
        <v>Consumer</v>
      </c>
      <c r="L1163" t="str">
        <f>_xlfn.XLOOKUP(tblOrders[[#This Row],[ProductID]], tblProducts[ProductID], tblProducts[Category])</f>
        <v>Home</v>
      </c>
      <c r="M1163">
        <f>_xlfn.XLOOKUP(tblOrders[[#This Row],[ProductID]], tblProducts[ProductID], tblProducts[CostPrice])</f>
        <v>71372</v>
      </c>
      <c r="N1163">
        <f>tblOrders[[#This Row],[Sales]]-(tblOrders[[#This Row],[CostPrice]]*tblOrders[[#This Row],[Quantity]])</f>
        <v>-235844</v>
      </c>
      <c r="O1163" t="str">
        <f>TEXT(tblOrders[[#This Row],[Date]],"mmm-yyyy")</f>
        <v>May-2025</v>
      </c>
      <c r="P1163" t="str">
        <f>_xlfn.XLOOKUP(tblOrders[[#This Row],[OrderID]], tblReturns[OrderID], tblReturns[Returned])</f>
        <v>No</v>
      </c>
      <c r="Q1163" t="str">
        <f>_xlfn.XLOOKUP(tblOrders[[#This Row],[OrderID]], tblShipping[OrderID], tblShipping[ShipMode])</f>
        <v>Standard</v>
      </c>
      <c r="R1163" t="str">
        <f>IFERROR(_xlfn.XLOOKUP(A1162, tblCustomers[CustomerID], tblCustomers[CustomerName]), "Not Found")</f>
        <v>Not Found</v>
      </c>
      <c r="S1163" t="str">
        <f>IF(tblOrders[[#This Row],[Sales]]&gt;1000000,"High Value","Standard")</f>
        <v>Standard</v>
      </c>
      <c r="T1163" t="str">
        <f>_xlfn.XLOOKUP(tblOrders[[#This Row],[ProductID]], tblProducts[ProductID], tblProducts[ProductName])</f>
        <v>Product 51</v>
      </c>
      <c r="U1163">
        <f>_xlfn.XLOOKUP(tblOrders[[#This Row],[SalesRepID]], tblSalesreps[RepID], tblSalesreps[Target])</f>
        <v>19336654</v>
      </c>
    </row>
    <row r="1164" spans="1:21">
      <c r="A1164" t="s">
        <v>1942</v>
      </c>
      <c r="B1164" s="7" t="s">
        <v>749</v>
      </c>
      <c r="C1164" t="s">
        <v>23</v>
      </c>
      <c r="D1164" t="s">
        <v>587</v>
      </c>
      <c r="E1164" t="s">
        <v>165</v>
      </c>
      <c r="F1164" t="s">
        <v>51</v>
      </c>
      <c r="G1164">
        <v>6</v>
      </c>
      <c r="H1164">
        <v>0.2</v>
      </c>
      <c r="I1164" s="2">
        <v>670876.80000000005</v>
      </c>
      <c r="J1164" t="str">
        <f>_xlfn.XLOOKUP(tblOrders[[#This Row],[CustomerID]], tblCustomers[CustomerID], tblCustomers[CustomerName])</f>
        <v>Customer 213</v>
      </c>
      <c r="K1164" t="str">
        <f>_xlfn.XLOOKUP(tblOrders[[#This Row],[CustomerID]], tblCustomers[CustomerID], tblCustomers[Segment])</f>
        <v>Consumer</v>
      </c>
      <c r="L1164" t="str">
        <f>_xlfn.XLOOKUP(tblOrders[[#This Row],[ProductID]], tblProducts[ProductID], tblProducts[Category])</f>
        <v>Electronics</v>
      </c>
      <c r="M1164">
        <f>_xlfn.XLOOKUP(tblOrders[[#This Row],[ProductID]], tblProducts[ProductID], tblProducts[CostPrice])</f>
        <v>67500</v>
      </c>
      <c r="N1164">
        <f>tblOrders[[#This Row],[Sales]]-(tblOrders[[#This Row],[CostPrice]]*tblOrders[[#This Row],[Quantity]])</f>
        <v>265876.80000000005</v>
      </c>
      <c r="O1164" t="str">
        <f>TEXT(tblOrders[[#This Row],[Date]],"mmm-yyyy")</f>
        <v>Feb-2025</v>
      </c>
      <c r="P1164" t="str">
        <f>_xlfn.XLOOKUP(tblOrders[[#This Row],[OrderID]], tblReturns[OrderID], tblReturns[Returned])</f>
        <v>No</v>
      </c>
      <c r="Q1164" t="str">
        <f>_xlfn.XLOOKUP(tblOrders[[#This Row],[OrderID]], tblShipping[OrderID], tblShipping[ShipMode])</f>
        <v>Pickup</v>
      </c>
      <c r="R1164" t="str">
        <f>IFERROR(_xlfn.XLOOKUP(A1163, tblCustomers[CustomerID], tblCustomers[CustomerName]), "Not Found")</f>
        <v>Not Found</v>
      </c>
      <c r="S1164" t="str">
        <f>IF(tblOrders[[#This Row],[Sales]]&gt;1000000,"High Value","Standard")</f>
        <v>Standard</v>
      </c>
      <c r="T1164" t="str">
        <f>_xlfn.XLOOKUP(tblOrders[[#This Row],[ProductID]], tblProducts[ProductID], tblProducts[ProductName])</f>
        <v>Product 97</v>
      </c>
      <c r="U1164">
        <f>_xlfn.XLOOKUP(tblOrders[[#This Row],[SalesRepID]], tblSalesreps[RepID], tblSalesreps[Target])</f>
        <v>16839910</v>
      </c>
    </row>
    <row r="1165" spans="1:21">
      <c r="A1165" t="s">
        <v>1943</v>
      </c>
      <c r="B1165" s="7" t="s">
        <v>1429</v>
      </c>
      <c r="C1165" t="s">
        <v>885</v>
      </c>
      <c r="D1165" t="s">
        <v>216</v>
      </c>
      <c r="E1165" t="s">
        <v>202</v>
      </c>
      <c r="F1165" t="s">
        <v>88</v>
      </c>
      <c r="G1165">
        <v>10</v>
      </c>
      <c r="H1165">
        <v>0.15</v>
      </c>
      <c r="I1165" s="2">
        <v>70465</v>
      </c>
      <c r="J1165" t="str">
        <f>_xlfn.XLOOKUP(tblOrders[[#This Row],[CustomerID]], tblCustomers[CustomerID], tblCustomers[CustomerName])</f>
        <v>Customer 277</v>
      </c>
      <c r="K1165" t="str">
        <f>_xlfn.XLOOKUP(tblOrders[[#This Row],[CustomerID]], tblCustomers[CustomerID], tblCustomers[Segment])</f>
        <v>Corporate</v>
      </c>
      <c r="L1165" t="str">
        <f>_xlfn.XLOOKUP(tblOrders[[#This Row],[ProductID]], tblProducts[ProductID], tblProducts[Category])</f>
        <v>Home</v>
      </c>
      <c r="M1165">
        <f>_xlfn.XLOOKUP(tblOrders[[#This Row],[ProductID]], tblProducts[ProductID], tblProducts[CostPrice])</f>
        <v>15200</v>
      </c>
      <c r="N1165">
        <f>tblOrders[[#This Row],[Sales]]-(tblOrders[[#This Row],[CostPrice]]*tblOrders[[#This Row],[Quantity]])</f>
        <v>-81535</v>
      </c>
      <c r="O1165" t="str">
        <f>TEXT(tblOrders[[#This Row],[Date]],"mmm-yyyy")</f>
        <v>Sep-2025</v>
      </c>
      <c r="P1165" t="str">
        <f>_xlfn.XLOOKUP(tblOrders[[#This Row],[OrderID]], tblReturns[OrderID], tblReturns[Returned])</f>
        <v>No</v>
      </c>
      <c r="Q1165" t="str">
        <f>_xlfn.XLOOKUP(tblOrders[[#This Row],[OrderID]], tblShipping[OrderID], tblShipping[ShipMode])</f>
        <v>Pickup</v>
      </c>
      <c r="R1165" t="str">
        <f>IFERROR(_xlfn.XLOOKUP(A1164, tblCustomers[CustomerID], tblCustomers[CustomerName]), "Not Found")</f>
        <v>Not Found</v>
      </c>
      <c r="S1165" t="str">
        <f>IF(tblOrders[[#This Row],[Sales]]&gt;1000000,"High Value","Standard")</f>
        <v>Standard</v>
      </c>
      <c r="T1165" t="str">
        <f>_xlfn.XLOOKUP(tblOrders[[#This Row],[ProductID]], tblProducts[ProductID], tblProducts[ProductName])</f>
        <v>Product 52</v>
      </c>
      <c r="U1165">
        <f>_xlfn.XLOOKUP(tblOrders[[#This Row],[SalesRepID]], tblSalesreps[RepID], tblSalesreps[Target])</f>
        <v>10652665</v>
      </c>
    </row>
    <row r="1166" spans="1:21">
      <c r="A1166" t="s">
        <v>1944</v>
      </c>
      <c r="B1166" s="7" t="s">
        <v>972</v>
      </c>
      <c r="C1166" t="s">
        <v>677</v>
      </c>
      <c r="D1166" t="s">
        <v>560</v>
      </c>
      <c r="E1166" t="s">
        <v>19</v>
      </c>
      <c r="F1166" t="s">
        <v>26</v>
      </c>
      <c r="G1166">
        <v>9</v>
      </c>
      <c r="H1166">
        <v>0</v>
      </c>
      <c r="I1166" s="2">
        <v>1282959</v>
      </c>
      <c r="J1166" t="str">
        <f>_xlfn.XLOOKUP(tblOrders[[#This Row],[CustomerID]], tblCustomers[CustomerID], tblCustomers[CustomerName])</f>
        <v>Customer 279</v>
      </c>
      <c r="K1166" t="str">
        <f>_xlfn.XLOOKUP(tblOrders[[#This Row],[CustomerID]], tblCustomers[CustomerID], tblCustomers[Segment])</f>
        <v>SME</v>
      </c>
      <c r="L1166" t="str">
        <f>_xlfn.XLOOKUP(tblOrders[[#This Row],[ProductID]], tblProducts[ProductID], tblProducts[Category])</f>
        <v>Electronics</v>
      </c>
      <c r="M1166">
        <f>_xlfn.XLOOKUP(tblOrders[[#This Row],[ProductID]], tblProducts[ProductID], tblProducts[CostPrice])</f>
        <v>53062</v>
      </c>
      <c r="N1166">
        <f>tblOrders[[#This Row],[Sales]]-(tblOrders[[#This Row],[CostPrice]]*tblOrders[[#This Row],[Quantity]])</f>
        <v>805401</v>
      </c>
      <c r="O1166" t="str">
        <f>TEXT(tblOrders[[#This Row],[Date]],"mmm-yyyy")</f>
        <v>Feb-2025</v>
      </c>
      <c r="P1166" t="str">
        <f>_xlfn.XLOOKUP(tblOrders[[#This Row],[OrderID]], tblReturns[OrderID], tblReturns[Returned])</f>
        <v>No</v>
      </c>
      <c r="Q1166" t="str">
        <f>_xlfn.XLOOKUP(tblOrders[[#This Row],[OrderID]], tblShipping[OrderID], tblShipping[ShipMode])</f>
        <v>Express</v>
      </c>
      <c r="R1166" t="str">
        <f>IFERROR(_xlfn.XLOOKUP(A1165, tblCustomers[CustomerID], tblCustomers[CustomerName]), "Not Found")</f>
        <v>Not Found</v>
      </c>
      <c r="S1166" t="str">
        <f>IF(tblOrders[[#This Row],[Sales]]&gt;1000000,"High Value","Standard")</f>
        <v>High Value</v>
      </c>
      <c r="T1166" t="str">
        <f>_xlfn.XLOOKUP(tblOrders[[#This Row],[ProductID]], tblProducts[ProductID], tblProducts[ProductName])</f>
        <v>Product 31</v>
      </c>
      <c r="U1166">
        <f>_xlfn.XLOOKUP(tblOrders[[#This Row],[SalesRepID]], tblSalesreps[RepID], tblSalesreps[Target])</f>
        <v>11347243</v>
      </c>
    </row>
    <row r="1167" spans="1:21">
      <c r="A1167" t="s">
        <v>1945</v>
      </c>
      <c r="B1167" s="7" t="s">
        <v>558</v>
      </c>
      <c r="C1167" t="s">
        <v>1575</v>
      </c>
      <c r="D1167" t="s">
        <v>68</v>
      </c>
      <c r="E1167" t="s">
        <v>13</v>
      </c>
      <c r="F1167" t="s">
        <v>88</v>
      </c>
      <c r="G1167">
        <v>7</v>
      </c>
      <c r="H1167">
        <v>0.1</v>
      </c>
      <c r="I1167" s="2">
        <v>558028.80000000005</v>
      </c>
      <c r="J1167" t="str">
        <f>_xlfn.XLOOKUP(tblOrders[[#This Row],[CustomerID]], tblCustomers[CustomerID], tblCustomers[CustomerName])</f>
        <v>Customer 255</v>
      </c>
      <c r="K1167" t="str">
        <f>_xlfn.XLOOKUP(tblOrders[[#This Row],[CustomerID]], tblCustomers[CustomerID], tblCustomers[Segment])</f>
        <v>Consumer</v>
      </c>
      <c r="L1167" t="str">
        <f>_xlfn.XLOOKUP(tblOrders[[#This Row],[ProductID]], tblProducts[ProductID], tblProducts[Category])</f>
        <v>Home</v>
      </c>
      <c r="M1167">
        <f>_xlfn.XLOOKUP(tblOrders[[#This Row],[ProductID]], tblProducts[ProductID], tblProducts[CostPrice])</f>
        <v>7159</v>
      </c>
      <c r="N1167">
        <f>tblOrders[[#This Row],[Sales]]-(tblOrders[[#This Row],[CostPrice]]*tblOrders[[#This Row],[Quantity]])</f>
        <v>507915.80000000005</v>
      </c>
      <c r="O1167" t="str">
        <f>TEXT(tblOrders[[#This Row],[Date]],"mmm-yyyy")</f>
        <v>Dec-2025</v>
      </c>
      <c r="P1167" t="str">
        <f>_xlfn.XLOOKUP(tblOrders[[#This Row],[OrderID]], tblReturns[OrderID], tblReturns[Returned])</f>
        <v>No</v>
      </c>
      <c r="Q1167" t="str">
        <f>_xlfn.XLOOKUP(tblOrders[[#This Row],[OrderID]], tblShipping[OrderID], tblShipping[ShipMode])</f>
        <v>Pickup</v>
      </c>
      <c r="R1167" t="str">
        <f>IFERROR(_xlfn.XLOOKUP(A1166, tblCustomers[CustomerID], tblCustomers[CustomerName]), "Not Found")</f>
        <v>Not Found</v>
      </c>
      <c r="S1167" t="str">
        <f>IF(tblOrders[[#This Row],[Sales]]&gt;1000000,"High Value","Standard")</f>
        <v>Standard</v>
      </c>
      <c r="T1167" t="str">
        <f>_xlfn.XLOOKUP(tblOrders[[#This Row],[ProductID]], tblProducts[ProductID], tblProducts[ProductName])</f>
        <v>Product 26</v>
      </c>
      <c r="U1167">
        <f>_xlfn.XLOOKUP(tblOrders[[#This Row],[SalesRepID]], tblSalesreps[RepID], tblSalesreps[Target])</f>
        <v>11852878</v>
      </c>
    </row>
    <row r="1168" spans="1:21">
      <c r="A1168" t="s">
        <v>1946</v>
      </c>
      <c r="B1168" s="7" t="s">
        <v>313</v>
      </c>
      <c r="C1168" t="s">
        <v>447</v>
      </c>
      <c r="D1168" t="s">
        <v>178</v>
      </c>
      <c r="E1168" t="s">
        <v>87</v>
      </c>
      <c r="F1168" t="s">
        <v>20</v>
      </c>
      <c r="G1168">
        <v>4</v>
      </c>
      <c r="H1168">
        <v>0.05</v>
      </c>
      <c r="I1168" s="2">
        <v>260170.8</v>
      </c>
      <c r="J1168" t="str">
        <f>_xlfn.XLOOKUP(tblOrders[[#This Row],[CustomerID]], tblCustomers[CustomerID], tblCustomers[CustomerName])</f>
        <v>Customer 203</v>
      </c>
      <c r="K1168" t="str">
        <f>_xlfn.XLOOKUP(tblOrders[[#This Row],[CustomerID]], tblCustomers[CustomerID], tblCustomers[Segment])</f>
        <v>Consumer</v>
      </c>
      <c r="L1168" t="str">
        <f>_xlfn.XLOOKUP(tblOrders[[#This Row],[ProductID]], tblProducts[ProductID], tblProducts[Category])</f>
        <v>Office</v>
      </c>
      <c r="M1168">
        <f>_xlfn.XLOOKUP(tblOrders[[#This Row],[ProductID]], tblProducts[ProductID], tblProducts[CostPrice])</f>
        <v>46035</v>
      </c>
      <c r="N1168">
        <f>tblOrders[[#This Row],[Sales]]-(tblOrders[[#This Row],[CostPrice]]*tblOrders[[#This Row],[Quantity]])</f>
        <v>76030.799999999988</v>
      </c>
      <c r="O1168" t="str">
        <f>TEXT(tblOrders[[#This Row],[Date]],"mmm-yyyy")</f>
        <v>Dec-2025</v>
      </c>
      <c r="P1168" t="str">
        <f>_xlfn.XLOOKUP(tblOrders[[#This Row],[OrderID]], tblReturns[OrderID], tblReturns[Returned])</f>
        <v>No</v>
      </c>
      <c r="Q1168" t="str">
        <f>_xlfn.XLOOKUP(tblOrders[[#This Row],[OrderID]], tblShipping[OrderID], tblShipping[ShipMode])</f>
        <v>Standard</v>
      </c>
      <c r="R1168" t="str">
        <f>IFERROR(_xlfn.XLOOKUP(A1167, tblCustomers[CustomerID], tblCustomers[CustomerName]), "Not Found")</f>
        <v>Not Found</v>
      </c>
      <c r="S1168" t="str">
        <f>IF(tblOrders[[#This Row],[Sales]]&gt;1000000,"High Value","Standard")</f>
        <v>Standard</v>
      </c>
      <c r="T1168" t="str">
        <f>_xlfn.XLOOKUP(tblOrders[[#This Row],[ProductID]], tblProducts[ProductID], tblProducts[ProductName])</f>
        <v>Product 84</v>
      </c>
      <c r="U1168">
        <f>_xlfn.XLOOKUP(tblOrders[[#This Row],[SalesRepID]], tblSalesreps[RepID], tblSalesreps[Target])</f>
        <v>18500989</v>
      </c>
    </row>
    <row r="1169" spans="1:21">
      <c r="A1169" t="s">
        <v>1947</v>
      </c>
      <c r="B1169" s="7" t="s">
        <v>234</v>
      </c>
      <c r="C1169" t="s">
        <v>284</v>
      </c>
      <c r="D1169" t="s">
        <v>236</v>
      </c>
      <c r="E1169" t="s">
        <v>40</v>
      </c>
      <c r="F1169" t="s">
        <v>26</v>
      </c>
      <c r="G1169">
        <v>5</v>
      </c>
      <c r="H1169">
        <v>0</v>
      </c>
      <c r="I1169" s="2">
        <v>48310</v>
      </c>
      <c r="J1169" t="str">
        <f>_xlfn.XLOOKUP(tblOrders[[#This Row],[CustomerID]], tblCustomers[CustomerID], tblCustomers[CustomerName])</f>
        <v>Customer 30</v>
      </c>
      <c r="K1169" t="str">
        <f>_xlfn.XLOOKUP(tblOrders[[#This Row],[CustomerID]], tblCustomers[CustomerID], tblCustomers[Segment])</f>
        <v>SME</v>
      </c>
      <c r="L1169" t="str">
        <f>_xlfn.XLOOKUP(tblOrders[[#This Row],[ProductID]], tblProducts[ProductID], tblProducts[Category])</f>
        <v>Furniture</v>
      </c>
      <c r="M1169">
        <f>_xlfn.XLOOKUP(tblOrders[[#This Row],[ProductID]], tblProducts[ProductID], tblProducts[CostPrice])</f>
        <v>21756</v>
      </c>
      <c r="N1169">
        <f>tblOrders[[#This Row],[Sales]]-(tblOrders[[#This Row],[CostPrice]]*tblOrders[[#This Row],[Quantity]])</f>
        <v>-60470</v>
      </c>
      <c r="O1169" t="str">
        <f>TEXT(tblOrders[[#This Row],[Date]],"mmm-yyyy")</f>
        <v>Sep-2025</v>
      </c>
      <c r="P1169" t="str">
        <f>_xlfn.XLOOKUP(tblOrders[[#This Row],[OrderID]], tblReturns[OrderID], tblReturns[Returned])</f>
        <v>No</v>
      </c>
      <c r="Q1169" t="str">
        <f>_xlfn.XLOOKUP(tblOrders[[#This Row],[OrderID]], tblShipping[OrderID], tblShipping[ShipMode])</f>
        <v>Pickup</v>
      </c>
      <c r="R1169" t="str">
        <f>IFERROR(_xlfn.XLOOKUP(A1168, tblCustomers[CustomerID], tblCustomers[CustomerName]), "Not Found")</f>
        <v>Not Found</v>
      </c>
      <c r="S1169" t="str">
        <f>IF(tblOrders[[#This Row],[Sales]]&gt;1000000,"High Value","Standard")</f>
        <v>Standard</v>
      </c>
      <c r="T1169" t="str">
        <f>_xlfn.XLOOKUP(tblOrders[[#This Row],[ProductID]], tblProducts[ProductID], tblProducts[ProductName])</f>
        <v>Product 41</v>
      </c>
      <c r="U1169">
        <f>_xlfn.XLOOKUP(tblOrders[[#This Row],[SalesRepID]], tblSalesreps[RepID], tblSalesreps[Target])</f>
        <v>6291486</v>
      </c>
    </row>
    <row r="1170" spans="1:21">
      <c r="A1170" t="s">
        <v>1948</v>
      </c>
      <c r="B1170" s="7" t="s">
        <v>1949</v>
      </c>
      <c r="C1170" t="s">
        <v>114</v>
      </c>
      <c r="D1170" t="s">
        <v>164</v>
      </c>
      <c r="E1170" t="s">
        <v>25</v>
      </c>
      <c r="F1170" t="s">
        <v>14</v>
      </c>
      <c r="G1170">
        <v>7</v>
      </c>
      <c r="H1170">
        <v>0.1</v>
      </c>
      <c r="I1170" s="2">
        <v>631499.4</v>
      </c>
      <c r="J1170" t="str">
        <f>_xlfn.XLOOKUP(tblOrders[[#This Row],[CustomerID]], tblCustomers[CustomerID], tblCustomers[CustomerName])</f>
        <v>Customer 191</v>
      </c>
      <c r="K1170" t="str">
        <f>_xlfn.XLOOKUP(tblOrders[[#This Row],[CustomerID]], tblCustomers[CustomerID], tblCustomers[Segment])</f>
        <v>SME</v>
      </c>
      <c r="L1170" t="str">
        <f>_xlfn.XLOOKUP(tblOrders[[#This Row],[ProductID]], tblProducts[ProductID], tblProducts[Category])</f>
        <v>Electronics</v>
      </c>
      <c r="M1170">
        <f>_xlfn.XLOOKUP(tblOrders[[#This Row],[ProductID]], tblProducts[ProductID], tblProducts[CostPrice])</f>
        <v>44535</v>
      </c>
      <c r="N1170">
        <f>tblOrders[[#This Row],[Sales]]-(tblOrders[[#This Row],[CostPrice]]*tblOrders[[#This Row],[Quantity]])</f>
        <v>319754.40000000002</v>
      </c>
      <c r="O1170" t="str">
        <f>TEXT(tblOrders[[#This Row],[Date]],"mmm-yyyy")</f>
        <v>May-2025</v>
      </c>
      <c r="P1170" t="str">
        <f>_xlfn.XLOOKUP(tblOrders[[#This Row],[OrderID]], tblReturns[OrderID], tblReturns[Returned])</f>
        <v>No</v>
      </c>
      <c r="Q1170" t="str">
        <f>_xlfn.XLOOKUP(tblOrders[[#This Row],[OrderID]], tblShipping[OrderID], tblShipping[ShipMode])</f>
        <v>Pickup</v>
      </c>
      <c r="R1170" t="str">
        <f>IFERROR(_xlfn.XLOOKUP(A1169, tblCustomers[CustomerID], tblCustomers[CustomerName]), "Not Found")</f>
        <v>Not Found</v>
      </c>
      <c r="S1170" t="str">
        <f>IF(tblOrders[[#This Row],[Sales]]&gt;1000000,"High Value","Standard")</f>
        <v>Standard</v>
      </c>
      <c r="T1170" t="str">
        <f>_xlfn.XLOOKUP(tblOrders[[#This Row],[ProductID]], tblProducts[ProductID], tblProducts[ProductName])</f>
        <v>Product 71</v>
      </c>
      <c r="U1170">
        <f>_xlfn.XLOOKUP(tblOrders[[#This Row],[SalesRepID]], tblSalesreps[RepID], tblSalesreps[Target])</f>
        <v>7094914</v>
      </c>
    </row>
    <row r="1171" spans="1:21">
      <c r="A1171" t="s">
        <v>1950</v>
      </c>
      <c r="B1171" s="7" t="s">
        <v>932</v>
      </c>
      <c r="C1171" t="s">
        <v>297</v>
      </c>
      <c r="D1171" t="s">
        <v>1034</v>
      </c>
      <c r="E1171" t="s">
        <v>25</v>
      </c>
      <c r="F1171" t="s">
        <v>51</v>
      </c>
      <c r="G1171">
        <v>10</v>
      </c>
      <c r="H1171">
        <v>0.1</v>
      </c>
      <c r="I1171" s="2">
        <v>505413</v>
      </c>
      <c r="J1171" t="str">
        <f>_xlfn.XLOOKUP(tblOrders[[#This Row],[CustomerID]], tblCustomers[CustomerID], tblCustomers[CustomerName])</f>
        <v>Customer 275</v>
      </c>
      <c r="K1171" t="str">
        <f>_xlfn.XLOOKUP(tblOrders[[#This Row],[CustomerID]], tblCustomers[CustomerID], tblCustomers[Segment])</f>
        <v>SME</v>
      </c>
      <c r="L1171" t="str">
        <f>_xlfn.XLOOKUP(tblOrders[[#This Row],[ProductID]], tblProducts[ProductID], tblProducts[Category])</f>
        <v>Furniture</v>
      </c>
      <c r="M1171">
        <f>_xlfn.XLOOKUP(tblOrders[[#This Row],[ProductID]], tblProducts[ProductID], tblProducts[CostPrice])</f>
        <v>51071</v>
      </c>
      <c r="N1171">
        <f>tblOrders[[#This Row],[Sales]]-(tblOrders[[#This Row],[CostPrice]]*tblOrders[[#This Row],[Quantity]])</f>
        <v>-5297</v>
      </c>
      <c r="O1171" t="str">
        <f>TEXT(tblOrders[[#This Row],[Date]],"mmm-yyyy")</f>
        <v>Jul-2025</v>
      </c>
      <c r="P1171" t="str">
        <f>_xlfn.XLOOKUP(tblOrders[[#This Row],[OrderID]], tblReturns[OrderID], tblReturns[Returned])</f>
        <v>No</v>
      </c>
      <c r="Q1171" t="str">
        <f>_xlfn.XLOOKUP(tblOrders[[#This Row],[OrderID]], tblShipping[OrderID], tblShipping[ShipMode])</f>
        <v>Pickup</v>
      </c>
      <c r="R1171" t="str">
        <f>IFERROR(_xlfn.XLOOKUP(A1170, tblCustomers[CustomerID], tblCustomers[CustomerName]), "Not Found")</f>
        <v>Not Found</v>
      </c>
      <c r="S1171" t="str">
        <f>IF(tblOrders[[#This Row],[Sales]]&gt;1000000,"High Value","Standard")</f>
        <v>Standard</v>
      </c>
      <c r="T1171" t="str">
        <f>_xlfn.XLOOKUP(tblOrders[[#This Row],[ProductID]], tblProducts[ProductID], tblProducts[ProductName])</f>
        <v>Product 66</v>
      </c>
      <c r="U1171">
        <f>_xlfn.XLOOKUP(tblOrders[[#This Row],[SalesRepID]], tblSalesreps[RepID], tblSalesreps[Target])</f>
        <v>7094914</v>
      </c>
    </row>
    <row r="1172" spans="1:21">
      <c r="A1172" t="s">
        <v>1951</v>
      </c>
      <c r="B1172" s="7" t="s">
        <v>303</v>
      </c>
      <c r="C1172" t="s">
        <v>709</v>
      </c>
      <c r="D1172" t="s">
        <v>597</v>
      </c>
      <c r="E1172" t="s">
        <v>19</v>
      </c>
      <c r="F1172" t="s">
        <v>20</v>
      </c>
      <c r="G1172">
        <v>5</v>
      </c>
      <c r="H1172">
        <v>0.05</v>
      </c>
      <c r="I1172" s="2">
        <v>420498.5</v>
      </c>
      <c r="J1172" t="str">
        <f>_xlfn.XLOOKUP(tblOrders[[#This Row],[CustomerID]], tblCustomers[CustomerID], tblCustomers[CustomerName])</f>
        <v>Customer 286</v>
      </c>
      <c r="K1172" t="str">
        <f>_xlfn.XLOOKUP(tblOrders[[#This Row],[CustomerID]], tblCustomers[CustomerID], tblCustomers[Segment])</f>
        <v>Consumer</v>
      </c>
      <c r="L1172" t="str">
        <f>_xlfn.XLOOKUP(tblOrders[[#This Row],[ProductID]], tblProducts[ProductID], tblProducts[Category])</f>
        <v>Electronics</v>
      </c>
      <c r="M1172">
        <f>_xlfn.XLOOKUP(tblOrders[[#This Row],[ProductID]], tblProducts[ProductID], tblProducts[CostPrice])</f>
        <v>35454</v>
      </c>
      <c r="N1172">
        <f>tblOrders[[#This Row],[Sales]]-(tblOrders[[#This Row],[CostPrice]]*tblOrders[[#This Row],[Quantity]])</f>
        <v>243228.5</v>
      </c>
      <c r="O1172" t="str">
        <f>TEXT(tblOrders[[#This Row],[Date]],"mmm-yyyy")</f>
        <v>Jul-2025</v>
      </c>
      <c r="P1172" t="str">
        <f>_xlfn.XLOOKUP(tblOrders[[#This Row],[OrderID]], tblReturns[OrderID], tblReturns[Returned])</f>
        <v>No</v>
      </c>
      <c r="Q1172" t="str">
        <f>_xlfn.XLOOKUP(tblOrders[[#This Row],[OrderID]], tblShipping[OrderID], tblShipping[ShipMode])</f>
        <v>Express</v>
      </c>
      <c r="R1172" t="str">
        <f>IFERROR(_xlfn.XLOOKUP(A1171, tblCustomers[CustomerID], tblCustomers[CustomerName]), "Not Found")</f>
        <v>Not Found</v>
      </c>
      <c r="S1172" t="str">
        <f>IF(tblOrders[[#This Row],[Sales]]&gt;1000000,"High Value","Standard")</f>
        <v>Standard</v>
      </c>
      <c r="T1172" t="str">
        <f>_xlfn.XLOOKUP(tblOrders[[#This Row],[ProductID]], tblProducts[ProductID], tblProducts[ProductName])</f>
        <v>Product 28</v>
      </c>
      <c r="U1172">
        <f>_xlfn.XLOOKUP(tblOrders[[#This Row],[SalesRepID]], tblSalesreps[RepID], tblSalesreps[Target])</f>
        <v>11347243</v>
      </c>
    </row>
    <row r="1173" spans="1:21">
      <c r="A1173" t="s">
        <v>1952</v>
      </c>
      <c r="B1173" s="7" t="s">
        <v>323</v>
      </c>
      <c r="C1173" t="s">
        <v>1603</v>
      </c>
      <c r="D1173" t="s">
        <v>597</v>
      </c>
      <c r="E1173" t="s">
        <v>45</v>
      </c>
      <c r="F1173" t="s">
        <v>88</v>
      </c>
      <c r="G1173">
        <v>2</v>
      </c>
      <c r="H1173">
        <v>0.05</v>
      </c>
      <c r="I1173" s="2">
        <v>264983.5</v>
      </c>
      <c r="J1173" t="str">
        <f>_xlfn.XLOOKUP(tblOrders[[#This Row],[CustomerID]], tblCustomers[CustomerID], tblCustomers[CustomerName])</f>
        <v>Customer 241</v>
      </c>
      <c r="K1173" t="str">
        <f>_xlfn.XLOOKUP(tblOrders[[#This Row],[CustomerID]], tblCustomers[CustomerID], tblCustomers[Segment])</f>
        <v>Consumer</v>
      </c>
      <c r="L1173" t="str">
        <f>_xlfn.XLOOKUP(tblOrders[[#This Row],[ProductID]], tblProducts[ProductID], tblProducts[Category])</f>
        <v>Electronics</v>
      </c>
      <c r="M1173">
        <f>_xlfn.XLOOKUP(tblOrders[[#This Row],[ProductID]], tblProducts[ProductID], tblProducts[CostPrice])</f>
        <v>35454</v>
      </c>
      <c r="N1173">
        <f>tblOrders[[#This Row],[Sales]]-(tblOrders[[#This Row],[CostPrice]]*tblOrders[[#This Row],[Quantity]])</f>
        <v>194075.5</v>
      </c>
      <c r="O1173" t="str">
        <f>TEXT(tblOrders[[#This Row],[Date]],"mmm-yyyy")</f>
        <v>May-2025</v>
      </c>
      <c r="P1173" t="str">
        <f>_xlfn.XLOOKUP(tblOrders[[#This Row],[OrderID]], tblReturns[OrderID], tblReturns[Returned])</f>
        <v>No</v>
      </c>
      <c r="Q1173" t="str">
        <f>_xlfn.XLOOKUP(tblOrders[[#This Row],[OrderID]], tblShipping[OrderID], tblShipping[ShipMode])</f>
        <v>Express</v>
      </c>
      <c r="R1173" t="str">
        <f>IFERROR(_xlfn.XLOOKUP(A1172, tblCustomers[CustomerID], tblCustomers[CustomerName]), "Not Found")</f>
        <v>Not Found</v>
      </c>
      <c r="S1173" t="str">
        <f>IF(tblOrders[[#This Row],[Sales]]&gt;1000000,"High Value","Standard")</f>
        <v>Standard</v>
      </c>
      <c r="T1173" t="str">
        <f>_xlfn.XLOOKUP(tblOrders[[#This Row],[ProductID]], tblProducts[ProductID], tblProducts[ProductName])</f>
        <v>Product 28</v>
      </c>
      <c r="U1173">
        <f>_xlfn.XLOOKUP(tblOrders[[#This Row],[SalesRepID]], tblSalesreps[RepID], tblSalesreps[Target])</f>
        <v>11319839</v>
      </c>
    </row>
    <row r="1174" spans="1:21">
      <c r="A1174" t="s">
        <v>1953</v>
      </c>
      <c r="B1174" s="7" t="s">
        <v>1012</v>
      </c>
      <c r="C1174" t="s">
        <v>185</v>
      </c>
      <c r="D1174" t="s">
        <v>272</v>
      </c>
      <c r="E1174" t="s">
        <v>40</v>
      </c>
      <c r="F1174" t="s">
        <v>14</v>
      </c>
      <c r="G1174">
        <v>3</v>
      </c>
      <c r="H1174">
        <v>0</v>
      </c>
      <c r="I1174" s="2">
        <v>203454</v>
      </c>
      <c r="J1174" t="str">
        <f>_xlfn.XLOOKUP(tblOrders[[#This Row],[CustomerID]], tblCustomers[CustomerID], tblCustomers[CustomerName])</f>
        <v>Customer 165</v>
      </c>
      <c r="K1174" t="str">
        <f>_xlfn.XLOOKUP(tblOrders[[#This Row],[CustomerID]], tblCustomers[CustomerID], tblCustomers[Segment])</f>
        <v>Consumer</v>
      </c>
      <c r="L1174" t="str">
        <f>_xlfn.XLOOKUP(tblOrders[[#This Row],[ProductID]], tblProducts[ProductID], tblProducts[Category])</f>
        <v>Furniture</v>
      </c>
      <c r="M1174">
        <f>_xlfn.XLOOKUP(tblOrders[[#This Row],[ProductID]], tblProducts[ProductID], tblProducts[CostPrice])</f>
        <v>48118</v>
      </c>
      <c r="N1174">
        <f>tblOrders[[#This Row],[Sales]]-(tblOrders[[#This Row],[CostPrice]]*tblOrders[[#This Row],[Quantity]])</f>
        <v>59100</v>
      </c>
      <c r="O1174" t="str">
        <f>TEXT(tblOrders[[#This Row],[Date]],"mmm-yyyy")</f>
        <v>May-2025</v>
      </c>
      <c r="P1174" t="str">
        <f>_xlfn.XLOOKUP(tblOrders[[#This Row],[OrderID]], tblReturns[OrderID], tblReturns[Returned])</f>
        <v>No</v>
      </c>
      <c r="Q1174" t="str">
        <f>_xlfn.XLOOKUP(tblOrders[[#This Row],[OrderID]], tblShipping[OrderID], tblShipping[ShipMode])</f>
        <v>Pickup</v>
      </c>
      <c r="R1174" t="str">
        <f>IFERROR(_xlfn.XLOOKUP(A1173, tblCustomers[CustomerID], tblCustomers[CustomerName]), "Not Found")</f>
        <v>Not Found</v>
      </c>
      <c r="S1174" t="str">
        <f>IF(tblOrders[[#This Row],[Sales]]&gt;1000000,"High Value","Standard")</f>
        <v>Standard</v>
      </c>
      <c r="T1174" t="str">
        <f>_xlfn.XLOOKUP(tblOrders[[#This Row],[ProductID]], tblProducts[ProductID], tblProducts[ProductName])</f>
        <v>Product 75</v>
      </c>
      <c r="U1174">
        <f>_xlfn.XLOOKUP(tblOrders[[#This Row],[SalesRepID]], tblSalesreps[RepID], tblSalesreps[Target])</f>
        <v>6291486</v>
      </c>
    </row>
    <row r="1175" spans="1:21">
      <c r="A1175" t="s">
        <v>1954</v>
      </c>
      <c r="B1175" s="7" t="s">
        <v>615</v>
      </c>
      <c r="C1175" t="s">
        <v>684</v>
      </c>
      <c r="D1175" t="s">
        <v>301</v>
      </c>
      <c r="E1175" t="s">
        <v>40</v>
      </c>
      <c r="F1175" t="s">
        <v>88</v>
      </c>
      <c r="G1175">
        <v>3</v>
      </c>
      <c r="H1175">
        <v>0.15</v>
      </c>
      <c r="I1175" s="2">
        <v>319611.90000000002</v>
      </c>
      <c r="J1175" t="str">
        <f>_xlfn.XLOOKUP(tblOrders[[#This Row],[CustomerID]], tblCustomers[CustomerID], tblCustomers[CustomerName])</f>
        <v>Customer 55</v>
      </c>
      <c r="K1175" t="str">
        <f>_xlfn.XLOOKUP(tblOrders[[#This Row],[CustomerID]], tblCustomers[CustomerID], tblCustomers[Segment])</f>
        <v>Corporate</v>
      </c>
      <c r="L1175" t="str">
        <f>_xlfn.XLOOKUP(tblOrders[[#This Row],[ProductID]], tblProducts[ProductID], tblProducts[Category])</f>
        <v>Office</v>
      </c>
      <c r="M1175">
        <f>_xlfn.XLOOKUP(tblOrders[[#This Row],[ProductID]], tblProducts[ProductID], tblProducts[CostPrice])</f>
        <v>77841</v>
      </c>
      <c r="N1175">
        <f>tblOrders[[#This Row],[Sales]]-(tblOrders[[#This Row],[CostPrice]]*tblOrders[[#This Row],[Quantity]])</f>
        <v>86088.900000000023</v>
      </c>
      <c r="O1175" t="str">
        <f>TEXT(tblOrders[[#This Row],[Date]],"mmm-yyyy")</f>
        <v>Sep-2025</v>
      </c>
      <c r="P1175" t="str">
        <f>_xlfn.XLOOKUP(tblOrders[[#This Row],[OrderID]], tblReturns[OrderID], tblReturns[Returned])</f>
        <v>No</v>
      </c>
      <c r="Q1175" t="str">
        <f>_xlfn.XLOOKUP(tblOrders[[#This Row],[OrderID]], tblShipping[OrderID], tblShipping[ShipMode])</f>
        <v>Express</v>
      </c>
      <c r="R1175" t="str">
        <f>IFERROR(_xlfn.XLOOKUP(A1174, tblCustomers[CustomerID], tblCustomers[CustomerName]), "Not Found")</f>
        <v>Not Found</v>
      </c>
      <c r="S1175" t="str">
        <f>IF(tblOrders[[#This Row],[Sales]]&gt;1000000,"High Value","Standard")</f>
        <v>Standard</v>
      </c>
      <c r="T1175" t="str">
        <f>_xlfn.XLOOKUP(tblOrders[[#This Row],[ProductID]], tblProducts[ProductID], tblProducts[ProductName])</f>
        <v>Product 98</v>
      </c>
      <c r="U1175">
        <f>_xlfn.XLOOKUP(tblOrders[[#This Row],[SalesRepID]], tblSalesreps[RepID], tblSalesreps[Target])</f>
        <v>6291486</v>
      </c>
    </row>
    <row r="1176" spans="1:21">
      <c r="A1176" t="s">
        <v>1955</v>
      </c>
      <c r="B1176" s="7" t="s">
        <v>797</v>
      </c>
      <c r="C1176" t="s">
        <v>1130</v>
      </c>
      <c r="D1176" t="s">
        <v>945</v>
      </c>
      <c r="E1176" t="s">
        <v>56</v>
      </c>
      <c r="F1176" t="s">
        <v>88</v>
      </c>
      <c r="G1176">
        <v>7</v>
      </c>
      <c r="H1176">
        <v>0.2</v>
      </c>
      <c r="I1176" s="2">
        <v>672912.8</v>
      </c>
      <c r="J1176" t="str">
        <f>_xlfn.XLOOKUP(tblOrders[[#This Row],[CustomerID]], tblCustomers[CustomerID], tblCustomers[CustomerName])</f>
        <v>Customer 78</v>
      </c>
      <c r="K1176" t="str">
        <f>_xlfn.XLOOKUP(tblOrders[[#This Row],[CustomerID]], tblCustomers[CustomerID], tblCustomers[Segment])</f>
        <v>Consumer</v>
      </c>
      <c r="L1176" t="str">
        <f>_xlfn.XLOOKUP(tblOrders[[#This Row],[ProductID]], tblProducts[ProductID], tblProducts[Category])</f>
        <v>Home</v>
      </c>
      <c r="M1176">
        <f>_xlfn.XLOOKUP(tblOrders[[#This Row],[ProductID]], tblProducts[ProductID], tblProducts[CostPrice])</f>
        <v>54711</v>
      </c>
      <c r="N1176">
        <f>tblOrders[[#This Row],[Sales]]-(tblOrders[[#This Row],[CostPrice]]*tblOrders[[#This Row],[Quantity]])</f>
        <v>289935.80000000005</v>
      </c>
      <c r="O1176" t="str">
        <f>TEXT(tblOrders[[#This Row],[Date]],"mmm-yyyy")</f>
        <v>Jan-2025</v>
      </c>
      <c r="P1176" t="str">
        <f>_xlfn.XLOOKUP(tblOrders[[#This Row],[OrderID]], tblReturns[OrderID], tblReturns[Returned])</f>
        <v>No</v>
      </c>
      <c r="Q1176" t="str">
        <f>_xlfn.XLOOKUP(tblOrders[[#This Row],[OrderID]], tblShipping[OrderID], tblShipping[ShipMode])</f>
        <v>Standard</v>
      </c>
      <c r="R1176" t="str">
        <f>IFERROR(_xlfn.XLOOKUP(A1175, tblCustomers[CustomerID], tblCustomers[CustomerName]), "Not Found")</f>
        <v>Not Found</v>
      </c>
      <c r="S1176" t="str">
        <f>IF(tblOrders[[#This Row],[Sales]]&gt;1000000,"High Value","Standard")</f>
        <v>Standard</v>
      </c>
      <c r="T1176" t="str">
        <f>_xlfn.XLOOKUP(tblOrders[[#This Row],[ProductID]], tblProducts[ProductID], tblProducts[ProductName])</f>
        <v>Product 38</v>
      </c>
      <c r="U1176">
        <f>_xlfn.XLOOKUP(tblOrders[[#This Row],[SalesRepID]], tblSalesreps[RepID], tblSalesreps[Target])</f>
        <v>14265630</v>
      </c>
    </row>
    <row r="1177" spans="1:21">
      <c r="A1177" t="s">
        <v>1956</v>
      </c>
      <c r="B1177" s="7" t="s">
        <v>1012</v>
      </c>
      <c r="C1177" t="s">
        <v>470</v>
      </c>
      <c r="D1177" t="s">
        <v>585</v>
      </c>
      <c r="E1177" t="s">
        <v>202</v>
      </c>
      <c r="F1177" t="s">
        <v>26</v>
      </c>
      <c r="G1177">
        <v>2</v>
      </c>
      <c r="H1177">
        <v>0.1</v>
      </c>
      <c r="I1177" s="2">
        <v>34407</v>
      </c>
      <c r="J1177" t="str">
        <f>_xlfn.XLOOKUP(tblOrders[[#This Row],[CustomerID]], tblCustomers[CustomerID], tblCustomers[CustomerName])</f>
        <v>Customer 276</v>
      </c>
      <c r="K1177" t="str">
        <f>_xlfn.XLOOKUP(tblOrders[[#This Row],[CustomerID]], tblCustomers[CustomerID], tblCustomers[Segment])</f>
        <v>Consumer</v>
      </c>
      <c r="L1177" t="str">
        <f>_xlfn.XLOOKUP(tblOrders[[#This Row],[ProductID]], tblProducts[ProductID], tblProducts[Category])</f>
        <v>Office</v>
      </c>
      <c r="M1177">
        <f>_xlfn.XLOOKUP(tblOrders[[#This Row],[ProductID]], tblProducts[ProductID], tblProducts[CostPrice])</f>
        <v>49623</v>
      </c>
      <c r="N1177">
        <f>tblOrders[[#This Row],[Sales]]-(tblOrders[[#This Row],[CostPrice]]*tblOrders[[#This Row],[Quantity]])</f>
        <v>-64839</v>
      </c>
      <c r="O1177" t="str">
        <f>TEXT(tblOrders[[#This Row],[Date]],"mmm-yyyy")</f>
        <v>May-2025</v>
      </c>
      <c r="P1177" t="str">
        <f>_xlfn.XLOOKUP(tblOrders[[#This Row],[OrderID]], tblReturns[OrderID], tblReturns[Returned])</f>
        <v>No</v>
      </c>
      <c r="Q1177" t="str">
        <f>_xlfn.XLOOKUP(tblOrders[[#This Row],[OrderID]], tblShipping[OrderID], tblShipping[ShipMode])</f>
        <v>Standard</v>
      </c>
      <c r="R1177" t="str">
        <f>IFERROR(_xlfn.XLOOKUP(A1176, tblCustomers[CustomerID], tblCustomers[CustomerName]), "Not Found")</f>
        <v>Not Found</v>
      </c>
      <c r="S1177" t="str">
        <f>IF(tblOrders[[#This Row],[Sales]]&gt;1000000,"High Value","Standard")</f>
        <v>Standard</v>
      </c>
      <c r="T1177" t="str">
        <f>_xlfn.XLOOKUP(tblOrders[[#This Row],[ProductID]], tblProducts[ProductID], tblProducts[ProductName])</f>
        <v>Product 54</v>
      </c>
      <c r="U1177">
        <f>_xlfn.XLOOKUP(tblOrders[[#This Row],[SalesRepID]], tblSalesreps[RepID], tblSalesreps[Target])</f>
        <v>10652665</v>
      </c>
    </row>
    <row r="1178" spans="1:21">
      <c r="A1178" t="s">
        <v>1957</v>
      </c>
      <c r="B1178" s="7" t="s">
        <v>533</v>
      </c>
      <c r="C1178" t="s">
        <v>333</v>
      </c>
      <c r="D1178" t="s">
        <v>201</v>
      </c>
      <c r="E1178" t="s">
        <v>105</v>
      </c>
      <c r="F1178" t="s">
        <v>26</v>
      </c>
      <c r="G1178">
        <v>8</v>
      </c>
      <c r="H1178">
        <v>0.2</v>
      </c>
      <c r="I1178" s="2">
        <v>827878.40000000002</v>
      </c>
      <c r="J1178" t="str">
        <f>_xlfn.XLOOKUP(tblOrders[[#This Row],[CustomerID]], tblCustomers[CustomerID], tblCustomers[CustomerName])</f>
        <v>Customer 49</v>
      </c>
      <c r="K1178" t="str">
        <f>_xlfn.XLOOKUP(tblOrders[[#This Row],[CustomerID]], tblCustomers[CustomerID], tblCustomers[Segment])</f>
        <v>SME</v>
      </c>
      <c r="L1178" t="str">
        <f>_xlfn.XLOOKUP(tblOrders[[#This Row],[ProductID]], tblProducts[ProductID], tblProducts[Category])</f>
        <v>Furniture</v>
      </c>
      <c r="M1178">
        <f>_xlfn.XLOOKUP(tblOrders[[#This Row],[ProductID]], tblProducts[ProductID], tblProducts[CostPrice])</f>
        <v>22542</v>
      </c>
      <c r="N1178">
        <f>tblOrders[[#This Row],[Sales]]-(tblOrders[[#This Row],[CostPrice]]*tblOrders[[#This Row],[Quantity]])</f>
        <v>647542.4</v>
      </c>
      <c r="O1178" t="str">
        <f>TEXT(tblOrders[[#This Row],[Date]],"mmm-yyyy")</f>
        <v>Sep-2025</v>
      </c>
      <c r="P1178" t="str">
        <f>_xlfn.XLOOKUP(tblOrders[[#This Row],[OrderID]], tblReturns[OrderID], tblReturns[Returned])</f>
        <v>No</v>
      </c>
      <c r="Q1178" t="str">
        <f>_xlfn.XLOOKUP(tblOrders[[#This Row],[OrderID]], tblShipping[OrderID], tblShipping[ShipMode])</f>
        <v>Standard</v>
      </c>
      <c r="R1178" t="str">
        <f>IFERROR(_xlfn.XLOOKUP(A1177, tblCustomers[CustomerID], tblCustomers[CustomerName]), "Not Found")</f>
        <v>Not Found</v>
      </c>
      <c r="S1178" t="str">
        <f>IF(tblOrders[[#This Row],[Sales]]&gt;1000000,"High Value","Standard")</f>
        <v>Standard</v>
      </c>
      <c r="T1178" t="str">
        <f>_xlfn.XLOOKUP(tblOrders[[#This Row],[ProductID]], tblProducts[ProductID], tblProducts[ProductName])</f>
        <v>Product 50</v>
      </c>
      <c r="U1178">
        <f>_xlfn.XLOOKUP(tblOrders[[#This Row],[SalesRepID]], tblSalesreps[RepID], tblSalesreps[Target])</f>
        <v>8698154</v>
      </c>
    </row>
    <row r="1179" spans="1:21">
      <c r="A1179" t="s">
        <v>1958</v>
      </c>
      <c r="B1179" s="7" t="s">
        <v>500</v>
      </c>
      <c r="C1179" t="s">
        <v>1109</v>
      </c>
      <c r="D1179" t="s">
        <v>546</v>
      </c>
      <c r="E1179" t="s">
        <v>197</v>
      </c>
      <c r="F1179" t="s">
        <v>14</v>
      </c>
      <c r="G1179">
        <v>6</v>
      </c>
      <c r="H1179">
        <v>0.2</v>
      </c>
      <c r="I1179" s="2">
        <v>636432</v>
      </c>
      <c r="J1179" t="str">
        <f>_xlfn.XLOOKUP(tblOrders[[#This Row],[CustomerID]], tblCustomers[CustomerID], tblCustomers[CustomerName])</f>
        <v>Customer 43</v>
      </c>
      <c r="K1179" t="str">
        <f>_xlfn.XLOOKUP(tblOrders[[#This Row],[CustomerID]], tblCustomers[CustomerID], tblCustomers[Segment])</f>
        <v>Consumer</v>
      </c>
      <c r="L1179" t="str">
        <f>_xlfn.XLOOKUP(tblOrders[[#This Row],[ProductID]], tblProducts[ProductID], tblProducts[Category])</f>
        <v>Home</v>
      </c>
      <c r="M1179">
        <f>_xlfn.XLOOKUP(tblOrders[[#This Row],[ProductID]], tblProducts[ProductID], tblProducts[CostPrice])</f>
        <v>51783</v>
      </c>
      <c r="N1179">
        <f>tblOrders[[#This Row],[Sales]]-(tblOrders[[#This Row],[CostPrice]]*tblOrders[[#This Row],[Quantity]])</f>
        <v>325734</v>
      </c>
      <c r="O1179" t="str">
        <f>TEXT(tblOrders[[#This Row],[Date]],"mmm-yyyy")</f>
        <v>Jul-2025</v>
      </c>
      <c r="P1179" t="str">
        <f>_xlfn.XLOOKUP(tblOrders[[#This Row],[OrderID]], tblReturns[OrderID], tblReturns[Returned])</f>
        <v>No</v>
      </c>
      <c r="Q1179" t="str">
        <f>_xlfn.XLOOKUP(tblOrders[[#This Row],[OrderID]], tblShipping[OrderID], tblShipping[ShipMode])</f>
        <v>Pickup</v>
      </c>
      <c r="R1179" t="str">
        <f>IFERROR(_xlfn.XLOOKUP(A1178, tblCustomers[CustomerID], tblCustomers[CustomerName]), "Not Found")</f>
        <v>Not Found</v>
      </c>
      <c r="S1179" t="str">
        <f>IF(tblOrders[[#This Row],[Sales]]&gt;1000000,"High Value","Standard")</f>
        <v>Standard</v>
      </c>
      <c r="T1179" t="str">
        <f>_xlfn.XLOOKUP(tblOrders[[#This Row],[ProductID]], tblProducts[ProductID], tblProducts[ProductName])</f>
        <v>Product 14</v>
      </c>
      <c r="U1179">
        <f>_xlfn.XLOOKUP(tblOrders[[#This Row],[SalesRepID]], tblSalesreps[RepID], tblSalesreps[Target])</f>
        <v>19562258</v>
      </c>
    </row>
    <row r="1180" spans="1:21">
      <c r="A1180" t="s">
        <v>1959</v>
      </c>
      <c r="B1180" s="7" t="s">
        <v>149</v>
      </c>
      <c r="C1180" t="s">
        <v>650</v>
      </c>
      <c r="D1180" t="s">
        <v>162</v>
      </c>
      <c r="E1180" t="s">
        <v>165</v>
      </c>
      <c r="F1180" t="s">
        <v>14</v>
      </c>
      <c r="G1180">
        <v>7</v>
      </c>
      <c r="H1180">
        <v>0.15</v>
      </c>
      <c r="I1180" s="2">
        <v>33456.85</v>
      </c>
      <c r="J1180" t="str">
        <f>_xlfn.XLOOKUP(tblOrders[[#This Row],[CustomerID]], tblCustomers[CustomerID], tblCustomers[CustomerName])</f>
        <v>Customer 47</v>
      </c>
      <c r="K1180" t="str">
        <f>_xlfn.XLOOKUP(tblOrders[[#This Row],[CustomerID]], tblCustomers[CustomerID], tblCustomers[Segment])</f>
        <v>SME</v>
      </c>
      <c r="L1180" t="str">
        <f>_xlfn.XLOOKUP(tblOrders[[#This Row],[ProductID]], tblProducts[ProductID], tblProducts[Category])</f>
        <v>Furniture</v>
      </c>
      <c r="M1180">
        <f>_xlfn.XLOOKUP(tblOrders[[#This Row],[ProductID]], tblProducts[ProductID], tblProducts[CostPrice])</f>
        <v>62257</v>
      </c>
      <c r="N1180">
        <f>tblOrders[[#This Row],[Sales]]-(tblOrders[[#This Row],[CostPrice]]*tblOrders[[#This Row],[Quantity]])</f>
        <v>-402342.15</v>
      </c>
      <c r="O1180" t="str">
        <f>TEXT(tblOrders[[#This Row],[Date]],"mmm-yyyy")</f>
        <v>Oct-2025</v>
      </c>
      <c r="P1180" t="str">
        <f>_xlfn.XLOOKUP(tblOrders[[#This Row],[OrderID]], tblReturns[OrderID], tblReturns[Returned])</f>
        <v>No</v>
      </c>
      <c r="Q1180" t="str">
        <f>_xlfn.XLOOKUP(tblOrders[[#This Row],[OrderID]], tblShipping[OrderID], tblShipping[ShipMode])</f>
        <v>Express</v>
      </c>
      <c r="R1180" t="str">
        <f>IFERROR(_xlfn.XLOOKUP(A1179, tblCustomers[CustomerID], tblCustomers[CustomerName]), "Not Found")</f>
        <v>Not Found</v>
      </c>
      <c r="S1180" t="str">
        <f>IF(tblOrders[[#This Row],[Sales]]&gt;1000000,"High Value","Standard")</f>
        <v>Standard</v>
      </c>
      <c r="T1180" t="str">
        <f>_xlfn.XLOOKUP(tblOrders[[#This Row],[ProductID]], tblProducts[ProductID], tblProducts[ProductName])</f>
        <v>Product 55</v>
      </c>
      <c r="U1180">
        <f>_xlfn.XLOOKUP(tblOrders[[#This Row],[SalesRepID]], tblSalesreps[RepID], tblSalesreps[Target])</f>
        <v>16839910</v>
      </c>
    </row>
    <row r="1181" spans="1:21">
      <c r="A1181" t="s">
        <v>1960</v>
      </c>
      <c r="B1181" s="7" t="s">
        <v>1961</v>
      </c>
      <c r="C1181" t="s">
        <v>368</v>
      </c>
      <c r="D1181" t="s">
        <v>377</v>
      </c>
      <c r="E1181" t="s">
        <v>50</v>
      </c>
      <c r="F1181" t="s">
        <v>88</v>
      </c>
      <c r="G1181">
        <v>4</v>
      </c>
      <c r="H1181">
        <v>0.2</v>
      </c>
      <c r="I1181" s="2">
        <v>52380.800000000003</v>
      </c>
      <c r="J1181" t="str">
        <f>_xlfn.XLOOKUP(tblOrders[[#This Row],[CustomerID]], tblCustomers[CustomerID], tblCustomers[CustomerName])</f>
        <v>Customer 4</v>
      </c>
      <c r="K1181" t="str">
        <f>_xlfn.XLOOKUP(tblOrders[[#This Row],[CustomerID]], tblCustomers[CustomerID], tblCustomers[Segment])</f>
        <v>Corporate</v>
      </c>
      <c r="L1181" t="str">
        <f>_xlfn.XLOOKUP(tblOrders[[#This Row],[ProductID]], tblProducts[ProductID], tblProducts[Category])</f>
        <v>Home</v>
      </c>
      <c r="M1181">
        <f>_xlfn.XLOOKUP(tblOrders[[#This Row],[ProductID]], tblProducts[ProductID], tblProducts[CostPrice])</f>
        <v>38053</v>
      </c>
      <c r="N1181">
        <f>tblOrders[[#This Row],[Sales]]-(tblOrders[[#This Row],[CostPrice]]*tblOrders[[#This Row],[Quantity]])</f>
        <v>-99831.2</v>
      </c>
      <c r="O1181" t="str">
        <f>TEXT(tblOrders[[#This Row],[Date]],"mmm-yyyy")</f>
        <v>Dec-2025</v>
      </c>
      <c r="P1181" t="str">
        <f>_xlfn.XLOOKUP(tblOrders[[#This Row],[OrderID]], tblReturns[OrderID], tblReturns[Returned])</f>
        <v>No</v>
      </c>
      <c r="Q1181" t="str">
        <f>_xlfn.XLOOKUP(tblOrders[[#This Row],[OrderID]], tblShipping[OrderID], tblShipping[ShipMode])</f>
        <v>Standard</v>
      </c>
      <c r="R1181" t="str">
        <f>IFERROR(_xlfn.XLOOKUP(A1180, tblCustomers[CustomerID], tblCustomers[CustomerName]), "Not Found")</f>
        <v>Not Found</v>
      </c>
      <c r="S1181" t="str">
        <f>IF(tblOrders[[#This Row],[Sales]]&gt;1000000,"High Value","Standard")</f>
        <v>Standard</v>
      </c>
      <c r="T1181" t="str">
        <f>_xlfn.XLOOKUP(tblOrders[[#This Row],[ProductID]], tblProducts[ProductID], tblProducts[ProductName])</f>
        <v>Product 82</v>
      </c>
      <c r="U1181">
        <f>_xlfn.XLOOKUP(tblOrders[[#This Row],[SalesRepID]], tblSalesreps[RepID], tblSalesreps[Target])</f>
        <v>17350666</v>
      </c>
    </row>
    <row r="1182" spans="1:21">
      <c r="A1182" t="s">
        <v>1962</v>
      </c>
      <c r="B1182" s="7" t="s">
        <v>107</v>
      </c>
      <c r="C1182" t="s">
        <v>429</v>
      </c>
      <c r="D1182" t="s">
        <v>265</v>
      </c>
      <c r="E1182" t="s">
        <v>56</v>
      </c>
      <c r="F1182" t="s">
        <v>20</v>
      </c>
      <c r="G1182">
        <v>5</v>
      </c>
      <c r="H1182">
        <v>0.1</v>
      </c>
      <c r="I1182" s="2">
        <v>497637</v>
      </c>
      <c r="J1182" t="str">
        <f>_xlfn.XLOOKUP(tblOrders[[#This Row],[CustomerID]], tblCustomers[CustomerID], tblCustomers[CustomerName])</f>
        <v>Customer 243</v>
      </c>
      <c r="K1182" t="str">
        <f>_xlfn.XLOOKUP(tblOrders[[#This Row],[CustomerID]], tblCustomers[CustomerID], tblCustomers[Segment])</f>
        <v>Corporate</v>
      </c>
      <c r="L1182" t="str">
        <f>_xlfn.XLOOKUP(tblOrders[[#This Row],[ProductID]], tblProducts[ProductID], tblProducts[Category])</f>
        <v>Home</v>
      </c>
      <c r="M1182">
        <f>_xlfn.XLOOKUP(tblOrders[[#This Row],[ProductID]], tblProducts[ProductID], tblProducts[CostPrice])</f>
        <v>33642</v>
      </c>
      <c r="N1182">
        <f>tblOrders[[#This Row],[Sales]]-(tblOrders[[#This Row],[CostPrice]]*tblOrders[[#This Row],[Quantity]])</f>
        <v>329427</v>
      </c>
      <c r="O1182" t="str">
        <f>TEXT(tblOrders[[#This Row],[Date]],"mmm-yyyy")</f>
        <v>Feb-2025</v>
      </c>
      <c r="P1182" t="str">
        <f>_xlfn.XLOOKUP(tblOrders[[#This Row],[OrderID]], tblReturns[OrderID], tblReturns[Returned])</f>
        <v>No</v>
      </c>
      <c r="Q1182" t="str">
        <f>_xlfn.XLOOKUP(tblOrders[[#This Row],[OrderID]], tblShipping[OrderID], tblShipping[ShipMode])</f>
        <v>Standard</v>
      </c>
      <c r="R1182" t="str">
        <f>IFERROR(_xlfn.XLOOKUP(A1181, tblCustomers[CustomerID], tblCustomers[CustomerName]), "Not Found")</f>
        <v>Not Found</v>
      </c>
      <c r="S1182" t="str">
        <f>IF(tblOrders[[#This Row],[Sales]]&gt;1000000,"High Value","Standard")</f>
        <v>Standard</v>
      </c>
      <c r="T1182" t="str">
        <f>_xlfn.XLOOKUP(tblOrders[[#This Row],[ProductID]], tblProducts[ProductID], tblProducts[ProductName])</f>
        <v>Product 17</v>
      </c>
      <c r="U1182">
        <f>_xlfn.XLOOKUP(tblOrders[[#This Row],[SalesRepID]], tblSalesreps[RepID], tblSalesreps[Target])</f>
        <v>14265630</v>
      </c>
    </row>
    <row r="1183" spans="1:21">
      <c r="A1183" t="s">
        <v>1963</v>
      </c>
      <c r="B1183" s="7" t="s">
        <v>391</v>
      </c>
      <c r="C1183" t="s">
        <v>171</v>
      </c>
      <c r="D1183" t="s">
        <v>68</v>
      </c>
      <c r="E1183" t="s">
        <v>13</v>
      </c>
      <c r="F1183" t="s">
        <v>20</v>
      </c>
      <c r="G1183">
        <v>9</v>
      </c>
      <c r="H1183">
        <v>0.15</v>
      </c>
      <c r="I1183" s="2">
        <v>448802.55</v>
      </c>
      <c r="J1183" t="str">
        <f>_xlfn.XLOOKUP(tblOrders[[#This Row],[CustomerID]], tblCustomers[CustomerID], tblCustomers[CustomerName])</f>
        <v>Customer 251</v>
      </c>
      <c r="K1183" t="str">
        <f>_xlfn.XLOOKUP(tblOrders[[#This Row],[CustomerID]], tblCustomers[CustomerID], tblCustomers[Segment])</f>
        <v>Consumer</v>
      </c>
      <c r="L1183" t="str">
        <f>_xlfn.XLOOKUP(tblOrders[[#This Row],[ProductID]], tblProducts[ProductID], tblProducts[Category])</f>
        <v>Home</v>
      </c>
      <c r="M1183">
        <f>_xlfn.XLOOKUP(tblOrders[[#This Row],[ProductID]], tblProducts[ProductID], tblProducts[CostPrice])</f>
        <v>7159</v>
      </c>
      <c r="N1183">
        <f>tblOrders[[#This Row],[Sales]]-(tblOrders[[#This Row],[CostPrice]]*tblOrders[[#This Row],[Quantity]])</f>
        <v>384371.55</v>
      </c>
      <c r="O1183" t="str">
        <f>TEXT(tblOrders[[#This Row],[Date]],"mmm-yyyy")</f>
        <v>May-2025</v>
      </c>
      <c r="P1183" t="str">
        <f>_xlfn.XLOOKUP(tblOrders[[#This Row],[OrderID]], tblReturns[OrderID], tblReturns[Returned])</f>
        <v>No</v>
      </c>
      <c r="Q1183" t="str">
        <f>_xlfn.XLOOKUP(tblOrders[[#This Row],[OrderID]], tblShipping[OrderID], tblShipping[ShipMode])</f>
        <v>Express</v>
      </c>
      <c r="R1183" t="str">
        <f>IFERROR(_xlfn.XLOOKUP(A1182, tblCustomers[CustomerID], tblCustomers[CustomerName]), "Not Found")</f>
        <v>Not Found</v>
      </c>
      <c r="S1183" t="str">
        <f>IF(tblOrders[[#This Row],[Sales]]&gt;1000000,"High Value","Standard")</f>
        <v>Standard</v>
      </c>
      <c r="T1183" t="str">
        <f>_xlfn.XLOOKUP(tblOrders[[#This Row],[ProductID]], tblProducts[ProductID], tblProducts[ProductName])</f>
        <v>Product 26</v>
      </c>
      <c r="U1183">
        <f>_xlfn.XLOOKUP(tblOrders[[#This Row],[SalesRepID]], tblSalesreps[RepID], tblSalesreps[Target])</f>
        <v>11852878</v>
      </c>
    </row>
    <row r="1184" spans="1:21">
      <c r="A1184" t="s">
        <v>1964</v>
      </c>
      <c r="B1184" s="7" t="s">
        <v>840</v>
      </c>
      <c r="C1184" t="s">
        <v>669</v>
      </c>
      <c r="D1184" t="s">
        <v>1093</v>
      </c>
      <c r="E1184" t="s">
        <v>197</v>
      </c>
      <c r="F1184" t="s">
        <v>20</v>
      </c>
      <c r="G1184">
        <v>10</v>
      </c>
      <c r="H1184">
        <v>0.05</v>
      </c>
      <c r="I1184" s="2">
        <v>632291.5</v>
      </c>
      <c r="J1184" t="str">
        <f>_xlfn.XLOOKUP(tblOrders[[#This Row],[CustomerID]], tblCustomers[CustomerID], tblCustomers[CustomerName])</f>
        <v>Customer 83</v>
      </c>
      <c r="K1184" t="str">
        <f>_xlfn.XLOOKUP(tblOrders[[#This Row],[CustomerID]], tblCustomers[CustomerID], tblCustomers[Segment])</f>
        <v>Consumer</v>
      </c>
      <c r="L1184" t="str">
        <f>_xlfn.XLOOKUP(tblOrders[[#This Row],[ProductID]], tblProducts[ProductID], tblProducts[Category])</f>
        <v>Office</v>
      </c>
      <c r="M1184">
        <f>_xlfn.XLOOKUP(tblOrders[[#This Row],[ProductID]], tblProducts[ProductID], tblProducts[CostPrice])</f>
        <v>9813</v>
      </c>
      <c r="N1184">
        <f>tblOrders[[#This Row],[Sales]]-(tblOrders[[#This Row],[CostPrice]]*tblOrders[[#This Row],[Quantity]])</f>
        <v>534161.5</v>
      </c>
      <c r="O1184" t="str">
        <f>TEXT(tblOrders[[#This Row],[Date]],"mmm-yyyy")</f>
        <v>Jul-2025</v>
      </c>
      <c r="P1184" t="str">
        <f>_xlfn.XLOOKUP(tblOrders[[#This Row],[OrderID]], tblReturns[OrderID], tblReturns[Returned])</f>
        <v>No</v>
      </c>
      <c r="Q1184" t="str">
        <f>_xlfn.XLOOKUP(tblOrders[[#This Row],[OrderID]], tblShipping[OrderID], tblShipping[ShipMode])</f>
        <v>Standard</v>
      </c>
      <c r="R1184" t="str">
        <f>IFERROR(_xlfn.XLOOKUP(A1183, tblCustomers[CustomerID], tblCustomers[CustomerName]), "Not Found")</f>
        <v>Not Found</v>
      </c>
      <c r="S1184" t="str">
        <f>IF(tblOrders[[#This Row],[Sales]]&gt;1000000,"High Value","Standard")</f>
        <v>Standard</v>
      </c>
      <c r="T1184" t="str">
        <f>_xlfn.XLOOKUP(tblOrders[[#This Row],[ProductID]], tblProducts[ProductID], tblProducts[ProductName])</f>
        <v>Product 77</v>
      </c>
      <c r="U1184">
        <f>_xlfn.XLOOKUP(tblOrders[[#This Row],[SalesRepID]], tblSalesreps[RepID], tblSalesreps[Target])</f>
        <v>19562258</v>
      </c>
    </row>
    <row r="1185" spans="1:21">
      <c r="A1185" t="s">
        <v>1965</v>
      </c>
      <c r="B1185" s="7" t="s">
        <v>899</v>
      </c>
      <c r="C1185" t="s">
        <v>1163</v>
      </c>
      <c r="D1185" t="s">
        <v>377</v>
      </c>
      <c r="E1185" t="s">
        <v>25</v>
      </c>
      <c r="F1185" t="s">
        <v>26</v>
      </c>
      <c r="G1185">
        <v>9</v>
      </c>
      <c r="H1185">
        <v>0.15</v>
      </c>
      <c r="I1185" s="2">
        <v>563950.35</v>
      </c>
      <c r="J1185" t="str">
        <f>_xlfn.XLOOKUP(tblOrders[[#This Row],[CustomerID]], tblCustomers[CustomerID], tblCustomers[CustomerName])</f>
        <v>Customer 80</v>
      </c>
      <c r="K1185" t="str">
        <f>_xlfn.XLOOKUP(tblOrders[[#This Row],[CustomerID]], tblCustomers[CustomerID], tblCustomers[Segment])</f>
        <v>SME</v>
      </c>
      <c r="L1185" t="str">
        <f>_xlfn.XLOOKUP(tblOrders[[#This Row],[ProductID]], tblProducts[ProductID], tblProducts[Category])</f>
        <v>Home</v>
      </c>
      <c r="M1185">
        <f>_xlfn.XLOOKUP(tblOrders[[#This Row],[ProductID]], tblProducts[ProductID], tblProducts[CostPrice])</f>
        <v>38053</v>
      </c>
      <c r="N1185">
        <f>tblOrders[[#This Row],[Sales]]-(tblOrders[[#This Row],[CostPrice]]*tblOrders[[#This Row],[Quantity]])</f>
        <v>221473.34999999998</v>
      </c>
      <c r="O1185" t="str">
        <f>TEXT(tblOrders[[#This Row],[Date]],"mmm-yyyy")</f>
        <v>Feb-2025</v>
      </c>
      <c r="P1185" t="str">
        <f>_xlfn.XLOOKUP(tblOrders[[#This Row],[OrderID]], tblReturns[OrderID], tblReturns[Returned])</f>
        <v>No</v>
      </c>
      <c r="Q1185" t="str">
        <f>_xlfn.XLOOKUP(tblOrders[[#This Row],[OrderID]], tblShipping[OrderID], tblShipping[ShipMode])</f>
        <v>Standard</v>
      </c>
      <c r="R1185" t="str">
        <f>IFERROR(_xlfn.XLOOKUP(A1184, tblCustomers[CustomerID], tblCustomers[CustomerName]), "Not Found")</f>
        <v>Not Found</v>
      </c>
      <c r="S1185" t="str">
        <f>IF(tblOrders[[#This Row],[Sales]]&gt;1000000,"High Value","Standard")</f>
        <v>Standard</v>
      </c>
      <c r="T1185" t="str">
        <f>_xlfn.XLOOKUP(tblOrders[[#This Row],[ProductID]], tblProducts[ProductID], tblProducts[ProductName])</f>
        <v>Product 82</v>
      </c>
      <c r="U1185">
        <f>_xlfn.XLOOKUP(tblOrders[[#This Row],[SalesRepID]], tblSalesreps[RepID], tblSalesreps[Target])</f>
        <v>7094914</v>
      </c>
    </row>
    <row r="1186" spans="1:21">
      <c r="A1186" t="s">
        <v>1966</v>
      </c>
      <c r="B1186" s="7" t="s">
        <v>184</v>
      </c>
      <c r="C1186" t="s">
        <v>157</v>
      </c>
      <c r="D1186" t="s">
        <v>162</v>
      </c>
      <c r="E1186" t="s">
        <v>87</v>
      </c>
      <c r="F1186" t="s">
        <v>88</v>
      </c>
      <c r="G1186">
        <v>7</v>
      </c>
      <c r="H1186">
        <v>0.05</v>
      </c>
      <c r="I1186" s="2">
        <v>550965.80000000005</v>
      </c>
      <c r="J1186" t="str">
        <f>_xlfn.XLOOKUP(tblOrders[[#This Row],[CustomerID]], tblCustomers[CustomerID], tblCustomers[CustomerName])</f>
        <v>Customer 155</v>
      </c>
      <c r="K1186" t="str">
        <f>_xlfn.XLOOKUP(tblOrders[[#This Row],[CustomerID]], tblCustomers[CustomerID], tblCustomers[Segment])</f>
        <v>SME</v>
      </c>
      <c r="L1186" t="str">
        <f>_xlfn.XLOOKUP(tblOrders[[#This Row],[ProductID]], tblProducts[ProductID], tblProducts[Category])</f>
        <v>Furniture</v>
      </c>
      <c r="M1186">
        <f>_xlfn.XLOOKUP(tblOrders[[#This Row],[ProductID]], tblProducts[ProductID], tblProducts[CostPrice])</f>
        <v>62257</v>
      </c>
      <c r="N1186">
        <f>tblOrders[[#This Row],[Sales]]-(tblOrders[[#This Row],[CostPrice]]*tblOrders[[#This Row],[Quantity]])</f>
        <v>115166.80000000005</v>
      </c>
      <c r="O1186" t="str">
        <f>TEXT(tblOrders[[#This Row],[Date]],"mmm-yyyy")</f>
        <v>May-2025</v>
      </c>
      <c r="P1186" t="str">
        <f>_xlfn.XLOOKUP(tblOrders[[#This Row],[OrderID]], tblReturns[OrderID], tblReturns[Returned])</f>
        <v>No</v>
      </c>
      <c r="Q1186" t="str">
        <f>_xlfn.XLOOKUP(tblOrders[[#This Row],[OrderID]], tblShipping[OrderID], tblShipping[ShipMode])</f>
        <v>Standard</v>
      </c>
      <c r="R1186" t="str">
        <f>IFERROR(_xlfn.XLOOKUP(A1185, tblCustomers[CustomerID], tblCustomers[CustomerName]), "Not Found")</f>
        <v>Not Found</v>
      </c>
      <c r="S1186" t="str">
        <f>IF(tblOrders[[#This Row],[Sales]]&gt;1000000,"High Value","Standard")</f>
        <v>Standard</v>
      </c>
      <c r="T1186" t="str">
        <f>_xlfn.XLOOKUP(tblOrders[[#This Row],[ProductID]], tblProducts[ProductID], tblProducts[ProductName])</f>
        <v>Product 55</v>
      </c>
      <c r="U1186">
        <f>_xlfn.XLOOKUP(tblOrders[[#This Row],[SalesRepID]], tblSalesreps[RepID], tblSalesreps[Target])</f>
        <v>18500989</v>
      </c>
    </row>
    <row r="1187" spans="1:21">
      <c r="A1187" t="s">
        <v>1967</v>
      </c>
      <c r="B1187" s="7" t="s">
        <v>1335</v>
      </c>
      <c r="C1187" t="s">
        <v>703</v>
      </c>
      <c r="D1187" t="s">
        <v>430</v>
      </c>
      <c r="E1187" t="s">
        <v>165</v>
      </c>
      <c r="F1187" t="s">
        <v>14</v>
      </c>
      <c r="G1187">
        <v>1</v>
      </c>
      <c r="H1187">
        <v>0.2</v>
      </c>
      <c r="I1187" s="2">
        <v>50916</v>
      </c>
      <c r="J1187" t="str">
        <f>_xlfn.XLOOKUP(tblOrders[[#This Row],[CustomerID]], tblCustomers[CustomerID], tblCustomers[CustomerName])</f>
        <v>Customer 20</v>
      </c>
      <c r="K1187" t="str">
        <f>_xlfn.XLOOKUP(tblOrders[[#This Row],[CustomerID]], tblCustomers[CustomerID], tblCustomers[Segment])</f>
        <v>SME</v>
      </c>
      <c r="L1187" t="str">
        <f>_xlfn.XLOOKUP(tblOrders[[#This Row],[ProductID]], tblProducts[ProductID], tblProducts[Category])</f>
        <v>Office</v>
      </c>
      <c r="M1187">
        <f>_xlfn.XLOOKUP(tblOrders[[#This Row],[ProductID]], tblProducts[ProductID], tblProducts[CostPrice])</f>
        <v>7566</v>
      </c>
      <c r="N1187">
        <f>tblOrders[[#This Row],[Sales]]-(tblOrders[[#This Row],[CostPrice]]*tblOrders[[#This Row],[Quantity]])</f>
        <v>43350</v>
      </c>
      <c r="O1187" t="str">
        <f>TEXT(tblOrders[[#This Row],[Date]],"mmm-yyyy")</f>
        <v>Apr-2025</v>
      </c>
      <c r="P1187" t="str">
        <f>_xlfn.XLOOKUP(tblOrders[[#This Row],[OrderID]], tblReturns[OrderID], tblReturns[Returned])</f>
        <v>No</v>
      </c>
      <c r="Q1187" t="str">
        <f>_xlfn.XLOOKUP(tblOrders[[#This Row],[OrderID]], tblShipping[OrderID], tblShipping[ShipMode])</f>
        <v>Pickup</v>
      </c>
      <c r="R1187" t="str">
        <f>IFERROR(_xlfn.XLOOKUP(A1186, tblCustomers[CustomerID], tblCustomers[CustomerName]), "Not Found")</f>
        <v>Not Found</v>
      </c>
      <c r="S1187" t="str">
        <f>IF(tblOrders[[#This Row],[Sales]]&gt;1000000,"High Value","Standard")</f>
        <v>Standard</v>
      </c>
      <c r="T1187" t="str">
        <f>_xlfn.XLOOKUP(tblOrders[[#This Row],[ProductID]], tblProducts[ProductID], tblProducts[ProductName])</f>
        <v>Product 85</v>
      </c>
      <c r="U1187">
        <f>_xlfn.XLOOKUP(tblOrders[[#This Row],[SalesRepID]], tblSalesreps[RepID], tblSalesreps[Target])</f>
        <v>16839910</v>
      </c>
    </row>
    <row r="1188" spans="1:21">
      <c r="A1188" t="s">
        <v>1968</v>
      </c>
      <c r="B1188" s="7" t="s">
        <v>686</v>
      </c>
      <c r="C1188" t="s">
        <v>690</v>
      </c>
      <c r="D1188" t="s">
        <v>372</v>
      </c>
      <c r="E1188" t="s">
        <v>79</v>
      </c>
      <c r="F1188" t="s">
        <v>20</v>
      </c>
      <c r="G1188">
        <v>9</v>
      </c>
      <c r="H1188">
        <v>0.1</v>
      </c>
      <c r="I1188" s="2">
        <v>117045</v>
      </c>
      <c r="J1188" t="str">
        <f>_xlfn.XLOOKUP(tblOrders[[#This Row],[CustomerID]], tblCustomers[CustomerID], tblCustomers[CustomerName])</f>
        <v>Customer 292</v>
      </c>
      <c r="K1188" t="str">
        <f>_xlfn.XLOOKUP(tblOrders[[#This Row],[CustomerID]], tblCustomers[CustomerID], tblCustomers[Segment])</f>
        <v>Consumer</v>
      </c>
      <c r="L1188" t="str">
        <f>_xlfn.XLOOKUP(tblOrders[[#This Row],[ProductID]], tblProducts[ProductID], tblProducts[Category])</f>
        <v>Office</v>
      </c>
      <c r="M1188">
        <f>_xlfn.XLOOKUP(tblOrders[[#This Row],[ProductID]], tblProducts[ProductID], tblProducts[CostPrice])</f>
        <v>18283</v>
      </c>
      <c r="N1188">
        <f>tblOrders[[#This Row],[Sales]]-(tblOrders[[#This Row],[CostPrice]]*tblOrders[[#This Row],[Quantity]])</f>
        <v>-47502</v>
      </c>
      <c r="O1188" t="str">
        <f>TEXT(tblOrders[[#This Row],[Date]],"mmm-yyyy")</f>
        <v>Jul-2025</v>
      </c>
      <c r="P1188" t="str">
        <f>_xlfn.XLOOKUP(tblOrders[[#This Row],[OrderID]], tblReturns[OrderID], tblReturns[Returned])</f>
        <v>Yes</v>
      </c>
      <c r="Q1188" t="str">
        <f>_xlfn.XLOOKUP(tblOrders[[#This Row],[OrderID]], tblShipping[OrderID], tblShipping[ShipMode])</f>
        <v>Standard</v>
      </c>
      <c r="R1188" t="str">
        <f>IFERROR(_xlfn.XLOOKUP(A1187, tblCustomers[CustomerID], tblCustomers[CustomerName]), "Not Found")</f>
        <v>Not Found</v>
      </c>
      <c r="S1188" t="str">
        <f>IF(tblOrders[[#This Row],[Sales]]&gt;1000000,"High Value","Standard")</f>
        <v>Standard</v>
      </c>
      <c r="T1188" t="str">
        <f>_xlfn.XLOOKUP(tblOrders[[#This Row],[ProductID]], tblProducts[ProductID], tblProducts[ProductName])</f>
        <v>Product 57</v>
      </c>
      <c r="U1188">
        <f>_xlfn.XLOOKUP(tblOrders[[#This Row],[SalesRepID]], tblSalesreps[RepID], tblSalesreps[Target])</f>
        <v>8592536</v>
      </c>
    </row>
    <row r="1189" spans="1:21">
      <c r="A1189" t="s">
        <v>1969</v>
      </c>
      <c r="B1189" s="7" t="s">
        <v>683</v>
      </c>
      <c r="C1189" t="s">
        <v>421</v>
      </c>
      <c r="D1189" t="s">
        <v>126</v>
      </c>
      <c r="E1189" t="s">
        <v>79</v>
      </c>
      <c r="F1189" t="s">
        <v>88</v>
      </c>
      <c r="G1189">
        <v>3</v>
      </c>
      <c r="H1189">
        <v>0.2</v>
      </c>
      <c r="I1189" s="2">
        <v>347090.4</v>
      </c>
      <c r="J1189" t="str">
        <f>_xlfn.XLOOKUP(tblOrders[[#This Row],[CustomerID]], tblCustomers[CustomerID], tblCustomers[CustomerName])</f>
        <v>Customer 271</v>
      </c>
      <c r="K1189" t="str">
        <f>_xlfn.XLOOKUP(tblOrders[[#This Row],[CustomerID]], tblCustomers[CustomerID], tblCustomers[Segment])</f>
        <v>Consumer</v>
      </c>
      <c r="L1189" t="str">
        <f>_xlfn.XLOOKUP(tblOrders[[#This Row],[ProductID]], tblProducts[ProductID], tblProducts[Category])</f>
        <v>Furniture</v>
      </c>
      <c r="M1189">
        <f>_xlfn.XLOOKUP(tblOrders[[#This Row],[ProductID]], tblProducts[ProductID], tblProducts[CostPrice])</f>
        <v>47434</v>
      </c>
      <c r="N1189">
        <f>tblOrders[[#This Row],[Sales]]-(tblOrders[[#This Row],[CostPrice]]*tblOrders[[#This Row],[Quantity]])</f>
        <v>204788.40000000002</v>
      </c>
      <c r="O1189" t="str">
        <f>TEXT(tblOrders[[#This Row],[Date]],"mmm-yyyy")</f>
        <v>Sep-2025</v>
      </c>
      <c r="P1189" t="str">
        <f>_xlfn.XLOOKUP(tblOrders[[#This Row],[OrderID]], tblReturns[OrderID], tblReturns[Returned])</f>
        <v>No</v>
      </c>
      <c r="Q1189" t="str">
        <f>_xlfn.XLOOKUP(tblOrders[[#This Row],[OrderID]], tblShipping[OrderID], tblShipping[ShipMode])</f>
        <v>Standard</v>
      </c>
      <c r="R1189" t="str">
        <f>IFERROR(_xlfn.XLOOKUP(A1188, tblCustomers[CustomerID], tblCustomers[CustomerName]), "Not Found")</f>
        <v>Not Found</v>
      </c>
      <c r="S1189" t="str">
        <f>IF(tblOrders[[#This Row],[Sales]]&gt;1000000,"High Value","Standard")</f>
        <v>Standard</v>
      </c>
      <c r="T1189" t="str">
        <f>_xlfn.XLOOKUP(tblOrders[[#This Row],[ProductID]], tblProducts[ProductID], tblProducts[ProductName])</f>
        <v>Product 67</v>
      </c>
      <c r="U1189">
        <f>_xlfn.XLOOKUP(tblOrders[[#This Row],[SalesRepID]], tblSalesreps[RepID], tblSalesreps[Target])</f>
        <v>8592536</v>
      </c>
    </row>
    <row r="1190" spans="1:21">
      <c r="A1190" t="s">
        <v>1970</v>
      </c>
      <c r="B1190" s="7" t="s">
        <v>357</v>
      </c>
      <c r="C1190" t="s">
        <v>563</v>
      </c>
      <c r="D1190" t="s">
        <v>362</v>
      </c>
      <c r="E1190" t="s">
        <v>45</v>
      </c>
      <c r="F1190" t="s">
        <v>88</v>
      </c>
      <c r="G1190">
        <v>1</v>
      </c>
      <c r="H1190">
        <v>0.1</v>
      </c>
      <c r="I1190" s="2">
        <v>79509.600000000006</v>
      </c>
      <c r="J1190" t="str">
        <f>_xlfn.XLOOKUP(tblOrders[[#This Row],[CustomerID]], tblCustomers[CustomerID], tblCustomers[CustomerName])</f>
        <v>Customer 65</v>
      </c>
      <c r="K1190" t="str">
        <f>_xlfn.XLOOKUP(tblOrders[[#This Row],[CustomerID]], tblCustomers[CustomerID], tblCustomers[Segment])</f>
        <v>Corporate</v>
      </c>
      <c r="L1190" t="str">
        <f>_xlfn.XLOOKUP(tblOrders[[#This Row],[ProductID]], tblProducts[ProductID], tblProducts[Category])</f>
        <v>Home</v>
      </c>
      <c r="M1190">
        <f>_xlfn.XLOOKUP(tblOrders[[#This Row],[ProductID]], tblProducts[ProductID], tblProducts[CostPrice])</f>
        <v>41409</v>
      </c>
      <c r="N1190">
        <f>tblOrders[[#This Row],[Sales]]-(tblOrders[[#This Row],[CostPrice]]*tblOrders[[#This Row],[Quantity]])</f>
        <v>38100.600000000006</v>
      </c>
      <c r="O1190" t="str">
        <f>TEXT(tblOrders[[#This Row],[Date]],"mmm-yyyy")</f>
        <v>Dec-2025</v>
      </c>
      <c r="P1190" t="str">
        <f>_xlfn.XLOOKUP(tblOrders[[#This Row],[OrderID]], tblReturns[OrderID], tblReturns[Returned])</f>
        <v>No</v>
      </c>
      <c r="Q1190" t="str">
        <f>_xlfn.XLOOKUP(tblOrders[[#This Row],[OrderID]], tblShipping[OrderID], tblShipping[ShipMode])</f>
        <v>Standard</v>
      </c>
      <c r="R1190" t="str">
        <f>IFERROR(_xlfn.XLOOKUP(A1189, tblCustomers[CustomerID], tblCustomers[CustomerName]), "Not Found")</f>
        <v>Not Found</v>
      </c>
      <c r="S1190" t="str">
        <f>IF(tblOrders[[#This Row],[Sales]]&gt;1000000,"High Value","Standard")</f>
        <v>Standard</v>
      </c>
      <c r="T1190" t="str">
        <f>_xlfn.XLOOKUP(tblOrders[[#This Row],[ProductID]], tblProducts[ProductID], tblProducts[ProductName])</f>
        <v>Product 25</v>
      </c>
      <c r="U1190">
        <f>_xlfn.XLOOKUP(tblOrders[[#This Row],[SalesRepID]], tblSalesreps[RepID], tblSalesreps[Target])</f>
        <v>11319839</v>
      </c>
    </row>
    <row r="1191" spans="1:21">
      <c r="A1191" t="s">
        <v>1971</v>
      </c>
      <c r="B1191" s="7" t="s">
        <v>1005</v>
      </c>
      <c r="C1191" t="s">
        <v>841</v>
      </c>
      <c r="D1191" t="s">
        <v>1029</v>
      </c>
      <c r="E1191" t="s">
        <v>69</v>
      </c>
      <c r="F1191" t="s">
        <v>26</v>
      </c>
      <c r="G1191">
        <v>3</v>
      </c>
      <c r="H1191">
        <v>0.15</v>
      </c>
      <c r="I1191" s="2">
        <v>154484.1</v>
      </c>
      <c r="J1191" t="str">
        <f>_xlfn.XLOOKUP(tblOrders[[#This Row],[CustomerID]], tblCustomers[CustomerID], tblCustomers[CustomerName])</f>
        <v>Customer 247</v>
      </c>
      <c r="K1191" t="str">
        <f>_xlfn.XLOOKUP(tblOrders[[#This Row],[CustomerID]], tblCustomers[CustomerID], tblCustomers[Segment])</f>
        <v>SME</v>
      </c>
      <c r="L1191" t="str">
        <f>_xlfn.XLOOKUP(tblOrders[[#This Row],[ProductID]], tblProducts[ProductID], tblProducts[Category])</f>
        <v>Furniture</v>
      </c>
      <c r="M1191">
        <f>_xlfn.XLOOKUP(tblOrders[[#This Row],[ProductID]], tblProducts[ProductID], tblProducts[CostPrice])</f>
        <v>74501</v>
      </c>
      <c r="N1191">
        <f>tblOrders[[#This Row],[Sales]]-(tblOrders[[#This Row],[CostPrice]]*tblOrders[[#This Row],[Quantity]])</f>
        <v>-69018.899999999994</v>
      </c>
      <c r="O1191" t="str">
        <f>TEXT(tblOrders[[#This Row],[Date]],"mmm-yyyy")</f>
        <v>Sep-2025</v>
      </c>
      <c r="P1191" t="str">
        <f>_xlfn.XLOOKUP(tblOrders[[#This Row],[OrderID]], tblReturns[OrderID], tblReturns[Returned])</f>
        <v>No</v>
      </c>
      <c r="Q1191" t="str">
        <f>_xlfn.XLOOKUP(tblOrders[[#This Row],[OrderID]], tblShipping[OrderID], tblShipping[ShipMode])</f>
        <v>Pickup</v>
      </c>
      <c r="R1191" t="str">
        <f>IFERROR(_xlfn.XLOOKUP(A1190, tblCustomers[CustomerID], tblCustomers[CustomerName]), "Not Found")</f>
        <v>Not Found</v>
      </c>
      <c r="S1191" t="str">
        <f>IF(tblOrders[[#This Row],[Sales]]&gt;1000000,"High Value","Standard")</f>
        <v>Standard</v>
      </c>
      <c r="T1191" t="str">
        <f>_xlfn.XLOOKUP(tblOrders[[#This Row],[ProductID]], tblProducts[ProductID], tblProducts[ProductName])</f>
        <v>Product 18</v>
      </c>
      <c r="U1191">
        <f>_xlfn.XLOOKUP(tblOrders[[#This Row],[SalesRepID]], tblSalesreps[RepID], tblSalesreps[Target])</f>
        <v>19473459</v>
      </c>
    </row>
    <row r="1192" spans="1:21">
      <c r="A1192" t="s">
        <v>1972</v>
      </c>
      <c r="B1192" s="7" t="s">
        <v>320</v>
      </c>
      <c r="C1192" t="s">
        <v>1973</v>
      </c>
      <c r="D1192" t="s">
        <v>96</v>
      </c>
      <c r="E1192" t="s">
        <v>35</v>
      </c>
      <c r="F1192" t="s">
        <v>51</v>
      </c>
      <c r="G1192">
        <v>1</v>
      </c>
      <c r="H1192">
        <v>0</v>
      </c>
      <c r="I1192" s="2">
        <v>51550</v>
      </c>
      <c r="J1192" t="str">
        <f>_xlfn.XLOOKUP(tblOrders[[#This Row],[CustomerID]], tblCustomers[CustomerID], tblCustomers[CustomerName])</f>
        <v>Customer 50</v>
      </c>
      <c r="K1192" t="str">
        <f>_xlfn.XLOOKUP(tblOrders[[#This Row],[CustomerID]], tblCustomers[CustomerID], tblCustomers[Segment])</f>
        <v>SME</v>
      </c>
      <c r="L1192" t="str">
        <f>_xlfn.XLOOKUP(tblOrders[[#This Row],[ProductID]], tblProducts[ProductID], tblProducts[Category])</f>
        <v>Office</v>
      </c>
      <c r="M1192">
        <f>_xlfn.XLOOKUP(tblOrders[[#This Row],[ProductID]], tblProducts[ProductID], tblProducts[CostPrice])</f>
        <v>20831</v>
      </c>
      <c r="N1192">
        <f>tblOrders[[#This Row],[Sales]]-(tblOrders[[#This Row],[CostPrice]]*tblOrders[[#This Row],[Quantity]])</f>
        <v>30719</v>
      </c>
      <c r="O1192" t="str">
        <f>TEXT(tblOrders[[#This Row],[Date]],"mmm-yyyy")</f>
        <v>Jun-2025</v>
      </c>
      <c r="P1192" t="str">
        <f>_xlfn.XLOOKUP(tblOrders[[#This Row],[OrderID]], tblReturns[OrderID], tblReturns[Returned])</f>
        <v>Yes</v>
      </c>
      <c r="Q1192" t="str">
        <f>_xlfn.XLOOKUP(tblOrders[[#This Row],[OrderID]], tblShipping[OrderID], tblShipping[ShipMode])</f>
        <v>Pickup</v>
      </c>
      <c r="R1192" t="str">
        <f>IFERROR(_xlfn.XLOOKUP(A1191, tblCustomers[CustomerID], tblCustomers[CustomerName]), "Not Found")</f>
        <v>Not Found</v>
      </c>
      <c r="S1192" t="str">
        <f>IF(tblOrders[[#This Row],[Sales]]&gt;1000000,"High Value","Standard")</f>
        <v>Standard</v>
      </c>
      <c r="T1192" t="str">
        <f>_xlfn.XLOOKUP(tblOrders[[#This Row],[ProductID]], tblProducts[ProductID], tblProducts[ProductName])</f>
        <v>Product 24</v>
      </c>
      <c r="U1192">
        <f>_xlfn.XLOOKUP(tblOrders[[#This Row],[SalesRepID]], tblSalesreps[RepID], tblSalesreps[Target])</f>
        <v>19619177</v>
      </c>
    </row>
    <row r="1193" spans="1:21">
      <c r="A1193" t="s">
        <v>1974</v>
      </c>
      <c r="B1193" s="7" t="s">
        <v>1027</v>
      </c>
      <c r="C1193" t="s">
        <v>687</v>
      </c>
      <c r="D1193" t="s">
        <v>151</v>
      </c>
      <c r="E1193" t="s">
        <v>74</v>
      </c>
      <c r="F1193" t="s">
        <v>51</v>
      </c>
      <c r="G1193">
        <v>1</v>
      </c>
      <c r="H1193">
        <v>0.2</v>
      </c>
      <c r="I1193" s="2">
        <v>18775.2</v>
      </c>
      <c r="J1193" t="str">
        <f>_xlfn.XLOOKUP(tblOrders[[#This Row],[CustomerID]], tblCustomers[CustomerID], tblCustomers[CustomerName])</f>
        <v>Customer 147</v>
      </c>
      <c r="K1193" t="str">
        <f>_xlfn.XLOOKUP(tblOrders[[#This Row],[CustomerID]], tblCustomers[CustomerID], tblCustomers[Segment])</f>
        <v>Consumer</v>
      </c>
      <c r="L1193" t="str">
        <f>_xlfn.XLOOKUP(tblOrders[[#This Row],[ProductID]], tblProducts[ProductID], tblProducts[Category])</f>
        <v>Electronics</v>
      </c>
      <c r="M1193">
        <f>_xlfn.XLOOKUP(tblOrders[[#This Row],[ProductID]], tblProducts[ProductID], tblProducts[CostPrice])</f>
        <v>63366</v>
      </c>
      <c r="N1193">
        <f>tblOrders[[#This Row],[Sales]]-(tblOrders[[#This Row],[CostPrice]]*tblOrders[[#This Row],[Quantity]])</f>
        <v>-44590.8</v>
      </c>
      <c r="O1193" t="str">
        <f>TEXT(tblOrders[[#This Row],[Date]],"mmm-yyyy")</f>
        <v>Aug-2025</v>
      </c>
      <c r="P1193" t="str">
        <f>_xlfn.XLOOKUP(tblOrders[[#This Row],[OrderID]], tblReturns[OrderID], tblReturns[Returned])</f>
        <v>No</v>
      </c>
      <c r="Q1193" t="str">
        <f>_xlfn.XLOOKUP(tblOrders[[#This Row],[OrderID]], tblShipping[OrderID], tblShipping[ShipMode])</f>
        <v>Standard</v>
      </c>
      <c r="R1193" t="str">
        <f>IFERROR(_xlfn.XLOOKUP(A1192, tblCustomers[CustomerID], tblCustomers[CustomerName]), "Not Found")</f>
        <v>Not Found</v>
      </c>
      <c r="S1193" t="str">
        <f>IF(tblOrders[[#This Row],[Sales]]&gt;1000000,"High Value","Standard")</f>
        <v>Standard</v>
      </c>
      <c r="T1193" t="str">
        <f>_xlfn.XLOOKUP(tblOrders[[#This Row],[ProductID]], tblProducts[ProductID], tblProducts[ProductName])</f>
        <v>Product 40</v>
      </c>
      <c r="U1193">
        <f>_xlfn.XLOOKUP(tblOrders[[#This Row],[SalesRepID]], tblSalesreps[RepID], tblSalesreps[Target])</f>
        <v>7254801</v>
      </c>
    </row>
    <row r="1194" spans="1:21">
      <c r="A1194" t="s">
        <v>1975</v>
      </c>
      <c r="B1194" s="7" t="s">
        <v>827</v>
      </c>
      <c r="C1194" t="s">
        <v>447</v>
      </c>
      <c r="D1194" t="s">
        <v>126</v>
      </c>
      <c r="E1194" t="s">
        <v>74</v>
      </c>
      <c r="F1194" t="s">
        <v>51</v>
      </c>
      <c r="G1194">
        <v>2</v>
      </c>
      <c r="H1194">
        <v>0.15</v>
      </c>
      <c r="I1194" s="2">
        <v>19913.8</v>
      </c>
      <c r="J1194" t="str">
        <f>_xlfn.XLOOKUP(tblOrders[[#This Row],[CustomerID]], tblCustomers[CustomerID], tblCustomers[CustomerName])</f>
        <v>Customer 203</v>
      </c>
      <c r="K1194" t="str">
        <f>_xlfn.XLOOKUP(tblOrders[[#This Row],[CustomerID]], tblCustomers[CustomerID], tblCustomers[Segment])</f>
        <v>Consumer</v>
      </c>
      <c r="L1194" t="str">
        <f>_xlfn.XLOOKUP(tblOrders[[#This Row],[ProductID]], tblProducts[ProductID], tblProducts[Category])</f>
        <v>Furniture</v>
      </c>
      <c r="M1194">
        <f>_xlfn.XLOOKUP(tblOrders[[#This Row],[ProductID]], tblProducts[ProductID], tblProducts[CostPrice])</f>
        <v>47434</v>
      </c>
      <c r="N1194">
        <f>tblOrders[[#This Row],[Sales]]-(tblOrders[[#This Row],[CostPrice]]*tblOrders[[#This Row],[Quantity]])</f>
        <v>-74954.2</v>
      </c>
      <c r="O1194" t="str">
        <f>TEXT(tblOrders[[#This Row],[Date]],"mmm-yyyy")</f>
        <v>Dec-2025</v>
      </c>
      <c r="P1194" t="str">
        <f>_xlfn.XLOOKUP(tblOrders[[#This Row],[OrderID]], tblReturns[OrderID], tblReturns[Returned])</f>
        <v>No</v>
      </c>
      <c r="Q1194" t="str">
        <f>_xlfn.XLOOKUP(tblOrders[[#This Row],[OrderID]], tblShipping[OrderID], tblShipping[ShipMode])</f>
        <v>Standard</v>
      </c>
      <c r="R1194" t="str">
        <f>IFERROR(_xlfn.XLOOKUP(A1193, tblCustomers[CustomerID], tblCustomers[CustomerName]), "Not Found")</f>
        <v>Not Found</v>
      </c>
      <c r="S1194" t="str">
        <f>IF(tblOrders[[#This Row],[Sales]]&gt;1000000,"High Value","Standard")</f>
        <v>Standard</v>
      </c>
      <c r="T1194" t="str">
        <f>_xlfn.XLOOKUP(tblOrders[[#This Row],[ProductID]], tblProducts[ProductID], tblProducts[ProductName])</f>
        <v>Product 67</v>
      </c>
      <c r="U1194">
        <f>_xlfn.XLOOKUP(tblOrders[[#This Row],[SalesRepID]], tblSalesreps[RepID], tblSalesreps[Target])</f>
        <v>7254801</v>
      </c>
    </row>
    <row r="1195" spans="1:21">
      <c r="A1195" t="s">
        <v>1976</v>
      </c>
      <c r="B1195" s="7" t="s">
        <v>520</v>
      </c>
      <c r="C1195" t="s">
        <v>23</v>
      </c>
      <c r="D1195" t="s">
        <v>68</v>
      </c>
      <c r="E1195" t="s">
        <v>205</v>
      </c>
      <c r="F1195" t="s">
        <v>20</v>
      </c>
      <c r="G1195">
        <v>4</v>
      </c>
      <c r="H1195">
        <v>0.2</v>
      </c>
      <c r="I1195" s="2">
        <v>189833.60000000001</v>
      </c>
      <c r="J1195" t="str">
        <f>_xlfn.XLOOKUP(tblOrders[[#This Row],[CustomerID]], tblCustomers[CustomerID], tblCustomers[CustomerName])</f>
        <v>Customer 213</v>
      </c>
      <c r="K1195" t="str">
        <f>_xlfn.XLOOKUP(tblOrders[[#This Row],[CustomerID]], tblCustomers[CustomerID], tblCustomers[Segment])</f>
        <v>Consumer</v>
      </c>
      <c r="L1195" t="str">
        <f>_xlfn.XLOOKUP(tblOrders[[#This Row],[ProductID]], tblProducts[ProductID], tblProducts[Category])</f>
        <v>Home</v>
      </c>
      <c r="M1195">
        <f>_xlfn.XLOOKUP(tblOrders[[#This Row],[ProductID]], tblProducts[ProductID], tblProducts[CostPrice])</f>
        <v>7159</v>
      </c>
      <c r="N1195">
        <f>tblOrders[[#This Row],[Sales]]-(tblOrders[[#This Row],[CostPrice]]*tblOrders[[#This Row],[Quantity]])</f>
        <v>161197.6</v>
      </c>
      <c r="O1195" t="str">
        <f>TEXT(tblOrders[[#This Row],[Date]],"mmm-yyyy")</f>
        <v>Jan-2025</v>
      </c>
      <c r="P1195" t="str">
        <f>_xlfn.XLOOKUP(tblOrders[[#This Row],[OrderID]], tblReturns[OrderID], tblReturns[Returned])</f>
        <v>No</v>
      </c>
      <c r="Q1195" t="str">
        <f>_xlfn.XLOOKUP(tblOrders[[#This Row],[OrderID]], tblShipping[OrderID], tblShipping[ShipMode])</f>
        <v>Express</v>
      </c>
      <c r="R1195" t="str">
        <f>IFERROR(_xlfn.XLOOKUP(A1194, tblCustomers[CustomerID], tblCustomers[CustomerName]), "Not Found")</f>
        <v>Not Found</v>
      </c>
      <c r="S1195" t="str">
        <f>IF(tblOrders[[#This Row],[Sales]]&gt;1000000,"High Value","Standard")</f>
        <v>Standard</v>
      </c>
      <c r="T1195" t="str">
        <f>_xlfn.XLOOKUP(tblOrders[[#This Row],[ProductID]], tblProducts[ProductID], tblProducts[ProductName])</f>
        <v>Product 26</v>
      </c>
      <c r="U1195">
        <f>_xlfn.XLOOKUP(tblOrders[[#This Row],[SalesRepID]], tblSalesreps[RepID], tblSalesreps[Target])</f>
        <v>16246424</v>
      </c>
    </row>
    <row r="1196" spans="1:21">
      <c r="A1196" t="s">
        <v>1977</v>
      </c>
      <c r="B1196" s="7" t="s">
        <v>743</v>
      </c>
      <c r="C1196" t="s">
        <v>996</v>
      </c>
      <c r="D1196" t="s">
        <v>387</v>
      </c>
      <c r="E1196" t="s">
        <v>105</v>
      </c>
      <c r="F1196" t="s">
        <v>51</v>
      </c>
      <c r="G1196">
        <v>7</v>
      </c>
      <c r="H1196">
        <v>0.15</v>
      </c>
      <c r="I1196" s="2">
        <v>673540</v>
      </c>
      <c r="J1196" t="str">
        <f>_xlfn.XLOOKUP(tblOrders[[#This Row],[CustomerID]], tblCustomers[CustomerID], tblCustomers[CustomerName])</f>
        <v>Customer 189</v>
      </c>
      <c r="K1196" t="str">
        <f>_xlfn.XLOOKUP(tblOrders[[#This Row],[CustomerID]], tblCustomers[CustomerID], tblCustomers[Segment])</f>
        <v>SME</v>
      </c>
      <c r="L1196" t="str">
        <f>_xlfn.XLOOKUP(tblOrders[[#This Row],[ProductID]], tblProducts[ProductID], tblProducts[Category])</f>
        <v>Furniture</v>
      </c>
      <c r="M1196">
        <f>_xlfn.XLOOKUP(tblOrders[[#This Row],[ProductID]], tblProducts[ProductID], tblProducts[CostPrice])</f>
        <v>37464</v>
      </c>
      <c r="N1196">
        <f>tblOrders[[#This Row],[Sales]]-(tblOrders[[#This Row],[CostPrice]]*tblOrders[[#This Row],[Quantity]])</f>
        <v>411292</v>
      </c>
      <c r="O1196" t="str">
        <f>TEXT(tblOrders[[#This Row],[Date]],"mmm-yyyy")</f>
        <v>Jun-2025</v>
      </c>
      <c r="P1196" t="str">
        <f>_xlfn.XLOOKUP(tblOrders[[#This Row],[OrderID]], tblReturns[OrderID], tblReturns[Returned])</f>
        <v>No</v>
      </c>
      <c r="Q1196" t="str">
        <f>_xlfn.XLOOKUP(tblOrders[[#This Row],[OrderID]], tblShipping[OrderID], tblShipping[ShipMode])</f>
        <v>Pickup</v>
      </c>
      <c r="R1196" t="str">
        <f>IFERROR(_xlfn.XLOOKUP(A1195, tblCustomers[CustomerID], tblCustomers[CustomerName]), "Not Found")</f>
        <v>Not Found</v>
      </c>
      <c r="S1196" t="str">
        <f>IF(tblOrders[[#This Row],[Sales]]&gt;1000000,"High Value","Standard")</f>
        <v>Standard</v>
      </c>
      <c r="T1196" t="str">
        <f>_xlfn.XLOOKUP(tblOrders[[#This Row],[ProductID]], tblProducts[ProductID], tblProducts[ProductName])</f>
        <v>Product 63</v>
      </c>
      <c r="U1196">
        <f>_xlfn.XLOOKUP(tblOrders[[#This Row],[SalesRepID]], tblSalesreps[RepID], tblSalesreps[Target])</f>
        <v>8698154</v>
      </c>
    </row>
    <row r="1197" spans="1:21">
      <c r="A1197" t="s">
        <v>1978</v>
      </c>
      <c r="B1197" s="7" t="s">
        <v>657</v>
      </c>
      <c r="C1197" t="s">
        <v>77</v>
      </c>
      <c r="D1197" t="s">
        <v>73</v>
      </c>
      <c r="E1197" t="s">
        <v>50</v>
      </c>
      <c r="F1197" t="s">
        <v>88</v>
      </c>
      <c r="G1197">
        <v>1</v>
      </c>
      <c r="H1197">
        <v>0.05</v>
      </c>
      <c r="I1197" s="2">
        <v>107916.2</v>
      </c>
      <c r="J1197" t="str">
        <f>_xlfn.XLOOKUP(tblOrders[[#This Row],[CustomerID]], tblCustomers[CustomerID], tblCustomers[CustomerName])</f>
        <v>Customer 149</v>
      </c>
      <c r="K1197" t="str">
        <f>_xlfn.XLOOKUP(tblOrders[[#This Row],[CustomerID]], tblCustomers[CustomerID], tblCustomers[Segment])</f>
        <v>SME</v>
      </c>
      <c r="L1197" t="str">
        <f>_xlfn.XLOOKUP(tblOrders[[#This Row],[ProductID]], tblProducts[ProductID], tblProducts[Category])</f>
        <v>Office</v>
      </c>
      <c r="M1197">
        <f>_xlfn.XLOOKUP(tblOrders[[#This Row],[ProductID]], tblProducts[ProductID], tblProducts[CostPrice])</f>
        <v>28523</v>
      </c>
      <c r="N1197">
        <f>tblOrders[[#This Row],[Sales]]-(tblOrders[[#This Row],[CostPrice]]*tblOrders[[#This Row],[Quantity]])</f>
        <v>79393.2</v>
      </c>
      <c r="O1197" t="str">
        <f>TEXT(tblOrders[[#This Row],[Date]],"mmm-yyyy")</f>
        <v>Dec-2025</v>
      </c>
      <c r="P1197" t="str">
        <f>_xlfn.XLOOKUP(tblOrders[[#This Row],[OrderID]], tblReturns[OrderID], tblReturns[Returned])</f>
        <v>No</v>
      </c>
      <c r="Q1197" t="str">
        <f>_xlfn.XLOOKUP(tblOrders[[#This Row],[OrderID]], tblShipping[OrderID], tblShipping[ShipMode])</f>
        <v>Express</v>
      </c>
      <c r="R1197" t="str">
        <f>IFERROR(_xlfn.XLOOKUP(A1196, tblCustomers[CustomerID], tblCustomers[CustomerName]), "Not Found")</f>
        <v>Not Found</v>
      </c>
      <c r="S1197" t="str">
        <f>IF(tblOrders[[#This Row],[Sales]]&gt;1000000,"High Value","Standard")</f>
        <v>Standard</v>
      </c>
      <c r="T1197" t="str">
        <f>_xlfn.XLOOKUP(tblOrders[[#This Row],[ProductID]], tblProducts[ProductID], tblProducts[ProductName])</f>
        <v>Product 30</v>
      </c>
      <c r="U1197">
        <f>_xlfn.XLOOKUP(tblOrders[[#This Row],[SalesRepID]], tblSalesreps[RepID], tblSalesreps[Target])</f>
        <v>17350666</v>
      </c>
    </row>
    <row r="1198" spans="1:21">
      <c r="A1198" t="s">
        <v>1979</v>
      </c>
      <c r="B1198" s="7" t="s">
        <v>440</v>
      </c>
      <c r="C1198" t="s">
        <v>763</v>
      </c>
      <c r="D1198" t="s">
        <v>141</v>
      </c>
      <c r="E1198" t="s">
        <v>202</v>
      </c>
      <c r="F1198" t="s">
        <v>26</v>
      </c>
      <c r="G1198">
        <v>9</v>
      </c>
      <c r="H1198">
        <v>0.15</v>
      </c>
      <c r="I1198" s="2">
        <v>81985.05</v>
      </c>
      <c r="J1198" t="str">
        <f>_xlfn.XLOOKUP(tblOrders[[#This Row],[CustomerID]], tblCustomers[CustomerID], tblCustomers[CustomerName])</f>
        <v>Customer 5</v>
      </c>
      <c r="K1198" t="str">
        <f>_xlfn.XLOOKUP(tblOrders[[#This Row],[CustomerID]], tblCustomers[CustomerID], tblCustomers[Segment])</f>
        <v>Corporate</v>
      </c>
      <c r="L1198" t="str">
        <f>_xlfn.XLOOKUP(tblOrders[[#This Row],[ProductID]], tblProducts[ProductID], tblProducts[Category])</f>
        <v>Home</v>
      </c>
      <c r="M1198">
        <f>_xlfn.XLOOKUP(tblOrders[[#This Row],[ProductID]], tblProducts[ProductID], tblProducts[CostPrice])</f>
        <v>32671</v>
      </c>
      <c r="N1198">
        <f>tblOrders[[#This Row],[Sales]]-(tblOrders[[#This Row],[CostPrice]]*tblOrders[[#This Row],[Quantity]])</f>
        <v>-212053.95</v>
      </c>
      <c r="O1198" t="str">
        <f>TEXT(tblOrders[[#This Row],[Date]],"mmm-yyyy")</f>
        <v>Nov-2025</v>
      </c>
      <c r="P1198" t="str">
        <f>_xlfn.XLOOKUP(tblOrders[[#This Row],[OrderID]], tblReturns[OrderID], tblReturns[Returned])</f>
        <v>No</v>
      </c>
      <c r="Q1198" t="str">
        <f>_xlfn.XLOOKUP(tblOrders[[#This Row],[OrderID]], tblShipping[OrderID], tblShipping[ShipMode])</f>
        <v>Express</v>
      </c>
      <c r="R1198" t="str">
        <f>IFERROR(_xlfn.XLOOKUP(A1197, tblCustomers[CustomerID], tblCustomers[CustomerName]), "Not Found")</f>
        <v>Not Found</v>
      </c>
      <c r="S1198" t="str">
        <f>IF(tblOrders[[#This Row],[Sales]]&gt;1000000,"High Value","Standard")</f>
        <v>Standard</v>
      </c>
      <c r="T1198" t="str">
        <f>_xlfn.XLOOKUP(tblOrders[[#This Row],[ProductID]], tblProducts[ProductID], tblProducts[ProductName])</f>
        <v>Product 80</v>
      </c>
      <c r="U1198">
        <f>_xlfn.XLOOKUP(tblOrders[[#This Row],[SalesRepID]], tblSalesreps[RepID], tblSalesreps[Target])</f>
        <v>10652665</v>
      </c>
    </row>
    <row r="1199" spans="1:21">
      <c r="A1199" t="s">
        <v>1980</v>
      </c>
      <c r="B1199" s="7" t="s">
        <v>1206</v>
      </c>
      <c r="C1199" t="s">
        <v>605</v>
      </c>
      <c r="D1199" t="s">
        <v>174</v>
      </c>
      <c r="E1199" t="s">
        <v>56</v>
      </c>
      <c r="F1199" t="s">
        <v>20</v>
      </c>
      <c r="G1199">
        <v>3</v>
      </c>
      <c r="H1199">
        <v>0.2</v>
      </c>
      <c r="I1199" s="2">
        <v>26460</v>
      </c>
      <c r="J1199" t="str">
        <f>_xlfn.XLOOKUP(tblOrders[[#This Row],[CustomerID]], tblCustomers[CustomerID], tblCustomers[CustomerName])</f>
        <v>Customer 207</v>
      </c>
      <c r="K1199" t="str">
        <f>_xlfn.XLOOKUP(tblOrders[[#This Row],[CustomerID]], tblCustomers[CustomerID], tblCustomers[Segment])</f>
        <v>SME</v>
      </c>
      <c r="L1199" t="str">
        <f>_xlfn.XLOOKUP(tblOrders[[#This Row],[ProductID]], tblProducts[ProductID], tblProducts[Category])</f>
        <v>Home</v>
      </c>
      <c r="M1199">
        <f>_xlfn.XLOOKUP(tblOrders[[#This Row],[ProductID]], tblProducts[ProductID], tblProducts[CostPrice])</f>
        <v>62348</v>
      </c>
      <c r="N1199">
        <f>tblOrders[[#This Row],[Sales]]-(tblOrders[[#This Row],[CostPrice]]*tblOrders[[#This Row],[Quantity]])</f>
        <v>-160584</v>
      </c>
      <c r="O1199" t="str">
        <f>TEXT(tblOrders[[#This Row],[Date]],"mmm-yyyy")</f>
        <v>Aug-2025</v>
      </c>
      <c r="P1199" t="str">
        <f>_xlfn.XLOOKUP(tblOrders[[#This Row],[OrderID]], tblReturns[OrderID], tblReturns[Returned])</f>
        <v>No</v>
      </c>
      <c r="Q1199" t="str">
        <f>_xlfn.XLOOKUP(tblOrders[[#This Row],[OrderID]], tblShipping[OrderID], tblShipping[ShipMode])</f>
        <v>Express</v>
      </c>
      <c r="R1199" t="str">
        <f>IFERROR(_xlfn.XLOOKUP(A1198, tblCustomers[CustomerID], tblCustomers[CustomerName]), "Not Found")</f>
        <v>Not Found</v>
      </c>
      <c r="S1199" t="str">
        <f>IF(tblOrders[[#This Row],[Sales]]&gt;1000000,"High Value","Standard")</f>
        <v>Standard</v>
      </c>
      <c r="T1199" t="str">
        <f>_xlfn.XLOOKUP(tblOrders[[#This Row],[ProductID]], tblProducts[ProductID], tblProducts[ProductName])</f>
        <v>Product 64</v>
      </c>
      <c r="U1199">
        <f>_xlfn.XLOOKUP(tblOrders[[#This Row],[SalesRepID]], tblSalesreps[RepID], tblSalesreps[Target])</f>
        <v>14265630</v>
      </c>
    </row>
    <row r="1200" spans="1:21">
      <c r="A1200" t="s">
        <v>1981</v>
      </c>
      <c r="B1200" s="7" t="s">
        <v>1567</v>
      </c>
      <c r="C1200" t="s">
        <v>48</v>
      </c>
      <c r="D1200" t="s">
        <v>516</v>
      </c>
      <c r="E1200" t="s">
        <v>79</v>
      </c>
      <c r="F1200" t="s">
        <v>51</v>
      </c>
      <c r="G1200">
        <v>7</v>
      </c>
      <c r="H1200">
        <v>0.15</v>
      </c>
      <c r="I1200" s="2">
        <v>142490.6</v>
      </c>
      <c r="J1200" t="str">
        <f>_xlfn.XLOOKUP(tblOrders[[#This Row],[CustomerID]], tblCustomers[CustomerID], tblCustomers[CustomerName])</f>
        <v>Customer 143</v>
      </c>
      <c r="K1200" t="str">
        <f>_xlfn.XLOOKUP(tblOrders[[#This Row],[CustomerID]], tblCustomers[CustomerID], tblCustomers[Segment])</f>
        <v>SME</v>
      </c>
      <c r="L1200" t="str">
        <f>_xlfn.XLOOKUP(tblOrders[[#This Row],[ProductID]], tblProducts[ProductID], tblProducts[Category])</f>
        <v>Home</v>
      </c>
      <c r="M1200">
        <f>_xlfn.XLOOKUP(tblOrders[[#This Row],[ProductID]], tblProducts[ProductID], tblProducts[CostPrice])</f>
        <v>48408</v>
      </c>
      <c r="N1200">
        <f>tblOrders[[#This Row],[Sales]]-(tblOrders[[#This Row],[CostPrice]]*tblOrders[[#This Row],[Quantity]])</f>
        <v>-196365.4</v>
      </c>
      <c r="O1200" t="str">
        <f>TEXT(tblOrders[[#This Row],[Date]],"mmm-yyyy")</f>
        <v>Nov-2025</v>
      </c>
      <c r="P1200" t="str">
        <f>_xlfn.XLOOKUP(tblOrders[[#This Row],[OrderID]], tblReturns[OrderID], tblReturns[Returned])</f>
        <v>No</v>
      </c>
      <c r="Q1200" t="str">
        <f>_xlfn.XLOOKUP(tblOrders[[#This Row],[OrderID]], tblShipping[OrderID], tblShipping[ShipMode])</f>
        <v>Standard</v>
      </c>
      <c r="R1200" t="str">
        <f>IFERROR(_xlfn.XLOOKUP(A1199, tblCustomers[CustomerID], tblCustomers[CustomerName]), "Not Found")</f>
        <v>Not Found</v>
      </c>
      <c r="S1200" t="str">
        <f>IF(tblOrders[[#This Row],[Sales]]&gt;1000000,"High Value","Standard")</f>
        <v>Standard</v>
      </c>
      <c r="T1200" t="str">
        <f>_xlfn.XLOOKUP(tblOrders[[#This Row],[ProductID]], tblProducts[ProductID], tblProducts[ProductName])</f>
        <v>Product 12</v>
      </c>
      <c r="U1200">
        <f>_xlfn.XLOOKUP(tblOrders[[#This Row],[SalesRepID]], tblSalesreps[RepID], tblSalesreps[Target])</f>
        <v>8592536</v>
      </c>
    </row>
    <row r="1201" spans="1:21">
      <c r="A1201" t="s">
        <v>1982</v>
      </c>
      <c r="B1201" s="7" t="s">
        <v>1104</v>
      </c>
      <c r="C1201" t="s">
        <v>765</v>
      </c>
      <c r="D1201" t="s">
        <v>403</v>
      </c>
      <c r="E1201" t="s">
        <v>50</v>
      </c>
      <c r="F1201" t="s">
        <v>51</v>
      </c>
      <c r="G1201">
        <v>7</v>
      </c>
      <c r="H1201">
        <v>0.1</v>
      </c>
      <c r="I1201" s="2">
        <v>91583.1</v>
      </c>
      <c r="J1201" t="str">
        <f>_xlfn.XLOOKUP(tblOrders[[#This Row],[CustomerID]], tblCustomers[CustomerID], tblCustomers[CustomerName])</f>
        <v>Customer 8</v>
      </c>
      <c r="K1201" t="str">
        <f>_xlfn.XLOOKUP(tblOrders[[#This Row],[CustomerID]], tblCustomers[CustomerID], tblCustomers[Segment])</f>
        <v>Consumer</v>
      </c>
      <c r="L1201" t="str">
        <f>_xlfn.XLOOKUP(tblOrders[[#This Row],[ProductID]], tblProducts[ProductID], tblProducts[Category])</f>
        <v>Furniture</v>
      </c>
      <c r="M1201">
        <f>_xlfn.XLOOKUP(tblOrders[[#This Row],[ProductID]], tblProducts[ProductID], tblProducts[CostPrice])</f>
        <v>53072</v>
      </c>
      <c r="N1201">
        <f>tblOrders[[#This Row],[Sales]]-(tblOrders[[#This Row],[CostPrice]]*tblOrders[[#This Row],[Quantity]])</f>
        <v>-279920.90000000002</v>
      </c>
      <c r="O1201" t="str">
        <f>TEXT(tblOrders[[#This Row],[Date]],"mmm-yyyy")</f>
        <v>Nov-2025</v>
      </c>
      <c r="P1201" t="str">
        <f>_xlfn.XLOOKUP(tblOrders[[#This Row],[OrderID]], tblReturns[OrderID], tblReturns[Returned])</f>
        <v>No</v>
      </c>
      <c r="Q1201" t="str">
        <f>_xlfn.XLOOKUP(tblOrders[[#This Row],[OrderID]], tblShipping[OrderID], tblShipping[ShipMode])</f>
        <v>Express</v>
      </c>
      <c r="R1201" t="str">
        <f>IFERROR(_xlfn.XLOOKUP(A1200, tblCustomers[CustomerID], tblCustomers[CustomerName]), "Not Found")</f>
        <v>Not Found</v>
      </c>
      <c r="S1201" t="str">
        <f>IF(tblOrders[[#This Row],[Sales]]&gt;1000000,"High Value","Standard")</f>
        <v>Standard</v>
      </c>
      <c r="T1201" t="str">
        <f>_xlfn.XLOOKUP(tblOrders[[#This Row],[ProductID]], tblProducts[ProductID], tblProducts[ProductName])</f>
        <v>Product 78</v>
      </c>
      <c r="U1201">
        <f>_xlfn.XLOOKUP(tblOrders[[#This Row],[SalesRepID]], tblSalesreps[RepID], tblSalesreps[Target])</f>
        <v>17350666</v>
      </c>
    </row>
    <row r="1202" spans="1:21">
      <c r="A1202" t="s">
        <v>1983</v>
      </c>
      <c r="B1202" s="7" t="s">
        <v>683</v>
      </c>
      <c r="C1202" t="s">
        <v>222</v>
      </c>
      <c r="D1202" t="s">
        <v>817</v>
      </c>
      <c r="E1202" t="s">
        <v>197</v>
      </c>
      <c r="F1202" t="s">
        <v>51</v>
      </c>
      <c r="G1202">
        <v>1</v>
      </c>
      <c r="H1202">
        <v>0.15</v>
      </c>
      <c r="I1202" s="2">
        <v>113310.1</v>
      </c>
      <c r="J1202" t="str">
        <f>_xlfn.XLOOKUP(tblOrders[[#This Row],[CustomerID]], tblCustomers[CustomerID], tblCustomers[CustomerName])</f>
        <v>Customer 86</v>
      </c>
      <c r="K1202" t="str">
        <f>_xlfn.XLOOKUP(tblOrders[[#This Row],[CustomerID]], tblCustomers[CustomerID], tblCustomers[Segment])</f>
        <v>SME</v>
      </c>
      <c r="L1202" t="str">
        <f>_xlfn.XLOOKUP(tblOrders[[#This Row],[ProductID]], tblProducts[ProductID], tblProducts[Category])</f>
        <v>Furniture</v>
      </c>
      <c r="M1202">
        <f>_xlfn.XLOOKUP(tblOrders[[#This Row],[ProductID]], tblProducts[ProductID], tblProducts[CostPrice])</f>
        <v>11009</v>
      </c>
      <c r="N1202">
        <f>tblOrders[[#This Row],[Sales]]-(tblOrders[[#This Row],[CostPrice]]*tblOrders[[#This Row],[Quantity]])</f>
        <v>102301.1</v>
      </c>
      <c r="O1202" t="str">
        <f>TEXT(tblOrders[[#This Row],[Date]],"mmm-yyyy")</f>
        <v>Sep-2025</v>
      </c>
      <c r="P1202" t="str">
        <f>_xlfn.XLOOKUP(tblOrders[[#This Row],[OrderID]], tblReturns[OrderID], tblReturns[Returned])</f>
        <v>No</v>
      </c>
      <c r="Q1202" t="str">
        <f>_xlfn.XLOOKUP(tblOrders[[#This Row],[OrderID]], tblShipping[OrderID], tblShipping[ShipMode])</f>
        <v>Pickup</v>
      </c>
      <c r="R1202" t="str">
        <f>IFERROR(_xlfn.XLOOKUP(A1201, tblCustomers[CustomerID], tblCustomers[CustomerName]), "Not Found")</f>
        <v>Not Found</v>
      </c>
      <c r="S1202" t="str">
        <f>IF(tblOrders[[#This Row],[Sales]]&gt;1000000,"High Value","Standard")</f>
        <v>Standard</v>
      </c>
      <c r="T1202" t="str">
        <f>_xlfn.XLOOKUP(tblOrders[[#This Row],[ProductID]], tblProducts[ProductID], tblProducts[ProductName])</f>
        <v>Product 99</v>
      </c>
      <c r="U1202">
        <f>_xlfn.XLOOKUP(tblOrders[[#This Row],[SalesRepID]], tblSalesreps[RepID], tblSalesreps[Target])</f>
        <v>19562258</v>
      </c>
    </row>
    <row r="1203" spans="1:21">
      <c r="A1203" t="s">
        <v>1984</v>
      </c>
      <c r="B1203" s="7" t="s">
        <v>773</v>
      </c>
      <c r="C1203" t="s">
        <v>885</v>
      </c>
      <c r="D1203" t="s">
        <v>516</v>
      </c>
      <c r="E1203" t="s">
        <v>186</v>
      </c>
      <c r="F1203" t="s">
        <v>14</v>
      </c>
      <c r="G1203">
        <v>10</v>
      </c>
      <c r="H1203">
        <v>0.05</v>
      </c>
      <c r="I1203" s="2">
        <v>724935.5</v>
      </c>
      <c r="J1203" t="str">
        <f>_xlfn.XLOOKUP(tblOrders[[#This Row],[CustomerID]], tblCustomers[CustomerID], tblCustomers[CustomerName])</f>
        <v>Customer 277</v>
      </c>
      <c r="K1203" t="str">
        <f>_xlfn.XLOOKUP(tblOrders[[#This Row],[CustomerID]], tblCustomers[CustomerID], tblCustomers[Segment])</f>
        <v>Corporate</v>
      </c>
      <c r="L1203" t="str">
        <f>_xlfn.XLOOKUP(tblOrders[[#This Row],[ProductID]], tblProducts[ProductID], tblProducts[Category])</f>
        <v>Home</v>
      </c>
      <c r="M1203">
        <f>_xlfn.XLOOKUP(tblOrders[[#This Row],[ProductID]], tblProducts[ProductID], tblProducts[CostPrice])</f>
        <v>48408</v>
      </c>
      <c r="N1203">
        <f>tblOrders[[#This Row],[Sales]]-(tblOrders[[#This Row],[CostPrice]]*tblOrders[[#This Row],[Quantity]])</f>
        <v>240855.5</v>
      </c>
      <c r="O1203" t="str">
        <f>TEXT(tblOrders[[#This Row],[Date]],"mmm-yyyy")</f>
        <v>Aug-2025</v>
      </c>
      <c r="P1203" t="str">
        <f>_xlfn.XLOOKUP(tblOrders[[#This Row],[OrderID]], tblReturns[OrderID], tblReturns[Returned])</f>
        <v>No</v>
      </c>
      <c r="Q1203" t="str">
        <f>_xlfn.XLOOKUP(tblOrders[[#This Row],[OrderID]], tblShipping[OrderID], tblShipping[ShipMode])</f>
        <v>Express</v>
      </c>
      <c r="R1203" t="str">
        <f>IFERROR(_xlfn.XLOOKUP(A1202, tblCustomers[CustomerID], tblCustomers[CustomerName]), "Not Found")</f>
        <v>Not Found</v>
      </c>
      <c r="S1203" t="str">
        <f>IF(tblOrders[[#This Row],[Sales]]&gt;1000000,"High Value","Standard")</f>
        <v>Standard</v>
      </c>
      <c r="T1203" t="str">
        <f>_xlfn.XLOOKUP(tblOrders[[#This Row],[ProductID]], tblProducts[ProductID], tblProducts[ProductName])</f>
        <v>Product 12</v>
      </c>
      <c r="U1203">
        <f>_xlfn.XLOOKUP(tblOrders[[#This Row],[SalesRepID]], tblSalesreps[RepID], tblSalesreps[Target])</f>
        <v>15141830</v>
      </c>
    </row>
    <row r="1204" spans="1:21">
      <c r="A1204" t="s">
        <v>1985</v>
      </c>
      <c r="B1204" s="7" t="s">
        <v>449</v>
      </c>
      <c r="C1204" t="s">
        <v>956</v>
      </c>
      <c r="D1204" t="s">
        <v>308</v>
      </c>
      <c r="E1204" t="s">
        <v>119</v>
      </c>
      <c r="F1204" t="s">
        <v>26</v>
      </c>
      <c r="G1204">
        <v>9</v>
      </c>
      <c r="H1204">
        <v>0.1</v>
      </c>
      <c r="I1204" s="2">
        <v>188964.9</v>
      </c>
      <c r="J1204" t="str">
        <f>_xlfn.XLOOKUP(tblOrders[[#This Row],[CustomerID]], tblCustomers[CustomerID], tblCustomers[CustomerName])</f>
        <v>Customer 198</v>
      </c>
      <c r="K1204" t="str">
        <f>_xlfn.XLOOKUP(tblOrders[[#This Row],[CustomerID]], tblCustomers[CustomerID], tblCustomers[Segment])</f>
        <v>SME</v>
      </c>
      <c r="L1204" t="str">
        <f>_xlfn.XLOOKUP(tblOrders[[#This Row],[ProductID]], tblProducts[ProductID], tblProducts[Category])</f>
        <v>Furniture</v>
      </c>
      <c r="M1204">
        <f>_xlfn.XLOOKUP(tblOrders[[#This Row],[ProductID]], tblProducts[ProductID], tblProducts[CostPrice])</f>
        <v>27039</v>
      </c>
      <c r="N1204">
        <f>tblOrders[[#This Row],[Sales]]-(tblOrders[[#This Row],[CostPrice]]*tblOrders[[#This Row],[Quantity]])</f>
        <v>-54386.100000000006</v>
      </c>
      <c r="O1204" t="str">
        <f>TEXT(tblOrders[[#This Row],[Date]],"mmm-yyyy")</f>
        <v>Aug-2025</v>
      </c>
      <c r="P1204" t="str">
        <f>_xlfn.XLOOKUP(tblOrders[[#This Row],[OrderID]], tblReturns[OrderID], tblReturns[Returned])</f>
        <v>No</v>
      </c>
      <c r="Q1204" t="str">
        <f>_xlfn.XLOOKUP(tblOrders[[#This Row],[OrderID]], tblShipping[OrderID], tblShipping[ShipMode])</f>
        <v>Pickup</v>
      </c>
      <c r="R1204" t="str">
        <f>IFERROR(_xlfn.XLOOKUP(A1203, tblCustomers[CustomerID], tblCustomers[CustomerName]), "Not Found")</f>
        <v>Not Found</v>
      </c>
      <c r="S1204" t="str">
        <f>IF(tblOrders[[#This Row],[Sales]]&gt;1000000,"High Value","Standard")</f>
        <v>Standard</v>
      </c>
      <c r="T1204" t="str">
        <f>_xlfn.XLOOKUP(tblOrders[[#This Row],[ProductID]], tblProducts[ProductID], tblProducts[ProductName])</f>
        <v>Product 13</v>
      </c>
      <c r="U1204">
        <f>_xlfn.XLOOKUP(tblOrders[[#This Row],[SalesRepID]], tblSalesreps[RepID], tblSalesreps[Target])</f>
        <v>5886694</v>
      </c>
    </row>
    <row r="1205" spans="1:21">
      <c r="A1205" t="s">
        <v>1986</v>
      </c>
      <c r="B1205" s="7" t="s">
        <v>955</v>
      </c>
      <c r="C1205" t="s">
        <v>1336</v>
      </c>
      <c r="D1205" t="s">
        <v>397</v>
      </c>
      <c r="E1205" t="s">
        <v>50</v>
      </c>
      <c r="F1205" t="s">
        <v>20</v>
      </c>
      <c r="G1205">
        <v>5</v>
      </c>
      <c r="H1205">
        <v>0.15</v>
      </c>
      <c r="I1205" s="2">
        <v>233711.75</v>
      </c>
      <c r="J1205" t="str">
        <f>_xlfn.XLOOKUP(tblOrders[[#This Row],[CustomerID]], tblCustomers[CustomerID], tblCustomers[CustomerName])</f>
        <v>Customer 220</v>
      </c>
      <c r="K1205" t="str">
        <f>_xlfn.XLOOKUP(tblOrders[[#This Row],[CustomerID]], tblCustomers[CustomerID], tblCustomers[Segment])</f>
        <v>SME</v>
      </c>
      <c r="L1205" t="str">
        <f>_xlfn.XLOOKUP(tblOrders[[#This Row],[ProductID]], tblProducts[ProductID], tblProducts[Category])</f>
        <v>Electronics</v>
      </c>
      <c r="M1205">
        <f>_xlfn.XLOOKUP(tblOrders[[#This Row],[ProductID]], tblProducts[ProductID], tblProducts[CostPrice])</f>
        <v>13474</v>
      </c>
      <c r="N1205">
        <f>tblOrders[[#This Row],[Sales]]-(tblOrders[[#This Row],[CostPrice]]*tblOrders[[#This Row],[Quantity]])</f>
        <v>166341.75</v>
      </c>
      <c r="O1205" t="str">
        <f>TEXT(tblOrders[[#This Row],[Date]],"mmm-yyyy")</f>
        <v>Sep-2025</v>
      </c>
      <c r="P1205" t="str">
        <f>_xlfn.XLOOKUP(tblOrders[[#This Row],[OrderID]], tblReturns[OrderID], tblReturns[Returned])</f>
        <v>No</v>
      </c>
      <c r="Q1205" t="str">
        <f>_xlfn.XLOOKUP(tblOrders[[#This Row],[OrderID]], tblShipping[OrderID], tblShipping[ShipMode])</f>
        <v>Pickup</v>
      </c>
      <c r="R1205" t="str">
        <f>IFERROR(_xlfn.XLOOKUP(A1204, tblCustomers[CustomerID], tblCustomers[CustomerName]), "Not Found")</f>
        <v>Not Found</v>
      </c>
      <c r="S1205" t="str">
        <f>IF(tblOrders[[#This Row],[Sales]]&gt;1000000,"High Value","Standard")</f>
        <v>Standard</v>
      </c>
      <c r="T1205" t="str">
        <f>_xlfn.XLOOKUP(tblOrders[[#This Row],[ProductID]], tblProducts[ProductID], tblProducts[ProductName])</f>
        <v>Product 27</v>
      </c>
      <c r="U1205">
        <f>_xlfn.XLOOKUP(tblOrders[[#This Row],[SalesRepID]], tblSalesreps[RepID], tblSalesreps[Target])</f>
        <v>17350666</v>
      </c>
    </row>
    <row r="1206" spans="1:21">
      <c r="A1206" t="s">
        <v>1987</v>
      </c>
      <c r="B1206" s="7" t="s">
        <v>746</v>
      </c>
      <c r="C1206" t="s">
        <v>95</v>
      </c>
      <c r="D1206" t="s">
        <v>491</v>
      </c>
      <c r="E1206" t="s">
        <v>105</v>
      </c>
      <c r="F1206" t="s">
        <v>14</v>
      </c>
      <c r="G1206">
        <v>1</v>
      </c>
      <c r="H1206">
        <v>0.2</v>
      </c>
      <c r="I1206" s="2">
        <v>30399.200000000001</v>
      </c>
      <c r="J1206" t="str">
        <f>_xlfn.XLOOKUP(tblOrders[[#This Row],[CustomerID]], tblCustomers[CustomerID], tblCustomers[CustomerName])</f>
        <v>Customer 37</v>
      </c>
      <c r="K1206" t="str">
        <f>_xlfn.XLOOKUP(tblOrders[[#This Row],[CustomerID]], tblCustomers[CustomerID], tblCustomers[Segment])</f>
        <v>Consumer</v>
      </c>
      <c r="L1206" t="str">
        <f>_xlfn.XLOOKUP(tblOrders[[#This Row],[ProductID]], tblProducts[ProductID], tblProducts[Category])</f>
        <v>Home</v>
      </c>
      <c r="M1206">
        <f>_xlfn.XLOOKUP(tblOrders[[#This Row],[ProductID]], tblProducts[ProductID], tblProducts[CostPrice])</f>
        <v>75749</v>
      </c>
      <c r="N1206">
        <f>tblOrders[[#This Row],[Sales]]-(tblOrders[[#This Row],[CostPrice]]*tblOrders[[#This Row],[Quantity]])</f>
        <v>-45349.8</v>
      </c>
      <c r="O1206" t="str">
        <f>TEXT(tblOrders[[#This Row],[Date]],"mmm-yyyy")</f>
        <v>Jan-2025</v>
      </c>
      <c r="P1206" t="str">
        <f>_xlfn.XLOOKUP(tblOrders[[#This Row],[OrderID]], tblReturns[OrderID], tblReturns[Returned])</f>
        <v>No</v>
      </c>
      <c r="Q1206" t="str">
        <f>_xlfn.XLOOKUP(tblOrders[[#This Row],[OrderID]], tblShipping[OrderID], tblShipping[ShipMode])</f>
        <v>Express</v>
      </c>
      <c r="R1206" t="str">
        <f>IFERROR(_xlfn.XLOOKUP(A1205, tblCustomers[CustomerID], tblCustomers[CustomerName]), "Not Found")</f>
        <v>Not Found</v>
      </c>
      <c r="S1206" t="str">
        <f>IF(tblOrders[[#This Row],[Sales]]&gt;1000000,"High Value","Standard")</f>
        <v>Standard</v>
      </c>
      <c r="T1206" t="str">
        <f>_xlfn.XLOOKUP(tblOrders[[#This Row],[ProductID]], tblProducts[ProductID], tblProducts[ProductName])</f>
        <v>Product 49</v>
      </c>
      <c r="U1206">
        <f>_xlfn.XLOOKUP(tblOrders[[#This Row],[SalesRepID]], tblSalesreps[RepID], tblSalesreps[Target])</f>
        <v>8698154</v>
      </c>
    </row>
    <row r="1207" spans="1:21">
      <c r="A1207" t="s">
        <v>1988</v>
      </c>
      <c r="B1207" s="7" t="s">
        <v>963</v>
      </c>
      <c r="C1207" t="s">
        <v>436</v>
      </c>
      <c r="D1207" t="s">
        <v>232</v>
      </c>
      <c r="E1207" t="s">
        <v>19</v>
      </c>
      <c r="F1207" t="s">
        <v>14</v>
      </c>
      <c r="G1207">
        <v>5</v>
      </c>
      <c r="H1207">
        <v>0</v>
      </c>
      <c r="I1207" s="2">
        <v>678270</v>
      </c>
      <c r="J1207" t="str">
        <f>_xlfn.XLOOKUP(tblOrders[[#This Row],[CustomerID]], tblCustomers[CustomerID], tblCustomers[CustomerName])</f>
        <v>Customer 129</v>
      </c>
      <c r="K1207" t="str">
        <f>_xlfn.XLOOKUP(tblOrders[[#This Row],[CustomerID]], tblCustomers[CustomerID], tblCustomers[Segment])</f>
        <v>Corporate</v>
      </c>
      <c r="L1207" t="str">
        <f>_xlfn.XLOOKUP(tblOrders[[#This Row],[ProductID]], tblProducts[ProductID], tblProducts[Category])</f>
        <v>Electronics</v>
      </c>
      <c r="M1207">
        <f>_xlfn.XLOOKUP(tblOrders[[#This Row],[ProductID]], tblProducts[ProductID], tblProducts[CostPrice])</f>
        <v>41456</v>
      </c>
      <c r="N1207">
        <f>tblOrders[[#This Row],[Sales]]-(tblOrders[[#This Row],[CostPrice]]*tblOrders[[#This Row],[Quantity]])</f>
        <v>470990</v>
      </c>
      <c r="O1207" t="str">
        <f>TEXT(tblOrders[[#This Row],[Date]],"mmm-yyyy")</f>
        <v>Mar-2025</v>
      </c>
      <c r="P1207" t="str">
        <f>_xlfn.XLOOKUP(tblOrders[[#This Row],[OrderID]], tblReturns[OrderID], tblReturns[Returned])</f>
        <v>No</v>
      </c>
      <c r="Q1207" t="str">
        <f>_xlfn.XLOOKUP(tblOrders[[#This Row],[OrderID]], tblShipping[OrderID], tblShipping[ShipMode])</f>
        <v>Pickup</v>
      </c>
      <c r="R1207" t="str">
        <f>IFERROR(_xlfn.XLOOKUP(A1206, tblCustomers[CustomerID], tblCustomers[CustomerName]), "Not Found")</f>
        <v>Not Found</v>
      </c>
      <c r="S1207" t="str">
        <f>IF(tblOrders[[#This Row],[Sales]]&gt;1000000,"High Value","Standard")</f>
        <v>Standard</v>
      </c>
      <c r="T1207" t="str">
        <f>_xlfn.XLOOKUP(tblOrders[[#This Row],[ProductID]], tblProducts[ProductID], tblProducts[ProductName])</f>
        <v>Product 86</v>
      </c>
      <c r="U1207">
        <f>_xlfn.XLOOKUP(tblOrders[[#This Row],[SalesRepID]], tblSalesreps[RepID], tblSalesreps[Target])</f>
        <v>11347243</v>
      </c>
    </row>
    <row r="1208" spans="1:21">
      <c r="A1208" t="s">
        <v>1989</v>
      </c>
      <c r="B1208" s="7" t="s">
        <v>1019</v>
      </c>
      <c r="C1208" t="s">
        <v>816</v>
      </c>
      <c r="D1208" t="s">
        <v>232</v>
      </c>
      <c r="E1208" t="s">
        <v>19</v>
      </c>
      <c r="F1208" t="s">
        <v>14</v>
      </c>
      <c r="G1208">
        <v>5</v>
      </c>
      <c r="H1208">
        <v>0</v>
      </c>
      <c r="I1208" s="2">
        <v>663115</v>
      </c>
      <c r="J1208" t="str">
        <f>_xlfn.XLOOKUP(tblOrders[[#This Row],[CustomerID]], tblCustomers[CustomerID], tblCustomers[CustomerName])</f>
        <v>Customer 35</v>
      </c>
      <c r="K1208" t="str">
        <f>_xlfn.XLOOKUP(tblOrders[[#This Row],[CustomerID]], tblCustomers[CustomerID], tblCustomers[Segment])</f>
        <v>SME</v>
      </c>
      <c r="L1208" t="str">
        <f>_xlfn.XLOOKUP(tblOrders[[#This Row],[ProductID]], tblProducts[ProductID], tblProducts[Category])</f>
        <v>Electronics</v>
      </c>
      <c r="M1208">
        <f>_xlfn.XLOOKUP(tblOrders[[#This Row],[ProductID]], tblProducts[ProductID], tblProducts[CostPrice])</f>
        <v>41456</v>
      </c>
      <c r="N1208">
        <f>tblOrders[[#This Row],[Sales]]-(tblOrders[[#This Row],[CostPrice]]*tblOrders[[#This Row],[Quantity]])</f>
        <v>455835</v>
      </c>
      <c r="O1208" t="str">
        <f>TEXT(tblOrders[[#This Row],[Date]],"mmm-yyyy")</f>
        <v>Apr-2025</v>
      </c>
      <c r="P1208" t="str">
        <f>_xlfn.XLOOKUP(tblOrders[[#This Row],[OrderID]], tblReturns[OrderID], tblReturns[Returned])</f>
        <v>No</v>
      </c>
      <c r="Q1208" t="str">
        <f>_xlfn.XLOOKUP(tblOrders[[#This Row],[OrderID]], tblShipping[OrderID], tblShipping[ShipMode])</f>
        <v>Express</v>
      </c>
      <c r="R1208" t="str">
        <f>IFERROR(_xlfn.XLOOKUP(A1207, tblCustomers[CustomerID], tblCustomers[CustomerName]), "Not Found")</f>
        <v>Not Found</v>
      </c>
      <c r="S1208" t="str">
        <f>IF(tblOrders[[#This Row],[Sales]]&gt;1000000,"High Value","Standard")</f>
        <v>Standard</v>
      </c>
      <c r="T1208" t="str">
        <f>_xlfn.XLOOKUP(tblOrders[[#This Row],[ProductID]], tblProducts[ProductID], tblProducts[ProductName])</f>
        <v>Product 86</v>
      </c>
      <c r="U1208">
        <f>_xlfn.XLOOKUP(tblOrders[[#This Row],[SalesRepID]], tblSalesreps[RepID], tblSalesreps[Target])</f>
        <v>11347243</v>
      </c>
    </row>
    <row r="1209" spans="1:21">
      <c r="A1209" t="s">
        <v>1990</v>
      </c>
      <c r="B1209" s="7" t="s">
        <v>357</v>
      </c>
      <c r="C1209" t="s">
        <v>893</v>
      </c>
      <c r="D1209" t="s">
        <v>115</v>
      </c>
      <c r="E1209" t="s">
        <v>13</v>
      </c>
      <c r="F1209" t="s">
        <v>20</v>
      </c>
      <c r="G1209">
        <v>3</v>
      </c>
      <c r="H1209">
        <v>0</v>
      </c>
      <c r="I1209" s="2">
        <v>259158</v>
      </c>
      <c r="J1209" t="str">
        <f>_xlfn.XLOOKUP(tblOrders[[#This Row],[CustomerID]], tblCustomers[CustomerID], tblCustomers[CustomerName])</f>
        <v>Customer 152</v>
      </c>
      <c r="K1209" t="str">
        <f>_xlfn.XLOOKUP(tblOrders[[#This Row],[CustomerID]], tblCustomers[CustomerID], tblCustomers[Segment])</f>
        <v>SME</v>
      </c>
      <c r="L1209" t="str">
        <f>_xlfn.XLOOKUP(tblOrders[[#This Row],[ProductID]], tblProducts[ProductID], tblProducts[Category])</f>
        <v>Electronics</v>
      </c>
      <c r="M1209">
        <f>_xlfn.XLOOKUP(tblOrders[[#This Row],[ProductID]], tblProducts[ProductID], tblProducts[CostPrice])</f>
        <v>66631</v>
      </c>
      <c r="N1209">
        <f>tblOrders[[#This Row],[Sales]]-(tblOrders[[#This Row],[CostPrice]]*tblOrders[[#This Row],[Quantity]])</f>
        <v>59265</v>
      </c>
      <c r="O1209" t="str">
        <f>TEXT(tblOrders[[#This Row],[Date]],"mmm-yyyy")</f>
        <v>Dec-2025</v>
      </c>
      <c r="P1209" t="str">
        <f>_xlfn.XLOOKUP(tblOrders[[#This Row],[OrderID]], tblReturns[OrderID], tblReturns[Returned])</f>
        <v>No</v>
      </c>
      <c r="Q1209" t="str">
        <f>_xlfn.XLOOKUP(tblOrders[[#This Row],[OrderID]], tblShipping[OrderID], tblShipping[ShipMode])</f>
        <v>Pickup</v>
      </c>
      <c r="R1209" t="str">
        <f>IFERROR(_xlfn.XLOOKUP(A1208, tblCustomers[CustomerID], tblCustomers[CustomerName]), "Not Found")</f>
        <v>Not Found</v>
      </c>
      <c r="S1209" t="str">
        <f>IF(tblOrders[[#This Row],[Sales]]&gt;1000000,"High Value","Standard")</f>
        <v>Standard</v>
      </c>
      <c r="T1209" t="str">
        <f>_xlfn.XLOOKUP(tblOrders[[#This Row],[ProductID]], tblProducts[ProductID], tblProducts[ProductName])</f>
        <v>Product 70</v>
      </c>
      <c r="U1209">
        <f>_xlfn.XLOOKUP(tblOrders[[#This Row],[SalesRepID]], tblSalesreps[RepID], tblSalesreps[Target])</f>
        <v>11852878</v>
      </c>
    </row>
    <row r="1210" spans="1:21">
      <c r="A1210" t="s">
        <v>1991</v>
      </c>
      <c r="B1210" s="7" t="s">
        <v>612</v>
      </c>
      <c r="C1210" t="s">
        <v>1992</v>
      </c>
      <c r="D1210" t="s">
        <v>566</v>
      </c>
      <c r="E1210" t="s">
        <v>105</v>
      </c>
      <c r="F1210" t="s">
        <v>26</v>
      </c>
      <c r="G1210">
        <v>7</v>
      </c>
      <c r="H1210">
        <v>0.15</v>
      </c>
      <c r="I1210" s="2">
        <v>758262.05</v>
      </c>
      <c r="J1210" t="str">
        <f>_xlfn.XLOOKUP(tblOrders[[#This Row],[CustomerID]], tblCustomers[CustomerID], tblCustomers[CustomerName])</f>
        <v>Customer 171</v>
      </c>
      <c r="K1210" t="str">
        <f>_xlfn.XLOOKUP(tblOrders[[#This Row],[CustomerID]], tblCustomers[CustomerID], tblCustomers[Segment])</f>
        <v>SME</v>
      </c>
      <c r="L1210" t="str">
        <f>_xlfn.XLOOKUP(tblOrders[[#This Row],[ProductID]], tblProducts[ProductID], tblProducts[Category])</f>
        <v>Electronics</v>
      </c>
      <c r="M1210">
        <f>_xlfn.XLOOKUP(tblOrders[[#This Row],[ProductID]], tblProducts[ProductID], tblProducts[CostPrice])</f>
        <v>26222</v>
      </c>
      <c r="N1210">
        <f>tblOrders[[#This Row],[Sales]]-(tblOrders[[#This Row],[CostPrice]]*tblOrders[[#This Row],[Quantity]])</f>
        <v>574708.05000000005</v>
      </c>
      <c r="O1210" t="str">
        <f>TEXT(tblOrders[[#This Row],[Date]],"mmm-yyyy")</f>
        <v>Nov-2025</v>
      </c>
      <c r="P1210" t="str">
        <f>_xlfn.XLOOKUP(tblOrders[[#This Row],[OrderID]], tblReturns[OrderID], tblReturns[Returned])</f>
        <v>No</v>
      </c>
      <c r="Q1210" t="str">
        <f>_xlfn.XLOOKUP(tblOrders[[#This Row],[OrderID]], tblShipping[OrderID], tblShipping[ShipMode])</f>
        <v>Express</v>
      </c>
      <c r="R1210" t="str">
        <f>IFERROR(_xlfn.XLOOKUP(A1209, tblCustomers[CustomerID], tblCustomers[CustomerName]), "Not Found")</f>
        <v>Not Found</v>
      </c>
      <c r="S1210" t="str">
        <f>IF(tblOrders[[#This Row],[Sales]]&gt;1000000,"High Value","Standard")</f>
        <v>Standard</v>
      </c>
      <c r="T1210" t="str">
        <f>_xlfn.XLOOKUP(tblOrders[[#This Row],[ProductID]], tblProducts[ProductID], tblProducts[ProductName])</f>
        <v>Product 87</v>
      </c>
      <c r="U1210">
        <f>_xlfn.XLOOKUP(tblOrders[[#This Row],[SalesRepID]], tblSalesreps[RepID], tblSalesreps[Target])</f>
        <v>8698154</v>
      </c>
    </row>
    <row r="1211" spans="1:21">
      <c r="A1211" t="s">
        <v>1993</v>
      </c>
      <c r="B1211" s="7" t="s">
        <v>949</v>
      </c>
      <c r="C1211" t="s">
        <v>712</v>
      </c>
      <c r="D1211" t="s">
        <v>349</v>
      </c>
      <c r="E1211" t="s">
        <v>19</v>
      </c>
      <c r="F1211" t="s">
        <v>20</v>
      </c>
      <c r="G1211">
        <v>5</v>
      </c>
      <c r="H1211">
        <v>0.2</v>
      </c>
      <c r="I1211" s="2">
        <v>148652</v>
      </c>
      <c r="J1211" t="str">
        <f>_xlfn.XLOOKUP(tblOrders[[#This Row],[CustomerID]], tblCustomers[CustomerID], tblCustomers[CustomerName])</f>
        <v>Customer 294</v>
      </c>
      <c r="K1211" t="str">
        <f>_xlfn.XLOOKUP(tblOrders[[#This Row],[CustomerID]], tblCustomers[CustomerID], tblCustomers[Segment])</f>
        <v>SME</v>
      </c>
      <c r="L1211" t="str">
        <f>_xlfn.XLOOKUP(tblOrders[[#This Row],[ProductID]], tblProducts[ProductID], tblProducts[Category])</f>
        <v>Office</v>
      </c>
      <c r="M1211">
        <f>_xlfn.XLOOKUP(tblOrders[[#This Row],[ProductID]], tblProducts[ProductID], tblProducts[CostPrice])</f>
        <v>26900</v>
      </c>
      <c r="N1211">
        <f>tblOrders[[#This Row],[Sales]]-(tblOrders[[#This Row],[CostPrice]]*tblOrders[[#This Row],[Quantity]])</f>
        <v>14152</v>
      </c>
      <c r="O1211" t="str">
        <f>TEXT(tblOrders[[#This Row],[Date]],"mmm-yyyy")</f>
        <v>Dec-2025</v>
      </c>
      <c r="P1211" t="str">
        <f>_xlfn.XLOOKUP(tblOrders[[#This Row],[OrderID]], tblReturns[OrderID], tblReturns[Returned])</f>
        <v>No</v>
      </c>
      <c r="Q1211" t="str">
        <f>_xlfn.XLOOKUP(tblOrders[[#This Row],[OrderID]], tblShipping[OrderID], tblShipping[ShipMode])</f>
        <v>Pickup</v>
      </c>
      <c r="R1211" t="str">
        <f>IFERROR(_xlfn.XLOOKUP(A1210, tblCustomers[CustomerID], tblCustomers[CustomerName]), "Not Found")</f>
        <v>Not Found</v>
      </c>
      <c r="S1211" t="str">
        <f>IF(tblOrders[[#This Row],[Sales]]&gt;1000000,"High Value","Standard")</f>
        <v>Standard</v>
      </c>
      <c r="T1211" t="str">
        <f>_xlfn.XLOOKUP(tblOrders[[#This Row],[ProductID]], tblProducts[ProductID], tblProducts[ProductName])</f>
        <v>Product 61</v>
      </c>
      <c r="U1211">
        <f>_xlfn.XLOOKUP(tblOrders[[#This Row],[SalesRepID]], tblSalesreps[RepID], tblSalesreps[Target])</f>
        <v>11347243</v>
      </c>
    </row>
    <row r="1212" spans="1:21">
      <c r="A1212" t="s">
        <v>1994</v>
      </c>
      <c r="B1212" s="7" t="s">
        <v>533</v>
      </c>
      <c r="C1212" t="s">
        <v>767</v>
      </c>
      <c r="D1212" t="s">
        <v>372</v>
      </c>
      <c r="E1212" t="s">
        <v>25</v>
      </c>
      <c r="F1212" t="s">
        <v>26</v>
      </c>
      <c r="G1212">
        <v>10</v>
      </c>
      <c r="H1212">
        <v>0.15</v>
      </c>
      <c r="I1212" s="2">
        <v>968175.5</v>
      </c>
      <c r="J1212" t="str">
        <f>_xlfn.XLOOKUP(tblOrders[[#This Row],[CustomerID]], tblCustomers[CustomerID], tblCustomers[CustomerName])</f>
        <v>Customer 134</v>
      </c>
      <c r="K1212" t="str">
        <f>_xlfn.XLOOKUP(tblOrders[[#This Row],[CustomerID]], tblCustomers[CustomerID], tblCustomers[Segment])</f>
        <v>Consumer</v>
      </c>
      <c r="L1212" t="str">
        <f>_xlfn.XLOOKUP(tblOrders[[#This Row],[ProductID]], tblProducts[ProductID], tblProducts[Category])</f>
        <v>Office</v>
      </c>
      <c r="M1212">
        <f>_xlfn.XLOOKUP(tblOrders[[#This Row],[ProductID]], tblProducts[ProductID], tblProducts[CostPrice])</f>
        <v>18283</v>
      </c>
      <c r="N1212">
        <f>tblOrders[[#This Row],[Sales]]-(tblOrders[[#This Row],[CostPrice]]*tblOrders[[#This Row],[Quantity]])</f>
        <v>785345.5</v>
      </c>
      <c r="O1212" t="str">
        <f>TEXT(tblOrders[[#This Row],[Date]],"mmm-yyyy")</f>
        <v>Sep-2025</v>
      </c>
      <c r="P1212" t="str">
        <f>_xlfn.XLOOKUP(tblOrders[[#This Row],[OrderID]], tblReturns[OrderID], tblReturns[Returned])</f>
        <v>No</v>
      </c>
      <c r="Q1212" t="str">
        <f>_xlfn.XLOOKUP(tblOrders[[#This Row],[OrderID]], tblShipping[OrderID], tblShipping[ShipMode])</f>
        <v>Pickup</v>
      </c>
      <c r="R1212" t="str">
        <f>IFERROR(_xlfn.XLOOKUP(A1211, tblCustomers[CustomerID], tblCustomers[CustomerName]), "Not Found")</f>
        <v>Not Found</v>
      </c>
      <c r="S1212" t="str">
        <f>IF(tblOrders[[#This Row],[Sales]]&gt;1000000,"High Value","Standard")</f>
        <v>Standard</v>
      </c>
      <c r="T1212" t="str">
        <f>_xlfn.XLOOKUP(tblOrders[[#This Row],[ProductID]], tblProducts[ProductID], tblProducts[ProductName])</f>
        <v>Product 57</v>
      </c>
      <c r="U1212">
        <f>_xlfn.XLOOKUP(tblOrders[[#This Row],[SalesRepID]], tblSalesreps[RepID], tblSalesreps[Target])</f>
        <v>7094914</v>
      </c>
    </row>
    <row r="1213" spans="1:21">
      <c r="A1213" t="s">
        <v>1995</v>
      </c>
      <c r="B1213" s="7" t="s">
        <v>1683</v>
      </c>
      <c r="C1213" t="s">
        <v>833</v>
      </c>
      <c r="D1213" t="s">
        <v>24</v>
      </c>
      <c r="E1213" t="s">
        <v>119</v>
      </c>
      <c r="F1213" t="s">
        <v>14</v>
      </c>
      <c r="G1213">
        <v>10</v>
      </c>
      <c r="H1213">
        <v>0</v>
      </c>
      <c r="I1213" s="2">
        <v>1066120</v>
      </c>
      <c r="J1213" t="str">
        <f>_xlfn.XLOOKUP(tblOrders[[#This Row],[CustomerID]], tblCustomers[CustomerID], tblCustomers[CustomerName])</f>
        <v>Customer 101</v>
      </c>
      <c r="K1213" t="str">
        <f>_xlfn.XLOOKUP(tblOrders[[#This Row],[CustomerID]], tblCustomers[CustomerID], tblCustomers[Segment])</f>
        <v>SME</v>
      </c>
      <c r="L1213" t="str">
        <f>_xlfn.XLOOKUP(tblOrders[[#This Row],[ProductID]], tblProducts[ProductID], tblProducts[Category])</f>
        <v>Home</v>
      </c>
      <c r="M1213">
        <f>_xlfn.XLOOKUP(tblOrders[[#This Row],[ProductID]], tblProducts[ProductID], tblProducts[CostPrice])</f>
        <v>57647</v>
      </c>
      <c r="N1213">
        <f>tblOrders[[#This Row],[Sales]]-(tblOrders[[#This Row],[CostPrice]]*tblOrders[[#This Row],[Quantity]])</f>
        <v>489650</v>
      </c>
      <c r="O1213" t="str">
        <f>TEXT(tblOrders[[#This Row],[Date]],"mmm-yyyy")</f>
        <v>May-2025</v>
      </c>
      <c r="P1213" t="str">
        <f>_xlfn.XLOOKUP(tblOrders[[#This Row],[OrderID]], tblReturns[OrderID], tblReturns[Returned])</f>
        <v>No</v>
      </c>
      <c r="Q1213" t="str">
        <f>_xlfn.XLOOKUP(tblOrders[[#This Row],[OrderID]], tblShipping[OrderID], tblShipping[ShipMode])</f>
        <v>Express</v>
      </c>
      <c r="R1213" t="str">
        <f>IFERROR(_xlfn.XLOOKUP(A1212, tblCustomers[CustomerID], tblCustomers[CustomerName]), "Not Found")</f>
        <v>Not Found</v>
      </c>
      <c r="S1213" t="str">
        <f>IF(tblOrders[[#This Row],[Sales]]&gt;1000000,"High Value","Standard")</f>
        <v>High Value</v>
      </c>
      <c r="T1213" t="str">
        <f>_xlfn.XLOOKUP(tblOrders[[#This Row],[ProductID]], tblProducts[ProductID], tblProducts[ProductName])</f>
        <v>Product 2</v>
      </c>
      <c r="U1213">
        <f>_xlfn.XLOOKUP(tblOrders[[#This Row],[SalesRepID]], tblSalesreps[RepID], tblSalesreps[Target])</f>
        <v>5886694</v>
      </c>
    </row>
    <row r="1214" spans="1:21">
      <c r="A1214" t="s">
        <v>1996</v>
      </c>
      <c r="B1214" s="7" t="s">
        <v>550</v>
      </c>
      <c r="C1214" t="s">
        <v>108</v>
      </c>
      <c r="D1214" t="s">
        <v>1029</v>
      </c>
      <c r="E1214" t="s">
        <v>45</v>
      </c>
      <c r="F1214" t="s">
        <v>20</v>
      </c>
      <c r="G1214">
        <v>5</v>
      </c>
      <c r="H1214">
        <v>0.05</v>
      </c>
      <c r="I1214" s="2">
        <v>653723.5</v>
      </c>
      <c r="J1214" t="str">
        <f>_xlfn.XLOOKUP(tblOrders[[#This Row],[CustomerID]], tblCustomers[CustomerID], tblCustomers[CustomerName])</f>
        <v>Customer 96</v>
      </c>
      <c r="K1214" t="str">
        <f>_xlfn.XLOOKUP(tblOrders[[#This Row],[CustomerID]], tblCustomers[CustomerID], tblCustomers[Segment])</f>
        <v>Consumer</v>
      </c>
      <c r="L1214" t="str">
        <f>_xlfn.XLOOKUP(tblOrders[[#This Row],[ProductID]], tblProducts[ProductID], tblProducts[Category])</f>
        <v>Furniture</v>
      </c>
      <c r="M1214">
        <f>_xlfn.XLOOKUP(tblOrders[[#This Row],[ProductID]], tblProducts[ProductID], tblProducts[CostPrice])</f>
        <v>74501</v>
      </c>
      <c r="N1214">
        <f>tblOrders[[#This Row],[Sales]]-(tblOrders[[#This Row],[CostPrice]]*tblOrders[[#This Row],[Quantity]])</f>
        <v>281218.5</v>
      </c>
      <c r="O1214" t="str">
        <f>TEXT(tblOrders[[#This Row],[Date]],"mmm-yyyy")</f>
        <v>Jun-2025</v>
      </c>
      <c r="P1214" t="str">
        <f>_xlfn.XLOOKUP(tblOrders[[#This Row],[OrderID]], tblReturns[OrderID], tblReturns[Returned])</f>
        <v>No</v>
      </c>
      <c r="Q1214" t="str">
        <f>_xlfn.XLOOKUP(tblOrders[[#This Row],[OrderID]], tblShipping[OrderID], tblShipping[ShipMode])</f>
        <v>Standard</v>
      </c>
      <c r="R1214" t="str">
        <f>IFERROR(_xlfn.XLOOKUP(A1213, tblCustomers[CustomerID], tblCustomers[CustomerName]), "Not Found")</f>
        <v>Not Found</v>
      </c>
      <c r="S1214" t="str">
        <f>IF(tblOrders[[#This Row],[Sales]]&gt;1000000,"High Value","Standard")</f>
        <v>Standard</v>
      </c>
      <c r="T1214" t="str">
        <f>_xlfn.XLOOKUP(tblOrders[[#This Row],[ProductID]], tblProducts[ProductID], tblProducts[ProductName])</f>
        <v>Product 18</v>
      </c>
      <c r="U1214">
        <f>_xlfn.XLOOKUP(tblOrders[[#This Row],[SalesRepID]], tblSalesreps[RepID], tblSalesreps[Target])</f>
        <v>11319839</v>
      </c>
    </row>
    <row r="1215" spans="1:21">
      <c r="A1215" t="s">
        <v>1997</v>
      </c>
      <c r="B1215" s="7" t="s">
        <v>320</v>
      </c>
      <c r="C1215" t="s">
        <v>1051</v>
      </c>
      <c r="D1215" t="s">
        <v>403</v>
      </c>
      <c r="E1215" t="s">
        <v>79</v>
      </c>
      <c r="F1215" t="s">
        <v>51</v>
      </c>
      <c r="G1215">
        <v>10</v>
      </c>
      <c r="H1215">
        <v>0</v>
      </c>
      <c r="I1215" s="2">
        <v>1407810</v>
      </c>
      <c r="J1215" t="str">
        <f>_xlfn.XLOOKUP(tblOrders[[#This Row],[CustomerID]], tblCustomers[CustomerID], tblCustomers[CustomerName])</f>
        <v>Customer 132</v>
      </c>
      <c r="K1215" t="str">
        <f>_xlfn.XLOOKUP(tblOrders[[#This Row],[CustomerID]], tblCustomers[CustomerID], tblCustomers[Segment])</f>
        <v>Consumer</v>
      </c>
      <c r="L1215" t="str">
        <f>_xlfn.XLOOKUP(tblOrders[[#This Row],[ProductID]], tblProducts[ProductID], tblProducts[Category])</f>
        <v>Furniture</v>
      </c>
      <c r="M1215">
        <f>_xlfn.XLOOKUP(tblOrders[[#This Row],[ProductID]], tblProducts[ProductID], tblProducts[CostPrice])</f>
        <v>53072</v>
      </c>
      <c r="N1215">
        <f>tblOrders[[#This Row],[Sales]]-(tblOrders[[#This Row],[CostPrice]]*tblOrders[[#This Row],[Quantity]])</f>
        <v>877090</v>
      </c>
      <c r="O1215" t="str">
        <f>TEXT(tblOrders[[#This Row],[Date]],"mmm-yyyy")</f>
        <v>Jun-2025</v>
      </c>
      <c r="P1215" t="str">
        <f>_xlfn.XLOOKUP(tblOrders[[#This Row],[OrderID]], tblReturns[OrderID], tblReturns[Returned])</f>
        <v>No</v>
      </c>
      <c r="Q1215" t="str">
        <f>_xlfn.XLOOKUP(tblOrders[[#This Row],[OrderID]], tblShipping[OrderID], tblShipping[ShipMode])</f>
        <v>Standard</v>
      </c>
      <c r="R1215" t="str">
        <f>IFERROR(_xlfn.XLOOKUP(A1214, tblCustomers[CustomerID], tblCustomers[CustomerName]), "Not Found")</f>
        <v>Not Found</v>
      </c>
      <c r="S1215" t="str">
        <f>IF(tblOrders[[#This Row],[Sales]]&gt;1000000,"High Value","Standard")</f>
        <v>High Value</v>
      </c>
      <c r="T1215" t="str">
        <f>_xlfn.XLOOKUP(tblOrders[[#This Row],[ProductID]], tblProducts[ProductID], tblProducts[ProductName])</f>
        <v>Product 78</v>
      </c>
      <c r="U1215">
        <f>_xlfn.XLOOKUP(tblOrders[[#This Row],[SalesRepID]], tblSalesreps[RepID], tblSalesreps[Target])</f>
        <v>8592536</v>
      </c>
    </row>
    <row r="1216" spans="1:21">
      <c r="A1216" t="s">
        <v>1998</v>
      </c>
      <c r="B1216" s="7" t="s">
        <v>523</v>
      </c>
      <c r="C1216" t="s">
        <v>247</v>
      </c>
      <c r="D1216" t="s">
        <v>516</v>
      </c>
      <c r="E1216" t="s">
        <v>165</v>
      </c>
      <c r="F1216" t="s">
        <v>20</v>
      </c>
      <c r="G1216">
        <v>8</v>
      </c>
      <c r="H1216">
        <v>0.1</v>
      </c>
      <c r="I1216" s="2">
        <v>446068.8</v>
      </c>
      <c r="J1216" t="str">
        <f>_xlfn.XLOOKUP(tblOrders[[#This Row],[CustomerID]], tblCustomers[CustomerID], tblCustomers[CustomerName])</f>
        <v>Customer 102</v>
      </c>
      <c r="K1216" t="str">
        <f>_xlfn.XLOOKUP(tblOrders[[#This Row],[CustomerID]], tblCustomers[CustomerID], tblCustomers[Segment])</f>
        <v>Consumer</v>
      </c>
      <c r="L1216" t="str">
        <f>_xlfn.XLOOKUP(tblOrders[[#This Row],[ProductID]], tblProducts[ProductID], tblProducts[Category])</f>
        <v>Home</v>
      </c>
      <c r="M1216">
        <f>_xlfn.XLOOKUP(tblOrders[[#This Row],[ProductID]], tblProducts[ProductID], tblProducts[CostPrice])</f>
        <v>48408</v>
      </c>
      <c r="N1216">
        <f>tblOrders[[#This Row],[Sales]]-(tblOrders[[#This Row],[CostPrice]]*tblOrders[[#This Row],[Quantity]])</f>
        <v>58804.799999999988</v>
      </c>
      <c r="O1216" t="str">
        <f>TEXT(tblOrders[[#This Row],[Date]],"mmm-yyyy")</f>
        <v>Jan-2025</v>
      </c>
      <c r="P1216" t="str">
        <f>_xlfn.XLOOKUP(tblOrders[[#This Row],[OrderID]], tblReturns[OrderID], tblReturns[Returned])</f>
        <v>No</v>
      </c>
      <c r="Q1216" t="str">
        <f>_xlfn.XLOOKUP(tblOrders[[#This Row],[OrderID]], tblShipping[OrderID], tblShipping[ShipMode])</f>
        <v>Express</v>
      </c>
      <c r="R1216" t="str">
        <f>IFERROR(_xlfn.XLOOKUP(A1215, tblCustomers[CustomerID], tblCustomers[CustomerName]), "Not Found")</f>
        <v>Not Found</v>
      </c>
      <c r="S1216" t="str">
        <f>IF(tblOrders[[#This Row],[Sales]]&gt;1000000,"High Value","Standard")</f>
        <v>Standard</v>
      </c>
      <c r="T1216" t="str">
        <f>_xlfn.XLOOKUP(tblOrders[[#This Row],[ProductID]], tblProducts[ProductID], tblProducts[ProductName])</f>
        <v>Product 12</v>
      </c>
      <c r="U1216">
        <f>_xlfn.XLOOKUP(tblOrders[[#This Row],[SalesRepID]], tblSalesreps[RepID], tblSalesreps[Target])</f>
        <v>16839910</v>
      </c>
    </row>
    <row r="1217" spans="1:21">
      <c r="A1217" t="s">
        <v>1999</v>
      </c>
      <c r="B1217" s="7" t="s">
        <v>785</v>
      </c>
      <c r="C1217" t="s">
        <v>816</v>
      </c>
      <c r="D1217" t="s">
        <v>60</v>
      </c>
      <c r="E1217" t="s">
        <v>79</v>
      </c>
      <c r="F1217" t="s">
        <v>88</v>
      </c>
      <c r="G1217">
        <v>8</v>
      </c>
      <c r="H1217">
        <v>0</v>
      </c>
      <c r="I1217" s="2">
        <v>808848</v>
      </c>
      <c r="J1217" t="str">
        <f>_xlfn.XLOOKUP(tblOrders[[#This Row],[CustomerID]], tblCustomers[CustomerID], tblCustomers[CustomerName])</f>
        <v>Customer 35</v>
      </c>
      <c r="K1217" t="str">
        <f>_xlfn.XLOOKUP(tblOrders[[#This Row],[CustomerID]], tblCustomers[CustomerID], tblCustomers[Segment])</f>
        <v>SME</v>
      </c>
      <c r="L1217" t="str">
        <f>_xlfn.XLOOKUP(tblOrders[[#This Row],[ProductID]], tblProducts[ProductID], tblProducts[Category])</f>
        <v>Office</v>
      </c>
      <c r="M1217">
        <f>_xlfn.XLOOKUP(tblOrders[[#This Row],[ProductID]], tblProducts[ProductID], tblProducts[CostPrice])</f>
        <v>62137</v>
      </c>
      <c r="N1217">
        <f>tblOrders[[#This Row],[Sales]]-(tblOrders[[#This Row],[CostPrice]]*tblOrders[[#This Row],[Quantity]])</f>
        <v>311752</v>
      </c>
      <c r="O1217" t="str">
        <f>TEXT(tblOrders[[#This Row],[Date]],"mmm-yyyy")</f>
        <v>Dec-2025</v>
      </c>
      <c r="P1217" t="str">
        <f>_xlfn.XLOOKUP(tblOrders[[#This Row],[OrderID]], tblReturns[OrderID], tblReturns[Returned])</f>
        <v>No</v>
      </c>
      <c r="Q1217" t="str">
        <f>_xlfn.XLOOKUP(tblOrders[[#This Row],[OrderID]], tblShipping[OrderID], tblShipping[ShipMode])</f>
        <v>Standard</v>
      </c>
      <c r="R1217" t="str">
        <f>IFERROR(_xlfn.XLOOKUP(A1216, tblCustomers[CustomerID], tblCustomers[CustomerName]), "Not Found")</f>
        <v>Not Found</v>
      </c>
      <c r="S1217" t="str">
        <f>IF(tblOrders[[#This Row],[Sales]]&gt;1000000,"High Value","Standard")</f>
        <v>Standard</v>
      </c>
      <c r="T1217" t="str">
        <f>_xlfn.XLOOKUP(tblOrders[[#This Row],[ProductID]], tblProducts[ProductID], tblProducts[ProductName])</f>
        <v>Product 100</v>
      </c>
      <c r="U1217">
        <f>_xlfn.XLOOKUP(tblOrders[[#This Row],[SalesRepID]], tblSalesreps[RepID], tblSalesreps[Target])</f>
        <v>8592536</v>
      </c>
    </row>
    <row r="1218" spans="1:21">
      <c r="A1218" t="s">
        <v>2000</v>
      </c>
      <c r="B1218" s="7" t="s">
        <v>420</v>
      </c>
      <c r="C1218" t="s">
        <v>767</v>
      </c>
      <c r="D1218" t="s">
        <v>1034</v>
      </c>
      <c r="E1218" t="s">
        <v>69</v>
      </c>
      <c r="F1218" t="s">
        <v>14</v>
      </c>
      <c r="G1218">
        <v>8</v>
      </c>
      <c r="H1218">
        <v>0.2</v>
      </c>
      <c r="I1218" s="2">
        <v>546297.59999999998</v>
      </c>
      <c r="J1218" t="str">
        <f>_xlfn.XLOOKUP(tblOrders[[#This Row],[CustomerID]], tblCustomers[CustomerID], tblCustomers[CustomerName])</f>
        <v>Customer 134</v>
      </c>
      <c r="K1218" t="str">
        <f>_xlfn.XLOOKUP(tblOrders[[#This Row],[CustomerID]], tblCustomers[CustomerID], tblCustomers[Segment])</f>
        <v>Consumer</v>
      </c>
      <c r="L1218" t="str">
        <f>_xlfn.XLOOKUP(tblOrders[[#This Row],[ProductID]], tblProducts[ProductID], tblProducts[Category])</f>
        <v>Furniture</v>
      </c>
      <c r="M1218">
        <f>_xlfn.XLOOKUP(tblOrders[[#This Row],[ProductID]], tblProducts[ProductID], tblProducts[CostPrice])</f>
        <v>51071</v>
      </c>
      <c r="N1218">
        <f>tblOrders[[#This Row],[Sales]]-(tblOrders[[#This Row],[CostPrice]]*tblOrders[[#This Row],[Quantity]])</f>
        <v>137729.59999999998</v>
      </c>
      <c r="O1218" t="str">
        <f>TEXT(tblOrders[[#This Row],[Date]],"mmm-yyyy")</f>
        <v>Nov-2025</v>
      </c>
      <c r="P1218" t="str">
        <f>_xlfn.XLOOKUP(tblOrders[[#This Row],[OrderID]], tblReturns[OrderID], tblReturns[Returned])</f>
        <v>No</v>
      </c>
      <c r="Q1218" t="str">
        <f>_xlfn.XLOOKUP(tblOrders[[#This Row],[OrderID]], tblShipping[OrderID], tblShipping[ShipMode])</f>
        <v>Pickup</v>
      </c>
      <c r="R1218" t="str">
        <f>IFERROR(_xlfn.XLOOKUP(A1217, tblCustomers[CustomerID], tblCustomers[CustomerName]), "Not Found")</f>
        <v>Not Found</v>
      </c>
      <c r="S1218" t="str">
        <f>IF(tblOrders[[#This Row],[Sales]]&gt;1000000,"High Value","Standard")</f>
        <v>Standard</v>
      </c>
      <c r="T1218" t="str">
        <f>_xlfn.XLOOKUP(tblOrders[[#This Row],[ProductID]], tblProducts[ProductID], tblProducts[ProductName])</f>
        <v>Product 66</v>
      </c>
      <c r="U1218">
        <f>_xlfn.XLOOKUP(tblOrders[[#This Row],[SalesRepID]], tblSalesreps[RepID], tblSalesreps[Target])</f>
        <v>19473459</v>
      </c>
    </row>
    <row r="1219" spans="1:21">
      <c r="A1219" t="s">
        <v>2001</v>
      </c>
      <c r="B1219" s="7" t="s">
        <v>113</v>
      </c>
      <c r="C1219" t="s">
        <v>1176</v>
      </c>
      <c r="D1219" t="s">
        <v>400</v>
      </c>
      <c r="E1219" t="s">
        <v>119</v>
      </c>
      <c r="F1219" t="s">
        <v>20</v>
      </c>
      <c r="G1219">
        <v>6</v>
      </c>
      <c r="H1219">
        <v>0</v>
      </c>
      <c r="I1219" s="2">
        <v>407934</v>
      </c>
      <c r="J1219" t="str">
        <f>_xlfn.XLOOKUP(tblOrders[[#This Row],[CustomerID]], tblCustomers[CustomerID], tblCustomers[CustomerName])</f>
        <v>Customer 106</v>
      </c>
      <c r="K1219" t="str">
        <f>_xlfn.XLOOKUP(tblOrders[[#This Row],[CustomerID]], tblCustomers[CustomerID], tblCustomers[Segment])</f>
        <v>SME</v>
      </c>
      <c r="L1219" t="str">
        <f>_xlfn.XLOOKUP(tblOrders[[#This Row],[ProductID]], tblProducts[ProductID], tblProducts[Category])</f>
        <v>Electronics</v>
      </c>
      <c r="M1219">
        <f>_xlfn.XLOOKUP(tblOrders[[#This Row],[ProductID]], tblProducts[ProductID], tblProducts[CostPrice])</f>
        <v>36044</v>
      </c>
      <c r="N1219">
        <f>tblOrders[[#This Row],[Sales]]-(tblOrders[[#This Row],[CostPrice]]*tblOrders[[#This Row],[Quantity]])</f>
        <v>191670</v>
      </c>
      <c r="O1219" t="str">
        <f>TEXT(tblOrders[[#This Row],[Date]],"mmm-yyyy")</f>
        <v>Nov-2025</v>
      </c>
      <c r="P1219" t="str">
        <f>_xlfn.XLOOKUP(tblOrders[[#This Row],[OrderID]], tblReturns[OrderID], tblReturns[Returned])</f>
        <v>No</v>
      </c>
      <c r="Q1219" t="str">
        <f>_xlfn.XLOOKUP(tblOrders[[#This Row],[OrderID]], tblShipping[OrderID], tblShipping[ShipMode])</f>
        <v>Standard</v>
      </c>
      <c r="R1219" t="str">
        <f>IFERROR(_xlfn.XLOOKUP(A1218, tblCustomers[CustomerID], tblCustomers[CustomerName]), "Not Found")</f>
        <v>Not Found</v>
      </c>
      <c r="S1219" t="str">
        <f>IF(tblOrders[[#This Row],[Sales]]&gt;1000000,"High Value","Standard")</f>
        <v>Standard</v>
      </c>
      <c r="T1219" t="str">
        <f>_xlfn.XLOOKUP(tblOrders[[#This Row],[ProductID]], tblProducts[ProductID], tblProducts[ProductName])</f>
        <v>Product 29</v>
      </c>
      <c r="U1219">
        <f>_xlfn.XLOOKUP(tblOrders[[#This Row],[SalesRepID]], tblSalesreps[RepID], tblSalesreps[Target])</f>
        <v>5886694</v>
      </c>
    </row>
    <row r="1220" spans="1:21">
      <c r="A1220" t="s">
        <v>2002</v>
      </c>
      <c r="B1220" s="7" t="s">
        <v>1862</v>
      </c>
      <c r="C1220" t="s">
        <v>95</v>
      </c>
      <c r="D1220" t="s">
        <v>617</v>
      </c>
      <c r="E1220" t="s">
        <v>45</v>
      </c>
      <c r="F1220" t="s">
        <v>26</v>
      </c>
      <c r="G1220">
        <v>3</v>
      </c>
      <c r="H1220">
        <v>0</v>
      </c>
      <c r="I1220" s="2">
        <v>275517</v>
      </c>
      <c r="J1220" t="str">
        <f>_xlfn.XLOOKUP(tblOrders[[#This Row],[CustomerID]], tblCustomers[CustomerID], tblCustomers[CustomerName])</f>
        <v>Customer 37</v>
      </c>
      <c r="K1220" t="str">
        <f>_xlfn.XLOOKUP(tblOrders[[#This Row],[CustomerID]], tblCustomers[CustomerID], tblCustomers[Segment])</f>
        <v>Consumer</v>
      </c>
      <c r="L1220" t="str">
        <f>_xlfn.XLOOKUP(tblOrders[[#This Row],[ProductID]], tblProducts[ProductID], tblProducts[Category])</f>
        <v>Home</v>
      </c>
      <c r="M1220">
        <f>_xlfn.XLOOKUP(tblOrders[[#This Row],[ProductID]], tblProducts[ProductID], tblProducts[CostPrice])</f>
        <v>61495</v>
      </c>
      <c r="N1220">
        <f>tblOrders[[#This Row],[Sales]]-(tblOrders[[#This Row],[CostPrice]]*tblOrders[[#This Row],[Quantity]])</f>
        <v>91032</v>
      </c>
      <c r="O1220" t="str">
        <f>TEXT(tblOrders[[#This Row],[Date]],"mmm-yyyy")</f>
        <v>Oct-2025</v>
      </c>
      <c r="P1220" t="str">
        <f>_xlfn.XLOOKUP(tblOrders[[#This Row],[OrderID]], tblReturns[OrderID], tblReturns[Returned])</f>
        <v>No</v>
      </c>
      <c r="Q1220" t="str">
        <f>_xlfn.XLOOKUP(tblOrders[[#This Row],[OrderID]], tblShipping[OrderID], tblShipping[ShipMode])</f>
        <v>Pickup</v>
      </c>
      <c r="R1220" t="str">
        <f>IFERROR(_xlfn.XLOOKUP(A1219, tblCustomers[CustomerID], tblCustomers[CustomerName]), "Not Found")</f>
        <v>Not Found</v>
      </c>
      <c r="S1220" t="str">
        <f>IF(tblOrders[[#This Row],[Sales]]&gt;1000000,"High Value","Standard")</f>
        <v>Standard</v>
      </c>
      <c r="T1220" t="str">
        <f>_xlfn.XLOOKUP(tblOrders[[#This Row],[ProductID]], tblProducts[ProductID], tblProducts[ProductName])</f>
        <v>Product 45</v>
      </c>
      <c r="U1220">
        <f>_xlfn.XLOOKUP(tblOrders[[#This Row],[SalesRepID]], tblSalesreps[RepID], tblSalesreps[Target])</f>
        <v>11319839</v>
      </c>
    </row>
    <row r="1221" spans="1:21">
      <c r="A1221" t="s">
        <v>2003</v>
      </c>
      <c r="B1221" s="7" t="s">
        <v>1012</v>
      </c>
      <c r="C1221" t="s">
        <v>470</v>
      </c>
      <c r="D1221" t="s">
        <v>255</v>
      </c>
      <c r="E1221" t="s">
        <v>210</v>
      </c>
      <c r="F1221" t="s">
        <v>26</v>
      </c>
      <c r="G1221">
        <v>6</v>
      </c>
      <c r="H1221">
        <v>0.1</v>
      </c>
      <c r="I1221" s="2">
        <v>510316.2</v>
      </c>
      <c r="J1221" t="str">
        <f>_xlfn.XLOOKUP(tblOrders[[#This Row],[CustomerID]], tblCustomers[CustomerID], tblCustomers[CustomerName])</f>
        <v>Customer 276</v>
      </c>
      <c r="K1221" t="str">
        <f>_xlfn.XLOOKUP(tblOrders[[#This Row],[CustomerID]], tblCustomers[CustomerID], tblCustomers[Segment])</f>
        <v>Consumer</v>
      </c>
      <c r="L1221" t="str">
        <f>_xlfn.XLOOKUP(tblOrders[[#This Row],[ProductID]], tblProducts[ProductID], tblProducts[Category])</f>
        <v>Electronics</v>
      </c>
      <c r="M1221">
        <f>_xlfn.XLOOKUP(tblOrders[[#This Row],[ProductID]], tblProducts[ProductID], tblProducts[CostPrice])</f>
        <v>58560</v>
      </c>
      <c r="N1221">
        <f>tblOrders[[#This Row],[Sales]]-(tblOrders[[#This Row],[CostPrice]]*tblOrders[[#This Row],[Quantity]])</f>
        <v>158956.20000000001</v>
      </c>
      <c r="O1221" t="str">
        <f>TEXT(tblOrders[[#This Row],[Date]],"mmm-yyyy")</f>
        <v>May-2025</v>
      </c>
      <c r="P1221" t="str">
        <f>_xlfn.XLOOKUP(tblOrders[[#This Row],[OrderID]], tblReturns[OrderID], tblReturns[Returned])</f>
        <v>No</v>
      </c>
      <c r="Q1221" t="str">
        <f>_xlfn.XLOOKUP(tblOrders[[#This Row],[OrderID]], tblShipping[OrderID], tblShipping[ShipMode])</f>
        <v>Standard</v>
      </c>
      <c r="R1221" t="str">
        <f>IFERROR(_xlfn.XLOOKUP(A1220, tblCustomers[CustomerID], tblCustomers[CustomerName]), "Not Found")</f>
        <v>Not Found</v>
      </c>
      <c r="S1221" t="str">
        <f>IF(tblOrders[[#This Row],[Sales]]&gt;1000000,"High Value","Standard")</f>
        <v>Standard</v>
      </c>
      <c r="T1221" t="str">
        <f>_xlfn.XLOOKUP(tblOrders[[#This Row],[ProductID]], tblProducts[ProductID], tblProducts[ProductName])</f>
        <v>Product 79</v>
      </c>
      <c r="U1221">
        <f>_xlfn.XLOOKUP(tblOrders[[#This Row],[SalesRepID]], tblSalesreps[RepID], tblSalesreps[Target])</f>
        <v>19336654</v>
      </c>
    </row>
    <row r="1222" spans="1:21">
      <c r="A1222" t="s">
        <v>2004</v>
      </c>
      <c r="B1222" s="7" t="s">
        <v>1031</v>
      </c>
      <c r="C1222" t="s">
        <v>1279</v>
      </c>
      <c r="D1222" t="s">
        <v>49</v>
      </c>
      <c r="E1222" t="s">
        <v>56</v>
      </c>
      <c r="F1222" t="s">
        <v>14</v>
      </c>
      <c r="G1222">
        <v>3</v>
      </c>
      <c r="H1222">
        <v>0.05</v>
      </c>
      <c r="I1222" s="2">
        <v>230587.8</v>
      </c>
      <c r="J1222" t="str">
        <f>_xlfn.XLOOKUP(tblOrders[[#This Row],[CustomerID]], tblCustomers[CustomerID], tblCustomers[CustomerName])</f>
        <v>Customer 210</v>
      </c>
      <c r="K1222" t="str">
        <f>_xlfn.XLOOKUP(tblOrders[[#This Row],[CustomerID]], tblCustomers[CustomerID], tblCustomers[Segment])</f>
        <v>Corporate</v>
      </c>
      <c r="L1222" t="str">
        <f>_xlfn.XLOOKUP(tblOrders[[#This Row],[ProductID]], tblProducts[ProductID], tblProducts[Category])</f>
        <v>Home</v>
      </c>
      <c r="M1222">
        <f>_xlfn.XLOOKUP(tblOrders[[#This Row],[ProductID]], tblProducts[ProductID], tblProducts[CostPrice])</f>
        <v>71372</v>
      </c>
      <c r="N1222">
        <f>tblOrders[[#This Row],[Sales]]-(tblOrders[[#This Row],[CostPrice]]*tblOrders[[#This Row],[Quantity]])</f>
        <v>16471.799999999988</v>
      </c>
      <c r="O1222" t="str">
        <f>TEXT(tblOrders[[#This Row],[Date]],"mmm-yyyy")</f>
        <v>Aug-2025</v>
      </c>
      <c r="P1222" t="str">
        <f>_xlfn.XLOOKUP(tblOrders[[#This Row],[OrderID]], tblReturns[OrderID], tblReturns[Returned])</f>
        <v>No</v>
      </c>
      <c r="Q1222" t="str">
        <f>_xlfn.XLOOKUP(tblOrders[[#This Row],[OrderID]], tblShipping[OrderID], tblShipping[ShipMode])</f>
        <v>Express</v>
      </c>
      <c r="R1222" t="str">
        <f>IFERROR(_xlfn.XLOOKUP(A1221, tblCustomers[CustomerID], tblCustomers[CustomerName]), "Not Found")</f>
        <v>Not Found</v>
      </c>
      <c r="S1222" t="str">
        <f>IF(tblOrders[[#This Row],[Sales]]&gt;1000000,"High Value","Standard")</f>
        <v>Standard</v>
      </c>
      <c r="T1222" t="str">
        <f>_xlfn.XLOOKUP(tblOrders[[#This Row],[ProductID]], tblProducts[ProductID], tblProducts[ProductName])</f>
        <v>Product 51</v>
      </c>
      <c r="U1222">
        <f>_xlfn.XLOOKUP(tblOrders[[#This Row],[SalesRepID]], tblSalesreps[RepID], tblSalesreps[Target])</f>
        <v>14265630</v>
      </c>
    </row>
    <row r="1223" spans="1:21">
      <c r="A1223" t="s">
        <v>2005</v>
      </c>
      <c r="B1223" s="7" t="s">
        <v>2006</v>
      </c>
      <c r="C1223" t="s">
        <v>677</v>
      </c>
      <c r="D1223" t="s">
        <v>104</v>
      </c>
      <c r="E1223" t="s">
        <v>25</v>
      </c>
      <c r="F1223" t="s">
        <v>26</v>
      </c>
      <c r="G1223">
        <v>7</v>
      </c>
      <c r="H1223">
        <v>0.2</v>
      </c>
      <c r="I1223" s="2">
        <v>99646.399999999994</v>
      </c>
      <c r="J1223" t="str">
        <f>_xlfn.XLOOKUP(tblOrders[[#This Row],[CustomerID]], tblCustomers[CustomerID], tblCustomers[CustomerName])</f>
        <v>Customer 279</v>
      </c>
      <c r="K1223" t="str">
        <f>_xlfn.XLOOKUP(tblOrders[[#This Row],[CustomerID]], tblCustomers[CustomerID], tblCustomers[Segment])</f>
        <v>SME</v>
      </c>
      <c r="L1223" t="str">
        <f>_xlfn.XLOOKUP(tblOrders[[#This Row],[ProductID]], tblProducts[ProductID], tblProducts[Category])</f>
        <v>Furniture</v>
      </c>
      <c r="M1223">
        <f>_xlfn.XLOOKUP(tblOrders[[#This Row],[ProductID]], tblProducts[ProductID], tblProducts[CostPrice])</f>
        <v>10664</v>
      </c>
      <c r="N1223">
        <f>tblOrders[[#This Row],[Sales]]-(tblOrders[[#This Row],[CostPrice]]*tblOrders[[#This Row],[Quantity]])</f>
        <v>24998.399999999994</v>
      </c>
      <c r="O1223" t="str">
        <f>TEXT(tblOrders[[#This Row],[Date]],"mmm-yyyy")</f>
        <v>Aug-2025</v>
      </c>
      <c r="P1223" t="str">
        <f>_xlfn.XLOOKUP(tblOrders[[#This Row],[OrderID]], tblReturns[OrderID], tblReturns[Returned])</f>
        <v>No</v>
      </c>
      <c r="Q1223" t="str">
        <f>_xlfn.XLOOKUP(tblOrders[[#This Row],[OrderID]], tblShipping[OrderID], tblShipping[ShipMode])</f>
        <v>Standard</v>
      </c>
      <c r="R1223" t="str">
        <f>IFERROR(_xlfn.XLOOKUP(A1222, tblCustomers[CustomerID], tblCustomers[CustomerName]), "Not Found")</f>
        <v>Not Found</v>
      </c>
      <c r="S1223" t="str">
        <f>IF(tblOrders[[#This Row],[Sales]]&gt;1000000,"High Value","Standard")</f>
        <v>Standard</v>
      </c>
      <c r="T1223" t="str">
        <f>_xlfn.XLOOKUP(tblOrders[[#This Row],[ProductID]], tblProducts[ProductID], tblProducts[ProductName])</f>
        <v>Product 23</v>
      </c>
      <c r="U1223">
        <f>_xlfn.XLOOKUP(tblOrders[[#This Row],[SalesRepID]], tblSalesreps[RepID], tblSalesreps[Target])</f>
        <v>7094914</v>
      </c>
    </row>
    <row r="1224" spans="1:21">
      <c r="A1224" t="s">
        <v>2007</v>
      </c>
      <c r="B1224" s="7" t="s">
        <v>683</v>
      </c>
      <c r="C1224" t="s">
        <v>1243</v>
      </c>
      <c r="D1224" t="s">
        <v>39</v>
      </c>
      <c r="E1224" t="s">
        <v>74</v>
      </c>
      <c r="F1224" t="s">
        <v>14</v>
      </c>
      <c r="G1224">
        <v>3</v>
      </c>
      <c r="H1224">
        <v>0</v>
      </c>
      <c r="I1224" s="2">
        <v>92769</v>
      </c>
      <c r="J1224" t="str">
        <f>_xlfn.XLOOKUP(tblOrders[[#This Row],[CustomerID]], tblCustomers[CustomerID], tblCustomers[CustomerName])</f>
        <v>Customer 180</v>
      </c>
      <c r="K1224" t="str">
        <f>_xlfn.XLOOKUP(tblOrders[[#This Row],[CustomerID]], tblCustomers[CustomerID], tblCustomers[Segment])</f>
        <v>Consumer</v>
      </c>
      <c r="L1224" t="str">
        <f>_xlfn.XLOOKUP(tblOrders[[#This Row],[ProductID]], tblProducts[ProductID], tblProducts[Category])</f>
        <v>Office</v>
      </c>
      <c r="M1224">
        <f>_xlfn.XLOOKUP(tblOrders[[#This Row],[ProductID]], tblProducts[ProductID], tblProducts[CostPrice])</f>
        <v>63926</v>
      </c>
      <c r="N1224">
        <f>tblOrders[[#This Row],[Sales]]-(tblOrders[[#This Row],[CostPrice]]*tblOrders[[#This Row],[Quantity]])</f>
        <v>-99009</v>
      </c>
      <c r="O1224" t="str">
        <f>TEXT(tblOrders[[#This Row],[Date]],"mmm-yyyy")</f>
        <v>Sep-2025</v>
      </c>
      <c r="P1224" t="str">
        <f>_xlfn.XLOOKUP(tblOrders[[#This Row],[OrderID]], tblReturns[OrderID], tblReturns[Returned])</f>
        <v>No</v>
      </c>
      <c r="Q1224" t="str">
        <f>_xlfn.XLOOKUP(tblOrders[[#This Row],[OrderID]], tblShipping[OrderID], tblShipping[ShipMode])</f>
        <v>Standard</v>
      </c>
      <c r="R1224" t="str">
        <f>IFERROR(_xlfn.XLOOKUP(A1223, tblCustomers[CustomerID], tblCustomers[CustomerName]), "Not Found")</f>
        <v>Not Found</v>
      </c>
      <c r="S1224" t="str">
        <f>IF(tblOrders[[#This Row],[Sales]]&gt;1000000,"High Value","Standard")</f>
        <v>Standard</v>
      </c>
      <c r="T1224" t="str">
        <f>_xlfn.XLOOKUP(tblOrders[[#This Row],[ProductID]], tblProducts[ProductID], tblProducts[ProductName])</f>
        <v>Product 4</v>
      </c>
      <c r="U1224">
        <f>_xlfn.XLOOKUP(tblOrders[[#This Row],[SalesRepID]], tblSalesreps[RepID], tblSalesreps[Target])</f>
        <v>7254801</v>
      </c>
    </row>
    <row r="1225" spans="1:21">
      <c r="A1225" t="s">
        <v>2008</v>
      </c>
      <c r="B1225" s="7" t="s">
        <v>351</v>
      </c>
      <c r="C1225" t="s">
        <v>1109</v>
      </c>
      <c r="D1225" t="s">
        <v>744</v>
      </c>
      <c r="E1225" t="s">
        <v>105</v>
      </c>
      <c r="F1225" t="s">
        <v>26</v>
      </c>
      <c r="G1225">
        <v>4</v>
      </c>
      <c r="H1225">
        <v>0.2</v>
      </c>
      <c r="I1225" s="2">
        <v>43612.800000000003</v>
      </c>
      <c r="J1225" t="str">
        <f>_xlfn.XLOOKUP(tblOrders[[#This Row],[CustomerID]], tblCustomers[CustomerID], tblCustomers[CustomerName])</f>
        <v>Customer 43</v>
      </c>
      <c r="K1225" t="str">
        <f>_xlfn.XLOOKUP(tblOrders[[#This Row],[CustomerID]], tblCustomers[CustomerID], tblCustomers[Segment])</f>
        <v>Consumer</v>
      </c>
      <c r="L1225" t="str">
        <f>_xlfn.XLOOKUP(tblOrders[[#This Row],[ProductID]], tblProducts[ProductID], tblProducts[Category])</f>
        <v>Electronics</v>
      </c>
      <c r="M1225">
        <f>_xlfn.XLOOKUP(tblOrders[[#This Row],[ProductID]], tblProducts[ProductID], tblProducts[CostPrice])</f>
        <v>37361</v>
      </c>
      <c r="N1225">
        <f>tblOrders[[#This Row],[Sales]]-(tblOrders[[#This Row],[CostPrice]]*tblOrders[[#This Row],[Quantity]])</f>
        <v>-105831.2</v>
      </c>
      <c r="O1225" t="str">
        <f>TEXT(tblOrders[[#This Row],[Date]],"mmm-yyyy")</f>
        <v>Feb-2025</v>
      </c>
      <c r="P1225" t="str">
        <f>_xlfn.XLOOKUP(tblOrders[[#This Row],[OrderID]], tblReturns[OrderID], tblReturns[Returned])</f>
        <v>Yes</v>
      </c>
      <c r="Q1225" t="str">
        <f>_xlfn.XLOOKUP(tblOrders[[#This Row],[OrderID]], tblShipping[OrderID], tblShipping[ShipMode])</f>
        <v>Express</v>
      </c>
      <c r="R1225" t="str">
        <f>IFERROR(_xlfn.XLOOKUP(A1224, tblCustomers[CustomerID], tblCustomers[CustomerName]), "Not Found")</f>
        <v>Not Found</v>
      </c>
      <c r="S1225" t="str">
        <f>IF(tblOrders[[#This Row],[Sales]]&gt;1000000,"High Value","Standard")</f>
        <v>Standard</v>
      </c>
      <c r="T1225" t="str">
        <f>_xlfn.XLOOKUP(tblOrders[[#This Row],[ProductID]], tblProducts[ProductID], tblProducts[ProductName])</f>
        <v>Product 72</v>
      </c>
      <c r="U1225">
        <f>_xlfn.XLOOKUP(tblOrders[[#This Row],[SalesRepID]], tblSalesreps[RepID], tblSalesreps[Target])</f>
        <v>8698154</v>
      </c>
    </row>
    <row r="1226" spans="1:21">
      <c r="A1226" t="s">
        <v>2009</v>
      </c>
      <c r="B1226" s="7" t="s">
        <v>1683</v>
      </c>
      <c r="C1226" t="s">
        <v>1425</v>
      </c>
      <c r="D1226" t="s">
        <v>60</v>
      </c>
      <c r="E1226" t="s">
        <v>202</v>
      </c>
      <c r="F1226" t="s">
        <v>20</v>
      </c>
      <c r="G1226">
        <v>8</v>
      </c>
      <c r="H1226">
        <v>0.05</v>
      </c>
      <c r="I1226" s="2">
        <v>322574.40000000002</v>
      </c>
      <c r="J1226" t="str">
        <f>_xlfn.XLOOKUP(tblOrders[[#This Row],[CustomerID]], tblCustomers[CustomerID], tblCustomers[CustomerName])</f>
        <v>Customer 63</v>
      </c>
      <c r="K1226" t="str">
        <f>_xlfn.XLOOKUP(tblOrders[[#This Row],[CustomerID]], tblCustomers[CustomerID], tblCustomers[Segment])</f>
        <v>Corporate</v>
      </c>
      <c r="L1226" t="str">
        <f>_xlfn.XLOOKUP(tblOrders[[#This Row],[ProductID]], tblProducts[ProductID], tblProducts[Category])</f>
        <v>Office</v>
      </c>
      <c r="M1226">
        <f>_xlfn.XLOOKUP(tblOrders[[#This Row],[ProductID]], tblProducts[ProductID], tblProducts[CostPrice])</f>
        <v>62137</v>
      </c>
      <c r="N1226">
        <f>tblOrders[[#This Row],[Sales]]-(tblOrders[[#This Row],[CostPrice]]*tblOrders[[#This Row],[Quantity]])</f>
        <v>-174521.59999999998</v>
      </c>
      <c r="O1226" t="str">
        <f>TEXT(tblOrders[[#This Row],[Date]],"mmm-yyyy")</f>
        <v>May-2025</v>
      </c>
      <c r="P1226" t="str">
        <f>_xlfn.XLOOKUP(tblOrders[[#This Row],[OrderID]], tblReturns[OrderID], tblReturns[Returned])</f>
        <v>No</v>
      </c>
      <c r="Q1226" t="str">
        <f>_xlfn.XLOOKUP(tblOrders[[#This Row],[OrderID]], tblShipping[OrderID], tblShipping[ShipMode])</f>
        <v>Pickup</v>
      </c>
      <c r="R1226" t="str">
        <f>IFERROR(_xlfn.XLOOKUP(A1225, tblCustomers[CustomerID], tblCustomers[CustomerName]), "Not Found")</f>
        <v>Not Found</v>
      </c>
      <c r="S1226" t="str">
        <f>IF(tblOrders[[#This Row],[Sales]]&gt;1000000,"High Value","Standard")</f>
        <v>Standard</v>
      </c>
      <c r="T1226" t="str">
        <f>_xlfn.XLOOKUP(tblOrders[[#This Row],[ProductID]], tblProducts[ProductID], tblProducts[ProductName])</f>
        <v>Product 100</v>
      </c>
      <c r="U1226">
        <f>_xlfn.XLOOKUP(tblOrders[[#This Row],[SalesRepID]], tblSalesreps[RepID], tblSalesreps[Target])</f>
        <v>10652665</v>
      </c>
    </row>
    <row r="1227" spans="1:21">
      <c r="A1227" t="s">
        <v>2010</v>
      </c>
      <c r="B1227" s="7" t="s">
        <v>1474</v>
      </c>
      <c r="C1227" t="s">
        <v>1444</v>
      </c>
      <c r="D1227" t="s">
        <v>164</v>
      </c>
      <c r="E1227" t="s">
        <v>79</v>
      </c>
      <c r="F1227" t="s">
        <v>20</v>
      </c>
      <c r="G1227">
        <v>2</v>
      </c>
      <c r="H1227">
        <v>0.15</v>
      </c>
      <c r="I1227" s="2">
        <v>248817.1</v>
      </c>
      <c r="J1227" t="str">
        <f>_xlfn.XLOOKUP(tblOrders[[#This Row],[CustomerID]], tblCustomers[CustomerID], tblCustomers[CustomerName])</f>
        <v>Customer 6</v>
      </c>
      <c r="K1227" t="str">
        <f>_xlfn.XLOOKUP(tblOrders[[#This Row],[CustomerID]], tblCustomers[CustomerID], tblCustomers[Segment])</f>
        <v>Corporate</v>
      </c>
      <c r="L1227" t="str">
        <f>_xlfn.XLOOKUP(tblOrders[[#This Row],[ProductID]], tblProducts[ProductID], tblProducts[Category])</f>
        <v>Electronics</v>
      </c>
      <c r="M1227">
        <f>_xlfn.XLOOKUP(tblOrders[[#This Row],[ProductID]], tblProducts[ProductID], tblProducts[CostPrice])</f>
        <v>44535</v>
      </c>
      <c r="N1227">
        <f>tblOrders[[#This Row],[Sales]]-(tblOrders[[#This Row],[CostPrice]]*tblOrders[[#This Row],[Quantity]])</f>
        <v>159747.1</v>
      </c>
      <c r="O1227" t="str">
        <f>TEXT(tblOrders[[#This Row],[Date]],"mmm-yyyy")</f>
        <v>Oct-2025</v>
      </c>
      <c r="P1227" t="str">
        <f>_xlfn.XLOOKUP(tblOrders[[#This Row],[OrderID]], tblReturns[OrderID], tblReturns[Returned])</f>
        <v>No</v>
      </c>
      <c r="Q1227" t="str">
        <f>_xlfn.XLOOKUP(tblOrders[[#This Row],[OrderID]], tblShipping[OrderID], tblShipping[ShipMode])</f>
        <v>Pickup</v>
      </c>
      <c r="R1227" t="str">
        <f>IFERROR(_xlfn.XLOOKUP(A1226, tblCustomers[CustomerID], tblCustomers[CustomerName]), "Not Found")</f>
        <v>Not Found</v>
      </c>
      <c r="S1227" t="str">
        <f>IF(tblOrders[[#This Row],[Sales]]&gt;1000000,"High Value","Standard")</f>
        <v>Standard</v>
      </c>
      <c r="T1227" t="str">
        <f>_xlfn.XLOOKUP(tblOrders[[#This Row],[ProductID]], tblProducts[ProductID], tblProducts[ProductName])</f>
        <v>Product 71</v>
      </c>
      <c r="U1227">
        <f>_xlfn.XLOOKUP(tblOrders[[#This Row],[SalesRepID]], tblSalesreps[RepID], tblSalesreps[Target])</f>
        <v>8592536</v>
      </c>
    </row>
    <row r="1228" spans="1:21">
      <c r="A1228" t="s">
        <v>2011</v>
      </c>
      <c r="B1228" s="7" t="s">
        <v>234</v>
      </c>
      <c r="C1228" t="s">
        <v>1006</v>
      </c>
      <c r="D1228" t="s">
        <v>169</v>
      </c>
      <c r="E1228" t="s">
        <v>69</v>
      </c>
      <c r="F1228" t="s">
        <v>14</v>
      </c>
      <c r="G1228">
        <v>4</v>
      </c>
      <c r="H1228">
        <v>0.2</v>
      </c>
      <c r="I1228" s="2">
        <v>197584</v>
      </c>
      <c r="J1228" t="str">
        <f>_xlfn.XLOOKUP(tblOrders[[#This Row],[CustomerID]], tblCustomers[CustomerID], tblCustomers[CustomerName])</f>
        <v>Customer 45</v>
      </c>
      <c r="K1228" t="str">
        <f>_xlfn.XLOOKUP(tblOrders[[#This Row],[CustomerID]], tblCustomers[CustomerID], tblCustomers[Segment])</f>
        <v>Consumer</v>
      </c>
      <c r="L1228" t="str">
        <f>_xlfn.XLOOKUP(tblOrders[[#This Row],[ProductID]], tblProducts[ProductID], tblProducts[Category])</f>
        <v>Electronics</v>
      </c>
      <c r="M1228">
        <f>_xlfn.XLOOKUP(tblOrders[[#This Row],[ProductID]], tblProducts[ProductID], tblProducts[CostPrice])</f>
        <v>8587</v>
      </c>
      <c r="N1228">
        <f>tblOrders[[#This Row],[Sales]]-(tblOrders[[#This Row],[CostPrice]]*tblOrders[[#This Row],[Quantity]])</f>
        <v>163236</v>
      </c>
      <c r="O1228" t="str">
        <f>TEXT(tblOrders[[#This Row],[Date]],"mmm-yyyy")</f>
        <v>Sep-2025</v>
      </c>
      <c r="P1228" t="str">
        <f>_xlfn.XLOOKUP(tblOrders[[#This Row],[OrderID]], tblReturns[OrderID], tblReturns[Returned])</f>
        <v>Yes</v>
      </c>
      <c r="Q1228" t="str">
        <f>_xlfn.XLOOKUP(tblOrders[[#This Row],[OrderID]], tblShipping[OrderID], tblShipping[ShipMode])</f>
        <v>Pickup</v>
      </c>
      <c r="R1228" t="str">
        <f>IFERROR(_xlfn.XLOOKUP(A1227, tblCustomers[CustomerID], tblCustomers[CustomerName]), "Not Found")</f>
        <v>Not Found</v>
      </c>
      <c r="S1228" t="str">
        <f>IF(tblOrders[[#This Row],[Sales]]&gt;1000000,"High Value","Standard")</f>
        <v>Standard</v>
      </c>
      <c r="T1228" t="str">
        <f>_xlfn.XLOOKUP(tblOrders[[#This Row],[ProductID]], tblProducts[ProductID], tblProducts[ProductName])</f>
        <v>Product 9</v>
      </c>
      <c r="U1228">
        <f>_xlfn.XLOOKUP(tblOrders[[#This Row],[SalesRepID]], tblSalesreps[RepID], tblSalesreps[Target])</f>
        <v>19473459</v>
      </c>
    </row>
    <row r="1229" spans="1:21">
      <c r="A1229" t="s">
        <v>2012</v>
      </c>
      <c r="B1229" s="7" t="s">
        <v>963</v>
      </c>
      <c r="C1229" t="s">
        <v>563</v>
      </c>
      <c r="D1229" t="s">
        <v>155</v>
      </c>
      <c r="E1229" t="s">
        <v>79</v>
      </c>
      <c r="F1229" t="s">
        <v>51</v>
      </c>
      <c r="G1229">
        <v>6</v>
      </c>
      <c r="H1229">
        <v>0.2</v>
      </c>
      <c r="I1229" s="2">
        <v>576048</v>
      </c>
      <c r="J1229" t="str">
        <f>_xlfn.XLOOKUP(tblOrders[[#This Row],[CustomerID]], tblCustomers[CustomerID], tblCustomers[CustomerName])</f>
        <v>Customer 65</v>
      </c>
      <c r="K1229" t="str">
        <f>_xlfn.XLOOKUP(tblOrders[[#This Row],[CustomerID]], tblCustomers[CustomerID], tblCustomers[Segment])</f>
        <v>Corporate</v>
      </c>
      <c r="L1229" t="str">
        <f>_xlfn.XLOOKUP(tblOrders[[#This Row],[ProductID]], tblProducts[ProductID], tblProducts[Category])</f>
        <v>Electronics</v>
      </c>
      <c r="M1229">
        <f>_xlfn.XLOOKUP(tblOrders[[#This Row],[ProductID]], tblProducts[ProductID], tblProducts[CostPrice])</f>
        <v>23271</v>
      </c>
      <c r="N1229">
        <f>tblOrders[[#This Row],[Sales]]-(tblOrders[[#This Row],[CostPrice]]*tblOrders[[#This Row],[Quantity]])</f>
        <v>436422</v>
      </c>
      <c r="O1229" t="str">
        <f>TEXT(tblOrders[[#This Row],[Date]],"mmm-yyyy")</f>
        <v>Mar-2025</v>
      </c>
      <c r="P1229" t="str">
        <f>_xlfn.XLOOKUP(tblOrders[[#This Row],[OrderID]], tblReturns[OrderID], tblReturns[Returned])</f>
        <v>No</v>
      </c>
      <c r="Q1229" t="str">
        <f>_xlfn.XLOOKUP(tblOrders[[#This Row],[OrderID]], tblShipping[OrderID], tblShipping[ShipMode])</f>
        <v>Pickup</v>
      </c>
      <c r="R1229" t="str">
        <f>IFERROR(_xlfn.XLOOKUP(A1228, tblCustomers[CustomerID], tblCustomers[CustomerName]), "Not Found")</f>
        <v>Not Found</v>
      </c>
      <c r="S1229" t="str">
        <f>IF(tblOrders[[#This Row],[Sales]]&gt;1000000,"High Value","Standard")</f>
        <v>Standard</v>
      </c>
      <c r="T1229" t="str">
        <f>_xlfn.XLOOKUP(tblOrders[[#This Row],[ProductID]], tblProducts[ProductID], tblProducts[ProductName])</f>
        <v>Product 48</v>
      </c>
      <c r="U1229">
        <f>_xlfn.XLOOKUP(tblOrders[[#This Row],[SalesRepID]], tblSalesreps[RepID], tblSalesreps[Target])</f>
        <v>8592536</v>
      </c>
    </row>
    <row r="1230" spans="1:21">
      <c r="A1230" t="s">
        <v>2013</v>
      </c>
      <c r="B1230" s="7" t="s">
        <v>607</v>
      </c>
      <c r="C1230" t="s">
        <v>457</v>
      </c>
      <c r="D1230" t="s">
        <v>516</v>
      </c>
      <c r="E1230" t="s">
        <v>105</v>
      </c>
      <c r="F1230" t="s">
        <v>26</v>
      </c>
      <c r="G1230">
        <v>3</v>
      </c>
      <c r="H1230">
        <v>0.2</v>
      </c>
      <c r="I1230" s="2">
        <v>268188</v>
      </c>
      <c r="J1230" t="str">
        <f>_xlfn.XLOOKUP(tblOrders[[#This Row],[CustomerID]], tblCustomers[CustomerID], tblCustomers[CustomerName])</f>
        <v>Customer 61</v>
      </c>
      <c r="K1230" t="str">
        <f>_xlfn.XLOOKUP(tblOrders[[#This Row],[CustomerID]], tblCustomers[CustomerID], tblCustomers[Segment])</f>
        <v>Consumer</v>
      </c>
      <c r="L1230" t="str">
        <f>_xlfn.XLOOKUP(tblOrders[[#This Row],[ProductID]], tblProducts[ProductID], tblProducts[Category])</f>
        <v>Home</v>
      </c>
      <c r="M1230">
        <f>_xlfn.XLOOKUP(tblOrders[[#This Row],[ProductID]], tblProducts[ProductID], tblProducts[CostPrice])</f>
        <v>48408</v>
      </c>
      <c r="N1230">
        <f>tblOrders[[#This Row],[Sales]]-(tblOrders[[#This Row],[CostPrice]]*tblOrders[[#This Row],[Quantity]])</f>
        <v>122964</v>
      </c>
      <c r="O1230" t="str">
        <f>TEXT(tblOrders[[#This Row],[Date]],"mmm-yyyy")</f>
        <v>Dec-2025</v>
      </c>
      <c r="P1230" t="str">
        <f>_xlfn.XLOOKUP(tblOrders[[#This Row],[OrderID]], tblReturns[OrderID], tblReturns[Returned])</f>
        <v>No</v>
      </c>
      <c r="Q1230" t="str">
        <f>_xlfn.XLOOKUP(tblOrders[[#This Row],[OrderID]], tblShipping[OrderID], tblShipping[ShipMode])</f>
        <v>Pickup</v>
      </c>
      <c r="R1230" t="str">
        <f>IFERROR(_xlfn.XLOOKUP(A1229, tblCustomers[CustomerID], tblCustomers[CustomerName]), "Not Found")</f>
        <v>Not Found</v>
      </c>
      <c r="S1230" t="str">
        <f>IF(tblOrders[[#This Row],[Sales]]&gt;1000000,"High Value","Standard")</f>
        <v>Standard</v>
      </c>
      <c r="T1230" t="str">
        <f>_xlfn.XLOOKUP(tblOrders[[#This Row],[ProductID]], tblProducts[ProductID], tblProducts[ProductName])</f>
        <v>Product 12</v>
      </c>
      <c r="U1230">
        <f>_xlfn.XLOOKUP(tblOrders[[#This Row],[SalesRepID]], tblSalesreps[RepID], tblSalesreps[Target])</f>
        <v>8698154</v>
      </c>
    </row>
    <row r="1231" spans="1:21">
      <c r="A1231" t="s">
        <v>2014</v>
      </c>
      <c r="B1231" s="7" t="s">
        <v>98</v>
      </c>
      <c r="C1231" t="s">
        <v>810</v>
      </c>
      <c r="D1231" t="s">
        <v>321</v>
      </c>
      <c r="E1231" t="s">
        <v>87</v>
      </c>
      <c r="F1231" t="s">
        <v>20</v>
      </c>
      <c r="G1231">
        <v>7</v>
      </c>
      <c r="H1231">
        <v>0.2</v>
      </c>
      <c r="I1231" s="2">
        <v>135682.4</v>
      </c>
      <c r="J1231" t="str">
        <f>_xlfn.XLOOKUP(tblOrders[[#This Row],[CustomerID]], tblCustomers[CustomerID], tblCustomers[CustomerName])</f>
        <v>Customer 18</v>
      </c>
      <c r="K1231" t="str">
        <f>_xlfn.XLOOKUP(tblOrders[[#This Row],[CustomerID]], tblCustomers[CustomerID], tblCustomers[Segment])</f>
        <v>Corporate</v>
      </c>
      <c r="L1231" t="str">
        <f>_xlfn.XLOOKUP(tblOrders[[#This Row],[ProductID]], tblProducts[ProductID], tblProducts[Category])</f>
        <v>Home</v>
      </c>
      <c r="M1231">
        <f>_xlfn.XLOOKUP(tblOrders[[#This Row],[ProductID]], tblProducts[ProductID], tblProducts[CostPrice])</f>
        <v>70588</v>
      </c>
      <c r="N1231">
        <f>tblOrders[[#This Row],[Sales]]-(tblOrders[[#This Row],[CostPrice]]*tblOrders[[#This Row],[Quantity]])</f>
        <v>-358433.6</v>
      </c>
      <c r="O1231" t="str">
        <f>TEXT(tblOrders[[#This Row],[Date]],"mmm-yyyy")</f>
        <v>Sep-2025</v>
      </c>
      <c r="P1231" t="str">
        <f>_xlfn.XLOOKUP(tblOrders[[#This Row],[OrderID]], tblReturns[OrderID], tblReturns[Returned])</f>
        <v>No</v>
      </c>
      <c r="Q1231" t="str">
        <f>_xlfn.XLOOKUP(tblOrders[[#This Row],[OrderID]], tblShipping[OrderID], tblShipping[ShipMode])</f>
        <v>Pickup</v>
      </c>
      <c r="R1231" t="str">
        <f>IFERROR(_xlfn.XLOOKUP(A1230, tblCustomers[CustomerID], tblCustomers[CustomerName]), "Not Found")</f>
        <v>Not Found</v>
      </c>
      <c r="S1231" t="str">
        <f>IF(tblOrders[[#This Row],[Sales]]&gt;1000000,"High Value","Standard")</f>
        <v>Standard</v>
      </c>
      <c r="T1231" t="str">
        <f>_xlfn.XLOOKUP(tblOrders[[#This Row],[ProductID]], tblProducts[ProductID], tblProducts[ProductName])</f>
        <v>Product 95</v>
      </c>
      <c r="U1231">
        <f>_xlfn.XLOOKUP(tblOrders[[#This Row],[SalesRepID]], tblSalesreps[RepID], tblSalesreps[Target])</f>
        <v>18500989</v>
      </c>
    </row>
    <row r="1232" spans="1:21">
      <c r="A1232" t="s">
        <v>2015</v>
      </c>
      <c r="B1232" s="7" t="s">
        <v>443</v>
      </c>
      <c r="C1232" t="s">
        <v>268</v>
      </c>
      <c r="D1232" t="s">
        <v>104</v>
      </c>
      <c r="E1232" t="s">
        <v>119</v>
      </c>
      <c r="F1232" t="s">
        <v>51</v>
      </c>
      <c r="G1232">
        <v>8</v>
      </c>
      <c r="H1232">
        <v>0.05</v>
      </c>
      <c r="I1232" s="2">
        <v>251750</v>
      </c>
      <c r="J1232" t="str">
        <f>_xlfn.XLOOKUP(tblOrders[[#This Row],[CustomerID]], tblCustomers[CustomerID], tblCustomers[CustomerName])</f>
        <v>Customer 249</v>
      </c>
      <c r="K1232" t="str">
        <f>_xlfn.XLOOKUP(tblOrders[[#This Row],[CustomerID]], tblCustomers[CustomerID], tblCustomers[Segment])</f>
        <v>Consumer</v>
      </c>
      <c r="L1232" t="str">
        <f>_xlfn.XLOOKUP(tblOrders[[#This Row],[ProductID]], tblProducts[ProductID], tblProducts[Category])</f>
        <v>Furniture</v>
      </c>
      <c r="M1232">
        <f>_xlfn.XLOOKUP(tblOrders[[#This Row],[ProductID]], tblProducts[ProductID], tblProducts[CostPrice])</f>
        <v>10664</v>
      </c>
      <c r="N1232">
        <f>tblOrders[[#This Row],[Sales]]-(tblOrders[[#This Row],[CostPrice]]*tblOrders[[#This Row],[Quantity]])</f>
        <v>166438</v>
      </c>
      <c r="O1232" t="str">
        <f>TEXT(tblOrders[[#This Row],[Date]],"mmm-yyyy")</f>
        <v>Jan-2025</v>
      </c>
      <c r="P1232" t="str">
        <f>_xlfn.XLOOKUP(tblOrders[[#This Row],[OrderID]], tblReturns[OrderID], tblReturns[Returned])</f>
        <v>No</v>
      </c>
      <c r="Q1232" t="str">
        <f>_xlfn.XLOOKUP(tblOrders[[#This Row],[OrderID]], tblShipping[OrderID], tblShipping[ShipMode])</f>
        <v>Express</v>
      </c>
      <c r="R1232" t="str">
        <f>IFERROR(_xlfn.XLOOKUP(A1231, tblCustomers[CustomerID], tblCustomers[CustomerName]), "Not Found")</f>
        <v>Not Found</v>
      </c>
      <c r="S1232" t="str">
        <f>IF(tblOrders[[#This Row],[Sales]]&gt;1000000,"High Value","Standard")</f>
        <v>Standard</v>
      </c>
      <c r="T1232" t="str">
        <f>_xlfn.XLOOKUP(tblOrders[[#This Row],[ProductID]], tblProducts[ProductID], tblProducts[ProductName])</f>
        <v>Product 23</v>
      </c>
      <c r="U1232">
        <f>_xlfn.XLOOKUP(tblOrders[[#This Row],[SalesRepID]], tblSalesreps[RepID], tblSalesreps[Target])</f>
        <v>5886694</v>
      </c>
    </row>
    <row r="1233" spans="1:21">
      <c r="A1233" t="s">
        <v>2016</v>
      </c>
      <c r="B1233" s="7" t="s">
        <v>364</v>
      </c>
      <c r="C1233" t="s">
        <v>358</v>
      </c>
      <c r="D1233" t="s">
        <v>39</v>
      </c>
      <c r="E1233" t="s">
        <v>79</v>
      </c>
      <c r="F1233" t="s">
        <v>26</v>
      </c>
      <c r="G1233">
        <v>5</v>
      </c>
      <c r="H1233">
        <v>0.05</v>
      </c>
      <c r="I1233" s="2">
        <v>121600</v>
      </c>
      <c r="J1233" t="str">
        <f>_xlfn.XLOOKUP(tblOrders[[#This Row],[CustomerID]], tblCustomers[CustomerID], tblCustomers[CustomerName])</f>
        <v>Customer 285</v>
      </c>
      <c r="K1233" t="str">
        <f>_xlfn.XLOOKUP(tblOrders[[#This Row],[CustomerID]], tblCustomers[CustomerID], tblCustomers[Segment])</f>
        <v>Corporate</v>
      </c>
      <c r="L1233" t="str">
        <f>_xlfn.XLOOKUP(tblOrders[[#This Row],[ProductID]], tblProducts[ProductID], tblProducts[Category])</f>
        <v>Office</v>
      </c>
      <c r="M1233">
        <f>_xlfn.XLOOKUP(tblOrders[[#This Row],[ProductID]], tblProducts[ProductID], tblProducts[CostPrice])</f>
        <v>63926</v>
      </c>
      <c r="N1233">
        <f>tblOrders[[#This Row],[Sales]]-(tblOrders[[#This Row],[CostPrice]]*tblOrders[[#This Row],[Quantity]])</f>
        <v>-198030</v>
      </c>
      <c r="O1233" t="str">
        <f>TEXT(tblOrders[[#This Row],[Date]],"mmm-yyyy")</f>
        <v>Apr-2025</v>
      </c>
      <c r="P1233" t="str">
        <f>_xlfn.XLOOKUP(tblOrders[[#This Row],[OrderID]], tblReturns[OrderID], tblReturns[Returned])</f>
        <v>No</v>
      </c>
      <c r="Q1233" t="str">
        <f>_xlfn.XLOOKUP(tblOrders[[#This Row],[OrderID]], tblShipping[OrderID], tblShipping[ShipMode])</f>
        <v>Standard</v>
      </c>
      <c r="R1233" t="str">
        <f>IFERROR(_xlfn.XLOOKUP(A1232, tblCustomers[CustomerID], tblCustomers[CustomerName]), "Not Found")</f>
        <v>Not Found</v>
      </c>
      <c r="S1233" t="str">
        <f>IF(tblOrders[[#This Row],[Sales]]&gt;1000000,"High Value","Standard")</f>
        <v>Standard</v>
      </c>
      <c r="T1233" t="str">
        <f>_xlfn.XLOOKUP(tblOrders[[#This Row],[ProductID]], tblProducts[ProductID], tblProducts[ProductName])</f>
        <v>Product 4</v>
      </c>
      <c r="U1233">
        <f>_xlfn.XLOOKUP(tblOrders[[#This Row],[SalesRepID]], tblSalesreps[RepID], tblSalesreps[Target])</f>
        <v>8592536</v>
      </c>
    </row>
    <row r="1234" spans="1:21">
      <c r="A1234" t="s">
        <v>2017</v>
      </c>
      <c r="B1234" s="7" t="s">
        <v>110</v>
      </c>
      <c r="C1234" t="s">
        <v>361</v>
      </c>
      <c r="D1234" t="s">
        <v>617</v>
      </c>
      <c r="E1234" t="s">
        <v>105</v>
      </c>
      <c r="F1234" t="s">
        <v>88</v>
      </c>
      <c r="G1234">
        <v>7</v>
      </c>
      <c r="H1234">
        <v>0.15</v>
      </c>
      <c r="I1234" s="2">
        <v>167319.95000000001</v>
      </c>
      <c r="J1234" t="str">
        <f>_xlfn.XLOOKUP(tblOrders[[#This Row],[CustomerID]], tblCustomers[CustomerID], tblCustomers[CustomerName])</f>
        <v>Customer 34</v>
      </c>
      <c r="K1234" t="str">
        <f>_xlfn.XLOOKUP(tblOrders[[#This Row],[CustomerID]], tblCustomers[CustomerID], tblCustomers[Segment])</f>
        <v>Corporate</v>
      </c>
      <c r="L1234" t="str">
        <f>_xlfn.XLOOKUP(tblOrders[[#This Row],[ProductID]], tblProducts[ProductID], tblProducts[Category])</f>
        <v>Home</v>
      </c>
      <c r="M1234">
        <f>_xlfn.XLOOKUP(tblOrders[[#This Row],[ProductID]], tblProducts[ProductID], tblProducts[CostPrice])</f>
        <v>61495</v>
      </c>
      <c r="N1234">
        <f>tblOrders[[#This Row],[Sales]]-(tblOrders[[#This Row],[CostPrice]]*tblOrders[[#This Row],[Quantity]])</f>
        <v>-263145.05</v>
      </c>
      <c r="O1234" t="str">
        <f>TEXT(tblOrders[[#This Row],[Date]],"mmm-yyyy")</f>
        <v>Nov-2025</v>
      </c>
      <c r="P1234" t="str">
        <f>_xlfn.XLOOKUP(tblOrders[[#This Row],[OrderID]], tblReturns[OrderID], tblReturns[Returned])</f>
        <v>No</v>
      </c>
      <c r="Q1234" t="str">
        <f>_xlfn.XLOOKUP(tblOrders[[#This Row],[OrderID]], tblShipping[OrderID], tblShipping[ShipMode])</f>
        <v>Express</v>
      </c>
      <c r="R1234" t="str">
        <f>IFERROR(_xlfn.XLOOKUP(A1233, tblCustomers[CustomerID], tblCustomers[CustomerName]), "Not Found")</f>
        <v>Not Found</v>
      </c>
      <c r="S1234" t="str">
        <f>IF(tblOrders[[#This Row],[Sales]]&gt;1000000,"High Value","Standard")</f>
        <v>Standard</v>
      </c>
      <c r="T1234" t="str">
        <f>_xlfn.XLOOKUP(tblOrders[[#This Row],[ProductID]], tblProducts[ProductID], tblProducts[ProductName])</f>
        <v>Product 45</v>
      </c>
      <c r="U1234">
        <f>_xlfn.XLOOKUP(tblOrders[[#This Row],[SalesRepID]], tblSalesreps[RepID], tblSalesreps[Target])</f>
        <v>8698154</v>
      </c>
    </row>
    <row r="1235" spans="1:21">
      <c r="A1235" t="s">
        <v>2018</v>
      </c>
      <c r="B1235" s="7" t="s">
        <v>773</v>
      </c>
      <c r="C1235" t="s">
        <v>998</v>
      </c>
      <c r="D1235" t="s">
        <v>232</v>
      </c>
      <c r="E1235" t="s">
        <v>56</v>
      </c>
      <c r="F1235" t="s">
        <v>26</v>
      </c>
      <c r="G1235">
        <v>6</v>
      </c>
      <c r="H1235">
        <v>0.05</v>
      </c>
      <c r="I1235" s="2">
        <v>641831.4</v>
      </c>
      <c r="J1235" t="str">
        <f>_xlfn.XLOOKUP(tblOrders[[#This Row],[CustomerID]], tblCustomers[CustomerID], tblCustomers[CustomerName])</f>
        <v>Customer 84</v>
      </c>
      <c r="K1235" t="str">
        <f>_xlfn.XLOOKUP(tblOrders[[#This Row],[CustomerID]], tblCustomers[CustomerID], tblCustomers[Segment])</f>
        <v>Corporate</v>
      </c>
      <c r="L1235" t="str">
        <f>_xlfn.XLOOKUP(tblOrders[[#This Row],[ProductID]], tblProducts[ProductID], tblProducts[Category])</f>
        <v>Electronics</v>
      </c>
      <c r="M1235">
        <f>_xlfn.XLOOKUP(tblOrders[[#This Row],[ProductID]], tblProducts[ProductID], tblProducts[CostPrice])</f>
        <v>41456</v>
      </c>
      <c r="N1235">
        <f>tblOrders[[#This Row],[Sales]]-(tblOrders[[#This Row],[CostPrice]]*tblOrders[[#This Row],[Quantity]])</f>
        <v>393095.4</v>
      </c>
      <c r="O1235" t="str">
        <f>TEXT(tblOrders[[#This Row],[Date]],"mmm-yyyy")</f>
        <v>Aug-2025</v>
      </c>
      <c r="P1235" t="str">
        <f>_xlfn.XLOOKUP(tblOrders[[#This Row],[OrderID]], tblReturns[OrderID], tblReturns[Returned])</f>
        <v>No</v>
      </c>
      <c r="Q1235" t="str">
        <f>_xlfn.XLOOKUP(tblOrders[[#This Row],[OrderID]], tblShipping[OrderID], tblShipping[ShipMode])</f>
        <v>Express</v>
      </c>
      <c r="R1235" t="str">
        <f>IFERROR(_xlfn.XLOOKUP(A1234, tblCustomers[CustomerID], tblCustomers[CustomerName]), "Not Found")</f>
        <v>Not Found</v>
      </c>
      <c r="S1235" t="str">
        <f>IF(tblOrders[[#This Row],[Sales]]&gt;1000000,"High Value","Standard")</f>
        <v>Standard</v>
      </c>
      <c r="T1235" t="str">
        <f>_xlfn.XLOOKUP(tblOrders[[#This Row],[ProductID]], tblProducts[ProductID], tblProducts[ProductName])</f>
        <v>Product 86</v>
      </c>
      <c r="U1235">
        <f>_xlfn.XLOOKUP(tblOrders[[#This Row],[SalesRepID]], tblSalesreps[RepID], tblSalesreps[Target])</f>
        <v>14265630</v>
      </c>
    </row>
    <row r="1236" spans="1:21">
      <c r="A1236" t="s">
        <v>2019</v>
      </c>
      <c r="B1236" s="7" t="s">
        <v>746</v>
      </c>
      <c r="C1236" t="s">
        <v>687</v>
      </c>
      <c r="D1236" t="s">
        <v>193</v>
      </c>
      <c r="E1236" t="s">
        <v>40</v>
      </c>
      <c r="F1236" t="s">
        <v>51</v>
      </c>
      <c r="G1236">
        <v>5</v>
      </c>
      <c r="H1236">
        <v>0.05</v>
      </c>
      <c r="I1236" s="2">
        <v>378655.75</v>
      </c>
      <c r="J1236" t="str">
        <f>_xlfn.XLOOKUP(tblOrders[[#This Row],[CustomerID]], tblCustomers[CustomerID], tblCustomers[CustomerName])</f>
        <v>Customer 147</v>
      </c>
      <c r="K1236" t="str">
        <f>_xlfn.XLOOKUP(tblOrders[[#This Row],[CustomerID]], tblCustomers[CustomerID], tblCustomers[Segment])</f>
        <v>Consumer</v>
      </c>
      <c r="L1236" t="str">
        <f>_xlfn.XLOOKUP(tblOrders[[#This Row],[ProductID]], tblProducts[ProductID], tblProducts[Category])</f>
        <v>Office</v>
      </c>
      <c r="M1236">
        <f>_xlfn.XLOOKUP(tblOrders[[#This Row],[ProductID]], tblProducts[ProductID], tblProducts[CostPrice])</f>
        <v>44099</v>
      </c>
      <c r="N1236">
        <f>tblOrders[[#This Row],[Sales]]-(tblOrders[[#This Row],[CostPrice]]*tblOrders[[#This Row],[Quantity]])</f>
        <v>158160.75</v>
      </c>
      <c r="O1236" t="str">
        <f>TEXT(tblOrders[[#This Row],[Date]],"mmm-yyyy")</f>
        <v>Jan-2025</v>
      </c>
      <c r="P1236" t="str">
        <f>_xlfn.XLOOKUP(tblOrders[[#This Row],[OrderID]], tblReturns[OrderID], tblReturns[Returned])</f>
        <v>Yes</v>
      </c>
      <c r="Q1236" t="str">
        <f>_xlfn.XLOOKUP(tblOrders[[#This Row],[OrderID]], tblShipping[OrderID], tblShipping[ShipMode])</f>
        <v>Express</v>
      </c>
      <c r="R1236" t="str">
        <f>IFERROR(_xlfn.XLOOKUP(A1235, tblCustomers[CustomerID], tblCustomers[CustomerName]), "Not Found")</f>
        <v>Not Found</v>
      </c>
      <c r="S1236" t="str">
        <f>IF(tblOrders[[#This Row],[Sales]]&gt;1000000,"High Value","Standard")</f>
        <v>Standard</v>
      </c>
      <c r="T1236" t="str">
        <f>_xlfn.XLOOKUP(tblOrders[[#This Row],[ProductID]], tblProducts[ProductID], tblProducts[ProductName])</f>
        <v>Product 44</v>
      </c>
      <c r="U1236">
        <f>_xlfn.XLOOKUP(tblOrders[[#This Row],[SalesRepID]], tblSalesreps[RepID], tblSalesreps[Target])</f>
        <v>6291486</v>
      </c>
    </row>
    <row r="1237" spans="1:21">
      <c r="A1237" t="s">
        <v>2020</v>
      </c>
      <c r="B1237" s="7" t="s">
        <v>1401</v>
      </c>
      <c r="C1237" t="s">
        <v>1315</v>
      </c>
      <c r="D1237" t="s">
        <v>382</v>
      </c>
      <c r="E1237" t="s">
        <v>105</v>
      </c>
      <c r="F1237" t="s">
        <v>88</v>
      </c>
      <c r="G1237">
        <v>2</v>
      </c>
      <c r="H1237">
        <v>0.1</v>
      </c>
      <c r="I1237" s="2">
        <v>215373.6</v>
      </c>
      <c r="J1237" t="str">
        <f>_xlfn.XLOOKUP(tblOrders[[#This Row],[CustomerID]], tblCustomers[CustomerID], tblCustomers[CustomerName])</f>
        <v>Customer 270</v>
      </c>
      <c r="K1237" t="str">
        <f>_xlfn.XLOOKUP(tblOrders[[#This Row],[CustomerID]], tblCustomers[CustomerID], tblCustomers[Segment])</f>
        <v>Corporate</v>
      </c>
      <c r="L1237" t="str">
        <f>_xlfn.XLOOKUP(tblOrders[[#This Row],[ProductID]], tblProducts[ProductID], tblProducts[Category])</f>
        <v>Office</v>
      </c>
      <c r="M1237">
        <f>_xlfn.XLOOKUP(tblOrders[[#This Row],[ProductID]], tblProducts[ProductID], tblProducts[CostPrice])</f>
        <v>61777</v>
      </c>
      <c r="N1237">
        <f>tblOrders[[#This Row],[Sales]]-(tblOrders[[#This Row],[CostPrice]]*tblOrders[[#This Row],[Quantity]])</f>
        <v>91819.6</v>
      </c>
      <c r="O1237" t="str">
        <f>TEXT(tblOrders[[#This Row],[Date]],"mmm-yyyy")</f>
        <v>Jul-2025</v>
      </c>
      <c r="P1237" t="str">
        <f>_xlfn.XLOOKUP(tblOrders[[#This Row],[OrderID]], tblReturns[OrderID], tblReturns[Returned])</f>
        <v>No</v>
      </c>
      <c r="Q1237" t="str">
        <f>_xlfn.XLOOKUP(tblOrders[[#This Row],[OrderID]], tblShipping[OrderID], tblShipping[ShipMode])</f>
        <v>Standard</v>
      </c>
      <c r="R1237" t="str">
        <f>IFERROR(_xlfn.XLOOKUP(A1236, tblCustomers[CustomerID], tblCustomers[CustomerName]), "Not Found")</f>
        <v>Not Found</v>
      </c>
      <c r="S1237" t="str">
        <f>IF(tblOrders[[#This Row],[Sales]]&gt;1000000,"High Value","Standard")</f>
        <v>Standard</v>
      </c>
      <c r="T1237" t="str">
        <f>_xlfn.XLOOKUP(tblOrders[[#This Row],[ProductID]], tblProducts[ProductID], tblProducts[ProductName])</f>
        <v>Product 65</v>
      </c>
      <c r="U1237">
        <f>_xlfn.XLOOKUP(tblOrders[[#This Row],[SalesRepID]], tblSalesreps[RepID], tblSalesreps[Target])</f>
        <v>8698154</v>
      </c>
    </row>
    <row r="1238" spans="1:21">
      <c r="A1238" t="s">
        <v>2021</v>
      </c>
      <c r="B1238" s="7" t="s">
        <v>1266</v>
      </c>
      <c r="C1238" t="s">
        <v>556</v>
      </c>
      <c r="D1238" t="s">
        <v>504</v>
      </c>
      <c r="E1238" t="s">
        <v>87</v>
      </c>
      <c r="F1238" t="s">
        <v>20</v>
      </c>
      <c r="G1238">
        <v>2</v>
      </c>
      <c r="H1238">
        <v>0.1</v>
      </c>
      <c r="I1238" s="2">
        <v>158362.20000000001</v>
      </c>
      <c r="J1238" t="str">
        <f>_xlfn.XLOOKUP(tblOrders[[#This Row],[CustomerID]], tblCustomers[CustomerID], tblCustomers[CustomerName])</f>
        <v>Customer 72</v>
      </c>
      <c r="K1238" t="str">
        <f>_xlfn.XLOOKUP(tblOrders[[#This Row],[CustomerID]], tblCustomers[CustomerID], tblCustomers[Segment])</f>
        <v>Corporate</v>
      </c>
      <c r="L1238" t="str">
        <f>_xlfn.XLOOKUP(tblOrders[[#This Row],[ProductID]], tblProducts[ProductID], tblProducts[Category])</f>
        <v>Office</v>
      </c>
      <c r="M1238">
        <f>_xlfn.XLOOKUP(tblOrders[[#This Row],[ProductID]], tblProducts[ProductID], tblProducts[CostPrice])</f>
        <v>12010</v>
      </c>
      <c r="N1238">
        <f>tblOrders[[#This Row],[Sales]]-(tblOrders[[#This Row],[CostPrice]]*tblOrders[[#This Row],[Quantity]])</f>
        <v>134342.20000000001</v>
      </c>
      <c r="O1238" t="str">
        <f>TEXT(tblOrders[[#This Row],[Date]],"mmm-yyyy")</f>
        <v>May-2025</v>
      </c>
      <c r="P1238" t="str">
        <f>_xlfn.XLOOKUP(tblOrders[[#This Row],[OrderID]], tblReturns[OrderID], tblReturns[Returned])</f>
        <v>No</v>
      </c>
      <c r="Q1238" t="str">
        <f>_xlfn.XLOOKUP(tblOrders[[#This Row],[OrderID]], tblShipping[OrderID], tblShipping[ShipMode])</f>
        <v>Pickup</v>
      </c>
      <c r="R1238" t="str">
        <f>IFERROR(_xlfn.XLOOKUP(A1237, tblCustomers[CustomerID], tblCustomers[CustomerName]), "Not Found")</f>
        <v>Not Found</v>
      </c>
      <c r="S1238" t="str">
        <f>IF(tblOrders[[#This Row],[Sales]]&gt;1000000,"High Value","Standard")</f>
        <v>Standard</v>
      </c>
      <c r="T1238" t="str">
        <f>_xlfn.XLOOKUP(tblOrders[[#This Row],[ProductID]], tblProducts[ProductID], tblProducts[ProductName])</f>
        <v>Product 15</v>
      </c>
      <c r="U1238">
        <f>_xlfn.XLOOKUP(tblOrders[[#This Row],[SalesRepID]], tblSalesreps[RepID], tblSalesreps[Target])</f>
        <v>18500989</v>
      </c>
    </row>
    <row r="1239" spans="1:21">
      <c r="A1239" t="s">
        <v>2022</v>
      </c>
      <c r="B1239" s="7" t="s">
        <v>711</v>
      </c>
      <c r="C1239" t="s">
        <v>412</v>
      </c>
      <c r="D1239" t="s">
        <v>92</v>
      </c>
      <c r="E1239" t="s">
        <v>13</v>
      </c>
      <c r="F1239" t="s">
        <v>51</v>
      </c>
      <c r="G1239">
        <v>2</v>
      </c>
      <c r="H1239">
        <v>0</v>
      </c>
      <c r="I1239" s="2">
        <v>187996</v>
      </c>
      <c r="J1239" t="str">
        <f>_xlfn.XLOOKUP(tblOrders[[#This Row],[CustomerID]], tblCustomers[CustomerID], tblCustomers[CustomerName])</f>
        <v>Customer 111</v>
      </c>
      <c r="K1239" t="str">
        <f>_xlfn.XLOOKUP(tblOrders[[#This Row],[CustomerID]], tblCustomers[CustomerID], tblCustomers[Segment])</f>
        <v>Corporate</v>
      </c>
      <c r="L1239" t="str">
        <f>_xlfn.XLOOKUP(tblOrders[[#This Row],[ProductID]], tblProducts[ProductID], tblProducts[Category])</f>
        <v>Home</v>
      </c>
      <c r="M1239">
        <f>_xlfn.XLOOKUP(tblOrders[[#This Row],[ProductID]], tblProducts[ProductID], tblProducts[CostPrice])</f>
        <v>65463</v>
      </c>
      <c r="N1239">
        <f>tblOrders[[#This Row],[Sales]]-(tblOrders[[#This Row],[CostPrice]]*tblOrders[[#This Row],[Quantity]])</f>
        <v>57070</v>
      </c>
      <c r="O1239" t="str">
        <f>TEXT(tblOrders[[#This Row],[Date]],"mmm-yyyy")</f>
        <v>Jul-2025</v>
      </c>
      <c r="P1239" t="str">
        <f>_xlfn.XLOOKUP(tblOrders[[#This Row],[OrderID]], tblReturns[OrderID], tblReturns[Returned])</f>
        <v>No</v>
      </c>
      <c r="Q1239" t="str">
        <f>_xlfn.XLOOKUP(tblOrders[[#This Row],[OrderID]], tblShipping[OrderID], tblShipping[ShipMode])</f>
        <v>Standard</v>
      </c>
      <c r="R1239" t="str">
        <f>IFERROR(_xlfn.XLOOKUP(A1238, tblCustomers[CustomerID], tblCustomers[CustomerName]), "Not Found")</f>
        <v>Not Found</v>
      </c>
      <c r="S1239" t="str">
        <f>IF(tblOrders[[#This Row],[Sales]]&gt;1000000,"High Value","Standard")</f>
        <v>Standard</v>
      </c>
      <c r="T1239" t="str">
        <f>_xlfn.XLOOKUP(tblOrders[[#This Row],[ProductID]], tblProducts[ProductID], tblProducts[ProductName])</f>
        <v>Product 32</v>
      </c>
      <c r="U1239">
        <f>_xlfn.XLOOKUP(tblOrders[[#This Row],[SalesRepID]], tblSalesreps[RepID], tblSalesreps[Target])</f>
        <v>11852878</v>
      </c>
    </row>
    <row r="1240" spans="1:21">
      <c r="A1240" t="s">
        <v>2023</v>
      </c>
      <c r="B1240" s="7" t="s">
        <v>1151</v>
      </c>
      <c r="C1240" t="s">
        <v>956</v>
      </c>
      <c r="D1240" t="s">
        <v>209</v>
      </c>
      <c r="E1240" t="s">
        <v>197</v>
      </c>
      <c r="F1240" t="s">
        <v>26</v>
      </c>
      <c r="G1240">
        <v>5</v>
      </c>
      <c r="H1240">
        <v>0.2</v>
      </c>
      <c r="I1240" s="2">
        <v>220524</v>
      </c>
      <c r="J1240" t="str">
        <f>_xlfn.XLOOKUP(tblOrders[[#This Row],[CustomerID]], tblCustomers[CustomerID], tblCustomers[CustomerName])</f>
        <v>Customer 198</v>
      </c>
      <c r="K1240" t="str">
        <f>_xlfn.XLOOKUP(tblOrders[[#This Row],[CustomerID]], tblCustomers[CustomerID], tblCustomers[Segment])</f>
        <v>SME</v>
      </c>
      <c r="L1240" t="str">
        <f>_xlfn.XLOOKUP(tblOrders[[#This Row],[ProductID]], tblProducts[ProductID], tblProducts[Category])</f>
        <v>Office</v>
      </c>
      <c r="M1240">
        <f>_xlfn.XLOOKUP(tblOrders[[#This Row],[ProductID]], tblProducts[ProductID], tblProducts[CostPrice])</f>
        <v>27558</v>
      </c>
      <c r="N1240">
        <f>tblOrders[[#This Row],[Sales]]-(tblOrders[[#This Row],[CostPrice]]*tblOrders[[#This Row],[Quantity]])</f>
        <v>82734</v>
      </c>
      <c r="O1240" t="str">
        <f>TEXT(tblOrders[[#This Row],[Date]],"mmm-yyyy")</f>
        <v>Jul-2025</v>
      </c>
      <c r="P1240" t="str">
        <f>_xlfn.XLOOKUP(tblOrders[[#This Row],[OrderID]], tblReturns[OrderID], tblReturns[Returned])</f>
        <v>No</v>
      </c>
      <c r="Q1240" t="str">
        <f>_xlfn.XLOOKUP(tblOrders[[#This Row],[OrderID]], tblShipping[OrderID], tblShipping[ShipMode])</f>
        <v>Express</v>
      </c>
      <c r="R1240" t="str">
        <f>IFERROR(_xlfn.XLOOKUP(A1239, tblCustomers[CustomerID], tblCustomers[CustomerName]), "Not Found")</f>
        <v>Not Found</v>
      </c>
      <c r="S1240" t="str">
        <f>IF(tblOrders[[#This Row],[Sales]]&gt;1000000,"High Value","Standard")</f>
        <v>Standard</v>
      </c>
      <c r="T1240" t="str">
        <f>_xlfn.XLOOKUP(tblOrders[[#This Row],[ProductID]], tblProducts[ProductID], tblProducts[ProductName])</f>
        <v>Product 93</v>
      </c>
      <c r="U1240">
        <f>_xlfn.XLOOKUP(tblOrders[[#This Row],[SalesRepID]], tblSalesreps[RepID], tblSalesreps[Target])</f>
        <v>19562258</v>
      </c>
    </row>
    <row r="1241" spans="1:21">
      <c r="A1241" t="s">
        <v>2024</v>
      </c>
      <c r="B1241" s="7" t="s">
        <v>612</v>
      </c>
      <c r="C1241" t="s">
        <v>1586</v>
      </c>
      <c r="D1241" t="s">
        <v>100</v>
      </c>
      <c r="E1241" t="s">
        <v>210</v>
      </c>
      <c r="F1241" t="s">
        <v>26</v>
      </c>
      <c r="G1241">
        <v>8</v>
      </c>
      <c r="H1241">
        <v>0</v>
      </c>
      <c r="I1241" s="2">
        <v>710376</v>
      </c>
      <c r="J1241" t="str">
        <f>_xlfn.XLOOKUP(tblOrders[[#This Row],[CustomerID]], tblCustomers[CustomerID], tblCustomers[CustomerName])</f>
        <v>Customer 267</v>
      </c>
      <c r="K1241" t="str">
        <f>_xlfn.XLOOKUP(tblOrders[[#This Row],[CustomerID]], tblCustomers[CustomerID], tblCustomers[Segment])</f>
        <v>Corporate</v>
      </c>
      <c r="L1241" t="str">
        <f>_xlfn.XLOOKUP(tblOrders[[#This Row],[ProductID]], tblProducts[ProductID], tblProducts[Category])</f>
        <v>Electronics</v>
      </c>
      <c r="M1241">
        <f>_xlfn.XLOOKUP(tblOrders[[#This Row],[ProductID]], tblProducts[ProductID], tblProducts[CostPrice])</f>
        <v>39197</v>
      </c>
      <c r="N1241">
        <f>tblOrders[[#This Row],[Sales]]-(tblOrders[[#This Row],[CostPrice]]*tblOrders[[#This Row],[Quantity]])</f>
        <v>396800</v>
      </c>
      <c r="O1241" t="str">
        <f>TEXT(tblOrders[[#This Row],[Date]],"mmm-yyyy")</f>
        <v>Nov-2025</v>
      </c>
      <c r="P1241" t="str">
        <f>_xlfn.XLOOKUP(tblOrders[[#This Row],[OrderID]], tblReturns[OrderID], tblReturns[Returned])</f>
        <v>No</v>
      </c>
      <c r="Q1241" t="str">
        <f>_xlfn.XLOOKUP(tblOrders[[#This Row],[OrderID]], tblShipping[OrderID], tblShipping[ShipMode])</f>
        <v>Express</v>
      </c>
      <c r="R1241" t="str">
        <f>IFERROR(_xlfn.XLOOKUP(A1240, tblCustomers[CustomerID], tblCustomers[CustomerName]), "Not Found")</f>
        <v>Not Found</v>
      </c>
      <c r="S1241" t="str">
        <f>IF(tblOrders[[#This Row],[Sales]]&gt;1000000,"High Value","Standard")</f>
        <v>Standard</v>
      </c>
      <c r="T1241" t="str">
        <f>_xlfn.XLOOKUP(tblOrders[[#This Row],[ProductID]], tblProducts[ProductID], tblProducts[ProductName])</f>
        <v>Product 21</v>
      </c>
      <c r="U1241">
        <f>_xlfn.XLOOKUP(tblOrders[[#This Row],[SalesRepID]], tblSalesreps[RepID], tblSalesreps[Target])</f>
        <v>19336654</v>
      </c>
    </row>
    <row r="1242" spans="1:21">
      <c r="A1242" t="s">
        <v>2025</v>
      </c>
      <c r="B1242" s="7" t="s">
        <v>995</v>
      </c>
      <c r="C1242" t="s">
        <v>418</v>
      </c>
      <c r="D1242" t="s">
        <v>587</v>
      </c>
      <c r="E1242" t="s">
        <v>13</v>
      </c>
      <c r="F1242" t="s">
        <v>51</v>
      </c>
      <c r="G1242">
        <v>7</v>
      </c>
      <c r="H1242">
        <v>0</v>
      </c>
      <c r="I1242" s="2">
        <v>316071</v>
      </c>
      <c r="J1242" t="str">
        <f>_xlfn.XLOOKUP(tblOrders[[#This Row],[CustomerID]], tblCustomers[CustomerID], tblCustomers[CustomerName])</f>
        <v>Customer 113</v>
      </c>
      <c r="K1242" t="str">
        <f>_xlfn.XLOOKUP(tblOrders[[#This Row],[CustomerID]], tblCustomers[CustomerID], tblCustomers[Segment])</f>
        <v>Consumer</v>
      </c>
      <c r="L1242" t="str">
        <f>_xlfn.XLOOKUP(tblOrders[[#This Row],[ProductID]], tblProducts[ProductID], tblProducts[Category])</f>
        <v>Electronics</v>
      </c>
      <c r="M1242">
        <f>_xlfn.XLOOKUP(tblOrders[[#This Row],[ProductID]], tblProducts[ProductID], tblProducts[CostPrice])</f>
        <v>67500</v>
      </c>
      <c r="N1242">
        <f>tblOrders[[#This Row],[Sales]]-(tblOrders[[#This Row],[CostPrice]]*tblOrders[[#This Row],[Quantity]])</f>
        <v>-156429</v>
      </c>
      <c r="O1242" t="str">
        <f>TEXT(tblOrders[[#This Row],[Date]],"mmm-yyyy")</f>
        <v>Feb-2025</v>
      </c>
      <c r="P1242" t="str">
        <f>_xlfn.XLOOKUP(tblOrders[[#This Row],[OrderID]], tblReturns[OrderID], tblReturns[Returned])</f>
        <v>No</v>
      </c>
      <c r="Q1242" t="str">
        <f>_xlfn.XLOOKUP(tblOrders[[#This Row],[OrderID]], tblShipping[OrderID], tblShipping[ShipMode])</f>
        <v>Pickup</v>
      </c>
      <c r="R1242" t="str">
        <f>IFERROR(_xlfn.XLOOKUP(A1241, tblCustomers[CustomerID], tblCustomers[CustomerName]), "Not Found")</f>
        <v>Not Found</v>
      </c>
      <c r="S1242" t="str">
        <f>IF(tblOrders[[#This Row],[Sales]]&gt;1000000,"High Value","Standard")</f>
        <v>Standard</v>
      </c>
      <c r="T1242" t="str">
        <f>_xlfn.XLOOKUP(tblOrders[[#This Row],[ProductID]], tblProducts[ProductID], tblProducts[ProductName])</f>
        <v>Product 97</v>
      </c>
      <c r="U1242">
        <f>_xlfn.XLOOKUP(tblOrders[[#This Row],[SalesRepID]], tblSalesreps[RepID], tblSalesreps[Target])</f>
        <v>11852878</v>
      </c>
    </row>
    <row r="1243" spans="1:21">
      <c r="A1243" t="s">
        <v>2026</v>
      </c>
      <c r="B1243" s="7" t="s">
        <v>657</v>
      </c>
      <c r="C1243" t="s">
        <v>1250</v>
      </c>
      <c r="D1243" t="s">
        <v>73</v>
      </c>
      <c r="E1243" t="s">
        <v>79</v>
      </c>
      <c r="F1243" t="s">
        <v>51</v>
      </c>
      <c r="G1243">
        <v>10</v>
      </c>
      <c r="H1243">
        <v>0.1</v>
      </c>
      <c r="I1243" s="2">
        <v>601407</v>
      </c>
      <c r="J1243" t="str">
        <f>_xlfn.XLOOKUP(tblOrders[[#This Row],[CustomerID]], tblCustomers[CustomerID], tblCustomers[CustomerName])</f>
        <v>Customer 291</v>
      </c>
      <c r="K1243" t="str">
        <f>_xlfn.XLOOKUP(tblOrders[[#This Row],[CustomerID]], tblCustomers[CustomerID], tblCustomers[Segment])</f>
        <v>Consumer</v>
      </c>
      <c r="L1243" t="str">
        <f>_xlfn.XLOOKUP(tblOrders[[#This Row],[ProductID]], tblProducts[ProductID], tblProducts[Category])</f>
        <v>Office</v>
      </c>
      <c r="M1243">
        <f>_xlfn.XLOOKUP(tblOrders[[#This Row],[ProductID]], tblProducts[ProductID], tblProducts[CostPrice])</f>
        <v>28523</v>
      </c>
      <c r="N1243">
        <f>tblOrders[[#This Row],[Sales]]-(tblOrders[[#This Row],[CostPrice]]*tblOrders[[#This Row],[Quantity]])</f>
        <v>316177</v>
      </c>
      <c r="O1243" t="str">
        <f>TEXT(tblOrders[[#This Row],[Date]],"mmm-yyyy")</f>
        <v>Dec-2025</v>
      </c>
      <c r="P1243" t="str">
        <f>_xlfn.XLOOKUP(tblOrders[[#This Row],[OrderID]], tblReturns[OrderID], tblReturns[Returned])</f>
        <v>Yes</v>
      </c>
      <c r="Q1243" t="str">
        <f>_xlfn.XLOOKUP(tblOrders[[#This Row],[OrderID]], tblShipping[OrderID], tblShipping[ShipMode])</f>
        <v>Pickup</v>
      </c>
      <c r="R1243" t="str">
        <f>IFERROR(_xlfn.XLOOKUP(A1242, tblCustomers[CustomerID], tblCustomers[CustomerName]), "Not Found")</f>
        <v>Not Found</v>
      </c>
      <c r="S1243" t="str">
        <f>IF(tblOrders[[#This Row],[Sales]]&gt;1000000,"High Value","Standard")</f>
        <v>Standard</v>
      </c>
      <c r="T1243" t="str">
        <f>_xlfn.XLOOKUP(tblOrders[[#This Row],[ProductID]], tblProducts[ProductID], tblProducts[ProductName])</f>
        <v>Product 30</v>
      </c>
      <c r="U1243">
        <f>_xlfn.XLOOKUP(tblOrders[[#This Row],[SalesRepID]], tblSalesreps[RepID], tblSalesreps[Target])</f>
        <v>8592536</v>
      </c>
    </row>
    <row r="1244" spans="1:21">
      <c r="A1244" t="s">
        <v>2027</v>
      </c>
      <c r="B1244" s="7" t="s">
        <v>533</v>
      </c>
      <c r="C1244" t="s">
        <v>67</v>
      </c>
      <c r="D1244" t="s">
        <v>372</v>
      </c>
      <c r="E1244" t="s">
        <v>40</v>
      </c>
      <c r="F1244" t="s">
        <v>20</v>
      </c>
      <c r="G1244">
        <v>9</v>
      </c>
      <c r="H1244">
        <v>0.1</v>
      </c>
      <c r="I1244" s="2">
        <v>1015100.1</v>
      </c>
      <c r="J1244" t="str">
        <f>_xlfn.XLOOKUP(tblOrders[[#This Row],[CustomerID]], tblCustomers[CustomerID], tblCustomers[CustomerName])</f>
        <v>Customer 177</v>
      </c>
      <c r="K1244" t="str">
        <f>_xlfn.XLOOKUP(tblOrders[[#This Row],[CustomerID]], tblCustomers[CustomerID], tblCustomers[Segment])</f>
        <v>Corporate</v>
      </c>
      <c r="L1244" t="str">
        <f>_xlfn.XLOOKUP(tblOrders[[#This Row],[ProductID]], tblProducts[ProductID], tblProducts[Category])</f>
        <v>Office</v>
      </c>
      <c r="M1244">
        <f>_xlfn.XLOOKUP(tblOrders[[#This Row],[ProductID]], tblProducts[ProductID], tblProducts[CostPrice])</f>
        <v>18283</v>
      </c>
      <c r="N1244">
        <f>tblOrders[[#This Row],[Sales]]-(tblOrders[[#This Row],[CostPrice]]*tblOrders[[#This Row],[Quantity]])</f>
        <v>850553.1</v>
      </c>
      <c r="O1244" t="str">
        <f>TEXT(tblOrders[[#This Row],[Date]],"mmm-yyyy")</f>
        <v>Sep-2025</v>
      </c>
      <c r="P1244" t="str">
        <f>_xlfn.XLOOKUP(tblOrders[[#This Row],[OrderID]], tblReturns[OrderID], tblReturns[Returned])</f>
        <v>No</v>
      </c>
      <c r="Q1244" t="str">
        <f>_xlfn.XLOOKUP(tblOrders[[#This Row],[OrderID]], tblShipping[OrderID], tblShipping[ShipMode])</f>
        <v>Pickup</v>
      </c>
      <c r="R1244" t="str">
        <f>IFERROR(_xlfn.XLOOKUP(A1243, tblCustomers[CustomerID], tblCustomers[CustomerName]), "Not Found")</f>
        <v>Not Found</v>
      </c>
      <c r="S1244" t="str">
        <f>IF(tblOrders[[#This Row],[Sales]]&gt;1000000,"High Value","Standard")</f>
        <v>High Value</v>
      </c>
      <c r="T1244" t="str">
        <f>_xlfn.XLOOKUP(tblOrders[[#This Row],[ProductID]], tblProducts[ProductID], tblProducts[ProductName])</f>
        <v>Product 57</v>
      </c>
      <c r="U1244">
        <f>_xlfn.XLOOKUP(tblOrders[[#This Row],[SalesRepID]], tblSalesreps[RepID], tblSalesreps[Target])</f>
        <v>6291486</v>
      </c>
    </row>
    <row r="1245" spans="1:21">
      <c r="A1245" t="s">
        <v>2028</v>
      </c>
      <c r="B1245" s="7" t="s">
        <v>459</v>
      </c>
      <c r="C1245" t="s">
        <v>756</v>
      </c>
      <c r="D1245" t="s">
        <v>566</v>
      </c>
      <c r="E1245" t="s">
        <v>105</v>
      </c>
      <c r="F1245" t="s">
        <v>88</v>
      </c>
      <c r="G1245">
        <v>4</v>
      </c>
      <c r="H1245">
        <v>0.1</v>
      </c>
      <c r="I1245" s="2">
        <v>291114</v>
      </c>
      <c r="J1245" t="str">
        <f>_xlfn.XLOOKUP(tblOrders[[#This Row],[CustomerID]], tblCustomers[CustomerID], tblCustomers[CustomerName])</f>
        <v>Customer 254</v>
      </c>
      <c r="K1245" t="str">
        <f>_xlfn.XLOOKUP(tblOrders[[#This Row],[CustomerID]], tblCustomers[CustomerID], tblCustomers[Segment])</f>
        <v>Corporate</v>
      </c>
      <c r="L1245" t="str">
        <f>_xlfn.XLOOKUP(tblOrders[[#This Row],[ProductID]], tblProducts[ProductID], tblProducts[Category])</f>
        <v>Electronics</v>
      </c>
      <c r="M1245">
        <f>_xlfn.XLOOKUP(tblOrders[[#This Row],[ProductID]], tblProducts[ProductID], tblProducts[CostPrice])</f>
        <v>26222</v>
      </c>
      <c r="N1245">
        <f>tblOrders[[#This Row],[Sales]]-(tblOrders[[#This Row],[CostPrice]]*tblOrders[[#This Row],[Quantity]])</f>
        <v>186226</v>
      </c>
      <c r="O1245" t="str">
        <f>TEXT(tblOrders[[#This Row],[Date]],"mmm-yyyy")</f>
        <v>Jul-2025</v>
      </c>
      <c r="P1245" t="str">
        <f>_xlfn.XLOOKUP(tblOrders[[#This Row],[OrderID]], tblReturns[OrderID], tblReturns[Returned])</f>
        <v>No</v>
      </c>
      <c r="Q1245" t="str">
        <f>_xlfn.XLOOKUP(tblOrders[[#This Row],[OrderID]], tblShipping[OrderID], tblShipping[ShipMode])</f>
        <v>Pickup</v>
      </c>
      <c r="R1245" t="str">
        <f>IFERROR(_xlfn.XLOOKUP(A1244, tblCustomers[CustomerID], tblCustomers[CustomerName]), "Not Found")</f>
        <v>Not Found</v>
      </c>
      <c r="S1245" t="str">
        <f>IF(tblOrders[[#This Row],[Sales]]&gt;1000000,"High Value","Standard")</f>
        <v>Standard</v>
      </c>
      <c r="T1245" t="str">
        <f>_xlfn.XLOOKUP(tblOrders[[#This Row],[ProductID]], tblProducts[ProductID], tblProducts[ProductName])</f>
        <v>Product 87</v>
      </c>
      <c r="U1245">
        <f>_xlfn.XLOOKUP(tblOrders[[#This Row],[SalesRepID]], tblSalesreps[RepID], tblSalesreps[Target])</f>
        <v>8698154</v>
      </c>
    </row>
    <row r="1246" spans="1:21">
      <c r="A1246" t="s">
        <v>2029</v>
      </c>
      <c r="B1246" s="7" t="s">
        <v>1683</v>
      </c>
      <c r="C1246" t="s">
        <v>621</v>
      </c>
      <c r="D1246" t="s">
        <v>372</v>
      </c>
      <c r="E1246" t="s">
        <v>87</v>
      </c>
      <c r="F1246" t="s">
        <v>51</v>
      </c>
      <c r="G1246">
        <v>6</v>
      </c>
      <c r="H1246">
        <v>0.1</v>
      </c>
      <c r="I1246" s="2">
        <v>397240.2</v>
      </c>
      <c r="J1246" t="str">
        <f>_xlfn.XLOOKUP(tblOrders[[#This Row],[CustomerID]], tblCustomers[CustomerID], tblCustomers[CustomerName])</f>
        <v>Customer 295</v>
      </c>
      <c r="K1246" t="str">
        <f>_xlfn.XLOOKUP(tblOrders[[#This Row],[CustomerID]], tblCustomers[CustomerID], tblCustomers[Segment])</f>
        <v>Consumer</v>
      </c>
      <c r="L1246" t="str">
        <f>_xlfn.XLOOKUP(tblOrders[[#This Row],[ProductID]], tblProducts[ProductID], tblProducts[Category])</f>
        <v>Office</v>
      </c>
      <c r="M1246">
        <f>_xlfn.XLOOKUP(tblOrders[[#This Row],[ProductID]], tblProducts[ProductID], tblProducts[CostPrice])</f>
        <v>18283</v>
      </c>
      <c r="N1246">
        <f>tblOrders[[#This Row],[Sales]]-(tblOrders[[#This Row],[CostPrice]]*tblOrders[[#This Row],[Quantity]])</f>
        <v>287542.2</v>
      </c>
      <c r="O1246" t="str">
        <f>TEXT(tblOrders[[#This Row],[Date]],"mmm-yyyy")</f>
        <v>May-2025</v>
      </c>
      <c r="P1246" t="str">
        <f>_xlfn.XLOOKUP(tblOrders[[#This Row],[OrderID]], tblReturns[OrderID], tblReturns[Returned])</f>
        <v>Yes</v>
      </c>
      <c r="Q1246" t="str">
        <f>_xlfn.XLOOKUP(tblOrders[[#This Row],[OrderID]], tblShipping[OrderID], tblShipping[ShipMode])</f>
        <v>Express</v>
      </c>
      <c r="R1246" t="str">
        <f>IFERROR(_xlfn.XLOOKUP(A1245, tblCustomers[CustomerID], tblCustomers[CustomerName]), "Not Found")</f>
        <v>Not Found</v>
      </c>
      <c r="S1246" t="str">
        <f>IF(tblOrders[[#This Row],[Sales]]&gt;1000000,"High Value","Standard")</f>
        <v>Standard</v>
      </c>
      <c r="T1246" t="str">
        <f>_xlfn.XLOOKUP(tblOrders[[#This Row],[ProductID]], tblProducts[ProductID], tblProducts[ProductName])</f>
        <v>Product 57</v>
      </c>
      <c r="U1246">
        <f>_xlfn.XLOOKUP(tblOrders[[#This Row],[SalesRepID]], tblSalesreps[RepID], tblSalesreps[Target])</f>
        <v>18500989</v>
      </c>
    </row>
    <row r="1247" spans="1:21">
      <c r="A1247" t="s">
        <v>2030</v>
      </c>
      <c r="B1247" s="7" t="s">
        <v>461</v>
      </c>
      <c r="C1247" t="s">
        <v>251</v>
      </c>
      <c r="D1247" t="s">
        <v>973</v>
      </c>
      <c r="E1247" t="s">
        <v>40</v>
      </c>
      <c r="F1247" t="s">
        <v>26</v>
      </c>
      <c r="G1247">
        <v>10</v>
      </c>
      <c r="H1247">
        <v>0.15</v>
      </c>
      <c r="I1247" s="2">
        <v>705347</v>
      </c>
      <c r="J1247" t="str">
        <f>_xlfn.XLOOKUP(tblOrders[[#This Row],[CustomerID]], tblCustomers[CustomerID], tblCustomers[CustomerName])</f>
        <v>Customer 175</v>
      </c>
      <c r="K1247" t="str">
        <f>_xlfn.XLOOKUP(tblOrders[[#This Row],[CustomerID]], tblCustomers[CustomerID], tblCustomers[Segment])</f>
        <v>Consumer</v>
      </c>
      <c r="L1247" t="str">
        <f>_xlfn.XLOOKUP(tblOrders[[#This Row],[ProductID]], tblProducts[ProductID], tblProducts[Category])</f>
        <v>Office</v>
      </c>
      <c r="M1247">
        <f>_xlfn.XLOOKUP(tblOrders[[#This Row],[ProductID]], tblProducts[ProductID], tblProducts[CostPrice])</f>
        <v>44507</v>
      </c>
      <c r="N1247">
        <f>tblOrders[[#This Row],[Sales]]-(tblOrders[[#This Row],[CostPrice]]*tblOrders[[#This Row],[Quantity]])</f>
        <v>260277</v>
      </c>
      <c r="O1247" t="str">
        <f>TEXT(tblOrders[[#This Row],[Date]],"mmm-yyyy")</f>
        <v>Mar-2025</v>
      </c>
      <c r="P1247" t="str">
        <f>_xlfn.XLOOKUP(tblOrders[[#This Row],[OrderID]], tblReturns[OrderID], tblReturns[Returned])</f>
        <v>No</v>
      </c>
      <c r="Q1247" t="str">
        <f>_xlfn.XLOOKUP(tblOrders[[#This Row],[OrderID]], tblShipping[OrderID], tblShipping[ShipMode])</f>
        <v>Standard</v>
      </c>
      <c r="R1247" t="str">
        <f>IFERROR(_xlfn.XLOOKUP(A1246, tblCustomers[CustomerID], tblCustomers[CustomerName]), "Not Found")</f>
        <v>Not Found</v>
      </c>
      <c r="S1247" t="str">
        <f>IF(tblOrders[[#This Row],[Sales]]&gt;1000000,"High Value","Standard")</f>
        <v>Standard</v>
      </c>
      <c r="T1247" t="str">
        <f>_xlfn.XLOOKUP(tblOrders[[#This Row],[ProductID]], tblProducts[ProductID], tblProducts[ProductName])</f>
        <v>Product 53</v>
      </c>
      <c r="U1247">
        <f>_xlfn.XLOOKUP(tblOrders[[#This Row],[SalesRepID]], tblSalesreps[RepID], tblSalesreps[Target])</f>
        <v>6291486</v>
      </c>
    </row>
    <row r="1248" spans="1:21">
      <c r="A1248" t="s">
        <v>2031</v>
      </c>
      <c r="B1248" s="7" t="s">
        <v>711</v>
      </c>
      <c r="C1248" t="s">
        <v>952</v>
      </c>
      <c r="D1248" t="s">
        <v>178</v>
      </c>
      <c r="E1248" t="s">
        <v>202</v>
      </c>
      <c r="F1248" t="s">
        <v>14</v>
      </c>
      <c r="G1248">
        <v>8</v>
      </c>
      <c r="H1248">
        <v>0</v>
      </c>
      <c r="I1248" s="2">
        <v>1154832</v>
      </c>
      <c r="J1248" t="str">
        <f>_xlfn.XLOOKUP(tblOrders[[#This Row],[CustomerID]], tblCustomers[CustomerID], tblCustomers[CustomerName])</f>
        <v>Customer 46</v>
      </c>
      <c r="K1248" t="str">
        <f>_xlfn.XLOOKUP(tblOrders[[#This Row],[CustomerID]], tblCustomers[CustomerID], tblCustomers[Segment])</f>
        <v>Corporate</v>
      </c>
      <c r="L1248" t="str">
        <f>_xlfn.XLOOKUP(tblOrders[[#This Row],[ProductID]], tblProducts[ProductID], tblProducts[Category])</f>
        <v>Office</v>
      </c>
      <c r="M1248">
        <f>_xlfn.XLOOKUP(tblOrders[[#This Row],[ProductID]], tblProducts[ProductID], tblProducts[CostPrice])</f>
        <v>46035</v>
      </c>
      <c r="N1248">
        <f>tblOrders[[#This Row],[Sales]]-(tblOrders[[#This Row],[CostPrice]]*tblOrders[[#This Row],[Quantity]])</f>
        <v>786552</v>
      </c>
      <c r="O1248" t="str">
        <f>TEXT(tblOrders[[#This Row],[Date]],"mmm-yyyy")</f>
        <v>Jul-2025</v>
      </c>
      <c r="P1248" t="str">
        <f>_xlfn.XLOOKUP(tblOrders[[#This Row],[OrderID]], tblReturns[OrderID], tblReturns[Returned])</f>
        <v>No</v>
      </c>
      <c r="Q1248" t="str">
        <f>_xlfn.XLOOKUP(tblOrders[[#This Row],[OrderID]], tblShipping[OrderID], tblShipping[ShipMode])</f>
        <v>Standard</v>
      </c>
      <c r="R1248" t="str">
        <f>IFERROR(_xlfn.XLOOKUP(A1247, tblCustomers[CustomerID], tblCustomers[CustomerName]), "Not Found")</f>
        <v>Not Found</v>
      </c>
      <c r="S1248" t="str">
        <f>IF(tblOrders[[#This Row],[Sales]]&gt;1000000,"High Value","Standard")</f>
        <v>High Value</v>
      </c>
      <c r="T1248" t="str">
        <f>_xlfn.XLOOKUP(tblOrders[[#This Row],[ProductID]], tblProducts[ProductID], tblProducts[ProductName])</f>
        <v>Product 84</v>
      </c>
      <c r="U1248">
        <f>_xlfn.XLOOKUP(tblOrders[[#This Row],[SalesRepID]], tblSalesreps[RepID], tblSalesreps[Target])</f>
        <v>10652665</v>
      </c>
    </row>
    <row r="1249" spans="1:21">
      <c r="A1249" t="s">
        <v>2032</v>
      </c>
      <c r="B1249" s="7" t="s">
        <v>326</v>
      </c>
      <c r="C1249" t="s">
        <v>307</v>
      </c>
      <c r="D1249" t="s">
        <v>145</v>
      </c>
      <c r="E1249" t="s">
        <v>45</v>
      </c>
      <c r="F1249" t="s">
        <v>88</v>
      </c>
      <c r="G1249">
        <v>10</v>
      </c>
      <c r="H1249">
        <v>0</v>
      </c>
      <c r="I1249" s="2">
        <v>112020</v>
      </c>
      <c r="J1249" t="str">
        <f>_xlfn.XLOOKUP(tblOrders[[#This Row],[CustomerID]], tblCustomers[CustomerID], tblCustomers[CustomerName])</f>
        <v>Customer 17</v>
      </c>
      <c r="K1249" t="str">
        <f>_xlfn.XLOOKUP(tblOrders[[#This Row],[CustomerID]], tblCustomers[CustomerID], tblCustomers[Segment])</f>
        <v>SME</v>
      </c>
      <c r="L1249" t="str">
        <f>_xlfn.XLOOKUP(tblOrders[[#This Row],[ProductID]], tblProducts[ProductID], tblProducts[Category])</f>
        <v>Furniture</v>
      </c>
      <c r="M1249">
        <f>_xlfn.XLOOKUP(tblOrders[[#This Row],[ProductID]], tblProducts[ProductID], tblProducts[CostPrice])</f>
        <v>55764</v>
      </c>
      <c r="N1249">
        <f>tblOrders[[#This Row],[Sales]]-(tblOrders[[#This Row],[CostPrice]]*tblOrders[[#This Row],[Quantity]])</f>
        <v>-445620</v>
      </c>
      <c r="O1249" t="str">
        <f>TEXT(tblOrders[[#This Row],[Date]],"mmm-yyyy")</f>
        <v>Dec-2025</v>
      </c>
      <c r="P1249" t="str">
        <f>_xlfn.XLOOKUP(tblOrders[[#This Row],[OrderID]], tblReturns[OrderID], tblReturns[Returned])</f>
        <v>No</v>
      </c>
      <c r="Q1249" t="str">
        <f>_xlfn.XLOOKUP(tblOrders[[#This Row],[OrderID]], tblShipping[OrderID], tblShipping[ShipMode])</f>
        <v>Express</v>
      </c>
      <c r="R1249" t="str">
        <f>IFERROR(_xlfn.XLOOKUP(A1248, tblCustomers[CustomerID], tblCustomers[CustomerName]), "Not Found")</f>
        <v>Not Found</v>
      </c>
      <c r="S1249" t="str">
        <f>IF(tblOrders[[#This Row],[Sales]]&gt;1000000,"High Value","Standard")</f>
        <v>Standard</v>
      </c>
      <c r="T1249" t="str">
        <f>_xlfn.XLOOKUP(tblOrders[[#This Row],[ProductID]], tblProducts[ProductID], tblProducts[ProductName])</f>
        <v>Product 89</v>
      </c>
      <c r="U1249">
        <f>_xlfn.XLOOKUP(tblOrders[[#This Row],[SalesRepID]], tblSalesreps[RepID], tblSalesreps[Target])</f>
        <v>11319839</v>
      </c>
    </row>
    <row r="1250" spans="1:21">
      <c r="A1250" t="s">
        <v>2033</v>
      </c>
      <c r="B1250" s="7" t="s">
        <v>671</v>
      </c>
      <c r="C1250" t="s">
        <v>297</v>
      </c>
      <c r="D1250" t="s">
        <v>1029</v>
      </c>
      <c r="E1250" t="s">
        <v>35</v>
      </c>
      <c r="F1250" t="s">
        <v>14</v>
      </c>
      <c r="G1250">
        <v>7</v>
      </c>
      <c r="H1250">
        <v>0.2</v>
      </c>
      <c r="I1250" s="2">
        <v>720048</v>
      </c>
      <c r="J1250" t="str">
        <f>_xlfn.XLOOKUP(tblOrders[[#This Row],[CustomerID]], tblCustomers[CustomerID], tblCustomers[CustomerName])</f>
        <v>Customer 275</v>
      </c>
      <c r="K1250" t="str">
        <f>_xlfn.XLOOKUP(tblOrders[[#This Row],[CustomerID]], tblCustomers[CustomerID], tblCustomers[Segment])</f>
        <v>SME</v>
      </c>
      <c r="L1250" t="str">
        <f>_xlfn.XLOOKUP(tblOrders[[#This Row],[ProductID]], tblProducts[ProductID], tblProducts[Category])</f>
        <v>Furniture</v>
      </c>
      <c r="M1250">
        <f>_xlfn.XLOOKUP(tblOrders[[#This Row],[ProductID]], tblProducts[ProductID], tblProducts[CostPrice])</f>
        <v>74501</v>
      </c>
      <c r="N1250">
        <f>tblOrders[[#This Row],[Sales]]-(tblOrders[[#This Row],[CostPrice]]*tblOrders[[#This Row],[Quantity]])</f>
        <v>198541</v>
      </c>
      <c r="O1250" t="str">
        <f>TEXT(tblOrders[[#This Row],[Date]],"mmm-yyyy")</f>
        <v>Aug-2025</v>
      </c>
      <c r="P1250" t="str">
        <f>_xlfn.XLOOKUP(tblOrders[[#This Row],[OrderID]], tblReturns[OrderID], tblReturns[Returned])</f>
        <v>Yes</v>
      </c>
      <c r="Q1250" t="str">
        <f>_xlfn.XLOOKUP(tblOrders[[#This Row],[OrderID]], tblShipping[OrderID], tblShipping[ShipMode])</f>
        <v>Express</v>
      </c>
      <c r="R1250" t="str">
        <f>IFERROR(_xlfn.XLOOKUP(A1249, tblCustomers[CustomerID], tblCustomers[CustomerName]), "Not Found")</f>
        <v>Not Found</v>
      </c>
      <c r="S1250" t="str">
        <f>IF(tblOrders[[#This Row],[Sales]]&gt;1000000,"High Value","Standard")</f>
        <v>Standard</v>
      </c>
      <c r="T1250" t="str">
        <f>_xlfn.XLOOKUP(tblOrders[[#This Row],[ProductID]], tblProducts[ProductID], tblProducts[ProductName])</f>
        <v>Product 18</v>
      </c>
      <c r="U1250">
        <f>_xlfn.XLOOKUP(tblOrders[[#This Row],[SalesRepID]], tblSalesreps[RepID], tblSalesreps[Target])</f>
        <v>19619177</v>
      </c>
    </row>
    <row r="1251" spans="1:21">
      <c r="A1251" t="s">
        <v>2034</v>
      </c>
      <c r="B1251" s="7" t="s">
        <v>391</v>
      </c>
      <c r="C1251" t="s">
        <v>481</v>
      </c>
      <c r="D1251" t="s">
        <v>973</v>
      </c>
      <c r="E1251" t="s">
        <v>50</v>
      </c>
      <c r="F1251" t="s">
        <v>26</v>
      </c>
      <c r="G1251">
        <v>9</v>
      </c>
      <c r="H1251">
        <v>0.15</v>
      </c>
      <c r="I1251" s="2">
        <v>109808.1</v>
      </c>
      <c r="J1251" t="str">
        <f>_xlfn.XLOOKUP(tblOrders[[#This Row],[CustomerID]], tblCustomers[CustomerID], tblCustomers[CustomerName])</f>
        <v>Customer 166</v>
      </c>
      <c r="K1251" t="str">
        <f>_xlfn.XLOOKUP(tblOrders[[#This Row],[CustomerID]], tblCustomers[CustomerID], tblCustomers[Segment])</f>
        <v>SME</v>
      </c>
      <c r="L1251" t="str">
        <f>_xlfn.XLOOKUP(tblOrders[[#This Row],[ProductID]], tblProducts[ProductID], tblProducts[Category])</f>
        <v>Office</v>
      </c>
      <c r="M1251">
        <f>_xlfn.XLOOKUP(tblOrders[[#This Row],[ProductID]], tblProducts[ProductID], tblProducts[CostPrice])</f>
        <v>44507</v>
      </c>
      <c r="N1251">
        <f>tblOrders[[#This Row],[Sales]]-(tblOrders[[#This Row],[CostPrice]]*tblOrders[[#This Row],[Quantity]])</f>
        <v>-290754.90000000002</v>
      </c>
      <c r="O1251" t="str">
        <f>TEXT(tblOrders[[#This Row],[Date]],"mmm-yyyy")</f>
        <v>May-2025</v>
      </c>
      <c r="P1251" t="str">
        <f>_xlfn.XLOOKUP(tblOrders[[#This Row],[OrderID]], tblReturns[OrderID], tblReturns[Returned])</f>
        <v>No</v>
      </c>
      <c r="Q1251" t="str">
        <f>_xlfn.XLOOKUP(tblOrders[[#This Row],[OrderID]], tblShipping[OrderID], tblShipping[ShipMode])</f>
        <v>Express</v>
      </c>
      <c r="R1251" t="str">
        <f>IFERROR(_xlfn.XLOOKUP(A1250, tblCustomers[CustomerID], tblCustomers[CustomerName]), "Not Found")</f>
        <v>Not Found</v>
      </c>
      <c r="S1251" t="str">
        <f>IF(tblOrders[[#This Row],[Sales]]&gt;1000000,"High Value","Standard")</f>
        <v>Standard</v>
      </c>
      <c r="T1251" t="str">
        <f>_xlfn.XLOOKUP(tblOrders[[#This Row],[ProductID]], tblProducts[ProductID], tblProducts[ProductName])</f>
        <v>Product 53</v>
      </c>
      <c r="U1251">
        <f>_xlfn.XLOOKUP(tblOrders[[#This Row],[SalesRepID]], tblSalesreps[RepID], tblSalesreps[Target])</f>
        <v>17350666</v>
      </c>
    </row>
    <row r="1252" spans="1:21">
      <c r="A1252" t="s">
        <v>2035</v>
      </c>
      <c r="B1252" s="7" t="s">
        <v>440</v>
      </c>
      <c r="C1252" t="s">
        <v>1147</v>
      </c>
      <c r="D1252" t="s">
        <v>248</v>
      </c>
      <c r="E1252" t="s">
        <v>45</v>
      </c>
      <c r="F1252" t="s">
        <v>51</v>
      </c>
      <c r="G1252">
        <v>6</v>
      </c>
      <c r="H1252">
        <v>0</v>
      </c>
      <c r="I1252" s="2">
        <v>404406</v>
      </c>
      <c r="J1252" t="str">
        <f>_xlfn.XLOOKUP(tblOrders[[#This Row],[CustomerID]], tblCustomers[CustomerID], tblCustomers[CustomerName])</f>
        <v>Customer 258</v>
      </c>
      <c r="K1252" t="str">
        <f>_xlfn.XLOOKUP(tblOrders[[#This Row],[CustomerID]], tblCustomers[CustomerID], tblCustomers[Segment])</f>
        <v>Corporate</v>
      </c>
      <c r="L1252" t="str">
        <f>_xlfn.XLOOKUP(tblOrders[[#This Row],[ProductID]], tblProducts[ProductID], tblProducts[Category])</f>
        <v>Furniture</v>
      </c>
      <c r="M1252">
        <f>_xlfn.XLOOKUP(tblOrders[[#This Row],[ProductID]], tblProducts[ProductID], tblProducts[CostPrice])</f>
        <v>31758</v>
      </c>
      <c r="N1252">
        <f>tblOrders[[#This Row],[Sales]]-(tblOrders[[#This Row],[CostPrice]]*tblOrders[[#This Row],[Quantity]])</f>
        <v>213858</v>
      </c>
      <c r="O1252" t="str">
        <f>TEXT(tblOrders[[#This Row],[Date]],"mmm-yyyy")</f>
        <v>Nov-2025</v>
      </c>
      <c r="P1252" t="str">
        <f>_xlfn.XLOOKUP(tblOrders[[#This Row],[OrderID]], tblReturns[OrderID], tblReturns[Returned])</f>
        <v>No</v>
      </c>
      <c r="Q1252" t="str">
        <f>_xlfn.XLOOKUP(tblOrders[[#This Row],[OrderID]], tblShipping[OrderID], tblShipping[ShipMode])</f>
        <v>Pickup</v>
      </c>
      <c r="R1252" t="str">
        <f>IFERROR(_xlfn.XLOOKUP(A1251, tblCustomers[CustomerID], tblCustomers[CustomerName]), "Not Found")</f>
        <v>Not Found</v>
      </c>
      <c r="S1252" t="str">
        <f>IF(tblOrders[[#This Row],[Sales]]&gt;1000000,"High Value","Standard")</f>
        <v>Standard</v>
      </c>
      <c r="T1252" t="str">
        <f>_xlfn.XLOOKUP(tblOrders[[#This Row],[ProductID]], tblProducts[ProductID], tblProducts[ProductName])</f>
        <v>Product 35</v>
      </c>
      <c r="U1252">
        <f>_xlfn.XLOOKUP(tblOrders[[#This Row],[SalesRepID]], tblSalesreps[RepID], tblSalesreps[Target])</f>
        <v>11319839</v>
      </c>
    </row>
    <row r="1253" spans="1:21">
      <c r="A1253" t="s">
        <v>2036</v>
      </c>
      <c r="B1253" s="7" t="s">
        <v>1364</v>
      </c>
      <c r="C1253" t="s">
        <v>1188</v>
      </c>
      <c r="D1253" t="s">
        <v>301</v>
      </c>
      <c r="E1253" t="s">
        <v>119</v>
      </c>
      <c r="F1253" t="s">
        <v>20</v>
      </c>
      <c r="G1253">
        <v>7</v>
      </c>
      <c r="H1253">
        <v>0.05</v>
      </c>
      <c r="I1253" s="2">
        <v>602902.30000000005</v>
      </c>
      <c r="J1253" t="str">
        <f>_xlfn.XLOOKUP(tblOrders[[#This Row],[CustomerID]], tblCustomers[CustomerID], tblCustomers[CustomerName])</f>
        <v>Customer 273</v>
      </c>
      <c r="K1253" t="str">
        <f>_xlfn.XLOOKUP(tblOrders[[#This Row],[CustomerID]], tblCustomers[CustomerID], tblCustomers[Segment])</f>
        <v>Consumer</v>
      </c>
      <c r="L1253" t="str">
        <f>_xlfn.XLOOKUP(tblOrders[[#This Row],[ProductID]], tblProducts[ProductID], tblProducts[Category])</f>
        <v>Office</v>
      </c>
      <c r="M1253">
        <f>_xlfn.XLOOKUP(tblOrders[[#This Row],[ProductID]], tblProducts[ProductID], tblProducts[CostPrice])</f>
        <v>77841</v>
      </c>
      <c r="N1253">
        <f>tblOrders[[#This Row],[Sales]]-(tblOrders[[#This Row],[CostPrice]]*tblOrders[[#This Row],[Quantity]])</f>
        <v>58015.300000000047</v>
      </c>
      <c r="O1253" t="str">
        <f>TEXT(tblOrders[[#This Row],[Date]],"mmm-yyyy")</f>
        <v>Jan-2025</v>
      </c>
      <c r="P1253" t="str">
        <f>_xlfn.XLOOKUP(tblOrders[[#This Row],[OrderID]], tblReturns[OrderID], tblReturns[Returned])</f>
        <v>No</v>
      </c>
      <c r="Q1253" t="str">
        <f>_xlfn.XLOOKUP(tblOrders[[#This Row],[OrderID]], tblShipping[OrderID], tblShipping[ShipMode])</f>
        <v>Express</v>
      </c>
      <c r="R1253" t="str">
        <f>IFERROR(_xlfn.XLOOKUP(A1252, tblCustomers[CustomerID], tblCustomers[CustomerName]), "Not Found")</f>
        <v>Not Found</v>
      </c>
      <c r="S1253" t="str">
        <f>IF(tblOrders[[#This Row],[Sales]]&gt;1000000,"High Value","Standard")</f>
        <v>Standard</v>
      </c>
      <c r="T1253" t="str">
        <f>_xlfn.XLOOKUP(tblOrders[[#This Row],[ProductID]], tblProducts[ProductID], tblProducts[ProductName])</f>
        <v>Product 98</v>
      </c>
      <c r="U1253">
        <f>_xlfn.XLOOKUP(tblOrders[[#This Row],[SalesRepID]], tblSalesreps[RepID], tblSalesreps[Target])</f>
        <v>5886694</v>
      </c>
    </row>
    <row r="1254" spans="1:21">
      <c r="A1254" t="s">
        <v>2037</v>
      </c>
      <c r="B1254" s="7" t="s">
        <v>1238</v>
      </c>
      <c r="C1254" t="s">
        <v>365</v>
      </c>
      <c r="D1254" t="s">
        <v>155</v>
      </c>
      <c r="E1254" t="s">
        <v>56</v>
      </c>
      <c r="F1254" t="s">
        <v>26</v>
      </c>
      <c r="G1254">
        <v>8</v>
      </c>
      <c r="H1254">
        <v>0.15</v>
      </c>
      <c r="I1254" s="2">
        <v>542524.4</v>
      </c>
      <c r="J1254" t="str">
        <f>_xlfn.XLOOKUP(tblOrders[[#This Row],[CustomerID]], tblCustomers[CustomerID], tblCustomers[CustomerName])</f>
        <v>Customer 225</v>
      </c>
      <c r="K1254" t="str">
        <f>_xlfn.XLOOKUP(tblOrders[[#This Row],[CustomerID]], tblCustomers[CustomerID], tblCustomers[Segment])</f>
        <v>SME</v>
      </c>
      <c r="L1254" t="str">
        <f>_xlfn.XLOOKUP(tblOrders[[#This Row],[ProductID]], tblProducts[ProductID], tblProducts[Category])</f>
        <v>Electronics</v>
      </c>
      <c r="M1254">
        <f>_xlfn.XLOOKUP(tblOrders[[#This Row],[ProductID]], tblProducts[ProductID], tblProducts[CostPrice])</f>
        <v>23271</v>
      </c>
      <c r="N1254">
        <f>tblOrders[[#This Row],[Sales]]-(tblOrders[[#This Row],[CostPrice]]*tblOrders[[#This Row],[Quantity]])</f>
        <v>356356.4</v>
      </c>
      <c r="O1254" t="str">
        <f>TEXT(tblOrders[[#This Row],[Date]],"mmm-yyyy")</f>
        <v>Mar-2025</v>
      </c>
      <c r="P1254" t="str">
        <f>_xlfn.XLOOKUP(tblOrders[[#This Row],[OrderID]], tblReturns[OrderID], tblReturns[Returned])</f>
        <v>No</v>
      </c>
      <c r="Q1254" t="str">
        <f>_xlfn.XLOOKUP(tblOrders[[#This Row],[OrderID]], tblShipping[OrderID], tblShipping[ShipMode])</f>
        <v>Pickup</v>
      </c>
      <c r="R1254" t="str">
        <f>IFERROR(_xlfn.XLOOKUP(A1253, tblCustomers[CustomerID], tblCustomers[CustomerName]), "Not Found")</f>
        <v>Not Found</v>
      </c>
      <c r="S1254" t="str">
        <f>IF(tblOrders[[#This Row],[Sales]]&gt;1000000,"High Value","Standard")</f>
        <v>Standard</v>
      </c>
      <c r="T1254" t="str">
        <f>_xlfn.XLOOKUP(tblOrders[[#This Row],[ProductID]], tblProducts[ProductID], tblProducts[ProductName])</f>
        <v>Product 48</v>
      </c>
      <c r="U1254">
        <f>_xlfn.XLOOKUP(tblOrders[[#This Row],[SalesRepID]], tblSalesreps[RepID], tblSalesreps[Target])</f>
        <v>14265630</v>
      </c>
    </row>
    <row r="1255" spans="1:21">
      <c r="A1255" t="s">
        <v>2038</v>
      </c>
      <c r="B1255" s="7" t="s">
        <v>472</v>
      </c>
      <c r="C1255" t="s">
        <v>501</v>
      </c>
      <c r="D1255" t="s">
        <v>248</v>
      </c>
      <c r="E1255" t="s">
        <v>50</v>
      </c>
      <c r="F1255" t="s">
        <v>51</v>
      </c>
      <c r="G1255">
        <v>8</v>
      </c>
      <c r="H1255">
        <v>0.2</v>
      </c>
      <c r="I1255" s="2">
        <v>330496</v>
      </c>
      <c r="J1255" t="str">
        <f>_xlfn.XLOOKUP(tblOrders[[#This Row],[CustomerID]], tblCustomers[CustomerID], tblCustomers[CustomerName])</f>
        <v>Customer 265</v>
      </c>
      <c r="K1255" t="str">
        <f>_xlfn.XLOOKUP(tblOrders[[#This Row],[CustomerID]], tblCustomers[CustomerID], tblCustomers[Segment])</f>
        <v>SME</v>
      </c>
      <c r="L1255" t="str">
        <f>_xlfn.XLOOKUP(tblOrders[[#This Row],[ProductID]], tblProducts[ProductID], tblProducts[Category])</f>
        <v>Furniture</v>
      </c>
      <c r="M1255">
        <f>_xlfn.XLOOKUP(tblOrders[[#This Row],[ProductID]], tblProducts[ProductID], tblProducts[CostPrice])</f>
        <v>31758</v>
      </c>
      <c r="N1255">
        <f>tblOrders[[#This Row],[Sales]]-(tblOrders[[#This Row],[CostPrice]]*tblOrders[[#This Row],[Quantity]])</f>
        <v>76432</v>
      </c>
      <c r="O1255" t="str">
        <f>TEXT(tblOrders[[#This Row],[Date]],"mmm-yyyy")</f>
        <v>Mar-2025</v>
      </c>
      <c r="P1255" t="str">
        <f>_xlfn.XLOOKUP(tblOrders[[#This Row],[OrderID]], tblReturns[OrderID], tblReturns[Returned])</f>
        <v>No</v>
      </c>
      <c r="Q1255" t="str">
        <f>_xlfn.XLOOKUP(tblOrders[[#This Row],[OrderID]], tblShipping[OrderID], tblShipping[ShipMode])</f>
        <v>Pickup</v>
      </c>
      <c r="R1255" t="str">
        <f>IFERROR(_xlfn.XLOOKUP(A1254, tblCustomers[CustomerID], tblCustomers[CustomerName]), "Not Found")</f>
        <v>Not Found</v>
      </c>
      <c r="S1255" t="str">
        <f>IF(tblOrders[[#This Row],[Sales]]&gt;1000000,"High Value","Standard")</f>
        <v>Standard</v>
      </c>
      <c r="T1255" t="str">
        <f>_xlfn.XLOOKUP(tblOrders[[#This Row],[ProductID]], tblProducts[ProductID], tblProducts[ProductName])</f>
        <v>Product 35</v>
      </c>
      <c r="U1255">
        <f>_xlfn.XLOOKUP(tblOrders[[#This Row],[SalesRepID]], tblSalesreps[RepID], tblSalesreps[Target])</f>
        <v>17350666</v>
      </c>
    </row>
    <row r="1256" spans="1:21">
      <c r="A1256" t="s">
        <v>2039</v>
      </c>
      <c r="B1256" s="7" t="s">
        <v>528</v>
      </c>
      <c r="C1256" t="s">
        <v>507</v>
      </c>
      <c r="D1256" t="s">
        <v>667</v>
      </c>
      <c r="E1256" t="s">
        <v>13</v>
      </c>
      <c r="F1256" t="s">
        <v>20</v>
      </c>
      <c r="G1256">
        <v>10</v>
      </c>
      <c r="H1256">
        <v>0.2</v>
      </c>
      <c r="I1256" s="2">
        <v>1134472</v>
      </c>
      <c r="J1256" t="str">
        <f>_xlfn.XLOOKUP(tblOrders[[#This Row],[CustomerID]], tblCustomers[CustomerID], tblCustomers[CustomerName])</f>
        <v>Customer 133</v>
      </c>
      <c r="K1256" t="str">
        <f>_xlfn.XLOOKUP(tblOrders[[#This Row],[CustomerID]], tblCustomers[CustomerID], tblCustomers[Segment])</f>
        <v>Corporate</v>
      </c>
      <c r="L1256" t="str">
        <f>_xlfn.XLOOKUP(tblOrders[[#This Row],[ProductID]], tblProducts[ProductID], tblProducts[Category])</f>
        <v>Electronics</v>
      </c>
      <c r="M1256">
        <f>_xlfn.XLOOKUP(tblOrders[[#This Row],[ProductID]], tblProducts[ProductID], tblProducts[CostPrice])</f>
        <v>13676</v>
      </c>
      <c r="N1256">
        <f>tblOrders[[#This Row],[Sales]]-(tblOrders[[#This Row],[CostPrice]]*tblOrders[[#This Row],[Quantity]])</f>
        <v>997712</v>
      </c>
      <c r="O1256" t="str">
        <f>TEXT(tblOrders[[#This Row],[Date]],"mmm-yyyy")</f>
        <v>Apr-2025</v>
      </c>
      <c r="P1256" t="str">
        <f>_xlfn.XLOOKUP(tblOrders[[#This Row],[OrderID]], tblReturns[OrderID], tblReturns[Returned])</f>
        <v>No</v>
      </c>
      <c r="Q1256" t="str">
        <f>_xlfn.XLOOKUP(tblOrders[[#This Row],[OrderID]], tblShipping[OrderID], tblShipping[ShipMode])</f>
        <v>Pickup</v>
      </c>
      <c r="R1256" t="str">
        <f>IFERROR(_xlfn.XLOOKUP(A1255, tblCustomers[CustomerID], tblCustomers[CustomerName]), "Not Found")</f>
        <v>Not Found</v>
      </c>
      <c r="S1256" t="str">
        <f>IF(tblOrders[[#This Row],[Sales]]&gt;1000000,"High Value","Standard")</f>
        <v>High Value</v>
      </c>
      <c r="T1256" t="str">
        <f>_xlfn.XLOOKUP(tblOrders[[#This Row],[ProductID]], tblProducts[ProductID], tblProducts[ProductName])</f>
        <v>Product 10</v>
      </c>
      <c r="U1256">
        <f>_xlfn.XLOOKUP(tblOrders[[#This Row],[SalesRepID]], tblSalesreps[RepID], tblSalesreps[Target])</f>
        <v>11852878</v>
      </c>
    </row>
    <row r="1257" spans="1:21">
      <c r="A1257" t="s">
        <v>2040</v>
      </c>
      <c r="B1257" s="7" t="s">
        <v>1823</v>
      </c>
      <c r="C1257" t="s">
        <v>453</v>
      </c>
      <c r="D1257" t="s">
        <v>643</v>
      </c>
      <c r="E1257" t="s">
        <v>87</v>
      </c>
      <c r="F1257" t="s">
        <v>26</v>
      </c>
      <c r="G1257">
        <v>9</v>
      </c>
      <c r="H1257">
        <v>0.15</v>
      </c>
      <c r="I1257" s="2">
        <v>174779.55</v>
      </c>
      <c r="J1257" t="str">
        <f>_xlfn.XLOOKUP(tblOrders[[#This Row],[CustomerID]], tblCustomers[CustomerID], tblCustomers[CustomerName])</f>
        <v>Customer 192</v>
      </c>
      <c r="K1257" t="str">
        <f>_xlfn.XLOOKUP(tblOrders[[#This Row],[CustomerID]], tblCustomers[CustomerID], tblCustomers[Segment])</f>
        <v>Corporate</v>
      </c>
      <c r="L1257" t="str">
        <f>_xlfn.XLOOKUP(tblOrders[[#This Row],[ProductID]], tblProducts[ProductID], tblProducts[Category])</f>
        <v>Home</v>
      </c>
      <c r="M1257">
        <f>_xlfn.XLOOKUP(tblOrders[[#This Row],[ProductID]], tblProducts[ProductID], tblProducts[CostPrice])</f>
        <v>77766</v>
      </c>
      <c r="N1257">
        <f>tblOrders[[#This Row],[Sales]]-(tblOrders[[#This Row],[CostPrice]]*tblOrders[[#This Row],[Quantity]])</f>
        <v>-525114.44999999995</v>
      </c>
      <c r="O1257" t="str">
        <f>TEXT(tblOrders[[#This Row],[Date]],"mmm-yyyy")</f>
        <v>Aug-2025</v>
      </c>
      <c r="P1257" t="str">
        <f>_xlfn.XLOOKUP(tblOrders[[#This Row],[OrderID]], tblReturns[OrderID], tblReturns[Returned])</f>
        <v>No</v>
      </c>
      <c r="Q1257" t="str">
        <f>_xlfn.XLOOKUP(tblOrders[[#This Row],[OrderID]], tblShipping[OrderID], tblShipping[ShipMode])</f>
        <v>Standard</v>
      </c>
      <c r="R1257" t="str">
        <f>IFERROR(_xlfn.XLOOKUP(A1256, tblCustomers[CustomerID], tblCustomers[CustomerName]), "Not Found")</f>
        <v>Not Found</v>
      </c>
      <c r="S1257" t="str">
        <f>IF(tblOrders[[#This Row],[Sales]]&gt;1000000,"High Value","Standard")</f>
        <v>Standard</v>
      </c>
      <c r="T1257" t="str">
        <f>_xlfn.XLOOKUP(tblOrders[[#This Row],[ProductID]], tblProducts[ProductID], tblProducts[ProductName])</f>
        <v>Product 1</v>
      </c>
      <c r="U1257">
        <f>_xlfn.XLOOKUP(tblOrders[[#This Row],[SalesRepID]], tblSalesreps[RepID], tblSalesreps[Target])</f>
        <v>18500989</v>
      </c>
    </row>
    <row r="1258" spans="1:21">
      <c r="A1258" t="s">
        <v>2041</v>
      </c>
      <c r="B1258" s="7" t="s">
        <v>277</v>
      </c>
      <c r="C1258" t="s">
        <v>1155</v>
      </c>
      <c r="D1258" t="s">
        <v>265</v>
      </c>
      <c r="E1258" t="s">
        <v>40</v>
      </c>
      <c r="F1258" t="s">
        <v>20</v>
      </c>
      <c r="G1258">
        <v>8</v>
      </c>
      <c r="H1258">
        <v>0.1</v>
      </c>
      <c r="I1258" s="2">
        <v>79617.600000000006</v>
      </c>
      <c r="J1258" t="str">
        <f>_xlfn.XLOOKUP(tblOrders[[#This Row],[CustomerID]], tblCustomers[CustomerID], tblCustomers[CustomerName])</f>
        <v>Customer 92</v>
      </c>
      <c r="K1258" t="str">
        <f>_xlfn.XLOOKUP(tblOrders[[#This Row],[CustomerID]], tblCustomers[CustomerID], tblCustomers[Segment])</f>
        <v>SME</v>
      </c>
      <c r="L1258" t="str">
        <f>_xlfn.XLOOKUP(tblOrders[[#This Row],[ProductID]], tblProducts[ProductID], tblProducts[Category])</f>
        <v>Home</v>
      </c>
      <c r="M1258">
        <f>_xlfn.XLOOKUP(tblOrders[[#This Row],[ProductID]], tblProducts[ProductID], tblProducts[CostPrice])</f>
        <v>33642</v>
      </c>
      <c r="N1258">
        <f>tblOrders[[#This Row],[Sales]]-(tblOrders[[#This Row],[CostPrice]]*tblOrders[[#This Row],[Quantity]])</f>
        <v>-189518.4</v>
      </c>
      <c r="O1258" t="str">
        <f>TEXT(tblOrders[[#This Row],[Date]],"mmm-yyyy")</f>
        <v>Oct-2025</v>
      </c>
      <c r="P1258" t="str">
        <f>_xlfn.XLOOKUP(tblOrders[[#This Row],[OrderID]], tblReturns[OrderID], tblReturns[Returned])</f>
        <v>No</v>
      </c>
      <c r="Q1258" t="str">
        <f>_xlfn.XLOOKUP(tblOrders[[#This Row],[OrderID]], tblShipping[OrderID], tblShipping[ShipMode])</f>
        <v>Express</v>
      </c>
      <c r="R1258" t="str">
        <f>IFERROR(_xlfn.XLOOKUP(A1257, tblCustomers[CustomerID], tblCustomers[CustomerName]), "Not Found")</f>
        <v>Not Found</v>
      </c>
      <c r="S1258" t="str">
        <f>IF(tblOrders[[#This Row],[Sales]]&gt;1000000,"High Value","Standard")</f>
        <v>Standard</v>
      </c>
      <c r="T1258" t="str">
        <f>_xlfn.XLOOKUP(tblOrders[[#This Row],[ProductID]], tblProducts[ProductID], tblProducts[ProductName])</f>
        <v>Product 17</v>
      </c>
      <c r="U1258">
        <f>_xlfn.XLOOKUP(tblOrders[[#This Row],[SalesRepID]], tblSalesreps[RepID], tblSalesreps[Target])</f>
        <v>6291486</v>
      </c>
    </row>
    <row r="1259" spans="1:21">
      <c r="A1259" t="s">
        <v>2042</v>
      </c>
      <c r="B1259" s="7" t="s">
        <v>341</v>
      </c>
      <c r="C1259" t="s">
        <v>1158</v>
      </c>
      <c r="D1259" t="s">
        <v>597</v>
      </c>
      <c r="E1259" t="s">
        <v>202</v>
      </c>
      <c r="F1259" t="s">
        <v>88</v>
      </c>
      <c r="G1259">
        <v>4</v>
      </c>
      <c r="H1259">
        <v>0.1</v>
      </c>
      <c r="I1259" s="2">
        <v>435488.4</v>
      </c>
      <c r="J1259" t="str">
        <f>_xlfn.XLOOKUP(tblOrders[[#This Row],[CustomerID]], tblCustomers[CustomerID], tblCustomers[CustomerName])</f>
        <v>Customer 124</v>
      </c>
      <c r="K1259" t="str">
        <f>_xlfn.XLOOKUP(tblOrders[[#This Row],[CustomerID]], tblCustomers[CustomerID], tblCustomers[Segment])</f>
        <v>SME</v>
      </c>
      <c r="L1259" t="str">
        <f>_xlfn.XLOOKUP(tblOrders[[#This Row],[ProductID]], tblProducts[ProductID], tblProducts[Category])</f>
        <v>Electronics</v>
      </c>
      <c r="M1259">
        <f>_xlfn.XLOOKUP(tblOrders[[#This Row],[ProductID]], tblProducts[ProductID], tblProducts[CostPrice])</f>
        <v>35454</v>
      </c>
      <c r="N1259">
        <f>tblOrders[[#This Row],[Sales]]-(tblOrders[[#This Row],[CostPrice]]*tblOrders[[#This Row],[Quantity]])</f>
        <v>293672.40000000002</v>
      </c>
      <c r="O1259" t="str">
        <f>TEXT(tblOrders[[#This Row],[Date]],"mmm-yyyy")</f>
        <v>Oct-2025</v>
      </c>
      <c r="P1259" t="str">
        <f>_xlfn.XLOOKUP(tblOrders[[#This Row],[OrderID]], tblReturns[OrderID], tblReturns[Returned])</f>
        <v>Yes</v>
      </c>
      <c r="Q1259" t="str">
        <f>_xlfn.XLOOKUP(tblOrders[[#This Row],[OrderID]], tblShipping[OrderID], tblShipping[ShipMode])</f>
        <v>Pickup</v>
      </c>
      <c r="R1259" t="str">
        <f>IFERROR(_xlfn.XLOOKUP(A1258, tblCustomers[CustomerID], tblCustomers[CustomerName]), "Not Found")</f>
        <v>Not Found</v>
      </c>
      <c r="S1259" t="str">
        <f>IF(tblOrders[[#This Row],[Sales]]&gt;1000000,"High Value","Standard")</f>
        <v>Standard</v>
      </c>
      <c r="T1259" t="str">
        <f>_xlfn.XLOOKUP(tblOrders[[#This Row],[ProductID]], tblProducts[ProductID], tblProducts[ProductName])</f>
        <v>Product 28</v>
      </c>
      <c r="U1259">
        <f>_xlfn.XLOOKUP(tblOrders[[#This Row],[SalesRepID]], tblSalesreps[RepID], tblSalesreps[Target])</f>
        <v>10652665</v>
      </c>
    </row>
    <row r="1260" spans="1:21">
      <c r="A1260" t="s">
        <v>2043</v>
      </c>
      <c r="B1260" s="7" t="s">
        <v>1169</v>
      </c>
      <c r="C1260" t="s">
        <v>365</v>
      </c>
      <c r="D1260" t="s">
        <v>151</v>
      </c>
      <c r="E1260" t="s">
        <v>35</v>
      </c>
      <c r="F1260" t="s">
        <v>20</v>
      </c>
      <c r="G1260">
        <v>8</v>
      </c>
      <c r="H1260">
        <v>0.2</v>
      </c>
      <c r="I1260" s="2">
        <v>379232</v>
      </c>
      <c r="J1260" t="str">
        <f>_xlfn.XLOOKUP(tblOrders[[#This Row],[CustomerID]], tblCustomers[CustomerID], tblCustomers[CustomerName])</f>
        <v>Customer 225</v>
      </c>
      <c r="K1260" t="str">
        <f>_xlfn.XLOOKUP(tblOrders[[#This Row],[CustomerID]], tblCustomers[CustomerID], tblCustomers[Segment])</f>
        <v>SME</v>
      </c>
      <c r="L1260" t="str">
        <f>_xlfn.XLOOKUP(tblOrders[[#This Row],[ProductID]], tblProducts[ProductID], tblProducts[Category])</f>
        <v>Electronics</v>
      </c>
      <c r="M1260">
        <f>_xlfn.XLOOKUP(tblOrders[[#This Row],[ProductID]], tblProducts[ProductID], tblProducts[CostPrice])</f>
        <v>63366</v>
      </c>
      <c r="N1260">
        <f>tblOrders[[#This Row],[Sales]]-(tblOrders[[#This Row],[CostPrice]]*tblOrders[[#This Row],[Quantity]])</f>
        <v>-127696</v>
      </c>
      <c r="O1260" t="str">
        <f>TEXT(tblOrders[[#This Row],[Date]],"mmm-yyyy")</f>
        <v>Nov-2025</v>
      </c>
      <c r="P1260" t="str">
        <f>_xlfn.XLOOKUP(tblOrders[[#This Row],[OrderID]], tblReturns[OrderID], tblReturns[Returned])</f>
        <v>No</v>
      </c>
      <c r="Q1260" t="str">
        <f>_xlfn.XLOOKUP(tblOrders[[#This Row],[OrderID]], tblShipping[OrderID], tblShipping[ShipMode])</f>
        <v>Pickup</v>
      </c>
      <c r="R1260" t="str">
        <f>IFERROR(_xlfn.XLOOKUP(A1259, tblCustomers[CustomerID], tblCustomers[CustomerName]), "Not Found")</f>
        <v>Not Found</v>
      </c>
      <c r="S1260" t="str">
        <f>IF(tblOrders[[#This Row],[Sales]]&gt;1000000,"High Value","Standard")</f>
        <v>Standard</v>
      </c>
      <c r="T1260" t="str">
        <f>_xlfn.XLOOKUP(tblOrders[[#This Row],[ProductID]], tblProducts[ProductID], tblProducts[ProductName])</f>
        <v>Product 40</v>
      </c>
      <c r="U1260">
        <f>_xlfn.XLOOKUP(tblOrders[[#This Row],[SalesRepID]], tblSalesreps[RepID], tblSalesreps[Target])</f>
        <v>19619177</v>
      </c>
    </row>
    <row r="1261" spans="1:21">
      <c r="A1261" t="s">
        <v>2044</v>
      </c>
      <c r="B1261" s="7" t="s">
        <v>590</v>
      </c>
      <c r="C1261" t="s">
        <v>2045</v>
      </c>
      <c r="D1261" t="s">
        <v>141</v>
      </c>
      <c r="E1261" t="s">
        <v>40</v>
      </c>
      <c r="F1261" t="s">
        <v>88</v>
      </c>
      <c r="G1261">
        <v>4</v>
      </c>
      <c r="H1261">
        <v>0</v>
      </c>
      <c r="I1261" s="2">
        <v>192772</v>
      </c>
      <c r="J1261" t="str">
        <f>_xlfn.XLOOKUP(tblOrders[[#This Row],[CustomerID]], tblCustomers[CustomerID], tblCustomers[CustomerName])</f>
        <v>Customer 190</v>
      </c>
      <c r="K1261" t="str">
        <f>_xlfn.XLOOKUP(tblOrders[[#This Row],[CustomerID]], tblCustomers[CustomerID], tblCustomers[Segment])</f>
        <v>SME</v>
      </c>
      <c r="L1261" t="str">
        <f>_xlfn.XLOOKUP(tblOrders[[#This Row],[ProductID]], tblProducts[ProductID], tblProducts[Category])</f>
        <v>Home</v>
      </c>
      <c r="M1261">
        <f>_xlfn.XLOOKUP(tblOrders[[#This Row],[ProductID]], tblProducts[ProductID], tblProducts[CostPrice])</f>
        <v>32671</v>
      </c>
      <c r="N1261">
        <f>tblOrders[[#This Row],[Sales]]-(tblOrders[[#This Row],[CostPrice]]*tblOrders[[#This Row],[Quantity]])</f>
        <v>62088</v>
      </c>
      <c r="O1261" t="str">
        <f>TEXT(tblOrders[[#This Row],[Date]],"mmm-yyyy")</f>
        <v>May-2025</v>
      </c>
      <c r="P1261" t="str">
        <f>_xlfn.XLOOKUP(tblOrders[[#This Row],[OrderID]], tblReturns[OrderID], tblReturns[Returned])</f>
        <v>No</v>
      </c>
      <c r="Q1261" t="str">
        <f>_xlfn.XLOOKUP(tblOrders[[#This Row],[OrderID]], tblShipping[OrderID], tblShipping[ShipMode])</f>
        <v>Express</v>
      </c>
      <c r="R1261" t="str">
        <f>IFERROR(_xlfn.XLOOKUP(A1260, tblCustomers[CustomerID], tblCustomers[CustomerName]), "Not Found")</f>
        <v>Not Found</v>
      </c>
      <c r="S1261" t="str">
        <f>IF(tblOrders[[#This Row],[Sales]]&gt;1000000,"High Value","Standard")</f>
        <v>Standard</v>
      </c>
      <c r="T1261" t="str">
        <f>_xlfn.XLOOKUP(tblOrders[[#This Row],[ProductID]], tblProducts[ProductID], tblProducts[ProductName])</f>
        <v>Product 80</v>
      </c>
      <c r="U1261">
        <f>_xlfn.XLOOKUP(tblOrders[[#This Row],[SalesRepID]], tblSalesreps[RepID], tblSalesreps[Target])</f>
        <v>6291486</v>
      </c>
    </row>
    <row r="1262" spans="1:21">
      <c r="A1262" t="s">
        <v>2046</v>
      </c>
      <c r="B1262" s="7" t="s">
        <v>1330</v>
      </c>
      <c r="C1262" t="s">
        <v>1182</v>
      </c>
      <c r="D1262" t="s">
        <v>169</v>
      </c>
      <c r="E1262" t="s">
        <v>13</v>
      </c>
      <c r="F1262" t="s">
        <v>51</v>
      </c>
      <c r="G1262">
        <v>10</v>
      </c>
      <c r="H1262">
        <v>0.15</v>
      </c>
      <c r="I1262" s="2">
        <v>214591</v>
      </c>
      <c r="J1262" t="str">
        <f>_xlfn.XLOOKUP(tblOrders[[#This Row],[CustomerID]], tblCustomers[CustomerID], tblCustomers[CustomerName])</f>
        <v>Customer 93</v>
      </c>
      <c r="K1262" t="str">
        <f>_xlfn.XLOOKUP(tblOrders[[#This Row],[CustomerID]], tblCustomers[CustomerID], tblCustomers[Segment])</f>
        <v>SME</v>
      </c>
      <c r="L1262" t="str">
        <f>_xlfn.XLOOKUP(tblOrders[[#This Row],[ProductID]], tblProducts[ProductID], tblProducts[Category])</f>
        <v>Electronics</v>
      </c>
      <c r="M1262">
        <f>_xlfn.XLOOKUP(tblOrders[[#This Row],[ProductID]], tblProducts[ProductID], tblProducts[CostPrice])</f>
        <v>8587</v>
      </c>
      <c r="N1262">
        <f>tblOrders[[#This Row],[Sales]]-(tblOrders[[#This Row],[CostPrice]]*tblOrders[[#This Row],[Quantity]])</f>
        <v>128721</v>
      </c>
      <c r="O1262" t="str">
        <f>TEXT(tblOrders[[#This Row],[Date]],"mmm-yyyy")</f>
        <v>Feb-2025</v>
      </c>
      <c r="P1262" t="str">
        <f>_xlfn.XLOOKUP(tblOrders[[#This Row],[OrderID]], tblReturns[OrderID], tblReturns[Returned])</f>
        <v>No</v>
      </c>
      <c r="Q1262" t="str">
        <f>_xlfn.XLOOKUP(tblOrders[[#This Row],[OrderID]], tblShipping[OrderID], tblShipping[ShipMode])</f>
        <v>Pickup</v>
      </c>
      <c r="R1262" t="str">
        <f>IFERROR(_xlfn.XLOOKUP(A1261, tblCustomers[CustomerID], tblCustomers[CustomerName]), "Not Found")</f>
        <v>Not Found</v>
      </c>
      <c r="S1262" t="str">
        <f>IF(tblOrders[[#This Row],[Sales]]&gt;1000000,"High Value","Standard")</f>
        <v>Standard</v>
      </c>
      <c r="T1262" t="str">
        <f>_xlfn.XLOOKUP(tblOrders[[#This Row],[ProductID]], tblProducts[ProductID], tblProducts[ProductName])</f>
        <v>Product 9</v>
      </c>
      <c r="U1262">
        <f>_xlfn.XLOOKUP(tblOrders[[#This Row],[SalesRepID]], tblSalesreps[RepID], tblSalesreps[Target])</f>
        <v>11852878</v>
      </c>
    </row>
    <row r="1263" spans="1:21">
      <c r="A1263" t="s">
        <v>2047</v>
      </c>
      <c r="B1263" s="7" t="s">
        <v>250</v>
      </c>
      <c r="C1263" t="s">
        <v>893</v>
      </c>
      <c r="D1263" t="s">
        <v>151</v>
      </c>
      <c r="E1263" t="s">
        <v>69</v>
      </c>
      <c r="F1263" t="s">
        <v>20</v>
      </c>
      <c r="G1263">
        <v>3</v>
      </c>
      <c r="H1263">
        <v>0.1</v>
      </c>
      <c r="I1263" s="2">
        <v>403290.9</v>
      </c>
      <c r="J1263" t="str">
        <f>_xlfn.XLOOKUP(tblOrders[[#This Row],[CustomerID]], tblCustomers[CustomerID], tblCustomers[CustomerName])</f>
        <v>Customer 152</v>
      </c>
      <c r="K1263" t="str">
        <f>_xlfn.XLOOKUP(tblOrders[[#This Row],[CustomerID]], tblCustomers[CustomerID], tblCustomers[Segment])</f>
        <v>SME</v>
      </c>
      <c r="L1263" t="str">
        <f>_xlfn.XLOOKUP(tblOrders[[#This Row],[ProductID]], tblProducts[ProductID], tblProducts[Category])</f>
        <v>Electronics</v>
      </c>
      <c r="M1263">
        <f>_xlfn.XLOOKUP(tblOrders[[#This Row],[ProductID]], tblProducts[ProductID], tblProducts[CostPrice])</f>
        <v>63366</v>
      </c>
      <c r="N1263">
        <f>tblOrders[[#This Row],[Sales]]-(tblOrders[[#This Row],[CostPrice]]*tblOrders[[#This Row],[Quantity]])</f>
        <v>213192.90000000002</v>
      </c>
      <c r="O1263" t="str">
        <f>TEXT(tblOrders[[#This Row],[Date]],"mmm-yyyy")</f>
        <v>Jul-2025</v>
      </c>
      <c r="P1263" t="str">
        <f>_xlfn.XLOOKUP(tblOrders[[#This Row],[OrderID]], tblReturns[OrderID], tblReturns[Returned])</f>
        <v>No</v>
      </c>
      <c r="Q1263" t="str">
        <f>_xlfn.XLOOKUP(tblOrders[[#This Row],[OrderID]], tblShipping[OrderID], tblShipping[ShipMode])</f>
        <v>Standard</v>
      </c>
      <c r="R1263" t="str">
        <f>IFERROR(_xlfn.XLOOKUP(A1262, tblCustomers[CustomerID], tblCustomers[CustomerName]), "Not Found")</f>
        <v>Not Found</v>
      </c>
      <c r="S1263" t="str">
        <f>IF(tblOrders[[#This Row],[Sales]]&gt;1000000,"High Value","Standard")</f>
        <v>Standard</v>
      </c>
      <c r="T1263" t="str">
        <f>_xlfn.XLOOKUP(tblOrders[[#This Row],[ProductID]], tblProducts[ProductID], tblProducts[ProductName])</f>
        <v>Product 40</v>
      </c>
      <c r="U1263">
        <f>_xlfn.XLOOKUP(tblOrders[[#This Row],[SalesRepID]], tblSalesreps[RepID], tblSalesreps[Target])</f>
        <v>19473459</v>
      </c>
    </row>
    <row r="1264" spans="1:21">
      <c r="A1264" t="s">
        <v>2048</v>
      </c>
      <c r="B1264" s="7" t="s">
        <v>1178</v>
      </c>
      <c r="C1264" t="s">
        <v>724</v>
      </c>
      <c r="D1264" t="s">
        <v>817</v>
      </c>
      <c r="E1264" t="s">
        <v>210</v>
      </c>
      <c r="F1264" t="s">
        <v>26</v>
      </c>
      <c r="G1264">
        <v>6</v>
      </c>
      <c r="H1264">
        <v>0.2</v>
      </c>
      <c r="I1264" s="2">
        <v>329491.20000000001</v>
      </c>
      <c r="J1264" t="str">
        <f>_xlfn.XLOOKUP(tblOrders[[#This Row],[CustomerID]], tblCustomers[CustomerID], tblCustomers[CustomerName])</f>
        <v>Customer 162</v>
      </c>
      <c r="K1264" t="str">
        <f>_xlfn.XLOOKUP(tblOrders[[#This Row],[CustomerID]], tblCustomers[CustomerID], tblCustomers[Segment])</f>
        <v>Consumer</v>
      </c>
      <c r="L1264" t="str">
        <f>_xlfn.XLOOKUP(tblOrders[[#This Row],[ProductID]], tblProducts[ProductID], tblProducts[Category])</f>
        <v>Furniture</v>
      </c>
      <c r="M1264">
        <f>_xlfn.XLOOKUP(tblOrders[[#This Row],[ProductID]], tblProducts[ProductID], tblProducts[CostPrice])</f>
        <v>11009</v>
      </c>
      <c r="N1264">
        <f>tblOrders[[#This Row],[Sales]]-(tblOrders[[#This Row],[CostPrice]]*tblOrders[[#This Row],[Quantity]])</f>
        <v>263437.2</v>
      </c>
      <c r="O1264" t="str">
        <f>TEXT(tblOrders[[#This Row],[Date]],"mmm-yyyy")</f>
        <v>Apr-2025</v>
      </c>
      <c r="P1264" t="str">
        <f>_xlfn.XLOOKUP(tblOrders[[#This Row],[OrderID]], tblReturns[OrderID], tblReturns[Returned])</f>
        <v>No</v>
      </c>
      <c r="Q1264" t="str">
        <f>_xlfn.XLOOKUP(tblOrders[[#This Row],[OrderID]], tblShipping[OrderID], tblShipping[ShipMode])</f>
        <v>Pickup</v>
      </c>
      <c r="R1264" t="str">
        <f>IFERROR(_xlfn.XLOOKUP(A1263, tblCustomers[CustomerID], tblCustomers[CustomerName]), "Not Found")</f>
        <v>Not Found</v>
      </c>
      <c r="S1264" t="str">
        <f>IF(tblOrders[[#This Row],[Sales]]&gt;1000000,"High Value","Standard")</f>
        <v>Standard</v>
      </c>
      <c r="T1264" t="str">
        <f>_xlfn.XLOOKUP(tblOrders[[#This Row],[ProductID]], tblProducts[ProductID], tblProducts[ProductName])</f>
        <v>Product 99</v>
      </c>
      <c r="U1264">
        <f>_xlfn.XLOOKUP(tblOrders[[#This Row],[SalesRepID]], tblSalesreps[RepID], tblSalesreps[Target])</f>
        <v>19336654</v>
      </c>
    </row>
    <row r="1265" spans="1:21">
      <c r="A1265" t="s">
        <v>2049</v>
      </c>
      <c r="B1265" s="7" t="s">
        <v>982</v>
      </c>
      <c r="C1265" t="s">
        <v>466</v>
      </c>
      <c r="D1265" t="s">
        <v>269</v>
      </c>
      <c r="E1265" t="s">
        <v>50</v>
      </c>
      <c r="F1265" t="s">
        <v>14</v>
      </c>
      <c r="G1265">
        <v>6</v>
      </c>
      <c r="H1265">
        <v>0.1</v>
      </c>
      <c r="I1265" s="2">
        <v>51181.2</v>
      </c>
      <c r="J1265" t="str">
        <f>_xlfn.XLOOKUP(tblOrders[[#This Row],[CustomerID]], tblCustomers[CustomerID], tblCustomers[CustomerName])</f>
        <v>Customer 233</v>
      </c>
      <c r="K1265" t="str">
        <f>_xlfn.XLOOKUP(tblOrders[[#This Row],[CustomerID]], tblCustomers[CustomerID], tblCustomers[Segment])</f>
        <v>SME</v>
      </c>
      <c r="L1265" t="str">
        <f>_xlfn.XLOOKUP(tblOrders[[#This Row],[ProductID]], tblProducts[ProductID], tblProducts[Category])</f>
        <v>Office</v>
      </c>
      <c r="M1265">
        <f>_xlfn.XLOOKUP(tblOrders[[#This Row],[ProductID]], tblProducts[ProductID], tblProducts[CostPrice])</f>
        <v>28606</v>
      </c>
      <c r="N1265">
        <f>tblOrders[[#This Row],[Sales]]-(tblOrders[[#This Row],[CostPrice]]*tblOrders[[#This Row],[Quantity]])</f>
        <v>-120454.8</v>
      </c>
      <c r="O1265" t="str">
        <f>TEXT(tblOrders[[#This Row],[Date]],"mmm-yyyy")</f>
        <v>Jul-2025</v>
      </c>
      <c r="P1265" t="str">
        <f>_xlfn.XLOOKUP(tblOrders[[#This Row],[OrderID]], tblReturns[OrderID], tblReturns[Returned])</f>
        <v>No</v>
      </c>
      <c r="Q1265" t="str">
        <f>_xlfn.XLOOKUP(tblOrders[[#This Row],[OrderID]], tblShipping[OrderID], tblShipping[ShipMode])</f>
        <v>Pickup</v>
      </c>
      <c r="R1265" t="str">
        <f>IFERROR(_xlfn.XLOOKUP(A1264, tblCustomers[CustomerID], tblCustomers[CustomerName]), "Not Found")</f>
        <v>Not Found</v>
      </c>
      <c r="S1265" t="str">
        <f>IF(tblOrders[[#This Row],[Sales]]&gt;1000000,"High Value","Standard")</f>
        <v>Standard</v>
      </c>
      <c r="T1265" t="str">
        <f>_xlfn.XLOOKUP(tblOrders[[#This Row],[ProductID]], tblProducts[ProductID], tblProducts[ProductName])</f>
        <v>Product 62</v>
      </c>
      <c r="U1265">
        <f>_xlfn.XLOOKUP(tblOrders[[#This Row],[SalesRepID]], tblSalesreps[RepID], tblSalesreps[Target])</f>
        <v>17350666</v>
      </c>
    </row>
    <row r="1266" spans="1:21">
      <c r="A1266" t="s">
        <v>2050</v>
      </c>
      <c r="B1266" s="7" t="s">
        <v>2051</v>
      </c>
      <c r="C1266" t="s">
        <v>1413</v>
      </c>
      <c r="D1266" t="s">
        <v>387</v>
      </c>
      <c r="E1266" t="s">
        <v>69</v>
      </c>
      <c r="F1266" t="s">
        <v>26</v>
      </c>
      <c r="G1266">
        <v>6</v>
      </c>
      <c r="H1266">
        <v>0.2</v>
      </c>
      <c r="I1266" s="2">
        <v>318585.59999999998</v>
      </c>
      <c r="J1266" t="str">
        <f>_xlfn.XLOOKUP(tblOrders[[#This Row],[CustomerID]], tblCustomers[CustomerID], tblCustomers[CustomerName])</f>
        <v>Customer 201</v>
      </c>
      <c r="K1266" t="str">
        <f>_xlfn.XLOOKUP(tblOrders[[#This Row],[CustomerID]], tblCustomers[CustomerID], tblCustomers[Segment])</f>
        <v>SME</v>
      </c>
      <c r="L1266" t="str">
        <f>_xlfn.XLOOKUP(tblOrders[[#This Row],[ProductID]], tblProducts[ProductID], tblProducts[Category])</f>
        <v>Furniture</v>
      </c>
      <c r="M1266">
        <f>_xlfn.XLOOKUP(tblOrders[[#This Row],[ProductID]], tblProducts[ProductID], tblProducts[CostPrice])</f>
        <v>37464</v>
      </c>
      <c r="N1266">
        <f>tblOrders[[#This Row],[Sales]]-(tblOrders[[#This Row],[CostPrice]]*tblOrders[[#This Row],[Quantity]])</f>
        <v>93801.599999999977</v>
      </c>
      <c r="O1266" t="str">
        <f>TEXT(tblOrders[[#This Row],[Date]],"mmm-yyyy")</f>
        <v>Jul-2025</v>
      </c>
      <c r="P1266" t="str">
        <f>_xlfn.XLOOKUP(tblOrders[[#This Row],[OrderID]], tblReturns[OrderID], tblReturns[Returned])</f>
        <v>No</v>
      </c>
      <c r="Q1266" t="str">
        <f>_xlfn.XLOOKUP(tblOrders[[#This Row],[OrderID]], tblShipping[OrderID], tblShipping[ShipMode])</f>
        <v>Pickup</v>
      </c>
      <c r="R1266" t="str">
        <f>IFERROR(_xlfn.XLOOKUP(A1265, tblCustomers[CustomerID], tblCustomers[CustomerName]), "Not Found")</f>
        <v>Not Found</v>
      </c>
      <c r="S1266" t="str">
        <f>IF(tblOrders[[#This Row],[Sales]]&gt;1000000,"High Value","Standard")</f>
        <v>Standard</v>
      </c>
      <c r="T1266" t="str">
        <f>_xlfn.XLOOKUP(tblOrders[[#This Row],[ProductID]], tblProducts[ProductID], tblProducts[ProductName])</f>
        <v>Product 63</v>
      </c>
      <c r="U1266">
        <f>_xlfn.XLOOKUP(tblOrders[[#This Row],[SalesRepID]], tblSalesreps[RepID], tblSalesreps[Target])</f>
        <v>19473459</v>
      </c>
    </row>
    <row r="1267" spans="1:21">
      <c r="A1267" t="s">
        <v>2052</v>
      </c>
      <c r="B1267" s="7" t="s">
        <v>497</v>
      </c>
      <c r="C1267" t="s">
        <v>1397</v>
      </c>
      <c r="D1267" t="s">
        <v>12</v>
      </c>
      <c r="E1267" t="s">
        <v>205</v>
      </c>
      <c r="F1267" t="s">
        <v>14</v>
      </c>
      <c r="G1267">
        <v>3</v>
      </c>
      <c r="H1267">
        <v>0.1</v>
      </c>
      <c r="I1267" s="2">
        <v>50055.3</v>
      </c>
      <c r="J1267" t="str">
        <f>_xlfn.XLOOKUP(tblOrders[[#This Row],[CustomerID]], tblCustomers[CustomerID], tblCustomers[CustomerName])</f>
        <v>Customer 176</v>
      </c>
      <c r="K1267" t="str">
        <f>_xlfn.XLOOKUP(tblOrders[[#This Row],[CustomerID]], tblCustomers[CustomerID], tblCustomers[Segment])</f>
        <v>Corporate</v>
      </c>
      <c r="L1267" t="str">
        <f>_xlfn.XLOOKUP(tblOrders[[#This Row],[ProductID]], tblProducts[ProductID], tblProducts[Category])</f>
        <v>Furniture</v>
      </c>
      <c r="M1267">
        <f>_xlfn.XLOOKUP(tblOrders[[#This Row],[ProductID]], tblProducts[ProductID], tblProducts[CostPrice])</f>
        <v>72369</v>
      </c>
      <c r="N1267">
        <f>tblOrders[[#This Row],[Sales]]-(tblOrders[[#This Row],[CostPrice]]*tblOrders[[#This Row],[Quantity]])</f>
        <v>-167051.70000000001</v>
      </c>
      <c r="O1267" t="str">
        <f>TEXT(tblOrders[[#This Row],[Date]],"mmm-yyyy")</f>
        <v>Mar-2025</v>
      </c>
      <c r="P1267" t="str">
        <f>_xlfn.XLOOKUP(tblOrders[[#This Row],[OrderID]], tblReturns[OrderID], tblReturns[Returned])</f>
        <v>No</v>
      </c>
      <c r="Q1267" t="str">
        <f>_xlfn.XLOOKUP(tblOrders[[#This Row],[OrderID]], tblShipping[OrderID], tblShipping[ShipMode])</f>
        <v>Standard</v>
      </c>
      <c r="R1267" t="str">
        <f>IFERROR(_xlfn.XLOOKUP(A1266, tblCustomers[CustomerID], tblCustomers[CustomerName]), "Not Found")</f>
        <v>Not Found</v>
      </c>
      <c r="S1267" t="str">
        <f>IF(tblOrders[[#This Row],[Sales]]&gt;1000000,"High Value","Standard")</f>
        <v>Standard</v>
      </c>
      <c r="T1267" t="str">
        <f>_xlfn.XLOOKUP(tblOrders[[#This Row],[ProductID]], tblProducts[ProductID], tblProducts[ProductName])</f>
        <v>Product 19</v>
      </c>
      <c r="U1267">
        <f>_xlfn.XLOOKUP(tblOrders[[#This Row],[SalesRepID]], tblSalesreps[RepID], tblSalesreps[Target])</f>
        <v>16246424</v>
      </c>
    </row>
    <row r="1268" spans="1:21">
      <c r="A1268" t="s">
        <v>2053</v>
      </c>
      <c r="B1268" s="7" t="s">
        <v>542</v>
      </c>
      <c r="C1268" t="s">
        <v>297</v>
      </c>
      <c r="D1268" t="s">
        <v>151</v>
      </c>
      <c r="E1268" t="s">
        <v>202</v>
      </c>
      <c r="F1268" t="s">
        <v>88</v>
      </c>
      <c r="G1268">
        <v>1</v>
      </c>
      <c r="H1268">
        <v>0.2</v>
      </c>
      <c r="I1268" s="2">
        <v>6404.8</v>
      </c>
      <c r="J1268" t="str">
        <f>_xlfn.XLOOKUP(tblOrders[[#This Row],[CustomerID]], tblCustomers[CustomerID], tblCustomers[CustomerName])</f>
        <v>Customer 275</v>
      </c>
      <c r="K1268" t="str">
        <f>_xlfn.XLOOKUP(tblOrders[[#This Row],[CustomerID]], tblCustomers[CustomerID], tblCustomers[Segment])</f>
        <v>SME</v>
      </c>
      <c r="L1268" t="str">
        <f>_xlfn.XLOOKUP(tblOrders[[#This Row],[ProductID]], tblProducts[ProductID], tblProducts[Category])</f>
        <v>Electronics</v>
      </c>
      <c r="M1268">
        <f>_xlfn.XLOOKUP(tblOrders[[#This Row],[ProductID]], tblProducts[ProductID], tblProducts[CostPrice])</f>
        <v>63366</v>
      </c>
      <c r="N1268">
        <f>tblOrders[[#This Row],[Sales]]-(tblOrders[[#This Row],[CostPrice]]*tblOrders[[#This Row],[Quantity]])</f>
        <v>-56961.2</v>
      </c>
      <c r="O1268" t="str">
        <f>TEXT(tblOrders[[#This Row],[Date]],"mmm-yyyy")</f>
        <v>Jan-2025</v>
      </c>
      <c r="P1268" t="str">
        <f>_xlfn.XLOOKUP(tblOrders[[#This Row],[OrderID]], tblReturns[OrderID], tblReturns[Returned])</f>
        <v>No</v>
      </c>
      <c r="Q1268" t="str">
        <f>_xlfn.XLOOKUP(tblOrders[[#This Row],[OrderID]], tblShipping[OrderID], tblShipping[ShipMode])</f>
        <v>Standard</v>
      </c>
      <c r="R1268" t="str">
        <f>IFERROR(_xlfn.XLOOKUP(A1267, tblCustomers[CustomerID], tblCustomers[CustomerName]), "Not Found")</f>
        <v>Not Found</v>
      </c>
      <c r="S1268" t="str">
        <f>IF(tblOrders[[#This Row],[Sales]]&gt;1000000,"High Value","Standard")</f>
        <v>Standard</v>
      </c>
      <c r="T1268" t="str">
        <f>_xlfn.XLOOKUP(tblOrders[[#This Row],[ProductID]], tblProducts[ProductID], tblProducts[ProductName])</f>
        <v>Product 40</v>
      </c>
      <c r="U1268">
        <f>_xlfn.XLOOKUP(tblOrders[[#This Row],[SalesRepID]], tblSalesreps[RepID], tblSalesreps[Target])</f>
        <v>10652665</v>
      </c>
    </row>
    <row r="1269" spans="1:21">
      <c r="A1269" t="s">
        <v>2054</v>
      </c>
      <c r="B1269" s="7" t="s">
        <v>1050</v>
      </c>
      <c r="C1269" t="s">
        <v>1010</v>
      </c>
      <c r="D1269" t="s">
        <v>377</v>
      </c>
      <c r="E1269" t="s">
        <v>210</v>
      </c>
      <c r="F1269" t="s">
        <v>14</v>
      </c>
      <c r="G1269">
        <v>7</v>
      </c>
      <c r="H1269">
        <v>0.1</v>
      </c>
      <c r="I1269" s="2">
        <v>73048.5</v>
      </c>
      <c r="J1269" t="str">
        <f>_xlfn.XLOOKUP(tblOrders[[#This Row],[CustomerID]], tblCustomers[CustomerID], tblCustomers[CustomerName])</f>
        <v>Customer 186</v>
      </c>
      <c r="K1269" t="str">
        <f>_xlfn.XLOOKUP(tblOrders[[#This Row],[CustomerID]], tblCustomers[CustomerID], tblCustomers[Segment])</f>
        <v>Consumer</v>
      </c>
      <c r="L1269" t="str">
        <f>_xlfn.XLOOKUP(tblOrders[[#This Row],[ProductID]], tblProducts[ProductID], tblProducts[Category])</f>
        <v>Home</v>
      </c>
      <c r="M1269">
        <f>_xlfn.XLOOKUP(tblOrders[[#This Row],[ProductID]], tblProducts[ProductID], tblProducts[CostPrice])</f>
        <v>38053</v>
      </c>
      <c r="N1269">
        <f>tblOrders[[#This Row],[Sales]]-(tblOrders[[#This Row],[CostPrice]]*tblOrders[[#This Row],[Quantity]])</f>
        <v>-193322.5</v>
      </c>
      <c r="O1269" t="str">
        <f>TEXT(tblOrders[[#This Row],[Date]],"mmm-yyyy")</f>
        <v>May-2025</v>
      </c>
      <c r="P1269" t="str">
        <f>_xlfn.XLOOKUP(tblOrders[[#This Row],[OrderID]], tblReturns[OrderID], tblReturns[Returned])</f>
        <v>Yes</v>
      </c>
      <c r="Q1269" t="str">
        <f>_xlfn.XLOOKUP(tblOrders[[#This Row],[OrderID]], tblShipping[OrderID], tblShipping[ShipMode])</f>
        <v>Standard</v>
      </c>
      <c r="R1269" t="str">
        <f>IFERROR(_xlfn.XLOOKUP(A1268, tblCustomers[CustomerID], tblCustomers[CustomerName]), "Not Found")</f>
        <v>Not Found</v>
      </c>
      <c r="S1269" t="str">
        <f>IF(tblOrders[[#This Row],[Sales]]&gt;1000000,"High Value","Standard")</f>
        <v>Standard</v>
      </c>
      <c r="T1269" t="str">
        <f>_xlfn.XLOOKUP(tblOrders[[#This Row],[ProductID]], tblProducts[ProductID], tblProducts[ProductName])</f>
        <v>Product 82</v>
      </c>
      <c r="U1269">
        <f>_xlfn.XLOOKUP(tblOrders[[#This Row],[SalesRepID]], tblSalesreps[RepID], tblSalesreps[Target])</f>
        <v>19336654</v>
      </c>
    </row>
    <row r="1270" spans="1:21">
      <c r="A1270" t="s">
        <v>2055</v>
      </c>
      <c r="B1270" s="7" t="s">
        <v>480</v>
      </c>
      <c r="C1270" t="s">
        <v>641</v>
      </c>
      <c r="D1270" t="s">
        <v>1093</v>
      </c>
      <c r="E1270" t="s">
        <v>165</v>
      </c>
      <c r="F1270" t="s">
        <v>26</v>
      </c>
      <c r="G1270">
        <v>4</v>
      </c>
      <c r="H1270">
        <v>0.1</v>
      </c>
      <c r="I1270" s="2">
        <v>298285.2</v>
      </c>
      <c r="J1270" t="str">
        <f>_xlfn.XLOOKUP(tblOrders[[#This Row],[CustomerID]], tblCustomers[CustomerID], tblCustomers[CustomerName])</f>
        <v>Customer 253</v>
      </c>
      <c r="K1270" t="str">
        <f>_xlfn.XLOOKUP(tblOrders[[#This Row],[CustomerID]], tblCustomers[CustomerID], tblCustomers[Segment])</f>
        <v>Corporate</v>
      </c>
      <c r="L1270" t="str">
        <f>_xlfn.XLOOKUP(tblOrders[[#This Row],[ProductID]], tblProducts[ProductID], tblProducts[Category])</f>
        <v>Office</v>
      </c>
      <c r="M1270">
        <f>_xlfn.XLOOKUP(tblOrders[[#This Row],[ProductID]], tblProducts[ProductID], tblProducts[CostPrice])</f>
        <v>9813</v>
      </c>
      <c r="N1270">
        <f>tblOrders[[#This Row],[Sales]]-(tblOrders[[#This Row],[CostPrice]]*tblOrders[[#This Row],[Quantity]])</f>
        <v>259033.2</v>
      </c>
      <c r="O1270" t="str">
        <f>TEXT(tblOrders[[#This Row],[Date]],"mmm-yyyy")</f>
        <v>May-2025</v>
      </c>
      <c r="P1270" t="str">
        <f>_xlfn.XLOOKUP(tblOrders[[#This Row],[OrderID]], tblReturns[OrderID], tblReturns[Returned])</f>
        <v>No</v>
      </c>
      <c r="Q1270" t="str">
        <f>_xlfn.XLOOKUP(tblOrders[[#This Row],[OrderID]], tblShipping[OrderID], tblShipping[ShipMode])</f>
        <v>Pickup</v>
      </c>
      <c r="R1270" t="str">
        <f>IFERROR(_xlfn.XLOOKUP(A1269, tblCustomers[CustomerID], tblCustomers[CustomerName]), "Not Found")</f>
        <v>Not Found</v>
      </c>
      <c r="S1270" t="str">
        <f>IF(tblOrders[[#This Row],[Sales]]&gt;1000000,"High Value","Standard")</f>
        <v>Standard</v>
      </c>
      <c r="T1270" t="str">
        <f>_xlfn.XLOOKUP(tblOrders[[#This Row],[ProductID]], tblProducts[ProductID], tblProducts[ProductName])</f>
        <v>Product 77</v>
      </c>
      <c r="U1270">
        <f>_xlfn.XLOOKUP(tblOrders[[#This Row],[SalesRepID]], tblSalesreps[RepID], tblSalesreps[Target])</f>
        <v>16839910</v>
      </c>
    </row>
    <row r="1271" spans="1:21">
      <c r="A1271" t="s">
        <v>2056</v>
      </c>
      <c r="B1271" s="7" t="s">
        <v>135</v>
      </c>
      <c r="C1271" t="s">
        <v>565</v>
      </c>
      <c r="D1271" t="s">
        <v>174</v>
      </c>
      <c r="E1271" t="s">
        <v>165</v>
      </c>
      <c r="F1271" t="s">
        <v>26</v>
      </c>
      <c r="G1271">
        <v>1</v>
      </c>
      <c r="H1271">
        <v>0.15</v>
      </c>
      <c r="I1271" s="2">
        <v>13328.85</v>
      </c>
      <c r="J1271" t="str">
        <f>_xlfn.XLOOKUP(tblOrders[[#This Row],[CustomerID]], tblCustomers[CustomerID], tblCustomers[CustomerName])</f>
        <v>Customer 22</v>
      </c>
      <c r="K1271" t="str">
        <f>_xlfn.XLOOKUP(tblOrders[[#This Row],[CustomerID]], tblCustomers[CustomerID], tblCustomers[Segment])</f>
        <v>Consumer</v>
      </c>
      <c r="L1271" t="str">
        <f>_xlfn.XLOOKUP(tblOrders[[#This Row],[ProductID]], tblProducts[ProductID], tblProducts[Category])</f>
        <v>Home</v>
      </c>
      <c r="M1271">
        <f>_xlfn.XLOOKUP(tblOrders[[#This Row],[ProductID]], tblProducts[ProductID], tblProducts[CostPrice])</f>
        <v>62348</v>
      </c>
      <c r="N1271">
        <f>tblOrders[[#This Row],[Sales]]-(tblOrders[[#This Row],[CostPrice]]*tblOrders[[#This Row],[Quantity]])</f>
        <v>-49019.15</v>
      </c>
      <c r="O1271" t="str">
        <f>TEXT(tblOrders[[#This Row],[Date]],"mmm-yyyy")</f>
        <v>Aug-2025</v>
      </c>
      <c r="P1271" t="str">
        <f>_xlfn.XLOOKUP(tblOrders[[#This Row],[OrderID]], tblReturns[OrderID], tblReturns[Returned])</f>
        <v>No</v>
      </c>
      <c r="Q1271" t="str">
        <f>_xlfn.XLOOKUP(tblOrders[[#This Row],[OrderID]], tblShipping[OrderID], tblShipping[ShipMode])</f>
        <v>Express</v>
      </c>
      <c r="R1271" t="str">
        <f>IFERROR(_xlfn.XLOOKUP(A1270, tblCustomers[CustomerID], tblCustomers[CustomerName]), "Not Found")</f>
        <v>Not Found</v>
      </c>
      <c r="S1271" t="str">
        <f>IF(tblOrders[[#This Row],[Sales]]&gt;1000000,"High Value","Standard")</f>
        <v>Standard</v>
      </c>
      <c r="T1271" t="str">
        <f>_xlfn.XLOOKUP(tblOrders[[#This Row],[ProductID]], tblProducts[ProductID], tblProducts[ProductName])</f>
        <v>Product 64</v>
      </c>
      <c r="U1271">
        <f>_xlfn.XLOOKUP(tblOrders[[#This Row],[SalesRepID]], tblSalesreps[RepID], tblSalesreps[Target])</f>
        <v>16839910</v>
      </c>
    </row>
    <row r="1272" spans="1:21">
      <c r="A1272" t="s">
        <v>2057</v>
      </c>
      <c r="B1272" s="7" t="s">
        <v>862</v>
      </c>
      <c r="C1272" t="s">
        <v>551</v>
      </c>
      <c r="D1272" t="s">
        <v>400</v>
      </c>
      <c r="E1272" t="s">
        <v>35</v>
      </c>
      <c r="F1272" t="s">
        <v>20</v>
      </c>
      <c r="G1272">
        <v>7</v>
      </c>
      <c r="H1272">
        <v>0.2</v>
      </c>
      <c r="I1272" s="2">
        <v>832871.2</v>
      </c>
      <c r="J1272" t="str">
        <f>_xlfn.XLOOKUP(tblOrders[[#This Row],[CustomerID]], tblCustomers[CustomerID], tblCustomers[CustomerName])</f>
        <v>Customer 300</v>
      </c>
      <c r="K1272" t="str">
        <f>_xlfn.XLOOKUP(tblOrders[[#This Row],[CustomerID]], tblCustomers[CustomerID], tblCustomers[Segment])</f>
        <v>SME</v>
      </c>
      <c r="L1272" t="str">
        <f>_xlfn.XLOOKUP(tblOrders[[#This Row],[ProductID]], tblProducts[ProductID], tblProducts[Category])</f>
        <v>Electronics</v>
      </c>
      <c r="M1272">
        <f>_xlfn.XLOOKUP(tblOrders[[#This Row],[ProductID]], tblProducts[ProductID], tblProducts[CostPrice])</f>
        <v>36044</v>
      </c>
      <c r="N1272">
        <f>tblOrders[[#This Row],[Sales]]-(tblOrders[[#This Row],[CostPrice]]*tblOrders[[#This Row],[Quantity]])</f>
        <v>580563.19999999995</v>
      </c>
      <c r="O1272" t="str">
        <f>TEXT(tblOrders[[#This Row],[Date]],"mmm-yyyy")</f>
        <v>Mar-2025</v>
      </c>
      <c r="P1272" t="str">
        <f>_xlfn.XLOOKUP(tblOrders[[#This Row],[OrderID]], tblReturns[OrderID], tblReturns[Returned])</f>
        <v>No</v>
      </c>
      <c r="Q1272" t="str">
        <f>_xlfn.XLOOKUP(tblOrders[[#This Row],[OrderID]], tblShipping[OrderID], tblShipping[ShipMode])</f>
        <v>Standard</v>
      </c>
      <c r="R1272" t="str">
        <f>IFERROR(_xlfn.XLOOKUP(A1271, tblCustomers[CustomerID], tblCustomers[CustomerName]), "Not Found")</f>
        <v>Not Found</v>
      </c>
      <c r="S1272" t="str">
        <f>IF(tblOrders[[#This Row],[Sales]]&gt;1000000,"High Value","Standard")</f>
        <v>Standard</v>
      </c>
      <c r="T1272" t="str">
        <f>_xlfn.XLOOKUP(tblOrders[[#This Row],[ProductID]], tblProducts[ProductID], tblProducts[ProductName])</f>
        <v>Product 29</v>
      </c>
      <c r="U1272">
        <f>_xlfn.XLOOKUP(tblOrders[[#This Row],[SalesRepID]], tblSalesreps[RepID], tblSalesreps[Target])</f>
        <v>19619177</v>
      </c>
    </row>
    <row r="1273" spans="1:21">
      <c r="A1273" t="s">
        <v>2058</v>
      </c>
      <c r="B1273" s="7" t="s">
        <v>1933</v>
      </c>
      <c r="C1273" t="s">
        <v>901</v>
      </c>
      <c r="D1273" t="s">
        <v>902</v>
      </c>
      <c r="E1273" t="s">
        <v>69</v>
      </c>
      <c r="F1273" t="s">
        <v>26</v>
      </c>
      <c r="G1273">
        <v>7</v>
      </c>
      <c r="H1273">
        <v>0.2</v>
      </c>
      <c r="I1273" s="2">
        <v>564597.6</v>
      </c>
      <c r="J1273" t="str">
        <f>_xlfn.XLOOKUP(tblOrders[[#This Row],[CustomerID]], tblCustomers[CustomerID], tblCustomers[CustomerName])</f>
        <v>Customer 130</v>
      </c>
      <c r="K1273" t="str">
        <f>_xlfn.XLOOKUP(tblOrders[[#This Row],[CustomerID]], tblCustomers[CustomerID], tblCustomers[Segment])</f>
        <v>Consumer</v>
      </c>
      <c r="L1273" t="str">
        <f>_xlfn.XLOOKUP(tblOrders[[#This Row],[ProductID]], tblProducts[ProductID], tblProducts[Category])</f>
        <v>Furniture</v>
      </c>
      <c r="M1273">
        <f>_xlfn.XLOOKUP(tblOrders[[#This Row],[ProductID]], tblProducts[ProductID], tblProducts[CostPrice])</f>
        <v>44361</v>
      </c>
      <c r="N1273">
        <f>tblOrders[[#This Row],[Sales]]-(tblOrders[[#This Row],[CostPrice]]*tblOrders[[#This Row],[Quantity]])</f>
        <v>254070.59999999998</v>
      </c>
      <c r="O1273" t="str">
        <f>TEXT(tblOrders[[#This Row],[Date]],"mmm-yyyy")</f>
        <v>Apr-2025</v>
      </c>
      <c r="P1273" t="str">
        <f>_xlfn.XLOOKUP(tblOrders[[#This Row],[OrderID]], tblReturns[OrderID], tblReturns[Returned])</f>
        <v>No</v>
      </c>
      <c r="Q1273" t="str">
        <f>_xlfn.XLOOKUP(tblOrders[[#This Row],[OrderID]], tblShipping[OrderID], tblShipping[ShipMode])</f>
        <v>Standard</v>
      </c>
      <c r="R1273" t="str">
        <f>IFERROR(_xlfn.XLOOKUP(A1272, tblCustomers[CustomerID], tblCustomers[CustomerName]), "Not Found")</f>
        <v>Not Found</v>
      </c>
      <c r="S1273" t="str">
        <f>IF(tblOrders[[#This Row],[Sales]]&gt;1000000,"High Value","Standard")</f>
        <v>Standard</v>
      </c>
      <c r="T1273" t="str">
        <f>_xlfn.XLOOKUP(tblOrders[[#This Row],[ProductID]], tblProducts[ProductID], tblProducts[ProductName])</f>
        <v>Product 3</v>
      </c>
      <c r="U1273">
        <f>_xlfn.XLOOKUP(tblOrders[[#This Row],[SalesRepID]], tblSalesreps[RepID], tblSalesreps[Target])</f>
        <v>19473459</v>
      </c>
    </row>
    <row r="1274" spans="1:21">
      <c r="A1274" t="s">
        <v>2059</v>
      </c>
      <c r="B1274" s="7" t="s">
        <v>1098</v>
      </c>
      <c r="C1274" t="s">
        <v>866</v>
      </c>
      <c r="D1274" t="s">
        <v>362</v>
      </c>
      <c r="E1274" t="s">
        <v>210</v>
      </c>
      <c r="F1274" t="s">
        <v>14</v>
      </c>
      <c r="G1274">
        <v>3</v>
      </c>
      <c r="H1274">
        <v>0.2</v>
      </c>
      <c r="I1274" s="2">
        <v>156184.79999999999</v>
      </c>
      <c r="J1274" t="str">
        <f>_xlfn.XLOOKUP(tblOrders[[#This Row],[CustomerID]], tblCustomers[CustomerID], tblCustomers[CustomerName])</f>
        <v>Customer 32</v>
      </c>
      <c r="K1274" t="str">
        <f>_xlfn.XLOOKUP(tblOrders[[#This Row],[CustomerID]], tblCustomers[CustomerID], tblCustomers[Segment])</f>
        <v>SME</v>
      </c>
      <c r="L1274" t="str">
        <f>_xlfn.XLOOKUP(tblOrders[[#This Row],[ProductID]], tblProducts[ProductID], tblProducts[Category])</f>
        <v>Home</v>
      </c>
      <c r="M1274">
        <f>_xlfn.XLOOKUP(tblOrders[[#This Row],[ProductID]], tblProducts[ProductID], tblProducts[CostPrice])</f>
        <v>41409</v>
      </c>
      <c r="N1274">
        <f>tblOrders[[#This Row],[Sales]]-(tblOrders[[#This Row],[CostPrice]]*tblOrders[[#This Row],[Quantity]])</f>
        <v>31957.799999999988</v>
      </c>
      <c r="O1274" t="str">
        <f>TEXT(tblOrders[[#This Row],[Date]],"mmm-yyyy")</f>
        <v>Dec-2025</v>
      </c>
      <c r="P1274" t="str">
        <f>_xlfn.XLOOKUP(tblOrders[[#This Row],[OrderID]], tblReturns[OrderID], tblReturns[Returned])</f>
        <v>No</v>
      </c>
      <c r="Q1274" t="str">
        <f>_xlfn.XLOOKUP(tblOrders[[#This Row],[OrderID]], tblShipping[OrderID], tblShipping[ShipMode])</f>
        <v>Express</v>
      </c>
      <c r="R1274" t="str">
        <f>IFERROR(_xlfn.XLOOKUP(A1273, tblCustomers[CustomerID], tblCustomers[CustomerName]), "Not Found")</f>
        <v>Not Found</v>
      </c>
      <c r="S1274" t="str">
        <f>IF(tblOrders[[#This Row],[Sales]]&gt;1000000,"High Value","Standard")</f>
        <v>Standard</v>
      </c>
      <c r="T1274" t="str">
        <f>_xlfn.XLOOKUP(tblOrders[[#This Row],[ProductID]], tblProducts[ProductID], tblProducts[ProductName])</f>
        <v>Product 25</v>
      </c>
      <c r="U1274">
        <f>_xlfn.XLOOKUP(tblOrders[[#This Row],[SalesRepID]], tblSalesreps[RepID], tblSalesreps[Target])</f>
        <v>19336654</v>
      </c>
    </row>
    <row r="1275" spans="1:21">
      <c r="A1275" t="s">
        <v>2060</v>
      </c>
      <c r="B1275" s="7" t="s">
        <v>619</v>
      </c>
      <c r="C1275" t="s">
        <v>732</v>
      </c>
      <c r="D1275" t="s">
        <v>400</v>
      </c>
      <c r="E1275" t="s">
        <v>202</v>
      </c>
      <c r="F1275" t="s">
        <v>26</v>
      </c>
      <c r="G1275">
        <v>7</v>
      </c>
      <c r="H1275">
        <v>0.2</v>
      </c>
      <c r="I1275" s="2">
        <v>666937.59999999998</v>
      </c>
      <c r="J1275" t="str">
        <f>_xlfn.XLOOKUP(tblOrders[[#This Row],[CustomerID]], tblCustomers[CustomerID], tblCustomers[CustomerName])</f>
        <v>Customer 266</v>
      </c>
      <c r="K1275" t="str">
        <f>_xlfn.XLOOKUP(tblOrders[[#This Row],[CustomerID]], tblCustomers[CustomerID], tblCustomers[Segment])</f>
        <v>SME</v>
      </c>
      <c r="L1275" t="str">
        <f>_xlfn.XLOOKUP(tblOrders[[#This Row],[ProductID]], tblProducts[ProductID], tblProducts[Category])</f>
        <v>Electronics</v>
      </c>
      <c r="M1275">
        <f>_xlfn.XLOOKUP(tblOrders[[#This Row],[ProductID]], tblProducts[ProductID], tblProducts[CostPrice])</f>
        <v>36044</v>
      </c>
      <c r="N1275">
        <f>tblOrders[[#This Row],[Sales]]-(tblOrders[[#This Row],[CostPrice]]*tblOrders[[#This Row],[Quantity]])</f>
        <v>414629.6</v>
      </c>
      <c r="O1275" t="str">
        <f>TEXT(tblOrders[[#This Row],[Date]],"mmm-yyyy")</f>
        <v>Mar-2025</v>
      </c>
      <c r="P1275" t="str">
        <f>_xlfn.XLOOKUP(tblOrders[[#This Row],[OrderID]], tblReturns[OrderID], tblReturns[Returned])</f>
        <v>No</v>
      </c>
      <c r="Q1275" t="str">
        <f>_xlfn.XLOOKUP(tblOrders[[#This Row],[OrderID]], tblShipping[OrderID], tblShipping[ShipMode])</f>
        <v>Pickup</v>
      </c>
      <c r="R1275" t="str">
        <f>IFERROR(_xlfn.XLOOKUP(A1274, tblCustomers[CustomerID], tblCustomers[CustomerName]), "Not Found")</f>
        <v>Not Found</v>
      </c>
      <c r="S1275" t="str">
        <f>IF(tblOrders[[#This Row],[Sales]]&gt;1000000,"High Value","Standard")</f>
        <v>Standard</v>
      </c>
      <c r="T1275" t="str">
        <f>_xlfn.XLOOKUP(tblOrders[[#This Row],[ProductID]], tblProducts[ProductID], tblProducts[ProductName])</f>
        <v>Product 29</v>
      </c>
      <c r="U1275">
        <f>_xlfn.XLOOKUP(tblOrders[[#This Row],[SalesRepID]], tblSalesreps[RepID], tblSalesreps[Target])</f>
        <v>10652665</v>
      </c>
    </row>
    <row r="1276" spans="1:21">
      <c r="A1276" t="s">
        <v>2061</v>
      </c>
      <c r="B1276" s="7" t="s">
        <v>320</v>
      </c>
      <c r="C1276" t="s">
        <v>122</v>
      </c>
      <c r="D1276" t="s">
        <v>288</v>
      </c>
      <c r="E1276" t="s">
        <v>87</v>
      </c>
      <c r="F1276" t="s">
        <v>51</v>
      </c>
      <c r="G1276">
        <v>8</v>
      </c>
      <c r="H1276">
        <v>0.15</v>
      </c>
      <c r="I1276" s="2">
        <v>993847.2</v>
      </c>
      <c r="J1276" t="str">
        <f>_xlfn.XLOOKUP(tblOrders[[#This Row],[CustomerID]], tblCustomers[CustomerID], tblCustomers[CustomerName])</f>
        <v>Customer 245</v>
      </c>
      <c r="K1276" t="str">
        <f>_xlfn.XLOOKUP(tblOrders[[#This Row],[CustomerID]], tblCustomers[CustomerID], tblCustomers[Segment])</f>
        <v>Corporate</v>
      </c>
      <c r="L1276" t="str">
        <f>_xlfn.XLOOKUP(tblOrders[[#This Row],[ProductID]], tblProducts[ProductID], tblProducts[Category])</f>
        <v>Furniture</v>
      </c>
      <c r="M1276">
        <f>_xlfn.XLOOKUP(tblOrders[[#This Row],[ProductID]], tblProducts[ProductID], tblProducts[CostPrice])</f>
        <v>34258</v>
      </c>
      <c r="N1276">
        <f>tblOrders[[#This Row],[Sales]]-(tblOrders[[#This Row],[CostPrice]]*tblOrders[[#This Row],[Quantity]])</f>
        <v>719783.2</v>
      </c>
      <c r="O1276" t="str">
        <f>TEXT(tblOrders[[#This Row],[Date]],"mmm-yyyy")</f>
        <v>Jun-2025</v>
      </c>
      <c r="P1276" t="str">
        <f>_xlfn.XLOOKUP(tblOrders[[#This Row],[OrderID]], tblReturns[OrderID], tblReturns[Returned])</f>
        <v>No</v>
      </c>
      <c r="Q1276" t="str">
        <f>_xlfn.XLOOKUP(tblOrders[[#This Row],[OrderID]], tblShipping[OrderID], tblShipping[ShipMode])</f>
        <v>Standard</v>
      </c>
      <c r="R1276" t="str">
        <f>IFERROR(_xlfn.XLOOKUP(A1275, tblCustomers[CustomerID], tblCustomers[CustomerName]), "Not Found")</f>
        <v>Not Found</v>
      </c>
      <c r="S1276" t="str">
        <f>IF(tblOrders[[#This Row],[Sales]]&gt;1000000,"High Value","Standard")</f>
        <v>Standard</v>
      </c>
      <c r="T1276" t="str">
        <f>_xlfn.XLOOKUP(tblOrders[[#This Row],[ProductID]], tblProducts[ProductID], tblProducts[ProductName])</f>
        <v>Product 39</v>
      </c>
      <c r="U1276">
        <f>_xlfn.XLOOKUP(tblOrders[[#This Row],[SalesRepID]], tblSalesreps[RepID], tblSalesreps[Target])</f>
        <v>18500989</v>
      </c>
    </row>
    <row r="1277" spans="1:21">
      <c r="A1277" t="s">
        <v>2062</v>
      </c>
      <c r="B1277" s="7" t="s">
        <v>207</v>
      </c>
      <c r="C1277" t="s">
        <v>1158</v>
      </c>
      <c r="D1277" t="s">
        <v>118</v>
      </c>
      <c r="E1277" t="s">
        <v>40</v>
      </c>
      <c r="F1277" t="s">
        <v>88</v>
      </c>
      <c r="G1277">
        <v>9</v>
      </c>
      <c r="H1277">
        <v>0.1</v>
      </c>
      <c r="I1277" s="2">
        <v>193727.7</v>
      </c>
      <c r="J1277" t="str">
        <f>_xlfn.XLOOKUP(tblOrders[[#This Row],[CustomerID]], tblCustomers[CustomerID], tblCustomers[CustomerName])</f>
        <v>Customer 124</v>
      </c>
      <c r="K1277" t="str">
        <f>_xlfn.XLOOKUP(tblOrders[[#This Row],[CustomerID]], tblCustomers[CustomerID], tblCustomers[Segment])</f>
        <v>SME</v>
      </c>
      <c r="L1277" t="str">
        <f>_xlfn.XLOOKUP(tblOrders[[#This Row],[ProductID]], tblProducts[ProductID], tblProducts[Category])</f>
        <v>Home</v>
      </c>
      <c r="M1277">
        <f>_xlfn.XLOOKUP(tblOrders[[#This Row],[ProductID]], tblProducts[ProductID], tblProducts[CostPrice])</f>
        <v>78122</v>
      </c>
      <c r="N1277">
        <f>tblOrders[[#This Row],[Sales]]-(tblOrders[[#This Row],[CostPrice]]*tblOrders[[#This Row],[Quantity]])</f>
        <v>-509370.3</v>
      </c>
      <c r="O1277" t="str">
        <f>TEXT(tblOrders[[#This Row],[Date]],"mmm-yyyy")</f>
        <v>Dec-2025</v>
      </c>
      <c r="P1277" t="str">
        <f>_xlfn.XLOOKUP(tblOrders[[#This Row],[OrderID]], tblReturns[OrderID], tblReturns[Returned])</f>
        <v>No</v>
      </c>
      <c r="Q1277" t="str">
        <f>_xlfn.XLOOKUP(tblOrders[[#This Row],[OrderID]], tblShipping[OrderID], tblShipping[ShipMode])</f>
        <v>Standard</v>
      </c>
      <c r="R1277" t="str">
        <f>IFERROR(_xlfn.XLOOKUP(A1276, tblCustomers[CustomerID], tblCustomers[CustomerName]), "Not Found")</f>
        <v>Not Found</v>
      </c>
      <c r="S1277" t="str">
        <f>IF(tblOrders[[#This Row],[Sales]]&gt;1000000,"High Value","Standard")</f>
        <v>Standard</v>
      </c>
      <c r="T1277" t="str">
        <f>_xlfn.XLOOKUP(tblOrders[[#This Row],[ProductID]], tblProducts[ProductID], tblProducts[ProductName])</f>
        <v>Product 59</v>
      </c>
      <c r="U1277">
        <f>_xlfn.XLOOKUP(tblOrders[[#This Row],[SalesRepID]], tblSalesreps[RepID], tblSalesreps[Target])</f>
        <v>6291486</v>
      </c>
    </row>
    <row r="1278" spans="1:21">
      <c r="A1278" t="s">
        <v>2063</v>
      </c>
      <c r="B1278" s="7" t="s">
        <v>726</v>
      </c>
      <c r="C1278" t="s">
        <v>114</v>
      </c>
      <c r="D1278" t="s">
        <v>201</v>
      </c>
      <c r="E1278" t="s">
        <v>105</v>
      </c>
      <c r="F1278" t="s">
        <v>26</v>
      </c>
      <c r="G1278">
        <v>1</v>
      </c>
      <c r="H1278">
        <v>0</v>
      </c>
      <c r="I1278" s="2">
        <v>43706</v>
      </c>
      <c r="J1278" t="str">
        <f>_xlfn.XLOOKUP(tblOrders[[#This Row],[CustomerID]], tblCustomers[CustomerID], tblCustomers[CustomerName])</f>
        <v>Customer 191</v>
      </c>
      <c r="K1278" t="str">
        <f>_xlfn.XLOOKUP(tblOrders[[#This Row],[CustomerID]], tblCustomers[CustomerID], tblCustomers[Segment])</f>
        <v>SME</v>
      </c>
      <c r="L1278" t="str">
        <f>_xlfn.XLOOKUP(tblOrders[[#This Row],[ProductID]], tblProducts[ProductID], tblProducts[Category])</f>
        <v>Furniture</v>
      </c>
      <c r="M1278">
        <f>_xlfn.XLOOKUP(tblOrders[[#This Row],[ProductID]], tblProducts[ProductID], tblProducts[CostPrice])</f>
        <v>22542</v>
      </c>
      <c r="N1278">
        <f>tblOrders[[#This Row],[Sales]]-(tblOrders[[#This Row],[CostPrice]]*tblOrders[[#This Row],[Quantity]])</f>
        <v>21164</v>
      </c>
      <c r="O1278" t="str">
        <f>TEXT(tblOrders[[#This Row],[Date]],"mmm-yyyy")</f>
        <v>Oct-2025</v>
      </c>
      <c r="P1278" t="str">
        <f>_xlfn.XLOOKUP(tblOrders[[#This Row],[OrderID]], tblReturns[OrderID], tblReturns[Returned])</f>
        <v>No</v>
      </c>
      <c r="Q1278" t="str">
        <f>_xlfn.XLOOKUP(tblOrders[[#This Row],[OrderID]], tblShipping[OrderID], tblShipping[ShipMode])</f>
        <v>Standard</v>
      </c>
      <c r="R1278" t="str">
        <f>IFERROR(_xlfn.XLOOKUP(A1277, tblCustomers[CustomerID], tblCustomers[CustomerName]), "Not Found")</f>
        <v>Not Found</v>
      </c>
      <c r="S1278" t="str">
        <f>IF(tblOrders[[#This Row],[Sales]]&gt;1000000,"High Value","Standard")</f>
        <v>Standard</v>
      </c>
      <c r="T1278" t="str">
        <f>_xlfn.XLOOKUP(tblOrders[[#This Row],[ProductID]], tblProducts[ProductID], tblProducts[ProductName])</f>
        <v>Product 50</v>
      </c>
      <c r="U1278">
        <f>_xlfn.XLOOKUP(tblOrders[[#This Row],[SalesRepID]], tblSalesreps[RepID], tblSalesreps[Target])</f>
        <v>8698154</v>
      </c>
    </row>
    <row r="1279" spans="1:21">
      <c r="A1279" t="s">
        <v>2064</v>
      </c>
      <c r="B1279" s="7" t="s">
        <v>1324</v>
      </c>
      <c r="C1279" t="s">
        <v>1109</v>
      </c>
      <c r="D1279" t="s">
        <v>92</v>
      </c>
      <c r="E1279" t="s">
        <v>56</v>
      </c>
      <c r="F1279" t="s">
        <v>14</v>
      </c>
      <c r="G1279">
        <v>9</v>
      </c>
      <c r="H1279">
        <v>0.2</v>
      </c>
      <c r="I1279" s="2">
        <v>932983.2</v>
      </c>
      <c r="J1279" t="str">
        <f>_xlfn.XLOOKUP(tblOrders[[#This Row],[CustomerID]], tblCustomers[CustomerID], tblCustomers[CustomerName])</f>
        <v>Customer 43</v>
      </c>
      <c r="K1279" t="str">
        <f>_xlfn.XLOOKUP(tblOrders[[#This Row],[CustomerID]], tblCustomers[CustomerID], tblCustomers[Segment])</f>
        <v>Consumer</v>
      </c>
      <c r="L1279" t="str">
        <f>_xlfn.XLOOKUP(tblOrders[[#This Row],[ProductID]], tblProducts[ProductID], tblProducts[Category])</f>
        <v>Home</v>
      </c>
      <c r="M1279">
        <f>_xlfn.XLOOKUP(tblOrders[[#This Row],[ProductID]], tblProducts[ProductID], tblProducts[CostPrice])</f>
        <v>65463</v>
      </c>
      <c r="N1279">
        <f>tblOrders[[#This Row],[Sales]]-(tblOrders[[#This Row],[CostPrice]]*tblOrders[[#This Row],[Quantity]])</f>
        <v>343816.19999999995</v>
      </c>
      <c r="O1279" t="str">
        <f>TEXT(tblOrders[[#This Row],[Date]],"mmm-yyyy")</f>
        <v>Apr-2025</v>
      </c>
      <c r="P1279" t="str">
        <f>_xlfn.XLOOKUP(tblOrders[[#This Row],[OrderID]], tblReturns[OrderID], tblReturns[Returned])</f>
        <v>Yes</v>
      </c>
      <c r="Q1279" t="str">
        <f>_xlfn.XLOOKUP(tblOrders[[#This Row],[OrderID]], tblShipping[OrderID], tblShipping[ShipMode])</f>
        <v>Pickup</v>
      </c>
      <c r="R1279" t="str">
        <f>IFERROR(_xlfn.XLOOKUP(A1278, tblCustomers[CustomerID], tblCustomers[CustomerName]), "Not Found")</f>
        <v>Not Found</v>
      </c>
      <c r="S1279" t="str">
        <f>IF(tblOrders[[#This Row],[Sales]]&gt;1000000,"High Value","Standard")</f>
        <v>Standard</v>
      </c>
      <c r="T1279" t="str">
        <f>_xlfn.XLOOKUP(tblOrders[[#This Row],[ProductID]], tblProducts[ProductID], tblProducts[ProductName])</f>
        <v>Product 32</v>
      </c>
      <c r="U1279">
        <f>_xlfn.XLOOKUP(tblOrders[[#This Row],[SalesRepID]], tblSalesreps[RepID], tblSalesreps[Target])</f>
        <v>14265630</v>
      </c>
    </row>
    <row r="1280" spans="1:21">
      <c r="A1280" t="s">
        <v>2065</v>
      </c>
      <c r="B1280" s="7" t="s">
        <v>531</v>
      </c>
      <c r="C1280" t="s">
        <v>908</v>
      </c>
      <c r="D1280" t="s">
        <v>597</v>
      </c>
      <c r="E1280" t="s">
        <v>205</v>
      </c>
      <c r="F1280" t="s">
        <v>20</v>
      </c>
      <c r="G1280">
        <v>9</v>
      </c>
      <c r="H1280">
        <v>0</v>
      </c>
      <c r="I1280" s="2">
        <v>576819</v>
      </c>
      <c r="J1280" t="str">
        <f>_xlfn.XLOOKUP(tblOrders[[#This Row],[CustomerID]], tblCustomers[CustomerID], tblCustomers[CustomerName])</f>
        <v>Customer 281</v>
      </c>
      <c r="K1280" t="str">
        <f>_xlfn.XLOOKUP(tblOrders[[#This Row],[CustomerID]], tblCustomers[CustomerID], tblCustomers[Segment])</f>
        <v>Consumer</v>
      </c>
      <c r="L1280" t="str">
        <f>_xlfn.XLOOKUP(tblOrders[[#This Row],[ProductID]], tblProducts[ProductID], tblProducts[Category])</f>
        <v>Electronics</v>
      </c>
      <c r="M1280">
        <f>_xlfn.XLOOKUP(tblOrders[[#This Row],[ProductID]], tblProducts[ProductID], tblProducts[CostPrice])</f>
        <v>35454</v>
      </c>
      <c r="N1280">
        <f>tblOrders[[#This Row],[Sales]]-(tblOrders[[#This Row],[CostPrice]]*tblOrders[[#This Row],[Quantity]])</f>
        <v>257733</v>
      </c>
      <c r="O1280" t="str">
        <f>TEXT(tblOrders[[#This Row],[Date]],"mmm-yyyy")</f>
        <v>Jun-2025</v>
      </c>
      <c r="P1280" t="str">
        <f>_xlfn.XLOOKUP(tblOrders[[#This Row],[OrderID]], tblReturns[OrderID], tblReturns[Returned])</f>
        <v>No</v>
      </c>
      <c r="Q1280" t="str">
        <f>_xlfn.XLOOKUP(tblOrders[[#This Row],[OrderID]], tblShipping[OrderID], tblShipping[ShipMode])</f>
        <v>Express</v>
      </c>
      <c r="R1280" t="str">
        <f>IFERROR(_xlfn.XLOOKUP(A1279, tblCustomers[CustomerID], tblCustomers[CustomerName]), "Not Found")</f>
        <v>Not Found</v>
      </c>
      <c r="S1280" t="str">
        <f>IF(tblOrders[[#This Row],[Sales]]&gt;1000000,"High Value","Standard")</f>
        <v>Standard</v>
      </c>
      <c r="T1280" t="str">
        <f>_xlfn.XLOOKUP(tblOrders[[#This Row],[ProductID]], tblProducts[ProductID], tblProducts[ProductName])</f>
        <v>Product 28</v>
      </c>
      <c r="U1280">
        <f>_xlfn.XLOOKUP(tblOrders[[#This Row],[SalesRepID]], tblSalesreps[RepID], tblSalesreps[Target])</f>
        <v>16246424</v>
      </c>
    </row>
    <row r="1281" spans="1:21">
      <c r="A1281" t="s">
        <v>2066</v>
      </c>
      <c r="B1281" s="7" t="s">
        <v>1055</v>
      </c>
      <c r="C1281" t="s">
        <v>897</v>
      </c>
      <c r="D1281" t="s">
        <v>585</v>
      </c>
      <c r="E1281" t="s">
        <v>205</v>
      </c>
      <c r="F1281" t="s">
        <v>88</v>
      </c>
      <c r="G1281">
        <v>7</v>
      </c>
      <c r="H1281">
        <v>0.05</v>
      </c>
      <c r="I1281" s="2">
        <v>269817.09999999998</v>
      </c>
      <c r="J1281" t="str">
        <f>_xlfn.XLOOKUP(tblOrders[[#This Row],[CustomerID]], tblCustomers[CustomerID], tblCustomers[CustomerName])</f>
        <v>Customer 274</v>
      </c>
      <c r="K1281" t="str">
        <f>_xlfn.XLOOKUP(tblOrders[[#This Row],[CustomerID]], tblCustomers[CustomerID], tblCustomers[Segment])</f>
        <v>Corporate</v>
      </c>
      <c r="L1281" t="str">
        <f>_xlfn.XLOOKUP(tblOrders[[#This Row],[ProductID]], tblProducts[ProductID], tblProducts[Category])</f>
        <v>Office</v>
      </c>
      <c r="M1281">
        <f>_xlfn.XLOOKUP(tblOrders[[#This Row],[ProductID]], tblProducts[ProductID], tblProducts[CostPrice])</f>
        <v>49623</v>
      </c>
      <c r="N1281">
        <f>tblOrders[[#This Row],[Sales]]-(tblOrders[[#This Row],[CostPrice]]*tblOrders[[#This Row],[Quantity]])</f>
        <v>-77543.900000000023</v>
      </c>
      <c r="O1281" t="str">
        <f>TEXT(tblOrders[[#This Row],[Date]],"mmm-yyyy")</f>
        <v>Mar-2025</v>
      </c>
      <c r="P1281" t="str">
        <f>_xlfn.XLOOKUP(tblOrders[[#This Row],[OrderID]], tblReturns[OrderID], tblReturns[Returned])</f>
        <v>No</v>
      </c>
      <c r="Q1281" t="str">
        <f>_xlfn.XLOOKUP(tblOrders[[#This Row],[OrderID]], tblShipping[OrderID], tblShipping[ShipMode])</f>
        <v>Pickup</v>
      </c>
      <c r="R1281" t="str">
        <f>IFERROR(_xlfn.XLOOKUP(A1280, tblCustomers[CustomerID], tblCustomers[CustomerName]), "Not Found")</f>
        <v>Not Found</v>
      </c>
      <c r="S1281" t="str">
        <f>IF(tblOrders[[#This Row],[Sales]]&gt;1000000,"High Value","Standard")</f>
        <v>Standard</v>
      </c>
      <c r="T1281" t="str">
        <f>_xlfn.XLOOKUP(tblOrders[[#This Row],[ProductID]], tblProducts[ProductID], tblProducts[ProductName])</f>
        <v>Product 54</v>
      </c>
      <c r="U1281">
        <f>_xlfn.XLOOKUP(tblOrders[[#This Row],[SalesRepID]], tblSalesreps[RepID], tblSalesreps[Target])</f>
        <v>16246424</v>
      </c>
    </row>
    <row r="1282" spans="1:21">
      <c r="A1282" t="s">
        <v>2067</v>
      </c>
      <c r="B1282" s="7" t="s">
        <v>657</v>
      </c>
      <c r="C1282" t="s">
        <v>669</v>
      </c>
      <c r="D1282" t="s">
        <v>216</v>
      </c>
      <c r="E1282" t="s">
        <v>35</v>
      </c>
      <c r="F1282" t="s">
        <v>51</v>
      </c>
      <c r="G1282">
        <v>5</v>
      </c>
      <c r="H1282">
        <v>0.2</v>
      </c>
      <c r="I1282" s="2">
        <v>548536</v>
      </c>
      <c r="J1282" t="str">
        <f>_xlfn.XLOOKUP(tblOrders[[#This Row],[CustomerID]], tblCustomers[CustomerID], tblCustomers[CustomerName])</f>
        <v>Customer 83</v>
      </c>
      <c r="K1282" t="str">
        <f>_xlfn.XLOOKUP(tblOrders[[#This Row],[CustomerID]], tblCustomers[CustomerID], tblCustomers[Segment])</f>
        <v>Consumer</v>
      </c>
      <c r="L1282" t="str">
        <f>_xlfn.XLOOKUP(tblOrders[[#This Row],[ProductID]], tblProducts[ProductID], tblProducts[Category])</f>
        <v>Home</v>
      </c>
      <c r="M1282">
        <f>_xlfn.XLOOKUP(tblOrders[[#This Row],[ProductID]], tblProducts[ProductID], tblProducts[CostPrice])</f>
        <v>15200</v>
      </c>
      <c r="N1282">
        <f>tblOrders[[#This Row],[Sales]]-(tblOrders[[#This Row],[CostPrice]]*tblOrders[[#This Row],[Quantity]])</f>
        <v>472536</v>
      </c>
      <c r="O1282" t="str">
        <f>TEXT(tblOrders[[#This Row],[Date]],"mmm-yyyy")</f>
        <v>Dec-2025</v>
      </c>
      <c r="P1282" t="str">
        <f>_xlfn.XLOOKUP(tblOrders[[#This Row],[OrderID]], tblReturns[OrderID], tblReturns[Returned])</f>
        <v>Yes</v>
      </c>
      <c r="Q1282" t="str">
        <f>_xlfn.XLOOKUP(tblOrders[[#This Row],[OrderID]], tblShipping[OrderID], tblShipping[ShipMode])</f>
        <v>Pickup</v>
      </c>
      <c r="R1282" t="str">
        <f>IFERROR(_xlfn.XLOOKUP(A1281, tblCustomers[CustomerID], tblCustomers[CustomerName]), "Not Found")</f>
        <v>Not Found</v>
      </c>
      <c r="S1282" t="str">
        <f>IF(tblOrders[[#This Row],[Sales]]&gt;1000000,"High Value","Standard")</f>
        <v>Standard</v>
      </c>
      <c r="T1282" t="str">
        <f>_xlfn.XLOOKUP(tblOrders[[#This Row],[ProductID]], tblProducts[ProductID], tblProducts[ProductName])</f>
        <v>Product 52</v>
      </c>
      <c r="U1282">
        <f>_xlfn.XLOOKUP(tblOrders[[#This Row],[SalesRepID]], tblSalesreps[RepID], tblSalesreps[Target])</f>
        <v>19619177</v>
      </c>
    </row>
    <row r="1283" spans="1:21">
      <c r="A1283" t="s">
        <v>2068</v>
      </c>
      <c r="B1283" s="7" t="s">
        <v>286</v>
      </c>
      <c r="C1283" t="s">
        <v>735</v>
      </c>
      <c r="D1283" t="s">
        <v>83</v>
      </c>
      <c r="E1283" t="s">
        <v>79</v>
      </c>
      <c r="F1283" t="s">
        <v>20</v>
      </c>
      <c r="G1283">
        <v>1</v>
      </c>
      <c r="H1283">
        <v>0.1</v>
      </c>
      <c r="I1283" s="2">
        <v>93333.6</v>
      </c>
      <c r="J1283" t="str">
        <f>_xlfn.XLOOKUP(tblOrders[[#This Row],[CustomerID]], tblCustomers[CustomerID], tblCustomers[CustomerName])</f>
        <v>Customer 137</v>
      </c>
      <c r="K1283" t="str">
        <f>_xlfn.XLOOKUP(tblOrders[[#This Row],[CustomerID]], tblCustomers[CustomerID], tblCustomers[Segment])</f>
        <v>Corporate</v>
      </c>
      <c r="L1283" t="str">
        <f>_xlfn.XLOOKUP(tblOrders[[#This Row],[ProductID]], tblProducts[ProductID], tblProducts[Category])</f>
        <v>Furniture</v>
      </c>
      <c r="M1283">
        <f>_xlfn.XLOOKUP(tblOrders[[#This Row],[ProductID]], tblProducts[ProductID], tblProducts[CostPrice])</f>
        <v>79600</v>
      </c>
      <c r="N1283">
        <f>tblOrders[[#This Row],[Sales]]-(tblOrders[[#This Row],[CostPrice]]*tblOrders[[#This Row],[Quantity]])</f>
        <v>13733.600000000006</v>
      </c>
      <c r="O1283" t="str">
        <f>TEXT(tblOrders[[#This Row],[Date]],"mmm-yyyy")</f>
        <v>Dec-2025</v>
      </c>
      <c r="P1283" t="str">
        <f>_xlfn.XLOOKUP(tblOrders[[#This Row],[OrderID]], tblReturns[OrderID], tblReturns[Returned])</f>
        <v>No</v>
      </c>
      <c r="Q1283" t="str">
        <f>_xlfn.XLOOKUP(tblOrders[[#This Row],[OrderID]], tblShipping[OrderID], tblShipping[ShipMode])</f>
        <v>Express</v>
      </c>
      <c r="R1283" t="str">
        <f>IFERROR(_xlfn.XLOOKUP(A1282, tblCustomers[CustomerID], tblCustomers[CustomerName]), "Not Found")</f>
        <v>Not Found</v>
      </c>
      <c r="S1283" t="str">
        <f>IF(tblOrders[[#This Row],[Sales]]&gt;1000000,"High Value","Standard")</f>
        <v>Standard</v>
      </c>
      <c r="T1283" t="str">
        <f>_xlfn.XLOOKUP(tblOrders[[#This Row],[ProductID]], tblProducts[ProductID], tblProducts[ProductName])</f>
        <v>Product 43</v>
      </c>
      <c r="U1283">
        <f>_xlfn.XLOOKUP(tblOrders[[#This Row],[SalesRepID]], tblSalesreps[RepID], tblSalesreps[Target])</f>
        <v>8592536</v>
      </c>
    </row>
    <row r="1284" spans="1:21">
      <c r="A1284" t="s">
        <v>2069</v>
      </c>
      <c r="B1284" s="7" t="s">
        <v>329</v>
      </c>
      <c r="C1284" t="s">
        <v>759</v>
      </c>
      <c r="D1284" t="s">
        <v>236</v>
      </c>
      <c r="E1284" t="s">
        <v>56</v>
      </c>
      <c r="F1284" t="s">
        <v>88</v>
      </c>
      <c r="G1284">
        <v>7</v>
      </c>
      <c r="H1284">
        <v>0.15</v>
      </c>
      <c r="I1284" s="2">
        <v>564547.9</v>
      </c>
      <c r="J1284" t="str">
        <f>_xlfn.XLOOKUP(tblOrders[[#This Row],[CustomerID]], tblCustomers[CustomerID], tblCustomers[CustomerName])</f>
        <v>Customer 74</v>
      </c>
      <c r="K1284" t="str">
        <f>_xlfn.XLOOKUP(tblOrders[[#This Row],[CustomerID]], tblCustomers[CustomerID], tblCustomers[Segment])</f>
        <v>Corporate</v>
      </c>
      <c r="L1284" t="str">
        <f>_xlfn.XLOOKUP(tblOrders[[#This Row],[ProductID]], tblProducts[ProductID], tblProducts[Category])</f>
        <v>Furniture</v>
      </c>
      <c r="M1284">
        <f>_xlfn.XLOOKUP(tblOrders[[#This Row],[ProductID]], tblProducts[ProductID], tblProducts[CostPrice])</f>
        <v>21756</v>
      </c>
      <c r="N1284">
        <f>tblOrders[[#This Row],[Sales]]-(tblOrders[[#This Row],[CostPrice]]*tblOrders[[#This Row],[Quantity]])</f>
        <v>412255.9</v>
      </c>
      <c r="O1284" t="str">
        <f>TEXT(tblOrders[[#This Row],[Date]],"mmm-yyyy")</f>
        <v>Nov-2025</v>
      </c>
      <c r="P1284" t="str">
        <f>_xlfn.XLOOKUP(tblOrders[[#This Row],[OrderID]], tblReturns[OrderID], tblReturns[Returned])</f>
        <v>No</v>
      </c>
      <c r="Q1284" t="str">
        <f>_xlfn.XLOOKUP(tblOrders[[#This Row],[OrderID]], tblShipping[OrderID], tblShipping[ShipMode])</f>
        <v>Pickup</v>
      </c>
      <c r="R1284" t="str">
        <f>IFERROR(_xlfn.XLOOKUP(A1283, tblCustomers[CustomerID], tblCustomers[CustomerName]), "Not Found")</f>
        <v>Not Found</v>
      </c>
      <c r="S1284" t="str">
        <f>IF(tblOrders[[#This Row],[Sales]]&gt;1000000,"High Value","Standard")</f>
        <v>Standard</v>
      </c>
      <c r="T1284" t="str">
        <f>_xlfn.XLOOKUP(tblOrders[[#This Row],[ProductID]], tblProducts[ProductID], tblProducts[ProductName])</f>
        <v>Product 41</v>
      </c>
      <c r="U1284">
        <f>_xlfn.XLOOKUP(tblOrders[[#This Row],[SalesRepID]], tblSalesreps[RepID], tblSalesreps[Target])</f>
        <v>14265630</v>
      </c>
    </row>
    <row r="1285" spans="1:21">
      <c r="A1285" t="s">
        <v>2070</v>
      </c>
      <c r="B1285" s="7" t="s">
        <v>303</v>
      </c>
      <c r="C1285" t="s">
        <v>29</v>
      </c>
      <c r="D1285" t="s">
        <v>1034</v>
      </c>
      <c r="E1285" t="s">
        <v>105</v>
      </c>
      <c r="F1285" t="s">
        <v>20</v>
      </c>
      <c r="G1285">
        <v>2</v>
      </c>
      <c r="H1285">
        <v>0</v>
      </c>
      <c r="I1285" s="2">
        <v>134342</v>
      </c>
      <c r="J1285" t="str">
        <f>_xlfn.XLOOKUP(tblOrders[[#This Row],[CustomerID]], tblCustomers[CustomerID], tblCustomers[CustomerName])</f>
        <v>Customer 163</v>
      </c>
      <c r="K1285" t="str">
        <f>_xlfn.XLOOKUP(tblOrders[[#This Row],[CustomerID]], tblCustomers[CustomerID], tblCustomers[Segment])</f>
        <v>Corporate</v>
      </c>
      <c r="L1285" t="str">
        <f>_xlfn.XLOOKUP(tblOrders[[#This Row],[ProductID]], tblProducts[ProductID], tblProducts[Category])</f>
        <v>Furniture</v>
      </c>
      <c r="M1285">
        <f>_xlfn.XLOOKUP(tblOrders[[#This Row],[ProductID]], tblProducts[ProductID], tblProducts[CostPrice])</f>
        <v>51071</v>
      </c>
      <c r="N1285">
        <f>tblOrders[[#This Row],[Sales]]-(tblOrders[[#This Row],[CostPrice]]*tblOrders[[#This Row],[Quantity]])</f>
        <v>32200</v>
      </c>
      <c r="O1285" t="str">
        <f>TEXT(tblOrders[[#This Row],[Date]],"mmm-yyyy")</f>
        <v>Jul-2025</v>
      </c>
      <c r="P1285" t="str">
        <f>_xlfn.XLOOKUP(tblOrders[[#This Row],[OrderID]], tblReturns[OrderID], tblReturns[Returned])</f>
        <v>No</v>
      </c>
      <c r="Q1285" t="str">
        <f>_xlfn.XLOOKUP(tblOrders[[#This Row],[OrderID]], tblShipping[OrderID], tblShipping[ShipMode])</f>
        <v>Pickup</v>
      </c>
      <c r="R1285" t="str">
        <f>IFERROR(_xlfn.XLOOKUP(A1284, tblCustomers[CustomerID], tblCustomers[CustomerName]), "Not Found")</f>
        <v>Not Found</v>
      </c>
      <c r="S1285" t="str">
        <f>IF(tblOrders[[#This Row],[Sales]]&gt;1000000,"High Value","Standard")</f>
        <v>Standard</v>
      </c>
      <c r="T1285" t="str">
        <f>_xlfn.XLOOKUP(tblOrders[[#This Row],[ProductID]], tblProducts[ProductID], tblProducts[ProductName])</f>
        <v>Product 66</v>
      </c>
      <c r="U1285">
        <f>_xlfn.XLOOKUP(tblOrders[[#This Row],[SalesRepID]], tblSalesreps[RepID], tblSalesreps[Target])</f>
        <v>8698154</v>
      </c>
    </row>
    <row r="1286" spans="1:21">
      <c r="A1286" t="s">
        <v>2071</v>
      </c>
      <c r="B1286" s="7" t="s">
        <v>1235</v>
      </c>
      <c r="C1286" t="s">
        <v>526</v>
      </c>
      <c r="D1286" t="s">
        <v>39</v>
      </c>
      <c r="E1286" t="s">
        <v>87</v>
      </c>
      <c r="F1286" t="s">
        <v>14</v>
      </c>
      <c r="G1286">
        <v>3</v>
      </c>
      <c r="H1286">
        <v>0</v>
      </c>
      <c r="I1286" s="2">
        <v>253236</v>
      </c>
      <c r="J1286" t="str">
        <f>_xlfn.XLOOKUP(tblOrders[[#This Row],[CustomerID]], tblCustomers[CustomerID], tblCustomers[CustomerName])</f>
        <v>Customer 262</v>
      </c>
      <c r="K1286" t="str">
        <f>_xlfn.XLOOKUP(tblOrders[[#This Row],[CustomerID]], tblCustomers[CustomerID], tblCustomers[Segment])</f>
        <v>Corporate</v>
      </c>
      <c r="L1286" t="str">
        <f>_xlfn.XLOOKUP(tblOrders[[#This Row],[ProductID]], tblProducts[ProductID], tblProducts[Category])</f>
        <v>Office</v>
      </c>
      <c r="M1286">
        <f>_xlfn.XLOOKUP(tblOrders[[#This Row],[ProductID]], tblProducts[ProductID], tblProducts[CostPrice])</f>
        <v>63926</v>
      </c>
      <c r="N1286">
        <f>tblOrders[[#This Row],[Sales]]-(tblOrders[[#This Row],[CostPrice]]*tblOrders[[#This Row],[Quantity]])</f>
        <v>61458</v>
      </c>
      <c r="O1286" t="str">
        <f>TEXT(tblOrders[[#This Row],[Date]],"mmm-yyyy")</f>
        <v>Oct-2025</v>
      </c>
      <c r="P1286" t="str">
        <f>_xlfn.XLOOKUP(tblOrders[[#This Row],[OrderID]], tblReturns[OrderID], tblReturns[Returned])</f>
        <v>No</v>
      </c>
      <c r="Q1286" t="str">
        <f>_xlfn.XLOOKUP(tblOrders[[#This Row],[OrderID]], tblShipping[OrderID], tblShipping[ShipMode])</f>
        <v>Standard</v>
      </c>
      <c r="R1286" t="str">
        <f>IFERROR(_xlfn.XLOOKUP(A1285, tblCustomers[CustomerID], tblCustomers[CustomerName]), "Not Found")</f>
        <v>Not Found</v>
      </c>
      <c r="S1286" t="str">
        <f>IF(tblOrders[[#This Row],[Sales]]&gt;1000000,"High Value","Standard")</f>
        <v>Standard</v>
      </c>
      <c r="T1286" t="str">
        <f>_xlfn.XLOOKUP(tblOrders[[#This Row],[ProductID]], tblProducts[ProductID], tblProducts[ProductName])</f>
        <v>Product 4</v>
      </c>
      <c r="U1286">
        <f>_xlfn.XLOOKUP(tblOrders[[#This Row],[SalesRepID]], tblSalesreps[RepID], tblSalesreps[Target])</f>
        <v>18500989</v>
      </c>
    </row>
    <row r="1287" spans="1:21">
      <c r="A1287" t="s">
        <v>2072</v>
      </c>
      <c r="B1287" s="7" t="s">
        <v>884</v>
      </c>
      <c r="C1287" t="s">
        <v>684</v>
      </c>
      <c r="D1287" t="s">
        <v>339</v>
      </c>
      <c r="E1287" t="s">
        <v>13</v>
      </c>
      <c r="F1287" t="s">
        <v>88</v>
      </c>
      <c r="G1287">
        <v>10</v>
      </c>
      <c r="H1287">
        <v>0.1</v>
      </c>
      <c r="I1287" s="2">
        <v>1131912</v>
      </c>
      <c r="J1287" t="str">
        <f>_xlfn.XLOOKUP(tblOrders[[#This Row],[CustomerID]], tblCustomers[CustomerID], tblCustomers[CustomerName])</f>
        <v>Customer 55</v>
      </c>
      <c r="K1287" t="str">
        <f>_xlfn.XLOOKUP(tblOrders[[#This Row],[CustomerID]], tblCustomers[CustomerID], tblCustomers[Segment])</f>
        <v>Corporate</v>
      </c>
      <c r="L1287" t="str">
        <f>_xlfn.XLOOKUP(tblOrders[[#This Row],[ProductID]], tblProducts[ProductID], tblProducts[Category])</f>
        <v>Office</v>
      </c>
      <c r="M1287">
        <f>_xlfn.XLOOKUP(tblOrders[[#This Row],[ProductID]], tblProducts[ProductID], tblProducts[CostPrice])</f>
        <v>73889</v>
      </c>
      <c r="N1287">
        <f>tblOrders[[#This Row],[Sales]]-(tblOrders[[#This Row],[CostPrice]]*tblOrders[[#This Row],[Quantity]])</f>
        <v>393022</v>
      </c>
      <c r="O1287" t="str">
        <f>TEXT(tblOrders[[#This Row],[Date]],"mmm-yyyy")</f>
        <v>Dec-2025</v>
      </c>
      <c r="P1287" t="str">
        <f>_xlfn.XLOOKUP(tblOrders[[#This Row],[OrderID]], tblReturns[OrderID], tblReturns[Returned])</f>
        <v>No</v>
      </c>
      <c r="Q1287" t="str">
        <f>_xlfn.XLOOKUP(tblOrders[[#This Row],[OrderID]], tblShipping[OrderID], tblShipping[ShipMode])</f>
        <v>Pickup</v>
      </c>
      <c r="R1287" t="str">
        <f>IFERROR(_xlfn.XLOOKUP(A1286, tblCustomers[CustomerID], tblCustomers[CustomerName]), "Not Found")</f>
        <v>Not Found</v>
      </c>
      <c r="S1287" t="str">
        <f>IF(tblOrders[[#This Row],[Sales]]&gt;1000000,"High Value","Standard")</f>
        <v>High Value</v>
      </c>
      <c r="T1287" t="str">
        <f>_xlfn.XLOOKUP(tblOrders[[#This Row],[ProductID]], tblProducts[ProductID], tblProducts[ProductName])</f>
        <v>Product 83</v>
      </c>
      <c r="U1287">
        <f>_xlfn.XLOOKUP(tblOrders[[#This Row],[SalesRepID]], tblSalesreps[RepID], tblSalesreps[Target])</f>
        <v>11852878</v>
      </c>
    </row>
    <row r="1288" spans="1:21">
      <c r="A1288" t="s">
        <v>2073</v>
      </c>
      <c r="B1288" s="7" t="s">
        <v>225</v>
      </c>
      <c r="C1288" t="s">
        <v>1000</v>
      </c>
      <c r="D1288" t="s">
        <v>130</v>
      </c>
      <c r="E1288" t="s">
        <v>79</v>
      </c>
      <c r="F1288" t="s">
        <v>51</v>
      </c>
      <c r="G1288">
        <v>10</v>
      </c>
      <c r="H1288">
        <v>0.2</v>
      </c>
      <c r="I1288" s="2">
        <v>436432</v>
      </c>
      <c r="J1288" t="str">
        <f>_xlfn.XLOOKUP(tblOrders[[#This Row],[CustomerID]], tblCustomers[CustomerID], tblCustomers[CustomerName])</f>
        <v>Customer 160</v>
      </c>
      <c r="K1288" t="str">
        <f>_xlfn.XLOOKUP(tblOrders[[#This Row],[CustomerID]], tblCustomers[CustomerID], tblCustomers[Segment])</f>
        <v>Corporate</v>
      </c>
      <c r="L1288" t="str">
        <f>_xlfn.XLOOKUP(tblOrders[[#This Row],[ProductID]], tblProducts[ProductID], tblProducts[Category])</f>
        <v>Home</v>
      </c>
      <c r="M1288">
        <f>_xlfn.XLOOKUP(tblOrders[[#This Row],[ProductID]], tblProducts[ProductID], tblProducts[CostPrice])</f>
        <v>4229</v>
      </c>
      <c r="N1288">
        <f>tblOrders[[#This Row],[Sales]]-(tblOrders[[#This Row],[CostPrice]]*tblOrders[[#This Row],[Quantity]])</f>
        <v>394142</v>
      </c>
      <c r="O1288" t="str">
        <f>TEXT(tblOrders[[#This Row],[Date]],"mmm-yyyy")</f>
        <v>Oct-2025</v>
      </c>
      <c r="P1288" t="str">
        <f>_xlfn.XLOOKUP(tblOrders[[#This Row],[OrderID]], tblReturns[OrderID], tblReturns[Returned])</f>
        <v>No</v>
      </c>
      <c r="Q1288" t="str">
        <f>_xlfn.XLOOKUP(tblOrders[[#This Row],[OrderID]], tblShipping[OrderID], tblShipping[ShipMode])</f>
        <v>Express</v>
      </c>
      <c r="R1288" t="str">
        <f>IFERROR(_xlfn.XLOOKUP(A1287, tblCustomers[CustomerID], tblCustomers[CustomerName]), "Not Found")</f>
        <v>Not Found</v>
      </c>
      <c r="S1288" t="str">
        <f>IF(tblOrders[[#This Row],[Sales]]&gt;1000000,"High Value","Standard")</f>
        <v>Standard</v>
      </c>
      <c r="T1288" t="str">
        <f>_xlfn.XLOOKUP(tblOrders[[#This Row],[ProductID]], tblProducts[ProductID], tblProducts[ProductName])</f>
        <v>Product 92</v>
      </c>
      <c r="U1288">
        <f>_xlfn.XLOOKUP(tblOrders[[#This Row],[SalesRepID]], tblSalesreps[RepID], tblSalesreps[Target])</f>
        <v>8592536</v>
      </c>
    </row>
    <row r="1289" spans="1:21">
      <c r="A1289" t="s">
        <v>2074</v>
      </c>
      <c r="B1289" s="7" t="s">
        <v>726</v>
      </c>
      <c r="C1289" t="s">
        <v>1444</v>
      </c>
      <c r="D1289" t="s">
        <v>151</v>
      </c>
      <c r="E1289" t="s">
        <v>210</v>
      </c>
      <c r="F1289" t="s">
        <v>14</v>
      </c>
      <c r="G1289">
        <v>10</v>
      </c>
      <c r="H1289">
        <v>0.1</v>
      </c>
      <c r="I1289" s="2">
        <v>1164789</v>
      </c>
      <c r="J1289" t="str">
        <f>_xlfn.XLOOKUP(tblOrders[[#This Row],[CustomerID]], tblCustomers[CustomerID], tblCustomers[CustomerName])</f>
        <v>Customer 6</v>
      </c>
      <c r="K1289" t="str">
        <f>_xlfn.XLOOKUP(tblOrders[[#This Row],[CustomerID]], tblCustomers[CustomerID], tblCustomers[Segment])</f>
        <v>Corporate</v>
      </c>
      <c r="L1289" t="str">
        <f>_xlfn.XLOOKUP(tblOrders[[#This Row],[ProductID]], tblProducts[ProductID], tblProducts[Category])</f>
        <v>Electronics</v>
      </c>
      <c r="M1289">
        <f>_xlfn.XLOOKUP(tblOrders[[#This Row],[ProductID]], tblProducts[ProductID], tblProducts[CostPrice])</f>
        <v>63366</v>
      </c>
      <c r="N1289">
        <f>tblOrders[[#This Row],[Sales]]-(tblOrders[[#This Row],[CostPrice]]*tblOrders[[#This Row],[Quantity]])</f>
        <v>531129</v>
      </c>
      <c r="O1289" t="str">
        <f>TEXT(tblOrders[[#This Row],[Date]],"mmm-yyyy")</f>
        <v>Oct-2025</v>
      </c>
      <c r="P1289" t="str">
        <f>_xlfn.XLOOKUP(tblOrders[[#This Row],[OrderID]], tblReturns[OrderID], tblReturns[Returned])</f>
        <v>Yes</v>
      </c>
      <c r="Q1289" t="str">
        <f>_xlfn.XLOOKUP(tblOrders[[#This Row],[OrderID]], tblShipping[OrderID], tblShipping[ShipMode])</f>
        <v>Pickup</v>
      </c>
      <c r="R1289" t="str">
        <f>IFERROR(_xlfn.XLOOKUP(A1288, tblCustomers[CustomerID], tblCustomers[CustomerName]), "Not Found")</f>
        <v>Not Found</v>
      </c>
      <c r="S1289" t="str">
        <f>IF(tblOrders[[#This Row],[Sales]]&gt;1000000,"High Value","Standard")</f>
        <v>High Value</v>
      </c>
      <c r="T1289" t="str">
        <f>_xlfn.XLOOKUP(tblOrders[[#This Row],[ProductID]], tblProducts[ProductID], tblProducts[ProductName])</f>
        <v>Product 40</v>
      </c>
      <c r="U1289">
        <f>_xlfn.XLOOKUP(tblOrders[[#This Row],[SalesRepID]], tblSalesreps[RepID], tblSalesreps[Target])</f>
        <v>19336654</v>
      </c>
    </row>
    <row r="1290" spans="1:21">
      <c r="A1290" t="s">
        <v>2075</v>
      </c>
      <c r="B1290" s="7" t="s">
        <v>1857</v>
      </c>
      <c r="C1290" t="s">
        <v>140</v>
      </c>
      <c r="D1290" t="s">
        <v>68</v>
      </c>
      <c r="E1290" t="s">
        <v>56</v>
      </c>
      <c r="F1290" t="s">
        <v>20</v>
      </c>
      <c r="G1290">
        <v>3</v>
      </c>
      <c r="H1290">
        <v>0.2</v>
      </c>
      <c r="I1290" s="2">
        <v>127411.2</v>
      </c>
      <c r="J1290" t="str">
        <f>_xlfn.XLOOKUP(tblOrders[[#This Row],[CustomerID]], tblCustomers[CustomerID], tblCustomers[CustomerName])</f>
        <v>Customer 51</v>
      </c>
      <c r="K1290" t="str">
        <f>_xlfn.XLOOKUP(tblOrders[[#This Row],[CustomerID]], tblCustomers[CustomerID], tblCustomers[Segment])</f>
        <v>Consumer</v>
      </c>
      <c r="L1290" t="str">
        <f>_xlfn.XLOOKUP(tblOrders[[#This Row],[ProductID]], tblProducts[ProductID], tblProducts[Category])</f>
        <v>Home</v>
      </c>
      <c r="M1290">
        <f>_xlfn.XLOOKUP(tblOrders[[#This Row],[ProductID]], tblProducts[ProductID], tblProducts[CostPrice])</f>
        <v>7159</v>
      </c>
      <c r="N1290">
        <f>tblOrders[[#This Row],[Sales]]-(tblOrders[[#This Row],[CostPrice]]*tblOrders[[#This Row],[Quantity]])</f>
        <v>105934.2</v>
      </c>
      <c r="O1290" t="str">
        <f>TEXT(tblOrders[[#This Row],[Date]],"mmm-yyyy")</f>
        <v>Nov-2025</v>
      </c>
      <c r="P1290" t="str">
        <f>_xlfn.XLOOKUP(tblOrders[[#This Row],[OrderID]], tblReturns[OrderID], tblReturns[Returned])</f>
        <v>No</v>
      </c>
      <c r="Q1290" t="str">
        <f>_xlfn.XLOOKUP(tblOrders[[#This Row],[OrderID]], tblShipping[OrderID], tblShipping[ShipMode])</f>
        <v>Express</v>
      </c>
      <c r="R1290" t="str">
        <f>IFERROR(_xlfn.XLOOKUP(A1289, tblCustomers[CustomerID], tblCustomers[CustomerName]), "Not Found")</f>
        <v>Not Found</v>
      </c>
      <c r="S1290" t="str">
        <f>IF(tblOrders[[#This Row],[Sales]]&gt;1000000,"High Value","Standard")</f>
        <v>Standard</v>
      </c>
      <c r="T1290" t="str">
        <f>_xlfn.XLOOKUP(tblOrders[[#This Row],[ProductID]], tblProducts[ProductID], tblProducts[ProductName])</f>
        <v>Product 26</v>
      </c>
      <c r="U1290">
        <f>_xlfn.XLOOKUP(tblOrders[[#This Row],[SalesRepID]], tblSalesreps[RepID], tblSalesreps[Target])</f>
        <v>14265630</v>
      </c>
    </row>
    <row r="1291" spans="1:21">
      <c r="A1291" t="s">
        <v>2076</v>
      </c>
      <c r="B1291" s="7" t="s">
        <v>2006</v>
      </c>
      <c r="C1291" t="s">
        <v>569</v>
      </c>
      <c r="D1291" t="s">
        <v>820</v>
      </c>
      <c r="E1291" t="s">
        <v>50</v>
      </c>
      <c r="F1291" t="s">
        <v>88</v>
      </c>
      <c r="G1291">
        <v>4</v>
      </c>
      <c r="H1291">
        <v>0.1</v>
      </c>
      <c r="I1291" s="2">
        <v>497264.4</v>
      </c>
      <c r="J1291" t="str">
        <f>_xlfn.XLOOKUP(tblOrders[[#This Row],[CustomerID]], tblCustomers[CustomerID], tblCustomers[CustomerName])</f>
        <v>Customer 64</v>
      </c>
      <c r="K1291" t="str">
        <f>_xlfn.XLOOKUP(tblOrders[[#This Row],[CustomerID]], tblCustomers[CustomerID], tblCustomers[Segment])</f>
        <v>Corporate</v>
      </c>
      <c r="L1291" t="str">
        <f>_xlfn.XLOOKUP(tblOrders[[#This Row],[ProductID]], tblProducts[ProductID], tblProducts[Category])</f>
        <v>Home</v>
      </c>
      <c r="M1291">
        <f>_xlfn.XLOOKUP(tblOrders[[#This Row],[ProductID]], tblProducts[ProductID], tblProducts[CostPrice])</f>
        <v>35035</v>
      </c>
      <c r="N1291">
        <f>tblOrders[[#This Row],[Sales]]-(tblOrders[[#This Row],[CostPrice]]*tblOrders[[#This Row],[Quantity]])</f>
        <v>357124.4</v>
      </c>
      <c r="O1291" t="str">
        <f>TEXT(tblOrders[[#This Row],[Date]],"mmm-yyyy")</f>
        <v>Aug-2025</v>
      </c>
      <c r="P1291" t="str">
        <f>_xlfn.XLOOKUP(tblOrders[[#This Row],[OrderID]], tblReturns[OrderID], tblReturns[Returned])</f>
        <v>No</v>
      </c>
      <c r="Q1291" t="str">
        <f>_xlfn.XLOOKUP(tblOrders[[#This Row],[OrderID]], tblShipping[OrderID], tblShipping[ShipMode])</f>
        <v>Express</v>
      </c>
      <c r="R1291" t="str">
        <f>IFERROR(_xlfn.XLOOKUP(A1290, tblCustomers[CustomerID], tblCustomers[CustomerName]), "Not Found")</f>
        <v>Not Found</v>
      </c>
      <c r="S1291" t="str">
        <f>IF(tblOrders[[#This Row],[Sales]]&gt;1000000,"High Value","Standard")</f>
        <v>Standard</v>
      </c>
      <c r="T1291" t="str">
        <f>_xlfn.XLOOKUP(tblOrders[[#This Row],[ProductID]], tblProducts[ProductID], tblProducts[ProductName])</f>
        <v>Product 20</v>
      </c>
      <c r="U1291">
        <f>_xlfn.XLOOKUP(tblOrders[[#This Row],[SalesRepID]], tblSalesreps[RepID], tblSalesreps[Target])</f>
        <v>17350666</v>
      </c>
    </row>
    <row r="1292" spans="1:21">
      <c r="A1292" t="s">
        <v>2077</v>
      </c>
      <c r="B1292" s="7" t="s">
        <v>649</v>
      </c>
      <c r="C1292" t="s">
        <v>600</v>
      </c>
      <c r="D1292" t="s">
        <v>115</v>
      </c>
      <c r="E1292" t="s">
        <v>87</v>
      </c>
      <c r="F1292" t="s">
        <v>51</v>
      </c>
      <c r="G1292">
        <v>3</v>
      </c>
      <c r="H1292">
        <v>0.2</v>
      </c>
      <c r="I1292" s="2">
        <v>321876</v>
      </c>
      <c r="J1292" t="str">
        <f>_xlfn.XLOOKUP(tblOrders[[#This Row],[CustomerID]], tblCustomers[CustomerID], tblCustomers[CustomerName])</f>
        <v>Customer 105</v>
      </c>
      <c r="K1292" t="str">
        <f>_xlfn.XLOOKUP(tblOrders[[#This Row],[CustomerID]], tblCustomers[CustomerID], tblCustomers[Segment])</f>
        <v>Consumer</v>
      </c>
      <c r="L1292" t="str">
        <f>_xlfn.XLOOKUP(tblOrders[[#This Row],[ProductID]], tblProducts[ProductID], tblProducts[Category])</f>
        <v>Electronics</v>
      </c>
      <c r="M1292">
        <f>_xlfn.XLOOKUP(tblOrders[[#This Row],[ProductID]], tblProducts[ProductID], tblProducts[CostPrice])</f>
        <v>66631</v>
      </c>
      <c r="N1292">
        <f>tblOrders[[#This Row],[Sales]]-(tblOrders[[#This Row],[CostPrice]]*tblOrders[[#This Row],[Quantity]])</f>
        <v>121983</v>
      </c>
      <c r="O1292" t="str">
        <f>TEXT(tblOrders[[#This Row],[Date]],"mmm-yyyy")</f>
        <v>Mar-2025</v>
      </c>
      <c r="P1292" t="str">
        <f>_xlfn.XLOOKUP(tblOrders[[#This Row],[OrderID]], tblReturns[OrderID], tblReturns[Returned])</f>
        <v>No</v>
      </c>
      <c r="Q1292" t="str">
        <f>_xlfn.XLOOKUP(tblOrders[[#This Row],[OrderID]], tblShipping[OrderID], tblShipping[ShipMode])</f>
        <v>Express</v>
      </c>
      <c r="R1292" t="str">
        <f>IFERROR(_xlfn.XLOOKUP(A1291, tblCustomers[CustomerID], tblCustomers[CustomerName]), "Not Found")</f>
        <v>Not Found</v>
      </c>
      <c r="S1292" t="str">
        <f>IF(tblOrders[[#This Row],[Sales]]&gt;1000000,"High Value","Standard")</f>
        <v>Standard</v>
      </c>
      <c r="T1292" t="str">
        <f>_xlfn.XLOOKUP(tblOrders[[#This Row],[ProductID]], tblProducts[ProductID], tblProducts[ProductName])</f>
        <v>Product 70</v>
      </c>
      <c r="U1292">
        <f>_xlfn.XLOOKUP(tblOrders[[#This Row],[SalesRepID]], tblSalesreps[RepID], tblSalesreps[Target])</f>
        <v>18500989</v>
      </c>
    </row>
    <row r="1293" spans="1:21">
      <c r="A1293" t="s">
        <v>2078</v>
      </c>
      <c r="B1293" s="7" t="s">
        <v>783</v>
      </c>
      <c r="C1293" t="s">
        <v>324</v>
      </c>
      <c r="D1293" t="s">
        <v>400</v>
      </c>
      <c r="E1293" t="s">
        <v>19</v>
      </c>
      <c r="F1293" t="s">
        <v>26</v>
      </c>
      <c r="G1293">
        <v>7</v>
      </c>
      <c r="H1293">
        <v>0.05</v>
      </c>
      <c r="I1293" s="2">
        <v>717003</v>
      </c>
      <c r="J1293" t="str">
        <f>_xlfn.XLOOKUP(tblOrders[[#This Row],[CustomerID]], tblCustomers[CustomerID], tblCustomers[CustomerName])</f>
        <v>Customer 150</v>
      </c>
      <c r="K1293" t="str">
        <f>_xlfn.XLOOKUP(tblOrders[[#This Row],[CustomerID]], tblCustomers[CustomerID], tblCustomers[Segment])</f>
        <v>SME</v>
      </c>
      <c r="L1293" t="str">
        <f>_xlfn.XLOOKUP(tblOrders[[#This Row],[ProductID]], tblProducts[ProductID], tblProducts[Category])</f>
        <v>Electronics</v>
      </c>
      <c r="M1293">
        <f>_xlfn.XLOOKUP(tblOrders[[#This Row],[ProductID]], tblProducts[ProductID], tblProducts[CostPrice])</f>
        <v>36044</v>
      </c>
      <c r="N1293">
        <f>tblOrders[[#This Row],[Sales]]-(tblOrders[[#This Row],[CostPrice]]*tblOrders[[#This Row],[Quantity]])</f>
        <v>464695</v>
      </c>
      <c r="O1293" t="str">
        <f>TEXT(tblOrders[[#This Row],[Date]],"mmm-yyyy")</f>
        <v>Oct-2025</v>
      </c>
      <c r="P1293" t="str">
        <f>_xlfn.XLOOKUP(tblOrders[[#This Row],[OrderID]], tblReturns[OrderID], tblReturns[Returned])</f>
        <v>No</v>
      </c>
      <c r="Q1293" t="str">
        <f>_xlfn.XLOOKUP(tblOrders[[#This Row],[OrderID]], tblShipping[OrderID], tblShipping[ShipMode])</f>
        <v>Pickup</v>
      </c>
      <c r="R1293" t="str">
        <f>IFERROR(_xlfn.XLOOKUP(A1292, tblCustomers[CustomerID], tblCustomers[CustomerName]), "Not Found")</f>
        <v>Not Found</v>
      </c>
      <c r="S1293" t="str">
        <f>IF(tblOrders[[#This Row],[Sales]]&gt;1000000,"High Value","Standard")</f>
        <v>Standard</v>
      </c>
      <c r="T1293" t="str">
        <f>_xlfn.XLOOKUP(tblOrders[[#This Row],[ProductID]], tblProducts[ProductID], tblProducts[ProductName])</f>
        <v>Product 29</v>
      </c>
      <c r="U1293">
        <f>_xlfn.XLOOKUP(tblOrders[[#This Row],[SalesRepID]], tblSalesreps[RepID], tblSalesreps[Target])</f>
        <v>11347243</v>
      </c>
    </row>
    <row r="1294" spans="1:21">
      <c r="A1294" t="s">
        <v>2079</v>
      </c>
      <c r="B1294" s="7" t="s">
        <v>1190</v>
      </c>
      <c r="C1294" t="s">
        <v>882</v>
      </c>
      <c r="D1294" t="s">
        <v>288</v>
      </c>
      <c r="E1294" t="s">
        <v>69</v>
      </c>
      <c r="F1294" t="s">
        <v>88</v>
      </c>
      <c r="G1294">
        <v>9</v>
      </c>
      <c r="H1294">
        <v>0.2</v>
      </c>
      <c r="I1294" s="2">
        <v>1054720.8</v>
      </c>
      <c r="J1294" t="str">
        <f>_xlfn.XLOOKUP(tblOrders[[#This Row],[CustomerID]], tblCustomers[CustomerID], tblCustomers[CustomerName])</f>
        <v>Customer 10</v>
      </c>
      <c r="K1294" t="str">
        <f>_xlfn.XLOOKUP(tblOrders[[#This Row],[CustomerID]], tblCustomers[CustomerID], tblCustomers[Segment])</f>
        <v>SME</v>
      </c>
      <c r="L1294" t="str">
        <f>_xlfn.XLOOKUP(tblOrders[[#This Row],[ProductID]], tblProducts[ProductID], tblProducts[Category])</f>
        <v>Furniture</v>
      </c>
      <c r="M1294">
        <f>_xlfn.XLOOKUP(tblOrders[[#This Row],[ProductID]], tblProducts[ProductID], tblProducts[CostPrice])</f>
        <v>34258</v>
      </c>
      <c r="N1294">
        <f>tblOrders[[#This Row],[Sales]]-(tblOrders[[#This Row],[CostPrice]]*tblOrders[[#This Row],[Quantity]])</f>
        <v>746398.8</v>
      </c>
      <c r="O1294" t="str">
        <f>TEXT(tblOrders[[#This Row],[Date]],"mmm-yyyy")</f>
        <v>Oct-2025</v>
      </c>
      <c r="P1294" t="str">
        <f>_xlfn.XLOOKUP(tblOrders[[#This Row],[OrderID]], tblReturns[OrderID], tblReturns[Returned])</f>
        <v>No</v>
      </c>
      <c r="Q1294" t="str">
        <f>_xlfn.XLOOKUP(tblOrders[[#This Row],[OrderID]], tblShipping[OrderID], tblShipping[ShipMode])</f>
        <v>Standard</v>
      </c>
      <c r="R1294" t="str">
        <f>IFERROR(_xlfn.XLOOKUP(A1293, tblCustomers[CustomerID], tblCustomers[CustomerName]), "Not Found")</f>
        <v>Not Found</v>
      </c>
      <c r="S1294" t="str">
        <f>IF(tblOrders[[#This Row],[Sales]]&gt;1000000,"High Value","Standard")</f>
        <v>High Value</v>
      </c>
      <c r="T1294" t="str">
        <f>_xlfn.XLOOKUP(tblOrders[[#This Row],[ProductID]], tblProducts[ProductID], tblProducts[ProductName])</f>
        <v>Product 39</v>
      </c>
      <c r="U1294">
        <f>_xlfn.XLOOKUP(tblOrders[[#This Row],[SalesRepID]], tblSalesreps[RepID], tblSalesreps[Target])</f>
        <v>19473459</v>
      </c>
    </row>
    <row r="1295" spans="1:21">
      <c r="A1295" t="s">
        <v>2080</v>
      </c>
      <c r="B1295" s="7" t="s">
        <v>1401</v>
      </c>
      <c r="C1295" t="s">
        <v>168</v>
      </c>
      <c r="D1295" t="s">
        <v>454</v>
      </c>
      <c r="E1295" t="s">
        <v>87</v>
      </c>
      <c r="F1295" t="s">
        <v>51</v>
      </c>
      <c r="G1295">
        <v>5</v>
      </c>
      <c r="H1295">
        <v>0.1</v>
      </c>
      <c r="I1295" s="2">
        <v>406404</v>
      </c>
      <c r="J1295" t="str">
        <f>_xlfn.XLOOKUP(tblOrders[[#This Row],[CustomerID]], tblCustomers[CustomerID], tblCustomers[CustomerName])</f>
        <v>Customer 77</v>
      </c>
      <c r="K1295" t="str">
        <f>_xlfn.XLOOKUP(tblOrders[[#This Row],[CustomerID]], tblCustomers[CustomerID], tblCustomers[Segment])</f>
        <v>Corporate</v>
      </c>
      <c r="L1295" t="str">
        <f>_xlfn.XLOOKUP(tblOrders[[#This Row],[ProductID]], tblProducts[ProductID], tblProducts[Category])</f>
        <v>Furniture</v>
      </c>
      <c r="M1295">
        <f>_xlfn.XLOOKUP(tblOrders[[#This Row],[ProductID]], tblProducts[ProductID], tblProducts[CostPrice])</f>
        <v>31369</v>
      </c>
      <c r="N1295">
        <f>tblOrders[[#This Row],[Sales]]-(tblOrders[[#This Row],[CostPrice]]*tblOrders[[#This Row],[Quantity]])</f>
        <v>249559</v>
      </c>
      <c r="O1295" t="str">
        <f>TEXT(tblOrders[[#This Row],[Date]],"mmm-yyyy")</f>
        <v>Jul-2025</v>
      </c>
      <c r="P1295" t="str">
        <f>_xlfn.XLOOKUP(tblOrders[[#This Row],[OrderID]], tblReturns[OrderID], tblReturns[Returned])</f>
        <v>No</v>
      </c>
      <c r="Q1295" t="str">
        <f>_xlfn.XLOOKUP(tblOrders[[#This Row],[OrderID]], tblShipping[OrderID], tblShipping[ShipMode])</f>
        <v>Standard</v>
      </c>
      <c r="R1295" t="str">
        <f>IFERROR(_xlfn.XLOOKUP(A1294, tblCustomers[CustomerID], tblCustomers[CustomerName]), "Not Found")</f>
        <v>Not Found</v>
      </c>
      <c r="S1295" t="str">
        <f>IF(tblOrders[[#This Row],[Sales]]&gt;1000000,"High Value","Standard")</f>
        <v>Standard</v>
      </c>
      <c r="T1295" t="str">
        <f>_xlfn.XLOOKUP(tblOrders[[#This Row],[ProductID]], tblProducts[ProductID], tblProducts[ProductName])</f>
        <v>Product 37</v>
      </c>
      <c r="U1295">
        <f>_xlfn.XLOOKUP(tblOrders[[#This Row],[SalesRepID]], tblSalesreps[RepID], tblSalesreps[Target])</f>
        <v>18500989</v>
      </c>
    </row>
    <row r="1296" spans="1:21">
      <c r="A1296" t="s">
        <v>2081</v>
      </c>
      <c r="B1296" s="7" t="s">
        <v>646</v>
      </c>
      <c r="C1296" t="s">
        <v>2082</v>
      </c>
      <c r="D1296" t="s">
        <v>96</v>
      </c>
      <c r="E1296" t="s">
        <v>25</v>
      </c>
      <c r="F1296" t="s">
        <v>20</v>
      </c>
      <c r="G1296">
        <v>10</v>
      </c>
      <c r="H1296">
        <v>0</v>
      </c>
      <c r="I1296" s="2">
        <v>1011810</v>
      </c>
      <c r="J1296" t="str">
        <f>_xlfn.XLOOKUP(tblOrders[[#This Row],[CustomerID]], tblCustomers[CustomerID], tblCustomers[CustomerName])</f>
        <v>Customer 27</v>
      </c>
      <c r="K1296" t="str">
        <f>_xlfn.XLOOKUP(tblOrders[[#This Row],[CustomerID]], tblCustomers[CustomerID], tblCustomers[Segment])</f>
        <v>Consumer</v>
      </c>
      <c r="L1296" t="str">
        <f>_xlfn.XLOOKUP(tblOrders[[#This Row],[ProductID]], tblProducts[ProductID], tblProducts[Category])</f>
        <v>Office</v>
      </c>
      <c r="M1296">
        <f>_xlfn.XLOOKUP(tblOrders[[#This Row],[ProductID]], tblProducts[ProductID], tblProducts[CostPrice])</f>
        <v>20831</v>
      </c>
      <c r="N1296">
        <f>tblOrders[[#This Row],[Sales]]-(tblOrders[[#This Row],[CostPrice]]*tblOrders[[#This Row],[Quantity]])</f>
        <v>803500</v>
      </c>
      <c r="O1296" t="str">
        <f>TEXT(tblOrders[[#This Row],[Date]],"mmm-yyyy")</f>
        <v>Apr-2025</v>
      </c>
      <c r="P1296" t="str">
        <f>_xlfn.XLOOKUP(tblOrders[[#This Row],[OrderID]], tblReturns[OrderID], tblReturns[Returned])</f>
        <v>No</v>
      </c>
      <c r="Q1296" t="str">
        <f>_xlfn.XLOOKUP(tblOrders[[#This Row],[OrderID]], tblShipping[OrderID], tblShipping[ShipMode])</f>
        <v>Pickup</v>
      </c>
      <c r="R1296" t="str">
        <f>IFERROR(_xlfn.XLOOKUP(A1295, tblCustomers[CustomerID], tblCustomers[CustomerName]), "Not Found")</f>
        <v>Not Found</v>
      </c>
      <c r="S1296" t="str">
        <f>IF(tblOrders[[#This Row],[Sales]]&gt;1000000,"High Value","Standard")</f>
        <v>High Value</v>
      </c>
      <c r="T1296" t="str">
        <f>_xlfn.XLOOKUP(tblOrders[[#This Row],[ProductID]], tblProducts[ProductID], tblProducts[ProductName])</f>
        <v>Product 24</v>
      </c>
      <c r="U1296">
        <f>_xlfn.XLOOKUP(tblOrders[[#This Row],[SalesRepID]], tblSalesreps[RepID], tblSalesreps[Target])</f>
        <v>7094914</v>
      </c>
    </row>
    <row r="1297" spans="1:21">
      <c r="A1297" t="s">
        <v>2083</v>
      </c>
      <c r="B1297" s="7" t="s">
        <v>1869</v>
      </c>
      <c r="C1297" t="s">
        <v>1163</v>
      </c>
      <c r="D1297" t="s">
        <v>155</v>
      </c>
      <c r="E1297" t="s">
        <v>56</v>
      </c>
      <c r="F1297" t="s">
        <v>26</v>
      </c>
      <c r="G1297">
        <v>7</v>
      </c>
      <c r="H1297">
        <v>0</v>
      </c>
      <c r="I1297" s="2">
        <v>954940</v>
      </c>
      <c r="J1297" t="str">
        <f>_xlfn.XLOOKUP(tblOrders[[#This Row],[CustomerID]], tblCustomers[CustomerID], tblCustomers[CustomerName])</f>
        <v>Customer 80</v>
      </c>
      <c r="K1297" t="str">
        <f>_xlfn.XLOOKUP(tblOrders[[#This Row],[CustomerID]], tblCustomers[CustomerID], tblCustomers[Segment])</f>
        <v>SME</v>
      </c>
      <c r="L1297" t="str">
        <f>_xlfn.XLOOKUP(tblOrders[[#This Row],[ProductID]], tblProducts[ProductID], tblProducts[Category])</f>
        <v>Electronics</v>
      </c>
      <c r="M1297">
        <f>_xlfn.XLOOKUP(tblOrders[[#This Row],[ProductID]], tblProducts[ProductID], tblProducts[CostPrice])</f>
        <v>23271</v>
      </c>
      <c r="N1297">
        <f>tblOrders[[#This Row],[Sales]]-(tblOrders[[#This Row],[CostPrice]]*tblOrders[[#This Row],[Quantity]])</f>
        <v>792043</v>
      </c>
      <c r="O1297" t="str">
        <f>TEXT(tblOrders[[#This Row],[Date]],"mmm-yyyy")</f>
        <v>Feb-2025</v>
      </c>
      <c r="P1297" t="str">
        <f>_xlfn.XLOOKUP(tblOrders[[#This Row],[OrderID]], tblReturns[OrderID], tblReturns[Returned])</f>
        <v>Yes</v>
      </c>
      <c r="Q1297" t="str">
        <f>_xlfn.XLOOKUP(tblOrders[[#This Row],[OrderID]], tblShipping[OrderID], tblShipping[ShipMode])</f>
        <v>Pickup</v>
      </c>
      <c r="R1297" t="str">
        <f>IFERROR(_xlfn.XLOOKUP(A1296, tblCustomers[CustomerID], tblCustomers[CustomerName]), "Not Found")</f>
        <v>Not Found</v>
      </c>
      <c r="S1297" t="str">
        <f>IF(tblOrders[[#This Row],[Sales]]&gt;1000000,"High Value","Standard")</f>
        <v>Standard</v>
      </c>
      <c r="T1297" t="str">
        <f>_xlfn.XLOOKUP(tblOrders[[#This Row],[ProductID]], tblProducts[ProductID], tblProducts[ProductName])</f>
        <v>Product 48</v>
      </c>
      <c r="U1297">
        <f>_xlfn.XLOOKUP(tblOrders[[#This Row],[SalesRepID]], tblSalesreps[RepID], tblSalesreps[Target])</f>
        <v>14265630</v>
      </c>
    </row>
    <row r="1298" spans="1:21">
      <c r="A1298" t="s">
        <v>2084</v>
      </c>
      <c r="B1298" s="7" t="s">
        <v>1073</v>
      </c>
      <c r="C1298" t="s">
        <v>192</v>
      </c>
      <c r="D1298" t="s">
        <v>104</v>
      </c>
      <c r="E1298" t="s">
        <v>45</v>
      </c>
      <c r="F1298" t="s">
        <v>26</v>
      </c>
      <c r="G1298">
        <v>6</v>
      </c>
      <c r="H1298">
        <v>0.2</v>
      </c>
      <c r="I1298" s="2">
        <v>414566.40000000002</v>
      </c>
      <c r="J1298" t="str">
        <f>_xlfn.XLOOKUP(tblOrders[[#This Row],[CustomerID]], tblCustomers[CustomerID], tblCustomers[CustomerName])</f>
        <v>Customer 268</v>
      </c>
      <c r="K1298" t="str">
        <f>_xlfn.XLOOKUP(tblOrders[[#This Row],[CustomerID]], tblCustomers[CustomerID], tblCustomers[Segment])</f>
        <v>Consumer</v>
      </c>
      <c r="L1298" t="str">
        <f>_xlfn.XLOOKUP(tblOrders[[#This Row],[ProductID]], tblProducts[ProductID], tblProducts[Category])</f>
        <v>Furniture</v>
      </c>
      <c r="M1298">
        <f>_xlfn.XLOOKUP(tblOrders[[#This Row],[ProductID]], tblProducts[ProductID], tblProducts[CostPrice])</f>
        <v>10664</v>
      </c>
      <c r="N1298">
        <f>tblOrders[[#This Row],[Sales]]-(tblOrders[[#This Row],[CostPrice]]*tblOrders[[#This Row],[Quantity]])</f>
        <v>350582.4</v>
      </c>
      <c r="O1298" t="str">
        <f>TEXT(tblOrders[[#This Row],[Date]],"mmm-yyyy")</f>
        <v>Mar-2025</v>
      </c>
      <c r="P1298" t="str">
        <f>_xlfn.XLOOKUP(tblOrders[[#This Row],[OrderID]], tblReturns[OrderID], tblReturns[Returned])</f>
        <v>No</v>
      </c>
      <c r="Q1298" t="str">
        <f>_xlfn.XLOOKUP(tblOrders[[#This Row],[OrderID]], tblShipping[OrderID], tblShipping[ShipMode])</f>
        <v>Standard</v>
      </c>
      <c r="R1298" t="str">
        <f>IFERROR(_xlfn.XLOOKUP(A1297, tblCustomers[CustomerID], tblCustomers[CustomerName]), "Not Found")</f>
        <v>Not Found</v>
      </c>
      <c r="S1298" t="str">
        <f>IF(tblOrders[[#This Row],[Sales]]&gt;1000000,"High Value","Standard")</f>
        <v>Standard</v>
      </c>
      <c r="T1298" t="str">
        <f>_xlfn.XLOOKUP(tblOrders[[#This Row],[ProductID]], tblProducts[ProductID], tblProducts[ProductName])</f>
        <v>Product 23</v>
      </c>
      <c r="U1298">
        <f>_xlfn.XLOOKUP(tblOrders[[#This Row],[SalesRepID]], tblSalesreps[RepID], tblSalesreps[Target])</f>
        <v>11319839</v>
      </c>
    </row>
    <row r="1299" spans="1:21">
      <c r="A1299" t="s">
        <v>2085</v>
      </c>
      <c r="B1299" s="7" t="s">
        <v>1055</v>
      </c>
      <c r="C1299" t="s">
        <v>136</v>
      </c>
      <c r="D1299" t="s">
        <v>155</v>
      </c>
      <c r="E1299" t="s">
        <v>105</v>
      </c>
      <c r="F1299" t="s">
        <v>51</v>
      </c>
      <c r="G1299">
        <v>2</v>
      </c>
      <c r="H1299">
        <v>0.1</v>
      </c>
      <c r="I1299" s="2">
        <v>121748.4</v>
      </c>
      <c r="J1299" t="str">
        <f>_xlfn.XLOOKUP(tblOrders[[#This Row],[CustomerID]], tblCustomers[CustomerID], tblCustomers[CustomerName])</f>
        <v>Customer 263</v>
      </c>
      <c r="K1299" t="str">
        <f>_xlfn.XLOOKUP(tblOrders[[#This Row],[CustomerID]], tblCustomers[CustomerID], tblCustomers[Segment])</f>
        <v>Corporate</v>
      </c>
      <c r="L1299" t="str">
        <f>_xlfn.XLOOKUP(tblOrders[[#This Row],[ProductID]], tblProducts[ProductID], tblProducts[Category])</f>
        <v>Electronics</v>
      </c>
      <c r="M1299">
        <f>_xlfn.XLOOKUP(tblOrders[[#This Row],[ProductID]], tblProducts[ProductID], tblProducts[CostPrice])</f>
        <v>23271</v>
      </c>
      <c r="N1299">
        <f>tblOrders[[#This Row],[Sales]]-(tblOrders[[#This Row],[CostPrice]]*tblOrders[[#This Row],[Quantity]])</f>
        <v>75206.399999999994</v>
      </c>
      <c r="O1299" t="str">
        <f>TEXT(tblOrders[[#This Row],[Date]],"mmm-yyyy")</f>
        <v>Mar-2025</v>
      </c>
      <c r="P1299" t="str">
        <f>_xlfn.XLOOKUP(tblOrders[[#This Row],[OrderID]], tblReturns[OrderID], tblReturns[Returned])</f>
        <v>No</v>
      </c>
      <c r="Q1299" t="str">
        <f>_xlfn.XLOOKUP(tblOrders[[#This Row],[OrderID]], tblShipping[OrderID], tblShipping[ShipMode])</f>
        <v>Express</v>
      </c>
      <c r="R1299" t="str">
        <f>IFERROR(_xlfn.XLOOKUP(A1298, tblCustomers[CustomerID], tblCustomers[CustomerName]), "Not Found")</f>
        <v>Not Found</v>
      </c>
      <c r="S1299" t="str">
        <f>IF(tblOrders[[#This Row],[Sales]]&gt;1000000,"High Value","Standard")</f>
        <v>Standard</v>
      </c>
      <c r="T1299" t="str">
        <f>_xlfn.XLOOKUP(tblOrders[[#This Row],[ProductID]], tblProducts[ProductID], tblProducts[ProductName])</f>
        <v>Product 48</v>
      </c>
      <c r="U1299">
        <f>_xlfn.XLOOKUP(tblOrders[[#This Row],[SalesRepID]], tblSalesreps[RepID], tblSalesreps[Target])</f>
        <v>8698154</v>
      </c>
    </row>
    <row r="1300" spans="1:21">
      <c r="A1300" t="s">
        <v>2086</v>
      </c>
      <c r="B1300" s="7" t="s">
        <v>838</v>
      </c>
      <c r="C1300" t="s">
        <v>1603</v>
      </c>
      <c r="D1300" t="s">
        <v>301</v>
      </c>
      <c r="E1300" t="s">
        <v>105</v>
      </c>
      <c r="F1300" t="s">
        <v>14</v>
      </c>
      <c r="G1300">
        <v>7</v>
      </c>
      <c r="H1300">
        <v>0.15</v>
      </c>
      <c r="I1300" s="2">
        <v>539546</v>
      </c>
      <c r="J1300" t="str">
        <f>_xlfn.XLOOKUP(tblOrders[[#This Row],[CustomerID]], tblCustomers[CustomerID], tblCustomers[CustomerName])</f>
        <v>Customer 241</v>
      </c>
      <c r="K1300" t="str">
        <f>_xlfn.XLOOKUP(tblOrders[[#This Row],[CustomerID]], tblCustomers[CustomerID], tblCustomers[Segment])</f>
        <v>Consumer</v>
      </c>
      <c r="L1300" t="str">
        <f>_xlfn.XLOOKUP(tblOrders[[#This Row],[ProductID]], tblProducts[ProductID], tblProducts[Category])</f>
        <v>Office</v>
      </c>
      <c r="M1300">
        <f>_xlfn.XLOOKUP(tblOrders[[#This Row],[ProductID]], tblProducts[ProductID], tblProducts[CostPrice])</f>
        <v>77841</v>
      </c>
      <c r="N1300">
        <f>tblOrders[[#This Row],[Sales]]-(tblOrders[[#This Row],[CostPrice]]*tblOrders[[#This Row],[Quantity]])</f>
        <v>-5341</v>
      </c>
      <c r="O1300" t="str">
        <f>TEXT(tblOrders[[#This Row],[Date]],"mmm-yyyy")</f>
        <v>Mar-2025</v>
      </c>
      <c r="P1300" t="str">
        <f>_xlfn.XLOOKUP(tblOrders[[#This Row],[OrderID]], tblReturns[OrderID], tblReturns[Returned])</f>
        <v>Yes</v>
      </c>
      <c r="Q1300" t="str">
        <f>_xlfn.XLOOKUP(tblOrders[[#This Row],[OrderID]], tblShipping[OrderID], tblShipping[ShipMode])</f>
        <v>Express</v>
      </c>
      <c r="R1300" t="str">
        <f>IFERROR(_xlfn.XLOOKUP(A1299, tblCustomers[CustomerID], tblCustomers[CustomerName]), "Not Found")</f>
        <v>Not Found</v>
      </c>
      <c r="S1300" t="str">
        <f>IF(tblOrders[[#This Row],[Sales]]&gt;1000000,"High Value","Standard")</f>
        <v>Standard</v>
      </c>
      <c r="T1300" t="str">
        <f>_xlfn.XLOOKUP(tblOrders[[#This Row],[ProductID]], tblProducts[ProductID], tblProducts[ProductName])</f>
        <v>Product 98</v>
      </c>
      <c r="U1300">
        <f>_xlfn.XLOOKUP(tblOrders[[#This Row],[SalesRepID]], tblSalesreps[RepID], tblSalesreps[Target])</f>
        <v>8698154</v>
      </c>
    </row>
    <row r="1301" spans="1:21">
      <c r="A1301" t="s">
        <v>2087</v>
      </c>
      <c r="B1301" s="7" t="s">
        <v>963</v>
      </c>
      <c r="C1301" t="s">
        <v>196</v>
      </c>
      <c r="D1301" t="s">
        <v>158</v>
      </c>
      <c r="E1301" t="s">
        <v>74</v>
      </c>
      <c r="F1301" t="s">
        <v>14</v>
      </c>
      <c r="G1301">
        <v>6</v>
      </c>
      <c r="H1301">
        <v>0.1</v>
      </c>
      <c r="I1301" s="2">
        <v>380246.4</v>
      </c>
      <c r="J1301" t="str">
        <f>_xlfn.XLOOKUP(tblOrders[[#This Row],[CustomerID]], tblCustomers[CustomerID], tblCustomers[CustomerName])</f>
        <v>Customer 99</v>
      </c>
      <c r="K1301" t="str">
        <f>_xlfn.XLOOKUP(tblOrders[[#This Row],[CustomerID]], tblCustomers[CustomerID], tblCustomers[Segment])</f>
        <v>Consumer</v>
      </c>
      <c r="L1301" t="str">
        <f>_xlfn.XLOOKUP(tblOrders[[#This Row],[ProductID]], tblProducts[ProductID], tblProducts[Category])</f>
        <v>Home</v>
      </c>
      <c r="M1301">
        <f>_xlfn.XLOOKUP(tblOrders[[#This Row],[ProductID]], tblProducts[ProductID], tblProducts[CostPrice])</f>
        <v>6817</v>
      </c>
      <c r="N1301">
        <f>tblOrders[[#This Row],[Sales]]-(tblOrders[[#This Row],[CostPrice]]*tblOrders[[#This Row],[Quantity]])</f>
        <v>339344.4</v>
      </c>
      <c r="O1301" t="str">
        <f>TEXT(tblOrders[[#This Row],[Date]],"mmm-yyyy")</f>
        <v>Mar-2025</v>
      </c>
      <c r="P1301" t="str">
        <f>_xlfn.XLOOKUP(tblOrders[[#This Row],[OrderID]], tblReturns[OrderID], tblReturns[Returned])</f>
        <v>No</v>
      </c>
      <c r="Q1301" t="str">
        <f>_xlfn.XLOOKUP(tblOrders[[#This Row],[OrderID]], tblShipping[OrderID], tblShipping[ShipMode])</f>
        <v>Express</v>
      </c>
      <c r="R1301" t="str">
        <f>IFERROR(_xlfn.XLOOKUP(A1300, tblCustomers[CustomerID], tblCustomers[CustomerName]), "Not Found")</f>
        <v>Not Found</v>
      </c>
      <c r="S1301" t="str">
        <f>IF(tblOrders[[#This Row],[Sales]]&gt;1000000,"High Value","Standard")</f>
        <v>Standard</v>
      </c>
      <c r="T1301" t="str">
        <f>_xlfn.XLOOKUP(tblOrders[[#This Row],[ProductID]], tblProducts[ProductID], tblProducts[ProductName])</f>
        <v>Product 7</v>
      </c>
      <c r="U1301">
        <f>_xlfn.XLOOKUP(tblOrders[[#This Row],[SalesRepID]], tblSalesreps[RepID], tblSalesreps[Target])</f>
        <v>7254801</v>
      </c>
    </row>
    <row r="1302" spans="1:21">
      <c r="A1302" t="s">
        <v>2088</v>
      </c>
      <c r="B1302" s="7" t="s">
        <v>1829</v>
      </c>
      <c r="C1302" t="s">
        <v>828</v>
      </c>
      <c r="D1302" t="s">
        <v>422</v>
      </c>
      <c r="E1302" t="s">
        <v>35</v>
      </c>
      <c r="F1302" t="s">
        <v>51</v>
      </c>
      <c r="G1302">
        <v>1</v>
      </c>
      <c r="H1302">
        <v>0.2</v>
      </c>
      <c r="I1302" s="2">
        <v>25115.200000000001</v>
      </c>
      <c r="J1302" t="str">
        <f>_xlfn.XLOOKUP(tblOrders[[#This Row],[CustomerID]], tblCustomers[CustomerID], tblCustomers[CustomerName])</f>
        <v>Customer 39</v>
      </c>
      <c r="K1302" t="str">
        <f>_xlfn.XLOOKUP(tblOrders[[#This Row],[CustomerID]], tblCustomers[CustomerID], tblCustomers[Segment])</f>
        <v>Corporate</v>
      </c>
      <c r="L1302" t="str">
        <f>_xlfn.XLOOKUP(tblOrders[[#This Row],[ProductID]], tblProducts[ProductID], tblProducts[Category])</f>
        <v>Furniture</v>
      </c>
      <c r="M1302">
        <f>_xlfn.XLOOKUP(tblOrders[[#This Row],[ProductID]], tblProducts[ProductID], tblProducts[CostPrice])</f>
        <v>69526</v>
      </c>
      <c r="N1302">
        <f>tblOrders[[#This Row],[Sales]]-(tblOrders[[#This Row],[CostPrice]]*tblOrders[[#This Row],[Quantity]])</f>
        <v>-44410.8</v>
      </c>
      <c r="O1302" t="str">
        <f>TEXT(tblOrders[[#This Row],[Date]],"mmm-yyyy")</f>
        <v>Mar-2025</v>
      </c>
      <c r="P1302" t="str">
        <f>_xlfn.XLOOKUP(tblOrders[[#This Row],[OrderID]], tblReturns[OrderID], tblReturns[Returned])</f>
        <v>No</v>
      </c>
      <c r="Q1302" t="str">
        <f>_xlfn.XLOOKUP(tblOrders[[#This Row],[OrderID]], tblShipping[OrderID], tblShipping[ShipMode])</f>
        <v>Pickup</v>
      </c>
      <c r="R1302" t="str">
        <f>IFERROR(_xlfn.XLOOKUP(A1301, tblCustomers[CustomerID], tblCustomers[CustomerName]), "Not Found")</f>
        <v>Not Found</v>
      </c>
      <c r="S1302" t="str">
        <f>IF(tblOrders[[#This Row],[Sales]]&gt;1000000,"High Value","Standard")</f>
        <v>Standard</v>
      </c>
      <c r="T1302" t="str">
        <f>_xlfn.XLOOKUP(tblOrders[[#This Row],[ProductID]], tblProducts[ProductID], tblProducts[ProductName])</f>
        <v>Product 36</v>
      </c>
      <c r="U1302">
        <f>_xlfn.XLOOKUP(tblOrders[[#This Row],[SalesRepID]], tblSalesreps[RepID], tblSalesreps[Target])</f>
        <v>19619177</v>
      </c>
    </row>
    <row r="1303" spans="1:21">
      <c r="A1303" t="s">
        <v>2089</v>
      </c>
      <c r="B1303" s="7" t="s">
        <v>939</v>
      </c>
      <c r="C1303" t="s">
        <v>215</v>
      </c>
      <c r="D1303" t="s">
        <v>585</v>
      </c>
      <c r="E1303" t="s">
        <v>74</v>
      </c>
      <c r="F1303" t="s">
        <v>14</v>
      </c>
      <c r="G1303">
        <v>1</v>
      </c>
      <c r="H1303">
        <v>0.05</v>
      </c>
      <c r="I1303" s="2">
        <v>109815.25</v>
      </c>
      <c r="J1303" t="str">
        <f>_xlfn.XLOOKUP(tblOrders[[#This Row],[CustomerID]], tblCustomers[CustomerID], tblCustomers[CustomerName])</f>
        <v>Customer 25</v>
      </c>
      <c r="K1303" t="str">
        <f>_xlfn.XLOOKUP(tblOrders[[#This Row],[CustomerID]], tblCustomers[CustomerID], tblCustomers[Segment])</f>
        <v>Corporate</v>
      </c>
      <c r="L1303" t="str">
        <f>_xlfn.XLOOKUP(tblOrders[[#This Row],[ProductID]], tblProducts[ProductID], tblProducts[Category])</f>
        <v>Office</v>
      </c>
      <c r="M1303">
        <f>_xlfn.XLOOKUP(tblOrders[[#This Row],[ProductID]], tblProducts[ProductID], tblProducts[CostPrice])</f>
        <v>49623</v>
      </c>
      <c r="N1303">
        <f>tblOrders[[#This Row],[Sales]]-(tblOrders[[#This Row],[CostPrice]]*tblOrders[[#This Row],[Quantity]])</f>
        <v>60192.25</v>
      </c>
      <c r="O1303" t="str">
        <f>TEXT(tblOrders[[#This Row],[Date]],"mmm-yyyy")</f>
        <v>Jun-2025</v>
      </c>
      <c r="P1303" t="str">
        <f>_xlfn.XLOOKUP(tblOrders[[#This Row],[OrderID]], tblReturns[OrderID], tblReturns[Returned])</f>
        <v>No</v>
      </c>
      <c r="Q1303" t="str">
        <f>_xlfn.XLOOKUP(tblOrders[[#This Row],[OrderID]], tblShipping[OrderID], tblShipping[ShipMode])</f>
        <v>Express</v>
      </c>
      <c r="R1303" t="str">
        <f>IFERROR(_xlfn.XLOOKUP(A1302, tblCustomers[CustomerID], tblCustomers[CustomerName]), "Not Found")</f>
        <v>Not Found</v>
      </c>
      <c r="S1303" t="str">
        <f>IF(tblOrders[[#This Row],[Sales]]&gt;1000000,"High Value","Standard")</f>
        <v>Standard</v>
      </c>
      <c r="T1303" t="str">
        <f>_xlfn.XLOOKUP(tblOrders[[#This Row],[ProductID]], tblProducts[ProductID], tblProducts[ProductName])</f>
        <v>Product 54</v>
      </c>
      <c r="U1303">
        <f>_xlfn.XLOOKUP(tblOrders[[#This Row],[SalesRepID]], tblSalesreps[RepID], tblSalesreps[Target])</f>
        <v>7254801</v>
      </c>
    </row>
    <row r="1304" spans="1:21">
      <c r="A1304" t="s">
        <v>2090</v>
      </c>
      <c r="B1304" s="7" t="s">
        <v>746</v>
      </c>
      <c r="C1304" t="s">
        <v>129</v>
      </c>
      <c r="D1304" t="s">
        <v>115</v>
      </c>
      <c r="E1304" t="s">
        <v>119</v>
      </c>
      <c r="F1304" t="s">
        <v>88</v>
      </c>
      <c r="G1304">
        <v>3</v>
      </c>
      <c r="H1304">
        <v>0.15</v>
      </c>
      <c r="I1304" s="2">
        <v>280413.3</v>
      </c>
      <c r="J1304" t="str">
        <f>_xlfn.XLOOKUP(tblOrders[[#This Row],[CustomerID]], tblCustomers[CustomerID], tblCustomers[CustomerName])</f>
        <v>Customer 237</v>
      </c>
      <c r="K1304" t="str">
        <f>_xlfn.XLOOKUP(tblOrders[[#This Row],[CustomerID]], tblCustomers[CustomerID], tblCustomers[Segment])</f>
        <v>Consumer</v>
      </c>
      <c r="L1304" t="str">
        <f>_xlfn.XLOOKUP(tblOrders[[#This Row],[ProductID]], tblProducts[ProductID], tblProducts[Category])</f>
        <v>Electronics</v>
      </c>
      <c r="M1304">
        <f>_xlfn.XLOOKUP(tblOrders[[#This Row],[ProductID]], tblProducts[ProductID], tblProducts[CostPrice])</f>
        <v>66631</v>
      </c>
      <c r="N1304">
        <f>tblOrders[[#This Row],[Sales]]-(tblOrders[[#This Row],[CostPrice]]*tblOrders[[#This Row],[Quantity]])</f>
        <v>80520.299999999988</v>
      </c>
      <c r="O1304" t="str">
        <f>TEXT(tblOrders[[#This Row],[Date]],"mmm-yyyy")</f>
        <v>Jan-2025</v>
      </c>
      <c r="P1304" t="str">
        <f>_xlfn.XLOOKUP(tblOrders[[#This Row],[OrderID]], tblReturns[OrderID], tblReturns[Returned])</f>
        <v>Yes</v>
      </c>
      <c r="Q1304" t="str">
        <f>_xlfn.XLOOKUP(tblOrders[[#This Row],[OrderID]], tblShipping[OrderID], tblShipping[ShipMode])</f>
        <v>Pickup</v>
      </c>
      <c r="R1304" t="str">
        <f>IFERROR(_xlfn.XLOOKUP(A1303, tblCustomers[CustomerID], tblCustomers[CustomerName]), "Not Found")</f>
        <v>Not Found</v>
      </c>
      <c r="S1304" t="str">
        <f>IF(tblOrders[[#This Row],[Sales]]&gt;1000000,"High Value","Standard")</f>
        <v>Standard</v>
      </c>
      <c r="T1304" t="str">
        <f>_xlfn.XLOOKUP(tblOrders[[#This Row],[ProductID]], tblProducts[ProductID], tblProducts[ProductName])</f>
        <v>Product 70</v>
      </c>
      <c r="U1304">
        <f>_xlfn.XLOOKUP(tblOrders[[#This Row],[SalesRepID]], tblSalesreps[RepID], tblSalesreps[Target])</f>
        <v>5886694</v>
      </c>
    </row>
    <row r="1305" spans="1:21">
      <c r="A1305" t="s">
        <v>2091</v>
      </c>
      <c r="B1305" s="7" t="s">
        <v>62</v>
      </c>
      <c r="C1305" t="s">
        <v>759</v>
      </c>
      <c r="D1305" t="s">
        <v>151</v>
      </c>
      <c r="E1305" t="s">
        <v>79</v>
      </c>
      <c r="F1305" t="s">
        <v>26</v>
      </c>
      <c r="G1305">
        <v>6</v>
      </c>
      <c r="H1305">
        <v>0.05</v>
      </c>
      <c r="I1305" s="2">
        <v>421047.6</v>
      </c>
      <c r="J1305" t="str">
        <f>_xlfn.XLOOKUP(tblOrders[[#This Row],[CustomerID]], tblCustomers[CustomerID], tblCustomers[CustomerName])</f>
        <v>Customer 74</v>
      </c>
      <c r="K1305" t="str">
        <f>_xlfn.XLOOKUP(tblOrders[[#This Row],[CustomerID]], tblCustomers[CustomerID], tblCustomers[Segment])</f>
        <v>Corporate</v>
      </c>
      <c r="L1305" t="str">
        <f>_xlfn.XLOOKUP(tblOrders[[#This Row],[ProductID]], tblProducts[ProductID], tblProducts[Category])</f>
        <v>Electronics</v>
      </c>
      <c r="M1305">
        <f>_xlfn.XLOOKUP(tblOrders[[#This Row],[ProductID]], tblProducts[ProductID], tblProducts[CostPrice])</f>
        <v>63366</v>
      </c>
      <c r="N1305">
        <f>tblOrders[[#This Row],[Sales]]-(tblOrders[[#This Row],[CostPrice]]*tblOrders[[#This Row],[Quantity]])</f>
        <v>40851.599999999977</v>
      </c>
      <c r="O1305" t="str">
        <f>TEXT(tblOrders[[#This Row],[Date]],"mmm-yyyy")</f>
        <v>Sep-2025</v>
      </c>
      <c r="P1305" t="str">
        <f>_xlfn.XLOOKUP(tblOrders[[#This Row],[OrderID]], tblReturns[OrderID], tblReturns[Returned])</f>
        <v>No</v>
      </c>
      <c r="Q1305" t="str">
        <f>_xlfn.XLOOKUP(tblOrders[[#This Row],[OrderID]], tblShipping[OrderID], tblShipping[ShipMode])</f>
        <v>Standard</v>
      </c>
      <c r="R1305" t="str">
        <f>IFERROR(_xlfn.XLOOKUP(A1304, tblCustomers[CustomerID], tblCustomers[CustomerName]), "Not Found")</f>
        <v>Not Found</v>
      </c>
      <c r="S1305" t="str">
        <f>IF(tblOrders[[#This Row],[Sales]]&gt;1000000,"High Value","Standard")</f>
        <v>Standard</v>
      </c>
      <c r="T1305" t="str">
        <f>_xlfn.XLOOKUP(tblOrders[[#This Row],[ProductID]], tblProducts[ProductID], tblProducts[ProductName])</f>
        <v>Product 40</v>
      </c>
      <c r="U1305">
        <f>_xlfn.XLOOKUP(tblOrders[[#This Row],[SalesRepID]], tblSalesreps[RepID], tblSalesreps[Target])</f>
        <v>8592536</v>
      </c>
    </row>
    <row r="1306" spans="1:21">
      <c r="A1306" t="s">
        <v>2092</v>
      </c>
      <c r="B1306" s="7" t="s">
        <v>1017</v>
      </c>
      <c r="C1306" t="s">
        <v>893</v>
      </c>
      <c r="D1306" t="s">
        <v>513</v>
      </c>
      <c r="E1306" t="s">
        <v>79</v>
      </c>
      <c r="F1306" t="s">
        <v>26</v>
      </c>
      <c r="G1306">
        <v>10</v>
      </c>
      <c r="H1306">
        <v>0</v>
      </c>
      <c r="I1306" s="2">
        <v>503410</v>
      </c>
      <c r="J1306" t="str">
        <f>_xlfn.XLOOKUP(tblOrders[[#This Row],[CustomerID]], tblCustomers[CustomerID], tblCustomers[CustomerName])</f>
        <v>Customer 152</v>
      </c>
      <c r="K1306" t="str">
        <f>_xlfn.XLOOKUP(tblOrders[[#This Row],[CustomerID]], tblCustomers[CustomerID], tblCustomers[Segment])</f>
        <v>SME</v>
      </c>
      <c r="L1306" t="str">
        <f>_xlfn.XLOOKUP(tblOrders[[#This Row],[ProductID]], tblProducts[ProductID], tblProducts[Category])</f>
        <v>Furniture</v>
      </c>
      <c r="M1306">
        <f>_xlfn.XLOOKUP(tblOrders[[#This Row],[ProductID]], tblProducts[ProductID], tblProducts[CostPrice])</f>
        <v>3310</v>
      </c>
      <c r="N1306">
        <f>tblOrders[[#This Row],[Sales]]-(tblOrders[[#This Row],[CostPrice]]*tblOrders[[#This Row],[Quantity]])</f>
        <v>470310</v>
      </c>
      <c r="O1306" t="str">
        <f>TEXT(tblOrders[[#This Row],[Date]],"mmm-yyyy")</f>
        <v>Nov-2025</v>
      </c>
      <c r="P1306" t="str">
        <f>_xlfn.XLOOKUP(tblOrders[[#This Row],[OrderID]], tblReturns[OrderID], tblReturns[Returned])</f>
        <v>No</v>
      </c>
      <c r="Q1306" t="str">
        <f>_xlfn.XLOOKUP(tblOrders[[#This Row],[OrderID]], tblShipping[OrderID], tblShipping[ShipMode])</f>
        <v>Pickup</v>
      </c>
      <c r="R1306" t="str">
        <f>IFERROR(_xlfn.XLOOKUP(A1305, tblCustomers[CustomerID], tblCustomers[CustomerName]), "Not Found")</f>
        <v>Not Found</v>
      </c>
      <c r="S1306" t="str">
        <f>IF(tblOrders[[#This Row],[Sales]]&gt;1000000,"High Value","Standard")</f>
        <v>Standard</v>
      </c>
      <c r="T1306" t="str">
        <f>_xlfn.XLOOKUP(tblOrders[[#This Row],[ProductID]], tblProducts[ProductID], tblProducts[ProductName])</f>
        <v>Product 5</v>
      </c>
      <c r="U1306">
        <f>_xlfn.XLOOKUP(tblOrders[[#This Row],[SalesRepID]], tblSalesreps[RepID], tblSalesreps[Target])</f>
        <v>8592536</v>
      </c>
    </row>
    <row r="1307" spans="1:21">
      <c r="A1307" t="s">
        <v>2093</v>
      </c>
      <c r="B1307" s="7" t="s">
        <v>360</v>
      </c>
      <c r="C1307" t="s">
        <v>281</v>
      </c>
      <c r="D1307" t="s">
        <v>39</v>
      </c>
      <c r="E1307" t="s">
        <v>19</v>
      </c>
      <c r="F1307" t="s">
        <v>88</v>
      </c>
      <c r="G1307">
        <v>9</v>
      </c>
      <c r="H1307">
        <v>0.15</v>
      </c>
      <c r="I1307" s="2">
        <v>971083.35</v>
      </c>
      <c r="J1307" t="str">
        <f>_xlfn.XLOOKUP(tblOrders[[#This Row],[CustomerID]], tblCustomers[CustomerID], tblCustomers[CustomerName])</f>
        <v>Customer 154</v>
      </c>
      <c r="K1307" t="str">
        <f>_xlfn.XLOOKUP(tblOrders[[#This Row],[CustomerID]], tblCustomers[CustomerID], tblCustomers[Segment])</f>
        <v>Consumer</v>
      </c>
      <c r="L1307" t="str">
        <f>_xlfn.XLOOKUP(tblOrders[[#This Row],[ProductID]], tblProducts[ProductID], tblProducts[Category])</f>
        <v>Office</v>
      </c>
      <c r="M1307">
        <f>_xlfn.XLOOKUP(tblOrders[[#This Row],[ProductID]], tblProducts[ProductID], tblProducts[CostPrice])</f>
        <v>63926</v>
      </c>
      <c r="N1307">
        <f>tblOrders[[#This Row],[Sales]]-(tblOrders[[#This Row],[CostPrice]]*tblOrders[[#This Row],[Quantity]])</f>
        <v>395749.35</v>
      </c>
      <c r="O1307" t="str">
        <f>TEXT(tblOrders[[#This Row],[Date]],"mmm-yyyy")</f>
        <v>Mar-2025</v>
      </c>
      <c r="P1307" t="str">
        <f>_xlfn.XLOOKUP(tblOrders[[#This Row],[OrderID]], tblReturns[OrderID], tblReturns[Returned])</f>
        <v>No</v>
      </c>
      <c r="Q1307" t="str">
        <f>_xlfn.XLOOKUP(tblOrders[[#This Row],[OrderID]], tblShipping[OrderID], tblShipping[ShipMode])</f>
        <v>Express</v>
      </c>
      <c r="R1307" t="str">
        <f>IFERROR(_xlfn.XLOOKUP(A1306, tblCustomers[CustomerID], tblCustomers[CustomerName]), "Not Found")</f>
        <v>Not Found</v>
      </c>
      <c r="S1307" t="str">
        <f>IF(tblOrders[[#This Row],[Sales]]&gt;1000000,"High Value","Standard")</f>
        <v>Standard</v>
      </c>
      <c r="T1307" t="str">
        <f>_xlfn.XLOOKUP(tblOrders[[#This Row],[ProductID]], tblProducts[ProductID], tblProducts[ProductName])</f>
        <v>Product 4</v>
      </c>
      <c r="U1307">
        <f>_xlfn.XLOOKUP(tblOrders[[#This Row],[SalesRepID]], tblSalesreps[RepID], tblSalesreps[Target])</f>
        <v>11347243</v>
      </c>
    </row>
    <row r="1308" spans="1:21">
      <c r="A1308" t="s">
        <v>2094</v>
      </c>
      <c r="B1308" s="7" t="s">
        <v>942</v>
      </c>
      <c r="C1308" t="s">
        <v>125</v>
      </c>
      <c r="D1308" t="s">
        <v>141</v>
      </c>
      <c r="E1308" t="s">
        <v>45</v>
      </c>
      <c r="F1308" t="s">
        <v>51</v>
      </c>
      <c r="G1308">
        <v>2</v>
      </c>
      <c r="H1308">
        <v>0.2</v>
      </c>
      <c r="I1308" s="2">
        <v>168238.4</v>
      </c>
      <c r="J1308" t="str">
        <f>_xlfn.XLOOKUP(tblOrders[[#This Row],[CustomerID]], tblCustomers[CustomerID], tblCustomers[CustomerName])</f>
        <v>Customer 33</v>
      </c>
      <c r="K1308" t="str">
        <f>_xlfn.XLOOKUP(tblOrders[[#This Row],[CustomerID]], tblCustomers[CustomerID], tblCustomers[Segment])</f>
        <v>Corporate</v>
      </c>
      <c r="L1308" t="str">
        <f>_xlfn.XLOOKUP(tblOrders[[#This Row],[ProductID]], tblProducts[ProductID], tblProducts[Category])</f>
        <v>Home</v>
      </c>
      <c r="M1308">
        <f>_xlfn.XLOOKUP(tblOrders[[#This Row],[ProductID]], tblProducts[ProductID], tblProducts[CostPrice])</f>
        <v>32671</v>
      </c>
      <c r="N1308">
        <f>tblOrders[[#This Row],[Sales]]-(tblOrders[[#This Row],[CostPrice]]*tblOrders[[#This Row],[Quantity]])</f>
        <v>102896.4</v>
      </c>
      <c r="O1308" t="str">
        <f>TEXT(tblOrders[[#This Row],[Date]],"mmm-yyyy")</f>
        <v>Oct-2025</v>
      </c>
      <c r="P1308" t="str">
        <f>_xlfn.XLOOKUP(tblOrders[[#This Row],[OrderID]], tblReturns[OrderID], tblReturns[Returned])</f>
        <v>No</v>
      </c>
      <c r="Q1308" t="str">
        <f>_xlfn.XLOOKUP(tblOrders[[#This Row],[OrderID]], tblShipping[OrderID], tblShipping[ShipMode])</f>
        <v>Standard</v>
      </c>
      <c r="R1308" t="str">
        <f>IFERROR(_xlfn.XLOOKUP(A1307, tblCustomers[CustomerID], tblCustomers[CustomerName]), "Not Found")</f>
        <v>Not Found</v>
      </c>
      <c r="S1308" t="str">
        <f>IF(tblOrders[[#This Row],[Sales]]&gt;1000000,"High Value","Standard")</f>
        <v>Standard</v>
      </c>
      <c r="T1308" t="str">
        <f>_xlfn.XLOOKUP(tblOrders[[#This Row],[ProductID]], tblProducts[ProductID], tblProducts[ProductName])</f>
        <v>Product 80</v>
      </c>
      <c r="U1308">
        <f>_xlfn.XLOOKUP(tblOrders[[#This Row],[SalesRepID]], tblSalesreps[RepID], tblSalesreps[Target])</f>
        <v>11319839</v>
      </c>
    </row>
    <row r="1309" spans="1:21">
      <c r="A1309" t="s">
        <v>2095</v>
      </c>
      <c r="B1309" s="7" t="s">
        <v>234</v>
      </c>
      <c r="C1309" t="s">
        <v>1425</v>
      </c>
      <c r="D1309" t="s">
        <v>174</v>
      </c>
      <c r="E1309" t="s">
        <v>202</v>
      </c>
      <c r="F1309" t="s">
        <v>20</v>
      </c>
      <c r="G1309">
        <v>7</v>
      </c>
      <c r="H1309">
        <v>0</v>
      </c>
      <c r="I1309" s="2">
        <v>524188</v>
      </c>
      <c r="J1309" t="str">
        <f>_xlfn.XLOOKUP(tblOrders[[#This Row],[CustomerID]], tblCustomers[CustomerID], tblCustomers[CustomerName])</f>
        <v>Customer 63</v>
      </c>
      <c r="K1309" t="str">
        <f>_xlfn.XLOOKUP(tblOrders[[#This Row],[CustomerID]], tblCustomers[CustomerID], tblCustomers[Segment])</f>
        <v>Corporate</v>
      </c>
      <c r="L1309" t="str">
        <f>_xlfn.XLOOKUP(tblOrders[[#This Row],[ProductID]], tblProducts[ProductID], tblProducts[Category])</f>
        <v>Home</v>
      </c>
      <c r="M1309">
        <f>_xlfn.XLOOKUP(tblOrders[[#This Row],[ProductID]], tblProducts[ProductID], tblProducts[CostPrice])</f>
        <v>62348</v>
      </c>
      <c r="N1309">
        <f>tblOrders[[#This Row],[Sales]]-(tblOrders[[#This Row],[CostPrice]]*tblOrders[[#This Row],[Quantity]])</f>
        <v>87752</v>
      </c>
      <c r="O1309" t="str">
        <f>TEXT(tblOrders[[#This Row],[Date]],"mmm-yyyy")</f>
        <v>Sep-2025</v>
      </c>
      <c r="P1309" t="str">
        <f>_xlfn.XLOOKUP(tblOrders[[#This Row],[OrderID]], tblReturns[OrderID], tblReturns[Returned])</f>
        <v>No</v>
      </c>
      <c r="Q1309" t="str">
        <f>_xlfn.XLOOKUP(tblOrders[[#This Row],[OrderID]], tblShipping[OrderID], tblShipping[ShipMode])</f>
        <v>Pickup</v>
      </c>
      <c r="R1309" t="str">
        <f>IFERROR(_xlfn.XLOOKUP(A1308, tblCustomers[CustomerID], tblCustomers[CustomerName]), "Not Found")</f>
        <v>Not Found</v>
      </c>
      <c r="S1309" t="str">
        <f>IF(tblOrders[[#This Row],[Sales]]&gt;1000000,"High Value","Standard")</f>
        <v>Standard</v>
      </c>
      <c r="T1309" t="str">
        <f>_xlfn.XLOOKUP(tblOrders[[#This Row],[ProductID]], tblProducts[ProductID], tblProducts[ProductName])</f>
        <v>Product 64</v>
      </c>
      <c r="U1309">
        <f>_xlfn.XLOOKUP(tblOrders[[#This Row],[SalesRepID]], tblSalesreps[RepID], tblSalesreps[Target])</f>
        <v>10652665</v>
      </c>
    </row>
    <row r="1310" spans="1:21">
      <c r="A1310" t="s">
        <v>2096</v>
      </c>
      <c r="B1310" s="7" t="s">
        <v>503</v>
      </c>
      <c r="C1310" t="s">
        <v>763</v>
      </c>
      <c r="D1310" t="s">
        <v>232</v>
      </c>
      <c r="E1310" t="s">
        <v>35</v>
      </c>
      <c r="F1310" t="s">
        <v>20</v>
      </c>
      <c r="G1310">
        <v>3</v>
      </c>
      <c r="H1310">
        <v>0</v>
      </c>
      <c r="I1310" s="2">
        <v>151059</v>
      </c>
      <c r="J1310" t="str">
        <f>_xlfn.XLOOKUP(tblOrders[[#This Row],[CustomerID]], tblCustomers[CustomerID], tblCustomers[CustomerName])</f>
        <v>Customer 5</v>
      </c>
      <c r="K1310" t="str">
        <f>_xlfn.XLOOKUP(tblOrders[[#This Row],[CustomerID]], tblCustomers[CustomerID], tblCustomers[Segment])</f>
        <v>Corporate</v>
      </c>
      <c r="L1310" t="str">
        <f>_xlfn.XLOOKUP(tblOrders[[#This Row],[ProductID]], tblProducts[ProductID], tblProducts[Category])</f>
        <v>Electronics</v>
      </c>
      <c r="M1310">
        <f>_xlfn.XLOOKUP(tblOrders[[#This Row],[ProductID]], tblProducts[ProductID], tblProducts[CostPrice])</f>
        <v>41456</v>
      </c>
      <c r="N1310">
        <f>tblOrders[[#This Row],[Sales]]-(tblOrders[[#This Row],[CostPrice]]*tblOrders[[#This Row],[Quantity]])</f>
        <v>26691</v>
      </c>
      <c r="O1310" t="str">
        <f>TEXT(tblOrders[[#This Row],[Date]],"mmm-yyyy")</f>
        <v>Jan-2025</v>
      </c>
      <c r="P1310" t="str">
        <f>_xlfn.XLOOKUP(tblOrders[[#This Row],[OrderID]], tblReturns[OrderID], tblReturns[Returned])</f>
        <v>Yes</v>
      </c>
      <c r="Q1310" t="str">
        <f>_xlfn.XLOOKUP(tblOrders[[#This Row],[OrderID]], tblShipping[OrderID], tblShipping[ShipMode])</f>
        <v>Express</v>
      </c>
      <c r="R1310" t="str">
        <f>IFERROR(_xlfn.XLOOKUP(A1309, tblCustomers[CustomerID], tblCustomers[CustomerName]), "Not Found")</f>
        <v>Not Found</v>
      </c>
      <c r="S1310" t="str">
        <f>IF(tblOrders[[#This Row],[Sales]]&gt;1000000,"High Value","Standard")</f>
        <v>Standard</v>
      </c>
      <c r="T1310" t="str">
        <f>_xlfn.XLOOKUP(tblOrders[[#This Row],[ProductID]], tblProducts[ProductID], tblProducts[ProductName])</f>
        <v>Product 86</v>
      </c>
      <c r="U1310">
        <f>_xlfn.XLOOKUP(tblOrders[[#This Row],[SalesRepID]], tblSalesreps[RepID], tblSalesreps[Target])</f>
        <v>19619177</v>
      </c>
    </row>
    <row r="1311" spans="1:21">
      <c r="A1311" t="s">
        <v>2097</v>
      </c>
      <c r="B1311" s="7" t="s">
        <v>1567</v>
      </c>
      <c r="C1311" t="s">
        <v>1010</v>
      </c>
      <c r="D1311" t="s">
        <v>265</v>
      </c>
      <c r="E1311" t="s">
        <v>13</v>
      </c>
      <c r="F1311" t="s">
        <v>88</v>
      </c>
      <c r="G1311">
        <v>2</v>
      </c>
      <c r="H1311">
        <v>0.1</v>
      </c>
      <c r="I1311" s="2">
        <v>15444</v>
      </c>
      <c r="J1311" t="str">
        <f>_xlfn.XLOOKUP(tblOrders[[#This Row],[CustomerID]], tblCustomers[CustomerID], tblCustomers[CustomerName])</f>
        <v>Customer 186</v>
      </c>
      <c r="K1311" t="str">
        <f>_xlfn.XLOOKUP(tblOrders[[#This Row],[CustomerID]], tblCustomers[CustomerID], tblCustomers[Segment])</f>
        <v>Consumer</v>
      </c>
      <c r="L1311" t="str">
        <f>_xlfn.XLOOKUP(tblOrders[[#This Row],[ProductID]], tblProducts[ProductID], tblProducts[Category])</f>
        <v>Home</v>
      </c>
      <c r="M1311">
        <f>_xlfn.XLOOKUP(tblOrders[[#This Row],[ProductID]], tblProducts[ProductID], tblProducts[CostPrice])</f>
        <v>33642</v>
      </c>
      <c r="N1311">
        <f>tblOrders[[#This Row],[Sales]]-(tblOrders[[#This Row],[CostPrice]]*tblOrders[[#This Row],[Quantity]])</f>
        <v>-51840</v>
      </c>
      <c r="O1311" t="str">
        <f>TEXT(tblOrders[[#This Row],[Date]],"mmm-yyyy")</f>
        <v>Nov-2025</v>
      </c>
      <c r="P1311" t="str">
        <f>_xlfn.XLOOKUP(tblOrders[[#This Row],[OrderID]], tblReturns[OrderID], tblReturns[Returned])</f>
        <v>No</v>
      </c>
      <c r="Q1311" t="str">
        <f>_xlfn.XLOOKUP(tblOrders[[#This Row],[OrderID]], tblShipping[OrderID], tblShipping[ShipMode])</f>
        <v>Express</v>
      </c>
      <c r="R1311" t="str">
        <f>IFERROR(_xlfn.XLOOKUP(A1310, tblCustomers[CustomerID], tblCustomers[CustomerName]), "Not Found")</f>
        <v>Not Found</v>
      </c>
      <c r="S1311" t="str">
        <f>IF(tblOrders[[#This Row],[Sales]]&gt;1000000,"High Value","Standard")</f>
        <v>Standard</v>
      </c>
      <c r="T1311" t="str">
        <f>_xlfn.XLOOKUP(tblOrders[[#This Row],[ProductID]], tblProducts[ProductID], tblProducts[ProductName])</f>
        <v>Product 17</v>
      </c>
      <c r="U1311">
        <f>_xlfn.XLOOKUP(tblOrders[[#This Row],[SalesRepID]], tblSalesreps[RepID], tblSalesreps[Target])</f>
        <v>11852878</v>
      </c>
    </row>
    <row r="1312" spans="1:21">
      <c r="A1312" t="s">
        <v>2098</v>
      </c>
      <c r="B1312" s="7" t="s">
        <v>310</v>
      </c>
      <c r="C1312" t="s">
        <v>344</v>
      </c>
      <c r="D1312" t="s">
        <v>190</v>
      </c>
      <c r="E1312" t="s">
        <v>35</v>
      </c>
      <c r="F1312" t="s">
        <v>14</v>
      </c>
      <c r="G1312">
        <v>8</v>
      </c>
      <c r="H1312">
        <v>0.05</v>
      </c>
      <c r="I1312" s="2">
        <v>932922.8</v>
      </c>
      <c r="J1312" t="str">
        <f>_xlfn.XLOOKUP(tblOrders[[#This Row],[CustomerID]], tblCustomers[CustomerID], tblCustomers[CustomerName])</f>
        <v>Customer 68</v>
      </c>
      <c r="K1312" t="str">
        <f>_xlfn.XLOOKUP(tblOrders[[#This Row],[CustomerID]], tblCustomers[CustomerID], tblCustomers[Segment])</f>
        <v>Consumer</v>
      </c>
      <c r="L1312" t="str">
        <f>_xlfn.XLOOKUP(tblOrders[[#This Row],[ProductID]], tblProducts[ProductID], tblProducts[Category])</f>
        <v>Furniture</v>
      </c>
      <c r="M1312">
        <f>_xlfn.XLOOKUP(tblOrders[[#This Row],[ProductID]], tblProducts[ProductID], tblProducts[CostPrice])</f>
        <v>47272</v>
      </c>
      <c r="N1312">
        <f>tblOrders[[#This Row],[Sales]]-(tblOrders[[#This Row],[CostPrice]]*tblOrders[[#This Row],[Quantity]])</f>
        <v>554746.80000000005</v>
      </c>
      <c r="O1312" t="str">
        <f>TEXT(tblOrders[[#This Row],[Date]],"mmm-yyyy")</f>
        <v>Mar-2025</v>
      </c>
      <c r="P1312" t="str">
        <f>_xlfn.XLOOKUP(tblOrders[[#This Row],[OrderID]], tblReturns[OrderID], tblReturns[Returned])</f>
        <v>No</v>
      </c>
      <c r="Q1312" t="str">
        <f>_xlfn.XLOOKUP(tblOrders[[#This Row],[OrderID]], tblShipping[OrderID], tblShipping[ShipMode])</f>
        <v>Express</v>
      </c>
      <c r="R1312" t="str">
        <f>IFERROR(_xlfn.XLOOKUP(A1311, tblCustomers[CustomerID], tblCustomers[CustomerName]), "Not Found")</f>
        <v>Not Found</v>
      </c>
      <c r="S1312" t="str">
        <f>IF(tblOrders[[#This Row],[Sales]]&gt;1000000,"High Value","Standard")</f>
        <v>Standard</v>
      </c>
      <c r="T1312" t="str">
        <f>_xlfn.XLOOKUP(tblOrders[[#This Row],[ProductID]], tblProducts[ProductID], tblProducts[ProductName])</f>
        <v>Product 33</v>
      </c>
      <c r="U1312">
        <f>_xlfn.XLOOKUP(tblOrders[[#This Row],[SalesRepID]], tblSalesreps[RepID], tblSalesreps[Target])</f>
        <v>19619177</v>
      </c>
    </row>
    <row r="1313" spans="1:21">
      <c r="A1313" t="s">
        <v>2099</v>
      </c>
      <c r="B1313" s="7" t="s">
        <v>785</v>
      </c>
      <c r="C1313" t="s">
        <v>247</v>
      </c>
      <c r="D1313" t="s">
        <v>133</v>
      </c>
      <c r="E1313" t="s">
        <v>56</v>
      </c>
      <c r="F1313" t="s">
        <v>51</v>
      </c>
      <c r="G1313">
        <v>10</v>
      </c>
      <c r="H1313">
        <v>0.1</v>
      </c>
      <c r="I1313" s="2">
        <v>571320</v>
      </c>
      <c r="J1313" t="str">
        <f>_xlfn.XLOOKUP(tblOrders[[#This Row],[CustomerID]], tblCustomers[CustomerID], tblCustomers[CustomerName])</f>
        <v>Customer 102</v>
      </c>
      <c r="K1313" t="str">
        <f>_xlfn.XLOOKUP(tblOrders[[#This Row],[CustomerID]], tblCustomers[CustomerID], tblCustomers[Segment])</f>
        <v>Consumer</v>
      </c>
      <c r="L1313" t="str">
        <f>_xlfn.XLOOKUP(tblOrders[[#This Row],[ProductID]], tblProducts[ProductID], tblProducts[Category])</f>
        <v>Furniture</v>
      </c>
      <c r="M1313">
        <f>_xlfn.XLOOKUP(tblOrders[[#This Row],[ProductID]], tblProducts[ProductID], tblProducts[CostPrice])</f>
        <v>53604</v>
      </c>
      <c r="N1313">
        <f>tblOrders[[#This Row],[Sales]]-(tblOrders[[#This Row],[CostPrice]]*tblOrders[[#This Row],[Quantity]])</f>
        <v>35280</v>
      </c>
      <c r="O1313" t="str">
        <f>TEXT(tblOrders[[#This Row],[Date]],"mmm-yyyy")</f>
        <v>Dec-2025</v>
      </c>
      <c r="P1313" t="str">
        <f>_xlfn.XLOOKUP(tblOrders[[#This Row],[OrderID]], tblReturns[OrderID], tblReturns[Returned])</f>
        <v>No</v>
      </c>
      <c r="Q1313" t="str">
        <f>_xlfn.XLOOKUP(tblOrders[[#This Row],[OrderID]], tblShipping[OrderID], tblShipping[ShipMode])</f>
        <v>Standard</v>
      </c>
      <c r="R1313" t="str">
        <f>IFERROR(_xlfn.XLOOKUP(A1312, tblCustomers[CustomerID], tblCustomers[CustomerName]), "Not Found")</f>
        <v>Not Found</v>
      </c>
      <c r="S1313" t="str">
        <f>IF(tblOrders[[#This Row],[Sales]]&gt;1000000,"High Value","Standard")</f>
        <v>Standard</v>
      </c>
      <c r="T1313" t="str">
        <f>_xlfn.XLOOKUP(tblOrders[[#This Row],[ProductID]], tblProducts[ProductID], tblProducts[ProductName])</f>
        <v>Product 6</v>
      </c>
      <c r="U1313">
        <f>_xlfn.XLOOKUP(tblOrders[[#This Row],[SalesRepID]], tblSalesreps[RepID], tblSalesreps[Target])</f>
        <v>14265630</v>
      </c>
    </row>
    <row r="1314" spans="1:21">
      <c r="A1314" t="s">
        <v>2100</v>
      </c>
      <c r="B1314" s="7" t="s">
        <v>737</v>
      </c>
      <c r="C1314" t="s">
        <v>1160</v>
      </c>
      <c r="D1314" t="s">
        <v>314</v>
      </c>
      <c r="E1314" t="s">
        <v>45</v>
      </c>
      <c r="F1314" t="s">
        <v>88</v>
      </c>
      <c r="G1314">
        <v>5</v>
      </c>
      <c r="H1314">
        <v>0.05</v>
      </c>
      <c r="I1314" s="2">
        <v>157605</v>
      </c>
      <c r="J1314" t="str">
        <f>_xlfn.XLOOKUP(tblOrders[[#This Row],[CustomerID]], tblCustomers[CustomerID], tblCustomers[CustomerName])</f>
        <v>Customer 89</v>
      </c>
      <c r="K1314" t="str">
        <f>_xlfn.XLOOKUP(tblOrders[[#This Row],[CustomerID]], tblCustomers[CustomerID], tblCustomers[Segment])</f>
        <v>Consumer</v>
      </c>
      <c r="L1314" t="str">
        <f>_xlfn.XLOOKUP(tblOrders[[#This Row],[ProductID]], tblProducts[ProductID], tblProducts[Category])</f>
        <v>Furniture</v>
      </c>
      <c r="M1314">
        <f>_xlfn.XLOOKUP(tblOrders[[#This Row],[ProductID]], tblProducts[ProductID], tblProducts[CostPrice])</f>
        <v>10109</v>
      </c>
      <c r="N1314">
        <f>tblOrders[[#This Row],[Sales]]-(tblOrders[[#This Row],[CostPrice]]*tblOrders[[#This Row],[Quantity]])</f>
        <v>107060</v>
      </c>
      <c r="O1314" t="str">
        <f>TEXT(tblOrders[[#This Row],[Date]],"mmm-yyyy")</f>
        <v>Nov-2025</v>
      </c>
      <c r="P1314" t="str">
        <f>_xlfn.XLOOKUP(tblOrders[[#This Row],[OrderID]], tblReturns[OrderID], tblReturns[Returned])</f>
        <v>No</v>
      </c>
      <c r="Q1314" t="str">
        <f>_xlfn.XLOOKUP(tblOrders[[#This Row],[OrderID]], tblShipping[OrderID], tblShipping[ShipMode])</f>
        <v>Express</v>
      </c>
      <c r="R1314" t="str">
        <f>IFERROR(_xlfn.XLOOKUP(A1313, tblCustomers[CustomerID], tblCustomers[CustomerName]), "Not Found")</f>
        <v>Not Found</v>
      </c>
      <c r="S1314" t="str">
        <f>IF(tblOrders[[#This Row],[Sales]]&gt;1000000,"High Value","Standard")</f>
        <v>Standard</v>
      </c>
      <c r="T1314" t="str">
        <f>_xlfn.XLOOKUP(tblOrders[[#This Row],[ProductID]], tblProducts[ProductID], tblProducts[ProductName])</f>
        <v>Product 8</v>
      </c>
      <c r="U1314">
        <f>_xlfn.XLOOKUP(tblOrders[[#This Row],[SalesRepID]], tblSalesreps[RepID], tblSalesreps[Target])</f>
        <v>11319839</v>
      </c>
    </row>
    <row r="1315" spans="1:21">
      <c r="A1315" t="s">
        <v>2101</v>
      </c>
      <c r="B1315" s="7" t="s">
        <v>66</v>
      </c>
      <c r="C1315" t="s">
        <v>501</v>
      </c>
      <c r="D1315" t="s">
        <v>400</v>
      </c>
      <c r="E1315" t="s">
        <v>25</v>
      </c>
      <c r="F1315" t="s">
        <v>26</v>
      </c>
      <c r="G1315">
        <v>10</v>
      </c>
      <c r="H1315">
        <v>0.1</v>
      </c>
      <c r="I1315" s="2">
        <v>149886</v>
      </c>
      <c r="J1315" t="str">
        <f>_xlfn.XLOOKUP(tblOrders[[#This Row],[CustomerID]], tblCustomers[CustomerID], tblCustomers[CustomerName])</f>
        <v>Customer 265</v>
      </c>
      <c r="K1315" t="str">
        <f>_xlfn.XLOOKUP(tblOrders[[#This Row],[CustomerID]], tblCustomers[CustomerID], tblCustomers[Segment])</f>
        <v>SME</v>
      </c>
      <c r="L1315" t="str">
        <f>_xlfn.XLOOKUP(tblOrders[[#This Row],[ProductID]], tblProducts[ProductID], tblProducts[Category])</f>
        <v>Electronics</v>
      </c>
      <c r="M1315">
        <f>_xlfn.XLOOKUP(tblOrders[[#This Row],[ProductID]], tblProducts[ProductID], tblProducts[CostPrice])</f>
        <v>36044</v>
      </c>
      <c r="N1315">
        <f>tblOrders[[#This Row],[Sales]]-(tblOrders[[#This Row],[CostPrice]]*tblOrders[[#This Row],[Quantity]])</f>
        <v>-210554</v>
      </c>
      <c r="O1315" t="str">
        <f>TEXT(tblOrders[[#This Row],[Date]],"mmm-yyyy")</f>
        <v>Mar-2025</v>
      </c>
      <c r="P1315" t="str">
        <f>_xlfn.XLOOKUP(tblOrders[[#This Row],[OrderID]], tblReturns[OrderID], tblReturns[Returned])</f>
        <v>No</v>
      </c>
      <c r="Q1315" t="str">
        <f>_xlfn.XLOOKUP(tblOrders[[#This Row],[OrderID]], tblShipping[OrderID], tblShipping[ShipMode])</f>
        <v>Standard</v>
      </c>
      <c r="R1315" t="str">
        <f>IFERROR(_xlfn.XLOOKUP(A1314, tblCustomers[CustomerID], tblCustomers[CustomerName]), "Not Found")</f>
        <v>Not Found</v>
      </c>
      <c r="S1315" t="str">
        <f>IF(tblOrders[[#This Row],[Sales]]&gt;1000000,"High Value","Standard")</f>
        <v>Standard</v>
      </c>
      <c r="T1315" t="str">
        <f>_xlfn.XLOOKUP(tblOrders[[#This Row],[ProductID]], tblProducts[ProductID], tblProducts[ProductName])</f>
        <v>Product 29</v>
      </c>
      <c r="U1315">
        <f>_xlfn.XLOOKUP(tblOrders[[#This Row],[SalesRepID]], tblSalesreps[RepID], tblSalesreps[Target])</f>
        <v>7094914</v>
      </c>
    </row>
    <row r="1316" spans="1:21">
      <c r="A1316" t="s">
        <v>2102</v>
      </c>
      <c r="B1316" s="7" t="s">
        <v>180</v>
      </c>
      <c r="C1316" t="s">
        <v>59</v>
      </c>
      <c r="D1316" t="s">
        <v>130</v>
      </c>
      <c r="E1316" t="s">
        <v>119</v>
      </c>
      <c r="F1316" t="s">
        <v>14</v>
      </c>
      <c r="G1316">
        <v>4</v>
      </c>
      <c r="H1316">
        <v>0</v>
      </c>
      <c r="I1316" s="2">
        <v>515636</v>
      </c>
      <c r="J1316" t="str">
        <f>_xlfn.XLOOKUP(tblOrders[[#This Row],[CustomerID]], tblCustomers[CustomerID], tblCustomers[CustomerName])</f>
        <v>Customer 227</v>
      </c>
      <c r="K1316" t="str">
        <f>_xlfn.XLOOKUP(tblOrders[[#This Row],[CustomerID]], tblCustomers[CustomerID], tblCustomers[Segment])</f>
        <v>Consumer</v>
      </c>
      <c r="L1316" t="str">
        <f>_xlfn.XLOOKUP(tblOrders[[#This Row],[ProductID]], tblProducts[ProductID], tblProducts[Category])</f>
        <v>Home</v>
      </c>
      <c r="M1316">
        <f>_xlfn.XLOOKUP(tblOrders[[#This Row],[ProductID]], tblProducts[ProductID], tblProducts[CostPrice])</f>
        <v>4229</v>
      </c>
      <c r="N1316">
        <f>tblOrders[[#This Row],[Sales]]-(tblOrders[[#This Row],[CostPrice]]*tblOrders[[#This Row],[Quantity]])</f>
        <v>498720</v>
      </c>
      <c r="O1316" t="str">
        <f>TEXT(tblOrders[[#This Row],[Date]],"mmm-yyyy")</f>
        <v>Oct-2025</v>
      </c>
      <c r="P1316" t="str">
        <f>_xlfn.XLOOKUP(tblOrders[[#This Row],[OrderID]], tblReturns[OrderID], tblReturns[Returned])</f>
        <v>No</v>
      </c>
      <c r="Q1316" t="str">
        <f>_xlfn.XLOOKUP(tblOrders[[#This Row],[OrderID]], tblShipping[OrderID], tblShipping[ShipMode])</f>
        <v>Standard</v>
      </c>
      <c r="R1316" t="str">
        <f>IFERROR(_xlfn.XLOOKUP(A1315, tblCustomers[CustomerID], tblCustomers[CustomerName]), "Not Found")</f>
        <v>Not Found</v>
      </c>
      <c r="S1316" t="str">
        <f>IF(tblOrders[[#This Row],[Sales]]&gt;1000000,"High Value","Standard")</f>
        <v>Standard</v>
      </c>
      <c r="T1316" t="str">
        <f>_xlfn.XLOOKUP(tblOrders[[#This Row],[ProductID]], tblProducts[ProductID], tblProducts[ProductName])</f>
        <v>Product 92</v>
      </c>
      <c r="U1316">
        <f>_xlfn.XLOOKUP(tblOrders[[#This Row],[SalesRepID]], tblSalesreps[RepID], tblSalesreps[Target])</f>
        <v>5886694</v>
      </c>
    </row>
    <row r="1317" spans="1:21">
      <c r="A1317" t="s">
        <v>2103</v>
      </c>
      <c r="B1317" s="7" t="s">
        <v>381</v>
      </c>
      <c r="C1317" t="s">
        <v>803</v>
      </c>
      <c r="D1317" t="s">
        <v>817</v>
      </c>
      <c r="E1317" t="s">
        <v>205</v>
      </c>
      <c r="F1317" t="s">
        <v>20</v>
      </c>
      <c r="G1317">
        <v>3</v>
      </c>
      <c r="H1317">
        <v>0</v>
      </c>
      <c r="I1317" s="2">
        <v>50223</v>
      </c>
      <c r="J1317" t="str">
        <f>_xlfn.XLOOKUP(tblOrders[[#This Row],[CustomerID]], tblCustomers[CustomerID], tblCustomers[CustomerName])</f>
        <v>Customer 153</v>
      </c>
      <c r="K1317" t="str">
        <f>_xlfn.XLOOKUP(tblOrders[[#This Row],[CustomerID]], tblCustomers[CustomerID], tblCustomers[Segment])</f>
        <v>SME</v>
      </c>
      <c r="L1317" t="str">
        <f>_xlfn.XLOOKUP(tblOrders[[#This Row],[ProductID]], tblProducts[ProductID], tblProducts[Category])</f>
        <v>Furniture</v>
      </c>
      <c r="M1317">
        <f>_xlfn.XLOOKUP(tblOrders[[#This Row],[ProductID]], tblProducts[ProductID], tblProducts[CostPrice])</f>
        <v>11009</v>
      </c>
      <c r="N1317">
        <f>tblOrders[[#This Row],[Sales]]-(tblOrders[[#This Row],[CostPrice]]*tblOrders[[#This Row],[Quantity]])</f>
        <v>17196</v>
      </c>
      <c r="O1317" t="str">
        <f>TEXT(tblOrders[[#This Row],[Date]],"mmm-yyyy")</f>
        <v>Sep-2025</v>
      </c>
      <c r="P1317" t="str">
        <f>_xlfn.XLOOKUP(tblOrders[[#This Row],[OrderID]], tblReturns[OrderID], tblReturns[Returned])</f>
        <v>No</v>
      </c>
      <c r="Q1317" t="str">
        <f>_xlfn.XLOOKUP(tblOrders[[#This Row],[OrderID]], tblShipping[OrderID], tblShipping[ShipMode])</f>
        <v>Express</v>
      </c>
      <c r="R1317" t="str">
        <f>IFERROR(_xlfn.XLOOKUP(A1316, tblCustomers[CustomerID], tblCustomers[CustomerName]), "Not Found")</f>
        <v>Not Found</v>
      </c>
      <c r="S1317" t="str">
        <f>IF(tblOrders[[#This Row],[Sales]]&gt;1000000,"High Value","Standard")</f>
        <v>Standard</v>
      </c>
      <c r="T1317" t="str">
        <f>_xlfn.XLOOKUP(tblOrders[[#This Row],[ProductID]], tblProducts[ProductID], tblProducts[ProductName])</f>
        <v>Product 99</v>
      </c>
      <c r="U1317">
        <f>_xlfn.XLOOKUP(tblOrders[[#This Row],[SalesRepID]], tblSalesreps[RepID], tblSalesreps[Target])</f>
        <v>16246424</v>
      </c>
    </row>
    <row r="1318" spans="1:21">
      <c r="A1318" t="s">
        <v>2104</v>
      </c>
      <c r="B1318" s="7" t="s">
        <v>267</v>
      </c>
      <c r="C1318" t="s">
        <v>1207</v>
      </c>
      <c r="D1318" t="s">
        <v>1029</v>
      </c>
      <c r="E1318" t="s">
        <v>87</v>
      </c>
      <c r="F1318" t="s">
        <v>14</v>
      </c>
      <c r="G1318">
        <v>8</v>
      </c>
      <c r="H1318">
        <v>0.1</v>
      </c>
      <c r="I1318" s="2">
        <v>80071.199999999997</v>
      </c>
      <c r="J1318" t="str">
        <f>_xlfn.XLOOKUP(tblOrders[[#This Row],[CustomerID]], tblCustomers[CustomerID], tblCustomers[CustomerName])</f>
        <v>Customer 298</v>
      </c>
      <c r="K1318" t="str">
        <f>_xlfn.XLOOKUP(tblOrders[[#This Row],[CustomerID]], tblCustomers[CustomerID], tblCustomers[Segment])</f>
        <v>Corporate</v>
      </c>
      <c r="L1318" t="str">
        <f>_xlfn.XLOOKUP(tblOrders[[#This Row],[ProductID]], tblProducts[ProductID], tblProducts[Category])</f>
        <v>Furniture</v>
      </c>
      <c r="M1318">
        <f>_xlfn.XLOOKUP(tblOrders[[#This Row],[ProductID]], tblProducts[ProductID], tblProducts[CostPrice])</f>
        <v>74501</v>
      </c>
      <c r="N1318">
        <f>tblOrders[[#This Row],[Sales]]-(tblOrders[[#This Row],[CostPrice]]*tblOrders[[#This Row],[Quantity]])</f>
        <v>-515936.8</v>
      </c>
      <c r="O1318" t="str">
        <f>TEXT(tblOrders[[#This Row],[Date]],"mmm-yyyy")</f>
        <v>Oct-2025</v>
      </c>
      <c r="P1318" t="str">
        <f>_xlfn.XLOOKUP(tblOrders[[#This Row],[OrderID]], tblReturns[OrderID], tblReturns[Returned])</f>
        <v>Yes</v>
      </c>
      <c r="Q1318" t="str">
        <f>_xlfn.XLOOKUP(tblOrders[[#This Row],[OrderID]], tblShipping[OrderID], tblShipping[ShipMode])</f>
        <v>Express</v>
      </c>
      <c r="R1318" t="str">
        <f>IFERROR(_xlfn.XLOOKUP(A1317, tblCustomers[CustomerID], tblCustomers[CustomerName]), "Not Found")</f>
        <v>Not Found</v>
      </c>
      <c r="S1318" t="str">
        <f>IF(tblOrders[[#This Row],[Sales]]&gt;1000000,"High Value","Standard")</f>
        <v>Standard</v>
      </c>
      <c r="T1318" t="str">
        <f>_xlfn.XLOOKUP(tblOrders[[#This Row],[ProductID]], tblProducts[ProductID], tblProducts[ProductName])</f>
        <v>Product 18</v>
      </c>
      <c r="U1318">
        <f>_xlfn.XLOOKUP(tblOrders[[#This Row],[SalesRepID]], tblSalesreps[RepID], tblSalesreps[Target])</f>
        <v>18500989</v>
      </c>
    </row>
    <row r="1319" spans="1:21">
      <c r="A1319" t="s">
        <v>2105</v>
      </c>
      <c r="B1319" s="7" t="s">
        <v>612</v>
      </c>
      <c r="C1319" t="s">
        <v>863</v>
      </c>
      <c r="D1319" t="s">
        <v>272</v>
      </c>
      <c r="E1319" t="s">
        <v>19</v>
      </c>
      <c r="F1319" t="s">
        <v>14</v>
      </c>
      <c r="G1319">
        <v>6</v>
      </c>
      <c r="H1319">
        <v>0</v>
      </c>
      <c r="I1319" s="2">
        <v>187518</v>
      </c>
      <c r="J1319" t="str">
        <f>_xlfn.XLOOKUP(tblOrders[[#This Row],[CustomerID]], tblCustomers[CustomerID], tblCustomers[CustomerName])</f>
        <v>Customer 193</v>
      </c>
      <c r="K1319" t="str">
        <f>_xlfn.XLOOKUP(tblOrders[[#This Row],[CustomerID]], tblCustomers[CustomerID], tblCustomers[Segment])</f>
        <v>Corporate</v>
      </c>
      <c r="L1319" t="str">
        <f>_xlfn.XLOOKUP(tblOrders[[#This Row],[ProductID]], tblProducts[ProductID], tblProducts[Category])</f>
        <v>Furniture</v>
      </c>
      <c r="M1319">
        <f>_xlfn.XLOOKUP(tblOrders[[#This Row],[ProductID]], tblProducts[ProductID], tblProducts[CostPrice])</f>
        <v>48118</v>
      </c>
      <c r="N1319">
        <f>tblOrders[[#This Row],[Sales]]-(tblOrders[[#This Row],[CostPrice]]*tblOrders[[#This Row],[Quantity]])</f>
        <v>-101190</v>
      </c>
      <c r="O1319" t="str">
        <f>TEXT(tblOrders[[#This Row],[Date]],"mmm-yyyy")</f>
        <v>Nov-2025</v>
      </c>
      <c r="P1319" t="str">
        <f>_xlfn.XLOOKUP(tblOrders[[#This Row],[OrderID]], tblReturns[OrderID], tblReturns[Returned])</f>
        <v>No</v>
      </c>
      <c r="Q1319" t="str">
        <f>_xlfn.XLOOKUP(tblOrders[[#This Row],[OrderID]], tblShipping[OrderID], tblShipping[ShipMode])</f>
        <v>Standard</v>
      </c>
      <c r="R1319" t="str">
        <f>IFERROR(_xlfn.XLOOKUP(A1318, tblCustomers[CustomerID], tblCustomers[CustomerName]), "Not Found")</f>
        <v>Not Found</v>
      </c>
      <c r="S1319" t="str">
        <f>IF(tblOrders[[#This Row],[Sales]]&gt;1000000,"High Value","Standard")</f>
        <v>Standard</v>
      </c>
      <c r="T1319" t="str">
        <f>_xlfn.XLOOKUP(tblOrders[[#This Row],[ProductID]], tblProducts[ProductID], tblProducts[ProductName])</f>
        <v>Product 75</v>
      </c>
      <c r="U1319">
        <f>_xlfn.XLOOKUP(tblOrders[[#This Row],[SalesRepID]], tblSalesreps[RepID], tblSalesreps[Target])</f>
        <v>11347243</v>
      </c>
    </row>
    <row r="1320" spans="1:21">
      <c r="A1320" t="s">
        <v>2106</v>
      </c>
      <c r="B1320" s="7" t="s">
        <v>271</v>
      </c>
      <c r="C1320" t="s">
        <v>908</v>
      </c>
      <c r="D1320" t="s">
        <v>236</v>
      </c>
      <c r="E1320" t="s">
        <v>19</v>
      </c>
      <c r="F1320" t="s">
        <v>26</v>
      </c>
      <c r="G1320">
        <v>6</v>
      </c>
      <c r="H1320">
        <v>0.15</v>
      </c>
      <c r="I1320" s="2">
        <v>446612.1</v>
      </c>
      <c r="J1320" t="str">
        <f>_xlfn.XLOOKUP(tblOrders[[#This Row],[CustomerID]], tblCustomers[CustomerID], tblCustomers[CustomerName])</f>
        <v>Customer 281</v>
      </c>
      <c r="K1320" t="str">
        <f>_xlfn.XLOOKUP(tblOrders[[#This Row],[CustomerID]], tblCustomers[CustomerID], tblCustomers[Segment])</f>
        <v>Consumer</v>
      </c>
      <c r="L1320" t="str">
        <f>_xlfn.XLOOKUP(tblOrders[[#This Row],[ProductID]], tblProducts[ProductID], tblProducts[Category])</f>
        <v>Furniture</v>
      </c>
      <c r="M1320">
        <f>_xlfn.XLOOKUP(tblOrders[[#This Row],[ProductID]], tblProducts[ProductID], tblProducts[CostPrice])</f>
        <v>21756</v>
      </c>
      <c r="N1320">
        <f>tblOrders[[#This Row],[Sales]]-(tblOrders[[#This Row],[CostPrice]]*tblOrders[[#This Row],[Quantity]])</f>
        <v>316076.09999999998</v>
      </c>
      <c r="O1320" t="str">
        <f>TEXT(tblOrders[[#This Row],[Date]],"mmm-yyyy")</f>
        <v>May-2025</v>
      </c>
      <c r="P1320" t="str">
        <f>_xlfn.XLOOKUP(tblOrders[[#This Row],[OrderID]], tblReturns[OrderID], tblReturns[Returned])</f>
        <v>No</v>
      </c>
      <c r="Q1320" t="str">
        <f>_xlfn.XLOOKUP(tblOrders[[#This Row],[OrderID]], tblShipping[OrderID], tblShipping[ShipMode])</f>
        <v>Pickup</v>
      </c>
      <c r="R1320" t="str">
        <f>IFERROR(_xlfn.XLOOKUP(A1319, tblCustomers[CustomerID], tblCustomers[CustomerName]), "Not Found")</f>
        <v>Not Found</v>
      </c>
      <c r="S1320" t="str">
        <f>IF(tblOrders[[#This Row],[Sales]]&gt;1000000,"High Value","Standard")</f>
        <v>Standard</v>
      </c>
      <c r="T1320" t="str">
        <f>_xlfn.XLOOKUP(tblOrders[[#This Row],[ProductID]], tblProducts[ProductID], tblProducts[ProductName])</f>
        <v>Product 41</v>
      </c>
      <c r="U1320">
        <f>_xlfn.XLOOKUP(tblOrders[[#This Row],[SalesRepID]], tblSalesreps[RepID], tblSalesreps[Target])</f>
        <v>11347243</v>
      </c>
    </row>
    <row r="1321" spans="1:21">
      <c r="A1321" t="s">
        <v>2107</v>
      </c>
      <c r="B1321" s="7" t="s">
        <v>599</v>
      </c>
      <c r="C1321" t="s">
        <v>1036</v>
      </c>
      <c r="D1321" t="s">
        <v>1230</v>
      </c>
      <c r="E1321" t="s">
        <v>13</v>
      </c>
      <c r="F1321" t="s">
        <v>14</v>
      </c>
      <c r="G1321">
        <v>1</v>
      </c>
      <c r="H1321">
        <v>0.15</v>
      </c>
      <c r="I1321" s="2">
        <v>113254</v>
      </c>
      <c r="J1321" t="str">
        <f>_xlfn.XLOOKUP(tblOrders[[#This Row],[CustomerID]], tblCustomers[CustomerID], tblCustomers[CustomerName])</f>
        <v>Customer 7</v>
      </c>
      <c r="K1321" t="str">
        <f>_xlfn.XLOOKUP(tblOrders[[#This Row],[CustomerID]], tblCustomers[CustomerID], tblCustomers[Segment])</f>
        <v>SME</v>
      </c>
      <c r="L1321" t="str">
        <f>_xlfn.XLOOKUP(tblOrders[[#This Row],[ProductID]], tblProducts[ProductID], tblProducts[Category])</f>
        <v>Furniture</v>
      </c>
      <c r="M1321">
        <f>_xlfn.XLOOKUP(tblOrders[[#This Row],[ProductID]], tblProducts[ProductID], tblProducts[CostPrice])</f>
        <v>48520</v>
      </c>
      <c r="N1321">
        <f>tblOrders[[#This Row],[Sales]]-(tblOrders[[#This Row],[CostPrice]]*tblOrders[[#This Row],[Quantity]])</f>
        <v>64734</v>
      </c>
      <c r="O1321" t="str">
        <f>TEXT(tblOrders[[#This Row],[Date]],"mmm-yyyy")</f>
        <v>Oct-2025</v>
      </c>
      <c r="P1321" t="str">
        <f>_xlfn.XLOOKUP(tblOrders[[#This Row],[OrderID]], tblReturns[OrderID], tblReturns[Returned])</f>
        <v>No</v>
      </c>
      <c r="Q1321" t="str">
        <f>_xlfn.XLOOKUP(tblOrders[[#This Row],[OrderID]], tblShipping[OrderID], tblShipping[ShipMode])</f>
        <v>Express</v>
      </c>
      <c r="R1321" t="str">
        <f>IFERROR(_xlfn.XLOOKUP(A1320, tblCustomers[CustomerID], tblCustomers[CustomerName]), "Not Found")</f>
        <v>Not Found</v>
      </c>
      <c r="S1321" t="str">
        <f>IF(tblOrders[[#This Row],[Sales]]&gt;1000000,"High Value","Standard")</f>
        <v>Standard</v>
      </c>
      <c r="T1321" t="str">
        <f>_xlfn.XLOOKUP(tblOrders[[#This Row],[ProductID]], tblProducts[ProductID], tblProducts[ProductName])</f>
        <v>Product 73</v>
      </c>
      <c r="U1321">
        <f>_xlfn.XLOOKUP(tblOrders[[#This Row],[SalesRepID]], tblSalesreps[RepID], tblSalesreps[Target])</f>
        <v>11852878</v>
      </c>
    </row>
    <row r="1322" spans="1:21">
      <c r="A1322" t="s">
        <v>2108</v>
      </c>
      <c r="B1322" s="7" t="s">
        <v>1510</v>
      </c>
      <c r="C1322" t="s">
        <v>1193</v>
      </c>
      <c r="D1322" t="s">
        <v>96</v>
      </c>
      <c r="E1322" t="s">
        <v>13</v>
      </c>
      <c r="F1322" t="s">
        <v>26</v>
      </c>
      <c r="G1322">
        <v>5</v>
      </c>
      <c r="H1322">
        <v>0.05</v>
      </c>
      <c r="I1322" s="2">
        <v>199452.5</v>
      </c>
      <c r="J1322" t="str">
        <f>_xlfn.XLOOKUP(tblOrders[[#This Row],[CustomerID]], tblCustomers[CustomerID], tblCustomers[CustomerName])</f>
        <v>Customer 57</v>
      </c>
      <c r="K1322" t="str">
        <f>_xlfn.XLOOKUP(tblOrders[[#This Row],[CustomerID]], tblCustomers[CustomerID], tblCustomers[Segment])</f>
        <v>SME</v>
      </c>
      <c r="L1322" t="str">
        <f>_xlfn.XLOOKUP(tblOrders[[#This Row],[ProductID]], tblProducts[ProductID], tblProducts[Category])</f>
        <v>Office</v>
      </c>
      <c r="M1322">
        <f>_xlfn.XLOOKUP(tblOrders[[#This Row],[ProductID]], tblProducts[ProductID], tblProducts[CostPrice])</f>
        <v>20831</v>
      </c>
      <c r="N1322">
        <f>tblOrders[[#This Row],[Sales]]-(tblOrders[[#This Row],[CostPrice]]*tblOrders[[#This Row],[Quantity]])</f>
        <v>95297.5</v>
      </c>
      <c r="O1322" t="str">
        <f>TEXT(tblOrders[[#This Row],[Date]],"mmm-yyyy")</f>
        <v>Jul-2025</v>
      </c>
      <c r="P1322" t="str">
        <f>_xlfn.XLOOKUP(tblOrders[[#This Row],[OrderID]], tblReturns[OrderID], tblReturns[Returned])</f>
        <v>No</v>
      </c>
      <c r="Q1322" t="str">
        <f>_xlfn.XLOOKUP(tblOrders[[#This Row],[OrderID]], tblShipping[OrderID], tblShipping[ShipMode])</f>
        <v>Express</v>
      </c>
      <c r="R1322" t="str">
        <f>IFERROR(_xlfn.XLOOKUP(A1321, tblCustomers[CustomerID], tblCustomers[CustomerName]), "Not Found")</f>
        <v>Not Found</v>
      </c>
      <c r="S1322" t="str">
        <f>IF(tblOrders[[#This Row],[Sales]]&gt;1000000,"High Value","Standard")</f>
        <v>Standard</v>
      </c>
      <c r="T1322" t="str">
        <f>_xlfn.XLOOKUP(tblOrders[[#This Row],[ProductID]], tblProducts[ProductID], tblProducts[ProductName])</f>
        <v>Product 24</v>
      </c>
      <c r="U1322">
        <f>_xlfn.XLOOKUP(tblOrders[[#This Row],[SalesRepID]], tblSalesreps[RepID], tblSalesreps[Target])</f>
        <v>11852878</v>
      </c>
    </row>
    <row r="1323" spans="1:21">
      <c r="A1323" t="s">
        <v>2109</v>
      </c>
      <c r="B1323" s="7" t="s">
        <v>396</v>
      </c>
      <c r="C1323" t="s">
        <v>29</v>
      </c>
      <c r="D1323" t="s">
        <v>137</v>
      </c>
      <c r="E1323" t="s">
        <v>25</v>
      </c>
      <c r="F1323" t="s">
        <v>51</v>
      </c>
      <c r="G1323">
        <v>2</v>
      </c>
      <c r="H1323">
        <v>0.2</v>
      </c>
      <c r="I1323" s="2">
        <v>210548.8</v>
      </c>
      <c r="J1323" t="str">
        <f>_xlfn.XLOOKUP(tblOrders[[#This Row],[CustomerID]], tblCustomers[CustomerID], tblCustomers[CustomerName])</f>
        <v>Customer 163</v>
      </c>
      <c r="K1323" t="str">
        <f>_xlfn.XLOOKUP(tblOrders[[#This Row],[CustomerID]], tblCustomers[CustomerID], tblCustomers[Segment])</f>
        <v>Corporate</v>
      </c>
      <c r="L1323" t="str">
        <f>_xlfn.XLOOKUP(tblOrders[[#This Row],[ProductID]], tblProducts[ProductID], tblProducts[Category])</f>
        <v>Home</v>
      </c>
      <c r="M1323">
        <f>_xlfn.XLOOKUP(tblOrders[[#This Row],[ProductID]], tblProducts[ProductID], tblProducts[CostPrice])</f>
        <v>26666</v>
      </c>
      <c r="N1323">
        <f>tblOrders[[#This Row],[Sales]]-(tblOrders[[#This Row],[CostPrice]]*tblOrders[[#This Row],[Quantity]])</f>
        <v>157216.79999999999</v>
      </c>
      <c r="O1323" t="str">
        <f>TEXT(tblOrders[[#This Row],[Date]],"mmm-yyyy")</f>
        <v>Oct-2025</v>
      </c>
      <c r="P1323" t="str">
        <f>_xlfn.XLOOKUP(tblOrders[[#This Row],[OrderID]], tblReturns[OrderID], tblReturns[Returned])</f>
        <v>No</v>
      </c>
      <c r="Q1323" t="str">
        <f>_xlfn.XLOOKUP(tblOrders[[#This Row],[OrderID]], tblShipping[OrderID], tblShipping[ShipMode])</f>
        <v>Pickup</v>
      </c>
      <c r="R1323" t="str">
        <f>IFERROR(_xlfn.XLOOKUP(A1322, tblCustomers[CustomerID], tblCustomers[CustomerName]), "Not Found")</f>
        <v>Not Found</v>
      </c>
      <c r="S1323" t="str">
        <f>IF(tblOrders[[#This Row],[Sales]]&gt;1000000,"High Value","Standard")</f>
        <v>Standard</v>
      </c>
      <c r="T1323" t="str">
        <f>_xlfn.XLOOKUP(tblOrders[[#This Row],[ProductID]], tblProducts[ProductID], tblProducts[ProductName])</f>
        <v>Product 76</v>
      </c>
      <c r="U1323">
        <f>_xlfn.XLOOKUP(tblOrders[[#This Row],[SalesRepID]], tblSalesreps[RepID], tblSalesreps[Target])</f>
        <v>7094914</v>
      </c>
    </row>
    <row r="1324" spans="1:21">
      <c r="A1324" t="s">
        <v>2110</v>
      </c>
      <c r="B1324" s="7" t="s">
        <v>1510</v>
      </c>
      <c r="C1324" t="s">
        <v>1444</v>
      </c>
      <c r="D1324" t="s">
        <v>308</v>
      </c>
      <c r="E1324" t="s">
        <v>13</v>
      </c>
      <c r="F1324" t="s">
        <v>26</v>
      </c>
      <c r="G1324">
        <v>7</v>
      </c>
      <c r="H1324">
        <v>0.05</v>
      </c>
      <c r="I1324" s="2">
        <v>630147.35</v>
      </c>
      <c r="J1324" t="str">
        <f>_xlfn.XLOOKUP(tblOrders[[#This Row],[CustomerID]], tblCustomers[CustomerID], tblCustomers[CustomerName])</f>
        <v>Customer 6</v>
      </c>
      <c r="K1324" t="str">
        <f>_xlfn.XLOOKUP(tblOrders[[#This Row],[CustomerID]], tblCustomers[CustomerID], tblCustomers[Segment])</f>
        <v>Corporate</v>
      </c>
      <c r="L1324" t="str">
        <f>_xlfn.XLOOKUP(tblOrders[[#This Row],[ProductID]], tblProducts[ProductID], tblProducts[Category])</f>
        <v>Furniture</v>
      </c>
      <c r="M1324">
        <f>_xlfn.XLOOKUP(tblOrders[[#This Row],[ProductID]], tblProducts[ProductID], tblProducts[CostPrice])</f>
        <v>27039</v>
      </c>
      <c r="N1324">
        <f>tblOrders[[#This Row],[Sales]]-(tblOrders[[#This Row],[CostPrice]]*tblOrders[[#This Row],[Quantity]])</f>
        <v>440874.35</v>
      </c>
      <c r="O1324" t="str">
        <f>TEXT(tblOrders[[#This Row],[Date]],"mmm-yyyy")</f>
        <v>Jul-2025</v>
      </c>
      <c r="P1324" t="str">
        <f>_xlfn.XLOOKUP(tblOrders[[#This Row],[OrderID]], tblReturns[OrderID], tblReturns[Returned])</f>
        <v>No</v>
      </c>
      <c r="Q1324" t="str">
        <f>_xlfn.XLOOKUP(tblOrders[[#This Row],[OrderID]], tblShipping[OrderID], tblShipping[ShipMode])</f>
        <v>Express</v>
      </c>
      <c r="R1324" t="str">
        <f>IFERROR(_xlfn.XLOOKUP(A1323, tblCustomers[CustomerID], tblCustomers[CustomerName]), "Not Found")</f>
        <v>Not Found</v>
      </c>
      <c r="S1324" t="str">
        <f>IF(tblOrders[[#This Row],[Sales]]&gt;1000000,"High Value","Standard")</f>
        <v>Standard</v>
      </c>
      <c r="T1324" t="str">
        <f>_xlfn.XLOOKUP(tblOrders[[#This Row],[ProductID]], tblProducts[ProductID], tblProducts[ProductName])</f>
        <v>Product 13</v>
      </c>
      <c r="U1324">
        <f>_xlfn.XLOOKUP(tblOrders[[#This Row],[SalesRepID]], tblSalesreps[RepID], tblSalesreps[Target])</f>
        <v>11852878</v>
      </c>
    </row>
    <row r="1325" spans="1:21">
      <c r="A1325" t="s">
        <v>2111</v>
      </c>
      <c r="B1325" s="7" t="s">
        <v>310</v>
      </c>
      <c r="C1325" t="s">
        <v>219</v>
      </c>
      <c r="D1325" t="s">
        <v>92</v>
      </c>
      <c r="E1325" t="s">
        <v>45</v>
      </c>
      <c r="F1325" t="s">
        <v>26</v>
      </c>
      <c r="G1325">
        <v>9</v>
      </c>
      <c r="H1325">
        <v>0</v>
      </c>
      <c r="I1325" s="2">
        <v>472464</v>
      </c>
      <c r="J1325" t="str">
        <f>_xlfn.XLOOKUP(tblOrders[[#This Row],[CustomerID]], tblCustomers[CustomerID], tblCustomers[CustomerName])</f>
        <v>Customer 82</v>
      </c>
      <c r="K1325" t="str">
        <f>_xlfn.XLOOKUP(tblOrders[[#This Row],[CustomerID]], tblCustomers[CustomerID], tblCustomers[Segment])</f>
        <v>Consumer</v>
      </c>
      <c r="L1325" t="str">
        <f>_xlfn.XLOOKUP(tblOrders[[#This Row],[ProductID]], tblProducts[ProductID], tblProducts[Category])</f>
        <v>Home</v>
      </c>
      <c r="M1325">
        <f>_xlfn.XLOOKUP(tblOrders[[#This Row],[ProductID]], tblProducts[ProductID], tblProducts[CostPrice])</f>
        <v>65463</v>
      </c>
      <c r="N1325">
        <f>tblOrders[[#This Row],[Sales]]-(tblOrders[[#This Row],[CostPrice]]*tblOrders[[#This Row],[Quantity]])</f>
        <v>-116703</v>
      </c>
      <c r="O1325" t="str">
        <f>TEXT(tblOrders[[#This Row],[Date]],"mmm-yyyy")</f>
        <v>Mar-2025</v>
      </c>
      <c r="P1325" t="str">
        <f>_xlfn.XLOOKUP(tblOrders[[#This Row],[OrderID]], tblReturns[OrderID], tblReturns[Returned])</f>
        <v>No</v>
      </c>
      <c r="Q1325" t="str">
        <f>_xlfn.XLOOKUP(tblOrders[[#This Row],[OrderID]], tblShipping[OrderID], tblShipping[ShipMode])</f>
        <v>Pickup</v>
      </c>
      <c r="R1325" t="str">
        <f>IFERROR(_xlfn.XLOOKUP(A1324, tblCustomers[CustomerID], tblCustomers[CustomerName]), "Not Found")</f>
        <v>Not Found</v>
      </c>
      <c r="S1325" t="str">
        <f>IF(tblOrders[[#This Row],[Sales]]&gt;1000000,"High Value","Standard")</f>
        <v>Standard</v>
      </c>
      <c r="T1325" t="str">
        <f>_xlfn.XLOOKUP(tblOrders[[#This Row],[ProductID]], tblProducts[ProductID], tblProducts[ProductName])</f>
        <v>Product 32</v>
      </c>
      <c r="U1325">
        <f>_xlfn.XLOOKUP(tblOrders[[#This Row],[SalesRepID]], tblSalesreps[RepID], tblSalesreps[Target])</f>
        <v>11319839</v>
      </c>
    </row>
    <row r="1326" spans="1:21">
      <c r="A1326" t="s">
        <v>2112</v>
      </c>
      <c r="B1326" s="7" t="s">
        <v>783</v>
      </c>
      <c r="C1326" t="s">
        <v>150</v>
      </c>
      <c r="D1326" t="s">
        <v>382</v>
      </c>
      <c r="E1326" t="s">
        <v>79</v>
      </c>
      <c r="F1326" t="s">
        <v>14</v>
      </c>
      <c r="G1326">
        <v>3</v>
      </c>
      <c r="H1326">
        <v>0.1</v>
      </c>
      <c r="I1326" s="2">
        <v>206825.4</v>
      </c>
      <c r="J1326" t="str">
        <f>_xlfn.XLOOKUP(tblOrders[[#This Row],[CustomerID]], tblCustomers[CustomerID], tblCustomers[CustomerName])</f>
        <v>Customer 240</v>
      </c>
      <c r="K1326" t="str">
        <f>_xlfn.XLOOKUP(tblOrders[[#This Row],[CustomerID]], tblCustomers[CustomerID], tblCustomers[Segment])</f>
        <v>Corporate</v>
      </c>
      <c r="L1326" t="str">
        <f>_xlfn.XLOOKUP(tblOrders[[#This Row],[ProductID]], tblProducts[ProductID], tblProducts[Category])</f>
        <v>Office</v>
      </c>
      <c r="M1326">
        <f>_xlfn.XLOOKUP(tblOrders[[#This Row],[ProductID]], tblProducts[ProductID], tblProducts[CostPrice])</f>
        <v>61777</v>
      </c>
      <c r="N1326">
        <f>tblOrders[[#This Row],[Sales]]-(tblOrders[[#This Row],[CostPrice]]*tblOrders[[#This Row],[Quantity]])</f>
        <v>21494.399999999994</v>
      </c>
      <c r="O1326" t="str">
        <f>TEXT(tblOrders[[#This Row],[Date]],"mmm-yyyy")</f>
        <v>Oct-2025</v>
      </c>
      <c r="P1326" t="str">
        <f>_xlfn.XLOOKUP(tblOrders[[#This Row],[OrderID]], tblReturns[OrderID], tblReturns[Returned])</f>
        <v>No</v>
      </c>
      <c r="Q1326" t="str">
        <f>_xlfn.XLOOKUP(tblOrders[[#This Row],[OrderID]], tblShipping[OrderID], tblShipping[ShipMode])</f>
        <v>Standard</v>
      </c>
      <c r="R1326" t="str">
        <f>IFERROR(_xlfn.XLOOKUP(A1325, tblCustomers[CustomerID], tblCustomers[CustomerName]), "Not Found")</f>
        <v>Not Found</v>
      </c>
      <c r="S1326" t="str">
        <f>IF(tblOrders[[#This Row],[Sales]]&gt;1000000,"High Value","Standard")</f>
        <v>Standard</v>
      </c>
      <c r="T1326" t="str">
        <f>_xlfn.XLOOKUP(tblOrders[[#This Row],[ProductID]], tblProducts[ProductID], tblProducts[ProductName])</f>
        <v>Product 65</v>
      </c>
      <c r="U1326">
        <f>_xlfn.XLOOKUP(tblOrders[[#This Row],[SalesRepID]], tblSalesreps[RepID], tblSalesreps[Target])</f>
        <v>8592536</v>
      </c>
    </row>
    <row r="1327" spans="1:21">
      <c r="A1327" t="s">
        <v>2113</v>
      </c>
      <c r="B1327" s="7" t="s">
        <v>1092</v>
      </c>
      <c r="C1327" t="s">
        <v>750</v>
      </c>
      <c r="D1327" t="s">
        <v>49</v>
      </c>
      <c r="E1327" t="s">
        <v>13</v>
      </c>
      <c r="F1327" t="s">
        <v>26</v>
      </c>
      <c r="G1327">
        <v>5</v>
      </c>
      <c r="H1327">
        <v>0</v>
      </c>
      <c r="I1327" s="2">
        <v>590920</v>
      </c>
      <c r="J1327" t="str">
        <f>_xlfn.XLOOKUP(tblOrders[[#This Row],[CustomerID]], tblCustomers[CustomerID], tblCustomers[CustomerName])</f>
        <v>Customer 139</v>
      </c>
      <c r="K1327" t="str">
        <f>_xlfn.XLOOKUP(tblOrders[[#This Row],[CustomerID]], tblCustomers[CustomerID], tblCustomers[Segment])</f>
        <v>Consumer</v>
      </c>
      <c r="L1327" t="str">
        <f>_xlfn.XLOOKUP(tblOrders[[#This Row],[ProductID]], tblProducts[ProductID], tblProducts[Category])</f>
        <v>Home</v>
      </c>
      <c r="M1327">
        <f>_xlfn.XLOOKUP(tblOrders[[#This Row],[ProductID]], tblProducts[ProductID], tblProducts[CostPrice])</f>
        <v>71372</v>
      </c>
      <c r="N1327">
        <f>tblOrders[[#This Row],[Sales]]-(tblOrders[[#This Row],[CostPrice]]*tblOrders[[#This Row],[Quantity]])</f>
        <v>234060</v>
      </c>
      <c r="O1327" t="str">
        <f>TEXT(tblOrders[[#This Row],[Date]],"mmm-yyyy")</f>
        <v>Dec-2025</v>
      </c>
      <c r="P1327" t="str">
        <f>_xlfn.XLOOKUP(tblOrders[[#This Row],[OrderID]], tblReturns[OrderID], tblReturns[Returned])</f>
        <v>No</v>
      </c>
      <c r="Q1327" t="str">
        <f>_xlfn.XLOOKUP(tblOrders[[#This Row],[OrderID]], tblShipping[OrderID], tblShipping[ShipMode])</f>
        <v>Standard</v>
      </c>
      <c r="R1327" t="str">
        <f>IFERROR(_xlfn.XLOOKUP(A1326, tblCustomers[CustomerID], tblCustomers[CustomerName]), "Not Found")</f>
        <v>Not Found</v>
      </c>
      <c r="S1327" t="str">
        <f>IF(tblOrders[[#This Row],[Sales]]&gt;1000000,"High Value","Standard")</f>
        <v>Standard</v>
      </c>
      <c r="T1327" t="str">
        <f>_xlfn.XLOOKUP(tblOrders[[#This Row],[ProductID]], tblProducts[ProductID], tblProducts[ProductName])</f>
        <v>Product 51</v>
      </c>
      <c r="U1327">
        <f>_xlfn.XLOOKUP(tblOrders[[#This Row],[SalesRepID]], tblSalesreps[RepID], tblSalesreps[Target])</f>
        <v>11852878</v>
      </c>
    </row>
    <row r="1328" spans="1:21">
      <c r="A1328" t="s">
        <v>2114</v>
      </c>
      <c r="B1328" s="7" t="s">
        <v>313</v>
      </c>
      <c r="C1328" t="s">
        <v>767</v>
      </c>
      <c r="D1328" t="s">
        <v>164</v>
      </c>
      <c r="E1328" t="s">
        <v>165</v>
      </c>
      <c r="F1328" t="s">
        <v>88</v>
      </c>
      <c r="G1328">
        <v>1</v>
      </c>
      <c r="H1328">
        <v>0</v>
      </c>
      <c r="I1328" s="2">
        <v>94922</v>
      </c>
      <c r="J1328" t="str">
        <f>_xlfn.XLOOKUP(tblOrders[[#This Row],[CustomerID]], tblCustomers[CustomerID], tblCustomers[CustomerName])</f>
        <v>Customer 134</v>
      </c>
      <c r="K1328" t="str">
        <f>_xlfn.XLOOKUP(tblOrders[[#This Row],[CustomerID]], tblCustomers[CustomerID], tblCustomers[Segment])</f>
        <v>Consumer</v>
      </c>
      <c r="L1328" t="str">
        <f>_xlfn.XLOOKUP(tblOrders[[#This Row],[ProductID]], tblProducts[ProductID], tblProducts[Category])</f>
        <v>Electronics</v>
      </c>
      <c r="M1328">
        <f>_xlfn.XLOOKUP(tblOrders[[#This Row],[ProductID]], tblProducts[ProductID], tblProducts[CostPrice])</f>
        <v>44535</v>
      </c>
      <c r="N1328">
        <f>tblOrders[[#This Row],[Sales]]-(tblOrders[[#This Row],[CostPrice]]*tblOrders[[#This Row],[Quantity]])</f>
        <v>50387</v>
      </c>
      <c r="O1328" t="str">
        <f>TEXT(tblOrders[[#This Row],[Date]],"mmm-yyyy")</f>
        <v>Dec-2025</v>
      </c>
      <c r="P1328" t="str">
        <f>_xlfn.XLOOKUP(tblOrders[[#This Row],[OrderID]], tblReturns[OrderID], tblReturns[Returned])</f>
        <v>No</v>
      </c>
      <c r="Q1328" t="str">
        <f>_xlfn.XLOOKUP(tblOrders[[#This Row],[OrderID]], tblShipping[OrderID], tblShipping[ShipMode])</f>
        <v>Standard</v>
      </c>
      <c r="R1328" t="str">
        <f>IFERROR(_xlfn.XLOOKUP(A1327, tblCustomers[CustomerID], tblCustomers[CustomerName]), "Not Found")</f>
        <v>Not Found</v>
      </c>
      <c r="S1328" t="str">
        <f>IF(tblOrders[[#This Row],[Sales]]&gt;1000000,"High Value","Standard")</f>
        <v>Standard</v>
      </c>
      <c r="T1328" t="str">
        <f>_xlfn.XLOOKUP(tblOrders[[#This Row],[ProductID]], tblProducts[ProductID], tblProducts[ProductName])</f>
        <v>Product 71</v>
      </c>
      <c r="U1328">
        <f>_xlfn.XLOOKUP(tblOrders[[#This Row],[SalesRepID]], tblSalesreps[RepID], tblSalesreps[Target])</f>
        <v>16839910</v>
      </c>
    </row>
    <row r="1329" spans="1:21">
      <c r="A1329" t="s">
        <v>2115</v>
      </c>
      <c r="B1329" s="7" t="s">
        <v>1132</v>
      </c>
      <c r="C1329" t="s">
        <v>235</v>
      </c>
      <c r="D1329" t="s">
        <v>248</v>
      </c>
      <c r="E1329" t="s">
        <v>210</v>
      </c>
      <c r="F1329" t="s">
        <v>14</v>
      </c>
      <c r="G1329">
        <v>8</v>
      </c>
      <c r="H1329">
        <v>0</v>
      </c>
      <c r="I1329" s="2">
        <v>698176</v>
      </c>
      <c r="J1329" t="str">
        <f>_xlfn.XLOOKUP(tblOrders[[#This Row],[CustomerID]], tblCustomers[CustomerID], tblCustomers[CustomerName])</f>
        <v>Customer 172</v>
      </c>
      <c r="K1329" t="str">
        <f>_xlfn.XLOOKUP(tblOrders[[#This Row],[CustomerID]], tblCustomers[CustomerID], tblCustomers[Segment])</f>
        <v>SME</v>
      </c>
      <c r="L1329" t="str">
        <f>_xlfn.XLOOKUP(tblOrders[[#This Row],[ProductID]], tblProducts[ProductID], tblProducts[Category])</f>
        <v>Furniture</v>
      </c>
      <c r="M1329">
        <f>_xlfn.XLOOKUP(tblOrders[[#This Row],[ProductID]], tblProducts[ProductID], tblProducts[CostPrice])</f>
        <v>31758</v>
      </c>
      <c r="N1329">
        <f>tblOrders[[#This Row],[Sales]]-(tblOrders[[#This Row],[CostPrice]]*tblOrders[[#This Row],[Quantity]])</f>
        <v>444112</v>
      </c>
      <c r="O1329" t="str">
        <f>TEXT(tblOrders[[#This Row],[Date]],"mmm-yyyy")</f>
        <v>Feb-2025</v>
      </c>
      <c r="P1329" t="str">
        <f>_xlfn.XLOOKUP(tblOrders[[#This Row],[OrderID]], tblReturns[OrderID], tblReturns[Returned])</f>
        <v>No</v>
      </c>
      <c r="Q1329" t="str">
        <f>_xlfn.XLOOKUP(tblOrders[[#This Row],[OrderID]], tblShipping[OrderID], tblShipping[ShipMode])</f>
        <v>Express</v>
      </c>
      <c r="R1329" t="str">
        <f>IFERROR(_xlfn.XLOOKUP(A1328, tblCustomers[CustomerID], tblCustomers[CustomerName]), "Not Found")</f>
        <v>Not Found</v>
      </c>
      <c r="S1329" t="str">
        <f>IF(tblOrders[[#This Row],[Sales]]&gt;1000000,"High Value","Standard")</f>
        <v>Standard</v>
      </c>
      <c r="T1329" t="str">
        <f>_xlfn.XLOOKUP(tblOrders[[#This Row],[ProductID]], tblProducts[ProductID], tblProducts[ProductName])</f>
        <v>Product 35</v>
      </c>
      <c r="U1329">
        <f>_xlfn.XLOOKUP(tblOrders[[#This Row],[SalesRepID]], tblSalesreps[RepID], tblSalesreps[Target])</f>
        <v>19336654</v>
      </c>
    </row>
    <row r="1330" spans="1:21">
      <c r="A1330" t="s">
        <v>2116</v>
      </c>
      <c r="B1330" s="7" t="s">
        <v>1210</v>
      </c>
      <c r="C1330" t="s">
        <v>392</v>
      </c>
      <c r="D1330" t="s">
        <v>137</v>
      </c>
      <c r="E1330" t="s">
        <v>56</v>
      </c>
      <c r="F1330" t="s">
        <v>51</v>
      </c>
      <c r="G1330">
        <v>10</v>
      </c>
      <c r="H1330">
        <v>0.15</v>
      </c>
      <c r="I1330" s="2">
        <v>480581.5</v>
      </c>
      <c r="J1330" t="str">
        <f>_xlfn.XLOOKUP(tblOrders[[#This Row],[CustomerID]], tblCustomers[CustomerID], tblCustomers[CustomerName])</f>
        <v>Customer 11</v>
      </c>
      <c r="K1330" t="str">
        <f>_xlfn.XLOOKUP(tblOrders[[#This Row],[CustomerID]], tblCustomers[CustomerID], tblCustomers[Segment])</f>
        <v>SME</v>
      </c>
      <c r="L1330" t="str">
        <f>_xlfn.XLOOKUP(tblOrders[[#This Row],[ProductID]], tblProducts[ProductID], tblProducts[Category])</f>
        <v>Home</v>
      </c>
      <c r="M1330">
        <f>_xlfn.XLOOKUP(tblOrders[[#This Row],[ProductID]], tblProducts[ProductID], tblProducts[CostPrice])</f>
        <v>26666</v>
      </c>
      <c r="N1330">
        <f>tblOrders[[#This Row],[Sales]]-(tblOrders[[#This Row],[CostPrice]]*tblOrders[[#This Row],[Quantity]])</f>
        <v>213921.5</v>
      </c>
      <c r="O1330" t="str">
        <f>TEXT(tblOrders[[#This Row],[Date]],"mmm-yyyy")</f>
        <v>Jan-2025</v>
      </c>
      <c r="P1330" t="str">
        <f>_xlfn.XLOOKUP(tblOrders[[#This Row],[OrderID]], tblReturns[OrderID], tblReturns[Returned])</f>
        <v>No</v>
      </c>
      <c r="Q1330" t="str">
        <f>_xlfn.XLOOKUP(tblOrders[[#This Row],[OrderID]], tblShipping[OrderID], tblShipping[ShipMode])</f>
        <v>Express</v>
      </c>
      <c r="R1330" t="str">
        <f>IFERROR(_xlfn.XLOOKUP(A1329, tblCustomers[CustomerID], tblCustomers[CustomerName]), "Not Found")</f>
        <v>Not Found</v>
      </c>
      <c r="S1330" t="str">
        <f>IF(tblOrders[[#This Row],[Sales]]&gt;1000000,"High Value","Standard")</f>
        <v>Standard</v>
      </c>
      <c r="T1330" t="str">
        <f>_xlfn.XLOOKUP(tblOrders[[#This Row],[ProductID]], tblProducts[ProductID], tblProducts[ProductName])</f>
        <v>Product 76</v>
      </c>
      <c r="U1330">
        <f>_xlfn.XLOOKUP(tblOrders[[#This Row],[SalesRepID]], tblSalesreps[RepID], tblSalesreps[Target])</f>
        <v>14265630</v>
      </c>
    </row>
    <row r="1331" spans="1:21">
      <c r="A1331" t="s">
        <v>2117</v>
      </c>
      <c r="B1331" s="7" t="s">
        <v>1395</v>
      </c>
      <c r="C1331" t="s">
        <v>814</v>
      </c>
      <c r="D1331" t="s">
        <v>339</v>
      </c>
      <c r="E1331" t="s">
        <v>19</v>
      </c>
      <c r="F1331" t="s">
        <v>88</v>
      </c>
      <c r="G1331">
        <v>8</v>
      </c>
      <c r="H1331">
        <v>0.05</v>
      </c>
      <c r="I1331" s="2">
        <v>474126</v>
      </c>
      <c r="J1331" t="str">
        <f>_xlfn.XLOOKUP(tblOrders[[#This Row],[CustomerID]], tblCustomers[CustomerID], tblCustomers[CustomerName])</f>
        <v>Customer 235</v>
      </c>
      <c r="K1331" t="str">
        <f>_xlfn.XLOOKUP(tblOrders[[#This Row],[CustomerID]], tblCustomers[CustomerID], tblCustomers[Segment])</f>
        <v>Consumer</v>
      </c>
      <c r="L1331" t="str">
        <f>_xlfn.XLOOKUP(tblOrders[[#This Row],[ProductID]], tblProducts[ProductID], tblProducts[Category])</f>
        <v>Office</v>
      </c>
      <c r="M1331">
        <f>_xlfn.XLOOKUP(tblOrders[[#This Row],[ProductID]], tblProducts[ProductID], tblProducts[CostPrice])</f>
        <v>73889</v>
      </c>
      <c r="N1331">
        <f>tblOrders[[#This Row],[Sales]]-(tblOrders[[#This Row],[CostPrice]]*tblOrders[[#This Row],[Quantity]])</f>
        <v>-116986</v>
      </c>
      <c r="O1331" t="str">
        <f>TEXT(tblOrders[[#This Row],[Date]],"mmm-yyyy")</f>
        <v>Feb-2025</v>
      </c>
      <c r="P1331" t="str">
        <f>_xlfn.XLOOKUP(tblOrders[[#This Row],[OrderID]], tblReturns[OrderID], tblReturns[Returned])</f>
        <v>No</v>
      </c>
      <c r="Q1331" t="str">
        <f>_xlfn.XLOOKUP(tblOrders[[#This Row],[OrderID]], tblShipping[OrderID], tblShipping[ShipMode])</f>
        <v>Express</v>
      </c>
      <c r="R1331" t="str">
        <f>IFERROR(_xlfn.XLOOKUP(A1330, tblCustomers[CustomerID], tblCustomers[CustomerName]), "Not Found")</f>
        <v>Not Found</v>
      </c>
      <c r="S1331" t="str">
        <f>IF(tblOrders[[#This Row],[Sales]]&gt;1000000,"High Value","Standard")</f>
        <v>Standard</v>
      </c>
      <c r="T1331" t="str">
        <f>_xlfn.XLOOKUP(tblOrders[[#This Row],[ProductID]], tblProducts[ProductID], tblProducts[ProductName])</f>
        <v>Product 83</v>
      </c>
      <c r="U1331">
        <f>_xlfn.XLOOKUP(tblOrders[[#This Row],[SalesRepID]], tblSalesreps[RepID], tblSalesreps[Target])</f>
        <v>11347243</v>
      </c>
    </row>
    <row r="1332" spans="1:21">
      <c r="A1332" t="s">
        <v>2118</v>
      </c>
      <c r="B1332" s="7" t="s">
        <v>176</v>
      </c>
      <c r="C1332" t="s">
        <v>215</v>
      </c>
      <c r="D1332" t="s">
        <v>513</v>
      </c>
      <c r="E1332" t="s">
        <v>25</v>
      </c>
      <c r="F1332" t="s">
        <v>20</v>
      </c>
      <c r="G1332">
        <v>1</v>
      </c>
      <c r="H1332">
        <v>0.15</v>
      </c>
      <c r="I1332" s="2">
        <v>116169.5</v>
      </c>
      <c r="J1332" t="str">
        <f>_xlfn.XLOOKUP(tblOrders[[#This Row],[CustomerID]], tblCustomers[CustomerID], tblCustomers[CustomerName])</f>
        <v>Customer 25</v>
      </c>
      <c r="K1332" t="str">
        <f>_xlfn.XLOOKUP(tblOrders[[#This Row],[CustomerID]], tblCustomers[CustomerID], tblCustomers[Segment])</f>
        <v>Corporate</v>
      </c>
      <c r="L1332" t="str">
        <f>_xlfn.XLOOKUP(tblOrders[[#This Row],[ProductID]], tblProducts[ProductID], tblProducts[Category])</f>
        <v>Furniture</v>
      </c>
      <c r="M1332">
        <f>_xlfn.XLOOKUP(tblOrders[[#This Row],[ProductID]], tblProducts[ProductID], tblProducts[CostPrice])</f>
        <v>3310</v>
      </c>
      <c r="N1332">
        <f>tblOrders[[#This Row],[Sales]]-(tblOrders[[#This Row],[CostPrice]]*tblOrders[[#This Row],[Quantity]])</f>
        <v>112859.5</v>
      </c>
      <c r="O1332" t="str">
        <f>TEXT(tblOrders[[#This Row],[Date]],"mmm-yyyy")</f>
        <v>Jan-2025</v>
      </c>
      <c r="P1332" t="str">
        <f>_xlfn.XLOOKUP(tblOrders[[#This Row],[OrderID]], tblReturns[OrderID], tblReturns[Returned])</f>
        <v>No</v>
      </c>
      <c r="Q1332" t="str">
        <f>_xlfn.XLOOKUP(tblOrders[[#This Row],[OrderID]], tblShipping[OrderID], tblShipping[ShipMode])</f>
        <v>Standard</v>
      </c>
      <c r="R1332" t="str">
        <f>IFERROR(_xlfn.XLOOKUP(A1331, tblCustomers[CustomerID], tblCustomers[CustomerName]), "Not Found")</f>
        <v>Not Found</v>
      </c>
      <c r="S1332" t="str">
        <f>IF(tblOrders[[#This Row],[Sales]]&gt;1000000,"High Value","Standard")</f>
        <v>Standard</v>
      </c>
      <c r="T1332" t="str">
        <f>_xlfn.XLOOKUP(tblOrders[[#This Row],[ProductID]], tblProducts[ProductID], tblProducts[ProductName])</f>
        <v>Product 5</v>
      </c>
      <c r="U1332">
        <f>_xlfn.XLOOKUP(tblOrders[[#This Row],[SalesRepID]], tblSalesreps[RepID], tblSalesreps[Target])</f>
        <v>7094914</v>
      </c>
    </row>
    <row r="1333" spans="1:21">
      <c r="A1333" t="s">
        <v>2119</v>
      </c>
      <c r="B1333" s="7" t="s">
        <v>792</v>
      </c>
      <c r="C1333" t="s">
        <v>703</v>
      </c>
      <c r="D1333" t="s">
        <v>49</v>
      </c>
      <c r="E1333" t="s">
        <v>210</v>
      </c>
      <c r="F1333" t="s">
        <v>51</v>
      </c>
      <c r="G1333">
        <v>7</v>
      </c>
      <c r="H1333">
        <v>0.05</v>
      </c>
      <c r="I1333" s="2">
        <v>685761.3</v>
      </c>
      <c r="J1333" t="str">
        <f>_xlfn.XLOOKUP(tblOrders[[#This Row],[CustomerID]], tblCustomers[CustomerID], tblCustomers[CustomerName])</f>
        <v>Customer 20</v>
      </c>
      <c r="K1333" t="str">
        <f>_xlfn.XLOOKUP(tblOrders[[#This Row],[CustomerID]], tblCustomers[CustomerID], tblCustomers[Segment])</f>
        <v>SME</v>
      </c>
      <c r="L1333" t="str">
        <f>_xlfn.XLOOKUP(tblOrders[[#This Row],[ProductID]], tblProducts[ProductID], tblProducts[Category])</f>
        <v>Home</v>
      </c>
      <c r="M1333">
        <f>_xlfn.XLOOKUP(tblOrders[[#This Row],[ProductID]], tblProducts[ProductID], tblProducts[CostPrice])</f>
        <v>71372</v>
      </c>
      <c r="N1333">
        <f>tblOrders[[#This Row],[Sales]]-(tblOrders[[#This Row],[CostPrice]]*tblOrders[[#This Row],[Quantity]])</f>
        <v>186157.30000000005</v>
      </c>
      <c r="O1333" t="str">
        <f>TEXT(tblOrders[[#This Row],[Date]],"mmm-yyyy")</f>
        <v>Jun-2025</v>
      </c>
      <c r="P1333" t="str">
        <f>_xlfn.XLOOKUP(tblOrders[[#This Row],[OrderID]], tblReturns[OrderID], tblReturns[Returned])</f>
        <v>No</v>
      </c>
      <c r="Q1333" t="str">
        <f>_xlfn.XLOOKUP(tblOrders[[#This Row],[OrderID]], tblShipping[OrderID], tblShipping[ShipMode])</f>
        <v>Express</v>
      </c>
      <c r="R1333" t="str">
        <f>IFERROR(_xlfn.XLOOKUP(A1332, tblCustomers[CustomerID], tblCustomers[CustomerName]), "Not Found")</f>
        <v>Not Found</v>
      </c>
      <c r="S1333" t="str">
        <f>IF(tblOrders[[#This Row],[Sales]]&gt;1000000,"High Value","Standard")</f>
        <v>Standard</v>
      </c>
      <c r="T1333" t="str">
        <f>_xlfn.XLOOKUP(tblOrders[[#This Row],[ProductID]], tblProducts[ProductID], tblProducts[ProductName])</f>
        <v>Product 51</v>
      </c>
      <c r="U1333">
        <f>_xlfn.XLOOKUP(tblOrders[[#This Row],[SalesRepID]], tblSalesreps[RepID], tblSalesreps[Target])</f>
        <v>19336654</v>
      </c>
    </row>
    <row r="1334" spans="1:21">
      <c r="A1334" t="s">
        <v>2120</v>
      </c>
      <c r="B1334" s="7" t="s">
        <v>1095</v>
      </c>
      <c r="C1334" t="s">
        <v>264</v>
      </c>
      <c r="D1334" t="s">
        <v>145</v>
      </c>
      <c r="E1334" t="s">
        <v>50</v>
      </c>
      <c r="F1334" t="s">
        <v>26</v>
      </c>
      <c r="G1334">
        <v>7</v>
      </c>
      <c r="H1334">
        <v>0.15</v>
      </c>
      <c r="I1334" s="2">
        <v>214253.55</v>
      </c>
      <c r="J1334" t="str">
        <f>_xlfn.XLOOKUP(tblOrders[[#This Row],[CustomerID]], tblCustomers[CustomerID], tblCustomers[CustomerName])</f>
        <v>Customer 15</v>
      </c>
      <c r="K1334" t="str">
        <f>_xlfn.XLOOKUP(tblOrders[[#This Row],[CustomerID]], tblCustomers[CustomerID], tblCustomers[Segment])</f>
        <v>Consumer</v>
      </c>
      <c r="L1334" t="str">
        <f>_xlfn.XLOOKUP(tblOrders[[#This Row],[ProductID]], tblProducts[ProductID], tblProducts[Category])</f>
        <v>Furniture</v>
      </c>
      <c r="M1334">
        <f>_xlfn.XLOOKUP(tblOrders[[#This Row],[ProductID]], tblProducts[ProductID], tblProducts[CostPrice])</f>
        <v>55764</v>
      </c>
      <c r="N1334">
        <f>tblOrders[[#This Row],[Sales]]-(tblOrders[[#This Row],[CostPrice]]*tblOrders[[#This Row],[Quantity]])</f>
        <v>-176094.45</v>
      </c>
      <c r="O1334" t="str">
        <f>TEXT(tblOrders[[#This Row],[Date]],"mmm-yyyy")</f>
        <v>Jul-2025</v>
      </c>
      <c r="P1334" t="str">
        <f>_xlfn.XLOOKUP(tblOrders[[#This Row],[OrderID]], tblReturns[OrderID], tblReturns[Returned])</f>
        <v>No</v>
      </c>
      <c r="Q1334" t="str">
        <f>_xlfn.XLOOKUP(tblOrders[[#This Row],[OrderID]], tblShipping[OrderID], tblShipping[ShipMode])</f>
        <v>Standard</v>
      </c>
      <c r="R1334" t="str">
        <f>IFERROR(_xlfn.XLOOKUP(A1333, tblCustomers[CustomerID], tblCustomers[CustomerName]), "Not Found")</f>
        <v>Not Found</v>
      </c>
      <c r="S1334" t="str">
        <f>IF(tblOrders[[#This Row],[Sales]]&gt;1000000,"High Value","Standard")</f>
        <v>Standard</v>
      </c>
      <c r="T1334" t="str">
        <f>_xlfn.XLOOKUP(tblOrders[[#This Row],[ProductID]], tblProducts[ProductID], tblProducts[ProductName])</f>
        <v>Product 89</v>
      </c>
      <c r="U1334">
        <f>_xlfn.XLOOKUP(tblOrders[[#This Row],[SalesRepID]], tblSalesreps[RepID], tblSalesreps[Target])</f>
        <v>17350666</v>
      </c>
    </row>
    <row r="1335" spans="1:21">
      <c r="A1335" t="s">
        <v>2121</v>
      </c>
      <c r="B1335" s="7" t="s">
        <v>277</v>
      </c>
      <c r="C1335" t="s">
        <v>658</v>
      </c>
      <c r="D1335" t="s">
        <v>55</v>
      </c>
      <c r="E1335" t="s">
        <v>74</v>
      </c>
      <c r="F1335" t="s">
        <v>26</v>
      </c>
      <c r="G1335">
        <v>2</v>
      </c>
      <c r="H1335">
        <v>0.15</v>
      </c>
      <c r="I1335" s="2">
        <v>141786.79999999999</v>
      </c>
      <c r="J1335" t="str">
        <f>_xlfn.XLOOKUP(tblOrders[[#This Row],[CustomerID]], tblCustomers[CustomerID], tblCustomers[CustomerName])</f>
        <v>Customer 178</v>
      </c>
      <c r="K1335" t="str">
        <f>_xlfn.XLOOKUP(tblOrders[[#This Row],[CustomerID]], tblCustomers[CustomerID], tblCustomers[Segment])</f>
        <v>Consumer</v>
      </c>
      <c r="L1335" t="str">
        <f>_xlfn.XLOOKUP(tblOrders[[#This Row],[ProductID]], tblProducts[ProductID], tblProducts[Category])</f>
        <v>Home</v>
      </c>
      <c r="M1335">
        <f>_xlfn.XLOOKUP(tblOrders[[#This Row],[ProductID]], tblProducts[ProductID], tblProducts[CostPrice])</f>
        <v>23348</v>
      </c>
      <c r="N1335">
        <f>tblOrders[[#This Row],[Sales]]-(tblOrders[[#This Row],[CostPrice]]*tblOrders[[#This Row],[Quantity]])</f>
        <v>95090.799999999988</v>
      </c>
      <c r="O1335" t="str">
        <f>TEXT(tblOrders[[#This Row],[Date]],"mmm-yyyy")</f>
        <v>Oct-2025</v>
      </c>
      <c r="P1335" t="str">
        <f>_xlfn.XLOOKUP(tblOrders[[#This Row],[OrderID]], tblReturns[OrderID], tblReturns[Returned])</f>
        <v>No</v>
      </c>
      <c r="Q1335" t="str">
        <f>_xlfn.XLOOKUP(tblOrders[[#This Row],[OrderID]], tblShipping[OrderID], tblShipping[ShipMode])</f>
        <v>Standard</v>
      </c>
      <c r="R1335" t="str">
        <f>IFERROR(_xlfn.XLOOKUP(A1334, tblCustomers[CustomerID], tblCustomers[CustomerName]), "Not Found")</f>
        <v>Not Found</v>
      </c>
      <c r="S1335" t="str">
        <f>IF(tblOrders[[#This Row],[Sales]]&gt;1000000,"High Value","Standard")</f>
        <v>Standard</v>
      </c>
      <c r="T1335" t="str">
        <f>_xlfn.XLOOKUP(tblOrders[[#This Row],[ProductID]], tblProducts[ProductID], tblProducts[ProductName])</f>
        <v>Product 47</v>
      </c>
      <c r="U1335">
        <f>_xlfn.XLOOKUP(tblOrders[[#This Row],[SalesRepID]], tblSalesreps[RepID], tblSalesreps[Target])</f>
        <v>7254801</v>
      </c>
    </row>
    <row r="1336" spans="1:21">
      <c r="A1336" t="s">
        <v>2122</v>
      </c>
      <c r="B1336" s="7" t="s">
        <v>1246</v>
      </c>
      <c r="C1336" t="s">
        <v>95</v>
      </c>
      <c r="D1336" t="s">
        <v>397</v>
      </c>
      <c r="E1336" t="s">
        <v>69</v>
      </c>
      <c r="F1336" t="s">
        <v>26</v>
      </c>
      <c r="G1336">
        <v>9</v>
      </c>
      <c r="H1336">
        <v>0.1</v>
      </c>
      <c r="I1336" s="2">
        <v>488235.6</v>
      </c>
      <c r="J1336" t="str">
        <f>_xlfn.XLOOKUP(tblOrders[[#This Row],[CustomerID]], tblCustomers[CustomerID], tblCustomers[CustomerName])</f>
        <v>Customer 37</v>
      </c>
      <c r="K1336" t="str">
        <f>_xlfn.XLOOKUP(tblOrders[[#This Row],[CustomerID]], tblCustomers[CustomerID], tblCustomers[Segment])</f>
        <v>Consumer</v>
      </c>
      <c r="L1336" t="str">
        <f>_xlfn.XLOOKUP(tblOrders[[#This Row],[ProductID]], tblProducts[ProductID], tblProducts[Category])</f>
        <v>Electronics</v>
      </c>
      <c r="M1336">
        <f>_xlfn.XLOOKUP(tblOrders[[#This Row],[ProductID]], tblProducts[ProductID], tblProducts[CostPrice])</f>
        <v>13474</v>
      </c>
      <c r="N1336">
        <f>tblOrders[[#This Row],[Sales]]-(tblOrders[[#This Row],[CostPrice]]*tblOrders[[#This Row],[Quantity]])</f>
        <v>366969.59999999998</v>
      </c>
      <c r="O1336" t="str">
        <f>TEXT(tblOrders[[#This Row],[Date]],"mmm-yyyy")</f>
        <v>Jun-2025</v>
      </c>
      <c r="P1336" t="str">
        <f>_xlfn.XLOOKUP(tblOrders[[#This Row],[OrderID]], tblReturns[OrderID], tblReturns[Returned])</f>
        <v>No</v>
      </c>
      <c r="Q1336" t="str">
        <f>_xlfn.XLOOKUP(tblOrders[[#This Row],[OrderID]], tblShipping[OrderID], tblShipping[ShipMode])</f>
        <v>Express</v>
      </c>
      <c r="R1336" t="str">
        <f>IFERROR(_xlfn.XLOOKUP(A1335, tblCustomers[CustomerID], tblCustomers[CustomerName]), "Not Found")</f>
        <v>Not Found</v>
      </c>
      <c r="S1336" t="str">
        <f>IF(tblOrders[[#This Row],[Sales]]&gt;1000000,"High Value","Standard")</f>
        <v>Standard</v>
      </c>
      <c r="T1336" t="str">
        <f>_xlfn.XLOOKUP(tblOrders[[#This Row],[ProductID]], tblProducts[ProductID], tblProducts[ProductName])</f>
        <v>Product 27</v>
      </c>
      <c r="U1336">
        <f>_xlfn.XLOOKUP(tblOrders[[#This Row],[SalesRepID]], tblSalesreps[RepID], tblSalesreps[Target])</f>
        <v>19473459</v>
      </c>
    </row>
    <row r="1337" spans="1:21">
      <c r="A1337" t="s">
        <v>2123</v>
      </c>
      <c r="B1337" s="7" t="s">
        <v>2124</v>
      </c>
      <c r="C1337" t="s">
        <v>415</v>
      </c>
      <c r="D1337" t="s">
        <v>269</v>
      </c>
      <c r="E1337" t="s">
        <v>197</v>
      </c>
      <c r="F1337" t="s">
        <v>20</v>
      </c>
      <c r="G1337">
        <v>4</v>
      </c>
      <c r="H1337">
        <v>0.05</v>
      </c>
      <c r="I1337" s="2">
        <v>547811.80000000005</v>
      </c>
      <c r="J1337" t="str">
        <f>_xlfn.XLOOKUP(tblOrders[[#This Row],[CustomerID]], tblCustomers[CustomerID], tblCustomers[CustomerName])</f>
        <v>Customer 81</v>
      </c>
      <c r="K1337" t="str">
        <f>_xlfn.XLOOKUP(tblOrders[[#This Row],[CustomerID]], tblCustomers[CustomerID], tblCustomers[Segment])</f>
        <v>SME</v>
      </c>
      <c r="L1337" t="str">
        <f>_xlfn.XLOOKUP(tblOrders[[#This Row],[ProductID]], tblProducts[ProductID], tblProducts[Category])</f>
        <v>Office</v>
      </c>
      <c r="M1337">
        <f>_xlfn.XLOOKUP(tblOrders[[#This Row],[ProductID]], tblProducts[ProductID], tblProducts[CostPrice])</f>
        <v>28606</v>
      </c>
      <c r="N1337">
        <f>tblOrders[[#This Row],[Sales]]-(tblOrders[[#This Row],[CostPrice]]*tblOrders[[#This Row],[Quantity]])</f>
        <v>433387.80000000005</v>
      </c>
      <c r="O1337" t="str">
        <f>TEXT(tblOrders[[#This Row],[Date]],"mmm-yyyy")</f>
        <v>Oct-2025</v>
      </c>
      <c r="P1337" t="str">
        <f>_xlfn.XLOOKUP(tblOrders[[#This Row],[OrderID]], tblReturns[OrderID], tblReturns[Returned])</f>
        <v>No</v>
      </c>
      <c r="Q1337" t="str">
        <f>_xlfn.XLOOKUP(tblOrders[[#This Row],[OrderID]], tblShipping[OrderID], tblShipping[ShipMode])</f>
        <v>Express</v>
      </c>
      <c r="R1337" t="str">
        <f>IFERROR(_xlfn.XLOOKUP(A1336, tblCustomers[CustomerID], tblCustomers[CustomerName]), "Not Found")</f>
        <v>Not Found</v>
      </c>
      <c r="S1337" t="str">
        <f>IF(tblOrders[[#This Row],[Sales]]&gt;1000000,"High Value","Standard")</f>
        <v>Standard</v>
      </c>
      <c r="T1337" t="str">
        <f>_xlfn.XLOOKUP(tblOrders[[#This Row],[ProductID]], tblProducts[ProductID], tblProducts[ProductName])</f>
        <v>Product 62</v>
      </c>
      <c r="U1337">
        <f>_xlfn.XLOOKUP(tblOrders[[#This Row],[SalesRepID]], tblSalesreps[RepID], tblSalesreps[Target])</f>
        <v>19562258</v>
      </c>
    </row>
    <row r="1338" spans="1:21">
      <c r="A1338" t="s">
        <v>2125</v>
      </c>
      <c r="B1338" s="7" t="s">
        <v>253</v>
      </c>
      <c r="C1338" t="s">
        <v>632</v>
      </c>
      <c r="D1338" t="s">
        <v>1093</v>
      </c>
      <c r="E1338" t="s">
        <v>165</v>
      </c>
      <c r="F1338" t="s">
        <v>51</v>
      </c>
      <c r="G1338">
        <v>5</v>
      </c>
      <c r="H1338">
        <v>0.1</v>
      </c>
      <c r="I1338" s="2">
        <v>568093.5</v>
      </c>
      <c r="J1338" t="str">
        <f>_xlfn.XLOOKUP(tblOrders[[#This Row],[CustomerID]], tblCustomers[CustomerID], tblCustomers[CustomerName])</f>
        <v>Customer 290</v>
      </c>
      <c r="K1338" t="str">
        <f>_xlfn.XLOOKUP(tblOrders[[#This Row],[CustomerID]], tblCustomers[CustomerID], tblCustomers[Segment])</f>
        <v>Consumer</v>
      </c>
      <c r="L1338" t="str">
        <f>_xlfn.XLOOKUP(tblOrders[[#This Row],[ProductID]], tblProducts[ProductID], tblProducts[Category])</f>
        <v>Office</v>
      </c>
      <c r="M1338">
        <f>_xlfn.XLOOKUP(tblOrders[[#This Row],[ProductID]], tblProducts[ProductID], tblProducts[CostPrice])</f>
        <v>9813</v>
      </c>
      <c r="N1338">
        <f>tblOrders[[#This Row],[Sales]]-(tblOrders[[#This Row],[CostPrice]]*tblOrders[[#This Row],[Quantity]])</f>
        <v>519028.5</v>
      </c>
      <c r="O1338" t="str">
        <f>TEXT(tblOrders[[#This Row],[Date]],"mmm-yyyy")</f>
        <v>Jun-2025</v>
      </c>
      <c r="P1338" t="str">
        <f>_xlfn.XLOOKUP(tblOrders[[#This Row],[OrderID]], tblReturns[OrderID], tblReturns[Returned])</f>
        <v>No</v>
      </c>
      <c r="Q1338" t="str">
        <f>_xlfn.XLOOKUP(tblOrders[[#This Row],[OrderID]], tblShipping[OrderID], tblShipping[ShipMode])</f>
        <v>Express</v>
      </c>
      <c r="R1338" t="str">
        <f>IFERROR(_xlfn.XLOOKUP(A1337, tblCustomers[CustomerID], tblCustomers[CustomerName]), "Not Found")</f>
        <v>Not Found</v>
      </c>
      <c r="S1338" t="str">
        <f>IF(tblOrders[[#This Row],[Sales]]&gt;1000000,"High Value","Standard")</f>
        <v>Standard</v>
      </c>
      <c r="T1338" t="str">
        <f>_xlfn.XLOOKUP(tblOrders[[#This Row],[ProductID]], tblProducts[ProductID], tblProducts[ProductName])</f>
        <v>Product 77</v>
      </c>
      <c r="U1338">
        <f>_xlfn.XLOOKUP(tblOrders[[#This Row],[SalesRepID]], tblSalesreps[RepID], tblSalesreps[Target])</f>
        <v>16839910</v>
      </c>
    </row>
    <row r="1339" spans="1:21">
      <c r="A1339" t="s">
        <v>2126</v>
      </c>
      <c r="B1339" s="7" t="s">
        <v>2127</v>
      </c>
      <c r="C1339" t="s">
        <v>376</v>
      </c>
      <c r="D1339" t="s">
        <v>145</v>
      </c>
      <c r="E1339" t="s">
        <v>19</v>
      </c>
      <c r="F1339" t="s">
        <v>26</v>
      </c>
      <c r="G1339">
        <v>4</v>
      </c>
      <c r="H1339">
        <v>0.1</v>
      </c>
      <c r="I1339" s="2">
        <v>138855.6</v>
      </c>
      <c r="J1339" t="str">
        <f>_xlfn.XLOOKUP(tblOrders[[#This Row],[CustomerID]], tblCustomers[CustomerID], tblCustomers[CustomerName])</f>
        <v>Customer 118</v>
      </c>
      <c r="K1339" t="str">
        <f>_xlfn.XLOOKUP(tblOrders[[#This Row],[CustomerID]], tblCustomers[CustomerID], tblCustomers[Segment])</f>
        <v>Corporate</v>
      </c>
      <c r="L1339" t="str">
        <f>_xlfn.XLOOKUP(tblOrders[[#This Row],[ProductID]], tblProducts[ProductID], tblProducts[Category])</f>
        <v>Furniture</v>
      </c>
      <c r="M1339">
        <f>_xlfn.XLOOKUP(tblOrders[[#This Row],[ProductID]], tblProducts[ProductID], tblProducts[CostPrice])</f>
        <v>55764</v>
      </c>
      <c r="N1339">
        <f>tblOrders[[#This Row],[Sales]]-(tblOrders[[#This Row],[CostPrice]]*tblOrders[[#This Row],[Quantity]])</f>
        <v>-84200.4</v>
      </c>
      <c r="O1339" t="str">
        <f>TEXT(tblOrders[[#This Row],[Date]],"mmm-yyyy")</f>
        <v>Jun-2025</v>
      </c>
      <c r="P1339" t="str">
        <f>_xlfn.XLOOKUP(tblOrders[[#This Row],[OrderID]], tblReturns[OrderID], tblReturns[Returned])</f>
        <v>Yes</v>
      </c>
      <c r="Q1339" t="str">
        <f>_xlfn.XLOOKUP(tblOrders[[#This Row],[OrderID]], tblShipping[OrderID], tblShipping[ShipMode])</f>
        <v>Standard</v>
      </c>
      <c r="R1339" t="str">
        <f>IFERROR(_xlfn.XLOOKUP(A1338, tblCustomers[CustomerID], tblCustomers[CustomerName]), "Not Found")</f>
        <v>Not Found</v>
      </c>
      <c r="S1339" t="str">
        <f>IF(tblOrders[[#This Row],[Sales]]&gt;1000000,"High Value","Standard")</f>
        <v>Standard</v>
      </c>
      <c r="T1339" t="str">
        <f>_xlfn.XLOOKUP(tblOrders[[#This Row],[ProductID]], tblProducts[ProductID], tblProducts[ProductName])</f>
        <v>Product 89</v>
      </c>
      <c r="U1339">
        <f>_xlfn.XLOOKUP(tblOrders[[#This Row],[SalesRepID]], tblSalesreps[RepID], tblSalesreps[Target])</f>
        <v>11347243</v>
      </c>
    </row>
    <row r="1340" spans="1:21">
      <c r="A1340" t="s">
        <v>2128</v>
      </c>
      <c r="B1340" s="7" t="s">
        <v>32</v>
      </c>
      <c r="C1340" t="s">
        <v>677</v>
      </c>
      <c r="D1340" t="s">
        <v>587</v>
      </c>
      <c r="E1340" t="s">
        <v>69</v>
      </c>
      <c r="F1340" t="s">
        <v>20</v>
      </c>
      <c r="G1340">
        <v>3</v>
      </c>
      <c r="H1340">
        <v>0</v>
      </c>
      <c r="I1340" s="2">
        <v>362892</v>
      </c>
      <c r="J1340" t="str">
        <f>_xlfn.XLOOKUP(tblOrders[[#This Row],[CustomerID]], tblCustomers[CustomerID], tblCustomers[CustomerName])</f>
        <v>Customer 279</v>
      </c>
      <c r="K1340" t="str">
        <f>_xlfn.XLOOKUP(tblOrders[[#This Row],[CustomerID]], tblCustomers[CustomerID], tblCustomers[Segment])</f>
        <v>SME</v>
      </c>
      <c r="L1340" t="str">
        <f>_xlfn.XLOOKUP(tblOrders[[#This Row],[ProductID]], tblProducts[ProductID], tblProducts[Category])</f>
        <v>Electronics</v>
      </c>
      <c r="M1340">
        <f>_xlfn.XLOOKUP(tblOrders[[#This Row],[ProductID]], tblProducts[ProductID], tblProducts[CostPrice])</f>
        <v>67500</v>
      </c>
      <c r="N1340">
        <f>tblOrders[[#This Row],[Sales]]-(tblOrders[[#This Row],[CostPrice]]*tblOrders[[#This Row],[Quantity]])</f>
        <v>160392</v>
      </c>
      <c r="O1340" t="str">
        <f>TEXT(tblOrders[[#This Row],[Date]],"mmm-yyyy")</f>
        <v>Dec-2025</v>
      </c>
      <c r="P1340" t="str">
        <f>_xlfn.XLOOKUP(tblOrders[[#This Row],[OrderID]], tblReturns[OrderID], tblReturns[Returned])</f>
        <v>Yes</v>
      </c>
      <c r="Q1340" t="str">
        <f>_xlfn.XLOOKUP(tblOrders[[#This Row],[OrderID]], tblShipping[OrderID], tblShipping[ShipMode])</f>
        <v>Pickup</v>
      </c>
      <c r="R1340" t="str">
        <f>IFERROR(_xlfn.XLOOKUP(A1339, tblCustomers[CustomerID], tblCustomers[CustomerName]), "Not Found")</f>
        <v>Not Found</v>
      </c>
      <c r="S1340" t="str">
        <f>IF(tblOrders[[#This Row],[Sales]]&gt;1000000,"High Value","Standard")</f>
        <v>Standard</v>
      </c>
      <c r="T1340" t="str">
        <f>_xlfn.XLOOKUP(tblOrders[[#This Row],[ProductID]], tblProducts[ProductID], tblProducts[ProductName])</f>
        <v>Product 97</v>
      </c>
      <c r="U1340">
        <f>_xlfn.XLOOKUP(tblOrders[[#This Row],[SalesRepID]], tblSalesreps[RepID], tblSalesreps[Target])</f>
        <v>19473459</v>
      </c>
    </row>
    <row r="1341" spans="1:21">
      <c r="A1341" t="s">
        <v>2129</v>
      </c>
      <c r="B1341" s="7" t="s">
        <v>631</v>
      </c>
      <c r="C1341" t="s">
        <v>287</v>
      </c>
      <c r="D1341" t="s">
        <v>265</v>
      </c>
      <c r="E1341" t="s">
        <v>35</v>
      </c>
      <c r="F1341" t="s">
        <v>51</v>
      </c>
      <c r="G1341">
        <v>1</v>
      </c>
      <c r="H1341">
        <v>0.2</v>
      </c>
      <c r="I1341" s="2">
        <v>74545.600000000006</v>
      </c>
      <c r="J1341" t="str">
        <f>_xlfn.XLOOKUP(tblOrders[[#This Row],[CustomerID]], tblCustomers[CustomerID], tblCustomers[CustomerName])</f>
        <v>Customer 183</v>
      </c>
      <c r="K1341" t="str">
        <f>_xlfn.XLOOKUP(tblOrders[[#This Row],[CustomerID]], tblCustomers[CustomerID], tblCustomers[Segment])</f>
        <v>Consumer</v>
      </c>
      <c r="L1341" t="str">
        <f>_xlfn.XLOOKUP(tblOrders[[#This Row],[ProductID]], tblProducts[ProductID], tblProducts[Category])</f>
        <v>Home</v>
      </c>
      <c r="M1341">
        <f>_xlfn.XLOOKUP(tblOrders[[#This Row],[ProductID]], tblProducts[ProductID], tblProducts[CostPrice])</f>
        <v>33642</v>
      </c>
      <c r="N1341">
        <f>tblOrders[[#This Row],[Sales]]-(tblOrders[[#This Row],[CostPrice]]*tblOrders[[#This Row],[Quantity]])</f>
        <v>40903.600000000006</v>
      </c>
      <c r="O1341" t="str">
        <f>TEXT(tblOrders[[#This Row],[Date]],"mmm-yyyy")</f>
        <v>Jan-2025</v>
      </c>
      <c r="P1341" t="str">
        <f>_xlfn.XLOOKUP(tblOrders[[#This Row],[OrderID]], tblReturns[OrderID], tblReturns[Returned])</f>
        <v>No</v>
      </c>
      <c r="Q1341" t="str">
        <f>_xlfn.XLOOKUP(tblOrders[[#This Row],[OrderID]], tblShipping[OrderID], tblShipping[ShipMode])</f>
        <v>Express</v>
      </c>
      <c r="R1341" t="str">
        <f>IFERROR(_xlfn.XLOOKUP(A1340, tblCustomers[CustomerID], tblCustomers[CustomerName]), "Not Found")</f>
        <v>Not Found</v>
      </c>
      <c r="S1341" t="str">
        <f>IF(tblOrders[[#This Row],[Sales]]&gt;1000000,"High Value","Standard")</f>
        <v>Standard</v>
      </c>
      <c r="T1341" t="str">
        <f>_xlfn.XLOOKUP(tblOrders[[#This Row],[ProductID]], tblProducts[ProductID], tblProducts[ProductName])</f>
        <v>Product 17</v>
      </c>
      <c r="U1341">
        <f>_xlfn.XLOOKUP(tblOrders[[#This Row],[SalesRepID]], tblSalesreps[RepID], tblSalesreps[Target])</f>
        <v>19619177</v>
      </c>
    </row>
    <row r="1342" spans="1:21">
      <c r="A1342" t="s">
        <v>2130</v>
      </c>
      <c r="B1342" s="7" t="s">
        <v>871</v>
      </c>
      <c r="C1342" t="s">
        <v>344</v>
      </c>
      <c r="D1342" t="s">
        <v>1034</v>
      </c>
      <c r="E1342" t="s">
        <v>87</v>
      </c>
      <c r="F1342" t="s">
        <v>26</v>
      </c>
      <c r="G1342">
        <v>9</v>
      </c>
      <c r="H1342">
        <v>0.05</v>
      </c>
      <c r="I1342" s="2">
        <v>1118793.1499999999</v>
      </c>
      <c r="J1342" t="str">
        <f>_xlfn.XLOOKUP(tblOrders[[#This Row],[CustomerID]], tblCustomers[CustomerID], tblCustomers[CustomerName])</f>
        <v>Customer 68</v>
      </c>
      <c r="K1342" t="str">
        <f>_xlfn.XLOOKUP(tblOrders[[#This Row],[CustomerID]], tblCustomers[CustomerID], tblCustomers[Segment])</f>
        <v>Consumer</v>
      </c>
      <c r="L1342" t="str">
        <f>_xlfn.XLOOKUP(tblOrders[[#This Row],[ProductID]], tblProducts[ProductID], tblProducts[Category])</f>
        <v>Furniture</v>
      </c>
      <c r="M1342">
        <f>_xlfn.XLOOKUP(tblOrders[[#This Row],[ProductID]], tblProducts[ProductID], tblProducts[CostPrice])</f>
        <v>51071</v>
      </c>
      <c r="N1342">
        <f>tblOrders[[#This Row],[Sales]]-(tblOrders[[#This Row],[CostPrice]]*tblOrders[[#This Row],[Quantity]])</f>
        <v>659154.14999999991</v>
      </c>
      <c r="O1342" t="str">
        <f>TEXT(tblOrders[[#This Row],[Date]],"mmm-yyyy")</f>
        <v>Nov-2025</v>
      </c>
      <c r="P1342" t="str">
        <f>_xlfn.XLOOKUP(tblOrders[[#This Row],[OrderID]], tblReturns[OrderID], tblReturns[Returned])</f>
        <v>No</v>
      </c>
      <c r="Q1342" t="str">
        <f>_xlfn.XLOOKUP(tblOrders[[#This Row],[OrderID]], tblShipping[OrderID], tblShipping[ShipMode])</f>
        <v>Standard</v>
      </c>
      <c r="R1342" t="str">
        <f>IFERROR(_xlfn.XLOOKUP(A1341, tblCustomers[CustomerID], tblCustomers[CustomerName]), "Not Found")</f>
        <v>Not Found</v>
      </c>
      <c r="S1342" t="str">
        <f>IF(tblOrders[[#This Row],[Sales]]&gt;1000000,"High Value","Standard")</f>
        <v>High Value</v>
      </c>
      <c r="T1342" t="str">
        <f>_xlfn.XLOOKUP(tblOrders[[#This Row],[ProductID]], tblProducts[ProductID], tblProducts[ProductName])</f>
        <v>Product 66</v>
      </c>
      <c r="U1342">
        <f>_xlfn.XLOOKUP(tblOrders[[#This Row],[SalesRepID]], tblSalesreps[RepID], tblSalesreps[Target])</f>
        <v>18500989</v>
      </c>
    </row>
    <row r="1343" spans="1:21">
      <c r="A1343" t="s">
        <v>2131</v>
      </c>
      <c r="B1343" s="7" t="s">
        <v>238</v>
      </c>
      <c r="C1343" t="s">
        <v>1010</v>
      </c>
      <c r="D1343" t="s">
        <v>92</v>
      </c>
      <c r="E1343" t="s">
        <v>56</v>
      </c>
      <c r="F1343" t="s">
        <v>20</v>
      </c>
      <c r="G1343">
        <v>5</v>
      </c>
      <c r="H1343">
        <v>0.1</v>
      </c>
      <c r="I1343" s="2">
        <v>65934</v>
      </c>
      <c r="J1343" t="str">
        <f>_xlfn.XLOOKUP(tblOrders[[#This Row],[CustomerID]], tblCustomers[CustomerID], tblCustomers[CustomerName])</f>
        <v>Customer 186</v>
      </c>
      <c r="K1343" t="str">
        <f>_xlfn.XLOOKUP(tblOrders[[#This Row],[CustomerID]], tblCustomers[CustomerID], tblCustomers[Segment])</f>
        <v>Consumer</v>
      </c>
      <c r="L1343" t="str">
        <f>_xlfn.XLOOKUP(tblOrders[[#This Row],[ProductID]], tblProducts[ProductID], tblProducts[Category])</f>
        <v>Home</v>
      </c>
      <c r="M1343">
        <f>_xlfn.XLOOKUP(tblOrders[[#This Row],[ProductID]], tblProducts[ProductID], tblProducts[CostPrice])</f>
        <v>65463</v>
      </c>
      <c r="N1343">
        <f>tblOrders[[#This Row],[Sales]]-(tblOrders[[#This Row],[CostPrice]]*tblOrders[[#This Row],[Quantity]])</f>
        <v>-261381</v>
      </c>
      <c r="O1343" t="str">
        <f>TEXT(tblOrders[[#This Row],[Date]],"mmm-yyyy")</f>
        <v>Sep-2025</v>
      </c>
      <c r="P1343" t="str">
        <f>_xlfn.XLOOKUP(tblOrders[[#This Row],[OrderID]], tblReturns[OrderID], tblReturns[Returned])</f>
        <v>No</v>
      </c>
      <c r="Q1343" t="str">
        <f>_xlfn.XLOOKUP(tblOrders[[#This Row],[OrderID]], tblShipping[OrderID], tblShipping[ShipMode])</f>
        <v>Express</v>
      </c>
      <c r="R1343" t="str">
        <f>IFERROR(_xlfn.XLOOKUP(A1342, tblCustomers[CustomerID], tblCustomers[CustomerName]), "Not Found")</f>
        <v>Not Found</v>
      </c>
      <c r="S1343" t="str">
        <f>IF(tblOrders[[#This Row],[Sales]]&gt;1000000,"High Value","Standard")</f>
        <v>Standard</v>
      </c>
      <c r="T1343" t="str">
        <f>_xlfn.XLOOKUP(tblOrders[[#This Row],[ProductID]], tblProducts[ProductID], tblProducts[ProductName])</f>
        <v>Product 32</v>
      </c>
      <c r="U1343">
        <f>_xlfn.XLOOKUP(tblOrders[[#This Row],[SalesRepID]], tblSalesreps[RepID], tblSalesreps[Target])</f>
        <v>14265630</v>
      </c>
    </row>
    <row r="1344" spans="1:21">
      <c r="A1344" t="s">
        <v>2132</v>
      </c>
      <c r="B1344" s="7" t="s">
        <v>590</v>
      </c>
      <c r="C1344" t="s">
        <v>848</v>
      </c>
      <c r="D1344" t="s">
        <v>193</v>
      </c>
      <c r="E1344" t="s">
        <v>25</v>
      </c>
      <c r="F1344" t="s">
        <v>14</v>
      </c>
      <c r="G1344">
        <v>9</v>
      </c>
      <c r="H1344">
        <v>0.1</v>
      </c>
      <c r="I1344" s="2">
        <v>431487</v>
      </c>
      <c r="J1344" t="str">
        <f>_xlfn.XLOOKUP(tblOrders[[#This Row],[CustomerID]], tblCustomers[CustomerID], tblCustomers[CustomerName])</f>
        <v>Customer 218</v>
      </c>
      <c r="K1344" t="str">
        <f>_xlfn.XLOOKUP(tblOrders[[#This Row],[CustomerID]], tblCustomers[CustomerID], tblCustomers[Segment])</f>
        <v>SME</v>
      </c>
      <c r="L1344" t="str">
        <f>_xlfn.XLOOKUP(tblOrders[[#This Row],[ProductID]], tblProducts[ProductID], tblProducts[Category])</f>
        <v>Office</v>
      </c>
      <c r="M1344">
        <f>_xlfn.XLOOKUP(tblOrders[[#This Row],[ProductID]], tblProducts[ProductID], tblProducts[CostPrice])</f>
        <v>44099</v>
      </c>
      <c r="N1344">
        <f>tblOrders[[#This Row],[Sales]]-(tblOrders[[#This Row],[CostPrice]]*tblOrders[[#This Row],[Quantity]])</f>
        <v>34596</v>
      </c>
      <c r="O1344" t="str">
        <f>TEXT(tblOrders[[#This Row],[Date]],"mmm-yyyy")</f>
        <v>May-2025</v>
      </c>
      <c r="P1344" t="str">
        <f>_xlfn.XLOOKUP(tblOrders[[#This Row],[OrderID]], tblReturns[OrderID], tblReturns[Returned])</f>
        <v>No</v>
      </c>
      <c r="Q1344" t="str">
        <f>_xlfn.XLOOKUP(tblOrders[[#This Row],[OrderID]], tblShipping[OrderID], tblShipping[ShipMode])</f>
        <v>Pickup</v>
      </c>
      <c r="R1344" t="str">
        <f>IFERROR(_xlfn.XLOOKUP(A1343, tblCustomers[CustomerID], tblCustomers[CustomerName]), "Not Found")</f>
        <v>Not Found</v>
      </c>
      <c r="S1344" t="str">
        <f>IF(tblOrders[[#This Row],[Sales]]&gt;1000000,"High Value","Standard")</f>
        <v>Standard</v>
      </c>
      <c r="T1344" t="str">
        <f>_xlfn.XLOOKUP(tblOrders[[#This Row],[ProductID]], tblProducts[ProductID], tblProducts[ProductName])</f>
        <v>Product 44</v>
      </c>
      <c r="U1344">
        <f>_xlfn.XLOOKUP(tblOrders[[#This Row],[SalesRepID]], tblSalesreps[RepID], tblSalesreps[Target])</f>
        <v>7094914</v>
      </c>
    </row>
    <row r="1345" spans="1:21">
      <c r="A1345" t="s">
        <v>2133</v>
      </c>
      <c r="B1345" s="7" t="s">
        <v>746</v>
      </c>
      <c r="C1345" t="s">
        <v>405</v>
      </c>
      <c r="D1345" t="s">
        <v>587</v>
      </c>
      <c r="E1345" t="s">
        <v>69</v>
      </c>
      <c r="F1345" t="s">
        <v>20</v>
      </c>
      <c r="G1345">
        <v>6</v>
      </c>
      <c r="H1345">
        <v>0</v>
      </c>
      <c r="I1345" s="2">
        <v>364014</v>
      </c>
      <c r="J1345" t="str">
        <f>_xlfn.XLOOKUP(tblOrders[[#This Row],[CustomerID]], tblCustomers[CustomerID], tblCustomers[CustomerName])</f>
        <v>Customer 107</v>
      </c>
      <c r="K1345" t="str">
        <f>_xlfn.XLOOKUP(tblOrders[[#This Row],[CustomerID]], tblCustomers[CustomerID], tblCustomers[Segment])</f>
        <v>SME</v>
      </c>
      <c r="L1345" t="str">
        <f>_xlfn.XLOOKUP(tblOrders[[#This Row],[ProductID]], tblProducts[ProductID], tblProducts[Category])</f>
        <v>Electronics</v>
      </c>
      <c r="M1345">
        <f>_xlfn.XLOOKUP(tblOrders[[#This Row],[ProductID]], tblProducts[ProductID], tblProducts[CostPrice])</f>
        <v>67500</v>
      </c>
      <c r="N1345">
        <f>tblOrders[[#This Row],[Sales]]-(tblOrders[[#This Row],[CostPrice]]*tblOrders[[#This Row],[Quantity]])</f>
        <v>-40986</v>
      </c>
      <c r="O1345" t="str">
        <f>TEXT(tblOrders[[#This Row],[Date]],"mmm-yyyy")</f>
        <v>Jan-2025</v>
      </c>
      <c r="P1345" t="str">
        <f>_xlfn.XLOOKUP(tblOrders[[#This Row],[OrderID]], tblReturns[OrderID], tblReturns[Returned])</f>
        <v>No</v>
      </c>
      <c r="Q1345" t="str">
        <f>_xlfn.XLOOKUP(tblOrders[[#This Row],[OrderID]], tblShipping[OrderID], tblShipping[ShipMode])</f>
        <v>Express</v>
      </c>
      <c r="R1345" t="str">
        <f>IFERROR(_xlfn.XLOOKUP(A1344, tblCustomers[CustomerID], tblCustomers[CustomerName]), "Not Found")</f>
        <v>Not Found</v>
      </c>
      <c r="S1345" t="str">
        <f>IF(tblOrders[[#This Row],[Sales]]&gt;1000000,"High Value","Standard")</f>
        <v>Standard</v>
      </c>
      <c r="T1345" t="str">
        <f>_xlfn.XLOOKUP(tblOrders[[#This Row],[ProductID]], tblProducts[ProductID], tblProducts[ProductName])</f>
        <v>Product 97</v>
      </c>
      <c r="U1345">
        <f>_xlfn.XLOOKUP(tblOrders[[#This Row],[SalesRepID]], tblSalesreps[RepID], tblSalesreps[Target])</f>
        <v>19473459</v>
      </c>
    </row>
    <row r="1346" spans="1:21">
      <c r="A1346" t="s">
        <v>2134</v>
      </c>
      <c r="B1346" s="7" t="s">
        <v>1235</v>
      </c>
      <c r="C1346" t="s">
        <v>565</v>
      </c>
      <c r="D1346" t="s">
        <v>1093</v>
      </c>
      <c r="E1346" t="s">
        <v>69</v>
      </c>
      <c r="F1346" t="s">
        <v>88</v>
      </c>
      <c r="G1346">
        <v>10</v>
      </c>
      <c r="H1346">
        <v>0.15</v>
      </c>
      <c r="I1346" s="2">
        <v>742619.5</v>
      </c>
      <c r="J1346" t="str">
        <f>_xlfn.XLOOKUP(tblOrders[[#This Row],[CustomerID]], tblCustomers[CustomerID], tblCustomers[CustomerName])</f>
        <v>Customer 22</v>
      </c>
      <c r="K1346" t="str">
        <f>_xlfn.XLOOKUP(tblOrders[[#This Row],[CustomerID]], tblCustomers[CustomerID], tblCustomers[Segment])</f>
        <v>Consumer</v>
      </c>
      <c r="L1346" t="str">
        <f>_xlfn.XLOOKUP(tblOrders[[#This Row],[ProductID]], tblProducts[ProductID], tblProducts[Category])</f>
        <v>Office</v>
      </c>
      <c r="M1346">
        <f>_xlfn.XLOOKUP(tblOrders[[#This Row],[ProductID]], tblProducts[ProductID], tblProducts[CostPrice])</f>
        <v>9813</v>
      </c>
      <c r="N1346">
        <f>tblOrders[[#This Row],[Sales]]-(tblOrders[[#This Row],[CostPrice]]*tblOrders[[#This Row],[Quantity]])</f>
        <v>644489.5</v>
      </c>
      <c r="O1346" t="str">
        <f>TEXT(tblOrders[[#This Row],[Date]],"mmm-yyyy")</f>
        <v>Oct-2025</v>
      </c>
      <c r="P1346" t="str">
        <f>_xlfn.XLOOKUP(tblOrders[[#This Row],[OrderID]], tblReturns[OrderID], tblReturns[Returned])</f>
        <v>Yes</v>
      </c>
      <c r="Q1346" t="str">
        <f>_xlfn.XLOOKUP(tblOrders[[#This Row],[OrderID]], tblShipping[OrderID], tblShipping[ShipMode])</f>
        <v>Pickup</v>
      </c>
      <c r="R1346" t="str">
        <f>IFERROR(_xlfn.XLOOKUP(A1345, tblCustomers[CustomerID], tblCustomers[CustomerName]), "Not Found")</f>
        <v>Not Found</v>
      </c>
      <c r="S1346" t="str">
        <f>IF(tblOrders[[#This Row],[Sales]]&gt;1000000,"High Value","Standard")</f>
        <v>Standard</v>
      </c>
      <c r="T1346" t="str">
        <f>_xlfn.XLOOKUP(tblOrders[[#This Row],[ProductID]], tblProducts[ProductID], tblProducts[ProductName])</f>
        <v>Product 77</v>
      </c>
      <c r="U1346">
        <f>_xlfn.XLOOKUP(tblOrders[[#This Row],[SalesRepID]], tblSalesreps[RepID], tblSalesreps[Target])</f>
        <v>19473459</v>
      </c>
    </row>
    <row r="1347" spans="1:21">
      <c r="A1347" t="s">
        <v>2135</v>
      </c>
      <c r="B1347" s="7" t="s">
        <v>207</v>
      </c>
      <c r="C1347" t="s">
        <v>1352</v>
      </c>
      <c r="D1347" t="s">
        <v>244</v>
      </c>
      <c r="E1347" t="s">
        <v>56</v>
      </c>
      <c r="F1347" t="s">
        <v>26</v>
      </c>
      <c r="G1347">
        <v>2</v>
      </c>
      <c r="H1347">
        <v>0.05</v>
      </c>
      <c r="I1347" s="2">
        <v>39176.1</v>
      </c>
      <c r="J1347" t="str">
        <f>_xlfn.XLOOKUP(tblOrders[[#This Row],[CustomerID]], tblCustomers[CustomerID], tblCustomers[CustomerName])</f>
        <v>Customer 36</v>
      </c>
      <c r="K1347" t="str">
        <f>_xlfn.XLOOKUP(tblOrders[[#This Row],[CustomerID]], tblCustomers[CustomerID], tblCustomers[Segment])</f>
        <v>SME</v>
      </c>
      <c r="L1347" t="str">
        <f>_xlfn.XLOOKUP(tblOrders[[#This Row],[ProductID]], tblProducts[ProductID], tblProducts[Category])</f>
        <v>Electronics</v>
      </c>
      <c r="M1347">
        <f>_xlfn.XLOOKUP(tblOrders[[#This Row],[ProductID]], tblProducts[ProductID], tblProducts[CostPrice])</f>
        <v>12227</v>
      </c>
      <c r="N1347">
        <f>tblOrders[[#This Row],[Sales]]-(tblOrders[[#This Row],[CostPrice]]*tblOrders[[#This Row],[Quantity]])</f>
        <v>14722.099999999999</v>
      </c>
      <c r="O1347" t="str">
        <f>TEXT(tblOrders[[#This Row],[Date]],"mmm-yyyy")</f>
        <v>Dec-2025</v>
      </c>
      <c r="P1347" t="str">
        <f>_xlfn.XLOOKUP(tblOrders[[#This Row],[OrderID]], tblReturns[OrderID], tblReturns[Returned])</f>
        <v>No</v>
      </c>
      <c r="Q1347" t="str">
        <f>_xlfn.XLOOKUP(tblOrders[[#This Row],[OrderID]], tblShipping[OrderID], tblShipping[ShipMode])</f>
        <v>Express</v>
      </c>
      <c r="R1347" t="str">
        <f>IFERROR(_xlfn.XLOOKUP(A1346, tblCustomers[CustomerID], tblCustomers[CustomerName]), "Not Found")</f>
        <v>Not Found</v>
      </c>
      <c r="S1347" t="str">
        <f>IF(tblOrders[[#This Row],[Sales]]&gt;1000000,"High Value","Standard")</f>
        <v>Standard</v>
      </c>
      <c r="T1347" t="str">
        <f>_xlfn.XLOOKUP(tblOrders[[#This Row],[ProductID]], tblProducts[ProductID], tblProducts[ProductName])</f>
        <v>Product 96</v>
      </c>
      <c r="U1347">
        <f>_xlfn.XLOOKUP(tblOrders[[#This Row],[SalesRepID]], tblSalesreps[RepID], tblSalesreps[Target])</f>
        <v>14265630</v>
      </c>
    </row>
    <row r="1348" spans="1:21">
      <c r="A1348" t="s">
        <v>2136</v>
      </c>
      <c r="B1348" s="7" t="s">
        <v>775</v>
      </c>
      <c r="C1348" t="s">
        <v>563</v>
      </c>
      <c r="D1348" t="s">
        <v>34</v>
      </c>
      <c r="E1348" t="s">
        <v>210</v>
      </c>
      <c r="F1348" t="s">
        <v>26</v>
      </c>
      <c r="G1348">
        <v>1</v>
      </c>
      <c r="H1348">
        <v>0.05</v>
      </c>
      <c r="I1348" s="2">
        <v>76302.100000000006</v>
      </c>
      <c r="J1348" t="str">
        <f>_xlfn.XLOOKUP(tblOrders[[#This Row],[CustomerID]], tblCustomers[CustomerID], tblCustomers[CustomerName])</f>
        <v>Customer 65</v>
      </c>
      <c r="K1348" t="str">
        <f>_xlfn.XLOOKUP(tblOrders[[#This Row],[CustomerID]], tblCustomers[CustomerID], tblCustomers[Segment])</f>
        <v>Corporate</v>
      </c>
      <c r="L1348" t="str">
        <f>_xlfn.XLOOKUP(tblOrders[[#This Row],[ProductID]], tblProducts[ProductID], tblProducts[Category])</f>
        <v>Electronics</v>
      </c>
      <c r="M1348">
        <f>_xlfn.XLOOKUP(tblOrders[[#This Row],[ProductID]], tblProducts[ProductID], tblProducts[CostPrice])</f>
        <v>24518</v>
      </c>
      <c r="N1348">
        <f>tblOrders[[#This Row],[Sales]]-(tblOrders[[#This Row],[CostPrice]]*tblOrders[[#This Row],[Quantity]])</f>
        <v>51784.100000000006</v>
      </c>
      <c r="O1348" t="str">
        <f>TEXT(tblOrders[[#This Row],[Date]],"mmm-yyyy")</f>
        <v>Apr-2025</v>
      </c>
      <c r="P1348" t="str">
        <f>_xlfn.XLOOKUP(tblOrders[[#This Row],[OrderID]], tblReturns[OrderID], tblReturns[Returned])</f>
        <v>No</v>
      </c>
      <c r="Q1348" t="str">
        <f>_xlfn.XLOOKUP(tblOrders[[#This Row],[OrderID]], tblShipping[OrderID], tblShipping[ShipMode])</f>
        <v>Express</v>
      </c>
      <c r="R1348" t="str">
        <f>IFERROR(_xlfn.XLOOKUP(A1347, tblCustomers[CustomerID], tblCustomers[CustomerName]), "Not Found")</f>
        <v>Not Found</v>
      </c>
      <c r="S1348" t="str">
        <f>IF(tblOrders[[#This Row],[Sales]]&gt;1000000,"High Value","Standard")</f>
        <v>Standard</v>
      </c>
      <c r="T1348" t="str">
        <f>_xlfn.XLOOKUP(tblOrders[[#This Row],[ProductID]], tblProducts[ProductID], tblProducts[ProductName])</f>
        <v>Product 90</v>
      </c>
      <c r="U1348">
        <f>_xlfn.XLOOKUP(tblOrders[[#This Row],[SalesRepID]], tblSalesreps[RepID], tblSalesreps[Target])</f>
        <v>19336654</v>
      </c>
    </row>
    <row r="1349" spans="1:21">
      <c r="A1349" t="s">
        <v>2137</v>
      </c>
      <c r="B1349" s="7" t="s">
        <v>1502</v>
      </c>
      <c r="C1349" t="s">
        <v>635</v>
      </c>
      <c r="D1349" t="s">
        <v>301</v>
      </c>
      <c r="E1349" t="s">
        <v>25</v>
      </c>
      <c r="F1349" t="s">
        <v>26</v>
      </c>
      <c r="G1349">
        <v>1</v>
      </c>
      <c r="H1349">
        <v>0</v>
      </c>
      <c r="I1349" s="2">
        <v>10319</v>
      </c>
      <c r="J1349" t="str">
        <f>_xlfn.XLOOKUP(tblOrders[[#This Row],[CustomerID]], tblCustomers[CustomerID], tblCustomers[CustomerName])</f>
        <v>Customer 157</v>
      </c>
      <c r="K1349" t="str">
        <f>_xlfn.XLOOKUP(tblOrders[[#This Row],[CustomerID]], tblCustomers[CustomerID], tblCustomers[Segment])</f>
        <v>Corporate</v>
      </c>
      <c r="L1349" t="str">
        <f>_xlfn.XLOOKUP(tblOrders[[#This Row],[ProductID]], tblProducts[ProductID], tblProducts[Category])</f>
        <v>Office</v>
      </c>
      <c r="M1349">
        <f>_xlfn.XLOOKUP(tblOrders[[#This Row],[ProductID]], tblProducts[ProductID], tblProducts[CostPrice])</f>
        <v>77841</v>
      </c>
      <c r="N1349">
        <f>tblOrders[[#This Row],[Sales]]-(tblOrders[[#This Row],[CostPrice]]*tblOrders[[#This Row],[Quantity]])</f>
        <v>-67522</v>
      </c>
      <c r="O1349" t="str">
        <f>TEXT(tblOrders[[#This Row],[Date]],"mmm-yyyy")</f>
        <v>Jan-2025</v>
      </c>
      <c r="P1349" t="str">
        <f>_xlfn.XLOOKUP(tblOrders[[#This Row],[OrderID]], tblReturns[OrderID], tblReturns[Returned])</f>
        <v>Yes</v>
      </c>
      <c r="Q1349" t="str">
        <f>_xlfn.XLOOKUP(tblOrders[[#This Row],[OrderID]], tblShipping[OrderID], tblShipping[ShipMode])</f>
        <v>Express</v>
      </c>
      <c r="R1349" t="str">
        <f>IFERROR(_xlfn.XLOOKUP(A1348, tblCustomers[CustomerID], tblCustomers[CustomerName]), "Not Found")</f>
        <v>Not Found</v>
      </c>
      <c r="S1349" t="str">
        <f>IF(tblOrders[[#This Row],[Sales]]&gt;1000000,"High Value","Standard")</f>
        <v>Standard</v>
      </c>
      <c r="T1349" t="str">
        <f>_xlfn.XLOOKUP(tblOrders[[#This Row],[ProductID]], tblProducts[ProductID], tblProducts[ProductName])</f>
        <v>Product 98</v>
      </c>
      <c r="U1349">
        <f>_xlfn.XLOOKUP(tblOrders[[#This Row],[SalesRepID]], tblSalesreps[RepID], tblSalesreps[Target])</f>
        <v>7094914</v>
      </c>
    </row>
    <row r="1350" spans="1:21">
      <c r="A1350" t="s">
        <v>2138</v>
      </c>
      <c r="B1350" s="7" t="s">
        <v>758</v>
      </c>
      <c r="C1350" t="s">
        <v>281</v>
      </c>
      <c r="D1350" t="s">
        <v>164</v>
      </c>
      <c r="E1350" t="s">
        <v>50</v>
      </c>
      <c r="F1350" t="s">
        <v>14</v>
      </c>
      <c r="G1350">
        <v>8</v>
      </c>
      <c r="H1350">
        <v>0.05</v>
      </c>
      <c r="I1350" s="2">
        <v>1070900.8</v>
      </c>
      <c r="J1350" t="str">
        <f>_xlfn.XLOOKUP(tblOrders[[#This Row],[CustomerID]], tblCustomers[CustomerID], tblCustomers[CustomerName])</f>
        <v>Customer 154</v>
      </c>
      <c r="K1350" t="str">
        <f>_xlfn.XLOOKUP(tblOrders[[#This Row],[CustomerID]], tblCustomers[CustomerID], tblCustomers[Segment])</f>
        <v>Consumer</v>
      </c>
      <c r="L1350" t="str">
        <f>_xlfn.XLOOKUP(tblOrders[[#This Row],[ProductID]], tblProducts[ProductID], tblProducts[Category])</f>
        <v>Electronics</v>
      </c>
      <c r="M1350">
        <f>_xlfn.XLOOKUP(tblOrders[[#This Row],[ProductID]], tblProducts[ProductID], tblProducts[CostPrice])</f>
        <v>44535</v>
      </c>
      <c r="N1350">
        <f>tblOrders[[#This Row],[Sales]]-(tblOrders[[#This Row],[CostPrice]]*tblOrders[[#This Row],[Quantity]])</f>
        <v>714620.8</v>
      </c>
      <c r="O1350" t="str">
        <f>TEXT(tblOrders[[#This Row],[Date]],"mmm-yyyy")</f>
        <v>Mar-2025</v>
      </c>
      <c r="P1350" t="str">
        <f>_xlfn.XLOOKUP(tblOrders[[#This Row],[OrderID]], tblReturns[OrderID], tblReturns[Returned])</f>
        <v>No</v>
      </c>
      <c r="Q1350" t="str">
        <f>_xlfn.XLOOKUP(tblOrders[[#This Row],[OrderID]], tblShipping[OrderID], tblShipping[ShipMode])</f>
        <v>Pickup</v>
      </c>
      <c r="R1350" t="str">
        <f>IFERROR(_xlfn.XLOOKUP(A1349, tblCustomers[CustomerID], tblCustomers[CustomerName]), "Not Found")</f>
        <v>Not Found</v>
      </c>
      <c r="S1350" t="str">
        <f>IF(tblOrders[[#This Row],[Sales]]&gt;1000000,"High Value","Standard")</f>
        <v>High Value</v>
      </c>
      <c r="T1350" t="str">
        <f>_xlfn.XLOOKUP(tblOrders[[#This Row],[ProductID]], tblProducts[ProductID], tblProducts[ProductName])</f>
        <v>Product 71</v>
      </c>
      <c r="U1350">
        <f>_xlfn.XLOOKUP(tblOrders[[#This Row],[SalesRepID]], tblSalesreps[RepID], tblSalesreps[Target])</f>
        <v>17350666</v>
      </c>
    </row>
    <row r="1351" spans="1:21">
      <c r="A1351" t="s">
        <v>2139</v>
      </c>
      <c r="B1351" s="7" t="s">
        <v>797</v>
      </c>
      <c r="C1351" t="s">
        <v>584</v>
      </c>
      <c r="D1351" t="s">
        <v>516</v>
      </c>
      <c r="E1351" t="s">
        <v>74</v>
      </c>
      <c r="F1351" t="s">
        <v>88</v>
      </c>
      <c r="G1351">
        <v>3</v>
      </c>
      <c r="H1351">
        <v>0</v>
      </c>
      <c r="I1351" s="2">
        <v>159036</v>
      </c>
      <c r="J1351" t="str">
        <f>_xlfn.XLOOKUP(tblOrders[[#This Row],[CustomerID]], tblCustomers[CustomerID], tblCustomers[CustomerName])</f>
        <v>Customer 232</v>
      </c>
      <c r="K1351" t="str">
        <f>_xlfn.XLOOKUP(tblOrders[[#This Row],[CustomerID]], tblCustomers[CustomerID], tblCustomers[Segment])</f>
        <v>Corporate</v>
      </c>
      <c r="L1351" t="str">
        <f>_xlfn.XLOOKUP(tblOrders[[#This Row],[ProductID]], tblProducts[ProductID], tblProducts[Category])</f>
        <v>Home</v>
      </c>
      <c r="M1351">
        <f>_xlfn.XLOOKUP(tblOrders[[#This Row],[ProductID]], tblProducts[ProductID], tblProducts[CostPrice])</f>
        <v>48408</v>
      </c>
      <c r="N1351">
        <f>tblOrders[[#This Row],[Sales]]-(tblOrders[[#This Row],[CostPrice]]*tblOrders[[#This Row],[Quantity]])</f>
        <v>13812</v>
      </c>
      <c r="O1351" t="str">
        <f>TEXT(tblOrders[[#This Row],[Date]],"mmm-yyyy")</f>
        <v>Jan-2025</v>
      </c>
      <c r="P1351" t="str">
        <f>_xlfn.XLOOKUP(tblOrders[[#This Row],[OrderID]], tblReturns[OrderID], tblReturns[Returned])</f>
        <v>No</v>
      </c>
      <c r="Q1351" t="str">
        <f>_xlfn.XLOOKUP(tblOrders[[#This Row],[OrderID]], tblShipping[OrderID], tblShipping[ShipMode])</f>
        <v>Express</v>
      </c>
      <c r="R1351" t="str">
        <f>IFERROR(_xlfn.XLOOKUP(A1350, tblCustomers[CustomerID], tblCustomers[CustomerName]), "Not Found")</f>
        <v>Not Found</v>
      </c>
      <c r="S1351" t="str">
        <f>IF(tblOrders[[#This Row],[Sales]]&gt;1000000,"High Value","Standard")</f>
        <v>Standard</v>
      </c>
      <c r="T1351" t="str">
        <f>_xlfn.XLOOKUP(tblOrders[[#This Row],[ProductID]], tblProducts[ProductID], tblProducts[ProductName])</f>
        <v>Product 12</v>
      </c>
      <c r="U1351">
        <f>_xlfn.XLOOKUP(tblOrders[[#This Row],[SalesRepID]], tblSalesreps[RepID], tblSalesreps[Target])</f>
        <v>7254801</v>
      </c>
    </row>
    <row r="1352" spans="1:21">
      <c r="A1352" t="s">
        <v>2140</v>
      </c>
      <c r="B1352" s="7" t="s">
        <v>1005</v>
      </c>
      <c r="C1352" t="s">
        <v>1554</v>
      </c>
      <c r="D1352" t="s">
        <v>44</v>
      </c>
      <c r="E1352" t="s">
        <v>205</v>
      </c>
      <c r="F1352" t="s">
        <v>26</v>
      </c>
      <c r="G1352">
        <v>1</v>
      </c>
      <c r="H1352">
        <v>0.05</v>
      </c>
      <c r="I1352" s="2">
        <v>106982.35</v>
      </c>
      <c r="J1352" t="str">
        <f>_xlfn.XLOOKUP(tblOrders[[#This Row],[CustomerID]], tblCustomers[CustomerID], tblCustomers[CustomerName])</f>
        <v>Customer 151</v>
      </c>
      <c r="K1352" t="str">
        <f>_xlfn.XLOOKUP(tblOrders[[#This Row],[CustomerID]], tblCustomers[CustomerID], tblCustomers[Segment])</f>
        <v>SME</v>
      </c>
      <c r="L1352" t="str">
        <f>_xlfn.XLOOKUP(tblOrders[[#This Row],[ProductID]], tblProducts[ProductID], tblProducts[Category])</f>
        <v>Furniture</v>
      </c>
      <c r="M1352">
        <f>_xlfn.XLOOKUP(tblOrders[[#This Row],[ProductID]], tblProducts[ProductID], tblProducts[CostPrice])</f>
        <v>48953</v>
      </c>
      <c r="N1352">
        <f>tblOrders[[#This Row],[Sales]]-(tblOrders[[#This Row],[CostPrice]]*tblOrders[[#This Row],[Quantity]])</f>
        <v>58029.350000000006</v>
      </c>
      <c r="O1352" t="str">
        <f>TEXT(tblOrders[[#This Row],[Date]],"mmm-yyyy")</f>
        <v>Sep-2025</v>
      </c>
      <c r="P1352" t="str">
        <f>_xlfn.XLOOKUP(tblOrders[[#This Row],[OrderID]], tblReturns[OrderID], tblReturns[Returned])</f>
        <v>No</v>
      </c>
      <c r="Q1352" t="str">
        <f>_xlfn.XLOOKUP(tblOrders[[#This Row],[OrderID]], tblShipping[OrderID], tblShipping[ShipMode])</f>
        <v>Pickup</v>
      </c>
      <c r="R1352" t="str">
        <f>IFERROR(_xlfn.XLOOKUP(A1351, tblCustomers[CustomerID], tblCustomers[CustomerName]), "Not Found")</f>
        <v>Not Found</v>
      </c>
      <c r="S1352" t="str">
        <f>IF(tblOrders[[#This Row],[Sales]]&gt;1000000,"High Value","Standard")</f>
        <v>Standard</v>
      </c>
      <c r="T1352" t="str">
        <f>_xlfn.XLOOKUP(tblOrders[[#This Row],[ProductID]], tblProducts[ProductID], tblProducts[ProductName])</f>
        <v>Product 56</v>
      </c>
      <c r="U1352">
        <f>_xlfn.XLOOKUP(tblOrders[[#This Row],[SalesRepID]], tblSalesreps[RepID], tblSalesreps[Target])</f>
        <v>16246424</v>
      </c>
    </row>
    <row r="1353" spans="1:21">
      <c r="A1353" t="s">
        <v>2141</v>
      </c>
      <c r="B1353" s="7" t="s">
        <v>809</v>
      </c>
      <c r="C1353" t="s">
        <v>800</v>
      </c>
      <c r="D1353" t="s">
        <v>382</v>
      </c>
      <c r="E1353" t="s">
        <v>105</v>
      </c>
      <c r="F1353" t="s">
        <v>20</v>
      </c>
      <c r="G1353">
        <v>2</v>
      </c>
      <c r="H1353">
        <v>0.2</v>
      </c>
      <c r="I1353" s="2">
        <v>207438.4</v>
      </c>
      <c r="J1353" t="str">
        <f>_xlfn.XLOOKUP(tblOrders[[#This Row],[CustomerID]], tblCustomers[CustomerID], tblCustomers[CustomerName])</f>
        <v>Customer 148</v>
      </c>
      <c r="K1353" t="str">
        <f>_xlfn.XLOOKUP(tblOrders[[#This Row],[CustomerID]], tblCustomers[CustomerID], tblCustomers[Segment])</f>
        <v>Corporate</v>
      </c>
      <c r="L1353" t="str">
        <f>_xlfn.XLOOKUP(tblOrders[[#This Row],[ProductID]], tblProducts[ProductID], tblProducts[Category])</f>
        <v>Office</v>
      </c>
      <c r="M1353">
        <f>_xlfn.XLOOKUP(tblOrders[[#This Row],[ProductID]], tblProducts[ProductID], tblProducts[CostPrice])</f>
        <v>61777</v>
      </c>
      <c r="N1353">
        <f>tblOrders[[#This Row],[Sales]]-(tblOrders[[#This Row],[CostPrice]]*tblOrders[[#This Row],[Quantity]])</f>
        <v>83884.399999999994</v>
      </c>
      <c r="O1353" t="str">
        <f>TEXT(tblOrders[[#This Row],[Date]],"mmm-yyyy")</f>
        <v>Mar-2025</v>
      </c>
      <c r="P1353" t="str">
        <f>_xlfn.XLOOKUP(tblOrders[[#This Row],[OrderID]], tblReturns[OrderID], tblReturns[Returned])</f>
        <v>No</v>
      </c>
      <c r="Q1353" t="str">
        <f>_xlfn.XLOOKUP(tblOrders[[#This Row],[OrderID]], tblShipping[OrderID], tblShipping[ShipMode])</f>
        <v>Pickup</v>
      </c>
      <c r="R1353" t="str">
        <f>IFERROR(_xlfn.XLOOKUP(A1352, tblCustomers[CustomerID], tblCustomers[CustomerName]), "Not Found")</f>
        <v>Not Found</v>
      </c>
      <c r="S1353" t="str">
        <f>IF(tblOrders[[#This Row],[Sales]]&gt;1000000,"High Value","Standard")</f>
        <v>Standard</v>
      </c>
      <c r="T1353" t="str">
        <f>_xlfn.XLOOKUP(tblOrders[[#This Row],[ProductID]], tblProducts[ProductID], tblProducts[ProductName])</f>
        <v>Product 65</v>
      </c>
      <c r="U1353">
        <f>_xlfn.XLOOKUP(tblOrders[[#This Row],[SalesRepID]], tblSalesreps[RepID], tblSalesreps[Target])</f>
        <v>8698154</v>
      </c>
    </row>
    <row r="1354" spans="1:21">
      <c r="A1354" t="s">
        <v>2142</v>
      </c>
      <c r="B1354" s="7" t="s">
        <v>913</v>
      </c>
      <c r="C1354" t="s">
        <v>418</v>
      </c>
      <c r="D1354" t="s">
        <v>30</v>
      </c>
      <c r="E1354" t="s">
        <v>119</v>
      </c>
      <c r="F1354" t="s">
        <v>20</v>
      </c>
      <c r="G1354">
        <v>4</v>
      </c>
      <c r="H1354">
        <v>0.15</v>
      </c>
      <c r="I1354" s="2">
        <v>50870.8</v>
      </c>
      <c r="J1354" t="str">
        <f>_xlfn.XLOOKUP(tblOrders[[#This Row],[CustomerID]], tblCustomers[CustomerID], tblCustomers[CustomerName])</f>
        <v>Customer 113</v>
      </c>
      <c r="K1354" t="str">
        <f>_xlfn.XLOOKUP(tblOrders[[#This Row],[CustomerID]], tblCustomers[CustomerID], tblCustomers[Segment])</f>
        <v>Consumer</v>
      </c>
      <c r="L1354" t="str">
        <f>_xlfn.XLOOKUP(tblOrders[[#This Row],[ProductID]], tblProducts[ProductID], tblProducts[Category])</f>
        <v>Furniture</v>
      </c>
      <c r="M1354">
        <f>_xlfn.XLOOKUP(tblOrders[[#This Row],[ProductID]], tblProducts[ProductID], tblProducts[CostPrice])</f>
        <v>18655</v>
      </c>
      <c r="N1354">
        <f>tblOrders[[#This Row],[Sales]]-(tblOrders[[#This Row],[CostPrice]]*tblOrders[[#This Row],[Quantity]])</f>
        <v>-23749.199999999997</v>
      </c>
      <c r="O1354" t="str">
        <f>TEXT(tblOrders[[#This Row],[Date]],"mmm-yyyy")</f>
        <v>May-2025</v>
      </c>
      <c r="P1354" t="str">
        <f>_xlfn.XLOOKUP(tblOrders[[#This Row],[OrderID]], tblReturns[OrderID], tblReturns[Returned])</f>
        <v>No</v>
      </c>
      <c r="Q1354" t="str">
        <f>_xlfn.XLOOKUP(tblOrders[[#This Row],[OrderID]], tblShipping[OrderID], tblShipping[ShipMode])</f>
        <v>Express</v>
      </c>
      <c r="R1354" t="str">
        <f>IFERROR(_xlfn.XLOOKUP(A1353, tblCustomers[CustomerID], tblCustomers[CustomerName]), "Not Found")</f>
        <v>Not Found</v>
      </c>
      <c r="S1354" t="str">
        <f>IF(tblOrders[[#This Row],[Sales]]&gt;1000000,"High Value","Standard")</f>
        <v>Standard</v>
      </c>
      <c r="T1354" t="str">
        <f>_xlfn.XLOOKUP(tblOrders[[#This Row],[ProductID]], tblProducts[ProductID], tblProducts[ProductName])</f>
        <v>Product 34</v>
      </c>
      <c r="U1354">
        <f>_xlfn.XLOOKUP(tblOrders[[#This Row],[SalesRepID]], tblSalesreps[RepID], tblSalesreps[Target])</f>
        <v>5886694</v>
      </c>
    </row>
    <row r="1355" spans="1:21">
      <c r="A1355" t="s">
        <v>2143</v>
      </c>
      <c r="B1355" s="7" t="s">
        <v>1206</v>
      </c>
      <c r="C1355" t="s">
        <v>466</v>
      </c>
      <c r="D1355" t="s">
        <v>1093</v>
      </c>
      <c r="E1355" t="s">
        <v>56</v>
      </c>
      <c r="F1355" t="s">
        <v>51</v>
      </c>
      <c r="G1355">
        <v>7</v>
      </c>
      <c r="H1355">
        <v>0.05</v>
      </c>
      <c r="I1355" s="2">
        <v>93405.9</v>
      </c>
      <c r="J1355" t="str">
        <f>_xlfn.XLOOKUP(tblOrders[[#This Row],[CustomerID]], tblCustomers[CustomerID], tblCustomers[CustomerName])</f>
        <v>Customer 233</v>
      </c>
      <c r="K1355" t="str">
        <f>_xlfn.XLOOKUP(tblOrders[[#This Row],[CustomerID]], tblCustomers[CustomerID], tblCustomers[Segment])</f>
        <v>SME</v>
      </c>
      <c r="L1355" t="str">
        <f>_xlfn.XLOOKUP(tblOrders[[#This Row],[ProductID]], tblProducts[ProductID], tblProducts[Category])</f>
        <v>Office</v>
      </c>
      <c r="M1355">
        <f>_xlfn.XLOOKUP(tblOrders[[#This Row],[ProductID]], tblProducts[ProductID], tblProducts[CostPrice])</f>
        <v>9813</v>
      </c>
      <c r="N1355">
        <f>tblOrders[[#This Row],[Sales]]-(tblOrders[[#This Row],[CostPrice]]*tblOrders[[#This Row],[Quantity]])</f>
        <v>24714.899999999994</v>
      </c>
      <c r="O1355" t="str">
        <f>TEXT(tblOrders[[#This Row],[Date]],"mmm-yyyy")</f>
        <v>Aug-2025</v>
      </c>
      <c r="P1355" t="str">
        <f>_xlfn.XLOOKUP(tblOrders[[#This Row],[OrderID]], tblReturns[OrderID], tblReturns[Returned])</f>
        <v>No</v>
      </c>
      <c r="Q1355" t="str">
        <f>_xlfn.XLOOKUP(tblOrders[[#This Row],[OrderID]], tblShipping[OrderID], tblShipping[ShipMode])</f>
        <v>Pickup</v>
      </c>
      <c r="R1355" t="str">
        <f>IFERROR(_xlfn.XLOOKUP(A1354, tblCustomers[CustomerID], tblCustomers[CustomerName]), "Not Found")</f>
        <v>Not Found</v>
      </c>
      <c r="S1355" t="str">
        <f>IF(tblOrders[[#This Row],[Sales]]&gt;1000000,"High Value","Standard")</f>
        <v>Standard</v>
      </c>
      <c r="T1355" t="str">
        <f>_xlfn.XLOOKUP(tblOrders[[#This Row],[ProductID]], tblProducts[ProductID], tblProducts[ProductName])</f>
        <v>Product 77</v>
      </c>
      <c r="U1355">
        <f>_xlfn.XLOOKUP(tblOrders[[#This Row],[SalesRepID]], tblSalesreps[RepID], tblSalesreps[Target])</f>
        <v>14265630</v>
      </c>
    </row>
    <row r="1356" spans="1:21">
      <c r="A1356" t="s">
        <v>2144</v>
      </c>
      <c r="B1356" s="7" t="s">
        <v>1819</v>
      </c>
      <c r="C1356" t="s">
        <v>1354</v>
      </c>
      <c r="D1356" t="s">
        <v>162</v>
      </c>
      <c r="E1356" t="s">
        <v>210</v>
      </c>
      <c r="F1356" t="s">
        <v>26</v>
      </c>
      <c r="G1356">
        <v>2</v>
      </c>
      <c r="H1356">
        <v>0</v>
      </c>
      <c r="I1356" s="2">
        <v>57696</v>
      </c>
      <c r="J1356" t="str">
        <f>_xlfn.XLOOKUP(tblOrders[[#This Row],[CustomerID]], tblCustomers[CustomerID], tblCustomers[CustomerName])</f>
        <v>Customer 244</v>
      </c>
      <c r="K1356" t="str">
        <f>_xlfn.XLOOKUP(tblOrders[[#This Row],[CustomerID]], tblCustomers[CustomerID], tblCustomers[Segment])</f>
        <v>Corporate</v>
      </c>
      <c r="L1356" t="str">
        <f>_xlfn.XLOOKUP(tblOrders[[#This Row],[ProductID]], tblProducts[ProductID], tblProducts[Category])</f>
        <v>Furniture</v>
      </c>
      <c r="M1356">
        <f>_xlfn.XLOOKUP(tblOrders[[#This Row],[ProductID]], tblProducts[ProductID], tblProducts[CostPrice])</f>
        <v>62257</v>
      </c>
      <c r="N1356">
        <f>tblOrders[[#This Row],[Sales]]-(tblOrders[[#This Row],[CostPrice]]*tblOrders[[#This Row],[Quantity]])</f>
        <v>-66818</v>
      </c>
      <c r="O1356" t="str">
        <f>TEXT(tblOrders[[#This Row],[Date]],"mmm-yyyy")</f>
        <v>Oct-2025</v>
      </c>
      <c r="P1356" t="str">
        <f>_xlfn.XLOOKUP(tblOrders[[#This Row],[OrderID]], tblReturns[OrderID], tblReturns[Returned])</f>
        <v>No</v>
      </c>
      <c r="Q1356" t="str">
        <f>_xlfn.XLOOKUP(tblOrders[[#This Row],[OrderID]], tblShipping[OrderID], tblShipping[ShipMode])</f>
        <v>Pickup</v>
      </c>
      <c r="R1356" t="str">
        <f>IFERROR(_xlfn.XLOOKUP(A1355, tblCustomers[CustomerID], tblCustomers[CustomerName]), "Not Found")</f>
        <v>Not Found</v>
      </c>
      <c r="S1356" t="str">
        <f>IF(tblOrders[[#This Row],[Sales]]&gt;1000000,"High Value","Standard")</f>
        <v>Standard</v>
      </c>
      <c r="T1356" t="str">
        <f>_xlfn.XLOOKUP(tblOrders[[#This Row],[ProductID]], tblProducts[ProductID], tblProducts[ProductName])</f>
        <v>Product 55</v>
      </c>
      <c r="U1356">
        <f>_xlfn.XLOOKUP(tblOrders[[#This Row],[SalesRepID]], tblSalesreps[RepID], tblSalesreps[Target])</f>
        <v>19336654</v>
      </c>
    </row>
    <row r="1357" spans="1:21">
      <c r="A1357" t="s">
        <v>2145</v>
      </c>
      <c r="B1357" s="7" t="s">
        <v>1633</v>
      </c>
      <c r="C1357" t="s">
        <v>600</v>
      </c>
      <c r="D1357" t="s">
        <v>643</v>
      </c>
      <c r="E1357" t="s">
        <v>45</v>
      </c>
      <c r="F1357" t="s">
        <v>26</v>
      </c>
      <c r="G1357">
        <v>6</v>
      </c>
      <c r="H1357">
        <v>0.2</v>
      </c>
      <c r="I1357" s="2">
        <v>689044.8</v>
      </c>
      <c r="J1357" t="str">
        <f>_xlfn.XLOOKUP(tblOrders[[#This Row],[CustomerID]], tblCustomers[CustomerID], tblCustomers[CustomerName])</f>
        <v>Customer 105</v>
      </c>
      <c r="K1357" t="str">
        <f>_xlfn.XLOOKUP(tblOrders[[#This Row],[CustomerID]], tblCustomers[CustomerID], tblCustomers[Segment])</f>
        <v>Consumer</v>
      </c>
      <c r="L1357" t="str">
        <f>_xlfn.XLOOKUP(tblOrders[[#This Row],[ProductID]], tblProducts[ProductID], tblProducts[Category])</f>
        <v>Home</v>
      </c>
      <c r="M1357">
        <f>_xlfn.XLOOKUP(tblOrders[[#This Row],[ProductID]], tblProducts[ProductID], tblProducts[CostPrice])</f>
        <v>77766</v>
      </c>
      <c r="N1357">
        <f>tblOrders[[#This Row],[Sales]]-(tblOrders[[#This Row],[CostPrice]]*tblOrders[[#This Row],[Quantity]])</f>
        <v>222448.80000000005</v>
      </c>
      <c r="O1357" t="str">
        <f>TEXT(tblOrders[[#This Row],[Date]],"mmm-yyyy")</f>
        <v>Mar-2025</v>
      </c>
      <c r="P1357" t="str">
        <f>_xlfn.XLOOKUP(tblOrders[[#This Row],[OrderID]], tblReturns[OrderID], tblReturns[Returned])</f>
        <v>No</v>
      </c>
      <c r="Q1357" t="str">
        <f>_xlfn.XLOOKUP(tblOrders[[#This Row],[OrderID]], tblShipping[OrderID], tblShipping[ShipMode])</f>
        <v>Standard</v>
      </c>
      <c r="R1357" t="str">
        <f>IFERROR(_xlfn.XLOOKUP(A1356, tblCustomers[CustomerID], tblCustomers[CustomerName]), "Not Found")</f>
        <v>Not Found</v>
      </c>
      <c r="S1357" t="str">
        <f>IF(tblOrders[[#This Row],[Sales]]&gt;1000000,"High Value","Standard")</f>
        <v>Standard</v>
      </c>
      <c r="T1357" t="str">
        <f>_xlfn.XLOOKUP(tblOrders[[#This Row],[ProductID]], tblProducts[ProductID], tblProducts[ProductName])</f>
        <v>Product 1</v>
      </c>
      <c r="U1357">
        <f>_xlfn.XLOOKUP(tblOrders[[#This Row],[SalesRepID]], tblSalesreps[RepID], tblSalesreps[Target])</f>
        <v>11319839</v>
      </c>
    </row>
    <row r="1358" spans="1:21">
      <c r="A1358" t="s">
        <v>2146</v>
      </c>
      <c r="B1358" s="7" t="s">
        <v>147</v>
      </c>
      <c r="C1358" t="s">
        <v>239</v>
      </c>
      <c r="D1358" t="s">
        <v>321</v>
      </c>
      <c r="E1358" t="s">
        <v>69</v>
      </c>
      <c r="F1358" t="s">
        <v>20</v>
      </c>
      <c r="G1358">
        <v>7</v>
      </c>
      <c r="H1358">
        <v>0.2</v>
      </c>
      <c r="I1358" s="2">
        <v>611396.80000000005</v>
      </c>
      <c r="J1358" t="str">
        <f>_xlfn.XLOOKUP(tblOrders[[#This Row],[CustomerID]], tblCustomers[CustomerID], tblCustomers[CustomerName])</f>
        <v>Customer 146</v>
      </c>
      <c r="K1358" t="str">
        <f>_xlfn.XLOOKUP(tblOrders[[#This Row],[CustomerID]], tblCustomers[CustomerID], tblCustomers[Segment])</f>
        <v>Consumer</v>
      </c>
      <c r="L1358" t="str">
        <f>_xlfn.XLOOKUP(tblOrders[[#This Row],[ProductID]], tblProducts[ProductID], tblProducts[Category])</f>
        <v>Home</v>
      </c>
      <c r="M1358">
        <f>_xlfn.XLOOKUP(tblOrders[[#This Row],[ProductID]], tblProducts[ProductID], tblProducts[CostPrice])</f>
        <v>70588</v>
      </c>
      <c r="N1358">
        <f>tblOrders[[#This Row],[Sales]]-(tblOrders[[#This Row],[CostPrice]]*tblOrders[[#This Row],[Quantity]])</f>
        <v>117280.80000000005</v>
      </c>
      <c r="O1358" t="str">
        <f>TEXT(tblOrders[[#This Row],[Date]],"mmm-yyyy")</f>
        <v>Feb-2025</v>
      </c>
      <c r="P1358" t="str">
        <f>_xlfn.XLOOKUP(tblOrders[[#This Row],[OrderID]], tblReturns[OrderID], tblReturns[Returned])</f>
        <v>Yes</v>
      </c>
      <c r="Q1358" t="str">
        <f>_xlfn.XLOOKUP(tblOrders[[#This Row],[OrderID]], tblShipping[OrderID], tblShipping[ShipMode])</f>
        <v>Standard</v>
      </c>
      <c r="R1358" t="str">
        <f>IFERROR(_xlfn.XLOOKUP(A1357, tblCustomers[CustomerID], tblCustomers[CustomerName]), "Not Found")</f>
        <v>Not Found</v>
      </c>
      <c r="S1358" t="str">
        <f>IF(tblOrders[[#This Row],[Sales]]&gt;1000000,"High Value","Standard")</f>
        <v>Standard</v>
      </c>
      <c r="T1358" t="str">
        <f>_xlfn.XLOOKUP(tblOrders[[#This Row],[ProductID]], tblProducts[ProductID], tblProducts[ProductName])</f>
        <v>Product 95</v>
      </c>
      <c r="U1358">
        <f>_xlfn.XLOOKUP(tblOrders[[#This Row],[SalesRepID]], tblSalesreps[RepID], tblSalesreps[Target])</f>
        <v>19473459</v>
      </c>
    </row>
    <row r="1359" spans="1:21">
      <c r="A1359" t="s">
        <v>2147</v>
      </c>
      <c r="B1359" s="7" t="s">
        <v>414</v>
      </c>
      <c r="C1359" t="s">
        <v>980</v>
      </c>
      <c r="D1359" t="s">
        <v>133</v>
      </c>
      <c r="E1359" t="s">
        <v>56</v>
      </c>
      <c r="F1359" t="s">
        <v>51</v>
      </c>
      <c r="G1359">
        <v>7</v>
      </c>
      <c r="H1359">
        <v>0</v>
      </c>
      <c r="I1359" s="2">
        <v>813148</v>
      </c>
      <c r="J1359" t="str">
        <f>_xlfn.XLOOKUP(tblOrders[[#This Row],[CustomerID]], tblCustomers[CustomerID], tblCustomers[CustomerName])</f>
        <v>Customer 181</v>
      </c>
      <c r="K1359" t="str">
        <f>_xlfn.XLOOKUP(tblOrders[[#This Row],[CustomerID]], tblCustomers[CustomerID], tblCustomers[Segment])</f>
        <v>Consumer</v>
      </c>
      <c r="L1359" t="str">
        <f>_xlfn.XLOOKUP(tblOrders[[#This Row],[ProductID]], tblProducts[ProductID], tblProducts[Category])</f>
        <v>Furniture</v>
      </c>
      <c r="M1359">
        <f>_xlfn.XLOOKUP(tblOrders[[#This Row],[ProductID]], tblProducts[ProductID], tblProducts[CostPrice])</f>
        <v>53604</v>
      </c>
      <c r="N1359">
        <f>tblOrders[[#This Row],[Sales]]-(tblOrders[[#This Row],[CostPrice]]*tblOrders[[#This Row],[Quantity]])</f>
        <v>437920</v>
      </c>
      <c r="O1359" t="str">
        <f>TEXT(tblOrders[[#This Row],[Date]],"mmm-yyyy")</f>
        <v>Jun-2025</v>
      </c>
      <c r="P1359" t="str">
        <f>_xlfn.XLOOKUP(tblOrders[[#This Row],[OrderID]], tblReturns[OrderID], tblReturns[Returned])</f>
        <v>Yes</v>
      </c>
      <c r="Q1359" t="str">
        <f>_xlfn.XLOOKUP(tblOrders[[#This Row],[OrderID]], tblShipping[OrderID], tblShipping[ShipMode])</f>
        <v>Express</v>
      </c>
      <c r="R1359" t="str">
        <f>IFERROR(_xlfn.XLOOKUP(A1358, tblCustomers[CustomerID], tblCustomers[CustomerName]), "Not Found")</f>
        <v>Not Found</v>
      </c>
      <c r="S1359" t="str">
        <f>IF(tblOrders[[#This Row],[Sales]]&gt;1000000,"High Value","Standard")</f>
        <v>Standard</v>
      </c>
      <c r="T1359" t="str">
        <f>_xlfn.XLOOKUP(tblOrders[[#This Row],[ProductID]], tblProducts[ProductID], tblProducts[ProductName])</f>
        <v>Product 6</v>
      </c>
      <c r="U1359">
        <f>_xlfn.XLOOKUP(tblOrders[[#This Row],[SalesRepID]], tblSalesreps[RepID], tblSalesreps[Target])</f>
        <v>14265630</v>
      </c>
    </row>
    <row r="1360" spans="1:21">
      <c r="A1360" t="s">
        <v>2148</v>
      </c>
      <c r="B1360" s="7" t="s">
        <v>22</v>
      </c>
      <c r="C1360" t="s">
        <v>284</v>
      </c>
      <c r="D1360" t="s">
        <v>30</v>
      </c>
      <c r="E1360" t="s">
        <v>19</v>
      </c>
      <c r="F1360" t="s">
        <v>88</v>
      </c>
      <c r="G1360">
        <v>4</v>
      </c>
      <c r="H1360">
        <v>0.1</v>
      </c>
      <c r="I1360" s="2">
        <v>71848.800000000003</v>
      </c>
      <c r="J1360" t="str">
        <f>_xlfn.XLOOKUP(tblOrders[[#This Row],[CustomerID]], tblCustomers[CustomerID], tblCustomers[CustomerName])</f>
        <v>Customer 30</v>
      </c>
      <c r="K1360" t="str">
        <f>_xlfn.XLOOKUP(tblOrders[[#This Row],[CustomerID]], tblCustomers[CustomerID], tblCustomers[Segment])</f>
        <v>SME</v>
      </c>
      <c r="L1360" t="str">
        <f>_xlfn.XLOOKUP(tblOrders[[#This Row],[ProductID]], tblProducts[ProductID], tblProducts[Category])</f>
        <v>Furniture</v>
      </c>
      <c r="M1360">
        <f>_xlfn.XLOOKUP(tblOrders[[#This Row],[ProductID]], tblProducts[ProductID], tblProducts[CostPrice])</f>
        <v>18655</v>
      </c>
      <c r="N1360">
        <f>tblOrders[[#This Row],[Sales]]-(tblOrders[[#This Row],[CostPrice]]*tblOrders[[#This Row],[Quantity]])</f>
        <v>-2771.1999999999971</v>
      </c>
      <c r="O1360" t="str">
        <f>TEXT(tblOrders[[#This Row],[Date]],"mmm-yyyy")</f>
        <v>Sep-2025</v>
      </c>
      <c r="P1360" t="str">
        <f>_xlfn.XLOOKUP(tblOrders[[#This Row],[OrderID]], tblReturns[OrderID], tblReturns[Returned])</f>
        <v>No</v>
      </c>
      <c r="Q1360" t="str">
        <f>_xlfn.XLOOKUP(tblOrders[[#This Row],[OrderID]], tblShipping[OrderID], tblShipping[ShipMode])</f>
        <v>Express</v>
      </c>
      <c r="R1360" t="str">
        <f>IFERROR(_xlfn.XLOOKUP(A1359, tblCustomers[CustomerID], tblCustomers[CustomerName]), "Not Found")</f>
        <v>Not Found</v>
      </c>
      <c r="S1360" t="str">
        <f>IF(tblOrders[[#This Row],[Sales]]&gt;1000000,"High Value","Standard")</f>
        <v>Standard</v>
      </c>
      <c r="T1360" t="str">
        <f>_xlfn.XLOOKUP(tblOrders[[#This Row],[ProductID]], tblProducts[ProductID], tblProducts[ProductName])</f>
        <v>Product 34</v>
      </c>
      <c r="U1360">
        <f>_xlfn.XLOOKUP(tblOrders[[#This Row],[SalesRepID]], tblSalesreps[RepID], tblSalesreps[Target])</f>
        <v>11347243</v>
      </c>
    </row>
    <row r="1361" spans="1:21">
      <c r="A1361" t="s">
        <v>2149</v>
      </c>
      <c r="B1361" s="7" t="s">
        <v>396</v>
      </c>
      <c r="C1361" t="s">
        <v>573</v>
      </c>
      <c r="D1361" t="s">
        <v>510</v>
      </c>
      <c r="E1361" t="s">
        <v>74</v>
      </c>
      <c r="F1361" t="s">
        <v>26</v>
      </c>
      <c r="G1361">
        <v>1</v>
      </c>
      <c r="H1361">
        <v>0.05</v>
      </c>
      <c r="I1361" s="2">
        <v>45680.75</v>
      </c>
      <c r="J1361" t="str">
        <f>_xlfn.XLOOKUP(tblOrders[[#This Row],[CustomerID]], tblCustomers[CustomerID], tblCustomers[CustomerName])</f>
        <v>Customer 13</v>
      </c>
      <c r="K1361" t="str">
        <f>_xlfn.XLOOKUP(tblOrders[[#This Row],[CustomerID]], tblCustomers[CustomerID], tblCustomers[Segment])</f>
        <v>Corporate</v>
      </c>
      <c r="L1361" t="str">
        <f>_xlfn.XLOOKUP(tblOrders[[#This Row],[ProductID]], tblProducts[ProductID], tblProducts[Category])</f>
        <v>Furniture</v>
      </c>
      <c r="M1361">
        <f>_xlfn.XLOOKUP(tblOrders[[#This Row],[ProductID]], tblProducts[ProductID], tblProducts[CostPrice])</f>
        <v>67718</v>
      </c>
      <c r="N1361">
        <f>tblOrders[[#This Row],[Sales]]-(tblOrders[[#This Row],[CostPrice]]*tblOrders[[#This Row],[Quantity]])</f>
        <v>-22037.25</v>
      </c>
      <c r="O1361" t="str">
        <f>TEXT(tblOrders[[#This Row],[Date]],"mmm-yyyy")</f>
        <v>Oct-2025</v>
      </c>
      <c r="P1361" t="str">
        <f>_xlfn.XLOOKUP(tblOrders[[#This Row],[OrderID]], tblReturns[OrderID], tblReturns[Returned])</f>
        <v>No</v>
      </c>
      <c r="Q1361" t="str">
        <f>_xlfn.XLOOKUP(tblOrders[[#This Row],[OrderID]], tblShipping[OrderID], tblShipping[ShipMode])</f>
        <v>Standard</v>
      </c>
      <c r="R1361" t="str">
        <f>IFERROR(_xlfn.XLOOKUP(A1360, tblCustomers[CustomerID], tblCustomers[CustomerName]), "Not Found")</f>
        <v>Not Found</v>
      </c>
      <c r="S1361" t="str">
        <f>IF(tblOrders[[#This Row],[Sales]]&gt;1000000,"High Value","Standard")</f>
        <v>Standard</v>
      </c>
      <c r="T1361" t="str">
        <f>_xlfn.XLOOKUP(tblOrders[[#This Row],[ProductID]], tblProducts[ProductID], tblProducts[ProductName])</f>
        <v>Product 81</v>
      </c>
      <c r="U1361">
        <f>_xlfn.XLOOKUP(tblOrders[[#This Row],[SalesRepID]], tblSalesreps[RepID], tblSalesreps[Target])</f>
        <v>7254801</v>
      </c>
    </row>
    <row r="1362" spans="1:21">
      <c r="A1362" t="s">
        <v>2150</v>
      </c>
      <c r="B1362" s="7" t="s">
        <v>1190</v>
      </c>
      <c r="C1362" t="s">
        <v>1498</v>
      </c>
      <c r="D1362" t="s">
        <v>349</v>
      </c>
      <c r="E1362" t="s">
        <v>74</v>
      </c>
      <c r="F1362" t="s">
        <v>88</v>
      </c>
      <c r="G1362">
        <v>4</v>
      </c>
      <c r="H1362">
        <v>0.1</v>
      </c>
      <c r="I1362" s="2">
        <v>222393.60000000001</v>
      </c>
      <c r="J1362" t="str">
        <f>_xlfn.XLOOKUP(tblOrders[[#This Row],[CustomerID]], tblCustomers[CustomerID], tblCustomers[CustomerName])</f>
        <v>Customer 114</v>
      </c>
      <c r="K1362" t="str">
        <f>_xlfn.XLOOKUP(tblOrders[[#This Row],[CustomerID]], tblCustomers[CustomerID], tblCustomers[Segment])</f>
        <v>Consumer</v>
      </c>
      <c r="L1362" t="str">
        <f>_xlfn.XLOOKUP(tblOrders[[#This Row],[ProductID]], tblProducts[ProductID], tblProducts[Category])</f>
        <v>Office</v>
      </c>
      <c r="M1362">
        <f>_xlfn.XLOOKUP(tblOrders[[#This Row],[ProductID]], tblProducts[ProductID], tblProducts[CostPrice])</f>
        <v>26900</v>
      </c>
      <c r="N1362">
        <f>tblOrders[[#This Row],[Sales]]-(tblOrders[[#This Row],[CostPrice]]*tblOrders[[#This Row],[Quantity]])</f>
        <v>114793.60000000001</v>
      </c>
      <c r="O1362" t="str">
        <f>TEXT(tblOrders[[#This Row],[Date]],"mmm-yyyy")</f>
        <v>Oct-2025</v>
      </c>
      <c r="P1362" t="str">
        <f>_xlfn.XLOOKUP(tblOrders[[#This Row],[OrderID]], tblReturns[OrderID], tblReturns[Returned])</f>
        <v>No</v>
      </c>
      <c r="Q1362" t="str">
        <f>_xlfn.XLOOKUP(tblOrders[[#This Row],[OrderID]], tblShipping[OrderID], tblShipping[ShipMode])</f>
        <v>Express</v>
      </c>
      <c r="R1362" t="str">
        <f>IFERROR(_xlfn.XLOOKUP(A1361, tblCustomers[CustomerID], tblCustomers[CustomerName]), "Not Found")</f>
        <v>Not Found</v>
      </c>
      <c r="S1362" t="str">
        <f>IF(tblOrders[[#This Row],[Sales]]&gt;1000000,"High Value","Standard")</f>
        <v>Standard</v>
      </c>
      <c r="T1362" t="str">
        <f>_xlfn.XLOOKUP(tblOrders[[#This Row],[ProductID]], tblProducts[ProductID], tblProducts[ProductName])</f>
        <v>Product 61</v>
      </c>
      <c r="U1362">
        <f>_xlfn.XLOOKUP(tblOrders[[#This Row],[SalesRepID]], tblSalesreps[RepID], tblSalesreps[Target])</f>
        <v>7254801</v>
      </c>
    </row>
    <row r="1363" spans="1:21">
      <c r="A1363" t="s">
        <v>2151</v>
      </c>
      <c r="B1363" s="7" t="s">
        <v>503</v>
      </c>
      <c r="C1363" t="s">
        <v>1382</v>
      </c>
      <c r="D1363" t="s">
        <v>155</v>
      </c>
      <c r="E1363" t="s">
        <v>56</v>
      </c>
      <c r="F1363" t="s">
        <v>20</v>
      </c>
      <c r="G1363">
        <v>6</v>
      </c>
      <c r="H1363">
        <v>0.1</v>
      </c>
      <c r="I1363" s="2">
        <v>696340.8</v>
      </c>
      <c r="J1363" t="str">
        <f>_xlfn.XLOOKUP(tblOrders[[#This Row],[CustomerID]], tblCustomers[CustomerID], tblCustomers[CustomerName])</f>
        <v>Customer 212</v>
      </c>
      <c r="K1363" t="str">
        <f>_xlfn.XLOOKUP(tblOrders[[#This Row],[CustomerID]], tblCustomers[CustomerID], tblCustomers[Segment])</f>
        <v>Consumer</v>
      </c>
      <c r="L1363" t="str">
        <f>_xlfn.XLOOKUP(tblOrders[[#This Row],[ProductID]], tblProducts[ProductID], tblProducts[Category])</f>
        <v>Electronics</v>
      </c>
      <c r="M1363">
        <f>_xlfn.XLOOKUP(tblOrders[[#This Row],[ProductID]], tblProducts[ProductID], tblProducts[CostPrice])</f>
        <v>23271</v>
      </c>
      <c r="N1363">
        <f>tblOrders[[#This Row],[Sales]]-(tblOrders[[#This Row],[CostPrice]]*tblOrders[[#This Row],[Quantity]])</f>
        <v>556714.80000000005</v>
      </c>
      <c r="O1363" t="str">
        <f>TEXT(tblOrders[[#This Row],[Date]],"mmm-yyyy")</f>
        <v>Jan-2025</v>
      </c>
      <c r="P1363" t="str">
        <f>_xlfn.XLOOKUP(tblOrders[[#This Row],[OrderID]], tblReturns[OrderID], tblReturns[Returned])</f>
        <v>No</v>
      </c>
      <c r="Q1363" t="str">
        <f>_xlfn.XLOOKUP(tblOrders[[#This Row],[OrderID]], tblShipping[OrderID], tblShipping[ShipMode])</f>
        <v>Express</v>
      </c>
      <c r="R1363" t="str">
        <f>IFERROR(_xlfn.XLOOKUP(A1362, tblCustomers[CustomerID], tblCustomers[CustomerName]), "Not Found")</f>
        <v>Not Found</v>
      </c>
      <c r="S1363" t="str">
        <f>IF(tblOrders[[#This Row],[Sales]]&gt;1000000,"High Value","Standard")</f>
        <v>Standard</v>
      </c>
      <c r="T1363" t="str">
        <f>_xlfn.XLOOKUP(tblOrders[[#This Row],[ProductID]], tblProducts[ProductID], tblProducts[ProductName])</f>
        <v>Product 48</v>
      </c>
      <c r="U1363">
        <f>_xlfn.XLOOKUP(tblOrders[[#This Row],[SalesRepID]], tblSalesreps[RepID], tblSalesreps[Target])</f>
        <v>14265630</v>
      </c>
    </row>
    <row r="1364" spans="1:21">
      <c r="A1364" t="s">
        <v>2152</v>
      </c>
      <c r="B1364" s="7" t="s">
        <v>1048</v>
      </c>
      <c r="C1364" t="s">
        <v>1694</v>
      </c>
      <c r="D1364" t="s">
        <v>96</v>
      </c>
      <c r="E1364" t="s">
        <v>105</v>
      </c>
      <c r="F1364" t="s">
        <v>20</v>
      </c>
      <c r="G1364">
        <v>9</v>
      </c>
      <c r="H1364">
        <v>0</v>
      </c>
      <c r="I1364" s="2">
        <v>851283</v>
      </c>
      <c r="J1364" t="str">
        <f>_xlfn.XLOOKUP(tblOrders[[#This Row],[CustomerID]], tblCustomers[CustomerID], tblCustomers[CustomerName])</f>
        <v>Customer 54</v>
      </c>
      <c r="K1364" t="str">
        <f>_xlfn.XLOOKUP(tblOrders[[#This Row],[CustomerID]], tblCustomers[CustomerID], tblCustomers[Segment])</f>
        <v>Consumer</v>
      </c>
      <c r="L1364" t="str">
        <f>_xlfn.XLOOKUP(tblOrders[[#This Row],[ProductID]], tblProducts[ProductID], tblProducts[Category])</f>
        <v>Office</v>
      </c>
      <c r="M1364">
        <f>_xlfn.XLOOKUP(tblOrders[[#This Row],[ProductID]], tblProducts[ProductID], tblProducts[CostPrice])</f>
        <v>20831</v>
      </c>
      <c r="N1364">
        <f>tblOrders[[#This Row],[Sales]]-(tblOrders[[#This Row],[CostPrice]]*tblOrders[[#This Row],[Quantity]])</f>
        <v>663804</v>
      </c>
      <c r="O1364" t="str">
        <f>TEXT(tblOrders[[#This Row],[Date]],"mmm-yyyy")</f>
        <v>May-2025</v>
      </c>
      <c r="P1364" t="str">
        <f>_xlfn.XLOOKUP(tblOrders[[#This Row],[OrderID]], tblReturns[OrderID], tblReturns[Returned])</f>
        <v>No</v>
      </c>
      <c r="Q1364" t="str">
        <f>_xlfn.XLOOKUP(tblOrders[[#This Row],[OrderID]], tblShipping[OrderID], tblShipping[ShipMode])</f>
        <v>Express</v>
      </c>
      <c r="R1364" t="str">
        <f>IFERROR(_xlfn.XLOOKUP(A1363, tblCustomers[CustomerID], tblCustomers[CustomerName]), "Not Found")</f>
        <v>Not Found</v>
      </c>
      <c r="S1364" t="str">
        <f>IF(tblOrders[[#This Row],[Sales]]&gt;1000000,"High Value","Standard")</f>
        <v>Standard</v>
      </c>
      <c r="T1364" t="str">
        <f>_xlfn.XLOOKUP(tblOrders[[#This Row],[ProductID]], tblProducts[ProductID], tblProducts[ProductName])</f>
        <v>Product 24</v>
      </c>
      <c r="U1364">
        <f>_xlfn.XLOOKUP(tblOrders[[#This Row],[SalesRepID]], tblSalesreps[RepID], tblSalesreps[Target])</f>
        <v>8698154</v>
      </c>
    </row>
    <row r="1365" spans="1:21">
      <c r="A1365" t="s">
        <v>2153</v>
      </c>
      <c r="B1365" s="7" t="s">
        <v>228</v>
      </c>
      <c r="C1365" t="s">
        <v>405</v>
      </c>
      <c r="D1365" t="s">
        <v>349</v>
      </c>
      <c r="E1365" t="s">
        <v>40</v>
      </c>
      <c r="F1365" t="s">
        <v>14</v>
      </c>
      <c r="G1365">
        <v>2</v>
      </c>
      <c r="H1365">
        <v>0.1</v>
      </c>
      <c r="I1365" s="2">
        <v>118242</v>
      </c>
      <c r="J1365" t="str">
        <f>_xlfn.XLOOKUP(tblOrders[[#This Row],[CustomerID]], tblCustomers[CustomerID], tblCustomers[CustomerName])</f>
        <v>Customer 107</v>
      </c>
      <c r="K1365" t="str">
        <f>_xlfn.XLOOKUP(tblOrders[[#This Row],[CustomerID]], tblCustomers[CustomerID], tblCustomers[Segment])</f>
        <v>SME</v>
      </c>
      <c r="L1365" t="str">
        <f>_xlfn.XLOOKUP(tblOrders[[#This Row],[ProductID]], tblProducts[ProductID], tblProducts[Category])</f>
        <v>Office</v>
      </c>
      <c r="M1365">
        <f>_xlfn.XLOOKUP(tblOrders[[#This Row],[ProductID]], tblProducts[ProductID], tblProducts[CostPrice])</f>
        <v>26900</v>
      </c>
      <c r="N1365">
        <f>tblOrders[[#This Row],[Sales]]-(tblOrders[[#This Row],[CostPrice]]*tblOrders[[#This Row],[Quantity]])</f>
        <v>64442</v>
      </c>
      <c r="O1365" t="str">
        <f>TEXT(tblOrders[[#This Row],[Date]],"mmm-yyyy")</f>
        <v>Apr-2025</v>
      </c>
      <c r="P1365" t="str">
        <f>_xlfn.XLOOKUP(tblOrders[[#This Row],[OrderID]], tblReturns[OrderID], tblReturns[Returned])</f>
        <v>Yes</v>
      </c>
      <c r="Q1365" t="str">
        <f>_xlfn.XLOOKUP(tblOrders[[#This Row],[OrderID]], tblShipping[OrderID], tblShipping[ShipMode])</f>
        <v>Pickup</v>
      </c>
      <c r="R1365" t="str">
        <f>IFERROR(_xlfn.XLOOKUP(A1364, tblCustomers[CustomerID], tblCustomers[CustomerName]), "Not Found")</f>
        <v>Not Found</v>
      </c>
      <c r="S1365" t="str">
        <f>IF(tblOrders[[#This Row],[Sales]]&gt;1000000,"High Value","Standard")</f>
        <v>Standard</v>
      </c>
      <c r="T1365" t="str">
        <f>_xlfn.XLOOKUP(tblOrders[[#This Row],[ProductID]], tblProducts[ProductID], tblProducts[ProductName])</f>
        <v>Product 61</v>
      </c>
      <c r="U1365">
        <f>_xlfn.XLOOKUP(tblOrders[[#This Row],[SalesRepID]], tblSalesreps[RepID], tblSalesreps[Target])</f>
        <v>6291486</v>
      </c>
    </row>
    <row r="1366" spans="1:21">
      <c r="A1366" t="s">
        <v>2154</v>
      </c>
      <c r="B1366" s="7" t="s">
        <v>780</v>
      </c>
      <c r="C1366" t="s">
        <v>287</v>
      </c>
      <c r="D1366" t="s">
        <v>96</v>
      </c>
      <c r="E1366" t="s">
        <v>69</v>
      </c>
      <c r="F1366" t="s">
        <v>26</v>
      </c>
      <c r="G1366">
        <v>5</v>
      </c>
      <c r="H1366">
        <v>0.1</v>
      </c>
      <c r="I1366" s="2">
        <v>235449</v>
      </c>
      <c r="J1366" t="str">
        <f>_xlfn.XLOOKUP(tblOrders[[#This Row],[CustomerID]], tblCustomers[CustomerID], tblCustomers[CustomerName])</f>
        <v>Customer 183</v>
      </c>
      <c r="K1366" t="str">
        <f>_xlfn.XLOOKUP(tblOrders[[#This Row],[CustomerID]], tblCustomers[CustomerID], tblCustomers[Segment])</f>
        <v>Consumer</v>
      </c>
      <c r="L1366" t="str">
        <f>_xlfn.XLOOKUP(tblOrders[[#This Row],[ProductID]], tblProducts[ProductID], tblProducts[Category])</f>
        <v>Office</v>
      </c>
      <c r="M1366">
        <f>_xlfn.XLOOKUP(tblOrders[[#This Row],[ProductID]], tblProducts[ProductID], tblProducts[CostPrice])</f>
        <v>20831</v>
      </c>
      <c r="N1366">
        <f>tblOrders[[#This Row],[Sales]]-(tblOrders[[#This Row],[CostPrice]]*tblOrders[[#This Row],[Quantity]])</f>
        <v>131294</v>
      </c>
      <c r="O1366" t="str">
        <f>TEXT(tblOrders[[#This Row],[Date]],"mmm-yyyy")</f>
        <v>Dec-2025</v>
      </c>
      <c r="P1366" t="str">
        <f>_xlfn.XLOOKUP(tblOrders[[#This Row],[OrderID]], tblReturns[OrderID], tblReturns[Returned])</f>
        <v>No</v>
      </c>
      <c r="Q1366" t="str">
        <f>_xlfn.XLOOKUP(tblOrders[[#This Row],[OrderID]], tblShipping[OrderID], tblShipping[ShipMode])</f>
        <v>Express</v>
      </c>
      <c r="R1366" t="str">
        <f>IFERROR(_xlfn.XLOOKUP(A1365, tblCustomers[CustomerID], tblCustomers[CustomerName]), "Not Found")</f>
        <v>Not Found</v>
      </c>
      <c r="S1366" t="str">
        <f>IF(tblOrders[[#This Row],[Sales]]&gt;1000000,"High Value","Standard")</f>
        <v>Standard</v>
      </c>
      <c r="T1366" t="str">
        <f>_xlfn.XLOOKUP(tblOrders[[#This Row],[ProductID]], tblProducts[ProductID], tblProducts[ProductName])</f>
        <v>Product 24</v>
      </c>
      <c r="U1366">
        <f>_xlfn.XLOOKUP(tblOrders[[#This Row],[SalesRepID]], tblSalesreps[RepID], tblSalesreps[Target])</f>
        <v>19473459</v>
      </c>
    </row>
    <row r="1367" spans="1:21">
      <c r="A1367" t="s">
        <v>2155</v>
      </c>
      <c r="B1367" s="7" t="s">
        <v>188</v>
      </c>
      <c r="C1367" t="s">
        <v>1584</v>
      </c>
      <c r="D1367" t="s">
        <v>587</v>
      </c>
      <c r="E1367" t="s">
        <v>197</v>
      </c>
      <c r="F1367" t="s">
        <v>88</v>
      </c>
      <c r="G1367">
        <v>4</v>
      </c>
      <c r="H1367">
        <v>0.05</v>
      </c>
      <c r="I1367" s="2">
        <v>351264.4</v>
      </c>
      <c r="J1367" t="str">
        <f>_xlfn.XLOOKUP(tblOrders[[#This Row],[CustomerID]], tblCustomers[CustomerID], tblCustomers[CustomerName])</f>
        <v>Customer 209</v>
      </c>
      <c r="K1367" t="str">
        <f>_xlfn.XLOOKUP(tblOrders[[#This Row],[CustomerID]], tblCustomers[CustomerID], tblCustomers[Segment])</f>
        <v>Corporate</v>
      </c>
      <c r="L1367" t="str">
        <f>_xlfn.XLOOKUP(tblOrders[[#This Row],[ProductID]], tblProducts[ProductID], tblProducts[Category])</f>
        <v>Electronics</v>
      </c>
      <c r="M1367">
        <f>_xlfn.XLOOKUP(tblOrders[[#This Row],[ProductID]], tblProducts[ProductID], tblProducts[CostPrice])</f>
        <v>67500</v>
      </c>
      <c r="N1367">
        <f>tblOrders[[#This Row],[Sales]]-(tblOrders[[#This Row],[CostPrice]]*tblOrders[[#This Row],[Quantity]])</f>
        <v>81264.400000000023</v>
      </c>
      <c r="O1367" t="str">
        <f>TEXT(tblOrders[[#This Row],[Date]],"mmm-yyyy")</f>
        <v>Feb-2025</v>
      </c>
      <c r="P1367" t="str">
        <f>_xlfn.XLOOKUP(tblOrders[[#This Row],[OrderID]], tblReturns[OrderID], tblReturns[Returned])</f>
        <v>No</v>
      </c>
      <c r="Q1367" t="str">
        <f>_xlfn.XLOOKUP(tblOrders[[#This Row],[OrderID]], tblShipping[OrderID], tblShipping[ShipMode])</f>
        <v>Express</v>
      </c>
      <c r="R1367" t="str">
        <f>IFERROR(_xlfn.XLOOKUP(A1366, tblCustomers[CustomerID], tblCustomers[CustomerName]), "Not Found")</f>
        <v>Not Found</v>
      </c>
      <c r="S1367" t="str">
        <f>IF(tblOrders[[#This Row],[Sales]]&gt;1000000,"High Value","Standard")</f>
        <v>Standard</v>
      </c>
      <c r="T1367" t="str">
        <f>_xlfn.XLOOKUP(tblOrders[[#This Row],[ProductID]], tblProducts[ProductID], tblProducts[ProductName])</f>
        <v>Product 97</v>
      </c>
      <c r="U1367">
        <f>_xlfn.XLOOKUP(tblOrders[[#This Row],[SalesRepID]], tblSalesreps[RepID], tblSalesreps[Target])</f>
        <v>19562258</v>
      </c>
    </row>
    <row r="1368" spans="1:21">
      <c r="A1368" t="s">
        <v>2156</v>
      </c>
      <c r="B1368" s="7" t="s">
        <v>1872</v>
      </c>
      <c r="C1368" t="s">
        <v>129</v>
      </c>
      <c r="D1368" t="s">
        <v>96</v>
      </c>
      <c r="E1368" t="s">
        <v>40</v>
      </c>
      <c r="F1368" t="s">
        <v>51</v>
      </c>
      <c r="G1368">
        <v>3</v>
      </c>
      <c r="H1368">
        <v>0.05</v>
      </c>
      <c r="I1368" s="2">
        <v>257668.5</v>
      </c>
      <c r="J1368" t="str">
        <f>_xlfn.XLOOKUP(tblOrders[[#This Row],[CustomerID]], tblCustomers[CustomerID], tblCustomers[CustomerName])</f>
        <v>Customer 237</v>
      </c>
      <c r="K1368" t="str">
        <f>_xlfn.XLOOKUP(tblOrders[[#This Row],[CustomerID]], tblCustomers[CustomerID], tblCustomers[Segment])</f>
        <v>Consumer</v>
      </c>
      <c r="L1368" t="str">
        <f>_xlfn.XLOOKUP(tblOrders[[#This Row],[ProductID]], tblProducts[ProductID], tblProducts[Category])</f>
        <v>Office</v>
      </c>
      <c r="M1368">
        <f>_xlfn.XLOOKUP(tblOrders[[#This Row],[ProductID]], tblProducts[ProductID], tblProducts[CostPrice])</f>
        <v>20831</v>
      </c>
      <c r="N1368">
        <f>tblOrders[[#This Row],[Sales]]-(tblOrders[[#This Row],[CostPrice]]*tblOrders[[#This Row],[Quantity]])</f>
        <v>195175.5</v>
      </c>
      <c r="O1368" t="str">
        <f>TEXT(tblOrders[[#This Row],[Date]],"mmm-yyyy")</f>
        <v>May-2025</v>
      </c>
      <c r="P1368" t="str">
        <f>_xlfn.XLOOKUP(tblOrders[[#This Row],[OrderID]], tblReturns[OrderID], tblReturns[Returned])</f>
        <v>No</v>
      </c>
      <c r="Q1368" t="str">
        <f>_xlfn.XLOOKUP(tblOrders[[#This Row],[OrderID]], tblShipping[OrderID], tblShipping[ShipMode])</f>
        <v>Express</v>
      </c>
      <c r="R1368" t="str">
        <f>IFERROR(_xlfn.XLOOKUP(A1367, tblCustomers[CustomerID], tblCustomers[CustomerName]), "Not Found")</f>
        <v>Not Found</v>
      </c>
      <c r="S1368" t="str">
        <f>IF(tblOrders[[#This Row],[Sales]]&gt;1000000,"High Value","Standard")</f>
        <v>Standard</v>
      </c>
      <c r="T1368" t="str">
        <f>_xlfn.XLOOKUP(tblOrders[[#This Row],[ProductID]], tblProducts[ProductID], tblProducts[ProductName])</f>
        <v>Product 24</v>
      </c>
      <c r="U1368">
        <f>_xlfn.XLOOKUP(tblOrders[[#This Row],[SalesRepID]], tblSalesreps[RepID], tblSalesreps[Target])</f>
        <v>6291486</v>
      </c>
    </row>
    <row r="1369" spans="1:21">
      <c r="A1369" t="s">
        <v>2157</v>
      </c>
      <c r="B1369" s="7" t="s">
        <v>640</v>
      </c>
      <c r="C1369" t="s">
        <v>399</v>
      </c>
      <c r="D1369" t="s">
        <v>24</v>
      </c>
      <c r="E1369" t="s">
        <v>186</v>
      </c>
      <c r="F1369" t="s">
        <v>14</v>
      </c>
      <c r="G1369">
        <v>9</v>
      </c>
      <c r="H1369">
        <v>0.05</v>
      </c>
      <c r="I1369" s="2">
        <v>508229.1</v>
      </c>
      <c r="J1369" t="str">
        <f>_xlfn.XLOOKUP(tblOrders[[#This Row],[CustomerID]], tblCustomers[CustomerID], tblCustomers[CustomerName])</f>
        <v>Customer 26</v>
      </c>
      <c r="K1369" t="str">
        <f>_xlfn.XLOOKUP(tblOrders[[#This Row],[CustomerID]], tblCustomers[CustomerID], tblCustomers[Segment])</f>
        <v>SME</v>
      </c>
      <c r="L1369" t="str">
        <f>_xlfn.XLOOKUP(tblOrders[[#This Row],[ProductID]], tblProducts[ProductID], tblProducts[Category])</f>
        <v>Home</v>
      </c>
      <c r="M1369">
        <f>_xlfn.XLOOKUP(tblOrders[[#This Row],[ProductID]], tblProducts[ProductID], tblProducts[CostPrice])</f>
        <v>57647</v>
      </c>
      <c r="N1369">
        <f>tblOrders[[#This Row],[Sales]]-(tblOrders[[#This Row],[CostPrice]]*tblOrders[[#This Row],[Quantity]])</f>
        <v>-10593.900000000023</v>
      </c>
      <c r="O1369" t="str">
        <f>TEXT(tblOrders[[#This Row],[Date]],"mmm-yyyy")</f>
        <v>Jan-2025</v>
      </c>
      <c r="P1369" t="str">
        <f>_xlfn.XLOOKUP(tblOrders[[#This Row],[OrderID]], tblReturns[OrderID], tblReturns[Returned])</f>
        <v>No</v>
      </c>
      <c r="Q1369" t="str">
        <f>_xlfn.XLOOKUP(tblOrders[[#This Row],[OrderID]], tblShipping[OrderID], tblShipping[ShipMode])</f>
        <v>Pickup</v>
      </c>
      <c r="R1369" t="str">
        <f>IFERROR(_xlfn.XLOOKUP(A1368, tblCustomers[CustomerID], tblCustomers[CustomerName]), "Not Found")</f>
        <v>Not Found</v>
      </c>
      <c r="S1369" t="str">
        <f>IF(tblOrders[[#This Row],[Sales]]&gt;1000000,"High Value","Standard")</f>
        <v>Standard</v>
      </c>
      <c r="T1369" t="str">
        <f>_xlfn.XLOOKUP(tblOrders[[#This Row],[ProductID]], tblProducts[ProductID], tblProducts[ProductName])</f>
        <v>Product 2</v>
      </c>
      <c r="U1369">
        <f>_xlfn.XLOOKUP(tblOrders[[#This Row],[SalesRepID]], tblSalesreps[RepID], tblSalesreps[Target])</f>
        <v>15141830</v>
      </c>
    </row>
    <row r="1370" spans="1:21">
      <c r="A1370" t="s">
        <v>2158</v>
      </c>
      <c r="B1370" s="7" t="s">
        <v>303</v>
      </c>
      <c r="C1370" t="s">
        <v>677</v>
      </c>
      <c r="D1370" t="s">
        <v>248</v>
      </c>
      <c r="E1370" t="s">
        <v>205</v>
      </c>
      <c r="F1370" t="s">
        <v>20</v>
      </c>
      <c r="G1370">
        <v>8</v>
      </c>
      <c r="H1370">
        <v>0.15</v>
      </c>
      <c r="I1370" s="2">
        <v>279840.40000000002</v>
      </c>
      <c r="J1370" t="str">
        <f>_xlfn.XLOOKUP(tblOrders[[#This Row],[CustomerID]], tblCustomers[CustomerID], tblCustomers[CustomerName])</f>
        <v>Customer 279</v>
      </c>
      <c r="K1370" t="str">
        <f>_xlfn.XLOOKUP(tblOrders[[#This Row],[CustomerID]], tblCustomers[CustomerID], tblCustomers[Segment])</f>
        <v>SME</v>
      </c>
      <c r="L1370" t="str">
        <f>_xlfn.XLOOKUP(tblOrders[[#This Row],[ProductID]], tblProducts[ProductID], tblProducts[Category])</f>
        <v>Furniture</v>
      </c>
      <c r="M1370">
        <f>_xlfn.XLOOKUP(tblOrders[[#This Row],[ProductID]], tblProducts[ProductID], tblProducts[CostPrice])</f>
        <v>31758</v>
      </c>
      <c r="N1370">
        <f>tblOrders[[#This Row],[Sales]]-(tblOrders[[#This Row],[CostPrice]]*tblOrders[[#This Row],[Quantity]])</f>
        <v>25776.400000000023</v>
      </c>
      <c r="O1370" t="str">
        <f>TEXT(tblOrders[[#This Row],[Date]],"mmm-yyyy")</f>
        <v>Jul-2025</v>
      </c>
      <c r="P1370" t="str">
        <f>_xlfn.XLOOKUP(tblOrders[[#This Row],[OrderID]], tblReturns[OrderID], tblReturns[Returned])</f>
        <v>No</v>
      </c>
      <c r="Q1370" t="str">
        <f>_xlfn.XLOOKUP(tblOrders[[#This Row],[OrderID]], tblShipping[OrderID], tblShipping[ShipMode])</f>
        <v>Express</v>
      </c>
      <c r="R1370" t="str">
        <f>IFERROR(_xlfn.XLOOKUP(A1369, tblCustomers[CustomerID], tblCustomers[CustomerName]), "Not Found")</f>
        <v>Not Found</v>
      </c>
      <c r="S1370" t="str">
        <f>IF(tblOrders[[#This Row],[Sales]]&gt;1000000,"High Value","Standard")</f>
        <v>Standard</v>
      </c>
      <c r="T1370" t="str">
        <f>_xlfn.XLOOKUP(tblOrders[[#This Row],[ProductID]], tblProducts[ProductID], tblProducts[ProductName])</f>
        <v>Product 35</v>
      </c>
      <c r="U1370">
        <f>_xlfn.XLOOKUP(tblOrders[[#This Row],[SalesRepID]], tblSalesreps[RepID], tblSalesreps[Target])</f>
        <v>16246424</v>
      </c>
    </row>
    <row r="1371" spans="1:21">
      <c r="A1371" t="s">
        <v>2159</v>
      </c>
      <c r="B1371" s="7" t="s">
        <v>1005</v>
      </c>
      <c r="C1371" t="s">
        <v>705</v>
      </c>
      <c r="D1371" t="s">
        <v>190</v>
      </c>
      <c r="E1371" t="s">
        <v>13</v>
      </c>
      <c r="F1371" t="s">
        <v>26</v>
      </c>
      <c r="G1371">
        <v>10</v>
      </c>
      <c r="H1371">
        <v>0.05</v>
      </c>
      <c r="I1371" s="2">
        <v>1114027</v>
      </c>
      <c r="J1371" t="str">
        <f>_xlfn.XLOOKUP(tblOrders[[#This Row],[CustomerID]], tblCustomers[CustomerID], tblCustomers[CustomerName])</f>
        <v>Customer 228</v>
      </c>
      <c r="K1371" t="str">
        <f>_xlfn.XLOOKUP(tblOrders[[#This Row],[CustomerID]], tblCustomers[CustomerID], tblCustomers[Segment])</f>
        <v>Corporate</v>
      </c>
      <c r="L1371" t="str">
        <f>_xlfn.XLOOKUP(tblOrders[[#This Row],[ProductID]], tblProducts[ProductID], tblProducts[Category])</f>
        <v>Furniture</v>
      </c>
      <c r="M1371">
        <f>_xlfn.XLOOKUP(tblOrders[[#This Row],[ProductID]], tblProducts[ProductID], tblProducts[CostPrice])</f>
        <v>47272</v>
      </c>
      <c r="N1371">
        <f>tblOrders[[#This Row],[Sales]]-(tblOrders[[#This Row],[CostPrice]]*tblOrders[[#This Row],[Quantity]])</f>
        <v>641307</v>
      </c>
      <c r="O1371" t="str">
        <f>TEXT(tblOrders[[#This Row],[Date]],"mmm-yyyy")</f>
        <v>Sep-2025</v>
      </c>
      <c r="P1371" t="str">
        <f>_xlfn.XLOOKUP(tblOrders[[#This Row],[OrderID]], tblReturns[OrderID], tblReturns[Returned])</f>
        <v>No</v>
      </c>
      <c r="Q1371" t="str">
        <f>_xlfn.XLOOKUP(tblOrders[[#This Row],[OrderID]], tblShipping[OrderID], tblShipping[ShipMode])</f>
        <v>Standard</v>
      </c>
      <c r="R1371" t="str">
        <f>IFERROR(_xlfn.XLOOKUP(A1370, tblCustomers[CustomerID], tblCustomers[CustomerName]), "Not Found")</f>
        <v>Not Found</v>
      </c>
      <c r="S1371" t="str">
        <f>IF(tblOrders[[#This Row],[Sales]]&gt;1000000,"High Value","Standard")</f>
        <v>High Value</v>
      </c>
      <c r="T1371" t="str">
        <f>_xlfn.XLOOKUP(tblOrders[[#This Row],[ProductID]], tblProducts[ProductID], tblProducts[ProductName])</f>
        <v>Product 33</v>
      </c>
      <c r="U1371">
        <f>_xlfn.XLOOKUP(tblOrders[[#This Row],[SalesRepID]], tblSalesreps[RepID], tblSalesreps[Target])</f>
        <v>11852878</v>
      </c>
    </row>
    <row r="1372" spans="1:21">
      <c r="A1372" t="s">
        <v>2160</v>
      </c>
      <c r="B1372" s="7" t="s">
        <v>711</v>
      </c>
      <c r="C1372" t="s">
        <v>1315</v>
      </c>
      <c r="D1372" t="s">
        <v>115</v>
      </c>
      <c r="E1372" t="s">
        <v>13</v>
      </c>
      <c r="F1372" t="s">
        <v>88</v>
      </c>
      <c r="G1372">
        <v>7</v>
      </c>
      <c r="H1372">
        <v>0.15</v>
      </c>
      <c r="I1372" s="2">
        <v>94551.45</v>
      </c>
      <c r="J1372" t="str">
        <f>_xlfn.XLOOKUP(tblOrders[[#This Row],[CustomerID]], tblCustomers[CustomerID], tblCustomers[CustomerName])</f>
        <v>Customer 270</v>
      </c>
      <c r="K1372" t="str">
        <f>_xlfn.XLOOKUP(tblOrders[[#This Row],[CustomerID]], tblCustomers[CustomerID], tblCustomers[Segment])</f>
        <v>Corporate</v>
      </c>
      <c r="L1372" t="str">
        <f>_xlfn.XLOOKUP(tblOrders[[#This Row],[ProductID]], tblProducts[ProductID], tblProducts[Category])</f>
        <v>Electronics</v>
      </c>
      <c r="M1372">
        <f>_xlfn.XLOOKUP(tblOrders[[#This Row],[ProductID]], tblProducts[ProductID], tblProducts[CostPrice])</f>
        <v>66631</v>
      </c>
      <c r="N1372">
        <f>tblOrders[[#This Row],[Sales]]-(tblOrders[[#This Row],[CostPrice]]*tblOrders[[#This Row],[Quantity]])</f>
        <v>-371865.55</v>
      </c>
      <c r="O1372" t="str">
        <f>TEXT(tblOrders[[#This Row],[Date]],"mmm-yyyy")</f>
        <v>Jul-2025</v>
      </c>
      <c r="P1372" t="str">
        <f>_xlfn.XLOOKUP(tblOrders[[#This Row],[OrderID]], tblReturns[OrderID], tblReturns[Returned])</f>
        <v>No</v>
      </c>
      <c r="Q1372" t="str">
        <f>_xlfn.XLOOKUP(tblOrders[[#This Row],[OrderID]], tblShipping[OrderID], tblShipping[ShipMode])</f>
        <v>Express</v>
      </c>
      <c r="R1372" t="str">
        <f>IFERROR(_xlfn.XLOOKUP(A1371, tblCustomers[CustomerID], tblCustomers[CustomerName]), "Not Found")</f>
        <v>Not Found</v>
      </c>
      <c r="S1372" t="str">
        <f>IF(tblOrders[[#This Row],[Sales]]&gt;1000000,"High Value","Standard")</f>
        <v>Standard</v>
      </c>
      <c r="T1372" t="str">
        <f>_xlfn.XLOOKUP(tblOrders[[#This Row],[ProductID]], tblProducts[ProductID], tblProducts[ProductName])</f>
        <v>Product 70</v>
      </c>
      <c r="U1372">
        <f>_xlfn.XLOOKUP(tblOrders[[#This Row],[SalesRepID]], tblSalesreps[RepID], tblSalesreps[Target])</f>
        <v>11852878</v>
      </c>
    </row>
    <row r="1373" spans="1:21">
      <c r="A1373" t="s">
        <v>2161</v>
      </c>
      <c r="B1373" s="7" t="s">
        <v>260</v>
      </c>
      <c r="C1373" t="s">
        <v>1694</v>
      </c>
      <c r="D1373" t="s">
        <v>352</v>
      </c>
      <c r="E1373" t="s">
        <v>205</v>
      </c>
      <c r="F1373" t="s">
        <v>88</v>
      </c>
      <c r="G1373">
        <v>5</v>
      </c>
      <c r="H1373">
        <v>0.15</v>
      </c>
      <c r="I1373" s="2">
        <v>220711</v>
      </c>
      <c r="J1373" t="str">
        <f>_xlfn.XLOOKUP(tblOrders[[#This Row],[CustomerID]], tblCustomers[CustomerID], tblCustomers[CustomerName])</f>
        <v>Customer 54</v>
      </c>
      <c r="K1373" t="str">
        <f>_xlfn.XLOOKUP(tblOrders[[#This Row],[CustomerID]], tblCustomers[CustomerID], tblCustomers[Segment])</f>
        <v>Consumer</v>
      </c>
      <c r="L1373" t="str">
        <f>_xlfn.XLOOKUP(tblOrders[[#This Row],[ProductID]], tblProducts[ProductID], tblProducts[Category])</f>
        <v>Electronics</v>
      </c>
      <c r="M1373">
        <f>_xlfn.XLOOKUP(tblOrders[[#This Row],[ProductID]], tblProducts[ProductID], tblProducts[CostPrice])</f>
        <v>58522</v>
      </c>
      <c r="N1373">
        <f>tblOrders[[#This Row],[Sales]]-(tblOrders[[#This Row],[CostPrice]]*tblOrders[[#This Row],[Quantity]])</f>
        <v>-71899</v>
      </c>
      <c r="O1373" t="str">
        <f>TEXT(tblOrders[[#This Row],[Date]],"mmm-yyyy")</f>
        <v>Jun-2025</v>
      </c>
      <c r="P1373" t="str">
        <f>_xlfn.XLOOKUP(tblOrders[[#This Row],[OrderID]], tblReturns[OrderID], tblReturns[Returned])</f>
        <v>No</v>
      </c>
      <c r="Q1373" t="str">
        <f>_xlfn.XLOOKUP(tblOrders[[#This Row],[OrderID]], tblShipping[OrderID], tblShipping[ShipMode])</f>
        <v>Express</v>
      </c>
      <c r="R1373" t="str">
        <f>IFERROR(_xlfn.XLOOKUP(A1372, tblCustomers[CustomerID], tblCustomers[CustomerName]), "Not Found")</f>
        <v>Not Found</v>
      </c>
      <c r="S1373" t="str">
        <f>IF(tblOrders[[#This Row],[Sales]]&gt;1000000,"High Value","Standard")</f>
        <v>Standard</v>
      </c>
      <c r="T1373" t="str">
        <f>_xlfn.XLOOKUP(tblOrders[[#This Row],[ProductID]], tblProducts[ProductID], tblProducts[ProductName])</f>
        <v>Product 60</v>
      </c>
      <c r="U1373">
        <f>_xlfn.XLOOKUP(tblOrders[[#This Row],[SalesRepID]], tblSalesreps[RepID], tblSalesreps[Target])</f>
        <v>16246424</v>
      </c>
    </row>
    <row r="1374" spans="1:21">
      <c r="A1374" t="s">
        <v>2162</v>
      </c>
      <c r="B1374" s="7" t="s">
        <v>280</v>
      </c>
      <c r="C1374" t="s">
        <v>624</v>
      </c>
      <c r="D1374" t="s">
        <v>269</v>
      </c>
      <c r="E1374" t="s">
        <v>105</v>
      </c>
      <c r="F1374" t="s">
        <v>51</v>
      </c>
      <c r="G1374">
        <v>6</v>
      </c>
      <c r="H1374">
        <v>0.15</v>
      </c>
      <c r="I1374" s="2">
        <v>562846.19999999995</v>
      </c>
      <c r="J1374" t="str">
        <f>_xlfn.XLOOKUP(tblOrders[[#This Row],[CustomerID]], tblCustomers[CustomerID], tblCustomers[CustomerName])</f>
        <v>Customer 119</v>
      </c>
      <c r="K1374" t="str">
        <f>_xlfn.XLOOKUP(tblOrders[[#This Row],[CustomerID]], tblCustomers[CustomerID], tblCustomers[Segment])</f>
        <v>SME</v>
      </c>
      <c r="L1374" t="str">
        <f>_xlfn.XLOOKUP(tblOrders[[#This Row],[ProductID]], tblProducts[ProductID], tblProducts[Category])</f>
        <v>Office</v>
      </c>
      <c r="M1374">
        <f>_xlfn.XLOOKUP(tblOrders[[#This Row],[ProductID]], tblProducts[ProductID], tblProducts[CostPrice])</f>
        <v>28606</v>
      </c>
      <c r="N1374">
        <f>tblOrders[[#This Row],[Sales]]-(tblOrders[[#This Row],[CostPrice]]*tblOrders[[#This Row],[Quantity]])</f>
        <v>391210.19999999995</v>
      </c>
      <c r="O1374" t="str">
        <f>TEXT(tblOrders[[#This Row],[Date]],"mmm-yyyy")</f>
        <v>Aug-2025</v>
      </c>
      <c r="P1374" t="str">
        <f>_xlfn.XLOOKUP(tblOrders[[#This Row],[OrderID]], tblReturns[OrderID], tblReturns[Returned])</f>
        <v>No</v>
      </c>
      <c r="Q1374" t="str">
        <f>_xlfn.XLOOKUP(tblOrders[[#This Row],[OrderID]], tblShipping[OrderID], tblShipping[ShipMode])</f>
        <v>Standard</v>
      </c>
      <c r="R1374" t="str">
        <f>IFERROR(_xlfn.XLOOKUP(A1373, tblCustomers[CustomerID], tblCustomers[CustomerName]), "Not Found")</f>
        <v>Not Found</v>
      </c>
      <c r="S1374" t="str">
        <f>IF(tblOrders[[#This Row],[Sales]]&gt;1000000,"High Value","Standard")</f>
        <v>Standard</v>
      </c>
      <c r="T1374" t="str">
        <f>_xlfn.XLOOKUP(tblOrders[[#This Row],[ProductID]], tblProducts[ProductID], tblProducts[ProductName])</f>
        <v>Product 62</v>
      </c>
      <c r="U1374">
        <f>_xlfn.XLOOKUP(tblOrders[[#This Row],[SalesRepID]], tblSalesreps[RepID], tblSalesreps[Target])</f>
        <v>8698154</v>
      </c>
    </row>
    <row r="1375" spans="1:21">
      <c r="A1375" t="s">
        <v>2163</v>
      </c>
      <c r="B1375" s="7" t="s">
        <v>2164</v>
      </c>
      <c r="C1375" t="s">
        <v>831</v>
      </c>
      <c r="D1375" t="s">
        <v>104</v>
      </c>
      <c r="E1375" t="s">
        <v>25</v>
      </c>
      <c r="F1375" t="s">
        <v>20</v>
      </c>
      <c r="G1375">
        <v>4</v>
      </c>
      <c r="H1375">
        <v>0.05</v>
      </c>
      <c r="I1375" s="2">
        <v>273265.59999999998</v>
      </c>
      <c r="J1375" t="str">
        <f>_xlfn.XLOOKUP(tblOrders[[#This Row],[CustomerID]], tblCustomers[CustomerID], tblCustomers[CustomerName])</f>
        <v>Customer 246</v>
      </c>
      <c r="K1375" t="str">
        <f>_xlfn.XLOOKUP(tblOrders[[#This Row],[CustomerID]], tblCustomers[CustomerID], tblCustomers[Segment])</f>
        <v>Consumer</v>
      </c>
      <c r="L1375" t="str">
        <f>_xlfn.XLOOKUP(tblOrders[[#This Row],[ProductID]], tblProducts[ProductID], tblProducts[Category])</f>
        <v>Furniture</v>
      </c>
      <c r="M1375">
        <f>_xlfn.XLOOKUP(tblOrders[[#This Row],[ProductID]], tblProducts[ProductID], tblProducts[CostPrice])</f>
        <v>10664</v>
      </c>
      <c r="N1375">
        <f>tblOrders[[#This Row],[Sales]]-(tblOrders[[#This Row],[CostPrice]]*tblOrders[[#This Row],[Quantity]])</f>
        <v>230609.59999999998</v>
      </c>
      <c r="O1375" t="str">
        <f>TEXT(tblOrders[[#This Row],[Date]],"mmm-yyyy")</f>
        <v>Jul-2025</v>
      </c>
      <c r="P1375" t="str">
        <f>_xlfn.XLOOKUP(tblOrders[[#This Row],[OrderID]], tblReturns[OrderID], tblReturns[Returned])</f>
        <v>No</v>
      </c>
      <c r="Q1375" t="str">
        <f>_xlfn.XLOOKUP(tblOrders[[#This Row],[OrderID]], tblShipping[OrderID], tblShipping[ShipMode])</f>
        <v>Pickup</v>
      </c>
      <c r="R1375" t="str">
        <f>IFERROR(_xlfn.XLOOKUP(A1374, tblCustomers[CustomerID], tblCustomers[CustomerName]), "Not Found")</f>
        <v>Not Found</v>
      </c>
      <c r="S1375" t="str">
        <f>IF(tblOrders[[#This Row],[Sales]]&gt;1000000,"High Value","Standard")</f>
        <v>Standard</v>
      </c>
      <c r="T1375" t="str">
        <f>_xlfn.XLOOKUP(tblOrders[[#This Row],[ProductID]], tblProducts[ProductID], tblProducts[ProductName])</f>
        <v>Product 23</v>
      </c>
      <c r="U1375">
        <f>_xlfn.XLOOKUP(tblOrders[[#This Row],[SalesRepID]], tblSalesreps[RepID], tblSalesreps[Target])</f>
        <v>7094914</v>
      </c>
    </row>
    <row r="1376" spans="1:21">
      <c r="A1376" t="s">
        <v>2165</v>
      </c>
      <c r="B1376" s="7" t="s">
        <v>990</v>
      </c>
      <c r="C1376" t="s">
        <v>753</v>
      </c>
      <c r="D1376" t="s">
        <v>817</v>
      </c>
      <c r="E1376" t="s">
        <v>25</v>
      </c>
      <c r="F1376" t="s">
        <v>26</v>
      </c>
      <c r="G1376">
        <v>4</v>
      </c>
      <c r="H1376">
        <v>0</v>
      </c>
      <c r="I1376" s="2">
        <v>431356</v>
      </c>
      <c r="J1376" t="str">
        <f>_xlfn.XLOOKUP(tblOrders[[#This Row],[CustomerID]], tblCustomers[CustomerID], tblCustomers[CustomerName])</f>
        <v>Customer 116</v>
      </c>
      <c r="K1376" t="str">
        <f>_xlfn.XLOOKUP(tblOrders[[#This Row],[CustomerID]], tblCustomers[CustomerID], tblCustomers[Segment])</f>
        <v>Consumer</v>
      </c>
      <c r="L1376" t="str">
        <f>_xlfn.XLOOKUP(tblOrders[[#This Row],[ProductID]], tblProducts[ProductID], tblProducts[Category])</f>
        <v>Furniture</v>
      </c>
      <c r="M1376">
        <f>_xlfn.XLOOKUP(tblOrders[[#This Row],[ProductID]], tblProducts[ProductID], tblProducts[CostPrice])</f>
        <v>11009</v>
      </c>
      <c r="N1376">
        <f>tblOrders[[#This Row],[Sales]]-(tblOrders[[#This Row],[CostPrice]]*tblOrders[[#This Row],[Quantity]])</f>
        <v>387320</v>
      </c>
      <c r="O1376" t="str">
        <f>TEXT(tblOrders[[#This Row],[Date]],"mmm-yyyy")</f>
        <v>Aug-2025</v>
      </c>
      <c r="P1376" t="str">
        <f>_xlfn.XLOOKUP(tblOrders[[#This Row],[OrderID]], tblReturns[OrderID], tblReturns[Returned])</f>
        <v>No</v>
      </c>
      <c r="Q1376" t="str">
        <f>_xlfn.XLOOKUP(tblOrders[[#This Row],[OrderID]], tblShipping[OrderID], tblShipping[ShipMode])</f>
        <v>Standard</v>
      </c>
      <c r="R1376" t="str">
        <f>IFERROR(_xlfn.XLOOKUP(A1375, tblCustomers[CustomerID], tblCustomers[CustomerName]), "Not Found")</f>
        <v>Not Found</v>
      </c>
      <c r="S1376" t="str">
        <f>IF(tblOrders[[#This Row],[Sales]]&gt;1000000,"High Value","Standard")</f>
        <v>Standard</v>
      </c>
      <c r="T1376" t="str">
        <f>_xlfn.XLOOKUP(tblOrders[[#This Row],[ProductID]], tblProducts[ProductID], tblProducts[ProductName])</f>
        <v>Product 99</v>
      </c>
      <c r="U1376">
        <f>_xlfn.XLOOKUP(tblOrders[[#This Row],[SalesRepID]], tblSalesreps[RepID], tblSalesreps[Target])</f>
        <v>7094914</v>
      </c>
    </row>
    <row r="1377" spans="1:21">
      <c r="A1377" t="s">
        <v>2166</v>
      </c>
      <c r="B1377" s="7" t="s">
        <v>271</v>
      </c>
      <c r="C1377" t="s">
        <v>778</v>
      </c>
      <c r="D1377" t="s">
        <v>397</v>
      </c>
      <c r="E1377" t="s">
        <v>40</v>
      </c>
      <c r="F1377" t="s">
        <v>14</v>
      </c>
      <c r="G1377">
        <v>2</v>
      </c>
      <c r="H1377">
        <v>0</v>
      </c>
      <c r="I1377" s="2">
        <v>33358</v>
      </c>
      <c r="J1377" t="str">
        <f>_xlfn.XLOOKUP(tblOrders[[#This Row],[CustomerID]], tblCustomers[CustomerID], tblCustomers[CustomerName])</f>
        <v>Customer 205</v>
      </c>
      <c r="K1377" t="str">
        <f>_xlfn.XLOOKUP(tblOrders[[#This Row],[CustomerID]], tblCustomers[CustomerID], tblCustomers[Segment])</f>
        <v>Corporate</v>
      </c>
      <c r="L1377" t="str">
        <f>_xlfn.XLOOKUP(tblOrders[[#This Row],[ProductID]], tblProducts[ProductID], tblProducts[Category])</f>
        <v>Electronics</v>
      </c>
      <c r="M1377">
        <f>_xlfn.XLOOKUP(tblOrders[[#This Row],[ProductID]], tblProducts[ProductID], tblProducts[CostPrice])</f>
        <v>13474</v>
      </c>
      <c r="N1377">
        <f>tblOrders[[#This Row],[Sales]]-(tblOrders[[#This Row],[CostPrice]]*tblOrders[[#This Row],[Quantity]])</f>
        <v>6410</v>
      </c>
      <c r="O1377" t="str">
        <f>TEXT(tblOrders[[#This Row],[Date]],"mmm-yyyy")</f>
        <v>May-2025</v>
      </c>
      <c r="P1377" t="str">
        <f>_xlfn.XLOOKUP(tblOrders[[#This Row],[OrderID]], tblReturns[OrderID], tblReturns[Returned])</f>
        <v>No</v>
      </c>
      <c r="Q1377" t="str">
        <f>_xlfn.XLOOKUP(tblOrders[[#This Row],[OrderID]], tblShipping[OrderID], tblShipping[ShipMode])</f>
        <v>Express</v>
      </c>
      <c r="R1377" t="str">
        <f>IFERROR(_xlfn.XLOOKUP(A1376, tblCustomers[CustomerID], tblCustomers[CustomerName]), "Not Found")</f>
        <v>Not Found</v>
      </c>
      <c r="S1377" t="str">
        <f>IF(tblOrders[[#This Row],[Sales]]&gt;1000000,"High Value","Standard")</f>
        <v>Standard</v>
      </c>
      <c r="T1377" t="str">
        <f>_xlfn.XLOOKUP(tblOrders[[#This Row],[ProductID]], tblProducts[ProductID], tblProducts[ProductName])</f>
        <v>Product 27</v>
      </c>
      <c r="U1377">
        <f>_xlfn.XLOOKUP(tblOrders[[#This Row],[SalesRepID]], tblSalesreps[RepID], tblSalesreps[Target])</f>
        <v>6291486</v>
      </c>
    </row>
    <row r="1378" spans="1:21">
      <c r="A1378" t="s">
        <v>2167</v>
      </c>
      <c r="B1378" s="7" t="s">
        <v>132</v>
      </c>
      <c r="C1378" t="s">
        <v>171</v>
      </c>
      <c r="D1378" t="s">
        <v>397</v>
      </c>
      <c r="E1378" t="s">
        <v>69</v>
      </c>
      <c r="F1378" t="s">
        <v>51</v>
      </c>
      <c r="G1378">
        <v>5</v>
      </c>
      <c r="H1378">
        <v>0</v>
      </c>
      <c r="I1378" s="2">
        <v>83055</v>
      </c>
      <c r="J1378" t="str">
        <f>_xlfn.XLOOKUP(tblOrders[[#This Row],[CustomerID]], tblCustomers[CustomerID], tblCustomers[CustomerName])</f>
        <v>Customer 251</v>
      </c>
      <c r="K1378" t="str">
        <f>_xlfn.XLOOKUP(tblOrders[[#This Row],[CustomerID]], tblCustomers[CustomerID], tblCustomers[Segment])</f>
        <v>Consumer</v>
      </c>
      <c r="L1378" t="str">
        <f>_xlfn.XLOOKUP(tblOrders[[#This Row],[ProductID]], tblProducts[ProductID], tblProducts[Category])</f>
        <v>Electronics</v>
      </c>
      <c r="M1378">
        <f>_xlfn.XLOOKUP(tblOrders[[#This Row],[ProductID]], tblProducts[ProductID], tblProducts[CostPrice])</f>
        <v>13474</v>
      </c>
      <c r="N1378">
        <f>tblOrders[[#This Row],[Sales]]-(tblOrders[[#This Row],[CostPrice]]*tblOrders[[#This Row],[Quantity]])</f>
        <v>15685</v>
      </c>
      <c r="O1378" t="str">
        <f>TEXT(tblOrders[[#This Row],[Date]],"mmm-yyyy")</f>
        <v>Jan-2025</v>
      </c>
      <c r="P1378" t="str">
        <f>_xlfn.XLOOKUP(tblOrders[[#This Row],[OrderID]], tblReturns[OrderID], tblReturns[Returned])</f>
        <v>No</v>
      </c>
      <c r="Q1378" t="str">
        <f>_xlfn.XLOOKUP(tblOrders[[#This Row],[OrderID]], tblShipping[OrderID], tblShipping[ShipMode])</f>
        <v>Pickup</v>
      </c>
      <c r="R1378" t="str">
        <f>IFERROR(_xlfn.XLOOKUP(A1377, tblCustomers[CustomerID], tblCustomers[CustomerName]), "Not Found")</f>
        <v>Not Found</v>
      </c>
      <c r="S1378" t="str">
        <f>IF(tblOrders[[#This Row],[Sales]]&gt;1000000,"High Value","Standard")</f>
        <v>Standard</v>
      </c>
      <c r="T1378" t="str">
        <f>_xlfn.XLOOKUP(tblOrders[[#This Row],[ProductID]], tblProducts[ProductID], tblProducts[ProductName])</f>
        <v>Product 27</v>
      </c>
      <c r="U1378">
        <f>_xlfn.XLOOKUP(tblOrders[[#This Row],[SalesRepID]], tblSalesreps[RepID], tblSalesreps[Target])</f>
        <v>19473459</v>
      </c>
    </row>
    <row r="1379" spans="1:21">
      <c r="A1379" t="s">
        <v>2168</v>
      </c>
      <c r="B1379" s="7" t="s">
        <v>824</v>
      </c>
      <c r="C1379" t="s">
        <v>1193</v>
      </c>
      <c r="D1379" t="s">
        <v>178</v>
      </c>
      <c r="E1379" t="s">
        <v>205</v>
      </c>
      <c r="F1379" t="s">
        <v>20</v>
      </c>
      <c r="G1379">
        <v>1</v>
      </c>
      <c r="H1379">
        <v>0</v>
      </c>
      <c r="I1379" s="2">
        <v>62222</v>
      </c>
      <c r="J1379" t="str">
        <f>_xlfn.XLOOKUP(tblOrders[[#This Row],[CustomerID]], tblCustomers[CustomerID], tblCustomers[CustomerName])</f>
        <v>Customer 57</v>
      </c>
      <c r="K1379" t="str">
        <f>_xlfn.XLOOKUP(tblOrders[[#This Row],[CustomerID]], tblCustomers[CustomerID], tblCustomers[Segment])</f>
        <v>SME</v>
      </c>
      <c r="L1379" t="str">
        <f>_xlfn.XLOOKUP(tblOrders[[#This Row],[ProductID]], tblProducts[ProductID], tblProducts[Category])</f>
        <v>Office</v>
      </c>
      <c r="M1379">
        <f>_xlfn.XLOOKUP(tblOrders[[#This Row],[ProductID]], tblProducts[ProductID], tblProducts[CostPrice])</f>
        <v>46035</v>
      </c>
      <c r="N1379">
        <f>tblOrders[[#This Row],[Sales]]-(tblOrders[[#This Row],[CostPrice]]*tblOrders[[#This Row],[Quantity]])</f>
        <v>16187</v>
      </c>
      <c r="O1379" t="str">
        <f>TEXT(tblOrders[[#This Row],[Date]],"mmm-yyyy")</f>
        <v>Nov-2025</v>
      </c>
      <c r="P1379" t="str">
        <f>_xlfn.XLOOKUP(tblOrders[[#This Row],[OrderID]], tblReturns[OrderID], tblReturns[Returned])</f>
        <v>No</v>
      </c>
      <c r="Q1379" t="str">
        <f>_xlfn.XLOOKUP(tblOrders[[#This Row],[OrderID]], tblShipping[OrderID], tblShipping[ShipMode])</f>
        <v>Standard</v>
      </c>
      <c r="R1379" t="str">
        <f>IFERROR(_xlfn.XLOOKUP(A1378, tblCustomers[CustomerID], tblCustomers[CustomerName]), "Not Found")</f>
        <v>Not Found</v>
      </c>
      <c r="S1379" t="str">
        <f>IF(tblOrders[[#This Row],[Sales]]&gt;1000000,"High Value","Standard")</f>
        <v>Standard</v>
      </c>
      <c r="T1379" t="str">
        <f>_xlfn.XLOOKUP(tblOrders[[#This Row],[ProductID]], tblProducts[ProductID], tblProducts[ProductName])</f>
        <v>Product 84</v>
      </c>
      <c r="U1379">
        <f>_xlfn.XLOOKUP(tblOrders[[#This Row],[SalesRepID]], tblSalesreps[RepID], tblSalesreps[Target])</f>
        <v>16246424</v>
      </c>
    </row>
    <row r="1380" spans="1:21">
      <c r="A1380" t="s">
        <v>2169</v>
      </c>
      <c r="B1380" s="7" t="s">
        <v>858</v>
      </c>
      <c r="C1380" t="s">
        <v>882</v>
      </c>
      <c r="D1380" t="s">
        <v>216</v>
      </c>
      <c r="E1380" t="s">
        <v>13</v>
      </c>
      <c r="F1380" t="s">
        <v>14</v>
      </c>
      <c r="G1380">
        <v>2</v>
      </c>
      <c r="H1380">
        <v>0.1</v>
      </c>
      <c r="I1380" s="2">
        <v>260658</v>
      </c>
      <c r="J1380" t="str">
        <f>_xlfn.XLOOKUP(tblOrders[[#This Row],[CustomerID]], tblCustomers[CustomerID], tblCustomers[CustomerName])</f>
        <v>Customer 10</v>
      </c>
      <c r="K1380" t="str">
        <f>_xlfn.XLOOKUP(tblOrders[[#This Row],[CustomerID]], tblCustomers[CustomerID], tblCustomers[Segment])</f>
        <v>SME</v>
      </c>
      <c r="L1380" t="str">
        <f>_xlfn.XLOOKUP(tblOrders[[#This Row],[ProductID]], tblProducts[ProductID], tblProducts[Category])</f>
        <v>Home</v>
      </c>
      <c r="M1380">
        <f>_xlfn.XLOOKUP(tblOrders[[#This Row],[ProductID]], tblProducts[ProductID], tblProducts[CostPrice])</f>
        <v>15200</v>
      </c>
      <c r="N1380">
        <f>tblOrders[[#This Row],[Sales]]-(tblOrders[[#This Row],[CostPrice]]*tblOrders[[#This Row],[Quantity]])</f>
        <v>230258</v>
      </c>
      <c r="O1380" t="str">
        <f>TEXT(tblOrders[[#This Row],[Date]],"mmm-yyyy")</f>
        <v>Aug-2025</v>
      </c>
      <c r="P1380" t="str">
        <f>_xlfn.XLOOKUP(tblOrders[[#This Row],[OrderID]], tblReturns[OrderID], tblReturns[Returned])</f>
        <v>No</v>
      </c>
      <c r="Q1380" t="str">
        <f>_xlfn.XLOOKUP(tblOrders[[#This Row],[OrderID]], tblShipping[OrderID], tblShipping[ShipMode])</f>
        <v>Express</v>
      </c>
      <c r="R1380" t="str">
        <f>IFERROR(_xlfn.XLOOKUP(A1379, tblCustomers[CustomerID], tblCustomers[CustomerName]), "Not Found")</f>
        <v>Not Found</v>
      </c>
      <c r="S1380" t="str">
        <f>IF(tblOrders[[#This Row],[Sales]]&gt;1000000,"High Value","Standard")</f>
        <v>Standard</v>
      </c>
      <c r="T1380" t="str">
        <f>_xlfn.XLOOKUP(tblOrders[[#This Row],[ProductID]], tblProducts[ProductID], tblProducts[ProductName])</f>
        <v>Product 52</v>
      </c>
      <c r="U1380">
        <f>_xlfn.XLOOKUP(tblOrders[[#This Row],[SalesRepID]], tblSalesreps[RepID], tblSalesreps[Target])</f>
        <v>11852878</v>
      </c>
    </row>
    <row r="1381" spans="1:21">
      <c r="A1381" t="s">
        <v>2170</v>
      </c>
      <c r="B1381" s="7" t="s">
        <v>394</v>
      </c>
      <c r="C1381" t="s">
        <v>23</v>
      </c>
      <c r="D1381" t="s">
        <v>34</v>
      </c>
      <c r="E1381" t="s">
        <v>69</v>
      </c>
      <c r="F1381" t="s">
        <v>26</v>
      </c>
      <c r="G1381">
        <v>2</v>
      </c>
      <c r="H1381">
        <v>0.1</v>
      </c>
      <c r="I1381" s="2">
        <v>216109.8</v>
      </c>
      <c r="J1381" t="str">
        <f>_xlfn.XLOOKUP(tblOrders[[#This Row],[CustomerID]], tblCustomers[CustomerID], tblCustomers[CustomerName])</f>
        <v>Customer 213</v>
      </c>
      <c r="K1381" t="str">
        <f>_xlfn.XLOOKUP(tblOrders[[#This Row],[CustomerID]], tblCustomers[CustomerID], tblCustomers[Segment])</f>
        <v>Consumer</v>
      </c>
      <c r="L1381" t="str">
        <f>_xlfn.XLOOKUP(tblOrders[[#This Row],[ProductID]], tblProducts[ProductID], tblProducts[Category])</f>
        <v>Electronics</v>
      </c>
      <c r="M1381">
        <f>_xlfn.XLOOKUP(tblOrders[[#This Row],[ProductID]], tblProducts[ProductID], tblProducts[CostPrice])</f>
        <v>24518</v>
      </c>
      <c r="N1381">
        <f>tblOrders[[#This Row],[Sales]]-(tblOrders[[#This Row],[CostPrice]]*tblOrders[[#This Row],[Quantity]])</f>
        <v>167073.79999999999</v>
      </c>
      <c r="O1381" t="str">
        <f>TEXT(tblOrders[[#This Row],[Date]],"mmm-yyyy")</f>
        <v>Sep-2025</v>
      </c>
      <c r="P1381" t="str">
        <f>_xlfn.XLOOKUP(tblOrders[[#This Row],[OrderID]], tblReturns[OrderID], tblReturns[Returned])</f>
        <v>No</v>
      </c>
      <c r="Q1381" t="str">
        <f>_xlfn.XLOOKUP(tblOrders[[#This Row],[OrderID]], tblShipping[OrderID], tblShipping[ShipMode])</f>
        <v>Standard</v>
      </c>
      <c r="R1381" t="str">
        <f>IFERROR(_xlfn.XLOOKUP(A1380, tblCustomers[CustomerID], tblCustomers[CustomerName]), "Not Found")</f>
        <v>Not Found</v>
      </c>
      <c r="S1381" t="str">
        <f>IF(tblOrders[[#This Row],[Sales]]&gt;1000000,"High Value","Standard")</f>
        <v>Standard</v>
      </c>
      <c r="T1381" t="str">
        <f>_xlfn.XLOOKUP(tblOrders[[#This Row],[ProductID]], tblProducts[ProductID], tblProducts[ProductName])</f>
        <v>Product 90</v>
      </c>
      <c r="U1381">
        <f>_xlfn.XLOOKUP(tblOrders[[#This Row],[SalesRepID]], tblSalesreps[RepID], tblSalesreps[Target])</f>
        <v>19473459</v>
      </c>
    </row>
    <row r="1382" spans="1:21">
      <c r="A1382" t="s">
        <v>2171</v>
      </c>
      <c r="B1382" s="7" t="s">
        <v>497</v>
      </c>
      <c r="C1382" t="s">
        <v>251</v>
      </c>
      <c r="D1382" t="s">
        <v>174</v>
      </c>
      <c r="E1382" t="s">
        <v>79</v>
      </c>
      <c r="F1382" t="s">
        <v>26</v>
      </c>
      <c r="G1382">
        <v>7</v>
      </c>
      <c r="H1382">
        <v>0.2</v>
      </c>
      <c r="I1382" s="2">
        <v>135340.79999999999</v>
      </c>
      <c r="J1382" t="str">
        <f>_xlfn.XLOOKUP(tblOrders[[#This Row],[CustomerID]], tblCustomers[CustomerID], tblCustomers[CustomerName])</f>
        <v>Customer 175</v>
      </c>
      <c r="K1382" t="str">
        <f>_xlfn.XLOOKUP(tblOrders[[#This Row],[CustomerID]], tblCustomers[CustomerID], tblCustomers[Segment])</f>
        <v>Consumer</v>
      </c>
      <c r="L1382" t="str">
        <f>_xlfn.XLOOKUP(tblOrders[[#This Row],[ProductID]], tblProducts[ProductID], tblProducts[Category])</f>
        <v>Home</v>
      </c>
      <c r="M1382">
        <f>_xlfn.XLOOKUP(tblOrders[[#This Row],[ProductID]], tblProducts[ProductID], tblProducts[CostPrice])</f>
        <v>62348</v>
      </c>
      <c r="N1382">
        <f>tblOrders[[#This Row],[Sales]]-(tblOrders[[#This Row],[CostPrice]]*tblOrders[[#This Row],[Quantity]])</f>
        <v>-301095.2</v>
      </c>
      <c r="O1382" t="str">
        <f>TEXT(tblOrders[[#This Row],[Date]],"mmm-yyyy")</f>
        <v>Mar-2025</v>
      </c>
      <c r="P1382" t="str">
        <f>_xlfn.XLOOKUP(tblOrders[[#This Row],[OrderID]], tblReturns[OrderID], tblReturns[Returned])</f>
        <v>No</v>
      </c>
      <c r="Q1382" t="str">
        <f>_xlfn.XLOOKUP(tblOrders[[#This Row],[OrderID]], tblShipping[OrderID], tblShipping[ShipMode])</f>
        <v>Express</v>
      </c>
      <c r="R1382" t="str">
        <f>IFERROR(_xlfn.XLOOKUP(A1381, tblCustomers[CustomerID], tblCustomers[CustomerName]), "Not Found")</f>
        <v>Not Found</v>
      </c>
      <c r="S1382" t="str">
        <f>IF(tblOrders[[#This Row],[Sales]]&gt;1000000,"High Value","Standard")</f>
        <v>Standard</v>
      </c>
      <c r="T1382" t="str">
        <f>_xlfn.XLOOKUP(tblOrders[[#This Row],[ProductID]], tblProducts[ProductID], tblProducts[ProductName])</f>
        <v>Product 64</v>
      </c>
      <c r="U1382">
        <f>_xlfn.XLOOKUP(tblOrders[[#This Row],[SalesRepID]], tblSalesreps[RepID], tblSalesreps[Target])</f>
        <v>8592536</v>
      </c>
    </row>
    <row r="1383" spans="1:21">
      <c r="A1383" t="s">
        <v>2172</v>
      </c>
      <c r="B1383" s="7" t="s">
        <v>982</v>
      </c>
      <c r="C1383" t="s">
        <v>235</v>
      </c>
      <c r="D1383" t="s">
        <v>744</v>
      </c>
      <c r="E1383" t="s">
        <v>119</v>
      </c>
      <c r="F1383" t="s">
        <v>14</v>
      </c>
      <c r="G1383">
        <v>2</v>
      </c>
      <c r="H1383">
        <v>0.05</v>
      </c>
      <c r="I1383" s="2">
        <v>216788.1</v>
      </c>
      <c r="J1383" t="str">
        <f>_xlfn.XLOOKUP(tblOrders[[#This Row],[CustomerID]], tblCustomers[CustomerID], tblCustomers[CustomerName])</f>
        <v>Customer 172</v>
      </c>
      <c r="K1383" t="str">
        <f>_xlfn.XLOOKUP(tblOrders[[#This Row],[CustomerID]], tblCustomers[CustomerID], tblCustomers[Segment])</f>
        <v>SME</v>
      </c>
      <c r="L1383" t="str">
        <f>_xlfn.XLOOKUP(tblOrders[[#This Row],[ProductID]], tblProducts[ProductID], tblProducts[Category])</f>
        <v>Electronics</v>
      </c>
      <c r="M1383">
        <f>_xlfn.XLOOKUP(tblOrders[[#This Row],[ProductID]], tblProducts[ProductID], tblProducts[CostPrice])</f>
        <v>37361</v>
      </c>
      <c r="N1383">
        <f>tblOrders[[#This Row],[Sales]]-(tblOrders[[#This Row],[CostPrice]]*tblOrders[[#This Row],[Quantity]])</f>
        <v>142066.1</v>
      </c>
      <c r="O1383" t="str">
        <f>TEXT(tblOrders[[#This Row],[Date]],"mmm-yyyy")</f>
        <v>Jul-2025</v>
      </c>
      <c r="P1383" t="str">
        <f>_xlfn.XLOOKUP(tblOrders[[#This Row],[OrderID]], tblReturns[OrderID], tblReturns[Returned])</f>
        <v>No</v>
      </c>
      <c r="Q1383" t="str">
        <f>_xlfn.XLOOKUP(tblOrders[[#This Row],[OrderID]], tblShipping[OrderID], tblShipping[ShipMode])</f>
        <v>Express</v>
      </c>
      <c r="R1383" t="str">
        <f>IFERROR(_xlfn.XLOOKUP(A1382, tblCustomers[CustomerID], tblCustomers[CustomerName]), "Not Found")</f>
        <v>Not Found</v>
      </c>
      <c r="S1383" t="str">
        <f>IF(tblOrders[[#This Row],[Sales]]&gt;1000000,"High Value","Standard")</f>
        <v>Standard</v>
      </c>
      <c r="T1383" t="str">
        <f>_xlfn.XLOOKUP(tblOrders[[#This Row],[ProductID]], tblProducts[ProductID], tblProducts[ProductName])</f>
        <v>Product 72</v>
      </c>
      <c r="U1383">
        <f>_xlfn.XLOOKUP(tblOrders[[#This Row],[SalesRepID]], tblSalesreps[RepID], tblSalesreps[Target])</f>
        <v>5886694</v>
      </c>
    </row>
    <row r="1384" spans="1:21">
      <c r="A1384" t="s">
        <v>2173</v>
      </c>
      <c r="B1384" s="7" t="s">
        <v>53</v>
      </c>
      <c r="C1384" t="s">
        <v>86</v>
      </c>
      <c r="D1384" t="s">
        <v>369</v>
      </c>
      <c r="E1384" t="s">
        <v>13</v>
      </c>
      <c r="F1384" t="s">
        <v>20</v>
      </c>
      <c r="G1384">
        <v>6</v>
      </c>
      <c r="H1384">
        <v>0</v>
      </c>
      <c r="I1384" s="2">
        <v>555324</v>
      </c>
      <c r="J1384" t="str">
        <f>_xlfn.XLOOKUP(tblOrders[[#This Row],[CustomerID]], tblCustomers[CustomerID], tblCustomers[CustomerName])</f>
        <v>Customer 53</v>
      </c>
      <c r="K1384" t="str">
        <f>_xlfn.XLOOKUP(tblOrders[[#This Row],[CustomerID]], tblCustomers[CustomerID], tblCustomers[Segment])</f>
        <v>Consumer</v>
      </c>
      <c r="L1384" t="str">
        <f>_xlfn.XLOOKUP(tblOrders[[#This Row],[ProductID]], tblProducts[ProductID], tblProducts[Category])</f>
        <v>Office</v>
      </c>
      <c r="M1384">
        <f>_xlfn.XLOOKUP(tblOrders[[#This Row],[ProductID]], tblProducts[ProductID], tblProducts[CostPrice])</f>
        <v>12456</v>
      </c>
      <c r="N1384">
        <f>tblOrders[[#This Row],[Sales]]-(tblOrders[[#This Row],[CostPrice]]*tblOrders[[#This Row],[Quantity]])</f>
        <v>480588</v>
      </c>
      <c r="O1384" t="str">
        <f>TEXT(tblOrders[[#This Row],[Date]],"mmm-yyyy")</f>
        <v>Apr-2025</v>
      </c>
      <c r="P1384" t="str">
        <f>_xlfn.XLOOKUP(tblOrders[[#This Row],[OrderID]], tblReturns[OrderID], tblReturns[Returned])</f>
        <v>Yes</v>
      </c>
      <c r="Q1384" t="str">
        <f>_xlfn.XLOOKUP(tblOrders[[#This Row],[OrderID]], tblShipping[OrderID], tblShipping[ShipMode])</f>
        <v>Pickup</v>
      </c>
      <c r="R1384" t="str">
        <f>IFERROR(_xlfn.XLOOKUP(A1383, tblCustomers[CustomerID], tblCustomers[CustomerName]), "Not Found")</f>
        <v>Not Found</v>
      </c>
      <c r="S1384" t="str">
        <f>IF(tblOrders[[#This Row],[Sales]]&gt;1000000,"High Value","Standard")</f>
        <v>Standard</v>
      </c>
      <c r="T1384" t="str">
        <f>_xlfn.XLOOKUP(tblOrders[[#This Row],[ProductID]], tblProducts[ProductID], tblProducts[ProductName])</f>
        <v>Product 42</v>
      </c>
      <c r="U1384">
        <f>_xlfn.XLOOKUP(tblOrders[[#This Row],[SalesRepID]], tblSalesreps[RepID], tblSalesreps[Target])</f>
        <v>11852878</v>
      </c>
    </row>
    <row r="1385" spans="1:21">
      <c r="A1385" t="s">
        <v>2174</v>
      </c>
      <c r="B1385" s="7" t="s">
        <v>472</v>
      </c>
      <c r="C1385" t="s">
        <v>275</v>
      </c>
      <c r="D1385" t="s">
        <v>141</v>
      </c>
      <c r="E1385" t="s">
        <v>45</v>
      </c>
      <c r="F1385" t="s">
        <v>26</v>
      </c>
      <c r="G1385">
        <v>8</v>
      </c>
      <c r="H1385">
        <v>0.15</v>
      </c>
      <c r="I1385" s="2">
        <v>631332.4</v>
      </c>
      <c r="J1385" t="str">
        <f>_xlfn.XLOOKUP(tblOrders[[#This Row],[CustomerID]], tblCustomers[CustomerID], tblCustomers[CustomerName])</f>
        <v>Customer 169</v>
      </c>
      <c r="K1385" t="str">
        <f>_xlfn.XLOOKUP(tblOrders[[#This Row],[CustomerID]], tblCustomers[CustomerID], tblCustomers[Segment])</f>
        <v>SME</v>
      </c>
      <c r="L1385" t="str">
        <f>_xlfn.XLOOKUP(tblOrders[[#This Row],[ProductID]], tblProducts[ProductID], tblProducts[Category])</f>
        <v>Home</v>
      </c>
      <c r="M1385">
        <f>_xlfn.XLOOKUP(tblOrders[[#This Row],[ProductID]], tblProducts[ProductID], tblProducts[CostPrice])</f>
        <v>32671</v>
      </c>
      <c r="N1385">
        <f>tblOrders[[#This Row],[Sales]]-(tblOrders[[#This Row],[CostPrice]]*tblOrders[[#This Row],[Quantity]])</f>
        <v>369964.4</v>
      </c>
      <c r="O1385" t="str">
        <f>TEXT(tblOrders[[#This Row],[Date]],"mmm-yyyy")</f>
        <v>Mar-2025</v>
      </c>
      <c r="P1385" t="str">
        <f>_xlfn.XLOOKUP(tblOrders[[#This Row],[OrderID]], tblReturns[OrderID], tblReturns[Returned])</f>
        <v>No</v>
      </c>
      <c r="Q1385" t="str">
        <f>_xlfn.XLOOKUP(tblOrders[[#This Row],[OrderID]], tblShipping[OrderID], tblShipping[ShipMode])</f>
        <v>Standard</v>
      </c>
      <c r="R1385" t="str">
        <f>IFERROR(_xlfn.XLOOKUP(A1384, tblCustomers[CustomerID], tblCustomers[CustomerName]), "Not Found")</f>
        <v>Not Found</v>
      </c>
      <c r="S1385" t="str">
        <f>IF(tblOrders[[#This Row],[Sales]]&gt;1000000,"High Value","Standard")</f>
        <v>Standard</v>
      </c>
      <c r="T1385" t="str">
        <f>_xlfn.XLOOKUP(tblOrders[[#This Row],[ProductID]], tblProducts[ProductID], tblProducts[ProductName])</f>
        <v>Product 80</v>
      </c>
      <c r="U1385">
        <f>_xlfn.XLOOKUP(tblOrders[[#This Row],[SalesRepID]], tblSalesreps[RepID], tblSalesreps[Target])</f>
        <v>11319839</v>
      </c>
    </row>
    <row r="1386" spans="1:21">
      <c r="A1386" t="s">
        <v>2175</v>
      </c>
      <c r="B1386" s="7" t="s">
        <v>1510</v>
      </c>
      <c r="C1386" t="s">
        <v>669</v>
      </c>
      <c r="D1386" t="s">
        <v>12</v>
      </c>
      <c r="E1386" t="s">
        <v>40</v>
      </c>
      <c r="F1386" t="s">
        <v>26</v>
      </c>
      <c r="G1386">
        <v>10</v>
      </c>
      <c r="H1386">
        <v>0.1</v>
      </c>
      <c r="I1386" s="2">
        <v>509463</v>
      </c>
      <c r="J1386" t="str">
        <f>_xlfn.XLOOKUP(tblOrders[[#This Row],[CustomerID]], tblCustomers[CustomerID], tblCustomers[CustomerName])</f>
        <v>Customer 83</v>
      </c>
      <c r="K1386" t="str">
        <f>_xlfn.XLOOKUP(tblOrders[[#This Row],[CustomerID]], tblCustomers[CustomerID], tblCustomers[Segment])</f>
        <v>Consumer</v>
      </c>
      <c r="L1386" t="str">
        <f>_xlfn.XLOOKUP(tblOrders[[#This Row],[ProductID]], tblProducts[ProductID], tblProducts[Category])</f>
        <v>Furniture</v>
      </c>
      <c r="M1386">
        <f>_xlfn.XLOOKUP(tblOrders[[#This Row],[ProductID]], tblProducts[ProductID], tblProducts[CostPrice])</f>
        <v>72369</v>
      </c>
      <c r="N1386">
        <f>tblOrders[[#This Row],[Sales]]-(tblOrders[[#This Row],[CostPrice]]*tblOrders[[#This Row],[Quantity]])</f>
        <v>-214227</v>
      </c>
      <c r="O1386" t="str">
        <f>TEXT(tblOrders[[#This Row],[Date]],"mmm-yyyy")</f>
        <v>Jul-2025</v>
      </c>
      <c r="P1386" t="str">
        <f>_xlfn.XLOOKUP(tblOrders[[#This Row],[OrderID]], tblReturns[OrderID], tblReturns[Returned])</f>
        <v>No</v>
      </c>
      <c r="Q1386" t="str">
        <f>_xlfn.XLOOKUP(tblOrders[[#This Row],[OrderID]], tblShipping[OrderID], tblShipping[ShipMode])</f>
        <v>Standard</v>
      </c>
      <c r="R1386" t="str">
        <f>IFERROR(_xlfn.XLOOKUP(A1385, tblCustomers[CustomerID], tblCustomers[CustomerName]), "Not Found")</f>
        <v>Not Found</v>
      </c>
      <c r="S1386" t="str">
        <f>IF(tblOrders[[#This Row],[Sales]]&gt;1000000,"High Value","Standard")</f>
        <v>Standard</v>
      </c>
      <c r="T1386" t="str">
        <f>_xlfn.XLOOKUP(tblOrders[[#This Row],[ProductID]], tblProducts[ProductID], tblProducts[ProductName])</f>
        <v>Product 19</v>
      </c>
      <c r="U1386">
        <f>_xlfn.XLOOKUP(tblOrders[[#This Row],[SalesRepID]], tblSalesreps[RepID], tblSalesreps[Target])</f>
        <v>6291486</v>
      </c>
    </row>
    <row r="1387" spans="1:21">
      <c r="A1387" t="s">
        <v>2176</v>
      </c>
      <c r="B1387" s="7" t="s">
        <v>1349</v>
      </c>
      <c r="C1387" t="s">
        <v>1973</v>
      </c>
      <c r="D1387" t="s">
        <v>516</v>
      </c>
      <c r="E1387" t="s">
        <v>105</v>
      </c>
      <c r="F1387" t="s">
        <v>51</v>
      </c>
      <c r="G1387">
        <v>9</v>
      </c>
      <c r="H1387">
        <v>0.15</v>
      </c>
      <c r="I1387" s="2">
        <v>1039604.4</v>
      </c>
      <c r="J1387" t="str">
        <f>_xlfn.XLOOKUP(tblOrders[[#This Row],[CustomerID]], tblCustomers[CustomerID], tblCustomers[CustomerName])</f>
        <v>Customer 50</v>
      </c>
      <c r="K1387" t="str">
        <f>_xlfn.XLOOKUP(tblOrders[[#This Row],[CustomerID]], tblCustomers[CustomerID], tblCustomers[Segment])</f>
        <v>SME</v>
      </c>
      <c r="L1387" t="str">
        <f>_xlfn.XLOOKUP(tblOrders[[#This Row],[ProductID]], tblProducts[ProductID], tblProducts[Category])</f>
        <v>Home</v>
      </c>
      <c r="M1387">
        <f>_xlfn.XLOOKUP(tblOrders[[#This Row],[ProductID]], tblProducts[ProductID], tblProducts[CostPrice])</f>
        <v>48408</v>
      </c>
      <c r="N1387">
        <f>tblOrders[[#This Row],[Sales]]-(tblOrders[[#This Row],[CostPrice]]*tblOrders[[#This Row],[Quantity]])</f>
        <v>603932.4</v>
      </c>
      <c r="O1387" t="str">
        <f>TEXT(tblOrders[[#This Row],[Date]],"mmm-yyyy")</f>
        <v>Aug-2025</v>
      </c>
      <c r="P1387" t="str">
        <f>_xlfn.XLOOKUP(tblOrders[[#This Row],[OrderID]], tblReturns[OrderID], tblReturns[Returned])</f>
        <v>No</v>
      </c>
      <c r="Q1387" t="str">
        <f>_xlfn.XLOOKUP(tblOrders[[#This Row],[OrderID]], tblShipping[OrderID], tblShipping[ShipMode])</f>
        <v>Express</v>
      </c>
      <c r="R1387" t="str">
        <f>IFERROR(_xlfn.XLOOKUP(A1386, tblCustomers[CustomerID], tblCustomers[CustomerName]), "Not Found")</f>
        <v>Not Found</v>
      </c>
      <c r="S1387" t="str">
        <f>IF(tblOrders[[#This Row],[Sales]]&gt;1000000,"High Value","Standard")</f>
        <v>High Value</v>
      </c>
      <c r="T1387" t="str">
        <f>_xlfn.XLOOKUP(tblOrders[[#This Row],[ProductID]], tblProducts[ProductID], tblProducts[ProductName])</f>
        <v>Product 12</v>
      </c>
      <c r="U1387">
        <f>_xlfn.XLOOKUP(tblOrders[[#This Row],[SalesRepID]], tblSalesreps[RepID], tblSalesreps[Target])</f>
        <v>8698154</v>
      </c>
    </row>
    <row r="1388" spans="1:21">
      <c r="A1388" t="s">
        <v>2177</v>
      </c>
      <c r="B1388" s="7" t="s">
        <v>634</v>
      </c>
      <c r="C1388" t="s">
        <v>235</v>
      </c>
      <c r="D1388" t="s">
        <v>422</v>
      </c>
      <c r="E1388" t="s">
        <v>205</v>
      </c>
      <c r="F1388" t="s">
        <v>20</v>
      </c>
      <c r="G1388">
        <v>2</v>
      </c>
      <c r="H1388">
        <v>0.05</v>
      </c>
      <c r="I1388" s="2">
        <v>12657.8</v>
      </c>
      <c r="J1388" t="str">
        <f>_xlfn.XLOOKUP(tblOrders[[#This Row],[CustomerID]], tblCustomers[CustomerID], tblCustomers[CustomerName])</f>
        <v>Customer 172</v>
      </c>
      <c r="K1388" t="str">
        <f>_xlfn.XLOOKUP(tblOrders[[#This Row],[CustomerID]], tblCustomers[CustomerID], tblCustomers[Segment])</f>
        <v>SME</v>
      </c>
      <c r="L1388" t="str">
        <f>_xlfn.XLOOKUP(tblOrders[[#This Row],[ProductID]], tblProducts[ProductID], tblProducts[Category])</f>
        <v>Furniture</v>
      </c>
      <c r="M1388">
        <f>_xlfn.XLOOKUP(tblOrders[[#This Row],[ProductID]], tblProducts[ProductID], tblProducts[CostPrice])</f>
        <v>69526</v>
      </c>
      <c r="N1388">
        <f>tblOrders[[#This Row],[Sales]]-(tblOrders[[#This Row],[CostPrice]]*tblOrders[[#This Row],[Quantity]])</f>
        <v>-126394.2</v>
      </c>
      <c r="O1388" t="str">
        <f>TEXT(tblOrders[[#This Row],[Date]],"mmm-yyyy")</f>
        <v>Jun-2025</v>
      </c>
      <c r="P1388" t="str">
        <f>_xlfn.XLOOKUP(tblOrders[[#This Row],[OrderID]], tblReturns[OrderID], tblReturns[Returned])</f>
        <v>Yes</v>
      </c>
      <c r="Q1388" t="str">
        <f>_xlfn.XLOOKUP(tblOrders[[#This Row],[OrderID]], tblShipping[OrderID], tblShipping[ShipMode])</f>
        <v>Pickup</v>
      </c>
      <c r="R1388" t="str">
        <f>IFERROR(_xlfn.XLOOKUP(A1387, tblCustomers[CustomerID], tblCustomers[CustomerName]), "Not Found")</f>
        <v>Not Found</v>
      </c>
      <c r="S1388" t="str">
        <f>IF(tblOrders[[#This Row],[Sales]]&gt;1000000,"High Value","Standard")</f>
        <v>Standard</v>
      </c>
      <c r="T1388" t="str">
        <f>_xlfn.XLOOKUP(tblOrders[[#This Row],[ProductID]], tblProducts[ProductID], tblProducts[ProductName])</f>
        <v>Product 36</v>
      </c>
      <c r="U1388">
        <f>_xlfn.XLOOKUP(tblOrders[[#This Row],[SalesRepID]], tblSalesreps[RepID], tblSalesreps[Target])</f>
        <v>16246424</v>
      </c>
    </row>
    <row r="1389" spans="1:21">
      <c r="A1389" t="s">
        <v>2178</v>
      </c>
      <c r="B1389" s="7" t="s">
        <v>539</v>
      </c>
      <c r="C1389" t="s">
        <v>144</v>
      </c>
      <c r="D1389" t="s">
        <v>314</v>
      </c>
      <c r="E1389" t="s">
        <v>13</v>
      </c>
      <c r="F1389" t="s">
        <v>88</v>
      </c>
      <c r="G1389">
        <v>8</v>
      </c>
      <c r="H1389">
        <v>0.15</v>
      </c>
      <c r="I1389" s="2">
        <v>219381.6</v>
      </c>
      <c r="J1389" t="str">
        <f>_xlfn.XLOOKUP(tblOrders[[#This Row],[CustomerID]], tblCustomers[CustomerID], tblCustomers[CustomerName])</f>
        <v>Customer 156</v>
      </c>
      <c r="K1389" t="str">
        <f>_xlfn.XLOOKUP(tblOrders[[#This Row],[CustomerID]], tblCustomers[CustomerID], tblCustomers[Segment])</f>
        <v>Consumer</v>
      </c>
      <c r="L1389" t="str">
        <f>_xlfn.XLOOKUP(tblOrders[[#This Row],[ProductID]], tblProducts[ProductID], tblProducts[Category])</f>
        <v>Furniture</v>
      </c>
      <c r="M1389">
        <f>_xlfn.XLOOKUP(tblOrders[[#This Row],[ProductID]], tblProducts[ProductID], tblProducts[CostPrice])</f>
        <v>10109</v>
      </c>
      <c r="N1389">
        <f>tblOrders[[#This Row],[Sales]]-(tblOrders[[#This Row],[CostPrice]]*tblOrders[[#This Row],[Quantity]])</f>
        <v>138509.6</v>
      </c>
      <c r="O1389" t="str">
        <f>TEXT(tblOrders[[#This Row],[Date]],"mmm-yyyy")</f>
        <v>Jul-2025</v>
      </c>
      <c r="P1389" t="str">
        <f>_xlfn.XLOOKUP(tblOrders[[#This Row],[OrderID]], tblReturns[OrderID], tblReturns[Returned])</f>
        <v>No</v>
      </c>
      <c r="Q1389" t="str">
        <f>_xlfn.XLOOKUP(tblOrders[[#This Row],[OrderID]], tblShipping[OrderID], tblShipping[ShipMode])</f>
        <v>Express</v>
      </c>
      <c r="R1389" t="str">
        <f>IFERROR(_xlfn.XLOOKUP(A1388, tblCustomers[CustomerID], tblCustomers[CustomerName]), "Not Found")</f>
        <v>Not Found</v>
      </c>
      <c r="S1389" t="str">
        <f>IF(tblOrders[[#This Row],[Sales]]&gt;1000000,"High Value","Standard")</f>
        <v>Standard</v>
      </c>
      <c r="T1389" t="str">
        <f>_xlfn.XLOOKUP(tblOrders[[#This Row],[ProductID]], tblProducts[ProductID], tblProducts[ProductName])</f>
        <v>Product 8</v>
      </c>
      <c r="U1389">
        <f>_xlfn.XLOOKUP(tblOrders[[#This Row],[SalesRepID]], tblSalesreps[RepID], tblSalesreps[Target])</f>
        <v>11852878</v>
      </c>
    </row>
    <row r="1390" spans="1:21">
      <c r="A1390" t="s">
        <v>2179</v>
      </c>
      <c r="B1390" s="7" t="s">
        <v>797</v>
      </c>
      <c r="C1390" t="s">
        <v>664</v>
      </c>
      <c r="D1390" t="s">
        <v>403</v>
      </c>
      <c r="E1390" t="s">
        <v>87</v>
      </c>
      <c r="F1390" t="s">
        <v>20</v>
      </c>
      <c r="G1390">
        <v>8</v>
      </c>
      <c r="H1390">
        <v>0.15</v>
      </c>
      <c r="I1390" s="2">
        <v>557464</v>
      </c>
      <c r="J1390" t="str">
        <f>_xlfn.XLOOKUP(tblOrders[[#This Row],[CustomerID]], tblCustomers[CustomerID], tblCustomers[CustomerName])</f>
        <v>Customer 112</v>
      </c>
      <c r="K1390" t="str">
        <f>_xlfn.XLOOKUP(tblOrders[[#This Row],[CustomerID]], tblCustomers[CustomerID], tblCustomers[Segment])</f>
        <v>Corporate</v>
      </c>
      <c r="L1390" t="str">
        <f>_xlfn.XLOOKUP(tblOrders[[#This Row],[ProductID]], tblProducts[ProductID], tblProducts[Category])</f>
        <v>Furniture</v>
      </c>
      <c r="M1390">
        <f>_xlfn.XLOOKUP(tblOrders[[#This Row],[ProductID]], tblProducts[ProductID], tblProducts[CostPrice])</f>
        <v>53072</v>
      </c>
      <c r="N1390">
        <f>tblOrders[[#This Row],[Sales]]-(tblOrders[[#This Row],[CostPrice]]*tblOrders[[#This Row],[Quantity]])</f>
        <v>132888</v>
      </c>
      <c r="O1390" t="str">
        <f>TEXT(tblOrders[[#This Row],[Date]],"mmm-yyyy")</f>
        <v>Jan-2025</v>
      </c>
      <c r="P1390" t="str">
        <f>_xlfn.XLOOKUP(tblOrders[[#This Row],[OrderID]], tblReturns[OrderID], tblReturns[Returned])</f>
        <v>No</v>
      </c>
      <c r="Q1390" t="str">
        <f>_xlfn.XLOOKUP(tblOrders[[#This Row],[OrderID]], tblShipping[OrderID], tblShipping[ShipMode])</f>
        <v>Express</v>
      </c>
      <c r="R1390" t="str">
        <f>IFERROR(_xlfn.XLOOKUP(A1389, tblCustomers[CustomerID], tblCustomers[CustomerName]), "Not Found")</f>
        <v>Not Found</v>
      </c>
      <c r="S1390" t="str">
        <f>IF(tblOrders[[#This Row],[Sales]]&gt;1000000,"High Value","Standard")</f>
        <v>Standard</v>
      </c>
      <c r="T1390" t="str">
        <f>_xlfn.XLOOKUP(tblOrders[[#This Row],[ProductID]], tblProducts[ProductID], tblProducts[ProductName])</f>
        <v>Product 78</v>
      </c>
      <c r="U1390">
        <f>_xlfn.XLOOKUP(tblOrders[[#This Row],[SalesRepID]], tblSalesreps[RepID], tblSalesreps[Target])</f>
        <v>18500989</v>
      </c>
    </row>
    <row r="1391" spans="1:21">
      <c r="A1391" t="s">
        <v>2180</v>
      </c>
      <c r="B1391" s="7" t="s">
        <v>143</v>
      </c>
      <c r="C1391" t="s">
        <v>1250</v>
      </c>
      <c r="D1391" t="s">
        <v>308</v>
      </c>
      <c r="E1391" t="s">
        <v>87</v>
      </c>
      <c r="F1391" t="s">
        <v>26</v>
      </c>
      <c r="G1391">
        <v>5</v>
      </c>
      <c r="H1391">
        <v>0.1</v>
      </c>
      <c r="I1391" s="2">
        <v>630796.5</v>
      </c>
      <c r="J1391" t="str">
        <f>_xlfn.XLOOKUP(tblOrders[[#This Row],[CustomerID]], tblCustomers[CustomerID], tblCustomers[CustomerName])</f>
        <v>Customer 291</v>
      </c>
      <c r="K1391" t="str">
        <f>_xlfn.XLOOKUP(tblOrders[[#This Row],[CustomerID]], tblCustomers[CustomerID], tblCustomers[Segment])</f>
        <v>Consumer</v>
      </c>
      <c r="L1391" t="str">
        <f>_xlfn.XLOOKUP(tblOrders[[#This Row],[ProductID]], tblProducts[ProductID], tblProducts[Category])</f>
        <v>Furniture</v>
      </c>
      <c r="M1391">
        <f>_xlfn.XLOOKUP(tblOrders[[#This Row],[ProductID]], tblProducts[ProductID], tblProducts[CostPrice])</f>
        <v>27039</v>
      </c>
      <c r="N1391">
        <f>tblOrders[[#This Row],[Sales]]-(tblOrders[[#This Row],[CostPrice]]*tblOrders[[#This Row],[Quantity]])</f>
        <v>495601.5</v>
      </c>
      <c r="O1391" t="str">
        <f>TEXT(tblOrders[[#This Row],[Date]],"mmm-yyyy")</f>
        <v>Feb-2025</v>
      </c>
      <c r="P1391" t="str">
        <f>_xlfn.XLOOKUP(tblOrders[[#This Row],[OrderID]], tblReturns[OrderID], tblReturns[Returned])</f>
        <v>Yes</v>
      </c>
      <c r="Q1391" t="str">
        <f>_xlfn.XLOOKUP(tblOrders[[#This Row],[OrderID]], tblShipping[OrderID], tblShipping[ShipMode])</f>
        <v>Express</v>
      </c>
      <c r="R1391" t="str">
        <f>IFERROR(_xlfn.XLOOKUP(A1390, tblCustomers[CustomerID], tblCustomers[CustomerName]), "Not Found")</f>
        <v>Not Found</v>
      </c>
      <c r="S1391" t="str">
        <f>IF(tblOrders[[#This Row],[Sales]]&gt;1000000,"High Value","Standard")</f>
        <v>Standard</v>
      </c>
      <c r="T1391" t="str">
        <f>_xlfn.XLOOKUP(tblOrders[[#This Row],[ProductID]], tblProducts[ProductID], tblProducts[ProductName])</f>
        <v>Product 13</v>
      </c>
      <c r="U1391">
        <f>_xlfn.XLOOKUP(tblOrders[[#This Row],[SalesRepID]], tblSalesreps[RepID], tblSalesreps[Target])</f>
        <v>18500989</v>
      </c>
    </row>
    <row r="1392" spans="1:21">
      <c r="A1392" t="s">
        <v>2181</v>
      </c>
      <c r="B1392" s="7" t="s">
        <v>542</v>
      </c>
      <c r="C1392" t="s">
        <v>264</v>
      </c>
      <c r="D1392" t="s">
        <v>339</v>
      </c>
      <c r="E1392" t="s">
        <v>74</v>
      </c>
      <c r="F1392" t="s">
        <v>20</v>
      </c>
      <c r="G1392">
        <v>6</v>
      </c>
      <c r="H1392">
        <v>0.05</v>
      </c>
      <c r="I1392" s="2">
        <v>576651.9</v>
      </c>
      <c r="J1392" t="str">
        <f>_xlfn.XLOOKUP(tblOrders[[#This Row],[CustomerID]], tblCustomers[CustomerID], tblCustomers[CustomerName])</f>
        <v>Customer 15</v>
      </c>
      <c r="K1392" t="str">
        <f>_xlfn.XLOOKUP(tblOrders[[#This Row],[CustomerID]], tblCustomers[CustomerID], tblCustomers[Segment])</f>
        <v>Consumer</v>
      </c>
      <c r="L1392" t="str">
        <f>_xlfn.XLOOKUP(tblOrders[[#This Row],[ProductID]], tblProducts[ProductID], tblProducts[Category])</f>
        <v>Office</v>
      </c>
      <c r="M1392">
        <f>_xlfn.XLOOKUP(tblOrders[[#This Row],[ProductID]], tblProducts[ProductID], tblProducts[CostPrice])</f>
        <v>73889</v>
      </c>
      <c r="N1392">
        <f>tblOrders[[#This Row],[Sales]]-(tblOrders[[#This Row],[CostPrice]]*tblOrders[[#This Row],[Quantity]])</f>
        <v>133317.90000000002</v>
      </c>
      <c r="O1392" t="str">
        <f>TEXT(tblOrders[[#This Row],[Date]],"mmm-yyyy")</f>
        <v>Jan-2025</v>
      </c>
      <c r="P1392" t="str">
        <f>_xlfn.XLOOKUP(tblOrders[[#This Row],[OrderID]], tblReturns[OrderID], tblReturns[Returned])</f>
        <v>No</v>
      </c>
      <c r="Q1392" t="str">
        <f>_xlfn.XLOOKUP(tblOrders[[#This Row],[OrderID]], tblShipping[OrderID], tblShipping[ShipMode])</f>
        <v>Standard</v>
      </c>
      <c r="R1392" t="str">
        <f>IFERROR(_xlfn.XLOOKUP(A1391, tblCustomers[CustomerID], tblCustomers[CustomerName]), "Not Found")</f>
        <v>Not Found</v>
      </c>
      <c r="S1392" t="str">
        <f>IF(tblOrders[[#This Row],[Sales]]&gt;1000000,"High Value","Standard")</f>
        <v>Standard</v>
      </c>
      <c r="T1392" t="str">
        <f>_xlfn.XLOOKUP(tblOrders[[#This Row],[ProductID]], tblProducts[ProductID], tblProducts[ProductName])</f>
        <v>Product 83</v>
      </c>
      <c r="U1392">
        <f>_xlfn.XLOOKUP(tblOrders[[#This Row],[SalesRepID]], tblSalesreps[RepID], tblSalesreps[Target])</f>
        <v>7254801</v>
      </c>
    </row>
    <row r="1393" spans="1:21">
      <c r="A1393" t="s">
        <v>2182</v>
      </c>
      <c r="B1393" s="7" t="s">
        <v>646</v>
      </c>
      <c r="C1393" t="s">
        <v>77</v>
      </c>
      <c r="D1393" t="s">
        <v>914</v>
      </c>
      <c r="E1393" t="s">
        <v>119</v>
      </c>
      <c r="F1393" t="s">
        <v>20</v>
      </c>
      <c r="G1393">
        <v>10</v>
      </c>
      <c r="H1393">
        <v>0.05</v>
      </c>
      <c r="I1393" s="2">
        <v>913387</v>
      </c>
      <c r="J1393" t="str">
        <f>_xlfn.XLOOKUP(tblOrders[[#This Row],[CustomerID]], tblCustomers[CustomerID], tblCustomers[CustomerName])</f>
        <v>Customer 149</v>
      </c>
      <c r="K1393" t="str">
        <f>_xlfn.XLOOKUP(tblOrders[[#This Row],[CustomerID]], tblCustomers[CustomerID], tblCustomers[Segment])</f>
        <v>SME</v>
      </c>
      <c r="L1393" t="str">
        <f>_xlfn.XLOOKUP(tblOrders[[#This Row],[ProductID]], tblProducts[ProductID], tblProducts[Category])</f>
        <v>Office</v>
      </c>
      <c r="M1393">
        <f>_xlfn.XLOOKUP(tblOrders[[#This Row],[ProductID]], tblProducts[ProductID], tblProducts[CostPrice])</f>
        <v>24464</v>
      </c>
      <c r="N1393">
        <f>tblOrders[[#This Row],[Sales]]-(tblOrders[[#This Row],[CostPrice]]*tblOrders[[#This Row],[Quantity]])</f>
        <v>668747</v>
      </c>
      <c r="O1393" t="str">
        <f>TEXT(tblOrders[[#This Row],[Date]],"mmm-yyyy")</f>
        <v>Apr-2025</v>
      </c>
      <c r="P1393" t="str">
        <f>_xlfn.XLOOKUP(tblOrders[[#This Row],[OrderID]], tblReturns[OrderID], tblReturns[Returned])</f>
        <v>No</v>
      </c>
      <c r="Q1393" t="str">
        <f>_xlfn.XLOOKUP(tblOrders[[#This Row],[OrderID]], tblShipping[OrderID], tblShipping[ShipMode])</f>
        <v>Pickup</v>
      </c>
      <c r="R1393" t="str">
        <f>IFERROR(_xlfn.XLOOKUP(A1392, tblCustomers[CustomerID], tblCustomers[CustomerName]), "Not Found")</f>
        <v>Not Found</v>
      </c>
      <c r="S1393" t="str">
        <f>IF(tblOrders[[#This Row],[Sales]]&gt;1000000,"High Value","Standard")</f>
        <v>Standard</v>
      </c>
      <c r="T1393" t="str">
        <f>_xlfn.XLOOKUP(tblOrders[[#This Row],[ProductID]], tblProducts[ProductID], tblProducts[ProductName])</f>
        <v>Product 46</v>
      </c>
      <c r="U1393">
        <f>_xlfn.XLOOKUP(tblOrders[[#This Row],[SalesRepID]], tblSalesreps[RepID], tblSalesreps[Target])</f>
        <v>5886694</v>
      </c>
    </row>
    <row r="1394" spans="1:21">
      <c r="A1394" t="s">
        <v>2183</v>
      </c>
      <c r="B1394" s="7" t="s">
        <v>1281</v>
      </c>
      <c r="C1394" t="s">
        <v>1575</v>
      </c>
      <c r="D1394" t="s">
        <v>223</v>
      </c>
      <c r="E1394" t="s">
        <v>119</v>
      </c>
      <c r="F1394" t="s">
        <v>88</v>
      </c>
      <c r="G1394">
        <v>10</v>
      </c>
      <c r="H1394">
        <v>0.05</v>
      </c>
      <c r="I1394" s="2">
        <v>1117969.5</v>
      </c>
      <c r="J1394" t="str">
        <f>_xlfn.XLOOKUP(tblOrders[[#This Row],[CustomerID]], tblCustomers[CustomerID], tblCustomers[CustomerName])</f>
        <v>Customer 255</v>
      </c>
      <c r="K1394" t="str">
        <f>_xlfn.XLOOKUP(tblOrders[[#This Row],[CustomerID]], tblCustomers[CustomerID], tblCustomers[Segment])</f>
        <v>Consumer</v>
      </c>
      <c r="L1394" t="str">
        <f>_xlfn.XLOOKUP(tblOrders[[#This Row],[ProductID]], tblProducts[ProductID], tblProducts[Category])</f>
        <v>Office</v>
      </c>
      <c r="M1394">
        <f>_xlfn.XLOOKUP(tblOrders[[#This Row],[ProductID]], tblProducts[ProductID], tblProducts[CostPrice])</f>
        <v>66106</v>
      </c>
      <c r="N1394">
        <f>tblOrders[[#This Row],[Sales]]-(tblOrders[[#This Row],[CostPrice]]*tblOrders[[#This Row],[Quantity]])</f>
        <v>456909.5</v>
      </c>
      <c r="O1394" t="str">
        <f>TEXT(tblOrders[[#This Row],[Date]],"mmm-yyyy")</f>
        <v>Jun-2025</v>
      </c>
      <c r="P1394" t="str">
        <f>_xlfn.XLOOKUP(tblOrders[[#This Row],[OrderID]], tblReturns[OrderID], tblReturns[Returned])</f>
        <v>No</v>
      </c>
      <c r="Q1394" t="str">
        <f>_xlfn.XLOOKUP(tblOrders[[#This Row],[OrderID]], tblShipping[OrderID], tblShipping[ShipMode])</f>
        <v>Standard</v>
      </c>
      <c r="R1394" t="str">
        <f>IFERROR(_xlfn.XLOOKUP(A1393, tblCustomers[CustomerID], tblCustomers[CustomerName]), "Not Found")</f>
        <v>Not Found</v>
      </c>
      <c r="S1394" t="str">
        <f>IF(tblOrders[[#This Row],[Sales]]&gt;1000000,"High Value","Standard")</f>
        <v>High Value</v>
      </c>
      <c r="T1394" t="str">
        <f>_xlfn.XLOOKUP(tblOrders[[#This Row],[ProductID]], tblProducts[ProductID], tblProducts[ProductName])</f>
        <v>Product 58</v>
      </c>
      <c r="U1394">
        <f>_xlfn.XLOOKUP(tblOrders[[#This Row],[SalesRepID]], tblSalesreps[RepID], tblSalesreps[Target])</f>
        <v>5886694</v>
      </c>
    </row>
    <row r="1395" spans="1:21">
      <c r="A1395" t="s">
        <v>2184</v>
      </c>
      <c r="B1395" s="7" t="s">
        <v>110</v>
      </c>
      <c r="C1395" t="s">
        <v>563</v>
      </c>
      <c r="D1395" t="s">
        <v>430</v>
      </c>
      <c r="E1395" t="s">
        <v>197</v>
      </c>
      <c r="F1395" t="s">
        <v>51</v>
      </c>
      <c r="G1395">
        <v>8</v>
      </c>
      <c r="H1395">
        <v>0.1</v>
      </c>
      <c r="I1395" s="2">
        <v>143848.79999999999</v>
      </c>
      <c r="J1395" t="str">
        <f>_xlfn.XLOOKUP(tblOrders[[#This Row],[CustomerID]], tblCustomers[CustomerID], tblCustomers[CustomerName])</f>
        <v>Customer 65</v>
      </c>
      <c r="K1395" t="str">
        <f>_xlfn.XLOOKUP(tblOrders[[#This Row],[CustomerID]], tblCustomers[CustomerID], tblCustomers[Segment])</f>
        <v>Corporate</v>
      </c>
      <c r="L1395" t="str">
        <f>_xlfn.XLOOKUP(tblOrders[[#This Row],[ProductID]], tblProducts[ProductID], tblProducts[Category])</f>
        <v>Office</v>
      </c>
      <c r="M1395">
        <f>_xlfn.XLOOKUP(tblOrders[[#This Row],[ProductID]], tblProducts[ProductID], tblProducts[CostPrice])</f>
        <v>7566</v>
      </c>
      <c r="N1395">
        <f>tblOrders[[#This Row],[Sales]]-(tblOrders[[#This Row],[CostPrice]]*tblOrders[[#This Row],[Quantity]])</f>
        <v>83320.799999999988</v>
      </c>
      <c r="O1395" t="str">
        <f>TEXT(tblOrders[[#This Row],[Date]],"mmm-yyyy")</f>
        <v>Nov-2025</v>
      </c>
      <c r="P1395" t="str">
        <f>_xlfn.XLOOKUP(tblOrders[[#This Row],[OrderID]], tblReturns[OrderID], tblReturns[Returned])</f>
        <v>No</v>
      </c>
      <c r="Q1395" t="str">
        <f>_xlfn.XLOOKUP(tblOrders[[#This Row],[OrderID]], tblShipping[OrderID], tblShipping[ShipMode])</f>
        <v>Express</v>
      </c>
      <c r="R1395" t="str">
        <f>IFERROR(_xlfn.XLOOKUP(A1394, tblCustomers[CustomerID], tblCustomers[CustomerName]), "Not Found")</f>
        <v>Not Found</v>
      </c>
      <c r="S1395" t="str">
        <f>IF(tblOrders[[#This Row],[Sales]]&gt;1000000,"High Value","Standard")</f>
        <v>Standard</v>
      </c>
      <c r="T1395" t="str">
        <f>_xlfn.XLOOKUP(tblOrders[[#This Row],[ProductID]], tblProducts[ProductID], tblProducts[ProductName])</f>
        <v>Product 85</v>
      </c>
      <c r="U1395">
        <f>_xlfn.XLOOKUP(tblOrders[[#This Row],[SalesRepID]], tblSalesreps[RepID], tblSalesreps[Target])</f>
        <v>19562258</v>
      </c>
    </row>
    <row r="1396" spans="1:21">
      <c r="A1396" t="s">
        <v>2185</v>
      </c>
      <c r="B1396" s="7" t="s">
        <v>277</v>
      </c>
      <c r="C1396" t="s">
        <v>317</v>
      </c>
      <c r="D1396" t="s">
        <v>403</v>
      </c>
      <c r="E1396" t="s">
        <v>210</v>
      </c>
      <c r="F1396" t="s">
        <v>26</v>
      </c>
      <c r="G1396">
        <v>7</v>
      </c>
      <c r="H1396">
        <v>0.15</v>
      </c>
      <c r="I1396" s="2">
        <v>48766.2</v>
      </c>
      <c r="J1396" t="str">
        <f>_xlfn.XLOOKUP(tblOrders[[#This Row],[CustomerID]], tblCustomers[CustomerID], tblCustomers[CustomerName])</f>
        <v>Customer 56</v>
      </c>
      <c r="K1396" t="str">
        <f>_xlfn.XLOOKUP(tblOrders[[#This Row],[CustomerID]], tblCustomers[CustomerID], tblCustomers[Segment])</f>
        <v>SME</v>
      </c>
      <c r="L1396" t="str">
        <f>_xlfn.XLOOKUP(tblOrders[[#This Row],[ProductID]], tblProducts[ProductID], tblProducts[Category])</f>
        <v>Furniture</v>
      </c>
      <c r="M1396">
        <f>_xlfn.XLOOKUP(tblOrders[[#This Row],[ProductID]], tblProducts[ProductID], tblProducts[CostPrice])</f>
        <v>53072</v>
      </c>
      <c r="N1396">
        <f>tblOrders[[#This Row],[Sales]]-(tblOrders[[#This Row],[CostPrice]]*tblOrders[[#This Row],[Quantity]])</f>
        <v>-322737.8</v>
      </c>
      <c r="O1396" t="str">
        <f>TEXT(tblOrders[[#This Row],[Date]],"mmm-yyyy")</f>
        <v>Oct-2025</v>
      </c>
      <c r="P1396" t="str">
        <f>_xlfn.XLOOKUP(tblOrders[[#This Row],[OrderID]], tblReturns[OrderID], tblReturns[Returned])</f>
        <v>No</v>
      </c>
      <c r="Q1396" t="str">
        <f>_xlfn.XLOOKUP(tblOrders[[#This Row],[OrderID]], tblShipping[OrderID], tblShipping[ShipMode])</f>
        <v>Pickup</v>
      </c>
      <c r="R1396" t="str">
        <f>IFERROR(_xlfn.XLOOKUP(A1395, tblCustomers[CustomerID], tblCustomers[CustomerName]), "Not Found")</f>
        <v>Not Found</v>
      </c>
      <c r="S1396" t="str">
        <f>IF(tblOrders[[#This Row],[Sales]]&gt;1000000,"High Value","Standard")</f>
        <v>Standard</v>
      </c>
      <c r="T1396" t="str">
        <f>_xlfn.XLOOKUP(tblOrders[[#This Row],[ProductID]], tblProducts[ProductID], tblProducts[ProductName])</f>
        <v>Product 78</v>
      </c>
      <c r="U1396">
        <f>_xlfn.XLOOKUP(tblOrders[[#This Row],[SalesRepID]], tblSalesreps[RepID], tblSalesreps[Target])</f>
        <v>19336654</v>
      </c>
    </row>
    <row r="1397" spans="1:21">
      <c r="A1397" t="s">
        <v>2186</v>
      </c>
      <c r="B1397" s="7" t="s">
        <v>341</v>
      </c>
      <c r="C1397" t="s">
        <v>658</v>
      </c>
      <c r="D1397" t="s">
        <v>369</v>
      </c>
      <c r="E1397" t="s">
        <v>69</v>
      </c>
      <c r="F1397" t="s">
        <v>14</v>
      </c>
      <c r="G1397">
        <v>6</v>
      </c>
      <c r="H1397">
        <v>0</v>
      </c>
      <c r="I1397" s="2">
        <v>655518</v>
      </c>
      <c r="J1397" t="str">
        <f>_xlfn.XLOOKUP(tblOrders[[#This Row],[CustomerID]], tblCustomers[CustomerID], tblCustomers[CustomerName])</f>
        <v>Customer 178</v>
      </c>
      <c r="K1397" t="str">
        <f>_xlfn.XLOOKUP(tblOrders[[#This Row],[CustomerID]], tblCustomers[CustomerID], tblCustomers[Segment])</f>
        <v>Consumer</v>
      </c>
      <c r="L1397" t="str">
        <f>_xlfn.XLOOKUP(tblOrders[[#This Row],[ProductID]], tblProducts[ProductID], tblProducts[Category])</f>
        <v>Office</v>
      </c>
      <c r="M1397">
        <f>_xlfn.XLOOKUP(tblOrders[[#This Row],[ProductID]], tblProducts[ProductID], tblProducts[CostPrice])</f>
        <v>12456</v>
      </c>
      <c r="N1397">
        <f>tblOrders[[#This Row],[Sales]]-(tblOrders[[#This Row],[CostPrice]]*tblOrders[[#This Row],[Quantity]])</f>
        <v>580782</v>
      </c>
      <c r="O1397" t="str">
        <f>TEXT(tblOrders[[#This Row],[Date]],"mmm-yyyy")</f>
        <v>Oct-2025</v>
      </c>
      <c r="P1397" t="str">
        <f>_xlfn.XLOOKUP(tblOrders[[#This Row],[OrderID]], tblReturns[OrderID], tblReturns[Returned])</f>
        <v>No</v>
      </c>
      <c r="Q1397" t="str">
        <f>_xlfn.XLOOKUP(tblOrders[[#This Row],[OrderID]], tblShipping[OrderID], tblShipping[ShipMode])</f>
        <v>Express</v>
      </c>
      <c r="R1397" t="str">
        <f>IFERROR(_xlfn.XLOOKUP(A1396, tblCustomers[CustomerID], tblCustomers[CustomerName]), "Not Found")</f>
        <v>Not Found</v>
      </c>
      <c r="S1397" t="str">
        <f>IF(tblOrders[[#This Row],[Sales]]&gt;1000000,"High Value","Standard")</f>
        <v>Standard</v>
      </c>
      <c r="T1397" t="str">
        <f>_xlfn.XLOOKUP(tblOrders[[#This Row],[ProductID]], tblProducts[ProductID], tblProducts[ProductName])</f>
        <v>Product 42</v>
      </c>
      <c r="U1397">
        <f>_xlfn.XLOOKUP(tblOrders[[#This Row],[SalesRepID]], tblSalesreps[RepID], tblSalesreps[Target])</f>
        <v>19473459</v>
      </c>
    </row>
    <row r="1398" spans="1:21">
      <c r="A1398" t="s">
        <v>2187</v>
      </c>
      <c r="B1398" s="7" t="s">
        <v>805</v>
      </c>
      <c r="C1398" t="s">
        <v>728</v>
      </c>
      <c r="D1398" t="s">
        <v>201</v>
      </c>
      <c r="E1398" t="s">
        <v>45</v>
      </c>
      <c r="F1398" t="s">
        <v>20</v>
      </c>
      <c r="G1398">
        <v>5</v>
      </c>
      <c r="H1398">
        <v>0.15</v>
      </c>
      <c r="I1398" s="2">
        <v>114320.75</v>
      </c>
      <c r="J1398" t="str">
        <f>_xlfn.XLOOKUP(tblOrders[[#This Row],[CustomerID]], tblCustomers[CustomerID], tblCustomers[CustomerName])</f>
        <v>Customer 138</v>
      </c>
      <c r="K1398" t="str">
        <f>_xlfn.XLOOKUP(tblOrders[[#This Row],[CustomerID]], tblCustomers[CustomerID], tblCustomers[Segment])</f>
        <v>Corporate</v>
      </c>
      <c r="L1398" t="str">
        <f>_xlfn.XLOOKUP(tblOrders[[#This Row],[ProductID]], tblProducts[ProductID], tblProducts[Category])</f>
        <v>Furniture</v>
      </c>
      <c r="M1398">
        <f>_xlfn.XLOOKUP(tblOrders[[#This Row],[ProductID]], tblProducts[ProductID], tblProducts[CostPrice])</f>
        <v>22542</v>
      </c>
      <c r="N1398">
        <f>tblOrders[[#This Row],[Sales]]-(tblOrders[[#This Row],[CostPrice]]*tblOrders[[#This Row],[Quantity]])</f>
        <v>1610.75</v>
      </c>
      <c r="O1398" t="str">
        <f>TEXT(tblOrders[[#This Row],[Date]],"mmm-yyyy")</f>
        <v>Dec-2025</v>
      </c>
      <c r="P1398" t="str">
        <f>_xlfn.XLOOKUP(tblOrders[[#This Row],[OrderID]], tblReturns[OrderID], tblReturns[Returned])</f>
        <v>No</v>
      </c>
      <c r="Q1398" t="str">
        <f>_xlfn.XLOOKUP(tblOrders[[#This Row],[OrderID]], tblShipping[OrderID], tblShipping[ShipMode])</f>
        <v>Standard</v>
      </c>
      <c r="R1398" t="str">
        <f>IFERROR(_xlfn.XLOOKUP(A1397, tblCustomers[CustomerID], tblCustomers[CustomerName]), "Not Found")</f>
        <v>Not Found</v>
      </c>
      <c r="S1398" t="str">
        <f>IF(tblOrders[[#This Row],[Sales]]&gt;1000000,"High Value","Standard")</f>
        <v>Standard</v>
      </c>
      <c r="T1398" t="str">
        <f>_xlfn.XLOOKUP(tblOrders[[#This Row],[ProductID]], tblProducts[ProductID], tblProducts[ProductName])</f>
        <v>Product 50</v>
      </c>
      <c r="U1398">
        <f>_xlfn.XLOOKUP(tblOrders[[#This Row],[SalesRepID]], tblSalesreps[RepID], tblSalesreps[Target])</f>
        <v>11319839</v>
      </c>
    </row>
    <row r="1399" spans="1:21">
      <c r="A1399" t="s">
        <v>2188</v>
      </c>
      <c r="B1399" s="7" t="s">
        <v>76</v>
      </c>
      <c r="C1399" t="s">
        <v>59</v>
      </c>
      <c r="D1399" t="s">
        <v>352</v>
      </c>
      <c r="E1399" t="s">
        <v>105</v>
      </c>
      <c r="F1399" t="s">
        <v>88</v>
      </c>
      <c r="G1399">
        <v>8</v>
      </c>
      <c r="H1399">
        <v>0.1</v>
      </c>
      <c r="I1399" s="2">
        <v>1043157.6</v>
      </c>
      <c r="J1399" t="str">
        <f>_xlfn.XLOOKUP(tblOrders[[#This Row],[CustomerID]], tblCustomers[CustomerID], tblCustomers[CustomerName])</f>
        <v>Customer 227</v>
      </c>
      <c r="K1399" t="str">
        <f>_xlfn.XLOOKUP(tblOrders[[#This Row],[CustomerID]], tblCustomers[CustomerID], tblCustomers[Segment])</f>
        <v>Consumer</v>
      </c>
      <c r="L1399" t="str">
        <f>_xlfn.XLOOKUP(tblOrders[[#This Row],[ProductID]], tblProducts[ProductID], tblProducts[Category])</f>
        <v>Electronics</v>
      </c>
      <c r="M1399">
        <f>_xlfn.XLOOKUP(tblOrders[[#This Row],[ProductID]], tblProducts[ProductID], tblProducts[CostPrice])</f>
        <v>58522</v>
      </c>
      <c r="N1399">
        <f>tblOrders[[#This Row],[Sales]]-(tblOrders[[#This Row],[CostPrice]]*tblOrders[[#This Row],[Quantity]])</f>
        <v>574981.6</v>
      </c>
      <c r="O1399" t="str">
        <f>TEXT(tblOrders[[#This Row],[Date]],"mmm-yyyy")</f>
        <v>Jun-2025</v>
      </c>
      <c r="P1399" t="str">
        <f>_xlfn.XLOOKUP(tblOrders[[#This Row],[OrderID]], tblReturns[OrderID], tblReturns[Returned])</f>
        <v>No</v>
      </c>
      <c r="Q1399" t="str">
        <f>_xlfn.XLOOKUP(tblOrders[[#This Row],[OrderID]], tblShipping[OrderID], tblShipping[ShipMode])</f>
        <v>Express</v>
      </c>
      <c r="R1399" t="str">
        <f>IFERROR(_xlfn.XLOOKUP(A1398, tblCustomers[CustomerID], tblCustomers[CustomerName]), "Not Found")</f>
        <v>Not Found</v>
      </c>
      <c r="S1399" t="str">
        <f>IF(tblOrders[[#This Row],[Sales]]&gt;1000000,"High Value","Standard")</f>
        <v>High Value</v>
      </c>
      <c r="T1399" t="str">
        <f>_xlfn.XLOOKUP(tblOrders[[#This Row],[ProductID]], tblProducts[ProductID], tblProducts[ProductName])</f>
        <v>Product 60</v>
      </c>
      <c r="U1399">
        <f>_xlfn.XLOOKUP(tblOrders[[#This Row],[SalesRepID]], tblSalesreps[RepID], tblSalesreps[Target])</f>
        <v>8698154</v>
      </c>
    </row>
    <row r="1400" spans="1:21">
      <c r="A1400" t="s">
        <v>2189</v>
      </c>
      <c r="B1400" s="7" t="s">
        <v>891</v>
      </c>
      <c r="C1400" t="s">
        <v>1344</v>
      </c>
      <c r="D1400" t="s">
        <v>546</v>
      </c>
      <c r="E1400" t="s">
        <v>197</v>
      </c>
      <c r="F1400" t="s">
        <v>14</v>
      </c>
      <c r="G1400">
        <v>9</v>
      </c>
      <c r="H1400">
        <v>0.15</v>
      </c>
      <c r="I1400" s="2">
        <v>164452.04999999999</v>
      </c>
      <c r="J1400" t="str">
        <f>_xlfn.XLOOKUP(tblOrders[[#This Row],[CustomerID]], tblCustomers[CustomerID], tblCustomers[CustomerName])</f>
        <v>Customer 264</v>
      </c>
      <c r="K1400" t="str">
        <f>_xlfn.XLOOKUP(tblOrders[[#This Row],[CustomerID]], tblCustomers[CustomerID], tblCustomers[Segment])</f>
        <v>Corporate</v>
      </c>
      <c r="L1400" t="str">
        <f>_xlfn.XLOOKUP(tblOrders[[#This Row],[ProductID]], tblProducts[ProductID], tblProducts[Category])</f>
        <v>Home</v>
      </c>
      <c r="M1400">
        <f>_xlfn.XLOOKUP(tblOrders[[#This Row],[ProductID]], tblProducts[ProductID], tblProducts[CostPrice])</f>
        <v>51783</v>
      </c>
      <c r="N1400">
        <f>tblOrders[[#This Row],[Sales]]-(tblOrders[[#This Row],[CostPrice]]*tblOrders[[#This Row],[Quantity]])</f>
        <v>-301594.95</v>
      </c>
      <c r="O1400" t="str">
        <f>TEXT(tblOrders[[#This Row],[Date]],"mmm-yyyy")</f>
        <v>Jan-2025</v>
      </c>
      <c r="P1400" t="str">
        <f>_xlfn.XLOOKUP(tblOrders[[#This Row],[OrderID]], tblReturns[OrderID], tblReturns[Returned])</f>
        <v>No</v>
      </c>
      <c r="Q1400" t="str">
        <f>_xlfn.XLOOKUP(tblOrders[[#This Row],[OrderID]], tblShipping[OrderID], tblShipping[ShipMode])</f>
        <v>Express</v>
      </c>
      <c r="R1400" t="str">
        <f>IFERROR(_xlfn.XLOOKUP(A1399, tblCustomers[CustomerID], tblCustomers[CustomerName]), "Not Found")</f>
        <v>Not Found</v>
      </c>
      <c r="S1400" t="str">
        <f>IF(tblOrders[[#This Row],[Sales]]&gt;1000000,"High Value","Standard")</f>
        <v>Standard</v>
      </c>
      <c r="T1400" t="str">
        <f>_xlfn.XLOOKUP(tblOrders[[#This Row],[ProductID]], tblProducts[ProductID], tblProducts[ProductName])</f>
        <v>Product 14</v>
      </c>
      <c r="U1400">
        <f>_xlfn.XLOOKUP(tblOrders[[#This Row],[SalesRepID]], tblSalesreps[RepID], tblSalesreps[Target])</f>
        <v>19562258</v>
      </c>
    </row>
    <row r="1401" spans="1:21">
      <c r="A1401" t="s">
        <v>2190</v>
      </c>
      <c r="B1401" s="7" t="s">
        <v>913</v>
      </c>
      <c r="C1401" t="s">
        <v>724</v>
      </c>
      <c r="D1401" t="s">
        <v>667</v>
      </c>
      <c r="E1401" t="s">
        <v>74</v>
      </c>
      <c r="F1401" t="s">
        <v>88</v>
      </c>
      <c r="G1401">
        <v>5</v>
      </c>
      <c r="H1401">
        <v>0</v>
      </c>
      <c r="I1401" s="2">
        <v>400120</v>
      </c>
      <c r="J1401" t="str">
        <f>_xlfn.XLOOKUP(tblOrders[[#This Row],[CustomerID]], tblCustomers[CustomerID], tblCustomers[CustomerName])</f>
        <v>Customer 162</v>
      </c>
      <c r="K1401" t="str">
        <f>_xlfn.XLOOKUP(tblOrders[[#This Row],[CustomerID]], tblCustomers[CustomerID], tblCustomers[Segment])</f>
        <v>Consumer</v>
      </c>
      <c r="L1401" t="str">
        <f>_xlfn.XLOOKUP(tblOrders[[#This Row],[ProductID]], tblProducts[ProductID], tblProducts[Category])</f>
        <v>Electronics</v>
      </c>
      <c r="M1401">
        <f>_xlfn.XLOOKUP(tblOrders[[#This Row],[ProductID]], tblProducts[ProductID], tblProducts[CostPrice])</f>
        <v>13676</v>
      </c>
      <c r="N1401">
        <f>tblOrders[[#This Row],[Sales]]-(tblOrders[[#This Row],[CostPrice]]*tblOrders[[#This Row],[Quantity]])</f>
        <v>331740</v>
      </c>
      <c r="O1401" t="str">
        <f>TEXT(tblOrders[[#This Row],[Date]],"mmm-yyyy")</f>
        <v>May-2025</v>
      </c>
      <c r="P1401" t="str">
        <f>_xlfn.XLOOKUP(tblOrders[[#This Row],[OrderID]], tblReturns[OrderID], tblReturns[Returned])</f>
        <v>No</v>
      </c>
      <c r="Q1401" t="str">
        <f>_xlfn.XLOOKUP(tblOrders[[#This Row],[OrderID]], tblShipping[OrderID], tblShipping[ShipMode])</f>
        <v>Express</v>
      </c>
      <c r="R1401" t="str">
        <f>IFERROR(_xlfn.XLOOKUP(A1400, tblCustomers[CustomerID], tblCustomers[CustomerName]), "Not Found")</f>
        <v>Not Found</v>
      </c>
      <c r="S1401" t="str">
        <f>IF(tblOrders[[#This Row],[Sales]]&gt;1000000,"High Value","Standard")</f>
        <v>Standard</v>
      </c>
      <c r="T1401" t="str">
        <f>_xlfn.XLOOKUP(tblOrders[[#This Row],[ProductID]], tblProducts[ProductID], tblProducts[ProductName])</f>
        <v>Product 10</v>
      </c>
      <c r="U1401">
        <f>_xlfn.XLOOKUP(tblOrders[[#This Row],[SalesRepID]], tblSalesreps[RepID], tblSalesreps[Target])</f>
        <v>7254801</v>
      </c>
    </row>
    <row r="1402" spans="1:21">
      <c r="A1402" t="s">
        <v>2191</v>
      </c>
      <c r="B1402" s="7" t="s">
        <v>797</v>
      </c>
      <c r="C1402" t="s">
        <v>200</v>
      </c>
      <c r="D1402" t="s">
        <v>137</v>
      </c>
      <c r="E1402" t="s">
        <v>79</v>
      </c>
      <c r="F1402" t="s">
        <v>14</v>
      </c>
      <c r="G1402">
        <v>4</v>
      </c>
      <c r="H1402">
        <v>0</v>
      </c>
      <c r="I1402" s="2">
        <v>474088</v>
      </c>
      <c r="J1402" t="str">
        <f>_xlfn.XLOOKUP(tblOrders[[#This Row],[CustomerID]], tblCustomers[CustomerID], tblCustomers[CustomerName])</f>
        <v>Customer 125</v>
      </c>
      <c r="K1402" t="str">
        <f>_xlfn.XLOOKUP(tblOrders[[#This Row],[CustomerID]], tblCustomers[CustomerID], tblCustomers[Segment])</f>
        <v>Corporate</v>
      </c>
      <c r="L1402" t="str">
        <f>_xlfn.XLOOKUP(tblOrders[[#This Row],[ProductID]], tblProducts[ProductID], tblProducts[Category])</f>
        <v>Home</v>
      </c>
      <c r="M1402">
        <f>_xlfn.XLOOKUP(tblOrders[[#This Row],[ProductID]], tblProducts[ProductID], tblProducts[CostPrice])</f>
        <v>26666</v>
      </c>
      <c r="N1402">
        <f>tblOrders[[#This Row],[Sales]]-(tblOrders[[#This Row],[CostPrice]]*tblOrders[[#This Row],[Quantity]])</f>
        <v>367424</v>
      </c>
      <c r="O1402" t="str">
        <f>TEXT(tblOrders[[#This Row],[Date]],"mmm-yyyy")</f>
        <v>Jan-2025</v>
      </c>
      <c r="P1402" t="str">
        <f>_xlfn.XLOOKUP(tblOrders[[#This Row],[OrderID]], tblReturns[OrderID], tblReturns[Returned])</f>
        <v>No</v>
      </c>
      <c r="Q1402" t="str">
        <f>_xlfn.XLOOKUP(tblOrders[[#This Row],[OrderID]], tblShipping[OrderID], tblShipping[ShipMode])</f>
        <v>Pickup</v>
      </c>
      <c r="R1402" t="str">
        <f>IFERROR(_xlfn.XLOOKUP(A1401, tblCustomers[CustomerID], tblCustomers[CustomerName]), "Not Found")</f>
        <v>Not Found</v>
      </c>
      <c r="S1402" t="str">
        <f>IF(tblOrders[[#This Row],[Sales]]&gt;1000000,"High Value","Standard")</f>
        <v>Standard</v>
      </c>
      <c r="T1402" t="str">
        <f>_xlfn.XLOOKUP(tblOrders[[#This Row],[ProductID]], tblProducts[ProductID], tblProducts[ProductName])</f>
        <v>Product 76</v>
      </c>
      <c r="U1402">
        <f>_xlfn.XLOOKUP(tblOrders[[#This Row],[SalesRepID]], tblSalesreps[RepID], tblSalesreps[Target])</f>
        <v>8592536</v>
      </c>
    </row>
    <row r="1403" spans="1:21">
      <c r="A1403" t="s">
        <v>2192</v>
      </c>
      <c r="B1403" s="7" t="s">
        <v>299</v>
      </c>
      <c r="C1403" t="s">
        <v>1425</v>
      </c>
      <c r="D1403" t="s">
        <v>321</v>
      </c>
      <c r="E1403" t="s">
        <v>165</v>
      </c>
      <c r="F1403" t="s">
        <v>88</v>
      </c>
      <c r="G1403">
        <v>1</v>
      </c>
      <c r="H1403">
        <v>0</v>
      </c>
      <c r="I1403" s="2">
        <v>104382</v>
      </c>
      <c r="J1403" t="str">
        <f>_xlfn.XLOOKUP(tblOrders[[#This Row],[CustomerID]], tblCustomers[CustomerID], tblCustomers[CustomerName])</f>
        <v>Customer 63</v>
      </c>
      <c r="K1403" t="str">
        <f>_xlfn.XLOOKUP(tblOrders[[#This Row],[CustomerID]], tblCustomers[CustomerID], tblCustomers[Segment])</f>
        <v>Corporate</v>
      </c>
      <c r="L1403" t="str">
        <f>_xlfn.XLOOKUP(tblOrders[[#This Row],[ProductID]], tblProducts[ProductID], tblProducts[Category])</f>
        <v>Home</v>
      </c>
      <c r="M1403">
        <f>_xlfn.XLOOKUP(tblOrders[[#This Row],[ProductID]], tblProducts[ProductID], tblProducts[CostPrice])</f>
        <v>70588</v>
      </c>
      <c r="N1403">
        <f>tblOrders[[#This Row],[Sales]]-(tblOrders[[#This Row],[CostPrice]]*tblOrders[[#This Row],[Quantity]])</f>
        <v>33794</v>
      </c>
      <c r="O1403" t="str">
        <f>TEXT(tblOrders[[#This Row],[Date]],"mmm-yyyy")</f>
        <v>Apr-2025</v>
      </c>
      <c r="P1403" t="str">
        <f>_xlfn.XLOOKUP(tblOrders[[#This Row],[OrderID]], tblReturns[OrderID], tblReturns[Returned])</f>
        <v>No</v>
      </c>
      <c r="Q1403" t="str">
        <f>_xlfn.XLOOKUP(tblOrders[[#This Row],[OrderID]], tblShipping[OrderID], tblShipping[ShipMode])</f>
        <v>Standard</v>
      </c>
      <c r="R1403" t="str">
        <f>IFERROR(_xlfn.XLOOKUP(A1402, tblCustomers[CustomerID], tblCustomers[CustomerName]), "Not Found")</f>
        <v>Not Found</v>
      </c>
      <c r="S1403" t="str">
        <f>IF(tblOrders[[#This Row],[Sales]]&gt;1000000,"High Value","Standard")</f>
        <v>Standard</v>
      </c>
      <c r="T1403" t="str">
        <f>_xlfn.XLOOKUP(tblOrders[[#This Row],[ProductID]], tblProducts[ProductID], tblProducts[ProductName])</f>
        <v>Product 95</v>
      </c>
      <c r="U1403">
        <f>_xlfn.XLOOKUP(tblOrders[[#This Row],[SalesRepID]], tblSalesreps[RepID], tblSalesreps[Target])</f>
        <v>16839910</v>
      </c>
    </row>
    <row r="1404" spans="1:21">
      <c r="A1404" t="s">
        <v>2193</v>
      </c>
      <c r="B1404" s="7" t="s">
        <v>238</v>
      </c>
      <c r="C1404" t="s">
        <v>63</v>
      </c>
      <c r="D1404" t="s">
        <v>169</v>
      </c>
      <c r="E1404" t="s">
        <v>119</v>
      </c>
      <c r="F1404" t="s">
        <v>14</v>
      </c>
      <c r="G1404">
        <v>4</v>
      </c>
      <c r="H1404">
        <v>0.05</v>
      </c>
      <c r="I1404" s="2">
        <v>365282.6</v>
      </c>
      <c r="J1404" t="str">
        <f>_xlfn.XLOOKUP(tblOrders[[#This Row],[CustomerID]], tblCustomers[CustomerID], tblCustomers[CustomerName])</f>
        <v>Customer 44</v>
      </c>
      <c r="K1404" t="str">
        <f>_xlfn.XLOOKUP(tblOrders[[#This Row],[CustomerID]], tblCustomers[CustomerID], tblCustomers[Segment])</f>
        <v>Consumer</v>
      </c>
      <c r="L1404" t="str">
        <f>_xlfn.XLOOKUP(tblOrders[[#This Row],[ProductID]], tblProducts[ProductID], tblProducts[Category])</f>
        <v>Electronics</v>
      </c>
      <c r="M1404">
        <f>_xlfn.XLOOKUP(tblOrders[[#This Row],[ProductID]], tblProducts[ProductID], tblProducts[CostPrice])</f>
        <v>8587</v>
      </c>
      <c r="N1404">
        <f>tblOrders[[#This Row],[Sales]]-(tblOrders[[#This Row],[CostPrice]]*tblOrders[[#This Row],[Quantity]])</f>
        <v>330934.59999999998</v>
      </c>
      <c r="O1404" t="str">
        <f>TEXT(tblOrders[[#This Row],[Date]],"mmm-yyyy")</f>
        <v>Sep-2025</v>
      </c>
      <c r="P1404" t="str">
        <f>_xlfn.XLOOKUP(tblOrders[[#This Row],[OrderID]], tblReturns[OrderID], tblReturns[Returned])</f>
        <v>No</v>
      </c>
      <c r="Q1404" t="str">
        <f>_xlfn.XLOOKUP(tblOrders[[#This Row],[OrderID]], tblShipping[OrderID], tblShipping[ShipMode])</f>
        <v>Express</v>
      </c>
      <c r="R1404" t="str">
        <f>IFERROR(_xlfn.XLOOKUP(A1403, tblCustomers[CustomerID], tblCustomers[CustomerName]), "Not Found")</f>
        <v>Not Found</v>
      </c>
      <c r="S1404" t="str">
        <f>IF(tblOrders[[#This Row],[Sales]]&gt;1000000,"High Value","Standard")</f>
        <v>Standard</v>
      </c>
      <c r="T1404" t="str">
        <f>_xlfn.XLOOKUP(tblOrders[[#This Row],[ProductID]], tblProducts[ProductID], tblProducts[ProductName])</f>
        <v>Product 9</v>
      </c>
      <c r="U1404">
        <f>_xlfn.XLOOKUP(tblOrders[[#This Row],[SalesRepID]], tblSalesreps[RepID], tblSalesreps[Target])</f>
        <v>5886694</v>
      </c>
    </row>
    <row r="1405" spans="1:21">
      <c r="A1405" t="s">
        <v>2194</v>
      </c>
      <c r="B1405" s="7" t="s">
        <v>972</v>
      </c>
      <c r="C1405" t="s">
        <v>626</v>
      </c>
      <c r="D1405" t="s">
        <v>1093</v>
      </c>
      <c r="E1405" t="s">
        <v>19</v>
      </c>
      <c r="F1405" t="s">
        <v>26</v>
      </c>
      <c r="G1405">
        <v>9</v>
      </c>
      <c r="H1405">
        <v>0.05</v>
      </c>
      <c r="I1405" s="2">
        <v>768448.35</v>
      </c>
      <c r="J1405" t="str">
        <f>_xlfn.XLOOKUP(tblOrders[[#This Row],[CustomerID]], tblCustomers[CustomerID], tblCustomers[CustomerName])</f>
        <v>Customer 158</v>
      </c>
      <c r="K1405" t="str">
        <f>_xlfn.XLOOKUP(tblOrders[[#This Row],[CustomerID]], tblCustomers[CustomerID], tblCustomers[Segment])</f>
        <v>SME</v>
      </c>
      <c r="L1405" t="str">
        <f>_xlfn.XLOOKUP(tblOrders[[#This Row],[ProductID]], tblProducts[ProductID], tblProducts[Category])</f>
        <v>Office</v>
      </c>
      <c r="M1405">
        <f>_xlfn.XLOOKUP(tblOrders[[#This Row],[ProductID]], tblProducts[ProductID], tblProducts[CostPrice])</f>
        <v>9813</v>
      </c>
      <c r="N1405">
        <f>tblOrders[[#This Row],[Sales]]-(tblOrders[[#This Row],[CostPrice]]*tblOrders[[#This Row],[Quantity]])</f>
        <v>680131.35</v>
      </c>
      <c r="O1405" t="str">
        <f>TEXT(tblOrders[[#This Row],[Date]],"mmm-yyyy")</f>
        <v>Feb-2025</v>
      </c>
      <c r="P1405" t="str">
        <f>_xlfn.XLOOKUP(tblOrders[[#This Row],[OrderID]], tblReturns[OrderID], tblReturns[Returned])</f>
        <v>No</v>
      </c>
      <c r="Q1405" t="str">
        <f>_xlfn.XLOOKUP(tblOrders[[#This Row],[OrderID]], tblShipping[OrderID], tblShipping[ShipMode])</f>
        <v>Express</v>
      </c>
      <c r="R1405" t="str">
        <f>IFERROR(_xlfn.XLOOKUP(A1404, tblCustomers[CustomerID], tblCustomers[CustomerName]), "Not Found")</f>
        <v>Not Found</v>
      </c>
      <c r="S1405" t="str">
        <f>IF(tblOrders[[#This Row],[Sales]]&gt;1000000,"High Value","Standard")</f>
        <v>Standard</v>
      </c>
      <c r="T1405" t="str">
        <f>_xlfn.XLOOKUP(tblOrders[[#This Row],[ProductID]], tblProducts[ProductID], tblProducts[ProductName])</f>
        <v>Product 77</v>
      </c>
      <c r="U1405">
        <f>_xlfn.XLOOKUP(tblOrders[[#This Row],[SalesRepID]], tblSalesreps[RepID], tblSalesreps[Target])</f>
        <v>11347243</v>
      </c>
    </row>
    <row r="1406" spans="1:21">
      <c r="A1406" t="s">
        <v>2195</v>
      </c>
      <c r="B1406" s="7" t="s">
        <v>930</v>
      </c>
      <c r="C1406" t="s">
        <v>451</v>
      </c>
      <c r="D1406" t="s">
        <v>115</v>
      </c>
      <c r="E1406" t="s">
        <v>87</v>
      </c>
      <c r="F1406" t="s">
        <v>88</v>
      </c>
      <c r="G1406">
        <v>9</v>
      </c>
      <c r="H1406">
        <v>0</v>
      </c>
      <c r="I1406" s="2">
        <v>274176</v>
      </c>
      <c r="J1406" t="str">
        <f>_xlfn.XLOOKUP(tblOrders[[#This Row],[CustomerID]], tblCustomers[CustomerID], tblCustomers[CustomerName])</f>
        <v>Customer 221</v>
      </c>
      <c r="K1406" t="str">
        <f>_xlfn.XLOOKUP(tblOrders[[#This Row],[CustomerID]], tblCustomers[CustomerID], tblCustomers[Segment])</f>
        <v>Consumer</v>
      </c>
      <c r="L1406" t="str">
        <f>_xlfn.XLOOKUP(tblOrders[[#This Row],[ProductID]], tblProducts[ProductID], tblProducts[Category])</f>
        <v>Electronics</v>
      </c>
      <c r="M1406">
        <f>_xlfn.XLOOKUP(tblOrders[[#This Row],[ProductID]], tblProducts[ProductID], tblProducts[CostPrice])</f>
        <v>66631</v>
      </c>
      <c r="N1406">
        <f>tblOrders[[#This Row],[Sales]]-(tblOrders[[#This Row],[CostPrice]]*tblOrders[[#This Row],[Quantity]])</f>
        <v>-325503</v>
      </c>
      <c r="O1406" t="str">
        <f>TEXT(tblOrders[[#This Row],[Date]],"mmm-yyyy")</f>
        <v>Feb-2025</v>
      </c>
      <c r="P1406" t="str">
        <f>_xlfn.XLOOKUP(tblOrders[[#This Row],[OrderID]], tblReturns[OrderID], tblReturns[Returned])</f>
        <v>No</v>
      </c>
      <c r="Q1406" t="str">
        <f>_xlfn.XLOOKUP(tblOrders[[#This Row],[OrderID]], tblShipping[OrderID], tblShipping[ShipMode])</f>
        <v>Pickup</v>
      </c>
      <c r="R1406" t="str">
        <f>IFERROR(_xlfn.XLOOKUP(A1405, tblCustomers[CustomerID], tblCustomers[CustomerName]), "Not Found")</f>
        <v>Not Found</v>
      </c>
      <c r="S1406" t="str">
        <f>IF(tblOrders[[#This Row],[Sales]]&gt;1000000,"High Value","Standard")</f>
        <v>Standard</v>
      </c>
      <c r="T1406" t="str">
        <f>_xlfn.XLOOKUP(tblOrders[[#This Row],[ProductID]], tblProducts[ProductID], tblProducts[ProductName])</f>
        <v>Product 70</v>
      </c>
      <c r="U1406">
        <f>_xlfn.XLOOKUP(tblOrders[[#This Row],[SalesRepID]], tblSalesreps[RepID], tblSalesreps[Target])</f>
        <v>18500989</v>
      </c>
    </row>
    <row r="1407" spans="1:21">
      <c r="A1407" t="s">
        <v>2196</v>
      </c>
      <c r="B1407" s="7" t="s">
        <v>1949</v>
      </c>
      <c r="C1407" t="s">
        <v>852</v>
      </c>
      <c r="D1407" t="s">
        <v>973</v>
      </c>
      <c r="E1407" t="s">
        <v>210</v>
      </c>
      <c r="F1407" t="s">
        <v>51</v>
      </c>
      <c r="G1407">
        <v>8</v>
      </c>
      <c r="H1407">
        <v>0.1</v>
      </c>
      <c r="I1407" s="2">
        <v>651700.80000000005</v>
      </c>
      <c r="J1407" t="str">
        <f>_xlfn.XLOOKUP(tblOrders[[#This Row],[CustomerID]], tblCustomers[CustomerID], tblCustomers[CustomerName])</f>
        <v>Customer 69</v>
      </c>
      <c r="K1407" t="str">
        <f>_xlfn.XLOOKUP(tblOrders[[#This Row],[CustomerID]], tblCustomers[CustomerID], tblCustomers[Segment])</f>
        <v>Consumer</v>
      </c>
      <c r="L1407" t="str">
        <f>_xlfn.XLOOKUP(tblOrders[[#This Row],[ProductID]], tblProducts[ProductID], tblProducts[Category])</f>
        <v>Office</v>
      </c>
      <c r="M1407">
        <f>_xlfn.XLOOKUP(tblOrders[[#This Row],[ProductID]], tblProducts[ProductID], tblProducts[CostPrice])</f>
        <v>44507</v>
      </c>
      <c r="N1407">
        <f>tblOrders[[#This Row],[Sales]]-(tblOrders[[#This Row],[CostPrice]]*tblOrders[[#This Row],[Quantity]])</f>
        <v>295644.80000000005</v>
      </c>
      <c r="O1407" t="str">
        <f>TEXT(tblOrders[[#This Row],[Date]],"mmm-yyyy")</f>
        <v>May-2025</v>
      </c>
      <c r="P1407" t="str">
        <f>_xlfn.XLOOKUP(tblOrders[[#This Row],[OrderID]], tblReturns[OrderID], tblReturns[Returned])</f>
        <v>No</v>
      </c>
      <c r="Q1407" t="str">
        <f>_xlfn.XLOOKUP(tblOrders[[#This Row],[OrderID]], tblShipping[OrderID], tblShipping[ShipMode])</f>
        <v>Standard</v>
      </c>
      <c r="R1407" t="str">
        <f>IFERROR(_xlfn.XLOOKUP(A1406, tblCustomers[CustomerID], tblCustomers[CustomerName]), "Not Found")</f>
        <v>Not Found</v>
      </c>
      <c r="S1407" t="str">
        <f>IF(tblOrders[[#This Row],[Sales]]&gt;1000000,"High Value","Standard")</f>
        <v>Standard</v>
      </c>
      <c r="T1407" t="str">
        <f>_xlfn.XLOOKUP(tblOrders[[#This Row],[ProductID]], tblProducts[ProductID], tblProducts[ProductName])</f>
        <v>Product 53</v>
      </c>
      <c r="U1407">
        <f>_xlfn.XLOOKUP(tblOrders[[#This Row],[SalesRepID]], tblSalesreps[RepID], tblSalesreps[Target])</f>
        <v>19336654</v>
      </c>
    </row>
    <row r="1408" spans="1:21">
      <c r="A1408" t="s">
        <v>2197</v>
      </c>
      <c r="B1408" s="7" t="s">
        <v>769</v>
      </c>
      <c r="C1408" t="s">
        <v>845</v>
      </c>
      <c r="D1408" t="s">
        <v>174</v>
      </c>
      <c r="E1408" t="s">
        <v>186</v>
      </c>
      <c r="F1408" t="s">
        <v>14</v>
      </c>
      <c r="G1408">
        <v>10</v>
      </c>
      <c r="H1408">
        <v>0.1</v>
      </c>
      <c r="I1408" s="2">
        <v>679545</v>
      </c>
      <c r="J1408" t="str">
        <f>_xlfn.XLOOKUP(tblOrders[[#This Row],[CustomerID]], tblCustomers[CustomerID], tblCustomers[CustomerName])</f>
        <v>Customer 259</v>
      </c>
      <c r="K1408" t="str">
        <f>_xlfn.XLOOKUP(tblOrders[[#This Row],[CustomerID]], tblCustomers[CustomerID], tblCustomers[Segment])</f>
        <v>Consumer</v>
      </c>
      <c r="L1408" t="str">
        <f>_xlfn.XLOOKUP(tblOrders[[#This Row],[ProductID]], tblProducts[ProductID], tblProducts[Category])</f>
        <v>Home</v>
      </c>
      <c r="M1408">
        <f>_xlfn.XLOOKUP(tblOrders[[#This Row],[ProductID]], tblProducts[ProductID], tblProducts[CostPrice])</f>
        <v>62348</v>
      </c>
      <c r="N1408">
        <f>tblOrders[[#This Row],[Sales]]-(tblOrders[[#This Row],[CostPrice]]*tblOrders[[#This Row],[Quantity]])</f>
        <v>56065</v>
      </c>
      <c r="O1408" t="str">
        <f>TEXT(tblOrders[[#This Row],[Date]],"mmm-yyyy")</f>
        <v>Apr-2025</v>
      </c>
      <c r="P1408" t="str">
        <f>_xlfn.XLOOKUP(tblOrders[[#This Row],[OrderID]], tblReturns[OrderID], tblReturns[Returned])</f>
        <v>No</v>
      </c>
      <c r="Q1408" t="str">
        <f>_xlfn.XLOOKUP(tblOrders[[#This Row],[OrderID]], tblShipping[OrderID], tblShipping[ShipMode])</f>
        <v>Standard</v>
      </c>
      <c r="R1408" t="str">
        <f>IFERROR(_xlfn.XLOOKUP(A1407, tblCustomers[CustomerID], tblCustomers[CustomerName]), "Not Found")</f>
        <v>Not Found</v>
      </c>
      <c r="S1408" t="str">
        <f>IF(tblOrders[[#This Row],[Sales]]&gt;1000000,"High Value","Standard")</f>
        <v>Standard</v>
      </c>
      <c r="T1408" t="str">
        <f>_xlfn.XLOOKUP(tblOrders[[#This Row],[ProductID]], tblProducts[ProductID], tblProducts[ProductName])</f>
        <v>Product 64</v>
      </c>
      <c r="U1408">
        <f>_xlfn.XLOOKUP(tblOrders[[#This Row],[SalesRepID]], tblSalesreps[RepID], tblSalesreps[Target])</f>
        <v>15141830</v>
      </c>
    </row>
    <row r="1409" spans="1:21">
      <c r="A1409" t="s">
        <v>2198</v>
      </c>
      <c r="B1409" s="7" t="s">
        <v>62</v>
      </c>
      <c r="C1409" t="s">
        <v>581</v>
      </c>
      <c r="D1409" t="s">
        <v>193</v>
      </c>
      <c r="E1409" t="s">
        <v>105</v>
      </c>
      <c r="F1409" t="s">
        <v>88</v>
      </c>
      <c r="G1409">
        <v>8</v>
      </c>
      <c r="H1409">
        <v>0.1</v>
      </c>
      <c r="I1409" s="2">
        <v>564926.4</v>
      </c>
      <c r="J1409" t="str">
        <f>_xlfn.XLOOKUP(tblOrders[[#This Row],[CustomerID]], tblCustomers[CustomerID], tblCustomers[CustomerName])</f>
        <v>Customer 238</v>
      </c>
      <c r="K1409" t="str">
        <f>_xlfn.XLOOKUP(tblOrders[[#This Row],[CustomerID]], tblCustomers[CustomerID], tblCustomers[Segment])</f>
        <v>Consumer</v>
      </c>
      <c r="L1409" t="str">
        <f>_xlfn.XLOOKUP(tblOrders[[#This Row],[ProductID]], tblProducts[ProductID], tblProducts[Category])</f>
        <v>Office</v>
      </c>
      <c r="M1409">
        <f>_xlfn.XLOOKUP(tblOrders[[#This Row],[ProductID]], tblProducts[ProductID], tblProducts[CostPrice])</f>
        <v>44099</v>
      </c>
      <c r="N1409">
        <f>tblOrders[[#This Row],[Sales]]-(tblOrders[[#This Row],[CostPrice]]*tblOrders[[#This Row],[Quantity]])</f>
        <v>212134.40000000002</v>
      </c>
      <c r="O1409" t="str">
        <f>TEXT(tblOrders[[#This Row],[Date]],"mmm-yyyy")</f>
        <v>Sep-2025</v>
      </c>
      <c r="P1409" t="str">
        <f>_xlfn.XLOOKUP(tblOrders[[#This Row],[OrderID]], tblReturns[OrderID], tblReturns[Returned])</f>
        <v>No</v>
      </c>
      <c r="Q1409" t="str">
        <f>_xlfn.XLOOKUP(tblOrders[[#This Row],[OrderID]], tblShipping[OrderID], tblShipping[ShipMode])</f>
        <v>Express</v>
      </c>
      <c r="R1409" t="str">
        <f>IFERROR(_xlfn.XLOOKUP(A1408, tblCustomers[CustomerID], tblCustomers[CustomerName]), "Not Found")</f>
        <v>Not Found</v>
      </c>
      <c r="S1409" t="str">
        <f>IF(tblOrders[[#This Row],[Sales]]&gt;1000000,"High Value","Standard")</f>
        <v>Standard</v>
      </c>
      <c r="T1409" t="str">
        <f>_xlfn.XLOOKUP(tblOrders[[#This Row],[ProductID]], tblProducts[ProductID], tblProducts[ProductName])</f>
        <v>Product 44</v>
      </c>
      <c r="U1409">
        <f>_xlfn.XLOOKUP(tblOrders[[#This Row],[SalesRepID]], tblSalesreps[RepID], tblSalesreps[Target])</f>
        <v>8698154</v>
      </c>
    </row>
    <row r="1410" spans="1:21">
      <c r="A1410" t="s">
        <v>2199</v>
      </c>
      <c r="B1410" s="7" t="s">
        <v>449</v>
      </c>
      <c r="C1410" t="s">
        <v>1368</v>
      </c>
      <c r="D1410" t="s">
        <v>244</v>
      </c>
      <c r="E1410" t="s">
        <v>56</v>
      </c>
      <c r="F1410" t="s">
        <v>88</v>
      </c>
      <c r="G1410">
        <v>8</v>
      </c>
      <c r="H1410">
        <v>0.15</v>
      </c>
      <c r="I1410" s="2">
        <v>89746.4</v>
      </c>
      <c r="J1410" t="str">
        <f>_xlfn.XLOOKUP(tblOrders[[#This Row],[CustomerID]], tblCustomers[CustomerID], tblCustomers[CustomerName])</f>
        <v>Customer 159</v>
      </c>
      <c r="K1410" t="str">
        <f>_xlfn.XLOOKUP(tblOrders[[#This Row],[CustomerID]], tblCustomers[CustomerID], tblCustomers[Segment])</f>
        <v>SME</v>
      </c>
      <c r="L1410" t="str">
        <f>_xlfn.XLOOKUP(tblOrders[[#This Row],[ProductID]], tblProducts[ProductID], tblProducts[Category])</f>
        <v>Electronics</v>
      </c>
      <c r="M1410">
        <f>_xlfn.XLOOKUP(tblOrders[[#This Row],[ProductID]], tblProducts[ProductID], tblProducts[CostPrice])</f>
        <v>12227</v>
      </c>
      <c r="N1410">
        <f>tblOrders[[#This Row],[Sales]]-(tblOrders[[#This Row],[CostPrice]]*tblOrders[[#This Row],[Quantity]])</f>
        <v>-8069.6000000000058</v>
      </c>
      <c r="O1410" t="str">
        <f>TEXT(tblOrders[[#This Row],[Date]],"mmm-yyyy")</f>
        <v>Aug-2025</v>
      </c>
      <c r="P1410" t="str">
        <f>_xlfn.XLOOKUP(tblOrders[[#This Row],[OrderID]], tblReturns[OrderID], tblReturns[Returned])</f>
        <v>No</v>
      </c>
      <c r="Q1410" t="str">
        <f>_xlfn.XLOOKUP(tblOrders[[#This Row],[OrderID]], tblShipping[OrderID], tblShipping[ShipMode])</f>
        <v>Pickup</v>
      </c>
      <c r="R1410" t="str">
        <f>IFERROR(_xlfn.XLOOKUP(A1409, tblCustomers[CustomerID], tblCustomers[CustomerName]), "Not Found")</f>
        <v>Not Found</v>
      </c>
      <c r="S1410" t="str">
        <f>IF(tblOrders[[#This Row],[Sales]]&gt;1000000,"High Value","Standard")</f>
        <v>Standard</v>
      </c>
      <c r="T1410" t="str">
        <f>_xlfn.XLOOKUP(tblOrders[[#This Row],[ProductID]], tblProducts[ProductID], tblProducts[ProductName])</f>
        <v>Product 96</v>
      </c>
      <c r="U1410">
        <f>_xlfn.XLOOKUP(tblOrders[[#This Row],[SalesRepID]], tblSalesreps[RepID], tblSalesreps[Target])</f>
        <v>14265630</v>
      </c>
    </row>
    <row r="1411" spans="1:21">
      <c r="A1411" t="s">
        <v>2200</v>
      </c>
      <c r="B1411" s="7" t="s">
        <v>184</v>
      </c>
      <c r="C1411" t="s">
        <v>521</v>
      </c>
      <c r="D1411" t="s">
        <v>104</v>
      </c>
      <c r="E1411" t="s">
        <v>13</v>
      </c>
      <c r="F1411" t="s">
        <v>51</v>
      </c>
      <c r="G1411">
        <v>1</v>
      </c>
      <c r="H1411">
        <v>0.15</v>
      </c>
      <c r="I1411" s="2">
        <v>37978.85</v>
      </c>
      <c r="J1411" t="str">
        <f>_xlfn.XLOOKUP(tblOrders[[#This Row],[CustomerID]], tblCustomers[CustomerID], tblCustomers[CustomerName])</f>
        <v>Customer 239</v>
      </c>
      <c r="K1411" t="str">
        <f>_xlfn.XLOOKUP(tblOrders[[#This Row],[CustomerID]], tblCustomers[CustomerID], tblCustomers[Segment])</f>
        <v>Corporate</v>
      </c>
      <c r="L1411" t="str">
        <f>_xlfn.XLOOKUP(tblOrders[[#This Row],[ProductID]], tblProducts[ProductID], tblProducts[Category])</f>
        <v>Furniture</v>
      </c>
      <c r="M1411">
        <f>_xlfn.XLOOKUP(tblOrders[[#This Row],[ProductID]], tblProducts[ProductID], tblProducts[CostPrice])</f>
        <v>10664</v>
      </c>
      <c r="N1411">
        <f>tblOrders[[#This Row],[Sales]]-(tblOrders[[#This Row],[CostPrice]]*tblOrders[[#This Row],[Quantity]])</f>
        <v>27314.85</v>
      </c>
      <c r="O1411" t="str">
        <f>TEXT(tblOrders[[#This Row],[Date]],"mmm-yyyy")</f>
        <v>May-2025</v>
      </c>
      <c r="P1411" t="str">
        <f>_xlfn.XLOOKUP(tblOrders[[#This Row],[OrderID]], tblReturns[OrderID], tblReturns[Returned])</f>
        <v>No</v>
      </c>
      <c r="Q1411" t="str">
        <f>_xlfn.XLOOKUP(tblOrders[[#This Row],[OrderID]], tblShipping[OrderID], tblShipping[ShipMode])</f>
        <v>Standard</v>
      </c>
      <c r="R1411" t="str">
        <f>IFERROR(_xlfn.XLOOKUP(A1410, tblCustomers[CustomerID], tblCustomers[CustomerName]), "Not Found")</f>
        <v>Not Found</v>
      </c>
      <c r="S1411" t="str">
        <f>IF(tblOrders[[#This Row],[Sales]]&gt;1000000,"High Value","Standard")</f>
        <v>Standard</v>
      </c>
      <c r="T1411" t="str">
        <f>_xlfn.XLOOKUP(tblOrders[[#This Row],[ProductID]], tblProducts[ProductID], tblProducts[ProductName])</f>
        <v>Product 23</v>
      </c>
      <c r="U1411">
        <f>_xlfn.XLOOKUP(tblOrders[[#This Row],[SalesRepID]], tblSalesreps[RepID], tblSalesreps[Target])</f>
        <v>11852878</v>
      </c>
    </row>
    <row r="1412" spans="1:21">
      <c r="A1412" t="s">
        <v>2201</v>
      </c>
      <c r="B1412" s="7" t="s">
        <v>323</v>
      </c>
      <c r="C1412" t="s">
        <v>1279</v>
      </c>
      <c r="D1412" t="s">
        <v>236</v>
      </c>
      <c r="E1412" t="s">
        <v>35</v>
      </c>
      <c r="F1412" t="s">
        <v>20</v>
      </c>
      <c r="G1412">
        <v>7</v>
      </c>
      <c r="H1412">
        <v>0</v>
      </c>
      <c r="I1412" s="2">
        <v>899430</v>
      </c>
      <c r="J1412" t="str">
        <f>_xlfn.XLOOKUP(tblOrders[[#This Row],[CustomerID]], tblCustomers[CustomerID], tblCustomers[CustomerName])</f>
        <v>Customer 210</v>
      </c>
      <c r="K1412" t="str">
        <f>_xlfn.XLOOKUP(tblOrders[[#This Row],[CustomerID]], tblCustomers[CustomerID], tblCustomers[Segment])</f>
        <v>Corporate</v>
      </c>
      <c r="L1412" t="str">
        <f>_xlfn.XLOOKUP(tblOrders[[#This Row],[ProductID]], tblProducts[ProductID], tblProducts[Category])</f>
        <v>Furniture</v>
      </c>
      <c r="M1412">
        <f>_xlfn.XLOOKUP(tblOrders[[#This Row],[ProductID]], tblProducts[ProductID], tblProducts[CostPrice])</f>
        <v>21756</v>
      </c>
      <c r="N1412">
        <f>tblOrders[[#This Row],[Sales]]-(tblOrders[[#This Row],[CostPrice]]*tblOrders[[#This Row],[Quantity]])</f>
        <v>747138</v>
      </c>
      <c r="O1412" t="str">
        <f>TEXT(tblOrders[[#This Row],[Date]],"mmm-yyyy")</f>
        <v>May-2025</v>
      </c>
      <c r="P1412" t="str">
        <f>_xlfn.XLOOKUP(tblOrders[[#This Row],[OrderID]], tblReturns[OrderID], tblReturns[Returned])</f>
        <v>No</v>
      </c>
      <c r="Q1412" t="str">
        <f>_xlfn.XLOOKUP(tblOrders[[#This Row],[OrderID]], tblShipping[OrderID], tblShipping[ShipMode])</f>
        <v>Pickup</v>
      </c>
      <c r="R1412" t="str">
        <f>IFERROR(_xlfn.XLOOKUP(A1411, tblCustomers[CustomerID], tblCustomers[CustomerName]), "Not Found")</f>
        <v>Not Found</v>
      </c>
      <c r="S1412" t="str">
        <f>IF(tblOrders[[#This Row],[Sales]]&gt;1000000,"High Value","Standard")</f>
        <v>Standard</v>
      </c>
      <c r="T1412" t="str">
        <f>_xlfn.XLOOKUP(tblOrders[[#This Row],[ProductID]], tblProducts[ProductID], tblProducts[ProductName])</f>
        <v>Product 41</v>
      </c>
      <c r="U1412">
        <f>_xlfn.XLOOKUP(tblOrders[[#This Row],[SalesRepID]], tblSalesreps[RepID], tblSalesreps[Target])</f>
        <v>19619177</v>
      </c>
    </row>
    <row r="1413" spans="1:21">
      <c r="A1413" t="s">
        <v>2202</v>
      </c>
      <c r="B1413" s="7" t="s">
        <v>755</v>
      </c>
      <c r="C1413" t="s">
        <v>908</v>
      </c>
      <c r="D1413" t="s">
        <v>236</v>
      </c>
      <c r="E1413" t="s">
        <v>69</v>
      </c>
      <c r="F1413" t="s">
        <v>51</v>
      </c>
      <c r="G1413">
        <v>5</v>
      </c>
      <c r="H1413">
        <v>0</v>
      </c>
      <c r="I1413" s="2">
        <v>717140</v>
      </c>
      <c r="J1413" t="str">
        <f>_xlfn.XLOOKUP(tblOrders[[#This Row],[CustomerID]], tblCustomers[CustomerID], tblCustomers[CustomerName])</f>
        <v>Customer 281</v>
      </c>
      <c r="K1413" t="str">
        <f>_xlfn.XLOOKUP(tblOrders[[#This Row],[CustomerID]], tblCustomers[CustomerID], tblCustomers[Segment])</f>
        <v>Consumer</v>
      </c>
      <c r="L1413" t="str">
        <f>_xlfn.XLOOKUP(tblOrders[[#This Row],[ProductID]], tblProducts[ProductID], tblProducts[Category])</f>
        <v>Furniture</v>
      </c>
      <c r="M1413">
        <f>_xlfn.XLOOKUP(tblOrders[[#This Row],[ProductID]], tblProducts[ProductID], tblProducts[CostPrice])</f>
        <v>21756</v>
      </c>
      <c r="N1413">
        <f>tblOrders[[#This Row],[Sales]]-(tblOrders[[#This Row],[CostPrice]]*tblOrders[[#This Row],[Quantity]])</f>
        <v>608360</v>
      </c>
      <c r="O1413" t="str">
        <f>TEXT(tblOrders[[#This Row],[Date]],"mmm-yyyy")</f>
        <v>Apr-2025</v>
      </c>
      <c r="P1413" t="str">
        <f>_xlfn.XLOOKUP(tblOrders[[#This Row],[OrderID]], tblReturns[OrderID], tblReturns[Returned])</f>
        <v>No</v>
      </c>
      <c r="Q1413" t="str">
        <f>_xlfn.XLOOKUP(tblOrders[[#This Row],[OrderID]], tblShipping[OrderID], tblShipping[ShipMode])</f>
        <v>Pickup</v>
      </c>
      <c r="R1413" t="str">
        <f>IFERROR(_xlfn.XLOOKUP(A1412, tblCustomers[CustomerID], tblCustomers[CustomerName]), "Not Found")</f>
        <v>Not Found</v>
      </c>
      <c r="S1413" t="str">
        <f>IF(tblOrders[[#This Row],[Sales]]&gt;1000000,"High Value","Standard")</f>
        <v>Standard</v>
      </c>
      <c r="T1413" t="str">
        <f>_xlfn.XLOOKUP(tblOrders[[#This Row],[ProductID]], tblProducts[ProductID], tblProducts[ProductName])</f>
        <v>Product 41</v>
      </c>
      <c r="U1413">
        <f>_xlfn.XLOOKUP(tblOrders[[#This Row],[SalesRepID]], tblSalesreps[RepID], tblSalesreps[Target])</f>
        <v>19473459</v>
      </c>
    </row>
    <row r="1414" spans="1:21">
      <c r="A1414" t="s">
        <v>2203</v>
      </c>
      <c r="B1414" s="7" t="s">
        <v>207</v>
      </c>
      <c r="C1414" t="s">
        <v>569</v>
      </c>
      <c r="D1414" t="s">
        <v>560</v>
      </c>
      <c r="E1414" t="s">
        <v>119</v>
      </c>
      <c r="F1414" t="s">
        <v>26</v>
      </c>
      <c r="G1414">
        <v>5</v>
      </c>
      <c r="H1414">
        <v>0.2</v>
      </c>
      <c r="I1414" s="2">
        <v>99988</v>
      </c>
      <c r="J1414" t="str">
        <f>_xlfn.XLOOKUP(tblOrders[[#This Row],[CustomerID]], tblCustomers[CustomerID], tblCustomers[CustomerName])</f>
        <v>Customer 64</v>
      </c>
      <c r="K1414" t="str">
        <f>_xlfn.XLOOKUP(tblOrders[[#This Row],[CustomerID]], tblCustomers[CustomerID], tblCustomers[Segment])</f>
        <v>Corporate</v>
      </c>
      <c r="L1414" t="str">
        <f>_xlfn.XLOOKUP(tblOrders[[#This Row],[ProductID]], tblProducts[ProductID], tblProducts[Category])</f>
        <v>Electronics</v>
      </c>
      <c r="M1414">
        <f>_xlfn.XLOOKUP(tblOrders[[#This Row],[ProductID]], tblProducts[ProductID], tblProducts[CostPrice])</f>
        <v>53062</v>
      </c>
      <c r="N1414">
        <f>tblOrders[[#This Row],[Sales]]-(tblOrders[[#This Row],[CostPrice]]*tblOrders[[#This Row],[Quantity]])</f>
        <v>-165322</v>
      </c>
      <c r="O1414" t="str">
        <f>TEXT(tblOrders[[#This Row],[Date]],"mmm-yyyy")</f>
        <v>Dec-2025</v>
      </c>
      <c r="P1414" t="str">
        <f>_xlfn.XLOOKUP(tblOrders[[#This Row],[OrderID]], tblReturns[OrderID], tblReturns[Returned])</f>
        <v>No</v>
      </c>
      <c r="Q1414" t="str">
        <f>_xlfn.XLOOKUP(tblOrders[[#This Row],[OrderID]], tblShipping[OrderID], tblShipping[ShipMode])</f>
        <v>Pickup</v>
      </c>
      <c r="R1414" t="str">
        <f>IFERROR(_xlfn.XLOOKUP(A1413, tblCustomers[CustomerID], tblCustomers[CustomerName]), "Not Found")</f>
        <v>Not Found</v>
      </c>
      <c r="S1414" t="str">
        <f>IF(tblOrders[[#This Row],[Sales]]&gt;1000000,"High Value","Standard")</f>
        <v>Standard</v>
      </c>
      <c r="T1414" t="str">
        <f>_xlfn.XLOOKUP(tblOrders[[#This Row],[ProductID]], tblProducts[ProductID], tblProducts[ProductName])</f>
        <v>Product 31</v>
      </c>
      <c r="U1414">
        <f>_xlfn.XLOOKUP(tblOrders[[#This Row],[SalesRepID]], tblSalesreps[RepID], tblSalesreps[Target])</f>
        <v>5886694</v>
      </c>
    </row>
    <row r="1415" spans="1:21">
      <c r="A1415" t="s">
        <v>2204</v>
      </c>
      <c r="B1415" s="7" t="s">
        <v>949</v>
      </c>
      <c r="C1415" t="s">
        <v>29</v>
      </c>
      <c r="D1415" t="s">
        <v>516</v>
      </c>
      <c r="E1415" t="s">
        <v>205</v>
      </c>
      <c r="F1415" t="s">
        <v>26</v>
      </c>
      <c r="G1415">
        <v>5</v>
      </c>
      <c r="H1415">
        <v>0</v>
      </c>
      <c r="I1415" s="2">
        <v>94005</v>
      </c>
      <c r="J1415" t="str">
        <f>_xlfn.XLOOKUP(tblOrders[[#This Row],[CustomerID]], tblCustomers[CustomerID], tblCustomers[CustomerName])</f>
        <v>Customer 163</v>
      </c>
      <c r="K1415" t="str">
        <f>_xlfn.XLOOKUP(tblOrders[[#This Row],[CustomerID]], tblCustomers[CustomerID], tblCustomers[Segment])</f>
        <v>Corporate</v>
      </c>
      <c r="L1415" t="str">
        <f>_xlfn.XLOOKUP(tblOrders[[#This Row],[ProductID]], tblProducts[ProductID], tblProducts[Category])</f>
        <v>Home</v>
      </c>
      <c r="M1415">
        <f>_xlfn.XLOOKUP(tblOrders[[#This Row],[ProductID]], tblProducts[ProductID], tblProducts[CostPrice])</f>
        <v>48408</v>
      </c>
      <c r="N1415">
        <f>tblOrders[[#This Row],[Sales]]-(tblOrders[[#This Row],[CostPrice]]*tblOrders[[#This Row],[Quantity]])</f>
        <v>-148035</v>
      </c>
      <c r="O1415" t="str">
        <f>TEXT(tblOrders[[#This Row],[Date]],"mmm-yyyy")</f>
        <v>Dec-2025</v>
      </c>
      <c r="P1415" t="str">
        <f>_xlfn.XLOOKUP(tblOrders[[#This Row],[OrderID]], tblReturns[OrderID], tblReturns[Returned])</f>
        <v>No</v>
      </c>
      <c r="Q1415" t="str">
        <f>_xlfn.XLOOKUP(tblOrders[[#This Row],[OrderID]], tblShipping[OrderID], tblShipping[ShipMode])</f>
        <v>Pickup</v>
      </c>
      <c r="R1415" t="str">
        <f>IFERROR(_xlfn.XLOOKUP(A1414, tblCustomers[CustomerID], tblCustomers[CustomerName]), "Not Found")</f>
        <v>Not Found</v>
      </c>
      <c r="S1415" t="str">
        <f>IF(tblOrders[[#This Row],[Sales]]&gt;1000000,"High Value","Standard")</f>
        <v>Standard</v>
      </c>
      <c r="T1415" t="str">
        <f>_xlfn.XLOOKUP(tblOrders[[#This Row],[ProductID]], tblProducts[ProductID], tblProducts[ProductName])</f>
        <v>Product 12</v>
      </c>
      <c r="U1415">
        <f>_xlfn.XLOOKUP(tblOrders[[#This Row],[SalesRepID]], tblSalesreps[RepID], tblSalesreps[Target])</f>
        <v>16246424</v>
      </c>
    </row>
    <row r="1416" spans="1:21">
      <c r="A1416" t="s">
        <v>2205</v>
      </c>
      <c r="B1416" s="7" t="s">
        <v>686</v>
      </c>
      <c r="C1416" t="s">
        <v>819</v>
      </c>
      <c r="D1416" t="s">
        <v>597</v>
      </c>
      <c r="E1416" t="s">
        <v>50</v>
      </c>
      <c r="F1416" t="s">
        <v>26</v>
      </c>
      <c r="G1416">
        <v>4</v>
      </c>
      <c r="H1416">
        <v>0.2</v>
      </c>
      <c r="I1416" s="2">
        <v>479190.4</v>
      </c>
      <c r="J1416" t="str">
        <f>_xlfn.XLOOKUP(tblOrders[[#This Row],[CustomerID]], tblCustomers[CustomerID], tblCustomers[CustomerName])</f>
        <v>Customer 229</v>
      </c>
      <c r="K1416" t="str">
        <f>_xlfn.XLOOKUP(tblOrders[[#This Row],[CustomerID]], tblCustomers[CustomerID], tblCustomers[Segment])</f>
        <v>SME</v>
      </c>
      <c r="L1416" t="str">
        <f>_xlfn.XLOOKUP(tblOrders[[#This Row],[ProductID]], tblProducts[ProductID], tblProducts[Category])</f>
        <v>Electronics</v>
      </c>
      <c r="M1416">
        <f>_xlfn.XLOOKUP(tblOrders[[#This Row],[ProductID]], tblProducts[ProductID], tblProducts[CostPrice])</f>
        <v>35454</v>
      </c>
      <c r="N1416">
        <f>tblOrders[[#This Row],[Sales]]-(tblOrders[[#This Row],[CostPrice]]*tblOrders[[#This Row],[Quantity]])</f>
        <v>337374.4</v>
      </c>
      <c r="O1416" t="str">
        <f>TEXT(tblOrders[[#This Row],[Date]],"mmm-yyyy")</f>
        <v>Jul-2025</v>
      </c>
      <c r="P1416" t="str">
        <f>_xlfn.XLOOKUP(tblOrders[[#This Row],[OrderID]], tblReturns[OrderID], tblReturns[Returned])</f>
        <v>Yes</v>
      </c>
      <c r="Q1416" t="str">
        <f>_xlfn.XLOOKUP(tblOrders[[#This Row],[OrderID]], tblShipping[OrderID], tblShipping[ShipMode])</f>
        <v>Express</v>
      </c>
      <c r="R1416" t="str">
        <f>IFERROR(_xlfn.XLOOKUP(A1415, tblCustomers[CustomerID], tblCustomers[CustomerName]), "Not Found")</f>
        <v>Not Found</v>
      </c>
      <c r="S1416" t="str">
        <f>IF(tblOrders[[#This Row],[Sales]]&gt;1000000,"High Value","Standard")</f>
        <v>Standard</v>
      </c>
      <c r="T1416" t="str">
        <f>_xlfn.XLOOKUP(tblOrders[[#This Row],[ProductID]], tblProducts[ProductID], tblProducts[ProductName])</f>
        <v>Product 28</v>
      </c>
      <c r="U1416">
        <f>_xlfn.XLOOKUP(tblOrders[[#This Row],[SalesRepID]], tblSalesreps[RepID], tblSalesreps[Target])</f>
        <v>17350666</v>
      </c>
    </row>
    <row r="1417" spans="1:21">
      <c r="A1417" t="s">
        <v>2206</v>
      </c>
      <c r="B1417" s="7" t="s">
        <v>720</v>
      </c>
      <c r="C1417" t="s">
        <v>1046</v>
      </c>
      <c r="D1417" t="s">
        <v>546</v>
      </c>
      <c r="E1417" t="s">
        <v>13</v>
      </c>
      <c r="F1417" t="s">
        <v>20</v>
      </c>
      <c r="G1417">
        <v>5</v>
      </c>
      <c r="H1417">
        <v>0</v>
      </c>
      <c r="I1417" s="2">
        <v>462045</v>
      </c>
      <c r="J1417" t="str">
        <f>_xlfn.XLOOKUP(tblOrders[[#This Row],[CustomerID]], tblCustomers[CustomerID], tblCustomers[CustomerName])</f>
        <v>Customer 52</v>
      </c>
      <c r="K1417" t="str">
        <f>_xlfn.XLOOKUP(tblOrders[[#This Row],[CustomerID]], tblCustomers[CustomerID], tblCustomers[Segment])</f>
        <v>Consumer</v>
      </c>
      <c r="L1417" t="str">
        <f>_xlfn.XLOOKUP(tblOrders[[#This Row],[ProductID]], tblProducts[ProductID], tblProducts[Category])</f>
        <v>Home</v>
      </c>
      <c r="M1417">
        <f>_xlfn.XLOOKUP(tblOrders[[#This Row],[ProductID]], tblProducts[ProductID], tblProducts[CostPrice])</f>
        <v>51783</v>
      </c>
      <c r="N1417">
        <f>tblOrders[[#This Row],[Sales]]-(tblOrders[[#This Row],[CostPrice]]*tblOrders[[#This Row],[Quantity]])</f>
        <v>203130</v>
      </c>
      <c r="O1417" t="str">
        <f>TEXT(tblOrders[[#This Row],[Date]],"mmm-yyyy")</f>
        <v>Mar-2025</v>
      </c>
      <c r="P1417" t="str">
        <f>_xlfn.XLOOKUP(tblOrders[[#This Row],[OrderID]], tblReturns[OrderID], tblReturns[Returned])</f>
        <v>No</v>
      </c>
      <c r="Q1417" t="str">
        <f>_xlfn.XLOOKUP(tblOrders[[#This Row],[OrderID]], tblShipping[OrderID], tblShipping[ShipMode])</f>
        <v>Pickup</v>
      </c>
      <c r="R1417" t="str">
        <f>IFERROR(_xlfn.XLOOKUP(A1416, tblCustomers[CustomerID], tblCustomers[CustomerName]), "Not Found")</f>
        <v>Not Found</v>
      </c>
      <c r="S1417" t="str">
        <f>IF(tblOrders[[#This Row],[Sales]]&gt;1000000,"High Value","Standard")</f>
        <v>Standard</v>
      </c>
      <c r="T1417" t="str">
        <f>_xlfn.XLOOKUP(tblOrders[[#This Row],[ProductID]], tblProducts[ProductID], tblProducts[ProductName])</f>
        <v>Product 14</v>
      </c>
      <c r="U1417">
        <f>_xlfn.XLOOKUP(tblOrders[[#This Row],[SalesRepID]], tblSalesreps[RepID], tblSalesreps[Target])</f>
        <v>11852878</v>
      </c>
    </row>
    <row r="1418" spans="1:21">
      <c r="A1418" t="s">
        <v>2207</v>
      </c>
      <c r="B1418" s="7" t="s">
        <v>195</v>
      </c>
      <c r="C1418" t="s">
        <v>358</v>
      </c>
      <c r="D1418" t="s">
        <v>369</v>
      </c>
      <c r="E1418" t="s">
        <v>87</v>
      </c>
      <c r="F1418" t="s">
        <v>14</v>
      </c>
      <c r="G1418">
        <v>4</v>
      </c>
      <c r="H1418">
        <v>0.05</v>
      </c>
      <c r="I1418" s="2">
        <v>424794.4</v>
      </c>
      <c r="J1418" t="str">
        <f>_xlfn.XLOOKUP(tblOrders[[#This Row],[CustomerID]], tblCustomers[CustomerID], tblCustomers[CustomerName])</f>
        <v>Customer 285</v>
      </c>
      <c r="K1418" t="str">
        <f>_xlfn.XLOOKUP(tblOrders[[#This Row],[CustomerID]], tblCustomers[CustomerID], tblCustomers[Segment])</f>
        <v>Corporate</v>
      </c>
      <c r="L1418" t="str">
        <f>_xlfn.XLOOKUP(tblOrders[[#This Row],[ProductID]], tblProducts[ProductID], tblProducts[Category])</f>
        <v>Office</v>
      </c>
      <c r="M1418">
        <f>_xlfn.XLOOKUP(tblOrders[[#This Row],[ProductID]], tblProducts[ProductID], tblProducts[CostPrice])</f>
        <v>12456</v>
      </c>
      <c r="N1418">
        <f>tblOrders[[#This Row],[Sales]]-(tblOrders[[#This Row],[CostPrice]]*tblOrders[[#This Row],[Quantity]])</f>
        <v>374970.4</v>
      </c>
      <c r="O1418" t="str">
        <f>TEXT(tblOrders[[#This Row],[Date]],"mmm-yyyy")</f>
        <v>Oct-2025</v>
      </c>
      <c r="P1418" t="str">
        <f>_xlfn.XLOOKUP(tblOrders[[#This Row],[OrderID]], tblReturns[OrderID], tblReturns[Returned])</f>
        <v>Yes</v>
      </c>
      <c r="Q1418" t="str">
        <f>_xlfn.XLOOKUP(tblOrders[[#This Row],[OrderID]], tblShipping[OrderID], tblShipping[ShipMode])</f>
        <v>Standard</v>
      </c>
      <c r="R1418" t="str">
        <f>IFERROR(_xlfn.XLOOKUP(A1417, tblCustomers[CustomerID], tblCustomers[CustomerName]), "Not Found")</f>
        <v>Not Found</v>
      </c>
      <c r="S1418" t="str">
        <f>IF(tblOrders[[#This Row],[Sales]]&gt;1000000,"High Value","Standard")</f>
        <v>Standard</v>
      </c>
      <c r="T1418" t="str">
        <f>_xlfn.XLOOKUP(tblOrders[[#This Row],[ProductID]], tblProducts[ProductID], tblProducts[ProductName])</f>
        <v>Product 42</v>
      </c>
      <c r="U1418">
        <f>_xlfn.XLOOKUP(tblOrders[[#This Row],[SalesRepID]], tblSalesreps[RepID], tblSalesreps[Target])</f>
        <v>18500989</v>
      </c>
    </row>
    <row r="1419" spans="1:21">
      <c r="A1419" t="s">
        <v>2208</v>
      </c>
      <c r="B1419" s="7" t="s">
        <v>568</v>
      </c>
      <c r="C1419" t="s">
        <v>559</v>
      </c>
      <c r="D1419" t="s">
        <v>44</v>
      </c>
      <c r="E1419" t="s">
        <v>74</v>
      </c>
      <c r="F1419" t="s">
        <v>88</v>
      </c>
      <c r="G1419">
        <v>10</v>
      </c>
      <c r="H1419">
        <v>0</v>
      </c>
      <c r="I1419" s="2">
        <v>726760</v>
      </c>
      <c r="J1419" t="str">
        <f>_xlfn.XLOOKUP(tblOrders[[#This Row],[CustomerID]], tblCustomers[CustomerID], tblCustomers[CustomerName])</f>
        <v>Customer 293</v>
      </c>
      <c r="K1419" t="str">
        <f>_xlfn.XLOOKUP(tblOrders[[#This Row],[CustomerID]], tblCustomers[CustomerID], tblCustomers[Segment])</f>
        <v>Consumer</v>
      </c>
      <c r="L1419" t="str">
        <f>_xlfn.XLOOKUP(tblOrders[[#This Row],[ProductID]], tblProducts[ProductID], tblProducts[Category])</f>
        <v>Furniture</v>
      </c>
      <c r="M1419">
        <f>_xlfn.XLOOKUP(tblOrders[[#This Row],[ProductID]], tblProducts[ProductID], tblProducts[CostPrice])</f>
        <v>48953</v>
      </c>
      <c r="N1419">
        <f>tblOrders[[#This Row],[Sales]]-(tblOrders[[#This Row],[CostPrice]]*tblOrders[[#This Row],[Quantity]])</f>
        <v>237230</v>
      </c>
      <c r="O1419" t="str">
        <f>TEXT(tblOrders[[#This Row],[Date]],"mmm-yyyy")</f>
        <v>Apr-2025</v>
      </c>
      <c r="P1419" t="str">
        <f>_xlfn.XLOOKUP(tblOrders[[#This Row],[OrderID]], tblReturns[OrderID], tblReturns[Returned])</f>
        <v>No</v>
      </c>
      <c r="Q1419" t="str">
        <f>_xlfn.XLOOKUP(tblOrders[[#This Row],[OrderID]], tblShipping[OrderID], tblShipping[ShipMode])</f>
        <v>Pickup</v>
      </c>
      <c r="R1419" t="str">
        <f>IFERROR(_xlfn.XLOOKUP(A1418, tblCustomers[CustomerID], tblCustomers[CustomerName]), "Not Found")</f>
        <v>Not Found</v>
      </c>
      <c r="S1419" t="str">
        <f>IF(tblOrders[[#This Row],[Sales]]&gt;1000000,"High Value","Standard")</f>
        <v>Standard</v>
      </c>
      <c r="T1419" t="str">
        <f>_xlfn.XLOOKUP(tblOrders[[#This Row],[ProductID]], tblProducts[ProductID], tblProducts[ProductName])</f>
        <v>Product 56</v>
      </c>
      <c r="U1419">
        <f>_xlfn.XLOOKUP(tblOrders[[#This Row],[SalesRepID]], tblSalesreps[RepID], tblSalesreps[Target])</f>
        <v>7254801</v>
      </c>
    </row>
    <row r="1420" spans="1:21">
      <c r="A1420" t="s">
        <v>2209</v>
      </c>
      <c r="B1420" s="7" t="s">
        <v>889</v>
      </c>
      <c r="C1420" t="s">
        <v>487</v>
      </c>
      <c r="D1420" t="s">
        <v>55</v>
      </c>
      <c r="E1420" t="s">
        <v>19</v>
      </c>
      <c r="F1420" t="s">
        <v>51</v>
      </c>
      <c r="G1420">
        <v>9</v>
      </c>
      <c r="H1420">
        <v>0.15</v>
      </c>
      <c r="I1420" s="2">
        <v>60037.2</v>
      </c>
      <c r="J1420" t="str">
        <f>_xlfn.XLOOKUP(tblOrders[[#This Row],[CustomerID]], tblCustomers[CustomerID], tblCustomers[CustomerName])</f>
        <v>Customer 297</v>
      </c>
      <c r="K1420" t="str">
        <f>_xlfn.XLOOKUP(tblOrders[[#This Row],[CustomerID]], tblCustomers[CustomerID], tblCustomers[Segment])</f>
        <v>Corporate</v>
      </c>
      <c r="L1420" t="str">
        <f>_xlfn.XLOOKUP(tblOrders[[#This Row],[ProductID]], tblProducts[ProductID], tblProducts[Category])</f>
        <v>Home</v>
      </c>
      <c r="M1420">
        <f>_xlfn.XLOOKUP(tblOrders[[#This Row],[ProductID]], tblProducts[ProductID], tblProducts[CostPrice])</f>
        <v>23348</v>
      </c>
      <c r="N1420">
        <f>tblOrders[[#This Row],[Sales]]-(tblOrders[[#This Row],[CostPrice]]*tblOrders[[#This Row],[Quantity]])</f>
        <v>-150094.79999999999</v>
      </c>
      <c r="O1420" t="str">
        <f>TEXT(tblOrders[[#This Row],[Date]],"mmm-yyyy")</f>
        <v>Nov-2025</v>
      </c>
      <c r="P1420" t="str">
        <f>_xlfn.XLOOKUP(tblOrders[[#This Row],[OrderID]], tblReturns[OrderID], tblReturns[Returned])</f>
        <v>No</v>
      </c>
      <c r="Q1420" t="str">
        <f>_xlfn.XLOOKUP(tblOrders[[#This Row],[OrderID]], tblShipping[OrderID], tblShipping[ShipMode])</f>
        <v>Express</v>
      </c>
      <c r="R1420" t="str">
        <f>IFERROR(_xlfn.XLOOKUP(A1419, tblCustomers[CustomerID], tblCustomers[CustomerName]), "Not Found")</f>
        <v>Not Found</v>
      </c>
      <c r="S1420" t="str">
        <f>IF(tblOrders[[#This Row],[Sales]]&gt;1000000,"High Value","Standard")</f>
        <v>Standard</v>
      </c>
      <c r="T1420" t="str">
        <f>_xlfn.XLOOKUP(tblOrders[[#This Row],[ProductID]], tblProducts[ProductID], tblProducts[ProductName])</f>
        <v>Product 47</v>
      </c>
      <c r="U1420">
        <f>_xlfn.XLOOKUP(tblOrders[[#This Row],[SalesRepID]], tblSalesreps[RepID], tblSalesreps[Target])</f>
        <v>11347243</v>
      </c>
    </row>
    <row r="1421" spans="1:21">
      <c r="A1421" t="s">
        <v>2210</v>
      </c>
      <c r="B1421" s="7" t="s">
        <v>807</v>
      </c>
      <c r="C1421" t="s">
        <v>712</v>
      </c>
      <c r="D1421" t="s">
        <v>55</v>
      </c>
      <c r="E1421" t="s">
        <v>79</v>
      </c>
      <c r="F1421" t="s">
        <v>20</v>
      </c>
      <c r="G1421">
        <v>3</v>
      </c>
      <c r="H1421">
        <v>0.2</v>
      </c>
      <c r="I1421" s="2">
        <v>106101.6</v>
      </c>
      <c r="J1421" t="str">
        <f>_xlfn.XLOOKUP(tblOrders[[#This Row],[CustomerID]], tblCustomers[CustomerID], tblCustomers[CustomerName])</f>
        <v>Customer 294</v>
      </c>
      <c r="K1421" t="str">
        <f>_xlfn.XLOOKUP(tblOrders[[#This Row],[CustomerID]], tblCustomers[CustomerID], tblCustomers[Segment])</f>
        <v>SME</v>
      </c>
      <c r="L1421" t="str">
        <f>_xlfn.XLOOKUP(tblOrders[[#This Row],[ProductID]], tblProducts[ProductID], tblProducts[Category])</f>
        <v>Home</v>
      </c>
      <c r="M1421">
        <f>_xlfn.XLOOKUP(tblOrders[[#This Row],[ProductID]], tblProducts[ProductID], tblProducts[CostPrice])</f>
        <v>23348</v>
      </c>
      <c r="N1421">
        <f>tblOrders[[#This Row],[Sales]]-(tblOrders[[#This Row],[CostPrice]]*tblOrders[[#This Row],[Quantity]])</f>
        <v>36057.600000000006</v>
      </c>
      <c r="O1421" t="str">
        <f>TEXT(tblOrders[[#This Row],[Date]],"mmm-yyyy")</f>
        <v>Sep-2025</v>
      </c>
      <c r="P1421" t="str">
        <f>_xlfn.XLOOKUP(tblOrders[[#This Row],[OrderID]], tblReturns[OrderID], tblReturns[Returned])</f>
        <v>No</v>
      </c>
      <c r="Q1421" t="str">
        <f>_xlfn.XLOOKUP(tblOrders[[#This Row],[OrderID]], tblShipping[OrderID], tblShipping[ShipMode])</f>
        <v>Standard</v>
      </c>
      <c r="R1421" t="str">
        <f>IFERROR(_xlfn.XLOOKUP(A1420, tblCustomers[CustomerID], tblCustomers[CustomerName]), "Not Found")</f>
        <v>Not Found</v>
      </c>
      <c r="S1421" t="str">
        <f>IF(tblOrders[[#This Row],[Sales]]&gt;1000000,"High Value","Standard")</f>
        <v>Standard</v>
      </c>
      <c r="T1421" t="str">
        <f>_xlfn.XLOOKUP(tblOrders[[#This Row],[ProductID]], tblProducts[ProductID], tblProducts[ProductName])</f>
        <v>Product 47</v>
      </c>
      <c r="U1421">
        <f>_xlfn.XLOOKUP(tblOrders[[#This Row],[SalesRepID]], tblSalesreps[RepID], tblSalesreps[Target])</f>
        <v>8592536</v>
      </c>
    </row>
    <row r="1422" spans="1:21">
      <c r="A1422" t="s">
        <v>2211</v>
      </c>
      <c r="B1422" s="7" t="s">
        <v>486</v>
      </c>
      <c r="C1422" t="s">
        <v>1207</v>
      </c>
      <c r="D1422" t="s">
        <v>226</v>
      </c>
      <c r="E1422" t="s">
        <v>202</v>
      </c>
      <c r="F1422" t="s">
        <v>51</v>
      </c>
      <c r="G1422">
        <v>1</v>
      </c>
      <c r="H1422">
        <v>0.15</v>
      </c>
      <c r="I1422" s="2">
        <v>111501.3</v>
      </c>
      <c r="J1422" t="str">
        <f>_xlfn.XLOOKUP(tblOrders[[#This Row],[CustomerID]], tblCustomers[CustomerID], tblCustomers[CustomerName])</f>
        <v>Customer 298</v>
      </c>
      <c r="K1422" t="str">
        <f>_xlfn.XLOOKUP(tblOrders[[#This Row],[CustomerID]], tblCustomers[CustomerID], tblCustomers[Segment])</f>
        <v>Corporate</v>
      </c>
      <c r="L1422" t="str">
        <f>_xlfn.XLOOKUP(tblOrders[[#This Row],[ProductID]], tblProducts[ProductID], tblProducts[Category])</f>
        <v>Furniture</v>
      </c>
      <c r="M1422">
        <f>_xlfn.XLOOKUP(tblOrders[[#This Row],[ProductID]], tblProducts[ProductID], tblProducts[CostPrice])</f>
        <v>75432</v>
      </c>
      <c r="N1422">
        <f>tblOrders[[#This Row],[Sales]]-(tblOrders[[#This Row],[CostPrice]]*tblOrders[[#This Row],[Quantity]])</f>
        <v>36069.300000000003</v>
      </c>
      <c r="O1422" t="str">
        <f>TEXT(tblOrders[[#This Row],[Date]],"mmm-yyyy")</f>
        <v>Sep-2025</v>
      </c>
      <c r="P1422" t="str">
        <f>_xlfn.XLOOKUP(tblOrders[[#This Row],[OrderID]], tblReturns[OrderID], tblReturns[Returned])</f>
        <v>No</v>
      </c>
      <c r="Q1422" t="str">
        <f>_xlfn.XLOOKUP(tblOrders[[#This Row],[OrderID]], tblShipping[OrderID], tblShipping[ShipMode])</f>
        <v>Pickup</v>
      </c>
      <c r="R1422" t="str">
        <f>IFERROR(_xlfn.XLOOKUP(A1421, tblCustomers[CustomerID], tblCustomers[CustomerName]), "Not Found")</f>
        <v>Not Found</v>
      </c>
      <c r="S1422" t="str">
        <f>IF(tblOrders[[#This Row],[Sales]]&gt;1000000,"High Value","Standard")</f>
        <v>Standard</v>
      </c>
      <c r="T1422" t="str">
        <f>_xlfn.XLOOKUP(tblOrders[[#This Row],[ProductID]], tblProducts[ProductID], tblProducts[ProductName])</f>
        <v>Product 88</v>
      </c>
      <c r="U1422">
        <f>_xlfn.XLOOKUP(tblOrders[[#This Row],[SalesRepID]], tblSalesreps[RepID], tblSalesreps[Target])</f>
        <v>10652665</v>
      </c>
    </row>
    <row r="1423" spans="1:21">
      <c r="A1423" t="s">
        <v>2212</v>
      </c>
      <c r="B1423" s="7" t="s">
        <v>463</v>
      </c>
      <c r="C1423" t="s">
        <v>1464</v>
      </c>
      <c r="D1423" t="s">
        <v>216</v>
      </c>
      <c r="E1423" t="s">
        <v>45</v>
      </c>
      <c r="F1423" t="s">
        <v>26</v>
      </c>
      <c r="G1423">
        <v>9</v>
      </c>
      <c r="H1423">
        <v>0</v>
      </c>
      <c r="I1423" s="2">
        <v>835137</v>
      </c>
      <c r="J1423" t="str">
        <f>_xlfn.XLOOKUP(tblOrders[[#This Row],[CustomerID]], tblCustomers[CustomerID], tblCustomers[CustomerName])</f>
        <v>Customer 73</v>
      </c>
      <c r="K1423" t="str">
        <f>_xlfn.XLOOKUP(tblOrders[[#This Row],[CustomerID]], tblCustomers[CustomerID], tblCustomers[Segment])</f>
        <v>SME</v>
      </c>
      <c r="L1423" t="str">
        <f>_xlfn.XLOOKUP(tblOrders[[#This Row],[ProductID]], tblProducts[ProductID], tblProducts[Category])</f>
        <v>Home</v>
      </c>
      <c r="M1423">
        <f>_xlfn.XLOOKUP(tblOrders[[#This Row],[ProductID]], tblProducts[ProductID], tblProducts[CostPrice])</f>
        <v>15200</v>
      </c>
      <c r="N1423">
        <f>tblOrders[[#This Row],[Sales]]-(tblOrders[[#This Row],[CostPrice]]*tblOrders[[#This Row],[Quantity]])</f>
        <v>698337</v>
      </c>
      <c r="O1423" t="str">
        <f>TEXT(tblOrders[[#This Row],[Date]],"mmm-yyyy")</f>
        <v>May-2025</v>
      </c>
      <c r="P1423" t="str">
        <f>_xlfn.XLOOKUP(tblOrders[[#This Row],[OrderID]], tblReturns[OrderID], tblReturns[Returned])</f>
        <v>No</v>
      </c>
      <c r="Q1423" t="str">
        <f>_xlfn.XLOOKUP(tblOrders[[#This Row],[OrderID]], tblShipping[OrderID], tblShipping[ShipMode])</f>
        <v>Express</v>
      </c>
      <c r="R1423" t="str">
        <f>IFERROR(_xlfn.XLOOKUP(A1422, tblCustomers[CustomerID], tblCustomers[CustomerName]), "Not Found")</f>
        <v>Not Found</v>
      </c>
      <c r="S1423" t="str">
        <f>IF(tblOrders[[#This Row],[Sales]]&gt;1000000,"High Value","Standard")</f>
        <v>Standard</v>
      </c>
      <c r="T1423" t="str">
        <f>_xlfn.XLOOKUP(tblOrders[[#This Row],[ProductID]], tblProducts[ProductID], tblProducts[ProductName])</f>
        <v>Product 52</v>
      </c>
      <c r="U1423">
        <f>_xlfn.XLOOKUP(tblOrders[[#This Row],[SalesRepID]], tblSalesreps[RepID], tblSalesreps[Target])</f>
        <v>11319839</v>
      </c>
    </row>
    <row r="1424" spans="1:21">
      <c r="A1424" t="s">
        <v>2213</v>
      </c>
      <c r="B1424" s="7" t="s">
        <v>913</v>
      </c>
      <c r="C1424" t="s">
        <v>1000</v>
      </c>
      <c r="D1424" t="s">
        <v>362</v>
      </c>
      <c r="E1424" t="s">
        <v>165</v>
      </c>
      <c r="F1424" t="s">
        <v>88</v>
      </c>
      <c r="G1424">
        <v>7</v>
      </c>
      <c r="H1424">
        <v>0</v>
      </c>
      <c r="I1424" s="2">
        <v>472717</v>
      </c>
      <c r="J1424" t="str">
        <f>_xlfn.XLOOKUP(tblOrders[[#This Row],[CustomerID]], tblCustomers[CustomerID], tblCustomers[CustomerName])</f>
        <v>Customer 160</v>
      </c>
      <c r="K1424" t="str">
        <f>_xlfn.XLOOKUP(tblOrders[[#This Row],[CustomerID]], tblCustomers[CustomerID], tblCustomers[Segment])</f>
        <v>Corporate</v>
      </c>
      <c r="L1424" t="str">
        <f>_xlfn.XLOOKUP(tblOrders[[#This Row],[ProductID]], tblProducts[ProductID], tblProducts[Category])</f>
        <v>Home</v>
      </c>
      <c r="M1424">
        <f>_xlfn.XLOOKUP(tblOrders[[#This Row],[ProductID]], tblProducts[ProductID], tblProducts[CostPrice])</f>
        <v>41409</v>
      </c>
      <c r="N1424">
        <f>tblOrders[[#This Row],[Sales]]-(tblOrders[[#This Row],[CostPrice]]*tblOrders[[#This Row],[Quantity]])</f>
        <v>182854</v>
      </c>
      <c r="O1424" t="str">
        <f>TEXT(tblOrders[[#This Row],[Date]],"mmm-yyyy")</f>
        <v>May-2025</v>
      </c>
      <c r="P1424" t="str">
        <f>_xlfn.XLOOKUP(tblOrders[[#This Row],[OrderID]], tblReturns[OrderID], tblReturns[Returned])</f>
        <v>No</v>
      </c>
      <c r="Q1424" t="str">
        <f>_xlfn.XLOOKUP(tblOrders[[#This Row],[OrderID]], tblShipping[OrderID], tblShipping[ShipMode])</f>
        <v>Pickup</v>
      </c>
      <c r="R1424" t="str">
        <f>IFERROR(_xlfn.XLOOKUP(A1423, tblCustomers[CustomerID], tblCustomers[CustomerName]), "Not Found")</f>
        <v>Not Found</v>
      </c>
      <c r="S1424" t="str">
        <f>IF(tblOrders[[#This Row],[Sales]]&gt;1000000,"High Value","Standard")</f>
        <v>Standard</v>
      </c>
      <c r="T1424" t="str">
        <f>_xlfn.XLOOKUP(tblOrders[[#This Row],[ProductID]], tblProducts[ProductID], tblProducts[ProductName])</f>
        <v>Product 25</v>
      </c>
      <c r="U1424">
        <f>_xlfn.XLOOKUP(tblOrders[[#This Row],[SalesRepID]], tblSalesreps[RepID], tblSalesreps[Target])</f>
        <v>16839910</v>
      </c>
    </row>
    <row r="1425" spans="1:21">
      <c r="A1425" t="s">
        <v>2214</v>
      </c>
      <c r="B1425" s="7" t="s">
        <v>1810</v>
      </c>
      <c r="C1425" t="s">
        <v>1549</v>
      </c>
      <c r="D1425" t="s">
        <v>44</v>
      </c>
      <c r="E1425" t="s">
        <v>69</v>
      </c>
      <c r="F1425" t="s">
        <v>88</v>
      </c>
      <c r="G1425">
        <v>5</v>
      </c>
      <c r="H1425">
        <v>0.2</v>
      </c>
      <c r="I1425" s="2">
        <v>309176</v>
      </c>
      <c r="J1425" t="str">
        <f>_xlfn.XLOOKUP(tblOrders[[#This Row],[CustomerID]], tblCustomers[CustomerID], tblCustomers[CustomerName])</f>
        <v>Customer 230</v>
      </c>
      <c r="K1425" t="str">
        <f>_xlfn.XLOOKUP(tblOrders[[#This Row],[CustomerID]], tblCustomers[CustomerID], tblCustomers[Segment])</f>
        <v>Corporate</v>
      </c>
      <c r="L1425" t="str">
        <f>_xlfn.XLOOKUP(tblOrders[[#This Row],[ProductID]], tblProducts[ProductID], tblProducts[Category])</f>
        <v>Furniture</v>
      </c>
      <c r="M1425">
        <f>_xlfn.XLOOKUP(tblOrders[[#This Row],[ProductID]], tblProducts[ProductID], tblProducts[CostPrice])</f>
        <v>48953</v>
      </c>
      <c r="N1425">
        <f>tblOrders[[#This Row],[Sales]]-(tblOrders[[#This Row],[CostPrice]]*tblOrders[[#This Row],[Quantity]])</f>
        <v>64411</v>
      </c>
      <c r="O1425" t="str">
        <f>TEXT(tblOrders[[#This Row],[Date]],"mmm-yyyy")</f>
        <v>Nov-2025</v>
      </c>
      <c r="P1425" t="str">
        <f>_xlfn.XLOOKUP(tblOrders[[#This Row],[OrderID]], tblReturns[OrderID], tblReturns[Returned])</f>
        <v>No</v>
      </c>
      <c r="Q1425" t="str">
        <f>_xlfn.XLOOKUP(tblOrders[[#This Row],[OrderID]], tblShipping[OrderID], tblShipping[ShipMode])</f>
        <v>Express</v>
      </c>
      <c r="R1425" t="str">
        <f>IFERROR(_xlfn.XLOOKUP(A1424, tblCustomers[CustomerID], tblCustomers[CustomerName]), "Not Found")</f>
        <v>Not Found</v>
      </c>
      <c r="S1425" t="str">
        <f>IF(tblOrders[[#This Row],[Sales]]&gt;1000000,"High Value","Standard")</f>
        <v>Standard</v>
      </c>
      <c r="T1425" t="str">
        <f>_xlfn.XLOOKUP(tblOrders[[#This Row],[ProductID]], tblProducts[ProductID], tblProducts[ProductName])</f>
        <v>Product 56</v>
      </c>
      <c r="U1425">
        <f>_xlfn.XLOOKUP(tblOrders[[#This Row],[SalesRepID]], tblSalesreps[RepID], tblSalesreps[Target])</f>
        <v>19473459</v>
      </c>
    </row>
    <row r="1426" spans="1:21">
      <c r="A1426" t="s">
        <v>2215</v>
      </c>
      <c r="B1426" s="7" t="s">
        <v>509</v>
      </c>
      <c r="C1426" t="s">
        <v>196</v>
      </c>
      <c r="D1426" t="s">
        <v>30</v>
      </c>
      <c r="E1426" t="s">
        <v>19</v>
      </c>
      <c r="F1426" t="s">
        <v>14</v>
      </c>
      <c r="G1426">
        <v>3</v>
      </c>
      <c r="H1426">
        <v>0.05</v>
      </c>
      <c r="I1426" s="2">
        <v>115399.35</v>
      </c>
      <c r="J1426" t="str">
        <f>_xlfn.XLOOKUP(tblOrders[[#This Row],[CustomerID]], tblCustomers[CustomerID], tblCustomers[CustomerName])</f>
        <v>Customer 99</v>
      </c>
      <c r="K1426" t="str">
        <f>_xlfn.XLOOKUP(tblOrders[[#This Row],[CustomerID]], tblCustomers[CustomerID], tblCustomers[Segment])</f>
        <v>Consumer</v>
      </c>
      <c r="L1426" t="str">
        <f>_xlfn.XLOOKUP(tblOrders[[#This Row],[ProductID]], tblProducts[ProductID], tblProducts[Category])</f>
        <v>Furniture</v>
      </c>
      <c r="M1426">
        <f>_xlfn.XLOOKUP(tblOrders[[#This Row],[ProductID]], tblProducts[ProductID], tblProducts[CostPrice])</f>
        <v>18655</v>
      </c>
      <c r="N1426">
        <f>tblOrders[[#This Row],[Sales]]-(tblOrders[[#This Row],[CostPrice]]*tblOrders[[#This Row],[Quantity]])</f>
        <v>59434.350000000006</v>
      </c>
      <c r="O1426" t="str">
        <f>TEXT(tblOrders[[#This Row],[Date]],"mmm-yyyy")</f>
        <v>Feb-2025</v>
      </c>
      <c r="P1426" t="str">
        <f>_xlfn.XLOOKUP(tblOrders[[#This Row],[OrderID]], tblReturns[OrderID], tblReturns[Returned])</f>
        <v>No</v>
      </c>
      <c r="Q1426" t="str">
        <f>_xlfn.XLOOKUP(tblOrders[[#This Row],[OrderID]], tblShipping[OrderID], tblShipping[ShipMode])</f>
        <v>Standard</v>
      </c>
      <c r="R1426" t="str">
        <f>IFERROR(_xlfn.XLOOKUP(A1425, tblCustomers[CustomerID], tblCustomers[CustomerName]), "Not Found")</f>
        <v>Not Found</v>
      </c>
      <c r="S1426" t="str">
        <f>IF(tblOrders[[#This Row],[Sales]]&gt;1000000,"High Value","Standard")</f>
        <v>Standard</v>
      </c>
      <c r="T1426" t="str">
        <f>_xlfn.XLOOKUP(tblOrders[[#This Row],[ProductID]], tblProducts[ProductID], tblProducts[ProductName])</f>
        <v>Product 34</v>
      </c>
      <c r="U1426">
        <f>_xlfn.XLOOKUP(tblOrders[[#This Row],[SalesRepID]], tblSalesreps[RepID], tblSalesreps[Target])</f>
        <v>11347243</v>
      </c>
    </row>
    <row r="1427" spans="1:21">
      <c r="A1427" t="s">
        <v>2216</v>
      </c>
      <c r="B1427" s="7" t="s">
        <v>463</v>
      </c>
      <c r="C1427" t="s">
        <v>1176</v>
      </c>
      <c r="D1427" t="s">
        <v>64</v>
      </c>
      <c r="E1427" t="s">
        <v>205</v>
      </c>
      <c r="F1427" t="s">
        <v>88</v>
      </c>
      <c r="G1427">
        <v>4</v>
      </c>
      <c r="H1427">
        <v>0</v>
      </c>
      <c r="I1427" s="2">
        <v>340604</v>
      </c>
      <c r="J1427" t="str">
        <f>_xlfn.XLOOKUP(tblOrders[[#This Row],[CustomerID]], tblCustomers[CustomerID], tblCustomers[CustomerName])</f>
        <v>Customer 106</v>
      </c>
      <c r="K1427" t="str">
        <f>_xlfn.XLOOKUP(tblOrders[[#This Row],[CustomerID]], tblCustomers[CustomerID], tblCustomers[Segment])</f>
        <v>SME</v>
      </c>
      <c r="L1427" t="str">
        <f>_xlfn.XLOOKUP(tblOrders[[#This Row],[ProductID]], tblProducts[ProductID], tblProducts[Category])</f>
        <v>Office</v>
      </c>
      <c r="M1427">
        <f>_xlfn.XLOOKUP(tblOrders[[#This Row],[ProductID]], tblProducts[ProductID], tblProducts[CostPrice])</f>
        <v>13311</v>
      </c>
      <c r="N1427">
        <f>tblOrders[[#This Row],[Sales]]-(tblOrders[[#This Row],[CostPrice]]*tblOrders[[#This Row],[Quantity]])</f>
        <v>287360</v>
      </c>
      <c r="O1427" t="str">
        <f>TEXT(tblOrders[[#This Row],[Date]],"mmm-yyyy")</f>
        <v>May-2025</v>
      </c>
      <c r="P1427" t="str">
        <f>_xlfn.XLOOKUP(tblOrders[[#This Row],[OrderID]], tblReturns[OrderID], tblReturns[Returned])</f>
        <v>No</v>
      </c>
      <c r="Q1427" t="str">
        <f>_xlfn.XLOOKUP(tblOrders[[#This Row],[OrderID]], tblShipping[OrderID], tblShipping[ShipMode])</f>
        <v>Express</v>
      </c>
      <c r="R1427" t="str">
        <f>IFERROR(_xlfn.XLOOKUP(A1426, tblCustomers[CustomerID], tblCustomers[CustomerName]), "Not Found")</f>
        <v>Not Found</v>
      </c>
      <c r="S1427" t="str">
        <f>IF(tblOrders[[#This Row],[Sales]]&gt;1000000,"High Value","Standard")</f>
        <v>Standard</v>
      </c>
      <c r="T1427" t="str">
        <f>_xlfn.XLOOKUP(tblOrders[[#This Row],[ProductID]], tblProducts[ProductID], tblProducts[ProductName])</f>
        <v>Product 91</v>
      </c>
      <c r="U1427">
        <f>_xlfn.XLOOKUP(tblOrders[[#This Row],[SalesRepID]], tblSalesreps[RepID], tblSalesreps[Target])</f>
        <v>16246424</v>
      </c>
    </row>
    <row r="1428" spans="1:21">
      <c r="A1428" t="s">
        <v>2217</v>
      </c>
      <c r="B1428" s="7" t="s">
        <v>607</v>
      </c>
      <c r="C1428" t="s">
        <v>1207</v>
      </c>
      <c r="D1428" t="s">
        <v>155</v>
      </c>
      <c r="E1428" t="s">
        <v>50</v>
      </c>
      <c r="F1428" t="s">
        <v>14</v>
      </c>
      <c r="G1428">
        <v>9</v>
      </c>
      <c r="H1428">
        <v>0.15</v>
      </c>
      <c r="I1428" s="2">
        <v>786381.75</v>
      </c>
      <c r="J1428" t="str">
        <f>_xlfn.XLOOKUP(tblOrders[[#This Row],[CustomerID]], tblCustomers[CustomerID], tblCustomers[CustomerName])</f>
        <v>Customer 298</v>
      </c>
      <c r="K1428" t="str">
        <f>_xlfn.XLOOKUP(tblOrders[[#This Row],[CustomerID]], tblCustomers[CustomerID], tblCustomers[Segment])</f>
        <v>Corporate</v>
      </c>
      <c r="L1428" t="str">
        <f>_xlfn.XLOOKUP(tblOrders[[#This Row],[ProductID]], tblProducts[ProductID], tblProducts[Category])</f>
        <v>Electronics</v>
      </c>
      <c r="M1428">
        <f>_xlfn.XLOOKUP(tblOrders[[#This Row],[ProductID]], tblProducts[ProductID], tblProducts[CostPrice])</f>
        <v>23271</v>
      </c>
      <c r="N1428">
        <f>tblOrders[[#This Row],[Sales]]-(tblOrders[[#This Row],[CostPrice]]*tblOrders[[#This Row],[Quantity]])</f>
        <v>576942.75</v>
      </c>
      <c r="O1428" t="str">
        <f>TEXT(tblOrders[[#This Row],[Date]],"mmm-yyyy")</f>
        <v>Dec-2025</v>
      </c>
      <c r="P1428" t="str">
        <f>_xlfn.XLOOKUP(tblOrders[[#This Row],[OrderID]], tblReturns[OrderID], tblReturns[Returned])</f>
        <v>No</v>
      </c>
      <c r="Q1428" t="str">
        <f>_xlfn.XLOOKUP(tblOrders[[#This Row],[OrderID]], tblShipping[OrderID], tblShipping[ShipMode])</f>
        <v>Pickup</v>
      </c>
      <c r="R1428" t="str">
        <f>IFERROR(_xlfn.XLOOKUP(A1427, tblCustomers[CustomerID], tblCustomers[CustomerName]), "Not Found")</f>
        <v>Not Found</v>
      </c>
      <c r="S1428" t="str">
        <f>IF(tblOrders[[#This Row],[Sales]]&gt;1000000,"High Value","Standard")</f>
        <v>Standard</v>
      </c>
      <c r="T1428" t="str">
        <f>_xlfn.XLOOKUP(tblOrders[[#This Row],[ProductID]], tblProducts[ProductID], tblProducts[ProductName])</f>
        <v>Product 48</v>
      </c>
      <c r="U1428">
        <f>_xlfn.XLOOKUP(tblOrders[[#This Row],[SalesRepID]], tblSalesreps[RepID], tblSalesreps[Target])</f>
        <v>17350666</v>
      </c>
    </row>
    <row r="1429" spans="1:21">
      <c r="A1429" t="s">
        <v>2218</v>
      </c>
      <c r="B1429" s="7" t="s">
        <v>525</v>
      </c>
      <c r="C1429" t="s">
        <v>275</v>
      </c>
      <c r="D1429" t="s">
        <v>403</v>
      </c>
      <c r="E1429" t="s">
        <v>210</v>
      </c>
      <c r="F1429" t="s">
        <v>26</v>
      </c>
      <c r="G1429">
        <v>4</v>
      </c>
      <c r="H1429">
        <v>0.2</v>
      </c>
      <c r="I1429" s="2">
        <v>310156.79999999999</v>
      </c>
      <c r="J1429" t="str">
        <f>_xlfn.XLOOKUP(tblOrders[[#This Row],[CustomerID]], tblCustomers[CustomerID], tblCustomers[CustomerName])</f>
        <v>Customer 169</v>
      </c>
      <c r="K1429" t="str">
        <f>_xlfn.XLOOKUP(tblOrders[[#This Row],[CustomerID]], tblCustomers[CustomerID], tblCustomers[Segment])</f>
        <v>SME</v>
      </c>
      <c r="L1429" t="str">
        <f>_xlfn.XLOOKUP(tblOrders[[#This Row],[ProductID]], tblProducts[ProductID], tblProducts[Category])</f>
        <v>Furniture</v>
      </c>
      <c r="M1429">
        <f>_xlfn.XLOOKUP(tblOrders[[#This Row],[ProductID]], tblProducts[ProductID], tblProducts[CostPrice])</f>
        <v>53072</v>
      </c>
      <c r="N1429">
        <f>tblOrders[[#This Row],[Sales]]-(tblOrders[[#This Row],[CostPrice]]*tblOrders[[#This Row],[Quantity]])</f>
        <v>97868.799999999988</v>
      </c>
      <c r="O1429" t="str">
        <f>TEXT(tblOrders[[#This Row],[Date]],"mmm-yyyy")</f>
        <v>Jun-2025</v>
      </c>
      <c r="P1429" t="str">
        <f>_xlfn.XLOOKUP(tblOrders[[#This Row],[OrderID]], tblReturns[OrderID], tblReturns[Returned])</f>
        <v>No</v>
      </c>
      <c r="Q1429" t="str">
        <f>_xlfn.XLOOKUP(tblOrders[[#This Row],[OrderID]], tblShipping[OrderID], tblShipping[ShipMode])</f>
        <v>Express</v>
      </c>
      <c r="R1429" t="str">
        <f>IFERROR(_xlfn.XLOOKUP(A1428, tblCustomers[CustomerID], tblCustomers[CustomerName]), "Not Found")</f>
        <v>Not Found</v>
      </c>
      <c r="S1429" t="str">
        <f>IF(tblOrders[[#This Row],[Sales]]&gt;1000000,"High Value","Standard")</f>
        <v>Standard</v>
      </c>
      <c r="T1429" t="str">
        <f>_xlfn.XLOOKUP(tblOrders[[#This Row],[ProductID]], tblProducts[ProductID], tblProducts[ProductName])</f>
        <v>Product 78</v>
      </c>
      <c r="U1429">
        <f>_xlfn.XLOOKUP(tblOrders[[#This Row],[SalesRepID]], tblSalesreps[RepID], tblSalesreps[Target])</f>
        <v>19336654</v>
      </c>
    </row>
    <row r="1430" spans="1:21">
      <c r="A1430" t="s">
        <v>2219</v>
      </c>
      <c r="B1430" s="7" t="s">
        <v>548</v>
      </c>
      <c r="C1430" t="s">
        <v>1176</v>
      </c>
      <c r="D1430" t="s">
        <v>18</v>
      </c>
      <c r="E1430" t="s">
        <v>45</v>
      </c>
      <c r="F1430" t="s">
        <v>51</v>
      </c>
      <c r="G1430">
        <v>3</v>
      </c>
      <c r="H1430">
        <v>0</v>
      </c>
      <c r="I1430" s="2">
        <v>279654</v>
      </c>
      <c r="J1430" t="str">
        <f>_xlfn.XLOOKUP(tblOrders[[#This Row],[CustomerID]], tblCustomers[CustomerID], tblCustomers[CustomerName])</f>
        <v>Customer 106</v>
      </c>
      <c r="K1430" t="str">
        <f>_xlfn.XLOOKUP(tblOrders[[#This Row],[CustomerID]], tblCustomers[CustomerID], tblCustomers[Segment])</f>
        <v>SME</v>
      </c>
      <c r="L1430" t="str">
        <f>_xlfn.XLOOKUP(tblOrders[[#This Row],[ProductID]], tblProducts[ProductID], tblProducts[Category])</f>
        <v>Electronics</v>
      </c>
      <c r="M1430">
        <f>_xlfn.XLOOKUP(tblOrders[[#This Row],[ProductID]], tblProducts[ProductID], tblProducts[CostPrice])</f>
        <v>55008</v>
      </c>
      <c r="N1430">
        <f>tblOrders[[#This Row],[Sales]]-(tblOrders[[#This Row],[CostPrice]]*tblOrders[[#This Row],[Quantity]])</f>
        <v>114630</v>
      </c>
      <c r="O1430" t="str">
        <f>TEXT(tblOrders[[#This Row],[Date]],"mmm-yyyy")</f>
        <v>Aug-2025</v>
      </c>
      <c r="P1430" t="str">
        <f>_xlfn.XLOOKUP(tblOrders[[#This Row],[OrderID]], tblReturns[OrderID], tblReturns[Returned])</f>
        <v>No</v>
      </c>
      <c r="Q1430" t="str">
        <f>_xlfn.XLOOKUP(tblOrders[[#This Row],[OrderID]], tblShipping[OrderID], tblShipping[ShipMode])</f>
        <v>Pickup</v>
      </c>
      <c r="R1430" t="str">
        <f>IFERROR(_xlfn.XLOOKUP(A1429, tblCustomers[CustomerID], tblCustomers[CustomerName]), "Not Found")</f>
        <v>Not Found</v>
      </c>
      <c r="S1430" t="str">
        <f>IF(tblOrders[[#This Row],[Sales]]&gt;1000000,"High Value","Standard")</f>
        <v>Standard</v>
      </c>
      <c r="T1430" t="str">
        <f>_xlfn.XLOOKUP(tblOrders[[#This Row],[ProductID]], tblProducts[ProductID], tblProducts[ProductName])</f>
        <v>Product 94</v>
      </c>
      <c r="U1430">
        <f>_xlfn.XLOOKUP(tblOrders[[#This Row],[SalesRepID]], tblSalesreps[RepID], tblSalesreps[Target])</f>
        <v>11319839</v>
      </c>
    </row>
    <row r="1431" spans="1:21">
      <c r="A1431" t="s">
        <v>2220</v>
      </c>
      <c r="B1431" s="7" t="s">
        <v>1715</v>
      </c>
      <c r="C1431" t="s">
        <v>545</v>
      </c>
      <c r="D1431" t="s">
        <v>587</v>
      </c>
      <c r="E1431" t="s">
        <v>202</v>
      </c>
      <c r="F1431" t="s">
        <v>88</v>
      </c>
      <c r="G1431">
        <v>10</v>
      </c>
      <c r="H1431">
        <v>0.15</v>
      </c>
      <c r="I1431" s="2">
        <v>356124.5</v>
      </c>
      <c r="J1431" t="str">
        <f>_xlfn.XLOOKUP(tblOrders[[#This Row],[CustomerID]], tblCustomers[CustomerID], tblCustomers[CustomerName])</f>
        <v>Customer 257</v>
      </c>
      <c r="K1431" t="str">
        <f>_xlfn.XLOOKUP(tblOrders[[#This Row],[CustomerID]], tblCustomers[CustomerID], tblCustomers[Segment])</f>
        <v>Consumer</v>
      </c>
      <c r="L1431" t="str">
        <f>_xlfn.XLOOKUP(tblOrders[[#This Row],[ProductID]], tblProducts[ProductID], tblProducts[Category])</f>
        <v>Electronics</v>
      </c>
      <c r="M1431">
        <f>_xlfn.XLOOKUP(tblOrders[[#This Row],[ProductID]], tblProducts[ProductID], tblProducts[CostPrice])</f>
        <v>67500</v>
      </c>
      <c r="N1431">
        <f>tblOrders[[#This Row],[Sales]]-(tblOrders[[#This Row],[CostPrice]]*tblOrders[[#This Row],[Quantity]])</f>
        <v>-318875.5</v>
      </c>
      <c r="O1431" t="str">
        <f>TEXT(tblOrders[[#This Row],[Date]],"mmm-yyyy")</f>
        <v>Nov-2025</v>
      </c>
      <c r="P1431" t="str">
        <f>_xlfn.XLOOKUP(tblOrders[[#This Row],[OrderID]], tblReturns[OrderID], tblReturns[Returned])</f>
        <v>No</v>
      </c>
      <c r="Q1431" t="str">
        <f>_xlfn.XLOOKUP(tblOrders[[#This Row],[OrderID]], tblShipping[OrderID], tblShipping[ShipMode])</f>
        <v>Pickup</v>
      </c>
      <c r="R1431" t="str">
        <f>IFERROR(_xlfn.XLOOKUP(A1430, tblCustomers[CustomerID], tblCustomers[CustomerName]), "Not Found")</f>
        <v>Not Found</v>
      </c>
      <c r="S1431" t="str">
        <f>IF(tblOrders[[#This Row],[Sales]]&gt;1000000,"High Value","Standard")</f>
        <v>Standard</v>
      </c>
      <c r="T1431" t="str">
        <f>_xlfn.XLOOKUP(tblOrders[[#This Row],[ProductID]], tblProducts[ProductID], tblProducts[ProductName])</f>
        <v>Product 97</v>
      </c>
      <c r="U1431">
        <f>_xlfn.XLOOKUP(tblOrders[[#This Row],[SalesRepID]], tblSalesreps[RepID], tblSalesreps[Target])</f>
        <v>10652665</v>
      </c>
    </row>
    <row r="1432" spans="1:21">
      <c r="A1432" t="s">
        <v>2221</v>
      </c>
      <c r="B1432" s="7" t="s">
        <v>128</v>
      </c>
      <c r="C1432" t="s">
        <v>1051</v>
      </c>
      <c r="D1432" t="s">
        <v>265</v>
      </c>
      <c r="E1432" t="s">
        <v>105</v>
      </c>
      <c r="F1432" t="s">
        <v>51</v>
      </c>
      <c r="G1432">
        <v>1</v>
      </c>
      <c r="H1432">
        <v>0.1</v>
      </c>
      <c r="I1432" s="2">
        <v>34546.5</v>
      </c>
      <c r="J1432" t="str">
        <f>_xlfn.XLOOKUP(tblOrders[[#This Row],[CustomerID]], tblCustomers[CustomerID], tblCustomers[CustomerName])</f>
        <v>Customer 132</v>
      </c>
      <c r="K1432" t="str">
        <f>_xlfn.XLOOKUP(tblOrders[[#This Row],[CustomerID]], tblCustomers[CustomerID], tblCustomers[Segment])</f>
        <v>Consumer</v>
      </c>
      <c r="L1432" t="str">
        <f>_xlfn.XLOOKUP(tblOrders[[#This Row],[ProductID]], tblProducts[ProductID], tblProducts[Category])</f>
        <v>Home</v>
      </c>
      <c r="M1432">
        <f>_xlfn.XLOOKUP(tblOrders[[#This Row],[ProductID]], tblProducts[ProductID], tblProducts[CostPrice])</f>
        <v>33642</v>
      </c>
      <c r="N1432">
        <f>tblOrders[[#This Row],[Sales]]-(tblOrders[[#This Row],[CostPrice]]*tblOrders[[#This Row],[Quantity]])</f>
        <v>904.5</v>
      </c>
      <c r="O1432" t="str">
        <f>TEXT(tblOrders[[#This Row],[Date]],"mmm-yyyy")</f>
        <v>May-2025</v>
      </c>
      <c r="P1432" t="str">
        <f>_xlfn.XLOOKUP(tblOrders[[#This Row],[OrderID]], tblReturns[OrderID], tblReturns[Returned])</f>
        <v>No</v>
      </c>
      <c r="Q1432" t="str">
        <f>_xlfn.XLOOKUP(tblOrders[[#This Row],[OrderID]], tblShipping[OrderID], tblShipping[ShipMode])</f>
        <v>Pickup</v>
      </c>
      <c r="R1432" t="str">
        <f>IFERROR(_xlfn.XLOOKUP(A1431, tblCustomers[CustomerID], tblCustomers[CustomerName]), "Not Found")</f>
        <v>Not Found</v>
      </c>
      <c r="S1432" t="str">
        <f>IF(tblOrders[[#This Row],[Sales]]&gt;1000000,"High Value","Standard")</f>
        <v>Standard</v>
      </c>
      <c r="T1432" t="str">
        <f>_xlfn.XLOOKUP(tblOrders[[#This Row],[ProductID]], tblProducts[ProductID], tblProducts[ProductName])</f>
        <v>Product 17</v>
      </c>
      <c r="U1432">
        <f>_xlfn.XLOOKUP(tblOrders[[#This Row],[SalesRepID]], tblSalesreps[RepID], tblSalesreps[Target])</f>
        <v>8698154</v>
      </c>
    </row>
    <row r="1433" spans="1:21">
      <c r="A1433" t="s">
        <v>2222</v>
      </c>
      <c r="B1433" s="7" t="s">
        <v>720</v>
      </c>
      <c r="C1433" t="s">
        <v>563</v>
      </c>
      <c r="D1433" t="s">
        <v>387</v>
      </c>
      <c r="E1433" t="s">
        <v>74</v>
      </c>
      <c r="F1433" t="s">
        <v>51</v>
      </c>
      <c r="G1433">
        <v>2</v>
      </c>
      <c r="H1433">
        <v>0.15</v>
      </c>
      <c r="I1433" s="2">
        <v>216809.5</v>
      </c>
      <c r="J1433" t="str">
        <f>_xlfn.XLOOKUP(tblOrders[[#This Row],[CustomerID]], tblCustomers[CustomerID], tblCustomers[CustomerName])</f>
        <v>Customer 65</v>
      </c>
      <c r="K1433" t="str">
        <f>_xlfn.XLOOKUP(tblOrders[[#This Row],[CustomerID]], tblCustomers[CustomerID], tblCustomers[Segment])</f>
        <v>Corporate</v>
      </c>
      <c r="L1433" t="str">
        <f>_xlfn.XLOOKUP(tblOrders[[#This Row],[ProductID]], tblProducts[ProductID], tblProducts[Category])</f>
        <v>Furniture</v>
      </c>
      <c r="M1433">
        <f>_xlfn.XLOOKUP(tblOrders[[#This Row],[ProductID]], tblProducts[ProductID], tblProducts[CostPrice])</f>
        <v>37464</v>
      </c>
      <c r="N1433">
        <f>tblOrders[[#This Row],[Sales]]-(tblOrders[[#This Row],[CostPrice]]*tblOrders[[#This Row],[Quantity]])</f>
        <v>141881.5</v>
      </c>
      <c r="O1433" t="str">
        <f>TEXT(tblOrders[[#This Row],[Date]],"mmm-yyyy")</f>
        <v>Mar-2025</v>
      </c>
      <c r="P1433" t="str">
        <f>_xlfn.XLOOKUP(tblOrders[[#This Row],[OrderID]], tblReturns[OrderID], tblReturns[Returned])</f>
        <v>No</v>
      </c>
      <c r="Q1433" t="str">
        <f>_xlfn.XLOOKUP(tblOrders[[#This Row],[OrderID]], tblShipping[OrderID], tblShipping[ShipMode])</f>
        <v>Pickup</v>
      </c>
      <c r="R1433" t="str">
        <f>IFERROR(_xlfn.XLOOKUP(A1432, tblCustomers[CustomerID], tblCustomers[CustomerName]), "Not Found")</f>
        <v>Not Found</v>
      </c>
      <c r="S1433" t="str">
        <f>IF(tblOrders[[#This Row],[Sales]]&gt;1000000,"High Value","Standard")</f>
        <v>Standard</v>
      </c>
      <c r="T1433" t="str">
        <f>_xlfn.XLOOKUP(tblOrders[[#This Row],[ProductID]], tblProducts[ProductID], tblProducts[ProductName])</f>
        <v>Product 63</v>
      </c>
      <c r="U1433">
        <f>_xlfn.XLOOKUP(tblOrders[[#This Row],[SalesRepID]], tblSalesreps[RepID], tblSalesreps[Target])</f>
        <v>7254801</v>
      </c>
    </row>
    <row r="1434" spans="1:21">
      <c r="A1434" t="s">
        <v>2223</v>
      </c>
      <c r="B1434" s="7" t="s">
        <v>558</v>
      </c>
      <c r="C1434" t="s">
        <v>728</v>
      </c>
      <c r="D1434" t="s">
        <v>155</v>
      </c>
      <c r="E1434" t="s">
        <v>205</v>
      </c>
      <c r="F1434" t="s">
        <v>26</v>
      </c>
      <c r="G1434">
        <v>5</v>
      </c>
      <c r="H1434">
        <v>0.15</v>
      </c>
      <c r="I1434" s="2">
        <v>384637.75</v>
      </c>
      <c r="J1434" t="str">
        <f>_xlfn.XLOOKUP(tblOrders[[#This Row],[CustomerID]], tblCustomers[CustomerID], tblCustomers[CustomerName])</f>
        <v>Customer 138</v>
      </c>
      <c r="K1434" t="str">
        <f>_xlfn.XLOOKUP(tblOrders[[#This Row],[CustomerID]], tblCustomers[CustomerID], tblCustomers[Segment])</f>
        <v>Corporate</v>
      </c>
      <c r="L1434" t="str">
        <f>_xlfn.XLOOKUP(tblOrders[[#This Row],[ProductID]], tblProducts[ProductID], tblProducts[Category])</f>
        <v>Electronics</v>
      </c>
      <c r="M1434">
        <f>_xlfn.XLOOKUP(tblOrders[[#This Row],[ProductID]], tblProducts[ProductID], tblProducts[CostPrice])</f>
        <v>23271</v>
      </c>
      <c r="N1434">
        <f>tblOrders[[#This Row],[Sales]]-(tblOrders[[#This Row],[CostPrice]]*tblOrders[[#This Row],[Quantity]])</f>
        <v>268282.75</v>
      </c>
      <c r="O1434" t="str">
        <f>TEXT(tblOrders[[#This Row],[Date]],"mmm-yyyy")</f>
        <v>Dec-2025</v>
      </c>
      <c r="P1434" t="str">
        <f>_xlfn.XLOOKUP(tblOrders[[#This Row],[OrderID]], tblReturns[OrderID], tblReturns[Returned])</f>
        <v>No</v>
      </c>
      <c r="Q1434" t="str">
        <f>_xlfn.XLOOKUP(tblOrders[[#This Row],[OrderID]], tblShipping[OrderID], tblShipping[ShipMode])</f>
        <v>Standard</v>
      </c>
      <c r="R1434" t="str">
        <f>IFERROR(_xlfn.XLOOKUP(A1433, tblCustomers[CustomerID], tblCustomers[CustomerName]), "Not Found")</f>
        <v>Not Found</v>
      </c>
      <c r="S1434" t="str">
        <f>IF(tblOrders[[#This Row],[Sales]]&gt;1000000,"High Value","Standard")</f>
        <v>Standard</v>
      </c>
      <c r="T1434" t="str">
        <f>_xlfn.XLOOKUP(tblOrders[[#This Row],[ProductID]], tblProducts[ProductID], tblProducts[ProductName])</f>
        <v>Product 48</v>
      </c>
      <c r="U1434">
        <f>_xlfn.XLOOKUP(tblOrders[[#This Row],[SalesRepID]], tblSalesreps[RepID], tblSalesreps[Target])</f>
        <v>16246424</v>
      </c>
    </row>
    <row r="1435" spans="1:21">
      <c r="A1435" t="s">
        <v>2224</v>
      </c>
      <c r="B1435" s="7" t="s">
        <v>461</v>
      </c>
      <c r="C1435" t="s">
        <v>526</v>
      </c>
      <c r="D1435" t="s">
        <v>190</v>
      </c>
      <c r="E1435" t="s">
        <v>105</v>
      </c>
      <c r="F1435" t="s">
        <v>88</v>
      </c>
      <c r="G1435">
        <v>3</v>
      </c>
      <c r="H1435">
        <v>0.1</v>
      </c>
      <c r="I1435" s="2">
        <v>122372.1</v>
      </c>
      <c r="J1435" t="str">
        <f>_xlfn.XLOOKUP(tblOrders[[#This Row],[CustomerID]], tblCustomers[CustomerID], tblCustomers[CustomerName])</f>
        <v>Customer 262</v>
      </c>
      <c r="K1435" t="str">
        <f>_xlfn.XLOOKUP(tblOrders[[#This Row],[CustomerID]], tblCustomers[CustomerID], tblCustomers[Segment])</f>
        <v>Corporate</v>
      </c>
      <c r="L1435" t="str">
        <f>_xlfn.XLOOKUP(tblOrders[[#This Row],[ProductID]], tblProducts[ProductID], tblProducts[Category])</f>
        <v>Furniture</v>
      </c>
      <c r="M1435">
        <f>_xlfn.XLOOKUP(tblOrders[[#This Row],[ProductID]], tblProducts[ProductID], tblProducts[CostPrice])</f>
        <v>47272</v>
      </c>
      <c r="N1435">
        <f>tblOrders[[#This Row],[Sales]]-(tblOrders[[#This Row],[CostPrice]]*tblOrders[[#This Row],[Quantity]])</f>
        <v>-19443.899999999994</v>
      </c>
      <c r="O1435" t="str">
        <f>TEXT(tblOrders[[#This Row],[Date]],"mmm-yyyy")</f>
        <v>Mar-2025</v>
      </c>
      <c r="P1435" t="str">
        <f>_xlfn.XLOOKUP(tblOrders[[#This Row],[OrderID]], tblReturns[OrderID], tblReturns[Returned])</f>
        <v>No</v>
      </c>
      <c r="Q1435" t="str">
        <f>_xlfn.XLOOKUP(tblOrders[[#This Row],[OrderID]], tblShipping[OrderID], tblShipping[ShipMode])</f>
        <v>Pickup</v>
      </c>
      <c r="R1435" t="str">
        <f>IFERROR(_xlfn.XLOOKUP(A1434, tblCustomers[CustomerID], tblCustomers[CustomerName]), "Not Found")</f>
        <v>Not Found</v>
      </c>
      <c r="S1435" t="str">
        <f>IF(tblOrders[[#This Row],[Sales]]&gt;1000000,"High Value","Standard")</f>
        <v>Standard</v>
      </c>
      <c r="T1435" t="str">
        <f>_xlfn.XLOOKUP(tblOrders[[#This Row],[ProductID]], tblProducts[ProductID], tblProducts[ProductName])</f>
        <v>Product 33</v>
      </c>
      <c r="U1435">
        <f>_xlfn.XLOOKUP(tblOrders[[#This Row],[SalesRepID]], tblSalesreps[RepID], tblSalesreps[Target])</f>
        <v>8698154</v>
      </c>
    </row>
    <row r="1436" spans="1:21">
      <c r="A1436" t="s">
        <v>2225</v>
      </c>
      <c r="B1436" s="7" t="s">
        <v>407</v>
      </c>
      <c r="C1436" t="s">
        <v>264</v>
      </c>
      <c r="D1436" t="s">
        <v>24</v>
      </c>
      <c r="E1436" t="s">
        <v>205</v>
      </c>
      <c r="F1436" t="s">
        <v>26</v>
      </c>
      <c r="G1436">
        <v>8</v>
      </c>
      <c r="H1436">
        <v>0.1</v>
      </c>
      <c r="I1436" s="2">
        <v>756194.4</v>
      </c>
      <c r="J1436" t="str">
        <f>_xlfn.XLOOKUP(tblOrders[[#This Row],[CustomerID]], tblCustomers[CustomerID], tblCustomers[CustomerName])</f>
        <v>Customer 15</v>
      </c>
      <c r="K1436" t="str">
        <f>_xlfn.XLOOKUP(tblOrders[[#This Row],[CustomerID]], tblCustomers[CustomerID], tblCustomers[Segment])</f>
        <v>Consumer</v>
      </c>
      <c r="L1436" t="str">
        <f>_xlfn.XLOOKUP(tblOrders[[#This Row],[ProductID]], tblProducts[ProductID], tblProducts[Category])</f>
        <v>Home</v>
      </c>
      <c r="M1436">
        <f>_xlfn.XLOOKUP(tblOrders[[#This Row],[ProductID]], tblProducts[ProductID], tblProducts[CostPrice])</f>
        <v>57647</v>
      </c>
      <c r="N1436">
        <f>tblOrders[[#This Row],[Sales]]-(tblOrders[[#This Row],[CostPrice]]*tblOrders[[#This Row],[Quantity]])</f>
        <v>295018.40000000002</v>
      </c>
      <c r="O1436" t="str">
        <f>TEXT(tblOrders[[#This Row],[Date]],"mmm-yyyy")</f>
        <v>Feb-2025</v>
      </c>
      <c r="P1436" t="str">
        <f>_xlfn.XLOOKUP(tblOrders[[#This Row],[OrderID]], tblReturns[OrderID], tblReturns[Returned])</f>
        <v>No</v>
      </c>
      <c r="Q1436" t="str">
        <f>_xlfn.XLOOKUP(tblOrders[[#This Row],[OrderID]], tblShipping[OrderID], tblShipping[ShipMode])</f>
        <v>Express</v>
      </c>
      <c r="R1436" t="str">
        <f>IFERROR(_xlfn.XLOOKUP(A1435, tblCustomers[CustomerID], tblCustomers[CustomerName]), "Not Found")</f>
        <v>Not Found</v>
      </c>
      <c r="S1436" t="str">
        <f>IF(tblOrders[[#This Row],[Sales]]&gt;1000000,"High Value","Standard")</f>
        <v>Standard</v>
      </c>
      <c r="T1436" t="str">
        <f>_xlfn.XLOOKUP(tblOrders[[#This Row],[ProductID]], tblProducts[ProductID], tblProducts[ProductName])</f>
        <v>Product 2</v>
      </c>
      <c r="U1436">
        <f>_xlfn.XLOOKUP(tblOrders[[#This Row],[SalesRepID]], tblSalesreps[RepID], tblSalesreps[Target])</f>
        <v>16246424</v>
      </c>
    </row>
    <row r="1437" spans="1:21">
      <c r="A1437" t="s">
        <v>2226</v>
      </c>
      <c r="B1437" s="7" t="s">
        <v>671</v>
      </c>
      <c r="C1437" t="s">
        <v>600</v>
      </c>
      <c r="D1437" t="s">
        <v>945</v>
      </c>
      <c r="E1437" t="s">
        <v>19</v>
      </c>
      <c r="F1437" t="s">
        <v>51</v>
      </c>
      <c r="G1437">
        <v>6</v>
      </c>
      <c r="H1437">
        <v>0</v>
      </c>
      <c r="I1437" s="2">
        <v>496698</v>
      </c>
      <c r="J1437" t="str">
        <f>_xlfn.XLOOKUP(tblOrders[[#This Row],[CustomerID]], tblCustomers[CustomerID], tblCustomers[CustomerName])</f>
        <v>Customer 105</v>
      </c>
      <c r="K1437" t="str">
        <f>_xlfn.XLOOKUP(tblOrders[[#This Row],[CustomerID]], tblCustomers[CustomerID], tblCustomers[Segment])</f>
        <v>Consumer</v>
      </c>
      <c r="L1437" t="str">
        <f>_xlfn.XLOOKUP(tblOrders[[#This Row],[ProductID]], tblProducts[ProductID], tblProducts[Category])</f>
        <v>Home</v>
      </c>
      <c r="M1437">
        <f>_xlfn.XLOOKUP(tblOrders[[#This Row],[ProductID]], tblProducts[ProductID], tblProducts[CostPrice])</f>
        <v>54711</v>
      </c>
      <c r="N1437">
        <f>tblOrders[[#This Row],[Sales]]-(tblOrders[[#This Row],[CostPrice]]*tblOrders[[#This Row],[Quantity]])</f>
        <v>168432</v>
      </c>
      <c r="O1437" t="str">
        <f>TEXT(tblOrders[[#This Row],[Date]],"mmm-yyyy")</f>
        <v>Aug-2025</v>
      </c>
      <c r="P1437" t="str">
        <f>_xlfn.XLOOKUP(tblOrders[[#This Row],[OrderID]], tblReturns[OrderID], tblReturns[Returned])</f>
        <v>No</v>
      </c>
      <c r="Q1437" t="str">
        <f>_xlfn.XLOOKUP(tblOrders[[#This Row],[OrderID]], tblShipping[OrderID], tblShipping[ShipMode])</f>
        <v>Standard</v>
      </c>
      <c r="R1437" t="str">
        <f>IFERROR(_xlfn.XLOOKUP(A1436, tblCustomers[CustomerID], tblCustomers[CustomerName]), "Not Found")</f>
        <v>Not Found</v>
      </c>
      <c r="S1437" t="str">
        <f>IF(tblOrders[[#This Row],[Sales]]&gt;1000000,"High Value","Standard")</f>
        <v>Standard</v>
      </c>
      <c r="T1437" t="str">
        <f>_xlfn.XLOOKUP(tblOrders[[#This Row],[ProductID]], tblProducts[ProductID], tblProducts[ProductName])</f>
        <v>Product 38</v>
      </c>
      <c r="U1437">
        <f>_xlfn.XLOOKUP(tblOrders[[#This Row],[SalesRepID]], tblSalesreps[RepID], tblSalesreps[Target])</f>
        <v>11347243</v>
      </c>
    </row>
    <row r="1438" spans="1:21">
      <c r="A1438" t="s">
        <v>2227</v>
      </c>
      <c r="B1438" s="7" t="s">
        <v>225</v>
      </c>
      <c r="C1438" t="s">
        <v>970</v>
      </c>
      <c r="D1438" t="s">
        <v>272</v>
      </c>
      <c r="E1438" t="s">
        <v>40</v>
      </c>
      <c r="F1438" t="s">
        <v>20</v>
      </c>
      <c r="G1438">
        <v>10</v>
      </c>
      <c r="H1438">
        <v>0.15</v>
      </c>
      <c r="I1438" s="2">
        <v>1095140</v>
      </c>
      <c r="J1438" t="str">
        <f>_xlfn.XLOOKUP(tblOrders[[#This Row],[CustomerID]], tblCustomers[CustomerID], tblCustomers[CustomerName])</f>
        <v>Customer 256</v>
      </c>
      <c r="K1438" t="str">
        <f>_xlfn.XLOOKUP(tblOrders[[#This Row],[CustomerID]], tblCustomers[CustomerID], tblCustomers[Segment])</f>
        <v>Corporate</v>
      </c>
      <c r="L1438" t="str">
        <f>_xlfn.XLOOKUP(tblOrders[[#This Row],[ProductID]], tblProducts[ProductID], tblProducts[Category])</f>
        <v>Furniture</v>
      </c>
      <c r="M1438">
        <f>_xlfn.XLOOKUP(tblOrders[[#This Row],[ProductID]], tblProducts[ProductID], tblProducts[CostPrice])</f>
        <v>48118</v>
      </c>
      <c r="N1438">
        <f>tblOrders[[#This Row],[Sales]]-(tblOrders[[#This Row],[CostPrice]]*tblOrders[[#This Row],[Quantity]])</f>
        <v>613960</v>
      </c>
      <c r="O1438" t="str">
        <f>TEXT(tblOrders[[#This Row],[Date]],"mmm-yyyy")</f>
        <v>Oct-2025</v>
      </c>
      <c r="P1438" t="str">
        <f>_xlfn.XLOOKUP(tblOrders[[#This Row],[OrderID]], tblReturns[OrderID], tblReturns[Returned])</f>
        <v>No</v>
      </c>
      <c r="Q1438" t="str">
        <f>_xlfn.XLOOKUP(tblOrders[[#This Row],[OrderID]], tblShipping[OrderID], tblShipping[ShipMode])</f>
        <v>Pickup</v>
      </c>
      <c r="R1438" t="str">
        <f>IFERROR(_xlfn.XLOOKUP(A1437, tblCustomers[CustomerID], tblCustomers[CustomerName]), "Not Found")</f>
        <v>Not Found</v>
      </c>
      <c r="S1438" t="str">
        <f>IF(tblOrders[[#This Row],[Sales]]&gt;1000000,"High Value","Standard")</f>
        <v>High Value</v>
      </c>
      <c r="T1438" t="str">
        <f>_xlfn.XLOOKUP(tblOrders[[#This Row],[ProductID]], tblProducts[ProductID], tblProducts[ProductName])</f>
        <v>Product 75</v>
      </c>
      <c r="U1438">
        <f>_xlfn.XLOOKUP(tblOrders[[#This Row],[SalesRepID]], tblSalesreps[RepID], tblSalesreps[Target])</f>
        <v>6291486</v>
      </c>
    </row>
    <row r="1439" spans="1:21">
      <c r="A1439" t="s">
        <v>2228</v>
      </c>
      <c r="B1439" s="7" t="s">
        <v>486</v>
      </c>
      <c r="C1439" t="s">
        <v>750</v>
      </c>
      <c r="D1439" t="s">
        <v>178</v>
      </c>
      <c r="E1439" t="s">
        <v>197</v>
      </c>
      <c r="F1439" t="s">
        <v>88</v>
      </c>
      <c r="G1439">
        <v>3</v>
      </c>
      <c r="H1439">
        <v>0.05</v>
      </c>
      <c r="I1439" s="2">
        <v>116322.75</v>
      </c>
      <c r="J1439" t="str">
        <f>_xlfn.XLOOKUP(tblOrders[[#This Row],[CustomerID]], tblCustomers[CustomerID], tblCustomers[CustomerName])</f>
        <v>Customer 139</v>
      </c>
      <c r="K1439" t="str">
        <f>_xlfn.XLOOKUP(tblOrders[[#This Row],[CustomerID]], tblCustomers[CustomerID], tblCustomers[Segment])</f>
        <v>Consumer</v>
      </c>
      <c r="L1439" t="str">
        <f>_xlfn.XLOOKUP(tblOrders[[#This Row],[ProductID]], tblProducts[ProductID], tblProducts[Category])</f>
        <v>Office</v>
      </c>
      <c r="M1439">
        <f>_xlfn.XLOOKUP(tblOrders[[#This Row],[ProductID]], tblProducts[ProductID], tblProducts[CostPrice])</f>
        <v>46035</v>
      </c>
      <c r="N1439">
        <f>tblOrders[[#This Row],[Sales]]-(tblOrders[[#This Row],[CostPrice]]*tblOrders[[#This Row],[Quantity]])</f>
        <v>-21782.25</v>
      </c>
      <c r="O1439" t="str">
        <f>TEXT(tblOrders[[#This Row],[Date]],"mmm-yyyy")</f>
        <v>Sep-2025</v>
      </c>
      <c r="P1439" t="str">
        <f>_xlfn.XLOOKUP(tblOrders[[#This Row],[OrderID]], tblReturns[OrderID], tblReturns[Returned])</f>
        <v>No</v>
      </c>
      <c r="Q1439" t="str">
        <f>_xlfn.XLOOKUP(tblOrders[[#This Row],[OrderID]], tblShipping[OrderID], tblShipping[ShipMode])</f>
        <v>Pickup</v>
      </c>
      <c r="R1439" t="str">
        <f>IFERROR(_xlfn.XLOOKUP(A1438, tblCustomers[CustomerID], tblCustomers[CustomerName]), "Not Found")</f>
        <v>Not Found</v>
      </c>
      <c r="S1439" t="str">
        <f>IF(tblOrders[[#This Row],[Sales]]&gt;1000000,"High Value","Standard")</f>
        <v>Standard</v>
      </c>
      <c r="T1439" t="str">
        <f>_xlfn.XLOOKUP(tblOrders[[#This Row],[ProductID]], tblProducts[ProductID], tblProducts[ProductName])</f>
        <v>Product 84</v>
      </c>
      <c r="U1439">
        <f>_xlfn.XLOOKUP(tblOrders[[#This Row],[SalesRepID]], tblSalesreps[RepID], tblSalesreps[Target])</f>
        <v>19562258</v>
      </c>
    </row>
    <row r="1440" spans="1:21">
      <c r="A1440" t="s">
        <v>2229</v>
      </c>
      <c r="B1440" s="7" t="s">
        <v>1214</v>
      </c>
      <c r="C1440" t="s">
        <v>756</v>
      </c>
      <c r="D1440" t="s">
        <v>318</v>
      </c>
      <c r="E1440" t="s">
        <v>50</v>
      </c>
      <c r="F1440" t="s">
        <v>26</v>
      </c>
      <c r="G1440">
        <v>4</v>
      </c>
      <c r="H1440">
        <v>0.1</v>
      </c>
      <c r="I1440" s="2">
        <v>495241.2</v>
      </c>
      <c r="J1440" t="str">
        <f>_xlfn.XLOOKUP(tblOrders[[#This Row],[CustomerID]], tblCustomers[CustomerID], tblCustomers[CustomerName])</f>
        <v>Customer 254</v>
      </c>
      <c r="K1440" t="str">
        <f>_xlfn.XLOOKUP(tblOrders[[#This Row],[CustomerID]], tblCustomers[CustomerID], tblCustomers[Segment])</f>
        <v>Corporate</v>
      </c>
      <c r="L1440" t="str">
        <f>_xlfn.XLOOKUP(tblOrders[[#This Row],[ProductID]], tblProducts[ProductID], tblProducts[Category])</f>
        <v>Office</v>
      </c>
      <c r="M1440">
        <f>_xlfn.XLOOKUP(tblOrders[[#This Row],[ProductID]], tblProducts[ProductID], tblProducts[CostPrice])</f>
        <v>39205</v>
      </c>
      <c r="N1440">
        <f>tblOrders[[#This Row],[Sales]]-(tblOrders[[#This Row],[CostPrice]]*tblOrders[[#This Row],[Quantity]])</f>
        <v>338421.2</v>
      </c>
      <c r="O1440" t="str">
        <f>TEXT(tblOrders[[#This Row],[Date]],"mmm-yyyy")</f>
        <v>Nov-2025</v>
      </c>
      <c r="P1440" t="str">
        <f>_xlfn.XLOOKUP(tblOrders[[#This Row],[OrderID]], tblReturns[OrderID], tblReturns[Returned])</f>
        <v>No</v>
      </c>
      <c r="Q1440" t="str">
        <f>_xlfn.XLOOKUP(tblOrders[[#This Row],[OrderID]], tblShipping[OrderID], tblShipping[ShipMode])</f>
        <v>Pickup</v>
      </c>
      <c r="R1440" t="str">
        <f>IFERROR(_xlfn.XLOOKUP(A1439, tblCustomers[CustomerID], tblCustomers[CustomerName]), "Not Found")</f>
        <v>Not Found</v>
      </c>
      <c r="S1440" t="str">
        <f>IF(tblOrders[[#This Row],[Sales]]&gt;1000000,"High Value","Standard")</f>
        <v>Standard</v>
      </c>
      <c r="T1440" t="str">
        <f>_xlfn.XLOOKUP(tblOrders[[#This Row],[ProductID]], tblProducts[ProductID], tblProducts[ProductName])</f>
        <v>Product 74</v>
      </c>
      <c r="U1440">
        <f>_xlfn.XLOOKUP(tblOrders[[#This Row],[SalesRepID]], tblSalesreps[RepID], tblSalesreps[Target])</f>
        <v>17350666</v>
      </c>
    </row>
    <row r="1441" spans="1:21">
      <c r="A1441" t="s">
        <v>2230</v>
      </c>
      <c r="B1441" s="7" t="s">
        <v>204</v>
      </c>
      <c r="C1441" t="s">
        <v>368</v>
      </c>
      <c r="D1441" t="s">
        <v>973</v>
      </c>
      <c r="E1441" t="s">
        <v>69</v>
      </c>
      <c r="F1441" t="s">
        <v>51</v>
      </c>
      <c r="G1441">
        <v>9</v>
      </c>
      <c r="H1441">
        <v>0</v>
      </c>
      <c r="I1441" s="2">
        <v>1079820</v>
      </c>
      <c r="J1441" t="str">
        <f>_xlfn.XLOOKUP(tblOrders[[#This Row],[CustomerID]], tblCustomers[CustomerID], tblCustomers[CustomerName])</f>
        <v>Customer 4</v>
      </c>
      <c r="K1441" t="str">
        <f>_xlfn.XLOOKUP(tblOrders[[#This Row],[CustomerID]], tblCustomers[CustomerID], tblCustomers[Segment])</f>
        <v>Corporate</v>
      </c>
      <c r="L1441" t="str">
        <f>_xlfn.XLOOKUP(tblOrders[[#This Row],[ProductID]], tblProducts[ProductID], tblProducts[Category])</f>
        <v>Office</v>
      </c>
      <c r="M1441">
        <f>_xlfn.XLOOKUP(tblOrders[[#This Row],[ProductID]], tblProducts[ProductID], tblProducts[CostPrice])</f>
        <v>44507</v>
      </c>
      <c r="N1441">
        <f>tblOrders[[#This Row],[Sales]]-(tblOrders[[#This Row],[CostPrice]]*tblOrders[[#This Row],[Quantity]])</f>
        <v>679257</v>
      </c>
      <c r="O1441" t="str">
        <f>TEXT(tblOrders[[#This Row],[Date]],"mmm-yyyy")</f>
        <v>Jul-2025</v>
      </c>
      <c r="P1441" t="str">
        <f>_xlfn.XLOOKUP(tblOrders[[#This Row],[OrderID]], tblReturns[OrderID], tblReturns[Returned])</f>
        <v>No</v>
      </c>
      <c r="Q1441" t="str">
        <f>_xlfn.XLOOKUP(tblOrders[[#This Row],[OrderID]], tblShipping[OrderID], tblShipping[ShipMode])</f>
        <v>Pickup</v>
      </c>
      <c r="R1441" t="str">
        <f>IFERROR(_xlfn.XLOOKUP(A1440, tblCustomers[CustomerID], tblCustomers[CustomerName]), "Not Found")</f>
        <v>Not Found</v>
      </c>
      <c r="S1441" t="str">
        <f>IF(tblOrders[[#This Row],[Sales]]&gt;1000000,"High Value","Standard")</f>
        <v>High Value</v>
      </c>
      <c r="T1441" t="str">
        <f>_xlfn.XLOOKUP(tblOrders[[#This Row],[ProductID]], tblProducts[ProductID], tblProducts[ProductName])</f>
        <v>Product 53</v>
      </c>
      <c r="U1441">
        <f>_xlfn.XLOOKUP(tblOrders[[#This Row],[SalesRepID]], tblSalesreps[RepID], tblSalesreps[Target])</f>
        <v>19473459</v>
      </c>
    </row>
    <row r="1442" spans="1:21">
      <c r="A1442" t="s">
        <v>2231</v>
      </c>
      <c r="B1442" s="7" t="s">
        <v>1330</v>
      </c>
      <c r="C1442" t="s">
        <v>284</v>
      </c>
      <c r="D1442" t="s">
        <v>400</v>
      </c>
      <c r="E1442" t="s">
        <v>50</v>
      </c>
      <c r="F1442" t="s">
        <v>88</v>
      </c>
      <c r="G1442">
        <v>7</v>
      </c>
      <c r="H1442">
        <v>0.15</v>
      </c>
      <c r="I1442" s="2">
        <v>586794.94999999995</v>
      </c>
      <c r="J1442" t="str">
        <f>_xlfn.XLOOKUP(tblOrders[[#This Row],[CustomerID]], tblCustomers[CustomerID], tblCustomers[CustomerName])</f>
        <v>Customer 30</v>
      </c>
      <c r="K1442" t="str">
        <f>_xlfn.XLOOKUP(tblOrders[[#This Row],[CustomerID]], tblCustomers[CustomerID], tblCustomers[Segment])</f>
        <v>SME</v>
      </c>
      <c r="L1442" t="str">
        <f>_xlfn.XLOOKUP(tblOrders[[#This Row],[ProductID]], tblProducts[ProductID], tblProducts[Category])</f>
        <v>Electronics</v>
      </c>
      <c r="M1442">
        <f>_xlfn.XLOOKUP(tblOrders[[#This Row],[ProductID]], tblProducts[ProductID], tblProducts[CostPrice])</f>
        <v>36044</v>
      </c>
      <c r="N1442">
        <f>tblOrders[[#This Row],[Sales]]-(tblOrders[[#This Row],[CostPrice]]*tblOrders[[#This Row],[Quantity]])</f>
        <v>334486.94999999995</v>
      </c>
      <c r="O1442" t="str">
        <f>TEXT(tblOrders[[#This Row],[Date]],"mmm-yyyy")</f>
        <v>Feb-2025</v>
      </c>
      <c r="P1442" t="str">
        <f>_xlfn.XLOOKUP(tblOrders[[#This Row],[OrderID]], tblReturns[OrderID], tblReturns[Returned])</f>
        <v>No</v>
      </c>
      <c r="Q1442" t="str">
        <f>_xlfn.XLOOKUP(tblOrders[[#This Row],[OrderID]], tblShipping[OrderID], tblShipping[ShipMode])</f>
        <v>Standard</v>
      </c>
      <c r="R1442" t="str">
        <f>IFERROR(_xlfn.XLOOKUP(A1441, tblCustomers[CustomerID], tblCustomers[CustomerName]), "Not Found")</f>
        <v>Not Found</v>
      </c>
      <c r="S1442" t="str">
        <f>IF(tblOrders[[#This Row],[Sales]]&gt;1000000,"High Value","Standard")</f>
        <v>Standard</v>
      </c>
      <c r="T1442" t="str">
        <f>_xlfn.XLOOKUP(tblOrders[[#This Row],[ProductID]], tblProducts[ProductID], tblProducts[ProductName])</f>
        <v>Product 29</v>
      </c>
      <c r="U1442">
        <f>_xlfn.XLOOKUP(tblOrders[[#This Row],[SalesRepID]], tblSalesreps[RepID], tblSalesreps[Target])</f>
        <v>17350666</v>
      </c>
    </row>
    <row r="1443" spans="1:21">
      <c r="A1443" t="s">
        <v>2232</v>
      </c>
      <c r="B1443" s="7" t="s">
        <v>701</v>
      </c>
      <c r="C1443" t="s">
        <v>1096</v>
      </c>
      <c r="D1443" t="s">
        <v>269</v>
      </c>
      <c r="E1443" t="s">
        <v>87</v>
      </c>
      <c r="F1443" t="s">
        <v>14</v>
      </c>
      <c r="G1443">
        <v>10</v>
      </c>
      <c r="H1443">
        <v>0</v>
      </c>
      <c r="I1443" s="2">
        <v>304900</v>
      </c>
      <c r="J1443" t="str">
        <f>_xlfn.XLOOKUP(tblOrders[[#This Row],[CustomerID]], tblCustomers[CustomerID], tblCustomers[CustomerName])</f>
        <v>Customer 76</v>
      </c>
      <c r="K1443" t="str">
        <f>_xlfn.XLOOKUP(tblOrders[[#This Row],[CustomerID]], tblCustomers[CustomerID], tblCustomers[Segment])</f>
        <v>Consumer</v>
      </c>
      <c r="L1443" t="str">
        <f>_xlfn.XLOOKUP(tblOrders[[#This Row],[ProductID]], tblProducts[ProductID], tblProducts[Category])</f>
        <v>Office</v>
      </c>
      <c r="M1443">
        <f>_xlfn.XLOOKUP(tblOrders[[#This Row],[ProductID]], tblProducts[ProductID], tblProducts[CostPrice])</f>
        <v>28606</v>
      </c>
      <c r="N1443">
        <f>tblOrders[[#This Row],[Sales]]-(tblOrders[[#This Row],[CostPrice]]*tblOrders[[#This Row],[Quantity]])</f>
        <v>18840</v>
      </c>
      <c r="O1443" t="str">
        <f>TEXT(tblOrders[[#This Row],[Date]],"mmm-yyyy")</f>
        <v>Jan-2025</v>
      </c>
      <c r="P1443" t="str">
        <f>_xlfn.XLOOKUP(tblOrders[[#This Row],[OrderID]], tblReturns[OrderID], tblReturns[Returned])</f>
        <v>No</v>
      </c>
      <c r="Q1443" t="str">
        <f>_xlfn.XLOOKUP(tblOrders[[#This Row],[OrderID]], tblShipping[OrderID], tblShipping[ShipMode])</f>
        <v>Pickup</v>
      </c>
      <c r="R1443" t="str">
        <f>IFERROR(_xlfn.XLOOKUP(A1442, tblCustomers[CustomerID], tblCustomers[CustomerName]), "Not Found")</f>
        <v>Not Found</v>
      </c>
      <c r="S1443" t="str">
        <f>IF(tblOrders[[#This Row],[Sales]]&gt;1000000,"High Value","Standard")</f>
        <v>Standard</v>
      </c>
      <c r="T1443" t="str">
        <f>_xlfn.XLOOKUP(tblOrders[[#This Row],[ProductID]], tblProducts[ProductID], tblProducts[ProductName])</f>
        <v>Product 62</v>
      </c>
      <c r="U1443">
        <f>_xlfn.XLOOKUP(tblOrders[[#This Row],[SalesRepID]], tblSalesreps[RepID], tblSalesreps[Target])</f>
        <v>18500989</v>
      </c>
    </row>
    <row r="1444" spans="1:21">
      <c r="A1444" t="s">
        <v>2233</v>
      </c>
      <c r="B1444" s="7" t="s">
        <v>607</v>
      </c>
      <c r="C1444" t="s">
        <v>996</v>
      </c>
      <c r="D1444" t="s">
        <v>403</v>
      </c>
      <c r="E1444" t="s">
        <v>119</v>
      </c>
      <c r="F1444" t="s">
        <v>14</v>
      </c>
      <c r="G1444">
        <v>7</v>
      </c>
      <c r="H1444">
        <v>0</v>
      </c>
      <c r="I1444" s="2">
        <v>732137</v>
      </c>
      <c r="J1444" t="str">
        <f>_xlfn.XLOOKUP(tblOrders[[#This Row],[CustomerID]], tblCustomers[CustomerID], tblCustomers[CustomerName])</f>
        <v>Customer 189</v>
      </c>
      <c r="K1444" t="str">
        <f>_xlfn.XLOOKUP(tblOrders[[#This Row],[CustomerID]], tblCustomers[CustomerID], tblCustomers[Segment])</f>
        <v>SME</v>
      </c>
      <c r="L1444" t="str">
        <f>_xlfn.XLOOKUP(tblOrders[[#This Row],[ProductID]], tblProducts[ProductID], tblProducts[Category])</f>
        <v>Furniture</v>
      </c>
      <c r="M1444">
        <f>_xlfn.XLOOKUP(tblOrders[[#This Row],[ProductID]], tblProducts[ProductID], tblProducts[CostPrice])</f>
        <v>53072</v>
      </c>
      <c r="N1444">
        <f>tblOrders[[#This Row],[Sales]]-(tblOrders[[#This Row],[CostPrice]]*tblOrders[[#This Row],[Quantity]])</f>
        <v>360633</v>
      </c>
      <c r="O1444" t="str">
        <f>TEXT(tblOrders[[#This Row],[Date]],"mmm-yyyy")</f>
        <v>Dec-2025</v>
      </c>
      <c r="P1444" t="str">
        <f>_xlfn.XLOOKUP(tblOrders[[#This Row],[OrderID]], tblReturns[OrderID], tblReturns[Returned])</f>
        <v>No</v>
      </c>
      <c r="Q1444" t="str">
        <f>_xlfn.XLOOKUP(tblOrders[[#This Row],[OrderID]], tblShipping[OrderID], tblShipping[ShipMode])</f>
        <v>Pickup</v>
      </c>
      <c r="R1444" t="str">
        <f>IFERROR(_xlfn.XLOOKUP(A1443, tblCustomers[CustomerID], tblCustomers[CustomerName]), "Not Found")</f>
        <v>Not Found</v>
      </c>
      <c r="S1444" t="str">
        <f>IF(tblOrders[[#This Row],[Sales]]&gt;1000000,"High Value","Standard")</f>
        <v>Standard</v>
      </c>
      <c r="T1444" t="str">
        <f>_xlfn.XLOOKUP(tblOrders[[#This Row],[ProductID]], tblProducts[ProductID], tblProducts[ProductName])</f>
        <v>Product 78</v>
      </c>
      <c r="U1444">
        <f>_xlfn.XLOOKUP(tblOrders[[#This Row],[SalesRepID]], tblSalesreps[RepID], tblSalesreps[Target])</f>
        <v>5886694</v>
      </c>
    </row>
    <row r="1445" spans="1:21">
      <c r="A1445" t="s">
        <v>2234</v>
      </c>
      <c r="B1445" s="7" t="s">
        <v>160</v>
      </c>
      <c r="C1445" t="s">
        <v>803</v>
      </c>
      <c r="D1445" t="s">
        <v>973</v>
      </c>
      <c r="E1445" t="s">
        <v>25</v>
      </c>
      <c r="F1445" t="s">
        <v>20</v>
      </c>
      <c r="G1445">
        <v>10</v>
      </c>
      <c r="H1445">
        <v>0.15</v>
      </c>
      <c r="I1445" s="2">
        <v>981486.5</v>
      </c>
      <c r="J1445" t="str">
        <f>_xlfn.XLOOKUP(tblOrders[[#This Row],[CustomerID]], tblCustomers[CustomerID], tblCustomers[CustomerName])</f>
        <v>Customer 153</v>
      </c>
      <c r="K1445" t="str">
        <f>_xlfn.XLOOKUP(tblOrders[[#This Row],[CustomerID]], tblCustomers[CustomerID], tblCustomers[Segment])</f>
        <v>SME</v>
      </c>
      <c r="L1445" t="str">
        <f>_xlfn.XLOOKUP(tblOrders[[#This Row],[ProductID]], tblProducts[ProductID], tblProducts[Category])</f>
        <v>Office</v>
      </c>
      <c r="M1445">
        <f>_xlfn.XLOOKUP(tblOrders[[#This Row],[ProductID]], tblProducts[ProductID], tblProducts[CostPrice])</f>
        <v>44507</v>
      </c>
      <c r="N1445">
        <f>tblOrders[[#This Row],[Sales]]-(tblOrders[[#This Row],[CostPrice]]*tblOrders[[#This Row],[Quantity]])</f>
        <v>536416.5</v>
      </c>
      <c r="O1445" t="str">
        <f>TEXT(tblOrders[[#This Row],[Date]],"mmm-yyyy")</f>
        <v>Aug-2025</v>
      </c>
      <c r="P1445" t="str">
        <f>_xlfn.XLOOKUP(tblOrders[[#This Row],[OrderID]], tblReturns[OrderID], tblReturns[Returned])</f>
        <v>No</v>
      </c>
      <c r="Q1445" t="str">
        <f>_xlfn.XLOOKUP(tblOrders[[#This Row],[OrderID]], tblShipping[OrderID], tblShipping[ShipMode])</f>
        <v>Standard</v>
      </c>
      <c r="R1445" t="str">
        <f>IFERROR(_xlfn.XLOOKUP(A1444, tblCustomers[CustomerID], tblCustomers[CustomerName]), "Not Found")</f>
        <v>Not Found</v>
      </c>
      <c r="S1445" t="str">
        <f>IF(tblOrders[[#This Row],[Sales]]&gt;1000000,"High Value","Standard")</f>
        <v>Standard</v>
      </c>
      <c r="T1445" t="str">
        <f>_xlfn.XLOOKUP(tblOrders[[#This Row],[ProductID]], tblProducts[ProductID], tblProducts[ProductName])</f>
        <v>Product 53</v>
      </c>
      <c r="U1445">
        <f>_xlfn.XLOOKUP(tblOrders[[#This Row],[SalesRepID]], tblSalesreps[RepID], tblSalesreps[Target])</f>
        <v>7094914</v>
      </c>
    </row>
    <row r="1446" spans="1:21">
      <c r="A1446" t="s">
        <v>2235</v>
      </c>
      <c r="B1446" s="7" t="s">
        <v>2006</v>
      </c>
      <c r="C1446" t="s">
        <v>48</v>
      </c>
      <c r="D1446" t="s">
        <v>126</v>
      </c>
      <c r="E1446" t="s">
        <v>197</v>
      </c>
      <c r="F1446" t="s">
        <v>88</v>
      </c>
      <c r="G1446">
        <v>5</v>
      </c>
      <c r="H1446">
        <v>0.2</v>
      </c>
      <c r="I1446" s="2">
        <v>302012</v>
      </c>
      <c r="J1446" t="str">
        <f>_xlfn.XLOOKUP(tblOrders[[#This Row],[CustomerID]], tblCustomers[CustomerID], tblCustomers[CustomerName])</f>
        <v>Customer 143</v>
      </c>
      <c r="K1446" t="str">
        <f>_xlfn.XLOOKUP(tblOrders[[#This Row],[CustomerID]], tblCustomers[CustomerID], tblCustomers[Segment])</f>
        <v>SME</v>
      </c>
      <c r="L1446" t="str">
        <f>_xlfn.XLOOKUP(tblOrders[[#This Row],[ProductID]], tblProducts[ProductID], tblProducts[Category])</f>
        <v>Furniture</v>
      </c>
      <c r="M1446">
        <f>_xlfn.XLOOKUP(tblOrders[[#This Row],[ProductID]], tblProducts[ProductID], tblProducts[CostPrice])</f>
        <v>47434</v>
      </c>
      <c r="N1446">
        <f>tblOrders[[#This Row],[Sales]]-(tblOrders[[#This Row],[CostPrice]]*tblOrders[[#This Row],[Quantity]])</f>
        <v>64842</v>
      </c>
      <c r="O1446" t="str">
        <f>TEXT(tblOrders[[#This Row],[Date]],"mmm-yyyy")</f>
        <v>Aug-2025</v>
      </c>
      <c r="P1446" t="str">
        <f>_xlfn.XLOOKUP(tblOrders[[#This Row],[OrderID]], tblReturns[OrderID], tblReturns[Returned])</f>
        <v>No</v>
      </c>
      <c r="Q1446" t="str">
        <f>_xlfn.XLOOKUP(tblOrders[[#This Row],[OrderID]], tblShipping[OrderID], tblShipping[ShipMode])</f>
        <v>Pickup</v>
      </c>
      <c r="R1446" t="str">
        <f>IFERROR(_xlfn.XLOOKUP(A1445, tblCustomers[CustomerID], tblCustomers[CustomerName]), "Not Found")</f>
        <v>Not Found</v>
      </c>
      <c r="S1446" t="str">
        <f>IF(tblOrders[[#This Row],[Sales]]&gt;1000000,"High Value","Standard")</f>
        <v>Standard</v>
      </c>
      <c r="T1446" t="str">
        <f>_xlfn.XLOOKUP(tblOrders[[#This Row],[ProductID]], tblProducts[ProductID], tblProducts[ProductName])</f>
        <v>Product 67</v>
      </c>
      <c r="U1446">
        <f>_xlfn.XLOOKUP(tblOrders[[#This Row],[SalesRepID]], tblSalesreps[RepID], tblSalesreps[Target])</f>
        <v>19562258</v>
      </c>
    </row>
    <row r="1447" spans="1:21">
      <c r="A1447" t="s">
        <v>2236</v>
      </c>
      <c r="B1447" s="7" t="s">
        <v>277</v>
      </c>
      <c r="C1447" t="s">
        <v>239</v>
      </c>
      <c r="D1447" t="s">
        <v>349</v>
      </c>
      <c r="E1447" t="s">
        <v>19</v>
      </c>
      <c r="F1447" t="s">
        <v>51</v>
      </c>
      <c r="G1447">
        <v>1</v>
      </c>
      <c r="H1447">
        <v>0.15</v>
      </c>
      <c r="I1447" s="2">
        <v>88782.5</v>
      </c>
      <c r="J1447" t="str">
        <f>_xlfn.XLOOKUP(tblOrders[[#This Row],[CustomerID]], tblCustomers[CustomerID], tblCustomers[CustomerName])</f>
        <v>Customer 146</v>
      </c>
      <c r="K1447" t="str">
        <f>_xlfn.XLOOKUP(tblOrders[[#This Row],[CustomerID]], tblCustomers[CustomerID], tblCustomers[Segment])</f>
        <v>Consumer</v>
      </c>
      <c r="L1447" t="str">
        <f>_xlfn.XLOOKUP(tblOrders[[#This Row],[ProductID]], tblProducts[ProductID], tblProducts[Category])</f>
        <v>Office</v>
      </c>
      <c r="M1447">
        <f>_xlfn.XLOOKUP(tblOrders[[#This Row],[ProductID]], tblProducts[ProductID], tblProducts[CostPrice])</f>
        <v>26900</v>
      </c>
      <c r="N1447">
        <f>tblOrders[[#This Row],[Sales]]-(tblOrders[[#This Row],[CostPrice]]*tblOrders[[#This Row],[Quantity]])</f>
        <v>61882.5</v>
      </c>
      <c r="O1447" t="str">
        <f>TEXT(tblOrders[[#This Row],[Date]],"mmm-yyyy")</f>
        <v>Oct-2025</v>
      </c>
      <c r="P1447" t="str">
        <f>_xlfn.XLOOKUP(tblOrders[[#This Row],[OrderID]], tblReturns[OrderID], tblReturns[Returned])</f>
        <v>No</v>
      </c>
      <c r="Q1447" t="str">
        <f>_xlfn.XLOOKUP(tblOrders[[#This Row],[OrderID]], tblShipping[OrderID], tblShipping[ShipMode])</f>
        <v>Express</v>
      </c>
      <c r="R1447" t="str">
        <f>IFERROR(_xlfn.XLOOKUP(A1446, tblCustomers[CustomerID], tblCustomers[CustomerName]), "Not Found")</f>
        <v>Not Found</v>
      </c>
      <c r="S1447" t="str">
        <f>IF(tblOrders[[#This Row],[Sales]]&gt;1000000,"High Value","Standard")</f>
        <v>Standard</v>
      </c>
      <c r="T1447" t="str">
        <f>_xlfn.XLOOKUP(tblOrders[[#This Row],[ProductID]], tblProducts[ProductID], tblProducts[ProductName])</f>
        <v>Product 61</v>
      </c>
      <c r="U1447">
        <f>_xlfn.XLOOKUP(tblOrders[[#This Row],[SalesRepID]], tblSalesreps[RepID], tblSalesreps[Target])</f>
        <v>11347243</v>
      </c>
    </row>
    <row r="1448" spans="1:21">
      <c r="A1448" t="s">
        <v>2237</v>
      </c>
      <c r="B1448" s="7" t="s">
        <v>1862</v>
      </c>
      <c r="C1448" t="s">
        <v>468</v>
      </c>
      <c r="D1448" t="s">
        <v>314</v>
      </c>
      <c r="E1448" t="s">
        <v>19</v>
      </c>
      <c r="F1448" t="s">
        <v>26</v>
      </c>
      <c r="G1448">
        <v>4</v>
      </c>
      <c r="H1448">
        <v>0.15</v>
      </c>
      <c r="I1448" s="2">
        <v>74997.2</v>
      </c>
      <c r="J1448" t="str">
        <f>_xlfn.XLOOKUP(tblOrders[[#This Row],[CustomerID]], tblCustomers[CustomerID], tblCustomers[CustomerName])</f>
        <v>Customer 38</v>
      </c>
      <c r="K1448" t="str">
        <f>_xlfn.XLOOKUP(tblOrders[[#This Row],[CustomerID]], tblCustomers[CustomerID], tblCustomers[Segment])</f>
        <v>Corporate</v>
      </c>
      <c r="L1448" t="str">
        <f>_xlfn.XLOOKUP(tblOrders[[#This Row],[ProductID]], tblProducts[ProductID], tblProducts[Category])</f>
        <v>Furniture</v>
      </c>
      <c r="M1448">
        <f>_xlfn.XLOOKUP(tblOrders[[#This Row],[ProductID]], tblProducts[ProductID], tblProducts[CostPrice])</f>
        <v>10109</v>
      </c>
      <c r="N1448">
        <f>tblOrders[[#This Row],[Sales]]-(tblOrders[[#This Row],[CostPrice]]*tblOrders[[#This Row],[Quantity]])</f>
        <v>34561.199999999997</v>
      </c>
      <c r="O1448" t="str">
        <f>TEXT(tblOrders[[#This Row],[Date]],"mmm-yyyy")</f>
        <v>Oct-2025</v>
      </c>
      <c r="P1448" t="str">
        <f>_xlfn.XLOOKUP(tblOrders[[#This Row],[OrderID]], tblReturns[OrderID], tblReturns[Returned])</f>
        <v>No</v>
      </c>
      <c r="Q1448" t="str">
        <f>_xlfn.XLOOKUP(tblOrders[[#This Row],[OrderID]], tblShipping[OrderID], tblShipping[ShipMode])</f>
        <v>Pickup</v>
      </c>
      <c r="R1448" t="str">
        <f>IFERROR(_xlfn.XLOOKUP(A1447, tblCustomers[CustomerID], tblCustomers[CustomerName]), "Not Found")</f>
        <v>Not Found</v>
      </c>
      <c r="S1448" t="str">
        <f>IF(tblOrders[[#This Row],[Sales]]&gt;1000000,"High Value","Standard")</f>
        <v>Standard</v>
      </c>
      <c r="T1448" t="str">
        <f>_xlfn.XLOOKUP(tblOrders[[#This Row],[ProductID]], tblProducts[ProductID], tblProducts[ProductName])</f>
        <v>Product 8</v>
      </c>
      <c r="U1448">
        <f>_xlfn.XLOOKUP(tblOrders[[#This Row],[SalesRepID]], tblSalesreps[RepID], tblSalesreps[Target])</f>
        <v>11347243</v>
      </c>
    </row>
    <row r="1449" spans="1:21">
      <c r="A1449" t="s">
        <v>2238</v>
      </c>
      <c r="B1449" s="7" t="s">
        <v>583</v>
      </c>
      <c r="C1449" t="s">
        <v>264</v>
      </c>
      <c r="D1449" t="s">
        <v>248</v>
      </c>
      <c r="E1449" t="s">
        <v>87</v>
      </c>
      <c r="F1449" t="s">
        <v>51</v>
      </c>
      <c r="G1449">
        <v>3</v>
      </c>
      <c r="H1449">
        <v>0.15</v>
      </c>
      <c r="I1449" s="2">
        <v>332961.15000000002</v>
      </c>
      <c r="J1449" t="str">
        <f>_xlfn.XLOOKUP(tblOrders[[#This Row],[CustomerID]], tblCustomers[CustomerID], tblCustomers[CustomerName])</f>
        <v>Customer 15</v>
      </c>
      <c r="K1449" t="str">
        <f>_xlfn.XLOOKUP(tblOrders[[#This Row],[CustomerID]], tblCustomers[CustomerID], tblCustomers[Segment])</f>
        <v>Consumer</v>
      </c>
      <c r="L1449" t="str">
        <f>_xlfn.XLOOKUP(tblOrders[[#This Row],[ProductID]], tblProducts[ProductID], tblProducts[Category])</f>
        <v>Furniture</v>
      </c>
      <c r="M1449">
        <f>_xlfn.XLOOKUP(tblOrders[[#This Row],[ProductID]], tblProducts[ProductID], tblProducts[CostPrice])</f>
        <v>31758</v>
      </c>
      <c r="N1449">
        <f>tblOrders[[#This Row],[Sales]]-(tblOrders[[#This Row],[CostPrice]]*tblOrders[[#This Row],[Quantity]])</f>
        <v>237687.15000000002</v>
      </c>
      <c r="O1449" t="str">
        <f>TEXT(tblOrders[[#This Row],[Date]],"mmm-yyyy")</f>
        <v>Mar-2025</v>
      </c>
      <c r="P1449" t="str">
        <f>_xlfn.XLOOKUP(tblOrders[[#This Row],[OrderID]], tblReturns[OrderID], tblReturns[Returned])</f>
        <v>No</v>
      </c>
      <c r="Q1449" t="str">
        <f>_xlfn.XLOOKUP(tblOrders[[#This Row],[OrderID]], tblShipping[OrderID], tblShipping[ShipMode])</f>
        <v>Standard</v>
      </c>
      <c r="R1449" t="str">
        <f>IFERROR(_xlfn.XLOOKUP(A1448, tblCustomers[CustomerID], tblCustomers[CustomerName]), "Not Found")</f>
        <v>Not Found</v>
      </c>
      <c r="S1449" t="str">
        <f>IF(tblOrders[[#This Row],[Sales]]&gt;1000000,"High Value","Standard")</f>
        <v>Standard</v>
      </c>
      <c r="T1449" t="str">
        <f>_xlfn.XLOOKUP(tblOrders[[#This Row],[ProductID]], tblProducts[ProductID], tblProducts[ProductName])</f>
        <v>Product 35</v>
      </c>
      <c r="U1449">
        <f>_xlfn.XLOOKUP(tblOrders[[#This Row],[SalesRepID]], tblSalesreps[RepID], tblSalesreps[Target])</f>
        <v>18500989</v>
      </c>
    </row>
    <row r="1450" spans="1:21">
      <c r="A1450" t="s">
        <v>2239</v>
      </c>
      <c r="B1450" s="7" t="s">
        <v>1122</v>
      </c>
      <c r="C1450" t="s">
        <v>882</v>
      </c>
      <c r="D1450" t="s">
        <v>248</v>
      </c>
      <c r="E1450" t="s">
        <v>25</v>
      </c>
      <c r="F1450" t="s">
        <v>20</v>
      </c>
      <c r="G1450">
        <v>9</v>
      </c>
      <c r="H1450">
        <v>0.2</v>
      </c>
      <c r="I1450" s="2">
        <v>874951.2</v>
      </c>
      <c r="J1450" t="str">
        <f>_xlfn.XLOOKUP(tblOrders[[#This Row],[CustomerID]], tblCustomers[CustomerID], tblCustomers[CustomerName])</f>
        <v>Customer 10</v>
      </c>
      <c r="K1450" t="str">
        <f>_xlfn.XLOOKUP(tblOrders[[#This Row],[CustomerID]], tblCustomers[CustomerID], tblCustomers[Segment])</f>
        <v>SME</v>
      </c>
      <c r="L1450" t="str">
        <f>_xlfn.XLOOKUP(tblOrders[[#This Row],[ProductID]], tblProducts[ProductID], tblProducts[Category])</f>
        <v>Furniture</v>
      </c>
      <c r="M1450">
        <f>_xlfn.XLOOKUP(tblOrders[[#This Row],[ProductID]], tblProducts[ProductID], tblProducts[CostPrice])</f>
        <v>31758</v>
      </c>
      <c r="N1450">
        <f>tblOrders[[#This Row],[Sales]]-(tblOrders[[#This Row],[CostPrice]]*tblOrders[[#This Row],[Quantity]])</f>
        <v>589129.19999999995</v>
      </c>
      <c r="O1450" t="str">
        <f>TEXT(tblOrders[[#This Row],[Date]],"mmm-yyyy")</f>
        <v>Oct-2025</v>
      </c>
      <c r="P1450" t="str">
        <f>_xlfn.XLOOKUP(tblOrders[[#This Row],[OrderID]], tblReturns[OrderID], tblReturns[Returned])</f>
        <v>No</v>
      </c>
      <c r="Q1450" t="str">
        <f>_xlfn.XLOOKUP(tblOrders[[#This Row],[OrderID]], tblShipping[OrderID], tblShipping[ShipMode])</f>
        <v>Express</v>
      </c>
      <c r="R1450" t="str">
        <f>IFERROR(_xlfn.XLOOKUP(A1449, tblCustomers[CustomerID], tblCustomers[CustomerName]), "Not Found")</f>
        <v>Not Found</v>
      </c>
      <c r="S1450" t="str">
        <f>IF(tblOrders[[#This Row],[Sales]]&gt;1000000,"High Value","Standard")</f>
        <v>Standard</v>
      </c>
      <c r="T1450" t="str">
        <f>_xlfn.XLOOKUP(tblOrders[[#This Row],[ProductID]], tblProducts[ProductID], tblProducts[ProductName])</f>
        <v>Product 35</v>
      </c>
      <c r="U1450">
        <f>_xlfn.XLOOKUP(tblOrders[[#This Row],[SalesRepID]], tblSalesreps[RepID], tblSalesreps[Target])</f>
        <v>7094914</v>
      </c>
    </row>
    <row r="1451" spans="1:21">
      <c r="A1451" t="s">
        <v>2240</v>
      </c>
      <c r="B1451" s="7" t="s">
        <v>221</v>
      </c>
      <c r="C1451" t="s">
        <v>1147</v>
      </c>
      <c r="D1451" t="s">
        <v>73</v>
      </c>
      <c r="E1451" t="s">
        <v>40</v>
      </c>
      <c r="F1451" t="s">
        <v>26</v>
      </c>
      <c r="G1451">
        <v>2</v>
      </c>
      <c r="H1451">
        <v>0.1</v>
      </c>
      <c r="I1451" s="2">
        <v>69670.8</v>
      </c>
      <c r="J1451" t="str">
        <f>_xlfn.XLOOKUP(tblOrders[[#This Row],[CustomerID]], tblCustomers[CustomerID], tblCustomers[CustomerName])</f>
        <v>Customer 258</v>
      </c>
      <c r="K1451" t="str">
        <f>_xlfn.XLOOKUP(tblOrders[[#This Row],[CustomerID]], tblCustomers[CustomerID], tblCustomers[Segment])</f>
        <v>Corporate</v>
      </c>
      <c r="L1451" t="str">
        <f>_xlfn.XLOOKUP(tblOrders[[#This Row],[ProductID]], tblProducts[ProductID], tblProducts[Category])</f>
        <v>Office</v>
      </c>
      <c r="M1451">
        <f>_xlfn.XLOOKUP(tblOrders[[#This Row],[ProductID]], tblProducts[ProductID], tblProducts[CostPrice])</f>
        <v>28523</v>
      </c>
      <c r="N1451">
        <f>tblOrders[[#This Row],[Sales]]-(tblOrders[[#This Row],[CostPrice]]*tblOrders[[#This Row],[Quantity]])</f>
        <v>12624.800000000003</v>
      </c>
      <c r="O1451" t="str">
        <f>TEXT(tblOrders[[#This Row],[Date]],"mmm-yyyy")</f>
        <v>Jun-2025</v>
      </c>
      <c r="P1451" t="str">
        <f>_xlfn.XLOOKUP(tblOrders[[#This Row],[OrderID]], tblReturns[OrderID], tblReturns[Returned])</f>
        <v>No</v>
      </c>
      <c r="Q1451" t="str">
        <f>_xlfn.XLOOKUP(tblOrders[[#This Row],[OrderID]], tblShipping[OrderID], tblShipping[ShipMode])</f>
        <v>Pickup</v>
      </c>
      <c r="R1451" t="str">
        <f>IFERROR(_xlfn.XLOOKUP(A1450, tblCustomers[CustomerID], tblCustomers[CustomerName]), "Not Found")</f>
        <v>Not Found</v>
      </c>
      <c r="S1451" t="str">
        <f>IF(tblOrders[[#This Row],[Sales]]&gt;1000000,"High Value","Standard")</f>
        <v>Standard</v>
      </c>
      <c r="T1451" t="str">
        <f>_xlfn.XLOOKUP(tblOrders[[#This Row],[ProductID]], tblProducts[ProductID], tblProducts[ProductName])</f>
        <v>Product 30</v>
      </c>
      <c r="U1451">
        <f>_xlfn.XLOOKUP(tblOrders[[#This Row],[SalesRepID]], tblSalesreps[RepID], tblSalesreps[Target])</f>
        <v>6291486</v>
      </c>
    </row>
    <row r="1452" spans="1:21">
      <c r="A1452" t="s">
        <v>2241</v>
      </c>
      <c r="B1452" s="7" t="s">
        <v>1190</v>
      </c>
      <c r="C1452" t="s">
        <v>512</v>
      </c>
      <c r="D1452" t="s">
        <v>169</v>
      </c>
      <c r="E1452" t="s">
        <v>165</v>
      </c>
      <c r="F1452" t="s">
        <v>14</v>
      </c>
      <c r="G1452">
        <v>4</v>
      </c>
      <c r="H1452">
        <v>0.05</v>
      </c>
      <c r="I1452" s="2">
        <v>333206.8</v>
      </c>
      <c r="J1452" t="str">
        <f>_xlfn.XLOOKUP(tblOrders[[#This Row],[CustomerID]], tblCustomers[CustomerID], tblCustomers[CustomerName])</f>
        <v>Customer 16</v>
      </c>
      <c r="K1452" t="str">
        <f>_xlfn.XLOOKUP(tblOrders[[#This Row],[CustomerID]], tblCustomers[CustomerID], tblCustomers[Segment])</f>
        <v>Consumer</v>
      </c>
      <c r="L1452" t="str">
        <f>_xlfn.XLOOKUP(tblOrders[[#This Row],[ProductID]], tblProducts[ProductID], tblProducts[Category])</f>
        <v>Electronics</v>
      </c>
      <c r="M1452">
        <f>_xlfn.XLOOKUP(tblOrders[[#This Row],[ProductID]], tblProducts[ProductID], tblProducts[CostPrice])</f>
        <v>8587</v>
      </c>
      <c r="N1452">
        <f>tblOrders[[#This Row],[Sales]]-(tblOrders[[#This Row],[CostPrice]]*tblOrders[[#This Row],[Quantity]])</f>
        <v>298858.8</v>
      </c>
      <c r="O1452" t="str">
        <f>TEXT(tblOrders[[#This Row],[Date]],"mmm-yyyy")</f>
        <v>Oct-2025</v>
      </c>
      <c r="P1452" t="str">
        <f>_xlfn.XLOOKUP(tblOrders[[#This Row],[OrderID]], tblReturns[OrderID], tblReturns[Returned])</f>
        <v>No</v>
      </c>
      <c r="Q1452" t="str">
        <f>_xlfn.XLOOKUP(tblOrders[[#This Row],[OrderID]], tblShipping[OrderID], tblShipping[ShipMode])</f>
        <v>Standard</v>
      </c>
      <c r="R1452" t="str">
        <f>IFERROR(_xlfn.XLOOKUP(A1451, tblCustomers[CustomerID], tblCustomers[CustomerName]), "Not Found")</f>
        <v>Not Found</v>
      </c>
      <c r="S1452" t="str">
        <f>IF(tblOrders[[#This Row],[Sales]]&gt;1000000,"High Value","Standard")</f>
        <v>Standard</v>
      </c>
      <c r="T1452" t="str">
        <f>_xlfn.XLOOKUP(tblOrders[[#This Row],[ProductID]], tblProducts[ProductID], tblProducts[ProductName])</f>
        <v>Product 9</v>
      </c>
      <c r="U1452">
        <f>_xlfn.XLOOKUP(tblOrders[[#This Row],[SalesRepID]], tblSalesreps[RepID], tblSalesreps[Target])</f>
        <v>16839910</v>
      </c>
    </row>
    <row r="1453" spans="1:21">
      <c r="A1453" t="s">
        <v>2242</v>
      </c>
      <c r="B1453" s="7" t="s">
        <v>253</v>
      </c>
      <c r="C1453" t="s">
        <v>669</v>
      </c>
      <c r="D1453" t="s">
        <v>155</v>
      </c>
      <c r="E1453" t="s">
        <v>40</v>
      </c>
      <c r="F1453" t="s">
        <v>51</v>
      </c>
      <c r="G1453">
        <v>10</v>
      </c>
      <c r="H1453">
        <v>0.2</v>
      </c>
      <c r="I1453" s="2">
        <v>500016</v>
      </c>
      <c r="J1453" t="str">
        <f>_xlfn.XLOOKUP(tblOrders[[#This Row],[CustomerID]], tblCustomers[CustomerID], tblCustomers[CustomerName])</f>
        <v>Customer 83</v>
      </c>
      <c r="K1453" t="str">
        <f>_xlfn.XLOOKUP(tblOrders[[#This Row],[CustomerID]], tblCustomers[CustomerID], tblCustomers[Segment])</f>
        <v>Consumer</v>
      </c>
      <c r="L1453" t="str">
        <f>_xlfn.XLOOKUP(tblOrders[[#This Row],[ProductID]], tblProducts[ProductID], tblProducts[Category])</f>
        <v>Electronics</v>
      </c>
      <c r="M1453">
        <f>_xlfn.XLOOKUP(tblOrders[[#This Row],[ProductID]], tblProducts[ProductID], tblProducts[CostPrice])</f>
        <v>23271</v>
      </c>
      <c r="N1453">
        <f>tblOrders[[#This Row],[Sales]]-(tblOrders[[#This Row],[CostPrice]]*tblOrders[[#This Row],[Quantity]])</f>
        <v>267306</v>
      </c>
      <c r="O1453" t="str">
        <f>TEXT(tblOrders[[#This Row],[Date]],"mmm-yyyy")</f>
        <v>Jun-2025</v>
      </c>
      <c r="P1453" t="str">
        <f>_xlfn.XLOOKUP(tblOrders[[#This Row],[OrderID]], tblReturns[OrderID], tblReturns[Returned])</f>
        <v>Yes</v>
      </c>
      <c r="Q1453" t="str">
        <f>_xlfn.XLOOKUP(tblOrders[[#This Row],[OrderID]], tblShipping[OrderID], tblShipping[ShipMode])</f>
        <v>Pickup</v>
      </c>
      <c r="R1453" t="str">
        <f>IFERROR(_xlfn.XLOOKUP(A1452, tblCustomers[CustomerID], tblCustomers[CustomerName]), "Not Found")</f>
        <v>Not Found</v>
      </c>
      <c r="S1453" t="str">
        <f>IF(tblOrders[[#This Row],[Sales]]&gt;1000000,"High Value","Standard")</f>
        <v>Standard</v>
      </c>
      <c r="T1453" t="str">
        <f>_xlfn.XLOOKUP(tblOrders[[#This Row],[ProductID]], tblProducts[ProductID], tblProducts[ProductName])</f>
        <v>Product 48</v>
      </c>
      <c r="U1453">
        <f>_xlfn.XLOOKUP(tblOrders[[#This Row],[SalesRepID]], tblSalesreps[RepID], tblSalesreps[Target])</f>
        <v>6291486</v>
      </c>
    </row>
    <row r="1454" spans="1:21">
      <c r="A1454" t="s">
        <v>2243</v>
      </c>
      <c r="B1454" s="7" t="s">
        <v>891</v>
      </c>
      <c r="C1454" t="s">
        <v>692</v>
      </c>
      <c r="D1454" t="s">
        <v>369</v>
      </c>
      <c r="E1454" t="s">
        <v>186</v>
      </c>
      <c r="F1454" t="s">
        <v>88</v>
      </c>
      <c r="G1454">
        <v>1</v>
      </c>
      <c r="H1454">
        <v>0.05</v>
      </c>
      <c r="I1454" s="2">
        <v>5972.65</v>
      </c>
      <c r="J1454" t="str">
        <f>_xlfn.XLOOKUP(tblOrders[[#This Row],[CustomerID]], tblCustomers[CustomerID], tblCustomers[CustomerName])</f>
        <v>Customer 248</v>
      </c>
      <c r="K1454" t="str">
        <f>_xlfn.XLOOKUP(tblOrders[[#This Row],[CustomerID]], tblCustomers[CustomerID], tblCustomers[Segment])</f>
        <v>Consumer</v>
      </c>
      <c r="L1454" t="str">
        <f>_xlfn.XLOOKUP(tblOrders[[#This Row],[ProductID]], tblProducts[ProductID], tblProducts[Category])</f>
        <v>Office</v>
      </c>
      <c r="M1454">
        <f>_xlfn.XLOOKUP(tblOrders[[#This Row],[ProductID]], tblProducts[ProductID], tblProducts[CostPrice])</f>
        <v>12456</v>
      </c>
      <c r="N1454">
        <f>tblOrders[[#This Row],[Sales]]-(tblOrders[[#This Row],[CostPrice]]*tblOrders[[#This Row],[Quantity]])</f>
        <v>-6483.35</v>
      </c>
      <c r="O1454" t="str">
        <f>TEXT(tblOrders[[#This Row],[Date]],"mmm-yyyy")</f>
        <v>Jan-2025</v>
      </c>
      <c r="P1454" t="str">
        <f>_xlfn.XLOOKUP(tblOrders[[#This Row],[OrderID]], tblReturns[OrderID], tblReturns[Returned])</f>
        <v>No</v>
      </c>
      <c r="Q1454" t="str">
        <f>_xlfn.XLOOKUP(tblOrders[[#This Row],[OrderID]], tblShipping[OrderID], tblShipping[ShipMode])</f>
        <v>Express</v>
      </c>
      <c r="R1454" t="str">
        <f>IFERROR(_xlfn.XLOOKUP(A1453, tblCustomers[CustomerID], tblCustomers[CustomerName]), "Not Found")</f>
        <v>Not Found</v>
      </c>
      <c r="S1454" t="str">
        <f>IF(tblOrders[[#This Row],[Sales]]&gt;1000000,"High Value","Standard")</f>
        <v>Standard</v>
      </c>
      <c r="T1454" t="str">
        <f>_xlfn.XLOOKUP(tblOrders[[#This Row],[ProductID]], tblProducts[ProductID], tblProducts[ProductName])</f>
        <v>Product 42</v>
      </c>
      <c r="U1454">
        <f>_xlfn.XLOOKUP(tblOrders[[#This Row],[SalesRepID]], tblSalesreps[RepID], tblSalesreps[Target])</f>
        <v>15141830</v>
      </c>
    </row>
    <row r="1455" spans="1:21">
      <c r="A1455" t="s">
        <v>2244</v>
      </c>
      <c r="B1455" s="7" t="s">
        <v>1178</v>
      </c>
      <c r="C1455" t="s">
        <v>596</v>
      </c>
      <c r="D1455" t="s">
        <v>945</v>
      </c>
      <c r="E1455" t="s">
        <v>165</v>
      </c>
      <c r="F1455" t="s">
        <v>26</v>
      </c>
      <c r="G1455">
        <v>1</v>
      </c>
      <c r="H1455">
        <v>0</v>
      </c>
      <c r="I1455" s="2">
        <v>88701</v>
      </c>
      <c r="J1455" t="str">
        <f>_xlfn.XLOOKUP(tblOrders[[#This Row],[CustomerID]], tblCustomers[CustomerID], tblCustomers[CustomerName])</f>
        <v>Customer 197</v>
      </c>
      <c r="K1455" t="str">
        <f>_xlfn.XLOOKUP(tblOrders[[#This Row],[CustomerID]], tblCustomers[CustomerID], tblCustomers[Segment])</f>
        <v>Corporate</v>
      </c>
      <c r="L1455" t="str">
        <f>_xlfn.XLOOKUP(tblOrders[[#This Row],[ProductID]], tblProducts[ProductID], tblProducts[Category])</f>
        <v>Home</v>
      </c>
      <c r="M1455">
        <f>_xlfn.XLOOKUP(tblOrders[[#This Row],[ProductID]], tblProducts[ProductID], tblProducts[CostPrice])</f>
        <v>54711</v>
      </c>
      <c r="N1455">
        <f>tblOrders[[#This Row],[Sales]]-(tblOrders[[#This Row],[CostPrice]]*tblOrders[[#This Row],[Quantity]])</f>
        <v>33990</v>
      </c>
      <c r="O1455" t="str">
        <f>TEXT(tblOrders[[#This Row],[Date]],"mmm-yyyy")</f>
        <v>Apr-2025</v>
      </c>
      <c r="P1455" t="str">
        <f>_xlfn.XLOOKUP(tblOrders[[#This Row],[OrderID]], tblReturns[OrderID], tblReturns[Returned])</f>
        <v>No</v>
      </c>
      <c r="Q1455" t="str">
        <f>_xlfn.XLOOKUP(tblOrders[[#This Row],[OrderID]], tblShipping[OrderID], tblShipping[ShipMode])</f>
        <v>Standard</v>
      </c>
      <c r="R1455" t="str">
        <f>IFERROR(_xlfn.XLOOKUP(A1454, tblCustomers[CustomerID], tblCustomers[CustomerName]), "Not Found")</f>
        <v>Not Found</v>
      </c>
      <c r="S1455" t="str">
        <f>IF(tblOrders[[#This Row],[Sales]]&gt;1000000,"High Value","Standard")</f>
        <v>Standard</v>
      </c>
      <c r="T1455" t="str">
        <f>_xlfn.XLOOKUP(tblOrders[[#This Row],[ProductID]], tblProducts[ProductID], tblProducts[ProductName])</f>
        <v>Product 38</v>
      </c>
      <c r="U1455">
        <f>_xlfn.XLOOKUP(tblOrders[[#This Row],[SalesRepID]], tblSalesreps[RepID], tblSalesreps[Target])</f>
        <v>16839910</v>
      </c>
    </row>
    <row r="1456" spans="1:21">
      <c r="A1456" t="s">
        <v>2245</v>
      </c>
      <c r="B1456" s="7" t="s">
        <v>234</v>
      </c>
      <c r="C1456" t="s">
        <v>421</v>
      </c>
      <c r="D1456" t="s">
        <v>164</v>
      </c>
      <c r="E1456" t="s">
        <v>186</v>
      </c>
      <c r="F1456" t="s">
        <v>88</v>
      </c>
      <c r="G1456">
        <v>10</v>
      </c>
      <c r="H1456">
        <v>0</v>
      </c>
      <c r="I1456" s="2">
        <v>977650</v>
      </c>
      <c r="J1456" t="str">
        <f>_xlfn.XLOOKUP(tblOrders[[#This Row],[CustomerID]], tblCustomers[CustomerID], tblCustomers[CustomerName])</f>
        <v>Customer 271</v>
      </c>
      <c r="K1456" t="str">
        <f>_xlfn.XLOOKUP(tblOrders[[#This Row],[CustomerID]], tblCustomers[CustomerID], tblCustomers[Segment])</f>
        <v>Consumer</v>
      </c>
      <c r="L1456" t="str">
        <f>_xlfn.XLOOKUP(tblOrders[[#This Row],[ProductID]], tblProducts[ProductID], tblProducts[Category])</f>
        <v>Electronics</v>
      </c>
      <c r="M1456">
        <f>_xlfn.XLOOKUP(tblOrders[[#This Row],[ProductID]], tblProducts[ProductID], tblProducts[CostPrice])</f>
        <v>44535</v>
      </c>
      <c r="N1456">
        <f>tblOrders[[#This Row],[Sales]]-(tblOrders[[#This Row],[CostPrice]]*tblOrders[[#This Row],[Quantity]])</f>
        <v>532300</v>
      </c>
      <c r="O1456" t="str">
        <f>TEXT(tblOrders[[#This Row],[Date]],"mmm-yyyy")</f>
        <v>Sep-2025</v>
      </c>
      <c r="P1456" t="str">
        <f>_xlfn.XLOOKUP(tblOrders[[#This Row],[OrderID]], tblReturns[OrderID], tblReturns[Returned])</f>
        <v>No</v>
      </c>
      <c r="Q1456" t="str">
        <f>_xlfn.XLOOKUP(tblOrders[[#This Row],[OrderID]], tblShipping[OrderID], tblShipping[ShipMode])</f>
        <v>Express</v>
      </c>
      <c r="R1456" t="str">
        <f>IFERROR(_xlfn.XLOOKUP(A1455, tblCustomers[CustomerID], tblCustomers[CustomerName]), "Not Found")</f>
        <v>Not Found</v>
      </c>
      <c r="S1456" t="str">
        <f>IF(tblOrders[[#This Row],[Sales]]&gt;1000000,"High Value","Standard")</f>
        <v>Standard</v>
      </c>
      <c r="T1456" t="str">
        <f>_xlfn.XLOOKUP(tblOrders[[#This Row],[ProductID]], tblProducts[ProductID], tblProducts[ProductName])</f>
        <v>Product 71</v>
      </c>
      <c r="U1456">
        <f>_xlfn.XLOOKUP(tblOrders[[#This Row],[SalesRepID]], tblSalesreps[RepID], tblSalesreps[Target])</f>
        <v>15141830</v>
      </c>
    </row>
    <row r="1457" spans="1:21">
      <c r="A1457" t="s">
        <v>2246</v>
      </c>
      <c r="B1457" s="7" t="s">
        <v>542</v>
      </c>
      <c r="C1457" t="s">
        <v>573</v>
      </c>
      <c r="D1457" t="s">
        <v>78</v>
      </c>
      <c r="E1457" t="s">
        <v>105</v>
      </c>
      <c r="F1457" t="s">
        <v>20</v>
      </c>
      <c r="G1457">
        <v>8</v>
      </c>
      <c r="H1457">
        <v>0.2</v>
      </c>
      <c r="I1457" s="2">
        <v>122483.2</v>
      </c>
      <c r="J1457" t="str">
        <f>_xlfn.XLOOKUP(tblOrders[[#This Row],[CustomerID]], tblCustomers[CustomerID], tblCustomers[CustomerName])</f>
        <v>Customer 13</v>
      </c>
      <c r="K1457" t="str">
        <f>_xlfn.XLOOKUP(tblOrders[[#This Row],[CustomerID]], tblCustomers[CustomerID], tblCustomers[Segment])</f>
        <v>Corporate</v>
      </c>
      <c r="L1457" t="str">
        <f>_xlfn.XLOOKUP(tblOrders[[#This Row],[ProductID]], tblProducts[ProductID], tblProducts[Category])</f>
        <v>Office</v>
      </c>
      <c r="M1457">
        <f>_xlfn.XLOOKUP(tblOrders[[#This Row],[ProductID]], tblProducts[ProductID], tblProducts[CostPrice])</f>
        <v>76942</v>
      </c>
      <c r="N1457">
        <f>tblOrders[[#This Row],[Sales]]-(tblOrders[[#This Row],[CostPrice]]*tblOrders[[#This Row],[Quantity]])</f>
        <v>-493052.8</v>
      </c>
      <c r="O1457" t="str">
        <f>TEXT(tblOrders[[#This Row],[Date]],"mmm-yyyy")</f>
        <v>Jan-2025</v>
      </c>
      <c r="P1457" t="str">
        <f>_xlfn.XLOOKUP(tblOrders[[#This Row],[OrderID]], tblReturns[OrderID], tblReturns[Returned])</f>
        <v>No</v>
      </c>
      <c r="Q1457" t="str">
        <f>_xlfn.XLOOKUP(tblOrders[[#This Row],[OrderID]], tblShipping[OrderID], tblShipping[ShipMode])</f>
        <v>Pickup</v>
      </c>
      <c r="R1457" t="str">
        <f>IFERROR(_xlfn.XLOOKUP(A1456, tblCustomers[CustomerID], tblCustomers[CustomerName]), "Not Found")</f>
        <v>Not Found</v>
      </c>
      <c r="S1457" t="str">
        <f>IF(tblOrders[[#This Row],[Sales]]&gt;1000000,"High Value","Standard")</f>
        <v>Standard</v>
      </c>
      <c r="T1457" t="str">
        <f>_xlfn.XLOOKUP(tblOrders[[#This Row],[ProductID]], tblProducts[ProductID], tblProducts[ProductName])</f>
        <v>Product 22</v>
      </c>
      <c r="U1457">
        <f>_xlfn.XLOOKUP(tblOrders[[#This Row],[SalesRepID]], tblSalesreps[RepID], tblSalesreps[Target])</f>
        <v>8698154</v>
      </c>
    </row>
    <row r="1458" spans="1:21">
      <c r="A1458" t="s">
        <v>2247</v>
      </c>
      <c r="B1458" s="7" t="s">
        <v>22</v>
      </c>
      <c r="C1458" t="s">
        <v>358</v>
      </c>
      <c r="D1458" t="s">
        <v>667</v>
      </c>
      <c r="E1458" t="s">
        <v>186</v>
      </c>
      <c r="F1458" t="s">
        <v>88</v>
      </c>
      <c r="G1458">
        <v>6</v>
      </c>
      <c r="H1458">
        <v>0</v>
      </c>
      <c r="I1458" s="2">
        <v>649938</v>
      </c>
      <c r="J1458" t="str">
        <f>_xlfn.XLOOKUP(tblOrders[[#This Row],[CustomerID]], tblCustomers[CustomerID], tblCustomers[CustomerName])</f>
        <v>Customer 285</v>
      </c>
      <c r="K1458" t="str">
        <f>_xlfn.XLOOKUP(tblOrders[[#This Row],[CustomerID]], tblCustomers[CustomerID], tblCustomers[Segment])</f>
        <v>Corporate</v>
      </c>
      <c r="L1458" t="str">
        <f>_xlfn.XLOOKUP(tblOrders[[#This Row],[ProductID]], tblProducts[ProductID], tblProducts[Category])</f>
        <v>Electronics</v>
      </c>
      <c r="M1458">
        <f>_xlfn.XLOOKUP(tblOrders[[#This Row],[ProductID]], tblProducts[ProductID], tblProducts[CostPrice])</f>
        <v>13676</v>
      </c>
      <c r="N1458">
        <f>tblOrders[[#This Row],[Sales]]-(tblOrders[[#This Row],[CostPrice]]*tblOrders[[#This Row],[Quantity]])</f>
        <v>567882</v>
      </c>
      <c r="O1458" t="str">
        <f>TEXT(tblOrders[[#This Row],[Date]],"mmm-yyyy")</f>
        <v>Sep-2025</v>
      </c>
      <c r="P1458" t="str">
        <f>_xlfn.XLOOKUP(tblOrders[[#This Row],[OrderID]], tblReturns[OrderID], tblReturns[Returned])</f>
        <v>No</v>
      </c>
      <c r="Q1458" t="str">
        <f>_xlfn.XLOOKUP(tblOrders[[#This Row],[OrderID]], tblShipping[OrderID], tblShipping[ShipMode])</f>
        <v>Standard</v>
      </c>
      <c r="R1458" t="str">
        <f>IFERROR(_xlfn.XLOOKUP(A1457, tblCustomers[CustomerID], tblCustomers[CustomerName]), "Not Found")</f>
        <v>Not Found</v>
      </c>
      <c r="S1458" t="str">
        <f>IF(tblOrders[[#This Row],[Sales]]&gt;1000000,"High Value","Standard")</f>
        <v>Standard</v>
      </c>
      <c r="T1458" t="str">
        <f>_xlfn.XLOOKUP(tblOrders[[#This Row],[ProductID]], tblProducts[ProductID], tblProducts[ProductName])</f>
        <v>Product 10</v>
      </c>
      <c r="U1458">
        <f>_xlfn.XLOOKUP(tblOrders[[#This Row],[SalesRepID]], tblSalesreps[RepID], tblSalesreps[Target])</f>
        <v>15141830</v>
      </c>
    </row>
    <row r="1459" spans="1:21">
      <c r="A1459" t="s">
        <v>2248</v>
      </c>
      <c r="B1459" s="7" t="s">
        <v>2006</v>
      </c>
      <c r="C1459" t="s">
        <v>803</v>
      </c>
      <c r="D1459" t="s">
        <v>504</v>
      </c>
      <c r="E1459" t="s">
        <v>19</v>
      </c>
      <c r="F1459" t="s">
        <v>51</v>
      </c>
      <c r="G1459">
        <v>8</v>
      </c>
      <c r="H1459">
        <v>0.05</v>
      </c>
      <c r="I1459" s="2">
        <v>171190</v>
      </c>
      <c r="J1459" t="str">
        <f>_xlfn.XLOOKUP(tblOrders[[#This Row],[CustomerID]], tblCustomers[CustomerID], tblCustomers[CustomerName])</f>
        <v>Customer 153</v>
      </c>
      <c r="K1459" t="str">
        <f>_xlfn.XLOOKUP(tblOrders[[#This Row],[CustomerID]], tblCustomers[CustomerID], tblCustomers[Segment])</f>
        <v>SME</v>
      </c>
      <c r="L1459" t="str">
        <f>_xlfn.XLOOKUP(tblOrders[[#This Row],[ProductID]], tblProducts[ProductID], tblProducts[Category])</f>
        <v>Office</v>
      </c>
      <c r="M1459">
        <f>_xlfn.XLOOKUP(tblOrders[[#This Row],[ProductID]], tblProducts[ProductID], tblProducts[CostPrice])</f>
        <v>12010</v>
      </c>
      <c r="N1459">
        <f>tblOrders[[#This Row],[Sales]]-(tblOrders[[#This Row],[CostPrice]]*tblOrders[[#This Row],[Quantity]])</f>
        <v>75110</v>
      </c>
      <c r="O1459" t="str">
        <f>TEXT(tblOrders[[#This Row],[Date]],"mmm-yyyy")</f>
        <v>Aug-2025</v>
      </c>
      <c r="P1459" t="str">
        <f>_xlfn.XLOOKUP(tblOrders[[#This Row],[OrderID]], tblReturns[OrderID], tblReturns[Returned])</f>
        <v>No</v>
      </c>
      <c r="Q1459" t="str">
        <f>_xlfn.XLOOKUP(tblOrders[[#This Row],[OrderID]], tblShipping[OrderID], tblShipping[ShipMode])</f>
        <v>Pickup</v>
      </c>
      <c r="R1459" t="str">
        <f>IFERROR(_xlfn.XLOOKUP(A1458, tblCustomers[CustomerID], tblCustomers[CustomerName]), "Not Found")</f>
        <v>Not Found</v>
      </c>
      <c r="S1459" t="str">
        <f>IF(tblOrders[[#This Row],[Sales]]&gt;1000000,"High Value","Standard")</f>
        <v>Standard</v>
      </c>
      <c r="T1459" t="str">
        <f>_xlfn.XLOOKUP(tblOrders[[#This Row],[ProductID]], tblProducts[ProductID], tblProducts[ProductName])</f>
        <v>Product 15</v>
      </c>
      <c r="U1459">
        <f>_xlfn.XLOOKUP(tblOrders[[#This Row],[SalesRepID]], tblSalesreps[RepID], tblSalesreps[Target])</f>
        <v>11347243</v>
      </c>
    </row>
    <row r="1460" spans="1:21">
      <c r="A1460" t="s">
        <v>2249</v>
      </c>
      <c r="B1460" s="7" t="s">
        <v>110</v>
      </c>
      <c r="C1460" t="s">
        <v>330</v>
      </c>
      <c r="D1460" t="s">
        <v>169</v>
      </c>
      <c r="E1460" t="s">
        <v>50</v>
      </c>
      <c r="F1460" t="s">
        <v>26</v>
      </c>
      <c r="G1460">
        <v>3</v>
      </c>
      <c r="H1460">
        <v>0.1</v>
      </c>
      <c r="I1460" s="2">
        <v>157326.29999999999</v>
      </c>
      <c r="J1460" t="str">
        <f>_xlfn.XLOOKUP(tblOrders[[#This Row],[CustomerID]], tblCustomers[CustomerID], tblCustomers[CustomerName])</f>
        <v>Customer 140</v>
      </c>
      <c r="K1460" t="str">
        <f>_xlfn.XLOOKUP(tblOrders[[#This Row],[CustomerID]], tblCustomers[CustomerID], tblCustomers[Segment])</f>
        <v>Consumer</v>
      </c>
      <c r="L1460" t="str">
        <f>_xlfn.XLOOKUP(tblOrders[[#This Row],[ProductID]], tblProducts[ProductID], tblProducts[Category])</f>
        <v>Electronics</v>
      </c>
      <c r="M1460">
        <f>_xlfn.XLOOKUP(tblOrders[[#This Row],[ProductID]], tblProducts[ProductID], tblProducts[CostPrice])</f>
        <v>8587</v>
      </c>
      <c r="N1460">
        <f>tblOrders[[#This Row],[Sales]]-(tblOrders[[#This Row],[CostPrice]]*tblOrders[[#This Row],[Quantity]])</f>
        <v>131565.29999999999</v>
      </c>
      <c r="O1460" t="str">
        <f>TEXT(tblOrders[[#This Row],[Date]],"mmm-yyyy")</f>
        <v>Nov-2025</v>
      </c>
      <c r="P1460" t="str">
        <f>_xlfn.XLOOKUP(tblOrders[[#This Row],[OrderID]], tblReturns[OrderID], tblReturns[Returned])</f>
        <v>No</v>
      </c>
      <c r="Q1460" t="str">
        <f>_xlfn.XLOOKUP(tblOrders[[#This Row],[OrderID]], tblShipping[OrderID], tblShipping[ShipMode])</f>
        <v>Express</v>
      </c>
      <c r="R1460" t="str">
        <f>IFERROR(_xlfn.XLOOKUP(A1459, tblCustomers[CustomerID], tblCustomers[CustomerName]), "Not Found")</f>
        <v>Not Found</v>
      </c>
      <c r="S1460" t="str">
        <f>IF(tblOrders[[#This Row],[Sales]]&gt;1000000,"High Value","Standard")</f>
        <v>Standard</v>
      </c>
      <c r="T1460" t="str">
        <f>_xlfn.XLOOKUP(tblOrders[[#This Row],[ProductID]], tblProducts[ProductID], tblProducts[ProductName])</f>
        <v>Product 9</v>
      </c>
      <c r="U1460">
        <f>_xlfn.XLOOKUP(tblOrders[[#This Row],[SalesRepID]], tblSalesreps[RepID], tblSalesreps[Target])</f>
        <v>17350666</v>
      </c>
    </row>
    <row r="1461" spans="1:21">
      <c r="A1461" t="s">
        <v>2250</v>
      </c>
      <c r="B1461" s="7" t="s">
        <v>858</v>
      </c>
      <c r="C1461" t="s">
        <v>1455</v>
      </c>
      <c r="D1461" t="s">
        <v>543</v>
      </c>
      <c r="E1461" t="s">
        <v>186</v>
      </c>
      <c r="F1461" t="s">
        <v>26</v>
      </c>
      <c r="G1461">
        <v>6</v>
      </c>
      <c r="H1461">
        <v>0.2</v>
      </c>
      <c r="I1461" s="2">
        <v>372201.6</v>
      </c>
      <c r="J1461" t="str">
        <f>_xlfn.XLOOKUP(tblOrders[[#This Row],[CustomerID]], tblCustomers[CustomerID], tblCustomers[CustomerName])</f>
        <v>Customer 62</v>
      </c>
      <c r="K1461" t="str">
        <f>_xlfn.XLOOKUP(tblOrders[[#This Row],[CustomerID]], tblCustomers[CustomerID], tblCustomers[Segment])</f>
        <v>Consumer</v>
      </c>
      <c r="L1461" t="str">
        <f>_xlfn.XLOOKUP(tblOrders[[#This Row],[ProductID]], tblProducts[ProductID], tblProducts[Category])</f>
        <v>Furniture</v>
      </c>
      <c r="M1461">
        <f>_xlfn.XLOOKUP(tblOrders[[#This Row],[ProductID]], tblProducts[ProductID], tblProducts[CostPrice])</f>
        <v>29153</v>
      </c>
      <c r="N1461">
        <f>tblOrders[[#This Row],[Sales]]-(tblOrders[[#This Row],[CostPrice]]*tblOrders[[#This Row],[Quantity]])</f>
        <v>197283.59999999998</v>
      </c>
      <c r="O1461" t="str">
        <f>TEXT(tblOrders[[#This Row],[Date]],"mmm-yyyy")</f>
        <v>Aug-2025</v>
      </c>
      <c r="P1461" t="str">
        <f>_xlfn.XLOOKUP(tblOrders[[#This Row],[OrderID]], tblReturns[OrderID], tblReturns[Returned])</f>
        <v>No</v>
      </c>
      <c r="Q1461" t="str">
        <f>_xlfn.XLOOKUP(tblOrders[[#This Row],[OrderID]], tblShipping[OrderID], tblShipping[ShipMode])</f>
        <v>Express</v>
      </c>
      <c r="R1461" t="str">
        <f>IFERROR(_xlfn.XLOOKUP(A1460, tblCustomers[CustomerID], tblCustomers[CustomerName]), "Not Found")</f>
        <v>Not Found</v>
      </c>
      <c r="S1461" t="str">
        <f>IF(tblOrders[[#This Row],[Sales]]&gt;1000000,"High Value","Standard")</f>
        <v>Standard</v>
      </c>
      <c r="T1461" t="str">
        <f>_xlfn.XLOOKUP(tblOrders[[#This Row],[ProductID]], tblProducts[ProductID], tblProducts[ProductName])</f>
        <v>Product 16</v>
      </c>
      <c r="U1461">
        <f>_xlfn.XLOOKUP(tblOrders[[#This Row],[SalesRepID]], tblSalesreps[RepID], tblSalesreps[Target])</f>
        <v>15141830</v>
      </c>
    </row>
    <row r="1462" spans="1:21">
      <c r="A1462" t="s">
        <v>2251</v>
      </c>
      <c r="B1462" s="7" t="s">
        <v>1055</v>
      </c>
      <c r="C1462" t="s">
        <v>778</v>
      </c>
      <c r="D1462" t="s">
        <v>362</v>
      </c>
      <c r="E1462" t="s">
        <v>165</v>
      </c>
      <c r="F1462" t="s">
        <v>14</v>
      </c>
      <c r="G1462">
        <v>8</v>
      </c>
      <c r="H1462">
        <v>0.1</v>
      </c>
      <c r="I1462" s="2">
        <v>307339.2</v>
      </c>
      <c r="J1462" t="str">
        <f>_xlfn.XLOOKUP(tblOrders[[#This Row],[CustomerID]], tblCustomers[CustomerID], tblCustomers[CustomerName])</f>
        <v>Customer 205</v>
      </c>
      <c r="K1462" t="str">
        <f>_xlfn.XLOOKUP(tblOrders[[#This Row],[CustomerID]], tblCustomers[CustomerID], tblCustomers[Segment])</f>
        <v>Corporate</v>
      </c>
      <c r="L1462" t="str">
        <f>_xlfn.XLOOKUP(tblOrders[[#This Row],[ProductID]], tblProducts[ProductID], tblProducts[Category])</f>
        <v>Home</v>
      </c>
      <c r="M1462">
        <f>_xlfn.XLOOKUP(tblOrders[[#This Row],[ProductID]], tblProducts[ProductID], tblProducts[CostPrice])</f>
        <v>41409</v>
      </c>
      <c r="N1462">
        <f>tblOrders[[#This Row],[Sales]]-(tblOrders[[#This Row],[CostPrice]]*tblOrders[[#This Row],[Quantity]])</f>
        <v>-23932.799999999988</v>
      </c>
      <c r="O1462" t="str">
        <f>TEXT(tblOrders[[#This Row],[Date]],"mmm-yyyy")</f>
        <v>Mar-2025</v>
      </c>
      <c r="P1462" t="str">
        <f>_xlfn.XLOOKUP(tblOrders[[#This Row],[OrderID]], tblReturns[OrderID], tblReturns[Returned])</f>
        <v>No</v>
      </c>
      <c r="Q1462" t="str">
        <f>_xlfn.XLOOKUP(tblOrders[[#This Row],[OrderID]], tblShipping[OrderID], tblShipping[ShipMode])</f>
        <v>Standard</v>
      </c>
      <c r="R1462" t="str">
        <f>IFERROR(_xlfn.XLOOKUP(A1461, tblCustomers[CustomerID], tblCustomers[CustomerName]), "Not Found")</f>
        <v>Not Found</v>
      </c>
      <c r="S1462" t="str">
        <f>IF(tblOrders[[#This Row],[Sales]]&gt;1000000,"High Value","Standard")</f>
        <v>Standard</v>
      </c>
      <c r="T1462" t="str">
        <f>_xlfn.XLOOKUP(tblOrders[[#This Row],[ProductID]], tblProducts[ProductID], tblProducts[ProductName])</f>
        <v>Product 25</v>
      </c>
      <c r="U1462">
        <f>_xlfn.XLOOKUP(tblOrders[[#This Row],[SalesRepID]], tblSalesreps[RepID], tblSalesreps[Target])</f>
        <v>16839910</v>
      </c>
    </row>
    <row r="1463" spans="1:21">
      <c r="A1463" t="s">
        <v>2252</v>
      </c>
      <c r="B1463" s="7" t="s">
        <v>124</v>
      </c>
      <c r="C1463" t="s">
        <v>848</v>
      </c>
      <c r="D1463" t="s">
        <v>422</v>
      </c>
      <c r="E1463" t="s">
        <v>13</v>
      </c>
      <c r="F1463" t="s">
        <v>20</v>
      </c>
      <c r="G1463">
        <v>8</v>
      </c>
      <c r="H1463">
        <v>0.15</v>
      </c>
      <c r="I1463" s="2">
        <v>698230.8</v>
      </c>
      <c r="J1463" t="str">
        <f>_xlfn.XLOOKUP(tblOrders[[#This Row],[CustomerID]], tblCustomers[CustomerID], tblCustomers[CustomerName])</f>
        <v>Customer 218</v>
      </c>
      <c r="K1463" t="str">
        <f>_xlfn.XLOOKUP(tblOrders[[#This Row],[CustomerID]], tblCustomers[CustomerID], tblCustomers[Segment])</f>
        <v>SME</v>
      </c>
      <c r="L1463" t="str">
        <f>_xlfn.XLOOKUP(tblOrders[[#This Row],[ProductID]], tblProducts[ProductID], tblProducts[Category])</f>
        <v>Furniture</v>
      </c>
      <c r="M1463">
        <f>_xlfn.XLOOKUP(tblOrders[[#This Row],[ProductID]], tblProducts[ProductID], tblProducts[CostPrice])</f>
        <v>69526</v>
      </c>
      <c r="N1463">
        <f>tblOrders[[#This Row],[Sales]]-(tblOrders[[#This Row],[CostPrice]]*tblOrders[[#This Row],[Quantity]])</f>
        <v>142022.80000000005</v>
      </c>
      <c r="O1463" t="str">
        <f>TEXT(tblOrders[[#This Row],[Date]],"mmm-yyyy")</f>
        <v>Jan-2025</v>
      </c>
      <c r="P1463" t="str">
        <f>_xlfn.XLOOKUP(tblOrders[[#This Row],[OrderID]], tblReturns[OrderID], tblReturns[Returned])</f>
        <v>No</v>
      </c>
      <c r="Q1463" t="str">
        <f>_xlfn.XLOOKUP(tblOrders[[#This Row],[OrderID]], tblShipping[OrderID], tblShipping[ShipMode])</f>
        <v>Standard</v>
      </c>
      <c r="R1463" t="str">
        <f>IFERROR(_xlfn.XLOOKUP(A1462, tblCustomers[CustomerID], tblCustomers[CustomerName]), "Not Found")</f>
        <v>Not Found</v>
      </c>
      <c r="S1463" t="str">
        <f>IF(tblOrders[[#This Row],[Sales]]&gt;1000000,"High Value","Standard")</f>
        <v>Standard</v>
      </c>
      <c r="T1463" t="str">
        <f>_xlfn.XLOOKUP(tblOrders[[#This Row],[ProductID]], tblProducts[ProductID], tblProducts[ProductName])</f>
        <v>Product 36</v>
      </c>
      <c r="U1463">
        <f>_xlfn.XLOOKUP(tblOrders[[#This Row],[SalesRepID]], tblSalesreps[RepID], tblSalesreps[Target])</f>
        <v>11852878</v>
      </c>
    </row>
    <row r="1464" spans="1:21">
      <c r="A1464" t="s">
        <v>2253</v>
      </c>
      <c r="B1464" s="7" t="s">
        <v>1055</v>
      </c>
      <c r="C1464" t="s">
        <v>284</v>
      </c>
      <c r="D1464" t="s">
        <v>232</v>
      </c>
      <c r="E1464" t="s">
        <v>202</v>
      </c>
      <c r="F1464" t="s">
        <v>20</v>
      </c>
      <c r="G1464">
        <v>6</v>
      </c>
      <c r="H1464">
        <v>0</v>
      </c>
      <c r="I1464" s="2">
        <v>242892</v>
      </c>
      <c r="J1464" t="str">
        <f>_xlfn.XLOOKUP(tblOrders[[#This Row],[CustomerID]], tblCustomers[CustomerID], tblCustomers[CustomerName])</f>
        <v>Customer 30</v>
      </c>
      <c r="K1464" t="str">
        <f>_xlfn.XLOOKUP(tblOrders[[#This Row],[CustomerID]], tblCustomers[CustomerID], tblCustomers[Segment])</f>
        <v>SME</v>
      </c>
      <c r="L1464" t="str">
        <f>_xlfn.XLOOKUP(tblOrders[[#This Row],[ProductID]], tblProducts[ProductID], tblProducts[Category])</f>
        <v>Electronics</v>
      </c>
      <c r="M1464">
        <f>_xlfn.XLOOKUP(tblOrders[[#This Row],[ProductID]], tblProducts[ProductID], tblProducts[CostPrice])</f>
        <v>41456</v>
      </c>
      <c r="N1464">
        <f>tblOrders[[#This Row],[Sales]]-(tblOrders[[#This Row],[CostPrice]]*tblOrders[[#This Row],[Quantity]])</f>
        <v>-5844</v>
      </c>
      <c r="O1464" t="str">
        <f>TEXT(tblOrders[[#This Row],[Date]],"mmm-yyyy")</f>
        <v>Mar-2025</v>
      </c>
      <c r="P1464" t="str">
        <f>_xlfn.XLOOKUP(tblOrders[[#This Row],[OrderID]], tblReturns[OrderID], tblReturns[Returned])</f>
        <v>No</v>
      </c>
      <c r="Q1464" t="str">
        <f>_xlfn.XLOOKUP(tblOrders[[#This Row],[OrderID]], tblShipping[OrderID], tblShipping[ShipMode])</f>
        <v>Standard</v>
      </c>
      <c r="R1464" t="str">
        <f>IFERROR(_xlfn.XLOOKUP(A1463, tblCustomers[CustomerID], tblCustomers[CustomerName]), "Not Found")</f>
        <v>Not Found</v>
      </c>
      <c r="S1464" t="str">
        <f>IF(tblOrders[[#This Row],[Sales]]&gt;1000000,"High Value","Standard")</f>
        <v>Standard</v>
      </c>
      <c r="T1464" t="str">
        <f>_xlfn.XLOOKUP(tblOrders[[#This Row],[ProductID]], tblProducts[ProductID], tblProducts[ProductName])</f>
        <v>Product 86</v>
      </c>
      <c r="U1464">
        <f>_xlfn.XLOOKUP(tblOrders[[#This Row],[SalesRepID]], tblSalesreps[RepID], tblSalesreps[Target])</f>
        <v>10652665</v>
      </c>
    </row>
    <row r="1465" spans="1:21">
      <c r="A1465" t="s">
        <v>2254</v>
      </c>
      <c r="B1465" s="7" t="s">
        <v>734</v>
      </c>
      <c r="C1465" t="s">
        <v>330</v>
      </c>
      <c r="D1465" t="s">
        <v>546</v>
      </c>
      <c r="E1465" t="s">
        <v>87</v>
      </c>
      <c r="F1465" t="s">
        <v>51</v>
      </c>
      <c r="G1465">
        <v>7</v>
      </c>
      <c r="H1465">
        <v>0.05</v>
      </c>
      <c r="I1465" s="2">
        <v>438301.5</v>
      </c>
      <c r="J1465" t="str">
        <f>_xlfn.XLOOKUP(tblOrders[[#This Row],[CustomerID]], tblCustomers[CustomerID], tblCustomers[CustomerName])</f>
        <v>Customer 140</v>
      </c>
      <c r="K1465" t="str">
        <f>_xlfn.XLOOKUP(tblOrders[[#This Row],[CustomerID]], tblCustomers[CustomerID], tblCustomers[Segment])</f>
        <v>Consumer</v>
      </c>
      <c r="L1465" t="str">
        <f>_xlfn.XLOOKUP(tblOrders[[#This Row],[ProductID]], tblProducts[ProductID], tblProducts[Category])</f>
        <v>Home</v>
      </c>
      <c r="M1465">
        <f>_xlfn.XLOOKUP(tblOrders[[#This Row],[ProductID]], tblProducts[ProductID], tblProducts[CostPrice])</f>
        <v>51783</v>
      </c>
      <c r="N1465">
        <f>tblOrders[[#This Row],[Sales]]-(tblOrders[[#This Row],[CostPrice]]*tblOrders[[#This Row],[Quantity]])</f>
        <v>75820.5</v>
      </c>
      <c r="O1465" t="str">
        <f>TEXT(tblOrders[[#This Row],[Date]],"mmm-yyyy")</f>
        <v>Apr-2025</v>
      </c>
      <c r="P1465" t="str">
        <f>_xlfn.XLOOKUP(tblOrders[[#This Row],[OrderID]], tblReturns[OrderID], tblReturns[Returned])</f>
        <v>No</v>
      </c>
      <c r="Q1465" t="str">
        <f>_xlfn.XLOOKUP(tblOrders[[#This Row],[OrderID]], tblShipping[OrderID], tblShipping[ShipMode])</f>
        <v>Standard</v>
      </c>
      <c r="R1465" t="str">
        <f>IFERROR(_xlfn.XLOOKUP(A1464, tblCustomers[CustomerID], tblCustomers[CustomerName]), "Not Found")</f>
        <v>Not Found</v>
      </c>
      <c r="S1465" t="str">
        <f>IF(tblOrders[[#This Row],[Sales]]&gt;1000000,"High Value","Standard")</f>
        <v>Standard</v>
      </c>
      <c r="T1465" t="str">
        <f>_xlfn.XLOOKUP(tblOrders[[#This Row],[ProductID]], tblProducts[ProductID], tblProducts[ProductName])</f>
        <v>Product 14</v>
      </c>
      <c r="U1465">
        <f>_xlfn.XLOOKUP(tblOrders[[#This Row],[SalesRepID]], tblSalesreps[RepID], tblSalesreps[Target])</f>
        <v>18500989</v>
      </c>
    </row>
    <row r="1466" spans="1:21">
      <c r="A1466" t="s">
        <v>2255</v>
      </c>
      <c r="B1466" s="7" t="s">
        <v>663</v>
      </c>
      <c r="C1466" t="s">
        <v>436</v>
      </c>
      <c r="D1466" t="s">
        <v>92</v>
      </c>
      <c r="E1466" t="s">
        <v>74</v>
      </c>
      <c r="F1466" t="s">
        <v>51</v>
      </c>
      <c r="G1466">
        <v>7</v>
      </c>
      <c r="H1466">
        <v>0</v>
      </c>
      <c r="I1466" s="2">
        <v>363713</v>
      </c>
      <c r="J1466" t="str">
        <f>_xlfn.XLOOKUP(tblOrders[[#This Row],[CustomerID]], tblCustomers[CustomerID], tblCustomers[CustomerName])</f>
        <v>Customer 129</v>
      </c>
      <c r="K1466" t="str">
        <f>_xlfn.XLOOKUP(tblOrders[[#This Row],[CustomerID]], tblCustomers[CustomerID], tblCustomers[Segment])</f>
        <v>Corporate</v>
      </c>
      <c r="L1466" t="str">
        <f>_xlfn.XLOOKUP(tblOrders[[#This Row],[ProductID]], tblProducts[ProductID], tblProducts[Category])</f>
        <v>Home</v>
      </c>
      <c r="M1466">
        <f>_xlfn.XLOOKUP(tblOrders[[#This Row],[ProductID]], tblProducts[ProductID], tblProducts[CostPrice])</f>
        <v>65463</v>
      </c>
      <c r="N1466">
        <f>tblOrders[[#This Row],[Sales]]-(tblOrders[[#This Row],[CostPrice]]*tblOrders[[#This Row],[Quantity]])</f>
        <v>-94528</v>
      </c>
      <c r="O1466" t="str">
        <f>TEXT(tblOrders[[#This Row],[Date]],"mmm-yyyy")</f>
        <v>Aug-2025</v>
      </c>
      <c r="P1466" t="str">
        <f>_xlfn.XLOOKUP(tblOrders[[#This Row],[OrderID]], tblReturns[OrderID], tblReturns[Returned])</f>
        <v>No</v>
      </c>
      <c r="Q1466" t="str">
        <f>_xlfn.XLOOKUP(tblOrders[[#This Row],[OrderID]], tblShipping[OrderID], tblShipping[ShipMode])</f>
        <v>Express</v>
      </c>
      <c r="R1466" t="str">
        <f>IFERROR(_xlfn.XLOOKUP(A1465, tblCustomers[CustomerID], tblCustomers[CustomerName]), "Not Found")</f>
        <v>Not Found</v>
      </c>
      <c r="S1466" t="str">
        <f>IF(tblOrders[[#This Row],[Sales]]&gt;1000000,"High Value","Standard")</f>
        <v>Standard</v>
      </c>
      <c r="T1466" t="str">
        <f>_xlfn.XLOOKUP(tblOrders[[#This Row],[ProductID]], tblProducts[ProductID], tblProducts[ProductName])</f>
        <v>Product 32</v>
      </c>
      <c r="U1466">
        <f>_xlfn.XLOOKUP(tblOrders[[#This Row],[SalesRepID]], tblSalesreps[RepID], tblSalesreps[Target])</f>
        <v>7254801</v>
      </c>
    </row>
    <row r="1467" spans="1:21">
      <c r="A1467" t="s">
        <v>2256</v>
      </c>
      <c r="B1467" s="7" t="s">
        <v>533</v>
      </c>
      <c r="C1467" t="s">
        <v>77</v>
      </c>
      <c r="D1467" t="s">
        <v>104</v>
      </c>
      <c r="E1467" t="s">
        <v>197</v>
      </c>
      <c r="F1467" t="s">
        <v>14</v>
      </c>
      <c r="G1467">
        <v>4</v>
      </c>
      <c r="H1467">
        <v>0.1</v>
      </c>
      <c r="I1467" s="2">
        <v>230061.6</v>
      </c>
      <c r="J1467" t="str">
        <f>_xlfn.XLOOKUP(tblOrders[[#This Row],[CustomerID]], tblCustomers[CustomerID], tblCustomers[CustomerName])</f>
        <v>Customer 149</v>
      </c>
      <c r="K1467" t="str">
        <f>_xlfn.XLOOKUP(tblOrders[[#This Row],[CustomerID]], tblCustomers[CustomerID], tblCustomers[Segment])</f>
        <v>SME</v>
      </c>
      <c r="L1467" t="str">
        <f>_xlfn.XLOOKUP(tblOrders[[#This Row],[ProductID]], tblProducts[ProductID], tblProducts[Category])</f>
        <v>Furniture</v>
      </c>
      <c r="M1467">
        <f>_xlfn.XLOOKUP(tblOrders[[#This Row],[ProductID]], tblProducts[ProductID], tblProducts[CostPrice])</f>
        <v>10664</v>
      </c>
      <c r="N1467">
        <f>tblOrders[[#This Row],[Sales]]-(tblOrders[[#This Row],[CostPrice]]*tblOrders[[#This Row],[Quantity]])</f>
        <v>187405.6</v>
      </c>
      <c r="O1467" t="str">
        <f>TEXT(tblOrders[[#This Row],[Date]],"mmm-yyyy")</f>
        <v>Sep-2025</v>
      </c>
      <c r="P1467" t="str">
        <f>_xlfn.XLOOKUP(tblOrders[[#This Row],[OrderID]], tblReturns[OrderID], tblReturns[Returned])</f>
        <v>No</v>
      </c>
      <c r="Q1467" t="str">
        <f>_xlfn.XLOOKUP(tblOrders[[#This Row],[OrderID]], tblShipping[OrderID], tblShipping[ShipMode])</f>
        <v>Standard</v>
      </c>
      <c r="R1467" t="str">
        <f>IFERROR(_xlfn.XLOOKUP(A1466, tblCustomers[CustomerID], tblCustomers[CustomerName]), "Not Found")</f>
        <v>Not Found</v>
      </c>
      <c r="S1467" t="str">
        <f>IF(tblOrders[[#This Row],[Sales]]&gt;1000000,"High Value","Standard")</f>
        <v>Standard</v>
      </c>
      <c r="T1467" t="str">
        <f>_xlfn.XLOOKUP(tblOrders[[#This Row],[ProductID]], tblProducts[ProductID], tblProducts[ProductName])</f>
        <v>Product 23</v>
      </c>
      <c r="U1467">
        <f>_xlfn.XLOOKUP(tblOrders[[#This Row],[SalesRepID]], tblSalesreps[RepID], tblSalesreps[Target])</f>
        <v>19562258</v>
      </c>
    </row>
    <row r="1468" spans="1:21">
      <c r="A1468" t="s">
        <v>2257</v>
      </c>
      <c r="B1468" s="7" t="s">
        <v>28</v>
      </c>
      <c r="C1468" t="s">
        <v>300</v>
      </c>
      <c r="D1468" t="s">
        <v>232</v>
      </c>
      <c r="E1468" t="s">
        <v>87</v>
      </c>
      <c r="F1468" t="s">
        <v>20</v>
      </c>
      <c r="G1468">
        <v>9</v>
      </c>
      <c r="H1468">
        <v>0.2</v>
      </c>
      <c r="I1468" s="2">
        <v>685008</v>
      </c>
      <c r="J1468" t="str">
        <f>_xlfn.XLOOKUP(tblOrders[[#This Row],[CustomerID]], tblCustomers[CustomerID], tblCustomers[CustomerName])</f>
        <v>Customer 211</v>
      </c>
      <c r="K1468" t="str">
        <f>_xlfn.XLOOKUP(tblOrders[[#This Row],[CustomerID]], tblCustomers[CustomerID], tblCustomers[Segment])</f>
        <v>SME</v>
      </c>
      <c r="L1468" t="str">
        <f>_xlfn.XLOOKUP(tblOrders[[#This Row],[ProductID]], tblProducts[ProductID], tblProducts[Category])</f>
        <v>Electronics</v>
      </c>
      <c r="M1468">
        <f>_xlfn.XLOOKUP(tblOrders[[#This Row],[ProductID]], tblProducts[ProductID], tblProducts[CostPrice])</f>
        <v>41456</v>
      </c>
      <c r="N1468">
        <f>tblOrders[[#This Row],[Sales]]-(tblOrders[[#This Row],[CostPrice]]*tblOrders[[#This Row],[Quantity]])</f>
        <v>311904</v>
      </c>
      <c r="O1468" t="str">
        <f>TEXT(tblOrders[[#This Row],[Date]],"mmm-yyyy")</f>
        <v>Aug-2025</v>
      </c>
      <c r="P1468" t="str">
        <f>_xlfn.XLOOKUP(tblOrders[[#This Row],[OrderID]], tblReturns[OrderID], tblReturns[Returned])</f>
        <v>No</v>
      </c>
      <c r="Q1468" t="str">
        <f>_xlfn.XLOOKUP(tblOrders[[#This Row],[OrderID]], tblShipping[OrderID], tblShipping[ShipMode])</f>
        <v>Express</v>
      </c>
      <c r="R1468" t="str">
        <f>IFERROR(_xlfn.XLOOKUP(A1467, tblCustomers[CustomerID], tblCustomers[CustomerName]), "Not Found")</f>
        <v>Not Found</v>
      </c>
      <c r="S1468" t="str">
        <f>IF(tblOrders[[#This Row],[Sales]]&gt;1000000,"High Value","Standard")</f>
        <v>Standard</v>
      </c>
      <c r="T1468" t="str">
        <f>_xlfn.XLOOKUP(tblOrders[[#This Row],[ProductID]], tblProducts[ProductID], tblProducts[ProductName])</f>
        <v>Product 86</v>
      </c>
      <c r="U1468">
        <f>_xlfn.XLOOKUP(tblOrders[[#This Row],[SalesRepID]], tblSalesreps[RepID], tblSalesreps[Target])</f>
        <v>18500989</v>
      </c>
    </row>
    <row r="1469" spans="1:21">
      <c r="A1469" t="s">
        <v>2258</v>
      </c>
      <c r="B1469" s="7" t="s">
        <v>771</v>
      </c>
      <c r="C1469" t="s">
        <v>457</v>
      </c>
      <c r="D1469" t="s">
        <v>617</v>
      </c>
      <c r="E1469" t="s">
        <v>35</v>
      </c>
      <c r="F1469" t="s">
        <v>88</v>
      </c>
      <c r="G1469">
        <v>9</v>
      </c>
      <c r="H1469">
        <v>0.2</v>
      </c>
      <c r="I1469" s="2">
        <v>1053180</v>
      </c>
      <c r="J1469" t="str">
        <f>_xlfn.XLOOKUP(tblOrders[[#This Row],[CustomerID]], tblCustomers[CustomerID], tblCustomers[CustomerName])</f>
        <v>Customer 61</v>
      </c>
      <c r="K1469" t="str">
        <f>_xlfn.XLOOKUP(tblOrders[[#This Row],[CustomerID]], tblCustomers[CustomerID], tblCustomers[Segment])</f>
        <v>Consumer</v>
      </c>
      <c r="L1469" t="str">
        <f>_xlfn.XLOOKUP(tblOrders[[#This Row],[ProductID]], tblProducts[ProductID], tblProducts[Category])</f>
        <v>Home</v>
      </c>
      <c r="M1469">
        <f>_xlfn.XLOOKUP(tblOrders[[#This Row],[ProductID]], tblProducts[ProductID], tblProducts[CostPrice])</f>
        <v>61495</v>
      </c>
      <c r="N1469">
        <f>tblOrders[[#This Row],[Sales]]-(tblOrders[[#This Row],[CostPrice]]*tblOrders[[#This Row],[Quantity]])</f>
        <v>499725</v>
      </c>
      <c r="O1469" t="str">
        <f>TEXT(tblOrders[[#This Row],[Date]],"mmm-yyyy")</f>
        <v>Jan-2025</v>
      </c>
      <c r="P1469" t="str">
        <f>_xlfn.XLOOKUP(tblOrders[[#This Row],[OrderID]], tblReturns[OrderID], tblReturns[Returned])</f>
        <v>No</v>
      </c>
      <c r="Q1469" t="str">
        <f>_xlfn.XLOOKUP(tblOrders[[#This Row],[OrderID]], tblShipping[OrderID], tblShipping[ShipMode])</f>
        <v>Express</v>
      </c>
      <c r="R1469" t="str">
        <f>IFERROR(_xlfn.XLOOKUP(A1468, tblCustomers[CustomerID], tblCustomers[CustomerName]), "Not Found")</f>
        <v>Not Found</v>
      </c>
      <c r="S1469" t="str">
        <f>IF(tblOrders[[#This Row],[Sales]]&gt;1000000,"High Value","Standard")</f>
        <v>High Value</v>
      </c>
      <c r="T1469" t="str">
        <f>_xlfn.XLOOKUP(tblOrders[[#This Row],[ProductID]], tblProducts[ProductID], tblProducts[ProductName])</f>
        <v>Product 45</v>
      </c>
      <c r="U1469">
        <f>_xlfn.XLOOKUP(tblOrders[[#This Row],[SalesRepID]], tblSalesreps[RepID], tblSalesreps[Target])</f>
        <v>19619177</v>
      </c>
    </row>
    <row r="1470" spans="1:21">
      <c r="A1470" t="s">
        <v>2259</v>
      </c>
      <c r="B1470" s="7" t="s">
        <v>990</v>
      </c>
      <c r="C1470" t="s">
        <v>1897</v>
      </c>
      <c r="D1470" t="s">
        <v>141</v>
      </c>
      <c r="E1470" t="s">
        <v>165</v>
      </c>
      <c r="F1470" t="s">
        <v>51</v>
      </c>
      <c r="G1470">
        <v>1</v>
      </c>
      <c r="H1470">
        <v>0.05</v>
      </c>
      <c r="I1470" s="2">
        <v>62745.599999999999</v>
      </c>
      <c r="J1470" t="str">
        <f>_xlfn.XLOOKUP(tblOrders[[#This Row],[CustomerID]], tblCustomers[CustomerID], tblCustomers[CustomerName])</f>
        <v>Customer 75</v>
      </c>
      <c r="K1470" t="str">
        <f>_xlfn.XLOOKUP(tblOrders[[#This Row],[CustomerID]], tblCustomers[CustomerID], tblCustomers[Segment])</f>
        <v>SME</v>
      </c>
      <c r="L1470" t="str">
        <f>_xlfn.XLOOKUP(tblOrders[[#This Row],[ProductID]], tblProducts[ProductID], tblProducts[Category])</f>
        <v>Home</v>
      </c>
      <c r="M1470">
        <f>_xlfn.XLOOKUP(tblOrders[[#This Row],[ProductID]], tblProducts[ProductID], tblProducts[CostPrice])</f>
        <v>32671</v>
      </c>
      <c r="N1470">
        <f>tblOrders[[#This Row],[Sales]]-(tblOrders[[#This Row],[CostPrice]]*tblOrders[[#This Row],[Quantity]])</f>
        <v>30074.6</v>
      </c>
      <c r="O1470" t="str">
        <f>TEXT(tblOrders[[#This Row],[Date]],"mmm-yyyy")</f>
        <v>Aug-2025</v>
      </c>
      <c r="P1470" t="str">
        <f>_xlfn.XLOOKUP(tblOrders[[#This Row],[OrderID]], tblReturns[OrderID], tblReturns[Returned])</f>
        <v>No</v>
      </c>
      <c r="Q1470" t="str">
        <f>_xlfn.XLOOKUP(tblOrders[[#This Row],[OrderID]], tblShipping[OrderID], tblShipping[ShipMode])</f>
        <v>Express</v>
      </c>
      <c r="R1470" t="str">
        <f>IFERROR(_xlfn.XLOOKUP(A1469, tblCustomers[CustomerID], tblCustomers[CustomerName]), "Not Found")</f>
        <v>Not Found</v>
      </c>
      <c r="S1470" t="str">
        <f>IF(tblOrders[[#This Row],[Sales]]&gt;1000000,"High Value","Standard")</f>
        <v>Standard</v>
      </c>
      <c r="T1470" t="str">
        <f>_xlfn.XLOOKUP(tblOrders[[#This Row],[ProductID]], tblProducts[ProductID], tblProducts[ProductName])</f>
        <v>Product 80</v>
      </c>
      <c r="U1470">
        <f>_xlfn.XLOOKUP(tblOrders[[#This Row],[SalesRepID]], tblSalesreps[RepID], tblSalesreps[Target])</f>
        <v>16839910</v>
      </c>
    </row>
    <row r="1471" spans="1:21">
      <c r="A1471" t="s">
        <v>2260</v>
      </c>
      <c r="B1471" s="7" t="s">
        <v>1249</v>
      </c>
      <c r="C1471" t="s">
        <v>2261</v>
      </c>
      <c r="D1471" t="s">
        <v>169</v>
      </c>
      <c r="E1471" t="s">
        <v>56</v>
      </c>
      <c r="F1471" t="s">
        <v>88</v>
      </c>
      <c r="G1471">
        <v>3</v>
      </c>
      <c r="H1471">
        <v>0</v>
      </c>
      <c r="I1471" s="2">
        <v>287460</v>
      </c>
      <c r="J1471" t="str">
        <f>_xlfn.XLOOKUP(tblOrders[[#This Row],[CustomerID]], tblCustomers[CustomerID], tblCustomers[CustomerName])</f>
        <v>Customer 123</v>
      </c>
      <c r="K1471" t="str">
        <f>_xlfn.XLOOKUP(tblOrders[[#This Row],[CustomerID]], tblCustomers[CustomerID], tblCustomers[Segment])</f>
        <v>Consumer</v>
      </c>
      <c r="L1471" t="str">
        <f>_xlfn.XLOOKUP(tblOrders[[#This Row],[ProductID]], tblProducts[ProductID], tblProducts[Category])</f>
        <v>Electronics</v>
      </c>
      <c r="M1471">
        <f>_xlfn.XLOOKUP(tblOrders[[#This Row],[ProductID]], tblProducts[ProductID], tblProducts[CostPrice])</f>
        <v>8587</v>
      </c>
      <c r="N1471">
        <f>tblOrders[[#This Row],[Sales]]-(tblOrders[[#This Row],[CostPrice]]*tblOrders[[#This Row],[Quantity]])</f>
        <v>261699</v>
      </c>
      <c r="O1471" t="str">
        <f>TEXT(tblOrders[[#This Row],[Date]],"mmm-yyyy")</f>
        <v>Jun-2025</v>
      </c>
      <c r="P1471" t="str">
        <f>_xlfn.XLOOKUP(tblOrders[[#This Row],[OrderID]], tblReturns[OrderID], tblReturns[Returned])</f>
        <v>No</v>
      </c>
      <c r="Q1471" t="str">
        <f>_xlfn.XLOOKUP(tblOrders[[#This Row],[OrderID]], tblShipping[OrderID], tblShipping[ShipMode])</f>
        <v>Standard</v>
      </c>
      <c r="R1471" t="str">
        <f>IFERROR(_xlfn.XLOOKUP(A1470, tblCustomers[CustomerID], tblCustomers[CustomerName]), "Not Found")</f>
        <v>Not Found</v>
      </c>
      <c r="S1471" t="str">
        <f>IF(tblOrders[[#This Row],[Sales]]&gt;1000000,"High Value","Standard")</f>
        <v>Standard</v>
      </c>
      <c r="T1471" t="str">
        <f>_xlfn.XLOOKUP(tblOrders[[#This Row],[ProductID]], tblProducts[ProductID], tblProducts[ProductName])</f>
        <v>Product 9</v>
      </c>
      <c r="U1471">
        <f>_xlfn.XLOOKUP(tblOrders[[#This Row],[SalesRepID]], tblSalesreps[RepID], tblSalesreps[Target])</f>
        <v>14265630</v>
      </c>
    </row>
    <row r="1472" spans="1:21">
      <c r="A1472" t="s">
        <v>2262</v>
      </c>
      <c r="B1472" s="7" t="s">
        <v>124</v>
      </c>
      <c r="C1472" t="s">
        <v>732</v>
      </c>
      <c r="D1472" t="s">
        <v>546</v>
      </c>
      <c r="E1472" t="s">
        <v>119</v>
      </c>
      <c r="F1472" t="s">
        <v>51</v>
      </c>
      <c r="G1472">
        <v>3</v>
      </c>
      <c r="H1472">
        <v>0.15</v>
      </c>
      <c r="I1472" s="2">
        <v>252914.1</v>
      </c>
      <c r="J1472" t="str">
        <f>_xlfn.XLOOKUP(tblOrders[[#This Row],[CustomerID]], tblCustomers[CustomerID], tblCustomers[CustomerName])</f>
        <v>Customer 266</v>
      </c>
      <c r="K1472" t="str">
        <f>_xlfn.XLOOKUP(tblOrders[[#This Row],[CustomerID]], tblCustomers[CustomerID], tblCustomers[Segment])</f>
        <v>SME</v>
      </c>
      <c r="L1472" t="str">
        <f>_xlfn.XLOOKUP(tblOrders[[#This Row],[ProductID]], tblProducts[ProductID], tblProducts[Category])</f>
        <v>Home</v>
      </c>
      <c r="M1472">
        <f>_xlfn.XLOOKUP(tblOrders[[#This Row],[ProductID]], tblProducts[ProductID], tblProducts[CostPrice])</f>
        <v>51783</v>
      </c>
      <c r="N1472">
        <f>tblOrders[[#This Row],[Sales]]-(tblOrders[[#This Row],[CostPrice]]*tblOrders[[#This Row],[Quantity]])</f>
        <v>97565.1</v>
      </c>
      <c r="O1472" t="str">
        <f>TEXT(tblOrders[[#This Row],[Date]],"mmm-yyyy")</f>
        <v>Jan-2025</v>
      </c>
      <c r="P1472" t="str">
        <f>_xlfn.XLOOKUP(tblOrders[[#This Row],[OrderID]], tblReturns[OrderID], tblReturns[Returned])</f>
        <v>No</v>
      </c>
      <c r="Q1472" t="str">
        <f>_xlfn.XLOOKUP(tblOrders[[#This Row],[OrderID]], tblShipping[OrderID], tblShipping[ShipMode])</f>
        <v>Pickup</v>
      </c>
      <c r="R1472" t="str">
        <f>IFERROR(_xlfn.XLOOKUP(A1471, tblCustomers[CustomerID], tblCustomers[CustomerName]), "Not Found")</f>
        <v>Not Found</v>
      </c>
      <c r="S1472" t="str">
        <f>IF(tblOrders[[#This Row],[Sales]]&gt;1000000,"High Value","Standard")</f>
        <v>Standard</v>
      </c>
      <c r="T1472" t="str">
        <f>_xlfn.XLOOKUP(tblOrders[[#This Row],[ProductID]], tblProducts[ProductID], tblProducts[ProductName])</f>
        <v>Product 14</v>
      </c>
      <c r="U1472">
        <f>_xlfn.XLOOKUP(tblOrders[[#This Row],[SalesRepID]], tblSalesreps[RepID], tblSalesreps[Target])</f>
        <v>5886694</v>
      </c>
    </row>
    <row r="1473" spans="1:21">
      <c r="A1473" t="s">
        <v>2263</v>
      </c>
      <c r="B1473" s="7" t="s">
        <v>149</v>
      </c>
      <c r="C1473" t="s">
        <v>434</v>
      </c>
      <c r="D1473" t="s">
        <v>34</v>
      </c>
      <c r="E1473" t="s">
        <v>13</v>
      </c>
      <c r="F1473" t="s">
        <v>51</v>
      </c>
      <c r="G1473">
        <v>8</v>
      </c>
      <c r="H1473">
        <v>0</v>
      </c>
      <c r="I1473" s="2">
        <v>379496</v>
      </c>
      <c r="J1473" t="str">
        <f>_xlfn.XLOOKUP(tblOrders[[#This Row],[CustomerID]], tblCustomers[CustomerID], tblCustomers[CustomerName])</f>
        <v>Customer 29</v>
      </c>
      <c r="K1473" t="str">
        <f>_xlfn.XLOOKUP(tblOrders[[#This Row],[CustomerID]], tblCustomers[CustomerID], tblCustomers[Segment])</f>
        <v>Consumer</v>
      </c>
      <c r="L1473" t="str">
        <f>_xlfn.XLOOKUP(tblOrders[[#This Row],[ProductID]], tblProducts[ProductID], tblProducts[Category])</f>
        <v>Electronics</v>
      </c>
      <c r="M1473">
        <f>_xlfn.XLOOKUP(tblOrders[[#This Row],[ProductID]], tblProducts[ProductID], tblProducts[CostPrice])</f>
        <v>24518</v>
      </c>
      <c r="N1473">
        <f>tblOrders[[#This Row],[Sales]]-(tblOrders[[#This Row],[CostPrice]]*tblOrders[[#This Row],[Quantity]])</f>
        <v>183352</v>
      </c>
      <c r="O1473" t="str">
        <f>TEXT(tblOrders[[#This Row],[Date]],"mmm-yyyy")</f>
        <v>Oct-2025</v>
      </c>
      <c r="P1473" t="str">
        <f>_xlfn.XLOOKUP(tblOrders[[#This Row],[OrderID]], tblReturns[OrderID], tblReturns[Returned])</f>
        <v>No</v>
      </c>
      <c r="Q1473" t="str">
        <f>_xlfn.XLOOKUP(tblOrders[[#This Row],[OrderID]], tblShipping[OrderID], tblShipping[ShipMode])</f>
        <v>Pickup</v>
      </c>
      <c r="R1473" t="str">
        <f>IFERROR(_xlfn.XLOOKUP(A1472, tblCustomers[CustomerID], tblCustomers[CustomerName]), "Not Found")</f>
        <v>Not Found</v>
      </c>
      <c r="S1473" t="str">
        <f>IF(tblOrders[[#This Row],[Sales]]&gt;1000000,"High Value","Standard")</f>
        <v>Standard</v>
      </c>
      <c r="T1473" t="str">
        <f>_xlfn.XLOOKUP(tblOrders[[#This Row],[ProductID]], tblProducts[ProductID], tblProducts[ProductName])</f>
        <v>Product 90</v>
      </c>
      <c r="U1473">
        <f>_xlfn.XLOOKUP(tblOrders[[#This Row],[SalesRepID]], tblSalesreps[RepID], tblSalesreps[Target])</f>
        <v>11852878</v>
      </c>
    </row>
    <row r="1474" spans="1:21">
      <c r="A1474" t="s">
        <v>2264</v>
      </c>
      <c r="B1474" s="7" t="s">
        <v>124</v>
      </c>
      <c r="C1474" t="s">
        <v>793</v>
      </c>
      <c r="D1474" t="s">
        <v>83</v>
      </c>
      <c r="E1474" t="s">
        <v>40</v>
      </c>
      <c r="F1474" t="s">
        <v>14</v>
      </c>
      <c r="G1474">
        <v>6</v>
      </c>
      <c r="H1474">
        <v>0.15</v>
      </c>
      <c r="I1474" s="2">
        <v>470750.4</v>
      </c>
      <c r="J1474" t="str">
        <f>_xlfn.XLOOKUP(tblOrders[[#This Row],[CustomerID]], tblCustomers[CustomerID], tblCustomers[CustomerName])</f>
        <v>Customer 42</v>
      </c>
      <c r="K1474" t="str">
        <f>_xlfn.XLOOKUP(tblOrders[[#This Row],[CustomerID]], tblCustomers[CustomerID], tblCustomers[Segment])</f>
        <v>Corporate</v>
      </c>
      <c r="L1474" t="str">
        <f>_xlfn.XLOOKUP(tblOrders[[#This Row],[ProductID]], tblProducts[ProductID], tblProducts[Category])</f>
        <v>Furniture</v>
      </c>
      <c r="M1474">
        <f>_xlfn.XLOOKUP(tblOrders[[#This Row],[ProductID]], tblProducts[ProductID], tblProducts[CostPrice])</f>
        <v>79600</v>
      </c>
      <c r="N1474">
        <f>tblOrders[[#This Row],[Sales]]-(tblOrders[[#This Row],[CostPrice]]*tblOrders[[#This Row],[Quantity]])</f>
        <v>-6849.5999999999767</v>
      </c>
      <c r="O1474" t="str">
        <f>TEXT(tblOrders[[#This Row],[Date]],"mmm-yyyy")</f>
        <v>Jan-2025</v>
      </c>
      <c r="P1474" t="str">
        <f>_xlfn.XLOOKUP(tblOrders[[#This Row],[OrderID]], tblReturns[OrderID], tblReturns[Returned])</f>
        <v>No</v>
      </c>
      <c r="Q1474" t="str">
        <f>_xlfn.XLOOKUP(tblOrders[[#This Row],[OrderID]], tblShipping[OrderID], tblShipping[ShipMode])</f>
        <v>Standard</v>
      </c>
      <c r="R1474" t="str">
        <f>IFERROR(_xlfn.XLOOKUP(A1473, tblCustomers[CustomerID], tblCustomers[CustomerName]), "Not Found")</f>
        <v>Not Found</v>
      </c>
      <c r="S1474" t="str">
        <f>IF(tblOrders[[#This Row],[Sales]]&gt;1000000,"High Value","Standard")</f>
        <v>Standard</v>
      </c>
      <c r="T1474" t="str">
        <f>_xlfn.XLOOKUP(tblOrders[[#This Row],[ProductID]], tblProducts[ProductID], tblProducts[ProductName])</f>
        <v>Product 43</v>
      </c>
      <c r="U1474">
        <f>_xlfn.XLOOKUP(tblOrders[[#This Row],[SalesRepID]], tblSalesreps[RepID], tblSalesreps[Target])</f>
        <v>6291486</v>
      </c>
    </row>
    <row r="1475" spans="1:21">
      <c r="A1475" t="s">
        <v>2265</v>
      </c>
      <c r="B1475" s="7" t="s">
        <v>657</v>
      </c>
      <c r="C1475" t="s">
        <v>478</v>
      </c>
      <c r="D1475" t="s">
        <v>39</v>
      </c>
      <c r="E1475" t="s">
        <v>13</v>
      </c>
      <c r="F1475" t="s">
        <v>14</v>
      </c>
      <c r="G1475">
        <v>10</v>
      </c>
      <c r="H1475">
        <v>0.15</v>
      </c>
      <c r="I1475" s="2">
        <v>538245.5</v>
      </c>
      <c r="J1475" t="str">
        <f>_xlfn.XLOOKUP(tblOrders[[#This Row],[CustomerID]], tblCustomers[CustomerID], tblCustomers[CustomerName])</f>
        <v>Customer 145</v>
      </c>
      <c r="K1475" t="str">
        <f>_xlfn.XLOOKUP(tblOrders[[#This Row],[CustomerID]], tblCustomers[CustomerID], tblCustomers[Segment])</f>
        <v>SME</v>
      </c>
      <c r="L1475" t="str">
        <f>_xlfn.XLOOKUP(tblOrders[[#This Row],[ProductID]], tblProducts[ProductID], tblProducts[Category])</f>
        <v>Office</v>
      </c>
      <c r="M1475">
        <f>_xlfn.XLOOKUP(tblOrders[[#This Row],[ProductID]], tblProducts[ProductID], tblProducts[CostPrice])</f>
        <v>63926</v>
      </c>
      <c r="N1475">
        <f>tblOrders[[#This Row],[Sales]]-(tblOrders[[#This Row],[CostPrice]]*tblOrders[[#This Row],[Quantity]])</f>
        <v>-101014.5</v>
      </c>
      <c r="O1475" t="str">
        <f>TEXT(tblOrders[[#This Row],[Date]],"mmm-yyyy")</f>
        <v>Dec-2025</v>
      </c>
      <c r="P1475" t="str">
        <f>_xlfn.XLOOKUP(tblOrders[[#This Row],[OrderID]], tblReturns[OrderID], tblReturns[Returned])</f>
        <v>No</v>
      </c>
      <c r="Q1475" t="str">
        <f>_xlfn.XLOOKUP(tblOrders[[#This Row],[OrderID]], tblShipping[OrderID], tblShipping[ShipMode])</f>
        <v>Express</v>
      </c>
      <c r="R1475" t="str">
        <f>IFERROR(_xlfn.XLOOKUP(A1474, tblCustomers[CustomerID], tblCustomers[CustomerName]), "Not Found")</f>
        <v>Not Found</v>
      </c>
      <c r="S1475" t="str">
        <f>IF(tblOrders[[#This Row],[Sales]]&gt;1000000,"High Value","Standard")</f>
        <v>Standard</v>
      </c>
      <c r="T1475" t="str">
        <f>_xlfn.XLOOKUP(tblOrders[[#This Row],[ProductID]], tblProducts[ProductID], tblProducts[ProductName])</f>
        <v>Product 4</v>
      </c>
      <c r="U1475">
        <f>_xlfn.XLOOKUP(tblOrders[[#This Row],[SalesRepID]], tblSalesreps[RepID], tblSalesreps[Target])</f>
        <v>11852878</v>
      </c>
    </row>
    <row r="1476" spans="1:21">
      <c r="A1476" t="s">
        <v>2266</v>
      </c>
      <c r="B1476" s="7" t="s">
        <v>785</v>
      </c>
      <c r="C1476" t="s">
        <v>1279</v>
      </c>
      <c r="D1476" t="s">
        <v>321</v>
      </c>
      <c r="E1476" t="s">
        <v>56</v>
      </c>
      <c r="F1476" t="s">
        <v>88</v>
      </c>
      <c r="G1476">
        <v>8</v>
      </c>
      <c r="H1476">
        <v>0.15</v>
      </c>
      <c r="I1476" s="2">
        <v>977343.6</v>
      </c>
      <c r="J1476" t="str">
        <f>_xlfn.XLOOKUP(tblOrders[[#This Row],[CustomerID]], tblCustomers[CustomerID], tblCustomers[CustomerName])</f>
        <v>Customer 210</v>
      </c>
      <c r="K1476" t="str">
        <f>_xlfn.XLOOKUP(tblOrders[[#This Row],[CustomerID]], tblCustomers[CustomerID], tblCustomers[Segment])</f>
        <v>Corporate</v>
      </c>
      <c r="L1476" t="str">
        <f>_xlfn.XLOOKUP(tblOrders[[#This Row],[ProductID]], tblProducts[ProductID], tblProducts[Category])</f>
        <v>Home</v>
      </c>
      <c r="M1476">
        <f>_xlfn.XLOOKUP(tblOrders[[#This Row],[ProductID]], tblProducts[ProductID], tblProducts[CostPrice])</f>
        <v>70588</v>
      </c>
      <c r="N1476">
        <f>tblOrders[[#This Row],[Sales]]-(tblOrders[[#This Row],[CostPrice]]*tblOrders[[#This Row],[Quantity]])</f>
        <v>412639.6</v>
      </c>
      <c r="O1476" t="str">
        <f>TEXT(tblOrders[[#This Row],[Date]],"mmm-yyyy")</f>
        <v>Dec-2025</v>
      </c>
      <c r="P1476" t="str">
        <f>_xlfn.XLOOKUP(tblOrders[[#This Row],[OrderID]], tblReturns[OrderID], tblReturns[Returned])</f>
        <v>No</v>
      </c>
      <c r="Q1476" t="str">
        <f>_xlfn.XLOOKUP(tblOrders[[#This Row],[OrderID]], tblShipping[OrderID], tblShipping[ShipMode])</f>
        <v>Standard</v>
      </c>
      <c r="R1476" t="str">
        <f>IFERROR(_xlfn.XLOOKUP(A1475, tblCustomers[CustomerID], tblCustomers[CustomerName]), "Not Found")</f>
        <v>Not Found</v>
      </c>
      <c r="S1476" t="str">
        <f>IF(tblOrders[[#This Row],[Sales]]&gt;1000000,"High Value","Standard")</f>
        <v>Standard</v>
      </c>
      <c r="T1476" t="str">
        <f>_xlfn.XLOOKUP(tblOrders[[#This Row],[ProductID]], tblProducts[ProductID], tblProducts[ProductName])</f>
        <v>Product 95</v>
      </c>
      <c r="U1476">
        <f>_xlfn.XLOOKUP(tblOrders[[#This Row],[SalesRepID]], tblSalesreps[RepID], tblSalesreps[Target])</f>
        <v>14265630</v>
      </c>
    </row>
    <row r="1477" spans="1:21">
      <c r="A1477" t="s">
        <v>2267</v>
      </c>
      <c r="B1477" s="7" t="s">
        <v>671</v>
      </c>
      <c r="C1477" t="s">
        <v>578</v>
      </c>
      <c r="D1477" t="s">
        <v>369</v>
      </c>
      <c r="E1477" t="s">
        <v>197</v>
      </c>
      <c r="F1477" t="s">
        <v>51</v>
      </c>
      <c r="G1477">
        <v>9</v>
      </c>
      <c r="H1477">
        <v>0.1</v>
      </c>
      <c r="I1477" s="2">
        <v>959137.2</v>
      </c>
      <c r="J1477" t="str">
        <f>_xlfn.XLOOKUP(tblOrders[[#This Row],[CustomerID]], tblCustomers[CustomerID], tblCustomers[CustomerName])</f>
        <v>Customer 202</v>
      </c>
      <c r="K1477" t="str">
        <f>_xlfn.XLOOKUP(tblOrders[[#This Row],[CustomerID]], tblCustomers[CustomerID], tblCustomers[Segment])</f>
        <v>SME</v>
      </c>
      <c r="L1477" t="str">
        <f>_xlfn.XLOOKUP(tblOrders[[#This Row],[ProductID]], tblProducts[ProductID], tblProducts[Category])</f>
        <v>Office</v>
      </c>
      <c r="M1477">
        <f>_xlfn.XLOOKUP(tblOrders[[#This Row],[ProductID]], tblProducts[ProductID], tblProducts[CostPrice])</f>
        <v>12456</v>
      </c>
      <c r="N1477">
        <f>tblOrders[[#This Row],[Sales]]-(tblOrders[[#This Row],[CostPrice]]*tblOrders[[#This Row],[Quantity]])</f>
        <v>847033.2</v>
      </c>
      <c r="O1477" t="str">
        <f>TEXT(tblOrders[[#This Row],[Date]],"mmm-yyyy")</f>
        <v>Aug-2025</v>
      </c>
      <c r="P1477" t="str">
        <f>_xlfn.XLOOKUP(tblOrders[[#This Row],[OrderID]], tblReturns[OrderID], tblReturns[Returned])</f>
        <v>No</v>
      </c>
      <c r="Q1477" t="str">
        <f>_xlfn.XLOOKUP(tblOrders[[#This Row],[OrderID]], tblShipping[OrderID], tblShipping[ShipMode])</f>
        <v>Pickup</v>
      </c>
      <c r="R1477" t="str">
        <f>IFERROR(_xlfn.XLOOKUP(A1476, tblCustomers[CustomerID], tblCustomers[CustomerName]), "Not Found")</f>
        <v>Not Found</v>
      </c>
      <c r="S1477" t="str">
        <f>IF(tblOrders[[#This Row],[Sales]]&gt;1000000,"High Value","Standard")</f>
        <v>Standard</v>
      </c>
      <c r="T1477" t="str">
        <f>_xlfn.XLOOKUP(tblOrders[[#This Row],[ProductID]], tblProducts[ProductID], tblProducts[ProductName])</f>
        <v>Product 42</v>
      </c>
      <c r="U1477">
        <f>_xlfn.XLOOKUP(tblOrders[[#This Row],[SalesRepID]], tblSalesreps[RepID], tblSalesreps[Target])</f>
        <v>19562258</v>
      </c>
    </row>
    <row r="1478" spans="1:21">
      <c r="A1478" t="s">
        <v>2268</v>
      </c>
      <c r="B1478" s="7" t="s">
        <v>1104</v>
      </c>
      <c r="C1478" t="s">
        <v>1586</v>
      </c>
      <c r="D1478" t="s">
        <v>178</v>
      </c>
      <c r="E1478" t="s">
        <v>19</v>
      </c>
      <c r="F1478" t="s">
        <v>51</v>
      </c>
      <c r="G1478">
        <v>5</v>
      </c>
      <c r="H1478">
        <v>0.15</v>
      </c>
      <c r="I1478" s="2">
        <v>369635.25</v>
      </c>
      <c r="J1478" t="str">
        <f>_xlfn.XLOOKUP(tblOrders[[#This Row],[CustomerID]], tblCustomers[CustomerID], tblCustomers[CustomerName])</f>
        <v>Customer 267</v>
      </c>
      <c r="K1478" t="str">
        <f>_xlfn.XLOOKUP(tblOrders[[#This Row],[CustomerID]], tblCustomers[CustomerID], tblCustomers[Segment])</f>
        <v>Corporate</v>
      </c>
      <c r="L1478" t="str">
        <f>_xlfn.XLOOKUP(tblOrders[[#This Row],[ProductID]], tblProducts[ProductID], tblProducts[Category])</f>
        <v>Office</v>
      </c>
      <c r="M1478">
        <f>_xlfn.XLOOKUP(tblOrders[[#This Row],[ProductID]], tblProducts[ProductID], tblProducts[CostPrice])</f>
        <v>46035</v>
      </c>
      <c r="N1478">
        <f>tblOrders[[#This Row],[Sales]]-(tblOrders[[#This Row],[CostPrice]]*tblOrders[[#This Row],[Quantity]])</f>
        <v>139460.25</v>
      </c>
      <c r="O1478" t="str">
        <f>TEXT(tblOrders[[#This Row],[Date]],"mmm-yyyy")</f>
        <v>Nov-2025</v>
      </c>
      <c r="P1478" t="str">
        <f>_xlfn.XLOOKUP(tblOrders[[#This Row],[OrderID]], tblReturns[OrderID], tblReturns[Returned])</f>
        <v>No</v>
      </c>
      <c r="Q1478" t="str">
        <f>_xlfn.XLOOKUP(tblOrders[[#This Row],[OrderID]], tblShipping[OrderID], tblShipping[ShipMode])</f>
        <v>Pickup</v>
      </c>
      <c r="R1478" t="str">
        <f>IFERROR(_xlfn.XLOOKUP(A1477, tblCustomers[CustomerID], tblCustomers[CustomerName]), "Not Found")</f>
        <v>Not Found</v>
      </c>
      <c r="S1478" t="str">
        <f>IF(tblOrders[[#This Row],[Sales]]&gt;1000000,"High Value","Standard")</f>
        <v>Standard</v>
      </c>
      <c r="T1478" t="str">
        <f>_xlfn.XLOOKUP(tblOrders[[#This Row],[ProductID]], tblProducts[ProductID], tblProducts[ProductName])</f>
        <v>Product 84</v>
      </c>
      <c r="U1478">
        <f>_xlfn.XLOOKUP(tblOrders[[#This Row],[SalesRepID]], tblSalesreps[RepID], tblSalesreps[Target])</f>
        <v>11347243</v>
      </c>
    </row>
    <row r="1479" spans="1:21">
      <c r="A1479" t="s">
        <v>2269</v>
      </c>
      <c r="B1479" s="7" t="s">
        <v>761</v>
      </c>
      <c r="C1479" t="s">
        <v>91</v>
      </c>
      <c r="D1479" t="s">
        <v>1093</v>
      </c>
      <c r="E1479" t="s">
        <v>74</v>
      </c>
      <c r="F1479" t="s">
        <v>88</v>
      </c>
      <c r="G1479">
        <v>10</v>
      </c>
      <c r="H1479">
        <v>0.15</v>
      </c>
      <c r="I1479" s="2">
        <v>1215483</v>
      </c>
      <c r="J1479" t="str">
        <f>_xlfn.XLOOKUP(tblOrders[[#This Row],[CustomerID]], tblCustomers[CustomerID], tblCustomers[CustomerName])</f>
        <v>Customer 287</v>
      </c>
      <c r="K1479" t="str">
        <f>_xlfn.XLOOKUP(tblOrders[[#This Row],[CustomerID]], tblCustomers[CustomerID], tblCustomers[Segment])</f>
        <v>Corporate</v>
      </c>
      <c r="L1479" t="str">
        <f>_xlfn.XLOOKUP(tblOrders[[#This Row],[ProductID]], tblProducts[ProductID], tblProducts[Category])</f>
        <v>Office</v>
      </c>
      <c r="M1479">
        <f>_xlfn.XLOOKUP(tblOrders[[#This Row],[ProductID]], tblProducts[ProductID], tblProducts[CostPrice])</f>
        <v>9813</v>
      </c>
      <c r="N1479">
        <f>tblOrders[[#This Row],[Sales]]-(tblOrders[[#This Row],[CostPrice]]*tblOrders[[#This Row],[Quantity]])</f>
        <v>1117353</v>
      </c>
      <c r="O1479" t="str">
        <f>TEXT(tblOrders[[#This Row],[Date]],"mmm-yyyy")</f>
        <v>Sep-2025</v>
      </c>
      <c r="P1479" t="str">
        <f>_xlfn.XLOOKUP(tblOrders[[#This Row],[OrderID]], tblReturns[OrderID], tblReturns[Returned])</f>
        <v>No</v>
      </c>
      <c r="Q1479" t="str">
        <f>_xlfn.XLOOKUP(tblOrders[[#This Row],[OrderID]], tblShipping[OrderID], tblShipping[ShipMode])</f>
        <v>Standard</v>
      </c>
      <c r="R1479" t="str">
        <f>IFERROR(_xlfn.XLOOKUP(A1478, tblCustomers[CustomerID], tblCustomers[CustomerName]), "Not Found")</f>
        <v>Not Found</v>
      </c>
      <c r="S1479" t="str">
        <f>IF(tblOrders[[#This Row],[Sales]]&gt;1000000,"High Value","Standard")</f>
        <v>High Value</v>
      </c>
      <c r="T1479" t="str">
        <f>_xlfn.XLOOKUP(tblOrders[[#This Row],[ProductID]], tblProducts[ProductID], tblProducts[ProductName])</f>
        <v>Product 77</v>
      </c>
      <c r="U1479">
        <f>_xlfn.XLOOKUP(tblOrders[[#This Row],[SalesRepID]], tblSalesreps[RepID], tblSalesreps[Target])</f>
        <v>7254801</v>
      </c>
    </row>
    <row r="1480" spans="1:21">
      <c r="A1480" t="s">
        <v>2270</v>
      </c>
      <c r="B1480" s="7" t="s">
        <v>1015</v>
      </c>
      <c r="C1480" t="s">
        <v>845</v>
      </c>
      <c r="D1480" t="s">
        <v>377</v>
      </c>
      <c r="E1480" t="s">
        <v>45</v>
      </c>
      <c r="F1480" t="s">
        <v>51</v>
      </c>
      <c r="G1480">
        <v>3</v>
      </c>
      <c r="H1480">
        <v>0.15</v>
      </c>
      <c r="I1480" s="2">
        <v>158977.20000000001</v>
      </c>
      <c r="J1480" t="str">
        <f>_xlfn.XLOOKUP(tblOrders[[#This Row],[CustomerID]], tblCustomers[CustomerID], tblCustomers[CustomerName])</f>
        <v>Customer 259</v>
      </c>
      <c r="K1480" t="str">
        <f>_xlfn.XLOOKUP(tblOrders[[#This Row],[CustomerID]], tblCustomers[CustomerID], tblCustomers[Segment])</f>
        <v>Consumer</v>
      </c>
      <c r="L1480" t="str">
        <f>_xlfn.XLOOKUP(tblOrders[[#This Row],[ProductID]], tblProducts[ProductID], tblProducts[Category])</f>
        <v>Home</v>
      </c>
      <c r="M1480">
        <f>_xlfn.XLOOKUP(tblOrders[[#This Row],[ProductID]], tblProducts[ProductID], tblProducts[CostPrice])</f>
        <v>38053</v>
      </c>
      <c r="N1480">
        <f>tblOrders[[#This Row],[Sales]]-(tblOrders[[#This Row],[CostPrice]]*tblOrders[[#This Row],[Quantity]])</f>
        <v>44818.200000000012</v>
      </c>
      <c r="O1480" t="str">
        <f>TEXT(tblOrders[[#This Row],[Date]],"mmm-yyyy")</f>
        <v>Jun-2025</v>
      </c>
      <c r="P1480" t="str">
        <f>_xlfn.XLOOKUP(tblOrders[[#This Row],[OrderID]], tblReturns[OrderID], tblReturns[Returned])</f>
        <v>No</v>
      </c>
      <c r="Q1480" t="str">
        <f>_xlfn.XLOOKUP(tblOrders[[#This Row],[OrderID]], tblShipping[OrderID], tblShipping[ShipMode])</f>
        <v>Pickup</v>
      </c>
      <c r="R1480" t="str">
        <f>IFERROR(_xlfn.XLOOKUP(A1479, tblCustomers[CustomerID], tblCustomers[CustomerName]), "Not Found")</f>
        <v>Not Found</v>
      </c>
      <c r="S1480" t="str">
        <f>IF(tblOrders[[#This Row],[Sales]]&gt;1000000,"High Value","Standard")</f>
        <v>Standard</v>
      </c>
      <c r="T1480" t="str">
        <f>_xlfn.XLOOKUP(tblOrders[[#This Row],[ProductID]], tblProducts[ProductID], tblProducts[ProductName])</f>
        <v>Product 82</v>
      </c>
      <c r="U1480">
        <f>_xlfn.XLOOKUP(tblOrders[[#This Row],[SalesRepID]], tblSalesreps[RepID], tblSalesreps[Target])</f>
        <v>11319839</v>
      </c>
    </row>
    <row r="1481" spans="1:21">
      <c r="A1481" t="s">
        <v>2271</v>
      </c>
      <c r="B1481" s="7" t="s">
        <v>1238</v>
      </c>
      <c r="C1481" t="s">
        <v>258</v>
      </c>
      <c r="D1481" t="s">
        <v>169</v>
      </c>
      <c r="E1481" t="s">
        <v>202</v>
      </c>
      <c r="F1481" t="s">
        <v>51</v>
      </c>
      <c r="G1481">
        <v>5</v>
      </c>
      <c r="H1481">
        <v>0</v>
      </c>
      <c r="I1481" s="2">
        <v>633385</v>
      </c>
      <c r="J1481" t="str">
        <f>_xlfn.XLOOKUP(tblOrders[[#This Row],[CustomerID]], tblCustomers[CustomerID], tblCustomers[CustomerName])</f>
        <v>Customer 188</v>
      </c>
      <c r="K1481" t="str">
        <f>_xlfn.XLOOKUP(tblOrders[[#This Row],[CustomerID]], tblCustomers[CustomerID], tblCustomers[Segment])</f>
        <v>Consumer</v>
      </c>
      <c r="L1481" t="str">
        <f>_xlfn.XLOOKUP(tblOrders[[#This Row],[ProductID]], tblProducts[ProductID], tblProducts[Category])</f>
        <v>Electronics</v>
      </c>
      <c r="M1481">
        <f>_xlfn.XLOOKUP(tblOrders[[#This Row],[ProductID]], tblProducts[ProductID], tblProducts[CostPrice])</f>
        <v>8587</v>
      </c>
      <c r="N1481">
        <f>tblOrders[[#This Row],[Sales]]-(tblOrders[[#This Row],[CostPrice]]*tblOrders[[#This Row],[Quantity]])</f>
        <v>590450</v>
      </c>
      <c r="O1481" t="str">
        <f>TEXT(tblOrders[[#This Row],[Date]],"mmm-yyyy")</f>
        <v>Mar-2025</v>
      </c>
      <c r="P1481" t="str">
        <f>_xlfn.XLOOKUP(tblOrders[[#This Row],[OrderID]], tblReturns[OrderID], tblReturns[Returned])</f>
        <v>No</v>
      </c>
      <c r="Q1481" t="str">
        <f>_xlfn.XLOOKUP(tblOrders[[#This Row],[OrderID]], tblShipping[OrderID], tblShipping[ShipMode])</f>
        <v>Express</v>
      </c>
      <c r="R1481" t="str">
        <f>IFERROR(_xlfn.XLOOKUP(A1480, tblCustomers[CustomerID], tblCustomers[CustomerName]), "Not Found")</f>
        <v>Not Found</v>
      </c>
      <c r="S1481" t="str">
        <f>IF(tblOrders[[#This Row],[Sales]]&gt;1000000,"High Value","Standard")</f>
        <v>Standard</v>
      </c>
      <c r="T1481" t="str">
        <f>_xlfn.XLOOKUP(tblOrders[[#This Row],[ProductID]], tblProducts[ProductID], tblProducts[ProductName])</f>
        <v>Product 9</v>
      </c>
      <c r="U1481">
        <f>_xlfn.XLOOKUP(tblOrders[[#This Row],[SalesRepID]], tblSalesreps[RepID], tblSalesreps[Target])</f>
        <v>10652665</v>
      </c>
    </row>
    <row r="1482" spans="1:21">
      <c r="A1482" t="s">
        <v>2272</v>
      </c>
      <c r="B1482" s="7" t="s">
        <v>1829</v>
      </c>
      <c r="C1482" t="s">
        <v>317</v>
      </c>
      <c r="D1482" t="s">
        <v>158</v>
      </c>
      <c r="E1482" t="s">
        <v>69</v>
      </c>
      <c r="F1482" t="s">
        <v>14</v>
      </c>
      <c r="G1482">
        <v>6</v>
      </c>
      <c r="H1482">
        <v>0.1</v>
      </c>
      <c r="I1482" s="2">
        <v>452304</v>
      </c>
      <c r="J1482" t="str">
        <f>_xlfn.XLOOKUP(tblOrders[[#This Row],[CustomerID]], tblCustomers[CustomerID], tblCustomers[CustomerName])</f>
        <v>Customer 56</v>
      </c>
      <c r="K1482" t="str">
        <f>_xlfn.XLOOKUP(tblOrders[[#This Row],[CustomerID]], tblCustomers[CustomerID], tblCustomers[Segment])</f>
        <v>SME</v>
      </c>
      <c r="L1482" t="str">
        <f>_xlfn.XLOOKUP(tblOrders[[#This Row],[ProductID]], tblProducts[ProductID], tblProducts[Category])</f>
        <v>Home</v>
      </c>
      <c r="M1482">
        <f>_xlfn.XLOOKUP(tblOrders[[#This Row],[ProductID]], tblProducts[ProductID], tblProducts[CostPrice])</f>
        <v>6817</v>
      </c>
      <c r="N1482">
        <f>tblOrders[[#This Row],[Sales]]-(tblOrders[[#This Row],[CostPrice]]*tblOrders[[#This Row],[Quantity]])</f>
        <v>411402</v>
      </c>
      <c r="O1482" t="str">
        <f>TEXT(tblOrders[[#This Row],[Date]],"mmm-yyyy")</f>
        <v>Mar-2025</v>
      </c>
      <c r="P1482" t="str">
        <f>_xlfn.XLOOKUP(tblOrders[[#This Row],[OrderID]], tblReturns[OrderID], tblReturns[Returned])</f>
        <v>No</v>
      </c>
      <c r="Q1482" t="str">
        <f>_xlfn.XLOOKUP(tblOrders[[#This Row],[OrderID]], tblShipping[OrderID], tblShipping[ShipMode])</f>
        <v>Standard</v>
      </c>
      <c r="R1482" t="str">
        <f>IFERROR(_xlfn.XLOOKUP(A1481, tblCustomers[CustomerID], tblCustomers[CustomerName]), "Not Found")</f>
        <v>Not Found</v>
      </c>
      <c r="S1482" t="str">
        <f>IF(tblOrders[[#This Row],[Sales]]&gt;1000000,"High Value","Standard")</f>
        <v>Standard</v>
      </c>
      <c r="T1482" t="str">
        <f>_xlfn.XLOOKUP(tblOrders[[#This Row],[ProductID]], tblProducts[ProductID], tblProducts[ProductName])</f>
        <v>Product 7</v>
      </c>
      <c r="U1482">
        <f>_xlfn.XLOOKUP(tblOrders[[#This Row],[SalesRepID]], tblSalesreps[RepID], tblSalesreps[Target])</f>
        <v>19473459</v>
      </c>
    </row>
    <row r="1483" spans="1:21">
      <c r="A1483" t="s">
        <v>2273</v>
      </c>
      <c r="B1483" s="7" t="s">
        <v>500</v>
      </c>
      <c r="C1483" t="s">
        <v>1158</v>
      </c>
      <c r="D1483" t="s">
        <v>68</v>
      </c>
      <c r="E1483" t="s">
        <v>87</v>
      </c>
      <c r="F1483" t="s">
        <v>51</v>
      </c>
      <c r="G1483">
        <v>3</v>
      </c>
      <c r="H1483">
        <v>0</v>
      </c>
      <c r="I1483" s="2">
        <v>363414</v>
      </c>
      <c r="J1483" t="str">
        <f>_xlfn.XLOOKUP(tblOrders[[#This Row],[CustomerID]], tblCustomers[CustomerID], tblCustomers[CustomerName])</f>
        <v>Customer 124</v>
      </c>
      <c r="K1483" t="str">
        <f>_xlfn.XLOOKUP(tblOrders[[#This Row],[CustomerID]], tblCustomers[CustomerID], tblCustomers[Segment])</f>
        <v>SME</v>
      </c>
      <c r="L1483" t="str">
        <f>_xlfn.XLOOKUP(tblOrders[[#This Row],[ProductID]], tblProducts[ProductID], tblProducts[Category])</f>
        <v>Home</v>
      </c>
      <c r="M1483">
        <f>_xlfn.XLOOKUP(tblOrders[[#This Row],[ProductID]], tblProducts[ProductID], tblProducts[CostPrice])</f>
        <v>7159</v>
      </c>
      <c r="N1483">
        <f>tblOrders[[#This Row],[Sales]]-(tblOrders[[#This Row],[CostPrice]]*tblOrders[[#This Row],[Quantity]])</f>
        <v>341937</v>
      </c>
      <c r="O1483" t="str">
        <f>TEXT(tblOrders[[#This Row],[Date]],"mmm-yyyy")</f>
        <v>Jul-2025</v>
      </c>
      <c r="P1483" t="str">
        <f>_xlfn.XLOOKUP(tblOrders[[#This Row],[OrderID]], tblReturns[OrderID], tblReturns[Returned])</f>
        <v>No</v>
      </c>
      <c r="Q1483" t="str">
        <f>_xlfn.XLOOKUP(tblOrders[[#This Row],[OrderID]], tblShipping[OrderID], tblShipping[ShipMode])</f>
        <v>Standard</v>
      </c>
      <c r="R1483" t="str">
        <f>IFERROR(_xlfn.XLOOKUP(A1482, tblCustomers[CustomerID], tblCustomers[CustomerName]), "Not Found")</f>
        <v>Not Found</v>
      </c>
      <c r="S1483" t="str">
        <f>IF(tblOrders[[#This Row],[Sales]]&gt;1000000,"High Value","Standard")</f>
        <v>Standard</v>
      </c>
      <c r="T1483" t="str">
        <f>_xlfn.XLOOKUP(tblOrders[[#This Row],[ProductID]], tblProducts[ProductID], tblProducts[ProductName])</f>
        <v>Product 26</v>
      </c>
      <c r="U1483">
        <f>_xlfn.XLOOKUP(tblOrders[[#This Row],[SalesRepID]], tblSalesreps[RepID], tblSalesreps[Target])</f>
        <v>18500989</v>
      </c>
    </row>
    <row r="1484" spans="1:21">
      <c r="A1484" t="s">
        <v>2274</v>
      </c>
      <c r="B1484" s="7" t="s">
        <v>780</v>
      </c>
      <c r="C1484" t="s">
        <v>1354</v>
      </c>
      <c r="D1484" t="s">
        <v>321</v>
      </c>
      <c r="E1484" t="s">
        <v>56</v>
      </c>
      <c r="F1484" t="s">
        <v>14</v>
      </c>
      <c r="G1484">
        <v>9</v>
      </c>
      <c r="H1484">
        <v>0</v>
      </c>
      <c r="I1484" s="2">
        <v>763146</v>
      </c>
      <c r="J1484" t="str">
        <f>_xlfn.XLOOKUP(tblOrders[[#This Row],[CustomerID]], tblCustomers[CustomerID], tblCustomers[CustomerName])</f>
        <v>Customer 244</v>
      </c>
      <c r="K1484" t="str">
        <f>_xlfn.XLOOKUP(tblOrders[[#This Row],[CustomerID]], tblCustomers[CustomerID], tblCustomers[Segment])</f>
        <v>Corporate</v>
      </c>
      <c r="L1484" t="str">
        <f>_xlfn.XLOOKUP(tblOrders[[#This Row],[ProductID]], tblProducts[ProductID], tblProducts[Category])</f>
        <v>Home</v>
      </c>
      <c r="M1484">
        <f>_xlfn.XLOOKUP(tblOrders[[#This Row],[ProductID]], tblProducts[ProductID], tblProducts[CostPrice])</f>
        <v>70588</v>
      </c>
      <c r="N1484">
        <f>tblOrders[[#This Row],[Sales]]-(tblOrders[[#This Row],[CostPrice]]*tblOrders[[#This Row],[Quantity]])</f>
        <v>127854</v>
      </c>
      <c r="O1484" t="str">
        <f>TEXT(tblOrders[[#This Row],[Date]],"mmm-yyyy")</f>
        <v>Dec-2025</v>
      </c>
      <c r="P1484" t="str">
        <f>_xlfn.XLOOKUP(tblOrders[[#This Row],[OrderID]], tblReturns[OrderID], tblReturns[Returned])</f>
        <v>Yes</v>
      </c>
      <c r="Q1484" t="str">
        <f>_xlfn.XLOOKUP(tblOrders[[#This Row],[OrderID]], tblShipping[OrderID], tblShipping[ShipMode])</f>
        <v>Standard</v>
      </c>
      <c r="R1484" t="str">
        <f>IFERROR(_xlfn.XLOOKUP(A1483, tblCustomers[CustomerID], tblCustomers[CustomerName]), "Not Found")</f>
        <v>Not Found</v>
      </c>
      <c r="S1484" t="str">
        <f>IF(tblOrders[[#This Row],[Sales]]&gt;1000000,"High Value","Standard")</f>
        <v>Standard</v>
      </c>
      <c r="T1484" t="str">
        <f>_xlfn.XLOOKUP(tblOrders[[#This Row],[ProductID]], tblProducts[ProductID], tblProducts[ProductName])</f>
        <v>Product 95</v>
      </c>
      <c r="U1484">
        <f>_xlfn.XLOOKUP(tblOrders[[#This Row],[SalesRepID]], tblSalesreps[RepID], tblSalesreps[Target])</f>
        <v>14265630</v>
      </c>
    </row>
    <row r="1485" spans="1:21">
      <c r="A1485" t="s">
        <v>2275</v>
      </c>
      <c r="B1485" s="7" t="s">
        <v>234</v>
      </c>
      <c r="C1485" t="s">
        <v>1336</v>
      </c>
      <c r="D1485" t="s">
        <v>130</v>
      </c>
      <c r="E1485" t="s">
        <v>13</v>
      </c>
      <c r="F1485" t="s">
        <v>14</v>
      </c>
      <c r="G1485">
        <v>2</v>
      </c>
      <c r="H1485">
        <v>0.2</v>
      </c>
      <c r="I1485" s="2">
        <v>40787.199999999997</v>
      </c>
      <c r="J1485" t="str">
        <f>_xlfn.XLOOKUP(tblOrders[[#This Row],[CustomerID]], tblCustomers[CustomerID], tblCustomers[CustomerName])</f>
        <v>Customer 220</v>
      </c>
      <c r="K1485" t="str">
        <f>_xlfn.XLOOKUP(tblOrders[[#This Row],[CustomerID]], tblCustomers[CustomerID], tblCustomers[Segment])</f>
        <v>SME</v>
      </c>
      <c r="L1485" t="str">
        <f>_xlfn.XLOOKUP(tblOrders[[#This Row],[ProductID]], tblProducts[ProductID], tblProducts[Category])</f>
        <v>Home</v>
      </c>
      <c r="M1485">
        <f>_xlfn.XLOOKUP(tblOrders[[#This Row],[ProductID]], tblProducts[ProductID], tblProducts[CostPrice])</f>
        <v>4229</v>
      </c>
      <c r="N1485">
        <f>tblOrders[[#This Row],[Sales]]-(tblOrders[[#This Row],[CostPrice]]*tblOrders[[#This Row],[Quantity]])</f>
        <v>32329.199999999997</v>
      </c>
      <c r="O1485" t="str">
        <f>TEXT(tblOrders[[#This Row],[Date]],"mmm-yyyy")</f>
        <v>Sep-2025</v>
      </c>
      <c r="P1485" t="str">
        <f>_xlfn.XLOOKUP(tblOrders[[#This Row],[OrderID]], tblReturns[OrderID], tblReturns[Returned])</f>
        <v>No</v>
      </c>
      <c r="Q1485" t="str">
        <f>_xlfn.XLOOKUP(tblOrders[[#This Row],[OrderID]], tblShipping[OrderID], tblShipping[ShipMode])</f>
        <v>Express</v>
      </c>
      <c r="R1485" t="str">
        <f>IFERROR(_xlfn.XLOOKUP(A1484, tblCustomers[CustomerID], tblCustomers[CustomerName]), "Not Found")</f>
        <v>Not Found</v>
      </c>
      <c r="S1485" t="str">
        <f>IF(tblOrders[[#This Row],[Sales]]&gt;1000000,"High Value","Standard")</f>
        <v>Standard</v>
      </c>
      <c r="T1485" t="str">
        <f>_xlfn.XLOOKUP(tblOrders[[#This Row],[ProductID]], tblProducts[ProductID], tblProducts[ProductName])</f>
        <v>Product 92</v>
      </c>
      <c r="U1485">
        <f>_xlfn.XLOOKUP(tblOrders[[#This Row],[SalesRepID]], tblSalesreps[RepID], tblSalesreps[Target])</f>
        <v>11852878</v>
      </c>
    </row>
    <row r="1486" spans="1:21">
      <c r="A1486" t="s">
        <v>2276</v>
      </c>
      <c r="B1486" s="7" t="s">
        <v>326</v>
      </c>
      <c r="C1486" t="s">
        <v>1176</v>
      </c>
      <c r="D1486" t="s">
        <v>92</v>
      </c>
      <c r="E1486" t="s">
        <v>105</v>
      </c>
      <c r="F1486" t="s">
        <v>14</v>
      </c>
      <c r="G1486">
        <v>9</v>
      </c>
      <c r="H1486">
        <v>0</v>
      </c>
      <c r="I1486" s="2">
        <v>492741</v>
      </c>
      <c r="J1486" t="str">
        <f>_xlfn.XLOOKUP(tblOrders[[#This Row],[CustomerID]], tblCustomers[CustomerID], tblCustomers[CustomerName])</f>
        <v>Customer 106</v>
      </c>
      <c r="K1486" t="str">
        <f>_xlfn.XLOOKUP(tblOrders[[#This Row],[CustomerID]], tblCustomers[CustomerID], tblCustomers[Segment])</f>
        <v>SME</v>
      </c>
      <c r="L1486" t="str">
        <f>_xlfn.XLOOKUP(tblOrders[[#This Row],[ProductID]], tblProducts[ProductID], tblProducts[Category])</f>
        <v>Home</v>
      </c>
      <c r="M1486">
        <f>_xlfn.XLOOKUP(tblOrders[[#This Row],[ProductID]], tblProducts[ProductID], tblProducts[CostPrice])</f>
        <v>65463</v>
      </c>
      <c r="N1486">
        <f>tblOrders[[#This Row],[Sales]]-(tblOrders[[#This Row],[CostPrice]]*tblOrders[[#This Row],[Quantity]])</f>
        <v>-96426</v>
      </c>
      <c r="O1486" t="str">
        <f>TEXT(tblOrders[[#This Row],[Date]],"mmm-yyyy")</f>
        <v>Dec-2025</v>
      </c>
      <c r="P1486" t="str">
        <f>_xlfn.XLOOKUP(tblOrders[[#This Row],[OrderID]], tblReturns[OrderID], tblReturns[Returned])</f>
        <v>No</v>
      </c>
      <c r="Q1486" t="str">
        <f>_xlfn.XLOOKUP(tblOrders[[#This Row],[OrderID]], tblShipping[OrderID], tblShipping[ShipMode])</f>
        <v>Pickup</v>
      </c>
      <c r="R1486" t="str">
        <f>IFERROR(_xlfn.XLOOKUP(A1485, tblCustomers[CustomerID], tblCustomers[CustomerName]), "Not Found")</f>
        <v>Not Found</v>
      </c>
      <c r="S1486" t="str">
        <f>IF(tblOrders[[#This Row],[Sales]]&gt;1000000,"High Value","Standard")</f>
        <v>Standard</v>
      </c>
      <c r="T1486" t="str">
        <f>_xlfn.XLOOKUP(tblOrders[[#This Row],[ProductID]], tblProducts[ProductID], tblProducts[ProductName])</f>
        <v>Product 32</v>
      </c>
      <c r="U1486">
        <f>_xlfn.XLOOKUP(tblOrders[[#This Row],[SalesRepID]], tblSalesreps[RepID], tblSalesreps[Target])</f>
        <v>8698154</v>
      </c>
    </row>
    <row r="1487" spans="1:21">
      <c r="A1487" t="s">
        <v>2277</v>
      </c>
      <c r="B1487" s="7" t="s">
        <v>761</v>
      </c>
      <c r="C1487" t="s">
        <v>1457</v>
      </c>
      <c r="D1487" t="s">
        <v>301</v>
      </c>
      <c r="E1487" t="s">
        <v>13</v>
      </c>
      <c r="F1487" t="s">
        <v>51</v>
      </c>
      <c r="G1487">
        <v>4</v>
      </c>
      <c r="H1487">
        <v>0.1</v>
      </c>
      <c r="I1487" s="2">
        <v>129002.4</v>
      </c>
      <c r="J1487" t="str">
        <f>_xlfn.XLOOKUP(tblOrders[[#This Row],[CustomerID]], tblCustomers[CustomerID], tblCustomers[CustomerName])</f>
        <v>Customer 199</v>
      </c>
      <c r="K1487" t="str">
        <f>_xlfn.XLOOKUP(tblOrders[[#This Row],[CustomerID]], tblCustomers[CustomerID], tblCustomers[Segment])</f>
        <v>Corporate</v>
      </c>
      <c r="L1487" t="str">
        <f>_xlfn.XLOOKUP(tblOrders[[#This Row],[ProductID]], tblProducts[ProductID], tblProducts[Category])</f>
        <v>Office</v>
      </c>
      <c r="M1487">
        <f>_xlfn.XLOOKUP(tblOrders[[#This Row],[ProductID]], tblProducts[ProductID], tblProducts[CostPrice])</f>
        <v>77841</v>
      </c>
      <c r="N1487">
        <f>tblOrders[[#This Row],[Sales]]-(tblOrders[[#This Row],[CostPrice]]*tblOrders[[#This Row],[Quantity]])</f>
        <v>-182361.60000000001</v>
      </c>
      <c r="O1487" t="str">
        <f>TEXT(tblOrders[[#This Row],[Date]],"mmm-yyyy")</f>
        <v>Sep-2025</v>
      </c>
      <c r="P1487" t="str">
        <f>_xlfn.XLOOKUP(tblOrders[[#This Row],[OrderID]], tblReturns[OrderID], tblReturns[Returned])</f>
        <v>No</v>
      </c>
      <c r="Q1487" t="str">
        <f>_xlfn.XLOOKUP(tblOrders[[#This Row],[OrderID]], tblShipping[OrderID], tblShipping[ShipMode])</f>
        <v>Standard</v>
      </c>
      <c r="R1487" t="str">
        <f>IFERROR(_xlfn.XLOOKUP(A1486, tblCustomers[CustomerID], tblCustomers[CustomerName]), "Not Found")</f>
        <v>Not Found</v>
      </c>
      <c r="S1487" t="str">
        <f>IF(tblOrders[[#This Row],[Sales]]&gt;1000000,"High Value","Standard")</f>
        <v>Standard</v>
      </c>
      <c r="T1487" t="str">
        <f>_xlfn.XLOOKUP(tblOrders[[#This Row],[ProductID]], tblProducts[ProductID], tblProducts[ProductName])</f>
        <v>Product 98</v>
      </c>
      <c r="U1487">
        <f>_xlfn.XLOOKUP(tblOrders[[#This Row],[SalesRepID]], tblSalesreps[RepID], tblSalesreps[Target])</f>
        <v>11852878</v>
      </c>
    </row>
    <row r="1488" spans="1:21">
      <c r="A1488" t="s">
        <v>2278</v>
      </c>
      <c r="B1488" s="7" t="s">
        <v>518</v>
      </c>
      <c r="C1488" t="s">
        <v>196</v>
      </c>
      <c r="D1488" t="s">
        <v>585</v>
      </c>
      <c r="E1488" t="s">
        <v>119</v>
      </c>
      <c r="F1488" t="s">
        <v>20</v>
      </c>
      <c r="G1488">
        <v>8</v>
      </c>
      <c r="H1488">
        <v>0</v>
      </c>
      <c r="I1488" s="2">
        <v>737288</v>
      </c>
      <c r="J1488" t="str">
        <f>_xlfn.XLOOKUP(tblOrders[[#This Row],[CustomerID]], tblCustomers[CustomerID], tblCustomers[CustomerName])</f>
        <v>Customer 99</v>
      </c>
      <c r="K1488" t="str">
        <f>_xlfn.XLOOKUP(tblOrders[[#This Row],[CustomerID]], tblCustomers[CustomerID], tblCustomers[Segment])</f>
        <v>Consumer</v>
      </c>
      <c r="L1488" t="str">
        <f>_xlfn.XLOOKUP(tblOrders[[#This Row],[ProductID]], tblProducts[ProductID], tblProducts[Category])</f>
        <v>Office</v>
      </c>
      <c r="M1488">
        <f>_xlfn.XLOOKUP(tblOrders[[#This Row],[ProductID]], tblProducts[ProductID], tblProducts[CostPrice])</f>
        <v>49623</v>
      </c>
      <c r="N1488">
        <f>tblOrders[[#This Row],[Sales]]-(tblOrders[[#This Row],[CostPrice]]*tblOrders[[#This Row],[Quantity]])</f>
        <v>340304</v>
      </c>
      <c r="O1488" t="str">
        <f>TEXT(tblOrders[[#This Row],[Date]],"mmm-yyyy")</f>
        <v>Apr-2025</v>
      </c>
      <c r="P1488" t="str">
        <f>_xlfn.XLOOKUP(tblOrders[[#This Row],[OrderID]], tblReturns[OrderID], tblReturns[Returned])</f>
        <v>No</v>
      </c>
      <c r="Q1488" t="str">
        <f>_xlfn.XLOOKUP(tblOrders[[#This Row],[OrderID]], tblShipping[OrderID], tblShipping[ShipMode])</f>
        <v>Express</v>
      </c>
      <c r="R1488" t="str">
        <f>IFERROR(_xlfn.XLOOKUP(A1487, tblCustomers[CustomerID], tblCustomers[CustomerName]), "Not Found")</f>
        <v>Not Found</v>
      </c>
      <c r="S1488" t="str">
        <f>IF(tblOrders[[#This Row],[Sales]]&gt;1000000,"High Value","Standard")</f>
        <v>Standard</v>
      </c>
      <c r="T1488" t="str">
        <f>_xlfn.XLOOKUP(tblOrders[[#This Row],[ProductID]], tblProducts[ProductID], tblProducts[ProductName])</f>
        <v>Product 54</v>
      </c>
      <c r="U1488">
        <f>_xlfn.XLOOKUP(tblOrders[[#This Row],[SalesRepID]], tblSalesreps[RepID], tblSalesreps[Target])</f>
        <v>5886694</v>
      </c>
    </row>
    <row r="1489" spans="1:21">
      <c r="A1489" t="s">
        <v>2279</v>
      </c>
      <c r="B1489" s="7" t="s">
        <v>889</v>
      </c>
      <c r="C1489" t="s">
        <v>831</v>
      </c>
      <c r="D1489" t="s">
        <v>369</v>
      </c>
      <c r="E1489" t="s">
        <v>202</v>
      </c>
      <c r="F1489" t="s">
        <v>26</v>
      </c>
      <c r="G1489">
        <v>1</v>
      </c>
      <c r="H1489">
        <v>0.05</v>
      </c>
      <c r="I1489" s="2">
        <v>55353.65</v>
      </c>
      <c r="J1489" t="str">
        <f>_xlfn.XLOOKUP(tblOrders[[#This Row],[CustomerID]], tblCustomers[CustomerID], tblCustomers[CustomerName])</f>
        <v>Customer 246</v>
      </c>
      <c r="K1489" t="str">
        <f>_xlfn.XLOOKUP(tblOrders[[#This Row],[CustomerID]], tblCustomers[CustomerID], tblCustomers[Segment])</f>
        <v>Consumer</v>
      </c>
      <c r="L1489" t="str">
        <f>_xlfn.XLOOKUP(tblOrders[[#This Row],[ProductID]], tblProducts[ProductID], tblProducts[Category])</f>
        <v>Office</v>
      </c>
      <c r="M1489">
        <f>_xlfn.XLOOKUP(tblOrders[[#This Row],[ProductID]], tblProducts[ProductID], tblProducts[CostPrice])</f>
        <v>12456</v>
      </c>
      <c r="N1489">
        <f>tblOrders[[#This Row],[Sales]]-(tblOrders[[#This Row],[CostPrice]]*tblOrders[[#This Row],[Quantity]])</f>
        <v>42897.65</v>
      </c>
      <c r="O1489" t="str">
        <f>TEXT(tblOrders[[#This Row],[Date]],"mmm-yyyy")</f>
        <v>Nov-2025</v>
      </c>
      <c r="P1489" t="str">
        <f>_xlfn.XLOOKUP(tblOrders[[#This Row],[OrderID]], tblReturns[OrderID], tblReturns[Returned])</f>
        <v>No</v>
      </c>
      <c r="Q1489" t="str">
        <f>_xlfn.XLOOKUP(tblOrders[[#This Row],[OrderID]], tblShipping[OrderID], tblShipping[ShipMode])</f>
        <v>Express</v>
      </c>
      <c r="R1489" t="str">
        <f>IFERROR(_xlfn.XLOOKUP(A1488, tblCustomers[CustomerID], tblCustomers[CustomerName]), "Not Found")</f>
        <v>Not Found</v>
      </c>
      <c r="S1489" t="str">
        <f>IF(tblOrders[[#This Row],[Sales]]&gt;1000000,"High Value","Standard")</f>
        <v>Standard</v>
      </c>
      <c r="T1489" t="str">
        <f>_xlfn.XLOOKUP(tblOrders[[#This Row],[ProductID]], tblProducts[ProductID], tblProducts[ProductName])</f>
        <v>Product 42</v>
      </c>
      <c r="U1489">
        <f>_xlfn.XLOOKUP(tblOrders[[#This Row],[SalesRepID]], tblSalesreps[RepID], tblSalesreps[Target])</f>
        <v>10652665</v>
      </c>
    </row>
    <row r="1490" spans="1:21">
      <c r="A1490" t="s">
        <v>2280</v>
      </c>
      <c r="B1490" s="7" t="s">
        <v>572</v>
      </c>
      <c r="C1490" t="s">
        <v>1076</v>
      </c>
      <c r="D1490" t="s">
        <v>126</v>
      </c>
      <c r="E1490" t="s">
        <v>19</v>
      </c>
      <c r="F1490" t="s">
        <v>26</v>
      </c>
      <c r="G1490">
        <v>6</v>
      </c>
      <c r="H1490">
        <v>0.05</v>
      </c>
      <c r="I1490" s="2">
        <v>273594.3</v>
      </c>
      <c r="J1490" t="str">
        <f>_xlfn.XLOOKUP(tblOrders[[#This Row],[CustomerID]], tblCustomers[CustomerID], tblCustomers[CustomerName])</f>
        <v>Customer 167</v>
      </c>
      <c r="K1490" t="str">
        <f>_xlfn.XLOOKUP(tblOrders[[#This Row],[CustomerID]], tblCustomers[CustomerID], tblCustomers[Segment])</f>
        <v>SME</v>
      </c>
      <c r="L1490" t="str">
        <f>_xlfn.XLOOKUP(tblOrders[[#This Row],[ProductID]], tblProducts[ProductID], tblProducts[Category])</f>
        <v>Furniture</v>
      </c>
      <c r="M1490">
        <f>_xlfn.XLOOKUP(tblOrders[[#This Row],[ProductID]], tblProducts[ProductID], tblProducts[CostPrice])</f>
        <v>47434</v>
      </c>
      <c r="N1490">
        <f>tblOrders[[#This Row],[Sales]]-(tblOrders[[#This Row],[CostPrice]]*tblOrders[[#This Row],[Quantity]])</f>
        <v>-11009.700000000012</v>
      </c>
      <c r="O1490" t="str">
        <f>TEXT(tblOrders[[#This Row],[Date]],"mmm-yyyy")</f>
        <v>Jan-2025</v>
      </c>
      <c r="P1490" t="str">
        <f>_xlfn.XLOOKUP(tblOrders[[#This Row],[OrderID]], tblReturns[OrderID], tblReturns[Returned])</f>
        <v>No</v>
      </c>
      <c r="Q1490" t="str">
        <f>_xlfn.XLOOKUP(tblOrders[[#This Row],[OrderID]], tblShipping[OrderID], tblShipping[ShipMode])</f>
        <v>Standard</v>
      </c>
      <c r="R1490" t="str">
        <f>IFERROR(_xlfn.XLOOKUP(A1489, tblCustomers[CustomerID], tblCustomers[CustomerName]), "Not Found")</f>
        <v>Not Found</v>
      </c>
      <c r="S1490" t="str">
        <f>IF(tblOrders[[#This Row],[Sales]]&gt;1000000,"High Value","Standard")</f>
        <v>Standard</v>
      </c>
      <c r="T1490" t="str">
        <f>_xlfn.XLOOKUP(tblOrders[[#This Row],[ProductID]], tblProducts[ProductID], tblProducts[ProductName])</f>
        <v>Product 67</v>
      </c>
      <c r="U1490">
        <f>_xlfn.XLOOKUP(tblOrders[[#This Row],[SalesRepID]], tblSalesreps[RepID], tblSalesreps[Target])</f>
        <v>11347243</v>
      </c>
    </row>
    <row r="1491" spans="1:21">
      <c r="A1491" t="s">
        <v>2281</v>
      </c>
      <c r="B1491" s="7" t="s">
        <v>53</v>
      </c>
      <c r="C1491" t="s">
        <v>144</v>
      </c>
      <c r="D1491" t="s">
        <v>617</v>
      </c>
      <c r="E1491" t="s">
        <v>19</v>
      </c>
      <c r="F1491" t="s">
        <v>20</v>
      </c>
      <c r="G1491">
        <v>3</v>
      </c>
      <c r="H1491">
        <v>0</v>
      </c>
      <c r="I1491" s="2">
        <v>108147</v>
      </c>
      <c r="J1491" t="str">
        <f>_xlfn.XLOOKUP(tblOrders[[#This Row],[CustomerID]], tblCustomers[CustomerID], tblCustomers[CustomerName])</f>
        <v>Customer 156</v>
      </c>
      <c r="K1491" t="str">
        <f>_xlfn.XLOOKUP(tblOrders[[#This Row],[CustomerID]], tblCustomers[CustomerID], tblCustomers[Segment])</f>
        <v>Consumer</v>
      </c>
      <c r="L1491" t="str">
        <f>_xlfn.XLOOKUP(tblOrders[[#This Row],[ProductID]], tblProducts[ProductID], tblProducts[Category])</f>
        <v>Home</v>
      </c>
      <c r="M1491">
        <f>_xlfn.XLOOKUP(tblOrders[[#This Row],[ProductID]], tblProducts[ProductID], tblProducts[CostPrice])</f>
        <v>61495</v>
      </c>
      <c r="N1491">
        <f>tblOrders[[#This Row],[Sales]]-(tblOrders[[#This Row],[CostPrice]]*tblOrders[[#This Row],[Quantity]])</f>
        <v>-76338</v>
      </c>
      <c r="O1491" t="str">
        <f>TEXT(tblOrders[[#This Row],[Date]],"mmm-yyyy")</f>
        <v>Apr-2025</v>
      </c>
      <c r="P1491" t="str">
        <f>_xlfn.XLOOKUP(tblOrders[[#This Row],[OrderID]], tblReturns[OrderID], tblReturns[Returned])</f>
        <v>No</v>
      </c>
      <c r="Q1491" t="str">
        <f>_xlfn.XLOOKUP(tblOrders[[#This Row],[OrderID]], tblShipping[OrderID], tblShipping[ShipMode])</f>
        <v>Standard</v>
      </c>
      <c r="R1491" t="str">
        <f>IFERROR(_xlfn.XLOOKUP(A1490, tblCustomers[CustomerID], tblCustomers[CustomerName]), "Not Found")</f>
        <v>Not Found</v>
      </c>
      <c r="S1491" t="str">
        <f>IF(tblOrders[[#This Row],[Sales]]&gt;1000000,"High Value","Standard")</f>
        <v>Standard</v>
      </c>
      <c r="T1491" t="str">
        <f>_xlfn.XLOOKUP(tblOrders[[#This Row],[ProductID]], tblProducts[ProductID], tblProducts[ProductName])</f>
        <v>Product 45</v>
      </c>
      <c r="U1491">
        <f>_xlfn.XLOOKUP(tblOrders[[#This Row],[SalesRepID]], tblSalesreps[RepID], tblSalesreps[Target])</f>
        <v>11347243</v>
      </c>
    </row>
    <row r="1492" spans="1:21">
      <c r="A1492" t="s">
        <v>2282</v>
      </c>
      <c r="B1492" s="7" t="s">
        <v>891</v>
      </c>
      <c r="C1492" t="s">
        <v>11</v>
      </c>
      <c r="D1492" t="s">
        <v>130</v>
      </c>
      <c r="E1492" t="s">
        <v>45</v>
      </c>
      <c r="F1492" t="s">
        <v>14</v>
      </c>
      <c r="G1492">
        <v>10</v>
      </c>
      <c r="H1492">
        <v>0.15</v>
      </c>
      <c r="I1492" s="2">
        <v>872253</v>
      </c>
      <c r="J1492" t="str">
        <f>_xlfn.XLOOKUP(tblOrders[[#This Row],[CustomerID]], tblCustomers[CustomerID], tblCustomers[CustomerName])</f>
        <v>Customer 168</v>
      </c>
      <c r="K1492" t="str">
        <f>_xlfn.XLOOKUP(tblOrders[[#This Row],[CustomerID]], tblCustomers[CustomerID], tblCustomers[Segment])</f>
        <v>SME</v>
      </c>
      <c r="L1492" t="str">
        <f>_xlfn.XLOOKUP(tblOrders[[#This Row],[ProductID]], tblProducts[ProductID], tblProducts[Category])</f>
        <v>Home</v>
      </c>
      <c r="M1492">
        <f>_xlfn.XLOOKUP(tblOrders[[#This Row],[ProductID]], tblProducts[ProductID], tblProducts[CostPrice])</f>
        <v>4229</v>
      </c>
      <c r="N1492">
        <f>tblOrders[[#This Row],[Sales]]-(tblOrders[[#This Row],[CostPrice]]*tblOrders[[#This Row],[Quantity]])</f>
        <v>829963</v>
      </c>
      <c r="O1492" t="str">
        <f>TEXT(tblOrders[[#This Row],[Date]],"mmm-yyyy")</f>
        <v>Jan-2025</v>
      </c>
      <c r="P1492" t="str">
        <f>_xlfn.XLOOKUP(tblOrders[[#This Row],[OrderID]], tblReturns[OrderID], tblReturns[Returned])</f>
        <v>No</v>
      </c>
      <c r="Q1492" t="str">
        <f>_xlfn.XLOOKUP(tblOrders[[#This Row],[OrderID]], tblShipping[OrderID], tblShipping[ShipMode])</f>
        <v>Standard</v>
      </c>
      <c r="R1492" t="str">
        <f>IFERROR(_xlfn.XLOOKUP(A1491, tblCustomers[CustomerID], tblCustomers[CustomerName]), "Not Found")</f>
        <v>Not Found</v>
      </c>
      <c r="S1492" t="str">
        <f>IF(tblOrders[[#This Row],[Sales]]&gt;1000000,"High Value","Standard")</f>
        <v>Standard</v>
      </c>
      <c r="T1492" t="str">
        <f>_xlfn.XLOOKUP(tblOrders[[#This Row],[ProductID]], tblProducts[ProductID], tblProducts[ProductName])</f>
        <v>Product 92</v>
      </c>
      <c r="U1492">
        <f>_xlfn.XLOOKUP(tblOrders[[#This Row],[SalesRepID]], tblSalesreps[RepID], tblSalesreps[Target])</f>
        <v>11319839</v>
      </c>
    </row>
    <row r="1493" spans="1:21">
      <c r="A1493" t="s">
        <v>2283</v>
      </c>
      <c r="B1493" s="7" t="s">
        <v>424</v>
      </c>
      <c r="C1493" t="s">
        <v>490</v>
      </c>
      <c r="D1493" t="s">
        <v>744</v>
      </c>
      <c r="E1493" t="s">
        <v>74</v>
      </c>
      <c r="F1493" t="s">
        <v>88</v>
      </c>
      <c r="G1493">
        <v>6</v>
      </c>
      <c r="H1493">
        <v>0.2</v>
      </c>
      <c r="I1493" s="2">
        <v>530572.80000000005</v>
      </c>
      <c r="J1493" t="str">
        <f>_xlfn.XLOOKUP(tblOrders[[#This Row],[CustomerID]], tblCustomers[CustomerID], tblCustomers[CustomerName])</f>
        <v>Customer 231</v>
      </c>
      <c r="K1493" t="str">
        <f>_xlfn.XLOOKUP(tblOrders[[#This Row],[CustomerID]], tblCustomers[CustomerID], tblCustomers[Segment])</f>
        <v>SME</v>
      </c>
      <c r="L1493" t="str">
        <f>_xlfn.XLOOKUP(tblOrders[[#This Row],[ProductID]], tblProducts[ProductID], tblProducts[Category])</f>
        <v>Electronics</v>
      </c>
      <c r="M1493">
        <f>_xlfn.XLOOKUP(tblOrders[[#This Row],[ProductID]], tblProducts[ProductID], tblProducts[CostPrice])</f>
        <v>37361</v>
      </c>
      <c r="N1493">
        <f>tblOrders[[#This Row],[Sales]]-(tblOrders[[#This Row],[CostPrice]]*tblOrders[[#This Row],[Quantity]])</f>
        <v>306406.80000000005</v>
      </c>
      <c r="O1493" t="str">
        <f>TEXT(tblOrders[[#This Row],[Date]],"mmm-yyyy")</f>
        <v>Feb-2025</v>
      </c>
      <c r="P1493" t="str">
        <f>_xlfn.XLOOKUP(tblOrders[[#This Row],[OrderID]], tblReturns[OrderID], tblReturns[Returned])</f>
        <v>No</v>
      </c>
      <c r="Q1493" t="str">
        <f>_xlfn.XLOOKUP(tblOrders[[#This Row],[OrderID]], tblShipping[OrderID], tblShipping[ShipMode])</f>
        <v>Express</v>
      </c>
      <c r="R1493" t="str">
        <f>IFERROR(_xlfn.XLOOKUP(A1492, tblCustomers[CustomerID], tblCustomers[CustomerName]), "Not Found")</f>
        <v>Not Found</v>
      </c>
      <c r="S1493" t="str">
        <f>IF(tblOrders[[#This Row],[Sales]]&gt;1000000,"High Value","Standard")</f>
        <v>Standard</v>
      </c>
      <c r="T1493" t="str">
        <f>_xlfn.XLOOKUP(tblOrders[[#This Row],[ProductID]], tblProducts[ProductID], tblProducts[ProductName])</f>
        <v>Product 72</v>
      </c>
      <c r="U1493">
        <f>_xlfn.XLOOKUP(tblOrders[[#This Row],[SalesRepID]], tblSalesreps[RepID], tblSalesreps[Target])</f>
        <v>7254801</v>
      </c>
    </row>
    <row r="1494" spans="1:21">
      <c r="A1494" t="s">
        <v>2284</v>
      </c>
      <c r="B1494" s="7" t="s">
        <v>1113</v>
      </c>
      <c r="C1494" t="s">
        <v>99</v>
      </c>
      <c r="D1494" t="s">
        <v>216</v>
      </c>
      <c r="E1494" t="s">
        <v>205</v>
      </c>
      <c r="F1494" t="s">
        <v>26</v>
      </c>
      <c r="G1494">
        <v>6</v>
      </c>
      <c r="H1494">
        <v>0.1</v>
      </c>
      <c r="I1494" s="2">
        <v>340961.4</v>
      </c>
      <c r="J1494" t="str">
        <f>_xlfn.XLOOKUP(tblOrders[[#This Row],[CustomerID]], tblCustomers[CustomerID], tblCustomers[CustomerName])</f>
        <v>Customer 1</v>
      </c>
      <c r="K1494" t="str">
        <f>_xlfn.XLOOKUP(tblOrders[[#This Row],[CustomerID]], tblCustomers[CustomerID], tblCustomers[Segment])</f>
        <v>SME</v>
      </c>
      <c r="L1494" t="str">
        <f>_xlfn.XLOOKUP(tblOrders[[#This Row],[ProductID]], tblProducts[ProductID], tblProducts[Category])</f>
        <v>Home</v>
      </c>
      <c r="M1494">
        <f>_xlfn.XLOOKUP(tblOrders[[#This Row],[ProductID]], tblProducts[ProductID], tblProducts[CostPrice])</f>
        <v>15200</v>
      </c>
      <c r="N1494">
        <f>tblOrders[[#This Row],[Sales]]-(tblOrders[[#This Row],[CostPrice]]*tblOrders[[#This Row],[Quantity]])</f>
        <v>249761.40000000002</v>
      </c>
      <c r="O1494" t="str">
        <f>TEXT(tblOrders[[#This Row],[Date]],"mmm-yyyy")</f>
        <v>Mar-2025</v>
      </c>
      <c r="P1494" t="str">
        <f>_xlfn.XLOOKUP(tblOrders[[#This Row],[OrderID]], tblReturns[OrderID], tblReturns[Returned])</f>
        <v>No</v>
      </c>
      <c r="Q1494" t="str">
        <f>_xlfn.XLOOKUP(tblOrders[[#This Row],[OrderID]], tblShipping[OrderID], tblShipping[ShipMode])</f>
        <v>Express</v>
      </c>
      <c r="R1494" t="str">
        <f>IFERROR(_xlfn.XLOOKUP(A1493, tblCustomers[CustomerID], tblCustomers[CustomerName]), "Not Found")</f>
        <v>Not Found</v>
      </c>
      <c r="S1494" t="str">
        <f>IF(tblOrders[[#This Row],[Sales]]&gt;1000000,"High Value","Standard")</f>
        <v>Standard</v>
      </c>
      <c r="T1494" t="str">
        <f>_xlfn.XLOOKUP(tblOrders[[#This Row],[ProductID]], tblProducts[ProductID], tblProducts[ProductName])</f>
        <v>Product 52</v>
      </c>
      <c r="U1494">
        <f>_xlfn.XLOOKUP(tblOrders[[#This Row],[SalesRepID]], tblSalesreps[RepID], tblSalesreps[Target])</f>
        <v>16246424</v>
      </c>
    </row>
    <row r="1495" spans="1:21">
      <c r="A1495" t="s">
        <v>2285</v>
      </c>
      <c r="B1495" s="7" t="s">
        <v>1823</v>
      </c>
      <c r="C1495" t="s">
        <v>1992</v>
      </c>
      <c r="D1495" t="s">
        <v>820</v>
      </c>
      <c r="E1495" t="s">
        <v>50</v>
      </c>
      <c r="F1495" t="s">
        <v>88</v>
      </c>
      <c r="G1495">
        <v>8</v>
      </c>
      <c r="H1495">
        <v>0.15</v>
      </c>
      <c r="I1495" s="2">
        <v>835305.2</v>
      </c>
      <c r="J1495" t="str">
        <f>_xlfn.XLOOKUP(tblOrders[[#This Row],[CustomerID]], tblCustomers[CustomerID], tblCustomers[CustomerName])</f>
        <v>Customer 171</v>
      </c>
      <c r="K1495" t="str">
        <f>_xlfn.XLOOKUP(tblOrders[[#This Row],[CustomerID]], tblCustomers[CustomerID], tblCustomers[Segment])</f>
        <v>SME</v>
      </c>
      <c r="L1495" t="str">
        <f>_xlfn.XLOOKUP(tblOrders[[#This Row],[ProductID]], tblProducts[ProductID], tblProducts[Category])</f>
        <v>Home</v>
      </c>
      <c r="M1495">
        <f>_xlfn.XLOOKUP(tblOrders[[#This Row],[ProductID]], tblProducts[ProductID], tblProducts[CostPrice])</f>
        <v>35035</v>
      </c>
      <c r="N1495">
        <f>tblOrders[[#This Row],[Sales]]-(tblOrders[[#This Row],[CostPrice]]*tblOrders[[#This Row],[Quantity]])</f>
        <v>555025.19999999995</v>
      </c>
      <c r="O1495" t="str">
        <f>TEXT(tblOrders[[#This Row],[Date]],"mmm-yyyy")</f>
        <v>Aug-2025</v>
      </c>
      <c r="P1495" t="str">
        <f>_xlfn.XLOOKUP(tblOrders[[#This Row],[OrderID]], tblReturns[OrderID], tblReturns[Returned])</f>
        <v>No</v>
      </c>
      <c r="Q1495" t="str">
        <f>_xlfn.XLOOKUP(tblOrders[[#This Row],[OrderID]], tblShipping[OrderID], tblShipping[ShipMode])</f>
        <v>Standard</v>
      </c>
      <c r="R1495" t="str">
        <f>IFERROR(_xlfn.XLOOKUP(A1494, tblCustomers[CustomerID], tblCustomers[CustomerName]), "Not Found")</f>
        <v>Not Found</v>
      </c>
      <c r="S1495" t="str">
        <f>IF(tblOrders[[#This Row],[Sales]]&gt;1000000,"High Value","Standard")</f>
        <v>Standard</v>
      </c>
      <c r="T1495" t="str">
        <f>_xlfn.XLOOKUP(tblOrders[[#This Row],[ProductID]], tblProducts[ProductID], tblProducts[ProductName])</f>
        <v>Product 20</v>
      </c>
      <c r="U1495">
        <f>_xlfn.XLOOKUP(tblOrders[[#This Row],[SalesRepID]], tblSalesreps[RepID], tblSalesreps[Target])</f>
        <v>17350666</v>
      </c>
    </row>
    <row r="1496" spans="1:21">
      <c r="A1496" t="s">
        <v>2286</v>
      </c>
      <c r="B1496" s="7" t="s">
        <v>838</v>
      </c>
      <c r="C1496" t="s">
        <v>810</v>
      </c>
      <c r="D1496" t="s">
        <v>400</v>
      </c>
      <c r="E1496" t="s">
        <v>79</v>
      </c>
      <c r="F1496" t="s">
        <v>20</v>
      </c>
      <c r="G1496">
        <v>5</v>
      </c>
      <c r="H1496">
        <v>0.1</v>
      </c>
      <c r="I1496" s="2">
        <v>276565.5</v>
      </c>
      <c r="J1496" t="str">
        <f>_xlfn.XLOOKUP(tblOrders[[#This Row],[CustomerID]], tblCustomers[CustomerID], tblCustomers[CustomerName])</f>
        <v>Customer 18</v>
      </c>
      <c r="K1496" t="str">
        <f>_xlfn.XLOOKUP(tblOrders[[#This Row],[CustomerID]], tblCustomers[CustomerID], tblCustomers[Segment])</f>
        <v>Corporate</v>
      </c>
      <c r="L1496" t="str">
        <f>_xlfn.XLOOKUP(tblOrders[[#This Row],[ProductID]], tblProducts[ProductID], tblProducts[Category])</f>
        <v>Electronics</v>
      </c>
      <c r="M1496">
        <f>_xlfn.XLOOKUP(tblOrders[[#This Row],[ProductID]], tblProducts[ProductID], tblProducts[CostPrice])</f>
        <v>36044</v>
      </c>
      <c r="N1496">
        <f>tblOrders[[#This Row],[Sales]]-(tblOrders[[#This Row],[CostPrice]]*tblOrders[[#This Row],[Quantity]])</f>
        <v>96345.5</v>
      </c>
      <c r="O1496" t="str">
        <f>TEXT(tblOrders[[#This Row],[Date]],"mmm-yyyy")</f>
        <v>Mar-2025</v>
      </c>
      <c r="P1496" t="str">
        <f>_xlfn.XLOOKUP(tblOrders[[#This Row],[OrderID]], tblReturns[OrderID], tblReturns[Returned])</f>
        <v>No</v>
      </c>
      <c r="Q1496" t="str">
        <f>_xlfn.XLOOKUP(tblOrders[[#This Row],[OrderID]], tblShipping[OrderID], tblShipping[ShipMode])</f>
        <v>Express</v>
      </c>
      <c r="R1496" t="str">
        <f>IFERROR(_xlfn.XLOOKUP(A1495, tblCustomers[CustomerID], tblCustomers[CustomerName]), "Not Found")</f>
        <v>Not Found</v>
      </c>
      <c r="S1496" t="str">
        <f>IF(tblOrders[[#This Row],[Sales]]&gt;1000000,"High Value","Standard")</f>
        <v>Standard</v>
      </c>
      <c r="T1496" t="str">
        <f>_xlfn.XLOOKUP(tblOrders[[#This Row],[ProductID]], tblProducts[ProductID], tblProducts[ProductName])</f>
        <v>Product 29</v>
      </c>
      <c r="U1496">
        <f>_xlfn.XLOOKUP(tblOrders[[#This Row],[SalesRepID]], tblSalesreps[RepID], tblSalesreps[Target])</f>
        <v>8592536</v>
      </c>
    </row>
    <row r="1497" spans="1:21">
      <c r="A1497" t="s">
        <v>2287</v>
      </c>
      <c r="B1497" s="7" t="s">
        <v>1098</v>
      </c>
      <c r="C1497" t="s">
        <v>114</v>
      </c>
      <c r="D1497" t="s">
        <v>162</v>
      </c>
      <c r="E1497" t="s">
        <v>79</v>
      </c>
      <c r="F1497" t="s">
        <v>14</v>
      </c>
      <c r="G1497">
        <v>9</v>
      </c>
      <c r="H1497">
        <v>0.15</v>
      </c>
      <c r="I1497" s="2">
        <v>1075062.1499999999</v>
      </c>
      <c r="J1497" t="str">
        <f>_xlfn.XLOOKUP(tblOrders[[#This Row],[CustomerID]], tblCustomers[CustomerID], tblCustomers[CustomerName])</f>
        <v>Customer 191</v>
      </c>
      <c r="K1497" t="str">
        <f>_xlfn.XLOOKUP(tblOrders[[#This Row],[CustomerID]], tblCustomers[CustomerID], tblCustomers[Segment])</f>
        <v>SME</v>
      </c>
      <c r="L1497" t="str">
        <f>_xlfn.XLOOKUP(tblOrders[[#This Row],[ProductID]], tblProducts[ProductID], tblProducts[Category])</f>
        <v>Furniture</v>
      </c>
      <c r="M1497">
        <f>_xlfn.XLOOKUP(tblOrders[[#This Row],[ProductID]], tblProducts[ProductID], tblProducts[CostPrice])</f>
        <v>62257</v>
      </c>
      <c r="N1497">
        <f>tblOrders[[#This Row],[Sales]]-(tblOrders[[#This Row],[CostPrice]]*tblOrders[[#This Row],[Quantity]])</f>
        <v>514749.14999999991</v>
      </c>
      <c r="O1497" t="str">
        <f>TEXT(tblOrders[[#This Row],[Date]],"mmm-yyyy")</f>
        <v>Dec-2025</v>
      </c>
      <c r="P1497" t="str">
        <f>_xlfn.XLOOKUP(tblOrders[[#This Row],[OrderID]], tblReturns[OrderID], tblReturns[Returned])</f>
        <v>No</v>
      </c>
      <c r="Q1497" t="str">
        <f>_xlfn.XLOOKUP(tblOrders[[#This Row],[OrderID]], tblShipping[OrderID], tblShipping[ShipMode])</f>
        <v>Express</v>
      </c>
      <c r="R1497" t="str">
        <f>IFERROR(_xlfn.XLOOKUP(A1496, tblCustomers[CustomerID], tblCustomers[CustomerName]), "Not Found")</f>
        <v>Not Found</v>
      </c>
      <c r="S1497" t="str">
        <f>IF(tblOrders[[#This Row],[Sales]]&gt;1000000,"High Value","Standard")</f>
        <v>High Value</v>
      </c>
      <c r="T1497" t="str">
        <f>_xlfn.XLOOKUP(tblOrders[[#This Row],[ProductID]], tblProducts[ProductID], tblProducts[ProductName])</f>
        <v>Product 55</v>
      </c>
      <c r="U1497">
        <f>_xlfn.XLOOKUP(tblOrders[[#This Row],[SalesRepID]], tblSalesreps[RepID], tblSalesreps[Target])</f>
        <v>8592536</v>
      </c>
    </row>
    <row r="1498" spans="1:21">
      <c r="A1498" t="s">
        <v>2288</v>
      </c>
      <c r="B1498" s="7" t="s">
        <v>1862</v>
      </c>
      <c r="C1498" t="s">
        <v>1382</v>
      </c>
      <c r="D1498" t="s">
        <v>504</v>
      </c>
      <c r="E1498" t="s">
        <v>69</v>
      </c>
      <c r="F1498" t="s">
        <v>51</v>
      </c>
      <c r="G1498">
        <v>3</v>
      </c>
      <c r="H1498">
        <v>0</v>
      </c>
      <c r="I1498" s="2">
        <v>347085</v>
      </c>
      <c r="J1498" t="str">
        <f>_xlfn.XLOOKUP(tblOrders[[#This Row],[CustomerID]], tblCustomers[CustomerID], tblCustomers[CustomerName])</f>
        <v>Customer 212</v>
      </c>
      <c r="K1498" t="str">
        <f>_xlfn.XLOOKUP(tblOrders[[#This Row],[CustomerID]], tblCustomers[CustomerID], tblCustomers[Segment])</f>
        <v>Consumer</v>
      </c>
      <c r="L1498" t="str">
        <f>_xlfn.XLOOKUP(tblOrders[[#This Row],[ProductID]], tblProducts[ProductID], tblProducts[Category])</f>
        <v>Office</v>
      </c>
      <c r="M1498">
        <f>_xlfn.XLOOKUP(tblOrders[[#This Row],[ProductID]], tblProducts[ProductID], tblProducts[CostPrice])</f>
        <v>12010</v>
      </c>
      <c r="N1498">
        <f>tblOrders[[#This Row],[Sales]]-(tblOrders[[#This Row],[CostPrice]]*tblOrders[[#This Row],[Quantity]])</f>
        <v>311055</v>
      </c>
      <c r="O1498" t="str">
        <f>TEXT(tblOrders[[#This Row],[Date]],"mmm-yyyy")</f>
        <v>Oct-2025</v>
      </c>
      <c r="P1498" t="str">
        <f>_xlfn.XLOOKUP(tblOrders[[#This Row],[OrderID]], tblReturns[OrderID], tblReturns[Returned])</f>
        <v>No</v>
      </c>
      <c r="Q1498" t="str">
        <f>_xlfn.XLOOKUP(tblOrders[[#This Row],[OrderID]], tblShipping[OrderID], tblShipping[ShipMode])</f>
        <v>Standard</v>
      </c>
      <c r="R1498" t="str">
        <f>IFERROR(_xlfn.XLOOKUP(A1497, tblCustomers[CustomerID], tblCustomers[CustomerName]), "Not Found")</f>
        <v>Not Found</v>
      </c>
      <c r="S1498" t="str">
        <f>IF(tblOrders[[#This Row],[Sales]]&gt;1000000,"High Value","Standard")</f>
        <v>Standard</v>
      </c>
      <c r="T1498" t="str">
        <f>_xlfn.XLOOKUP(tblOrders[[#This Row],[ProductID]], tblProducts[ProductID], tblProducts[ProductName])</f>
        <v>Product 15</v>
      </c>
      <c r="U1498">
        <f>_xlfn.XLOOKUP(tblOrders[[#This Row],[SalesRepID]], tblSalesreps[RepID], tblSalesreps[Target])</f>
        <v>19473459</v>
      </c>
    </row>
    <row r="1499" spans="1:21">
      <c r="A1499" t="s">
        <v>2289</v>
      </c>
      <c r="B1499" s="7" t="s">
        <v>2290</v>
      </c>
      <c r="C1499" t="s">
        <v>854</v>
      </c>
      <c r="D1499" t="s">
        <v>454</v>
      </c>
      <c r="E1499" t="s">
        <v>50</v>
      </c>
      <c r="F1499" t="s">
        <v>20</v>
      </c>
      <c r="G1499">
        <v>10</v>
      </c>
      <c r="H1499">
        <v>0</v>
      </c>
      <c r="I1499" s="2">
        <v>793050</v>
      </c>
      <c r="J1499" t="str">
        <f>_xlfn.XLOOKUP(tblOrders[[#This Row],[CustomerID]], tblCustomers[CustomerID], tblCustomers[CustomerName])</f>
        <v>Customer 91</v>
      </c>
      <c r="K1499" t="str">
        <f>_xlfn.XLOOKUP(tblOrders[[#This Row],[CustomerID]], tblCustomers[CustomerID], tblCustomers[Segment])</f>
        <v>Consumer</v>
      </c>
      <c r="L1499" t="str">
        <f>_xlfn.XLOOKUP(tblOrders[[#This Row],[ProductID]], tblProducts[ProductID], tblProducts[Category])</f>
        <v>Furniture</v>
      </c>
      <c r="M1499">
        <f>_xlfn.XLOOKUP(tblOrders[[#This Row],[ProductID]], tblProducts[ProductID], tblProducts[CostPrice])</f>
        <v>31369</v>
      </c>
      <c r="N1499">
        <f>tblOrders[[#This Row],[Sales]]-(tblOrders[[#This Row],[CostPrice]]*tblOrders[[#This Row],[Quantity]])</f>
        <v>479360</v>
      </c>
      <c r="O1499" t="str">
        <f>TEXT(tblOrders[[#This Row],[Date]],"mmm-yyyy")</f>
        <v>Mar-2025</v>
      </c>
      <c r="P1499" t="str">
        <f>_xlfn.XLOOKUP(tblOrders[[#This Row],[OrderID]], tblReturns[OrderID], tblReturns[Returned])</f>
        <v>No</v>
      </c>
      <c r="Q1499" t="str">
        <f>_xlfn.XLOOKUP(tblOrders[[#This Row],[OrderID]], tblShipping[OrderID], tblShipping[ShipMode])</f>
        <v>Standard</v>
      </c>
      <c r="R1499" t="str">
        <f>IFERROR(_xlfn.XLOOKUP(A1498, tblCustomers[CustomerID], tblCustomers[CustomerName]), "Not Found")</f>
        <v>Not Found</v>
      </c>
      <c r="S1499" t="str">
        <f>IF(tblOrders[[#This Row],[Sales]]&gt;1000000,"High Value","Standard")</f>
        <v>Standard</v>
      </c>
      <c r="T1499" t="str">
        <f>_xlfn.XLOOKUP(tblOrders[[#This Row],[ProductID]], tblProducts[ProductID], tblProducts[ProductName])</f>
        <v>Product 37</v>
      </c>
      <c r="U1499">
        <f>_xlfn.XLOOKUP(tblOrders[[#This Row],[SalesRepID]], tblSalesreps[RepID], tblSalesreps[Target])</f>
        <v>17350666</v>
      </c>
    </row>
    <row r="1500" spans="1:21">
      <c r="A1500" t="s">
        <v>2291</v>
      </c>
      <c r="B1500" s="7" t="s">
        <v>283</v>
      </c>
      <c r="C1500" t="s">
        <v>841</v>
      </c>
      <c r="D1500" t="s">
        <v>92</v>
      </c>
      <c r="E1500" t="s">
        <v>19</v>
      </c>
      <c r="F1500" t="s">
        <v>14</v>
      </c>
      <c r="G1500">
        <v>8</v>
      </c>
      <c r="H1500">
        <v>0</v>
      </c>
      <c r="I1500" s="2">
        <v>1078824</v>
      </c>
      <c r="J1500" t="str">
        <f>_xlfn.XLOOKUP(tblOrders[[#This Row],[CustomerID]], tblCustomers[CustomerID], tblCustomers[CustomerName])</f>
        <v>Customer 247</v>
      </c>
      <c r="K1500" t="str">
        <f>_xlfn.XLOOKUP(tblOrders[[#This Row],[CustomerID]], tblCustomers[CustomerID], tblCustomers[Segment])</f>
        <v>SME</v>
      </c>
      <c r="L1500" t="str">
        <f>_xlfn.XLOOKUP(tblOrders[[#This Row],[ProductID]], tblProducts[ProductID], tblProducts[Category])</f>
        <v>Home</v>
      </c>
      <c r="M1500">
        <f>_xlfn.XLOOKUP(tblOrders[[#This Row],[ProductID]], tblProducts[ProductID], tblProducts[CostPrice])</f>
        <v>65463</v>
      </c>
      <c r="N1500">
        <f>tblOrders[[#This Row],[Sales]]-(tblOrders[[#This Row],[CostPrice]]*tblOrders[[#This Row],[Quantity]])</f>
        <v>555120</v>
      </c>
      <c r="O1500" t="str">
        <f>TEXT(tblOrders[[#This Row],[Date]],"mmm-yyyy")</f>
        <v>Jun-2025</v>
      </c>
      <c r="P1500" t="str">
        <f>_xlfn.XLOOKUP(tblOrders[[#This Row],[OrderID]], tblReturns[OrderID], tblReturns[Returned])</f>
        <v>No</v>
      </c>
      <c r="Q1500" t="str">
        <f>_xlfn.XLOOKUP(tblOrders[[#This Row],[OrderID]], tblShipping[OrderID], tblShipping[ShipMode])</f>
        <v>Pickup</v>
      </c>
      <c r="R1500" t="str">
        <f>IFERROR(_xlfn.XLOOKUP(A1499, tblCustomers[CustomerID], tblCustomers[CustomerName]), "Not Found")</f>
        <v>Not Found</v>
      </c>
      <c r="S1500" t="str">
        <f>IF(tblOrders[[#This Row],[Sales]]&gt;1000000,"High Value","Standard")</f>
        <v>High Value</v>
      </c>
      <c r="T1500" t="str">
        <f>_xlfn.XLOOKUP(tblOrders[[#This Row],[ProductID]], tblProducts[ProductID], tblProducts[ProductName])</f>
        <v>Product 32</v>
      </c>
      <c r="U1500">
        <f>_xlfn.XLOOKUP(tblOrders[[#This Row],[SalesRepID]], tblSalesreps[RepID], tblSalesreps[Target])</f>
        <v>11347243</v>
      </c>
    </row>
    <row r="1501" spans="1:21">
      <c r="A1501" t="s">
        <v>2292</v>
      </c>
      <c r="B1501" s="7" t="s">
        <v>204</v>
      </c>
      <c r="C1501" t="s">
        <v>632</v>
      </c>
      <c r="D1501" t="s">
        <v>60</v>
      </c>
      <c r="E1501" t="s">
        <v>45</v>
      </c>
      <c r="F1501" t="s">
        <v>26</v>
      </c>
      <c r="G1501">
        <v>2</v>
      </c>
      <c r="H1501">
        <v>0.15</v>
      </c>
      <c r="I1501" s="2">
        <v>101337</v>
      </c>
      <c r="J1501" t="str">
        <f>_xlfn.XLOOKUP(tblOrders[[#This Row],[CustomerID]], tblCustomers[CustomerID], tblCustomers[CustomerName])</f>
        <v>Customer 290</v>
      </c>
      <c r="K1501" t="str">
        <f>_xlfn.XLOOKUP(tblOrders[[#This Row],[CustomerID]], tblCustomers[CustomerID], tblCustomers[Segment])</f>
        <v>Consumer</v>
      </c>
      <c r="L1501" t="str">
        <f>_xlfn.XLOOKUP(tblOrders[[#This Row],[ProductID]], tblProducts[ProductID], tblProducts[Category])</f>
        <v>Office</v>
      </c>
      <c r="M1501">
        <f>_xlfn.XLOOKUP(tblOrders[[#This Row],[ProductID]], tblProducts[ProductID], tblProducts[CostPrice])</f>
        <v>62137</v>
      </c>
      <c r="N1501">
        <f>tblOrders[[#This Row],[Sales]]-(tblOrders[[#This Row],[CostPrice]]*tblOrders[[#This Row],[Quantity]])</f>
        <v>-22937</v>
      </c>
      <c r="O1501" t="str">
        <f>TEXT(tblOrders[[#This Row],[Date]],"mmm-yyyy")</f>
        <v>Jul-2025</v>
      </c>
      <c r="P1501" t="str">
        <f>_xlfn.XLOOKUP(tblOrders[[#This Row],[OrderID]], tblReturns[OrderID], tblReturns[Returned])</f>
        <v>No</v>
      </c>
      <c r="Q1501" t="str">
        <f>_xlfn.XLOOKUP(tblOrders[[#This Row],[OrderID]], tblShipping[OrderID], tblShipping[ShipMode])</f>
        <v>Standard</v>
      </c>
      <c r="R1501" t="str">
        <f>IFERROR(_xlfn.XLOOKUP(A1500, tblCustomers[CustomerID], tblCustomers[CustomerName]), "Not Found")</f>
        <v>Not Found</v>
      </c>
      <c r="S1501" t="str">
        <f>IF(tblOrders[[#This Row],[Sales]]&gt;1000000,"High Value","Standard")</f>
        <v>Standard</v>
      </c>
      <c r="T1501" t="str">
        <f>_xlfn.XLOOKUP(tblOrders[[#This Row],[ProductID]], tblProducts[ProductID], tblProducts[ProductName])</f>
        <v>Product 100</v>
      </c>
      <c r="U1501">
        <f>_xlfn.XLOOKUP(tblOrders[[#This Row],[SalesRepID]], tblSalesreps[RepID], tblSalesreps[Target])</f>
        <v>11319839</v>
      </c>
    </row>
    <row r="1502" spans="1:21">
      <c r="A1502" t="s">
        <v>2293</v>
      </c>
      <c r="B1502" s="7" t="s">
        <v>799</v>
      </c>
      <c r="C1502" t="s">
        <v>1475</v>
      </c>
      <c r="D1502" t="s">
        <v>474</v>
      </c>
      <c r="E1502" t="s">
        <v>210</v>
      </c>
      <c r="F1502" t="s">
        <v>88</v>
      </c>
      <c r="G1502">
        <v>2</v>
      </c>
      <c r="H1502">
        <v>0.15</v>
      </c>
      <c r="I1502" s="2">
        <v>182675.20000000001</v>
      </c>
      <c r="J1502" t="str">
        <f>_xlfn.XLOOKUP(tblOrders[[#This Row],[CustomerID]], tblCustomers[CustomerID], tblCustomers[CustomerName])</f>
        <v>Customer 21</v>
      </c>
      <c r="K1502" t="str">
        <f>_xlfn.XLOOKUP(tblOrders[[#This Row],[CustomerID]], tblCustomers[CustomerID], tblCustomers[Segment])</f>
        <v>Corporate</v>
      </c>
      <c r="L1502" t="str">
        <f>_xlfn.XLOOKUP(tblOrders[[#This Row],[ProductID]], tblProducts[ProductID], tblProducts[Category])</f>
        <v>Office</v>
      </c>
      <c r="M1502">
        <f>_xlfn.XLOOKUP(tblOrders[[#This Row],[ProductID]], tblProducts[ProductID], tblProducts[CostPrice])</f>
        <v>5129</v>
      </c>
      <c r="N1502">
        <f>tblOrders[[#This Row],[Sales]]-(tblOrders[[#This Row],[CostPrice]]*tblOrders[[#This Row],[Quantity]])</f>
        <v>172417.2</v>
      </c>
      <c r="O1502" t="str">
        <f>TEXT(tblOrders[[#This Row],[Date]],"mmm-yyyy")</f>
        <v>Sep-2025</v>
      </c>
      <c r="P1502" t="str">
        <f>_xlfn.XLOOKUP(tblOrders[[#This Row],[OrderID]], tblReturns[OrderID], tblReturns[Returned])</f>
        <v>No</v>
      </c>
      <c r="Q1502" t="str">
        <f>_xlfn.XLOOKUP(tblOrders[[#This Row],[OrderID]], tblShipping[OrderID], tblShipping[ShipMode])</f>
        <v>Standard</v>
      </c>
      <c r="R1502" t="str">
        <f>IFERROR(_xlfn.XLOOKUP(A1501, tblCustomers[CustomerID], tblCustomers[CustomerName]), "Not Found")</f>
        <v>Not Found</v>
      </c>
      <c r="S1502" t="str">
        <f>IF(tblOrders[[#This Row],[Sales]]&gt;1000000,"High Value","Standard")</f>
        <v>Standard</v>
      </c>
      <c r="T1502" t="str">
        <f>_xlfn.XLOOKUP(tblOrders[[#This Row],[ProductID]], tblProducts[ProductID], tblProducts[ProductName])</f>
        <v>Product 69</v>
      </c>
      <c r="U1502">
        <f>_xlfn.XLOOKUP(tblOrders[[#This Row],[SalesRepID]], tblSalesreps[RepID], tblSalesreps[Target])</f>
        <v>19336654</v>
      </c>
    </row>
    <row r="1503" spans="1:21">
      <c r="A1503" t="s">
        <v>2294</v>
      </c>
      <c r="B1503" s="7" t="s">
        <v>1214</v>
      </c>
      <c r="C1503" t="s">
        <v>421</v>
      </c>
      <c r="D1503" t="s">
        <v>92</v>
      </c>
      <c r="E1503" t="s">
        <v>119</v>
      </c>
      <c r="F1503" t="s">
        <v>88</v>
      </c>
      <c r="G1503">
        <v>9</v>
      </c>
      <c r="H1503">
        <v>0</v>
      </c>
      <c r="I1503" s="2">
        <v>231930</v>
      </c>
      <c r="J1503" t="str">
        <f>_xlfn.XLOOKUP(tblOrders[[#This Row],[CustomerID]], tblCustomers[CustomerID], tblCustomers[CustomerName])</f>
        <v>Customer 271</v>
      </c>
      <c r="K1503" t="str">
        <f>_xlfn.XLOOKUP(tblOrders[[#This Row],[CustomerID]], tblCustomers[CustomerID], tblCustomers[Segment])</f>
        <v>Consumer</v>
      </c>
      <c r="L1503" t="str">
        <f>_xlfn.XLOOKUP(tblOrders[[#This Row],[ProductID]], tblProducts[ProductID], tblProducts[Category])</f>
        <v>Home</v>
      </c>
      <c r="M1503">
        <f>_xlfn.XLOOKUP(tblOrders[[#This Row],[ProductID]], tblProducts[ProductID], tblProducts[CostPrice])</f>
        <v>65463</v>
      </c>
      <c r="N1503">
        <f>tblOrders[[#This Row],[Sales]]-(tblOrders[[#This Row],[CostPrice]]*tblOrders[[#This Row],[Quantity]])</f>
        <v>-357237</v>
      </c>
      <c r="O1503" t="str">
        <f>TEXT(tblOrders[[#This Row],[Date]],"mmm-yyyy")</f>
        <v>Nov-2025</v>
      </c>
      <c r="P1503" t="str">
        <f>_xlfn.XLOOKUP(tblOrders[[#This Row],[OrderID]], tblReturns[OrderID], tblReturns[Returned])</f>
        <v>No</v>
      </c>
      <c r="Q1503" t="str">
        <f>_xlfn.XLOOKUP(tblOrders[[#This Row],[OrderID]], tblShipping[OrderID], tblShipping[ShipMode])</f>
        <v>Standard</v>
      </c>
      <c r="R1503" t="str">
        <f>IFERROR(_xlfn.XLOOKUP(A1502, tblCustomers[CustomerID], tblCustomers[CustomerName]), "Not Found")</f>
        <v>Not Found</v>
      </c>
      <c r="S1503" t="str">
        <f>IF(tblOrders[[#This Row],[Sales]]&gt;1000000,"High Value","Standard")</f>
        <v>Standard</v>
      </c>
      <c r="T1503" t="str">
        <f>_xlfn.XLOOKUP(tblOrders[[#This Row],[ProductID]], tblProducts[ProductID], tblProducts[ProductName])</f>
        <v>Product 32</v>
      </c>
      <c r="U1503">
        <f>_xlfn.XLOOKUP(tblOrders[[#This Row],[SalesRepID]], tblSalesreps[RepID], tblSalesreps[Target])</f>
        <v>5886694</v>
      </c>
    </row>
    <row r="1504" spans="1:21">
      <c r="A1504" t="s">
        <v>2295</v>
      </c>
      <c r="B1504" s="7" t="s">
        <v>963</v>
      </c>
      <c r="C1504" t="s">
        <v>591</v>
      </c>
      <c r="D1504" t="s">
        <v>141</v>
      </c>
      <c r="E1504" t="s">
        <v>210</v>
      </c>
      <c r="F1504" t="s">
        <v>88</v>
      </c>
      <c r="G1504">
        <v>2</v>
      </c>
      <c r="H1504">
        <v>0</v>
      </c>
      <c r="I1504" s="2">
        <v>34664</v>
      </c>
      <c r="J1504" t="str">
        <f>_xlfn.XLOOKUP(tblOrders[[#This Row],[CustomerID]], tblCustomers[CustomerID], tblCustomers[CustomerName])</f>
        <v>Customer 98</v>
      </c>
      <c r="K1504" t="str">
        <f>_xlfn.XLOOKUP(tblOrders[[#This Row],[CustomerID]], tblCustomers[CustomerID], tblCustomers[Segment])</f>
        <v>Corporate</v>
      </c>
      <c r="L1504" t="str">
        <f>_xlfn.XLOOKUP(tblOrders[[#This Row],[ProductID]], tblProducts[ProductID], tblProducts[Category])</f>
        <v>Home</v>
      </c>
      <c r="M1504">
        <f>_xlfn.XLOOKUP(tblOrders[[#This Row],[ProductID]], tblProducts[ProductID], tblProducts[CostPrice])</f>
        <v>32671</v>
      </c>
      <c r="N1504">
        <f>tblOrders[[#This Row],[Sales]]-(tblOrders[[#This Row],[CostPrice]]*tblOrders[[#This Row],[Quantity]])</f>
        <v>-30678</v>
      </c>
      <c r="O1504" t="str">
        <f>TEXT(tblOrders[[#This Row],[Date]],"mmm-yyyy")</f>
        <v>Mar-2025</v>
      </c>
      <c r="P1504" t="str">
        <f>_xlfn.XLOOKUP(tblOrders[[#This Row],[OrderID]], tblReturns[OrderID], tblReturns[Returned])</f>
        <v>Yes</v>
      </c>
      <c r="Q1504" t="str">
        <f>_xlfn.XLOOKUP(tblOrders[[#This Row],[OrderID]], tblShipping[OrderID], tblShipping[ShipMode])</f>
        <v>Pickup</v>
      </c>
      <c r="R1504" t="str">
        <f>IFERROR(_xlfn.XLOOKUP(A1503, tblCustomers[CustomerID], tblCustomers[CustomerName]), "Not Found")</f>
        <v>Not Found</v>
      </c>
      <c r="S1504" t="str">
        <f>IF(tblOrders[[#This Row],[Sales]]&gt;1000000,"High Value","Standard")</f>
        <v>Standard</v>
      </c>
      <c r="T1504" t="str">
        <f>_xlfn.XLOOKUP(tblOrders[[#This Row],[ProductID]], tblProducts[ProductID], tblProducts[ProductName])</f>
        <v>Product 80</v>
      </c>
      <c r="U1504">
        <f>_xlfn.XLOOKUP(tblOrders[[#This Row],[SalesRepID]], tblSalesreps[RepID], tblSalesreps[Target])</f>
        <v>19336654</v>
      </c>
    </row>
    <row r="1505" spans="1:21">
      <c r="A1505" t="s">
        <v>2296</v>
      </c>
      <c r="B1505" s="7" t="s">
        <v>1008</v>
      </c>
      <c r="C1505" t="s">
        <v>412</v>
      </c>
      <c r="D1505" t="s">
        <v>288</v>
      </c>
      <c r="E1505" t="s">
        <v>119</v>
      </c>
      <c r="F1505" t="s">
        <v>26</v>
      </c>
      <c r="G1505">
        <v>8</v>
      </c>
      <c r="H1505">
        <v>0.1</v>
      </c>
      <c r="I1505" s="2">
        <v>1050458.3999999999</v>
      </c>
      <c r="J1505" t="str">
        <f>_xlfn.XLOOKUP(tblOrders[[#This Row],[CustomerID]], tblCustomers[CustomerID], tblCustomers[CustomerName])</f>
        <v>Customer 111</v>
      </c>
      <c r="K1505" t="str">
        <f>_xlfn.XLOOKUP(tblOrders[[#This Row],[CustomerID]], tblCustomers[CustomerID], tblCustomers[Segment])</f>
        <v>Corporate</v>
      </c>
      <c r="L1505" t="str">
        <f>_xlfn.XLOOKUP(tblOrders[[#This Row],[ProductID]], tblProducts[ProductID], tblProducts[Category])</f>
        <v>Furniture</v>
      </c>
      <c r="M1505">
        <f>_xlfn.XLOOKUP(tblOrders[[#This Row],[ProductID]], tblProducts[ProductID], tblProducts[CostPrice])</f>
        <v>34258</v>
      </c>
      <c r="N1505">
        <f>tblOrders[[#This Row],[Sales]]-(tblOrders[[#This Row],[CostPrice]]*tblOrders[[#This Row],[Quantity]])</f>
        <v>776394.39999999991</v>
      </c>
      <c r="O1505" t="str">
        <f>TEXT(tblOrders[[#This Row],[Date]],"mmm-yyyy")</f>
        <v>Apr-2025</v>
      </c>
      <c r="P1505" t="str">
        <f>_xlfn.XLOOKUP(tblOrders[[#This Row],[OrderID]], tblReturns[OrderID], tblReturns[Returned])</f>
        <v>No</v>
      </c>
      <c r="Q1505" t="str">
        <f>_xlfn.XLOOKUP(tblOrders[[#This Row],[OrderID]], tblShipping[OrderID], tblShipping[ShipMode])</f>
        <v>Pickup</v>
      </c>
      <c r="R1505" t="str">
        <f>IFERROR(_xlfn.XLOOKUP(A1504, tblCustomers[CustomerID], tblCustomers[CustomerName]), "Not Found")</f>
        <v>Not Found</v>
      </c>
      <c r="S1505" t="str">
        <f>IF(tblOrders[[#This Row],[Sales]]&gt;1000000,"High Value","Standard")</f>
        <v>High Value</v>
      </c>
      <c r="T1505" t="str">
        <f>_xlfn.XLOOKUP(tblOrders[[#This Row],[ProductID]], tblProducts[ProductID], tblProducts[ProductName])</f>
        <v>Product 39</v>
      </c>
      <c r="U1505">
        <f>_xlfn.XLOOKUP(tblOrders[[#This Row],[SalesRepID]], tblSalesreps[RepID], tblSalesreps[Target])</f>
        <v>5886694</v>
      </c>
    </row>
    <row r="1506" spans="1:21">
      <c r="A1506" t="s">
        <v>2297</v>
      </c>
      <c r="B1506" s="7" t="s">
        <v>942</v>
      </c>
      <c r="C1506" t="s">
        <v>150</v>
      </c>
      <c r="D1506" t="s">
        <v>49</v>
      </c>
      <c r="E1506" t="s">
        <v>69</v>
      </c>
      <c r="F1506" t="s">
        <v>20</v>
      </c>
      <c r="G1506">
        <v>1</v>
      </c>
      <c r="H1506">
        <v>0.1</v>
      </c>
      <c r="I1506" s="2">
        <v>96373.8</v>
      </c>
      <c r="J1506" t="str">
        <f>_xlfn.XLOOKUP(tblOrders[[#This Row],[CustomerID]], tblCustomers[CustomerID], tblCustomers[CustomerName])</f>
        <v>Customer 240</v>
      </c>
      <c r="K1506" t="str">
        <f>_xlfn.XLOOKUP(tblOrders[[#This Row],[CustomerID]], tblCustomers[CustomerID], tblCustomers[Segment])</f>
        <v>Corporate</v>
      </c>
      <c r="L1506" t="str">
        <f>_xlfn.XLOOKUP(tblOrders[[#This Row],[ProductID]], tblProducts[ProductID], tblProducts[Category])</f>
        <v>Home</v>
      </c>
      <c r="M1506">
        <f>_xlfn.XLOOKUP(tblOrders[[#This Row],[ProductID]], tblProducts[ProductID], tblProducts[CostPrice])</f>
        <v>71372</v>
      </c>
      <c r="N1506">
        <f>tblOrders[[#This Row],[Sales]]-(tblOrders[[#This Row],[CostPrice]]*tblOrders[[#This Row],[Quantity]])</f>
        <v>25001.800000000003</v>
      </c>
      <c r="O1506" t="str">
        <f>TEXT(tblOrders[[#This Row],[Date]],"mmm-yyyy")</f>
        <v>Oct-2025</v>
      </c>
      <c r="P1506" t="str">
        <f>_xlfn.XLOOKUP(tblOrders[[#This Row],[OrderID]], tblReturns[OrderID], tblReturns[Returned])</f>
        <v>No</v>
      </c>
      <c r="Q1506" t="str">
        <f>_xlfn.XLOOKUP(tblOrders[[#This Row],[OrderID]], tblShipping[OrderID], tblShipping[ShipMode])</f>
        <v>Standard</v>
      </c>
      <c r="R1506" t="str">
        <f>IFERROR(_xlfn.XLOOKUP(A1505, tblCustomers[CustomerID], tblCustomers[CustomerName]), "Not Found")</f>
        <v>Not Found</v>
      </c>
      <c r="S1506" t="str">
        <f>IF(tblOrders[[#This Row],[Sales]]&gt;1000000,"High Value","Standard")</f>
        <v>Standard</v>
      </c>
      <c r="T1506" t="str">
        <f>_xlfn.XLOOKUP(tblOrders[[#This Row],[ProductID]], tblProducts[ProductID], tblProducts[ProductName])</f>
        <v>Product 51</v>
      </c>
      <c r="U1506">
        <f>_xlfn.XLOOKUP(tblOrders[[#This Row],[SalesRepID]], tblSalesreps[RepID], tblSalesreps[Target])</f>
        <v>19473459</v>
      </c>
    </row>
    <row r="1507" spans="1:21">
      <c r="A1507" t="s">
        <v>2298</v>
      </c>
      <c r="B1507" s="7" t="s">
        <v>1302</v>
      </c>
      <c r="C1507" t="s">
        <v>189</v>
      </c>
      <c r="D1507" t="s">
        <v>151</v>
      </c>
      <c r="E1507" t="s">
        <v>205</v>
      </c>
      <c r="F1507" t="s">
        <v>14</v>
      </c>
      <c r="G1507">
        <v>2</v>
      </c>
      <c r="H1507">
        <v>0.05</v>
      </c>
      <c r="I1507" s="2">
        <v>162370.20000000001</v>
      </c>
      <c r="J1507" t="str">
        <f>_xlfn.XLOOKUP(tblOrders[[#This Row],[CustomerID]], tblCustomers[CustomerID], tblCustomers[CustomerName])</f>
        <v>Customer 216</v>
      </c>
      <c r="K1507" t="str">
        <f>_xlfn.XLOOKUP(tblOrders[[#This Row],[CustomerID]], tblCustomers[CustomerID], tblCustomers[Segment])</f>
        <v>Consumer</v>
      </c>
      <c r="L1507" t="str">
        <f>_xlfn.XLOOKUP(tblOrders[[#This Row],[ProductID]], tblProducts[ProductID], tblProducts[Category])</f>
        <v>Electronics</v>
      </c>
      <c r="M1507">
        <f>_xlfn.XLOOKUP(tblOrders[[#This Row],[ProductID]], tblProducts[ProductID], tblProducts[CostPrice])</f>
        <v>63366</v>
      </c>
      <c r="N1507">
        <f>tblOrders[[#This Row],[Sales]]-(tblOrders[[#This Row],[CostPrice]]*tblOrders[[#This Row],[Quantity]])</f>
        <v>35638.200000000012</v>
      </c>
      <c r="O1507" t="str">
        <f>TEXT(tblOrders[[#This Row],[Date]],"mmm-yyyy")</f>
        <v>Aug-2025</v>
      </c>
      <c r="P1507" t="str">
        <f>_xlfn.XLOOKUP(tblOrders[[#This Row],[OrderID]], tblReturns[OrderID], tblReturns[Returned])</f>
        <v>No</v>
      </c>
      <c r="Q1507" t="str">
        <f>_xlfn.XLOOKUP(tblOrders[[#This Row],[OrderID]], tblShipping[OrderID], tblShipping[ShipMode])</f>
        <v>Express</v>
      </c>
      <c r="R1507" t="str">
        <f>IFERROR(_xlfn.XLOOKUP(A1506, tblCustomers[CustomerID], tblCustomers[CustomerName]), "Not Found")</f>
        <v>Not Found</v>
      </c>
      <c r="S1507" t="str">
        <f>IF(tblOrders[[#This Row],[Sales]]&gt;1000000,"High Value","Standard")</f>
        <v>Standard</v>
      </c>
      <c r="T1507" t="str">
        <f>_xlfn.XLOOKUP(tblOrders[[#This Row],[ProductID]], tblProducts[ProductID], tblProducts[ProductName])</f>
        <v>Product 40</v>
      </c>
      <c r="U1507">
        <f>_xlfn.XLOOKUP(tblOrders[[#This Row],[SalesRepID]], tblSalesreps[RepID], tblSalesreps[Target])</f>
        <v>16246424</v>
      </c>
    </row>
    <row r="1508" spans="1:21">
      <c r="A1508" t="s">
        <v>2299</v>
      </c>
      <c r="B1508" s="7" t="s">
        <v>920</v>
      </c>
      <c r="C1508" t="s">
        <v>765</v>
      </c>
      <c r="D1508" t="s">
        <v>973</v>
      </c>
      <c r="E1508" t="s">
        <v>69</v>
      </c>
      <c r="F1508" t="s">
        <v>88</v>
      </c>
      <c r="G1508">
        <v>4</v>
      </c>
      <c r="H1508">
        <v>0.2</v>
      </c>
      <c r="I1508" s="2">
        <v>38400</v>
      </c>
      <c r="J1508" t="str">
        <f>_xlfn.XLOOKUP(tblOrders[[#This Row],[CustomerID]], tblCustomers[CustomerID], tblCustomers[CustomerName])</f>
        <v>Customer 8</v>
      </c>
      <c r="K1508" t="str">
        <f>_xlfn.XLOOKUP(tblOrders[[#This Row],[CustomerID]], tblCustomers[CustomerID], tblCustomers[Segment])</f>
        <v>Consumer</v>
      </c>
      <c r="L1508" t="str">
        <f>_xlfn.XLOOKUP(tblOrders[[#This Row],[ProductID]], tblProducts[ProductID], tblProducts[Category])</f>
        <v>Office</v>
      </c>
      <c r="M1508">
        <f>_xlfn.XLOOKUP(tblOrders[[#This Row],[ProductID]], tblProducts[ProductID], tblProducts[CostPrice])</f>
        <v>44507</v>
      </c>
      <c r="N1508">
        <f>tblOrders[[#This Row],[Sales]]-(tblOrders[[#This Row],[CostPrice]]*tblOrders[[#This Row],[Quantity]])</f>
        <v>-139628</v>
      </c>
      <c r="O1508" t="str">
        <f>TEXT(tblOrders[[#This Row],[Date]],"mmm-yyyy")</f>
        <v>Dec-2025</v>
      </c>
      <c r="P1508" t="str">
        <f>_xlfn.XLOOKUP(tblOrders[[#This Row],[OrderID]], tblReturns[OrderID], tblReturns[Returned])</f>
        <v>No</v>
      </c>
      <c r="Q1508" t="str">
        <f>_xlfn.XLOOKUP(tblOrders[[#This Row],[OrderID]], tblShipping[OrderID], tblShipping[ShipMode])</f>
        <v>Pickup</v>
      </c>
      <c r="R1508" t="str">
        <f>IFERROR(_xlfn.XLOOKUP(A1507, tblCustomers[CustomerID], tblCustomers[CustomerName]), "Not Found")</f>
        <v>Not Found</v>
      </c>
      <c r="S1508" t="str">
        <f>IF(tblOrders[[#This Row],[Sales]]&gt;1000000,"High Value","Standard")</f>
        <v>Standard</v>
      </c>
      <c r="T1508" t="str">
        <f>_xlfn.XLOOKUP(tblOrders[[#This Row],[ProductID]], tblProducts[ProductID], tblProducts[ProductName])</f>
        <v>Product 53</v>
      </c>
      <c r="U1508">
        <f>_xlfn.XLOOKUP(tblOrders[[#This Row],[SalesRepID]], tblSalesreps[RepID], tblSalesreps[Target])</f>
        <v>19473459</v>
      </c>
    </row>
    <row r="1509" spans="1:21">
      <c r="A1509" t="s">
        <v>2300</v>
      </c>
      <c r="B1509" s="7" t="s">
        <v>942</v>
      </c>
      <c r="C1509" t="s">
        <v>1354</v>
      </c>
      <c r="D1509" t="s">
        <v>145</v>
      </c>
      <c r="E1509" t="s">
        <v>74</v>
      </c>
      <c r="F1509" t="s">
        <v>26</v>
      </c>
      <c r="G1509">
        <v>6</v>
      </c>
      <c r="H1509">
        <v>0.2</v>
      </c>
      <c r="I1509" s="2">
        <v>657998.4</v>
      </c>
      <c r="J1509" t="str">
        <f>_xlfn.XLOOKUP(tblOrders[[#This Row],[CustomerID]], tblCustomers[CustomerID], tblCustomers[CustomerName])</f>
        <v>Customer 244</v>
      </c>
      <c r="K1509" t="str">
        <f>_xlfn.XLOOKUP(tblOrders[[#This Row],[CustomerID]], tblCustomers[CustomerID], tblCustomers[Segment])</f>
        <v>Corporate</v>
      </c>
      <c r="L1509" t="str">
        <f>_xlfn.XLOOKUP(tblOrders[[#This Row],[ProductID]], tblProducts[ProductID], tblProducts[Category])</f>
        <v>Furniture</v>
      </c>
      <c r="M1509">
        <f>_xlfn.XLOOKUP(tblOrders[[#This Row],[ProductID]], tblProducts[ProductID], tblProducts[CostPrice])</f>
        <v>55764</v>
      </c>
      <c r="N1509">
        <f>tblOrders[[#This Row],[Sales]]-(tblOrders[[#This Row],[CostPrice]]*tblOrders[[#This Row],[Quantity]])</f>
        <v>323414.40000000002</v>
      </c>
      <c r="O1509" t="str">
        <f>TEXT(tblOrders[[#This Row],[Date]],"mmm-yyyy")</f>
        <v>Oct-2025</v>
      </c>
      <c r="P1509" t="str">
        <f>_xlfn.XLOOKUP(tblOrders[[#This Row],[OrderID]], tblReturns[OrderID], tblReturns[Returned])</f>
        <v>No</v>
      </c>
      <c r="Q1509" t="str">
        <f>_xlfn.XLOOKUP(tblOrders[[#This Row],[OrderID]], tblShipping[OrderID], tblShipping[ShipMode])</f>
        <v>Standard</v>
      </c>
      <c r="R1509" t="str">
        <f>IFERROR(_xlfn.XLOOKUP(A1508, tblCustomers[CustomerID], tblCustomers[CustomerName]), "Not Found")</f>
        <v>Not Found</v>
      </c>
      <c r="S1509" t="str">
        <f>IF(tblOrders[[#This Row],[Sales]]&gt;1000000,"High Value","Standard")</f>
        <v>Standard</v>
      </c>
      <c r="T1509" t="str">
        <f>_xlfn.XLOOKUP(tblOrders[[#This Row],[ProductID]], tblProducts[ProductID], tblProducts[ProductName])</f>
        <v>Product 89</v>
      </c>
      <c r="U1509">
        <f>_xlfn.XLOOKUP(tblOrders[[#This Row],[SalesRepID]], tblSalesreps[RepID], tblSalesreps[Target])</f>
        <v>7254801</v>
      </c>
    </row>
    <row r="1510" spans="1:21">
      <c r="A1510" t="s">
        <v>2301</v>
      </c>
      <c r="B1510" s="7" t="s">
        <v>1340</v>
      </c>
      <c r="C1510" t="s">
        <v>767</v>
      </c>
      <c r="D1510" t="s">
        <v>382</v>
      </c>
      <c r="E1510" t="s">
        <v>165</v>
      </c>
      <c r="F1510" t="s">
        <v>51</v>
      </c>
      <c r="G1510">
        <v>2</v>
      </c>
      <c r="H1510">
        <v>0.05</v>
      </c>
      <c r="I1510" s="2">
        <v>179939.5</v>
      </c>
      <c r="J1510" t="str">
        <f>_xlfn.XLOOKUP(tblOrders[[#This Row],[CustomerID]], tblCustomers[CustomerID], tblCustomers[CustomerName])</f>
        <v>Customer 134</v>
      </c>
      <c r="K1510" t="str">
        <f>_xlfn.XLOOKUP(tblOrders[[#This Row],[CustomerID]], tblCustomers[CustomerID], tblCustomers[Segment])</f>
        <v>Consumer</v>
      </c>
      <c r="L1510" t="str">
        <f>_xlfn.XLOOKUP(tblOrders[[#This Row],[ProductID]], tblProducts[ProductID], tblProducts[Category])</f>
        <v>Office</v>
      </c>
      <c r="M1510">
        <f>_xlfn.XLOOKUP(tblOrders[[#This Row],[ProductID]], tblProducts[ProductID], tblProducts[CostPrice])</f>
        <v>61777</v>
      </c>
      <c r="N1510">
        <f>tblOrders[[#This Row],[Sales]]-(tblOrders[[#This Row],[CostPrice]]*tblOrders[[#This Row],[Quantity]])</f>
        <v>56385.5</v>
      </c>
      <c r="O1510" t="str">
        <f>TEXT(tblOrders[[#This Row],[Date]],"mmm-yyyy")</f>
        <v>Feb-2025</v>
      </c>
      <c r="P1510" t="str">
        <f>_xlfn.XLOOKUP(tblOrders[[#This Row],[OrderID]], tblReturns[OrderID], tblReturns[Returned])</f>
        <v>No</v>
      </c>
      <c r="Q1510" t="str">
        <f>_xlfn.XLOOKUP(tblOrders[[#This Row],[OrderID]], tblShipping[OrderID], tblShipping[ShipMode])</f>
        <v>Pickup</v>
      </c>
      <c r="R1510" t="str">
        <f>IFERROR(_xlfn.XLOOKUP(A1509, tblCustomers[CustomerID], tblCustomers[CustomerName]), "Not Found")</f>
        <v>Not Found</v>
      </c>
      <c r="S1510" t="str">
        <f>IF(tblOrders[[#This Row],[Sales]]&gt;1000000,"High Value","Standard")</f>
        <v>Standard</v>
      </c>
      <c r="T1510" t="str">
        <f>_xlfn.XLOOKUP(tblOrders[[#This Row],[ProductID]], tblProducts[ProductID], tblProducts[ProductName])</f>
        <v>Product 65</v>
      </c>
      <c r="U1510">
        <f>_xlfn.XLOOKUP(tblOrders[[#This Row],[SalesRepID]], tblSalesreps[RepID], tblSalesreps[Target])</f>
        <v>16839910</v>
      </c>
    </row>
    <row r="1511" spans="1:21">
      <c r="A1511" t="s">
        <v>2302</v>
      </c>
      <c r="B1511" s="7" t="s">
        <v>424</v>
      </c>
      <c r="C1511" t="s">
        <v>33</v>
      </c>
      <c r="D1511" t="s">
        <v>422</v>
      </c>
      <c r="E1511" t="s">
        <v>25</v>
      </c>
      <c r="F1511" t="s">
        <v>26</v>
      </c>
      <c r="G1511">
        <v>7</v>
      </c>
      <c r="H1511">
        <v>0.1</v>
      </c>
      <c r="I1511" s="2">
        <v>941157</v>
      </c>
      <c r="J1511" t="str">
        <f>_xlfn.XLOOKUP(tblOrders[[#This Row],[CustomerID]], tblCustomers[CustomerID], tblCustomers[CustomerName])</f>
        <v>Customer 19</v>
      </c>
      <c r="K1511" t="str">
        <f>_xlfn.XLOOKUP(tblOrders[[#This Row],[CustomerID]], tblCustomers[CustomerID], tblCustomers[Segment])</f>
        <v>Consumer</v>
      </c>
      <c r="L1511" t="str">
        <f>_xlfn.XLOOKUP(tblOrders[[#This Row],[ProductID]], tblProducts[ProductID], tblProducts[Category])</f>
        <v>Furniture</v>
      </c>
      <c r="M1511">
        <f>_xlfn.XLOOKUP(tblOrders[[#This Row],[ProductID]], tblProducts[ProductID], tblProducts[CostPrice])</f>
        <v>69526</v>
      </c>
      <c r="N1511">
        <f>tblOrders[[#This Row],[Sales]]-(tblOrders[[#This Row],[CostPrice]]*tblOrders[[#This Row],[Quantity]])</f>
        <v>454475</v>
      </c>
      <c r="O1511" t="str">
        <f>TEXT(tblOrders[[#This Row],[Date]],"mmm-yyyy")</f>
        <v>Feb-2025</v>
      </c>
      <c r="P1511" t="str">
        <f>_xlfn.XLOOKUP(tblOrders[[#This Row],[OrderID]], tblReturns[OrderID], tblReturns[Returned])</f>
        <v>Yes</v>
      </c>
      <c r="Q1511" t="str">
        <f>_xlfn.XLOOKUP(tblOrders[[#This Row],[OrderID]], tblShipping[OrderID], tblShipping[ShipMode])</f>
        <v>Pickup</v>
      </c>
      <c r="R1511" t="str">
        <f>IFERROR(_xlfn.XLOOKUP(A1510, tblCustomers[CustomerID], tblCustomers[CustomerName]), "Not Found")</f>
        <v>Not Found</v>
      </c>
      <c r="S1511" t="str">
        <f>IF(tblOrders[[#This Row],[Sales]]&gt;1000000,"High Value","Standard")</f>
        <v>Standard</v>
      </c>
      <c r="T1511" t="str">
        <f>_xlfn.XLOOKUP(tblOrders[[#This Row],[ProductID]], tblProducts[ProductID], tblProducts[ProductName])</f>
        <v>Product 36</v>
      </c>
      <c r="U1511">
        <f>_xlfn.XLOOKUP(tblOrders[[#This Row],[SalesRepID]], tblSalesreps[RepID], tblSalesreps[Target])</f>
        <v>7094914</v>
      </c>
    </row>
    <row r="1512" spans="1:21">
      <c r="A1512" t="s">
        <v>2303</v>
      </c>
      <c r="B1512" s="7" t="s">
        <v>329</v>
      </c>
      <c r="C1512" t="s">
        <v>980</v>
      </c>
      <c r="D1512" t="s">
        <v>585</v>
      </c>
      <c r="E1512" t="s">
        <v>105</v>
      </c>
      <c r="F1512" t="s">
        <v>51</v>
      </c>
      <c r="G1512">
        <v>7</v>
      </c>
      <c r="H1512">
        <v>0.2</v>
      </c>
      <c r="I1512" s="2">
        <v>239495.2</v>
      </c>
      <c r="J1512" t="str">
        <f>_xlfn.XLOOKUP(tblOrders[[#This Row],[CustomerID]], tblCustomers[CustomerID], tblCustomers[CustomerName])</f>
        <v>Customer 181</v>
      </c>
      <c r="K1512" t="str">
        <f>_xlfn.XLOOKUP(tblOrders[[#This Row],[CustomerID]], tblCustomers[CustomerID], tblCustomers[Segment])</f>
        <v>Consumer</v>
      </c>
      <c r="L1512" t="str">
        <f>_xlfn.XLOOKUP(tblOrders[[#This Row],[ProductID]], tblProducts[ProductID], tblProducts[Category])</f>
        <v>Office</v>
      </c>
      <c r="M1512">
        <f>_xlfn.XLOOKUP(tblOrders[[#This Row],[ProductID]], tblProducts[ProductID], tblProducts[CostPrice])</f>
        <v>49623</v>
      </c>
      <c r="N1512">
        <f>tblOrders[[#This Row],[Sales]]-(tblOrders[[#This Row],[CostPrice]]*tblOrders[[#This Row],[Quantity]])</f>
        <v>-107865.79999999999</v>
      </c>
      <c r="O1512" t="str">
        <f>TEXT(tblOrders[[#This Row],[Date]],"mmm-yyyy")</f>
        <v>Nov-2025</v>
      </c>
      <c r="P1512" t="str">
        <f>_xlfn.XLOOKUP(tblOrders[[#This Row],[OrderID]], tblReturns[OrderID], tblReturns[Returned])</f>
        <v>Yes</v>
      </c>
      <c r="Q1512" t="str">
        <f>_xlfn.XLOOKUP(tblOrders[[#This Row],[OrderID]], tblShipping[OrderID], tblShipping[ShipMode])</f>
        <v>Standard</v>
      </c>
      <c r="R1512" t="str">
        <f>IFERROR(_xlfn.XLOOKUP(A1511, tblCustomers[CustomerID], tblCustomers[CustomerName]), "Not Found")</f>
        <v>Not Found</v>
      </c>
      <c r="S1512" t="str">
        <f>IF(tblOrders[[#This Row],[Sales]]&gt;1000000,"High Value","Standard")</f>
        <v>Standard</v>
      </c>
      <c r="T1512" t="str">
        <f>_xlfn.XLOOKUP(tblOrders[[#This Row],[ProductID]], tblProducts[ProductID], tblProducts[ProductName])</f>
        <v>Product 54</v>
      </c>
      <c r="U1512">
        <f>_xlfn.XLOOKUP(tblOrders[[#This Row],[SalesRepID]], tblSalesreps[RepID], tblSalesreps[Target])</f>
        <v>8698154</v>
      </c>
    </row>
    <row r="1513" spans="1:21">
      <c r="A1513" t="s">
        <v>2304</v>
      </c>
      <c r="B1513" s="7" t="s">
        <v>1510</v>
      </c>
      <c r="C1513" t="s">
        <v>215</v>
      </c>
      <c r="D1513" t="s">
        <v>265</v>
      </c>
      <c r="E1513" t="s">
        <v>119</v>
      </c>
      <c r="F1513" t="s">
        <v>51</v>
      </c>
      <c r="G1513">
        <v>6</v>
      </c>
      <c r="H1513">
        <v>0</v>
      </c>
      <c r="I1513" s="2">
        <v>648186</v>
      </c>
      <c r="J1513" t="str">
        <f>_xlfn.XLOOKUP(tblOrders[[#This Row],[CustomerID]], tblCustomers[CustomerID], tblCustomers[CustomerName])</f>
        <v>Customer 25</v>
      </c>
      <c r="K1513" t="str">
        <f>_xlfn.XLOOKUP(tblOrders[[#This Row],[CustomerID]], tblCustomers[CustomerID], tblCustomers[Segment])</f>
        <v>Corporate</v>
      </c>
      <c r="L1513" t="str">
        <f>_xlfn.XLOOKUP(tblOrders[[#This Row],[ProductID]], tblProducts[ProductID], tblProducts[Category])</f>
        <v>Home</v>
      </c>
      <c r="M1513">
        <f>_xlfn.XLOOKUP(tblOrders[[#This Row],[ProductID]], tblProducts[ProductID], tblProducts[CostPrice])</f>
        <v>33642</v>
      </c>
      <c r="N1513">
        <f>tblOrders[[#This Row],[Sales]]-(tblOrders[[#This Row],[CostPrice]]*tblOrders[[#This Row],[Quantity]])</f>
        <v>446334</v>
      </c>
      <c r="O1513" t="str">
        <f>TEXT(tblOrders[[#This Row],[Date]],"mmm-yyyy")</f>
        <v>Jul-2025</v>
      </c>
      <c r="P1513" t="str">
        <f>_xlfn.XLOOKUP(tblOrders[[#This Row],[OrderID]], tblReturns[OrderID], tblReturns[Returned])</f>
        <v>No</v>
      </c>
      <c r="Q1513" t="str">
        <f>_xlfn.XLOOKUP(tblOrders[[#This Row],[OrderID]], tblShipping[OrderID], tblShipping[ShipMode])</f>
        <v>Pickup</v>
      </c>
      <c r="R1513" t="str">
        <f>IFERROR(_xlfn.XLOOKUP(A1512, tblCustomers[CustomerID], tblCustomers[CustomerName]), "Not Found")</f>
        <v>Not Found</v>
      </c>
      <c r="S1513" t="str">
        <f>IF(tblOrders[[#This Row],[Sales]]&gt;1000000,"High Value","Standard")</f>
        <v>Standard</v>
      </c>
      <c r="T1513" t="str">
        <f>_xlfn.XLOOKUP(tblOrders[[#This Row],[ProductID]], tblProducts[ProductID], tblProducts[ProductName])</f>
        <v>Product 17</v>
      </c>
      <c r="U1513">
        <f>_xlfn.XLOOKUP(tblOrders[[#This Row],[SalesRepID]], tblSalesreps[RepID], tblSalesreps[Target])</f>
        <v>5886694</v>
      </c>
    </row>
    <row r="1514" spans="1:21">
      <c r="A1514" t="s">
        <v>2305</v>
      </c>
      <c r="B1514" s="7" t="s">
        <v>296</v>
      </c>
      <c r="C1514" t="s">
        <v>103</v>
      </c>
      <c r="D1514" t="s">
        <v>377</v>
      </c>
      <c r="E1514" t="s">
        <v>74</v>
      </c>
      <c r="F1514" t="s">
        <v>51</v>
      </c>
      <c r="G1514">
        <v>3</v>
      </c>
      <c r="H1514">
        <v>0.15</v>
      </c>
      <c r="I1514" s="2">
        <v>278128.5</v>
      </c>
      <c r="J1514" t="str">
        <f>_xlfn.XLOOKUP(tblOrders[[#This Row],[CustomerID]], tblCustomers[CustomerID], tblCustomers[CustomerName])</f>
        <v>Customer 215</v>
      </c>
      <c r="K1514" t="str">
        <f>_xlfn.XLOOKUP(tblOrders[[#This Row],[CustomerID]], tblCustomers[CustomerID], tblCustomers[Segment])</f>
        <v>Corporate</v>
      </c>
      <c r="L1514" t="str">
        <f>_xlfn.XLOOKUP(tblOrders[[#This Row],[ProductID]], tblProducts[ProductID], tblProducts[Category])</f>
        <v>Home</v>
      </c>
      <c r="M1514">
        <f>_xlfn.XLOOKUP(tblOrders[[#This Row],[ProductID]], tblProducts[ProductID], tblProducts[CostPrice])</f>
        <v>38053</v>
      </c>
      <c r="N1514">
        <f>tblOrders[[#This Row],[Sales]]-(tblOrders[[#This Row],[CostPrice]]*tblOrders[[#This Row],[Quantity]])</f>
        <v>163969.5</v>
      </c>
      <c r="O1514" t="str">
        <f>TEXT(tblOrders[[#This Row],[Date]],"mmm-yyyy")</f>
        <v>Nov-2025</v>
      </c>
      <c r="P1514" t="str">
        <f>_xlfn.XLOOKUP(tblOrders[[#This Row],[OrderID]], tblReturns[OrderID], tblReturns[Returned])</f>
        <v>No</v>
      </c>
      <c r="Q1514" t="str">
        <f>_xlfn.XLOOKUP(tblOrders[[#This Row],[OrderID]], tblShipping[OrderID], tblShipping[ShipMode])</f>
        <v>Standard</v>
      </c>
      <c r="R1514" t="str">
        <f>IFERROR(_xlfn.XLOOKUP(A1513, tblCustomers[CustomerID], tblCustomers[CustomerName]), "Not Found")</f>
        <v>Not Found</v>
      </c>
      <c r="S1514" t="str">
        <f>IF(tblOrders[[#This Row],[Sales]]&gt;1000000,"High Value","Standard")</f>
        <v>Standard</v>
      </c>
      <c r="T1514" t="str">
        <f>_xlfn.XLOOKUP(tblOrders[[#This Row],[ProductID]], tblProducts[ProductID], tblProducts[ProductName])</f>
        <v>Product 82</v>
      </c>
      <c r="U1514">
        <f>_xlfn.XLOOKUP(tblOrders[[#This Row],[SalesRepID]], tblSalesreps[RepID], tblSalesreps[Target])</f>
        <v>7254801</v>
      </c>
    </row>
    <row r="1515" spans="1:21">
      <c r="A1515" t="s">
        <v>2306</v>
      </c>
      <c r="B1515" s="7" t="s">
        <v>542</v>
      </c>
      <c r="C1515" t="s">
        <v>307</v>
      </c>
      <c r="D1515" t="s">
        <v>318</v>
      </c>
      <c r="E1515" t="s">
        <v>105</v>
      </c>
      <c r="F1515" t="s">
        <v>26</v>
      </c>
      <c r="G1515">
        <v>10</v>
      </c>
      <c r="H1515">
        <v>0.15</v>
      </c>
      <c r="I1515" s="2">
        <v>620984.5</v>
      </c>
      <c r="J1515" t="str">
        <f>_xlfn.XLOOKUP(tblOrders[[#This Row],[CustomerID]], tblCustomers[CustomerID], tblCustomers[CustomerName])</f>
        <v>Customer 17</v>
      </c>
      <c r="K1515" t="str">
        <f>_xlfn.XLOOKUP(tblOrders[[#This Row],[CustomerID]], tblCustomers[CustomerID], tblCustomers[Segment])</f>
        <v>SME</v>
      </c>
      <c r="L1515" t="str">
        <f>_xlfn.XLOOKUP(tblOrders[[#This Row],[ProductID]], tblProducts[ProductID], tblProducts[Category])</f>
        <v>Office</v>
      </c>
      <c r="M1515">
        <f>_xlfn.XLOOKUP(tblOrders[[#This Row],[ProductID]], tblProducts[ProductID], tblProducts[CostPrice])</f>
        <v>39205</v>
      </c>
      <c r="N1515">
        <f>tblOrders[[#This Row],[Sales]]-(tblOrders[[#This Row],[CostPrice]]*tblOrders[[#This Row],[Quantity]])</f>
        <v>228934.5</v>
      </c>
      <c r="O1515" t="str">
        <f>TEXT(tblOrders[[#This Row],[Date]],"mmm-yyyy")</f>
        <v>Jan-2025</v>
      </c>
      <c r="P1515" t="str">
        <f>_xlfn.XLOOKUP(tblOrders[[#This Row],[OrderID]], tblReturns[OrderID], tblReturns[Returned])</f>
        <v>No</v>
      </c>
      <c r="Q1515" t="str">
        <f>_xlfn.XLOOKUP(tblOrders[[#This Row],[OrderID]], tblShipping[OrderID], tblShipping[ShipMode])</f>
        <v>Standard</v>
      </c>
      <c r="R1515" t="str">
        <f>IFERROR(_xlfn.XLOOKUP(A1514, tblCustomers[CustomerID], tblCustomers[CustomerName]), "Not Found")</f>
        <v>Not Found</v>
      </c>
      <c r="S1515" t="str">
        <f>IF(tblOrders[[#This Row],[Sales]]&gt;1000000,"High Value","Standard")</f>
        <v>Standard</v>
      </c>
      <c r="T1515" t="str">
        <f>_xlfn.XLOOKUP(tblOrders[[#This Row],[ProductID]], tblProducts[ProductID], tblProducts[ProductName])</f>
        <v>Product 74</v>
      </c>
      <c r="U1515">
        <f>_xlfn.XLOOKUP(tblOrders[[#This Row],[SalesRepID]], tblSalesreps[RepID], tblSalesreps[Target])</f>
        <v>8698154</v>
      </c>
    </row>
    <row r="1516" spans="1:21">
      <c r="A1516" t="s">
        <v>2307</v>
      </c>
      <c r="B1516" s="7" t="s">
        <v>875</v>
      </c>
      <c r="C1516" t="s">
        <v>441</v>
      </c>
      <c r="D1516" t="s">
        <v>491</v>
      </c>
      <c r="E1516" t="s">
        <v>202</v>
      </c>
      <c r="F1516" t="s">
        <v>51</v>
      </c>
      <c r="G1516">
        <v>6</v>
      </c>
      <c r="H1516">
        <v>0</v>
      </c>
      <c r="I1516" s="2">
        <v>527670</v>
      </c>
      <c r="J1516" t="str">
        <f>_xlfn.XLOOKUP(tblOrders[[#This Row],[CustomerID]], tblCustomers[CustomerID], tblCustomers[CustomerName])</f>
        <v>Customer 214</v>
      </c>
      <c r="K1516" t="str">
        <f>_xlfn.XLOOKUP(tblOrders[[#This Row],[CustomerID]], tblCustomers[CustomerID], tblCustomers[Segment])</f>
        <v>Consumer</v>
      </c>
      <c r="L1516" t="str">
        <f>_xlfn.XLOOKUP(tblOrders[[#This Row],[ProductID]], tblProducts[ProductID], tblProducts[Category])</f>
        <v>Home</v>
      </c>
      <c r="M1516">
        <f>_xlfn.XLOOKUP(tblOrders[[#This Row],[ProductID]], tblProducts[ProductID], tblProducts[CostPrice])</f>
        <v>75749</v>
      </c>
      <c r="N1516">
        <f>tblOrders[[#This Row],[Sales]]-(tblOrders[[#This Row],[CostPrice]]*tblOrders[[#This Row],[Quantity]])</f>
        <v>73176</v>
      </c>
      <c r="O1516" t="str">
        <f>TEXT(tblOrders[[#This Row],[Date]],"mmm-yyyy")</f>
        <v>Oct-2025</v>
      </c>
      <c r="P1516" t="str">
        <f>_xlfn.XLOOKUP(tblOrders[[#This Row],[OrderID]], tblReturns[OrderID], tblReturns[Returned])</f>
        <v>Yes</v>
      </c>
      <c r="Q1516" t="str">
        <f>_xlfn.XLOOKUP(tblOrders[[#This Row],[OrderID]], tblShipping[OrderID], tblShipping[ShipMode])</f>
        <v>Pickup</v>
      </c>
      <c r="R1516" t="str">
        <f>IFERROR(_xlfn.XLOOKUP(A1515, tblCustomers[CustomerID], tblCustomers[CustomerName]), "Not Found")</f>
        <v>Not Found</v>
      </c>
      <c r="S1516" t="str">
        <f>IF(tblOrders[[#This Row],[Sales]]&gt;1000000,"High Value","Standard")</f>
        <v>Standard</v>
      </c>
      <c r="T1516" t="str">
        <f>_xlfn.XLOOKUP(tblOrders[[#This Row],[ProductID]], tblProducts[ProductID], tblProducts[ProductName])</f>
        <v>Product 49</v>
      </c>
      <c r="U1516">
        <f>_xlfn.XLOOKUP(tblOrders[[#This Row],[SalesRepID]], tblSalesreps[RepID], tblSalesreps[Target])</f>
        <v>10652665</v>
      </c>
    </row>
    <row r="1517" spans="1:21">
      <c r="A1517" t="s">
        <v>2308</v>
      </c>
      <c r="B1517" s="7" t="s">
        <v>1219</v>
      </c>
      <c r="C1517" t="s">
        <v>108</v>
      </c>
      <c r="D1517" t="s">
        <v>566</v>
      </c>
      <c r="E1517" t="s">
        <v>165</v>
      </c>
      <c r="F1517" t="s">
        <v>88</v>
      </c>
      <c r="G1517">
        <v>10</v>
      </c>
      <c r="H1517">
        <v>0.15</v>
      </c>
      <c r="I1517" s="2">
        <v>1229219</v>
      </c>
      <c r="J1517" t="str">
        <f>_xlfn.XLOOKUP(tblOrders[[#This Row],[CustomerID]], tblCustomers[CustomerID], tblCustomers[CustomerName])</f>
        <v>Customer 96</v>
      </c>
      <c r="K1517" t="str">
        <f>_xlfn.XLOOKUP(tblOrders[[#This Row],[CustomerID]], tblCustomers[CustomerID], tblCustomers[Segment])</f>
        <v>Consumer</v>
      </c>
      <c r="L1517" t="str">
        <f>_xlfn.XLOOKUP(tblOrders[[#This Row],[ProductID]], tblProducts[ProductID], tblProducts[Category])</f>
        <v>Electronics</v>
      </c>
      <c r="M1517">
        <f>_xlfn.XLOOKUP(tblOrders[[#This Row],[ProductID]], tblProducts[ProductID], tblProducts[CostPrice])</f>
        <v>26222</v>
      </c>
      <c r="N1517">
        <f>tblOrders[[#This Row],[Sales]]-(tblOrders[[#This Row],[CostPrice]]*tblOrders[[#This Row],[Quantity]])</f>
        <v>966999</v>
      </c>
      <c r="O1517" t="str">
        <f>TEXT(tblOrders[[#This Row],[Date]],"mmm-yyyy")</f>
        <v>Aug-2025</v>
      </c>
      <c r="P1517" t="str">
        <f>_xlfn.XLOOKUP(tblOrders[[#This Row],[OrderID]], tblReturns[OrderID], tblReturns[Returned])</f>
        <v>Yes</v>
      </c>
      <c r="Q1517" t="str">
        <f>_xlfn.XLOOKUP(tblOrders[[#This Row],[OrderID]], tblShipping[OrderID], tblShipping[ShipMode])</f>
        <v>Pickup</v>
      </c>
      <c r="R1517" t="str">
        <f>IFERROR(_xlfn.XLOOKUP(A1516, tblCustomers[CustomerID], tblCustomers[CustomerName]), "Not Found")</f>
        <v>Not Found</v>
      </c>
      <c r="S1517" t="str">
        <f>IF(tblOrders[[#This Row],[Sales]]&gt;1000000,"High Value","Standard")</f>
        <v>High Value</v>
      </c>
      <c r="T1517" t="str">
        <f>_xlfn.XLOOKUP(tblOrders[[#This Row],[ProductID]], tblProducts[ProductID], tblProducts[ProductName])</f>
        <v>Product 87</v>
      </c>
      <c r="U1517">
        <f>_xlfn.XLOOKUP(tblOrders[[#This Row],[SalesRepID]], tblSalesreps[RepID], tblSalesreps[Target])</f>
        <v>16839910</v>
      </c>
    </row>
    <row r="1518" spans="1:21">
      <c r="A1518" t="s">
        <v>2309</v>
      </c>
      <c r="B1518" s="7" t="s">
        <v>332</v>
      </c>
      <c r="C1518" t="s">
        <v>1006</v>
      </c>
      <c r="D1518" t="s">
        <v>162</v>
      </c>
      <c r="E1518" t="s">
        <v>13</v>
      </c>
      <c r="F1518" t="s">
        <v>20</v>
      </c>
      <c r="G1518">
        <v>8</v>
      </c>
      <c r="H1518">
        <v>0.05</v>
      </c>
      <c r="I1518" s="2">
        <v>1103717.6000000001</v>
      </c>
      <c r="J1518" t="str">
        <f>_xlfn.XLOOKUP(tblOrders[[#This Row],[CustomerID]], tblCustomers[CustomerID], tblCustomers[CustomerName])</f>
        <v>Customer 45</v>
      </c>
      <c r="K1518" t="str">
        <f>_xlfn.XLOOKUP(tblOrders[[#This Row],[CustomerID]], tblCustomers[CustomerID], tblCustomers[Segment])</f>
        <v>Consumer</v>
      </c>
      <c r="L1518" t="str">
        <f>_xlfn.XLOOKUP(tblOrders[[#This Row],[ProductID]], tblProducts[ProductID], tblProducts[Category])</f>
        <v>Furniture</v>
      </c>
      <c r="M1518">
        <f>_xlfn.XLOOKUP(tblOrders[[#This Row],[ProductID]], tblProducts[ProductID], tblProducts[CostPrice])</f>
        <v>62257</v>
      </c>
      <c r="N1518">
        <f>tblOrders[[#This Row],[Sales]]-(tblOrders[[#This Row],[CostPrice]]*tblOrders[[#This Row],[Quantity]])</f>
        <v>605661.60000000009</v>
      </c>
      <c r="O1518" t="str">
        <f>TEXT(tblOrders[[#This Row],[Date]],"mmm-yyyy")</f>
        <v>Aug-2025</v>
      </c>
      <c r="P1518" t="str">
        <f>_xlfn.XLOOKUP(tblOrders[[#This Row],[OrderID]], tblReturns[OrderID], tblReturns[Returned])</f>
        <v>No</v>
      </c>
      <c r="Q1518" t="str">
        <f>_xlfn.XLOOKUP(tblOrders[[#This Row],[OrderID]], tblShipping[OrderID], tblShipping[ShipMode])</f>
        <v>Standard</v>
      </c>
      <c r="R1518" t="str">
        <f>IFERROR(_xlfn.XLOOKUP(A1517, tblCustomers[CustomerID], tblCustomers[CustomerName]), "Not Found")</f>
        <v>Not Found</v>
      </c>
      <c r="S1518" t="str">
        <f>IF(tblOrders[[#This Row],[Sales]]&gt;1000000,"High Value","Standard")</f>
        <v>High Value</v>
      </c>
      <c r="T1518" t="str">
        <f>_xlfn.XLOOKUP(tblOrders[[#This Row],[ProductID]], tblProducts[ProductID], tblProducts[ProductName])</f>
        <v>Product 55</v>
      </c>
      <c r="U1518">
        <f>_xlfn.XLOOKUP(tblOrders[[#This Row],[SalesRepID]], tblSalesreps[RepID], tblSalesreps[Target])</f>
        <v>11852878</v>
      </c>
    </row>
    <row r="1519" spans="1:21">
      <c r="A1519" t="s">
        <v>2310</v>
      </c>
      <c r="B1519" s="7" t="s">
        <v>110</v>
      </c>
      <c r="C1519" t="s">
        <v>261</v>
      </c>
      <c r="D1519" t="s">
        <v>248</v>
      </c>
      <c r="E1519" t="s">
        <v>105</v>
      </c>
      <c r="F1519" t="s">
        <v>51</v>
      </c>
      <c r="G1519">
        <v>8</v>
      </c>
      <c r="H1519">
        <v>0.15</v>
      </c>
      <c r="I1519" s="2">
        <v>731639.2</v>
      </c>
      <c r="J1519" t="str">
        <f>_xlfn.XLOOKUP(tblOrders[[#This Row],[CustomerID]], tblCustomers[CustomerID], tblCustomers[CustomerName])</f>
        <v>Customer 117</v>
      </c>
      <c r="K1519" t="str">
        <f>_xlfn.XLOOKUP(tblOrders[[#This Row],[CustomerID]], tblCustomers[CustomerID], tblCustomers[Segment])</f>
        <v>Consumer</v>
      </c>
      <c r="L1519" t="str">
        <f>_xlfn.XLOOKUP(tblOrders[[#This Row],[ProductID]], tblProducts[ProductID], tblProducts[Category])</f>
        <v>Furniture</v>
      </c>
      <c r="M1519">
        <f>_xlfn.XLOOKUP(tblOrders[[#This Row],[ProductID]], tblProducts[ProductID], tblProducts[CostPrice])</f>
        <v>31758</v>
      </c>
      <c r="N1519">
        <f>tblOrders[[#This Row],[Sales]]-(tblOrders[[#This Row],[CostPrice]]*tblOrders[[#This Row],[Quantity]])</f>
        <v>477575.19999999995</v>
      </c>
      <c r="O1519" t="str">
        <f>TEXT(tblOrders[[#This Row],[Date]],"mmm-yyyy")</f>
        <v>Nov-2025</v>
      </c>
      <c r="P1519" t="str">
        <f>_xlfn.XLOOKUP(tblOrders[[#This Row],[OrderID]], tblReturns[OrderID], tblReturns[Returned])</f>
        <v>No</v>
      </c>
      <c r="Q1519" t="str">
        <f>_xlfn.XLOOKUP(tblOrders[[#This Row],[OrderID]], tblShipping[OrderID], tblShipping[ShipMode])</f>
        <v>Standard</v>
      </c>
      <c r="R1519" t="str">
        <f>IFERROR(_xlfn.XLOOKUP(A1518, tblCustomers[CustomerID], tblCustomers[CustomerName]), "Not Found")</f>
        <v>Not Found</v>
      </c>
      <c r="S1519" t="str">
        <f>IF(tblOrders[[#This Row],[Sales]]&gt;1000000,"High Value","Standard")</f>
        <v>Standard</v>
      </c>
      <c r="T1519" t="str">
        <f>_xlfn.XLOOKUP(tblOrders[[#This Row],[ProductID]], tblProducts[ProductID], tblProducts[ProductName])</f>
        <v>Product 35</v>
      </c>
      <c r="U1519">
        <f>_xlfn.XLOOKUP(tblOrders[[#This Row],[SalesRepID]], tblSalesreps[RepID], tblSalesreps[Target])</f>
        <v>8698154</v>
      </c>
    </row>
    <row r="1520" spans="1:21">
      <c r="A1520" t="s">
        <v>2311</v>
      </c>
      <c r="B1520" s="7" t="s">
        <v>1889</v>
      </c>
      <c r="C1520" t="s">
        <v>664</v>
      </c>
      <c r="D1520" t="s">
        <v>352</v>
      </c>
      <c r="E1520" t="s">
        <v>202</v>
      </c>
      <c r="F1520" t="s">
        <v>14</v>
      </c>
      <c r="G1520">
        <v>6</v>
      </c>
      <c r="H1520">
        <v>0.1</v>
      </c>
      <c r="I1520" s="2">
        <v>475291.8</v>
      </c>
      <c r="J1520" t="str">
        <f>_xlfn.XLOOKUP(tblOrders[[#This Row],[CustomerID]], tblCustomers[CustomerID], tblCustomers[CustomerName])</f>
        <v>Customer 112</v>
      </c>
      <c r="K1520" t="str">
        <f>_xlfn.XLOOKUP(tblOrders[[#This Row],[CustomerID]], tblCustomers[CustomerID], tblCustomers[Segment])</f>
        <v>Corporate</v>
      </c>
      <c r="L1520" t="str">
        <f>_xlfn.XLOOKUP(tblOrders[[#This Row],[ProductID]], tblProducts[ProductID], tblProducts[Category])</f>
        <v>Electronics</v>
      </c>
      <c r="M1520">
        <f>_xlfn.XLOOKUP(tblOrders[[#This Row],[ProductID]], tblProducts[ProductID], tblProducts[CostPrice])</f>
        <v>58522</v>
      </c>
      <c r="N1520">
        <f>tblOrders[[#This Row],[Sales]]-(tblOrders[[#This Row],[CostPrice]]*tblOrders[[#This Row],[Quantity]])</f>
        <v>124159.79999999999</v>
      </c>
      <c r="O1520" t="str">
        <f>TEXT(tblOrders[[#This Row],[Date]],"mmm-yyyy")</f>
        <v>Oct-2025</v>
      </c>
      <c r="P1520" t="str">
        <f>_xlfn.XLOOKUP(tblOrders[[#This Row],[OrderID]], tblReturns[OrderID], tblReturns[Returned])</f>
        <v>No</v>
      </c>
      <c r="Q1520" t="str">
        <f>_xlfn.XLOOKUP(tblOrders[[#This Row],[OrderID]], tblShipping[OrderID], tblShipping[ShipMode])</f>
        <v>Express</v>
      </c>
      <c r="R1520" t="str">
        <f>IFERROR(_xlfn.XLOOKUP(A1519, tblCustomers[CustomerID], tblCustomers[CustomerName]), "Not Found")</f>
        <v>Not Found</v>
      </c>
      <c r="S1520" t="str">
        <f>IF(tblOrders[[#This Row],[Sales]]&gt;1000000,"High Value","Standard")</f>
        <v>Standard</v>
      </c>
      <c r="T1520" t="str">
        <f>_xlfn.XLOOKUP(tblOrders[[#This Row],[ProductID]], tblProducts[ProductID], tblProducts[ProductName])</f>
        <v>Product 60</v>
      </c>
      <c r="U1520">
        <f>_xlfn.XLOOKUP(tblOrders[[#This Row],[SalesRepID]], tblSalesreps[RepID], tblSalesreps[Target])</f>
        <v>10652665</v>
      </c>
    </row>
    <row r="1521" spans="1:21">
      <c r="A1521" t="s">
        <v>2312</v>
      </c>
      <c r="B1521" s="7" t="s">
        <v>858</v>
      </c>
      <c r="C1521" t="s">
        <v>333</v>
      </c>
      <c r="D1521" t="s">
        <v>314</v>
      </c>
      <c r="E1521" t="s">
        <v>105</v>
      </c>
      <c r="F1521" t="s">
        <v>20</v>
      </c>
      <c r="G1521">
        <v>7</v>
      </c>
      <c r="H1521">
        <v>0.1</v>
      </c>
      <c r="I1521" s="2">
        <v>666540</v>
      </c>
      <c r="J1521" t="str">
        <f>_xlfn.XLOOKUP(tblOrders[[#This Row],[CustomerID]], tblCustomers[CustomerID], tblCustomers[CustomerName])</f>
        <v>Customer 49</v>
      </c>
      <c r="K1521" t="str">
        <f>_xlfn.XLOOKUP(tblOrders[[#This Row],[CustomerID]], tblCustomers[CustomerID], tblCustomers[Segment])</f>
        <v>SME</v>
      </c>
      <c r="L1521" t="str">
        <f>_xlfn.XLOOKUP(tblOrders[[#This Row],[ProductID]], tblProducts[ProductID], tblProducts[Category])</f>
        <v>Furniture</v>
      </c>
      <c r="M1521">
        <f>_xlfn.XLOOKUP(tblOrders[[#This Row],[ProductID]], tblProducts[ProductID], tblProducts[CostPrice])</f>
        <v>10109</v>
      </c>
      <c r="N1521">
        <f>tblOrders[[#This Row],[Sales]]-(tblOrders[[#This Row],[CostPrice]]*tblOrders[[#This Row],[Quantity]])</f>
        <v>595777</v>
      </c>
      <c r="O1521" t="str">
        <f>TEXT(tblOrders[[#This Row],[Date]],"mmm-yyyy")</f>
        <v>Aug-2025</v>
      </c>
      <c r="P1521" t="str">
        <f>_xlfn.XLOOKUP(tblOrders[[#This Row],[OrderID]], tblReturns[OrderID], tblReturns[Returned])</f>
        <v>No</v>
      </c>
      <c r="Q1521" t="str">
        <f>_xlfn.XLOOKUP(tblOrders[[#This Row],[OrderID]], tblShipping[OrderID], tblShipping[ShipMode])</f>
        <v>Express</v>
      </c>
      <c r="R1521" t="str">
        <f>IFERROR(_xlfn.XLOOKUP(A1520, tblCustomers[CustomerID], tblCustomers[CustomerName]), "Not Found")</f>
        <v>Not Found</v>
      </c>
      <c r="S1521" t="str">
        <f>IF(tblOrders[[#This Row],[Sales]]&gt;1000000,"High Value","Standard")</f>
        <v>Standard</v>
      </c>
      <c r="T1521" t="str">
        <f>_xlfn.XLOOKUP(tblOrders[[#This Row],[ProductID]], tblProducts[ProductID], tblProducts[ProductName])</f>
        <v>Product 8</v>
      </c>
      <c r="U1521">
        <f>_xlfn.XLOOKUP(tblOrders[[#This Row],[SalesRepID]], tblSalesreps[RepID], tblSalesreps[Target])</f>
        <v>8698154</v>
      </c>
    </row>
    <row r="1522" spans="1:21">
      <c r="A1522" t="s">
        <v>2313</v>
      </c>
      <c r="B1522" s="7" t="s">
        <v>1683</v>
      </c>
      <c r="C1522" t="s">
        <v>200</v>
      </c>
      <c r="D1522" t="s">
        <v>111</v>
      </c>
      <c r="E1522" t="s">
        <v>87</v>
      </c>
      <c r="F1522" t="s">
        <v>26</v>
      </c>
      <c r="G1522">
        <v>8</v>
      </c>
      <c r="H1522">
        <v>0.1</v>
      </c>
      <c r="I1522" s="2">
        <v>547603.19999999995</v>
      </c>
      <c r="J1522" t="str">
        <f>_xlfn.XLOOKUP(tblOrders[[#This Row],[CustomerID]], tblCustomers[CustomerID], tblCustomers[CustomerName])</f>
        <v>Customer 125</v>
      </c>
      <c r="K1522" t="str">
        <f>_xlfn.XLOOKUP(tblOrders[[#This Row],[CustomerID]], tblCustomers[CustomerID], tblCustomers[Segment])</f>
        <v>Corporate</v>
      </c>
      <c r="L1522" t="str">
        <f>_xlfn.XLOOKUP(tblOrders[[#This Row],[ProductID]], tblProducts[ProductID], tblProducts[Category])</f>
        <v>Furniture</v>
      </c>
      <c r="M1522">
        <f>_xlfn.XLOOKUP(tblOrders[[#This Row],[ProductID]], tblProducts[ProductID], tblProducts[CostPrice])</f>
        <v>34907</v>
      </c>
      <c r="N1522">
        <f>tblOrders[[#This Row],[Sales]]-(tblOrders[[#This Row],[CostPrice]]*tblOrders[[#This Row],[Quantity]])</f>
        <v>268347.19999999995</v>
      </c>
      <c r="O1522" t="str">
        <f>TEXT(tblOrders[[#This Row],[Date]],"mmm-yyyy")</f>
        <v>May-2025</v>
      </c>
      <c r="P1522" t="str">
        <f>_xlfn.XLOOKUP(tblOrders[[#This Row],[OrderID]], tblReturns[OrderID], tblReturns[Returned])</f>
        <v>No</v>
      </c>
      <c r="Q1522" t="str">
        <f>_xlfn.XLOOKUP(tblOrders[[#This Row],[OrderID]], tblShipping[OrderID], tblShipping[ShipMode])</f>
        <v>Pickup</v>
      </c>
      <c r="R1522" t="str">
        <f>IFERROR(_xlfn.XLOOKUP(A1521, tblCustomers[CustomerID], tblCustomers[CustomerName]), "Not Found")</f>
        <v>Not Found</v>
      </c>
      <c r="S1522" t="str">
        <f>IF(tblOrders[[#This Row],[Sales]]&gt;1000000,"High Value","Standard")</f>
        <v>Standard</v>
      </c>
      <c r="T1522" t="str">
        <f>_xlfn.XLOOKUP(tblOrders[[#This Row],[ProductID]], tblProducts[ProductID], tblProducts[ProductName])</f>
        <v>Product 68</v>
      </c>
      <c r="U1522">
        <f>_xlfn.XLOOKUP(tblOrders[[#This Row],[SalesRepID]], tblSalesreps[RepID], tblSalesreps[Target])</f>
        <v>18500989</v>
      </c>
    </row>
    <row r="1523" spans="1:21">
      <c r="A1523" t="s">
        <v>2314</v>
      </c>
      <c r="B1523" s="7" t="s">
        <v>809</v>
      </c>
      <c r="C1523" t="s">
        <v>464</v>
      </c>
      <c r="D1523" t="s">
        <v>126</v>
      </c>
      <c r="E1523" t="s">
        <v>186</v>
      </c>
      <c r="F1523" t="s">
        <v>14</v>
      </c>
      <c r="G1523">
        <v>6</v>
      </c>
      <c r="H1523">
        <v>0.15</v>
      </c>
      <c r="I1523" s="2">
        <v>251022</v>
      </c>
      <c r="J1523" t="str">
        <f>_xlfn.XLOOKUP(tblOrders[[#This Row],[CustomerID]], tblCustomers[CustomerID], tblCustomers[CustomerName])</f>
        <v>Customer 187</v>
      </c>
      <c r="K1523" t="str">
        <f>_xlfn.XLOOKUP(tblOrders[[#This Row],[CustomerID]], tblCustomers[CustomerID], tblCustomers[Segment])</f>
        <v>Corporate</v>
      </c>
      <c r="L1523" t="str">
        <f>_xlfn.XLOOKUP(tblOrders[[#This Row],[ProductID]], tblProducts[ProductID], tblProducts[Category])</f>
        <v>Furniture</v>
      </c>
      <c r="M1523">
        <f>_xlfn.XLOOKUP(tblOrders[[#This Row],[ProductID]], tblProducts[ProductID], tblProducts[CostPrice])</f>
        <v>47434</v>
      </c>
      <c r="N1523">
        <f>tblOrders[[#This Row],[Sales]]-(tblOrders[[#This Row],[CostPrice]]*tblOrders[[#This Row],[Quantity]])</f>
        <v>-33582</v>
      </c>
      <c r="O1523" t="str">
        <f>TEXT(tblOrders[[#This Row],[Date]],"mmm-yyyy")</f>
        <v>Mar-2025</v>
      </c>
      <c r="P1523" t="str">
        <f>_xlfn.XLOOKUP(tblOrders[[#This Row],[OrderID]], tblReturns[OrderID], tblReturns[Returned])</f>
        <v>No</v>
      </c>
      <c r="Q1523" t="str">
        <f>_xlfn.XLOOKUP(tblOrders[[#This Row],[OrderID]], tblShipping[OrderID], tblShipping[ShipMode])</f>
        <v>Express</v>
      </c>
      <c r="R1523" t="str">
        <f>IFERROR(_xlfn.XLOOKUP(A1522, tblCustomers[CustomerID], tblCustomers[CustomerName]), "Not Found")</f>
        <v>Not Found</v>
      </c>
      <c r="S1523" t="str">
        <f>IF(tblOrders[[#This Row],[Sales]]&gt;1000000,"High Value","Standard")</f>
        <v>Standard</v>
      </c>
      <c r="T1523" t="str">
        <f>_xlfn.XLOOKUP(tblOrders[[#This Row],[ProductID]], tblProducts[ProductID], tblProducts[ProductName])</f>
        <v>Product 67</v>
      </c>
      <c r="U1523">
        <f>_xlfn.XLOOKUP(tblOrders[[#This Row],[SalesRepID]], tblSalesreps[RepID], tblSalesreps[Target])</f>
        <v>15141830</v>
      </c>
    </row>
    <row r="1524" spans="1:21">
      <c r="A1524" t="s">
        <v>2315</v>
      </c>
      <c r="B1524" s="7" t="s">
        <v>2316</v>
      </c>
      <c r="C1524" t="s">
        <v>208</v>
      </c>
      <c r="D1524" t="s">
        <v>387</v>
      </c>
      <c r="E1524" t="s">
        <v>13</v>
      </c>
      <c r="F1524" t="s">
        <v>51</v>
      </c>
      <c r="G1524">
        <v>7</v>
      </c>
      <c r="H1524">
        <v>0.1</v>
      </c>
      <c r="I1524" s="2">
        <v>397605.6</v>
      </c>
      <c r="J1524" t="str">
        <f>_xlfn.XLOOKUP(tblOrders[[#This Row],[CustomerID]], tblCustomers[CustomerID], tblCustomers[CustomerName])</f>
        <v>Customer 110</v>
      </c>
      <c r="K1524" t="str">
        <f>_xlfn.XLOOKUP(tblOrders[[#This Row],[CustomerID]], tblCustomers[CustomerID], tblCustomers[Segment])</f>
        <v>Consumer</v>
      </c>
      <c r="L1524" t="str">
        <f>_xlfn.XLOOKUP(tblOrders[[#This Row],[ProductID]], tblProducts[ProductID], tblProducts[Category])</f>
        <v>Furniture</v>
      </c>
      <c r="M1524">
        <f>_xlfn.XLOOKUP(tblOrders[[#This Row],[ProductID]], tblProducts[ProductID], tblProducts[CostPrice])</f>
        <v>37464</v>
      </c>
      <c r="N1524">
        <f>tblOrders[[#This Row],[Sales]]-(tblOrders[[#This Row],[CostPrice]]*tblOrders[[#This Row],[Quantity]])</f>
        <v>135357.59999999998</v>
      </c>
      <c r="O1524" t="str">
        <f>TEXT(tblOrders[[#This Row],[Date]],"mmm-yyyy")</f>
        <v>Jul-2025</v>
      </c>
      <c r="P1524" t="str">
        <f>_xlfn.XLOOKUP(tblOrders[[#This Row],[OrderID]], tblReturns[OrderID], tblReturns[Returned])</f>
        <v>No</v>
      </c>
      <c r="Q1524" t="str">
        <f>_xlfn.XLOOKUP(tblOrders[[#This Row],[OrderID]], tblShipping[OrderID], tblShipping[ShipMode])</f>
        <v>Pickup</v>
      </c>
      <c r="R1524" t="str">
        <f>IFERROR(_xlfn.XLOOKUP(A1523, tblCustomers[CustomerID], tblCustomers[CustomerName]), "Not Found")</f>
        <v>Not Found</v>
      </c>
      <c r="S1524" t="str">
        <f>IF(tblOrders[[#This Row],[Sales]]&gt;1000000,"High Value","Standard")</f>
        <v>Standard</v>
      </c>
      <c r="T1524" t="str">
        <f>_xlfn.XLOOKUP(tblOrders[[#This Row],[ProductID]], tblProducts[ProductID], tblProducts[ProductName])</f>
        <v>Product 63</v>
      </c>
      <c r="U1524">
        <f>_xlfn.XLOOKUP(tblOrders[[#This Row],[SalesRepID]], tblSalesreps[RepID], tblSalesreps[Target])</f>
        <v>11852878</v>
      </c>
    </row>
    <row r="1525" spans="1:21">
      <c r="A1525" t="s">
        <v>2317</v>
      </c>
      <c r="B1525" s="7" t="s">
        <v>553</v>
      </c>
      <c r="C1525" t="s">
        <v>1188</v>
      </c>
      <c r="D1525" t="s">
        <v>248</v>
      </c>
      <c r="E1525" t="s">
        <v>25</v>
      </c>
      <c r="F1525" t="s">
        <v>14</v>
      </c>
      <c r="G1525">
        <v>1</v>
      </c>
      <c r="H1525">
        <v>0.2</v>
      </c>
      <c r="I1525" s="2">
        <v>45661.599999999999</v>
      </c>
      <c r="J1525" t="str">
        <f>_xlfn.XLOOKUP(tblOrders[[#This Row],[CustomerID]], tblCustomers[CustomerID], tblCustomers[CustomerName])</f>
        <v>Customer 273</v>
      </c>
      <c r="K1525" t="str">
        <f>_xlfn.XLOOKUP(tblOrders[[#This Row],[CustomerID]], tblCustomers[CustomerID], tblCustomers[Segment])</f>
        <v>Consumer</v>
      </c>
      <c r="L1525" t="str">
        <f>_xlfn.XLOOKUP(tblOrders[[#This Row],[ProductID]], tblProducts[ProductID], tblProducts[Category])</f>
        <v>Furniture</v>
      </c>
      <c r="M1525">
        <f>_xlfn.XLOOKUP(tblOrders[[#This Row],[ProductID]], tblProducts[ProductID], tblProducts[CostPrice])</f>
        <v>31758</v>
      </c>
      <c r="N1525">
        <f>tblOrders[[#This Row],[Sales]]-(tblOrders[[#This Row],[CostPrice]]*tblOrders[[#This Row],[Quantity]])</f>
        <v>13903.599999999999</v>
      </c>
      <c r="O1525" t="str">
        <f>TEXT(tblOrders[[#This Row],[Date]],"mmm-yyyy")</f>
        <v>Jun-2025</v>
      </c>
      <c r="P1525" t="str">
        <f>_xlfn.XLOOKUP(tblOrders[[#This Row],[OrderID]], tblReturns[OrderID], tblReturns[Returned])</f>
        <v>No</v>
      </c>
      <c r="Q1525" t="str">
        <f>_xlfn.XLOOKUP(tblOrders[[#This Row],[OrderID]], tblShipping[OrderID], tblShipping[ShipMode])</f>
        <v>Express</v>
      </c>
      <c r="R1525" t="str">
        <f>IFERROR(_xlfn.XLOOKUP(A1524, tblCustomers[CustomerID], tblCustomers[CustomerName]), "Not Found")</f>
        <v>Not Found</v>
      </c>
      <c r="S1525" t="str">
        <f>IF(tblOrders[[#This Row],[Sales]]&gt;1000000,"High Value","Standard")</f>
        <v>Standard</v>
      </c>
      <c r="T1525" t="str">
        <f>_xlfn.XLOOKUP(tblOrders[[#This Row],[ProductID]], tblProducts[ProductID], tblProducts[ProductName])</f>
        <v>Product 35</v>
      </c>
      <c r="U1525">
        <f>_xlfn.XLOOKUP(tblOrders[[#This Row],[SalesRepID]], tblSalesreps[RepID], tblSalesreps[Target])</f>
        <v>7094914</v>
      </c>
    </row>
    <row r="1526" spans="1:21">
      <c r="A1526" t="s">
        <v>2318</v>
      </c>
      <c r="B1526" s="7" t="s">
        <v>246</v>
      </c>
      <c r="C1526" t="s">
        <v>154</v>
      </c>
      <c r="D1526" t="s">
        <v>362</v>
      </c>
      <c r="E1526" t="s">
        <v>56</v>
      </c>
      <c r="F1526" t="s">
        <v>26</v>
      </c>
      <c r="G1526">
        <v>8</v>
      </c>
      <c r="H1526">
        <v>0.2</v>
      </c>
      <c r="I1526" s="2">
        <v>668256</v>
      </c>
      <c r="J1526" t="str">
        <f>_xlfn.XLOOKUP(tblOrders[[#This Row],[CustomerID]], tblCustomers[CustomerID], tblCustomers[CustomerName])</f>
        <v>Customer 122</v>
      </c>
      <c r="K1526" t="str">
        <f>_xlfn.XLOOKUP(tblOrders[[#This Row],[CustomerID]], tblCustomers[CustomerID], tblCustomers[Segment])</f>
        <v>Consumer</v>
      </c>
      <c r="L1526" t="str">
        <f>_xlfn.XLOOKUP(tblOrders[[#This Row],[ProductID]], tblProducts[ProductID], tblProducts[Category])</f>
        <v>Home</v>
      </c>
      <c r="M1526">
        <f>_xlfn.XLOOKUP(tblOrders[[#This Row],[ProductID]], tblProducts[ProductID], tblProducts[CostPrice])</f>
        <v>41409</v>
      </c>
      <c r="N1526">
        <f>tblOrders[[#This Row],[Sales]]-(tblOrders[[#This Row],[CostPrice]]*tblOrders[[#This Row],[Quantity]])</f>
        <v>336984</v>
      </c>
      <c r="O1526" t="str">
        <f>TEXT(tblOrders[[#This Row],[Date]],"mmm-yyyy")</f>
        <v>Jul-2025</v>
      </c>
      <c r="P1526" t="str">
        <f>_xlfn.XLOOKUP(tblOrders[[#This Row],[OrderID]], tblReturns[OrderID], tblReturns[Returned])</f>
        <v>No</v>
      </c>
      <c r="Q1526" t="str">
        <f>_xlfn.XLOOKUP(tblOrders[[#This Row],[OrderID]], tblShipping[OrderID], tblShipping[ShipMode])</f>
        <v>Express</v>
      </c>
      <c r="R1526" t="str">
        <f>IFERROR(_xlfn.XLOOKUP(A1525, tblCustomers[CustomerID], tblCustomers[CustomerName]), "Not Found")</f>
        <v>Not Found</v>
      </c>
      <c r="S1526" t="str">
        <f>IF(tblOrders[[#This Row],[Sales]]&gt;1000000,"High Value","Standard")</f>
        <v>Standard</v>
      </c>
      <c r="T1526" t="str">
        <f>_xlfn.XLOOKUP(tblOrders[[#This Row],[ProductID]], tblProducts[ProductID], tblProducts[ProductName])</f>
        <v>Product 25</v>
      </c>
      <c r="U1526">
        <f>_xlfn.XLOOKUP(tblOrders[[#This Row],[SalesRepID]], tblSalesreps[RepID], tblSalesreps[Target])</f>
        <v>14265630</v>
      </c>
    </row>
    <row r="1527" spans="1:21">
      <c r="A1527" t="s">
        <v>2319</v>
      </c>
      <c r="B1527" s="7" t="s">
        <v>884</v>
      </c>
      <c r="C1527" t="s">
        <v>327</v>
      </c>
      <c r="D1527" t="s">
        <v>546</v>
      </c>
      <c r="E1527" t="s">
        <v>35</v>
      </c>
      <c r="F1527" t="s">
        <v>14</v>
      </c>
      <c r="G1527">
        <v>8</v>
      </c>
      <c r="H1527">
        <v>0.1</v>
      </c>
      <c r="I1527" s="2">
        <v>257724</v>
      </c>
      <c r="J1527" t="str">
        <f>_xlfn.XLOOKUP(tblOrders[[#This Row],[CustomerID]], tblCustomers[CustomerID], tblCustomers[CustomerName])</f>
        <v>Customer 48</v>
      </c>
      <c r="K1527" t="str">
        <f>_xlfn.XLOOKUP(tblOrders[[#This Row],[CustomerID]], tblCustomers[CustomerID], tblCustomers[Segment])</f>
        <v>Consumer</v>
      </c>
      <c r="L1527" t="str">
        <f>_xlfn.XLOOKUP(tblOrders[[#This Row],[ProductID]], tblProducts[ProductID], tblProducts[Category])</f>
        <v>Home</v>
      </c>
      <c r="M1527">
        <f>_xlfn.XLOOKUP(tblOrders[[#This Row],[ProductID]], tblProducts[ProductID], tblProducts[CostPrice])</f>
        <v>51783</v>
      </c>
      <c r="N1527">
        <f>tblOrders[[#This Row],[Sales]]-(tblOrders[[#This Row],[CostPrice]]*tblOrders[[#This Row],[Quantity]])</f>
        <v>-156540</v>
      </c>
      <c r="O1527" t="str">
        <f>TEXT(tblOrders[[#This Row],[Date]],"mmm-yyyy")</f>
        <v>Dec-2025</v>
      </c>
      <c r="P1527" t="str">
        <f>_xlfn.XLOOKUP(tblOrders[[#This Row],[OrderID]], tblReturns[OrderID], tblReturns[Returned])</f>
        <v>No</v>
      </c>
      <c r="Q1527" t="str">
        <f>_xlfn.XLOOKUP(tblOrders[[#This Row],[OrderID]], tblShipping[OrderID], tblShipping[ShipMode])</f>
        <v>Express</v>
      </c>
      <c r="R1527" t="str">
        <f>IFERROR(_xlfn.XLOOKUP(A1526, tblCustomers[CustomerID], tblCustomers[CustomerName]), "Not Found")</f>
        <v>Not Found</v>
      </c>
      <c r="S1527" t="str">
        <f>IF(tblOrders[[#This Row],[Sales]]&gt;1000000,"High Value","Standard")</f>
        <v>Standard</v>
      </c>
      <c r="T1527" t="str">
        <f>_xlfn.XLOOKUP(tblOrders[[#This Row],[ProductID]], tblProducts[ProductID], tblProducts[ProductName])</f>
        <v>Product 14</v>
      </c>
      <c r="U1527">
        <f>_xlfn.XLOOKUP(tblOrders[[#This Row],[SalesRepID]], tblSalesreps[RepID], tblSalesreps[Target])</f>
        <v>19619177</v>
      </c>
    </row>
    <row r="1528" spans="1:21">
      <c r="A1528" t="s">
        <v>2320</v>
      </c>
      <c r="B1528" s="7" t="s">
        <v>132</v>
      </c>
      <c r="C1528" t="s">
        <v>1425</v>
      </c>
      <c r="D1528" t="s">
        <v>104</v>
      </c>
      <c r="E1528" t="s">
        <v>40</v>
      </c>
      <c r="F1528" t="s">
        <v>88</v>
      </c>
      <c r="G1528">
        <v>10</v>
      </c>
      <c r="H1528">
        <v>0.1</v>
      </c>
      <c r="I1528" s="2">
        <v>492264</v>
      </c>
      <c r="J1528" t="str">
        <f>_xlfn.XLOOKUP(tblOrders[[#This Row],[CustomerID]], tblCustomers[CustomerID], tblCustomers[CustomerName])</f>
        <v>Customer 63</v>
      </c>
      <c r="K1528" t="str">
        <f>_xlfn.XLOOKUP(tblOrders[[#This Row],[CustomerID]], tblCustomers[CustomerID], tblCustomers[Segment])</f>
        <v>Corporate</v>
      </c>
      <c r="L1528" t="str">
        <f>_xlfn.XLOOKUP(tblOrders[[#This Row],[ProductID]], tblProducts[ProductID], tblProducts[Category])</f>
        <v>Furniture</v>
      </c>
      <c r="M1528">
        <f>_xlfn.XLOOKUP(tblOrders[[#This Row],[ProductID]], tblProducts[ProductID], tblProducts[CostPrice])</f>
        <v>10664</v>
      </c>
      <c r="N1528">
        <f>tblOrders[[#This Row],[Sales]]-(tblOrders[[#This Row],[CostPrice]]*tblOrders[[#This Row],[Quantity]])</f>
        <v>385624</v>
      </c>
      <c r="O1528" t="str">
        <f>TEXT(tblOrders[[#This Row],[Date]],"mmm-yyyy")</f>
        <v>Jan-2025</v>
      </c>
      <c r="P1528" t="str">
        <f>_xlfn.XLOOKUP(tblOrders[[#This Row],[OrderID]], tblReturns[OrderID], tblReturns[Returned])</f>
        <v>Yes</v>
      </c>
      <c r="Q1528" t="str">
        <f>_xlfn.XLOOKUP(tblOrders[[#This Row],[OrderID]], tblShipping[OrderID], tblShipping[ShipMode])</f>
        <v>Standard</v>
      </c>
      <c r="R1528" t="str">
        <f>IFERROR(_xlfn.XLOOKUP(A1527, tblCustomers[CustomerID], tblCustomers[CustomerName]), "Not Found")</f>
        <v>Not Found</v>
      </c>
      <c r="S1528" t="str">
        <f>IF(tblOrders[[#This Row],[Sales]]&gt;1000000,"High Value","Standard")</f>
        <v>Standard</v>
      </c>
      <c r="T1528" t="str">
        <f>_xlfn.XLOOKUP(tblOrders[[#This Row],[ProductID]], tblProducts[ProductID], tblProducts[ProductName])</f>
        <v>Product 23</v>
      </c>
      <c r="U1528">
        <f>_xlfn.XLOOKUP(tblOrders[[#This Row],[SalesRepID]], tblSalesreps[RepID], tblSalesreps[Target])</f>
        <v>6291486</v>
      </c>
    </row>
    <row r="1529" spans="1:21">
      <c r="A1529" t="s">
        <v>2321</v>
      </c>
      <c r="B1529" s="7" t="s">
        <v>260</v>
      </c>
      <c r="C1529" t="s">
        <v>144</v>
      </c>
      <c r="D1529" t="s">
        <v>141</v>
      </c>
      <c r="E1529" t="s">
        <v>197</v>
      </c>
      <c r="F1529" t="s">
        <v>51</v>
      </c>
      <c r="G1529">
        <v>2</v>
      </c>
      <c r="H1529">
        <v>0.05</v>
      </c>
      <c r="I1529" s="2">
        <v>186695.9</v>
      </c>
      <c r="J1529" t="str">
        <f>_xlfn.XLOOKUP(tblOrders[[#This Row],[CustomerID]], tblCustomers[CustomerID], tblCustomers[CustomerName])</f>
        <v>Customer 156</v>
      </c>
      <c r="K1529" t="str">
        <f>_xlfn.XLOOKUP(tblOrders[[#This Row],[CustomerID]], tblCustomers[CustomerID], tblCustomers[Segment])</f>
        <v>Consumer</v>
      </c>
      <c r="L1529" t="str">
        <f>_xlfn.XLOOKUP(tblOrders[[#This Row],[ProductID]], tblProducts[ProductID], tblProducts[Category])</f>
        <v>Home</v>
      </c>
      <c r="M1529">
        <f>_xlfn.XLOOKUP(tblOrders[[#This Row],[ProductID]], tblProducts[ProductID], tblProducts[CostPrice])</f>
        <v>32671</v>
      </c>
      <c r="N1529">
        <f>tblOrders[[#This Row],[Sales]]-(tblOrders[[#This Row],[CostPrice]]*tblOrders[[#This Row],[Quantity]])</f>
        <v>121353.9</v>
      </c>
      <c r="O1529" t="str">
        <f>TEXT(tblOrders[[#This Row],[Date]],"mmm-yyyy")</f>
        <v>Jun-2025</v>
      </c>
      <c r="P1529" t="str">
        <f>_xlfn.XLOOKUP(tblOrders[[#This Row],[OrderID]], tblReturns[OrderID], tblReturns[Returned])</f>
        <v>No</v>
      </c>
      <c r="Q1529" t="str">
        <f>_xlfn.XLOOKUP(tblOrders[[#This Row],[OrderID]], tblShipping[OrderID], tblShipping[ShipMode])</f>
        <v>Standard</v>
      </c>
      <c r="R1529" t="str">
        <f>IFERROR(_xlfn.XLOOKUP(A1528, tblCustomers[CustomerID], tblCustomers[CustomerName]), "Not Found")</f>
        <v>Not Found</v>
      </c>
      <c r="S1529" t="str">
        <f>IF(tblOrders[[#This Row],[Sales]]&gt;1000000,"High Value","Standard")</f>
        <v>Standard</v>
      </c>
      <c r="T1529" t="str">
        <f>_xlfn.XLOOKUP(tblOrders[[#This Row],[ProductID]], tblProducts[ProductID], tblProducts[ProductName])</f>
        <v>Product 80</v>
      </c>
      <c r="U1529">
        <f>_xlfn.XLOOKUP(tblOrders[[#This Row],[SalesRepID]], tblSalesreps[RepID], tblSalesreps[Target])</f>
        <v>19562258</v>
      </c>
    </row>
    <row r="1530" spans="1:21">
      <c r="A1530" t="s">
        <v>2322</v>
      </c>
      <c r="B1530" s="7" t="s">
        <v>1327</v>
      </c>
      <c r="C1530" t="s">
        <v>2082</v>
      </c>
      <c r="D1530" t="s">
        <v>158</v>
      </c>
      <c r="E1530" t="s">
        <v>56</v>
      </c>
      <c r="F1530" t="s">
        <v>88</v>
      </c>
      <c r="G1530">
        <v>4</v>
      </c>
      <c r="H1530">
        <v>0</v>
      </c>
      <c r="I1530" s="2">
        <v>484412</v>
      </c>
      <c r="J1530" t="str">
        <f>_xlfn.XLOOKUP(tblOrders[[#This Row],[CustomerID]], tblCustomers[CustomerID], tblCustomers[CustomerName])</f>
        <v>Customer 27</v>
      </c>
      <c r="K1530" t="str">
        <f>_xlfn.XLOOKUP(tblOrders[[#This Row],[CustomerID]], tblCustomers[CustomerID], tblCustomers[Segment])</f>
        <v>Consumer</v>
      </c>
      <c r="L1530" t="str">
        <f>_xlfn.XLOOKUP(tblOrders[[#This Row],[ProductID]], tblProducts[ProductID], tblProducts[Category])</f>
        <v>Home</v>
      </c>
      <c r="M1530">
        <f>_xlfn.XLOOKUP(tblOrders[[#This Row],[ProductID]], tblProducts[ProductID], tblProducts[CostPrice])</f>
        <v>6817</v>
      </c>
      <c r="N1530">
        <f>tblOrders[[#This Row],[Sales]]-(tblOrders[[#This Row],[CostPrice]]*tblOrders[[#This Row],[Quantity]])</f>
        <v>457144</v>
      </c>
      <c r="O1530" t="str">
        <f>TEXT(tblOrders[[#This Row],[Date]],"mmm-yyyy")</f>
        <v>Oct-2025</v>
      </c>
      <c r="P1530" t="str">
        <f>_xlfn.XLOOKUP(tblOrders[[#This Row],[OrderID]], tblReturns[OrderID], tblReturns[Returned])</f>
        <v>No</v>
      </c>
      <c r="Q1530" t="str">
        <f>_xlfn.XLOOKUP(tblOrders[[#This Row],[OrderID]], tblShipping[OrderID], tblShipping[ShipMode])</f>
        <v>Standard</v>
      </c>
      <c r="R1530" t="str">
        <f>IFERROR(_xlfn.XLOOKUP(A1529, tblCustomers[CustomerID], tblCustomers[CustomerName]), "Not Found")</f>
        <v>Not Found</v>
      </c>
      <c r="S1530" t="str">
        <f>IF(tblOrders[[#This Row],[Sales]]&gt;1000000,"High Value","Standard")</f>
        <v>Standard</v>
      </c>
      <c r="T1530" t="str">
        <f>_xlfn.XLOOKUP(tblOrders[[#This Row],[ProductID]], tblProducts[ProductID], tblProducts[ProductName])</f>
        <v>Product 7</v>
      </c>
      <c r="U1530">
        <f>_xlfn.XLOOKUP(tblOrders[[#This Row],[SalesRepID]], tblSalesreps[RepID], tblSalesreps[Target])</f>
        <v>14265630</v>
      </c>
    </row>
    <row r="1531" spans="1:21">
      <c r="A1531" t="s">
        <v>2323</v>
      </c>
      <c r="B1531" s="7" t="s">
        <v>583</v>
      </c>
      <c r="C1531" t="s">
        <v>1564</v>
      </c>
      <c r="D1531" t="s">
        <v>64</v>
      </c>
      <c r="E1531" t="s">
        <v>205</v>
      </c>
      <c r="F1531" t="s">
        <v>51</v>
      </c>
      <c r="G1531">
        <v>8</v>
      </c>
      <c r="H1531">
        <v>0.1</v>
      </c>
      <c r="I1531" s="2">
        <v>184521.60000000001</v>
      </c>
      <c r="J1531" t="str">
        <f>_xlfn.XLOOKUP(tblOrders[[#This Row],[CustomerID]], tblCustomers[CustomerID], tblCustomers[CustomerName])</f>
        <v>Customer 206</v>
      </c>
      <c r="K1531" t="str">
        <f>_xlfn.XLOOKUP(tblOrders[[#This Row],[CustomerID]], tblCustomers[CustomerID], tblCustomers[Segment])</f>
        <v>Consumer</v>
      </c>
      <c r="L1531" t="str">
        <f>_xlfn.XLOOKUP(tblOrders[[#This Row],[ProductID]], tblProducts[ProductID], tblProducts[Category])</f>
        <v>Office</v>
      </c>
      <c r="M1531">
        <f>_xlfn.XLOOKUP(tblOrders[[#This Row],[ProductID]], tblProducts[ProductID], tblProducts[CostPrice])</f>
        <v>13311</v>
      </c>
      <c r="N1531">
        <f>tblOrders[[#This Row],[Sales]]-(tblOrders[[#This Row],[CostPrice]]*tblOrders[[#This Row],[Quantity]])</f>
        <v>78033.600000000006</v>
      </c>
      <c r="O1531" t="str">
        <f>TEXT(tblOrders[[#This Row],[Date]],"mmm-yyyy")</f>
        <v>Mar-2025</v>
      </c>
      <c r="P1531" t="str">
        <f>_xlfn.XLOOKUP(tblOrders[[#This Row],[OrderID]], tblReturns[OrderID], tblReturns[Returned])</f>
        <v>No</v>
      </c>
      <c r="Q1531" t="str">
        <f>_xlfn.XLOOKUP(tblOrders[[#This Row],[OrderID]], tblShipping[OrderID], tblShipping[ShipMode])</f>
        <v>Pickup</v>
      </c>
      <c r="R1531" t="str">
        <f>IFERROR(_xlfn.XLOOKUP(A1530, tblCustomers[CustomerID], tblCustomers[CustomerName]), "Not Found")</f>
        <v>Not Found</v>
      </c>
      <c r="S1531" t="str">
        <f>IF(tblOrders[[#This Row],[Sales]]&gt;1000000,"High Value","Standard")</f>
        <v>Standard</v>
      </c>
      <c r="T1531" t="str">
        <f>_xlfn.XLOOKUP(tblOrders[[#This Row],[ProductID]], tblProducts[ProductID], tblProducts[ProductName])</f>
        <v>Product 91</v>
      </c>
      <c r="U1531">
        <f>_xlfn.XLOOKUP(tblOrders[[#This Row],[SalesRepID]], tblSalesreps[RepID], tblSalesreps[Target])</f>
        <v>16246424</v>
      </c>
    </row>
    <row r="1532" spans="1:21">
      <c r="A1532" t="s">
        <v>2324</v>
      </c>
      <c r="B1532" s="7" t="s">
        <v>37</v>
      </c>
      <c r="C1532" t="s">
        <v>464</v>
      </c>
      <c r="D1532" t="s">
        <v>115</v>
      </c>
      <c r="E1532" t="s">
        <v>197</v>
      </c>
      <c r="F1532" t="s">
        <v>26</v>
      </c>
      <c r="G1532">
        <v>4</v>
      </c>
      <c r="H1532">
        <v>0.05</v>
      </c>
      <c r="I1532" s="2">
        <v>85416.4</v>
      </c>
      <c r="J1532" t="str">
        <f>_xlfn.XLOOKUP(tblOrders[[#This Row],[CustomerID]], tblCustomers[CustomerID], tblCustomers[CustomerName])</f>
        <v>Customer 187</v>
      </c>
      <c r="K1532" t="str">
        <f>_xlfn.XLOOKUP(tblOrders[[#This Row],[CustomerID]], tblCustomers[CustomerID], tblCustomers[Segment])</f>
        <v>Corporate</v>
      </c>
      <c r="L1532" t="str">
        <f>_xlfn.XLOOKUP(tblOrders[[#This Row],[ProductID]], tblProducts[ProductID], tblProducts[Category])</f>
        <v>Electronics</v>
      </c>
      <c r="M1532">
        <f>_xlfn.XLOOKUP(tblOrders[[#This Row],[ProductID]], tblProducts[ProductID], tblProducts[CostPrice])</f>
        <v>66631</v>
      </c>
      <c r="N1532">
        <f>tblOrders[[#This Row],[Sales]]-(tblOrders[[#This Row],[CostPrice]]*tblOrders[[#This Row],[Quantity]])</f>
        <v>-181107.6</v>
      </c>
      <c r="O1532" t="str">
        <f>TEXT(tblOrders[[#This Row],[Date]],"mmm-yyyy")</f>
        <v>Feb-2025</v>
      </c>
      <c r="P1532" t="str">
        <f>_xlfn.XLOOKUP(tblOrders[[#This Row],[OrderID]], tblReturns[OrderID], tblReturns[Returned])</f>
        <v>No</v>
      </c>
      <c r="Q1532" t="str">
        <f>_xlfn.XLOOKUP(tblOrders[[#This Row],[OrderID]], tblShipping[OrderID], tblShipping[ShipMode])</f>
        <v>Express</v>
      </c>
      <c r="R1532" t="str">
        <f>IFERROR(_xlfn.XLOOKUP(A1531, tblCustomers[CustomerID], tblCustomers[CustomerName]), "Not Found")</f>
        <v>Not Found</v>
      </c>
      <c r="S1532" t="str">
        <f>IF(tblOrders[[#This Row],[Sales]]&gt;1000000,"High Value","Standard")</f>
        <v>Standard</v>
      </c>
      <c r="T1532" t="str">
        <f>_xlfn.XLOOKUP(tblOrders[[#This Row],[ProductID]], tblProducts[ProductID], tblProducts[ProductName])</f>
        <v>Product 70</v>
      </c>
      <c r="U1532">
        <f>_xlfn.XLOOKUP(tblOrders[[#This Row],[SalesRepID]], tblSalesreps[RepID], tblSalesreps[Target])</f>
        <v>19562258</v>
      </c>
    </row>
    <row r="1533" spans="1:21">
      <c r="A1533" t="s">
        <v>2325</v>
      </c>
      <c r="B1533" s="7" t="s">
        <v>489</v>
      </c>
      <c r="C1533" t="s">
        <v>490</v>
      </c>
      <c r="D1533" t="s">
        <v>543</v>
      </c>
      <c r="E1533" t="s">
        <v>105</v>
      </c>
      <c r="F1533" t="s">
        <v>51</v>
      </c>
      <c r="G1533">
        <v>5</v>
      </c>
      <c r="H1533">
        <v>0.2</v>
      </c>
      <c r="I1533" s="2">
        <v>151752</v>
      </c>
      <c r="J1533" t="str">
        <f>_xlfn.XLOOKUP(tblOrders[[#This Row],[CustomerID]], tblCustomers[CustomerID], tblCustomers[CustomerName])</f>
        <v>Customer 231</v>
      </c>
      <c r="K1533" t="str">
        <f>_xlfn.XLOOKUP(tblOrders[[#This Row],[CustomerID]], tblCustomers[CustomerID], tblCustomers[Segment])</f>
        <v>SME</v>
      </c>
      <c r="L1533" t="str">
        <f>_xlfn.XLOOKUP(tblOrders[[#This Row],[ProductID]], tblProducts[ProductID], tblProducts[Category])</f>
        <v>Furniture</v>
      </c>
      <c r="M1533">
        <f>_xlfn.XLOOKUP(tblOrders[[#This Row],[ProductID]], tblProducts[ProductID], tblProducts[CostPrice])</f>
        <v>29153</v>
      </c>
      <c r="N1533">
        <f>tblOrders[[#This Row],[Sales]]-(tblOrders[[#This Row],[CostPrice]]*tblOrders[[#This Row],[Quantity]])</f>
        <v>5987</v>
      </c>
      <c r="O1533" t="str">
        <f>TEXT(tblOrders[[#This Row],[Date]],"mmm-yyyy")</f>
        <v>Sep-2025</v>
      </c>
      <c r="P1533" t="str">
        <f>_xlfn.XLOOKUP(tblOrders[[#This Row],[OrderID]], tblReturns[OrderID], tblReturns[Returned])</f>
        <v>No</v>
      </c>
      <c r="Q1533" t="str">
        <f>_xlfn.XLOOKUP(tblOrders[[#This Row],[OrderID]], tblShipping[OrderID], tblShipping[ShipMode])</f>
        <v>Pickup</v>
      </c>
      <c r="R1533" t="str">
        <f>IFERROR(_xlfn.XLOOKUP(A1532, tblCustomers[CustomerID], tblCustomers[CustomerName]), "Not Found")</f>
        <v>Not Found</v>
      </c>
      <c r="S1533" t="str">
        <f>IF(tblOrders[[#This Row],[Sales]]&gt;1000000,"High Value","Standard")</f>
        <v>Standard</v>
      </c>
      <c r="T1533" t="str">
        <f>_xlfn.XLOOKUP(tblOrders[[#This Row],[ProductID]], tblProducts[ProductID], tblProducts[ProductName])</f>
        <v>Product 16</v>
      </c>
      <c r="U1533">
        <f>_xlfn.XLOOKUP(tblOrders[[#This Row],[SalesRepID]], tblSalesreps[RepID], tblSalesreps[Target])</f>
        <v>8698154</v>
      </c>
    </row>
    <row r="1534" spans="1:21">
      <c r="A1534" t="s">
        <v>2326</v>
      </c>
      <c r="B1534" s="7" t="s">
        <v>296</v>
      </c>
      <c r="C1534" t="s">
        <v>284</v>
      </c>
      <c r="D1534" t="s">
        <v>308</v>
      </c>
      <c r="E1534" t="s">
        <v>25</v>
      </c>
      <c r="F1534" t="s">
        <v>20</v>
      </c>
      <c r="G1534">
        <v>4</v>
      </c>
      <c r="H1534">
        <v>0.1</v>
      </c>
      <c r="I1534" s="2">
        <v>497073.6</v>
      </c>
      <c r="J1534" t="str">
        <f>_xlfn.XLOOKUP(tblOrders[[#This Row],[CustomerID]], tblCustomers[CustomerID], tblCustomers[CustomerName])</f>
        <v>Customer 30</v>
      </c>
      <c r="K1534" t="str">
        <f>_xlfn.XLOOKUP(tblOrders[[#This Row],[CustomerID]], tblCustomers[CustomerID], tblCustomers[Segment])</f>
        <v>SME</v>
      </c>
      <c r="L1534" t="str">
        <f>_xlfn.XLOOKUP(tblOrders[[#This Row],[ProductID]], tblProducts[ProductID], tblProducts[Category])</f>
        <v>Furniture</v>
      </c>
      <c r="M1534">
        <f>_xlfn.XLOOKUP(tblOrders[[#This Row],[ProductID]], tblProducts[ProductID], tblProducts[CostPrice])</f>
        <v>27039</v>
      </c>
      <c r="N1534">
        <f>tblOrders[[#This Row],[Sales]]-(tblOrders[[#This Row],[CostPrice]]*tblOrders[[#This Row],[Quantity]])</f>
        <v>388917.6</v>
      </c>
      <c r="O1534" t="str">
        <f>TEXT(tblOrders[[#This Row],[Date]],"mmm-yyyy")</f>
        <v>Nov-2025</v>
      </c>
      <c r="P1534" t="str">
        <f>_xlfn.XLOOKUP(tblOrders[[#This Row],[OrderID]], tblReturns[OrderID], tblReturns[Returned])</f>
        <v>No</v>
      </c>
      <c r="Q1534" t="str">
        <f>_xlfn.XLOOKUP(tblOrders[[#This Row],[OrderID]], tblShipping[OrderID], tblShipping[ShipMode])</f>
        <v>Pickup</v>
      </c>
      <c r="R1534" t="str">
        <f>IFERROR(_xlfn.XLOOKUP(A1533, tblCustomers[CustomerID], tblCustomers[CustomerName]), "Not Found")</f>
        <v>Not Found</v>
      </c>
      <c r="S1534" t="str">
        <f>IF(tblOrders[[#This Row],[Sales]]&gt;1000000,"High Value","Standard")</f>
        <v>Standard</v>
      </c>
      <c r="T1534" t="str">
        <f>_xlfn.XLOOKUP(tblOrders[[#This Row],[ProductID]], tblProducts[ProductID], tblProducts[ProductName])</f>
        <v>Product 13</v>
      </c>
      <c r="U1534">
        <f>_xlfn.XLOOKUP(tblOrders[[#This Row],[SalesRepID]], tblSalesreps[RepID], tblSalesreps[Target])</f>
        <v>7094914</v>
      </c>
    </row>
    <row r="1535" spans="1:21">
      <c r="A1535" t="s">
        <v>2327</v>
      </c>
      <c r="B1535" s="7" t="s">
        <v>176</v>
      </c>
      <c r="C1535" t="s">
        <v>365</v>
      </c>
      <c r="D1535" t="s">
        <v>130</v>
      </c>
      <c r="E1535" t="s">
        <v>205</v>
      </c>
      <c r="F1535" t="s">
        <v>14</v>
      </c>
      <c r="G1535">
        <v>3</v>
      </c>
      <c r="H1535">
        <v>0.2</v>
      </c>
      <c r="I1535" s="2">
        <v>303376.8</v>
      </c>
      <c r="J1535" t="str">
        <f>_xlfn.XLOOKUP(tblOrders[[#This Row],[CustomerID]], tblCustomers[CustomerID], tblCustomers[CustomerName])</f>
        <v>Customer 225</v>
      </c>
      <c r="K1535" t="str">
        <f>_xlfn.XLOOKUP(tblOrders[[#This Row],[CustomerID]], tblCustomers[CustomerID], tblCustomers[Segment])</f>
        <v>SME</v>
      </c>
      <c r="L1535" t="str">
        <f>_xlfn.XLOOKUP(tblOrders[[#This Row],[ProductID]], tblProducts[ProductID], tblProducts[Category])</f>
        <v>Home</v>
      </c>
      <c r="M1535">
        <f>_xlfn.XLOOKUP(tblOrders[[#This Row],[ProductID]], tblProducts[ProductID], tblProducts[CostPrice])</f>
        <v>4229</v>
      </c>
      <c r="N1535">
        <f>tblOrders[[#This Row],[Sales]]-(tblOrders[[#This Row],[CostPrice]]*tblOrders[[#This Row],[Quantity]])</f>
        <v>290689.8</v>
      </c>
      <c r="O1535" t="str">
        <f>TEXT(tblOrders[[#This Row],[Date]],"mmm-yyyy")</f>
        <v>Jan-2025</v>
      </c>
      <c r="P1535" t="str">
        <f>_xlfn.XLOOKUP(tblOrders[[#This Row],[OrderID]], tblReturns[OrderID], tblReturns[Returned])</f>
        <v>No</v>
      </c>
      <c r="Q1535" t="str">
        <f>_xlfn.XLOOKUP(tblOrders[[#This Row],[OrderID]], tblShipping[OrderID], tblShipping[ShipMode])</f>
        <v>Standard</v>
      </c>
      <c r="R1535" t="str">
        <f>IFERROR(_xlfn.XLOOKUP(A1534, tblCustomers[CustomerID], tblCustomers[CustomerName]), "Not Found")</f>
        <v>Not Found</v>
      </c>
      <c r="S1535" t="str">
        <f>IF(tblOrders[[#This Row],[Sales]]&gt;1000000,"High Value","Standard")</f>
        <v>Standard</v>
      </c>
      <c r="T1535" t="str">
        <f>_xlfn.XLOOKUP(tblOrders[[#This Row],[ProductID]], tblProducts[ProductID], tblProducts[ProductName])</f>
        <v>Product 92</v>
      </c>
      <c r="U1535">
        <f>_xlfn.XLOOKUP(tblOrders[[#This Row],[SalesRepID]], tblSalesreps[RepID], tblSalesreps[Target])</f>
        <v>16246424</v>
      </c>
    </row>
    <row r="1536" spans="1:21">
      <c r="A1536" t="s">
        <v>2328</v>
      </c>
      <c r="B1536" s="7" t="s">
        <v>407</v>
      </c>
      <c r="C1536" t="s">
        <v>1336</v>
      </c>
      <c r="D1536" t="s">
        <v>1034</v>
      </c>
      <c r="E1536" t="s">
        <v>13</v>
      </c>
      <c r="F1536" t="s">
        <v>88</v>
      </c>
      <c r="G1536">
        <v>9</v>
      </c>
      <c r="H1536">
        <v>0.05</v>
      </c>
      <c r="I1536" s="2">
        <v>752417.1</v>
      </c>
      <c r="J1536" t="str">
        <f>_xlfn.XLOOKUP(tblOrders[[#This Row],[CustomerID]], tblCustomers[CustomerID], tblCustomers[CustomerName])</f>
        <v>Customer 220</v>
      </c>
      <c r="K1536" t="str">
        <f>_xlfn.XLOOKUP(tblOrders[[#This Row],[CustomerID]], tblCustomers[CustomerID], tblCustomers[Segment])</f>
        <v>SME</v>
      </c>
      <c r="L1536" t="str">
        <f>_xlfn.XLOOKUP(tblOrders[[#This Row],[ProductID]], tblProducts[ProductID], tblProducts[Category])</f>
        <v>Furniture</v>
      </c>
      <c r="M1536">
        <f>_xlfn.XLOOKUP(tblOrders[[#This Row],[ProductID]], tblProducts[ProductID], tblProducts[CostPrice])</f>
        <v>51071</v>
      </c>
      <c r="N1536">
        <f>tblOrders[[#This Row],[Sales]]-(tblOrders[[#This Row],[CostPrice]]*tblOrders[[#This Row],[Quantity]])</f>
        <v>292778.09999999998</v>
      </c>
      <c r="O1536" t="str">
        <f>TEXT(tblOrders[[#This Row],[Date]],"mmm-yyyy")</f>
        <v>Feb-2025</v>
      </c>
      <c r="P1536" t="str">
        <f>_xlfn.XLOOKUP(tblOrders[[#This Row],[OrderID]], tblReturns[OrderID], tblReturns[Returned])</f>
        <v>No</v>
      </c>
      <c r="Q1536" t="str">
        <f>_xlfn.XLOOKUP(tblOrders[[#This Row],[OrderID]], tblShipping[OrderID], tblShipping[ShipMode])</f>
        <v>Standard</v>
      </c>
      <c r="R1536" t="str">
        <f>IFERROR(_xlfn.XLOOKUP(A1535, tblCustomers[CustomerID], tblCustomers[CustomerName]), "Not Found")</f>
        <v>Not Found</v>
      </c>
      <c r="S1536" t="str">
        <f>IF(tblOrders[[#This Row],[Sales]]&gt;1000000,"High Value","Standard")</f>
        <v>Standard</v>
      </c>
      <c r="T1536" t="str">
        <f>_xlfn.XLOOKUP(tblOrders[[#This Row],[ProductID]], tblProducts[ProductID], tblProducts[ProductName])</f>
        <v>Product 66</v>
      </c>
      <c r="U1536">
        <f>_xlfn.XLOOKUP(tblOrders[[#This Row],[SalesRepID]], tblSalesreps[RepID], tblSalesreps[Target])</f>
        <v>11852878</v>
      </c>
    </row>
    <row r="1537" spans="1:21">
      <c r="A1537" t="s">
        <v>2329</v>
      </c>
      <c r="B1537" s="7" t="s">
        <v>1869</v>
      </c>
      <c r="C1537" t="s">
        <v>584</v>
      </c>
      <c r="D1537" t="s">
        <v>352</v>
      </c>
      <c r="E1537" t="s">
        <v>50</v>
      </c>
      <c r="F1537" t="s">
        <v>51</v>
      </c>
      <c r="G1537">
        <v>1</v>
      </c>
      <c r="H1537">
        <v>0.05</v>
      </c>
      <c r="I1537" s="2">
        <v>106285.05</v>
      </c>
      <c r="J1537" t="str">
        <f>_xlfn.XLOOKUP(tblOrders[[#This Row],[CustomerID]], tblCustomers[CustomerID], tblCustomers[CustomerName])</f>
        <v>Customer 232</v>
      </c>
      <c r="K1537" t="str">
        <f>_xlfn.XLOOKUP(tblOrders[[#This Row],[CustomerID]], tblCustomers[CustomerID], tblCustomers[Segment])</f>
        <v>Corporate</v>
      </c>
      <c r="L1537" t="str">
        <f>_xlfn.XLOOKUP(tblOrders[[#This Row],[ProductID]], tblProducts[ProductID], tblProducts[Category])</f>
        <v>Electronics</v>
      </c>
      <c r="M1537">
        <f>_xlfn.XLOOKUP(tblOrders[[#This Row],[ProductID]], tblProducts[ProductID], tblProducts[CostPrice])</f>
        <v>58522</v>
      </c>
      <c r="N1537">
        <f>tblOrders[[#This Row],[Sales]]-(tblOrders[[#This Row],[CostPrice]]*tblOrders[[#This Row],[Quantity]])</f>
        <v>47763.05</v>
      </c>
      <c r="O1537" t="str">
        <f>TEXT(tblOrders[[#This Row],[Date]],"mmm-yyyy")</f>
        <v>Feb-2025</v>
      </c>
      <c r="P1537" t="str">
        <f>_xlfn.XLOOKUP(tblOrders[[#This Row],[OrderID]], tblReturns[OrderID], tblReturns[Returned])</f>
        <v>Yes</v>
      </c>
      <c r="Q1537" t="str">
        <f>_xlfn.XLOOKUP(tblOrders[[#This Row],[OrderID]], tblShipping[OrderID], tblShipping[ShipMode])</f>
        <v>Standard</v>
      </c>
      <c r="R1537" t="str">
        <f>IFERROR(_xlfn.XLOOKUP(A1536, tblCustomers[CustomerID], tblCustomers[CustomerName]), "Not Found")</f>
        <v>Not Found</v>
      </c>
      <c r="S1537" t="str">
        <f>IF(tblOrders[[#This Row],[Sales]]&gt;1000000,"High Value","Standard")</f>
        <v>Standard</v>
      </c>
      <c r="T1537" t="str">
        <f>_xlfn.XLOOKUP(tblOrders[[#This Row],[ProductID]], tblProducts[ProductID], tblProducts[ProductName])</f>
        <v>Product 60</v>
      </c>
      <c r="U1537">
        <f>_xlfn.XLOOKUP(tblOrders[[#This Row],[SalesRepID]], tblSalesreps[RepID], tblSalesreps[Target])</f>
        <v>17350666</v>
      </c>
    </row>
    <row r="1538" spans="1:21">
      <c r="A1538" t="s">
        <v>2330</v>
      </c>
      <c r="B1538" s="7" t="s">
        <v>1043</v>
      </c>
      <c r="C1538" t="s">
        <v>866</v>
      </c>
      <c r="D1538" t="s">
        <v>474</v>
      </c>
      <c r="E1538" t="s">
        <v>56</v>
      </c>
      <c r="F1538" t="s">
        <v>14</v>
      </c>
      <c r="G1538">
        <v>3</v>
      </c>
      <c r="H1538">
        <v>0.2</v>
      </c>
      <c r="I1538" s="2">
        <v>152884.79999999999</v>
      </c>
      <c r="J1538" t="str">
        <f>_xlfn.XLOOKUP(tblOrders[[#This Row],[CustomerID]], tblCustomers[CustomerID], tblCustomers[CustomerName])</f>
        <v>Customer 32</v>
      </c>
      <c r="K1538" t="str">
        <f>_xlfn.XLOOKUP(tblOrders[[#This Row],[CustomerID]], tblCustomers[CustomerID], tblCustomers[Segment])</f>
        <v>SME</v>
      </c>
      <c r="L1538" t="str">
        <f>_xlfn.XLOOKUP(tblOrders[[#This Row],[ProductID]], tblProducts[ProductID], tblProducts[Category])</f>
        <v>Office</v>
      </c>
      <c r="M1538">
        <f>_xlfn.XLOOKUP(tblOrders[[#This Row],[ProductID]], tblProducts[ProductID], tblProducts[CostPrice])</f>
        <v>5129</v>
      </c>
      <c r="N1538">
        <f>tblOrders[[#This Row],[Sales]]-(tblOrders[[#This Row],[CostPrice]]*tblOrders[[#This Row],[Quantity]])</f>
        <v>137497.79999999999</v>
      </c>
      <c r="O1538" t="str">
        <f>TEXT(tblOrders[[#This Row],[Date]],"mmm-yyyy")</f>
        <v>Mar-2025</v>
      </c>
      <c r="P1538" t="str">
        <f>_xlfn.XLOOKUP(tblOrders[[#This Row],[OrderID]], tblReturns[OrderID], tblReturns[Returned])</f>
        <v>No</v>
      </c>
      <c r="Q1538" t="str">
        <f>_xlfn.XLOOKUP(tblOrders[[#This Row],[OrderID]], tblShipping[OrderID], tblShipping[ShipMode])</f>
        <v>Standard</v>
      </c>
      <c r="R1538" t="str">
        <f>IFERROR(_xlfn.XLOOKUP(A1537, tblCustomers[CustomerID], tblCustomers[CustomerName]), "Not Found")</f>
        <v>Not Found</v>
      </c>
      <c r="S1538" t="str">
        <f>IF(tblOrders[[#This Row],[Sales]]&gt;1000000,"High Value","Standard")</f>
        <v>Standard</v>
      </c>
      <c r="T1538" t="str">
        <f>_xlfn.XLOOKUP(tblOrders[[#This Row],[ProductID]], tblProducts[ProductID], tblProducts[ProductName])</f>
        <v>Product 69</v>
      </c>
      <c r="U1538">
        <f>_xlfn.XLOOKUP(tblOrders[[#This Row],[SalesRepID]], tblSalesreps[RepID], tblSalesreps[Target])</f>
        <v>14265630</v>
      </c>
    </row>
    <row r="1539" spans="1:21">
      <c r="A1539" t="s">
        <v>2331</v>
      </c>
      <c r="B1539" s="7" t="s">
        <v>1031</v>
      </c>
      <c r="C1539" t="s">
        <v>1483</v>
      </c>
      <c r="D1539" t="s">
        <v>914</v>
      </c>
      <c r="E1539" t="s">
        <v>87</v>
      </c>
      <c r="F1539" t="s">
        <v>14</v>
      </c>
      <c r="G1539">
        <v>8</v>
      </c>
      <c r="H1539">
        <v>0.1</v>
      </c>
      <c r="I1539" s="2">
        <v>692546.4</v>
      </c>
      <c r="J1539" t="str">
        <f>_xlfn.XLOOKUP(tblOrders[[#This Row],[CustomerID]], tblCustomers[CustomerID], tblCustomers[CustomerName])</f>
        <v>Customer 144</v>
      </c>
      <c r="K1539" t="str">
        <f>_xlfn.XLOOKUP(tblOrders[[#This Row],[CustomerID]], tblCustomers[CustomerID], tblCustomers[Segment])</f>
        <v>Corporate</v>
      </c>
      <c r="L1539" t="str">
        <f>_xlfn.XLOOKUP(tblOrders[[#This Row],[ProductID]], tblProducts[ProductID], tblProducts[Category])</f>
        <v>Office</v>
      </c>
      <c r="M1539">
        <f>_xlfn.XLOOKUP(tblOrders[[#This Row],[ProductID]], tblProducts[ProductID], tblProducts[CostPrice])</f>
        <v>24464</v>
      </c>
      <c r="N1539">
        <f>tblOrders[[#This Row],[Sales]]-(tblOrders[[#This Row],[CostPrice]]*tblOrders[[#This Row],[Quantity]])</f>
        <v>496834.4</v>
      </c>
      <c r="O1539" t="str">
        <f>TEXT(tblOrders[[#This Row],[Date]],"mmm-yyyy")</f>
        <v>Aug-2025</v>
      </c>
      <c r="P1539" t="str">
        <f>_xlfn.XLOOKUP(tblOrders[[#This Row],[OrderID]], tblReturns[OrderID], tblReturns[Returned])</f>
        <v>No</v>
      </c>
      <c r="Q1539" t="str">
        <f>_xlfn.XLOOKUP(tblOrders[[#This Row],[OrderID]], tblShipping[OrderID], tblShipping[ShipMode])</f>
        <v>Pickup</v>
      </c>
      <c r="R1539" t="str">
        <f>IFERROR(_xlfn.XLOOKUP(A1538, tblCustomers[CustomerID], tblCustomers[CustomerName]), "Not Found")</f>
        <v>Not Found</v>
      </c>
      <c r="S1539" t="str">
        <f>IF(tblOrders[[#This Row],[Sales]]&gt;1000000,"High Value","Standard")</f>
        <v>Standard</v>
      </c>
      <c r="T1539" t="str">
        <f>_xlfn.XLOOKUP(tblOrders[[#This Row],[ProductID]], tblProducts[ProductID], tblProducts[ProductName])</f>
        <v>Product 46</v>
      </c>
      <c r="U1539">
        <f>_xlfn.XLOOKUP(tblOrders[[#This Row],[SalesRepID]], tblSalesreps[RepID], tblSalesreps[Target])</f>
        <v>18500989</v>
      </c>
    </row>
    <row r="1540" spans="1:21">
      <c r="A1540" t="s">
        <v>2332</v>
      </c>
      <c r="B1540" s="7" t="s">
        <v>296</v>
      </c>
      <c r="C1540" t="s">
        <v>515</v>
      </c>
      <c r="D1540" t="s">
        <v>352</v>
      </c>
      <c r="E1540" t="s">
        <v>197</v>
      </c>
      <c r="F1540" t="s">
        <v>14</v>
      </c>
      <c r="G1540">
        <v>7</v>
      </c>
      <c r="H1540">
        <v>0.2</v>
      </c>
      <c r="I1540" s="2">
        <v>578860.80000000005</v>
      </c>
      <c r="J1540" t="str">
        <f>_xlfn.XLOOKUP(tblOrders[[#This Row],[CustomerID]], tblCustomers[CustomerID], tblCustomers[CustomerName])</f>
        <v>Customer 67</v>
      </c>
      <c r="K1540" t="str">
        <f>_xlfn.XLOOKUP(tblOrders[[#This Row],[CustomerID]], tblCustomers[CustomerID], tblCustomers[Segment])</f>
        <v>SME</v>
      </c>
      <c r="L1540" t="str">
        <f>_xlfn.XLOOKUP(tblOrders[[#This Row],[ProductID]], tblProducts[ProductID], tblProducts[Category])</f>
        <v>Electronics</v>
      </c>
      <c r="M1540">
        <f>_xlfn.XLOOKUP(tblOrders[[#This Row],[ProductID]], tblProducts[ProductID], tblProducts[CostPrice])</f>
        <v>58522</v>
      </c>
      <c r="N1540">
        <f>tblOrders[[#This Row],[Sales]]-(tblOrders[[#This Row],[CostPrice]]*tblOrders[[#This Row],[Quantity]])</f>
        <v>169206.80000000005</v>
      </c>
      <c r="O1540" t="str">
        <f>TEXT(tblOrders[[#This Row],[Date]],"mmm-yyyy")</f>
        <v>Nov-2025</v>
      </c>
      <c r="P1540" t="str">
        <f>_xlfn.XLOOKUP(tblOrders[[#This Row],[OrderID]], tblReturns[OrderID], tblReturns[Returned])</f>
        <v>No</v>
      </c>
      <c r="Q1540" t="str">
        <f>_xlfn.XLOOKUP(tblOrders[[#This Row],[OrderID]], tblShipping[OrderID], tblShipping[ShipMode])</f>
        <v>Standard</v>
      </c>
      <c r="R1540" t="str">
        <f>IFERROR(_xlfn.XLOOKUP(A1539, tblCustomers[CustomerID], tblCustomers[CustomerName]), "Not Found")</f>
        <v>Not Found</v>
      </c>
      <c r="S1540" t="str">
        <f>IF(tblOrders[[#This Row],[Sales]]&gt;1000000,"High Value","Standard")</f>
        <v>Standard</v>
      </c>
      <c r="T1540" t="str">
        <f>_xlfn.XLOOKUP(tblOrders[[#This Row],[ProductID]], tblProducts[ProductID], tblProducts[ProductName])</f>
        <v>Product 60</v>
      </c>
      <c r="U1540">
        <f>_xlfn.XLOOKUP(tblOrders[[#This Row],[SalesRepID]], tblSalesreps[RepID], tblSalesreps[Target])</f>
        <v>19562258</v>
      </c>
    </row>
    <row r="1541" spans="1:21">
      <c r="A1541" t="s">
        <v>2333</v>
      </c>
      <c r="B1541" s="7" t="s">
        <v>562</v>
      </c>
      <c r="C1541" t="s">
        <v>551</v>
      </c>
      <c r="D1541" t="s">
        <v>209</v>
      </c>
      <c r="E1541" t="s">
        <v>74</v>
      </c>
      <c r="F1541" t="s">
        <v>26</v>
      </c>
      <c r="G1541">
        <v>1</v>
      </c>
      <c r="H1541">
        <v>0.2</v>
      </c>
      <c r="I1541" s="2">
        <v>68535.199999999997</v>
      </c>
      <c r="J1541" t="str">
        <f>_xlfn.XLOOKUP(tblOrders[[#This Row],[CustomerID]], tblCustomers[CustomerID], tblCustomers[CustomerName])</f>
        <v>Customer 300</v>
      </c>
      <c r="K1541" t="str">
        <f>_xlfn.XLOOKUP(tblOrders[[#This Row],[CustomerID]], tblCustomers[CustomerID], tblCustomers[Segment])</f>
        <v>SME</v>
      </c>
      <c r="L1541" t="str">
        <f>_xlfn.XLOOKUP(tblOrders[[#This Row],[ProductID]], tblProducts[ProductID], tblProducts[Category])</f>
        <v>Office</v>
      </c>
      <c r="M1541">
        <f>_xlfn.XLOOKUP(tblOrders[[#This Row],[ProductID]], tblProducts[ProductID], tblProducts[CostPrice])</f>
        <v>27558</v>
      </c>
      <c r="N1541">
        <f>tblOrders[[#This Row],[Sales]]-(tblOrders[[#This Row],[CostPrice]]*tblOrders[[#This Row],[Quantity]])</f>
        <v>40977.199999999997</v>
      </c>
      <c r="O1541" t="str">
        <f>TEXT(tblOrders[[#This Row],[Date]],"mmm-yyyy")</f>
        <v>May-2025</v>
      </c>
      <c r="P1541" t="str">
        <f>_xlfn.XLOOKUP(tblOrders[[#This Row],[OrderID]], tblReturns[OrderID], tblReturns[Returned])</f>
        <v>No</v>
      </c>
      <c r="Q1541" t="str">
        <f>_xlfn.XLOOKUP(tblOrders[[#This Row],[OrderID]], tblShipping[OrderID], tblShipping[ShipMode])</f>
        <v>Pickup</v>
      </c>
      <c r="R1541" t="str">
        <f>IFERROR(_xlfn.XLOOKUP(A1540, tblCustomers[CustomerID], tblCustomers[CustomerName]), "Not Found")</f>
        <v>Not Found</v>
      </c>
      <c r="S1541" t="str">
        <f>IF(tblOrders[[#This Row],[Sales]]&gt;1000000,"High Value","Standard")</f>
        <v>Standard</v>
      </c>
      <c r="T1541" t="str">
        <f>_xlfn.XLOOKUP(tblOrders[[#This Row],[ProductID]], tblProducts[ProductID], tblProducts[ProductName])</f>
        <v>Product 93</v>
      </c>
      <c r="U1541">
        <f>_xlfn.XLOOKUP(tblOrders[[#This Row],[SalesRepID]], tblSalesreps[RepID], tblSalesreps[Target])</f>
        <v>7254801</v>
      </c>
    </row>
    <row r="1542" spans="1:21">
      <c r="A1542" t="s">
        <v>2334</v>
      </c>
      <c r="B1542" s="7" t="s">
        <v>895</v>
      </c>
      <c r="C1542" t="s">
        <v>1464</v>
      </c>
      <c r="D1542" t="s">
        <v>232</v>
      </c>
      <c r="E1542" t="s">
        <v>69</v>
      </c>
      <c r="F1542" t="s">
        <v>20</v>
      </c>
      <c r="G1542">
        <v>4</v>
      </c>
      <c r="H1542">
        <v>0.2</v>
      </c>
      <c r="I1542" s="2">
        <v>144550.39999999999</v>
      </c>
      <c r="J1542" t="str">
        <f>_xlfn.XLOOKUP(tblOrders[[#This Row],[CustomerID]], tblCustomers[CustomerID], tblCustomers[CustomerName])</f>
        <v>Customer 73</v>
      </c>
      <c r="K1542" t="str">
        <f>_xlfn.XLOOKUP(tblOrders[[#This Row],[CustomerID]], tblCustomers[CustomerID], tblCustomers[Segment])</f>
        <v>SME</v>
      </c>
      <c r="L1542" t="str">
        <f>_xlfn.XLOOKUP(tblOrders[[#This Row],[ProductID]], tblProducts[ProductID], tblProducts[Category])</f>
        <v>Electronics</v>
      </c>
      <c r="M1542">
        <f>_xlfn.XLOOKUP(tblOrders[[#This Row],[ProductID]], tblProducts[ProductID], tblProducts[CostPrice])</f>
        <v>41456</v>
      </c>
      <c r="N1542">
        <f>tblOrders[[#This Row],[Sales]]-(tblOrders[[#This Row],[CostPrice]]*tblOrders[[#This Row],[Quantity]])</f>
        <v>-21273.600000000006</v>
      </c>
      <c r="O1542" t="str">
        <f>TEXT(tblOrders[[#This Row],[Date]],"mmm-yyyy")</f>
        <v>Mar-2025</v>
      </c>
      <c r="P1542" t="str">
        <f>_xlfn.XLOOKUP(tblOrders[[#This Row],[OrderID]], tblReturns[OrderID], tblReturns[Returned])</f>
        <v>No</v>
      </c>
      <c r="Q1542" t="str">
        <f>_xlfn.XLOOKUP(tblOrders[[#This Row],[OrderID]], tblShipping[OrderID], tblShipping[ShipMode])</f>
        <v>Express</v>
      </c>
      <c r="R1542" t="str">
        <f>IFERROR(_xlfn.XLOOKUP(A1541, tblCustomers[CustomerID], tblCustomers[CustomerName]), "Not Found")</f>
        <v>Not Found</v>
      </c>
      <c r="S1542" t="str">
        <f>IF(tblOrders[[#This Row],[Sales]]&gt;1000000,"High Value","Standard")</f>
        <v>Standard</v>
      </c>
      <c r="T1542" t="str">
        <f>_xlfn.XLOOKUP(tblOrders[[#This Row],[ProductID]], tblProducts[ProductID], tblProducts[ProductName])</f>
        <v>Product 86</v>
      </c>
      <c r="U1542">
        <f>_xlfn.XLOOKUP(tblOrders[[#This Row],[SalesRepID]], tblSalesreps[RepID], tblSalesreps[Target])</f>
        <v>19473459</v>
      </c>
    </row>
    <row r="1543" spans="1:21">
      <c r="A1543" t="s">
        <v>2335</v>
      </c>
      <c r="B1543" s="7" t="s">
        <v>777</v>
      </c>
      <c r="C1543" t="s">
        <v>498</v>
      </c>
      <c r="D1543" t="s">
        <v>92</v>
      </c>
      <c r="E1543" t="s">
        <v>13</v>
      </c>
      <c r="F1543" t="s">
        <v>51</v>
      </c>
      <c r="G1543">
        <v>8</v>
      </c>
      <c r="H1543">
        <v>0.2</v>
      </c>
      <c r="I1543" s="2">
        <v>138483.20000000001</v>
      </c>
      <c r="J1543" t="str">
        <f>_xlfn.XLOOKUP(tblOrders[[#This Row],[CustomerID]], tblCustomers[CustomerID], tblCustomers[CustomerName])</f>
        <v>Customer 208</v>
      </c>
      <c r="K1543" t="str">
        <f>_xlfn.XLOOKUP(tblOrders[[#This Row],[CustomerID]], tblCustomers[CustomerID], tblCustomers[Segment])</f>
        <v>Corporate</v>
      </c>
      <c r="L1543" t="str">
        <f>_xlfn.XLOOKUP(tblOrders[[#This Row],[ProductID]], tblProducts[ProductID], tblProducts[Category])</f>
        <v>Home</v>
      </c>
      <c r="M1543">
        <f>_xlfn.XLOOKUP(tblOrders[[#This Row],[ProductID]], tblProducts[ProductID], tblProducts[CostPrice])</f>
        <v>65463</v>
      </c>
      <c r="N1543">
        <f>tblOrders[[#This Row],[Sales]]-(tblOrders[[#This Row],[CostPrice]]*tblOrders[[#This Row],[Quantity]])</f>
        <v>-385220.8</v>
      </c>
      <c r="O1543" t="str">
        <f>TEXT(tblOrders[[#This Row],[Date]],"mmm-yyyy")</f>
        <v>Jul-2025</v>
      </c>
      <c r="P1543" t="str">
        <f>_xlfn.XLOOKUP(tblOrders[[#This Row],[OrderID]], tblReturns[OrderID], tblReturns[Returned])</f>
        <v>No</v>
      </c>
      <c r="Q1543" t="str">
        <f>_xlfn.XLOOKUP(tblOrders[[#This Row],[OrderID]], tblShipping[OrderID], tblShipping[ShipMode])</f>
        <v>Standard</v>
      </c>
      <c r="R1543" t="str">
        <f>IFERROR(_xlfn.XLOOKUP(A1542, tblCustomers[CustomerID], tblCustomers[CustomerName]), "Not Found")</f>
        <v>Not Found</v>
      </c>
      <c r="S1543" t="str">
        <f>IF(tblOrders[[#This Row],[Sales]]&gt;1000000,"High Value","Standard")</f>
        <v>Standard</v>
      </c>
      <c r="T1543" t="str">
        <f>_xlfn.XLOOKUP(tblOrders[[#This Row],[ProductID]], tblProducts[ProductID], tblProducts[ProductName])</f>
        <v>Product 32</v>
      </c>
      <c r="U1543">
        <f>_xlfn.XLOOKUP(tblOrders[[#This Row],[SalesRepID]], tblSalesreps[RepID], tblSalesreps[Target])</f>
        <v>11852878</v>
      </c>
    </row>
    <row r="1544" spans="1:21">
      <c r="A1544" t="s">
        <v>2336</v>
      </c>
      <c r="B1544" s="7" t="s">
        <v>761</v>
      </c>
      <c r="C1544" t="s">
        <v>358</v>
      </c>
      <c r="D1544" t="s">
        <v>44</v>
      </c>
      <c r="E1544" t="s">
        <v>13</v>
      </c>
      <c r="F1544" t="s">
        <v>51</v>
      </c>
      <c r="G1544">
        <v>3</v>
      </c>
      <c r="H1544">
        <v>0.2</v>
      </c>
      <c r="I1544" s="2">
        <v>281822.40000000002</v>
      </c>
      <c r="J1544" t="str">
        <f>_xlfn.XLOOKUP(tblOrders[[#This Row],[CustomerID]], tblCustomers[CustomerID], tblCustomers[CustomerName])</f>
        <v>Customer 285</v>
      </c>
      <c r="K1544" t="str">
        <f>_xlfn.XLOOKUP(tblOrders[[#This Row],[CustomerID]], tblCustomers[CustomerID], tblCustomers[Segment])</f>
        <v>Corporate</v>
      </c>
      <c r="L1544" t="str">
        <f>_xlfn.XLOOKUP(tblOrders[[#This Row],[ProductID]], tblProducts[ProductID], tblProducts[Category])</f>
        <v>Furniture</v>
      </c>
      <c r="M1544">
        <f>_xlfn.XLOOKUP(tblOrders[[#This Row],[ProductID]], tblProducts[ProductID], tblProducts[CostPrice])</f>
        <v>48953</v>
      </c>
      <c r="N1544">
        <f>tblOrders[[#This Row],[Sales]]-(tblOrders[[#This Row],[CostPrice]]*tblOrders[[#This Row],[Quantity]])</f>
        <v>134963.40000000002</v>
      </c>
      <c r="O1544" t="str">
        <f>TEXT(tblOrders[[#This Row],[Date]],"mmm-yyyy")</f>
        <v>Sep-2025</v>
      </c>
      <c r="P1544" t="str">
        <f>_xlfn.XLOOKUP(tblOrders[[#This Row],[OrderID]], tblReturns[OrderID], tblReturns[Returned])</f>
        <v>No</v>
      </c>
      <c r="Q1544" t="str">
        <f>_xlfn.XLOOKUP(tblOrders[[#This Row],[OrderID]], tblShipping[OrderID], tblShipping[ShipMode])</f>
        <v>Express</v>
      </c>
      <c r="R1544" t="str">
        <f>IFERROR(_xlfn.XLOOKUP(A1543, tblCustomers[CustomerID], tblCustomers[CustomerName]), "Not Found")</f>
        <v>Not Found</v>
      </c>
      <c r="S1544" t="str">
        <f>IF(tblOrders[[#This Row],[Sales]]&gt;1000000,"High Value","Standard")</f>
        <v>Standard</v>
      </c>
      <c r="T1544" t="str">
        <f>_xlfn.XLOOKUP(tblOrders[[#This Row],[ProductID]], tblProducts[ProductID], tblProducts[ProductName])</f>
        <v>Product 56</v>
      </c>
      <c r="U1544">
        <f>_xlfn.XLOOKUP(tblOrders[[#This Row],[SalesRepID]], tblSalesreps[RepID], tblSalesreps[Target])</f>
        <v>11852878</v>
      </c>
    </row>
    <row r="1545" spans="1:21">
      <c r="A1545" t="s">
        <v>2337</v>
      </c>
      <c r="B1545" s="7" t="s">
        <v>671</v>
      </c>
      <c r="C1545" t="s">
        <v>602</v>
      </c>
      <c r="D1545" t="s">
        <v>182</v>
      </c>
      <c r="E1545" t="s">
        <v>165</v>
      </c>
      <c r="F1545" t="s">
        <v>51</v>
      </c>
      <c r="G1545">
        <v>6</v>
      </c>
      <c r="H1545">
        <v>0.1</v>
      </c>
      <c r="I1545" s="2">
        <v>302124.59999999998</v>
      </c>
      <c r="J1545" t="str">
        <f>_xlfn.XLOOKUP(tblOrders[[#This Row],[CustomerID]], tblCustomers[CustomerID], tblCustomers[CustomerName])</f>
        <v>Customer 226</v>
      </c>
      <c r="K1545" t="str">
        <f>_xlfn.XLOOKUP(tblOrders[[#This Row],[CustomerID]], tblCustomers[CustomerID], tblCustomers[Segment])</f>
        <v>Corporate</v>
      </c>
      <c r="L1545" t="str">
        <f>_xlfn.XLOOKUP(tblOrders[[#This Row],[ProductID]], tblProducts[ProductID], tblProducts[Category])</f>
        <v>Furniture</v>
      </c>
      <c r="M1545">
        <f>_xlfn.XLOOKUP(tblOrders[[#This Row],[ProductID]], tblProducts[ProductID], tblProducts[CostPrice])</f>
        <v>76428</v>
      </c>
      <c r="N1545">
        <f>tblOrders[[#This Row],[Sales]]-(tblOrders[[#This Row],[CostPrice]]*tblOrders[[#This Row],[Quantity]])</f>
        <v>-156443.40000000002</v>
      </c>
      <c r="O1545" t="str">
        <f>TEXT(tblOrders[[#This Row],[Date]],"mmm-yyyy")</f>
        <v>Aug-2025</v>
      </c>
      <c r="P1545" t="str">
        <f>_xlfn.XLOOKUP(tblOrders[[#This Row],[OrderID]], tblReturns[OrderID], tblReturns[Returned])</f>
        <v>No</v>
      </c>
      <c r="Q1545" t="str">
        <f>_xlfn.XLOOKUP(tblOrders[[#This Row],[OrderID]], tblShipping[OrderID], tblShipping[ShipMode])</f>
        <v>Pickup</v>
      </c>
      <c r="R1545" t="str">
        <f>IFERROR(_xlfn.XLOOKUP(A1544, tblCustomers[CustomerID], tblCustomers[CustomerName]), "Not Found")</f>
        <v>Not Found</v>
      </c>
      <c r="S1545" t="str">
        <f>IF(tblOrders[[#This Row],[Sales]]&gt;1000000,"High Value","Standard")</f>
        <v>Standard</v>
      </c>
      <c r="T1545" t="str">
        <f>_xlfn.XLOOKUP(tblOrders[[#This Row],[ProductID]], tblProducts[ProductID], tblProducts[ProductName])</f>
        <v>Product 11</v>
      </c>
      <c r="U1545">
        <f>_xlfn.XLOOKUP(tblOrders[[#This Row],[SalesRepID]], tblSalesreps[RepID], tblSalesreps[Target])</f>
        <v>16839910</v>
      </c>
    </row>
    <row r="1546" spans="1:21">
      <c r="A1546" t="s">
        <v>2338</v>
      </c>
      <c r="B1546" s="7" t="s">
        <v>1374</v>
      </c>
      <c r="C1546" t="s">
        <v>1279</v>
      </c>
      <c r="D1546" t="s">
        <v>255</v>
      </c>
      <c r="E1546" t="s">
        <v>186</v>
      </c>
      <c r="F1546" t="s">
        <v>51</v>
      </c>
      <c r="G1546">
        <v>1</v>
      </c>
      <c r="H1546">
        <v>0.05</v>
      </c>
      <c r="I1546" s="2">
        <v>25194</v>
      </c>
      <c r="J1546" t="str">
        <f>_xlfn.XLOOKUP(tblOrders[[#This Row],[CustomerID]], tblCustomers[CustomerID], tblCustomers[CustomerName])</f>
        <v>Customer 210</v>
      </c>
      <c r="K1546" t="str">
        <f>_xlfn.XLOOKUP(tblOrders[[#This Row],[CustomerID]], tblCustomers[CustomerID], tblCustomers[Segment])</f>
        <v>Corporate</v>
      </c>
      <c r="L1546" t="str">
        <f>_xlfn.XLOOKUP(tblOrders[[#This Row],[ProductID]], tblProducts[ProductID], tblProducts[Category])</f>
        <v>Electronics</v>
      </c>
      <c r="M1546">
        <f>_xlfn.XLOOKUP(tblOrders[[#This Row],[ProductID]], tblProducts[ProductID], tblProducts[CostPrice])</f>
        <v>58560</v>
      </c>
      <c r="N1546">
        <f>tblOrders[[#This Row],[Sales]]-(tblOrders[[#This Row],[CostPrice]]*tblOrders[[#This Row],[Quantity]])</f>
        <v>-33366</v>
      </c>
      <c r="O1546" t="str">
        <f>TEXT(tblOrders[[#This Row],[Date]],"mmm-yyyy")</f>
        <v>Aug-2025</v>
      </c>
      <c r="P1546" t="str">
        <f>_xlfn.XLOOKUP(tblOrders[[#This Row],[OrderID]], tblReturns[OrderID], tblReturns[Returned])</f>
        <v>No</v>
      </c>
      <c r="Q1546" t="str">
        <f>_xlfn.XLOOKUP(tblOrders[[#This Row],[OrderID]], tblShipping[OrderID], tblShipping[ShipMode])</f>
        <v>Pickup</v>
      </c>
      <c r="R1546" t="str">
        <f>IFERROR(_xlfn.XLOOKUP(A1545, tblCustomers[CustomerID], tblCustomers[CustomerName]), "Not Found")</f>
        <v>Not Found</v>
      </c>
      <c r="S1546" t="str">
        <f>IF(tblOrders[[#This Row],[Sales]]&gt;1000000,"High Value","Standard")</f>
        <v>Standard</v>
      </c>
      <c r="T1546" t="str">
        <f>_xlfn.XLOOKUP(tblOrders[[#This Row],[ProductID]], tblProducts[ProductID], tblProducts[ProductName])</f>
        <v>Product 79</v>
      </c>
      <c r="U1546">
        <f>_xlfn.XLOOKUP(tblOrders[[#This Row],[SalesRepID]], tblSalesreps[RepID], tblSalesreps[Target])</f>
        <v>15141830</v>
      </c>
    </row>
    <row r="1547" spans="1:21">
      <c r="A1547" t="s">
        <v>2339</v>
      </c>
      <c r="B1547" s="7" t="s">
        <v>951</v>
      </c>
      <c r="C1547" t="s">
        <v>1444</v>
      </c>
      <c r="D1547" t="s">
        <v>744</v>
      </c>
      <c r="E1547" t="s">
        <v>25</v>
      </c>
      <c r="F1547" t="s">
        <v>20</v>
      </c>
      <c r="G1547">
        <v>4</v>
      </c>
      <c r="H1547">
        <v>0.1</v>
      </c>
      <c r="I1547" s="2">
        <v>82940.399999999994</v>
      </c>
      <c r="J1547" t="str">
        <f>_xlfn.XLOOKUP(tblOrders[[#This Row],[CustomerID]], tblCustomers[CustomerID], tblCustomers[CustomerName])</f>
        <v>Customer 6</v>
      </c>
      <c r="K1547" t="str">
        <f>_xlfn.XLOOKUP(tblOrders[[#This Row],[CustomerID]], tblCustomers[CustomerID], tblCustomers[Segment])</f>
        <v>Corporate</v>
      </c>
      <c r="L1547" t="str">
        <f>_xlfn.XLOOKUP(tblOrders[[#This Row],[ProductID]], tblProducts[ProductID], tblProducts[Category])</f>
        <v>Electronics</v>
      </c>
      <c r="M1547">
        <f>_xlfn.XLOOKUP(tblOrders[[#This Row],[ProductID]], tblProducts[ProductID], tblProducts[CostPrice])</f>
        <v>37361</v>
      </c>
      <c r="N1547">
        <f>tblOrders[[#This Row],[Sales]]-(tblOrders[[#This Row],[CostPrice]]*tblOrders[[#This Row],[Quantity]])</f>
        <v>-66503.600000000006</v>
      </c>
      <c r="O1547" t="str">
        <f>TEXT(tblOrders[[#This Row],[Date]],"mmm-yyyy")</f>
        <v>Aug-2025</v>
      </c>
      <c r="P1547" t="str">
        <f>_xlfn.XLOOKUP(tblOrders[[#This Row],[OrderID]], tblReturns[OrderID], tblReturns[Returned])</f>
        <v>No</v>
      </c>
      <c r="Q1547" t="str">
        <f>_xlfn.XLOOKUP(tblOrders[[#This Row],[OrderID]], tblShipping[OrderID], tblShipping[ShipMode])</f>
        <v>Express</v>
      </c>
      <c r="R1547" t="str">
        <f>IFERROR(_xlfn.XLOOKUP(A1546, tblCustomers[CustomerID], tblCustomers[CustomerName]), "Not Found")</f>
        <v>Not Found</v>
      </c>
      <c r="S1547" t="str">
        <f>IF(tblOrders[[#This Row],[Sales]]&gt;1000000,"High Value","Standard")</f>
        <v>Standard</v>
      </c>
      <c r="T1547" t="str">
        <f>_xlfn.XLOOKUP(tblOrders[[#This Row],[ProductID]], tblProducts[ProductID], tblProducts[ProductName])</f>
        <v>Product 72</v>
      </c>
      <c r="U1547">
        <f>_xlfn.XLOOKUP(tblOrders[[#This Row],[SalesRepID]], tblSalesreps[RepID], tblSalesreps[Target])</f>
        <v>7094914</v>
      </c>
    </row>
    <row r="1548" spans="1:21">
      <c r="A1548" t="s">
        <v>2340</v>
      </c>
      <c r="B1548" s="7" t="s">
        <v>1043</v>
      </c>
      <c r="C1548" t="s">
        <v>674</v>
      </c>
      <c r="D1548" t="s">
        <v>945</v>
      </c>
      <c r="E1548" t="s">
        <v>87</v>
      </c>
      <c r="F1548" t="s">
        <v>14</v>
      </c>
      <c r="G1548">
        <v>8</v>
      </c>
      <c r="H1548">
        <v>0.05</v>
      </c>
      <c r="I1548" s="2">
        <v>38380</v>
      </c>
      <c r="J1548" t="str">
        <f>_xlfn.XLOOKUP(tblOrders[[#This Row],[CustomerID]], tblCustomers[CustomerID], tblCustomers[CustomerName])</f>
        <v>Customer 31</v>
      </c>
      <c r="K1548" t="str">
        <f>_xlfn.XLOOKUP(tblOrders[[#This Row],[CustomerID]], tblCustomers[CustomerID], tblCustomers[Segment])</f>
        <v>Consumer</v>
      </c>
      <c r="L1548" t="str">
        <f>_xlfn.XLOOKUP(tblOrders[[#This Row],[ProductID]], tblProducts[ProductID], tblProducts[Category])</f>
        <v>Home</v>
      </c>
      <c r="M1548">
        <f>_xlfn.XLOOKUP(tblOrders[[#This Row],[ProductID]], tblProducts[ProductID], tblProducts[CostPrice])</f>
        <v>54711</v>
      </c>
      <c r="N1548">
        <f>tblOrders[[#This Row],[Sales]]-(tblOrders[[#This Row],[CostPrice]]*tblOrders[[#This Row],[Quantity]])</f>
        <v>-399308</v>
      </c>
      <c r="O1548" t="str">
        <f>TEXT(tblOrders[[#This Row],[Date]],"mmm-yyyy")</f>
        <v>Mar-2025</v>
      </c>
      <c r="P1548" t="str">
        <f>_xlfn.XLOOKUP(tblOrders[[#This Row],[OrderID]], tblReturns[OrderID], tblReturns[Returned])</f>
        <v>No</v>
      </c>
      <c r="Q1548" t="str">
        <f>_xlfn.XLOOKUP(tblOrders[[#This Row],[OrderID]], tblShipping[OrderID], tblShipping[ShipMode])</f>
        <v>Express</v>
      </c>
      <c r="R1548" t="str">
        <f>IFERROR(_xlfn.XLOOKUP(A1547, tblCustomers[CustomerID], tblCustomers[CustomerName]), "Not Found")</f>
        <v>Not Found</v>
      </c>
      <c r="S1548" t="str">
        <f>IF(tblOrders[[#This Row],[Sales]]&gt;1000000,"High Value","Standard")</f>
        <v>Standard</v>
      </c>
      <c r="T1548" t="str">
        <f>_xlfn.XLOOKUP(tblOrders[[#This Row],[ProductID]], tblProducts[ProductID], tblProducts[ProductName])</f>
        <v>Product 38</v>
      </c>
      <c r="U1548">
        <f>_xlfn.XLOOKUP(tblOrders[[#This Row],[SalesRepID]], tblSalesreps[RepID], tblSalesreps[Target])</f>
        <v>18500989</v>
      </c>
    </row>
    <row r="1549" spans="1:21">
      <c r="A1549" t="s">
        <v>2341</v>
      </c>
      <c r="B1549" s="7" t="s">
        <v>1204</v>
      </c>
      <c r="C1549" t="s">
        <v>563</v>
      </c>
      <c r="D1549" t="s">
        <v>352</v>
      </c>
      <c r="E1549" t="s">
        <v>74</v>
      </c>
      <c r="F1549" t="s">
        <v>88</v>
      </c>
      <c r="G1549">
        <v>7</v>
      </c>
      <c r="H1549">
        <v>0.2</v>
      </c>
      <c r="I1549" s="2">
        <v>278062.40000000002</v>
      </c>
      <c r="J1549" t="str">
        <f>_xlfn.XLOOKUP(tblOrders[[#This Row],[CustomerID]], tblCustomers[CustomerID], tblCustomers[CustomerName])</f>
        <v>Customer 65</v>
      </c>
      <c r="K1549" t="str">
        <f>_xlfn.XLOOKUP(tblOrders[[#This Row],[CustomerID]], tblCustomers[CustomerID], tblCustomers[Segment])</f>
        <v>Corporate</v>
      </c>
      <c r="L1549" t="str">
        <f>_xlfn.XLOOKUP(tblOrders[[#This Row],[ProductID]], tblProducts[ProductID], tblProducts[Category])</f>
        <v>Electronics</v>
      </c>
      <c r="M1549">
        <f>_xlfn.XLOOKUP(tblOrders[[#This Row],[ProductID]], tblProducts[ProductID], tblProducts[CostPrice])</f>
        <v>58522</v>
      </c>
      <c r="N1549">
        <f>tblOrders[[#This Row],[Sales]]-(tblOrders[[#This Row],[CostPrice]]*tblOrders[[#This Row],[Quantity]])</f>
        <v>-131591.59999999998</v>
      </c>
      <c r="O1549" t="str">
        <f>TEXT(tblOrders[[#This Row],[Date]],"mmm-yyyy")</f>
        <v>Sep-2025</v>
      </c>
      <c r="P1549" t="str">
        <f>_xlfn.XLOOKUP(tblOrders[[#This Row],[OrderID]], tblReturns[OrderID], tblReturns[Returned])</f>
        <v>No</v>
      </c>
      <c r="Q1549" t="str">
        <f>_xlfn.XLOOKUP(tblOrders[[#This Row],[OrderID]], tblShipping[OrderID], tblShipping[ShipMode])</f>
        <v>Standard</v>
      </c>
      <c r="R1549" t="str">
        <f>IFERROR(_xlfn.XLOOKUP(A1548, tblCustomers[CustomerID], tblCustomers[CustomerName]), "Not Found")</f>
        <v>Not Found</v>
      </c>
      <c r="S1549" t="str">
        <f>IF(tblOrders[[#This Row],[Sales]]&gt;1000000,"High Value","Standard")</f>
        <v>Standard</v>
      </c>
      <c r="T1549" t="str">
        <f>_xlfn.XLOOKUP(tblOrders[[#This Row],[ProductID]], tblProducts[ProductID], tblProducts[ProductName])</f>
        <v>Product 60</v>
      </c>
      <c r="U1549">
        <f>_xlfn.XLOOKUP(tblOrders[[#This Row],[SalesRepID]], tblSalesreps[RepID], tblSalesreps[Target])</f>
        <v>7254801</v>
      </c>
    </row>
    <row r="1550" spans="1:21">
      <c r="A1550" t="s">
        <v>2342</v>
      </c>
      <c r="B1550" s="7" t="s">
        <v>827</v>
      </c>
      <c r="C1550" t="s">
        <v>43</v>
      </c>
      <c r="D1550" t="s">
        <v>566</v>
      </c>
      <c r="E1550" t="s">
        <v>205</v>
      </c>
      <c r="F1550" t="s">
        <v>88</v>
      </c>
      <c r="G1550">
        <v>5</v>
      </c>
      <c r="H1550">
        <v>0.2</v>
      </c>
      <c r="I1550" s="2">
        <v>113400</v>
      </c>
      <c r="J1550" t="str">
        <f>_xlfn.XLOOKUP(tblOrders[[#This Row],[CustomerID]], tblCustomers[CustomerID], tblCustomers[CustomerName])</f>
        <v>Customer 283</v>
      </c>
      <c r="K1550" t="str">
        <f>_xlfn.XLOOKUP(tblOrders[[#This Row],[CustomerID]], tblCustomers[CustomerID], tblCustomers[Segment])</f>
        <v>Corporate</v>
      </c>
      <c r="L1550" t="str">
        <f>_xlfn.XLOOKUP(tblOrders[[#This Row],[ProductID]], tblProducts[ProductID], tblProducts[Category])</f>
        <v>Electronics</v>
      </c>
      <c r="M1550">
        <f>_xlfn.XLOOKUP(tblOrders[[#This Row],[ProductID]], tblProducts[ProductID], tblProducts[CostPrice])</f>
        <v>26222</v>
      </c>
      <c r="N1550">
        <f>tblOrders[[#This Row],[Sales]]-(tblOrders[[#This Row],[CostPrice]]*tblOrders[[#This Row],[Quantity]])</f>
        <v>-17710</v>
      </c>
      <c r="O1550" t="str">
        <f>TEXT(tblOrders[[#This Row],[Date]],"mmm-yyyy")</f>
        <v>Dec-2025</v>
      </c>
      <c r="P1550" t="str">
        <f>_xlfn.XLOOKUP(tblOrders[[#This Row],[OrderID]], tblReturns[OrderID], tblReturns[Returned])</f>
        <v>No</v>
      </c>
      <c r="Q1550" t="str">
        <f>_xlfn.XLOOKUP(tblOrders[[#This Row],[OrderID]], tblShipping[OrderID], tblShipping[ShipMode])</f>
        <v>Express</v>
      </c>
      <c r="R1550" t="str">
        <f>IFERROR(_xlfn.XLOOKUP(A1549, tblCustomers[CustomerID], tblCustomers[CustomerName]), "Not Found")</f>
        <v>Not Found</v>
      </c>
      <c r="S1550" t="str">
        <f>IF(tblOrders[[#This Row],[Sales]]&gt;1000000,"High Value","Standard")</f>
        <v>Standard</v>
      </c>
      <c r="T1550" t="str">
        <f>_xlfn.XLOOKUP(tblOrders[[#This Row],[ProductID]], tblProducts[ProductID], tblProducts[ProductName])</f>
        <v>Product 87</v>
      </c>
      <c r="U1550">
        <f>_xlfn.XLOOKUP(tblOrders[[#This Row],[SalesRepID]], tblSalesreps[RepID], tblSalesreps[Target])</f>
        <v>16246424</v>
      </c>
    </row>
    <row r="1551" spans="1:21">
      <c r="A1551" t="s">
        <v>2343</v>
      </c>
      <c r="B1551" s="7" t="s">
        <v>1761</v>
      </c>
      <c r="C1551" t="s">
        <v>1413</v>
      </c>
      <c r="D1551" t="s">
        <v>973</v>
      </c>
      <c r="E1551" t="s">
        <v>13</v>
      </c>
      <c r="F1551" t="s">
        <v>88</v>
      </c>
      <c r="G1551">
        <v>9</v>
      </c>
      <c r="H1551">
        <v>0.05</v>
      </c>
      <c r="I1551" s="2">
        <v>881274.15</v>
      </c>
      <c r="J1551" t="str">
        <f>_xlfn.XLOOKUP(tblOrders[[#This Row],[CustomerID]], tblCustomers[CustomerID], tblCustomers[CustomerName])</f>
        <v>Customer 201</v>
      </c>
      <c r="K1551" t="str">
        <f>_xlfn.XLOOKUP(tblOrders[[#This Row],[CustomerID]], tblCustomers[CustomerID], tblCustomers[Segment])</f>
        <v>SME</v>
      </c>
      <c r="L1551" t="str">
        <f>_xlfn.XLOOKUP(tblOrders[[#This Row],[ProductID]], tblProducts[ProductID], tblProducts[Category])</f>
        <v>Office</v>
      </c>
      <c r="M1551">
        <f>_xlfn.XLOOKUP(tblOrders[[#This Row],[ProductID]], tblProducts[ProductID], tblProducts[CostPrice])</f>
        <v>44507</v>
      </c>
      <c r="N1551">
        <f>tblOrders[[#This Row],[Sales]]-(tblOrders[[#This Row],[CostPrice]]*tblOrders[[#This Row],[Quantity]])</f>
        <v>480711.15</v>
      </c>
      <c r="O1551" t="str">
        <f>TEXT(tblOrders[[#This Row],[Date]],"mmm-yyyy")</f>
        <v>May-2025</v>
      </c>
      <c r="P1551" t="str">
        <f>_xlfn.XLOOKUP(tblOrders[[#This Row],[OrderID]], tblReturns[OrderID], tblReturns[Returned])</f>
        <v>No</v>
      </c>
      <c r="Q1551" t="str">
        <f>_xlfn.XLOOKUP(tblOrders[[#This Row],[OrderID]], tblShipping[OrderID], tblShipping[ShipMode])</f>
        <v>Standard</v>
      </c>
      <c r="R1551" t="str">
        <f>IFERROR(_xlfn.XLOOKUP(A1550, tblCustomers[CustomerID], tblCustomers[CustomerName]), "Not Found")</f>
        <v>Not Found</v>
      </c>
      <c r="S1551" t="str">
        <f>IF(tblOrders[[#This Row],[Sales]]&gt;1000000,"High Value","Standard")</f>
        <v>Standard</v>
      </c>
      <c r="T1551" t="str">
        <f>_xlfn.XLOOKUP(tblOrders[[#This Row],[ProductID]], tblProducts[ProductID], tblProducts[ProductName])</f>
        <v>Product 53</v>
      </c>
      <c r="U1551">
        <f>_xlfn.XLOOKUP(tblOrders[[#This Row],[SalesRepID]], tblSalesreps[RepID], tblSalesreps[Target])</f>
        <v>11852878</v>
      </c>
    </row>
    <row r="1552" spans="1:21">
      <c r="A1552" t="s">
        <v>2344</v>
      </c>
      <c r="B1552" s="7" t="s">
        <v>1335</v>
      </c>
      <c r="C1552" t="s">
        <v>1051</v>
      </c>
      <c r="D1552" t="s">
        <v>382</v>
      </c>
      <c r="E1552" t="s">
        <v>40</v>
      </c>
      <c r="F1552" t="s">
        <v>88</v>
      </c>
      <c r="G1552">
        <v>7</v>
      </c>
      <c r="H1552">
        <v>0.05</v>
      </c>
      <c r="I1552" s="2">
        <v>204939.7</v>
      </c>
      <c r="J1552" t="str">
        <f>_xlfn.XLOOKUP(tblOrders[[#This Row],[CustomerID]], tblCustomers[CustomerID], tblCustomers[CustomerName])</f>
        <v>Customer 132</v>
      </c>
      <c r="K1552" t="str">
        <f>_xlfn.XLOOKUP(tblOrders[[#This Row],[CustomerID]], tblCustomers[CustomerID], tblCustomers[Segment])</f>
        <v>Consumer</v>
      </c>
      <c r="L1552" t="str">
        <f>_xlfn.XLOOKUP(tblOrders[[#This Row],[ProductID]], tblProducts[ProductID], tblProducts[Category])</f>
        <v>Office</v>
      </c>
      <c r="M1552">
        <f>_xlfn.XLOOKUP(tblOrders[[#This Row],[ProductID]], tblProducts[ProductID], tblProducts[CostPrice])</f>
        <v>61777</v>
      </c>
      <c r="N1552">
        <f>tblOrders[[#This Row],[Sales]]-(tblOrders[[#This Row],[CostPrice]]*tblOrders[[#This Row],[Quantity]])</f>
        <v>-227499.3</v>
      </c>
      <c r="O1552" t="str">
        <f>TEXT(tblOrders[[#This Row],[Date]],"mmm-yyyy")</f>
        <v>Apr-2025</v>
      </c>
      <c r="P1552" t="str">
        <f>_xlfn.XLOOKUP(tblOrders[[#This Row],[OrderID]], tblReturns[OrderID], tblReturns[Returned])</f>
        <v>No</v>
      </c>
      <c r="Q1552" t="str">
        <f>_xlfn.XLOOKUP(tblOrders[[#This Row],[OrderID]], tblShipping[OrderID], tblShipping[ShipMode])</f>
        <v>Standard</v>
      </c>
      <c r="R1552" t="str">
        <f>IFERROR(_xlfn.XLOOKUP(A1551, tblCustomers[CustomerID], tblCustomers[CustomerName]), "Not Found")</f>
        <v>Not Found</v>
      </c>
      <c r="S1552" t="str">
        <f>IF(tblOrders[[#This Row],[Sales]]&gt;1000000,"High Value","Standard")</f>
        <v>Standard</v>
      </c>
      <c r="T1552" t="str">
        <f>_xlfn.XLOOKUP(tblOrders[[#This Row],[ProductID]], tblProducts[ProductID], tblProducts[ProductName])</f>
        <v>Product 65</v>
      </c>
      <c r="U1552">
        <f>_xlfn.XLOOKUP(tblOrders[[#This Row],[SalesRepID]], tblSalesreps[RepID], tblSalesreps[Target])</f>
        <v>6291486</v>
      </c>
    </row>
    <row r="1553" spans="1:21">
      <c r="A1553" t="s">
        <v>2345</v>
      </c>
      <c r="B1553" s="7" t="s">
        <v>1817</v>
      </c>
      <c r="C1553" t="s">
        <v>687</v>
      </c>
      <c r="D1553" t="s">
        <v>12</v>
      </c>
      <c r="E1553" t="s">
        <v>19</v>
      </c>
      <c r="F1553" t="s">
        <v>51</v>
      </c>
      <c r="G1553">
        <v>10</v>
      </c>
      <c r="H1553">
        <v>0.1</v>
      </c>
      <c r="I1553" s="2">
        <v>595701</v>
      </c>
      <c r="J1553" t="str">
        <f>_xlfn.XLOOKUP(tblOrders[[#This Row],[CustomerID]], tblCustomers[CustomerID], tblCustomers[CustomerName])</f>
        <v>Customer 147</v>
      </c>
      <c r="K1553" t="str">
        <f>_xlfn.XLOOKUP(tblOrders[[#This Row],[CustomerID]], tblCustomers[CustomerID], tblCustomers[Segment])</f>
        <v>Consumer</v>
      </c>
      <c r="L1553" t="str">
        <f>_xlfn.XLOOKUP(tblOrders[[#This Row],[ProductID]], tblProducts[ProductID], tblProducts[Category])</f>
        <v>Furniture</v>
      </c>
      <c r="M1553">
        <f>_xlfn.XLOOKUP(tblOrders[[#This Row],[ProductID]], tblProducts[ProductID], tblProducts[CostPrice])</f>
        <v>72369</v>
      </c>
      <c r="N1553">
        <f>tblOrders[[#This Row],[Sales]]-(tblOrders[[#This Row],[CostPrice]]*tblOrders[[#This Row],[Quantity]])</f>
        <v>-127989</v>
      </c>
      <c r="O1553" t="str">
        <f>TEXT(tblOrders[[#This Row],[Date]],"mmm-yyyy")</f>
        <v>Nov-2025</v>
      </c>
      <c r="P1553" t="str">
        <f>_xlfn.XLOOKUP(tblOrders[[#This Row],[OrderID]], tblReturns[OrderID], tblReturns[Returned])</f>
        <v>Yes</v>
      </c>
      <c r="Q1553" t="str">
        <f>_xlfn.XLOOKUP(tblOrders[[#This Row],[OrderID]], tblShipping[OrderID], tblShipping[ShipMode])</f>
        <v>Express</v>
      </c>
      <c r="R1553" t="str">
        <f>IFERROR(_xlfn.XLOOKUP(A1552, tblCustomers[CustomerID], tblCustomers[CustomerName]), "Not Found")</f>
        <v>Not Found</v>
      </c>
      <c r="S1553" t="str">
        <f>IF(tblOrders[[#This Row],[Sales]]&gt;1000000,"High Value","Standard")</f>
        <v>Standard</v>
      </c>
      <c r="T1553" t="str">
        <f>_xlfn.XLOOKUP(tblOrders[[#This Row],[ProductID]], tblProducts[ProductID], tblProducts[ProductName])</f>
        <v>Product 19</v>
      </c>
      <c r="U1553">
        <f>_xlfn.XLOOKUP(tblOrders[[#This Row],[SalesRepID]], tblSalesreps[RepID], tblSalesreps[Target])</f>
        <v>11347243</v>
      </c>
    </row>
    <row r="1554" spans="1:21">
      <c r="A1554" t="s">
        <v>2346</v>
      </c>
      <c r="B1554" s="7" t="s">
        <v>1266</v>
      </c>
      <c r="C1554" t="s">
        <v>72</v>
      </c>
      <c r="D1554" t="s">
        <v>667</v>
      </c>
      <c r="E1554" t="s">
        <v>25</v>
      </c>
      <c r="F1554" t="s">
        <v>14</v>
      </c>
      <c r="G1554">
        <v>9</v>
      </c>
      <c r="H1554">
        <v>0.15</v>
      </c>
      <c r="I1554" s="2">
        <v>778670.55</v>
      </c>
      <c r="J1554" t="str">
        <f>_xlfn.XLOOKUP(tblOrders[[#This Row],[CustomerID]], tblCustomers[CustomerID], tblCustomers[CustomerName])</f>
        <v>Customer 79</v>
      </c>
      <c r="K1554" t="str">
        <f>_xlfn.XLOOKUP(tblOrders[[#This Row],[CustomerID]], tblCustomers[CustomerID], tblCustomers[Segment])</f>
        <v>Corporate</v>
      </c>
      <c r="L1554" t="str">
        <f>_xlfn.XLOOKUP(tblOrders[[#This Row],[ProductID]], tblProducts[ProductID], tblProducts[Category])</f>
        <v>Electronics</v>
      </c>
      <c r="M1554">
        <f>_xlfn.XLOOKUP(tblOrders[[#This Row],[ProductID]], tblProducts[ProductID], tblProducts[CostPrice])</f>
        <v>13676</v>
      </c>
      <c r="N1554">
        <f>tblOrders[[#This Row],[Sales]]-(tblOrders[[#This Row],[CostPrice]]*tblOrders[[#This Row],[Quantity]])</f>
        <v>655586.55000000005</v>
      </c>
      <c r="O1554" t="str">
        <f>TEXT(tblOrders[[#This Row],[Date]],"mmm-yyyy")</f>
        <v>May-2025</v>
      </c>
      <c r="P1554" t="str">
        <f>_xlfn.XLOOKUP(tblOrders[[#This Row],[OrderID]], tblReturns[OrderID], tblReturns[Returned])</f>
        <v>Yes</v>
      </c>
      <c r="Q1554" t="str">
        <f>_xlfn.XLOOKUP(tblOrders[[#This Row],[OrderID]], tblShipping[OrderID], tblShipping[ShipMode])</f>
        <v>Standard</v>
      </c>
      <c r="R1554" t="str">
        <f>IFERROR(_xlfn.XLOOKUP(A1553, tblCustomers[CustomerID], tblCustomers[CustomerName]), "Not Found")</f>
        <v>Not Found</v>
      </c>
      <c r="S1554" t="str">
        <f>IF(tblOrders[[#This Row],[Sales]]&gt;1000000,"High Value","Standard")</f>
        <v>Standard</v>
      </c>
      <c r="T1554" t="str">
        <f>_xlfn.XLOOKUP(tblOrders[[#This Row],[ProductID]], tblProducts[ProductID], tblProducts[ProductName])</f>
        <v>Product 10</v>
      </c>
      <c r="U1554">
        <f>_xlfn.XLOOKUP(tblOrders[[#This Row],[SalesRepID]], tblSalesreps[RepID], tblSalesreps[Target])</f>
        <v>7094914</v>
      </c>
    </row>
    <row r="1555" spans="1:21">
      <c r="A1555" t="s">
        <v>2347</v>
      </c>
      <c r="B1555" s="7" t="s">
        <v>1098</v>
      </c>
      <c r="C1555" t="s">
        <v>529</v>
      </c>
      <c r="D1555" t="s">
        <v>248</v>
      </c>
      <c r="E1555" t="s">
        <v>19</v>
      </c>
      <c r="F1555" t="s">
        <v>20</v>
      </c>
      <c r="G1555">
        <v>6</v>
      </c>
      <c r="H1555">
        <v>0</v>
      </c>
      <c r="I1555" s="2">
        <v>616752</v>
      </c>
      <c r="J1555" t="str">
        <f>_xlfn.XLOOKUP(tblOrders[[#This Row],[CustomerID]], tblCustomers[CustomerID], tblCustomers[CustomerName])</f>
        <v>Customer 126</v>
      </c>
      <c r="K1555" t="str">
        <f>_xlfn.XLOOKUP(tblOrders[[#This Row],[CustomerID]], tblCustomers[CustomerID], tblCustomers[Segment])</f>
        <v>SME</v>
      </c>
      <c r="L1555" t="str">
        <f>_xlfn.XLOOKUP(tblOrders[[#This Row],[ProductID]], tblProducts[ProductID], tblProducts[Category])</f>
        <v>Furniture</v>
      </c>
      <c r="M1555">
        <f>_xlfn.XLOOKUP(tblOrders[[#This Row],[ProductID]], tblProducts[ProductID], tblProducts[CostPrice])</f>
        <v>31758</v>
      </c>
      <c r="N1555">
        <f>tblOrders[[#This Row],[Sales]]-(tblOrders[[#This Row],[CostPrice]]*tblOrders[[#This Row],[Quantity]])</f>
        <v>426204</v>
      </c>
      <c r="O1555" t="str">
        <f>TEXT(tblOrders[[#This Row],[Date]],"mmm-yyyy")</f>
        <v>Dec-2025</v>
      </c>
      <c r="P1555" t="str">
        <f>_xlfn.XLOOKUP(tblOrders[[#This Row],[OrderID]], tblReturns[OrderID], tblReturns[Returned])</f>
        <v>No</v>
      </c>
      <c r="Q1555" t="str">
        <f>_xlfn.XLOOKUP(tblOrders[[#This Row],[OrderID]], tblShipping[OrderID], tblShipping[ShipMode])</f>
        <v>Pickup</v>
      </c>
      <c r="R1555" t="str">
        <f>IFERROR(_xlfn.XLOOKUP(A1554, tblCustomers[CustomerID], tblCustomers[CustomerName]), "Not Found")</f>
        <v>Not Found</v>
      </c>
      <c r="S1555" t="str">
        <f>IF(tblOrders[[#This Row],[Sales]]&gt;1000000,"High Value","Standard")</f>
        <v>Standard</v>
      </c>
      <c r="T1555" t="str">
        <f>_xlfn.XLOOKUP(tblOrders[[#This Row],[ProductID]], tblProducts[ProductID], tblProducts[ProductName])</f>
        <v>Product 35</v>
      </c>
      <c r="U1555">
        <f>_xlfn.XLOOKUP(tblOrders[[#This Row],[SalesRepID]], tblSalesreps[RepID], tblSalesreps[Target])</f>
        <v>11347243</v>
      </c>
    </row>
    <row r="1556" spans="1:21">
      <c r="A1556" t="s">
        <v>2348</v>
      </c>
      <c r="B1556" s="7" t="s">
        <v>1829</v>
      </c>
      <c r="C1556" t="s">
        <v>219</v>
      </c>
      <c r="D1556" t="s">
        <v>1034</v>
      </c>
      <c r="E1556" t="s">
        <v>35</v>
      </c>
      <c r="F1556" t="s">
        <v>20</v>
      </c>
      <c r="G1556">
        <v>8</v>
      </c>
      <c r="H1556">
        <v>0.1</v>
      </c>
      <c r="I1556" s="2">
        <v>668678.40000000002</v>
      </c>
      <c r="J1556" t="str">
        <f>_xlfn.XLOOKUP(tblOrders[[#This Row],[CustomerID]], tblCustomers[CustomerID], tblCustomers[CustomerName])</f>
        <v>Customer 82</v>
      </c>
      <c r="K1556" t="str">
        <f>_xlfn.XLOOKUP(tblOrders[[#This Row],[CustomerID]], tblCustomers[CustomerID], tblCustomers[Segment])</f>
        <v>Consumer</v>
      </c>
      <c r="L1556" t="str">
        <f>_xlfn.XLOOKUP(tblOrders[[#This Row],[ProductID]], tblProducts[ProductID], tblProducts[Category])</f>
        <v>Furniture</v>
      </c>
      <c r="M1556">
        <f>_xlfn.XLOOKUP(tblOrders[[#This Row],[ProductID]], tblProducts[ProductID], tblProducts[CostPrice])</f>
        <v>51071</v>
      </c>
      <c r="N1556">
        <f>tblOrders[[#This Row],[Sales]]-(tblOrders[[#This Row],[CostPrice]]*tblOrders[[#This Row],[Quantity]])</f>
        <v>260110.40000000002</v>
      </c>
      <c r="O1556" t="str">
        <f>TEXT(tblOrders[[#This Row],[Date]],"mmm-yyyy")</f>
        <v>Mar-2025</v>
      </c>
      <c r="P1556" t="str">
        <f>_xlfn.XLOOKUP(tblOrders[[#This Row],[OrderID]], tblReturns[OrderID], tblReturns[Returned])</f>
        <v>No</v>
      </c>
      <c r="Q1556" t="str">
        <f>_xlfn.XLOOKUP(tblOrders[[#This Row],[OrderID]], tblShipping[OrderID], tblShipping[ShipMode])</f>
        <v>Express</v>
      </c>
      <c r="R1556" t="str">
        <f>IFERROR(_xlfn.XLOOKUP(A1555, tblCustomers[CustomerID], tblCustomers[CustomerName]), "Not Found")</f>
        <v>Not Found</v>
      </c>
      <c r="S1556" t="str">
        <f>IF(tblOrders[[#This Row],[Sales]]&gt;1000000,"High Value","Standard")</f>
        <v>Standard</v>
      </c>
      <c r="T1556" t="str">
        <f>_xlfn.XLOOKUP(tblOrders[[#This Row],[ProductID]], tblProducts[ProductID], tblProducts[ProductName])</f>
        <v>Product 66</v>
      </c>
      <c r="U1556">
        <f>_xlfn.XLOOKUP(tblOrders[[#This Row],[SalesRepID]], tblSalesreps[RepID], tblSalesreps[Target])</f>
        <v>19619177</v>
      </c>
    </row>
    <row r="1557" spans="1:21">
      <c r="A1557" t="s">
        <v>2349</v>
      </c>
      <c r="B1557" s="7" t="s">
        <v>461</v>
      </c>
      <c r="C1557" t="s">
        <v>921</v>
      </c>
      <c r="D1557" t="s">
        <v>118</v>
      </c>
      <c r="E1557" t="s">
        <v>25</v>
      </c>
      <c r="F1557" t="s">
        <v>26</v>
      </c>
      <c r="G1557">
        <v>1</v>
      </c>
      <c r="H1557">
        <v>0.2</v>
      </c>
      <c r="I1557" s="2">
        <v>61201.599999999999</v>
      </c>
      <c r="J1557" t="str">
        <f>_xlfn.XLOOKUP(tblOrders[[#This Row],[CustomerID]], tblCustomers[CustomerID], tblCustomers[CustomerName])</f>
        <v>Customer 272</v>
      </c>
      <c r="K1557" t="str">
        <f>_xlfn.XLOOKUP(tblOrders[[#This Row],[CustomerID]], tblCustomers[CustomerID], tblCustomers[Segment])</f>
        <v>Consumer</v>
      </c>
      <c r="L1557" t="str">
        <f>_xlfn.XLOOKUP(tblOrders[[#This Row],[ProductID]], tblProducts[ProductID], tblProducts[Category])</f>
        <v>Home</v>
      </c>
      <c r="M1557">
        <f>_xlfn.XLOOKUP(tblOrders[[#This Row],[ProductID]], tblProducts[ProductID], tblProducts[CostPrice])</f>
        <v>78122</v>
      </c>
      <c r="N1557">
        <f>tblOrders[[#This Row],[Sales]]-(tblOrders[[#This Row],[CostPrice]]*tblOrders[[#This Row],[Quantity]])</f>
        <v>-16920.400000000001</v>
      </c>
      <c r="O1557" t="str">
        <f>TEXT(tblOrders[[#This Row],[Date]],"mmm-yyyy")</f>
        <v>Mar-2025</v>
      </c>
      <c r="P1557" t="str">
        <f>_xlfn.XLOOKUP(tblOrders[[#This Row],[OrderID]], tblReturns[OrderID], tblReturns[Returned])</f>
        <v>No</v>
      </c>
      <c r="Q1557" t="str">
        <f>_xlfn.XLOOKUP(tblOrders[[#This Row],[OrderID]], tblShipping[OrderID], tblShipping[ShipMode])</f>
        <v>Pickup</v>
      </c>
      <c r="R1557" t="str">
        <f>IFERROR(_xlfn.XLOOKUP(A1556, tblCustomers[CustomerID], tblCustomers[CustomerName]), "Not Found")</f>
        <v>Not Found</v>
      </c>
      <c r="S1557" t="str">
        <f>IF(tblOrders[[#This Row],[Sales]]&gt;1000000,"High Value","Standard")</f>
        <v>Standard</v>
      </c>
      <c r="T1557" t="str">
        <f>_xlfn.XLOOKUP(tblOrders[[#This Row],[ProductID]], tblProducts[ProductID], tblProducts[ProductName])</f>
        <v>Product 59</v>
      </c>
      <c r="U1557">
        <f>_xlfn.XLOOKUP(tblOrders[[#This Row],[SalesRepID]], tblSalesreps[RepID], tblSalesreps[Target])</f>
        <v>7094914</v>
      </c>
    </row>
    <row r="1558" spans="1:21">
      <c r="A1558" t="s">
        <v>2350</v>
      </c>
      <c r="B1558" s="7" t="s">
        <v>807</v>
      </c>
      <c r="C1558" t="s">
        <v>294</v>
      </c>
      <c r="D1558" t="s">
        <v>516</v>
      </c>
      <c r="E1558" t="s">
        <v>56</v>
      </c>
      <c r="F1558" t="s">
        <v>88</v>
      </c>
      <c r="G1558">
        <v>7</v>
      </c>
      <c r="H1558">
        <v>0.05</v>
      </c>
      <c r="I1558" s="2">
        <v>779080.75</v>
      </c>
      <c r="J1558" t="str">
        <f>_xlfn.XLOOKUP(tblOrders[[#This Row],[CustomerID]], tblCustomers[CustomerID], tblCustomers[CustomerName])</f>
        <v>Customer 284</v>
      </c>
      <c r="K1558" t="str">
        <f>_xlfn.XLOOKUP(tblOrders[[#This Row],[CustomerID]], tblCustomers[CustomerID], tblCustomers[Segment])</f>
        <v>SME</v>
      </c>
      <c r="L1558" t="str">
        <f>_xlfn.XLOOKUP(tblOrders[[#This Row],[ProductID]], tblProducts[ProductID], tblProducts[Category])</f>
        <v>Home</v>
      </c>
      <c r="M1558">
        <f>_xlfn.XLOOKUP(tblOrders[[#This Row],[ProductID]], tblProducts[ProductID], tblProducts[CostPrice])</f>
        <v>48408</v>
      </c>
      <c r="N1558">
        <f>tblOrders[[#This Row],[Sales]]-(tblOrders[[#This Row],[CostPrice]]*tblOrders[[#This Row],[Quantity]])</f>
        <v>440224.75</v>
      </c>
      <c r="O1558" t="str">
        <f>TEXT(tblOrders[[#This Row],[Date]],"mmm-yyyy")</f>
        <v>Sep-2025</v>
      </c>
      <c r="P1558" t="str">
        <f>_xlfn.XLOOKUP(tblOrders[[#This Row],[OrderID]], tblReturns[OrderID], tblReturns[Returned])</f>
        <v>No</v>
      </c>
      <c r="Q1558" t="str">
        <f>_xlfn.XLOOKUP(tblOrders[[#This Row],[OrderID]], tblShipping[OrderID], tblShipping[ShipMode])</f>
        <v>Pickup</v>
      </c>
      <c r="R1558" t="str">
        <f>IFERROR(_xlfn.XLOOKUP(A1557, tblCustomers[CustomerID], tblCustomers[CustomerName]), "Not Found")</f>
        <v>Not Found</v>
      </c>
      <c r="S1558" t="str">
        <f>IF(tblOrders[[#This Row],[Sales]]&gt;1000000,"High Value","Standard")</f>
        <v>Standard</v>
      </c>
      <c r="T1558" t="str">
        <f>_xlfn.XLOOKUP(tblOrders[[#This Row],[ProductID]], tblProducts[ProductID], tblProducts[ProductName])</f>
        <v>Product 12</v>
      </c>
      <c r="U1558">
        <f>_xlfn.XLOOKUP(tblOrders[[#This Row],[SalesRepID]], tblSalesreps[RepID], tblSalesreps[Target])</f>
        <v>14265630</v>
      </c>
    </row>
    <row r="1559" spans="1:21">
      <c r="A1559" t="s">
        <v>2351</v>
      </c>
      <c r="B1559" s="7" t="s">
        <v>1238</v>
      </c>
      <c r="C1559" t="s">
        <v>330</v>
      </c>
      <c r="D1559" t="s">
        <v>543</v>
      </c>
      <c r="E1559" t="s">
        <v>105</v>
      </c>
      <c r="F1559" t="s">
        <v>14</v>
      </c>
      <c r="G1559">
        <v>3</v>
      </c>
      <c r="H1559">
        <v>0.15</v>
      </c>
      <c r="I1559" s="2">
        <v>24826.799999999999</v>
      </c>
      <c r="J1559" t="str">
        <f>_xlfn.XLOOKUP(tblOrders[[#This Row],[CustomerID]], tblCustomers[CustomerID], tblCustomers[CustomerName])</f>
        <v>Customer 140</v>
      </c>
      <c r="K1559" t="str">
        <f>_xlfn.XLOOKUP(tblOrders[[#This Row],[CustomerID]], tblCustomers[CustomerID], tblCustomers[Segment])</f>
        <v>Consumer</v>
      </c>
      <c r="L1559" t="str">
        <f>_xlfn.XLOOKUP(tblOrders[[#This Row],[ProductID]], tblProducts[ProductID], tblProducts[Category])</f>
        <v>Furniture</v>
      </c>
      <c r="M1559">
        <f>_xlfn.XLOOKUP(tblOrders[[#This Row],[ProductID]], tblProducts[ProductID], tblProducts[CostPrice])</f>
        <v>29153</v>
      </c>
      <c r="N1559">
        <f>tblOrders[[#This Row],[Sales]]-(tblOrders[[#This Row],[CostPrice]]*tblOrders[[#This Row],[Quantity]])</f>
        <v>-62632.2</v>
      </c>
      <c r="O1559" t="str">
        <f>TEXT(tblOrders[[#This Row],[Date]],"mmm-yyyy")</f>
        <v>Mar-2025</v>
      </c>
      <c r="P1559" t="str">
        <f>_xlfn.XLOOKUP(tblOrders[[#This Row],[OrderID]], tblReturns[OrderID], tblReturns[Returned])</f>
        <v>Yes</v>
      </c>
      <c r="Q1559" t="str">
        <f>_xlfn.XLOOKUP(tblOrders[[#This Row],[OrderID]], tblShipping[OrderID], tblShipping[ShipMode])</f>
        <v>Standard</v>
      </c>
      <c r="R1559" t="str">
        <f>IFERROR(_xlfn.XLOOKUP(A1558, tblCustomers[CustomerID], tblCustomers[CustomerName]), "Not Found")</f>
        <v>Not Found</v>
      </c>
      <c r="S1559" t="str">
        <f>IF(tblOrders[[#This Row],[Sales]]&gt;1000000,"High Value","Standard")</f>
        <v>Standard</v>
      </c>
      <c r="T1559" t="str">
        <f>_xlfn.XLOOKUP(tblOrders[[#This Row],[ProductID]], tblProducts[ProductID], tblProducts[ProductName])</f>
        <v>Product 16</v>
      </c>
      <c r="U1559">
        <f>_xlfn.XLOOKUP(tblOrders[[#This Row],[SalesRepID]], tblSalesreps[RepID], tblSalesreps[Target])</f>
        <v>8698154</v>
      </c>
    </row>
    <row r="1560" spans="1:21">
      <c r="A1560" t="s">
        <v>2352</v>
      </c>
      <c r="B1560" s="7" t="s">
        <v>528</v>
      </c>
      <c r="C1560" t="s">
        <v>781</v>
      </c>
      <c r="D1560" t="s">
        <v>190</v>
      </c>
      <c r="E1560" t="s">
        <v>119</v>
      </c>
      <c r="F1560" t="s">
        <v>14</v>
      </c>
      <c r="G1560">
        <v>10</v>
      </c>
      <c r="H1560">
        <v>0.15</v>
      </c>
      <c r="I1560" s="2">
        <v>988431</v>
      </c>
      <c r="J1560" t="str">
        <f>_xlfn.XLOOKUP(tblOrders[[#This Row],[CustomerID]], tblCustomers[CustomerID], tblCustomers[CustomerName])</f>
        <v>Customer 252</v>
      </c>
      <c r="K1560" t="str">
        <f>_xlfn.XLOOKUP(tblOrders[[#This Row],[CustomerID]], tblCustomers[CustomerID], tblCustomers[Segment])</f>
        <v>Corporate</v>
      </c>
      <c r="L1560" t="str">
        <f>_xlfn.XLOOKUP(tblOrders[[#This Row],[ProductID]], tblProducts[ProductID], tblProducts[Category])</f>
        <v>Furniture</v>
      </c>
      <c r="M1560">
        <f>_xlfn.XLOOKUP(tblOrders[[#This Row],[ProductID]], tblProducts[ProductID], tblProducts[CostPrice])</f>
        <v>47272</v>
      </c>
      <c r="N1560">
        <f>tblOrders[[#This Row],[Sales]]-(tblOrders[[#This Row],[CostPrice]]*tblOrders[[#This Row],[Quantity]])</f>
        <v>515711</v>
      </c>
      <c r="O1560" t="str">
        <f>TEXT(tblOrders[[#This Row],[Date]],"mmm-yyyy")</f>
        <v>Apr-2025</v>
      </c>
      <c r="P1560" t="str">
        <f>_xlfn.XLOOKUP(tblOrders[[#This Row],[OrderID]], tblReturns[OrderID], tblReturns[Returned])</f>
        <v>No</v>
      </c>
      <c r="Q1560" t="str">
        <f>_xlfn.XLOOKUP(tblOrders[[#This Row],[OrderID]], tblShipping[OrderID], tblShipping[ShipMode])</f>
        <v>Express</v>
      </c>
      <c r="R1560" t="str">
        <f>IFERROR(_xlfn.XLOOKUP(A1559, tblCustomers[CustomerID], tblCustomers[CustomerName]), "Not Found")</f>
        <v>Not Found</v>
      </c>
      <c r="S1560" t="str">
        <f>IF(tblOrders[[#This Row],[Sales]]&gt;1000000,"High Value","Standard")</f>
        <v>Standard</v>
      </c>
      <c r="T1560" t="str">
        <f>_xlfn.XLOOKUP(tblOrders[[#This Row],[ProductID]], tblProducts[ProductID], tblProducts[ProductName])</f>
        <v>Product 33</v>
      </c>
      <c r="U1560">
        <f>_xlfn.XLOOKUP(tblOrders[[#This Row],[SalesRepID]], tblSalesreps[RepID], tblSalesreps[Target])</f>
        <v>5886694</v>
      </c>
    </row>
    <row r="1561" spans="1:21">
      <c r="A1561" t="s">
        <v>2353</v>
      </c>
      <c r="B1561" s="7" t="s">
        <v>81</v>
      </c>
      <c r="C1561" t="s">
        <v>624</v>
      </c>
      <c r="D1561" t="s">
        <v>377</v>
      </c>
      <c r="E1561" t="s">
        <v>56</v>
      </c>
      <c r="F1561" t="s">
        <v>88</v>
      </c>
      <c r="G1561">
        <v>7</v>
      </c>
      <c r="H1561">
        <v>0.05</v>
      </c>
      <c r="I1561" s="2">
        <v>115457.3</v>
      </c>
      <c r="J1561" t="str">
        <f>_xlfn.XLOOKUP(tblOrders[[#This Row],[CustomerID]], tblCustomers[CustomerID], tblCustomers[CustomerName])</f>
        <v>Customer 119</v>
      </c>
      <c r="K1561" t="str">
        <f>_xlfn.XLOOKUP(tblOrders[[#This Row],[CustomerID]], tblCustomers[CustomerID], tblCustomers[Segment])</f>
        <v>SME</v>
      </c>
      <c r="L1561" t="str">
        <f>_xlfn.XLOOKUP(tblOrders[[#This Row],[ProductID]], tblProducts[ProductID], tblProducts[Category])</f>
        <v>Home</v>
      </c>
      <c r="M1561">
        <f>_xlfn.XLOOKUP(tblOrders[[#This Row],[ProductID]], tblProducts[ProductID], tblProducts[CostPrice])</f>
        <v>38053</v>
      </c>
      <c r="N1561">
        <f>tblOrders[[#This Row],[Sales]]-(tblOrders[[#This Row],[CostPrice]]*tblOrders[[#This Row],[Quantity]])</f>
        <v>-150913.70000000001</v>
      </c>
      <c r="O1561" t="str">
        <f>TEXT(tblOrders[[#This Row],[Date]],"mmm-yyyy")</f>
        <v>Nov-2025</v>
      </c>
      <c r="P1561" t="str">
        <f>_xlfn.XLOOKUP(tblOrders[[#This Row],[OrderID]], tblReturns[OrderID], tblReturns[Returned])</f>
        <v>No</v>
      </c>
      <c r="Q1561" t="str">
        <f>_xlfn.XLOOKUP(tblOrders[[#This Row],[OrderID]], tblShipping[OrderID], tblShipping[ShipMode])</f>
        <v>Express</v>
      </c>
      <c r="R1561" t="str">
        <f>IFERROR(_xlfn.XLOOKUP(A1560, tblCustomers[CustomerID], tblCustomers[CustomerName]), "Not Found")</f>
        <v>Not Found</v>
      </c>
      <c r="S1561" t="str">
        <f>IF(tblOrders[[#This Row],[Sales]]&gt;1000000,"High Value","Standard")</f>
        <v>Standard</v>
      </c>
      <c r="T1561" t="str">
        <f>_xlfn.XLOOKUP(tblOrders[[#This Row],[ProductID]], tblProducts[ProductID], tblProducts[ProductName])</f>
        <v>Product 82</v>
      </c>
      <c r="U1561">
        <f>_xlfn.XLOOKUP(tblOrders[[#This Row],[SalesRepID]], tblSalesreps[RepID], tblSalesreps[Target])</f>
        <v>14265630</v>
      </c>
    </row>
    <row r="1562" spans="1:21">
      <c r="A1562" t="s">
        <v>2354</v>
      </c>
      <c r="B1562" s="7" t="s">
        <v>1222</v>
      </c>
      <c r="C1562" t="s">
        <v>189</v>
      </c>
      <c r="D1562" t="s">
        <v>400</v>
      </c>
      <c r="E1562" t="s">
        <v>205</v>
      </c>
      <c r="F1562" t="s">
        <v>51</v>
      </c>
      <c r="G1562">
        <v>5</v>
      </c>
      <c r="H1562">
        <v>0.05</v>
      </c>
      <c r="I1562" s="2">
        <v>370196</v>
      </c>
      <c r="J1562" t="str">
        <f>_xlfn.XLOOKUP(tblOrders[[#This Row],[CustomerID]], tblCustomers[CustomerID], tblCustomers[CustomerName])</f>
        <v>Customer 216</v>
      </c>
      <c r="K1562" t="str">
        <f>_xlfn.XLOOKUP(tblOrders[[#This Row],[CustomerID]], tblCustomers[CustomerID], tblCustomers[Segment])</f>
        <v>Consumer</v>
      </c>
      <c r="L1562" t="str">
        <f>_xlfn.XLOOKUP(tblOrders[[#This Row],[ProductID]], tblProducts[ProductID], tblProducts[Category])</f>
        <v>Electronics</v>
      </c>
      <c r="M1562">
        <f>_xlfn.XLOOKUP(tblOrders[[#This Row],[ProductID]], tblProducts[ProductID], tblProducts[CostPrice])</f>
        <v>36044</v>
      </c>
      <c r="N1562">
        <f>tblOrders[[#This Row],[Sales]]-(tblOrders[[#This Row],[CostPrice]]*tblOrders[[#This Row],[Quantity]])</f>
        <v>189976</v>
      </c>
      <c r="O1562" t="str">
        <f>TEXT(tblOrders[[#This Row],[Date]],"mmm-yyyy")</f>
        <v>Nov-2025</v>
      </c>
      <c r="P1562" t="str">
        <f>_xlfn.XLOOKUP(tblOrders[[#This Row],[OrderID]], tblReturns[OrderID], tblReturns[Returned])</f>
        <v>No</v>
      </c>
      <c r="Q1562" t="str">
        <f>_xlfn.XLOOKUP(tblOrders[[#This Row],[OrderID]], tblShipping[OrderID], tblShipping[ShipMode])</f>
        <v>Pickup</v>
      </c>
      <c r="R1562" t="str">
        <f>IFERROR(_xlfn.XLOOKUP(A1561, tblCustomers[CustomerID], tblCustomers[CustomerName]), "Not Found")</f>
        <v>Not Found</v>
      </c>
      <c r="S1562" t="str">
        <f>IF(tblOrders[[#This Row],[Sales]]&gt;1000000,"High Value","Standard")</f>
        <v>Standard</v>
      </c>
      <c r="T1562" t="str">
        <f>_xlfn.XLOOKUP(tblOrders[[#This Row],[ProductID]], tblProducts[ProductID], tblProducts[ProductName])</f>
        <v>Product 29</v>
      </c>
      <c r="U1562">
        <f>_xlfn.XLOOKUP(tblOrders[[#This Row],[SalesRepID]], tblSalesreps[RepID], tblSalesreps[Target])</f>
        <v>16246424</v>
      </c>
    </row>
    <row r="1563" spans="1:21">
      <c r="A1563" t="s">
        <v>2355</v>
      </c>
      <c r="B1563" s="7" t="s">
        <v>1132</v>
      </c>
      <c r="C1563" t="s">
        <v>436</v>
      </c>
      <c r="D1563" t="s">
        <v>118</v>
      </c>
      <c r="E1563" t="s">
        <v>87</v>
      </c>
      <c r="F1563" t="s">
        <v>14</v>
      </c>
      <c r="G1563">
        <v>8</v>
      </c>
      <c r="H1563">
        <v>0.15</v>
      </c>
      <c r="I1563" s="2">
        <v>102401.2</v>
      </c>
      <c r="J1563" t="str">
        <f>_xlfn.XLOOKUP(tblOrders[[#This Row],[CustomerID]], tblCustomers[CustomerID], tblCustomers[CustomerName])</f>
        <v>Customer 129</v>
      </c>
      <c r="K1563" t="str">
        <f>_xlfn.XLOOKUP(tblOrders[[#This Row],[CustomerID]], tblCustomers[CustomerID], tblCustomers[Segment])</f>
        <v>Corporate</v>
      </c>
      <c r="L1563" t="str">
        <f>_xlfn.XLOOKUP(tblOrders[[#This Row],[ProductID]], tblProducts[ProductID], tblProducts[Category])</f>
        <v>Home</v>
      </c>
      <c r="M1563">
        <f>_xlfn.XLOOKUP(tblOrders[[#This Row],[ProductID]], tblProducts[ProductID], tblProducts[CostPrice])</f>
        <v>78122</v>
      </c>
      <c r="N1563">
        <f>tblOrders[[#This Row],[Sales]]-(tblOrders[[#This Row],[CostPrice]]*tblOrders[[#This Row],[Quantity]])</f>
        <v>-522574.8</v>
      </c>
      <c r="O1563" t="str">
        <f>TEXT(tblOrders[[#This Row],[Date]],"mmm-yyyy")</f>
        <v>Feb-2025</v>
      </c>
      <c r="P1563" t="str">
        <f>_xlfn.XLOOKUP(tblOrders[[#This Row],[OrderID]], tblReturns[OrderID], tblReturns[Returned])</f>
        <v>No</v>
      </c>
      <c r="Q1563" t="str">
        <f>_xlfn.XLOOKUP(tblOrders[[#This Row],[OrderID]], tblShipping[OrderID], tblShipping[ShipMode])</f>
        <v>Pickup</v>
      </c>
      <c r="R1563" t="str">
        <f>IFERROR(_xlfn.XLOOKUP(A1562, tblCustomers[CustomerID], tblCustomers[CustomerName]), "Not Found")</f>
        <v>Not Found</v>
      </c>
      <c r="S1563" t="str">
        <f>IF(tblOrders[[#This Row],[Sales]]&gt;1000000,"High Value","Standard")</f>
        <v>Standard</v>
      </c>
      <c r="T1563" t="str">
        <f>_xlfn.XLOOKUP(tblOrders[[#This Row],[ProductID]], tblProducts[ProductID], tblProducts[ProductName])</f>
        <v>Product 59</v>
      </c>
      <c r="U1563">
        <f>_xlfn.XLOOKUP(tblOrders[[#This Row],[SalesRepID]], tblSalesreps[RepID], tblSalesreps[Target])</f>
        <v>18500989</v>
      </c>
    </row>
    <row r="1564" spans="1:21">
      <c r="A1564" t="s">
        <v>2356</v>
      </c>
      <c r="B1564" s="7" t="s">
        <v>972</v>
      </c>
      <c r="C1564" t="s">
        <v>1336</v>
      </c>
      <c r="D1564" t="s">
        <v>55</v>
      </c>
      <c r="E1564" t="s">
        <v>40</v>
      </c>
      <c r="F1564" t="s">
        <v>26</v>
      </c>
      <c r="G1564">
        <v>3</v>
      </c>
      <c r="H1564">
        <v>0</v>
      </c>
      <c r="I1564" s="2">
        <v>374271</v>
      </c>
      <c r="J1564" t="str">
        <f>_xlfn.XLOOKUP(tblOrders[[#This Row],[CustomerID]], tblCustomers[CustomerID], tblCustomers[CustomerName])</f>
        <v>Customer 220</v>
      </c>
      <c r="K1564" t="str">
        <f>_xlfn.XLOOKUP(tblOrders[[#This Row],[CustomerID]], tblCustomers[CustomerID], tblCustomers[Segment])</f>
        <v>SME</v>
      </c>
      <c r="L1564" t="str">
        <f>_xlfn.XLOOKUP(tblOrders[[#This Row],[ProductID]], tblProducts[ProductID], tblProducts[Category])</f>
        <v>Home</v>
      </c>
      <c r="M1564">
        <f>_xlfn.XLOOKUP(tblOrders[[#This Row],[ProductID]], tblProducts[ProductID], tblProducts[CostPrice])</f>
        <v>23348</v>
      </c>
      <c r="N1564">
        <f>tblOrders[[#This Row],[Sales]]-(tblOrders[[#This Row],[CostPrice]]*tblOrders[[#This Row],[Quantity]])</f>
        <v>304227</v>
      </c>
      <c r="O1564" t="str">
        <f>TEXT(tblOrders[[#This Row],[Date]],"mmm-yyyy")</f>
        <v>Feb-2025</v>
      </c>
      <c r="P1564" t="str">
        <f>_xlfn.XLOOKUP(tblOrders[[#This Row],[OrderID]], tblReturns[OrderID], tblReturns[Returned])</f>
        <v>No</v>
      </c>
      <c r="Q1564" t="str">
        <f>_xlfn.XLOOKUP(tblOrders[[#This Row],[OrderID]], tblShipping[OrderID], tblShipping[ShipMode])</f>
        <v>Express</v>
      </c>
      <c r="R1564" t="str">
        <f>IFERROR(_xlfn.XLOOKUP(A1563, tblCustomers[CustomerID], tblCustomers[CustomerName]), "Not Found")</f>
        <v>Not Found</v>
      </c>
      <c r="S1564" t="str">
        <f>IF(tblOrders[[#This Row],[Sales]]&gt;1000000,"High Value","Standard")</f>
        <v>Standard</v>
      </c>
      <c r="T1564" t="str">
        <f>_xlfn.XLOOKUP(tblOrders[[#This Row],[ProductID]], tblProducts[ProductID], tblProducts[ProductName])</f>
        <v>Product 47</v>
      </c>
      <c r="U1564">
        <f>_xlfn.XLOOKUP(tblOrders[[#This Row],[SalesRepID]], tblSalesreps[RepID], tblSalesreps[Target])</f>
        <v>6291486</v>
      </c>
    </row>
    <row r="1565" spans="1:21">
      <c r="A1565" t="s">
        <v>2357</v>
      </c>
      <c r="B1565" s="7" t="s">
        <v>1510</v>
      </c>
      <c r="C1565" t="s">
        <v>563</v>
      </c>
      <c r="D1565" t="s">
        <v>397</v>
      </c>
      <c r="E1565" t="s">
        <v>87</v>
      </c>
      <c r="F1565" t="s">
        <v>14</v>
      </c>
      <c r="G1565">
        <v>6</v>
      </c>
      <c r="H1565">
        <v>0</v>
      </c>
      <c r="I1565" s="2">
        <v>479556</v>
      </c>
      <c r="J1565" t="str">
        <f>_xlfn.XLOOKUP(tblOrders[[#This Row],[CustomerID]], tblCustomers[CustomerID], tblCustomers[CustomerName])</f>
        <v>Customer 65</v>
      </c>
      <c r="K1565" t="str">
        <f>_xlfn.XLOOKUP(tblOrders[[#This Row],[CustomerID]], tblCustomers[CustomerID], tblCustomers[Segment])</f>
        <v>Corporate</v>
      </c>
      <c r="L1565" t="str">
        <f>_xlfn.XLOOKUP(tblOrders[[#This Row],[ProductID]], tblProducts[ProductID], tblProducts[Category])</f>
        <v>Electronics</v>
      </c>
      <c r="M1565">
        <f>_xlfn.XLOOKUP(tblOrders[[#This Row],[ProductID]], tblProducts[ProductID], tblProducts[CostPrice])</f>
        <v>13474</v>
      </c>
      <c r="N1565">
        <f>tblOrders[[#This Row],[Sales]]-(tblOrders[[#This Row],[CostPrice]]*tblOrders[[#This Row],[Quantity]])</f>
        <v>398712</v>
      </c>
      <c r="O1565" t="str">
        <f>TEXT(tblOrders[[#This Row],[Date]],"mmm-yyyy")</f>
        <v>Jul-2025</v>
      </c>
      <c r="P1565" t="str">
        <f>_xlfn.XLOOKUP(tblOrders[[#This Row],[OrderID]], tblReturns[OrderID], tblReturns[Returned])</f>
        <v>No</v>
      </c>
      <c r="Q1565" t="str">
        <f>_xlfn.XLOOKUP(tblOrders[[#This Row],[OrderID]], tblShipping[OrderID], tblShipping[ShipMode])</f>
        <v>Express</v>
      </c>
      <c r="R1565" t="str">
        <f>IFERROR(_xlfn.XLOOKUP(A1564, tblCustomers[CustomerID], tblCustomers[CustomerName]), "Not Found")</f>
        <v>Not Found</v>
      </c>
      <c r="S1565" t="str">
        <f>IF(tblOrders[[#This Row],[Sales]]&gt;1000000,"High Value","Standard")</f>
        <v>Standard</v>
      </c>
      <c r="T1565" t="str">
        <f>_xlfn.XLOOKUP(tblOrders[[#This Row],[ProductID]], tblProducts[ProductID], tblProducts[ProductName])</f>
        <v>Product 27</v>
      </c>
      <c r="U1565">
        <f>_xlfn.XLOOKUP(tblOrders[[#This Row],[SalesRepID]], tblSalesreps[RepID], tblSalesreps[Target])</f>
        <v>18500989</v>
      </c>
    </row>
    <row r="1566" spans="1:21">
      <c r="A1566" t="s">
        <v>2358</v>
      </c>
      <c r="B1566" s="7" t="s">
        <v>1810</v>
      </c>
      <c r="C1566" t="s">
        <v>1068</v>
      </c>
      <c r="D1566" t="s">
        <v>169</v>
      </c>
      <c r="E1566" t="s">
        <v>119</v>
      </c>
      <c r="F1566" t="s">
        <v>14</v>
      </c>
      <c r="G1566">
        <v>10</v>
      </c>
      <c r="H1566">
        <v>0.1</v>
      </c>
      <c r="I1566" s="2">
        <v>782658</v>
      </c>
      <c r="J1566" t="str">
        <f>_xlfn.XLOOKUP(tblOrders[[#This Row],[CustomerID]], tblCustomers[CustomerID], tblCustomers[CustomerName])</f>
        <v>Customer 236</v>
      </c>
      <c r="K1566" t="str">
        <f>_xlfn.XLOOKUP(tblOrders[[#This Row],[CustomerID]], tblCustomers[CustomerID], tblCustomers[Segment])</f>
        <v>Corporate</v>
      </c>
      <c r="L1566" t="str">
        <f>_xlfn.XLOOKUP(tblOrders[[#This Row],[ProductID]], tblProducts[ProductID], tblProducts[Category])</f>
        <v>Electronics</v>
      </c>
      <c r="M1566">
        <f>_xlfn.XLOOKUP(tblOrders[[#This Row],[ProductID]], tblProducts[ProductID], tblProducts[CostPrice])</f>
        <v>8587</v>
      </c>
      <c r="N1566">
        <f>tblOrders[[#This Row],[Sales]]-(tblOrders[[#This Row],[CostPrice]]*tblOrders[[#This Row],[Quantity]])</f>
        <v>696788</v>
      </c>
      <c r="O1566" t="str">
        <f>TEXT(tblOrders[[#This Row],[Date]],"mmm-yyyy")</f>
        <v>Nov-2025</v>
      </c>
      <c r="P1566" t="str">
        <f>_xlfn.XLOOKUP(tblOrders[[#This Row],[OrderID]], tblReturns[OrderID], tblReturns[Returned])</f>
        <v>No</v>
      </c>
      <c r="Q1566" t="str">
        <f>_xlfn.XLOOKUP(tblOrders[[#This Row],[OrderID]], tblShipping[OrderID], tblShipping[ShipMode])</f>
        <v>Pickup</v>
      </c>
      <c r="R1566" t="str">
        <f>IFERROR(_xlfn.XLOOKUP(A1565, tblCustomers[CustomerID], tblCustomers[CustomerName]), "Not Found")</f>
        <v>Not Found</v>
      </c>
      <c r="S1566" t="str">
        <f>IF(tblOrders[[#This Row],[Sales]]&gt;1000000,"High Value","Standard")</f>
        <v>Standard</v>
      </c>
      <c r="T1566" t="str">
        <f>_xlfn.XLOOKUP(tblOrders[[#This Row],[ProductID]], tblProducts[ProductID], tblProducts[ProductName])</f>
        <v>Product 9</v>
      </c>
      <c r="U1566">
        <f>_xlfn.XLOOKUP(tblOrders[[#This Row],[SalesRepID]], tblSalesreps[RepID], tblSalesreps[Target])</f>
        <v>5886694</v>
      </c>
    </row>
    <row r="1567" spans="1:21">
      <c r="A1567" t="s">
        <v>2359</v>
      </c>
      <c r="B1567" s="7" t="s">
        <v>212</v>
      </c>
      <c r="C1567" t="s">
        <v>2360</v>
      </c>
      <c r="D1567" t="s">
        <v>39</v>
      </c>
      <c r="E1567" t="s">
        <v>40</v>
      </c>
      <c r="F1567" t="s">
        <v>88</v>
      </c>
      <c r="G1567">
        <v>5</v>
      </c>
      <c r="H1567">
        <v>0.2</v>
      </c>
      <c r="I1567" s="2">
        <v>400856</v>
      </c>
      <c r="J1567" t="str">
        <f>_xlfn.XLOOKUP(tblOrders[[#This Row],[CustomerID]], tblCustomers[CustomerID], tblCustomers[CustomerName])</f>
        <v>Customer 288</v>
      </c>
      <c r="K1567" t="str">
        <f>_xlfn.XLOOKUP(tblOrders[[#This Row],[CustomerID]], tblCustomers[CustomerID], tblCustomers[Segment])</f>
        <v>SME</v>
      </c>
      <c r="L1567" t="str">
        <f>_xlfn.XLOOKUP(tblOrders[[#This Row],[ProductID]], tblProducts[ProductID], tblProducts[Category])</f>
        <v>Office</v>
      </c>
      <c r="M1567">
        <f>_xlfn.XLOOKUP(tblOrders[[#This Row],[ProductID]], tblProducts[ProductID], tblProducts[CostPrice])</f>
        <v>63926</v>
      </c>
      <c r="N1567">
        <f>tblOrders[[#This Row],[Sales]]-(tblOrders[[#This Row],[CostPrice]]*tblOrders[[#This Row],[Quantity]])</f>
        <v>81226</v>
      </c>
      <c r="O1567" t="str">
        <f>TEXT(tblOrders[[#This Row],[Date]],"mmm-yyyy")</f>
        <v>May-2025</v>
      </c>
      <c r="P1567" t="str">
        <f>_xlfn.XLOOKUP(tblOrders[[#This Row],[OrderID]], tblReturns[OrderID], tblReturns[Returned])</f>
        <v>No</v>
      </c>
      <c r="Q1567" t="str">
        <f>_xlfn.XLOOKUP(tblOrders[[#This Row],[OrderID]], tblShipping[OrderID], tblShipping[ShipMode])</f>
        <v>Pickup</v>
      </c>
      <c r="R1567" t="str">
        <f>IFERROR(_xlfn.XLOOKUP(A1566, tblCustomers[CustomerID], tblCustomers[CustomerName]), "Not Found")</f>
        <v>Not Found</v>
      </c>
      <c r="S1567" t="str">
        <f>IF(tblOrders[[#This Row],[Sales]]&gt;1000000,"High Value","Standard")</f>
        <v>Standard</v>
      </c>
      <c r="T1567" t="str">
        <f>_xlfn.XLOOKUP(tblOrders[[#This Row],[ProductID]], tblProducts[ProductID], tblProducts[ProductName])</f>
        <v>Product 4</v>
      </c>
      <c r="U1567">
        <f>_xlfn.XLOOKUP(tblOrders[[#This Row],[SalesRepID]], tblSalesreps[RepID], tblSalesreps[Target])</f>
        <v>6291486</v>
      </c>
    </row>
    <row r="1568" spans="1:21">
      <c r="A1568" t="s">
        <v>2361</v>
      </c>
      <c r="B1568" s="7" t="s">
        <v>1154</v>
      </c>
      <c r="C1568" t="s">
        <v>1217</v>
      </c>
      <c r="D1568" t="s">
        <v>174</v>
      </c>
      <c r="E1568" t="s">
        <v>197</v>
      </c>
      <c r="F1568" t="s">
        <v>20</v>
      </c>
      <c r="G1568">
        <v>1</v>
      </c>
      <c r="H1568">
        <v>0.15</v>
      </c>
      <c r="I1568" s="2">
        <v>34434.35</v>
      </c>
      <c r="J1568" t="str">
        <f>_xlfn.XLOOKUP(tblOrders[[#This Row],[CustomerID]], tblCustomers[CustomerID], tblCustomers[CustomerName])</f>
        <v>Customer 100</v>
      </c>
      <c r="K1568" t="str">
        <f>_xlfn.XLOOKUP(tblOrders[[#This Row],[CustomerID]], tblCustomers[CustomerID], tblCustomers[Segment])</f>
        <v>Corporate</v>
      </c>
      <c r="L1568" t="str">
        <f>_xlfn.XLOOKUP(tblOrders[[#This Row],[ProductID]], tblProducts[ProductID], tblProducts[Category])</f>
        <v>Home</v>
      </c>
      <c r="M1568">
        <f>_xlfn.XLOOKUP(tblOrders[[#This Row],[ProductID]], tblProducts[ProductID], tblProducts[CostPrice])</f>
        <v>62348</v>
      </c>
      <c r="N1568">
        <f>tblOrders[[#This Row],[Sales]]-(tblOrders[[#This Row],[CostPrice]]*tblOrders[[#This Row],[Quantity]])</f>
        <v>-27913.65</v>
      </c>
      <c r="O1568" t="str">
        <f>TEXT(tblOrders[[#This Row],[Date]],"mmm-yyyy")</f>
        <v>Nov-2025</v>
      </c>
      <c r="P1568" t="str">
        <f>_xlfn.XLOOKUP(tblOrders[[#This Row],[OrderID]], tblReturns[OrderID], tblReturns[Returned])</f>
        <v>No</v>
      </c>
      <c r="Q1568" t="str">
        <f>_xlfn.XLOOKUP(tblOrders[[#This Row],[OrderID]], tblShipping[OrderID], tblShipping[ShipMode])</f>
        <v>Standard</v>
      </c>
      <c r="R1568" t="str">
        <f>IFERROR(_xlfn.XLOOKUP(A1567, tblCustomers[CustomerID], tblCustomers[CustomerName]), "Not Found")</f>
        <v>Not Found</v>
      </c>
      <c r="S1568" t="str">
        <f>IF(tblOrders[[#This Row],[Sales]]&gt;1000000,"High Value","Standard")</f>
        <v>Standard</v>
      </c>
      <c r="T1568" t="str">
        <f>_xlfn.XLOOKUP(tblOrders[[#This Row],[ProductID]], tblProducts[ProductID], tblProducts[ProductName])</f>
        <v>Product 64</v>
      </c>
      <c r="U1568">
        <f>_xlfn.XLOOKUP(tblOrders[[#This Row],[SalesRepID]], tblSalesreps[RepID], tblSalesreps[Target])</f>
        <v>19562258</v>
      </c>
    </row>
    <row r="1569" spans="1:21">
      <c r="A1569" t="s">
        <v>2362</v>
      </c>
      <c r="B1569" s="7" t="s">
        <v>207</v>
      </c>
      <c r="C1569" t="s">
        <v>529</v>
      </c>
      <c r="D1569" t="s">
        <v>397</v>
      </c>
      <c r="E1569" t="s">
        <v>119</v>
      </c>
      <c r="F1569" t="s">
        <v>51</v>
      </c>
      <c r="G1569">
        <v>4</v>
      </c>
      <c r="H1569">
        <v>0.05</v>
      </c>
      <c r="I1569" s="2">
        <v>265874.59999999998</v>
      </c>
      <c r="J1569" t="str">
        <f>_xlfn.XLOOKUP(tblOrders[[#This Row],[CustomerID]], tblCustomers[CustomerID], tblCustomers[CustomerName])</f>
        <v>Customer 126</v>
      </c>
      <c r="K1569" t="str">
        <f>_xlfn.XLOOKUP(tblOrders[[#This Row],[CustomerID]], tblCustomers[CustomerID], tblCustomers[Segment])</f>
        <v>SME</v>
      </c>
      <c r="L1569" t="str">
        <f>_xlfn.XLOOKUP(tblOrders[[#This Row],[ProductID]], tblProducts[ProductID], tblProducts[Category])</f>
        <v>Electronics</v>
      </c>
      <c r="M1569">
        <f>_xlfn.XLOOKUP(tblOrders[[#This Row],[ProductID]], tblProducts[ProductID], tblProducts[CostPrice])</f>
        <v>13474</v>
      </c>
      <c r="N1569">
        <f>tblOrders[[#This Row],[Sales]]-(tblOrders[[#This Row],[CostPrice]]*tblOrders[[#This Row],[Quantity]])</f>
        <v>211978.59999999998</v>
      </c>
      <c r="O1569" t="str">
        <f>TEXT(tblOrders[[#This Row],[Date]],"mmm-yyyy")</f>
        <v>Dec-2025</v>
      </c>
      <c r="P1569" t="str">
        <f>_xlfn.XLOOKUP(tblOrders[[#This Row],[OrderID]], tblReturns[OrderID], tblReturns[Returned])</f>
        <v>No</v>
      </c>
      <c r="Q1569" t="str">
        <f>_xlfn.XLOOKUP(tblOrders[[#This Row],[OrderID]], tblShipping[OrderID], tblShipping[ShipMode])</f>
        <v>Pickup</v>
      </c>
      <c r="R1569" t="str">
        <f>IFERROR(_xlfn.XLOOKUP(A1568, tblCustomers[CustomerID], tblCustomers[CustomerName]), "Not Found")</f>
        <v>Not Found</v>
      </c>
      <c r="S1569" t="str">
        <f>IF(tblOrders[[#This Row],[Sales]]&gt;1000000,"High Value","Standard")</f>
        <v>Standard</v>
      </c>
      <c r="T1569" t="str">
        <f>_xlfn.XLOOKUP(tblOrders[[#This Row],[ProductID]], tblProducts[ProductID], tblProducts[ProductName])</f>
        <v>Product 27</v>
      </c>
      <c r="U1569">
        <f>_xlfn.XLOOKUP(tblOrders[[#This Row],[SalesRepID]], tblSalesreps[RepID], tblSalesreps[Target])</f>
        <v>5886694</v>
      </c>
    </row>
    <row r="1570" spans="1:21">
      <c r="A1570" t="s">
        <v>2363</v>
      </c>
      <c r="B1570" s="7" t="s">
        <v>807</v>
      </c>
      <c r="C1570" t="s">
        <v>800</v>
      </c>
      <c r="D1570" t="s">
        <v>174</v>
      </c>
      <c r="E1570" t="s">
        <v>40</v>
      </c>
      <c r="F1570" t="s">
        <v>26</v>
      </c>
      <c r="G1570">
        <v>8</v>
      </c>
      <c r="H1570">
        <v>0.1</v>
      </c>
      <c r="I1570" s="2">
        <v>93499.199999999997</v>
      </c>
      <c r="J1570" t="str">
        <f>_xlfn.XLOOKUP(tblOrders[[#This Row],[CustomerID]], tblCustomers[CustomerID], tblCustomers[CustomerName])</f>
        <v>Customer 148</v>
      </c>
      <c r="K1570" t="str">
        <f>_xlfn.XLOOKUP(tblOrders[[#This Row],[CustomerID]], tblCustomers[CustomerID], tblCustomers[Segment])</f>
        <v>Corporate</v>
      </c>
      <c r="L1570" t="str">
        <f>_xlfn.XLOOKUP(tblOrders[[#This Row],[ProductID]], tblProducts[ProductID], tblProducts[Category])</f>
        <v>Home</v>
      </c>
      <c r="M1570">
        <f>_xlfn.XLOOKUP(tblOrders[[#This Row],[ProductID]], tblProducts[ProductID], tblProducts[CostPrice])</f>
        <v>62348</v>
      </c>
      <c r="N1570">
        <f>tblOrders[[#This Row],[Sales]]-(tblOrders[[#This Row],[CostPrice]]*tblOrders[[#This Row],[Quantity]])</f>
        <v>-405284.8</v>
      </c>
      <c r="O1570" t="str">
        <f>TEXT(tblOrders[[#This Row],[Date]],"mmm-yyyy")</f>
        <v>Sep-2025</v>
      </c>
      <c r="P1570" t="str">
        <f>_xlfn.XLOOKUP(tblOrders[[#This Row],[OrderID]], tblReturns[OrderID], tblReturns[Returned])</f>
        <v>No</v>
      </c>
      <c r="Q1570" t="str">
        <f>_xlfn.XLOOKUP(tblOrders[[#This Row],[OrderID]], tblShipping[OrderID], tblShipping[ShipMode])</f>
        <v>Standard</v>
      </c>
      <c r="R1570" t="str">
        <f>IFERROR(_xlfn.XLOOKUP(A1569, tblCustomers[CustomerID], tblCustomers[CustomerName]), "Not Found")</f>
        <v>Not Found</v>
      </c>
      <c r="S1570" t="str">
        <f>IF(tblOrders[[#This Row],[Sales]]&gt;1000000,"High Value","Standard")</f>
        <v>Standard</v>
      </c>
      <c r="T1570" t="str">
        <f>_xlfn.XLOOKUP(tblOrders[[#This Row],[ProductID]], tblProducts[ProductID], tblProducts[ProductName])</f>
        <v>Product 64</v>
      </c>
      <c r="U1570">
        <f>_xlfn.XLOOKUP(tblOrders[[#This Row],[SalesRepID]], tblSalesreps[RepID], tblSalesreps[Target])</f>
        <v>6291486</v>
      </c>
    </row>
    <row r="1571" spans="1:21">
      <c r="A1571" t="s">
        <v>2364</v>
      </c>
      <c r="B1571" s="7" t="s">
        <v>10</v>
      </c>
      <c r="C1571" t="s">
        <v>605</v>
      </c>
      <c r="D1571" t="s">
        <v>34</v>
      </c>
      <c r="E1571" t="s">
        <v>19</v>
      </c>
      <c r="F1571" t="s">
        <v>20</v>
      </c>
      <c r="G1571">
        <v>9</v>
      </c>
      <c r="H1571">
        <v>0.1</v>
      </c>
      <c r="I1571" s="2">
        <v>522020.7</v>
      </c>
      <c r="J1571" t="str">
        <f>_xlfn.XLOOKUP(tblOrders[[#This Row],[CustomerID]], tblCustomers[CustomerID], tblCustomers[CustomerName])</f>
        <v>Customer 207</v>
      </c>
      <c r="K1571" t="str">
        <f>_xlfn.XLOOKUP(tblOrders[[#This Row],[CustomerID]], tblCustomers[CustomerID], tblCustomers[Segment])</f>
        <v>SME</v>
      </c>
      <c r="L1571" t="str">
        <f>_xlfn.XLOOKUP(tblOrders[[#This Row],[ProductID]], tblProducts[ProductID], tblProducts[Category])</f>
        <v>Electronics</v>
      </c>
      <c r="M1571">
        <f>_xlfn.XLOOKUP(tblOrders[[#This Row],[ProductID]], tblProducts[ProductID], tblProducts[CostPrice])</f>
        <v>24518</v>
      </c>
      <c r="N1571">
        <f>tblOrders[[#This Row],[Sales]]-(tblOrders[[#This Row],[CostPrice]]*tblOrders[[#This Row],[Quantity]])</f>
        <v>301358.7</v>
      </c>
      <c r="O1571" t="str">
        <f>TEXT(tblOrders[[#This Row],[Date]],"mmm-yyyy")</f>
        <v>May-2025</v>
      </c>
      <c r="P1571" t="str">
        <f>_xlfn.XLOOKUP(tblOrders[[#This Row],[OrderID]], tblReturns[OrderID], tblReturns[Returned])</f>
        <v>No</v>
      </c>
      <c r="Q1571" t="str">
        <f>_xlfn.XLOOKUP(tblOrders[[#This Row],[OrderID]], tblShipping[OrderID], tblShipping[ShipMode])</f>
        <v>Express</v>
      </c>
      <c r="R1571" t="str">
        <f>IFERROR(_xlfn.XLOOKUP(A1570, tblCustomers[CustomerID], tblCustomers[CustomerName]), "Not Found")</f>
        <v>Not Found</v>
      </c>
      <c r="S1571" t="str">
        <f>IF(tblOrders[[#This Row],[Sales]]&gt;1000000,"High Value","Standard")</f>
        <v>Standard</v>
      </c>
      <c r="T1571" t="str">
        <f>_xlfn.XLOOKUP(tblOrders[[#This Row],[ProductID]], tblProducts[ProductID], tblProducts[ProductName])</f>
        <v>Product 90</v>
      </c>
      <c r="U1571">
        <f>_xlfn.XLOOKUP(tblOrders[[#This Row],[SalesRepID]], tblSalesreps[RepID], tblSalesreps[Target])</f>
        <v>11347243</v>
      </c>
    </row>
    <row r="1572" spans="1:21">
      <c r="A1572" t="s">
        <v>2365</v>
      </c>
      <c r="B1572" s="7" t="s">
        <v>1017</v>
      </c>
      <c r="C1572" t="s">
        <v>426</v>
      </c>
      <c r="D1572" t="s">
        <v>617</v>
      </c>
      <c r="E1572" t="s">
        <v>186</v>
      </c>
      <c r="F1572" t="s">
        <v>26</v>
      </c>
      <c r="G1572">
        <v>5</v>
      </c>
      <c r="H1572">
        <v>0.2</v>
      </c>
      <c r="I1572" s="2">
        <v>397528</v>
      </c>
      <c r="J1572" t="str">
        <f>_xlfn.XLOOKUP(tblOrders[[#This Row],[CustomerID]], tblCustomers[CustomerID], tblCustomers[CustomerName])</f>
        <v>Customer 195</v>
      </c>
      <c r="K1572" t="str">
        <f>_xlfn.XLOOKUP(tblOrders[[#This Row],[CustomerID]], tblCustomers[CustomerID], tblCustomers[Segment])</f>
        <v>Corporate</v>
      </c>
      <c r="L1572" t="str">
        <f>_xlfn.XLOOKUP(tblOrders[[#This Row],[ProductID]], tblProducts[ProductID], tblProducts[Category])</f>
        <v>Home</v>
      </c>
      <c r="M1572">
        <f>_xlfn.XLOOKUP(tblOrders[[#This Row],[ProductID]], tblProducts[ProductID], tblProducts[CostPrice])</f>
        <v>61495</v>
      </c>
      <c r="N1572">
        <f>tblOrders[[#This Row],[Sales]]-(tblOrders[[#This Row],[CostPrice]]*tblOrders[[#This Row],[Quantity]])</f>
        <v>90053</v>
      </c>
      <c r="O1572" t="str">
        <f>TEXT(tblOrders[[#This Row],[Date]],"mmm-yyyy")</f>
        <v>Nov-2025</v>
      </c>
      <c r="P1572" t="str">
        <f>_xlfn.XLOOKUP(tblOrders[[#This Row],[OrderID]], tblReturns[OrderID], tblReturns[Returned])</f>
        <v>No</v>
      </c>
      <c r="Q1572" t="str">
        <f>_xlfn.XLOOKUP(tblOrders[[#This Row],[OrderID]], tblShipping[OrderID], tblShipping[ShipMode])</f>
        <v>Standard</v>
      </c>
      <c r="R1572" t="str">
        <f>IFERROR(_xlfn.XLOOKUP(A1571, tblCustomers[CustomerID], tblCustomers[CustomerName]), "Not Found")</f>
        <v>Not Found</v>
      </c>
      <c r="S1572" t="str">
        <f>IF(tblOrders[[#This Row],[Sales]]&gt;1000000,"High Value","Standard")</f>
        <v>Standard</v>
      </c>
      <c r="T1572" t="str">
        <f>_xlfn.XLOOKUP(tblOrders[[#This Row],[ProductID]], tblProducts[ProductID], tblProducts[ProductName])</f>
        <v>Product 45</v>
      </c>
      <c r="U1572">
        <f>_xlfn.XLOOKUP(tblOrders[[#This Row],[SalesRepID]], tblSalesreps[RepID], tblSalesreps[Target])</f>
        <v>15141830</v>
      </c>
    </row>
    <row r="1573" spans="1:21">
      <c r="A1573" t="s">
        <v>2366</v>
      </c>
      <c r="B1573" s="7" t="s">
        <v>930</v>
      </c>
      <c r="C1573" t="s">
        <v>447</v>
      </c>
      <c r="D1573" t="s">
        <v>30</v>
      </c>
      <c r="E1573" t="s">
        <v>205</v>
      </c>
      <c r="F1573" t="s">
        <v>88</v>
      </c>
      <c r="G1573">
        <v>10</v>
      </c>
      <c r="H1573">
        <v>0.1</v>
      </c>
      <c r="I1573" s="2">
        <v>1344240</v>
      </c>
      <c r="J1573" t="str">
        <f>_xlfn.XLOOKUP(tblOrders[[#This Row],[CustomerID]], tblCustomers[CustomerID], tblCustomers[CustomerName])</f>
        <v>Customer 203</v>
      </c>
      <c r="K1573" t="str">
        <f>_xlfn.XLOOKUP(tblOrders[[#This Row],[CustomerID]], tblCustomers[CustomerID], tblCustomers[Segment])</f>
        <v>Consumer</v>
      </c>
      <c r="L1573" t="str">
        <f>_xlfn.XLOOKUP(tblOrders[[#This Row],[ProductID]], tblProducts[ProductID], tblProducts[Category])</f>
        <v>Furniture</v>
      </c>
      <c r="M1573">
        <f>_xlfn.XLOOKUP(tblOrders[[#This Row],[ProductID]], tblProducts[ProductID], tblProducts[CostPrice])</f>
        <v>18655</v>
      </c>
      <c r="N1573">
        <f>tblOrders[[#This Row],[Sales]]-(tblOrders[[#This Row],[CostPrice]]*tblOrders[[#This Row],[Quantity]])</f>
        <v>1157690</v>
      </c>
      <c r="O1573" t="str">
        <f>TEXT(tblOrders[[#This Row],[Date]],"mmm-yyyy")</f>
        <v>Feb-2025</v>
      </c>
      <c r="P1573" t="str">
        <f>_xlfn.XLOOKUP(tblOrders[[#This Row],[OrderID]], tblReturns[OrderID], tblReturns[Returned])</f>
        <v>No</v>
      </c>
      <c r="Q1573" t="str">
        <f>_xlfn.XLOOKUP(tblOrders[[#This Row],[OrderID]], tblShipping[OrderID], tblShipping[ShipMode])</f>
        <v>Express</v>
      </c>
      <c r="R1573" t="str">
        <f>IFERROR(_xlfn.XLOOKUP(A1572, tblCustomers[CustomerID], tblCustomers[CustomerName]), "Not Found")</f>
        <v>Not Found</v>
      </c>
      <c r="S1573" t="str">
        <f>IF(tblOrders[[#This Row],[Sales]]&gt;1000000,"High Value","Standard")</f>
        <v>High Value</v>
      </c>
      <c r="T1573" t="str">
        <f>_xlfn.XLOOKUP(tblOrders[[#This Row],[ProductID]], tblProducts[ProductID], tblProducts[ProductName])</f>
        <v>Product 34</v>
      </c>
      <c r="U1573">
        <f>_xlfn.XLOOKUP(tblOrders[[#This Row],[SalesRepID]], tblSalesreps[RepID], tblSalesreps[Target])</f>
        <v>16246424</v>
      </c>
    </row>
    <row r="1574" spans="1:21">
      <c r="A1574" t="s">
        <v>2367</v>
      </c>
      <c r="B1574" s="7" t="s">
        <v>1364</v>
      </c>
      <c r="C1574" t="s">
        <v>810</v>
      </c>
      <c r="D1574" t="s">
        <v>78</v>
      </c>
      <c r="E1574" t="s">
        <v>25</v>
      </c>
      <c r="F1574" t="s">
        <v>26</v>
      </c>
      <c r="G1574">
        <v>2</v>
      </c>
      <c r="H1574">
        <v>0.2</v>
      </c>
      <c r="I1574" s="2">
        <v>164996.79999999999</v>
      </c>
      <c r="J1574" t="str">
        <f>_xlfn.XLOOKUP(tblOrders[[#This Row],[CustomerID]], tblCustomers[CustomerID], tblCustomers[CustomerName])</f>
        <v>Customer 18</v>
      </c>
      <c r="K1574" t="str">
        <f>_xlfn.XLOOKUP(tblOrders[[#This Row],[CustomerID]], tblCustomers[CustomerID], tblCustomers[Segment])</f>
        <v>Corporate</v>
      </c>
      <c r="L1574" t="str">
        <f>_xlfn.XLOOKUP(tblOrders[[#This Row],[ProductID]], tblProducts[ProductID], tblProducts[Category])</f>
        <v>Office</v>
      </c>
      <c r="M1574">
        <f>_xlfn.XLOOKUP(tblOrders[[#This Row],[ProductID]], tblProducts[ProductID], tblProducts[CostPrice])</f>
        <v>76942</v>
      </c>
      <c r="N1574">
        <f>tblOrders[[#This Row],[Sales]]-(tblOrders[[#This Row],[CostPrice]]*tblOrders[[#This Row],[Quantity]])</f>
        <v>11112.799999999988</v>
      </c>
      <c r="O1574" t="str">
        <f>TEXT(tblOrders[[#This Row],[Date]],"mmm-yyyy")</f>
        <v>Jan-2025</v>
      </c>
      <c r="P1574" t="str">
        <f>_xlfn.XLOOKUP(tblOrders[[#This Row],[OrderID]], tblReturns[OrderID], tblReturns[Returned])</f>
        <v>No</v>
      </c>
      <c r="Q1574" t="str">
        <f>_xlfn.XLOOKUP(tblOrders[[#This Row],[OrderID]], tblShipping[OrderID], tblShipping[ShipMode])</f>
        <v>Standard</v>
      </c>
      <c r="R1574" t="str">
        <f>IFERROR(_xlfn.XLOOKUP(A1573, tblCustomers[CustomerID], tblCustomers[CustomerName]), "Not Found")</f>
        <v>Not Found</v>
      </c>
      <c r="S1574" t="str">
        <f>IF(tblOrders[[#This Row],[Sales]]&gt;1000000,"High Value","Standard")</f>
        <v>Standard</v>
      </c>
      <c r="T1574" t="str">
        <f>_xlfn.XLOOKUP(tblOrders[[#This Row],[ProductID]], tblProducts[ProductID], tblProducts[ProductName])</f>
        <v>Product 22</v>
      </c>
      <c r="U1574">
        <f>_xlfn.XLOOKUP(tblOrders[[#This Row],[SalesRepID]], tblSalesreps[RepID], tblSalesreps[Target])</f>
        <v>7094914</v>
      </c>
    </row>
    <row r="1575" spans="1:21">
      <c r="A1575" t="s">
        <v>2368</v>
      </c>
      <c r="B1575" s="7" t="s">
        <v>10</v>
      </c>
      <c r="C1575" t="s">
        <v>2360</v>
      </c>
      <c r="D1575" t="s">
        <v>301</v>
      </c>
      <c r="E1575" t="s">
        <v>13</v>
      </c>
      <c r="F1575" t="s">
        <v>20</v>
      </c>
      <c r="G1575">
        <v>9</v>
      </c>
      <c r="H1575">
        <v>0.05</v>
      </c>
      <c r="I1575" s="2">
        <v>180516.15</v>
      </c>
      <c r="J1575" t="str">
        <f>_xlfn.XLOOKUP(tblOrders[[#This Row],[CustomerID]], tblCustomers[CustomerID], tblCustomers[CustomerName])</f>
        <v>Customer 288</v>
      </c>
      <c r="K1575" t="str">
        <f>_xlfn.XLOOKUP(tblOrders[[#This Row],[CustomerID]], tblCustomers[CustomerID], tblCustomers[Segment])</f>
        <v>SME</v>
      </c>
      <c r="L1575" t="str">
        <f>_xlfn.XLOOKUP(tblOrders[[#This Row],[ProductID]], tblProducts[ProductID], tblProducts[Category])</f>
        <v>Office</v>
      </c>
      <c r="M1575">
        <f>_xlfn.XLOOKUP(tblOrders[[#This Row],[ProductID]], tblProducts[ProductID], tblProducts[CostPrice])</f>
        <v>77841</v>
      </c>
      <c r="N1575">
        <f>tblOrders[[#This Row],[Sales]]-(tblOrders[[#This Row],[CostPrice]]*tblOrders[[#This Row],[Quantity]])</f>
        <v>-520052.85</v>
      </c>
      <c r="O1575" t="str">
        <f>TEXT(tblOrders[[#This Row],[Date]],"mmm-yyyy")</f>
        <v>May-2025</v>
      </c>
      <c r="P1575" t="str">
        <f>_xlfn.XLOOKUP(tblOrders[[#This Row],[OrderID]], tblReturns[OrderID], tblReturns[Returned])</f>
        <v>Yes</v>
      </c>
      <c r="Q1575" t="str">
        <f>_xlfn.XLOOKUP(tblOrders[[#This Row],[OrderID]], tblShipping[OrderID], tblShipping[ShipMode])</f>
        <v>Standard</v>
      </c>
      <c r="R1575" t="str">
        <f>IFERROR(_xlfn.XLOOKUP(A1574, tblCustomers[CustomerID], tblCustomers[CustomerName]), "Not Found")</f>
        <v>Not Found</v>
      </c>
      <c r="S1575" t="str">
        <f>IF(tblOrders[[#This Row],[Sales]]&gt;1000000,"High Value","Standard")</f>
        <v>Standard</v>
      </c>
      <c r="T1575" t="str">
        <f>_xlfn.XLOOKUP(tblOrders[[#This Row],[ProductID]], tblProducts[ProductID], tblProducts[ProductName])</f>
        <v>Product 98</v>
      </c>
      <c r="U1575">
        <f>_xlfn.XLOOKUP(tblOrders[[#This Row],[SalesRepID]], tblSalesreps[RepID], tblSalesreps[Target])</f>
        <v>11852878</v>
      </c>
    </row>
    <row r="1576" spans="1:21">
      <c r="A1576" t="s">
        <v>2369</v>
      </c>
      <c r="B1576" s="7" t="s">
        <v>357</v>
      </c>
      <c r="C1576" t="s">
        <v>569</v>
      </c>
      <c r="D1576" t="s">
        <v>643</v>
      </c>
      <c r="E1576" t="s">
        <v>25</v>
      </c>
      <c r="F1576" t="s">
        <v>14</v>
      </c>
      <c r="G1576">
        <v>4</v>
      </c>
      <c r="H1576">
        <v>0</v>
      </c>
      <c r="I1576" s="2">
        <v>407636</v>
      </c>
      <c r="J1576" t="str">
        <f>_xlfn.XLOOKUP(tblOrders[[#This Row],[CustomerID]], tblCustomers[CustomerID], tblCustomers[CustomerName])</f>
        <v>Customer 64</v>
      </c>
      <c r="K1576" t="str">
        <f>_xlfn.XLOOKUP(tblOrders[[#This Row],[CustomerID]], tblCustomers[CustomerID], tblCustomers[Segment])</f>
        <v>Corporate</v>
      </c>
      <c r="L1576" t="str">
        <f>_xlfn.XLOOKUP(tblOrders[[#This Row],[ProductID]], tblProducts[ProductID], tblProducts[Category])</f>
        <v>Home</v>
      </c>
      <c r="M1576">
        <f>_xlfn.XLOOKUP(tblOrders[[#This Row],[ProductID]], tblProducts[ProductID], tblProducts[CostPrice])</f>
        <v>77766</v>
      </c>
      <c r="N1576">
        <f>tblOrders[[#This Row],[Sales]]-(tblOrders[[#This Row],[CostPrice]]*tblOrders[[#This Row],[Quantity]])</f>
        <v>96572</v>
      </c>
      <c r="O1576" t="str">
        <f>TEXT(tblOrders[[#This Row],[Date]],"mmm-yyyy")</f>
        <v>Dec-2025</v>
      </c>
      <c r="P1576" t="str">
        <f>_xlfn.XLOOKUP(tblOrders[[#This Row],[OrderID]], tblReturns[OrderID], tblReturns[Returned])</f>
        <v>No</v>
      </c>
      <c r="Q1576" t="str">
        <f>_xlfn.XLOOKUP(tblOrders[[#This Row],[OrderID]], tblShipping[OrderID], tblShipping[ShipMode])</f>
        <v>Express</v>
      </c>
      <c r="R1576" t="str">
        <f>IFERROR(_xlfn.XLOOKUP(A1575, tblCustomers[CustomerID], tblCustomers[CustomerName]), "Not Found")</f>
        <v>Not Found</v>
      </c>
      <c r="S1576" t="str">
        <f>IF(tblOrders[[#This Row],[Sales]]&gt;1000000,"High Value","Standard")</f>
        <v>Standard</v>
      </c>
      <c r="T1576" t="str">
        <f>_xlfn.XLOOKUP(tblOrders[[#This Row],[ProductID]], tblProducts[ProductID], tblProducts[ProductName])</f>
        <v>Product 1</v>
      </c>
      <c r="U1576">
        <f>_xlfn.XLOOKUP(tblOrders[[#This Row],[SalesRepID]], tblSalesreps[RepID], tblSalesreps[Target])</f>
        <v>7094914</v>
      </c>
    </row>
    <row r="1577" spans="1:21">
      <c r="A1577" t="s">
        <v>2370</v>
      </c>
      <c r="B1577" s="7" t="s">
        <v>1242</v>
      </c>
      <c r="C1577" t="s">
        <v>368</v>
      </c>
      <c r="D1577" t="s">
        <v>155</v>
      </c>
      <c r="E1577" t="s">
        <v>165</v>
      </c>
      <c r="F1577" t="s">
        <v>26</v>
      </c>
      <c r="G1577">
        <v>1</v>
      </c>
      <c r="H1577">
        <v>0.1</v>
      </c>
      <c r="I1577" s="2">
        <v>102443.4</v>
      </c>
      <c r="J1577" t="str">
        <f>_xlfn.XLOOKUP(tblOrders[[#This Row],[CustomerID]], tblCustomers[CustomerID], tblCustomers[CustomerName])</f>
        <v>Customer 4</v>
      </c>
      <c r="K1577" t="str">
        <f>_xlfn.XLOOKUP(tblOrders[[#This Row],[CustomerID]], tblCustomers[CustomerID], tblCustomers[Segment])</f>
        <v>Corporate</v>
      </c>
      <c r="L1577" t="str">
        <f>_xlfn.XLOOKUP(tblOrders[[#This Row],[ProductID]], tblProducts[ProductID], tblProducts[Category])</f>
        <v>Electronics</v>
      </c>
      <c r="M1577">
        <f>_xlfn.XLOOKUP(tblOrders[[#This Row],[ProductID]], tblProducts[ProductID], tblProducts[CostPrice])</f>
        <v>23271</v>
      </c>
      <c r="N1577">
        <f>tblOrders[[#This Row],[Sales]]-(tblOrders[[#This Row],[CostPrice]]*tblOrders[[#This Row],[Quantity]])</f>
        <v>79172.399999999994</v>
      </c>
      <c r="O1577" t="str">
        <f>TEXT(tblOrders[[#This Row],[Date]],"mmm-yyyy")</f>
        <v>Mar-2025</v>
      </c>
      <c r="P1577" t="str">
        <f>_xlfn.XLOOKUP(tblOrders[[#This Row],[OrderID]], tblReturns[OrderID], tblReturns[Returned])</f>
        <v>No</v>
      </c>
      <c r="Q1577" t="str">
        <f>_xlfn.XLOOKUP(tblOrders[[#This Row],[OrderID]], tblShipping[OrderID], tblShipping[ShipMode])</f>
        <v>Express</v>
      </c>
      <c r="R1577" t="str">
        <f>IFERROR(_xlfn.XLOOKUP(A1576, tblCustomers[CustomerID], tblCustomers[CustomerName]), "Not Found")</f>
        <v>Not Found</v>
      </c>
      <c r="S1577" t="str">
        <f>IF(tblOrders[[#This Row],[Sales]]&gt;1000000,"High Value","Standard")</f>
        <v>Standard</v>
      </c>
      <c r="T1577" t="str">
        <f>_xlfn.XLOOKUP(tblOrders[[#This Row],[ProductID]], tblProducts[ProductID], tblProducts[ProductName])</f>
        <v>Product 48</v>
      </c>
      <c r="U1577">
        <f>_xlfn.XLOOKUP(tblOrders[[#This Row],[SalesRepID]], tblSalesreps[RepID], tblSalesreps[Target])</f>
        <v>16839910</v>
      </c>
    </row>
    <row r="1578" spans="1:21">
      <c r="A1578" t="s">
        <v>2371</v>
      </c>
      <c r="B1578" s="7" t="s">
        <v>341</v>
      </c>
      <c r="C1578" t="s">
        <v>882</v>
      </c>
      <c r="D1578" t="s">
        <v>169</v>
      </c>
      <c r="E1578" t="s">
        <v>165</v>
      </c>
      <c r="F1578" t="s">
        <v>88</v>
      </c>
      <c r="G1578">
        <v>2</v>
      </c>
      <c r="H1578">
        <v>0.05</v>
      </c>
      <c r="I1578" s="2">
        <v>48153.599999999999</v>
      </c>
      <c r="J1578" t="str">
        <f>_xlfn.XLOOKUP(tblOrders[[#This Row],[CustomerID]], tblCustomers[CustomerID], tblCustomers[CustomerName])</f>
        <v>Customer 10</v>
      </c>
      <c r="K1578" t="str">
        <f>_xlfn.XLOOKUP(tblOrders[[#This Row],[CustomerID]], tblCustomers[CustomerID], tblCustomers[Segment])</f>
        <v>SME</v>
      </c>
      <c r="L1578" t="str">
        <f>_xlfn.XLOOKUP(tblOrders[[#This Row],[ProductID]], tblProducts[ProductID], tblProducts[Category])</f>
        <v>Electronics</v>
      </c>
      <c r="M1578">
        <f>_xlfn.XLOOKUP(tblOrders[[#This Row],[ProductID]], tblProducts[ProductID], tblProducts[CostPrice])</f>
        <v>8587</v>
      </c>
      <c r="N1578">
        <f>tblOrders[[#This Row],[Sales]]-(tblOrders[[#This Row],[CostPrice]]*tblOrders[[#This Row],[Quantity]])</f>
        <v>30979.599999999999</v>
      </c>
      <c r="O1578" t="str">
        <f>TEXT(tblOrders[[#This Row],[Date]],"mmm-yyyy")</f>
        <v>Oct-2025</v>
      </c>
      <c r="P1578" t="str">
        <f>_xlfn.XLOOKUP(tblOrders[[#This Row],[OrderID]], tblReturns[OrderID], tblReturns[Returned])</f>
        <v>No</v>
      </c>
      <c r="Q1578" t="str">
        <f>_xlfn.XLOOKUP(tblOrders[[#This Row],[OrderID]], tblShipping[OrderID], tblShipping[ShipMode])</f>
        <v>Express</v>
      </c>
      <c r="R1578" t="str">
        <f>IFERROR(_xlfn.XLOOKUP(A1577, tblCustomers[CustomerID], tblCustomers[CustomerName]), "Not Found")</f>
        <v>Not Found</v>
      </c>
      <c r="S1578" t="str">
        <f>IF(tblOrders[[#This Row],[Sales]]&gt;1000000,"High Value","Standard")</f>
        <v>Standard</v>
      </c>
      <c r="T1578" t="str">
        <f>_xlfn.XLOOKUP(tblOrders[[#This Row],[ProductID]], tblProducts[ProductID], tblProducts[ProductName])</f>
        <v>Product 9</v>
      </c>
      <c r="U1578">
        <f>_xlfn.XLOOKUP(tblOrders[[#This Row],[SalesRepID]], tblSalesreps[RepID], tblSalesreps[Target])</f>
        <v>16839910</v>
      </c>
    </row>
    <row r="1579" spans="1:21">
      <c r="A1579" t="s">
        <v>2372</v>
      </c>
      <c r="B1579" s="7" t="s">
        <v>568</v>
      </c>
      <c r="C1579" t="s">
        <v>307</v>
      </c>
      <c r="D1579" t="s">
        <v>83</v>
      </c>
      <c r="E1579" t="s">
        <v>25</v>
      </c>
      <c r="F1579" t="s">
        <v>51</v>
      </c>
      <c r="G1579">
        <v>6</v>
      </c>
      <c r="H1579">
        <v>0.2</v>
      </c>
      <c r="I1579" s="2">
        <v>447067.2</v>
      </c>
      <c r="J1579" t="str">
        <f>_xlfn.XLOOKUP(tblOrders[[#This Row],[CustomerID]], tblCustomers[CustomerID], tblCustomers[CustomerName])</f>
        <v>Customer 17</v>
      </c>
      <c r="K1579" t="str">
        <f>_xlfn.XLOOKUP(tblOrders[[#This Row],[CustomerID]], tblCustomers[CustomerID], tblCustomers[Segment])</f>
        <v>SME</v>
      </c>
      <c r="L1579" t="str">
        <f>_xlfn.XLOOKUP(tblOrders[[#This Row],[ProductID]], tblProducts[ProductID], tblProducts[Category])</f>
        <v>Furniture</v>
      </c>
      <c r="M1579">
        <f>_xlfn.XLOOKUP(tblOrders[[#This Row],[ProductID]], tblProducts[ProductID], tblProducts[CostPrice])</f>
        <v>79600</v>
      </c>
      <c r="N1579">
        <f>tblOrders[[#This Row],[Sales]]-(tblOrders[[#This Row],[CostPrice]]*tblOrders[[#This Row],[Quantity]])</f>
        <v>-30532.799999999988</v>
      </c>
      <c r="O1579" t="str">
        <f>TEXT(tblOrders[[#This Row],[Date]],"mmm-yyyy")</f>
        <v>Apr-2025</v>
      </c>
      <c r="P1579" t="str">
        <f>_xlfn.XLOOKUP(tblOrders[[#This Row],[OrderID]], tblReturns[OrderID], tblReturns[Returned])</f>
        <v>No</v>
      </c>
      <c r="Q1579" t="str">
        <f>_xlfn.XLOOKUP(tblOrders[[#This Row],[OrderID]], tblShipping[OrderID], tblShipping[ShipMode])</f>
        <v>Express</v>
      </c>
      <c r="R1579" t="str">
        <f>IFERROR(_xlfn.XLOOKUP(A1578, tblCustomers[CustomerID], tblCustomers[CustomerName]), "Not Found")</f>
        <v>Not Found</v>
      </c>
      <c r="S1579" t="str">
        <f>IF(tblOrders[[#This Row],[Sales]]&gt;1000000,"High Value","Standard")</f>
        <v>Standard</v>
      </c>
      <c r="T1579" t="str">
        <f>_xlfn.XLOOKUP(tblOrders[[#This Row],[ProductID]], tblProducts[ProductID], tblProducts[ProductName])</f>
        <v>Product 43</v>
      </c>
      <c r="U1579">
        <f>_xlfn.XLOOKUP(tblOrders[[#This Row],[SalesRepID]], tblSalesreps[RepID], tblSalesreps[Target])</f>
        <v>7094914</v>
      </c>
    </row>
    <row r="1580" spans="1:21">
      <c r="A1580" t="s">
        <v>2373</v>
      </c>
      <c r="B1580" s="7" t="s">
        <v>1532</v>
      </c>
      <c r="C1580" t="s">
        <v>641</v>
      </c>
      <c r="D1580" t="s">
        <v>30</v>
      </c>
      <c r="E1580" t="s">
        <v>13</v>
      </c>
      <c r="F1580" t="s">
        <v>51</v>
      </c>
      <c r="G1580">
        <v>2</v>
      </c>
      <c r="H1580">
        <v>0.05</v>
      </c>
      <c r="I1580" s="2">
        <v>77404.100000000006</v>
      </c>
      <c r="J1580" t="str">
        <f>_xlfn.XLOOKUP(tblOrders[[#This Row],[CustomerID]], tblCustomers[CustomerID], tblCustomers[CustomerName])</f>
        <v>Customer 253</v>
      </c>
      <c r="K1580" t="str">
        <f>_xlfn.XLOOKUP(tblOrders[[#This Row],[CustomerID]], tblCustomers[CustomerID], tblCustomers[Segment])</f>
        <v>Corporate</v>
      </c>
      <c r="L1580" t="str">
        <f>_xlfn.XLOOKUP(tblOrders[[#This Row],[ProductID]], tblProducts[ProductID], tblProducts[Category])</f>
        <v>Furniture</v>
      </c>
      <c r="M1580">
        <f>_xlfn.XLOOKUP(tblOrders[[#This Row],[ProductID]], tblProducts[ProductID], tblProducts[CostPrice])</f>
        <v>18655</v>
      </c>
      <c r="N1580">
        <f>tblOrders[[#This Row],[Sales]]-(tblOrders[[#This Row],[CostPrice]]*tblOrders[[#This Row],[Quantity]])</f>
        <v>40094.100000000006</v>
      </c>
      <c r="O1580" t="str">
        <f>TEXT(tblOrders[[#This Row],[Date]],"mmm-yyyy")</f>
        <v>Nov-2025</v>
      </c>
      <c r="P1580" t="str">
        <f>_xlfn.XLOOKUP(tblOrders[[#This Row],[OrderID]], tblReturns[OrderID], tblReturns[Returned])</f>
        <v>No</v>
      </c>
      <c r="Q1580" t="str">
        <f>_xlfn.XLOOKUP(tblOrders[[#This Row],[OrderID]], tblShipping[OrderID], tblShipping[ShipMode])</f>
        <v>Express</v>
      </c>
      <c r="R1580" t="str">
        <f>IFERROR(_xlfn.XLOOKUP(A1579, tblCustomers[CustomerID], tblCustomers[CustomerName]), "Not Found")</f>
        <v>Not Found</v>
      </c>
      <c r="S1580" t="str">
        <f>IF(tblOrders[[#This Row],[Sales]]&gt;1000000,"High Value","Standard")</f>
        <v>Standard</v>
      </c>
      <c r="T1580" t="str">
        <f>_xlfn.XLOOKUP(tblOrders[[#This Row],[ProductID]], tblProducts[ProductID], tblProducts[ProductName])</f>
        <v>Product 34</v>
      </c>
      <c r="U1580">
        <f>_xlfn.XLOOKUP(tblOrders[[#This Row],[SalesRepID]], tblSalesreps[RepID], tblSalesreps[Target])</f>
        <v>11852878</v>
      </c>
    </row>
    <row r="1581" spans="1:21">
      <c r="A1581" t="s">
        <v>2374</v>
      </c>
      <c r="B1581" s="7" t="s">
        <v>737</v>
      </c>
      <c r="C1581" t="s">
        <v>464</v>
      </c>
      <c r="D1581" t="s">
        <v>209</v>
      </c>
      <c r="E1581" t="s">
        <v>119</v>
      </c>
      <c r="F1581" t="s">
        <v>14</v>
      </c>
      <c r="G1581">
        <v>2</v>
      </c>
      <c r="H1581">
        <v>0.15</v>
      </c>
      <c r="I1581" s="2">
        <v>169784.1</v>
      </c>
      <c r="J1581" t="str">
        <f>_xlfn.XLOOKUP(tblOrders[[#This Row],[CustomerID]], tblCustomers[CustomerID], tblCustomers[CustomerName])</f>
        <v>Customer 187</v>
      </c>
      <c r="K1581" t="str">
        <f>_xlfn.XLOOKUP(tblOrders[[#This Row],[CustomerID]], tblCustomers[CustomerID], tblCustomers[Segment])</f>
        <v>Corporate</v>
      </c>
      <c r="L1581" t="str">
        <f>_xlfn.XLOOKUP(tblOrders[[#This Row],[ProductID]], tblProducts[ProductID], tblProducts[Category])</f>
        <v>Office</v>
      </c>
      <c r="M1581">
        <f>_xlfn.XLOOKUP(tblOrders[[#This Row],[ProductID]], tblProducts[ProductID], tblProducts[CostPrice])</f>
        <v>27558</v>
      </c>
      <c r="N1581">
        <f>tblOrders[[#This Row],[Sales]]-(tblOrders[[#This Row],[CostPrice]]*tblOrders[[#This Row],[Quantity]])</f>
        <v>114668.1</v>
      </c>
      <c r="O1581" t="str">
        <f>TEXT(tblOrders[[#This Row],[Date]],"mmm-yyyy")</f>
        <v>Nov-2025</v>
      </c>
      <c r="P1581" t="str">
        <f>_xlfn.XLOOKUP(tblOrders[[#This Row],[OrderID]], tblReturns[OrderID], tblReturns[Returned])</f>
        <v>No</v>
      </c>
      <c r="Q1581" t="str">
        <f>_xlfn.XLOOKUP(tblOrders[[#This Row],[OrderID]], tblShipping[OrderID], tblShipping[ShipMode])</f>
        <v>Standard</v>
      </c>
      <c r="R1581" t="str">
        <f>IFERROR(_xlfn.XLOOKUP(A1580, tblCustomers[CustomerID], tblCustomers[CustomerName]), "Not Found")</f>
        <v>Not Found</v>
      </c>
      <c r="S1581" t="str">
        <f>IF(tblOrders[[#This Row],[Sales]]&gt;1000000,"High Value","Standard")</f>
        <v>Standard</v>
      </c>
      <c r="T1581" t="str">
        <f>_xlfn.XLOOKUP(tblOrders[[#This Row],[ProductID]], tblProducts[ProductID], tblProducts[ProductName])</f>
        <v>Product 93</v>
      </c>
      <c r="U1581">
        <f>_xlfn.XLOOKUP(tblOrders[[#This Row],[SalesRepID]], tblSalesreps[RepID], tblSalesreps[Target])</f>
        <v>5886694</v>
      </c>
    </row>
    <row r="1582" spans="1:21">
      <c r="A1582" t="s">
        <v>2375</v>
      </c>
      <c r="B1582" s="7" t="s">
        <v>1235</v>
      </c>
      <c r="C1582" t="s">
        <v>1336</v>
      </c>
      <c r="D1582" t="s">
        <v>68</v>
      </c>
      <c r="E1582" t="s">
        <v>19</v>
      </c>
      <c r="F1582" t="s">
        <v>20</v>
      </c>
      <c r="G1582">
        <v>3</v>
      </c>
      <c r="H1582">
        <v>0.05</v>
      </c>
      <c r="I1582" s="2">
        <v>400536.15</v>
      </c>
      <c r="J1582" t="str">
        <f>_xlfn.XLOOKUP(tblOrders[[#This Row],[CustomerID]], tblCustomers[CustomerID], tblCustomers[CustomerName])</f>
        <v>Customer 220</v>
      </c>
      <c r="K1582" t="str">
        <f>_xlfn.XLOOKUP(tblOrders[[#This Row],[CustomerID]], tblCustomers[CustomerID], tblCustomers[Segment])</f>
        <v>SME</v>
      </c>
      <c r="L1582" t="str">
        <f>_xlfn.XLOOKUP(tblOrders[[#This Row],[ProductID]], tblProducts[ProductID], tblProducts[Category])</f>
        <v>Home</v>
      </c>
      <c r="M1582">
        <f>_xlfn.XLOOKUP(tblOrders[[#This Row],[ProductID]], tblProducts[ProductID], tblProducts[CostPrice])</f>
        <v>7159</v>
      </c>
      <c r="N1582">
        <f>tblOrders[[#This Row],[Sales]]-(tblOrders[[#This Row],[CostPrice]]*tblOrders[[#This Row],[Quantity]])</f>
        <v>379059.15</v>
      </c>
      <c r="O1582" t="str">
        <f>TEXT(tblOrders[[#This Row],[Date]],"mmm-yyyy")</f>
        <v>Oct-2025</v>
      </c>
      <c r="P1582" t="str">
        <f>_xlfn.XLOOKUP(tblOrders[[#This Row],[OrderID]], tblReturns[OrderID], tblReturns[Returned])</f>
        <v>No</v>
      </c>
      <c r="Q1582" t="str">
        <f>_xlfn.XLOOKUP(tblOrders[[#This Row],[OrderID]], tblShipping[OrderID], tblShipping[ShipMode])</f>
        <v>Standard</v>
      </c>
      <c r="R1582" t="str">
        <f>IFERROR(_xlfn.XLOOKUP(A1581, tblCustomers[CustomerID], tblCustomers[CustomerName]), "Not Found")</f>
        <v>Not Found</v>
      </c>
      <c r="S1582" t="str">
        <f>IF(tblOrders[[#This Row],[Sales]]&gt;1000000,"High Value","Standard")</f>
        <v>Standard</v>
      </c>
      <c r="T1582" t="str">
        <f>_xlfn.XLOOKUP(tblOrders[[#This Row],[ProductID]], tblProducts[ProductID], tblProducts[ProductName])</f>
        <v>Product 26</v>
      </c>
      <c r="U1582">
        <f>_xlfn.XLOOKUP(tblOrders[[#This Row],[SalesRepID]], tblSalesreps[RepID], tblSalesreps[Target])</f>
        <v>11347243</v>
      </c>
    </row>
    <row r="1583" spans="1:21">
      <c r="A1583" t="s">
        <v>2376</v>
      </c>
      <c r="B1583" s="7" t="s">
        <v>98</v>
      </c>
      <c r="C1583" t="s">
        <v>1368</v>
      </c>
      <c r="D1583" t="s">
        <v>667</v>
      </c>
      <c r="E1583" t="s">
        <v>87</v>
      </c>
      <c r="F1583" t="s">
        <v>88</v>
      </c>
      <c r="G1583">
        <v>10</v>
      </c>
      <c r="H1583">
        <v>0.1</v>
      </c>
      <c r="I1583" s="2">
        <v>1236843</v>
      </c>
      <c r="J1583" t="str">
        <f>_xlfn.XLOOKUP(tblOrders[[#This Row],[CustomerID]], tblCustomers[CustomerID], tblCustomers[CustomerName])</f>
        <v>Customer 159</v>
      </c>
      <c r="K1583" t="str">
        <f>_xlfn.XLOOKUP(tblOrders[[#This Row],[CustomerID]], tblCustomers[CustomerID], tblCustomers[Segment])</f>
        <v>SME</v>
      </c>
      <c r="L1583" t="str">
        <f>_xlfn.XLOOKUP(tblOrders[[#This Row],[ProductID]], tblProducts[ProductID], tblProducts[Category])</f>
        <v>Electronics</v>
      </c>
      <c r="M1583">
        <f>_xlfn.XLOOKUP(tblOrders[[#This Row],[ProductID]], tblProducts[ProductID], tblProducts[CostPrice])</f>
        <v>13676</v>
      </c>
      <c r="N1583">
        <f>tblOrders[[#This Row],[Sales]]-(tblOrders[[#This Row],[CostPrice]]*tblOrders[[#This Row],[Quantity]])</f>
        <v>1100083</v>
      </c>
      <c r="O1583" t="str">
        <f>TEXT(tblOrders[[#This Row],[Date]],"mmm-yyyy")</f>
        <v>Sep-2025</v>
      </c>
      <c r="P1583" t="str">
        <f>_xlfn.XLOOKUP(tblOrders[[#This Row],[OrderID]], tblReturns[OrderID], tblReturns[Returned])</f>
        <v>No</v>
      </c>
      <c r="Q1583" t="str">
        <f>_xlfn.XLOOKUP(tblOrders[[#This Row],[OrderID]], tblShipping[OrderID], tblShipping[ShipMode])</f>
        <v>Express</v>
      </c>
      <c r="R1583" t="str">
        <f>IFERROR(_xlfn.XLOOKUP(A1582, tblCustomers[CustomerID], tblCustomers[CustomerName]), "Not Found")</f>
        <v>Not Found</v>
      </c>
      <c r="S1583" t="str">
        <f>IF(tblOrders[[#This Row],[Sales]]&gt;1000000,"High Value","Standard")</f>
        <v>High Value</v>
      </c>
      <c r="T1583" t="str">
        <f>_xlfn.XLOOKUP(tblOrders[[#This Row],[ProductID]], tblProducts[ProductID], tblProducts[ProductName])</f>
        <v>Product 10</v>
      </c>
      <c r="U1583">
        <f>_xlfn.XLOOKUP(tblOrders[[#This Row],[SalesRepID]], tblSalesreps[RepID], tblSalesreps[Target])</f>
        <v>18500989</v>
      </c>
    </row>
    <row r="1584" spans="1:21">
      <c r="A1584" t="s">
        <v>2377</v>
      </c>
      <c r="B1584" s="7" t="s">
        <v>1040</v>
      </c>
      <c r="C1584" t="s">
        <v>534</v>
      </c>
      <c r="D1584" t="s">
        <v>255</v>
      </c>
      <c r="E1584" t="s">
        <v>79</v>
      </c>
      <c r="F1584" t="s">
        <v>51</v>
      </c>
      <c r="G1584">
        <v>7</v>
      </c>
      <c r="H1584">
        <v>0.05</v>
      </c>
      <c r="I1584" s="2">
        <v>288011.5</v>
      </c>
      <c r="J1584" t="str">
        <f>_xlfn.XLOOKUP(tblOrders[[#This Row],[CustomerID]], tblCustomers[CustomerID], tblCustomers[CustomerName])</f>
        <v>Customer 66</v>
      </c>
      <c r="K1584" t="str">
        <f>_xlfn.XLOOKUP(tblOrders[[#This Row],[CustomerID]], tblCustomers[CustomerID], tblCustomers[Segment])</f>
        <v>Consumer</v>
      </c>
      <c r="L1584" t="str">
        <f>_xlfn.XLOOKUP(tblOrders[[#This Row],[ProductID]], tblProducts[ProductID], tblProducts[Category])</f>
        <v>Electronics</v>
      </c>
      <c r="M1584">
        <f>_xlfn.XLOOKUP(tblOrders[[#This Row],[ProductID]], tblProducts[ProductID], tblProducts[CostPrice])</f>
        <v>58560</v>
      </c>
      <c r="N1584">
        <f>tblOrders[[#This Row],[Sales]]-(tblOrders[[#This Row],[CostPrice]]*tblOrders[[#This Row],[Quantity]])</f>
        <v>-121908.5</v>
      </c>
      <c r="O1584" t="str">
        <f>TEXT(tblOrders[[#This Row],[Date]],"mmm-yyyy")</f>
        <v>Oct-2025</v>
      </c>
      <c r="P1584" t="str">
        <f>_xlfn.XLOOKUP(tblOrders[[#This Row],[OrderID]], tblReturns[OrderID], tblReturns[Returned])</f>
        <v>No</v>
      </c>
      <c r="Q1584" t="str">
        <f>_xlfn.XLOOKUP(tblOrders[[#This Row],[OrderID]], tblShipping[OrderID], tblShipping[ShipMode])</f>
        <v>Pickup</v>
      </c>
      <c r="R1584" t="str">
        <f>IFERROR(_xlfn.XLOOKUP(A1583, tblCustomers[CustomerID], tblCustomers[CustomerName]), "Not Found")</f>
        <v>Not Found</v>
      </c>
      <c r="S1584" t="str">
        <f>IF(tblOrders[[#This Row],[Sales]]&gt;1000000,"High Value","Standard")</f>
        <v>Standard</v>
      </c>
      <c r="T1584" t="str">
        <f>_xlfn.XLOOKUP(tblOrders[[#This Row],[ProductID]], tblProducts[ProductID], tblProducts[ProductName])</f>
        <v>Product 79</v>
      </c>
      <c r="U1584">
        <f>_xlfn.XLOOKUP(tblOrders[[#This Row],[SalesRepID]], tblSalesreps[RepID], tblSalesreps[Target])</f>
        <v>8592536</v>
      </c>
    </row>
    <row r="1585" spans="1:21">
      <c r="A1585" t="s">
        <v>2378</v>
      </c>
      <c r="B1585" s="7" t="s">
        <v>780</v>
      </c>
      <c r="C1585" t="s">
        <v>677</v>
      </c>
      <c r="D1585" t="s">
        <v>137</v>
      </c>
      <c r="E1585" t="s">
        <v>205</v>
      </c>
      <c r="F1585" t="s">
        <v>14</v>
      </c>
      <c r="G1585">
        <v>5</v>
      </c>
      <c r="H1585">
        <v>0.1</v>
      </c>
      <c r="I1585" s="2">
        <v>398686.5</v>
      </c>
      <c r="J1585" t="str">
        <f>_xlfn.XLOOKUP(tblOrders[[#This Row],[CustomerID]], tblCustomers[CustomerID], tblCustomers[CustomerName])</f>
        <v>Customer 279</v>
      </c>
      <c r="K1585" t="str">
        <f>_xlfn.XLOOKUP(tblOrders[[#This Row],[CustomerID]], tblCustomers[CustomerID], tblCustomers[Segment])</f>
        <v>SME</v>
      </c>
      <c r="L1585" t="str">
        <f>_xlfn.XLOOKUP(tblOrders[[#This Row],[ProductID]], tblProducts[ProductID], tblProducts[Category])</f>
        <v>Home</v>
      </c>
      <c r="M1585">
        <f>_xlfn.XLOOKUP(tblOrders[[#This Row],[ProductID]], tblProducts[ProductID], tblProducts[CostPrice])</f>
        <v>26666</v>
      </c>
      <c r="N1585">
        <f>tblOrders[[#This Row],[Sales]]-(tblOrders[[#This Row],[CostPrice]]*tblOrders[[#This Row],[Quantity]])</f>
        <v>265356.5</v>
      </c>
      <c r="O1585" t="str">
        <f>TEXT(tblOrders[[#This Row],[Date]],"mmm-yyyy")</f>
        <v>Dec-2025</v>
      </c>
      <c r="P1585" t="str">
        <f>_xlfn.XLOOKUP(tblOrders[[#This Row],[OrderID]], tblReturns[OrderID], tblReturns[Returned])</f>
        <v>No</v>
      </c>
      <c r="Q1585" t="str">
        <f>_xlfn.XLOOKUP(tblOrders[[#This Row],[OrderID]], tblShipping[OrderID], tblShipping[ShipMode])</f>
        <v>Standard</v>
      </c>
      <c r="R1585" t="str">
        <f>IFERROR(_xlfn.XLOOKUP(A1584, tblCustomers[CustomerID], tblCustomers[CustomerName]), "Not Found")</f>
        <v>Not Found</v>
      </c>
      <c r="S1585" t="str">
        <f>IF(tblOrders[[#This Row],[Sales]]&gt;1000000,"High Value","Standard")</f>
        <v>Standard</v>
      </c>
      <c r="T1585" t="str">
        <f>_xlfn.XLOOKUP(tblOrders[[#This Row],[ProductID]], tblProducts[ProductID], tblProducts[ProductName])</f>
        <v>Product 76</v>
      </c>
      <c r="U1585">
        <f>_xlfn.XLOOKUP(tblOrders[[#This Row],[SalesRepID]], tblSalesreps[RepID], tblSalesreps[Target])</f>
        <v>16246424</v>
      </c>
    </row>
    <row r="1586" spans="1:21">
      <c r="A1586" t="s">
        <v>2379</v>
      </c>
      <c r="B1586" s="7" t="s">
        <v>107</v>
      </c>
      <c r="C1586" t="s">
        <v>825</v>
      </c>
      <c r="D1586" t="s">
        <v>244</v>
      </c>
      <c r="E1586" t="s">
        <v>105</v>
      </c>
      <c r="F1586" t="s">
        <v>14</v>
      </c>
      <c r="G1586">
        <v>9</v>
      </c>
      <c r="H1586">
        <v>0.2</v>
      </c>
      <c r="I1586" s="2">
        <v>810914.4</v>
      </c>
      <c r="J1586" t="str">
        <f>_xlfn.XLOOKUP(tblOrders[[#This Row],[CustomerID]], tblCustomers[CustomerID], tblCustomers[CustomerName])</f>
        <v>Customer 250</v>
      </c>
      <c r="K1586" t="str">
        <f>_xlfn.XLOOKUP(tblOrders[[#This Row],[CustomerID]], tblCustomers[CustomerID], tblCustomers[Segment])</f>
        <v>SME</v>
      </c>
      <c r="L1586" t="str">
        <f>_xlfn.XLOOKUP(tblOrders[[#This Row],[ProductID]], tblProducts[ProductID], tblProducts[Category])</f>
        <v>Electronics</v>
      </c>
      <c r="M1586">
        <f>_xlfn.XLOOKUP(tblOrders[[#This Row],[ProductID]], tblProducts[ProductID], tblProducts[CostPrice])</f>
        <v>12227</v>
      </c>
      <c r="N1586">
        <f>tblOrders[[#This Row],[Sales]]-(tblOrders[[#This Row],[CostPrice]]*tblOrders[[#This Row],[Quantity]])</f>
        <v>700871.4</v>
      </c>
      <c r="O1586" t="str">
        <f>TEXT(tblOrders[[#This Row],[Date]],"mmm-yyyy")</f>
        <v>Feb-2025</v>
      </c>
      <c r="P1586" t="str">
        <f>_xlfn.XLOOKUP(tblOrders[[#This Row],[OrderID]], tblReturns[OrderID], tblReturns[Returned])</f>
        <v>No</v>
      </c>
      <c r="Q1586" t="str">
        <f>_xlfn.XLOOKUP(tblOrders[[#This Row],[OrderID]], tblShipping[OrderID], tblShipping[ShipMode])</f>
        <v>Standard</v>
      </c>
      <c r="R1586" t="str">
        <f>IFERROR(_xlfn.XLOOKUP(A1585, tblCustomers[CustomerID], tblCustomers[CustomerName]), "Not Found")</f>
        <v>Not Found</v>
      </c>
      <c r="S1586" t="str">
        <f>IF(tblOrders[[#This Row],[Sales]]&gt;1000000,"High Value","Standard")</f>
        <v>Standard</v>
      </c>
      <c r="T1586" t="str">
        <f>_xlfn.XLOOKUP(tblOrders[[#This Row],[ProductID]], tblProducts[ProductID], tblProducts[ProductName])</f>
        <v>Product 96</v>
      </c>
      <c r="U1586">
        <f>_xlfn.XLOOKUP(tblOrders[[#This Row],[SalesRepID]], tblSalesreps[RepID], tblSalesreps[Target])</f>
        <v>8698154</v>
      </c>
    </row>
    <row r="1587" spans="1:21">
      <c r="A1587" t="s">
        <v>2380</v>
      </c>
      <c r="B1587" s="7" t="s">
        <v>1474</v>
      </c>
      <c r="C1587" t="s">
        <v>1439</v>
      </c>
      <c r="D1587" t="s">
        <v>18</v>
      </c>
      <c r="E1587" t="s">
        <v>205</v>
      </c>
      <c r="F1587" t="s">
        <v>26</v>
      </c>
      <c r="G1587">
        <v>4</v>
      </c>
      <c r="H1587">
        <v>0.2</v>
      </c>
      <c r="I1587" s="2">
        <v>82547.199999999997</v>
      </c>
      <c r="J1587" t="str">
        <f>_xlfn.XLOOKUP(tblOrders[[#This Row],[CustomerID]], tblCustomers[CustomerID], tblCustomers[CustomerName])</f>
        <v>Customer 104</v>
      </c>
      <c r="K1587" t="str">
        <f>_xlfn.XLOOKUP(tblOrders[[#This Row],[CustomerID]], tblCustomers[CustomerID], tblCustomers[Segment])</f>
        <v>Consumer</v>
      </c>
      <c r="L1587" t="str">
        <f>_xlfn.XLOOKUP(tblOrders[[#This Row],[ProductID]], tblProducts[ProductID], tblProducts[Category])</f>
        <v>Electronics</v>
      </c>
      <c r="M1587">
        <f>_xlfn.XLOOKUP(tblOrders[[#This Row],[ProductID]], tblProducts[ProductID], tblProducts[CostPrice])</f>
        <v>55008</v>
      </c>
      <c r="N1587">
        <f>tblOrders[[#This Row],[Sales]]-(tblOrders[[#This Row],[CostPrice]]*tblOrders[[#This Row],[Quantity]])</f>
        <v>-137484.79999999999</v>
      </c>
      <c r="O1587" t="str">
        <f>TEXT(tblOrders[[#This Row],[Date]],"mmm-yyyy")</f>
        <v>Oct-2025</v>
      </c>
      <c r="P1587" t="str">
        <f>_xlfn.XLOOKUP(tblOrders[[#This Row],[OrderID]], tblReturns[OrderID], tblReturns[Returned])</f>
        <v>No</v>
      </c>
      <c r="Q1587" t="str">
        <f>_xlfn.XLOOKUP(tblOrders[[#This Row],[OrderID]], tblShipping[OrderID], tblShipping[ShipMode])</f>
        <v>Standard</v>
      </c>
      <c r="R1587" t="str">
        <f>IFERROR(_xlfn.XLOOKUP(A1586, tblCustomers[CustomerID], tblCustomers[CustomerName]), "Not Found")</f>
        <v>Not Found</v>
      </c>
      <c r="S1587" t="str">
        <f>IF(tblOrders[[#This Row],[Sales]]&gt;1000000,"High Value","Standard")</f>
        <v>Standard</v>
      </c>
      <c r="T1587" t="str">
        <f>_xlfn.XLOOKUP(tblOrders[[#This Row],[ProductID]], tblProducts[ProductID], tblProducts[ProductName])</f>
        <v>Product 94</v>
      </c>
      <c r="U1587">
        <f>_xlfn.XLOOKUP(tblOrders[[#This Row],[SalesRepID]], tblSalesreps[RepID], tblSalesreps[Target])</f>
        <v>16246424</v>
      </c>
    </row>
    <row r="1588" spans="1:21">
      <c r="A1588" t="s">
        <v>2381</v>
      </c>
      <c r="B1588" s="7" t="s">
        <v>743</v>
      </c>
      <c r="C1588" t="s">
        <v>1586</v>
      </c>
      <c r="D1588" t="s">
        <v>973</v>
      </c>
      <c r="E1588" t="s">
        <v>69</v>
      </c>
      <c r="F1588" t="s">
        <v>20</v>
      </c>
      <c r="G1588">
        <v>10</v>
      </c>
      <c r="H1588">
        <v>0.2</v>
      </c>
      <c r="I1588" s="2">
        <v>810320</v>
      </c>
      <c r="J1588" t="str">
        <f>_xlfn.XLOOKUP(tblOrders[[#This Row],[CustomerID]], tblCustomers[CustomerID], tblCustomers[CustomerName])</f>
        <v>Customer 267</v>
      </c>
      <c r="K1588" t="str">
        <f>_xlfn.XLOOKUP(tblOrders[[#This Row],[CustomerID]], tblCustomers[CustomerID], tblCustomers[Segment])</f>
        <v>Corporate</v>
      </c>
      <c r="L1588" t="str">
        <f>_xlfn.XLOOKUP(tblOrders[[#This Row],[ProductID]], tblProducts[ProductID], tblProducts[Category])</f>
        <v>Office</v>
      </c>
      <c r="M1588">
        <f>_xlfn.XLOOKUP(tblOrders[[#This Row],[ProductID]], tblProducts[ProductID], tblProducts[CostPrice])</f>
        <v>44507</v>
      </c>
      <c r="N1588">
        <f>tblOrders[[#This Row],[Sales]]-(tblOrders[[#This Row],[CostPrice]]*tblOrders[[#This Row],[Quantity]])</f>
        <v>365250</v>
      </c>
      <c r="O1588" t="str">
        <f>TEXT(tblOrders[[#This Row],[Date]],"mmm-yyyy")</f>
        <v>Jun-2025</v>
      </c>
      <c r="P1588" t="str">
        <f>_xlfn.XLOOKUP(tblOrders[[#This Row],[OrderID]], tblReturns[OrderID], tblReturns[Returned])</f>
        <v>No</v>
      </c>
      <c r="Q1588" t="str">
        <f>_xlfn.XLOOKUP(tblOrders[[#This Row],[OrderID]], tblShipping[OrderID], tblShipping[ShipMode])</f>
        <v>Pickup</v>
      </c>
      <c r="R1588" t="str">
        <f>IFERROR(_xlfn.XLOOKUP(A1587, tblCustomers[CustomerID], tblCustomers[CustomerName]), "Not Found")</f>
        <v>Not Found</v>
      </c>
      <c r="S1588" t="str">
        <f>IF(tblOrders[[#This Row],[Sales]]&gt;1000000,"High Value","Standard")</f>
        <v>Standard</v>
      </c>
      <c r="T1588" t="str">
        <f>_xlfn.XLOOKUP(tblOrders[[#This Row],[ProductID]], tblProducts[ProductID], tblProducts[ProductName])</f>
        <v>Product 53</v>
      </c>
      <c r="U1588">
        <f>_xlfn.XLOOKUP(tblOrders[[#This Row],[SalesRepID]], tblSalesreps[RepID], tblSalesreps[Target])</f>
        <v>19473459</v>
      </c>
    </row>
    <row r="1589" spans="1:21">
      <c r="A1589" t="s">
        <v>2382</v>
      </c>
      <c r="B1589" s="7" t="s">
        <v>542</v>
      </c>
      <c r="C1589" t="s">
        <v>1439</v>
      </c>
      <c r="D1589" t="s">
        <v>902</v>
      </c>
      <c r="E1589" t="s">
        <v>40</v>
      </c>
      <c r="F1589" t="s">
        <v>26</v>
      </c>
      <c r="G1589">
        <v>8</v>
      </c>
      <c r="H1589">
        <v>0.2</v>
      </c>
      <c r="I1589" s="2">
        <v>463193.59999999998</v>
      </c>
      <c r="J1589" t="str">
        <f>_xlfn.XLOOKUP(tblOrders[[#This Row],[CustomerID]], tblCustomers[CustomerID], tblCustomers[CustomerName])</f>
        <v>Customer 104</v>
      </c>
      <c r="K1589" t="str">
        <f>_xlfn.XLOOKUP(tblOrders[[#This Row],[CustomerID]], tblCustomers[CustomerID], tblCustomers[Segment])</f>
        <v>Consumer</v>
      </c>
      <c r="L1589" t="str">
        <f>_xlfn.XLOOKUP(tblOrders[[#This Row],[ProductID]], tblProducts[ProductID], tblProducts[Category])</f>
        <v>Furniture</v>
      </c>
      <c r="M1589">
        <f>_xlfn.XLOOKUP(tblOrders[[#This Row],[ProductID]], tblProducts[ProductID], tblProducts[CostPrice])</f>
        <v>44361</v>
      </c>
      <c r="N1589">
        <f>tblOrders[[#This Row],[Sales]]-(tblOrders[[#This Row],[CostPrice]]*tblOrders[[#This Row],[Quantity]])</f>
        <v>108305.59999999998</v>
      </c>
      <c r="O1589" t="str">
        <f>TEXT(tblOrders[[#This Row],[Date]],"mmm-yyyy")</f>
        <v>Jan-2025</v>
      </c>
      <c r="P1589" t="str">
        <f>_xlfn.XLOOKUP(tblOrders[[#This Row],[OrderID]], tblReturns[OrderID], tblReturns[Returned])</f>
        <v>No</v>
      </c>
      <c r="Q1589" t="str">
        <f>_xlfn.XLOOKUP(tblOrders[[#This Row],[OrderID]], tblShipping[OrderID], tblShipping[ShipMode])</f>
        <v>Standard</v>
      </c>
      <c r="R1589" t="str">
        <f>IFERROR(_xlfn.XLOOKUP(A1588, tblCustomers[CustomerID], tblCustomers[CustomerName]), "Not Found")</f>
        <v>Not Found</v>
      </c>
      <c r="S1589" t="str">
        <f>IF(tblOrders[[#This Row],[Sales]]&gt;1000000,"High Value","Standard")</f>
        <v>Standard</v>
      </c>
      <c r="T1589" t="str">
        <f>_xlfn.XLOOKUP(tblOrders[[#This Row],[ProductID]], tblProducts[ProductID], tblProducts[ProductName])</f>
        <v>Product 3</v>
      </c>
      <c r="U1589">
        <f>_xlfn.XLOOKUP(tblOrders[[#This Row],[SalesRepID]], tblSalesreps[RepID], tblSalesreps[Target])</f>
        <v>6291486</v>
      </c>
    </row>
    <row r="1590" spans="1:21">
      <c r="A1590" t="s">
        <v>2383</v>
      </c>
      <c r="B1590" s="7" t="s">
        <v>884</v>
      </c>
      <c r="C1590" t="s">
        <v>129</v>
      </c>
      <c r="D1590" t="s">
        <v>100</v>
      </c>
      <c r="E1590" t="s">
        <v>40</v>
      </c>
      <c r="F1590" t="s">
        <v>14</v>
      </c>
      <c r="G1590">
        <v>7</v>
      </c>
      <c r="H1590">
        <v>0.2</v>
      </c>
      <c r="I1590" s="2">
        <v>613104.80000000005</v>
      </c>
      <c r="J1590" t="str">
        <f>_xlfn.XLOOKUP(tblOrders[[#This Row],[CustomerID]], tblCustomers[CustomerID], tblCustomers[CustomerName])</f>
        <v>Customer 237</v>
      </c>
      <c r="K1590" t="str">
        <f>_xlfn.XLOOKUP(tblOrders[[#This Row],[CustomerID]], tblCustomers[CustomerID], tblCustomers[Segment])</f>
        <v>Consumer</v>
      </c>
      <c r="L1590" t="str">
        <f>_xlfn.XLOOKUP(tblOrders[[#This Row],[ProductID]], tblProducts[ProductID], tblProducts[Category])</f>
        <v>Electronics</v>
      </c>
      <c r="M1590">
        <f>_xlfn.XLOOKUP(tblOrders[[#This Row],[ProductID]], tblProducts[ProductID], tblProducts[CostPrice])</f>
        <v>39197</v>
      </c>
      <c r="N1590">
        <f>tblOrders[[#This Row],[Sales]]-(tblOrders[[#This Row],[CostPrice]]*tblOrders[[#This Row],[Quantity]])</f>
        <v>338725.80000000005</v>
      </c>
      <c r="O1590" t="str">
        <f>TEXT(tblOrders[[#This Row],[Date]],"mmm-yyyy")</f>
        <v>Dec-2025</v>
      </c>
      <c r="P1590" t="str">
        <f>_xlfn.XLOOKUP(tblOrders[[#This Row],[OrderID]], tblReturns[OrderID], tblReturns[Returned])</f>
        <v>No</v>
      </c>
      <c r="Q1590" t="str">
        <f>_xlfn.XLOOKUP(tblOrders[[#This Row],[OrderID]], tblShipping[OrderID], tblShipping[ShipMode])</f>
        <v>Pickup</v>
      </c>
      <c r="R1590" t="str">
        <f>IFERROR(_xlfn.XLOOKUP(A1589, tblCustomers[CustomerID], tblCustomers[CustomerName]), "Not Found")</f>
        <v>Not Found</v>
      </c>
      <c r="S1590" t="str">
        <f>IF(tblOrders[[#This Row],[Sales]]&gt;1000000,"High Value","Standard")</f>
        <v>Standard</v>
      </c>
      <c r="T1590" t="str">
        <f>_xlfn.XLOOKUP(tblOrders[[#This Row],[ProductID]], tblProducts[ProductID], tblProducts[ProductName])</f>
        <v>Product 21</v>
      </c>
      <c r="U1590">
        <f>_xlfn.XLOOKUP(tblOrders[[#This Row],[SalesRepID]], tblSalesreps[RepID], tblSalesreps[Target])</f>
        <v>6291486</v>
      </c>
    </row>
    <row r="1591" spans="1:21">
      <c r="A1591" t="s">
        <v>2384</v>
      </c>
      <c r="B1591" s="7" t="s">
        <v>628</v>
      </c>
      <c r="C1591" t="s">
        <v>596</v>
      </c>
      <c r="D1591" t="s">
        <v>248</v>
      </c>
      <c r="E1591" t="s">
        <v>202</v>
      </c>
      <c r="F1591" t="s">
        <v>20</v>
      </c>
      <c r="G1591">
        <v>3</v>
      </c>
      <c r="H1591">
        <v>0</v>
      </c>
      <c r="I1591" s="2">
        <v>328266</v>
      </c>
      <c r="J1591" t="str">
        <f>_xlfn.XLOOKUP(tblOrders[[#This Row],[CustomerID]], tblCustomers[CustomerID], tblCustomers[CustomerName])</f>
        <v>Customer 197</v>
      </c>
      <c r="K1591" t="str">
        <f>_xlfn.XLOOKUP(tblOrders[[#This Row],[CustomerID]], tblCustomers[CustomerID], tblCustomers[Segment])</f>
        <v>Corporate</v>
      </c>
      <c r="L1591" t="str">
        <f>_xlfn.XLOOKUP(tblOrders[[#This Row],[ProductID]], tblProducts[ProductID], tblProducts[Category])</f>
        <v>Furniture</v>
      </c>
      <c r="M1591">
        <f>_xlfn.XLOOKUP(tblOrders[[#This Row],[ProductID]], tblProducts[ProductID], tblProducts[CostPrice])</f>
        <v>31758</v>
      </c>
      <c r="N1591">
        <f>tblOrders[[#This Row],[Sales]]-(tblOrders[[#This Row],[CostPrice]]*tblOrders[[#This Row],[Quantity]])</f>
        <v>232992</v>
      </c>
      <c r="O1591" t="str">
        <f>TEXT(tblOrders[[#This Row],[Date]],"mmm-yyyy")</f>
        <v>Dec-2025</v>
      </c>
      <c r="P1591" t="str">
        <f>_xlfn.XLOOKUP(tblOrders[[#This Row],[OrderID]], tblReturns[OrderID], tblReturns[Returned])</f>
        <v>No</v>
      </c>
      <c r="Q1591" t="str">
        <f>_xlfn.XLOOKUP(tblOrders[[#This Row],[OrderID]], tblShipping[OrderID], tblShipping[ShipMode])</f>
        <v>Pickup</v>
      </c>
      <c r="R1591" t="str">
        <f>IFERROR(_xlfn.XLOOKUP(A1590, tblCustomers[CustomerID], tblCustomers[CustomerName]), "Not Found")</f>
        <v>Not Found</v>
      </c>
      <c r="S1591" t="str">
        <f>IF(tblOrders[[#This Row],[Sales]]&gt;1000000,"High Value","Standard")</f>
        <v>Standard</v>
      </c>
      <c r="T1591" t="str">
        <f>_xlfn.XLOOKUP(tblOrders[[#This Row],[ProductID]], tblProducts[ProductID], tblProducts[ProductName])</f>
        <v>Product 35</v>
      </c>
      <c r="U1591">
        <f>_xlfn.XLOOKUP(tblOrders[[#This Row],[SalesRepID]], tblSalesreps[RepID], tblSalesreps[Target])</f>
        <v>10652665</v>
      </c>
    </row>
    <row r="1592" spans="1:21">
      <c r="A1592" t="s">
        <v>2385</v>
      </c>
      <c r="B1592" s="7" t="s">
        <v>121</v>
      </c>
      <c r="C1592" t="s">
        <v>863</v>
      </c>
      <c r="D1592" t="s">
        <v>382</v>
      </c>
      <c r="E1592" t="s">
        <v>50</v>
      </c>
      <c r="F1592" t="s">
        <v>88</v>
      </c>
      <c r="G1592">
        <v>7</v>
      </c>
      <c r="H1592">
        <v>0</v>
      </c>
      <c r="I1592" s="2">
        <v>983906</v>
      </c>
      <c r="J1592" t="str">
        <f>_xlfn.XLOOKUP(tblOrders[[#This Row],[CustomerID]], tblCustomers[CustomerID], tblCustomers[CustomerName])</f>
        <v>Customer 193</v>
      </c>
      <c r="K1592" t="str">
        <f>_xlfn.XLOOKUP(tblOrders[[#This Row],[CustomerID]], tblCustomers[CustomerID], tblCustomers[Segment])</f>
        <v>Corporate</v>
      </c>
      <c r="L1592" t="str">
        <f>_xlfn.XLOOKUP(tblOrders[[#This Row],[ProductID]], tblProducts[ProductID], tblProducts[Category])</f>
        <v>Office</v>
      </c>
      <c r="M1592">
        <f>_xlfn.XLOOKUP(tblOrders[[#This Row],[ProductID]], tblProducts[ProductID], tblProducts[CostPrice])</f>
        <v>61777</v>
      </c>
      <c r="N1592">
        <f>tblOrders[[#This Row],[Sales]]-(tblOrders[[#This Row],[CostPrice]]*tblOrders[[#This Row],[Quantity]])</f>
        <v>551467</v>
      </c>
      <c r="O1592" t="str">
        <f>TEXT(tblOrders[[#This Row],[Date]],"mmm-yyyy")</f>
        <v>Oct-2025</v>
      </c>
      <c r="P1592" t="str">
        <f>_xlfn.XLOOKUP(tblOrders[[#This Row],[OrderID]], tblReturns[OrderID], tblReturns[Returned])</f>
        <v>No</v>
      </c>
      <c r="Q1592" t="str">
        <f>_xlfn.XLOOKUP(tblOrders[[#This Row],[OrderID]], tblShipping[OrderID], tblShipping[ShipMode])</f>
        <v>Express</v>
      </c>
      <c r="R1592" t="str">
        <f>IFERROR(_xlfn.XLOOKUP(A1591, tblCustomers[CustomerID], tblCustomers[CustomerName]), "Not Found")</f>
        <v>Not Found</v>
      </c>
      <c r="S1592" t="str">
        <f>IF(tblOrders[[#This Row],[Sales]]&gt;1000000,"High Value","Standard")</f>
        <v>Standard</v>
      </c>
      <c r="T1592" t="str">
        <f>_xlfn.XLOOKUP(tblOrders[[#This Row],[ProductID]], tblProducts[ProductID], tblProducts[ProductName])</f>
        <v>Product 65</v>
      </c>
      <c r="U1592">
        <f>_xlfn.XLOOKUP(tblOrders[[#This Row],[SalesRepID]], tblSalesreps[RepID], tblSalesreps[Target])</f>
        <v>17350666</v>
      </c>
    </row>
    <row r="1593" spans="1:21">
      <c r="A1593" t="s">
        <v>2386</v>
      </c>
      <c r="B1593" s="7" t="s">
        <v>1149</v>
      </c>
      <c r="C1593" t="s">
        <v>275</v>
      </c>
      <c r="D1593" t="s">
        <v>397</v>
      </c>
      <c r="E1593" t="s">
        <v>69</v>
      </c>
      <c r="F1593" t="s">
        <v>26</v>
      </c>
      <c r="G1593">
        <v>2</v>
      </c>
      <c r="H1593">
        <v>0.1</v>
      </c>
      <c r="I1593" s="2">
        <v>236768.4</v>
      </c>
      <c r="J1593" t="str">
        <f>_xlfn.XLOOKUP(tblOrders[[#This Row],[CustomerID]], tblCustomers[CustomerID], tblCustomers[CustomerName])</f>
        <v>Customer 169</v>
      </c>
      <c r="K1593" t="str">
        <f>_xlfn.XLOOKUP(tblOrders[[#This Row],[CustomerID]], tblCustomers[CustomerID], tblCustomers[Segment])</f>
        <v>SME</v>
      </c>
      <c r="L1593" t="str">
        <f>_xlfn.XLOOKUP(tblOrders[[#This Row],[ProductID]], tblProducts[ProductID], tblProducts[Category])</f>
        <v>Electronics</v>
      </c>
      <c r="M1593">
        <f>_xlfn.XLOOKUP(tblOrders[[#This Row],[ProductID]], tblProducts[ProductID], tblProducts[CostPrice])</f>
        <v>13474</v>
      </c>
      <c r="N1593">
        <f>tblOrders[[#This Row],[Sales]]-(tblOrders[[#This Row],[CostPrice]]*tblOrders[[#This Row],[Quantity]])</f>
        <v>209820.4</v>
      </c>
      <c r="O1593" t="str">
        <f>TEXT(tblOrders[[#This Row],[Date]],"mmm-yyyy")</f>
        <v>Mar-2025</v>
      </c>
      <c r="P1593" t="str">
        <f>_xlfn.XLOOKUP(tblOrders[[#This Row],[OrderID]], tblReturns[OrderID], tblReturns[Returned])</f>
        <v>No</v>
      </c>
      <c r="Q1593" t="str">
        <f>_xlfn.XLOOKUP(tblOrders[[#This Row],[OrderID]], tblShipping[OrderID], tblShipping[ShipMode])</f>
        <v>Pickup</v>
      </c>
      <c r="R1593" t="str">
        <f>IFERROR(_xlfn.XLOOKUP(A1592, tblCustomers[CustomerID], tblCustomers[CustomerName]), "Not Found")</f>
        <v>Not Found</v>
      </c>
      <c r="S1593" t="str">
        <f>IF(tblOrders[[#This Row],[Sales]]&gt;1000000,"High Value","Standard")</f>
        <v>Standard</v>
      </c>
      <c r="T1593" t="str">
        <f>_xlfn.XLOOKUP(tblOrders[[#This Row],[ProductID]], tblProducts[ProductID], tblProducts[ProductName])</f>
        <v>Product 27</v>
      </c>
      <c r="U1593">
        <f>_xlfn.XLOOKUP(tblOrders[[#This Row],[SalesRepID]], tblSalesreps[RepID], tblSalesreps[Target])</f>
        <v>19473459</v>
      </c>
    </row>
    <row r="1594" spans="1:21">
      <c r="A1594" t="s">
        <v>2387</v>
      </c>
      <c r="B1594" s="7" t="s">
        <v>918</v>
      </c>
      <c r="C1594" t="s">
        <v>908</v>
      </c>
      <c r="D1594" t="s">
        <v>158</v>
      </c>
      <c r="E1594" t="s">
        <v>119</v>
      </c>
      <c r="F1594" t="s">
        <v>14</v>
      </c>
      <c r="G1594">
        <v>4</v>
      </c>
      <c r="H1594">
        <v>0</v>
      </c>
      <c r="I1594" s="2">
        <v>317136</v>
      </c>
      <c r="J1594" t="str">
        <f>_xlfn.XLOOKUP(tblOrders[[#This Row],[CustomerID]], tblCustomers[CustomerID], tblCustomers[CustomerName])</f>
        <v>Customer 281</v>
      </c>
      <c r="K1594" t="str">
        <f>_xlfn.XLOOKUP(tblOrders[[#This Row],[CustomerID]], tblCustomers[CustomerID], tblCustomers[Segment])</f>
        <v>Consumer</v>
      </c>
      <c r="L1594" t="str">
        <f>_xlfn.XLOOKUP(tblOrders[[#This Row],[ProductID]], tblProducts[ProductID], tblProducts[Category])</f>
        <v>Home</v>
      </c>
      <c r="M1594">
        <f>_xlfn.XLOOKUP(tblOrders[[#This Row],[ProductID]], tblProducts[ProductID], tblProducts[CostPrice])</f>
        <v>6817</v>
      </c>
      <c r="N1594">
        <f>tblOrders[[#This Row],[Sales]]-(tblOrders[[#This Row],[CostPrice]]*tblOrders[[#This Row],[Quantity]])</f>
        <v>289868</v>
      </c>
      <c r="O1594" t="str">
        <f>TEXT(tblOrders[[#This Row],[Date]],"mmm-yyyy")</f>
        <v>May-2025</v>
      </c>
      <c r="P1594" t="str">
        <f>_xlfn.XLOOKUP(tblOrders[[#This Row],[OrderID]], tblReturns[OrderID], tblReturns[Returned])</f>
        <v>No</v>
      </c>
      <c r="Q1594" t="str">
        <f>_xlfn.XLOOKUP(tblOrders[[#This Row],[OrderID]], tblShipping[OrderID], tblShipping[ShipMode])</f>
        <v>Standard</v>
      </c>
      <c r="R1594" t="str">
        <f>IFERROR(_xlfn.XLOOKUP(A1593, tblCustomers[CustomerID], tblCustomers[CustomerName]), "Not Found")</f>
        <v>Not Found</v>
      </c>
      <c r="S1594" t="str">
        <f>IF(tblOrders[[#This Row],[Sales]]&gt;1000000,"High Value","Standard")</f>
        <v>Standard</v>
      </c>
      <c r="T1594" t="str">
        <f>_xlfn.XLOOKUP(tblOrders[[#This Row],[ProductID]], tblProducts[ProductID], tblProducts[ProductName])</f>
        <v>Product 7</v>
      </c>
      <c r="U1594">
        <f>_xlfn.XLOOKUP(tblOrders[[#This Row],[SalesRepID]], tblSalesreps[RepID], tblSalesreps[Target])</f>
        <v>5886694</v>
      </c>
    </row>
    <row r="1595" spans="1:21">
      <c r="A1595" t="s">
        <v>2388</v>
      </c>
      <c r="B1595" s="7" t="s">
        <v>1181</v>
      </c>
      <c r="C1595" t="s">
        <v>1564</v>
      </c>
      <c r="D1595" t="s">
        <v>236</v>
      </c>
      <c r="E1595" t="s">
        <v>119</v>
      </c>
      <c r="F1595" t="s">
        <v>20</v>
      </c>
      <c r="G1595">
        <v>7</v>
      </c>
      <c r="H1595">
        <v>0.2</v>
      </c>
      <c r="I1595" s="2">
        <v>792080.8</v>
      </c>
      <c r="J1595" t="str">
        <f>_xlfn.XLOOKUP(tblOrders[[#This Row],[CustomerID]], tblCustomers[CustomerID], tblCustomers[CustomerName])</f>
        <v>Customer 206</v>
      </c>
      <c r="K1595" t="str">
        <f>_xlfn.XLOOKUP(tblOrders[[#This Row],[CustomerID]], tblCustomers[CustomerID], tblCustomers[Segment])</f>
        <v>Consumer</v>
      </c>
      <c r="L1595" t="str">
        <f>_xlfn.XLOOKUP(tblOrders[[#This Row],[ProductID]], tblProducts[ProductID], tblProducts[Category])</f>
        <v>Furniture</v>
      </c>
      <c r="M1595">
        <f>_xlfn.XLOOKUP(tblOrders[[#This Row],[ProductID]], tblProducts[ProductID], tblProducts[CostPrice])</f>
        <v>21756</v>
      </c>
      <c r="N1595">
        <f>tblOrders[[#This Row],[Sales]]-(tblOrders[[#This Row],[CostPrice]]*tblOrders[[#This Row],[Quantity]])</f>
        <v>639788.80000000005</v>
      </c>
      <c r="O1595" t="str">
        <f>TEXT(tblOrders[[#This Row],[Date]],"mmm-yyyy")</f>
        <v>Apr-2025</v>
      </c>
      <c r="P1595" t="str">
        <f>_xlfn.XLOOKUP(tblOrders[[#This Row],[OrderID]], tblReturns[OrderID], tblReturns[Returned])</f>
        <v>No</v>
      </c>
      <c r="Q1595" t="str">
        <f>_xlfn.XLOOKUP(tblOrders[[#This Row],[OrderID]], tblShipping[OrderID], tblShipping[ShipMode])</f>
        <v>Express</v>
      </c>
      <c r="R1595" t="str">
        <f>IFERROR(_xlfn.XLOOKUP(A1594, tblCustomers[CustomerID], tblCustomers[CustomerName]), "Not Found")</f>
        <v>Not Found</v>
      </c>
      <c r="S1595" t="str">
        <f>IF(tblOrders[[#This Row],[Sales]]&gt;1000000,"High Value","Standard")</f>
        <v>Standard</v>
      </c>
      <c r="T1595" t="str">
        <f>_xlfn.XLOOKUP(tblOrders[[#This Row],[ProductID]], tblProducts[ProductID], tblProducts[ProductName])</f>
        <v>Product 41</v>
      </c>
      <c r="U1595">
        <f>_xlfn.XLOOKUP(tblOrders[[#This Row],[SalesRepID]], tblSalesreps[RepID], tblSalesreps[Target])</f>
        <v>5886694</v>
      </c>
    </row>
    <row r="1596" spans="1:21">
      <c r="A1596" t="s">
        <v>2389</v>
      </c>
      <c r="B1596" s="7" t="s">
        <v>10</v>
      </c>
      <c r="C1596" t="s">
        <v>653</v>
      </c>
      <c r="D1596" t="s">
        <v>34</v>
      </c>
      <c r="E1596" t="s">
        <v>186</v>
      </c>
      <c r="F1596" t="s">
        <v>14</v>
      </c>
      <c r="G1596">
        <v>8</v>
      </c>
      <c r="H1596">
        <v>0.15</v>
      </c>
      <c r="I1596" s="2">
        <v>783815.6</v>
      </c>
      <c r="J1596" t="str">
        <f>_xlfn.XLOOKUP(tblOrders[[#This Row],[CustomerID]], tblCustomers[CustomerID], tblCustomers[CustomerName])</f>
        <v>Customer 204</v>
      </c>
      <c r="K1596" t="str">
        <f>_xlfn.XLOOKUP(tblOrders[[#This Row],[CustomerID]], tblCustomers[CustomerID], tblCustomers[Segment])</f>
        <v>Consumer</v>
      </c>
      <c r="L1596" t="str">
        <f>_xlfn.XLOOKUP(tblOrders[[#This Row],[ProductID]], tblProducts[ProductID], tblProducts[Category])</f>
        <v>Electronics</v>
      </c>
      <c r="M1596">
        <f>_xlfn.XLOOKUP(tblOrders[[#This Row],[ProductID]], tblProducts[ProductID], tblProducts[CostPrice])</f>
        <v>24518</v>
      </c>
      <c r="N1596">
        <f>tblOrders[[#This Row],[Sales]]-(tblOrders[[#This Row],[CostPrice]]*tblOrders[[#This Row],[Quantity]])</f>
        <v>587671.6</v>
      </c>
      <c r="O1596" t="str">
        <f>TEXT(tblOrders[[#This Row],[Date]],"mmm-yyyy")</f>
        <v>May-2025</v>
      </c>
      <c r="P1596" t="str">
        <f>_xlfn.XLOOKUP(tblOrders[[#This Row],[OrderID]], tblReturns[OrderID], tblReturns[Returned])</f>
        <v>No</v>
      </c>
      <c r="Q1596" t="str">
        <f>_xlfn.XLOOKUP(tblOrders[[#This Row],[OrderID]], tblShipping[OrderID], tblShipping[ShipMode])</f>
        <v>Standard</v>
      </c>
      <c r="R1596" t="str">
        <f>IFERROR(_xlfn.XLOOKUP(A1595, tblCustomers[CustomerID], tblCustomers[CustomerName]), "Not Found")</f>
        <v>Not Found</v>
      </c>
      <c r="S1596" t="str">
        <f>IF(tblOrders[[#This Row],[Sales]]&gt;1000000,"High Value","Standard")</f>
        <v>Standard</v>
      </c>
      <c r="T1596" t="str">
        <f>_xlfn.XLOOKUP(tblOrders[[#This Row],[ProductID]], tblProducts[ProductID], tblProducts[ProductName])</f>
        <v>Product 90</v>
      </c>
      <c r="U1596">
        <f>_xlfn.XLOOKUP(tblOrders[[#This Row],[SalesRepID]], tblSalesreps[RepID], tblSalesreps[Target])</f>
        <v>15141830</v>
      </c>
    </row>
    <row r="1597" spans="1:21">
      <c r="A1597" t="s">
        <v>2390</v>
      </c>
      <c r="B1597" s="7" t="s">
        <v>1206</v>
      </c>
      <c r="C1597" t="s">
        <v>681</v>
      </c>
      <c r="D1597" t="s">
        <v>973</v>
      </c>
      <c r="E1597" t="s">
        <v>119</v>
      </c>
      <c r="F1597" t="s">
        <v>14</v>
      </c>
      <c r="G1597">
        <v>10</v>
      </c>
      <c r="H1597">
        <v>0</v>
      </c>
      <c r="I1597" s="2">
        <v>1272290</v>
      </c>
      <c r="J1597" t="str">
        <f>_xlfn.XLOOKUP(tblOrders[[#This Row],[CustomerID]], tblCustomers[CustomerID], tblCustomers[CustomerName])</f>
        <v>Customer 88</v>
      </c>
      <c r="K1597" t="str">
        <f>_xlfn.XLOOKUP(tblOrders[[#This Row],[CustomerID]], tblCustomers[CustomerID], tblCustomers[Segment])</f>
        <v>SME</v>
      </c>
      <c r="L1597" t="str">
        <f>_xlfn.XLOOKUP(tblOrders[[#This Row],[ProductID]], tblProducts[ProductID], tblProducts[Category])</f>
        <v>Office</v>
      </c>
      <c r="M1597">
        <f>_xlfn.XLOOKUP(tblOrders[[#This Row],[ProductID]], tblProducts[ProductID], tblProducts[CostPrice])</f>
        <v>44507</v>
      </c>
      <c r="N1597">
        <f>tblOrders[[#This Row],[Sales]]-(tblOrders[[#This Row],[CostPrice]]*tblOrders[[#This Row],[Quantity]])</f>
        <v>827220</v>
      </c>
      <c r="O1597" t="str">
        <f>TEXT(tblOrders[[#This Row],[Date]],"mmm-yyyy")</f>
        <v>Aug-2025</v>
      </c>
      <c r="P1597" t="str">
        <f>_xlfn.XLOOKUP(tblOrders[[#This Row],[OrderID]], tblReturns[OrderID], tblReturns[Returned])</f>
        <v>No</v>
      </c>
      <c r="Q1597" t="str">
        <f>_xlfn.XLOOKUP(tblOrders[[#This Row],[OrderID]], tblShipping[OrderID], tblShipping[ShipMode])</f>
        <v>Standard</v>
      </c>
      <c r="R1597" t="str">
        <f>IFERROR(_xlfn.XLOOKUP(A1596, tblCustomers[CustomerID], tblCustomers[CustomerName]), "Not Found")</f>
        <v>Not Found</v>
      </c>
      <c r="S1597" t="str">
        <f>IF(tblOrders[[#This Row],[Sales]]&gt;1000000,"High Value","Standard")</f>
        <v>High Value</v>
      </c>
      <c r="T1597" t="str">
        <f>_xlfn.XLOOKUP(tblOrders[[#This Row],[ProductID]], tblProducts[ProductID], tblProducts[ProductName])</f>
        <v>Product 53</v>
      </c>
      <c r="U1597">
        <f>_xlfn.XLOOKUP(tblOrders[[#This Row],[SalesRepID]], tblSalesreps[RepID], tblSalesreps[Target])</f>
        <v>5886694</v>
      </c>
    </row>
    <row r="1598" spans="1:21">
      <c r="A1598" t="s">
        <v>2391</v>
      </c>
      <c r="B1598" s="7" t="s">
        <v>260</v>
      </c>
      <c r="C1598" t="s">
        <v>181</v>
      </c>
      <c r="D1598" t="s">
        <v>68</v>
      </c>
      <c r="E1598" t="s">
        <v>56</v>
      </c>
      <c r="F1598" t="s">
        <v>26</v>
      </c>
      <c r="G1598">
        <v>5</v>
      </c>
      <c r="H1598">
        <v>0.2</v>
      </c>
      <c r="I1598" s="2">
        <v>393424</v>
      </c>
      <c r="J1598" t="str">
        <f>_xlfn.XLOOKUP(tblOrders[[#This Row],[CustomerID]], tblCustomers[CustomerID], tblCustomers[CustomerName])</f>
        <v>Customer 3</v>
      </c>
      <c r="K1598" t="str">
        <f>_xlfn.XLOOKUP(tblOrders[[#This Row],[CustomerID]], tblCustomers[CustomerID], tblCustomers[Segment])</f>
        <v>Corporate</v>
      </c>
      <c r="L1598" t="str">
        <f>_xlfn.XLOOKUP(tblOrders[[#This Row],[ProductID]], tblProducts[ProductID], tblProducts[Category])</f>
        <v>Home</v>
      </c>
      <c r="M1598">
        <f>_xlfn.XLOOKUP(tblOrders[[#This Row],[ProductID]], tblProducts[ProductID], tblProducts[CostPrice])</f>
        <v>7159</v>
      </c>
      <c r="N1598">
        <f>tblOrders[[#This Row],[Sales]]-(tblOrders[[#This Row],[CostPrice]]*tblOrders[[#This Row],[Quantity]])</f>
        <v>357629</v>
      </c>
      <c r="O1598" t="str">
        <f>TEXT(tblOrders[[#This Row],[Date]],"mmm-yyyy")</f>
        <v>Jun-2025</v>
      </c>
      <c r="P1598" t="str">
        <f>_xlfn.XLOOKUP(tblOrders[[#This Row],[OrderID]], tblReturns[OrderID], tblReturns[Returned])</f>
        <v>No</v>
      </c>
      <c r="Q1598" t="str">
        <f>_xlfn.XLOOKUP(tblOrders[[#This Row],[OrderID]], tblShipping[OrderID], tblShipping[ShipMode])</f>
        <v>Express</v>
      </c>
      <c r="R1598" t="str">
        <f>IFERROR(_xlfn.XLOOKUP(A1597, tblCustomers[CustomerID], tblCustomers[CustomerName]), "Not Found")</f>
        <v>Not Found</v>
      </c>
      <c r="S1598" t="str">
        <f>IF(tblOrders[[#This Row],[Sales]]&gt;1000000,"High Value","Standard")</f>
        <v>Standard</v>
      </c>
      <c r="T1598" t="str">
        <f>_xlfn.XLOOKUP(tblOrders[[#This Row],[ProductID]], tblProducts[ProductID], tblProducts[ProductName])</f>
        <v>Product 26</v>
      </c>
      <c r="U1598">
        <f>_xlfn.XLOOKUP(tblOrders[[#This Row],[SalesRepID]], tblSalesreps[RepID], tblSalesreps[Target])</f>
        <v>14265630</v>
      </c>
    </row>
    <row r="1599" spans="1:21">
      <c r="A1599" t="s">
        <v>2392</v>
      </c>
      <c r="B1599" s="7" t="s">
        <v>528</v>
      </c>
      <c r="C1599" t="s">
        <v>885</v>
      </c>
      <c r="D1599" t="s">
        <v>236</v>
      </c>
      <c r="E1599" t="s">
        <v>79</v>
      </c>
      <c r="F1599" t="s">
        <v>51</v>
      </c>
      <c r="G1599">
        <v>7</v>
      </c>
      <c r="H1599">
        <v>0.05</v>
      </c>
      <c r="I1599" s="2">
        <v>387030</v>
      </c>
      <c r="J1599" t="str">
        <f>_xlfn.XLOOKUP(tblOrders[[#This Row],[CustomerID]], tblCustomers[CustomerID], tblCustomers[CustomerName])</f>
        <v>Customer 277</v>
      </c>
      <c r="K1599" t="str">
        <f>_xlfn.XLOOKUP(tblOrders[[#This Row],[CustomerID]], tblCustomers[CustomerID], tblCustomers[Segment])</f>
        <v>Corporate</v>
      </c>
      <c r="L1599" t="str">
        <f>_xlfn.XLOOKUP(tblOrders[[#This Row],[ProductID]], tblProducts[ProductID], tblProducts[Category])</f>
        <v>Furniture</v>
      </c>
      <c r="M1599">
        <f>_xlfn.XLOOKUP(tblOrders[[#This Row],[ProductID]], tblProducts[ProductID], tblProducts[CostPrice])</f>
        <v>21756</v>
      </c>
      <c r="N1599">
        <f>tblOrders[[#This Row],[Sales]]-(tblOrders[[#This Row],[CostPrice]]*tblOrders[[#This Row],[Quantity]])</f>
        <v>234738</v>
      </c>
      <c r="O1599" t="str">
        <f>TEXT(tblOrders[[#This Row],[Date]],"mmm-yyyy")</f>
        <v>Apr-2025</v>
      </c>
      <c r="P1599" t="str">
        <f>_xlfn.XLOOKUP(tblOrders[[#This Row],[OrderID]], tblReturns[OrderID], tblReturns[Returned])</f>
        <v>No</v>
      </c>
      <c r="Q1599" t="str">
        <f>_xlfn.XLOOKUP(tblOrders[[#This Row],[OrderID]], tblShipping[OrderID], tblShipping[ShipMode])</f>
        <v>Standard</v>
      </c>
      <c r="R1599" t="str">
        <f>IFERROR(_xlfn.XLOOKUP(A1598, tblCustomers[CustomerID], tblCustomers[CustomerName]), "Not Found")</f>
        <v>Not Found</v>
      </c>
      <c r="S1599" t="str">
        <f>IF(tblOrders[[#This Row],[Sales]]&gt;1000000,"High Value","Standard")</f>
        <v>Standard</v>
      </c>
      <c r="T1599" t="str">
        <f>_xlfn.XLOOKUP(tblOrders[[#This Row],[ProductID]], tblProducts[ProductID], tblProducts[ProductName])</f>
        <v>Product 41</v>
      </c>
      <c r="U1599">
        <f>_xlfn.XLOOKUP(tblOrders[[#This Row],[SalesRepID]], tblSalesreps[RepID], tblSalesreps[Target])</f>
        <v>8592536</v>
      </c>
    </row>
    <row r="1600" spans="1:21">
      <c r="A1600" t="s">
        <v>2393</v>
      </c>
      <c r="B1600" s="7" t="s">
        <v>1181</v>
      </c>
      <c r="C1600" t="s">
        <v>1147</v>
      </c>
      <c r="D1600" t="s">
        <v>201</v>
      </c>
      <c r="E1600" t="s">
        <v>56</v>
      </c>
      <c r="F1600" t="s">
        <v>51</v>
      </c>
      <c r="G1600">
        <v>4</v>
      </c>
      <c r="H1600">
        <v>0.15</v>
      </c>
      <c r="I1600" s="2">
        <v>43003.199999999997</v>
      </c>
      <c r="J1600" t="str">
        <f>_xlfn.XLOOKUP(tblOrders[[#This Row],[CustomerID]], tblCustomers[CustomerID], tblCustomers[CustomerName])</f>
        <v>Customer 258</v>
      </c>
      <c r="K1600" t="str">
        <f>_xlfn.XLOOKUP(tblOrders[[#This Row],[CustomerID]], tblCustomers[CustomerID], tblCustomers[Segment])</f>
        <v>Corporate</v>
      </c>
      <c r="L1600" t="str">
        <f>_xlfn.XLOOKUP(tblOrders[[#This Row],[ProductID]], tblProducts[ProductID], tblProducts[Category])</f>
        <v>Furniture</v>
      </c>
      <c r="M1600">
        <f>_xlfn.XLOOKUP(tblOrders[[#This Row],[ProductID]], tblProducts[ProductID], tblProducts[CostPrice])</f>
        <v>22542</v>
      </c>
      <c r="N1600">
        <f>tblOrders[[#This Row],[Sales]]-(tblOrders[[#This Row],[CostPrice]]*tblOrders[[#This Row],[Quantity]])</f>
        <v>-47164.800000000003</v>
      </c>
      <c r="O1600" t="str">
        <f>TEXT(tblOrders[[#This Row],[Date]],"mmm-yyyy")</f>
        <v>Apr-2025</v>
      </c>
      <c r="P1600" t="str">
        <f>_xlfn.XLOOKUP(tblOrders[[#This Row],[OrderID]], tblReturns[OrderID], tblReturns[Returned])</f>
        <v>No</v>
      </c>
      <c r="Q1600" t="str">
        <f>_xlfn.XLOOKUP(tblOrders[[#This Row],[OrderID]], tblShipping[OrderID], tblShipping[ShipMode])</f>
        <v>Pickup</v>
      </c>
      <c r="R1600" t="str">
        <f>IFERROR(_xlfn.XLOOKUP(A1599, tblCustomers[CustomerID], tblCustomers[CustomerName]), "Not Found")</f>
        <v>Not Found</v>
      </c>
      <c r="S1600" t="str">
        <f>IF(tblOrders[[#This Row],[Sales]]&gt;1000000,"High Value","Standard")</f>
        <v>Standard</v>
      </c>
      <c r="T1600" t="str">
        <f>_xlfn.XLOOKUP(tblOrders[[#This Row],[ProductID]], tblProducts[ProductID], tblProducts[ProductName])</f>
        <v>Product 50</v>
      </c>
      <c r="U1600">
        <f>_xlfn.XLOOKUP(tblOrders[[#This Row],[SalesRepID]], tblSalesreps[RepID], tblSalesreps[Target])</f>
        <v>14265630</v>
      </c>
    </row>
    <row r="1601" spans="1:21">
      <c r="A1601" t="s">
        <v>2394</v>
      </c>
      <c r="B1601" s="7" t="s">
        <v>1043</v>
      </c>
      <c r="C1601" t="s">
        <v>48</v>
      </c>
      <c r="D1601" t="s">
        <v>617</v>
      </c>
      <c r="E1601" t="s">
        <v>25</v>
      </c>
      <c r="F1601" t="s">
        <v>14</v>
      </c>
      <c r="G1601">
        <v>6</v>
      </c>
      <c r="H1601">
        <v>0.15</v>
      </c>
      <c r="I1601" s="2">
        <v>706681.5</v>
      </c>
      <c r="J1601" t="str">
        <f>_xlfn.XLOOKUP(tblOrders[[#This Row],[CustomerID]], tblCustomers[CustomerID], tblCustomers[CustomerName])</f>
        <v>Customer 143</v>
      </c>
      <c r="K1601" t="str">
        <f>_xlfn.XLOOKUP(tblOrders[[#This Row],[CustomerID]], tblCustomers[CustomerID], tblCustomers[Segment])</f>
        <v>SME</v>
      </c>
      <c r="L1601" t="str">
        <f>_xlfn.XLOOKUP(tblOrders[[#This Row],[ProductID]], tblProducts[ProductID], tblProducts[Category])</f>
        <v>Home</v>
      </c>
      <c r="M1601">
        <f>_xlfn.XLOOKUP(tblOrders[[#This Row],[ProductID]], tblProducts[ProductID], tblProducts[CostPrice])</f>
        <v>61495</v>
      </c>
      <c r="N1601">
        <f>tblOrders[[#This Row],[Sales]]-(tblOrders[[#This Row],[CostPrice]]*tblOrders[[#This Row],[Quantity]])</f>
        <v>337711.5</v>
      </c>
      <c r="O1601" t="str">
        <f>TEXT(tblOrders[[#This Row],[Date]],"mmm-yyyy")</f>
        <v>Mar-2025</v>
      </c>
      <c r="P1601" t="str">
        <f>_xlfn.XLOOKUP(tblOrders[[#This Row],[OrderID]], tblReturns[OrderID], tblReturns[Returned])</f>
        <v>No</v>
      </c>
      <c r="Q1601" t="str">
        <f>_xlfn.XLOOKUP(tblOrders[[#This Row],[OrderID]], tblShipping[OrderID], tblShipping[ShipMode])</f>
        <v>Pickup</v>
      </c>
      <c r="R1601" t="str">
        <f>IFERROR(_xlfn.XLOOKUP(A1600, tblCustomers[CustomerID], tblCustomers[CustomerName]), "Not Found")</f>
        <v>Not Found</v>
      </c>
      <c r="S1601" t="str">
        <f>IF(tblOrders[[#This Row],[Sales]]&gt;1000000,"High Value","Standard")</f>
        <v>Standard</v>
      </c>
      <c r="T1601" t="str">
        <f>_xlfn.XLOOKUP(tblOrders[[#This Row],[ProductID]], tblProducts[ProductID], tblProducts[ProductName])</f>
        <v>Product 45</v>
      </c>
      <c r="U1601">
        <f>_xlfn.XLOOKUP(tblOrders[[#This Row],[SalesRepID]], tblSalesreps[RepID], tblSalesreps[Target])</f>
        <v>7094914</v>
      </c>
    </row>
    <row r="1602" spans="1:21">
      <c r="A1602" t="s">
        <v>2395</v>
      </c>
      <c r="B1602" s="7" t="s">
        <v>1438</v>
      </c>
      <c r="C1602" t="s">
        <v>342</v>
      </c>
      <c r="D1602" t="s">
        <v>244</v>
      </c>
      <c r="E1602" t="s">
        <v>74</v>
      </c>
      <c r="F1602" t="s">
        <v>20</v>
      </c>
      <c r="G1602">
        <v>6</v>
      </c>
      <c r="H1602">
        <v>0.1</v>
      </c>
      <c r="I1602" s="2">
        <v>427599</v>
      </c>
      <c r="J1602" t="str">
        <f>_xlfn.XLOOKUP(tblOrders[[#This Row],[CustomerID]], tblCustomers[CustomerID], tblCustomers[CustomerName])</f>
        <v>Customer 94</v>
      </c>
      <c r="K1602" t="str">
        <f>_xlfn.XLOOKUP(tblOrders[[#This Row],[CustomerID]], tblCustomers[CustomerID], tblCustomers[Segment])</f>
        <v>SME</v>
      </c>
      <c r="L1602" t="str">
        <f>_xlfn.XLOOKUP(tblOrders[[#This Row],[ProductID]], tblProducts[ProductID], tblProducts[Category])</f>
        <v>Electronics</v>
      </c>
      <c r="M1602">
        <f>_xlfn.XLOOKUP(tblOrders[[#This Row],[ProductID]], tblProducts[ProductID], tblProducts[CostPrice])</f>
        <v>12227</v>
      </c>
      <c r="N1602">
        <f>tblOrders[[#This Row],[Sales]]-(tblOrders[[#This Row],[CostPrice]]*tblOrders[[#This Row],[Quantity]])</f>
        <v>354237</v>
      </c>
      <c r="O1602" t="str">
        <f>TEXT(tblOrders[[#This Row],[Date]],"mmm-yyyy")</f>
        <v>Mar-2025</v>
      </c>
      <c r="P1602" t="str">
        <f>_xlfn.XLOOKUP(tblOrders[[#This Row],[OrderID]], tblReturns[OrderID], tblReturns[Returned])</f>
        <v>No</v>
      </c>
      <c r="Q1602" t="str">
        <f>_xlfn.XLOOKUP(tblOrders[[#This Row],[OrderID]], tblShipping[OrderID], tblShipping[ShipMode])</f>
        <v>Pickup</v>
      </c>
      <c r="R1602" t="str">
        <f>IFERROR(_xlfn.XLOOKUP(A1601, tblCustomers[CustomerID], tblCustomers[CustomerName]), "Not Found")</f>
        <v>Not Found</v>
      </c>
      <c r="S1602" t="str">
        <f>IF(tblOrders[[#This Row],[Sales]]&gt;1000000,"High Value","Standard")</f>
        <v>Standard</v>
      </c>
      <c r="T1602" t="str">
        <f>_xlfn.XLOOKUP(tblOrders[[#This Row],[ProductID]], tblProducts[ProductID], tblProducts[ProductName])</f>
        <v>Product 96</v>
      </c>
      <c r="U1602">
        <f>_xlfn.XLOOKUP(tblOrders[[#This Row],[SalesRepID]], tblSalesreps[RepID], tblSalesreps[Target])</f>
        <v>7254801</v>
      </c>
    </row>
    <row r="1603" spans="1:21">
      <c r="A1603" t="s">
        <v>2396</v>
      </c>
      <c r="B1603" s="7" t="s">
        <v>976</v>
      </c>
      <c r="C1603" t="s">
        <v>936</v>
      </c>
      <c r="D1603" t="s">
        <v>34</v>
      </c>
      <c r="E1603" t="s">
        <v>186</v>
      </c>
      <c r="F1603" t="s">
        <v>51</v>
      </c>
      <c r="G1603">
        <v>10</v>
      </c>
      <c r="H1603">
        <v>0.05</v>
      </c>
      <c r="I1603" s="2">
        <v>661637</v>
      </c>
      <c r="J1603" t="str">
        <f>_xlfn.XLOOKUP(tblOrders[[#This Row],[CustomerID]], tblCustomers[CustomerID], tblCustomers[CustomerName])</f>
        <v>Customer 184</v>
      </c>
      <c r="K1603" t="str">
        <f>_xlfn.XLOOKUP(tblOrders[[#This Row],[CustomerID]], tblCustomers[CustomerID], tblCustomers[Segment])</f>
        <v>Corporate</v>
      </c>
      <c r="L1603" t="str">
        <f>_xlfn.XLOOKUP(tblOrders[[#This Row],[ProductID]], tblProducts[ProductID], tblProducts[Category])</f>
        <v>Electronics</v>
      </c>
      <c r="M1603">
        <f>_xlfn.XLOOKUP(tblOrders[[#This Row],[ProductID]], tblProducts[ProductID], tblProducts[CostPrice])</f>
        <v>24518</v>
      </c>
      <c r="N1603">
        <f>tblOrders[[#This Row],[Sales]]-(tblOrders[[#This Row],[CostPrice]]*tblOrders[[#This Row],[Quantity]])</f>
        <v>416457</v>
      </c>
      <c r="O1603" t="str">
        <f>TEXT(tblOrders[[#This Row],[Date]],"mmm-yyyy")</f>
        <v>May-2025</v>
      </c>
      <c r="P1603" t="str">
        <f>_xlfn.XLOOKUP(tblOrders[[#This Row],[OrderID]], tblReturns[OrderID], tblReturns[Returned])</f>
        <v>No</v>
      </c>
      <c r="Q1603" t="str">
        <f>_xlfn.XLOOKUP(tblOrders[[#This Row],[OrderID]], tblShipping[OrderID], tblShipping[ShipMode])</f>
        <v>Express</v>
      </c>
      <c r="R1603" t="str">
        <f>IFERROR(_xlfn.XLOOKUP(A1602, tblCustomers[CustomerID], tblCustomers[CustomerName]), "Not Found")</f>
        <v>Not Found</v>
      </c>
      <c r="S1603" t="str">
        <f>IF(tblOrders[[#This Row],[Sales]]&gt;1000000,"High Value","Standard")</f>
        <v>Standard</v>
      </c>
      <c r="T1603" t="str">
        <f>_xlfn.XLOOKUP(tblOrders[[#This Row],[ProductID]], tblProducts[ProductID], tblProducts[ProductName])</f>
        <v>Product 90</v>
      </c>
      <c r="U1603">
        <f>_xlfn.XLOOKUP(tblOrders[[#This Row],[SalesRepID]], tblSalesreps[RepID], tblSalesreps[Target])</f>
        <v>15141830</v>
      </c>
    </row>
    <row r="1604" spans="1:21">
      <c r="A1604" t="s">
        <v>2397</v>
      </c>
      <c r="B1604" s="7" t="s">
        <v>1005</v>
      </c>
      <c r="C1604" t="s">
        <v>150</v>
      </c>
      <c r="D1604" t="s">
        <v>130</v>
      </c>
      <c r="E1604" t="s">
        <v>210</v>
      </c>
      <c r="F1604" t="s">
        <v>26</v>
      </c>
      <c r="G1604">
        <v>1</v>
      </c>
      <c r="H1604">
        <v>0.15</v>
      </c>
      <c r="I1604" s="2">
        <v>95867.25</v>
      </c>
      <c r="J1604" t="str">
        <f>_xlfn.XLOOKUP(tblOrders[[#This Row],[CustomerID]], tblCustomers[CustomerID], tblCustomers[CustomerName])</f>
        <v>Customer 240</v>
      </c>
      <c r="K1604" t="str">
        <f>_xlfn.XLOOKUP(tblOrders[[#This Row],[CustomerID]], tblCustomers[CustomerID], tblCustomers[Segment])</f>
        <v>Corporate</v>
      </c>
      <c r="L1604" t="str">
        <f>_xlfn.XLOOKUP(tblOrders[[#This Row],[ProductID]], tblProducts[ProductID], tblProducts[Category])</f>
        <v>Home</v>
      </c>
      <c r="M1604">
        <f>_xlfn.XLOOKUP(tblOrders[[#This Row],[ProductID]], tblProducts[ProductID], tblProducts[CostPrice])</f>
        <v>4229</v>
      </c>
      <c r="N1604">
        <f>tblOrders[[#This Row],[Sales]]-(tblOrders[[#This Row],[CostPrice]]*tblOrders[[#This Row],[Quantity]])</f>
        <v>91638.25</v>
      </c>
      <c r="O1604" t="str">
        <f>TEXT(tblOrders[[#This Row],[Date]],"mmm-yyyy")</f>
        <v>Sep-2025</v>
      </c>
      <c r="P1604" t="str">
        <f>_xlfn.XLOOKUP(tblOrders[[#This Row],[OrderID]], tblReturns[OrderID], tblReturns[Returned])</f>
        <v>No</v>
      </c>
      <c r="Q1604" t="str">
        <f>_xlfn.XLOOKUP(tblOrders[[#This Row],[OrderID]], tblShipping[OrderID], tblShipping[ShipMode])</f>
        <v>Standard</v>
      </c>
      <c r="R1604" t="str">
        <f>IFERROR(_xlfn.XLOOKUP(A1603, tblCustomers[CustomerID], tblCustomers[CustomerName]), "Not Found")</f>
        <v>Not Found</v>
      </c>
      <c r="S1604" t="str">
        <f>IF(tblOrders[[#This Row],[Sales]]&gt;1000000,"High Value","Standard")</f>
        <v>Standard</v>
      </c>
      <c r="T1604" t="str">
        <f>_xlfn.XLOOKUP(tblOrders[[#This Row],[ProductID]], tblProducts[ProductID], tblProducts[ProductName])</f>
        <v>Product 92</v>
      </c>
      <c r="U1604">
        <f>_xlfn.XLOOKUP(tblOrders[[#This Row],[SalesRepID]], tblSalesreps[RepID], tblSalesreps[Target])</f>
        <v>19336654</v>
      </c>
    </row>
    <row r="1605" spans="1:21">
      <c r="A1605" t="s">
        <v>2398</v>
      </c>
      <c r="B1605" s="7" t="s">
        <v>838</v>
      </c>
      <c r="C1605" t="s">
        <v>177</v>
      </c>
      <c r="D1605" t="s">
        <v>667</v>
      </c>
      <c r="E1605" t="s">
        <v>35</v>
      </c>
      <c r="F1605" t="s">
        <v>88</v>
      </c>
      <c r="G1605">
        <v>9</v>
      </c>
      <c r="H1605">
        <v>0</v>
      </c>
      <c r="I1605" s="2">
        <v>1223460</v>
      </c>
      <c r="J1605" t="str">
        <f>_xlfn.XLOOKUP(tblOrders[[#This Row],[CustomerID]], tblCustomers[CustomerID], tblCustomers[CustomerName])</f>
        <v>Customer 174</v>
      </c>
      <c r="K1605" t="str">
        <f>_xlfn.XLOOKUP(tblOrders[[#This Row],[CustomerID]], tblCustomers[CustomerID], tblCustomers[Segment])</f>
        <v>Consumer</v>
      </c>
      <c r="L1605" t="str">
        <f>_xlfn.XLOOKUP(tblOrders[[#This Row],[ProductID]], tblProducts[ProductID], tblProducts[Category])</f>
        <v>Electronics</v>
      </c>
      <c r="M1605">
        <f>_xlfn.XLOOKUP(tblOrders[[#This Row],[ProductID]], tblProducts[ProductID], tblProducts[CostPrice])</f>
        <v>13676</v>
      </c>
      <c r="N1605">
        <f>tblOrders[[#This Row],[Sales]]-(tblOrders[[#This Row],[CostPrice]]*tblOrders[[#This Row],[Quantity]])</f>
        <v>1100376</v>
      </c>
      <c r="O1605" t="str">
        <f>TEXT(tblOrders[[#This Row],[Date]],"mmm-yyyy")</f>
        <v>Mar-2025</v>
      </c>
      <c r="P1605" t="str">
        <f>_xlfn.XLOOKUP(tblOrders[[#This Row],[OrderID]], tblReturns[OrderID], tblReturns[Returned])</f>
        <v>No</v>
      </c>
      <c r="Q1605" t="str">
        <f>_xlfn.XLOOKUP(tblOrders[[#This Row],[OrderID]], tblShipping[OrderID], tblShipping[ShipMode])</f>
        <v>Standard</v>
      </c>
      <c r="R1605" t="str">
        <f>IFERROR(_xlfn.XLOOKUP(A1604, tblCustomers[CustomerID], tblCustomers[CustomerName]), "Not Found")</f>
        <v>Not Found</v>
      </c>
      <c r="S1605" t="str">
        <f>IF(tblOrders[[#This Row],[Sales]]&gt;1000000,"High Value","Standard")</f>
        <v>High Value</v>
      </c>
      <c r="T1605" t="str">
        <f>_xlfn.XLOOKUP(tblOrders[[#This Row],[ProductID]], tblProducts[ProductID], tblProducts[ProductName])</f>
        <v>Product 10</v>
      </c>
      <c r="U1605">
        <f>_xlfn.XLOOKUP(tblOrders[[#This Row],[SalesRepID]], tblSalesreps[RepID], tblSalesreps[Target])</f>
        <v>19619177</v>
      </c>
    </row>
    <row r="1606" spans="1:21">
      <c r="A1606" t="s">
        <v>2399</v>
      </c>
      <c r="B1606" s="7" t="s">
        <v>844</v>
      </c>
      <c r="C1606" t="s">
        <v>150</v>
      </c>
      <c r="D1606" t="s">
        <v>162</v>
      </c>
      <c r="E1606" t="s">
        <v>35</v>
      </c>
      <c r="F1606" t="s">
        <v>14</v>
      </c>
      <c r="G1606">
        <v>2</v>
      </c>
      <c r="H1606">
        <v>0.2</v>
      </c>
      <c r="I1606" s="2">
        <v>197750.39999999999</v>
      </c>
      <c r="J1606" t="str">
        <f>_xlfn.XLOOKUP(tblOrders[[#This Row],[CustomerID]], tblCustomers[CustomerID], tblCustomers[CustomerName])</f>
        <v>Customer 240</v>
      </c>
      <c r="K1606" t="str">
        <f>_xlfn.XLOOKUP(tblOrders[[#This Row],[CustomerID]], tblCustomers[CustomerID], tblCustomers[Segment])</f>
        <v>Corporate</v>
      </c>
      <c r="L1606" t="str">
        <f>_xlfn.XLOOKUP(tblOrders[[#This Row],[ProductID]], tblProducts[ProductID], tblProducts[Category])</f>
        <v>Furniture</v>
      </c>
      <c r="M1606">
        <f>_xlfn.XLOOKUP(tblOrders[[#This Row],[ProductID]], tblProducts[ProductID], tblProducts[CostPrice])</f>
        <v>62257</v>
      </c>
      <c r="N1606">
        <f>tblOrders[[#This Row],[Sales]]-(tblOrders[[#This Row],[CostPrice]]*tblOrders[[#This Row],[Quantity]])</f>
        <v>73236.399999999994</v>
      </c>
      <c r="O1606" t="str">
        <f>TEXT(tblOrders[[#This Row],[Date]],"mmm-yyyy")</f>
        <v>Feb-2025</v>
      </c>
      <c r="P1606" t="str">
        <f>_xlfn.XLOOKUP(tblOrders[[#This Row],[OrderID]], tblReturns[OrderID], tblReturns[Returned])</f>
        <v>No</v>
      </c>
      <c r="Q1606" t="str">
        <f>_xlfn.XLOOKUP(tblOrders[[#This Row],[OrderID]], tblShipping[OrderID], tblShipping[ShipMode])</f>
        <v>Standard</v>
      </c>
      <c r="R1606" t="str">
        <f>IFERROR(_xlfn.XLOOKUP(A1605, tblCustomers[CustomerID], tblCustomers[CustomerName]), "Not Found")</f>
        <v>Not Found</v>
      </c>
      <c r="S1606" t="str">
        <f>IF(tblOrders[[#This Row],[Sales]]&gt;1000000,"High Value","Standard")</f>
        <v>Standard</v>
      </c>
      <c r="T1606" t="str">
        <f>_xlfn.XLOOKUP(tblOrders[[#This Row],[ProductID]], tblProducts[ProductID], tblProducts[ProductName])</f>
        <v>Product 55</v>
      </c>
      <c r="U1606">
        <f>_xlfn.XLOOKUP(tblOrders[[#This Row],[SalesRepID]], tblSalesreps[RepID], tblSalesreps[Target])</f>
        <v>19619177</v>
      </c>
    </row>
    <row r="1607" spans="1:21">
      <c r="A1607" t="s">
        <v>2400</v>
      </c>
      <c r="B1607" s="7" t="s">
        <v>449</v>
      </c>
      <c r="C1607" t="s">
        <v>281</v>
      </c>
      <c r="D1607" t="s">
        <v>914</v>
      </c>
      <c r="E1607" t="s">
        <v>69</v>
      </c>
      <c r="F1607" t="s">
        <v>51</v>
      </c>
      <c r="G1607">
        <v>6</v>
      </c>
      <c r="H1607">
        <v>0.15</v>
      </c>
      <c r="I1607" s="2">
        <v>485418</v>
      </c>
      <c r="J1607" t="str">
        <f>_xlfn.XLOOKUP(tblOrders[[#This Row],[CustomerID]], tblCustomers[CustomerID], tblCustomers[CustomerName])</f>
        <v>Customer 154</v>
      </c>
      <c r="K1607" t="str">
        <f>_xlfn.XLOOKUP(tblOrders[[#This Row],[CustomerID]], tblCustomers[CustomerID], tblCustomers[Segment])</f>
        <v>Consumer</v>
      </c>
      <c r="L1607" t="str">
        <f>_xlfn.XLOOKUP(tblOrders[[#This Row],[ProductID]], tblProducts[ProductID], tblProducts[Category])</f>
        <v>Office</v>
      </c>
      <c r="M1607">
        <f>_xlfn.XLOOKUP(tblOrders[[#This Row],[ProductID]], tblProducts[ProductID], tblProducts[CostPrice])</f>
        <v>24464</v>
      </c>
      <c r="N1607">
        <f>tblOrders[[#This Row],[Sales]]-(tblOrders[[#This Row],[CostPrice]]*tblOrders[[#This Row],[Quantity]])</f>
        <v>338634</v>
      </c>
      <c r="O1607" t="str">
        <f>TEXT(tblOrders[[#This Row],[Date]],"mmm-yyyy")</f>
        <v>Aug-2025</v>
      </c>
      <c r="P1607" t="str">
        <f>_xlfn.XLOOKUP(tblOrders[[#This Row],[OrderID]], tblReturns[OrderID], tblReturns[Returned])</f>
        <v>No</v>
      </c>
      <c r="Q1607" t="str">
        <f>_xlfn.XLOOKUP(tblOrders[[#This Row],[OrderID]], tblShipping[OrderID], tblShipping[ShipMode])</f>
        <v>Pickup</v>
      </c>
      <c r="R1607" t="str">
        <f>IFERROR(_xlfn.XLOOKUP(A1606, tblCustomers[CustomerID], tblCustomers[CustomerName]), "Not Found")</f>
        <v>Not Found</v>
      </c>
      <c r="S1607" t="str">
        <f>IF(tblOrders[[#This Row],[Sales]]&gt;1000000,"High Value","Standard")</f>
        <v>Standard</v>
      </c>
      <c r="T1607" t="str">
        <f>_xlfn.XLOOKUP(tblOrders[[#This Row],[ProductID]], tblProducts[ProductID], tblProducts[ProductName])</f>
        <v>Product 46</v>
      </c>
      <c r="U1607">
        <f>_xlfn.XLOOKUP(tblOrders[[#This Row],[SalesRepID]], tblSalesreps[RepID], tblSalesreps[Target])</f>
        <v>19473459</v>
      </c>
    </row>
    <row r="1608" spans="1:21">
      <c r="A1608" t="s">
        <v>2401</v>
      </c>
      <c r="B1608" s="7" t="s">
        <v>121</v>
      </c>
      <c r="C1608" t="s">
        <v>559</v>
      </c>
      <c r="D1608" t="s">
        <v>12</v>
      </c>
      <c r="E1608" t="s">
        <v>50</v>
      </c>
      <c r="F1608" t="s">
        <v>14</v>
      </c>
      <c r="G1608">
        <v>1</v>
      </c>
      <c r="H1608">
        <v>0.1</v>
      </c>
      <c r="I1608" s="2">
        <v>5249.7</v>
      </c>
      <c r="J1608" t="str">
        <f>_xlfn.XLOOKUP(tblOrders[[#This Row],[CustomerID]], tblCustomers[CustomerID], tblCustomers[CustomerName])</f>
        <v>Customer 293</v>
      </c>
      <c r="K1608" t="str">
        <f>_xlfn.XLOOKUP(tblOrders[[#This Row],[CustomerID]], tblCustomers[CustomerID], tblCustomers[Segment])</f>
        <v>Consumer</v>
      </c>
      <c r="L1608" t="str">
        <f>_xlfn.XLOOKUP(tblOrders[[#This Row],[ProductID]], tblProducts[ProductID], tblProducts[Category])</f>
        <v>Furniture</v>
      </c>
      <c r="M1608">
        <f>_xlfn.XLOOKUP(tblOrders[[#This Row],[ProductID]], tblProducts[ProductID], tblProducts[CostPrice])</f>
        <v>72369</v>
      </c>
      <c r="N1608">
        <f>tblOrders[[#This Row],[Sales]]-(tblOrders[[#This Row],[CostPrice]]*tblOrders[[#This Row],[Quantity]])</f>
        <v>-67119.3</v>
      </c>
      <c r="O1608" t="str">
        <f>TEXT(tblOrders[[#This Row],[Date]],"mmm-yyyy")</f>
        <v>Oct-2025</v>
      </c>
      <c r="P1608" t="str">
        <f>_xlfn.XLOOKUP(tblOrders[[#This Row],[OrderID]], tblReturns[OrderID], tblReturns[Returned])</f>
        <v>No</v>
      </c>
      <c r="Q1608" t="str">
        <f>_xlfn.XLOOKUP(tblOrders[[#This Row],[OrderID]], tblShipping[OrderID], tblShipping[ShipMode])</f>
        <v>Pickup</v>
      </c>
      <c r="R1608" t="str">
        <f>IFERROR(_xlfn.XLOOKUP(A1607, tblCustomers[CustomerID], tblCustomers[CustomerName]), "Not Found")</f>
        <v>Not Found</v>
      </c>
      <c r="S1608" t="str">
        <f>IF(tblOrders[[#This Row],[Sales]]&gt;1000000,"High Value","Standard")</f>
        <v>Standard</v>
      </c>
      <c r="T1608" t="str">
        <f>_xlfn.XLOOKUP(tblOrders[[#This Row],[ProductID]], tblProducts[ProductID], tblProducts[ProductName])</f>
        <v>Product 19</v>
      </c>
      <c r="U1608">
        <f>_xlfn.XLOOKUP(tblOrders[[#This Row],[SalesRepID]], tblSalesreps[RepID], tblSalesreps[Target])</f>
        <v>17350666</v>
      </c>
    </row>
    <row r="1609" spans="1:21">
      <c r="A1609" t="s">
        <v>2402</v>
      </c>
      <c r="B1609" s="7" t="s">
        <v>536</v>
      </c>
      <c r="C1609" t="s">
        <v>1586</v>
      </c>
      <c r="D1609" t="s">
        <v>155</v>
      </c>
      <c r="E1609" t="s">
        <v>74</v>
      </c>
      <c r="F1609" t="s">
        <v>51</v>
      </c>
      <c r="G1609">
        <v>2</v>
      </c>
      <c r="H1609">
        <v>0</v>
      </c>
      <c r="I1609" s="2">
        <v>55812</v>
      </c>
      <c r="J1609" t="str">
        <f>_xlfn.XLOOKUP(tblOrders[[#This Row],[CustomerID]], tblCustomers[CustomerID], tblCustomers[CustomerName])</f>
        <v>Customer 267</v>
      </c>
      <c r="K1609" t="str">
        <f>_xlfn.XLOOKUP(tblOrders[[#This Row],[CustomerID]], tblCustomers[CustomerID], tblCustomers[Segment])</f>
        <v>Corporate</v>
      </c>
      <c r="L1609" t="str">
        <f>_xlfn.XLOOKUP(tblOrders[[#This Row],[ProductID]], tblProducts[ProductID], tblProducts[Category])</f>
        <v>Electronics</v>
      </c>
      <c r="M1609">
        <f>_xlfn.XLOOKUP(tblOrders[[#This Row],[ProductID]], tblProducts[ProductID], tblProducts[CostPrice])</f>
        <v>23271</v>
      </c>
      <c r="N1609">
        <f>tblOrders[[#This Row],[Sales]]-(tblOrders[[#This Row],[CostPrice]]*tblOrders[[#This Row],[Quantity]])</f>
        <v>9270</v>
      </c>
      <c r="O1609" t="str">
        <f>TEXT(tblOrders[[#This Row],[Date]],"mmm-yyyy")</f>
        <v>Apr-2025</v>
      </c>
      <c r="P1609" t="str">
        <f>_xlfn.XLOOKUP(tblOrders[[#This Row],[OrderID]], tblReturns[OrderID], tblReturns[Returned])</f>
        <v>No</v>
      </c>
      <c r="Q1609" t="str">
        <f>_xlfn.XLOOKUP(tblOrders[[#This Row],[OrderID]], tblShipping[OrderID], tblShipping[ShipMode])</f>
        <v>Express</v>
      </c>
      <c r="R1609" t="str">
        <f>IFERROR(_xlfn.XLOOKUP(A1608, tblCustomers[CustomerID], tblCustomers[CustomerName]), "Not Found")</f>
        <v>Not Found</v>
      </c>
      <c r="S1609" t="str">
        <f>IF(tblOrders[[#This Row],[Sales]]&gt;1000000,"High Value","Standard")</f>
        <v>Standard</v>
      </c>
      <c r="T1609" t="str">
        <f>_xlfn.XLOOKUP(tblOrders[[#This Row],[ProductID]], tblProducts[ProductID], tblProducts[ProductName])</f>
        <v>Product 48</v>
      </c>
      <c r="U1609">
        <f>_xlfn.XLOOKUP(tblOrders[[#This Row],[SalesRepID]], tblSalesreps[RepID], tblSalesreps[Target])</f>
        <v>7254801</v>
      </c>
    </row>
    <row r="1610" spans="1:21">
      <c r="A1610" t="s">
        <v>2403</v>
      </c>
      <c r="B1610" s="7" t="s">
        <v>2127</v>
      </c>
      <c r="C1610" t="s">
        <v>759</v>
      </c>
      <c r="D1610" t="s">
        <v>301</v>
      </c>
      <c r="E1610" t="s">
        <v>19</v>
      </c>
      <c r="F1610" t="s">
        <v>88</v>
      </c>
      <c r="G1610">
        <v>2</v>
      </c>
      <c r="H1610">
        <v>0.1</v>
      </c>
      <c r="I1610" s="2">
        <v>38853</v>
      </c>
      <c r="J1610" t="str">
        <f>_xlfn.XLOOKUP(tblOrders[[#This Row],[CustomerID]], tblCustomers[CustomerID], tblCustomers[CustomerName])</f>
        <v>Customer 74</v>
      </c>
      <c r="K1610" t="str">
        <f>_xlfn.XLOOKUP(tblOrders[[#This Row],[CustomerID]], tblCustomers[CustomerID], tblCustomers[Segment])</f>
        <v>Corporate</v>
      </c>
      <c r="L1610" t="str">
        <f>_xlfn.XLOOKUP(tblOrders[[#This Row],[ProductID]], tblProducts[ProductID], tblProducts[Category])</f>
        <v>Office</v>
      </c>
      <c r="M1610">
        <f>_xlfn.XLOOKUP(tblOrders[[#This Row],[ProductID]], tblProducts[ProductID], tblProducts[CostPrice])</f>
        <v>77841</v>
      </c>
      <c r="N1610">
        <f>tblOrders[[#This Row],[Sales]]-(tblOrders[[#This Row],[CostPrice]]*tblOrders[[#This Row],[Quantity]])</f>
        <v>-116829</v>
      </c>
      <c r="O1610" t="str">
        <f>TEXT(tblOrders[[#This Row],[Date]],"mmm-yyyy")</f>
        <v>Jun-2025</v>
      </c>
      <c r="P1610" t="str">
        <f>_xlfn.XLOOKUP(tblOrders[[#This Row],[OrderID]], tblReturns[OrderID], tblReturns[Returned])</f>
        <v>No</v>
      </c>
      <c r="Q1610" t="str">
        <f>_xlfn.XLOOKUP(tblOrders[[#This Row],[OrderID]], tblShipping[OrderID], tblShipping[ShipMode])</f>
        <v>Express</v>
      </c>
      <c r="R1610" t="str">
        <f>IFERROR(_xlfn.XLOOKUP(A1609, tblCustomers[CustomerID], tblCustomers[CustomerName]), "Not Found")</f>
        <v>Not Found</v>
      </c>
      <c r="S1610" t="str">
        <f>IF(tblOrders[[#This Row],[Sales]]&gt;1000000,"High Value","Standard")</f>
        <v>Standard</v>
      </c>
      <c r="T1610" t="str">
        <f>_xlfn.XLOOKUP(tblOrders[[#This Row],[ProductID]], tblProducts[ProductID], tblProducts[ProductName])</f>
        <v>Product 98</v>
      </c>
      <c r="U1610">
        <f>_xlfn.XLOOKUP(tblOrders[[#This Row],[SalesRepID]], tblSalesreps[RepID], tblSalesreps[Target])</f>
        <v>11347243</v>
      </c>
    </row>
    <row r="1611" spans="1:21">
      <c r="A1611" t="s">
        <v>2404</v>
      </c>
      <c r="B1611" s="7" t="s">
        <v>619</v>
      </c>
      <c r="C1611" t="s">
        <v>11</v>
      </c>
      <c r="D1611" t="s">
        <v>587</v>
      </c>
      <c r="E1611" t="s">
        <v>87</v>
      </c>
      <c r="F1611" t="s">
        <v>26</v>
      </c>
      <c r="G1611">
        <v>4</v>
      </c>
      <c r="H1611">
        <v>0.2</v>
      </c>
      <c r="I1611" s="2">
        <v>263856</v>
      </c>
      <c r="J1611" t="str">
        <f>_xlfn.XLOOKUP(tblOrders[[#This Row],[CustomerID]], tblCustomers[CustomerID], tblCustomers[CustomerName])</f>
        <v>Customer 168</v>
      </c>
      <c r="K1611" t="str">
        <f>_xlfn.XLOOKUP(tblOrders[[#This Row],[CustomerID]], tblCustomers[CustomerID], tblCustomers[Segment])</f>
        <v>SME</v>
      </c>
      <c r="L1611" t="str">
        <f>_xlfn.XLOOKUP(tblOrders[[#This Row],[ProductID]], tblProducts[ProductID], tblProducts[Category])</f>
        <v>Electronics</v>
      </c>
      <c r="M1611">
        <f>_xlfn.XLOOKUP(tblOrders[[#This Row],[ProductID]], tblProducts[ProductID], tblProducts[CostPrice])</f>
        <v>67500</v>
      </c>
      <c r="N1611">
        <f>tblOrders[[#This Row],[Sales]]-(tblOrders[[#This Row],[CostPrice]]*tblOrders[[#This Row],[Quantity]])</f>
        <v>-6144</v>
      </c>
      <c r="O1611" t="str">
        <f>TEXT(tblOrders[[#This Row],[Date]],"mmm-yyyy")</f>
        <v>Mar-2025</v>
      </c>
      <c r="P1611" t="str">
        <f>_xlfn.XLOOKUP(tblOrders[[#This Row],[OrderID]], tblReturns[OrderID], tblReturns[Returned])</f>
        <v>No</v>
      </c>
      <c r="Q1611" t="str">
        <f>_xlfn.XLOOKUP(tblOrders[[#This Row],[OrderID]], tblShipping[OrderID], tblShipping[ShipMode])</f>
        <v>Express</v>
      </c>
      <c r="R1611" t="str">
        <f>IFERROR(_xlfn.XLOOKUP(A1610, tblCustomers[CustomerID], tblCustomers[CustomerName]), "Not Found")</f>
        <v>Not Found</v>
      </c>
      <c r="S1611" t="str">
        <f>IF(tblOrders[[#This Row],[Sales]]&gt;1000000,"High Value","Standard")</f>
        <v>Standard</v>
      </c>
      <c r="T1611" t="str">
        <f>_xlfn.XLOOKUP(tblOrders[[#This Row],[ProductID]], tblProducts[ProductID], tblProducts[ProductName])</f>
        <v>Product 97</v>
      </c>
      <c r="U1611">
        <f>_xlfn.XLOOKUP(tblOrders[[#This Row],[SalesRepID]], tblSalesreps[RepID], tblSalesreps[Target])</f>
        <v>18500989</v>
      </c>
    </row>
    <row r="1612" spans="1:21">
      <c r="A1612" t="s">
        <v>2405</v>
      </c>
      <c r="B1612" s="7" t="s">
        <v>446</v>
      </c>
      <c r="C1612" t="s">
        <v>1382</v>
      </c>
      <c r="D1612" t="s">
        <v>369</v>
      </c>
      <c r="E1612" t="s">
        <v>35</v>
      </c>
      <c r="F1612" t="s">
        <v>51</v>
      </c>
      <c r="G1612">
        <v>6</v>
      </c>
      <c r="H1612">
        <v>0.05</v>
      </c>
      <c r="I1612" s="2">
        <v>202971.3</v>
      </c>
      <c r="J1612" t="str">
        <f>_xlfn.XLOOKUP(tblOrders[[#This Row],[CustomerID]], tblCustomers[CustomerID], tblCustomers[CustomerName])</f>
        <v>Customer 212</v>
      </c>
      <c r="K1612" t="str">
        <f>_xlfn.XLOOKUP(tblOrders[[#This Row],[CustomerID]], tblCustomers[CustomerID], tblCustomers[Segment])</f>
        <v>Consumer</v>
      </c>
      <c r="L1612" t="str">
        <f>_xlfn.XLOOKUP(tblOrders[[#This Row],[ProductID]], tblProducts[ProductID], tblProducts[Category])</f>
        <v>Office</v>
      </c>
      <c r="M1612">
        <f>_xlfn.XLOOKUP(tblOrders[[#This Row],[ProductID]], tblProducts[ProductID], tblProducts[CostPrice])</f>
        <v>12456</v>
      </c>
      <c r="N1612">
        <f>tblOrders[[#This Row],[Sales]]-(tblOrders[[#This Row],[CostPrice]]*tblOrders[[#This Row],[Quantity]])</f>
        <v>128235.29999999999</v>
      </c>
      <c r="O1612" t="str">
        <f>TEXT(tblOrders[[#This Row],[Date]],"mmm-yyyy")</f>
        <v>Jan-2025</v>
      </c>
      <c r="P1612" t="str">
        <f>_xlfn.XLOOKUP(tblOrders[[#This Row],[OrderID]], tblReturns[OrderID], tblReturns[Returned])</f>
        <v>No</v>
      </c>
      <c r="Q1612" t="str">
        <f>_xlfn.XLOOKUP(tblOrders[[#This Row],[OrderID]], tblShipping[OrderID], tblShipping[ShipMode])</f>
        <v>Standard</v>
      </c>
      <c r="R1612" t="str">
        <f>IFERROR(_xlfn.XLOOKUP(A1611, tblCustomers[CustomerID], tblCustomers[CustomerName]), "Not Found")</f>
        <v>Not Found</v>
      </c>
      <c r="S1612" t="str">
        <f>IF(tblOrders[[#This Row],[Sales]]&gt;1000000,"High Value","Standard")</f>
        <v>Standard</v>
      </c>
      <c r="T1612" t="str">
        <f>_xlfn.XLOOKUP(tblOrders[[#This Row],[ProductID]], tblProducts[ProductID], tblProducts[ProductName])</f>
        <v>Product 42</v>
      </c>
      <c r="U1612">
        <f>_xlfn.XLOOKUP(tblOrders[[#This Row],[SalesRepID]], tblSalesreps[RepID], tblSalesreps[Target])</f>
        <v>19619177</v>
      </c>
    </row>
    <row r="1613" spans="1:21">
      <c r="A1613" t="s">
        <v>2406</v>
      </c>
      <c r="B1613" s="7" t="s">
        <v>679</v>
      </c>
      <c r="C1613" t="s">
        <v>897</v>
      </c>
      <c r="D1613" t="s">
        <v>566</v>
      </c>
      <c r="E1613" t="s">
        <v>205</v>
      </c>
      <c r="F1613" t="s">
        <v>14</v>
      </c>
      <c r="G1613">
        <v>10</v>
      </c>
      <c r="H1613">
        <v>0.15</v>
      </c>
      <c r="I1613" s="2">
        <v>1101651</v>
      </c>
      <c r="J1613" t="str">
        <f>_xlfn.XLOOKUP(tblOrders[[#This Row],[CustomerID]], tblCustomers[CustomerID], tblCustomers[CustomerName])</f>
        <v>Customer 274</v>
      </c>
      <c r="K1613" t="str">
        <f>_xlfn.XLOOKUP(tblOrders[[#This Row],[CustomerID]], tblCustomers[CustomerID], tblCustomers[Segment])</f>
        <v>Corporate</v>
      </c>
      <c r="L1613" t="str">
        <f>_xlfn.XLOOKUP(tblOrders[[#This Row],[ProductID]], tblProducts[ProductID], tblProducts[Category])</f>
        <v>Electronics</v>
      </c>
      <c r="M1613">
        <f>_xlfn.XLOOKUP(tblOrders[[#This Row],[ProductID]], tblProducts[ProductID], tblProducts[CostPrice])</f>
        <v>26222</v>
      </c>
      <c r="N1613">
        <f>tblOrders[[#This Row],[Sales]]-(tblOrders[[#This Row],[CostPrice]]*tblOrders[[#This Row],[Quantity]])</f>
        <v>839431</v>
      </c>
      <c r="O1613" t="str">
        <f>TEXT(tblOrders[[#This Row],[Date]],"mmm-yyyy")</f>
        <v>Sep-2025</v>
      </c>
      <c r="P1613" t="str">
        <f>_xlfn.XLOOKUP(tblOrders[[#This Row],[OrderID]], tblReturns[OrderID], tblReturns[Returned])</f>
        <v>No</v>
      </c>
      <c r="Q1613" t="str">
        <f>_xlfn.XLOOKUP(tblOrders[[#This Row],[OrderID]], tblShipping[OrderID], tblShipping[ShipMode])</f>
        <v>Standard</v>
      </c>
      <c r="R1613" t="str">
        <f>IFERROR(_xlfn.XLOOKUP(A1612, tblCustomers[CustomerID], tblCustomers[CustomerName]), "Not Found")</f>
        <v>Not Found</v>
      </c>
      <c r="S1613" t="str">
        <f>IF(tblOrders[[#This Row],[Sales]]&gt;1000000,"High Value","Standard")</f>
        <v>High Value</v>
      </c>
      <c r="T1613" t="str">
        <f>_xlfn.XLOOKUP(tblOrders[[#This Row],[ProductID]], tblProducts[ProductID], tblProducts[ProductName])</f>
        <v>Product 87</v>
      </c>
      <c r="U1613">
        <f>_xlfn.XLOOKUP(tblOrders[[#This Row],[SalesRepID]], tblSalesreps[RepID], tblSalesreps[Target])</f>
        <v>16246424</v>
      </c>
    </row>
    <row r="1614" spans="1:21">
      <c r="A1614" t="s">
        <v>2407</v>
      </c>
      <c r="B1614" s="7" t="s">
        <v>1857</v>
      </c>
      <c r="C1614" t="s">
        <v>537</v>
      </c>
      <c r="D1614" t="s">
        <v>236</v>
      </c>
      <c r="E1614" t="s">
        <v>13</v>
      </c>
      <c r="F1614" t="s">
        <v>20</v>
      </c>
      <c r="G1614">
        <v>10</v>
      </c>
      <c r="H1614">
        <v>0.1</v>
      </c>
      <c r="I1614" s="2">
        <v>580347</v>
      </c>
      <c r="J1614" t="str">
        <f>_xlfn.XLOOKUP(tblOrders[[#This Row],[CustomerID]], tblCustomers[CustomerID], tblCustomers[CustomerName])</f>
        <v>Customer 108</v>
      </c>
      <c r="K1614" t="str">
        <f>_xlfn.XLOOKUP(tblOrders[[#This Row],[CustomerID]], tblCustomers[CustomerID], tblCustomers[Segment])</f>
        <v>Corporate</v>
      </c>
      <c r="L1614" t="str">
        <f>_xlfn.XLOOKUP(tblOrders[[#This Row],[ProductID]], tblProducts[ProductID], tblProducts[Category])</f>
        <v>Furniture</v>
      </c>
      <c r="M1614">
        <f>_xlfn.XLOOKUP(tblOrders[[#This Row],[ProductID]], tblProducts[ProductID], tblProducts[CostPrice])</f>
        <v>21756</v>
      </c>
      <c r="N1614">
        <f>tblOrders[[#This Row],[Sales]]-(tblOrders[[#This Row],[CostPrice]]*tblOrders[[#This Row],[Quantity]])</f>
        <v>362787</v>
      </c>
      <c r="O1614" t="str">
        <f>TEXT(tblOrders[[#This Row],[Date]],"mmm-yyyy")</f>
        <v>Nov-2025</v>
      </c>
      <c r="P1614" t="str">
        <f>_xlfn.XLOOKUP(tblOrders[[#This Row],[OrderID]], tblReturns[OrderID], tblReturns[Returned])</f>
        <v>No</v>
      </c>
      <c r="Q1614" t="str">
        <f>_xlfn.XLOOKUP(tblOrders[[#This Row],[OrderID]], tblShipping[OrderID], tblShipping[ShipMode])</f>
        <v>Pickup</v>
      </c>
      <c r="R1614" t="str">
        <f>IFERROR(_xlfn.XLOOKUP(A1613, tblCustomers[CustomerID], tblCustomers[CustomerName]), "Not Found")</f>
        <v>Not Found</v>
      </c>
      <c r="S1614" t="str">
        <f>IF(tblOrders[[#This Row],[Sales]]&gt;1000000,"High Value","Standard")</f>
        <v>Standard</v>
      </c>
      <c r="T1614" t="str">
        <f>_xlfn.XLOOKUP(tblOrders[[#This Row],[ProductID]], tblProducts[ProductID], tblProducts[ProductName])</f>
        <v>Product 41</v>
      </c>
      <c r="U1614">
        <f>_xlfn.XLOOKUP(tblOrders[[#This Row],[SalesRepID]], tblSalesreps[RepID], tblSalesreps[Target])</f>
        <v>11852878</v>
      </c>
    </row>
    <row r="1615" spans="1:21">
      <c r="A1615" t="s">
        <v>2408</v>
      </c>
      <c r="B1615" s="7" t="s">
        <v>1281</v>
      </c>
      <c r="C1615" t="s">
        <v>803</v>
      </c>
      <c r="D1615" t="s">
        <v>60</v>
      </c>
      <c r="E1615" t="s">
        <v>50</v>
      </c>
      <c r="F1615" t="s">
        <v>51</v>
      </c>
      <c r="G1615">
        <v>8</v>
      </c>
      <c r="H1615">
        <v>0.2</v>
      </c>
      <c r="I1615" s="2">
        <v>115424</v>
      </c>
      <c r="J1615" t="str">
        <f>_xlfn.XLOOKUP(tblOrders[[#This Row],[CustomerID]], tblCustomers[CustomerID], tblCustomers[CustomerName])</f>
        <v>Customer 153</v>
      </c>
      <c r="K1615" t="str">
        <f>_xlfn.XLOOKUP(tblOrders[[#This Row],[CustomerID]], tblCustomers[CustomerID], tblCustomers[Segment])</f>
        <v>SME</v>
      </c>
      <c r="L1615" t="str">
        <f>_xlfn.XLOOKUP(tblOrders[[#This Row],[ProductID]], tblProducts[ProductID], tblProducts[Category])</f>
        <v>Office</v>
      </c>
      <c r="M1615">
        <f>_xlfn.XLOOKUP(tblOrders[[#This Row],[ProductID]], tblProducts[ProductID], tblProducts[CostPrice])</f>
        <v>62137</v>
      </c>
      <c r="N1615">
        <f>tblOrders[[#This Row],[Sales]]-(tblOrders[[#This Row],[CostPrice]]*tblOrders[[#This Row],[Quantity]])</f>
        <v>-381672</v>
      </c>
      <c r="O1615" t="str">
        <f>TEXT(tblOrders[[#This Row],[Date]],"mmm-yyyy")</f>
        <v>Jun-2025</v>
      </c>
      <c r="P1615" t="str">
        <f>_xlfn.XLOOKUP(tblOrders[[#This Row],[OrderID]], tblReturns[OrderID], tblReturns[Returned])</f>
        <v>No</v>
      </c>
      <c r="Q1615" t="str">
        <f>_xlfn.XLOOKUP(tblOrders[[#This Row],[OrderID]], tblShipping[OrderID], tblShipping[ShipMode])</f>
        <v>Pickup</v>
      </c>
      <c r="R1615" t="str">
        <f>IFERROR(_xlfn.XLOOKUP(A1614, tblCustomers[CustomerID], tblCustomers[CustomerName]), "Not Found")</f>
        <v>Not Found</v>
      </c>
      <c r="S1615" t="str">
        <f>IF(tblOrders[[#This Row],[Sales]]&gt;1000000,"High Value","Standard")</f>
        <v>Standard</v>
      </c>
      <c r="T1615" t="str">
        <f>_xlfn.XLOOKUP(tblOrders[[#This Row],[ProductID]], tblProducts[ProductID], tblProducts[ProductName])</f>
        <v>Product 100</v>
      </c>
      <c r="U1615">
        <f>_xlfn.XLOOKUP(tblOrders[[#This Row],[SalesRepID]], tblSalesreps[RepID], tblSalesreps[Target])</f>
        <v>17350666</v>
      </c>
    </row>
    <row r="1616" spans="1:21">
      <c r="A1616" t="s">
        <v>2409</v>
      </c>
      <c r="B1616" s="7" t="s">
        <v>341</v>
      </c>
      <c r="C1616" t="s">
        <v>684</v>
      </c>
      <c r="D1616" t="s">
        <v>118</v>
      </c>
      <c r="E1616" t="s">
        <v>69</v>
      </c>
      <c r="F1616" t="s">
        <v>88</v>
      </c>
      <c r="G1616">
        <v>7</v>
      </c>
      <c r="H1616">
        <v>0.15</v>
      </c>
      <c r="I1616" s="2">
        <v>408818.55</v>
      </c>
      <c r="J1616" t="str">
        <f>_xlfn.XLOOKUP(tblOrders[[#This Row],[CustomerID]], tblCustomers[CustomerID], tblCustomers[CustomerName])</f>
        <v>Customer 55</v>
      </c>
      <c r="K1616" t="str">
        <f>_xlfn.XLOOKUP(tblOrders[[#This Row],[CustomerID]], tblCustomers[CustomerID], tblCustomers[Segment])</f>
        <v>Corporate</v>
      </c>
      <c r="L1616" t="str">
        <f>_xlfn.XLOOKUP(tblOrders[[#This Row],[ProductID]], tblProducts[ProductID], tblProducts[Category])</f>
        <v>Home</v>
      </c>
      <c r="M1616">
        <f>_xlfn.XLOOKUP(tblOrders[[#This Row],[ProductID]], tblProducts[ProductID], tblProducts[CostPrice])</f>
        <v>78122</v>
      </c>
      <c r="N1616">
        <f>tblOrders[[#This Row],[Sales]]-(tblOrders[[#This Row],[CostPrice]]*tblOrders[[#This Row],[Quantity]])</f>
        <v>-138035.45000000001</v>
      </c>
      <c r="O1616" t="str">
        <f>TEXT(tblOrders[[#This Row],[Date]],"mmm-yyyy")</f>
        <v>Oct-2025</v>
      </c>
      <c r="P1616" t="str">
        <f>_xlfn.XLOOKUP(tblOrders[[#This Row],[OrderID]], tblReturns[OrderID], tblReturns[Returned])</f>
        <v>No</v>
      </c>
      <c r="Q1616" t="str">
        <f>_xlfn.XLOOKUP(tblOrders[[#This Row],[OrderID]], tblShipping[OrderID], tblShipping[ShipMode])</f>
        <v>Pickup</v>
      </c>
      <c r="R1616" t="str">
        <f>IFERROR(_xlfn.XLOOKUP(A1615, tblCustomers[CustomerID], tblCustomers[CustomerName]), "Not Found")</f>
        <v>Not Found</v>
      </c>
      <c r="S1616" t="str">
        <f>IF(tblOrders[[#This Row],[Sales]]&gt;1000000,"High Value","Standard")</f>
        <v>Standard</v>
      </c>
      <c r="T1616" t="str">
        <f>_xlfn.XLOOKUP(tblOrders[[#This Row],[ProductID]], tblProducts[ProductID], tblProducts[ProductName])</f>
        <v>Product 59</v>
      </c>
      <c r="U1616">
        <f>_xlfn.XLOOKUP(tblOrders[[#This Row],[SalesRepID]], tblSalesreps[RepID], tblSalesreps[Target])</f>
        <v>19473459</v>
      </c>
    </row>
    <row r="1617" spans="1:21">
      <c r="A1617" t="s">
        <v>2410</v>
      </c>
      <c r="B1617" s="7" t="s">
        <v>195</v>
      </c>
      <c r="C1617" t="s">
        <v>1344</v>
      </c>
      <c r="D1617" t="s">
        <v>454</v>
      </c>
      <c r="E1617" t="s">
        <v>40</v>
      </c>
      <c r="F1617" t="s">
        <v>20</v>
      </c>
      <c r="G1617">
        <v>3</v>
      </c>
      <c r="H1617">
        <v>0.15</v>
      </c>
      <c r="I1617" s="2">
        <v>264501.3</v>
      </c>
      <c r="J1617" t="str">
        <f>_xlfn.XLOOKUP(tblOrders[[#This Row],[CustomerID]], tblCustomers[CustomerID], tblCustomers[CustomerName])</f>
        <v>Customer 264</v>
      </c>
      <c r="K1617" t="str">
        <f>_xlfn.XLOOKUP(tblOrders[[#This Row],[CustomerID]], tblCustomers[CustomerID], tblCustomers[Segment])</f>
        <v>Corporate</v>
      </c>
      <c r="L1617" t="str">
        <f>_xlfn.XLOOKUP(tblOrders[[#This Row],[ProductID]], tblProducts[ProductID], tblProducts[Category])</f>
        <v>Furniture</v>
      </c>
      <c r="M1617">
        <f>_xlfn.XLOOKUP(tblOrders[[#This Row],[ProductID]], tblProducts[ProductID], tblProducts[CostPrice])</f>
        <v>31369</v>
      </c>
      <c r="N1617">
        <f>tblOrders[[#This Row],[Sales]]-(tblOrders[[#This Row],[CostPrice]]*tblOrders[[#This Row],[Quantity]])</f>
        <v>170394.3</v>
      </c>
      <c r="O1617" t="str">
        <f>TEXT(tblOrders[[#This Row],[Date]],"mmm-yyyy")</f>
        <v>Oct-2025</v>
      </c>
      <c r="P1617" t="str">
        <f>_xlfn.XLOOKUP(tblOrders[[#This Row],[OrderID]], tblReturns[OrderID], tblReturns[Returned])</f>
        <v>No</v>
      </c>
      <c r="Q1617" t="str">
        <f>_xlfn.XLOOKUP(tblOrders[[#This Row],[OrderID]], tblShipping[OrderID], tblShipping[ShipMode])</f>
        <v>Standard</v>
      </c>
      <c r="R1617" t="str">
        <f>IFERROR(_xlfn.XLOOKUP(A1616, tblCustomers[CustomerID], tblCustomers[CustomerName]), "Not Found")</f>
        <v>Not Found</v>
      </c>
      <c r="S1617" t="str">
        <f>IF(tblOrders[[#This Row],[Sales]]&gt;1000000,"High Value","Standard")</f>
        <v>Standard</v>
      </c>
      <c r="T1617" t="str">
        <f>_xlfn.XLOOKUP(tblOrders[[#This Row],[ProductID]], tblProducts[ProductID], tblProducts[ProductName])</f>
        <v>Product 37</v>
      </c>
      <c r="U1617">
        <f>_xlfn.XLOOKUP(tblOrders[[#This Row],[SalesRepID]], tblSalesreps[RepID], tblSalesreps[Target])</f>
        <v>6291486</v>
      </c>
    </row>
    <row r="1618" spans="1:21">
      <c r="A1618" t="s">
        <v>2411</v>
      </c>
      <c r="B1618" s="7" t="s">
        <v>518</v>
      </c>
      <c r="C1618" t="s">
        <v>507</v>
      </c>
      <c r="D1618" t="s">
        <v>265</v>
      </c>
      <c r="E1618" t="s">
        <v>186</v>
      </c>
      <c r="F1618" t="s">
        <v>88</v>
      </c>
      <c r="G1618">
        <v>1</v>
      </c>
      <c r="H1618">
        <v>0.05</v>
      </c>
      <c r="I1618" s="2">
        <v>42530.55</v>
      </c>
      <c r="J1618" t="str">
        <f>_xlfn.XLOOKUP(tblOrders[[#This Row],[CustomerID]], tblCustomers[CustomerID], tblCustomers[CustomerName])</f>
        <v>Customer 133</v>
      </c>
      <c r="K1618" t="str">
        <f>_xlfn.XLOOKUP(tblOrders[[#This Row],[CustomerID]], tblCustomers[CustomerID], tblCustomers[Segment])</f>
        <v>Corporate</v>
      </c>
      <c r="L1618" t="str">
        <f>_xlfn.XLOOKUP(tblOrders[[#This Row],[ProductID]], tblProducts[ProductID], tblProducts[Category])</f>
        <v>Home</v>
      </c>
      <c r="M1618">
        <f>_xlfn.XLOOKUP(tblOrders[[#This Row],[ProductID]], tblProducts[ProductID], tblProducts[CostPrice])</f>
        <v>33642</v>
      </c>
      <c r="N1618">
        <f>tblOrders[[#This Row],[Sales]]-(tblOrders[[#This Row],[CostPrice]]*tblOrders[[#This Row],[Quantity]])</f>
        <v>8888.5500000000029</v>
      </c>
      <c r="O1618" t="str">
        <f>TEXT(tblOrders[[#This Row],[Date]],"mmm-yyyy")</f>
        <v>Apr-2025</v>
      </c>
      <c r="P1618" t="str">
        <f>_xlfn.XLOOKUP(tblOrders[[#This Row],[OrderID]], tblReturns[OrderID], tblReturns[Returned])</f>
        <v>No</v>
      </c>
      <c r="Q1618" t="str">
        <f>_xlfn.XLOOKUP(tblOrders[[#This Row],[OrderID]], tblShipping[OrderID], tblShipping[ShipMode])</f>
        <v>Pickup</v>
      </c>
      <c r="R1618" t="str">
        <f>IFERROR(_xlfn.XLOOKUP(A1617, tblCustomers[CustomerID], tblCustomers[CustomerName]), "Not Found")</f>
        <v>Not Found</v>
      </c>
      <c r="S1618" t="str">
        <f>IF(tblOrders[[#This Row],[Sales]]&gt;1000000,"High Value","Standard")</f>
        <v>Standard</v>
      </c>
      <c r="T1618" t="str">
        <f>_xlfn.XLOOKUP(tblOrders[[#This Row],[ProductID]], tblProducts[ProductID], tblProducts[ProductName])</f>
        <v>Product 17</v>
      </c>
      <c r="U1618">
        <f>_xlfn.XLOOKUP(tblOrders[[#This Row],[SalesRepID]], tblSalesreps[RepID], tblSalesreps[Target])</f>
        <v>15141830</v>
      </c>
    </row>
    <row r="1619" spans="1:21">
      <c r="A1619" t="s">
        <v>2412</v>
      </c>
      <c r="B1619" s="7" t="s">
        <v>221</v>
      </c>
      <c r="C1619" t="s">
        <v>157</v>
      </c>
      <c r="D1619" t="s">
        <v>115</v>
      </c>
      <c r="E1619" t="s">
        <v>69</v>
      </c>
      <c r="F1619" t="s">
        <v>88</v>
      </c>
      <c r="G1619">
        <v>3</v>
      </c>
      <c r="H1619">
        <v>0.15</v>
      </c>
      <c r="I1619" s="2">
        <v>62944.2</v>
      </c>
      <c r="J1619" t="str">
        <f>_xlfn.XLOOKUP(tblOrders[[#This Row],[CustomerID]], tblCustomers[CustomerID], tblCustomers[CustomerName])</f>
        <v>Customer 155</v>
      </c>
      <c r="K1619" t="str">
        <f>_xlfn.XLOOKUP(tblOrders[[#This Row],[CustomerID]], tblCustomers[CustomerID], tblCustomers[Segment])</f>
        <v>SME</v>
      </c>
      <c r="L1619" t="str">
        <f>_xlfn.XLOOKUP(tblOrders[[#This Row],[ProductID]], tblProducts[ProductID], tblProducts[Category])</f>
        <v>Electronics</v>
      </c>
      <c r="M1619">
        <f>_xlfn.XLOOKUP(tblOrders[[#This Row],[ProductID]], tblProducts[ProductID], tblProducts[CostPrice])</f>
        <v>66631</v>
      </c>
      <c r="N1619">
        <f>tblOrders[[#This Row],[Sales]]-(tblOrders[[#This Row],[CostPrice]]*tblOrders[[#This Row],[Quantity]])</f>
        <v>-136948.79999999999</v>
      </c>
      <c r="O1619" t="str">
        <f>TEXT(tblOrders[[#This Row],[Date]],"mmm-yyyy")</f>
        <v>Jun-2025</v>
      </c>
      <c r="P1619" t="str">
        <f>_xlfn.XLOOKUP(tblOrders[[#This Row],[OrderID]], tblReturns[OrderID], tblReturns[Returned])</f>
        <v>No</v>
      </c>
      <c r="Q1619" t="str">
        <f>_xlfn.XLOOKUP(tblOrders[[#This Row],[OrderID]], tblShipping[OrderID], tblShipping[ShipMode])</f>
        <v>Standard</v>
      </c>
      <c r="R1619" t="str">
        <f>IFERROR(_xlfn.XLOOKUP(A1618, tblCustomers[CustomerID], tblCustomers[CustomerName]), "Not Found")</f>
        <v>Not Found</v>
      </c>
      <c r="S1619" t="str">
        <f>IF(tblOrders[[#This Row],[Sales]]&gt;1000000,"High Value","Standard")</f>
        <v>Standard</v>
      </c>
      <c r="T1619" t="str">
        <f>_xlfn.XLOOKUP(tblOrders[[#This Row],[ProductID]], tblProducts[ProductID], tblProducts[ProductName])</f>
        <v>Product 70</v>
      </c>
      <c r="U1619">
        <f>_xlfn.XLOOKUP(tblOrders[[#This Row],[SalesRepID]], tblSalesreps[RepID], tblSalesreps[Target])</f>
        <v>19473459</v>
      </c>
    </row>
    <row r="1620" spans="1:21">
      <c r="A1620" t="s">
        <v>2413</v>
      </c>
      <c r="B1620" s="7" t="s">
        <v>1212</v>
      </c>
      <c r="C1620" t="s">
        <v>694</v>
      </c>
      <c r="D1620" t="s">
        <v>643</v>
      </c>
      <c r="E1620" t="s">
        <v>50</v>
      </c>
      <c r="F1620" t="s">
        <v>14</v>
      </c>
      <c r="G1620">
        <v>2</v>
      </c>
      <c r="H1620">
        <v>0.1</v>
      </c>
      <c r="I1620" s="2">
        <v>154015.20000000001</v>
      </c>
      <c r="J1620" t="str">
        <f>_xlfn.XLOOKUP(tblOrders[[#This Row],[CustomerID]], tblCustomers[CustomerID], tblCustomers[CustomerName])</f>
        <v>Customer 299</v>
      </c>
      <c r="K1620" t="str">
        <f>_xlfn.XLOOKUP(tblOrders[[#This Row],[CustomerID]], tblCustomers[CustomerID], tblCustomers[Segment])</f>
        <v>SME</v>
      </c>
      <c r="L1620" t="str">
        <f>_xlfn.XLOOKUP(tblOrders[[#This Row],[ProductID]], tblProducts[ProductID], tblProducts[Category])</f>
        <v>Home</v>
      </c>
      <c r="M1620">
        <f>_xlfn.XLOOKUP(tblOrders[[#This Row],[ProductID]], tblProducts[ProductID], tblProducts[CostPrice])</f>
        <v>77766</v>
      </c>
      <c r="N1620">
        <f>tblOrders[[#This Row],[Sales]]-(tblOrders[[#This Row],[CostPrice]]*tblOrders[[#This Row],[Quantity]])</f>
        <v>-1516.7999999999884</v>
      </c>
      <c r="O1620" t="str">
        <f>TEXT(tblOrders[[#This Row],[Date]],"mmm-yyyy")</f>
        <v>Jul-2025</v>
      </c>
      <c r="P1620" t="str">
        <f>_xlfn.XLOOKUP(tblOrders[[#This Row],[OrderID]], tblReturns[OrderID], tblReturns[Returned])</f>
        <v>No</v>
      </c>
      <c r="Q1620" t="str">
        <f>_xlfn.XLOOKUP(tblOrders[[#This Row],[OrderID]], tblShipping[OrderID], tblShipping[ShipMode])</f>
        <v>Express</v>
      </c>
      <c r="R1620" t="str">
        <f>IFERROR(_xlfn.XLOOKUP(A1619, tblCustomers[CustomerID], tblCustomers[CustomerName]), "Not Found")</f>
        <v>Not Found</v>
      </c>
      <c r="S1620" t="str">
        <f>IF(tblOrders[[#This Row],[Sales]]&gt;1000000,"High Value","Standard")</f>
        <v>Standard</v>
      </c>
      <c r="T1620" t="str">
        <f>_xlfn.XLOOKUP(tblOrders[[#This Row],[ProductID]], tblProducts[ProductID], tblProducts[ProductName])</f>
        <v>Product 1</v>
      </c>
      <c r="U1620">
        <f>_xlfn.XLOOKUP(tblOrders[[#This Row],[SalesRepID]], tblSalesreps[RepID], tblSalesreps[Target])</f>
        <v>17350666</v>
      </c>
    </row>
    <row r="1621" spans="1:21">
      <c r="A1621" t="s">
        <v>2414</v>
      </c>
      <c r="B1621" s="7" t="s">
        <v>895</v>
      </c>
      <c r="C1621" t="s">
        <v>750</v>
      </c>
      <c r="D1621" t="s">
        <v>318</v>
      </c>
      <c r="E1621" t="s">
        <v>202</v>
      </c>
      <c r="F1621" t="s">
        <v>20</v>
      </c>
      <c r="G1621">
        <v>3</v>
      </c>
      <c r="H1621">
        <v>0.15</v>
      </c>
      <c r="I1621" s="2">
        <v>234577.05</v>
      </c>
      <c r="J1621" t="str">
        <f>_xlfn.XLOOKUP(tblOrders[[#This Row],[CustomerID]], tblCustomers[CustomerID], tblCustomers[CustomerName])</f>
        <v>Customer 139</v>
      </c>
      <c r="K1621" t="str">
        <f>_xlfn.XLOOKUP(tblOrders[[#This Row],[CustomerID]], tblCustomers[CustomerID], tblCustomers[Segment])</f>
        <v>Consumer</v>
      </c>
      <c r="L1621" t="str">
        <f>_xlfn.XLOOKUP(tblOrders[[#This Row],[ProductID]], tblProducts[ProductID], tblProducts[Category])</f>
        <v>Office</v>
      </c>
      <c r="M1621">
        <f>_xlfn.XLOOKUP(tblOrders[[#This Row],[ProductID]], tblProducts[ProductID], tblProducts[CostPrice])</f>
        <v>39205</v>
      </c>
      <c r="N1621">
        <f>tblOrders[[#This Row],[Sales]]-(tblOrders[[#This Row],[CostPrice]]*tblOrders[[#This Row],[Quantity]])</f>
        <v>116962.04999999999</v>
      </c>
      <c r="O1621" t="str">
        <f>TEXT(tblOrders[[#This Row],[Date]],"mmm-yyyy")</f>
        <v>Mar-2025</v>
      </c>
      <c r="P1621" t="str">
        <f>_xlfn.XLOOKUP(tblOrders[[#This Row],[OrderID]], tblReturns[OrderID], tblReturns[Returned])</f>
        <v>No</v>
      </c>
      <c r="Q1621" t="str">
        <f>_xlfn.XLOOKUP(tblOrders[[#This Row],[OrderID]], tblShipping[OrderID], tblShipping[ShipMode])</f>
        <v>Standard</v>
      </c>
      <c r="R1621" t="str">
        <f>IFERROR(_xlfn.XLOOKUP(A1620, tblCustomers[CustomerID], tblCustomers[CustomerName]), "Not Found")</f>
        <v>Not Found</v>
      </c>
      <c r="S1621" t="str">
        <f>IF(tblOrders[[#This Row],[Sales]]&gt;1000000,"High Value","Standard")</f>
        <v>Standard</v>
      </c>
      <c r="T1621" t="str">
        <f>_xlfn.XLOOKUP(tblOrders[[#This Row],[ProductID]], tblProducts[ProductID], tblProducts[ProductName])</f>
        <v>Product 74</v>
      </c>
      <c r="U1621">
        <f>_xlfn.XLOOKUP(tblOrders[[#This Row],[SalesRepID]], tblSalesreps[RepID], tblSalesreps[Target])</f>
        <v>10652665</v>
      </c>
    </row>
    <row r="1622" spans="1:21">
      <c r="A1622" t="s">
        <v>2415</v>
      </c>
      <c r="B1622" s="7" t="s">
        <v>337</v>
      </c>
      <c r="C1622" t="s">
        <v>956</v>
      </c>
      <c r="D1622" t="s">
        <v>339</v>
      </c>
      <c r="E1622" t="s">
        <v>210</v>
      </c>
      <c r="F1622" t="s">
        <v>20</v>
      </c>
      <c r="G1622">
        <v>8</v>
      </c>
      <c r="H1622">
        <v>0.2</v>
      </c>
      <c r="I1622" s="2">
        <v>158265.60000000001</v>
      </c>
      <c r="J1622" t="str">
        <f>_xlfn.XLOOKUP(tblOrders[[#This Row],[CustomerID]], tblCustomers[CustomerID], tblCustomers[CustomerName])</f>
        <v>Customer 198</v>
      </c>
      <c r="K1622" t="str">
        <f>_xlfn.XLOOKUP(tblOrders[[#This Row],[CustomerID]], tblCustomers[CustomerID], tblCustomers[Segment])</f>
        <v>SME</v>
      </c>
      <c r="L1622" t="str">
        <f>_xlfn.XLOOKUP(tblOrders[[#This Row],[ProductID]], tblProducts[ProductID], tblProducts[Category])</f>
        <v>Office</v>
      </c>
      <c r="M1622">
        <f>_xlfn.XLOOKUP(tblOrders[[#This Row],[ProductID]], tblProducts[ProductID], tblProducts[CostPrice])</f>
        <v>73889</v>
      </c>
      <c r="N1622">
        <f>tblOrders[[#This Row],[Sales]]-(tblOrders[[#This Row],[CostPrice]]*tblOrders[[#This Row],[Quantity]])</f>
        <v>-432846.4</v>
      </c>
      <c r="O1622" t="str">
        <f>TEXT(tblOrders[[#This Row],[Date]],"mmm-yyyy")</f>
        <v>May-2025</v>
      </c>
      <c r="P1622" t="str">
        <f>_xlfn.XLOOKUP(tblOrders[[#This Row],[OrderID]], tblReturns[OrderID], tblReturns[Returned])</f>
        <v>No</v>
      </c>
      <c r="Q1622" t="str">
        <f>_xlfn.XLOOKUP(tblOrders[[#This Row],[OrderID]], tblShipping[OrderID], tblShipping[ShipMode])</f>
        <v>Standard</v>
      </c>
      <c r="R1622" t="str">
        <f>IFERROR(_xlfn.XLOOKUP(A1621, tblCustomers[CustomerID], tblCustomers[CustomerName]), "Not Found")</f>
        <v>Not Found</v>
      </c>
      <c r="S1622" t="str">
        <f>IF(tblOrders[[#This Row],[Sales]]&gt;1000000,"High Value","Standard")</f>
        <v>Standard</v>
      </c>
      <c r="T1622" t="str">
        <f>_xlfn.XLOOKUP(tblOrders[[#This Row],[ProductID]], tblProducts[ProductID], tblProducts[ProductName])</f>
        <v>Product 83</v>
      </c>
      <c r="U1622">
        <f>_xlfn.XLOOKUP(tblOrders[[#This Row],[SalesRepID]], tblSalesreps[RepID], tblSalesreps[Target])</f>
        <v>19336654</v>
      </c>
    </row>
    <row r="1623" spans="1:21">
      <c r="A1623" t="s">
        <v>2416</v>
      </c>
      <c r="B1623" s="7" t="s">
        <v>1260</v>
      </c>
      <c r="C1623" t="s">
        <v>1336</v>
      </c>
      <c r="D1623" t="s">
        <v>430</v>
      </c>
      <c r="E1623" t="s">
        <v>105</v>
      </c>
      <c r="F1623" t="s">
        <v>14</v>
      </c>
      <c r="G1623">
        <v>6</v>
      </c>
      <c r="H1623">
        <v>0.05</v>
      </c>
      <c r="I1623" s="2">
        <v>441100.2</v>
      </c>
      <c r="J1623" t="str">
        <f>_xlfn.XLOOKUP(tblOrders[[#This Row],[CustomerID]], tblCustomers[CustomerID], tblCustomers[CustomerName])</f>
        <v>Customer 220</v>
      </c>
      <c r="K1623" t="str">
        <f>_xlfn.XLOOKUP(tblOrders[[#This Row],[CustomerID]], tblCustomers[CustomerID], tblCustomers[Segment])</f>
        <v>SME</v>
      </c>
      <c r="L1623" t="str">
        <f>_xlfn.XLOOKUP(tblOrders[[#This Row],[ProductID]], tblProducts[ProductID], tblProducts[Category])</f>
        <v>Office</v>
      </c>
      <c r="M1623">
        <f>_xlfn.XLOOKUP(tblOrders[[#This Row],[ProductID]], tblProducts[ProductID], tblProducts[CostPrice])</f>
        <v>7566</v>
      </c>
      <c r="N1623">
        <f>tblOrders[[#This Row],[Sales]]-(tblOrders[[#This Row],[CostPrice]]*tblOrders[[#This Row],[Quantity]])</f>
        <v>395704.2</v>
      </c>
      <c r="O1623" t="str">
        <f>TEXT(tblOrders[[#This Row],[Date]],"mmm-yyyy")</f>
        <v>May-2025</v>
      </c>
      <c r="P1623" t="str">
        <f>_xlfn.XLOOKUP(tblOrders[[#This Row],[OrderID]], tblReturns[OrderID], tblReturns[Returned])</f>
        <v>No</v>
      </c>
      <c r="Q1623" t="str">
        <f>_xlfn.XLOOKUP(tblOrders[[#This Row],[OrderID]], tblShipping[OrderID], tblShipping[ShipMode])</f>
        <v>Standard</v>
      </c>
      <c r="R1623" t="str">
        <f>IFERROR(_xlfn.XLOOKUP(A1622, tblCustomers[CustomerID], tblCustomers[CustomerName]), "Not Found")</f>
        <v>Not Found</v>
      </c>
      <c r="S1623" t="str">
        <f>IF(tblOrders[[#This Row],[Sales]]&gt;1000000,"High Value","Standard")</f>
        <v>Standard</v>
      </c>
      <c r="T1623" t="str">
        <f>_xlfn.XLOOKUP(tblOrders[[#This Row],[ProductID]], tblProducts[ProductID], tblProducts[ProductName])</f>
        <v>Product 85</v>
      </c>
      <c r="U1623">
        <f>_xlfn.XLOOKUP(tblOrders[[#This Row],[SalesRepID]], tblSalesreps[RepID], tblSalesreps[Target])</f>
        <v>8698154</v>
      </c>
    </row>
    <row r="1624" spans="1:21">
      <c r="A1624" t="s">
        <v>2417</v>
      </c>
      <c r="B1624" s="7" t="s">
        <v>396</v>
      </c>
      <c r="C1624" t="s">
        <v>763</v>
      </c>
      <c r="D1624" t="s">
        <v>339</v>
      </c>
      <c r="E1624" t="s">
        <v>79</v>
      </c>
      <c r="F1624" t="s">
        <v>20</v>
      </c>
      <c r="G1624">
        <v>7</v>
      </c>
      <c r="H1624">
        <v>0.05</v>
      </c>
      <c r="I1624" s="2">
        <v>320988.84999999998</v>
      </c>
      <c r="J1624" t="str">
        <f>_xlfn.XLOOKUP(tblOrders[[#This Row],[CustomerID]], tblCustomers[CustomerID], tblCustomers[CustomerName])</f>
        <v>Customer 5</v>
      </c>
      <c r="K1624" t="str">
        <f>_xlfn.XLOOKUP(tblOrders[[#This Row],[CustomerID]], tblCustomers[CustomerID], tblCustomers[Segment])</f>
        <v>Corporate</v>
      </c>
      <c r="L1624" t="str">
        <f>_xlfn.XLOOKUP(tblOrders[[#This Row],[ProductID]], tblProducts[ProductID], tblProducts[Category])</f>
        <v>Office</v>
      </c>
      <c r="M1624">
        <f>_xlfn.XLOOKUP(tblOrders[[#This Row],[ProductID]], tblProducts[ProductID], tblProducts[CostPrice])</f>
        <v>73889</v>
      </c>
      <c r="N1624">
        <f>tblOrders[[#This Row],[Sales]]-(tblOrders[[#This Row],[CostPrice]]*tblOrders[[#This Row],[Quantity]])</f>
        <v>-196234.15000000002</v>
      </c>
      <c r="O1624" t="str">
        <f>TEXT(tblOrders[[#This Row],[Date]],"mmm-yyyy")</f>
        <v>Oct-2025</v>
      </c>
      <c r="P1624" t="str">
        <f>_xlfn.XLOOKUP(tblOrders[[#This Row],[OrderID]], tblReturns[OrderID], tblReturns[Returned])</f>
        <v>No</v>
      </c>
      <c r="Q1624" t="str">
        <f>_xlfn.XLOOKUP(tblOrders[[#This Row],[OrderID]], tblShipping[OrderID], tblShipping[ShipMode])</f>
        <v>Pickup</v>
      </c>
      <c r="R1624" t="str">
        <f>IFERROR(_xlfn.XLOOKUP(A1623, tblCustomers[CustomerID], tblCustomers[CustomerName]), "Not Found")</f>
        <v>Not Found</v>
      </c>
      <c r="S1624" t="str">
        <f>IF(tblOrders[[#This Row],[Sales]]&gt;1000000,"High Value","Standard")</f>
        <v>Standard</v>
      </c>
      <c r="T1624" t="str">
        <f>_xlfn.XLOOKUP(tblOrders[[#This Row],[ProductID]], tblProducts[ProductID], tblProducts[ProductName])</f>
        <v>Product 83</v>
      </c>
      <c r="U1624">
        <f>_xlfn.XLOOKUP(tblOrders[[#This Row],[SalesRepID]], tblSalesreps[RepID], tblSalesreps[Target])</f>
        <v>8592536</v>
      </c>
    </row>
    <row r="1625" spans="1:21">
      <c r="A1625" t="s">
        <v>2418</v>
      </c>
      <c r="B1625" s="7" t="s">
        <v>1055</v>
      </c>
      <c r="C1625" t="s">
        <v>596</v>
      </c>
      <c r="D1625" t="s">
        <v>155</v>
      </c>
      <c r="E1625" t="s">
        <v>197</v>
      </c>
      <c r="F1625" t="s">
        <v>20</v>
      </c>
      <c r="G1625">
        <v>5</v>
      </c>
      <c r="H1625">
        <v>0.2</v>
      </c>
      <c r="I1625" s="2">
        <v>284920</v>
      </c>
      <c r="J1625" t="str">
        <f>_xlfn.XLOOKUP(tblOrders[[#This Row],[CustomerID]], tblCustomers[CustomerID], tblCustomers[CustomerName])</f>
        <v>Customer 197</v>
      </c>
      <c r="K1625" t="str">
        <f>_xlfn.XLOOKUP(tblOrders[[#This Row],[CustomerID]], tblCustomers[CustomerID], tblCustomers[Segment])</f>
        <v>Corporate</v>
      </c>
      <c r="L1625" t="str">
        <f>_xlfn.XLOOKUP(tblOrders[[#This Row],[ProductID]], tblProducts[ProductID], tblProducts[Category])</f>
        <v>Electronics</v>
      </c>
      <c r="M1625">
        <f>_xlfn.XLOOKUP(tblOrders[[#This Row],[ProductID]], tblProducts[ProductID], tblProducts[CostPrice])</f>
        <v>23271</v>
      </c>
      <c r="N1625">
        <f>tblOrders[[#This Row],[Sales]]-(tblOrders[[#This Row],[CostPrice]]*tblOrders[[#This Row],[Quantity]])</f>
        <v>168565</v>
      </c>
      <c r="O1625" t="str">
        <f>TEXT(tblOrders[[#This Row],[Date]],"mmm-yyyy")</f>
        <v>Mar-2025</v>
      </c>
      <c r="P1625" t="str">
        <f>_xlfn.XLOOKUP(tblOrders[[#This Row],[OrderID]], tblReturns[OrderID], tblReturns[Returned])</f>
        <v>No</v>
      </c>
      <c r="Q1625" t="str">
        <f>_xlfn.XLOOKUP(tblOrders[[#This Row],[OrderID]], tblShipping[OrderID], tblShipping[ShipMode])</f>
        <v>Pickup</v>
      </c>
      <c r="R1625" t="str">
        <f>IFERROR(_xlfn.XLOOKUP(A1624, tblCustomers[CustomerID], tblCustomers[CustomerName]), "Not Found")</f>
        <v>Not Found</v>
      </c>
      <c r="S1625" t="str">
        <f>IF(tblOrders[[#This Row],[Sales]]&gt;1000000,"High Value","Standard")</f>
        <v>Standard</v>
      </c>
      <c r="T1625" t="str">
        <f>_xlfn.XLOOKUP(tblOrders[[#This Row],[ProductID]], tblProducts[ProductID], tblProducts[ProductName])</f>
        <v>Product 48</v>
      </c>
      <c r="U1625">
        <f>_xlfn.XLOOKUP(tblOrders[[#This Row],[SalesRepID]], tblSalesreps[RepID], tblSalesreps[Target])</f>
        <v>19562258</v>
      </c>
    </row>
    <row r="1626" spans="1:21">
      <c r="A1626" t="s">
        <v>2419</v>
      </c>
      <c r="B1626" s="7" t="s">
        <v>646</v>
      </c>
      <c r="C1626" t="s">
        <v>247</v>
      </c>
      <c r="D1626" t="s">
        <v>430</v>
      </c>
      <c r="E1626" t="s">
        <v>56</v>
      </c>
      <c r="F1626" t="s">
        <v>88</v>
      </c>
      <c r="G1626">
        <v>10</v>
      </c>
      <c r="H1626">
        <v>0.2</v>
      </c>
      <c r="I1626" s="2">
        <v>979400</v>
      </c>
      <c r="J1626" t="str">
        <f>_xlfn.XLOOKUP(tblOrders[[#This Row],[CustomerID]], tblCustomers[CustomerID], tblCustomers[CustomerName])</f>
        <v>Customer 102</v>
      </c>
      <c r="K1626" t="str">
        <f>_xlfn.XLOOKUP(tblOrders[[#This Row],[CustomerID]], tblCustomers[CustomerID], tblCustomers[Segment])</f>
        <v>Consumer</v>
      </c>
      <c r="L1626" t="str">
        <f>_xlfn.XLOOKUP(tblOrders[[#This Row],[ProductID]], tblProducts[ProductID], tblProducts[Category])</f>
        <v>Office</v>
      </c>
      <c r="M1626">
        <f>_xlfn.XLOOKUP(tblOrders[[#This Row],[ProductID]], tblProducts[ProductID], tblProducts[CostPrice])</f>
        <v>7566</v>
      </c>
      <c r="N1626">
        <f>tblOrders[[#This Row],[Sales]]-(tblOrders[[#This Row],[CostPrice]]*tblOrders[[#This Row],[Quantity]])</f>
        <v>903740</v>
      </c>
      <c r="O1626" t="str">
        <f>TEXT(tblOrders[[#This Row],[Date]],"mmm-yyyy")</f>
        <v>Apr-2025</v>
      </c>
      <c r="P1626" t="str">
        <f>_xlfn.XLOOKUP(tblOrders[[#This Row],[OrderID]], tblReturns[OrderID], tblReturns[Returned])</f>
        <v>No</v>
      </c>
      <c r="Q1626" t="str">
        <f>_xlfn.XLOOKUP(tblOrders[[#This Row],[OrderID]], tblShipping[OrderID], tblShipping[ShipMode])</f>
        <v>Pickup</v>
      </c>
      <c r="R1626" t="str">
        <f>IFERROR(_xlfn.XLOOKUP(A1625, tblCustomers[CustomerID], tblCustomers[CustomerName]), "Not Found")</f>
        <v>Not Found</v>
      </c>
      <c r="S1626" t="str">
        <f>IF(tblOrders[[#This Row],[Sales]]&gt;1000000,"High Value","Standard")</f>
        <v>Standard</v>
      </c>
      <c r="T1626" t="str">
        <f>_xlfn.XLOOKUP(tblOrders[[#This Row],[ProductID]], tblProducts[ProductID], tblProducts[ProductName])</f>
        <v>Product 85</v>
      </c>
      <c r="U1626">
        <f>_xlfn.XLOOKUP(tblOrders[[#This Row],[SalesRepID]], tblSalesreps[RepID], tblSalesreps[Target])</f>
        <v>14265630</v>
      </c>
    </row>
    <row r="1627" spans="1:21">
      <c r="A1627" t="s">
        <v>2420</v>
      </c>
      <c r="B1627" s="7" t="s">
        <v>726</v>
      </c>
      <c r="C1627" t="s">
        <v>1457</v>
      </c>
      <c r="D1627" t="s">
        <v>44</v>
      </c>
      <c r="E1627" t="s">
        <v>25</v>
      </c>
      <c r="F1627" t="s">
        <v>20</v>
      </c>
      <c r="G1627">
        <v>5</v>
      </c>
      <c r="H1627">
        <v>0.1</v>
      </c>
      <c r="I1627" s="2">
        <v>118980</v>
      </c>
      <c r="J1627" t="str">
        <f>_xlfn.XLOOKUP(tblOrders[[#This Row],[CustomerID]], tblCustomers[CustomerID], tblCustomers[CustomerName])</f>
        <v>Customer 199</v>
      </c>
      <c r="K1627" t="str">
        <f>_xlfn.XLOOKUP(tblOrders[[#This Row],[CustomerID]], tblCustomers[CustomerID], tblCustomers[Segment])</f>
        <v>Corporate</v>
      </c>
      <c r="L1627" t="str">
        <f>_xlfn.XLOOKUP(tblOrders[[#This Row],[ProductID]], tblProducts[ProductID], tblProducts[Category])</f>
        <v>Furniture</v>
      </c>
      <c r="M1627">
        <f>_xlfn.XLOOKUP(tblOrders[[#This Row],[ProductID]], tblProducts[ProductID], tblProducts[CostPrice])</f>
        <v>48953</v>
      </c>
      <c r="N1627">
        <f>tblOrders[[#This Row],[Sales]]-(tblOrders[[#This Row],[CostPrice]]*tblOrders[[#This Row],[Quantity]])</f>
        <v>-125785</v>
      </c>
      <c r="O1627" t="str">
        <f>TEXT(tblOrders[[#This Row],[Date]],"mmm-yyyy")</f>
        <v>Oct-2025</v>
      </c>
      <c r="P1627" t="str">
        <f>_xlfn.XLOOKUP(tblOrders[[#This Row],[OrderID]], tblReturns[OrderID], tblReturns[Returned])</f>
        <v>No</v>
      </c>
      <c r="Q1627" t="str">
        <f>_xlfn.XLOOKUP(tblOrders[[#This Row],[OrderID]], tblShipping[OrderID], tblShipping[ShipMode])</f>
        <v>Express</v>
      </c>
      <c r="R1627" t="str">
        <f>IFERROR(_xlfn.XLOOKUP(A1626, tblCustomers[CustomerID], tblCustomers[CustomerName]), "Not Found")</f>
        <v>Not Found</v>
      </c>
      <c r="S1627" t="str">
        <f>IF(tblOrders[[#This Row],[Sales]]&gt;1000000,"High Value","Standard")</f>
        <v>Standard</v>
      </c>
      <c r="T1627" t="str">
        <f>_xlfn.XLOOKUP(tblOrders[[#This Row],[ProductID]], tblProducts[ProductID], tblProducts[ProductName])</f>
        <v>Product 56</v>
      </c>
      <c r="U1627">
        <f>_xlfn.XLOOKUP(tblOrders[[#This Row],[SalesRepID]], tblSalesreps[RepID], tblSalesreps[Target])</f>
        <v>7094914</v>
      </c>
    </row>
    <row r="1628" spans="1:21">
      <c r="A1628" t="s">
        <v>2421</v>
      </c>
      <c r="B1628" s="7" t="s">
        <v>1823</v>
      </c>
      <c r="C1628" t="s">
        <v>716</v>
      </c>
      <c r="D1628" t="s">
        <v>137</v>
      </c>
      <c r="E1628" t="s">
        <v>50</v>
      </c>
      <c r="F1628" t="s">
        <v>51</v>
      </c>
      <c r="G1628">
        <v>10</v>
      </c>
      <c r="H1628">
        <v>0.1</v>
      </c>
      <c r="I1628" s="2">
        <v>249102</v>
      </c>
      <c r="J1628" t="str">
        <f>_xlfn.XLOOKUP(tblOrders[[#This Row],[CustomerID]], tblCustomers[CustomerID], tblCustomers[CustomerName])</f>
        <v>Customer 121</v>
      </c>
      <c r="K1628" t="str">
        <f>_xlfn.XLOOKUP(tblOrders[[#This Row],[CustomerID]], tblCustomers[CustomerID], tblCustomers[Segment])</f>
        <v>Corporate</v>
      </c>
      <c r="L1628" t="str">
        <f>_xlfn.XLOOKUP(tblOrders[[#This Row],[ProductID]], tblProducts[ProductID], tblProducts[Category])</f>
        <v>Home</v>
      </c>
      <c r="M1628">
        <f>_xlfn.XLOOKUP(tblOrders[[#This Row],[ProductID]], tblProducts[ProductID], tblProducts[CostPrice])</f>
        <v>26666</v>
      </c>
      <c r="N1628">
        <f>tblOrders[[#This Row],[Sales]]-(tblOrders[[#This Row],[CostPrice]]*tblOrders[[#This Row],[Quantity]])</f>
        <v>-17558</v>
      </c>
      <c r="O1628" t="str">
        <f>TEXT(tblOrders[[#This Row],[Date]],"mmm-yyyy")</f>
        <v>Aug-2025</v>
      </c>
      <c r="P1628" t="str">
        <f>_xlfn.XLOOKUP(tblOrders[[#This Row],[OrderID]], tblReturns[OrderID], tblReturns[Returned])</f>
        <v>Yes</v>
      </c>
      <c r="Q1628" t="str">
        <f>_xlfn.XLOOKUP(tblOrders[[#This Row],[OrderID]], tblShipping[OrderID], tblShipping[ShipMode])</f>
        <v>Pickup</v>
      </c>
      <c r="R1628" t="str">
        <f>IFERROR(_xlfn.XLOOKUP(A1627, tblCustomers[CustomerID], tblCustomers[CustomerName]), "Not Found")</f>
        <v>Not Found</v>
      </c>
      <c r="S1628" t="str">
        <f>IF(tblOrders[[#This Row],[Sales]]&gt;1000000,"High Value","Standard")</f>
        <v>Standard</v>
      </c>
      <c r="T1628" t="str">
        <f>_xlfn.XLOOKUP(tblOrders[[#This Row],[ProductID]], tblProducts[ProductID], tblProducts[ProductName])</f>
        <v>Product 76</v>
      </c>
      <c r="U1628">
        <f>_xlfn.XLOOKUP(tblOrders[[#This Row],[SalesRepID]], tblSalesreps[RepID], tblSalesreps[Target])</f>
        <v>17350666</v>
      </c>
    </row>
    <row r="1629" spans="1:21">
      <c r="A1629" t="s">
        <v>2422</v>
      </c>
      <c r="B1629" s="7" t="s">
        <v>1206</v>
      </c>
      <c r="C1629" t="s">
        <v>108</v>
      </c>
      <c r="D1629" t="s">
        <v>118</v>
      </c>
      <c r="E1629" t="s">
        <v>79</v>
      </c>
      <c r="F1629" t="s">
        <v>14</v>
      </c>
      <c r="G1629">
        <v>9</v>
      </c>
      <c r="H1629">
        <v>0.05</v>
      </c>
      <c r="I1629" s="2">
        <v>1148769.45</v>
      </c>
      <c r="J1629" t="str">
        <f>_xlfn.XLOOKUP(tblOrders[[#This Row],[CustomerID]], tblCustomers[CustomerID], tblCustomers[CustomerName])</f>
        <v>Customer 96</v>
      </c>
      <c r="K1629" t="str">
        <f>_xlfn.XLOOKUP(tblOrders[[#This Row],[CustomerID]], tblCustomers[CustomerID], tblCustomers[Segment])</f>
        <v>Consumer</v>
      </c>
      <c r="L1629" t="str">
        <f>_xlfn.XLOOKUP(tblOrders[[#This Row],[ProductID]], tblProducts[ProductID], tblProducts[Category])</f>
        <v>Home</v>
      </c>
      <c r="M1629">
        <f>_xlfn.XLOOKUP(tblOrders[[#This Row],[ProductID]], tblProducts[ProductID], tblProducts[CostPrice])</f>
        <v>78122</v>
      </c>
      <c r="N1629">
        <f>tblOrders[[#This Row],[Sales]]-(tblOrders[[#This Row],[CostPrice]]*tblOrders[[#This Row],[Quantity]])</f>
        <v>445671.44999999995</v>
      </c>
      <c r="O1629" t="str">
        <f>TEXT(tblOrders[[#This Row],[Date]],"mmm-yyyy")</f>
        <v>Aug-2025</v>
      </c>
      <c r="P1629" t="str">
        <f>_xlfn.XLOOKUP(tblOrders[[#This Row],[OrderID]], tblReturns[OrderID], tblReturns[Returned])</f>
        <v>No</v>
      </c>
      <c r="Q1629" t="str">
        <f>_xlfn.XLOOKUP(tblOrders[[#This Row],[OrderID]], tblShipping[OrderID], tblShipping[ShipMode])</f>
        <v>Pickup</v>
      </c>
      <c r="R1629" t="str">
        <f>IFERROR(_xlfn.XLOOKUP(A1628, tblCustomers[CustomerID], tblCustomers[CustomerName]), "Not Found")</f>
        <v>Not Found</v>
      </c>
      <c r="S1629" t="str">
        <f>IF(tblOrders[[#This Row],[Sales]]&gt;1000000,"High Value","Standard")</f>
        <v>High Value</v>
      </c>
      <c r="T1629" t="str">
        <f>_xlfn.XLOOKUP(tblOrders[[#This Row],[ProductID]], tblProducts[ProductID], tblProducts[ProductName])</f>
        <v>Product 59</v>
      </c>
      <c r="U1629">
        <f>_xlfn.XLOOKUP(tblOrders[[#This Row],[SalesRepID]], tblSalesreps[RepID], tblSalesreps[Target])</f>
        <v>8592536</v>
      </c>
    </row>
    <row r="1630" spans="1:21">
      <c r="A1630" t="s">
        <v>2423</v>
      </c>
      <c r="B1630" s="7" t="s">
        <v>1418</v>
      </c>
      <c r="C1630" t="s">
        <v>681</v>
      </c>
      <c r="D1630" t="s">
        <v>130</v>
      </c>
      <c r="E1630" t="s">
        <v>210</v>
      </c>
      <c r="F1630" t="s">
        <v>88</v>
      </c>
      <c r="G1630">
        <v>2</v>
      </c>
      <c r="H1630">
        <v>0.05</v>
      </c>
      <c r="I1630" s="2">
        <v>166001.1</v>
      </c>
      <c r="J1630" t="str">
        <f>_xlfn.XLOOKUP(tblOrders[[#This Row],[CustomerID]], tblCustomers[CustomerID], tblCustomers[CustomerName])</f>
        <v>Customer 88</v>
      </c>
      <c r="K1630" t="str">
        <f>_xlfn.XLOOKUP(tblOrders[[#This Row],[CustomerID]], tblCustomers[CustomerID], tblCustomers[Segment])</f>
        <v>SME</v>
      </c>
      <c r="L1630" t="str">
        <f>_xlfn.XLOOKUP(tblOrders[[#This Row],[ProductID]], tblProducts[ProductID], tblProducts[Category])</f>
        <v>Home</v>
      </c>
      <c r="M1630">
        <f>_xlfn.XLOOKUP(tblOrders[[#This Row],[ProductID]], tblProducts[ProductID], tblProducts[CostPrice])</f>
        <v>4229</v>
      </c>
      <c r="N1630">
        <f>tblOrders[[#This Row],[Sales]]-(tblOrders[[#This Row],[CostPrice]]*tblOrders[[#This Row],[Quantity]])</f>
        <v>157543.1</v>
      </c>
      <c r="O1630" t="str">
        <f>TEXT(tblOrders[[#This Row],[Date]],"mmm-yyyy")</f>
        <v>Mar-2025</v>
      </c>
      <c r="P1630" t="str">
        <f>_xlfn.XLOOKUP(tblOrders[[#This Row],[OrderID]], tblReturns[OrderID], tblReturns[Returned])</f>
        <v>Yes</v>
      </c>
      <c r="Q1630" t="str">
        <f>_xlfn.XLOOKUP(tblOrders[[#This Row],[OrderID]], tblShipping[OrderID], tblShipping[ShipMode])</f>
        <v>Standard</v>
      </c>
      <c r="R1630" t="str">
        <f>IFERROR(_xlfn.XLOOKUP(A1629, tblCustomers[CustomerID], tblCustomers[CustomerName]), "Not Found")</f>
        <v>Not Found</v>
      </c>
      <c r="S1630" t="str">
        <f>IF(tblOrders[[#This Row],[Sales]]&gt;1000000,"High Value","Standard")</f>
        <v>Standard</v>
      </c>
      <c r="T1630" t="str">
        <f>_xlfn.XLOOKUP(tblOrders[[#This Row],[ProductID]], tblProducts[ProductID], tblProducts[ProductName])</f>
        <v>Product 92</v>
      </c>
      <c r="U1630">
        <f>_xlfn.XLOOKUP(tblOrders[[#This Row],[SalesRepID]], tblSalesreps[RepID], tblSalesreps[Target])</f>
        <v>19336654</v>
      </c>
    </row>
    <row r="1631" spans="1:21">
      <c r="A1631" t="s">
        <v>2424</v>
      </c>
      <c r="B1631" s="7" t="s">
        <v>306</v>
      </c>
      <c r="C1631" t="s">
        <v>565</v>
      </c>
      <c r="D1631" t="s">
        <v>513</v>
      </c>
      <c r="E1631" t="s">
        <v>165</v>
      </c>
      <c r="F1631" t="s">
        <v>14</v>
      </c>
      <c r="G1631">
        <v>7</v>
      </c>
      <c r="H1631">
        <v>0.1</v>
      </c>
      <c r="I1631" s="2">
        <v>204271.2</v>
      </c>
      <c r="J1631" t="str">
        <f>_xlfn.XLOOKUP(tblOrders[[#This Row],[CustomerID]], tblCustomers[CustomerID], tblCustomers[CustomerName])</f>
        <v>Customer 22</v>
      </c>
      <c r="K1631" t="str">
        <f>_xlfn.XLOOKUP(tblOrders[[#This Row],[CustomerID]], tblCustomers[CustomerID], tblCustomers[Segment])</f>
        <v>Consumer</v>
      </c>
      <c r="L1631" t="str">
        <f>_xlfn.XLOOKUP(tblOrders[[#This Row],[ProductID]], tblProducts[ProductID], tblProducts[Category])</f>
        <v>Furniture</v>
      </c>
      <c r="M1631">
        <f>_xlfn.XLOOKUP(tblOrders[[#This Row],[ProductID]], tblProducts[ProductID], tblProducts[CostPrice])</f>
        <v>3310</v>
      </c>
      <c r="N1631">
        <f>tblOrders[[#This Row],[Sales]]-(tblOrders[[#This Row],[CostPrice]]*tblOrders[[#This Row],[Quantity]])</f>
        <v>181101.2</v>
      </c>
      <c r="O1631" t="str">
        <f>TEXT(tblOrders[[#This Row],[Date]],"mmm-yyyy")</f>
        <v>Dec-2025</v>
      </c>
      <c r="P1631" t="str">
        <f>_xlfn.XLOOKUP(tblOrders[[#This Row],[OrderID]], tblReturns[OrderID], tblReturns[Returned])</f>
        <v>No</v>
      </c>
      <c r="Q1631" t="str">
        <f>_xlfn.XLOOKUP(tblOrders[[#This Row],[OrderID]], tblShipping[OrderID], tblShipping[ShipMode])</f>
        <v>Standard</v>
      </c>
      <c r="R1631" t="str">
        <f>IFERROR(_xlfn.XLOOKUP(A1630, tblCustomers[CustomerID], tblCustomers[CustomerName]), "Not Found")</f>
        <v>Not Found</v>
      </c>
      <c r="S1631" t="str">
        <f>IF(tblOrders[[#This Row],[Sales]]&gt;1000000,"High Value","Standard")</f>
        <v>Standard</v>
      </c>
      <c r="T1631" t="str">
        <f>_xlfn.XLOOKUP(tblOrders[[#This Row],[ProductID]], tblProducts[ProductID], tblProducts[ProductName])</f>
        <v>Product 5</v>
      </c>
      <c r="U1631">
        <f>_xlfn.XLOOKUP(tblOrders[[#This Row],[SalesRepID]], tblSalesreps[RepID], tblSalesreps[Target])</f>
        <v>16839910</v>
      </c>
    </row>
    <row r="1632" spans="1:21">
      <c r="A1632" t="s">
        <v>2425</v>
      </c>
      <c r="B1632" s="7" t="s">
        <v>590</v>
      </c>
      <c r="C1632" t="s">
        <v>1575</v>
      </c>
      <c r="D1632" t="s">
        <v>73</v>
      </c>
      <c r="E1632" t="s">
        <v>197</v>
      </c>
      <c r="F1632" t="s">
        <v>20</v>
      </c>
      <c r="G1632">
        <v>6</v>
      </c>
      <c r="H1632">
        <v>0</v>
      </c>
      <c r="I1632" s="2">
        <v>795882</v>
      </c>
      <c r="J1632" t="str">
        <f>_xlfn.XLOOKUP(tblOrders[[#This Row],[CustomerID]], tblCustomers[CustomerID], tblCustomers[CustomerName])</f>
        <v>Customer 255</v>
      </c>
      <c r="K1632" t="str">
        <f>_xlfn.XLOOKUP(tblOrders[[#This Row],[CustomerID]], tblCustomers[CustomerID], tblCustomers[Segment])</f>
        <v>Consumer</v>
      </c>
      <c r="L1632" t="str">
        <f>_xlfn.XLOOKUP(tblOrders[[#This Row],[ProductID]], tblProducts[ProductID], tblProducts[Category])</f>
        <v>Office</v>
      </c>
      <c r="M1632">
        <f>_xlfn.XLOOKUP(tblOrders[[#This Row],[ProductID]], tblProducts[ProductID], tblProducts[CostPrice])</f>
        <v>28523</v>
      </c>
      <c r="N1632">
        <f>tblOrders[[#This Row],[Sales]]-(tblOrders[[#This Row],[CostPrice]]*tblOrders[[#This Row],[Quantity]])</f>
        <v>624744</v>
      </c>
      <c r="O1632" t="str">
        <f>TEXT(tblOrders[[#This Row],[Date]],"mmm-yyyy")</f>
        <v>May-2025</v>
      </c>
      <c r="P1632" t="str">
        <f>_xlfn.XLOOKUP(tblOrders[[#This Row],[OrderID]], tblReturns[OrderID], tblReturns[Returned])</f>
        <v>No</v>
      </c>
      <c r="Q1632" t="str">
        <f>_xlfn.XLOOKUP(tblOrders[[#This Row],[OrderID]], tblShipping[OrderID], tblShipping[ShipMode])</f>
        <v>Standard</v>
      </c>
      <c r="R1632" t="str">
        <f>IFERROR(_xlfn.XLOOKUP(A1631, tblCustomers[CustomerID], tblCustomers[CustomerName]), "Not Found")</f>
        <v>Not Found</v>
      </c>
      <c r="S1632" t="str">
        <f>IF(tblOrders[[#This Row],[Sales]]&gt;1000000,"High Value","Standard")</f>
        <v>Standard</v>
      </c>
      <c r="T1632" t="str">
        <f>_xlfn.XLOOKUP(tblOrders[[#This Row],[ProductID]], tblProducts[ProductID], tblProducts[ProductName])</f>
        <v>Product 30</v>
      </c>
      <c r="U1632">
        <f>_xlfn.XLOOKUP(tblOrders[[#This Row],[SalesRepID]], tblSalesreps[RepID], tblSalesreps[Target])</f>
        <v>19562258</v>
      </c>
    </row>
    <row r="1633" spans="1:21">
      <c r="A1633" t="s">
        <v>2426</v>
      </c>
      <c r="B1633" s="7" t="s">
        <v>1548</v>
      </c>
      <c r="C1633" t="s">
        <v>916</v>
      </c>
      <c r="D1633" t="s">
        <v>397</v>
      </c>
      <c r="E1633" t="s">
        <v>45</v>
      </c>
      <c r="F1633" t="s">
        <v>51</v>
      </c>
      <c r="G1633">
        <v>6</v>
      </c>
      <c r="H1633">
        <v>0</v>
      </c>
      <c r="I1633" s="2">
        <v>636390</v>
      </c>
      <c r="J1633" t="str">
        <f>_xlfn.XLOOKUP(tblOrders[[#This Row],[CustomerID]], tblCustomers[CustomerID], tblCustomers[CustomerName])</f>
        <v>Customer 60</v>
      </c>
      <c r="K1633" t="str">
        <f>_xlfn.XLOOKUP(tblOrders[[#This Row],[CustomerID]], tblCustomers[CustomerID], tblCustomers[Segment])</f>
        <v>Consumer</v>
      </c>
      <c r="L1633" t="str">
        <f>_xlfn.XLOOKUP(tblOrders[[#This Row],[ProductID]], tblProducts[ProductID], tblProducts[Category])</f>
        <v>Electronics</v>
      </c>
      <c r="M1633">
        <f>_xlfn.XLOOKUP(tblOrders[[#This Row],[ProductID]], tblProducts[ProductID], tblProducts[CostPrice])</f>
        <v>13474</v>
      </c>
      <c r="N1633">
        <f>tblOrders[[#This Row],[Sales]]-(tblOrders[[#This Row],[CostPrice]]*tblOrders[[#This Row],[Quantity]])</f>
        <v>555546</v>
      </c>
      <c r="O1633" t="str">
        <f>TEXT(tblOrders[[#This Row],[Date]],"mmm-yyyy")</f>
        <v>Jan-2025</v>
      </c>
      <c r="P1633" t="str">
        <f>_xlfn.XLOOKUP(tblOrders[[#This Row],[OrderID]], tblReturns[OrderID], tblReturns[Returned])</f>
        <v>No</v>
      </c>
      <c r="Q1633" t="str">
        <f>_xlfn.XLOOKUP(tblOrders[[#This Row],[OrderID]], tblShipping[OrderID], tblShipping[ShipMode])</f>
        <v>Standard</v>
      </c>
      <c r="R1633" t="str">
        <f>IFERROR(_xlfn.XLOOKUP(A1632, tblCustomers[CustomerID], tblCustomers[CustomerName]), "Not Found")</f>
        <v>Not Found</v>
      </c>
      <c r="S1633" t="str">
        <f>IF(tblOrders[[#This Row],[Sales]]&gt;1000000,"High Value","Standard")</f>
        <v>Standard</v>
      </c>
      <c r="T1633" t="str">
        <f>_xlfn.XLOOKUP(tblOrders[[#This Row],[ProductID]], tblProducts[ProductID], tblProducts[ProductName])</f>
        <v>Product 27</v>
      </c>
      <c r="U1633">
        <f>_xlfn.XLOOKUP(tblOrders[[#This Row],[SalesRepID]], tblSalesreps[RepID], tblSalesreps[Target])</f>
        <v>11319839</v>
      </c>
    </row>
    <row r="1634" spans="1:21">
      <c r="A1634" t="s">
        <v>2427</v>
      </c>
      <c r="B1634" s="7" t="s">
        <v>411</v>
      </c>
      <c r="C1634" t="s">
        <v>767</v>
      </c>
      <c r="D1634" t="s">
        <v>546</v>
      </c>
      <c r="E1634" t="s">
        <v>13</v>
      </c>
      <c r="F1634" t="s">
        <v>51</v>
      </c>
      <c r="G1634">
        <v>3</v>
      </c>
      <c r="H1634">
        <v>0.05</v>
      </c>
      <c r="I1634" s="2">
        <v>387597.15</v>
      </c>
      <c r="J1634" t="str">
        <f>_xlfn.XLOOKUP(tblOrders[[#This Row],[CustomerID]], tblCustomers[CustomerID], tblCustomers[CustomerName])</f>
        <v>Customer 134</v>
      </c>
      <c r="K1634" t="str">
        <f>_xlfn.XLOOKUP(tblOrders[[#This Row],[CustomerID]], tblCustomers[CustomerID], tblCustomers[Segment])</f>
        <v>Consumer</v>
      </c>
      <c r="L1634" t="str">
        <f>_xlfn.XLOOKUP(tblOrders[[#This Row],[ProductID]], tblProducts[ProductID], tblProducts[Category])</f>
        <v>Home</v>
      </c>
      <c r="M1634">
        <f>_xlfn.XLOOKUP(tblOrders[[#This Row],[ProductID]], tblProducts[ProductID], tblProducts[CostPrice])</f>
        <v>51783</v>
      </c>
      <c r="N1634">
        <f>tblOrders[[#This Row],[Sales]]-(tblOrders[[#This Row],[CostPrice]]*tblOrders[[#This Row],[Quantity]])</f>
        <v>232248.15000000002</v>
      </c>
      <c r="O1634" t="str">
        <f>TEXT(tblOrders[[#This Row],[Date]],"mmm-yyyy")</f>
        <v>Sep-2025</v>
      </c>
      <c r="P1634" t="str">
        <f>_xlfn.XLOOKUP(tblOrders[[#This Row],[OrderID]], tblReturns[OrderID], tblReturns[Returned])</f>
        <v>No</v>
      </c>
      <c r="Q1634" t="str">
        <f>_xlfn.XLOOKUP(tblOrders[[#This Row],[OrderID]], tblShipping[OrderID], tblShipping[ShipMode])</f>
        <v>Express</v>
      </c>
      <c r="R1634" t="str">
        <f>IFERROR(_xlfn.XLOOKUP(A1633, tblCustomers[CustomerID], tblCustomers[CustomerName]), "Not Found")</f>
        <v>Not Found</v>
      </c>
      <c r="S1634" t="str">
        <f>IF(tblOrders[[#This Row],[Sales]]&gt;1000000,"High Value","Standard")</f>
        <v>Standard</v>
      </c>
      <c r="T1634" t="str">
        <f>_xlfn.XLOOKUP(tblOrders[[#This Row],[ProductID]], tblProducts[ProductID], tblProducts[ProductName])</f>
        <v>Product 14</v>
      </c>
      <c r="U1634">
        <f>_xlfn.XLOOKUP(tblOrders[[#This Row],[SalesRepID]], tblSalesreps[RepID], tblSalesreps[Target])</f>
        <v>11852878</v>
      </c>
    </row>
    <row r="1635" spans="1:21">
      <c r="A1635" t="s">
        <v>2428</v>
      </c>
      <c r="B1635" s="7" t="s">
        <v>188</v>
      </c>
      <c r="C1635" t="s">
        <v>453</v>
      </c>
      <c r="D1635" t="s">
        <v>64</v>
      </c>
      <c r="E1635" t="s">
        <v>19</v>
      </c>
      <c r="F1635" t="s">
        <v>14</v>
      </c>
      <c r="G1635">
        <v>10</v>
      </c>
      <c r="H1635">
        <v>0.15</v>
      </c>
      <c r="I1635" s="2">
        <v>1001181</v>
      </c>
      <c r="J1635" t="str">
        <f>_xlfn.XLOOKUP(tblOrders[[#This Row],[CustomerID]], tblCustomers[CustomerID], tblCustomers[CustomerName])</f>
        <v>Customer 192</v>
      </c>
      <c r="K1635" t="str">
        <f>_xlfn.XLOOKUP(tblOrders[[#This Row],[CustomerID]], tblCustomers[CustomerID], tblCustomers[Segment])</f>
        <v>Corporate</v>
      </c>
      <c r="L1635" t="str">
        <f>_xlfn.XLOOKUP(tblOrders[[#This Row],[ProductID]], tblProducts[ProductID], tblProducts[Category])</f>
        <v>Office</v>
      </c>
      <c r="M1635">
        <f>_xlfn.XLOOKUP(tblOrders[[#This Row],[ProductID]], tblProducts[ProductID], tblProducts[CostPrice])</f>
        <v>13311</v>
      </c>
      <c r="N1635">
        <f>tblOrders[[#This Row],[Sales]]-(tblOrders[[#This Row],[CostPrice]]*tblOrders[[#This Row],[Quantity]])</f>
        <v>868071</v>
      </c>
      <c r="O1635" t="str">
        <f>TEXT(tblOrders[[#This Row],[Date]],"mmm-yyyy")</f>
        <v>Feb-2025</v>
      </c>
      <c r="P1635" t="str">
        <f>_xlfn.XLOOKUP(tblOrders[[#This Row],[OrderID]], tblReturns[OrderID], tblReturns[Returned])</f>
        <v>No</v>
      </c>
      <c r="Q1635" t="str">
        <f>_xlfn.XLOOKUP(tblOrders[[#This Row],[OrderID]], tblShipping[OrderID], tblShipping[ShipMode])</f>
        <v>Pickup</v>
      </c>
      <c r="R1635" t="str">
        <f>IFERROR(_xlfn.XLOOKUP(A1634, tblCustomers[CustomerID], tblCustomers[CustomerName]), "Not Found")</f>
        <v>Not Found</v>
      </c>
      <c r="S1635" t="str">
        <f>IF(tblOrders[[#This Row],[Sales]]&gt;1000000,"High Value","Standard")</f>
        <v>High Value</v>
      </c>
      <c r="T1635" t="str">
        <f>_xlfn.XLOOKUP(tblOrders[[#This Row],[ProductID]], tblProducts[ProductID], tblProducts[ProductName])</f>
        <v>Product 91</v>
      </c>
      <c r="U1635">
        <f>_xlfn.XLOOKUP(tblOrders[[#This Row],[SalesRepID]], tblSalesreps[RepID], tblSalesreps[Target])</f>
        <v>11347243</v>
      </c>
    </row>
    <row r="1636" spans="1:21">
      <c r="A1636" t="s">
        <v>2429</v>
      </c>
      <c r="B1636" s="7" t="s">
        <v>1169</v>
      </c>
      <c r="C1636" t="s">
        <v>753</v>
      </c>
      <c r="D1636" t="s">
        <v>288</v>
      </c>
      <c r="E1636" t="s">
        <v>13</v>
      </c>
      <c r="F1636" t="s">
        <v>88</v>
      </c>
      <c r="G1636">
        <v>1</v>
      </c>
      <c r="H1636">
        <v>0.1</v>
      </c>
      <c r="I1636" s="2">
        <v>46071</v>
      </c>
      <c r="J1636" t="str">
        <f>_xlfn.XLOOKUP(tblOrders[[#This Row],[CustomerID]], tblCustomers[CustomerID], tblCustomers[CustomerName])</f>
        <v>Customer 116</v>
      </c>
      <c r="K1636" t="str">
        <f>_xlfn.XLOOKUP(tblOrders[[#This Row],[CustomerID]], tblCustomers[CustomerID], tblCustomers[Segment])</f>
        <v>Consumer</v>
      </c>
      <c r="L1636" t="str">
        <f>_xlfn.XLOOKUP(tblOrders[[#This Row],[ProductID]], tblProducts[ProductID], tblProducts[Category])</f>
        <v>Furniture</v>
      </c>
      <c r="M1636">
        <f>_xlfn.XLOOKUP(tblOrders[[#This Row],[ProductID]], tblProducts[ProductID], tblProducts[CostPrice])</f>
        <v>34258</v>
      </c>
      <c r="N1636">
        <f>tblOrders[[#This Row],[Sales]]-(tblOrders[[#This Row],[CostPrice]]*tblOrders[[#This Row],[Quantity]])</f>
        <v>11813</v>
      </c>
      <c r="O1636" t="str">
        <f>TEXT(tblOrders[[#This Row],[Date]],"mmm-yyyy")</f>
        <v>Nov-2025</v>
      </c>
      <c r="P1636" t="str">
        <f>_xlfn.XLOOKUP(tblOrders[[#This Row],[OrderID]], tblReturns[OrderID], tblReturns[Returned])</f>
        <v>No</v>
      </c>
      <c r="Q1636" t="str">
        <f>_xlfn.XLOOKUP(tblOrders[[#This Row],[OrderID]], tblShipping[OrderID], tblShipping[ShipMode])</f>
        <v>Express</v>
      </c>
      <c r="R1636" t="str">
        <f>IFERROR(_xlfn.XLOOKUP(A1635, tblCustomers[CustomerID], tblCustomers[CustomerName]), "Not Found")</f>
        <v>Not Found</v>
      </c>
      <c r="S1636" t="str">
        <f>IF(tblOrders[[#This Row],[Sales]]&gt;1000000,"High Value","Standard")</f>
        <v>Standard</v>
      </c>
      <c r="T1636" t="str">
        <f>_xlfn.XLOOKUP(tblOrders[[#This Row],[ProductID]], tblProducts[ProductID], tblProducts[ProductName])</f>
        <v>Product 39</v>
      </c>
      <c r="U1636">
        <f>_xlfn.XLOOKUP(tblOrders[[#This Row],[SalesRepID]], tblSalesreps[RepID], tblSalesreps[Target])</f>
        <v>11852878</v>
      </c>
    </row>
    <row r="1637" spans="1:21">
      <c r="A1637" t="s">
        <v>2430</v>
      </c>
      <c r="B1637" s="7" t="s">
        <v>520</v>
      </c>
      <c r="C1637" t="s">
        <v>534</v>
      </c>
      <c r="D1637" t="s">
        <v>236</v>
      </c>
      <c r="E1637" t="s">
        <v>13</v>
      </c>
      <c r="F1637" t="s">
        <v>14</v>
      </c>
      <c r="G1637">
        <v>10</v>
      </c>
      <c r="H1637">
        <v>0.1</v>
      </c>
      <c r="I1637" s="2">
        <v>1015911</v>
      </c>
      <c r="J1637" t="str">
        <f>_xlfn.XLOOKUP(tblOrders[[#This Row],[CustomerID]], tblCustomers[CustomerID], tblCustomers[CustomerName])</f>
        <v>Customer 66</v>
      </c>
      <c r="K1637" t="str">
        <f>_xlfn.XLOOKUP(tblOrders[[#This Row],[CustomerID]], tblCustomers[CustomerID], tblCustomers[Segment])</f>
        <v>Consumer</v>
      </c>
      <c r="L1637" t="str">
        <f>_xlfn.XLOOKUP(tblOrders[[#This Row],[ProductID]], tblProducts[ProductID], tblProducts[Category])</f>
        <v>Furniture</v>
      </c>
      <c r="M1637">
        <f>_xlfn.XLOOKUP(tblOrders[[#This Row],[ProductID]], tblProducts[ProductID], tblProducts[CostPrice])</f>
        <v>21756</v>
      </c>
      <c r="N1637">
        <f>tblOrders[[#This Row],[Sales]]-(tblOrders[[#This Row],[CostPrice]]*tblOrders[[#This Row],[Quantity]])</f>
        <v>798351</v>
      </c>
      <c r="O1637" t="str">
        <f>TEXT(tblOrders[[#This Row],[Date]],"mmm-yyyy")</f>
        <v>Jan-2025</v>
      </c>
      <c r="P1637" t="str">
        <f>_xlfn.XLOOKUP(tblOrders[[#This Row],[OrderID]], tblReturns[OrderID], tblReturns[Returned])</f>
        <v>No</v>
      </c>
      <c r="Q1637" t="str">
        <f>_xlfn.XLOOKUP(tblOrders[[#This Row],[OrderID]], tblShipping[OrderID], tblShipping[ShipMode])</f>
        <v>Pickup</v>
      </c>
      <c r="R1637" t="str">
        <f>IFERROR(_xlfn.XLOOKUP(A1636, tblCustomers[CustomerID], tblCustomers[CustomerName]), "Not Found")</f>
        <v>Not Found</v>
      </c>
      <c r="S1637" t="str">
        <f>IF(tblOrders[[#This Row],[Sales]]&gt;1000000,"High Value","Standard")</f>
        <v>High Value</v>
      </c>
      <c r="T1637" t="str">
        <f>_xlfn.XLOOKUP(tblOrders[[#This Row],[ProductID]], tblProducts[ProductID], tblProducts[ProductName])</f>
        <v>Product 41</v>
      </c>
      <c r="U1637">
        <f>_xlfn.XLOOKUP(tblOrders[[#This Row],[SalesRepID]], tblSalesreps[RepID], tblSalesreps[Target])</f>
        <v>11852878</v>
      </c>
    </row>
    <row r="1638" spans="1:21">
      <c r="A1638" t="s">
        <v>2431</v>
      </c>
      <c r="B1638" s="7" t="s">
        <v>595</v>
      </c>
      <c r="C1638" t="s">
        <v>358</v>
      </c>
      <c r="D1638" t="s">
        <v>265</v>
      </c>
      <c r="E1638" t="s">
        <v>197</v>
      </c>
      <c r="F1638" t="s">
        <v>14</v>
      </c>
      <c r="G1638">
        <v>10</v>
      </c>
      <c r="H1638">
        <v>0.2</v>
      </c>
      <c r="I1638" s="2">
        <v>1136912</v>
      </c>
      <c r="J1638" t="str">
        <f>_xlfn.XLOOKUP(tblOrders[[#This Row],[CustomerID]], tblCustomers[CustomerID], tblCustomers[CustomerName])</f>
        <v>Customer 285</v>
      </c>
      <c r="K1638" t="str">
        <f>_xlfn.XLOOKUP(tblOrders[[#This Row],[CustomerID]], tblCustomers[CustomerID], tblCustomers[Segment])</f>
        <v>Corporate</v>
      </c>
      <c r="L1638" t="str">
        <f>_xlfn.XLOOKUP(tblOrders[[#This Row],[ProductID]], tblProducts[ProductID], tblProducts[Category])</f>
        <v>Home</v>
      </c>
      <c r="M1638">
        <f>_xlfn.XLOOKUP(tblOrders[[#This Row],[ProductID]], tblProducts[ProductID], tblProducts[CostPrice])</f>
        <v>33642</v>
      </c>
      <c r="N1638">
        <f>tblOrders[[#This Row],[Sales]]-(tblOrders[[#This Row],[CostPrice]]*tblOrders[[#This Row],[Quantity]])</f>
        <v>800492</v>
      </c>
      <c r="O1638" t="str">
        <f>TEXT(tblOrders[[#This Row],[Date]],"mmm-yyyy")</f>
        <v>Nov-2025</v>
      </c>
      <c r="P1638" t="str">
        <f>_xlfn.XLOOKUP(tblOrders[[#This Row],[OrderID]], tblReturns[OrderID], tblReturns[Returned])</f>
        <v>No</v>
      </c>
      <c r="Q1638" t="str">
        <f>_xlfn.XLOOKUP(tblOrders[[#This Row],[OrderID]], tblShipping[OrderID], tblShipping[ShipMode])</f>
        <v>Express</v>
      </c>
      <c r="R1638" t="str">
        <f>IFERROR(_xlfn.XLOOKUP(A1637, tblCustomers[CustomerID], tblCustomers[CustomerName]), "Not Found")</f>
        <v>Not Found</v>
      </c>
      <c r="S1638" t="str">
        <f>IF(tblOrders[[#This Row],[Sales]]&gt;1000000,"High Value","Standard")</f>
        <v>High Value</v>
      </c>
      <c r="T1638" t="str">
        <f>_xlfn.XLOOKUP(tblOrders[[#This Row],[ProductID]], tblProducts[ProductID], tblProducts[ProductName])</f>
        <v>Product 17</v>
      </c>
      <c r="U1638">
        <f>_xlfn.XLOOKUP(tblOrders[[#This Row],[SalesRepID]], tblSalesreps[RepID], tblSalesreps[Target])</f>
        <v>19562258</v>
      </c>
    </row>
    <row r="1639" spans="1:21">
      <c r="A1639" t="s">
        <v>2432</v>
      </c>
      <c r="B1639" s="7" t="s">
        <v>701</v>
      </c>
      <c r="C1639" t="s">
        <v>426</v>
      </c>
      <c r="D1639" t="s">
        <v>141</v>
      </c>
      <c r="E1639" t="s">
        <v>197</v>
      </c>
      <c r="F1639" t="s">
        <v>26</v>
      </c>
      <c r="G1639">
        <v>3</v>
      </c>
      <c r="H1639">
        <v>0.2</v>
      </c>
      <c r="I1639" s="2">
        <v>322492.79999999999</v>
      </c>
      <c r="J1639" t="str">
        <f>_xlfn.XLOOKUP(tblOrders[[#This Row],[CustomerID]], tblCustomers[CustomerID], tblCustomers[CustomerName])</f>
        <v>Customer 195</v>
      </c>
      <c r="K1639" t="str">
        <f>_xlfn.XLOOKUP(tblOrders[[#This Row],[CustomerID]], tblCustomers[CustomerID], tblCustomers[Segment])</f>
        <v>Corporate</v>
      </c>
      <c r="L1639" t="str">
        <f>_xlfn.XLOOKUP(tblOrders[[#This Row],[ProductID]], tblProducts[ProductID], tblProducts[Category])</f>
        <v>Home</v>
      </c>
      <c r="M1639">
        <f>_xlfn.XLOOKUP(tblOrders[[#This Row],[ProductID]], tblProducts[ProductID], tblProducts[CostPrice])</f>
        <v>32671</v>
      </c>
      <c r="N1639">
        <f>tblOrders[[#This Row],[Sales]]-(tblOrders[[#This Row],[CostPrice]]*tblOrders[[#This Row],[Quantity]])</f>
        <v>224479.8</v>
      </c>
      <c r="O1639" t="str">
        <f>TEXT(tblOrders[[#This Row],[Date]],"mmm-yyyy")</f>
        <v>Jan-2025</v>
      </c>
      <c r="P1639" t="str">
        <f>_xlfn.XLOOKUP(tblOrders[[#This Row],[OrderID]], tblReturns[OrderID], tblReturns[Returned])</f>
        <v>No</v>
      </c>
      <c r="Q1639" t="str">
        <f>_xlfn.XLOOKUP(tblOrders[[#This Row],[OrderID]], tblShipping[OrderID], tblShipping[ShipMode])</f>
        <v>Express</v>
      </c>
      <c r="R1639" t="str">
        <f>IFERROR(_xlfn.XLOOKUP(A1638, tblCustomers[CustomerID], tblCustomers[CustomerName]), "Not Found")</f>
        <v>Not Found</v>
      </c>
      <c r="S1639" t="str">
        <f>IF(tblOrders[[#This Row],[Sales]]&gt;1000000,"High Value","Standard")</f>
        <v>Standard</v>
      </c>
      <c r="T1639" t="str">
        <f>_xlfn.XLOOKUP(tblOrders[[#This Row],[ProductID]], tblProducts[ProductID], tblProducts[ProductName])</f>
        <v>Product 80</v>
      </c>
      <c r="U1639">
        <f>_xlfn.XLOOKUP(tblOrders[[#This Row],[SalesRepID]], tblSalesreps[RepID], tblSalesreps[Target])</f>
        <v>19562258</v>
      </c>
    </row>
    <row r="1640" spans="1:21">
      <c r="A1640" t="s">
        <v>2433</v>
      </c>
      <c r="B1640" s="7" t="s">
        <v>531</v>
      </c>
      <c r="C1640" t="s">
        <v>418</v>
      </c>
      <c r="D1640" t="s">
        <v>44</v>
      </c>
      <c r="E1640" t="s">
        <v>56</v>
      </c>
      <c r="F1640" t="s">
        <v>26</v>
      </c>
      <c r="G1640">
        <v>5</v>
      </c>
      <c r="H1640">
        <v>0.1</v>
      </c>
      <c r="I1640" s="2">
        <v>443412</v>
      </c>
      <c r="J1640" t="str">
        <f>_xlfn.XLOOKUP(tblOrders[[#This Row],[CustomerID]], tblCustomers[CustomerID], tblCustomers[CustomerName])</f>
        <v>Customer 113</v>
      </c>
      <c r="K1640" t="str">
        <f>_xlfn.XLOOKUP(tblOrders[[#This Row],[CustomerID]], tblCustomers[CustomerID], tblCustomers[Segment])</f>
        <v>Consumer</v>
      </c>
      <c r="L1640" t="str">
        <f>_xlfn.XLOOKUP(tblOrders[[#This Row],[ProductID]], tblProducts[ProductID], tblProducts[Category])</f>
        <v>Furniture</v>
      </c>
      <c r="M1640">
        <f>_xlfn.XLOOKUP(tblOrders[[#This Row],[ProductID]], tblProducts[ProductID], tblProducts[CostPrice])</f>
        <v>48953</v>
      </c>
      <c r="N1640">
        <f>tblOrders[[#This Row],[Sales]]-(tblOrders[[#This Row],[CostPrice]]*tblOrders[[#This Row],[Quantity]])</f>
        <v>198647</v>
      </c>
      <c r="O1640" t="str">
        <f>TEXT(tblOrders[[#This Row],[Date]],"mmm-yyyy")</f>
        <v>Jun-2025</v>
      </c>
      <c r="P1640" t="str">
        <f>_xlfn.XLOOKUP(tblOrders[[#This Row],[OrderID]], tblReturns[OrderID], tblReturns[Returned])</f>
        <v>No</v>
      </c>
      <c r="Q1640" t="str">
        <f>_xlfn.XLOOKUP(tblOrders[[#This Row],[OrderID]], tblShipping[OrderID], tblShipping[ShipMode])</f>
        <v>Express</v>
      </c>
      <c r="R1640" t="str">
        <f>IFERROR(_xlfn.XLOOKUP(A1639, tblCustomers[CustomerID], tblCustomers[CustomerName]), "Not Found")</f>
        <v>Not Found</v>
      </c>
      <c r="S1640" t="str">
        <f>IF(tblOrders[[#This Row],[Sales]]&gt;1000000,"High Value","Standard")</f>
        <v>Standard</v>
      </c>
      <c r="T1640" t="str">
        <f>_xlfn.XLOOKUP(tblOrders[[#This Row],[ProductID]], tblProducts[ProductID], tblProducts[ProductName])</f>
        <v>Product 56</v>
      </c>
      <c r="U1640">
        <f>_xlfn.XLOOKUP(tblOrders[[#This Row],[SalesRepID]], tblSalesreps[RepID], tblSalesreps[Target])</f>
        <v>14265630</v>
      </c>
    </row>
    <row r="1641" spans="1:21">
      <c r="A1641" t="s">
        <v>2434</v>
      </c>
      <c r="B1641" s="7" t="s">
        <v>489</v>
      </c>
      <c r="C1641" t="s">
        <v>1483</v>
      </c>
      <c r="D1641" t="s">
        <v>914</v>
      </c>
      <c r="E1641" t="s">
        <v>74</v>
      </c>
      <c r="F1641" t="s">
        <v>20</v>
      </c>
      <c r="G1641">
        <v>6</v>
      </c>
      <c r="H1641">
        <v>0.15</v>
      </c>
      <c r="I1641" s="2">
        <v>123858.6</v>
      </c>
      <c r="J1641" t="str">
        <f>_xlfn.XLOOKUP(tblOrders[[#This Row],[CustomerID]], tblCustomers[CustomerID], tblCustomers[CustomerName])</f>
        <v>Customer 144</v>
      </c>
      <c r="K1641" t="str">
        <f>_xlfn.XLOOKUP(tblOrders[[#This Row],[CustomerID]], tblCustomers[CustomerID], tblCustomers[Segment])</f>
        <v>Corporate</v>
      </c>
      <c r="L1641" t="str">
        <f>_xlfn.XLOOKUP(tblOrders[[#This Row],[ProductID]], tblProducts[ProductID], tblProducts[Category])</f>
        <v>Office</v>
      </c>
      <c r="M1641">
        <f>_xlfn.XLOOKUP(tblOrders[[#This Row],[ProductID]], tblProducts[ProductID], tblProducts[CostPrice])</f>
        <v>24464</v>
      </c>
      <c r="N1641">
        <f>tblOrders[[#This Row],[Sales]]-(tblOrders[[#This Row],[CostPrice]]*tblOrders[[#This Row],[Quantity]])</f>
        <v>-22925.399999999994</v>
      </c>
      <c r="O1641" t="str">
        <f>TEXT(tblOrders[[#This Row],[Date]],"mmm-yyyy")</f>
        <v>Sep-2025</v>
      </c>
      <c r="P1641" t="str">
        <f>_xlfn.XLOOKUP(tblOrders[[#This Row],[OrderID]], tblReturns[OrderID], tblReturns[Returned])</f>
        <v>No</v>
      </c>
      <c r="Q1641" t="str">
        <f>_xlfn.XLOOKUP(tblOrders[[#This Row],[OrderID]], tblShipping[OrderID], tblShipping[ShipMode])</f>
        <v>Pickup</v>
      </c>
      <c r="R1641" t="str">
        <f>IFERROR(_xlfn.XLOOKUP(A1640, tblCustomers[CustomerID], tblCustomers[CustomerName]), "Not Found")</f>
        <v>Not Found</v>
      </c>
      <c r="S1641" t="str">
        <f>IF(tblOrders[[#This Row],[Sales]]&gt;1000000,"High Value","Standard")</f>
        <v>Standard</v>
      </c>
      <c r="T1641" t="str">
        <f>_xlfn.XLOOKUP(tblOrders[[#This Row],[ProductID]], tblProducts[ProductID], tblProducts[ProductName])</f>
        <v>Product 46</v>
      </c>
      <c r="U1641">
        <f>_xlfn.XLOOKUP(tblOrders[[#This Row],[SalesRepID]], tblSalesreps[RepID], tblSalesreps[Target])</f>
        <v>7254801</v>
      </c>
    </row>
    <row r="1642" spans="1:21">
      <c r="A1642" t="s">
        <v>2435</v>
      </c>
      <c r="B1642" s="7" t="s">
        <v>323</v>
      </c>
      <c r="C1642" t="s">
        <v>409</v>
      </c>
      <c r="D1642" t="s">
        <v>216</v>
      </c>
      <c r="E1642" t="s">
        <v>13</v>
      </c>
      <c r="F1642" t="s">
        <v>26</v>
      </c>
      <c r="G1642">
        <v>2</v>
      </c>
      <c r="H1642">
        <v>0.15</v>
      </c>
      <c r="I1642" s="2">
        <v>209553.9</v>
      </c>
      <c r="J1642" t="str">
        <f>_xlfn.XLOOKUP(tblOrders[[#This Row],[CustomerID]], tblCustomers[CustomerID], tblCustomers[CustomerName])</f>
        <v>Customer 24</v>
      </c>
      <c r="K1642" t="str">
        <f>_xlfn.XLOOKUP(tblOrders[[#This Row],[CustomerID]], tblCustomers[CustomerID], tblCustomers[Segment])</f>
        <v>SME</v>
      </c>
      <c r="L1642" t="str">
        <f>_xlfn.XLOOKUP(tblOrders[[#This Row],[ProductID]], tblProducts[ProductID], tblProducts[Category])</f>
        <v>Home</v>
      </c>
      <c r="M1642">
        <f>_xlfn.XLOOKUP(tblOrders[[#This Row],[ProductID]], tblProducts[ProductID], tblProducts[CostPrice])</f>
        <v>15200</v>
      </c>
      <c r="N1642">
        <f>tblOrders[[#This Row],[Sales]]-(tblOrders[[#This Row],[CostPrice]]*tblOrders[[#This Row],[Quantity]])</f>
        <v>179153.9</v>
      </c>
      <c r="O1642" t="str">
        <f>TEXT(tblOrders[[#This Row],[Date]],"mmm-yyyy")</f>
        <v>May-2025</v>
      </c>
      <c r="P1642" t="str">
        <f>_xlfn.XLOOKUP(tblOrders[[#This Row],[OrderID]], tblReturns[OrderID], tblReturns[Returned])</f>
        <v>No</v>
      </c>
      <c r="Q1642" t="str">
        <f>_xlfn.XLOOKUP(tblOrders[[#This Row],[OrderID]], tblShipping[OrderID], tblShipping[ShipMode])</f>
        <v>Standard</v>
      </c>
      <c r="R1642" t="str">
        <f>IFERROR(_xlfn.XLOOKUP(A1641, tblCustomers[CustomerID], tblCustomers[CustomerName]), "Not Found")</f>
        <v>Not Found</v>
      </c>
      <c r="S1642" t="str">
        <f>IF(tblOrders[[#This Row],[Sales]]&gt;1000000,"High Value","Standard")</f>
        <v>Standard</v>
      </c>
      <c r="T1642" t="str">
        <f>_xlfn.XLOOKUP(tblOrders[[#This Row],[ProductID]], tblProducts[ProductID], tblProducts[ProductName])</f>
        <v>Product 52</v>
      </c>
      <c r="U1642">
        <f>_xlfn.XLOOKUP(tblOrders[[#This Row],[SalesRepID]], tblSalesreps[RepID], tblSalesreps[Target])</f>
        <v>11852878</v>
      </c>
    </row>
    <row r="1643" spans="1:21">
      <c r="A1643" t="s">
        <v>2436</v>
      </c>
      <c r="B1643" s="7" t="s">
        <v>1246</v>
      </c>
      <c r="C1643" t="s">
        <v>602</v>
      </c>
      <c r="D1643" t="s">
        <v>118</v>
      </c>
      <c r="E1643" t="s">
        <v>40</v>
      </c>
      <c r="F1643" t="s">
        <v>88</v>
      </c>
      <c r="G1643">
        <v>7</v>
      </c>
      <c r="H1643">
        <v>0.05</v>
      </c>
      <c r="I1643" s="2">
        <v>154818.65</v>
      </c>
      <c r="J1643" t="str">
        <f>_xlfn.XLOOKUP(tblOrders[[#This Row],[CustomerID]], tblCustomers[CustomerID], tblCustomers[CustomerName])</f>
        <v>Customer 226</v>
      </c>
      <c r="K1643" t="str">
        <f>_xlfn.XLOOKUP(tblOrders[[#This Row],[CustomerID]], tblCustomers[CustomerID], tblCustomers[Segment])</f>
        <v>Corporate</v>
      </c>
      <c r="L1643" t="str">
        <f>_xlfn.XLOOKUP(tblOrders[[#This Row],[ProductID]], tblProducts[ProductID], tblProducts[Category])</f>
        <v>Home</v>
      </c>
      <c r="M1643">
        <f>_xlfn.XLOOKUP(tblOrders[[#This Row],[ProductID]], tblProducts[ProductID], tblProducts[CostPrice])</f>
        <v>78122</v>
      </c>
      <c r="N1643">
        <f>tblOrders[[#This Row],[Sales]]-(tblOrders[[#This Row],[CostPrice]]*tblOrders[[#This Row],[Quantity]])</f>
        <v>-392035.35</v>
      </c>
      <c r="O1643" t="str">
        <f>TEXT(tblOrders[[#This Row],[Date]],"mmm-yyyy")</f>
        <v>Jun-2025</v>
      </c>
      <c r="P1643" t="str">
        <f>_xlfn.XLOOKUP(tblOrders[[#This Row],[OrderID]], tblReturns[OrderID], tblReturns[Returned])</f>
        <v>No</v>
      </c>
      <c r="Q1643" t="str">
        <f>_xlfn.XLOOKUP(tblOrders[[#This Row],[OrderID]], tblShipping[OrderID], tblShipping[ShipMode])</f>
        <v>Express</v>
      </c>
      <c r="R1643" t="str">
        <f>IFERROR(_xlfn.XLOOKUP(A1642, tblCustomers[CustomerID], tblCustomers[CustomerName]), "Not Found")</f>
        <v>Not Found</v>
      </c>
      <c r="S1643" t="str">
        <f>IF(tblOrders[[#This Row],[Sales]]&gt;1000000,"High Value","Standard")</f>
        <v>Standard</v>
      </c>
      <c r="T1643" t="str">
        <f>_xlfn.XLOOKUP(tblOrders[[#This Row],[ProductID]], tblProducts[ProductID], tblProducts[ProductName])</f>
        <v>Product 59</v>
      </c>
      <c r="U1643">
        <f>_xlfn.XLOOKUP(tblOrders[[#This Row],[SalesRepID]], tblSalesreps[RepID], tblSalesreps[Target])</f>
        <v>6291486</v>
      </c>
    </row>
    <row r="1644" spans="1:21">
      <c r="A1644" t="s">
        <v>2437</v>
      </c>
      <c r="B1644" s="7" t="s">
        <v>132</v>
      </c>
      <c r="C1644" t="s">
        <v>1182</v>
      </c>
      <c r="D1644" t="s">
        <v>39</v>
      </c>
      <c r="E1644" t="s">
        <v>87</v>
      </c>
      <c r="F1644" t="s">
        <v>26</v>
      </c>
      <c r="G1644">
        <v>1</v>
      </c>
      <c r="H1644">
        <v>0.2</v>
      </c>
      <c r="I1644" s="2">
        <v>118846.39999999999</v>
      </c>
      <c r="J1644" t="str">
        <f>_xlfn.XLOOKUP(tblOrders[[#This Row],[CustomerID]], tblCustomers[CustomerID], tblCustomers[CustomerName])</f>
        <v>Customer 93</v>
      </c>
      <c r="K1644" t="str">
        <f>_xlfn.XLOOKUP(tblOrders[[#This Row],[CustomerID]], tblCustomers[CustomerID], tblCustomers[Segment])</f>
        <v>SME</v>
      </c>
      <c r="L1644" t="str">
        <f>_xlfn.XLOOKUP(tblOrders[[#This Row],[ProductID]], tblProducts[ProductID], tblProducts[Category])</f>
        <v>Office</v>
      </c>
      <c r="M1644">
        <f>_xlfn.XLOOKUP(tblOrders[[#This Row],[ProductID]], tblProducts[ProductID], tblProducts[CostPrice])</f>
        <v>63926</v>
      </c>
      <c r="N1644">
        <f>tblOrders[[#This Row],[Sales]]-(tblOrders[[#This Row],[CostPrice]]*tblOrders[[#This Row],[Quantity]])</f>
        <v>54920.399999999994</v>
      </c>
      <c r="O1644" t="str">
        <f>TEXT(tblOrders[[#This Row],[Date]],"mmm-yyyy")</f>
        <v>Jan-2025</v>
      </c>
      <c r="P1644" t="str">
        <f>_xlfn.XLOOKUP(tblOrders[[#This Row],[OrderID]], tblReturns[OrderID], tblReturns[Returned])</f>
        <v>No</v>
      </c>
      <c r="Q1644" t="str">
        <f>_xlfn.XLOOKUP(tblOrders[[#This Row],[OrderID]], tblShipping[OrderID], tblShipping[ShipMode])</f>
        <v>Pickup</v>
      </c>
      <c r="R1644" t="str">
        <f>IFERROR(_xlfn.XLOOKUP(A1643, tblCustomers[CustomerID], tblCustomers[CustomerName]), "Not Found")</f>
        <v>Not Found</v>
      </c>
      <c r="S1644" t="str">
        <f>IF(tblOrders[[#This Row],[Sales]]&gt;1000000,"High Value","Standard")</f>
        <v>Standard</v>
      </c>
      <c r="T1644" t="str">
        <f>_xlfn.XLOOKUP(tblOrders[[#This Row],[ProductID]], tblProducts[ProductID], tblProducts[ProductName])</f>
        <v>Product 4</v>
      </c>
      <c r="U1644">
        <f>_xlfn.XLOOKUP(tblOrders[[#This Row],[SalesRepID]], tblSalesreps[RepID], tblSalesreps[Target])</f>
        <v>18500989</v>
      </c>
    </row>
    <row r="1645" spans="1:21">
      <c r="A1645" t="s">
        <v>2438</v>
      </c>
      <c r="B1645" s="7" t="s">
        <v>2316</v>
      </c>
      <c r="C1645" t="s">
        <v>1554</v>
      </c>
      <c r="D1645" t="s">
        <v>49</v>
      </c>
      <c r="E1645" t="s">
        <v>19</v>
      </c>
      <c r="F1645" t="s">
        <v>20</v>
      </c>
      <c r="G1645">
        <v>2</v>
      </c>
      <c r="H1645">
        <v>0.1</v>
      </c>
      <c r="I1645" s="2">
        <v>76179.600000000006</v>
      </c>
      <c r="J1645" t="str">
        <f>_xlfn.XLOOKUP(tblOrders[[#This Row],[CustomerID]], tblCustomers[CustomerID], tblCustomers[CustomerName])</f>
        <v>Customer 151</v>
      </c>
      <c r="K1645" t="str">
        <f>_xlfn.XLOOKUP(tblOrders[[#This Row],[CustomerID]], tblCustomers[CustomerID], tblCustomers[Segment])</f>
        <v>SME</v>
      </c>
      <c r="L1645" t="str">
        <f>_xlfn.XLOOKUP(tblOrders[[#This Row],[ProductID]], tblProducts[ProductID], tblProducts[Category])</f>
        <v>Home</v>
      </c>
      <c r="M1645">
        <f>_xlfn.XLOOKUP(tblOrders[[#This Row],[ProductID]], tblProducts[ProductID], tblProducts[CostPrice])</f>
        <v>71372</v>
      </c>
      <c r="N1645">
        <f>tblOrders[[#This Row],[Sales]]-(tblOrders[[#This Row],[CostPrice]]*tblOrders[[#This Row],[Quantity]])</f>
        <v>-66564.399999999994</v>
      </c>
      <c r="O1645" t="str">
        <f>TEXT(tblOrders[[#This Row],[Date]],"mmm-yyyy")</f>
        <v>Jul-2025</v>
      </c>
      <c r="P1645" t="str">
        <f>_xlfn.XLOOKUP(tblOrders[[#This Row],[OrderID]], tblReturns[OrderID], tblReturns[Returned])</f>
        <v>No</v>
      </c>
      <c r="Q1645" t="str">
        <f>_xlfn.XLOOKUP(tblOrders[[#This Row],[OrderID]], tblShipping[OrderID], tblShipping[ShipMode])</f>
        <v>Standard</v>
      </c>
      <c r="R1645" t="str">
        <f>IFERROR(_xlfn.XLOOKUP(A1644, tblCustomers[CustomerID], tblCustomers[CustomerName]), "Not Found")</f>
        <v>Not Found</v>
      </c>
      <c r="S1645" t="str">
        <f>IF(tblOrders[[#This Row],[Sales]]&gt;1000000,"High Value","Standard")</f>
        <v>Standard</v>
      </c>
      <c r="T1645" t="str">
        <f>_xlfn.XLOOKUP(tblOrders[[#This Row],[ProductID]], tblProducts[ProductID], tblProducts[ProductName])</f>
        <v>Product 51</v>
      </c>
      <c r="U1645">
        <f>_xlfn.XLOOKUP(tblOrders[[#This Row],[SalesRepID]], tblSalesreps[RepID], tblSalesreps[Target])</f>
        <v>11347243</v>
      </c>
    </row>
    <row r="1646" spans="1:21">
      <c r="A1646" t="s">
        <v>2439</v>
      </c>
      <c r="B1646" s="7" t="s">
        <v>503</v>
      </c>
      <c r="C1646" t="s">
        <v>402</v>
      </c>
      <c r="D1646" t="s">
        <v>133</v>
      </c>
      <c r="E1646" t="s">
        <v>202</v>
      </c>
      <c r="F1646" t="s">
        <v>26</v>
      </c>
      <c r="G1646">
        <v>6</v>
      </c>
      <c r="H1646">
        <v>0.15</v>
      </c>
      <c r="I1646" s="2">
        <v>641085.30000000005</v>
      </c>
      <c r="J1646" t="str">
        <f>_xlfn.XLOOKUP(tblOrders[[#This Row],[CustomerID]], tblCustomers[CustomerID], tblCustomers[CustomerName])</f>
        <v>Customer 217</v>
      </c>
      <c r="K1646" t="str">
        <f>_xlfn.XLOOKUP(tblOrders[[#This Row],[CustomerID]], tblCustomers[CustomerID], tblCustomers[Segment])</f>
        <v>SME</v>
      </c>
      <c r="L1646" t="str">
        <f>_xlfn.XLOOKUP(tblOrders[[#This Row],[ProductID]], tblProducts[ProductID], tblProducts[Category])</f>
        <v>Furniture</v>
      </c>
      <c r="M1646">
        <f>_xlfn.XLOOKUP(tblOrders[[#This Row],[ProductID]], tblProducts[ProductID], tblProducts[CostPrice])</f>
        <v>53604</v>
      </c>
      <c r="N1646">
        <f>tblOrders[[#This Row],[Sales]]-(tblOrders[[#This Row],[CostPrice]]*tblOrders[[#This Row],[Quantity]])</f>
        <v>319461.30000000005</v>
      </c>
      <c r="O1646" t="str">
        <f>TEXT(tblOrders[[#This Row],[Date]],"mmm-yyyy")</f>
        <v>Jan-2025</v>
      </c>
      <c r="P1646" t="str">
        <f>_xlfn.XLOOKUP(tblOrders[[#This Row],[OrderID]], tblReturns[OrderID], tblReturns[Returned])</f>
        <v>No</v>
      </c>
      <c r="Q1646" t="str">
        <f>_xlfn.XLOOKUP(tblOrders[[#This Row],[OrderID]], tblShipping[OrderID], tblShipping[ShipMode])</f>
        <v>Pickup</v>
      </c>
      <c r="R1646" t="str">
        <f>IFERROR(_xlfn.XLOOKUP(A1645, tblCustomers[CustomerID], tblCustomers[CustomerName]), "Not Found")</f>
        <v>Not Found</v>
      </c>
      <c r="S1646" t="str">
        <f>IF(tblOrders[[#This Row],[Sales]]&gt;1000000,"High Value","Standard")</f>
        <v>Standard</v>
      </c>
      <c r="T1646" t="str">
        <f>_xlfn.XLOOKUP(tblOrders[[#This Row],[ProductID]], tblProducts[ProductID], tblProducts[ProductName])</f>
        <v>Product 6</v>
      </c>
      <c r="U1646">
        <f>_xlfn.XLOOKUP(tblOrders[[#This Row],[SalesRepID]], tblSalesreps[RepID], tblSalesreps[Target])</f>
        <v>10652665</v>
      </c>
    </row>
    <row r="1647" spans="1:21">
      <c r="A1647" t="s">
        <v>2440</v>
      </c>
      <c r="B1647" s="7" t="s">
        <v>869</v>
      </c>
      <c r="C1647" t="s">
        <v>498</v>
      </c>
      <c r="D1647" t="s">
        <v>667</v>
      </c>
      <c r="E1647" t="s">
        <v>69</v>
      </c>
      <c r="F1647" t="s">
        <v>14</v>
      </c>
      <c r="G1647">
        <v>6</v>
      </c>
      <c r="H1647">
        <v>0.05</v>
      </c>
      <c r="I1647" s="2">
        <v>469081.5</v>
      </c>
      <c r="J1647" t="str">
        <f>_xlfn.XLOOKUP(tblOrders[[#This Row],[CustomerID]], tblCustomers[CustomerID], tblCustomers[CustomerName])</f>
        <v>Customer 208</v>
      </c>
      <c r="K1647" t="str">
        <f>_xlfn.XLOOKUP(tblOrders[[#This Row],[CustomerID]], tblCustomers[CustomerID], tblCustomers[Segment])</f>
        <v>Corporate</v>
      </c>
      <c r="L1647" t="str">
        <f>_xlfn.XLOOKUP(tblOrders[[#This Row],[ProductID]], tblProducts[ProductID], tblProducts[Category])</f>
        <v>Electronics</v>
      </c>
      <c r="M1647">
        <f>_xlfn.XLOOKUP(tblOrders[[#This Row],[ProductID]], tblProducts[ProductID], tblProducts[CostPrice])</f>
        <v>13676</v>
      </c>
      <c r="N1647">
        <f>tblOrders[[#This Row],[Sales]]-(tblOrders[[#This Row],[CostPrice]]*tblOrders[[#This Row],[Quantity]])</f>
        <v>387025.5</v>
      </c>
      <c r="O1647" t="str">
        <f>TEXT(tblOrders[[#This Row],[Date]],"mmm-yyyy")</f>
        <v>Nov-2025</v>
      </c>
      <c r="P1647" t="str">
        <f>_xlfn.XLOOKUP(tblOrders[[#This Row],[OrderID]], tblReturns[OrderID], tblReturns[Returned])</f>
        <v>No</v>
      </c>
      <c r="Q1647" t="str">
        <f>_xlfn.XLOOKUP(tblOrders[[#This Row],[OrderID]], tblShipping[OrderID], tblShipping[ShipMode])</f>
        <v>Standard</v>
      </c>
      <c r="R1647" t="str">
        <f>IFERROR(_xlfn.XLOOKUP(A1646, tblCustomers[CustomerID], tblCustomers[CustomerName]), "Not Found")</f>
        <v>Not Found</v>
      </c>
      <c r="S1647" t="str">
        <f>IF(tblOrders[[#This Row],[Sales]]&gt;1000000,"High Value","Standard")</f>
        <v>Standard</v>
      </c>
      <c r="T1647" t="str">
        <f>_xlfn.XLOOKUP(tblOrders[[#This Row],[ProductID]], tblProducts[ProductID], tblProducts[ProductName])</f>
        <v>Product 10</v>
      </c>
      <c r="U1647">
        <f>_xlfn.XLOOKUP(tblOrders[[#This Row],[SalesRepID]], tblSalesreps[RepID], tblSalesreps[Target])</f>
        <v>19473459</v>
      </c>
    </row>
    <row r="1648" spans="1:21">
      <c r="A1648" t="s">
        <v>2441</v>
      </c>
      <c r="B1648" s="7" t="s">
        <v>85</v>
      </c>
      <c r="C1648" t="s">
        <v>67</v>
      </c>
      <c r="D1648" t="s">
        <v>155</v>
      </c>
      <c r="E1648" t="s">
        <v>205</v>
      </c>
      <c r="F1648" t="s">
        <v>51</v>
      </c>
      <c r="G1648">
        <v>1</v>
      </c>
      <c r="H1648">
        <v>0.1</v>
      </c>
      <c r="I1648" s="2">
        <v>51892.2</v>
      </c>
      <c r="J1648" t="str">
        <f>_xlfn.XLOOKUP(tblOrders[[#This Row],[CustomerID]], tblCustomers[CustomerID], tblCustomers[CustomerName])</f>
        <v>Customer 177</v>
      </c>
      <c r="K1648" t="str">
        <f>_xlfn.XLOOKUP(tblOrders[[#This Row],[CustomerID]], tblCustomers[CustomerID], tblCustomers[Segment])</f>
        <v>Corporate</v>
      </c>
      <c r="L1648" t="str">
        <f>_xlfn.XLOOKUP(tblOrders[[#This Row],[ProductID]], tblProducts[ProductID], tblProducts[Category])</f>
        <v>Electronics</v>
      </c>
      <c r="M1648">
        <f>_xlfn.XLOOKUP(tblOrders[[#This Row],[ProductID]], tblProducts[ProductID], tblProducts[CostPrice])</f>
        <v>23271</v>
      </c>
      <c r="N1648">
        <f>tblOrders[[#This Row],[Sales]]-(tblOrders[[#This Row],[CostPrice]]*tblOrders[[#This Row],[Quantity]])</f>
        <v>28621.199999999997</v>
      </c>
      <c r="O1648" t="str">
        <f>TEXT(tblOrders[[#This Row],[Date]],"mmm-yyyy")</f>
        <v>Jul-2025</v>
      </c>
      <c r="P1648" t="str">
        <f>_xlfn.XLOOKUP(tblOrders[[#This Row],[OrderID]], tblReturns[OrderID], tblReturns[Returned])</f>
        <v>No</v>
      </c>
      <c r="Q1648" t="str">
        <f>_xlfn.XLOOKUP(tblOrders[[#This Row],[OrderID]], tblShipping[OrderID], tblShipping[ShipMode])</f>
        <v>Express</v>
      </c>
      <c r="R1648" t="str">
        <f>IFERROR(_xlfn.XLOOKUP(A1647, tblCustomers[CustomerID], tblCustomers[CustomerName]), "Not Found")</f>
        <v>Not Found</v>
      </c>
      <c r="S1648" t="str">
        <f>IF(tblOrders[[#This Row],[Sales]]&gt;1000000,"High Value","Standard")</f>
        <v>Standard</v>
      </c>
      <c r="T1648" t="str">
        <f>_xlfn.XLOOKUP(tblOrders[[#This Row],[ProductID]], tblProducts[ProductID], tblProducts[ProductName])</f>
        <v>Product 48</v>
      </c>
      <c r="U1648">
        <f>_xlfn.XLOOKUP(tblOrders[[#This Row],[SalesRepID]], tblSalesreps[RepID], tblSalesreps[Target])</f>
        <v>16246424</v>
      </c>
    </row>
    <row r="1649" spans="1:21">
      <c r="A1649" t="s">
        <v>2442</v>
      </c>
      <c r="B1649" s="7" t="s">
        <v>2316</v>
      </c>
      <c r="C1649" t="s">
        <v>327</v>
      </c>
      <c r="D1649" t="s">
        <v>403</v>
      </c>
      <c r="E1649" t="s">
        <v>79</v>
      </c>
      <c r="F1649" t="s">
        <v>20</v>
      </c>
      <c r="G1649">
        <v>5</v>
      </c>
      <c r="H1649">
        <v>0.15</v>
      </c>
      <c r="I1649" s="2">
        <v>365168.5</v>
      </c>
      <c r="J1649" t="str">
        <f>_xlfn.XLOOKUP(tblOrders[[#This Row],[CustomerID]], tblCustomers[CustomerID], tblCustomers[CustomerName])</f>
        <v>Customer 48</v>
      </c>
      <c r="K1649" t="str">
        <f>_xlfn.XLOOKUP(tblOrders[[#This Row],[CustomerID]], tblCustomers[CustomerID], tblCustomers[Segment])</f>
        <v>Consumer</v>
      </c>
      <c r="L1649" t="str">
        <f>_xlfn.XLOOKUP(tblOrders[[#This Row],[ProductID]], tblProducts[ProductID], tblProducts[Category])</f>
        <v>Furniture</v>
      </c>
      <c r="M1649">
        <f>_xlfn.XLOOKUP(tblOrders[[#This Row],[ProductID]], tblProducts[ProductID], tblProducts[CostPrice])</f>
        <v>53072</v>
      </c>
      <c r="N1649">
        <f>tblOrders[[#This Row],[Sales]]-(tblOrders[[#This Row],[CostPrice]]*tblOrders[[#This Row],[Quantity]])</f>
        <v>99808.5</v>
      </c>
      <c r="O1649" t="str">
        <f>TEXT(tblOrders[[#This Row],[Date]],"mmm-yyyy")</f>
        <v>Jul-2025</v>
      </c>
      <c r="P1649" t="str">
        <f>_xlfn.XLOOKUP(tblOrders[[#This Row],[OrderID]], tblReturns[OrderID], tblReturns[Returned])</f>
        <v>No</v>
      </c>
      <c r="Q1649" t="str">
        <f>_xlfn.XLOOKUP(tblOrders[[#This Row],[OrderID]], tblShipping[OrderID], tblShipping[ShipMode])</f>
        <v>Standard</v>
      </c>
      <c r="R1649" t="str">
        <f>IFERROR(_xlfn.XLOOKUP(A1648, tblCustomers[CustomerID], tblCustomers[CustomerName]), "Not Found")</f>
        <v>Not Found</v>
      </c>
      <c r="S1649" t="str">
        <f>IF(tblOrders[[#This Row],[Sales]]&gt;1000000,"High Value","Standard")</f>
        <v>Standard</v>
      </c>
      <c r="T1649" t="str">
        <f>_xlfn.XLOOKUP(tblOrders[[#This Row],[ProductID]], tblProducts[ProductID], tblProducts[ProductName])</f>
        <v>Product 78</v>
      </c>
      <c r="U1649">
        <f>_xlfn.XLOOKUP(tblOrders[[#This Row],[SalesRepID]], tblSalesreps[RepID], tblSalesreps[Target])</f>
        <v>8592536</v>
      </c>
    </row>
    <row r="1650" spans="1:21">
      <c r="A1650" t="s">
        <v>2443</v>
      </c>
      <c r="B1650" s="7" t="s">
        <v>775</v>
      </c>
      <c r="C1650" t="s">
        <v>136</v>
      </c>
      <c r="D1650" t="s">
        <v>382</v>
      </c>
      <c r="E1650" t="s">
        <v>25</v>
      </c>
      <c r="F1650" t="s">
        <v>20</v>
      </c>
      <c r="G1650">
        <v>8</v>
      </c>
      <c r="H1650">
        <v>0.2</v>
      </c>
      <c r="I1650" s="2">
        <v>253984</v>
      </c>
      <c r="J1650" t="str">
        <f>_xlfn.XLOOKUP(tblOrders[[#This Row],[CustomerID]], tblCustomers[CustomerID], tblCustomers[CustomerName])</f>
        <v>Customer 263</v>
      </c>
      <c r="K1650" t="str">
        <f>_xlfn.XLOOKUP(tblOrders[[#This Row],[CustomerID]], tblCustomers[CustomerID], tblCustomers[Segment])</f>
        <v>Corporate</v>
      </c>
      <c r="L1650" t="str">
        <f>_xlfn.XLOOKUP(tblOrders[[#This Row],[ProductID]], tblProducts[ProductID], tblProducts[Category])</f>
        <v>Office</v>
      </c>
      <c r="M1650">
        <f>_xlfn.XLOOKUP(tblOrders[[#This Row],[ProductID]], tblProducts[ProductID], tblProducts[CostPrice])</f>
        <v>61777</v>
      </c>
      <c r="N1650">
        <f>tblOrders[[#This Row],[Sales]]-(tblOrders[[#This Row],[CostPrice]]*tblOrders[[#This Row],[Quantity]])</f>
        <v>-240232</v>
      </c>
      <c r="O1650" t="str">
        <f>TEXT(tblOrders[[#This Row],[Date]],"mmm-yyyy")</f>
        <v>Apr-2025</v>
      </c>
      <c r="P1650" t="str">
        <f>_xlfn.XLOOKUP(tblOrders[[#This Row],[OrderID]], tblReturns[OrderID], tblReturns[Returned])</f>
        <v>No</v>
      </c>
      <c r="Q1650" t="str">
        <f>_xlfn.XLOOKUP(tblOrders[[#This Row],[OrderID]], tblShipping[OrderID], tblShipping[ShipMode])</f>
        <v>Pickup</v>
      </c>
      <c r="R1650" t="str">
        <f>IFERROR(_xlfn.XLOOKUP(A1649, tblCustomers[CustomerID], tblCustomers[CustomerName]), "Not Found")</f>
        <v>Not Found</v>
      </c>
      <c r="S1650" t="str">
        <f>IF(tblOrders[[#This Row],[Sales]]&gt;1000000,"High Value","Standard")</f>
        <v>Standard</v>
      </c>
      <c r="T1650" t="str">
        <f>_xlfn.XLOOKUP(tblOrders[[#This Row],[ProductID]], tblProducts[ProductID], tblProducts[ProductName])</f>
        <v>Product 65</v>
      </c>
      <c r="U1650">
        <f>_xlfn.XLOOKUP(tblOrders[[#This Row],[SalesRepID]], tblSalesreps[RepID], tblSalesreps[Target])</f>
        <v>7094914</v>
      </c>
    </row>
    <row r="1651" spans="1:21">
      <c r="A1651" t="s">
        <v>2444</v>
      </c>
      <c r="B1651" s="7" t="s">
        <v>433</v>
      </c>
      <c r="C1651" t="s">
        <v>258</v>
      </c>
      <c r="D1651" t="s">
        <v>643</v>
      </c>
      <c r="E1651" t="s">
        <v>79</v>
      </c>
      <c r="F1651" t="s">
        <v>14</v>
      </c>
      <c r="G1651">
        <v>4</v>
      </c>
      <c r="H1651">
        <v>0</v>
      </c>
      <c r="I1651" s="2">
        <v>426880</v>
      </c>
      <c r="J1651" t="str">
        <f>_xlfn.XLOOKUP(tblOrders[[#This Row],[CustomerID]], tblCustomers[CustomerID], tblCustomers[CustomerName])</f>
        <v>Customer 188</v>
      </c>
      <c r="K1651" t="str">
        <f>_xlfn.XLOOKUP(tblOrders[[#This Row],[CustomerID]], tblCustomers[CustomerID], tblCustomers[Segment])</f>
        <v>Consumer</v>
      </c>
      <c r="L1651" t="str">
        <f>_xlfn.XLOOKUP(tblOrders[[#This Row],[ProductID]], tblProducts[ProductID], tblProducts[Category])</f>
        <v>Home</v>
      </c>
      <c r="M1651">
        <f>_xlfn.XLOOKUP(tblOrders[[#This Row],[ProductID]], tblProducts[ProductID], tblProducts[CostPrice])</f>
        <v>77766</v>
      </c>
      <c r="N1651">
        <f>tblOrders[[#This Row],[Sales]]-(tblOrders[[#This Row],[CostPrice]]*tblOrders[[#This Row],[Quantity]])</f>
        <v>115816</v>
      </c>
      <c r="O1651" t="str">
        <f>TEXT(tblOrders[[#This Row],[Date]],"mmm-yyyy")</f>
        <v>Aug-2025</v>
      </c>
      <c r="P1651" t="str">
        <f>_xlfn.XLOOKUP(tblOrders[[#This Row],[OrderID]], tblReturns[OrderID], tblReturns[Returned])</f>
        <v>Yes</v>
      </c>
      <c r="Q1651" t="str">
        <f>_xlfn.XLOOKUP(tblOrders[[#This Row],[OrderID]], tblShipping[OrderID], tblShipping[ShipMode])</f>
        <v>Standard</v>
      </c>
      <c r="R1651" t="str">
        <f>IFERROR(_xlfn.XLOOKUP(A1650, tblCustomers[CustomerID], tblCustomers[CustomerName]), "Not Found")</f>
        <v>Not Found</v>
      </c>
      <c r="S1651" t="str">
        <f>IF(tblOrders[[#This Row],[Sales]]&gt;1000000,"High Value","Standard")</f>
        <v>Standard</v>
      </c>
      <c r="T1651" t="str">
        <f>_xlfn.XLOOKUP(tblOrders[[#This Row],[ProductID]], tblProducts[ProductID], tblProducts[ProductName])</f>
        <v>Product 1</v>
      </c>
      <c r="U1651">
        <f>_xlfn.XLOOKUP(tblOrders[[#This Row],[SalesRepID]], tblSalesreps[RepID], tblSalesreps[Target])</f>
        <v>8592536</v>
      </c>
    </row>
    <row r="1652" spans="1:21">
      <c r="A1652" t="s">
        <v>2445</v>
      </c>
      <c r="B1652" s="7" t="s">
        <v>94</v>
      </c>
      <c r="C1652" t="s">
        <v>317</v>
      </c>
      <c r="D1652" t="s">
        <v>30</v>
      </c>
      <c r="E1652" t="s">
        <v>205</v>
      </c>
      <c r="F1652" t="s">
        <v>20</v>
      </c>
      <c r="G1652">
        <v>7</v>
      </c>
      <c r="H1652">
        <v>0.05</v>
      </c>
      <c r="I1652" s="2">
        <v>283429.65000000002</v>
      </c>
      <c r="J1652" t="str">
        <f>_xlfn.XLOOKUP(tblOrders[[#This Row],[CustomerID]], tblCustomers[CustomerID], tblCustomers[CustomerName])</f>
        <v>Customer 56</v>
      </c>
      <c r="K1652" t="str">
        <f>_xlfn.XLOOKUP(tblOrders[[#This Row],[CustomerID]], tblCustomers[CustomerID], tblCustomers[Segment])</f>
        <v>SME</v>
      </c>
      <c r="L1652" t="str">
        <f>_xlfn.XLOOKUP(tblOrders[[#This Row],[ProductID]], tblProducts[ProductID], tblProducts[Category])</f>
        <v>Furniture</v>
      </c>
      <c r="M1652">
        <f>_xlfn.XLOOKUP(tblOrders[[#This Row],[ProductID]], tblProducts[ProductID], tblProducts[CostPrice])</f>
        <v>18655</v>
      </c>
      <c r="N1652">
        <f>tblOrders[[#This Row],[Sales]]-(tblOrders[[#This Row],[CostPrice]]*tblOrders[[#This Row],[Quantity]])</f>
        <v>152844.65000000002</v>
      </c>
      <c r="O1652" t="str">
        <f>TEXT(tblOrders[[#This Row],[Date]],"mmm-yyyy")</f>
        <v>Dec-2025</v>
      </c>
      <c r="P1652" t="str">
        <f>_xlfn.XLOOKUP(tblOrders[[#This Row],[OrderID]], tblReturns[OrderID], tblReturns[Returned])</f>
        <v>No</v>
      </c>
      <c r="Q1652" t="str">
        <f>_xlfn.XLOOKUP(tblOrders[[#This Row],[OrderID]], tblShipping[OrderID], tblShipping[ShipMode])</f>
        <v>Pickup</v>
      </c>
      <c r="R1652" t="str">
        <f>IFERROR(_xlfn.XLOOKUP(A1651, tblCustomers[CustomerID], tblCustomers[CustomerName]), "Not Found")</f>
        <v>Not Found</v>
      </c>
      <c r="S1652" t="str">
        <f>IF(tblOrders[[#This Row],[Sales]]&gt;1000000,"High Value","Standard")</f>
        <v>Standard</v>
      </c>
      <c r="T1652" t="str">
        <f>_xlfn.XLOOKUP(tblOrders[[#This Row],[ProductID]], tblProducts[ProductID], tblProducts[ProductName])</f>
        <v>Product 34</v>
      </c>
      <c r="U1652">
        <f>_xlfn.XLOOKUP(tblOrders[[#This Row],[SalesRepID]], tblSalesreps[RepID], tblSalesreps[Target])</f>
        <v>16246424</v>
      </c>
    </row>
    <row r="1653" spans="1:21">
      <c r="A1653" t="s">
        <v>2446</v>
      </c>
      <c r="B1653" s="7" t="s">
        <v>449</v>
      </c>
      <c r="C1653" t="s">
        <v>521</v>
      </c>
      <c r="D1653" t="s">
        <v>1093</v>
      </c>
      <c r="E1653" t="s">
        <v>25</v>
      </c>
      <c r="F1653" t="s">
        <v>26</v>
      </c>
      <c r="G1653">
        <v>3</v>
      </c>
      <c r="H1653">
        <v>0</v>
      </c>
      <c r="I1653" s="2">
        <v>350139</v>
      </c>
      <c r="J1653" t="str">
        <f>_xlfn.XLOOKUP(tblOrders[[#This Row],[CustomerID]], tblCustomers[CustomerID], tblCustomers[CustomerName])</f>
        <v>Customer 239</v>
      </c>
      <c r="K1653" t="str">
        <f>_xlfn.XLOOKUP(tblOrders[[#This Row],[CustomerID]], tblCustomers[CustomerID], tblCustomers[Segment])</f>
        <v>Corporate</v>
      </c>
      <c r="L1653" t="str">
        <f>_xlfn.XLOOKUP(tblOrders[[#This Row],[ProductID]], tblProducts[ProductID], tblProducts[Category])</f>
        <v>Office</v>
      </c>
      <c r="M1653">
        <f>_xlfn.XLOOKUP(tblOrders[[#This Row],[ProductID]], tblProducts[ProductID], tblProducts[CostPrice])</f>
        <v>9813</v>
      </c>
      <c r="N1653">
        <f>tblOrders[[#This Row],[Sales]]-(tblOrders[[#This Row],[CostPrice]]*tblOrders[[#This Row],[Quantity]])</f>
        <v>320700</v>
      </c>
      <c r="O1653" t="str">
        <f>TEXT(tblOrders[[#This Row],[Date]],"mmm-yyyy")</f>
        <v>Aug-2025</v>
      </c>
      <c r="P1653" t="str">
        <f>_xlfn.XLOOKUP(tblOrders[[#This Row],[OrderID]], tblReturns[OrderID], tblReturns[Returned])</f>
        <v>No</v>
      </c>
      <c r="Q1653" t="str">
        <f>_xlfn.XLOOKUP(tblOrders[[#This Row],[OrderID]], tblShipping[OrderID], tblShipping[ShipMode])</f>
        <v>Standard</v>
      </c>
      <c r="R1653" t="str">
        <f>IFERROR(_xlfn.XLOOKUP(A1652, tblCustomers[CustomerID], tblCustomers[CustomerName]), "Not Found")</f>
        <v>Not Found</v>
      </c>
      <c r="S1653" t="str">
        <f>IF(tblOrders[[#This Row],[Sales]]&gt;1000000,"High Value","Standard")</f>
        <v>Standard</v>
      </c>
      <c r="T1653" t="str">
        <f>_xlfn.XLOOKUP(tblOrders[[#This Row],[ProductID]], tblProducts[ProductID], tblProducts[ProductName])</f>
        <v>Product 77</v>
      </c>
      <c r="U1653">
        <f>_xlfn.XLOOKUP(tblOrders[[#This Row],[SalesRepID]], tblSalesreps[RepID], tblSalesreps[Target])</f>
        <v>7094914</v>
      </c>
    </row>
    <row r="1654" spans="1:21">
      <c r="A1654" t="s">
        <v>2447</v>
      </c>
      <c r="B1654" s="7" t="s">
        <v>443</v>
      </c>
      <c r="C1654" t="s">
        <v>687</v>
      </c>
      <c r="D1654" t="s">
        <v>560</v>
      </c>
      <c r="E1654" t="s">
        <v>40</v>
      </c>
      <c r="F1654" t="s">
        <v>26</v>
      </c>
      <c r="G1654">
        <v>5</v>
      </c>
      <c r="H1654">
        <v>0.2</v>
      </c>
      <c r="I1654" s="2">
        <v>518488</v>
      </c>
      <c r="J1654" t="str">
        <f>_xlfn.XLOOKUP(tblOrders[[#This Row],[CustomerID]], tblCustomers[CustomerID], tblCustomers[CustomerName])</f>
        <v>Customer 147</v>
      </c>
      <c r="K1654" t="str">
        <f>_xlfn.XLOOKUP(tblOrders[[#This Row],[CustomerID]], tblCustomers[CustomerID], tblCustomers[Segment])</f>
        <v>Consumer</v>
      </c>
      <c r="L1654" t="str">
        <f>_xlfn.XLOOKUP(tblOrders[[#This Row],[ProductID]], tblProducts[ProductID], tblProducts[Category])</f>
        <v>Electronics</v>
      </c>
      <c r="M1654">
        <f>_xlfn.XLOOKUP(tblOrders[[#This Row],[ProductID]], tblProducts[ProductID], tblProducts[CostPrice])</f>
        <v>53062</v>
      </c>
      <c r="N1654">
        <f>tblOrders[[#This Row],[Sales]]-(tblOrders[[#This Row],[CostPrice]]*tblOrders[[#This Row],[Quantity]])</f>
        <v>253178</v>
      </c>
      <c r="O1654" t="str">
        <f>TEXT(tblOrders[[#This Row],[Date]],"mmm-yyyy")</f>
        <v>Jan-2025</v>
      </c>
      <c r="P1654" t="str">
        <f>_xlfn.XLOOKUP(tblOrders[[#This Row],[OrderID]], tblReturns[OrderID], tblReturns[Returned])</f>
        <v>No</v>
      </c>
      <c r="Q1654" t="str">
        <f>_xlfn.XLOOKUP(tblOrders[[#This Row],[OrderID]], tblShipping[OrderID], tblShipping[ShipMode])</f>
        <v>Standard</v>
      </c>
      <c r="R1654" t="str">
        <f>IFERROR(_xlfn.XLOOKUP(A1653, tblCustomers[CustomerID], tblCustomers[CustomerName]), "Not Found")</f>
        <v>Not Found</v>
      </c>
      <c r="S1654" t="str">
        <f>IF(tblOrders[[#This Row],[Sales]]&gt;1000000,"High Value","Standard")</f>
        <v>Standard</v>
      </c>
      <c r="T1654" t="str">
        <f>_xlfn.XLOOKUP(tblOrders[[#This Row],[ProductID]], tblProducts[ProductID], tblProducts[ProductName])</f>
        <v>Product 31</v>
      </c>
      <c r="U1654">
        <f>_xlfn.XLOOKUP(tblOrders[[#This Row],[SalesRepID]], tblSalesreps[RepID], tblSalesreps[Target])</f>
        <v>6291486</v>
      </c>
    </row>
    <row r="1655" spans="1:21">
      <c r="A1655" t="s">
        <v>2448</v>
      </c>
      <c r="B1655" s="7" t="s">
        <v>698</v>
      </c>
      <c r="C1655" t="s">
        <v>724</v>
      </c>
      <c r="D1655" t="s">
        <v>820</v>
      </c>
      <c r="E1655" t="s">
        <v>45</v>
      </c>
      <c r="F1655" t="s">
        <v>88</v>
      </c>
      <c r="G1655">
        <v>6</v>
      </c>
      <c r="H1655">
        <v>0.2</v>
      </c>
      <c r="I1655" s="2">
        <v>465019.2</v>
      </c>
      <c r="J1655" t="str">
        <f>_xlfn.XLOOKUP(tblOrders[[#This Row],[CustomerID]], tblCustomers[CustomerID], tblCustomers[CustomerName])</f>
        <v>Customer 162</v>
      </c>
      <c r="K1655" t="str">
        <f>_xlfn.XLOOKUP(tblOrders[[#This Row],[CustomerID]], tblCustomers[CustomerID], tblCustomers[Segment])</f>
        <v>Consumer</v>
      </c>
      <c r="L1655" t="str">
        <f>_xlfn.XLOOKUP(tblOrders[[#This Row],[ProductID]], tblProducts[ProductID], tblProducts[Category])</f>
        <v>Home</v>
      </c>
      <c r="M1655">
        <f>_xlfn.XLOOKUP(tblOrders[[#This Row],[ProductID]], tblProducts[ProductID], tblProducts[CostPrice])</f>
        <v>35035</v>
      </c>
      <c r="N1655">
        <f>tblOrders[[#This Row],[Sales]]-(tblOrders[[#This Row],[CostPrice]]*tblOrders[[#This Row],[Quantity]])</f>
        <v>254809.2</v>
      </c>
      <c r="O1655" t="str">
        <f>TEXT(tblOrders[[#This Row],[Date]],"mmm-yyyy")</f>
        <v>Aug-2025</v>
      </c>
      <c r="P1655" t="str">
        <f>_xlfn.XLOOKUP(tblOrders[[#This Row],[OrderID]], tblReturns[OrderID], tblReturns[Returned])</f>
        <v>No</v>
      </c>
      <c r="Q1655" t="str">
        <f>_xlfn.XLOOKUP(tblOrders[[#This Row],[OrderID]], tblShipping[OrderID], tblShipping[ShipMode])</f>
        <v>Standard</v>
      </c>
      <c r="R1655" t="str">
        <f>IFERROR(_xlfn.XLOOKUP(A1654, tblCustomers[CustomerID], tblCustomers[CustomerName]), "Not Found")</f>
        <v>Not Found</v>
      </c>
      <c r="S1655" t="str">
        <f>IF(tblOrders[[#This Row],[Sales]]&gt;1000000,"High Value","Standard")</f>
        <v>Standard</v>
      </c>
      <c r="T1655" t="str">
        <f>_xlfn.XLOOKUP(tblOrders[[#This Row],[ProductID]], tblProducts[ProductID], tblProducts[ProductName])</f>
        <v>Product 20</v>
      </c>
      <c r="U1655">
        <f>_xlfn.XLOOKUP(tblOrders[[#This Row],[SalesRepID]], tblSalesreps[RepID], tblSalesreps[Target])</f>
        <v>11319839</v>
      </c>
    </row>
    <row r="1656" spans="1:21">
      <c r="A1656" t="s">
        <v>2449</v>
      </c>
      <c r="B1656" s="7" t="s">
        <v>1605</v>
      </c>
      <c r="C1656" t="s">
        <v>1155</v>
      </c>
      <c r="D1656" t="s">
        <v>369</v>
      </c>
      <c r="E1656" t="s">
        <v>205</v>
      </c>
      <c r="F1656" t="s">
        <v>20</v>
      </c>
      <c r="G1656">
        <v>4</v>
      </c>
      <c r="H1656">
        <v>0.05</v>
      </c>
      <c r="I1656" s="2">
        <v>243249.4</v>
      </c>
      <c r="J1656" t="str">
        <f>_xlfn.XLOOKUP(tblOrders[[#This Row],[CustomerID]], tblCustomers[CustomerID], tblCustomers[CustomerName])</f>
        <v>Customer 92</v>
      </c>
      <c r="K1656" t="str">
        <f>_xlfn.XLOOKUP(tblOrders[[#This Row],[CustomerID]], tblCustomers[CustomerID], tblCustomers[Segment])</f>
        <v>SME</v>
      </c>
      <c r="L1656" t="str">
        <f>_xlfn.XLOOKUP(tblOrders[[#This Row],[ProductID]], tblProducts[ProductID], tblProducts[Category])</f>
        <v>Office</v>
      </c>
      <c r="M1656">
        <f>_xlfn.XLOOKUP(tblOrders[[#This Row],[ProductID]], tblProducts[ProductID], tblProducts[CostPrice])</f>
        <v>12456</v>
      </c>
      <c r="N1656">
        <f>tblOrders[[#This Row],[Sales]]-(tblOrders[[#This Row],[CostPrice]]*tblOrders[[#This Row],[Quantity]])</f>
        <v>193425.4</v>
      </c>
      <c r="O1656" t="str">
        <f>TEXT(tblOrders[[#This Row],[Date]],"mmm-yyyy")</f>
        <v>Jan-2025</v>
      </c>
      <c r="P1656" t="str">
        <f>_xlfn.XLOOKUP(tblOrders[[#This Row],[OrderID]], tblReturns[OrderID], tblReturns[Returned])</f>
        <v>No</v>
      </c>
      <c r="Q1656" t="str">
        <f>_xlfn.XLOOKUP(tblOrders[[#This Row],[OrderID]], tblShipping[OrderID], tblShipping[ShipMode])</f>
        <v>Standard</v>
      </c>
      <c r="R1656" t="str">
        <f>IFERROR(_xlfn.XLOOKUP(A1655, tblCustomers[CustomerID], tblCustomers[CustomerName]), "Not Found")</f>
        <v>Not Found</v>
      </c>
      <c r="S1656" t="str">
        <f>IF(tblOrders[[#This Row],[Sales]]&gt;1000000,"High Value","Standard")</f>
        <v>Standard</v>
      </c>
      <c r="T1656" t="str">
        <f>_xlfn.XLOOKUP(tblOrders[[#This Row],[ProductID]], tblProducts[ProductID], tblProducts[ProductName])</f>
        <v>Product 42</v>
      </c>
      <c r="U1656">
        <f>_xlfn.XLOOKUP(tblOrders[[#This Row],[SalesRepID]], tblSalesreps[RepID], tblSalesreps[Target])</f>
        <v>16246424</v>
      </c>
    </row>
    <row r="1657" spans="1:21">
      <c r="A1657" t="s">
        <v>2450</v>
      </c>
      <c r="B1657" s="7" t="s">
        <v>988</v>
      </c>
      <c r="C1657" t="s">
        <v>559</v>
      </c>
      <c r="D1657" t="s">
        <v>158</v>
      </c>
      <c r="E1657" t="s">
        <v>40</v>
      </c>
      <c r="F1657" t="s">
        <v>88</v>
      </c>
      <c r="G1657">
        <v>3</v>
      </c>
      <c r="H1657">
        <v>0.2</v>
      </c>
      <c r="I1657" s="2">
        <v>191666.4</v>
      </c>
      <c r="J1657" t="str">
        <f>_xlfn.XLOOKUP(tblOrders[[#This Row],[CustomerID]], tblCustomers[CustomerID], tblCustomers[CustomerName])</f>
        <v>Customer 293</v>
      </c>
      <c r="K1657" t="str">
        <f>_xlfn.XLOOKUP(tblOrders[[#This Row],[CustomerID]], tblCustomers[CustomerID], tblCustomers[Segment])</f>
        <v>Consumer</v>
      </c>
      <c r="L1657" t="str">
        <f>_xlfn.XLOOKUP(tblOrders[[#This Row],[ProductID]], tblProducts[ProductID], tblProducts[Category])</f>
        <v>Home</v>
      </c>
      <c r="M1657">
        <f>_xlfn.XLOOKUP(tblOrders[[#This Row],[ProductID]], tblProducts[ProductID], tblProducts[CostPrice])</f>
        <v>6817</v>
      </c>
      <c r="N1657">
        <f>tblOrders[[#This Row],[Sales]]-(tblOrders[[#This Row],[CostPrice]]*tblOrders[[#This Row],[Quantity]])</f>
        <v>171215.4</v>
      </c>
      <c r="O1657" t="str">
        <f>TEXT(tblOrders[[#This Row],[Date]],"mmm-yyyy")</f>
        <v>Jan-2025</v>
      </c>
      <c r="P1657" t="str">
        <f>_xlfn.XLOOKUP(tblOrders[[#This Row],[OrderID]], tblReturns[OrderID], tblReturns[Returned])</f>
        <v>No</v>
      </c>
      <c r="Q1657" t="str">
        <f>_xlfn.XLOOKUP(tblOrders[[#This Row],[OrderID]], tblShipping[OrderID], tblShipping[ShipMode])</f>
        <v>Pickup</v>
      </c>
      <c r="R1657" t="str">
        <f>IFERROR(_xlfn.XLOOKUP(A1656, tblCustomers[CustomerID], tblCustomers[CustomerName]), "Not Found")</f>
        <v>Not Found</v>
      </c>
      <c r="S1657" t="str">
        <f>IF(tblOrders[[#This Row],[Sales]]&gt;1000000,"High Value","Standard")</f>
        <v>Standard</v>
      </c>
      <c r="T1657" t="str">
        <f>_xlfn.XLOOKUP(tblOrders[[#This Row],[ProductID]], tblProducts[ProductID], tblProducts[ProductName])</f>
        <v>Product 7</v>
      </c>
      <c r="U1657">
        <f>_xlfn.XLOOKUP(tblOrders[[#This Row],[SalesRepID]], tblSalesreps[RepID], tblSalesreps[Target])</f>
        <v>6291486</v>
      </c>
    </row>
    <row r="1658" spans="1:21">
      <c r="A1658" t="s">
        <v>2451</v>
      </c>
      <c r="B1658" s="7" t="s">
        <v>755</v>
      </c>
      <c r="C1658" t="s">
        <v>828</v>
      </c>
      <c r="D1658" t="s">
        <v>397</v>
      </c>
      <c r="E1658" t="s">
        <v>210</v>
      </c>
      <c r="F1658" t="s">
        <v>51</v>
      </c>
      <c r="G1658">
        <v>3</v>
      </c>
      <c r="H1658">
        <v>0</v>
      </c>
      <c r="I1658" s="2">
        <v>158028</v>
      </c>
      <c r="J1658" t="str">
        <f>_xlfn.XLOOKUP(tblOrders[[#This Row],[CustomerID]], tblCustomers[CustomerID], tblCustomers[CustomerName])</f>
        <v>Customer 39</v>
      </c>
      <c r="K1658" t="str">
        <f>_xlfn.XLOOKUP(tblOrders[[#This Row],[CustomerID]], tblCustomers[CustomerID], tblCustomers[Segment])</f>
        <v>Corporate</v>
      </c>
      <c r="L1658" t="str">
        <f>_xlfn.XLOOKUP(tblOrders[[#This Row],[ProductID]], tblProducts[ProductID], tblProducts[Category])</f>
        <v>Electronics</v>
      </c>
      <c r="M1658">
        <f>_xlfn.XLOOKUP(tblOrders[[#This Row],[ProductID]], tblProducts[ProductID], tblProducts[CostPrice])</f>
        <v>13474</v>
      </c>
      <c r="N1658">
        <f>tblOrders[[#This Row],[Sales]]-(tblOrders[[#This Row],[CostPrice]]*tblOrders[[#This Row],[Quantity]])</f>
        <v>117606</v>
      </c>
      <c r="O1658" t="str">
        <f>TEXT(tblOrders[[#This Row],[Date]],"mmm-yyyy")</f>
        <v>Apr-2025</v>
      </c>
      <c r="P1658" t="str">
        <f>_xlfn.XLOOKUP(tblOrders[[#This Row],[OrderID]], tblReturns[OrderID], tblReturns[Returned])</f>
        <v>No</v>
      </c>
      <c r="Q1658" t="str">
        <f>_xlfn.XLOOKUP(tblOrders[[#This Row],[OrderID]], tblShipping[OrderID], tblShipping[ShipMode])</f>
        <v>Standard</v>
      </c>
      <c r="R1658" t="str">
        <f>IFERROR(_xlfn.XLOOKUP(A1657, tblCustomers[CustomerID], tblCustomers[CustomerName]), "Not Found")</f>
        <v>Not Found</v>
      </c>
      <c r="S1658" t="str">
        <f>IF(tblOrders[[#This Row],[Sales]]&gt;1000000,"High Value","Standard")</f>
        <v>Standard</v>
      </c>
      <c r="T1658" t="str">
        <f>_xlfn.XLOOKUP(tblOrders[[#This Row],[ProductID]], tblProducts[ProductID], tblProducts[ProductName])</f>
        <v>Product 27</v>
      </c>
      <c r="U1658">
        <f>_xlfn.XLOOKUP(tblOrders[[#This Row],[SalesRepID]], tblSalesreps[RepID], tblSalesreps[Target])</f>
        <v>19336654</v>
      </c>
    </row>
    <row r="1659" spans="1:21">
      <c r="A1659" t="s">
        <v>2452</v>
      </c>
      <c r="B1659" s="7" t="s">
        <v>306</v>
      </c>
      <c r="C1659" t="s">
        <v>584</v>
      </c>
      <c r="D1659" t="s">
        <v>162</v>
      </c>
      <c r="E1659" t="s">
        <v>79</v>
      </c>
      <c r="F1659" t="s">
        <v>14</v>
      </c>
      <c r="G1659">
        <v>5</v>
      </c>
      <c r="H1659">
        <v>0.1</v>
      </c>
      <c r="I1659" s="2">
        <v>641529</v>
      </c>
      <c r="J1659" t="str">
        <f>_xlfn.XLOOKUP(tblOrders[[#This Row],[CustomerID]], tblCustomers[CustomerID], tblCustomers[CustomerName])</f>
        <v>Customer 232</v>
      </c>
      <c r="K1659" t="str">
        <f>_xlfn.XLOOKUP(tblOrders[[#This Row],[CustomerID]], tblCustomers[CustomerID], tblCustomers[Segment])</f>
        <v>Corporate</v>
      </c>
      <c r="L1659" t="str">
        <f>_xlfn.XLOOKUP(tblOrders[[#This Row],[ProductID]], tblProducts[ProductID], tblProducts[Category])</f>
        <v>Furniture</v>
      </c>
      <c r="M1659">
        <f>_xlfn.XLOOKUP(tblOrders[[#This Row],[ProductID]], tblProducts[ProductID], tblProducts[CostPrice])</f>
        <v>62257</v>
      </c>
      <c r="N1659">
        <f>tblOrders[[#This Row],[Sales]]-(tblOrders[[#This Row],[CostPrice]]*tblOrders[[#This Row],[Quantity]])</f>
        <v>330244</v>
      </c>
      <c r="O1659" t="str">
        <f>TEXT(tblOrders[[#This Row],[Date]],"mmm-yyyy")</f>
        <v>Dec-2025</v>
      </c>
      <c r="P1659" t="str">
        <f>_xlfn.XLOOKUP(tblOrders[[#This Row],[OrderID]], tblReturns[OrderID], tblReturns[Returned])</f>
        <v>No</v>
      </c>
      <c r="Q1659" t="str">
        <f>_xlfn.XLOOKUP(tblOrders[[#This Row],[OrderID]], tblShipping[OrderID], tblShipping[ShipMode])</f>
        <v>Pickup</v>
      </c>
      <c r="R1659" t="str">
        <f>IFERROR(_xlfn.XLOOKUP(A1658, tblCustomers[CustomerID], tblCustomers[CustomerName]), "Not Found")</f>
        <v>Not Found</v>
      </c>
      <c r="S1659" t="str">
        <f>IF(tblOrders[[#This Row],[Sales]]&gt;1000000,"High Value","Standard")</f>
        <v>Standard</v>
      </c>
      <c r="T1659" t="str">
        <f>_xlfn.XLOOKUP(tblOrders[[#This Row],[ProductID]], tblProducts[ProductID], tblProducts[ProductName])</f>
        <v>Product 55</v>
      </c>
      <c r="U1659">
        <f>_xlfn.XLOOKUP(tblOrders[[#This Row],[SalesRepID]], tblSalesreps[RepID], tblSalesreps[Target])</f>
        <v>8592536</v>
      </c>
    </row>
    <row r="1660" spans="1:21">
      <c r="A1660" t="s">
        <v>2453</v>
      </c>
      <c r="B1660" s="7" t="s">
        <v>1120</v>
      </c>
      <c r="C1660" t="s">
        <v>1217</v>
      </c>
      <c r="D1660" t="s">
        <v>100</v>
      </c>
      <c r="E1660" t="s">
        <v>69</v>
      </c>
      <c r="F1660" t="s">
        <v>20</v>
      </c>
      <c r="G1660">
        <v>10</v>
      </c>
      <c r="H1660">
        <v>0.05</v>
      </c>
      <c r="I1660" s="2">
        <v>1383741.5</v>
      </c>
      <c r="J1660" t="str">
        <f>_xlfn.XLOOKUP(tblOrders[[#This Row],[CustomerID]], tblCustomers[CustomerID], tblCustomers[CustomerName])</f>
        <v>Customer 100</v>
      </c>
      <c r="K1660" t="str">
        <f>_xlfn.XLOOKUP(tblOrders[[#This Row],[CustomerID]], tblCustomers[CustomerID], tblCustomers[Segment])</f>
        <v>Corporate</v>
      </c>
      <c r="L1660" t="str">
        <f>_xlfn.XLOOKUP(tblOrders[[#This Row],[ProductID]], tblProducts[ProductID], tblProducts[Category])</f>
        <v>Electronics</v>
      </c>
      <c r="M1660">
        <f>_xlfn.XLOOKUP(tblOrders[[#This Row],[ProductID]], tblProducts[ProductID], tblProducts[CostPrice])</f>
        <v>39197</v>
      </c>
      <c r="N1660">
        <f>tblOrders[[#This Row],[Sales]]-(tblOrders[[#This Row],[CostPrice]]*tblOrders[[#This Row],[Quantity]])</f>
        <v>991771.5</v>
      </c>
      <c r="O1660" t="str">
        <f>TEXT(tblOrders[[#This Row],[Date]],"mmm-yyyy")</f>
        <v>Jun-2025</v>
      </c>
      <c r="P1660" t="str">
        <f>_xlfn.XLOOKUP(tblOrders[[#This Row],[OrderID]], tblReturns[OrderID], tblReturns[Returned])</f>
        <v>No</v>
      </c>
      <c r="Q1660" t="str">
        <f>_xlfn.XLOOKUP(tblOrders[[#This Row],[OrderID]], tblShipping[OrderID], tblShipping[ShipMode])</f>
        <v>Express</v>
      </c>
      <c r="R1660" t="str">
        <f>IFERROR(_xlfn.XLOOKUP(A1659, tblCustomers[CustomerID], tblCustomers[CustomerName]), "Not Found")</f>
        <v>Not Found</v>
      </c>
      <c r="S1660" t="str">
        <f>IF(tblOrders[[#This Row],[Sales]]&gt;1000000,"High Value","Standard")</f>
        <v>High Value</v>
      </c>
      <c r="T1660" t="str">
        <f>_xlfn.XLOOKUP(tblOrders[[#This Row],[ProductID]], tblProducts[ProductID], tblProducts[ProductName])</f>
        <v>Product 21</v>
      </c>
      <c r="U1660">
        <f>_xlfn.XLOOKUP(tblOrders[[#This Row],[SalesRepID]], tblSalesreps[RepID], tblSalesreps[Target])</f>
        <v>19473459</v>
      </c>
    </row>
    <row r="1661" spans="1:21">
      <c r="A1661" t="s">
        <v>2454</v>
      </c>
      <c r="B1661" s="7" t="s">
        <v>1761</v>
      </c>
      <c r="C1661" t="s">
        <v>284</v>
      </c>
      <c r="D1661" t="s">
        <v>372</v>
      </c>
      <c r="E1661" t="s">
        <v>79</v>
      </c>
      <c r="F1661" t="s">
        <v>88</v>
      </c>
      <c r="G1661">
        <v>4</v>
      </c>
      <c r="H1661">
        <v>0</v>
      </c>
      <c r="I1661" s="2">
        <v>315304</v>
      </c>
      <c r="J1661" t="str">
        <f>_xlfn.XLOOKUP(tblOrders[[#This Row],[CustomerID]], tblCustomers[CustomerID], tblCustomers[CustomerName])</f>
        <v>Customer 30</v>
      </c>
      <c r="K1661" t="str">
        <f>_xlfn.XLOOKUP(tblOrders[[#This Row],[CustomerID]], tblCustomers[CustomerID], tblCustomers[Segment])</f>
        <v>SME</v>
      </c>
      <c r="L1661" t="str">
        <f>_xlfn.XLOOKUP(tblOrders[[#This Row],[ProductID]], tblProducts[ProductID], tblProducts[Category])</f>
        <v>Office</v>
      </c>
      <c r="M1661">
        <f>_xlfn.XLOOKUP(tblOrders[[#This Row],[ProductID]], tblProducts[ProductID], tblProducts[CostPrice])</f>
        <v>18283</v>
      </c>
      <c r="N1661">
        <f>tblOrders[[#This Row],[Sales]]-(tblOrders[[#This Row],[CostPrice]]*tblOrders[[#This Row],[Quantity]])</f>
        <v>242172</v>
      </c>
      <c r="O1661" t="str">
        <f>TEXT(tblOrders[[#This Row],[Date]],"mmm-yyyy")</f>
        <v>May-2025</v>
      </c>
      <c r="P1661" t="str">
        <f>_xlfn.XLOOKUP(tblOrders[[#This Row],[OrderID]], tblReturns[OrderID], tblReturns[Returned])</f>
        <v>No</v>
      </c>
      <c r="Q1661" t="str">
        <f>_xlfn.XLOOKUP(tblOrders[[#This Row],[OrderID]], tblShipping[OrderID], tblShipping[ShipMode])</f>
        <v>Express</v>
      </c>
      <c r="R1661" t="str">
        <f>IFERROR(_xlfn.XLOOKUP(A1660, tblCustomers[CustomerID], tblCustomers[CustomerName]), "Not Found")</f>
        <v>Not Found</v>
      </c>
      <c r="S1661" t="str">
        <f>IF(tblOrders[[#This Row],[Sales]]&gt;1000000,"High Value","Standard")</f>
        <v>Standard</v>
      </c>
      <c r="T1661" t="str">
        <f>_xlfn.XLOOKUP(tblOrders[[#This Row],[ProductID]], tblProducts[ProductID], tblProducts[ProductName])</f>
        <v>Product 57</v>
      </c>
      <c r="U1661">
        <f>_xlfn.XLOOKUP(tblOrders[[#This Row],[SalesRepID]], tblSalesreps[RepID], tblSalesreps[Target])</f>
        <v>8592536</v>
      </c>
    </row>
    <row r="1662" spans="1:21">
      <c r="A1662" t="s">
        <v>2455</v>
      </c>
      <c r="B1662" s="7" t="s">
        <v>761</v>
      </c>
      <c r="C1662" t="s">
        <v>161</v>
      </c>
      <c r="D1662" t="s">
        <v>339</v>
      </c>
      <c r="E1662" t="s">
        <v>69</v>
      </c>
      <c r="F1662" t="s">
        <v>26</v>
      </c>
      <c r="G1662">
        <v>7</v>
      </c>
      <c r="H1662">
        <v>0.05</v>
      </c>
      <c r="I1662" s="2">
        <v>427648.2</v>
      </c>
      <c r="J1662" t="str">
        <f>_xlfn.XLOOKUP(tblOrders[[#This Row],[CustomerID]], tblCustomers[CustomerID], tblCustomers[CustomerName])</f>
        <v>Customer 115</v>
      </c>
      <c r="K1662" t="str">
        <f>_xlfn.XLOOKUP(tblOrders[[#This Row],[CustomerID]], tblCustomers[CustomerID], tblCustomers[Segment])</f>
        <v>Consumer</v>
      </c>
      <c r="L1662" t="str">
        <f>_xlfn.XLOOKUP(tblOrders[[#This Row],[ProductID]], tblProducts[ProductID], tblProducts[Category])</f>
        <v>Office</v>
      </c>
      <c r="M1662">
        <f>_xlfn.XLOOKUP(tblOrders[[#This Row],[ProductID]], tblProducts[ProductID], tblProducts[CostPrice])</f>
        <v>73889</v>
      </c>
      <c r="N1662">
        <f>tblOrders[[#This Row],[Sales]]-(tblOrders[[#This Row],[CostPrice]]*tblOrders[[#This Row],[Quantity]])</f>
        <v>-89574.799999999988</v>
      </c>
      <c r="O1662" t="str">
        <f>TEXT(tblOrders[[#This Row],[Date]],"mmm-yyyy")</f>
        <v>Sep-2025</v>
      </c>
      <c r="P1662" t="str">
        <f>_xlfn.XLOOKUP(tblOrders[[#This Row],[OrderID]], tblReturns[OrderID], tblReturns[Returned])</f>
        <v>No</v>
      </c>
      <c r="Q1662" t="str">
        <f>_xlfn.XLOOKUP(tblOrders[[#This Row],[OrderID]], tblShipping[OrderID], tblShipping[ShipMode])</f>
        <v>Express</v>
      </c>
      <c r="R1662" t="str">
        <f>IFERROR(_xlfn.XLOOKUP(A1661, tblCustomers[CustomerID], tblCustomers[CustomerName]), "Not Found")</f>
        <v>Not Found</v>
      </c>
      <c r="S1662" t="str">
        <f>IF(tblOrders[[#This Row],[Sales]]&gt;1000000,"High Value","Standard")</f>
        <v>Standard</v>
      </c>
      <c r="T1662" t="str">
        <f>_xlfn.XLOOKUP(tblOrders[[#This Row],[ProductID]], tblProducts[ProductID], tblProducts[ProductName])</f>
        <v>Product 83</v>
      </c>
      <c r="U1662">
        <f>_xlfn.XLOOKUP(tblOrders[[#This Row],[SalesRepID]], tblSalesreps[RepID], tblSalesreps[Target])</f>
        <v>19473459</v>
      </c>
    </row>
    <row r="1663" spans="1:21">
      <c r="A1663" t="s">
        <v>2456</v>
      </c>
      <c r="B1663" s="7" t="s">
        <v>990</v>
      </c>
      <c r="C1663" t="s">
        <v>934</v>
      </c>
      <c r="D1663" t="s">
        <v>914</v>
      </c>
      <c r="E1663" t="s">
        <v>210</v>
      </c>
      <c r="F1663" t="s">
        <v>88</v>
      </c>
      <c r="G1663">
        <v>1</v>
      </c>
      <c r="H1663">
        <v>0.1</v>
      </c>
      <c r="I1663" s="2">
        <v>88117.2</v>
      </c>
      <c r="J1663" t="str">
        <f>_xlfn.XLOOKUP(tblOrders[[#This Row],[CustomerID]], tblCustomers[CustomerID], tblCustomers[CustomerName])</f>
        <v>Customer 85</v>
      </c>
      <c r="K1663" t="str">
        <f>_xlfn.XLOOKUP(tblOrders[[#This Row],[CustomerID]], tblCustomers[CustomerID], tblCustomers[Segment])</f>
        <v>Consumer</v>
      </c>
      <c r="L1663" t="str">
        <f>_xlfn.XLOOKUP(tblOrders[[#This Row],[ProductID]], tblProducts[ProductID], tblProducts[Category])</f>
        <v>Office</v>
      </c>
      <c r="M1663">
        <f>_xlfn.XLOOKUP(tblOrders[[#This Row],[ProductID]], tblProducts[ProductID], tblProducts[CostPrice])</f>
        <v>24464</v>
      </c>
      <c r="N1663">
        <f>tblOrders[[#This Row],[Sales]]-(tblOrders[[#This Row],[CostPrice]]*tblOrders[[#This Row],[Quantity]])</f>
        <v>63653.2</v>
      </c>
      <c r="O1663" t="str">
        <f>TEXT(tblOrders[[#This Row],[Date]],"mmm-yyyy")</f>
        <v>Aug-2025</v>
      </c>
      <c r="P1663" t="str">
        <f>_xlfn.XLOOKUP(tblOrders[[#This Row],[OrderID]], tblReturns[OrderID], tblReturns[Returned])</f>
        <v>No</v>
      </c>
      <c r="Q1663" t="str">
        <f>_xlfn.XLOOKUP(tblOrders[[#This Row],[OrderID]], tblShipping[OrderID], tblShipping[ShipMode])</f>
        <v>Standard</v>
      </c>
      <c r="R1663" t="str">
        <f>IFERROR(_xlfn.XLOOKUP(A1662, tblCustomers[CustomerID], tblCustomers[CustomerName]), "Not Found")</f>
        <v>Not Found</v>
      </c>
      <c r="S1663" t="str">
        <f>IF(tblOrders[[#This Row],[Sales]]&gt;1000000,"High Value","Standard")</f>
        <v>Standard</v>
      </c>
      <c r="T1663" t="str">
        <f>_xlfn.XLOOKUP(tblOrders[[#This Row],[ProductID]], tblProducts[ProductID], tblProducts[ProductName])</f>
        <v>Product 46</v>
      </c>
      <c r="U1663">
        <f>_xlfn.XLOOKUP(tblOrders[[#This Row],[SalesRepID]], tblSalesreps[RepID], tblSalesreps[Target])</f>
        <v>19336654</v>
      </c>
    </row>
    <row r="1664" spans="1:21">
      <c r="A1664" t="s">
        <v>2457</v>
      </c>
      <c r="B1664" s="7" t="s">
        <v>394</v>
      </c>
      <c r="C1664" t="s">
        <v>481</v>
      </c>
      <c r="D1664" t="s">
        <v>397</v>
      </c>
      <c r="E1664" t="s">
        <v>50</v>
      </c>
      <c r="F1664" t="s">
        <v>88</v>
      </c>
      <c r="G1664">
        <v>4</v>
      </c>
      <c r="H1664">
        <v>0</v>
      </c>
      <c r="I1664" s="2">
        <v>52172</v>
      </c>
      <c r="J1664" t="str">
        <f>_xlfn.XLOOKUP(tblOrders[[#This Row],[CustomerID]], tblCustomers[CustomerID], tblCustomers[CustomerName])</f>
        <v>Customer 166</v>
      </c>
      <c r="K1664" t="str">
        <f>_xlfn.XLOOKUP(tblOrders[[#This Row],[CustomerID]], tblCustomers[CustomerID], tblCustomers[Segment])</f>
        <v>SME</v>
      </c>
      <c r="L1664" t="str">
        <f>_xlfn.XLOOKUP(tblOrders[[#This Row],[ProductID]], tblProducts[ProductID], tblProducts[Category])</f>
        <v>Electronics</v>
      </c>
      <c r="M1664">
        <f>_xlfn.XLOOKUP(tblOrders[[#This Row],[ProductID]], tblProducts[ProductID], tblProducts[CostPrice])</f>
        <v>13474</v>
      </c>
      <c r="N1664">
        <f>tblOrders[[#This Row],[Sales]]-(tblOrders[[#This Row],[CostPrice]]*tblOrders[[#This Row],[Quantity]])</f>
        <v>-1724</v>
      </c>
      <c r="O1664" t="str">
        <f>TEXT(tblOrders[[#This Row],[Date]],"mmm-yyyy")</f>
        <v>Sep-2025</v>
      </c>
      <c r="P1664" t="str">
        <f>_xlfn.XLOOKUP(tblOrders[[#This Row],[OrderID]], tblReturns[OrderID], tblReturns[Returned])</f>
        <v>No</v>
      </c>
      <c r="Q1664" t="str">
        <f>_xlfn.XLOOKUP(tblOrders[[#This Row],[OrderID]], tblShipping[OrderID], tblShipping[ShipMode])</f>
        <v>Express</v>
      </c>
      <c r="R1664" t="str">
        <f>IFERROR(_xlfn.XLOOKUP(A1663, tblCustomers[CustomerID], tblCustomers[CustomerName]), "Not Found")</f>
        <v>Not Found</v>
      </c>
      <c r="S1664" t="str">
        <f>IF(tblOrders[[#This Row],[Sales]]&gt;1000000,"High Value","Standard")</f>
        <v>Standard</v>
      </c>
      <c r="T1664" t="str">
        <f>_xlfn.XLOOKUP(tblOrders[[#This Row],[ProductID]], tblProducts[ProductID], tblProducts[ProductName])</f>
        <v>Product 27</v>
      </c>
      <c r="U1664">
        <f>_xlfn.XLOOKUP(tblOrders[[#This Row],[SalesRepID]], tblSalesreps[RepID], tblSalesreps[Target])</f>
        <v>17350666</v>
      </c>
    </row>
    <row r="1665" spans="1:21">
      <c r="A1665" t="s">
        <v>2458</v>
      </c>
      <c r="B1665" s="7" t="s">
        <v>1330</v>
      </c>
      <c r="C1665" t="s">
        <v>1897</v>
      </c>
      <c r="D1665" t="s">
        <v>643</v>
      </c>
      <c r="E1665" t="s">
        <v>105</v>
      </c>
      <c r="F1665" t="s">
        <v>26</v>
      </c>
      <c r="G1665">
        <v>4</v>
      </c>
      <c r="H1665">
        <v>0</v>
      </c>
      <c r="I1665" s="2">
        <v>62712</v>
      </c>
      <c r="J1665" t="str">
        <f>_xlfn.XLOOKUP(tblOrders[[#This Row],[CustomerID]], tblCustomers[CustomerID], tblCustomers[CustomerName])</f>
        <v>Customer 75</v>
      </c>
      <c r="K1665" t="str">
        <f>_xlfn.XLOOKUP(tblOrders[[#This Row],[CustomerID]], tblCustomers[CustomerID], tblCustomers[Segment])</f>
        <v>SME</v>
      </c>
      <c r="L1665" t="str">
        <f>_xlfn.XLOOKUP(tblOrders[[#This Row],[ProductID]], tblProducts[ProductID], tblProducts[Category])</f>
        <v>Home</v>
      </c>
      <c r="M1665">
        <f>_xlfn.XLOOKUP(tblOrders[[#This Row],[ProductID]], tblProducts[ProductID], tblProducts[CostPrice])</f>
        <v>77766</v>
      </c>
      <c r="N1665">
        <f>tblOrders[[#This Row],[Sales]]-(tblOrders[[#This Row],[CostPrice]]*tblOrders[[#This Row],[Quantity]])</f>
        <v>-248352</v>
      </c>
      <c r="O1665" t="str">
        <f>TEXT(tblOrders[[#This Row],[Date]],"mmm-yyyy")</f>
        <v>Feb-2025</v>
      </c>
      <c r="P1665" t="str">
        <f>_xlfn.XLOOKUP(tblOrders[[#This Row],[OrderID]], tblReturns[OrderID], tblReturns[Returned])</f>
        <v>Yes</v>
      </c>
      <c r="Q1665" t="str">
        <f>_xlfn.XLOOKUP(tblOrders[[#This Row],[OrderID]], tblShipping[OrderID], tblShipping[ShipMode])</f>
        <v>Pickup</v>
      </c>
      <c r="R1665" t="str">
        <f>IFERROR(_xlfn.XLOOKUP(A1664, tblCustomers[CustomerID], tblCustomers[CustomerName]), "Not Found")</f>
        <v>Not Found</v>
      </c>
      <c r="S1665" t="str">
        <f>IF(tblOrders[[#This Row],[Sales]]&gt;1000000,"High Value","Standard")</f>
        <v>Standard</v>
      </c>
      <c r="T1665" t="str">
        <f>_xlfn.XLOOKUP(tblOrders[[#This Row],[ProductID]], tblProducts[ProductID], tblProducts[ProductName])</f>
        <v>Product 1</v>
      </c>
      <c r="U1665">
        <f>_xlfn.XLOOKUP(tblOrders[[#This Row],[SalesRepID]], tblSalesreps[RepID], tblSalesreps[Target])</f>
        <v>8698154</v>
      </c>
    </row>
    <row r="1666" spans="1:21">
      <c r="A1666" t="s">
        <v>2459</v>
      </c>
      <c r="B1666" s="7" t="s">
        <v>809</v>
      </c>
      <c r="C1666" t="s">
        <v>243</v>
      </c>
      <c r="D1666" t="s">
        <v>269</v>
      </c>
      <c r="E1666" t="s">
        <v>119</v>
      </c>
      <c r="F1666" t="s">
        <v>88</v>
      </c>
      <c r="G1666">
        <v>10</v>
      </c>
      <c r="H1666">
        <v>0.15</v>
      </c>
      <c r="I1666" s="2">
        <v>629663</v>
      </c>
      <c r="J1666" t="str">
        <f>_xlfn.XLOOKUP(tblOrders[[#This Row],[CustomerID]], tblCustomers[CustomerID], tblCustomers[CustomerName])</f>
        <v>Customer 128</v>
      </c>
      <c r="K1666" t="str">
        <f>_xlfn.XLOOKUP(tblOrders[[#This Row],[CustomerID]], tblCustomers[CustomerID], tblCustomers[Segment])</f>
        <v>Consumer</v>
      </c>
      <c r="L1666" t="str">
        <f>_xlfn.XLOOKUP(tblOrders[[#This Row],[ProductID]], tblProducts[ProductID], tblProducts[Category])</f>
        <v>Office</v>
      </c>
      <c r="M1666">
        <f>_xlfn.XLOOKUP(tblOrders[[#This Row],[ProductID]], tblProducts[ProductID], tblProducts[CostPrice])</f>
        <v>28606</v>
      </c>
      <c r="N1666">
        <f>tblOrders[[#This Row],[Sales]]-(tblOrders[[#This Row],[CostPrice]]*tblOrders[[#This Row],[Quantity]])</f>
        <v>343603</v>
      </c>
      <c r="O1666" t="str">
        <f>TEXT(tblOrders[[#This Row],[Date]],"mmm-yyyy")</f>
        <v>Mar-2025</v>
      </c>
      <c r="P1666" t="str">
        <f>_xlfn.XLOOKUP(tblOrders[[#This Row],[OrderID]], tblReturns[OrderID], tblReturns[Returned])</f>
        <v>No</v>
      </c>
      <c r="Q1666" t="str">
        <f>_xlfn.XLOOKUP(tblOrders[[#This Row],[OrderID]], tblShipping[OrderID], tblShipping[ShipMode])</f>
        <v>Express</v>
      </c>
      <c r="R1666" t="str">
        <f>IFERROR(_xlfn.XLOOKUP(A1665, tblCustomers[CustomerID], tblCustomers[CustomerName]), "Not Found")</f>
        <v>Not Found</v>
      </c>
      <c r="S1666" t="str">
        <f>IF(tblOrders[[#This Row],[Sales]]&gt;1000000,"High Value","Standard")</f>
        <v>Standard</v>
      </c>
      <c r="T1666" t="str">
        <f>_xlfn.XLOOKUP(tblOrders[[#This Row],[ProductID]], tblProducts[ProductID], tblProducts[ProductName])</f>
        <v>Product 62</v>
      </c>
      <c r="U1666">
        <f>_xlfn.XLOOKUP(tblOrders[[#This Row],[SalesRepID]], tblSalesreps[RepID], tblSalesreps[Target])</f>
        <v>5886694</v>
      </c>
    </row>
    <row r="1667" spans="1:21">
      <c r="A1667" t="s">
        <v>2460</v>
      </c>
      <c r="B1667" s="7" t="s">
        <v>509</v>
      </c>
      <c r="C1667" t="s">
        <v>554</v>
      </c>
      <c r="D1667" t="s">
        <v>272</v>
      </c>
      <c r="E1667" t="s">
        <v>197</v>
      </c>
      <c r="F1667" t="s">
        <v>88</v>
      </c>
      <c r="G1667">
        <v>10</v>
      </c>
      <c r="H1667">
        <v>0.2</v>
      </c>
      <c r="I1667" s="2">
        <v>543224</v>
      </c>
      <c r="J1667" t="str">
        <f>_xlfn.XLOOKUP(tblOrders[[#This Row],[CustomerID]], tblCustomers[CustomerID], tblCustomers[CustomerName])</f>
        <v>Customer 219</v>
      </c>
      <c r="K1667" t="str">
        <f>_xlfn.XLOOKUP(tblOrders[[#This Row],[CustomerID]], tblCustomers[CustomerID], tblCustomers[Segment])</f>
        <v>SME</v>
      </c>
      <c r="L1667" t="str">
        <f>_xlfn.XLOOKUP(tblOrders[[#This Row],[ProductID]], tblProducts[ProductID], tblProducts[Category])</f>
        <v>Furniture</v>
      </c>
      <c r="M1667">
        <f>_xlfn.XLOOKUP(tblOrders[[#This Row],[ProductID]], tblProducts[ProductID], tblProducts[CostPrice])</f>
        <v>48118</v>
      </c>
      <c r="N1667">
        <f>tblOrders[[#This Row],[Sales]]-(tblOrders[[#This Row],[CostPrice]]*tblOrders[[#This Row],[Quantity]])</f>
        <v>62044</v>
      </c>
      <c r="O1667" t="str">
        <f>TEXT(tblOrders[[#This Row],[Date]],"mmm-yyyy")</f>
        <v>Feb-2025</v>
      </c>
      <c r="P1667" t="str">
        <f>_xlfn.XLOOKUP(tblOrders[[#This Row],[OrderID]], tblReturns[OrderID], tblReturns[Returned])</f>
        <v>No</v>
      </c>
      <c r="Q1667" t="str">
        <f>_xlfn.XLOOKUP(tblOrders[[#This Row],[OrderID]], tblShipping[OrderID], tblShipping[ShipMode])</f>
        <v>Express</v>
      </c>
      <c r="R1667" t="str">
        <f>IFERROR(_xlfn.XLOOKUP(A1666, tblCustomers[CustomerID], tblCustomers[CustomerName]), "Not Found")</f>
        <v>Not Found</v>
      </c>
      <c r="S1667" t="str">
        <f>IF(tblOrders[[#This Row],[Sales]]&gt;1000000,"High Value","Standard")</f>
        <v>Standard</v>
      </c>
      <c r="T1667" t="str">
        <f>_xlfn.XLOOKUP(tblOrders[[#This Row],[ProductID]], tblProducts[ProductID], tblProducts[ProductName])</f>
        <v>Product 75</v>
      </c>
      <c r="U1667">
        <f>_xlfn.XLOOKUP(tblOrders[[#This Row],[SalesRepID]], tblSalesreps[RepID], tblSalesreps[Target])</f>
        <v>19562258</v>
      </c>
    </row>
    <row r="1668" spans="1:21">
      <c r="A1668" t="s">
        <v>2461</v>
      </c>
      <c r="B1668" s="7" t="s">
        <v>1169</v>
      </c>
      <c r="C1668" t="s">
        <v>317</v>
      </c>
      <c r="D1668" t="s">
        <v>39</v>
      </c>
      <c r="E1668" t="s">
        <v>45</v>
      </c>
      <c r="F1668" t="s">
        <v>14</v>
      </c>
      <c r="G1668">
        <v>4</v>
      </c>
      <c r="H1668">
        <v>0.05</v>
      </c>
      <c r="I1668" s="2">
        <v>281739.59999999998</v>
      </c>
      <c r="J1668" t="str">
        <f>_xlfn.XLOOKUP(tblOrders[[#This Row],[CustomerID]], tblCustomers[CustomerID], tblCustomers[CustomerName])</f>
        <v>Customer 56</v>
      </c>
      <c r="K1668" t="str">
        <f>_xlfn.XLOOKUP(tblOrders[[#This Row],[CustomerID]], tblCustomers[CustomerID], tblCustomers[Segment])</f>
        <v>SME</v>
      </c>
      <c r="L1668" t="str">
        <f>_xlfn.XLOOKUP(tblOrders[[#This Row],[ProductID]], tblProducts[ProductID], tblProducts[Category])</f>
        <v>Office</v>
      </c>
      <c r="M1668">
        <f>_xlfn.XLOOKUP(tblOrders[[#This Row],[ProductID]], tblProducts[ProductID], tblProducts[CostPrice])</f>
        <v>63926</v>
      </c>
      <c r="N1668">
        <f>tblOrders[[#This Row],[Sales]]-(tblOrders[[#This Row],[CostPrice]]*tblOrders[[#This Row],[Quantity]])</f>
        <v>26035.599999999977</v>
      </c>
      <c r="O1668" t="str">
        <f>TEXT(tblOrders[[#This Row],[Date]],"mmm-yyyy")</f>
        <v>Nov-2025</v>
      </c>
      <c r="P1668" t="str">
        <f>_xlfn.XLOOKUP(tblOrders[[#This Row],[OrderID]], tblReturns[OrderID], tblReturns[Returned])</f>
        <v>No</v>
      </c>
      <c r="Q1668" t="str">
        <f>_xlfn.XLOOKUP(tblOrders[[#This Row],[OrderID]], tblShipping[OrderID], tblShipping[ShipMode])</f>
        <v>Express</v>
      </c>
      <c r="R1668" t="str">
        <f>IFERROR(_xlfn.XLOOKUP(A1667, tblCustomers[CustomerID], tblCustomers[CustomerName]), "Not Found")</f>
        <v>Not Found</v>
      </c>
      <c r="S1668" t="str">
        <f>IF(tblOrders[[#This Row],[Sales]]&gt;1000000,"High Value","Standard")</f>
        <v>Standard</v>
      </c>
      <c r="T1668" t="str">
        <f>_xlfn.XLOOKUP(tblOrders[[#This Row],[ProductID]], tblProducts[ProductID], tblProducts[ProductName])</f>
        <v>Product 4</v>
      </c>
      <c r="U1668">
        <f>_xlfn.XLOOKUP(tblOrders[[#This Row],[SalesRepID]], tblSalesreps[RepID], tblSalesreps[Target])</f>
        <v>11319839</v>
      </c>
    </row>
    <row r="1669" spans="1:21">
      <c r="A1669" t="s">
        <v>2462</v>
      </c>
      <c r="B1669" s="7" t="s">
        <v>1683</v>
      </c>
      <c r="C1669" t="s">
        <v>537</v>
      </c>
      <c r="D1669" t="s">
        <v>382</v>
      </c>
      <c r="E1669" t="s">
        <v>19</v>
      </c>
      <c r="F1669" t="s">
        <v>20</v>
      </c>
      <c r="G1669">
        <v>8</v>
      </c>
      <c r="H1669">
        <v>0.2</v>
      </c>
      <c r="I1669" s="2">
        <v>398752</v>
      </c>
      <c r="J1669" t="str">
        <f>_xlfn.XLOOKUP(tblOrders[[#This Row],[CustomerID]], tblCustomers[CustomerID], tblCustomers[CustomerName])</f>
        <v>Customer 108</v>
      </c>
      <c r="K1669" t="str">
        <f>_xlfn.XLOOKUP(tblOrders[[#This Row],[CustomerID]], tblCustomers[CustomerID], tblCustomers[Segment])</f>
        <v>Corporate</v>
      </c>
      <c r="L1669" t="str">
        <f>_xlfn.XLOOKUP(tblOrders[[#This Row],[ProductID]], tblProducts[ProductID], tblProducts[Category])</f>
        <v>Office</v>
      </c>
      <c r="M1669">
        <f>_xlfn.XLOOKUP(tblOrders[[#This Row],[ProductID]], tblProducts[ProductID], tblProducts[CostPrice])</f>
        <v>61777</v>
      </c>
      <c r="N1669">
        <f>tblOrders[[#This Row],[Sales]]-(tblOrders[[#This Row],[CostPrice]]*tblOrders[[#This Row],[Quantity]])</f>
        <v>-95464</v>
      </c>
      <c r="O1669" t="str">
        <f>TEXT(tblOrders[[#This Row],[Date]],"mmm-yyyy")</f>
        <v>May-2025</v>
      </c>
      <c r="P1669" t="str">
        <f>_xlfn.XLOOKUP(tblOrders[[#This Row],[OrderID]], tblReturns[OrderID], tblReturns[Returned])</f>
        <v>No</v>
      </c>
      <c r="Q1669" t="str">
        <f>_xlfn.XLOOKUP(tblOrders[[#This Row],[OrderID]], tblShipping[OrderID], tblShipping[ShipMode])</f>
        <v>Express</v>
      </c>
      <c r="R1669" t="str">
        <f>IFERROR(_xlfn.XLOOKUP(A1668, tblCustomers[CustomerID], tblCustomers[CustomerName]), "Not Found")</f>
        <v>Not Found</v>
      </c>
      <c r="S1669" t="str">
        <f>IF(tblOrders[[#This Row],[Sales]]&gt;1000000,"High Value","Standard")</f>
        <v>Standard</v>
      </c>
      <c r="T1669" t="str">
        <f>_xlfn.XLOOKUP(tblOrders[[#This Row],[ProductID]], tblProducts[ProductID], tblProducts[ProductName])</f>
        <v>Product 65</v>
      </c>
      <c r="U1669">
        <f>_xlfn.XLOOKUP(tblOrders[[#This Row],[SalesRepID]], tblSalesreps[RepID], tblSalesreps[Target])</f>
        <v>11347243</v>
      </c>
    </row>
    <row r="1670" spans="1:21">
      <c r="A1670" t="s">
        <v>2463</v>
      </c>
      <c r="B1670" s="7" t="s">
        <v>2316</v>
      </c>
      <c r="C1670" t="s">
        <v>2261</v>
      </c>
      <c r="D1670" t="s">
        <v>516</v>
      </c>
      <c r="E1670" t="s">
        <v>87</v>
      </c>
      <c r="F1670" t="s">
        <v>26</v>
      </c>
      <c r="G1670">
        <v>1</v>
      </c>
      <c r="H1670">
        <v>0.15</v>
      </c>
      <c r="I1670" s="2">
        <v>94927.15</v>
      </c>
      <c r="J1670" t="str">
        <f>_xlfn.XLOOKUP(tblOrders[[#This Row],[CustomerID]], tblCustomers[CustomerID], tblCustomers[CustomerName])</f>
        <v>Customer 123</v>
      </c>
      <c r="K1670" t="str">
        <f>_xlfn.XLOOKUP(tblOrders[[#This Row],[CustomerID]], tblCustomers[CustomerID], tblCustomers[Segment])</f>
        <v>Consumer</v>
      </c>
      <c r="L1670" t="str">
        <f>_xlfn.XLOOKUP(tblOrders[[#This Row],[ProductID]], tblProducts[ProductID], tblProducts[Category])</f>
        <v>Home</v>
      </c>
      <c r="M1670">
        <f>_xlfn.XLOOKUP(tblOrders[[#This Row],[ProductID]], tblProducts[ProductID], tblProducts[CostPrice])</f>
        <v>48408</v>
      </c>
      <c r="N1670">
        <f>tblOrders[[#This Row],[Sales]]-(tblOrders[[#This Row],[CostPrice]]*tblOrders[[#This Row],[Quantity]])</f>
        <v>46519.149999999994</v>
      </c>
      <c r="O1670" t="str">
        <f>TEXT(tblOrders[[#This Row],[Date]],"mmm-yyyy")</f>
        <v>Jul-2025</v>
      </c>
      <c r="P1670" t="str">
        <f>_xlfn.XLOOKUP(tblOrders[[#This Row],[OrderID]], tblReturns[OrderID], tblReturns[Returned])</f>
        <v>No</v>
      </c>
      <c r="Q1670" t="str">
        <f>_xlfn.XLOOKUP(tblOrders[[#This Row],[OrderID]], tblShipping[OrderID], tblShipping[ShipMode])</f>
        <v>Standard</v>
      </c>
      <c r="R1670" t="str">
        <f>IFERROR(_xlfn.XLOOKUP(A1669, tblCustomers[CustomerID], tblCustomers[CustomerName]), "Not Found")</f>
        <v>Not Found</v>
      </c>
      <c r="S1670" t="str">
        <f>IF(tblOrders[[#This Row],[Sales]]&gt;1000000,"High Value","Standard")</f>
        <v>Standard</v>
      </c>
      <c r="T1670" t="str">
        <f>_xlfn.XLOOKUP(tblOrders[[#This Row],[ProductID]], tblProducts[ProductID], tblProducts[ProductName])</f>
        <v>Product 12</v>
      </c>
      <c r="U1670">
        <f>_xlfn.XLOOKUP(tblOrders[[#This Row],[SalesRepID]], tblSalesreps[RepID], tblSalesreps[Target])</f>
        <v>18500989</v>
      </c>
    </row>
    <row r="1671" spans="1:21">
      <c r="A1671" t="s">
        <v>2464</v>
      </c>
      <c r="B1671" s="7" t="s">
        <v>990</v>
      </c>
      <c r="C1671" t="s">
        <v>222</v>
      </c>
      <c r="D1671" t="s">
        <v>30</v>
      </c>
      <c r="E1671" t="s">
        <v>165</v>
      </c>
      <c r="F1671" t="s">
        <v>20</v>
      </c>
      <c r="G1671">
        <v>10</v>
      </c>
      <c r="H1671">
        <v>0.05</v>
      </c>
      <c r="I1671" s="2">
        <v>689985</v>
      </c>
      <c r="J1671" t="str">
        <f>_xlfn.XLOOKUP(tblOrders[[#This Row],[CustomerID]], tblCustomers[CustomerID], tblCustomers[CustomerName])</f>
        <v>Customer 86</v>
      </c>
      <c r="K1671" t="str">
        <f>_xlfn.XLOOKUP(tblOrders[[#This Row],[CustomerID]], tblCustomers[CustomerID], tblCustomers[Segment])</f>
        <v>SME</v>
      </c>
      <c r="L1671" t="str">
        <f>_xlfn.XLOOKUP(tblOrders[[#This Row],[ProductID]], tblProducts[ProductID], tblProducts[Category])</f>
        <v>Furniture</v>
      </c>
      <c r="M1671">
        <f>_xlfn.XLOOKUP(tblOrders[[#This Row],[ProductID]], tblProducts[ProductID], tblProducts[CostPrice])</f>
        <v>18655</v>
      </c>
      <c r="N1671">
        <f>tblOrders[[#This Row],[Sales]]-(tblOrders[[#This Row],[CostPrice]]*tblOrders[[#This Row],[Quantity]])</f>
        <v>503435</v>
      </c>
      <c r="O1671" t="str">
        <f>TEXT(tblOrders[[#This Row],[Date]],"mmm-yyyy")</f>
        <v>Aug-2025</v>
      </c>
      <c r="P1671" t="str">
        <f>_xlfn.XLOOKUP(tblOrders[[#This Row],[OrderID]], tblReturns[OrderID], tblReturns[Returned])</f>
        <v>No</v>
      </c>
      <c r="Q1671" t="str">
        <f>_xlfn.XLOOKUP(tblOrders[[#This Row],[OrderID]], tblShipping[OrderID], tblShipping[ShipMode])</f>
        <v>Express</v>
      </c>
      <c r="R1671" t="str">
        <f>IFERROR(_xlfn.XLOOKUP(A1670, tblCustomers[CustomerID], tblCustomers[CustomerName]), "Not Found")</f>
        <v>Not Found</v>
      </c>
      <c r="S1671" t="str">
        <f>IF(tblOrders[[#This Row],[Sales]]&gt;1000000,"High Value","Standard")</f>
        <v>Standard</v>
      </c>
      <c r="T1671" t="str">
        <f>_xlfn.XLOOKUP(tblOrders[[#This Row],[ProductID]], tblProducts[ProductID], tblProducts[ProductName])</f>
        <v>Product 34</v>
      </c>
      <c r="U1671">
        <f>_xlfn.XLOOKUP(tblOrders[[#This Row],[SalesRepID]], tblSalesreps[RepID], tblSalesreps[Target])</f>
        <v>16839910</v>
      </c>
    </row>
    <row r="1672" spans="1:21">
      <c r="A1672" t="s">
        <v>2465</v>
      </c>
      <c r="B1672" s="7" t="s">
        <v>394</v>
      </c>
      <c r="C1672" t="s">
        <v>825</v>
      </c>
      <c r="D1672" t="s">
        <v>318</v>
      </c>
      <c r="E1672" t="s">
        <v>50</v>
      </c>
      <c r="F1672" t="s">
        <v>88</v>
      </c>
      <c r="G1672">
        <v>4</v>
      </c>
      <c r="H1672">
        <v>0.05</v>
      </c>
      <c r="I1672" s="2">
        <v>539801.4</v>
      </c>
      <c r="J1672" t="str">
        <f>_xlfn.XLOOKUP(tblOrders[[#This Row],[CustomerID]], tblCustomers[CustomerID], tblCustomers[CustomerName])</f>
        <v>Customer 250</v>
      </c>
      <c r="K1672" t="str">
        <f>_xlfn.XLOOKUP(tblOrders[[#This Row],[CustomerID]], tblCustomers[CustomerID], tblCustomers[Segment])</f>
        <v>SME</v>
      </c>
      <c r="L1672" t="str">
        <f>_xlfn.XLOOKUP(tblOrders[[#This Row],[ProductID]], tblProducts[ProductID], tblProducts[Category])</f>
        <v>Office</v>
      </c>
      <c r="M1672">
        <f>_xlfn.XLOOKUP(tblOrders[[#This Row],[ProductID]], tblProducts[ProductID], tblProducts[CostPrice])</f>
        <v>39205</v>
      </c>
      <c r="N1672">
        <f>tblOrders[[#This Row],[Sales]]-(tblOrders[[#This Row],[CostPrice]]*tblOrders[[#This Row],[Quantity]])</f>
        <v>382981.4</v>
      </c>
      <c r="O1672" t="str">
        <f>TEXT(tblOrders[[#This Row],[Date]],"mmm-yyyy")</f>
        <v>Sep-2025</v>
      </c>
      <c r="P1672" t="str">
        <f>_xlfn.XLOOKUP(tblOrders[[#This Row],[OrderID]], tblReturns[OrderID], tblReturns[Returned])</f>
        <v>No</v>
      </c>
      <c r="Q1672" t="str">
        <f>_xlfn.XLOOKUP(tblOrders[[#This Row],[OrderID]], tblShipping[OrderID], tblShipping[ShipMode])</f>
        <v>Standard</v>
      </c>
      <c r="R1672" t="str">
        <f>IFERROR(_xlfn.XLOOKUP(A1671, tblCustomers[CustomerID], tblCustomers[CustomerName]), "Not Found")</f>
        <v>Not Found</v>
      </c>
      <c r="S1672" t="str">
        <f>IF(tblOrders[[#This Row],[Sales]]&gt;1000000,"High Value","Standard")</f>
        <v>Standard</v>
      </c>
      <c r="T1672" t="str">
        <f>_xlfn.XLOOKUP(tblOrders[[#This Row],[ProductID]], tblProducts[ProductID], tblProducts[ProductName])</f>
        <v>Product 74</v>
      </c>
      <c r="U1672">
        <f>_xlfn.XLOOKUP(tblOrders[[#This Row],[SalesRepID]], tblSalesreps[RepID], tblSalesreps[Target])</f>
        <v>17350666</v>
      </c>
    </row>
    <row r="1673" spans="1:21">
      <c r="A1673" t="s">
        <v>2466</v>
      </c>
      <c r="B1673" s="7" t="s">
        <v>862</v>
      </c>
      <c r="C1673" t="s">
        <v>1243</v>
      </c>
      <c r="D1673" t="s">
        <v>667</v>
      </c>
      <c r="E1673" t="s">
        <v>40</v>
      </c>
      <c r="F1673" t="s">
        <v>26</v>
      </c>
      <c r="G1673">
        <v>10</v>
      </c>
      <c r="H1673">
        <v>0.1</v>
      </c>
      <c r="I1673" s="2">
        <v>1253340</v>
      </c>
      <c r="J1673" t="str">
        <f>_xlfn.XLOOKUP(tblOrders[[#This Row],[CustomerID]], tblCustomers[CustomerID], tblCustomers[CustomerName])</f>
        <v>Customer 180</v>
      </c>
      <c r="K1673" t="str">
        <f>_xlfn.XLOOKUP(tblOrders[[#This Row],[CustomerID]], tblCustomers[CustomerID], tblCustomers[Segment])</f>
        <v>Consumer</v>
      </c>
      <c r="L1673" t="str">
        <f>_xlfn.XLOOKUP(tblOrders[[#This Row],[ProductID]], tblProducts[ProductID], tblProducts[Category])</f>
        <v>Electronics</v>
      </c>
      <c r="M1673">
        <f>_xlfn.XLOOKUP(tblOrders[[#This Row],[ProductID]], tblProducts[ProductID], tblProducts[CostPrice])</f>
        <v>13676</v>
      </c>
      <c r="N1673">
        <f>tblOrders[[#This Row],[Sales]]-(tblOrders[[#This Row],[CostPrice]]*tblOrders[[#This Row],[Quantity]])</f>
        <v>1116580</v>
      </c>
      <c r="O1673" t="str">
        <f>TEXT(tblOrders[[#This Row],[Date]],"mmm-yyyy")</f>
        <v>Mar-2025</v>
      </c>
      <c r="P1673" t="str">
        <f>_xlfn.XLOOKUP(tblOrders[[#This Row],[OrderID]], tblReturns[OrderID], tblReturns[Returned])</f>
        <v>No</v>
      </c>
      <c r="Q1673" t="str">
        <f>_xlfn.XLOOKUP(tblOrders[[#This Row],[OrderID]], tblShipping[OrderID], tblShipping[ShipMode])</f>
        <v>Standard</v>
      </c>
      <c r="R1673" t="str">
        <f>IFERROR(_xlfn.XLOOKUP(A1672, tblCustomers[CustomerID], tblCustomers[CustomerName]), "Not Found")</f>
        <v>Not Found</v>
      </c>
      <c r="S1673" t="str">
        <f>IF(tblOrders[[#This Row],[Sales]]&gt;1000000,"High Value","Standard")</f>
        <v>High Value</v>
      </c>
      <c r="T1673" t="str">
        <f>_xlfn.XLOOKUP(tblOrders[[#This Row],[ProductID]], tblProducts[ProductID], tblProducts[ProductName])</f>
        <v>Product 10</v>
      </c>
      <c r="U1673">
        <f>_xlfn.XLOOKUP(tblOrders[[#This Row],[SalesRepID]], tblSalesreps[RepID], tblSalesreps[Target])</f>
        <v>6291486</v>
      </c>
    </row>
    <row r="1674" spans="1:21">
      <c r="A1674" t="s">
        <v>2467</v>
      </c>
      <c r="B1674" s="7" t="s">
        <v>649</v>
      </c>
      <c r="C1674" t="s">
        <v>613</v>
      </c>
      <c r="D1674" t="s">
        <v>269</v>
      </c>
      <c r="E1674" t="s">
        <v>19</v>
      </c>
      <c r="F1674" t="s">
        <v>14</v>
      </c>
      <c r="G1674">
        <v>6</v>
      </c>
      <c r="H1674">
        <v>0.2</v>
      </c>
      <c r="I1674" s="2">
        <v>351033.59999999998</v>
      </c>
      <c r="J1674" t="str">
        <f>_xlfn.XLOOKUP(tblOrders[[#This Row],[CustomerID]], tblCustomers[CustomerID], tblCustomers[CustomerName])</f>
        <v>Customer 222</v>
      </c>
      <c r="K1674" t="str">
        <f>_xlfn.XLOOKUP(tblOrders[[#This Row],[CustomerID]], tblCustomers[CustomerID], tblCustomers[Segment])</f>
        <v>SME</v>
      </c>
      <c r="L1674" t="str">
        <f>_xlfn.XLOOKUP(tblOrders[[#This Row],[ProductID]], tblProducts[ProductID], tblProducts[Category])</f>
        <v>Office</v>
      </c>
      <c r="M1674">
        <f>_xlfn.XLOOKUP(tblOrders[[#This Row],[ProductID]], tblProducts[ProductID], tblProducts[CostPrice])</f>
        <v>28606</v>
      </c>
      <c r="N1674">
        <f>tblOrders[[#This Row],[Sales]]-(tblOrders[[#This Row],[CostPrice]]*tblOrders[[#This Row],[Quantity]])</f>
        <v>179397.59999999998</v>
      </c>
      <c r="O1674" t="str">
        <f>TEXT(tblOrders[[#This Row],[Date]],"mmm-yyyy")</f>
        <v>Mar-2025</v>
      </c>
      <c r="P1674" t="str">
        <f>_xlfn.XLOOKUP(tblOrders[[#This Row],[OrderID]], tblReturns[OrderID], tblReturns[Returned])</f>
        <v>No</v>
      </c>
      <c r="Q1674" t="str">
        <f>_xlfn.XLOOKUP(tblOrders[[#This Row],[OrderID]], tblShipping[OrderID], tblShipping[ShipMode])</f>
        <v>Standard</v>
      </c>
      <c r="R1674" t="str">
        <f>IFERROR(_xlfn.XLOOKUP(A1673, tblCustomers[CustomerID], tblCustomers[CustomerName]), "Not Found")</f>
        <v>Not Found</v>
      </c>
      <c r="S1674" t="str">
        <f>IF(tblOrders[[#This Row],[Sales]]&gt;1000000,"High Value","Standard")</f>
        <v>Standard</v>
      </c>
      <c r="T1674" t="str">
        <f>_xlfn.XLOOKUP(tblOrders[[#This Row],[ProductID]], tblProducts[ProductID], tblProducts[ProductName])</f>
        <v>Product 62</v>
      </c>
      <c r="U1674">
        <f>_xlfn.XLOOKUP(tblOrders[[#This Row],[SalesRepID]], tblSalesreps[RepID], tblSalesreps[Target])</f>
        <v>11347243</v>
      </c>
    </row>
    <row r="1675" spans="1:21">
      <c r="A1675" t="s">
        <v>2468</v>
      </c>
      <c r="B1675" s="7" t="s">
        <v>1151</v>
      </c>
      <c r="C1675" t="s">
        <v>1439</v>
      </c>
      <c r="D1675" t="s">
        <v>30</v>
      </c>
      <c r="E1675" t="s">
        <v>40</v>
      </c>
      <c r="F1675" t="s">
        <v>51</v>
      </c>
      <c r="G1675">
        <v>3</v>
      </c>
      <c r="H1675">
        <v>0.1</v>
      </c>
      <c r="I1675" s="2">
        <v>124229.7</v>
      </c>
      <c r="J1675" t="str">
        <f>_xlfn.XLOOKUP(tblOrders[[#This Row],[CustomerID]], tblCustomers[CustomerID], tblCustomers[CustomerName])</f>
        <v>Customer 104</v>
      </c>
      <c r="K1675" t="str">
        <f>_xlfn.XLOOKUP(tblOrders[[#This Row],[CustomerID]], tblCustomers[CustomerID], tblCustomers[Segment])</f>
        <v>Consumer</v>
      </c>
      <c r="L1675" t="str">
        <f>_xlfn.XLOOKUP(tblOrders[[#This Row],[ProductID]], tblProducts[ProductID], tblProducts[Category])</f>
        <v>Furniture</v>
      </c>
      <c r="M1675">
        <f>_xlfn.XLOOKUP(tblOrders[[#This Row],[ProductID]], tblProducts[ProductID], tblProducts[CostPrice])</f>
        <v>18655</v>
      </c>
      <c r="N1675">
        <f>tblOrders[[#This Row],[Sales]]-(tblOrders[[#This Row],[CostPrice]]*tblOrders[[#This Row],[Quantity]])</f>
        <v>68264.7</v>
      </c>
      <c r="O1675" t="str">
        <f>TEXT(tblOrders[[#This Row],[Date]],"mmm-yyyy")</f>
        <v>Jul-2025</v>
      </c>
      <c r="P1675" t="str">
        <f>_xlfn.XLOOKUP(tblOrders[[#This Row],[OrderID]], tblReturns[OrderID], tblReturns[Returned])</f>
        <v>No</v>
      </c>
      <c r="Q1675" t="str">
        <f>_xlfn.XLOOKUP(tblOrders[[#This Row],[OrderID]], tblShipping[OrderID], tblShipping[ShipMode])</f>
        <v>Pickup</v>
      </c>
      <c r="R1675" t="str">
        <f>IFERROR(_xlfn.XLOOKUP(A1674, tblCustomers[CustomerID], tblCustomers[CustomerName]), "Not Found")</f>
        <v>Not Found</v>
      </c>
      <c r="S1675" t="str">
        <f>IF(tblOrders[[#This Row],[Sales]]&gt;1000000,"High Value","Standard")</f>
        <v>Standard</v>
      </c>
      <c r="T1675" t="str">
        <f>_xlfn.XLOOKUP(tblOrders[[#This Row],[ProductID]], tblProducts[ProductID], tblProducts[ProductName])</f>
        <v>Product 34</v>
      </c>
      <c r="U1675">
        <f>_xlfn.XLOOKUP(tblOrders[[#This Row],[SalesRepID]], tblSalesreps[RepID], tblSalesreps[Target])</f>
        <v>6291486</v>
      </c>
    </row>
    <row r="1676" spans="1:21">
      <c r="A1676" t="s">
        <v>2469</v>
      </c>
      <c r="B1676" s="7" t="s">
        <v>657</v>
      </c>
      <c r="C1676" t="s">
        <v>1791</v>
      </c>
      <c r="D1676" t="s">
        <v>585</v>
      </c>
      <c r="E1676" t="s">
        <v>74</v>
      </c>
      <c r="F1676" t="s">
        <v>26</v>
      </c>
      <c r="G1676">
        <v>10</v>
      </c>
      <c r="H1676">
        <v>0</v>
      </c>
      <c r="I1676" s="2">
        <v>866780</v>
      </c>
      <c r="J1676" t="str">
        <f>_xlfn.XLOOKUP(tblOrders[[#This Row],[CustomerID]], tblCustomers[CustomerID], tblCustomers[CustomerName])</f>
        <v>Customer 269</v>
      </c>
      <c r="K1676" t="str">
        <f>_xlfn.XLOOKUP(tblOrders[[#This Row],[CustomerID]], tblCustomers[CustomerID], tblCustomers[Segment])</f>
        <v>Corporate</v>
      </c>
      <c r="L1676" t="str">
        <f>_xlfn.XLOOKUP(tblOrders[[#This Row],[ProductID]], tblProducts[ProductID], tblProducts[Category])</f>
        <v>Office</v>
      </c>
      <c r="M1676">
        <f>_xlfn.XLOOKUP(tblOrders[[#This Row],[ProductID]], tblProducts[ProductID], tblProducts[CostPrice])</f>
        <v>49623</v>
      </c>
      <c r="N1676">
        <f>tblOrders[[#This Row],[Sales]]-(tblOrders[[#This Row],[CostPrice]]*tblOrders[[#This Row],[Quantity]])</f>
        <v>370550</v>
      </c>
      <c r="O1676" t="str">
        <f>TEXT(tblOrders[[#This Row],[Date]],"mmm-yyyy")</f>
        <v>Dec-2025</v>
      </c>
      <c r="P1676" t="str">
        <f>_xlfn.XLOOKUP(tblOrders[[#This Row],[OrderID]], tblReturns[OrderID], tblReturns[Returned])</f>
        <v>No</v>
      </c>
      <c r="Q1676" t="str">
        <f>_xlfn.XLOOKUP(tblOrders[[#This Row],[OrderID]], tblShipping[OrderID], tblShipping[ShipMode])</f>
        <v>Standard</v>
      </c>
      <c r="R1676" t="str">
        <f>IFERROR(_xlfn.XLOOKUP(A1675, tblCustomers[CustomerID], tblCustomers[CustomerName]), "Not Found")</f>
        <v>Not Found</v>
      </c>
      <c r="S1676" t="str">
        <f>IF(tblOrders[[#This Row],[Sales]]&gt;1000000,"High Value","Standard")</f>
        <v>Standard</v>
      </c>
      <c r="T1676" t="str">
        <f>_xlfn.XLOOKUP(tblOrders[[#This Row],[ProductID]], tblProducts[ProductID], tblProducts[ProductName])</f>
        <v>Product 54</v>
      </c>
      <c r="U1676">
        <f>_xlfn.XLOOKUP(tblOrders[[#This Row],[SalesRepID]], tblSalesreps[RepID], tblSalesreps[Target])</f>
        <v>7254801</v>
      </c>
    </row>
    <row r="1677" spans="1:21">
      <c r="A1677" t="s">
        <v>2470</v>
      </c>
      <c r="B1677" s="7" t="s">
        <v>1129</v>
      </c>
      <c r="C1677" t="s">
        <v>1160</v>
      </c>
      <c r="D1677" t="s">
        <v>145</v>
      </c>
      <c r="E1677" t="s">
        <v>69</v>
      </c>
      <c r="F1677" t="s">
        <v>26</v>
      </c>
      <c r="G1677">
        <v>1</v>
      </c>
      <c r="H1677">
        <v>0</v>
      </c>
      <c r="I1677" s="2">
        <v>72468</v>
      </c>
      <c r="J1677" t="str">
        <f>_xlfn.XLOOKUP(tblOrders[[#This Row],[CustomerID]], tblCustomers[CustomerID], tblCustomers[CustomerName])</f>
        <v>Customer 89</v>
      </c>
      <c r="K1677" t="str">
        <f>_xlfn.XLOOKUP(tblOrders[[#This Row],[CustomerID]], tblCustomers[CustomerID], tblCustomers[Segment])</f>
        <v>Consumer</v>
      </c>
      <c r="L1677" t="str">
        <f>_xlfn.XLOOKUP(tblOrders[[#This Row],[ProductID]], tblProducts[ProductID], tblProducts[Category])</f>
        <v>Furniture</v>
      </c>
      <c r="M1677">
        <f>_xlfn.XLOOKUP(tblOrders[[#This Row],[ProductID]], tblProducts[ProductID], tblProducts[CostPrice])</f>
        <v>55764</v>
      </c>
      <c r="N1677">
        <f>tblOrders[[#This Row],[Sales]]-(tblOrders[[#This Row],[CostPrice]]*tblOrders[[#This Row],[Quantity]])</f>
        <v>16704</v>
      </c>
      <c r="O1677" t="str">
        <f>TEXT(tblOrders[[#This Row],[Date]],"mmm-yyyy")</f>
        <v>Dec-2025</v>
      </c>
      <c r="P1677" t="str">
        <f>_xlfn.XLOOKUP(tblOrders[[#This Row],[OrderID]], tblReturns[OrderID], tblReturns[Returned])</f>
        <v>No</v>
      </c>
      <c r="Q1677" t="str">
        <f>_xlfn.XLOOKUP(tblOrders[[#This Row],[OrderID]], tblShipping[OrderID], tblShipping[ShipMode])</f>
        <v>Pickup</v>
      </c>
      <c r="R1677" t="str">
        <f>IFERROR(_xlfn.XLOOKUP(A1676, tblCustomers[CustomerID], tblCustomers[CustomerName]), "Not Found")</f>
        <v>Not Found</v>
      </c>
      <c r="S1677" t="str">
        <f>IF(tblOrders[[#This Row],[Sales]]&gt;1000000,"High Value","Standard")</f>
        <v>Standard</v>
      </c>
      <c r="T1677" t="str">
        <f>_xlfn.XLOOKUP(tblOrders[[#This Row],[ProductID]], tblProducts[ProductID], tblProducts[ProductName])</f>
        <v>Product 89</v>
      </c>
      <c r="U1677">
        <f>_xlfn.XLOOKUP(tblOrders[[#This Row],[SalesRepID]], tblSalesreps[RepID], tblSalesreps[Target])</f>
        <v>19473459</v>
      </c>
    </row>
    <row r="1678" spans="1:21">
      <c r="A1678" t="s">
        <v>2471</v>
      </c>
      <c r="B1678" s="7" t="s">
        <v>809</v>
      </c>
      <c r="C1678" t="s">
        <v>1315</v>
      </c>
      <c r="D1678" t="s">
        <v>155</v>
      </c>
      <c r="E1678" t="s">
        <v>79</v>
      </c>
      <c r="F1678" t="s">
        <v>51</v>
      </c>
      <c r="G1678">
        <v>7</v>
      </c>
      <c r="H1678">
        <v>0.15</v>
      </c>
      <c r="I1678" s="2">
        <v>252244.3</v>
      </c>
      <c r="J1678" t="str">
        <f>_xlfn.XLOOKUP(tblOrders[[#This Row],[CustomerID]], tblCustomers[CustomerID], tblCustomers[CustomerName])</f>
        <v>Customer 270</v>
      </c>
      <c r="K1678" t="str">
        <f>_xlfn.XLOOKUP(tblOrders[[#This Row],[CustomerID]], tblCustomers[CustomerID], tblCustomers[Segment])</f>
        <v>Corporate</v>
      </c>
      <c r="L1678" t="str">
        <f>_xlfn.XLOOKUP(tblOrders[[#This Row],[ProductID]], tblProducts[ProductID], tblProducts[Category])</f>
        <v>Electronics</v>
      </c>
      <c r="M1678">
        <f>_xlfn.XLOOKUP(tblOrders[[#This Row],[ProductID]], tblProducts[ProductID], tblProducts[CostPrice])</f>
        <v>23271</v>
      </c>
      <c r="N1678">
        <f>tblOrders[[#This Row],[Sales]]-(tblOrders[[#This Row],[CostPrice]]*tblOrders[[#This Row],[Quantity]])</f>
        <v>89347.299999999988</v>
      </c>
      <c r="O1678" t="str">
        <f>TEXT(tblOrders[[#This Row],[Date]],"mmm-yyyy")</f>
        <v>Mar-2025</v>
      </c>
      <c r="P1678" t="str">
        <f>_xlfn.XLOOKUP(tblOrders[[#This Row],[OrderID]], tblReturns[OrderID], tblReturns[Returned])</f>
        <v>No</v>
      </c>
      <c r="Q1678" t="str">
        <f>_xlfn.XLOOKUP(tblOrders[[#This Row],[OrderID]], tblShipping[OrderID], tblShipping[ShipMode])</f>
        <v>Standard</v>
      </c>
      <c r="R1678" t="str">
        <f>IFERROR(_xlfn.XLOOKUP(A1677, tblCustomers[CustomerID], tblCustomers[CustomerName]), "Not Found")</f>
        <v>Not Found</v>
      </c>
      <c r="S1678" t="str">
        <f>IF(tblOrders[[#This Row],[Sales]]&gt;1000000,"High Value","Standard")</f>
        <v>Standard</v>
      </c>
      <c r="T1678" t="str">
        <f>_xlfn.XLOOKUP(tblOrders[[#This Row],[ProductID]], tblProducts[ProductID], tblProducts[ProductName])</f>
        <v>Product 48</v>
      </c>
      <c r="U1678">
        <f>_xlfn.XLOOKUP(tblOrders[[#This Row],[SalesRepID]], tblSalesreps[RepID], tblSalesreps[Target])</f>
        <v>8592536</v>
      </c>
    </row>
    <row r="1679" spans="1:21">
      <c r="A1679" t="s">
        <v>2472</v>
      </c>
      <c r="B1679" s="7" t="s">
        <v>720</v>
      </c>
      <c r="C1679" t="s">
        <v>1368</v>
      </c>
      <c r="D1679" t="s">
        <v>265</v>
      </c>
      <c r="E1679" t="s">
        <v>25</v>
      </c>
      <c r="F1679" t="s">
        <v>51</v>
      </c>
      <c r="G1679">
        <v>7</v>
      </c>
      <c r="H1679">
        <v>0.1</v>
      </c>
      <c r="I1679" s="2">
        <v>614539.80000000005</v>
      </c>
      <c r="J1679" t="str">
        <f>_xlfn.XLOOKUP(tblOrders[[#This Row],[CustomerID]], tblCustomers[CustomerID], tblCustomers[CustomerName])</f>
        <v>Customer 159</v>
      </c>
      <c r="K1679" t="str">
        <f>_xlfn.XLOOKUP(tblOrders[[#This Row],[CustomerID]], tblCustomers[CustomerID], tblCustomers[Segment])</f>
        <v>SME</v>
      </c>
      <c r="L1679" t="str">
        <f>_xlfn.XLOOKUP(tblOrders[[#This Row],[ProductID]], tblProducts[ProductID], tblProducts[Category])</f>
        <v>Home</v>
      </c>
      <c r="M1679">
        <f>_xlfn.XLOOKUP(tblOrders[[#This Row],[ProductID]], tblProducts[ProductID], tblProducts[CostPrice])</f>
        <v>33642</v>
      </c>
      <c r="N1679">
        <f>tblOrders[[#This Row],[Sales]]-(tblOrders[[#This Row],[CostPrice]]*tblOrders[[#This Row],[Quantity]])</f>
        <v>379045.80000000005</v>
      </c>
      <c r="O1679" t="str">
        <f>TEXT(tblOrders[[#This Row],[Date]],"mmm-yyyy")</f>
        <v>Mar-2025</v>
      </c>
      <c r="P1679" t="str">
        <f>_xlfn.XLOOKUP(tblOrders[[#This Row],[OrderID]], tblReturns[OrderID], tblReturns[Returned])</f>
        <v>No</v>
      </c>
      <c r="Q1679" t="str">
        <f>_xlfn.XLOOKUP(tblOrders[[#This Row],[OrderID]], tblShipping[OrderID], tblShipping[ShipMode])</f>
        <v>Pickup</v>
      </c>
      <c r="R1679" t="str">
        <f>IFERROR(_xlfn.XLOOKUP(A1678, tblCustomers[CustomerID], tblCustomers[CustomerName]), "Not Found")</f>
        <v>Not Found</v>
      </c>
      <c r="S1679" t="str">
        <f>IF(tblOrders[[#This Row],[Sales]]&gt;1000000,"High Value","Standard")</f>
        <v>Standard</v>
      </c>
      <c r="T1679" t="str">
        <f>_xlfn.XLOOKUP(tblOrders[[#This Row],[ProductID]], tblProducts[ProductID], tblProducts[ProductName])</f>
        <v>Product 17</v>
      </c>
      <c r="U1679">
        <f>_xlfn.XLOOKUP(tblOrders[[#This Row],[SalesRepID]], tblSalesreps[RepID], tblSalesreps[Target])</f>
        <v>7094914</v>
      </c>
    </row>
    <row r="1680" spans="1:21">
      <c r="A1680" t="s">
        <v>2473</v>
      </c>
      <c r="B1680" s="7" t="s">
        <v>509</v>
      </c>
      <c r="C1680" t="s">
        <v>466</v>
      </c>
      <c r="D1680" t="s">
        <v>504</v>
      </c>
      <c r="E1680" t="s">
        <v>210</v>
      </c>
      <c r="F1680" t="s">
        <v>14</v>
      </c>
      <c r="G1680">
        <v>2</v>
      </c>
      <c r="H1680">
        <v>0</v>
      </c>
      <c r="I1680" s="2">
        <v>182354</v>
      </c>
      <c r="J1680" t="str">
        <f>_xlfn.XLOOKUP(tblOrders[[#This Row],[CustomerID]], tblCustomers[CustomerID], tblCustomers[CustomerName])</f>
        <v>Customer 233</v>
      </c>
      <c r="K1680" t="str">
        <f>_xlfn.XLOOKUP(tblOrders[[#This Row],[CustomerID]], tblCustomers[CustomerID], tblCustomers[Segment])</f>
        <v>SME</v>
      </c>
      <c r="L1680" t="str">
        <f>_xlfn.XLOOKUP(tblOrders[[#This Row],[ProductID]], tblProducts[ProductID], tblProducts[Category])</f>
        <v>Office</v>
      </c>
      <c r="M1680">
        <f>_xlfn.XLOOKUP(tblOrders[[#This Row],[ProductID]], tblProducts[ProductID], tblProducts[CostPrice])</f>
        <v>12010</v>
      </c>
      <c r="N1680">
        <f>tblOrders[[#This Row],[Sales]]-(tblOrders[[#This Row],[CostPrice]]*tblOrders[[#This Row],[Quantity]])</f>
        <v>158334</v>
      </c>
      <c r="O1680" t="str">
        <f>TEXT(tblOrders[[#This Row],[Date]],"mmm-yyyy")</f>
        <v>Feb-2025</v>
      </c>
      <c r="P1680" t="str">
        <f>_xlfn.XLOOKUP(tblOrders[[#This Row],[OrderID]], tblReturns[OrderID], tblReturns[Returned])</f>
        <v>No</v>
      </c>
      <c r="Q1680" t="str">
        <f>_xlfn.XLOOKUP(tblOrders[[#This Row],[OrderID]], tblShipping[OrderID], tblShipping[ShipMode])</f>
        <v>Pickup</v>
      </c>
      <c r="R1680" t="str">
        <f>IFERROR(_xlfn.XLOOKUP(A1679, tblCustomers[CustomerID], tblCustomers[CustomerName]), "Not Found")</f>
        <v>Not Found</v>
      </c>
      <c r="S1680" t="str">
        <f>IF(tblOrders[[#This Row],[Sales]]&gt;1000000,"High Value","Standard")</f>
        <v>Standard</v>
      </c>
      <c r="T1680" t="str">
        <f>_xlfn.XLOOKUP(tblOrders[[#This Row],[ProductID]], tblProducts[ProductID], tblProducts[ProductName])</f>
        <v>Product 15</v>
      </c>
      <c r="U1680">
        <f>_xlfn.XLOOKUP(tblOrders[[#This Row],[SalesRepID]], tblSalesreps[RepID], tblSalesreps[Target])</f>
        <v>19336654</v>
      </c>
    </row>
    <row r="1681" spans="1:21">
      <c r="A1681" t="s">
        <v>2474</v>
      </c>
      <c r="B1681" s="7" t="s">
        <v>117</v>
      </c>
      <c r="C1681" t="s">
        <v>1457</v>
      </c>
      <c r="D1681" t="s">
        <v>288</v>
      </c>
      <c r="E1681" t="s">
        <v>56</v>
      </c>
      <c r="F1681" t="s">
        <v>14</v>
      </c>
      <c r="G1681">
        <v>3</v>
      </c>
      <c r="H1681">
        <v>0.15</v>
      </c>
      <c r="I1681" s="2">
        <v>256858.95</v>
      </c>
      <c r="J1681" t="str">
        <f>_xlfn.XLOOKUP(tblOrders[[#This Row],[CustomerID]], tblCustomers[CustomerID], tblCustomers[CustomerName])</f>
        <v>Customer 199</v>
      </c>
      <c r="K1681" t="str">
        <f>_xlfn.XLOOKUP(tblOrders[[#This Row],[CustomerID]], tblCustomers[CustomerID], tblCustomers[Segment])</f>
        <v>Corporate</v>
      </c>
      <c r="L1681" t="str">
        <f>_xlfn.XLOOKUP(tblOrders[[#This Row],[ProductID]], tblProducts[ProductID], tblProducts[Category])</f>
        <v>Furniture</v>
      </c>
      <c r="M1681">
        <f>_xlfn.XLOOKUP(tblOrders[[#This Row],[ProductID]], tblProducts[ProductID], tblProducts[CostPrice])</f>
        <v>34258</v>
      </c>
      <c r="N1681">
        <f>tblOrders[[#This Row],[Sales]]-(tblOrders[[#This Row],[CostPrice]]*tblOrders[[#This Row],[Quantity]])</f>
        <v>154084.95000000001</v>
      </c>
      <c r="O1681" t="str">
        <f>TEXT(tblOrders[[#This Row],[Date]],"mmm-yyyy")</f>
        <v>Sep-2025</v>
      </c>
      <c r="P1681" t="str">
        <f>_xlfn.XLOOKUP(tblOrders[[#This Row],[OrderID]], tblReturns[OrderID], tblReturns[Returned])</f>
        <v>Yes</v>
      </c>
      <c r="Q1681" t="str">
        <f>_xlfn.XLOOKUP(tblOrders[[#This Row],[OrderID]], tblShipping[OrderID], tblShipping[ShipMode])</f>
        <v>Express</v>
      </c>
      <c r="R1681" t="str">
        <f>IFERROR(_xlfn.XLOOKUP(A1680, tblCustomers[CustomerID], tblCustomers[CustomerName]), "Not Found")</f>
        <v>Not Found</v>
      </c>
      <c r="S1681" t="str">
        <f>IF(tblOrders[[#This Row],[Sales]]&gt;1000000,"High Value","Standard")</f>
        <v>Standard</v>
      </c>
      <c r="T1681" t="str">
        <f>_xlfn.XLOOKUP(tblOrders[[#This Row],[ProductID]], tblProducts[ProductID], tblProducts[ProductName])</f>
        <v>Product 39</v>
      </c>
      <c r="U1681">
        <f>_xlfn.XLOOKUP(tblOrders[[#This Row],[SalesRepID]], tblSalesreps[RepID], tblSalesreps[Target])</f>
        <v>14265630</v>
      </c>
    </row>
    <row r="1682" spans="1:21">
      <c r="A1682" t="s">
        <v>2475</v>
      </c>
      <c r="B1682" s="7" t="s">
        <v>1249</v>
      </c>
      <c r="C1682" t="s">
        <v>1475</v>
      </c>
      <c r="D1682" t="s">
        <v>973</v>
      </c>
      <c r="E1682" t="s">
        <v>13</v>
      </c>
      <c r="F1682" t="s">
        <v>14</v>
      </c>
      <c r="G1682">
        <v>9</v>
      </c>
      <c r="H1682">
        <v>0.15</v>
      </c>
      <c r="I1682" s="2">
        <v>351364.5</v>
      </c>
      <c r="J1682" t="str">
        <f>_xlfn.XLOOKUP(tblOrders[[#This Row],[CustomerID]], tblCustomers[CustomerID], tblCustomers[CustomerName])</f>
        <v>Customer 21</v>
      </c>
      <c r="K1682" t="str">
        <f>_xlfn.XLOOKUP(tblOrders[[#This Row],[CustomerID]], tblCustomers[CustomerID], tblCustomers[Segment])</f>
        <v>Corporate</v>
      </c>
      <c r="L1682" t="str">
        <f>_xlfn.XLOOKUP(tblOrders[[#This Row],[ProductID]], tblProducts[ProductID], tblProducts[Category])</f>
        <v>Office</v>
      </c>
      <c r="M1682">
        <f>_xlfn.XLOOKUP(tblOrders[[#This Row],[ProductID]], tblProducts[ProductID], tblProducts[CostPrice])</f>
        <v>44507</v>
      </c>
      <c r="N1682">
        <f>tblOrders[[#This Row],[Sales]]-(tblOrders[[#This Row],[CostPrice]]*tblOrders[[#This Row],[Quantity]])</f>
        <v>-49198.5</v>
      </c>
      <c r="O1682" t="str">
        <f>TEXT(tblOrders[[#This Row],[Date]],"mmm-yyyy")</f>
        <v>Jun-2025</v>
      </c>
      <c r="P1682" t="str">
        <f>_xlfn.XLOOKUP(tblOrders[[#This Row],[OrderID]], tblReturns[OrderID], tblReturns[Returned])</f>
        <v>No</v>
      </c>
      <c r="Q1682" t="str">
        <f>_xlfn.XLOOKUP(tblOrders[[#This Row],[OrderID]], tblShipping[OrderID], tblShipping[ShipMode])</f>
        <v>Express</v>
      </c>
      <c r="R1682" t="str">
        <f>IFERROR(_xlfn.XLOOKUP(A1681, tblCustomers[CustomerID], tblCustomers[CustomerName]), "Not Found")</f>
        <v>Not Found</v>
      </c>
      <c r="S1682" t="str">
        <f>IF(tblOrders[[#This Row],[Sales]]&gt;1000000,"High Value","Standard")</f>
        <v>Standard</v>
      </c>
      <c r="T1682" t="str">
        <f>_xlfn.XLOOKUP(tblOrders[[#This Row],[ProductID]], tblProducts[ProductID], tblProducts[ProductName])</f>
        <v>Product 53</v>
      </c>
      <c r="U1682">
        <f>_xlfn.XLOOKUP(tblOrders[[#This Row],[SalesRepID]], tblSalesreps[RepID], tblSalesreps[Target])</f>
        <v>11852878</v>
      </c>
    </row>
    <row r="1683" spans="1:21">
      <c r="A1683" t="s">
        <v>2476</v>
      </c>
      <c r="B1683" s="7" t="s">
        <v>500</v>
      </c>
      <c r="C1683" t="s">
        <v>936</v>
      </c>
      <c r="D1683" t="s">
        <v>318</v>
      </c>
      <c r="E1683" t="s">
        <v>25</v>
      </c>
      <c r="F1683" t="s">
        <v>88</v>
      </c>
      <c r="G1683">
        <v>5</v>
      </c>
      <c r="H1683">
        <v>0.15</v>
      </c>
      <c r="I1683" s="2">
        <v>93657.25</v>
      </c>
      <c r="J1683" t="str">
        <f>_xlfn.XLOOKUP(tblOrders[[#This Row],[CustomerID]], tblCustomers[CustomerID], tblCustomers[CustomerName])</f>
        <v>Customer 184</v>
      </c>
      <c r="K1683" t="str">
        <f>_xlfn.XLOOKUP(tblOrders[[#This Row],[CustomerID]], tblCustomers[CustomerID], tblCustomers[Segment])</f>
        <v>Corporate</v>
      </c>
      <c r="L1683" t="str">
        <f>_xlfn.XLOOKUP(tblOrders[[#This Row],[ProductID]], tblProducts[ProductID], tblProducts[Category])</f>
        <v>Office</v>
      </c>
      <c r="M1683">
        <f>_xlfn.XLOOKUP(tblOrders[[#This Row],[ProductID]], tblProducts[ProductID], tblProducts[CostPrice])</f>
        <v>39205</v>
      </c>
      <c r="N1683">
        <f>tblOrders[[#This Row],[Sales]]-(tblOrders[[#This Row],[CostPrice]]*tblOrders[[#This Row],[Quantity]])</f>
        <v>-102367.75</v>
      </c>
      <c r="O1683" t="str">
        <f>TEXT(tblOrders[[#This Row],[Date]],"mmm-yyyy")</f>
        <v>Jul-2025</v>
      </c>
      <c r="P1683" t="str">
        <f>_xlfn.XLOOKUP(tblOrders[[#This Row],[OrderID]], tblReturns[OrderID], tblReturns[Returned])</f>
        <v>No</v>
      </c>
      <c r="Q1683" t="str">
        <f>_xlfn.XLOOKUP(tblOrders[[#This Row],[OrderID]], tblShipping[OrderID], tblShipping[ShipMode])</f>
        <v>Pickup</v>
      </c>
      <c r="R1683" t="str">
        <f>IFERROR(_xlfn.XLOOKUP(A1682, tblCustomers[CustomerID], tblCustomers[CustomerName]), "Not Found")</f>
        <v>Not Found</v>
      </c>
      <c r="S1683" t="str">
        <f>IF(tblOrders[[#This Row],[Sales]]&gt;1000000,"High Value","Standard")</f>
        <v>Standard</v>
      </c>
      <c r="T1683" t="str">
        <f>_xlfn.XLOOKUP(tblOrders[[#This Row],[ProductID]], tblProducts[ProductID], tblProducts[ProductName])</f>
        <v>Product 74</v>
      </c>
      <c r="U1683">
        <f>_xlfn.XLOOKUP(tblOrders[[#This Row],[SalesRepID]], tblSalesreps[RepID], tblSalesreps[Target])</f>
        <v>7094914</v>
      </c>
    </row>
    <row r="1684" spans="1:21">
      <c r="A1684" t="s">
        <v>2477</v>
      </c>
      <c r="B1684" s="7" t="s">
        <v>443</v>
      </c>
      <c r="C1684" t="s">
        <v>1000</v>
      </c>
      <c r="D1684" t="s">
        <v>352</v>
      </c>
      <c r="E1684" t="s">
        <v>165</v>
      </c>
      <c r="F1684" t="s">
        <v>14</v>
      </c>
      <c r="G1684">
        <v>5</v>
      </c>
      <c r="H1684">
        <v>0.05</v>
      </c>
      <c r="I1684" s="2">
        <v>223031.5</v>
      </c>
      <c r="J1684" t="str">
        <f>_xlfn.XLOOKUP(tblOrders[[#This Row],[CustomerID]], tblCustomers[CustomerID], tblCustomers[CustomerName])</f>
        <v>Customer 160</v>
      </c>
      <c r="K1684" t="str">
        <f>_xlfn.XLOOKUP(tblOrders[[#This Row],[CustomerID]], tblCustomers[CustomerID], tblCustomers[Segment])</f>
        <v>Corporate</v>
      </c>
      <c r="L1684" t="str">
        <f>_xlfn.XLOOKUP(tblOrders[[#This Row],[ProductID]], tblProducts[ProductID], tblProducts[Category])</f>
        <v>Electronics</v>
      </c>
      <c r="M1684">
        <f>_xlfn.XLOOKUP(tblOrders[[#This Row],[ProductID]], tblProducts[ProductID], tblProducts[CostPrice])</f>
        <v>58522</v>
      </c>
      <c r="N1684">
        <f>tblOrders[[#This Row],[Sales]]-(tblOrders[[#This Row],[CostPrice]]*tblOrders[[#This Row],[Quantity]])</f>
        <v>-69578.5</v>
      </c>
      <c r="O1684" t="str">
        <f>TEXT(tblOrders[[#This Row],[Date]],"mmm-yyyy")</f>
        <v>Jan-2025</v>
      </c>
      <c r="P1684" t="str">
        <f>_xlfn.XLOOKUP(tblOrders[[#This Row],[OrderID]], tblReturns[OrderID], tblReturns[Returned])</f>
        <v>No</v>
      </c>
      <c r="Q1684" t="str">
        <f>_xlfn.XLOOKUP(tblOrders[[#This Row],[OrderID]], tblShipping[OrderID], tblShipping[ShipMode])</f>
        <v>Express</v>
      </c>
      <c r="R1684" t="str">
        <f>IFERROR(_xlfn.XLOOKUP(A1683, tblCustomers[CustomerID], tblCustomers[CustomerName]), "Not Found")</f>
        <v>Not Found</v>
      </c>
      <c r="S1684" t="str">
        <f>IF(tblOrders[[#This Row],[Sales]]&gt;1000000,"High Value","Standard")</f>
        <v>Standard</v>
      </c>
      <c r="T1684" t="str">
        <f>_xlfn.XLOOKUP(tblOrders[[#This Row],[ProductID]], tblProducts[ProductID], tblProducts[ProductName])</f>
        <v>Product 60</v>
      </c>
      <c r="U1684">
        <f>_xlfn.XLOOKUP(tblOrders[[#This Row],[SalesRepID]], tblSalesreps[RepID], tblSalesreps[Target])</f>
        <v>16839910</v>
      </c>
    </row>
    <row r="1685" spans="1:21">
      <c r="A1685" t="s">
        <v>2478</v>
      </c>
      <c r="B1685" s="7" t="s">
        <v>449</v>
      </c>
      <c r="C1685" t="s">
        <v>1806</v>
      </c>
      <c r="D1685" t="s">
        <v>1034</v>
      </c>
      <c r="E1685" t="s">
        <v>197</v>
      </c>
      <c r="F1685" t="s">
        <v>88</v>
      </c>
      <c r="G1685">
        <v>3</v>
      </c>
      <c r="H1685">
        <v>0.15</v>
      </c>
      <c r="I1685" s="2">
        <v>237876.75</v>
      </c>
      <c r="J1685" t="str">
        <f>_xlfn.XLOOKUP(tblOrders[[#This Row],[CustomerID]], tblCustomers[CustomerID], tblCustomers[CustomerName])</f>
        <v>Customer 9</v>
      </c>
      <c r="K1685" t="str">
        <f>_xlfn.XLOOKUP(tblOrders[[#This Row],[CustomerID]], tblCustomers[CustomerID], tblCustomers[Segment])</f>
        <v>Consumer</v>
      </c>
      <c r="L1685" t="str">
        <f>_xlfn.XLOOKUP(tblOrders[[#This Row],[ProductID]], tblProducts[ProductID], tblProducts[Category])</f>
        <v>Furniture</v>
      </c>
      <c r="M1685">
        <f>_xlfn.XLOOKUP(tblOrders[[#This Row],[ProductID]], tblProducts[ProductID], tblProducts[CostPrice])</f>
        <v>51071</v>
      </c>
      <c r="N1685">
        <f>tblOrders[[#This Row],[Sales]]-(tblOrders[[#This Row],[CostPrice]]*tblOrders[[#This Row],[Quantity]])</f>
        <v>84663.75</v>
      </c>
      <c r="O1685" t="str">
        <f>TEXT(tblOrders[[#This Row],[Date]],"mmm-yyyy")</f>
        <v>Aug-2025</v>
      </c>
      <c r="P1685" t="str">
        <f>_xlfn.XLOOKUP(tblOrders[[#This Row],[OrderID]], tblReturns[OrderID], tblReturns[Returned])</f>
        <v>No</v>
      </c>
      <c r="Q1685" t="str">
        <f>_xlfn.XLOOKUP(tblOrders[[#This Row],[OrderID]], tblShipping[OrderID], tblShipping[ShipMode])</f>
        <v>Standard</v>
      </c>
      <c r="R1685" t="str">
        <f>IFERROR(_xlfn.XLOOKUP(A1684, tblCustomers[CustomerID], tblCustomers[CustomerName]), "Not Found")</f>
        <v>Not Found</v>
      </c>
      <c r="S1685" t="str">
        <f>IF(tblOrders[[#This Row],[Sales]]&gt;1000000,"High Value","Standard")</f>
        <v>Standard</v>
      </c>
      <c r="T1685" t="str">
        <f>_xlfn.XLOOKUP(tblOrders[[#This Row],[ProductID]], tblProducts[ProductID], tblProducts[ProductName])</f>
        <v>Product 66</v>
      </c>
      <c r="U1685">
        <f>_xlfn.XLOOKUP(tblOrders[[#This Row],[SalesRepID]], tblSalesreps[RepID], tblSalesreps[Target])</f>
        <v>19562258</v>
      </c>
    </row>
    <row r="1686" spans="1:21">
      <c r="A1686" t="s">
        <v>2479</v>
      </c>
      <c r="B1686" s="7" t="s">
        <v>1222</v>
      </c>
      <c r="C1686" t="s">
        <v>893</v>
      </c>
      <c r="D1686" t="s">
        <v>454</v>
      </c>
      <c r="E1686" t="s">
        <v>87</v>
      </c>
      <c r="F1686" t="s">
        <v>51</v>
      </c>
      <c r="G1686">
        <v>6</v>
      </c>
      <c r="H1686">
        <v>0</v>
      </c>
      <c r="I1686" s="2">
        <v>130242</v>
      </c>
      <c r="J1686" t="str">
        <f>_xlfn.XLOOKUP(tblOrders[[#This Row],[CustomerID]], tblCustomers[CustomerID], tblCustomers[CustomerName])</f>
        <v>Customer 152</v>
      </c>
      <c r="K1686" t="str">
        <f>_xlfn.XLOOKUP(tblOrders[[#This Row],[CustomerID]], tblCustomers[CustomerID], tblCustomers[Segment])</f>
        <v>SME</v>
      </c>
      <c r="L1686" t="str">
        <f>_xlfn.XLOOKUP(tblOrders[[#This Row],[ProductID]], tblProducts[ProductID], tblProducts[Category])</f>
        <v>Furniture</v>
      </c>
      <c r="M1686">
        <f>_xlfn.XLOOKUP(tblOrders[[#This Row],[ProductID]], tblProducts[ProductID], tblProducts[CostPrice])</f>
        <v>31369</v>
      </c>
      <c r="N1686">
        <f>tblOrders[[#This Row],[Sales]]-(tblOrders[[#This Row],[CostPrice]]*tblOrders[[#This Row],[Quantity]])</f>
        <v>-57972</v>
      </c>
      <c r="O1686" t="str">
        <f>TEXT(tblOrders[[#This Row],[Date]],"mmm-yyyy")</f>
        <v>Nov-2025</v>
      </c>
      <c r="P1686" t="str">
        <f>_xlfn.XLOOKUP(tblOrders[[#This Row],[OrderID]], tblReturns[OrderID], tblReturns[Returned])</f>
        <v>No</v>
      </c>
      <c r="Q1686" t="str">
        <f>_xlfn.XLOOKUP(tblOrders[[#This Row],[OrderID]], tblShipping[OrderID], tblShipping[ShipMode])</f>
        <v>Pickup</v>
      </c>
      <c r="R1686" t="str">
        <f>IFERROR(_xlfn.XLOOKUP(A1685, tblCustomers[CustomerID], tblCustomers[CustomerName]), "Not Found")</f>
        <v>Not Found</v>
      </c>
      <c r="S1686" t="str">
        <f>IF(tblOrders[[#This Row],[Sales]]&gt;1000000,"High Value","Standard")</f>
        <v>Standard</v>
      </c>
      <c r="T1686" t="str">
        <f>_xlfn.XLOOKUP(tblOrders[[#This Row],[ProductID]], tblProducts[ProductID], tblProducts[ProductName])</f>
        <v>Product 37</v>
      </c>
      <c r="U1686">
        <f>_xlfn.XLOOKUP(tblOrders[[#This Row],[SalesRepID]], tblSalesreps[RepID], tblSalesreps[Target])</f>
        <v>18500989</v>
      </c>
    </row>
    <row r="1687" spans="1:21">
      <c r="A1687" t="s">
        <v>2480</v>
      </c>
      <c r="B1687" s="7" t="s">
        <v>1793</v>
      </c>
      <c r="C1687" t="s">
        <v>464</v>
      </c>
      <c r="D1687" t="s">
        <v>397</v>
      </c>
      <c r="E1687" t="s">
        <v>45</v>
      </c>
      <c r="F1687" t="s">
        <v>88</v>
      </c>
      <c r="G1687">
        <v>6</v>
      </c>
      <c r="H1687">
        <v>0.05</v>
      </c>
      <c r="I1687" s="2">
        <v>596715.9</v>
      </c>
      <c r="J1687" t="str">
        <f>_xlfn.XLOOKUP(tblOrders[[#This Row],[CustomerID]], tblCustomers[CustomerID], tblCustomers[CustomerName])</f>
        <v>Customer 187</v>
      </c>
      <c r="K1687" t="str">
        <f>_xlfn.XLOOKUP(tblOrders[[#This Row],[CustomerID]], tblCustomers[CustomerID], tblCustomers[Segment])</f>
        <v>Corporate</v>
      </c>
      <c r="L1687" t="str">
        <f>_xlfn.XLOOKUP(tblOrders[[#This Row],[ProductID]], tblProducts[ProductID], tblProducts[Category])</f>
        <v>Electronics</v>
      </c>
      <c r="M1687">
        <f>_xlfn.XLOOKUP(tblOrders[[#This Row],[ProductID]], tblProducts[ProductID], tblProducts[CostPrice])</f>
        <v>13474</v>
      </c>
      <c r="N1687">
        <f>tblOrders[[#This Row],[Sales]]-(tblOrders[[#This Row],[CostPrice]]*tblOrders[[#This Row],[Quantity]])</f>
        <v>515871.9</v>
      </c>
      <c r="O1687" t="str">
        <f>TEXT(tblOrders[[#This Row],[Date]],"mmm-yyyy")</f>
        <v>Aug-2025</v>
      </c>
      <c r="P1687" t="str">
        <f>_xlfn.XLOOKUP(tblOrders[[#This Row],[OrderID]], tblReturns[OrderID], tblReturns[Returned])</f>
        <v>No</v>
      </c>
      <c r="Q1687" t="str">
        <f>_xlfn.XLOOKUP(tblOrders[[#This Row],[OrderID]], tblShipping[OrderID], tblShipping[ShipMode])</f>
        <v>Standard</v>
      </c>
      <c r="R1687" t="str">
        <f>IFERROR(_xlfn.XLOOKUP(A1686, tblCustomers[CustomerID], tblCustomers[CustomerName]), "Not Found")</f>
        <v>Not Found</v>
      </c>
      <c r="S1687" t="str">
        <f>IF(tblOrders[[#This Row],[Sales]]&gt;1000000,"High Value","Standard")</f>
        <v>Standard</v>
      </c>
      <c r="T1687" t="str">
        <f>_xlfn.XLOOKUP(tblOrders[[#This Row],[ProductID]], tblProducts[ProductID], tblProducts[ProductName])</f>
        <v>Product 27</v>
      </c>
      <c r="U1687">
        <f>_xlfn.XLOOKUP(tblOrders[[#This Row],[SalesRepID]], tblSalesreps[RepID], tblSalesreps[Target])</f>
        <v>11319839</v>
      </c>
    </row>
    <row r="1688" spans="1:21">
      <c r="A1688" t="s">
        <v>2481</v>
      </c>
      <c r="B1688" s="7" t="s">
        <v>824</v>
      </c>
      <c r="C1688" t="s">
        <v>515</v>
      </c>
      <c r="D1688" t="s">
        <v>111</v>
      </c>
      <c r="E1688" t="s">
        <v>13</v>
      </c>
      <c r="F1688" t="s">
        <v>26</v>
      </c>
      <c r="G1688">
        <v>6</v>
      </c>
      <c r="H1688">
        <v>0.15</v>
      </c>
      <c r="I1688" s="2">
        <v>89841.600000000006</v>
      </c>
      <c r="J1688" t="str">
        <f>_xlfn.XLOOKUP(tblOrders[[#This Row],[CustomerID]], tblCustomers[CustomerID], tblCustomers[CustomerName])</f>
        <v>Customer 67</v>
      </c>
      <c r="K1688" t="str">
        <f>_xlfn.XLOOKUP(tblOrders[[#This Row],[CustomerID]], tblCustomers[CustomerID], tblCustomers[Segment])</f>
        <v>SME</v>
      </c>
      <c r="L1688" t="str">
        <f>_xlfn.XLOOKUP(tblOrders[[#This Row],[ProductID]], tblProducts[ProductID], tblProducts[Category])</f>
        <v>Furniture</v>
      </c>
      <c r="M1688">
        <f>_xlfn.XLOOKUP(tblOrders[[#This Row],[ProductID]], tblProducts[ProductID], tblProducts[CostPrice])</f>
        <v>34907</v>
      </c>
      <c r="N1688">
        <f>tblOrders[[#This Row],[Sales]]-(tblOrders[[#This Row],[CostPrice]]*tblOrders[[#This Row],[Quantity]])</f>
        <v>-119600.4</v>
      </c>
      <c r="O1688" t="str">
        <f>TEXT(tblOrders[[#This Row],[Date]],"mmm-yyyy")</f>
        <v>Nov-2025</v>
      </c>
      <c r="P1688" t="str">
        <f>_xlfn.XLOOKUP(tblOrders[[#This Row],[OrderID]], tblReturns[OrderID], tblReturns[Returned])</f>
        <v>No</v>
      </c>
      <c r="Q1688" t="str">
        <f>_xlfn.XLOOKUP(tblOrders[[#This Row],[OrderID]], tblShipping[OrderID], tblShipping[ShipMode])</f>
        <v>Standard</v>
      </c>
      <c r="R1688" t="str">
        <f>IFERROR(_xlfn.XLOOKUP(A1687, tblCustomers[CustomerID], tblCustomers[CustomerName]), "Not Found")</f>
        <v>Not Found</v>
      </c>
      <c r="S1688" t="str">
        <f>IF(tblOrders[[#This Row],[Sales]]&gt;1000000,"High Value","Standard")</f>
        <v>Standard</v>
      </c>
      <c r="T1688" t="str">
        <f>_xlfn.XLOOKUP(tblOrders[[#This Row],[ProductID]], tblProducts[ProductID], tblProducts[ProductName])</f>
        <v>Product 68</v>
      </c>
      <c r="U1688">
        <f>_xlfn.XLOOKUP(tblOrders[[#This Row],[SalesRepID]], tblSalesreps[RepID], tblSalesreps[Target])</f>
        <v>11852878</v>
      </c>
    </row>
    <row r="1689" spans="1:21">
      <c r="A1689" t="s">
        <v>2482</v>
      </c>
      <c r="B1689" s="7" t="s">
        <v>1401</v>
      </c>
      <c r="C1689" t="s">
        <v>694</v>
      </c>
      <c r="D1689" t="s">
        <v>308</v>
      </c>
      <c r="E1689" t="s">
        <v>13</v>
      </c>
      <c r="F1689" t="s">
        <v>88</v>
      </c>
      <c r="G1689">
        <v>10</v>
      </c>
      <c r="H1689">
        <v>0.2</v>
      </c>
      <c r="I1689" s="2">
        <v>496584</v>
      </c>
      <c r="J1689" t="str">
        <f>_xlfn.XLOOKUP(tblOrders[[#This Row],[CustomerID]], tblCustomers[CustomerID], tblCustomers[CustomerName])</f>
        <v>Customer 299</v>
      </c>
      <c r="K1689" t="str">
        <f>_xlfn.XLOOKUP(tblOrders[[#This Row],[CustomerID]], tblCustomers[CustomerID], tblCustomers[Segment])</f>
        <v>SME</v>
      </c>
      <c r="L1689" t="str">
        <f>_xlfn.XLOOKUP(tblOrders[[#This Row],[ProductID]], tblProducts[ProductID], tblProducts[Category])</f>
        <v>Furniture</v>
      </c>
      <c r="M1689">
        <f>_xlfn.XLOOKUP(tblOrders[[#This Row],[ProductID]], tblProducts[ProductID], tblProducts[CostPrice])</f>
        <v>27039</v>
      </c>
      <c r="N1689">
        <f>tblOrders[[#This Row],[Sales]]-(tblOrders[[#This Row],[CostPrice]]*tblOrders[[#This Row],[Quantity]])</f>
        <v>226194</v>
      </c>
      <c r="O1689" t="str">
        <f>TEXT(tblOrders[[#This Row],[Date]],"mmm-yyyy")</f>
        <v>Jul-2025</v>
      </c>
      <c r="P1689" t="str">
        <f>_xlfn.XLOOKUP(tblOrders[[#This Row],[OrderID]], tblReturns[OrderID], tblReturns[Returned])</f>
        <v>No</v>
      </c>
      <c r="Q1689" t="str">
        <f>_xlfn.XLOOKUP(tblOrders[[#This Row],[OrderID]], tblShipping[OrderID], tblShipping[ShipMode])</f>
        <v>Pickup</v>
      </c>
      <c r="R1689" t="str">
        <f>IFERROR(_xlfn.XLOOKUP(A1688, tblCustomers[CustomerID], tblCustomers[CustomerName]), "Not Found")</f>
        <v>Not Found</v>
      </c>
      <c r="S1689" t="str">
        <f>IF(tblOrders[[#This Row],[Sales]]&gt;1000000,"High Value","Standard")</f>
        <v>Standard</v>
      </c>
      <c r="T1689" t="str">
        <f>_xlfn.XLOOKUP(tblOrders[[#This Row],[ProductID]], tblProducts[ProductID], tblProducts[ProductName])</f>
        <v>Product 13</v>
      </c>
      <c r="U1689">
        <f>_xlfn.XLOOKUP(tblOrders[[#This Row],[SalesRepID]], tblSalesreps[RepID], tblSalesreps[Target])</f>
        <v>11852878</v>
      </c>
    </row>
    <row r="1690" spans="1:21">
      <c r="A1690" t="s">
        <v>2483</v>
      </c>
      <c r="B1690" s="7" t="s">
        <v>1618</v>
      </c>
      <c r="C1690" t="s">
        <v>2082</v>
      </c>
      <c r="D1690" t="s">
        <v>145</v>
      </c>
      <c r="E1690" t="s">
        <v>79</v>
      </c>
      <c r="F1690" t="s">
        <v>88</v>
      </c>
      <c r="G1690">
        <v>2</v>
      </c>
      <c r="H1690">
        <v>0.05</v>
      </c>
      <c r="I1690" s="2">
        <v>139454.29999999999</v>
      </c>
      <c r="J1690" t="str">
        <f>_xlfn.XLOOKUP(tblOrders[[#This Row],[CustomerID]], tblCustomers[CustomerID], tblCustomers[CustomerName])</f>
        <v>Customer 27</v>
      </c>
      <c r="K1690" t="str">
        <f>_xlfn.XLOOKUP(tblOrders[[#This Row],[CustomerID]], tblCustomers[CustomerID], tblCustomers[Segment])</f>
        <v>Consumer</v>
      </c>
      <c r="L1690" t="str">
        <f>_xlfn.XLOOKUP(tblOrders[[#This Row],[ProductID]], tblProducts[ProductID], tblProducts[Category])</f>
        <v>Furniture</v>
      </c>
      <c r="M1690">
        <f>_xlfn.XLOOKUP(tblOrders[[#This Row],[ProductID]], tblProducts[ProductID], tblProducts[CostPrice])</f>
        <v>55764</v>
      </c>
      <c r="N1690">
        <f>tblOrders[[#This Row],[Sales]]-(tblOrders[[#This Row],[CostPrice]]*tblOrders[[#This Row],[Quantity]])</f>
        <v>27926.299999999988</v>
      </c>
      <c r="O1690" t="str">
        <f>TEXT(tblOrders[[#This Row],[Date]],"mmm-yyyy")</f>
        <v>Apr-2025</v>
      </c>
      <c r="P1690" t="str">
        <f>_xlfn.XLOOKUP(tblOrders[[#This Row],[OrderID]], tblReturns[OrderID], tblReturns[Returned])</f>
        <v>No</v>
      </c>
      <c r="Q1690" t="str">
        <f>_xlfn.XLOOKUP(tblOrders[[#This Row],[OrderID]], tblShipping[OrderID], tblShipping[ShipMode])</f>
        <v>Pickup</v>
      </c>
      <c r="R1690" t="str">
        <f>IFERROR(_xlfn.XLOOKUP(A1689, tblCustomers[CustomerID], tblCustomers[CustomerName]), "Not Found")</f>
        <v>Not Found</v>
      </c>
      <c r="S1690" t="str">
        <f>IF(tblOrders[[#This Row],[Sales]]&gt;1000000,"High Value","Standard")</f>
        <v>Standard</v>
      </c>
      <c r="T1690" t="str">
        <f>_xlfn.XLOOKUP(tblOrders[[#This Row],[ProductID]], tblProducts[ProductID], tblProducts[ProductName])</f>
        <v>Product 89</v>
      </c>
      <c r="U1690">
        <f>_xlfn.XLOOKUP(tblOrders[[#This Row],[SalesRepID]], tblSalesreps[RepID], tblSalesreps[Target])</f>
        <v>8592536</v>
      </c>
    </row>
    <row r="1691" spans="1:21">
      <c r="A1691" t="s">
        <v>2484</v>
      </c>
      <c r="B1691" s="7" t="s">
        <v>2051</v>
      </c>
      <c r="C1691" t="s">
        <v>848</v>
      </c>
      <c r="D1691" t="s">
        <v>491</v>
      </c>
      <c r="E1691" t="s">
        <v>165</v>
      </c>
      <c r="F1691" t="s">
        <v>26</v>
      </c>
      <c r="G1691">
        <v>10</v>
      </c>
      <c r="H1691">
        <v>0.1</v>
      </c>
      <c r="I1691" s="2">
        <v>1167498</v>
      </c>
      <c r="J1691" t="str">
        <f>_xlfn.XLOOKUP(tblOrders[[#This Row],[CustomerID]], tblCustomers[CustomerID], tblCustomers[CustomerName])</f>
        <v>Customer 218</v>
      </c>
      <c r="K1691" t="str">
        <f>_xlfn.XLOOKUP(tblOrders[[#This Row],[CustomerID]], tblCustomers[CustomerID], tblCustomers[Segment])</f>
        <v>SME</v>
      </c>
      <c r="L1691" t="str">
        <f>_xlfn.XLOOKUP(tblOrders[[#This Row],[ProductID]], tblProducts[ProductID], tblProducts[Category])</f>
        <v>Home</v>
      </c>
      <c r="M1691">
        <f>_xlfn.XLOOKUP(tblOrders[[#This Row],[ProductID]], tblProducts[ProductID], tblProducts[CostPrice])</f>
        <v>75749</v>
      </c>
      <c r="N1691">
        <f>tblOrders[[#This Row],[Sales]]-(tblOrders[[#This Row],[CostPrice]]*tblOrders[[#This Row],[Quantity]])</f>
        <v>410008</v>
      </c>
      <c r="O1691" t="str">
        <f>TEXT(tblOrders[[#This Row],[Date]],"mmm-yyyy")</f>
        <v>Jul-2025</v>
      </c>
      <c r="P1691" t="str">
        <f>_xlfn.XLOOKUP(tblOrders[[#This Row],[OrderID]], tblReturns[OrderID], tblReturns[Returned])</f>
        <v>No</v>
      </c>
      <c r="Q1691" t="str">
        <f>_xlfn.XLOOKUP(tblOrders[[#This Row],[OrderID]], tblShipping[OrderID], tblShipping[ShipMode])</f>
        <v>Express</v>
      </c>
      <c r="R1691" t="str">
        <f>IFERROR(_xlfn.XLOOKUP(A1690, tblCustomers[CustomerID], tblCustomers[CustomerName]), "Not Found")</f>
        <v>Not Found</v>
      </c>
      <c r="S1691" t="str">
        <f>IF(tblOrders[[#This Row],[Sales]]&gt;1000000,"High Value","Standard")</f>
        <v>High Value</v>
      </c>
      <c r="T1691" t="str">
        <f>_xlfn.XLOOKUP(tblOrders[[#This Row],[ProductID]], tblProducts[ProductID], tblProducts[ProductName])</f>
        <v>Product 49</v>
      </c>
      <c r="U1691">
        <f>_xlfn.XLOOKUP(tblOrders[[#This Row],[SalesRepID]], tblSalesreps[RepID], tblSalesreps[Target])</f>
        <v>16839910</v>
      </c>
    </row>
    <row r="1692" spans="1:21">
      <c r="A1692" t="s">
        <v>2485</v>
      </c>
      <c r="B1692" s="7" t="s">
        <v>862</v>
      </c>
      <c r="C1692" t="s">
        <v>684</v>
      </c>
      <c r="D1692" t="s">
        <v>516</v>
      </c>
      <c r="E1692" t="s">
        <v>197</v>
      </c>
      <c r="F1692" t="s">
        <v>14</v>
      </c>
      <c r="G1692">
        <v>1</v>
      </c>
      <c r="H1692">
        <v>0.2</v>
      </c>
      <c r="I1692" s="2">
        <v>46574.400000000001</v>
      </c>
      <c r="J1692" t="str">
        <f>_xlfn.XLOOKUP(tblOrders[[#This Row],[CustomerID]], tblCustomers[CustomerID], tblCustomers[CustomerName])</f>
        <v>Customer 55</v>
      </c>
      <c r="K1692" t="str">
        <f>_xlfn.XLOOKUP(tblOrders[[#This Row],[CustomerID]], tblCustomers[CustomerID], tblCustomers[Segment])</f>
        <v>Corporate</v>
      </c>
      <c r="L1692" t="str">
        <f>_xlfn.XLOOKUP(tblOrders[[#This Row],[ProductID]], tblProducts[ProductID], tblProducts[Category])</f>
        <v>Home</v>
      </c>
      <c r="M1692">
        <f>_xlfn.XLOOKUP(tblOrders[[#This Row],[ProductID]], tblProducts[ProductID], tblProducts[CostPrice])</f>
        <v>48408</v>
      </c>
      <c r="N1692">
        <f>tblOrders[[#This Row],[Sales]]-(tblOrders[[#This Row],[CostPrice]]*tblOrders[[#This Row],[Quantity]])</f>
        <v>-1833.5999999999985</v>
      </c>
      <c r="O1692" t="str">
        <f>TEXT(tblOrders[[#This Row],[Date]],"mmm-yyyy")</f>
        <v>Mar-2025</v>
      </c>
      <c r="P1692" t="str">
        <f>_xlfn.XLOOKUP(tblOrders[[#This Row],[OrderID]], tblReturns[OrderID], tblReturns[Returned])</f>
        <v>No</v>
      </c>
      <c r="Q1692" t="str">
        <f>_xlfn.XLOOKUP(tblOrders[[#This Row],[OrderID]], tblShipping[OrderID], tblShipping[ShipMode])</f>
        <v>Standard</v>
      </c>
      <c r="R1692" t="str">
        <f>IFERROR(_xlfn.XLOOKUP(A1691, tblCustomers[CustomerID], tblCustomers[CustomerName]), "Not Found")</f>
        <v>Not Found</v>
      </c>
      <c r="S1692" t="str">
        <f>IF(tblOrders[[#This Row],[Sales]]&gt;1000000,"High Value","Standard")</f>
        <v>Standard</v>
      </c>
      <c r="T1692" t="str">
        <f>_xlfn.XLOOKUP(tblOrders[[#This Row],[ProductID]], tblProducts[ProductID], tblProducts[ProductName])</f>
        <v>Product 12</v>
      </c>
      <c r="U1692">
        <f>_xlfn.XLOOKUP(tblOrders[[#This Row],[SalesRepID]], tblSalesreps[RepID], tblSalesreps[Target])</f>
        <v>19562258</v>
      </c>
    </row>
    <row r="1693" spans="1:21">
      <c r="A1693" t="s">
        <v>2486</v>
      </c>
      <c r="B1693" s="7" t="s">
        <v>1162</v>
      </c>
      <c r="C1693" t="s">
        <v>294</v>
      </c>
      <c r="D1693" t="s">
        <v>39</v>
      </c>
      <c r="E1693" t="s">
        <v>40</v>
      </c>
      <c r="F1693" t="s">
        <v>20</v>
      </c>
      <c r="G1693">
        <v>2</v>
      </c>
      <c r="H1693">
        <v>0.2</v>
      </c>
      <c r="I1693" s="2">
        <v>83688</v>
      </c>
      <c r="J1693" t="str">
        <f>_xlfn.XLOOKUP(tblOrders[[#This Row],[CustomerID]], tblCustomers[CustomerID], tblCustomers[CustomerName])</f>
        <v>Customer 284</v>
      </c>
      <c r="K1693" t="str">
        <f>_xlfn.XLOOKUP(tblOrders[[#This Row],[CustomerID]], tblCustomers[CustomerID], tblCustomers[Segment])</f>
        <v>SME</v>
      </c>
      <c r="L1693" t="str">
        <f>_xlfn.XLOOKUP(tblOrders[[#This Row],[ProductID]], tblProducts[ProductID], tblProducts[Category])</f>
        <v>Office</v>
      </c>
      <c r="M1693">
        <f>_xlfn.XLOOKUP(tblOrders[[#This Row],[ProductID]], tblProducts[ProductID], tblProducts[CostPrice])</f>
        <v>63926</v>
      </c>
      <c r="N1693">
        <f>tblOrders[[#This Row],[Sales]]-(tblOrders[[#This Row],[CostPrice]]*tblOrders[[#This Row],[Quantity]])</f>
        <v>-44164</v>
      </c>
      <c r="O1693" t="str">
        <f>TEXT(tblOrders[[#This Row],[Date]],"mmm-yyyy")</f>
        <v>Apr-2025</v>
      </c>
      <c r="P1693" t="str">
        <f>_xlfn.XLOOKUP(tblOrders[[#This Row],[OrderID]], tblReturns[OrderID], tblReturns[Returned])</f>
        <v>No</v>
      </c>
      <c r="Q1693" t="str">
        <f>_xlfn.XLOOKUP(tblOrders[[#This Row],[OrderID]], tblShipping[OrderID], tblShipping[ShipMode])</f>
        <v>Pickup</v>
      </c>
      <c r="R1693" t="str">
        <f>IFERROR(_xlfn.XLOOKUP(A1692, tblCustomers[CustomerID], tblCustomers[CustomerName]), "Not Found")</f>
        <v>Not Found</v>
      </c>
      <c r="S1693" t="str">
        <f>IF(tblOrders[[#This Row],[Sales]]&gt;1000000,"High Value","Standard")</f>
        <v>Standard</v>
      </c>
      <c r="T1693" t="str">
        <f>_xlfn.XLOOKUP(tblOrders[[#This Row],[ProductID]], tblProducts[ProductID], tblProducts[ProductName])</f>
        <v>Product 4</v>
      </c>
      <c r="U1693">
        <f>_xlfn.XLOOKUP(tblOrders[[#This Row],[SalesRepID]], tblSalesreps[RepID], tblSalesreps[Target])</f>
        <v>6291486</v>
      </c>
    </row>
    <row r="1694" spans="1:21">
      <c r="A1694" t="s">
        <v>2487</v>
      </c>
      <c r="B1694" s="7" t="s">
        <v>351</v>
      </c>
      <c r="C1694" t="s">
        <v>600</v>
      </c>
      <c r="D1694" t="s">
        <v>945</v>
      </c>
      <c r="E1694" t="s">
        <v>119</v>
      </c>
      <c r="F1694" t="s">
        <v>88</v>
      </c>
      <c r="G1694">
        <v>3</v>
      </c>
      <c r="H1694">
        <v>0.15</v>
      </c>
      <c r="I1694" s="2">
        <v>119765.85</v>
      </c>
      <c r="J1694" t="str">
        <f>_xlfn.XLOOKUP(tblOrders[[#This Row],[CustomerID]], tblCustomers[CustomerID], tblCustomers[CustomerName])</f>
        <v>Customer 105</v>
      </c>
      <c r="K1694" t="str">
        <f>_xlfn.XLOOKUP(tblOrders[[#This Row],[CustomerID]], tblCustomers[CustomerID], tblCustomers[Segment])</f>
        <v>Consumer</v>
      </c>
      <c r="L1694" t="str">
        <f>_xlfn.XLOOKUP(tblOrders[[#This Row],[ProductID]], tblProducts[ProductID], tblProducts[Category])</f>
        <v>Home</v>
      </c>
      <c r="M1694">
        <f>_xlfn.XLOOKUP(tblOrders[[#This Row],[ProductID]], tblProducts[ProductID], tblProducts[CostPrice])</f>
        <v>54711</v>
      </c>
      <c r="N1694">
        <f>tblOrders[[#This Row],[Sales]]-(tblOrders[[#This Row],[CostPrice]]*tblOrders[[#This Row],[Quantity]])</f>
        <v>-44367.149999999994</v>
      </c>
      <c r="O1694" t="str">
        <f>TEXT(tblOrders[[#This Row],[Date]],"mmm-yyyy")</f>
        <v>Feb-2025</v>
      </c>
      <c r="P1694" t="str">
        <f>_xlfn.XLOOKUP(tblOrders[[#This Row],[OrderID]], tblReturns[OrderID], tblReturns[Returned])</f>
        <v>No</v>
      </c>
      <c r="Q1694" t="str">
        <f>_xlfn.XLOOKUP(tblOrders[[#This Row],[OrderID]], tblShipping[OrderID], tblShipping[ShipMode])</f>
        <v>Pickup</v>
      </c>
      <c r="R1694" t="str">
        <f>IFERROR(_xlfn.XLOOKUP(A1693, tblCustomers[CustomerID], tblCustomers[CustomerName]), "Not Found")</f>
        <v>Not Found</v>
      </c>
      <c r="S1694" t="str">
        <f>IF(tblOrders[[#This Row],[Sales]]&gt;1000000,"High Value","Standard")</f>
        <v>Standard</v>
      </c>
      <c r="T1694" t="str">
        <f>_xlfn.XLOOKUP(tblOrders[[#This Row],[ProductID]], tblProducts[ProductID], tblProducts[ProductName])</f>
        <v>Product 38</v>
      </c>
      <c r="U1694">
        <f>_xlfn.XLOOKUP(tblOrders[[#This Row],[SalesRepID]], tblSalesreps[RepID], tblSalesreps[Target])</f>
        <v>5886694</v>
      </c>
    </row>
    <row r="1695" spans="1:21">
      <c r="A1695" t="s">
        <v>2488</v>
      </c>
      <c r="B1695" s="7" t="s">
        <v>207</v>
      </c>
      <c r="C1695" t="s">
        <v>108</v>
      </c>
      <c r="D1695" t="s">
        <v>265</v>
      </c>
      <c r="E1695" t="s">
        <v>186</v>
      </c>
      <c r="F1695" t="s">
        <v>51</v>
      </c>
      <c r="G1695">
        <v>4</v>
      </c>
      <c r="H1695">
        <v>0.05</v>
      </c>
      <c r="I1695" s="2">
        <v>422256</v>
      </c>
      <c r="J1695" t="str">
        <f>_xlfn.XLOOKUP(tblOrders[[#This Row],[CustomerID]], tblCustomers[CustomerID], tblCustomers[CustomerName])</f>
        <v>Customer 96</v>
      </c>
      <c r="K1695" t="str">
        <f>_xlfn.XLOOKUP(tblOrders[[#This Row],[CustomerID]], tblCustomers[CustomerID], tblCustomers[Segment])</f>
        <v>Consumer</v>
      </c>
      <c r="L1695" t="str">
        <f>_xlfn.XLOOKUP(tblOrders[[#This Row],[ProductID]], tblProducts[ProductID], tblProducts[Category])</f>
        <v>Home</v>
      </c>
      <c r="M1695">
        <f>_xlfn.XLOOKUP(tblOrders[[#This Row],[ProductID]], tblProducts[ProductID], tblProducts[CostPrice])</f>
        <v>33642</v>
      </c>
      <c r="N1695">
        <f>tblOrders[[#This Row],[Sales]]-(tblOrders[[#This Row],[CostPrice]]*tblOrders[[#This Row],[Quantity]])</f>
        <v>287688</v>
      </c>
      <c r="O1695" t="str">
        <f>TEXT(tblOrders[[#This Row],[Date]],"mmm-yyyy")</f>
        <v>Dec-2025</v>
      </c>
      <c r="P1695" t="str">
        <f>_xlfn.XLOOKUP(tblOrders[[#This Row],[OrderID]], tblReturns[OrderID], tblReturns[Returned])</f>
        <v>No</v>
      </c>
      <c r="Q1695" t="str">
        <f>_xlfn.XLOOKUP(tblOrders[[#This Row],[OrderID]], tblShipping[OrderID], tblShipping[ShipMode])</f>
        <v>Pickup</v>
      </c>
      <c r="R1695" t="str">
        <f>IFERROR(_xlfn.XLOOKUP(A1694, tblCustomers[CustomerID], tblCustomers[CustomerName]), "Not Found")</f>
        <v>Not Found</v>
      </c>
      <c r="S1695" t="str">
        <f>IF(tblOrders[[#This Row],[Sales]]&gt;1000000,"High Value","Standard")</f>
        <v>Standard</v>
      </c>
      <c r="T1695" t="str">
        <f>_xlfn.XLOOKUP(tblOrders[[#This Row],[ProductID]], tblProducts[ProductID], tblProducts[ProductName])</f>
        <v>Product 17</v>
      </c>
      <c r="U1695">
        <f>_xlfn.XLOOKUP(tblOrders[[#This Row],[SalesRepID]], tblSalesreps[RepID], tblSalesreps[Target])</f>
        <v>15141830</v>
      </c>
    </row>
    <row r="1696" spans="1:21">
      <c r="A1696" t="s">
        <v>2489</v>
      </c>
      <c r="B1696" s="7" t="s">
        <v>884</v>
      </c>
      <c r="C1696" t="s">
        <v>1006</v>
      </c>
      <c r="D1696" t="s">
        <v>201</v>
      </c>
      <c r="E1696" t="s">
        <v>19</v>
      </c>
      <c r="F1696" t="s">
        <v>88</v>
      </c>
      <c r="G1696">
        <v>3</v>
      </c>
      <c r="H1696">
        <v>0.05</v>
      </c>
      <c r="I1696" s="2">
        <v>371910.75</v>
      </c>
      <c r="J1696" t="str">
        <f>_xlfn.XLOOKUP(tblOrders[[#This Row],[CustomerID]], tblCustomers[CustomerID], tblCustomers[CustomerName])</f>
        <v>Customer 45</v>
      </c>
      <c r="K1696" t="str">
        <f>_xlfn.XLOOKUP(tblOrders[[#This Row],[CustomerID]], tblCustomers[CustomerID], tblCustomers[Segment])</f>
        <v>Consumer</v>
      </c>
      <c r="L1696" t="str">
        <f>_xlfn.XLOOKUP(tblOrders[[#This Row],[ProductID]], tblProducts[ProductID], tblProducts[Category])</f>
        <v>Furniture</v>
      </c>
      <c r="M1696">
        <f>_xlfn.XLOOKUP(tblOrders[[#This Row],[ProductID]], tblProducts[ProductID], tblProducts[CostPrice])</f>
        <v>22542</v>
      </c>
      <c r="N1696">
        <f>tblOrders[[#This Row],[Sales]]-(tblOrders[[#This Row],[CostPrice]]*tblOrders[[#This Row],[Quantity]])</f>
        <v>304284.75</v>
      </c>
      <c r="O1696" t="str">
        <f>TEXT(tblOrders[[#This Row],[Date]],"mmm-yyyy")</f>
        <v>Dec-2025</v>
      </c>
      <c r="P1696" t="str">
        <f>_xlfn.XLOOKUP(tblOrders[[#This Row],[OrderID]], tblReturns[OrderID], tblReturns[Returned])</f>
        <v>No</v>
      </c>
      <c r="Q1696" t="str">
        <f>_xlfn.XLOOKUP(tblOrders[[#This Row],[OrderID]], tblShipping[OrderID], tblShipping[ShipMode])</f>
        <v>Express</v>
      </c>
      <c r="R1696" t="str">
        <f>IFERROR(_xlfn.XLOOKUP(A1695, tblCustomers[CustomerID], tblCustomers[CustomerName]), "Not Found")</f>
        <v>Not Found</v>
      </c>
      <c r="S1696" t="str">
        <f>IF(tblOrders[[#This Row],[Sales]]&gt;1000000,"High Value","Standard")</f>
        <v>Standard</v>
      </c>
      <c r="T1696" t="str">
        <f>_xlfn.XLOOKUP(tblOrders[[#This Row],[ProductID]], tblProducts[ProductID], tblProducts[ProductName])</f>
        <v>Product 50</v>
      </c>
      <c r="U1696">
        <f>_xlfn.XLOOKUP(tblOrders[[#This Row],[SalesRepID]], tblSalesreps[RepID], tblSalesreps[Target])</f>
        <v>11347243</v>
      </c>
    </row>
    <row r="1697" spans="1:21">
      <c r="A1697" t="s">
        <v>2490</v>
      </c>
      <c r="B1697" s="7" t="s">
        <v>357</v>
      </c>
      <c r="C1697" t="s">
        <v>1000</v>
      </c>
      <c r="D1697" t="s">
        <v>369</v>
      </c>
      <c r="E1697" t="s">
        <v>119</v>
      </c>
      <c r="F1697" t="s">
        <v>20</v>
      </c>
      <c r="G1697">
        <v>4</v>
      </c>
      <c r="H1697">
        <v>0.1</v>
      </c>
      <c r="I1697" s="2">
        <v>396594</v>
      </c>
      <c r="J1697" t="str">
        <f>_xlfn.XLOOKUP(tblOrders[[#This Row],[CustomerID]], tblCustomers[CustomerID], tblCustomers[CustomerName])</f>
        <v>Customer 160</v>
      </c>
      <c r="K1697" t="str">
        <f>_xlfn.XLOOKUP(tblOrders[[#This Row],[CustomerID]], tblCustomers[CustomerID], tblCustomers[Segment])</f>
        <v>Corporate</v>
      </c>
      <c r="L1697" t="str">
        <f>_xlfn.XLOOKUP(tblOrders[[#This Row],[ProductID]], tblProducts[ProductID], tblProducts[Category])</f>
        <v>Office</v>
      </c>
      <c r="M1697">
        <f>_xlfn.XLOOKUP(tblOrders[[#This Row],[ProductID]], tblProducts[ProductID], tblProducts[CostPrice])</f>
        <v>12456</v>
      </c>
      <c r="N1697">
        <f>tblOrders[[#This Row],[Sales]]-(tblOrders[[#This Row],[CostPrice]]*tblOrders[[#This Row],[Quantity]])</f>
        <v>346770</v>
      </c>
      <c r="O1697" t="str">
        <f>TEXT(tblOrders[[#This Row],[Date]],"mmm-yyyy")</f>
        <v>Dec-2025</v>
      </c>
      <c r="P1697" t="str">
        <f>_xlfn.XLOOKUP(tblOrders[[#This Row],[OrderID]], tblReturns[OrderID], tblReturns[Returned])</f>
        <v>Yes</v>
      </c>
      <c r="Q1697" t="str">
        <f>_xlfn.XLOOKUP(tblOrders[[#This Row],[OrderID]], tblShipping[OrderID], tblShipping[ShipMode])</f>
        <v>Express</v>
      </c>
      <c r="R1697" t="str">
        <f>IFERROR(_xlfn.XLOOKUP(A1696, tblCustomers[CustomerID], tblCustomers[CustomerName]), "Not Found")</f>
        <v>Not Found</v>
      </c>
      <c r="S1697" t="str">
        <f>IF(tblOrders[[#This Row],[Sales]]&gt;1000000,"High Value","Standard")</f>
        <v>Standard</v>
      </c>
      <c r="T1697" t="str">
        <f>_xlfn.XLOOKUP(tblOrders[[#This Row],[ProductID]], tblProducts[ProductID], tblProducts[ProductName])</f>
        <v>Product 42</v>
      </c>
      <c r="U1697">
        <f>_xlfn.XLOOKUP(tblOrders[[#This Row],[SalesRepID]], tblSalesreps[RepID], tblSalesreps[Target])</f>
        <v>5886694</v>
      </c>
    </row>
    <row r="1698" spans="1:21">
      <c r="A1698" t="s">
        <v>2491</v>
      </c>
      <c r="B1698" s="7" t="s">
        <v>234</v>
      </c>
      <c r="C1698" t="s">
        <v>342</v>
      </c>
      <c r="D1698" t="s">
        <v>474</v>
      </c>
      <c r="E1698" t="s">
        <v>50</v>
      </c>
      <c r="F1698" t="s">
        <v>51</v>
      </c>
      <c r="G1698">
        <v>9</v>
      </c>
      <c r="H1698">
        <v>0.2</v>
      </c>
      <c r="I1698" s="2">
        <v>1019469.6</v>
      </c>
      <c r="J1698" t="str">
        <f>_xlfn.XLOOKUP(tblOrders[[#This Row],[CustomerID]], tblCustomers[CustomerID], tblCustomers[CustomerName])</f>
        <v>Customer 94</v>
      </c>
      <c r="K1698" t="str">
        <f>_xlfn.XLOOKUP(tblOrders[[#This Row],[CustomerID]], tblCustomers[CustomerID], tblCustomers[Segment])</f>
        <v>SME</v>
      </c>
      <c r="L1698" t="str">
        <f>_xlfn.XLOOKUP(tblOrders[[#This Row],[ProductID]], tblProducts[ProductID], tblProducts[Category])</f>
        <v>Office</v>
      </c>
      <c r="M1698">
        <f>_xlfn.XLOOKUP(tblOrders[[#This Row],[ProductID]], tblProducts[ProductID], tblProducts[CostPrice])</f>
        <v>5129</v>
      </c>
      <c r="N1698">
        <f>tblOrders[[#This Row],[Sales]]-(tblOrders[[#This Row],[CostPrice]]*tblOrders[[#This Row],[Quantity]])</f>
        <v>973308.6</v>
      </c>
      <c r="O1698" t="str">
        <f>TEXT(tblOrders[[#This Row],[Date]],"mmm-yyyy")</f>
        <v>Sep-2025</v>
      </c>
      <c r="P1698" t="str">
        <f>_xlfn.XLOOKUP(tblOrders[[#This Row],[OrderID]], tblReturns[OrderID], tblReturns[Returned])</f>
        <v>No</v>
      </c>
      <c r="Q1698" t="str">
        <f>_xlfn.XLOOKUP(tblOrders[[#This Row],[OrderID]], tblShipping[OrderID], tblShipping[ShipMode])</f>
        <v>Standard</v>
      </c>
      <c r="R1698" t="str">
        <f>IFERROR(_xlfn.XLOOKUP(A1697, tblCustomers[CustomerID], tblCustomers[CustomerName]), "Not Found")</f>
        <v>Not Found</v>
      </c>
      <c r="S1698" t="str">
        <f>IF(tblOrders[[#This Row],[Sales]]&gt;1000000,"High Value","Standard")</f>
        <v>High Value</v>
      </c>
      <c r="T1698" t="str">
        <f>_xlfn.XLOOKUP(tblOrders[[#This Row],[ProductID]], tblProducts[ProductID], tblProducts[ProductName])</f>
        <v>Product 69</v>
      </c>
      <c r="U1698">
        <f>_xlfn.XLOOKUP(tblOrders[[#This Row],[SalesRepID]], tblSalesreps[RepID], tblSalesreps[Target])</f>
        <v>17350666</v>
      </c>
    </row>
    <row r="1699" spans="1:21">
      <c r="A1699" t="s">
        <v>2492</v>
      </c>
      <c r="B1699" s="7" t="s">
        <v>655</v>
      </c>
      <c r="C1699" t="s">
        <v>150</v>
      </c>
      <c r="D1699" t="s">
        <v>667</v>
      </c>
      <c r="E1699" t="s">
        <v>35</v>
      </c>
      <c r="F1699" t="s">
        <v>20</v>
      </c>
      <c r="G1699">
        <v>2</v>
      </c>
      <c r="H1699">
        <v>0.1</v>
      </c>
      <c r="I1699" s="2">
        <v>71577</v>
      </c>
      <c r="J1699" t="str">
        <f>_xlfn.XLOOKUP(tblOrders[[#This Row],[CustomerID]], tblCustomers[CustomerID], tblCustomers[CustomerName])</f>
        <v>Customer 240</v>
      </c>
      <c r="K1699" t="str">
        <f>_xlfn.XLOOKUP(tblOrders[[#This Row],[CustomerID]], tblCustomers[CustomerID], tblCustomers[Segment])</f>
        <v>Corporate</v>
      </c>
      <c r="L1699" t="str">
        <f>_xlfn.XLOOKUP(tblOrders[[#This Row],[ProductID]], tblProducts[ProductID], tblProducts[Category])</f>
        <v>Electronics</v>
      </c>
      <c r="M1699">
        <f>_xlfn.XLOOKUP(tblOrders[[#This Row],[ProductID]], tblProducts[ProductID], tblProducts[CostPrice])</f>
        <v>13676</v>
      </c>
      <c r="N1699">
        <f>tblOrders[[#This Row],[Sales]]-(tblOrders[[#This Row],[CostPrice]]*tblOrders[[#This Row],[Quantity]])</f>
        <v>44225</v>
      </c>
      <c r="O1699" t="str">
        <f>TEXT(tblOrders[[#This Row],[Date]],"mmm-yyyy")</f>
        <v>Jan-2025</v>
      </c>
      <c r="P1699" t="str">
        <f>_xlfn.XLOOKUP(tblOrders[[#This Row],[OrderID]], tblReturns[OrderID], tblReturns[Returned])</f>
        <v>No</v>
      </c>
      <c r="Q1699" t="str">
        <f>_xlfn.XLOOKUP(tblOrders[[#This Row],[OrderID]], tblShipping[OrderID], tblShipping[ShipMode])</f>
        <v>Standard</v>
      </c>
      <c r="R1699" t="str">
        <f>IFERROR(_xlfn.XLOOKUP(A1698, tblCustomers[CustomerID], tblCustomers[CustomerName]), "Not Found")</f>
        <v>Not Found</v>
      </c>
      <c r="S1699" t="str">
        <f>IF(tblOrders[[#This Row],[Sales]]&gt;1000000,"High Value","Standard")</f>
        <v>Standard</v>
      </c>
      <c r="T1699" t="str">
        <f>_xlfn.XLOOKUP(tblOrders[[#This Row],[ProductID]], tblProducts[ProductID], tblProducts[ProductName])</f>
        <v>Product 10</v>
      </c>
      <c r="U1699">
        <f>_xlfn.XLOOKUP(tblOrders[[#This Row],[SalesRepID]], tblSalesreps[RepID], tblSalesreps[Target])</f>
        <v>19619177</v>
      </c>
    </row>
    <row r="1700" spans="1:21">
      <c r="A1700" t="s">
        <v>2493</v>
      </c>
      <c r="B1700" s="7" t="s">
        <v>824</v>
      </c>
      <c r="C1700" t="s">
        <v>526</v>
      </c>
      <c r="D1700" t="s">
        <v>92</v>
      </c>
      <c r="E1700" t="s">
        <v>45</v>
      </c>
      <c r="F1700" t="s">
        <v>14</v>
      </c>
      <c r="G1700">
        <v>5</v>
      </c>
      <c r="H1700">
        <v>0.2</v>
      </c>
      <c r="I1700" s="2">
        <v>90668</v>
      </c>
      <c r="J1700" t="str">
        <f>_xlfn.XLOOKUP(tblOrders[[#This Row],[CustomerID]], tblCustomers[CustomerID], tblCustomers[CustomerName])</f>
        <v>Customer 262</v>
      </c>
      <c r="K1700" t="str">
        <f>_xlfn.XLOOKUP(tblOrders[[#This Row],[CustomerID]], tblCustomers[CustomerID], tblCustomers[Segment])</f>
        <v>Corporate</v>
      </c>
      <c r="L1700" t="str">
        <f>_xlfn.XLOOKUP(tblOrders[[#This Row],[ProductID]], tblProducts[ProductID], tblProducts[Category])</f>
        <v>Home</v>
      </c>
      <c r="M1700">
        <f>_xlfn.XLOOKUP(tblOrders[[#This Row],[ProductID]], tblProducts[ProductID], tblProducts[CostPrice])</f>
        <v>65463</v>
      </c>
      <c r="N1700">
        <f>tblOrders[[#This Row],[Sales]]-(tblOrders[[#This Row],[CostPrice]]*tblOrders[[#This Row],[Quantity]])</f>
        <v>-236647</v>
      </c>
      <c r="O1700" t="str">
        <f>TEXT(tblOrders[[#This Row],[Date]],"mmm-yyyy")</f>
        <v>Nov-2025</v>
      </c>
      <c r="P1700" t="str">
        <f>_xlfn.XLOOKUP(tblOrders[[#This Row],[OrderID]], tblReturns[OrderID], tblReturns[Returned])</f>
        <v>No</v>
      </c>
      <c r="Q1700" t="str">
        <f>_xlfn.XLOOKUP(tblOrders[[#This Row],[OrderID]], tblShipping[OrderID], tblShipping[ShipMode])</f>
        <v>Pickup</v>
      </c>
      <c r="R1700" t="str">
        <f>IFERROR(_xlfn.XLOOKUP(A1699, tblCustomers[CustomerID], tblCustomers[CustomerName]), "Not Found")</f>
        <v>Not Found</v>
      </c>
      <c r="S1700" t="str">
        <f>IF(tblOrders[[#This Row],[Sales]]&gt;1000000,"High Value","Standard")</f>
        <v>Standard</v>
      </c>
      <c r="T1700" t="str">
        <f>_xlfn.XLOOKUP(tblOrders[[#This Row],[ProductID]], tblProducts[ProductID], tblProducts[ProductName])</f>
        <v>Product 32</v>
      </c>
      <c r="U1700">
        <f>_xlfn.XLOOKUP(tblOrders[[#This Row],[SalesRepID]], tblSalesreps[RepID], tblSalesreps[Target])</f>
        <v>11319839</v>
      </c>
    </row>
    <row r="1701" spans="1:21">
      <c r="A1701" t="s">
        <v>2494</v>
      </c>
      <c r="B1701" s="7" t="s">
        <v>1427</v>
      </c>
      <c r="C1701" t="s">
        <v>934</v>
      </c>
      <c r="D1701" t="s">
        <v>209</v>
      </c>
      <c r="E1701" t="s">
        <v>35</v>
      </c>
      <c r="F1701" t="s">
        <v>26</v>
      </c>
      <c r="G1701">
        <v>1</v>
      </c>
      <c r="H1701">
        <v>0</v>
      </c>
      <c r="I1701" s="2">
        <v>94168</v>
      </c>
      <c r="J1701" t="str">
        <f>_xlfn.XLOOKUP(tblOrders[[#This Row],[CustomerID]], tblCustomers[CustomerID], tblCustomers[CustomerName])</f>
        <v>Customer 85</v>
      </c>
      <c r="K1701" t="str">
        <f>_xlfn.XLOOKUP(tblOrders[[#This Row],[CustomerID]], tblCustomers[CustomerID], tblCustomers[Segment])</f>
        <v>Consumer</v>
      </c>
      <c r="L1701" t="str">
        <f>_xlfn.XLOOKUP(tblOrders[[#This Row],[ProductID]], tblProducts[ProductID], tblProducts[Category])</f>
        <v>Office</v>
      </c>
      <c r="M1701">
        <f>_xlfn.XLOOKUP(tblOrders[[#This Row],[ProductID]], tblProducts[ProductID], tblProducts[CostPrice])</f>
        <v>27558</v>
      </c>
      <c r="N1701">
        <f>tblOrders[[#This Row],[Sales]]-(tblOrders[[#This Row],[CostPrice]]*tblOrders[[#This Row],[Quantity]])</f>
        <v>66610</v>
      </c>
      <c r="O1701" t="str">
        <f>TEXT(tblOrders[[#This Row],[Date]],"mmm-yyyy")</f>
        <v>Jan-2025</v>
      </c>
      <c r="P1701" t="str">
        <f>_xlfn.XLOOKUP(tblOrders[[#This Row],[OrderID]], tblReturns[OrderID], tblReturns[Returned])</f>
        <v>No</v>
      </c>
      <c r="Q1701" t="str">
        <f>_xlfn.XLOOKUP(tblOrders[[#This Row],[OrderID]], tblShipping[OrderID], tblShipping[ShipMode])</f>
        <v>Standard</v>
      </c>
      <c r="R1701" t="str">
        <f>IFERROR(_xlfn.XLOOKUP(A1700, tblCustomers[CustomerID], tblCustomers[CustomerName]), "Not Found")</f>
        <v>Not Found</v>
      </c>
      <c r="S1701" t="str">
        <f>IF(tblOrders[[#This Row],[Sales]]&gt;1000000,"High Value","Standard")</f>
        <v>Standard</v>
      </c>
      <c r="T1701" t="str">
        <f>_xlfn.XLOOKUP(tblOrders[[#This Row],[ProductID]], tblProducts[ProductID], tblProducts[ProductName])</f>
        <v>Product 93</v>
      </c>
      <c r="U1701">
        <f>_xlfn.XLOOKUP(tblOrders[[#This Row],[SalesRepID]], tblSalesreps[RepID], tblSalesreps[Target])</f>
        <v>19619177</v>
      </c>
    </row>
    <row r="1702" spans="1:21">
      <c r="A1702" t="s">
        <v>2495</v>
      </c>
      <c r="B1702" s="7" t="s">
        <v>887</v>
      </c>
      <c r="C1702" t="s">
        <v>466</v>
      </c>
      <c r="D1702" t="s">
        <v>96</v>
      </c>
      <c r="E1702" t="s">
        <v>25</v>
      </c>
      <c r="F1702" t="s">
        <v>26</v>
      </c>
      <c r="G1702">
        <v>1</v>
      </c>
      <c r="H1702">
        <v>0</v>
      </c>
      <c r="I1702" s="2">
        <v>60760</v>
      </c>
      <c r="J1702" t="str">
        <f>_xlfn.XLOOKUP(tblOrders[[#This Row],[CustomerID]], tblCustomers[CustomerID], tblCustomers[CustomerName])</f>
        <v>Customer 233</v>
      </c>
      <c r="K1702" t="str">
        <f>_xlfn.XLOOKUP(tblOrders[[#This Row],[CustomerID]], tblCustomers[CustomerID], tblCustomers[Segment])</f>
        <v>SME</v>
      </c>
      <c r="L1702" t="str">
        <f>_xlfn.XLOOKUP(tblOrders[[#This Row],[ProductID]], tblProducts[ProductID], tblProducts[Category])</f>
        <v>Office</v>
      </c>
      <c r="M1702">
        <f>_xlfn.XLOOKUP(tblOrders[[#This Row],[ProductID]], tblProducts[ProductID], tblProducts[CostPrice])</f>
        <v>20831</v>
      </c>
      <c r="N1702">
        <f>tblOrders[[#This Row],[Sales]]-(tblOrders[[#This Row],[CostPrice]]*tblOrders[[#This Row],[Quantity]])</f>
        <v>39929</v>
      </c>
      <c r="O1702" t="str">
        <f>TEXT(tblOrders[[#This Row],[Date]],"mmm-yyyy")</f>
        <v>Nov-2025</v>
      </c>
      <c r="P1702" t="str">
        <f>_xlfn.XLOOKUP(tblOrders[[#This Row],[OrderID]], tblReturns[OrderID], tblReturns[Returned])</f>
        <v>Yes</v>
      </c>
      <c r="Q1702" t="str">
        <f>_xlfn.XLOOKUP(tblOrders[[#This Row],[OrderID]], tblShipping[OrderID], tblShipping[ShipMode])</f>
        <v>Express</v>
      </c>
      <c r="R1702" t="str">
        <f>IFERROR(_xlfn.XLOOKUP(A1701, tblCustomers[CustomerID], tblCustomers[CustomerName]), "Not Found")</f>
        <v>Not Found</v>
      </c>
      <c r="S1702" t="str">
        <f>IF(tblOrders[[#This Row],[Sales]]&gt;1000000,"High Value","Standard")</f>
        <v>Standard</v>
      </c>
      <c r="T1702" t="str">
        <f>_xlfn.XLOOKUP(tblOrders[[#This Row],[ProductID]], tblProducts[ProductID], tblProducts[ProductName])</f>
        <v>Product 24</v>
      </c>
      <c r="U1702">
        <f>_xlfn.XLOOKUP(tblOrders[[#This Row],[SalesRepID]], tblSalesreps[RepID], tblSalesreps[Target])</f>
        <v>7094914</v>
      </c>
    </row>
    <row r="1703" spans="1:21">
      <c r="A1703" t="s">
        <v>2496</v>
      </c>
      <c r="B1703" s="7" t="s">
        <v>139</v>
      </c>
      <c r="C1703" t="s">
        <v>358</v>
      </c>
      <c r="D1703" t="s">
        <v>145</v>
      </c>
      <c r="E1703" t="s">
        <v>45</v>
      </c>
      <c r="F1703" t="s">
        <v>14</v>
      </c>
      <c r="G1703">
        <v>4</v>
      </c>
      <c r="H1703">
        <v>0.05</v>
      </c>
      <c r="I1703" s="2">
        <v>414086</v>
      </c>
      <c r="J1703" t="str">
        <f>_xlfn.XLOOKUP(tblOrders[[#This Row],[CustomerID]], tblCustomers[CustomerID], tblCustomers[CustomerName])</f>
        <v>Customer 285</v>
      </c>
      <c r="K1703" t="str">
        <f>_xlfn.XLOOKUP(tblOrders[[#This Row],[CustomerID]], tblCustomers[CustomerID], tblCustomers[Segment])</f>
        <v>Corporate</v>
      </c>
      <c r="L1703" t="str">
        <f>_xlfn.XLOOKUP(tblOrders[[#This Row],[ProductID]], tblProducts[ProductID], tblProducts[Category])</f>
        <v>Furniture</v>
      </c>
      <c r="M1703">
        <f>_xlfn.XLOOKUP(tblOrders[[#This Row],[ProductID]], tblProducts[ProductID], tblProducts[CostPrice])</f>
        <v>55764</v>
      </c>
      <c r="N1703">
        <f>tblOrders[[#This Row],[Sales]]-(tblOrders[[#This Row],[CostPrice]]*tblOrders[[#This Row],[Quantity]])</f>
        <v>191030</v>
      </c>
      <c r="O1703" t="str">
        <f>TEXT(tblOrders[[#This Row],[Date]],"mmm-yyyy")</f>
        <v>Jun-2025</v>
      </c>
      <c r="P1703" t="str">
        <f>_xlfn.XLOOKUP(tblOrders[[#This Row],[OrderID]], tblReturns[OrderID], tblReturns[Returned])</f>
        <v>No</v>
      </c>
      <c r="Q1703" t="str">
        <f>_xlfn.XLOOKUP(tblOrders[[#This Row],[OrderID]], tblShipping[OrderID], tblShipping[ShipMode])</f>
        <v>Standard</v>
      </c>
      <c r="R1703" t="str">
        <f>IFERROR(_xlfn.XLOOKUP(A1702, tblCustomers[CustomerID], tblCustomers[CustomerName]), "Not Found")</f>
        <v>Not Found</v>
      </c>
      <c r="S1703" t="str">
        <f>IF(tblOrders[[#This Row],[Sales]]&gt;1000000,"High Value","Standard")</f>
        <v>Standard</v>
      </c>
      <c r="T1703" t="str">
        <f>_xlfn.XLOOKUP(tblOrders[[#This Row],[ProductID]], tblProducts[ProductID], tblProducts[ProductName])</f>
        <v>Product 89</v>
      </c>
      <c r="U1703">
        <f>_xlfn.XLOOKUP(tblOrders[[#This Row],[SalesRepID]], tblSalesreps[RepID], tblSalesreps[Target])</f>
        <v>11319839</v>
      </c>
    </row>
    <row r="1704" spans="1:21">
      <c r="A1704" t="s">
        <v>2497</v>
      </c>
      <c r="B1704" s="7" t="s">
        <v>1043</v>
      </c>
      <c r="C1704" t="s">
        <v>1163</v>
      </c>
      <c r="D1704" t="s">
        <v>145</v>
      </c>
      <c r="E1704" t="s">
        <v>56</v>
      </c>
      <c r="F1704" t="s">
        <v>26</v>
      </c>
      <c r="G1704">
        <v>8</v>
      </c>
      <c r="H1704">
        <v>0.05</v>
      </c>
      <c r="I1704" s="2">
        <v>761558</v>
      </c>
      <c r="J1704" t="str">
        <f>_xlfn.XLOOKUP(tblOrders[[#This Row],[CustomerID]], tblCustomers[CustomerID], tblCustomers[CustomerName])</f>
        <v>Customer 80</v>
      </c>
      <c r="K1704" t="str">
        <f>_xlfn.XLOOKUP(tblOrders[[#This Row],[CustomerID]], tblCustomers[CustomerID], tblCustomers[Segment])</f>
        <v>SME</v>
      </c>
      <c r="L1704" t="str">
        <f>_xlfn.XLOOKUP(tblOrders[[#This Row],[ProductID]], tblProducts[ProductID], tblProducts[Category])</f>
        <v>Furniture</v>
      </c>
      <c r="M1704">
        <f>_xlfn.XLOOKUP(tblOrders[[#This Row],[ProductID]], tblProducts[ProductID], tblProducts[CostPrice])</f>
        <v>55764</v>
      </c>
      <c r="N1704">
        <f>tblOrders[[#This Row],[Sales]]-(tblOrders[[#This Row],[CostPrice]]*tblOrders[[#This Row],[Quantity]])</f>
        <v>315446</v>
      </c>
      <c r="O1704" t="str">
        <f>TEXT(tblOrders[[#This Row],[Date]],"mmm-yyyy")</f>
        <v>Mar-2025</v>
      </c>
      <c r="P1704" t="str">
        <f>_xlfn.XLOOKUP(tblOrders[[#This Row],[OrderID]], tblReturns[OrderID], tblReturns[Returned])</f>
        <v>No</v>
      </c>
      <c r="Q1704" t="str">
        <f>_xlfn.XLOOKUP(tblOrders[[#This Row],[OrderID]], tblShipping[OrderID], tblShipping[ShipMode])</f>
        <v>Standard</v>
      </c>
      <c r="R1704" t="str">
        <f>IFERROR(_xlfn.XLOOKUP(A1703, tblCustomers[CustomerID], tblCustomers[CustomerName]), "Not Found")</f>
        <v>Not Found</v>
      </c>
      <c r="S1704" t="str">
        <f>IF(tblOrders[[#This Row],[Sales]]&gt;1000000,"High Value","Standard")</f>
        <v>Standard</v>
      </c>
      <c r="T1704" t="str">
        <f>_xlfn.XLOOKUP(tblOrders[[#This Row],[ProductID]], tblProducts[ProductID], tblProducts[ProductName])</f>
        <v>Product 89</v>
      </c>
      <c r="U1704">
        <f>_xlfn.XLOOKUP(tblOrders[[#This Row],[SalesRepID]], tblSalesreps[RepID], tblSalesreps[Target])</f>
        <v>14265630</v>
      </c>
    </row>
    <row r="1705" spans="1:21">
      <c r="A1705" t="s">
        <v>2498</v>
      </c>
      <c r="B1705" s="7" t="s">
        <v>271</v>
      </c>
      <c r="C1705" t="s">
        <v>1086</v>
      </c>
      <c r="D1705" t="s">
        <v>516</v>
      </c>
      <c r="E1705" t="s">
        <v>186</v>
      </c>
      <c r="F1705" t="s">
        <v>51</v>
      </c>
      <c r="G1705">
        <v>9</v>
      </c>
      <c r="H1705">
        <v>0.2</v>
      </c>
      <c r="I1705" s="2">
        <v>37929.599999999999</v>
      </c>
      <c r="J1705" t="str">
        <f>_xlfn.XLOOKUP(tblOrders[[#This Row],[CustomerID]], tblCustomers[CustomerID], tblCustomers[CustomerName])</f>
        <v>Customer 242</v>
      </c>
      <c r="K1705" t="str">
        <f>_xlfn.XLOOKUP(tblOrders[[#This Row],[CustomerID]], tblCustomers[CustomerID], tblCustomers[Segment])</f>
        <v>Consumer</v>
      </c>
      <c r="L1705" t="str">
        <f>_xlfn.XLOOKUP(tblOrders[[#This Row],[ProductID]], tblProducts[ProductID], tblProducts[Category])</f>
        <v>Home</v>
      </c>
      <c r="M1705">
        <f>_xlfn.XLOOKUP(tblOrders[[#This Row],[ProductID]], tblProducts[ProductID], tblProducts[CostPrice])</f>
        <v>48408</v>
      </c>
      <c r="N1705">
        <f>tblOrders[[#This Row],[Sales]]-(tblOrders[[#This Row],[CostPrice]]*tblOrders[[#This Row],[Quantity]])</f>
        <v>-397742.4</v>
      </c>
      <c r="O1705" t="str">
        <f>TEXT(tblOrders[[#This Row],[Date]],"mmm-yyyy")</f>
        <v>May-2025</v>
      </c>
      <c r="P1705" t="str">
        <f>_xlfn.XLOOKUP(tblOrders[[#This Row],[OrderID]], tblReturns[OrderID], tblReturns[Returned])</f>
        <v>No</v>
      </c>
      <c r="Q1705" t="str">
        <f>_xlfn.XLOOKUP(tblOrders[[#This Row],[OrderID]], tblShipping[OrderID], tblShipping[ShipMode])</f>
        <v>Express</v>
      </c>
      <c r="R1705" t="str">
        <f>IFERROR(_xlfn.XLOOKUP(A1704, tblCustomers[CustomerID], tblCustomers[CustomerName]), "Not Found")</f>
        <v>Not Found</v>
      </c>
      <c r="S1705" t="str">
        <f>IF(tblOrders[[#This Row],[Sales]]&gt;1000000,"High Value","Standard")</f>
        <v>Standard</v>
      </c>
      <c r="T1705" t="str">
        <f>_xlfn.XLOOKUP(tblOrders[[#This Row],[ProductID]], tblProducts[ProductID], tblProducts[ProductName])</f>
        <v>Product 12</v>
      </c>
      <c r="U1705">
        <f>_xlfn.XLOOKUP(tblOrders[[#This Row],[SalesRepID]], tblSalesreps[RepID], tblSalesreps[Target])</f>
        <v>15141830</v>
      </c>
    </row>
    <row r="1706" spans="1:21">
      <c r="A1706" t="s">
        <v>2499</v>
      </c>
      <c r="B1706" s="7" t="s">
        <v>531</v>
      </c>
      <c r="C1706" t="s">
        <v>1223</v>
      </c>
      <c r="D1706" t="s">
        <v>83</v>
      </c>
      <c r="E1706" t="s">
        <v>202</v>
      </c>
      <c r="F1706" t="s">
        <v>20</v>
      </c>
      <c r="G1706">
        <v>9</v>
      </c>
      <c r="H1706">
        <v>0.2</v>
      </c>
      <c r="I1706" s="2">
        <v>207504</v>
      </c>
      <c r="J1706" t="str">
        <f>_xlfn.XLOOKUP(tblOrders[[#This Row],[CustomerID]], tblCustomers[CustomerID], tblCustomers[CustomerName])</f>
        <v>Customer 164</v>
      </c>
      <c r="K1706" t="str">
        <f>_xlfn.XLOOKUP(tblOrders[[#This Row],[CustomerID]], tblCustomers[CustomerID], tblCustomers[Segment])</f>
        <v>Consumer</v>
      </c>
      <c r="L1706" t="str">
        <f>_xlfn.XLOOKUP(tblOrders[[#This Row],[ProductID]], tblProducts[ProductID], tblProducts[Category])</f>
        <v>Furniture</v>
      </c>
      <c r="M1706">
        <f>_xlfn.XLOOKUP(tblOrders[[#This Row],[ProductID]], tblProducts[ProductID], tblProducts[CostPrice])</f>
        <v>79600</v>
      </c>
      <c r="N1706">
        <f>tblOrders[[#This Row],[Sales]]-(tblOrders[[#This Row],[CostPrice]]*tblOrders[[#This Row],[Quantity]])</f>
        <v>-508896</v>
      </c>
      <c r="O1706" t="str">
        <f>TEXT(tblOrders[[#This Row],[Date]],"mmm-yyyy")</f>
        <v>Jun-2025</v>
      </c>
      <c r="P1706" t="str">
        <f>_xlfn.XLOOKUP(tblOrders[[#This Row],[OrderID]], tblReturns[OrderID], tblReturns[Returned])</f>
        <v>No</v>
      </c>
      <c r="Q1706" t="str">
        <f>_xlfn.XLOOKUP(tblOrders[[#This Row],[OrderID]], tblShipping[OrderID], tblShipping[ShipMode])</f>
        <v>Standard</v>
      </c>
      <c r="R1706" t="str">
        <f>IFERROR(_xlfn.XLOOKUP(A1705, tblCustomers[CustomerID], tblCustomers[CustomerName]), "Not Found")</f>
        <v>Not Found</v>
      </c>
      <c r="S1706" t="str">
        <f>IF(tblOrders[[#This Row],[Sales]]&gt;1000000,"High Value","Standard")</f>
        <v>Standard</v>
      </c>
      <c r="T1706" t="str">
        <f>_xlfn.XLOOKUP(tblOrders[[#This Row],[ProductID]], tblProducts[ProductID], tblProducts[ProductName])</f>
        <v>Product 43</v>
      </c>
      <c r="U1706">
        <f>_xlfn.XLOOKUP(tblOrders[[#This Row],[SalesRepID]], tblSalesreps[RepID], tblSalesreps[Target])</f>
        <v>10652665</v>
      </c>
    </row>
    <row r="1707" spans="1:21">
      <c r="A1707" t="s">
        <v>2500</v>
      </c>
      <c r="B1707" s="7" t="s">
        <v>1206</v>
      </c>
      <c r="C1707" t="s">
        <v>1564</v>
      </c>
      <c r="D1707" t="s">
        <v>209</v>
      </c>
      <c r="E1707" t="s">
        <v>35</v>
      </c>
      <c r="F1707" t="s">
        <v>51</v>
      </c>
      <c r="G1707">
        <v>7</v>
      </c>
      <c r="H1707">
        <v>0.05</v>
      </c>
      <c r="I1707" s="2">
        <v>57682.1</v>
      </c>
      <c r="J1707" t="str">
        <f>_xlfn.XLOOKUP(tblOrders[[#This Row],[CustomerID]], tblCustomers[CustomerID], tblCustomers[CustomerName])</f>
        <v>Customer 206</v>
      </c>
      <c r="K1707" t="str">
        <f>_xlfn.XLOOKUP(tblOrders[[#This Row],[CustomerID]], tblCustomers[CustomerID], tblCustomers[Segment])</f>
        <v>Consumer</v>
      </c>
      <c r="L1707" t="str">
        <f>_xlfn.XLOOKUP(tblOrders[[#This Row],[ProductID]], tblProducts[ProductID], tblProducts[Category])</f>
        <v>Office</v>
      </c>
      <c r="M1707">
        <f>_xlfn.XLOOKUP(tblOrders[[#This Row],[ProductID]], tblProducts[ProductID], tblProducts[CostPrice])</f>
        <v>27558</v>
      </c>
      <c r="N1707">
        <f>tblOrders[[#This Row],[Sales]]-(tblOrders[[#This Row],[CostPrice]]*tblOrders[[#This Row],[Quantity]])</f>
        <v>-135223.9</v>
      </c>
      <c r="O1707" t="str">
        <f>TEXT(tblOrders[[#This Row],[Date]],"mmm-yyyy")</f>
        <v>Aug-2025</v>
      </c>
      <c r="P1707" t="str">
        <f>_xlfn.XLOOKUP(tblOrders[[#This Row],[OrderID]], tblReturns[OrderID], tblReturns[Returned])</f>
        <v>No</v>
      </c>
      <c r="Q1707" t="str">
        <f>_xlfn.XLOOKUP(tblOrders[[#This Row],[OrderID]], tblShipping[OrderID], tblShipping[ShipMode])</f>
        <v>Express</v>
      </c>
      <c r="R1707" t="str">
        <f>IFERROR(_xlfn.XLOOKUP(A1706, tblCustomers[CustomerID], tblCustomers[CustomerName]), "Not Found")</f>
        <v>Not Found</v>
      </c>
      <c r="S1707" t="str">
        <f>IF(tblOrders[[#This Row],[Sales]]&gt;1000000,"High Value","Standard")</f>
        <v>Standard</v>
      </c>
      <c r="T1707" t="str">
        <f>_xlfn.XLOOKUP(tblOrders[[#This Row],[ProductID]], tblProducts[ProductID], tblProducts[ProductName])</f>
        <v>Product 93</v>
      </c>
      <c r="U1707">
        <f>_xlfn.XLOOKUP(tblOrders[[#This Row],[SalesRepID]], tblSalesreps[RepID], tblSalesreps[Target])</f>
        <v>19619177</v>
      </c>
    </row>
    <row r="1708" spans="1:21">
      <c r="A1708" t="s">
        <v>2501</v>
      </c>
      <c r="B1708" s="7" t="s">
        <v>523</v>
      </c>
      <c r="C1708" t="s">
        <v>1079</v>
      </c>
      <c r="D1708" t="s">
        <v>973</v>
      </c>
      <c r="E1708" t="s">
        <v>87</v>
      </c>
      <c r="F1708" t="s">
        <v>14</v>
      </c>
      <c r="G1708">
        <v>4</v>
      </c>
      <c r="H1708">
        <v>0</v>
      </c>
      <c r="I1708" s="2">
        <v>412348</v>
      </c>
      <c r="J1708" t="str">
        <f>_xlfn.XLOOKUP(tblOrders[[#This Row],[CustomerID]], tblCustomers[CustomerID], tblCustomers[CustomerName])</f>
        <v>Customer 185</v>
      </c>
      <c r="K1708" t="str">
        <f>_xlfn.XLOOKUP(tblOrders[[#This Row],[CustomerID]], tblCustomers[CustomerID], tblCustomers[Segment])</f>
        <v>Consumer</v>
      </c>
      <c r="L1708" t="str">
        <f>_xlfn.XLOOKUP(tblOrders[[#This Row],[ProductID]], tblProducts[ProductID], tblProducts[Category])</f>
        <v>Office</v>
      </c>
      <c r="M1708">
        <f>_xlfn.XLOOKUP(tblOrders[[#This Row],[ProductID]], tblProducts[ProductID], tblProducts[CostPrice])</f>
        <v>44507</v>
      </c>
      <c r="N1708">
        <f>tblOrders[[#This Row],[Sales]]-(tblOrders[[#This Row],[CostPrice]]*tblOrders[[#This Row],[Quantity]])</f>
        <v>234320</v>
      </c>
      <c r="O1708" t="str">
        <f>TEXT(tblOrders[[#This Row],[Date]],"mmm-yyyy")</f>
        <v>Jan-2025</v>
      </c>
      <c r="P1708" t="str">
        <f>_xlfn.XLOOKUP(tblOrders[[#This Row],[OrderID]], tblReturns[OrderID], tblReturns[Returned])</f>
        <v>No</v>
      </c>
      <c r="Q1708" t="str">
        <f>_xlfn.XLOOKUP(tblOrders[[#This Row],[OrderID]], tblShipping[OrderID], tblShipping[ShipMode])</f>
        <v>Standard</v>
      </c>
      <c r="R1708" t="str">
        <f>IFERROR(_xlfn.XLOOKUP(A1707, tblCustomers[CustomerID], tblCustomers[CustomerName]), "Not Found")</f>
        <v>Not Found</v>
      </c>
      <c r="S1708" t="str">
        <f>IF(tblOrders[[#This Row],[Sales]]&gt;1000000,"High Value","Standard")</f>
        <v>Standard</v>
      </c>
      <c r="T1708" t="str">
        <f>_xlfn.XLOOKUP(tblOrders[[#This Row],[ProductID]], tblProducts[ProductID], tblProducts[ProductName])</f>
        <v>Product 53</v>
      </c>
      <c r="U1708">
        <f>_xlfn.XLOOKUP(tblOrders[[#This Row],[SalesRepID]], tblSalesreps[RepID], tblSalesreps[Target])</f>
        <v>18500989</v>
      </c>
    </row>
    <row r="1709" spans="1:21">
      <c r="A1709" t="s">
        <v>2502</v>
      </c>
      <c r="B1709" s="7" t="s">
        <v>550</v>
      </c>
      <c r="C1709" t="s">
        <v>934</v>
      </c>
      <c r="D1709" t="s">
        <v>133</v>
      </c>
      <c r="E1709" t="s">
        <v>202</v>
      </c>
      <c r="F1709" t="s">
        <v>88</v>
      </c>
      <c r="G1709">
        <v>4</v>
      </c>
      <c r="H1709">
        <v>0</v>
      </c>
      <c r="I1709" s="2">
        <v>190784</v>
      </c>
      <c r="J1709" t="str">
        <f>_xlfn.XLOOKUP(tblOrders[[#This Row],[CustomerID]], tblCustomers[CustomerID], tblCustomers[CustomerName])</f>
        <v>Customer 85</v>
      </c>
      <c r="K1709" t="str">
        <f>_xlfn.XLOOKUP(tblOrders[[#This Row],[CustomerID]], tblCustomers[CustomerID], tblCustomers[Segment])</f>
        <v>Consumer</v>
      </c>
      <c r="L1709" t="str">
        <f>_xlfn.XLOOKUP(tblOrders[[#This Row],[ProductID]], tblProducts[ProductID], tblProducts[Category])</f>
        <v>Furniture</v>
      </c>
      <c r="M1709">
        <f>_xlfn.XLOOKUP(tblOrders[[#This Row],[ProductID]], tblProducts[ProductID], tblProducts[CostPrice])</f>
        <v>53604</v>
      </c>
      <c r="N1709">
        <f>tblOrders[[#This Row],[Sales]]-(tblOrders[[#This Row],[CostPrice]]*tblOrders[[#This Row],[Quantity]])</f>
        <v>-23632</v>
      </c>
      <c r="O1709" t="str">
        <f>TEXT(tblOrders[[#This Row],[Date]],"mmm-yyyy")</f>
        <v>Jun-2025</v>
      </c>
      <c r="P1709" t="str">
        <f>_xlfn.XLOOKUP(tblOrders[[#This Row],[OrderID]], tblReturns[OrderID], tblReturns[Returned])</f>
        <v>No</v>
      </c>
      <c r="Q1709" t="str">
        <f>_xlfn.XLOOKUP(tblOrders[[#This Row],[OrderID]], tblShipping[OrderID], tblShipping[ShipMode])</f>
        <v>Pickup</v>
      </c>
      <c r="R1709" t="str">
        <f>IFERROR(_xlfn.XLOOKUP(A1708, tblCustomers[CustomerID], tblCustomers[CustomerName]), "Not Found")</f>
        <v>Not Found</v>
      </c>
      <c r="S1709" t="str">
        <f>IF(tblOrders[[#This Row],[Sales]]&gt;1000000,"High Value","Standard")</f>
        <v>Standard</v>
      </c>
      <c r="T1709" t="str">
        <f>_xlfn.XLOOKUP(tblOrders[[#This Row],[ProductID]], tblProducts[ProductID], tblProducts[ProductName])</f>
        <v>Product 6</v>
      </c>
      <c r="U1709">
        <f>_xlfn.XLOOKUP(tblOrders[[#This Row],[SalesRepID]], tblSalesreps[RepID], tblSalesreps[Target])</f>
        <v>10652665</v>
      </c>
    </row>
    <row r="1710" spans="1:21">
      <c r="A1710" t="s">
        <v>2503</v>
      </c>
      <c r="B1710" s="7" t="s">
        <v>1401</v>
      </c>
      <c r="C1710" t="s">
        <v>177</v>
      </c>
      <c r="D1710" t="s">
        <v>387</v>
      </c>
      <c r="E1710" t="s">
        <v>45</v>
      </c>
      <c r="F1710" t="s">
        <v>88</v>
      </c>
      <c r="G1710">
        <v>4</v>
      </c>
      <c r="H1710">
        <v>0.1</v>
      </c>
      <c r="I1710" s="2">
        <v>212850</v>
      </c>
      <c r="J1710" t="str">
        <f>_xlfn.XLOOKUP(tblOrders[[#This Row],[CustomerID]], tblCustomers[CustomerID], tblCustomers[CustomerName])</f>
        <v>Customer 174</v>
      </c>
      <c r="K1710" t="str">
        <f>_xlfn.XLOOKUP(tblOrders[[#This Row],[CustomerID]], tblCustomers[CustomerID], tblCustomers[Segment])</f>
        <v>Consumer</v>
      </c>
      <c r="L1710" t="str">
        <f>_xlfn.XLOOKUP(tblOrders[[#This Row],[ProductID]], tblProducts[ProductID], tblProducts[Category])</f>
        <v>Furniture</v>
      </c>
      <c r="M1710">
        <f>_xlfn.XLOOKUP(tblOrders[[#This Row],[ProductID]], tblProducts[ProductID], tblProducts[CostPrice])</f>
        <v>37464</v>
      </c>
      <c r="N1710">
        <f>tblOrders[[#This Row],[Sales]]-(tblOrders[[#This Row],[CostPrice]]*tblOrders[[#This Row],[Quantity]])</f>
        <v>62994</v>
      </c>
      <c r="O1710" t="str">
        <f>TEXT(tblOrders[[#This Row],[Date]],"mmm-yyyy")</f>
        <v>Jul-2025</v>
      </c>
      <c r="P1710" t="str">
        <f>_xlfn.XLOOKUP(tblOrders[[#This Row],[OrderID]], tblReturns[OrderID], tblReturns[Returned])</f>
        <v>No</v>
      </c>
      <c r="Q1710" t="str">
        <f>_xlfn.XLOOKUP(tblOrders[[#This Row],[OrderID]], tblShipping[OrderID], tblShipping[ShipMode])</f>
        <v>Pickup</v>
      </c>
      <c r="R1710" t="str">
        <f>IFERROR(_xlfn.XLOOKUP(A1709, tblCustomers[CustomerID], tblCustomers[CustomerName]), "Not Found")</f>
        <v>Not Found</v>
      </c>
      <c r="S1710" t="str">
        <f>IF(tblOrders[[#This Row],[Sales]]&gt;1000000,"High Value","Standard")</f>
        <v>Standard</v>
      </c>
      <c r="T1710" t="str">
        <f>_xlfn.XLOOKUP(tblOrders[[#This Row],[ProductID]], tblProducts[ProductID], tblProducts[ProductName])</f>
        <v>Product 63</v>
      </c>
      <c r="U1710">
        <f>_xlfn.XLOOKUP(tblOrders[[#This Row],[SalesRepID]], tblSalesreps[RepID], tblSalesreps[Target])</f>
        <v>11319839</v>
      </c>
    </row>
    <row r="1711" spans="1:21">
      <c r="A1711" t="s">
        <v>2504</v>
      </c>
      <c r="B1711" s="7" t="s">
        <v>214</v>
      </c>
      <c r="C1711" t="s">
        <v>1163</v>
      </c>
      <c r="D1711" t="s">
        <v>362</v>
      </c>
      <c r="E1711" t="s">
        <v>69</v>
      </c>
      <c r="F1711" t="s">
        <v>88</v>
      </c>
      <c r="G1711">
        <v>4</v>
      </c>
      <c r="H1711">
        <v>0.2</v>
      </c>
      <c r="I1711" s="2">
        <v>342803.20000000001</v>
      </c>
      <c r="J1711" t="str">
        <f>_xlfn.XLOOKUP(tblOrders[[#This Row],[CustomerID]], tblCustomers[CustomerID], tblCustomers[CustomerName])</f>
        <v>Customer 80</v>
      </c>
      <c r="K1711" t="str">
        <f>_xlfn.XLOOKUP(tblOrders[[#This Row],[CustomerID]], tblCustomers[CustomerID], tblCustomers[Segment])</f>
        <v>SME</v>
      </c>
      <c r="L1711" t="str">
        <f>_xlfn.XLOOKUP(tblOrders[[#This Row],[ProductID]], tblProducts[ProductID], tblProducts[Category])</f>
        <v>Home</v>
      </c>
      <c r="M1711">
        <f>_xlfn.XLOOKUP(tblOrders[[#This Row],[ProductID]], tblProducts[ProductID], tblProducts[CostPrice])</f>
        <v>41409</v>
      </c>
      <c r="N1711">
        <f>tblOrders[[#This Row],[Sales]]-(tblOrders[[#This Row],[CostPrice]]*tblOrders[[#This Row],[Quantity]])</f>
        <v>177167.2</v>
      </c>
      <c r="O1711" t="str">
        <f>TEXT(tblOrders[[#This Row],[Date]],"mmm-yyyy")</f>
        <v>Dec-2025</v>
      </c>
      <c r="P1711" t="str">
        <f>_xlfn.XLOOKUP(tblOrders[[#This Row],[OrderID]], tblReturns[OrderID], tblReturns[Returned])</f>
        <v>No</v>
      </c>
      <c r="Q1711" t="str">
        <f>_xlfn.XLOOKUP(tblOrders[[#This Row],[OrderID]], tblShipping[OrderID], tblShipping[ShipMode])</f>
        <v>Express</v>
      </c>
      <c r="R1711" t="str">
        <f>IFERROR(_xlfn.XLOOKUP(A1710, tblCustomers[CustomerID], tblCustomers[CustomerName]), "Not Found")</f>
        <v>Not Found</v>
      </c>
      <c r="S1711" t="str">
        <f>IF(tblOrders[[#This Row],[Sales]]&gt;1000000,"High Value","Standard")</f>
        <v>Standard</v>
      </c>
      <c r="T1711" t="str">
        <f>_xlfn.XLOOKUP(tblOrders[[#This Row],[ProductID]], tblProducts[ProductID], tblProducts[ProductName])</f>
        <v>Product 25</v>
      </c>
      <c r="U1711">
        <f>_xlfn.XLOOKUP(tblOrders[[#This Row],[SalesRepID]], tblSalesreps[RepID], tblSalesreps[Target])</f>
        <v>19473459</v>
      </c>
    </row>
    <row r="1712" spans="1:21">
      <c r="A1712" t="s">
        <v>2505</v>
      </c>
      <c r="B1712" s="7" t="s">
        <v>988</v>
      </c>
      <c r="C1712" t="s">
        <v>268</v>
      </c>
      <c r="D1712" t="s">
        <v>193</v>
      </c>
      <c r="E1712" t="s">
        <v>165</v>
      </c>
      <c r="F1712" t="s">
        <v>14</v>
      </c>
      <c r="G1712">
        <v>1</v>
      </c>
      <c r="H1712">
        <v>0.2</v>
      </c>
      <c r="I1712" s="2">
        <v>35298.400000000001</v>
      </c>
      <c r="J1712" t="str">
        <f>_xlfn.XLOOKUP(tblOrders[[#This Row],[CustomerID]], tblCustomers[CustomerID], tblCustomers[CustomerName])</f>
        <v>Customer 249</v>
      </c>
      <c r="K1712" t="str">
        <f>_xlfn.XLOOKUP(tblOrders[[#This Row],[CustomerID]], tblCustomers[CustomerID], tblCustomers[Segment])</f>
        <v>Consumer</v>
      </c>
      <c r="L1712" t="str">
        <f>_xlfn.XLOOKUP(tblOrders[[#This Row],[ProductID]], tblProducts[ProductID], tblProducts[Category])</f>
        <v>Office</v>
      </c>
      <c r="M1712">
        <f>_xlfn.XLOOKUP(tblOrders[[#This Row],[ProductID]], tblProducts[ProductID], tblProducts[CostPrice])</f>
        <v>44099</v>
      </c>
      <c r="N1712">
        <f>tblOrders[[#This Row],[Sales]]-(tblOrders[[#This Row],[CostPrice]]*tblOrders[[#This Row],[Quantity]])</f>
        <v>-8800.5999999999985</v>
      </c>
      <c r="O1712" t="str">
        <f>TEXT(tblOrders[[#This Row],[Date]],"mmm-yyyy")</f>
        <v>Jan-2025</v>
      </c>
      <c r="P1712" t="str">
        <f>_xlfn.XLOOKUP(tblOrders[[#This Row],[OrderID]], tblReturns[OrderID], tblReturns[Returned])</f>
        <v>No</v>
      </c>
      <c r="Q1712" t="str">
        <f>_xlfn.XLOOKUP(tblOrders[[#This Row],[OrderID]], tblShipping[OrderID], tblShipping[ShipMode])</f>
        <v>Pickup</v>
      </c>
      <c r="R1712" t="str">
        <f>IFERROR(_xlfn.XLOOKUP(A1711, tblCustomers[CustomerID], tblCustomers[CustomerName]), "Not Found")</f>
        <v>Not Found</v>
      </c>
      <c r="S1712" t="str">
        <f>IF(tblOrders[[#This Row],[Sales]]&gt;1000000,"High Value","Standard")</f>
        <v>Standard</v>
      </c>
      <c r="T1712" t="str">
        <f>_xlfn.XLOOKUP(tblOrders[[#This Row],[ProductID]], tblProducts[ProductID], tblProducts[ProductName])</f>
        <v>Product 44</v>
      </c>
      <c r="U1712">
        <f>_xlfn.XLOOKUP(tblOrders[[#This Row],[SalesRepID]], tblSalesreps[RepID], tblSalesreps[Target])</f>
        <v>16839910</v>
      </c>
    </row>
    <row r="1713" spans="1:21">
      <c r="A1713" t="s">
        <v>2506</v>
      </c>
      <c r="B1713" s="7" t="s">
        <v>81</v>
      </c>
      <c r="C1713" t="s">
        <v>161</v>
      </c>
      <c r="D1713" t="s">
        <v>1034</v>
      </c>
      <c r="E1713" t="s">
        <v>45</v>
      </c>
      <c r="F1713" t="s">
        <v>26</v>
      </c>
      <c r="G1713">
        <v>7</v>
      </c>
      <c r="H1713">
        <v>0.15</v>
      </c>
      <c r="I1713" s="2">
        <v>130370.45</v>
      </c>
      <c r="J1713" t="str">
        <f>_xlfn.XLOOKUP(tblOrders[[#This Row],[CustomerID]], tblCustomers[CustomerID], tblCustomers[CustomerName])</f>
        <v>Customer 115</v>
      </c>
      <c r="K1713" t="str">
        <f>_xlfn.XLOOKUP(tblOrders[[#This Row],[CustomerID]], tblCustomers[CustomerID], tblCustomers[Segment])</f>
        <v>Consumer</v>
      </c>
      <c r="L1713" t="str">
        <f>_xlfn.XLOOKUP(tblOrders[[#This Row],[ProductID]], tblProducts[ProductID], tblProducts[Category])</f>
        <v>Furniture</v>
      </c>
      <c r="M1713">
        <f>_xlfn.XLOOKUP(tblOrders[[#This Row],[ProductID]], tblProducts[ProductID], tblProducts[CostPrice])</f>
        <v>51071</v>
      </c>
      <c r="N1713">
        <f>tblOrders[[#This Row],[Sales]]-(tblOrders[[#This Row],[CostPrice]]*tblOrders[[#This Row],[Quantity]])</f>
        <v>-227126.55</v>
      </c>
      <c r="O1713" t="str">
        <f>TEXT(tblOrders[[#This Row],[Date]],"mmm-yyyy")</f>
        <v>Nov-2025</v>
      </c>
      <c r="P1713" t="str">
        <f>_xlfn.XLOOKUP(tblOrders[[#This Row],[OrderID]], tblReturns[OrderID], tblReturns[Returned])</f>
        <v>No</v>
      </c>
      <c r="Q1713" t="str">
        <f>_xlfn.XLOOKUP(tblOrders[[#This Row],[OrderID]], tblShipping[OrderID], tblShipping[ShipMode])</f>
        <v>Pickup</v>
      </c>
      <c r="R1713" t="str">
        <f>IFERROR(_xlfn.XLOOKUP(A1712, tblCustomers[CustomerID], tblCustomers[CustomerName]), "Not Found")</f>
        <v>Not Found</v>
      </c>
      <c r="S1713" t="str">
        <f>IF(tblOrders[[#This Row],[Sales]]&gt;1000000,"High Value","Standard")</f>
        <v>Standard</v>
      </c>
      <c r="T1713" t="str">
        <f>_xlfn.XLOOKUP(tblOrders[[#This Row],[ProductID]], tblProducts[ProductID], tblProducts[ProductName])</f>
        <v>Product 66</v>
      </c>
      <c r="U1713">
        <f>_xlfn.XLOOKUP(tblOrders[[#This Row],[SalesRepID]], tblSalesreps[RepID], tblSalesreps[Target])</f>
        <v>11319839</v>
      </c>
    </row>
    <row r="1714" spans="1:21">
      <c r="A1714" t="s">
        <v>2507</v>
      </c>
      <c r="B1714" s="7" t="s">
        <v>610</v>
      </c>
      <c r="C1714" t="s">
        <v>1138</v>
      </c>
      <c r="D1714" t="s">
        <v>169</v>
      </c>
      <c r="E1714" t="s">
        <v>74</v>
      </c>
      <c r="F1714" t="s">
        <v>14</v>
      </c>
      <c r="G1714">
        <v>9</v>
      </c>
      <c r="H1714">
        <v>0.2</v>
      </c>
      <c r="I1714" s="2">
        <v>1049932.8</v>
      </c>
      <c r="J1714" t="str">
        <f>_xlfn.XLOOKUP(tblOrders[[#This Row],[CustomerID]], tblCustomers[CustomerID], tblCustomers[CustomerName])</f>
        <v>Customer 87</v>
      </c>
      <c r="K1714" t="str">
        <f>_xlfn.XLOOKUP(tblOrders[[#This Row],[CustomerID]], tblCustomers[CustomerID], tblCustomers[Segment])</f>
        <v>Consumer</v>
      </c>
      <c r="L1714" t="str">
        <f>_xlfn.XLOOKUP(tblOrders[[#This Row],[ProductID]], tblProducts[ProductID], tblProducts[Category])</f>
        <v>Electronics</v>
      </c>
      <c r="M1714">
        <f>_xlfn.XLOOKUP(tblOrders[[#This Row],[ProductID]], tblProducts[ProductID], tblProducts[CostPrice])</f>
        <v>8587</v>
      </c>
      <c r="N1714">
        <f>tblOrders[[#This Row],[Sales]]-(tblOrders[[#This Row],[CostPrice]]*tblOrders[[#This Row],[Quantity]])</f>
        <v>972649.8</v>
      </c>
      <c r="O1714" t="str">
        <f>TEXT(tblOrders[[#This Row],[Date]],"mmm-yyyy")</f>
        <v>Dec-2025</v>
      </c>
      <c r="P1714" t="str">
        <f>_xlfn.XLOOKUP(tblOrders[[#This Row],[OrderID]], tblReturns[OrderID], tblReturns[Returned])</f>
        <v>No</v>
      </c>
      <c r="Q1714" t="str">
        <f>_xlfn.XLOOKUP(tblOrders[[#This Row],[OrderID]], tblShipping[OrderID], tblShipping[ShipMode])</f>
        <v>Pickup</v>
      </c>
      <c r="R1714" t="str">
        <f>IFERROR(_xlfn.XLOOKUP(A1713, tblCustomers[CustomerID], tblCustomers[CustomerName]), "Not Found")</f>
        <v>Not Found</v>
      </c>
      <c r="S1714" t="str">
        <f>IF(tblOrders[[#This Row],[Sales]]&gt;1000000,"High Value","Standard")</f>
        <v>High Value</v>
      </c>
      <c r="T1714" t="str">
        <f>_xlfn.XLOOKUP(tblOrders[[#This Row],[ProductID]], tblProducts[ProductID], tblProducts[ProductName])</f>
        <v>Product 9</v>
      </c>
      <c r="U1714">
        <f>_xlfn.XLOOKUP(tblOrders[[#This Row],[SalesRepID]], tblSalesreps[RepID], tblSalesreps[Target])</f>
        <v>7254801</v>
      </c>
    </row>
    <row r="1715" spans="1:21">
      <c r="A1715" t="s">
        <v>2508</v>
      </c>
      <c r="B1715" s="7" t="s">
        <v>337</v>
      </c>
      <c r="C1715" t="s">
        <v>833</v>
      </c>
      <c r="D1715" t="s">
        <v>352</v>
      </c>
      <c r="E1715" t="s">
        <v>40</v>
      </c>
      <c r="F1715" t="s">
        <v>14</v>
      </c>
      <c r="G1715">
        <v>5</v>
      </c>
      <c r="H1715">
        <v>0</v>
      </c>
      <c r="I1715" s="2">
        <v>148340</v>
      </c>
      <c r="J1715" t="str">
        <f>_xlfn.XLOOKUP(tblOrders[[#This Row],[CustomerID]], tblCustomers[CustomerID], tblCustomers[CustomerName])</f>
        <v>Customer 101</v>
      </c>
      <c r="K1715" t="str">
        <f>_xlfn.XLOOKUP(tblOrders[[#This Row],[CustomerID]], tblCustomers[CustomerID], tblCustomers[Segment])</f>
        <v>SME</v>
      </c>
      <c r="L1715" t="str">
        <f>_xlfn.XLOOKUP(tblOrders[[#This Row],[ProductID]], tblProducts[ProductID], tblProducts[Category])</f>
        <v>Electronics</v>
      </c>
      <c r="M1715">
        <f>_xlfn.XLOOKUP(tblOrders[[#This Row],[ProductID]], tblProducts[ProductID], tblProducts[CostPrice])</f>
        <v>58522</v>
      </c>
      <c r="N1715">
        <f>tblOrders[[#This Row],[Sales]]-(tblOrders[[#This Row],[CostPrice]]*tblOrders[[#This Row],[Quantity]])</f>
        <v>-144270</v>
      </c>
      <c r="O1715" t="str">
        <f>TEXT(tblOrders[[#This Row],[Date]],"mmm-yyyy")</f>
        <v>May-2025</v>
      </c>
      <c r="P1715" t="str">
        <f>_xlfn.XLOOKUP(tblOrders[[#This Row],[OrderID]], tblReturns[OrderID], tblReturns[Returned])</f>
        <v>No</v>
      </c>
      <c r="Q1715" t="str">
        <f>_xlfn.XLOOKUP(tblOrders[[#This Row],[OrderID]], tblShipping[OrderID], tblShipping[ShipMode])</f>
        <v>Pickup</v>
      </c>
      <c r="R1715" t="str">
        <f>IFERROR(_xlfn.XLOOKUP(A1714, tblCustomers[CustomerID], tblCustomers[CustomerName]), "Not Found")</f>
        <v>Not Found</v>
      </c>
      <c r="S1715" t="str">
        <f>IF(tblOrders[[#This Row],[Sales]]&gt;1000000,"High Value","Standard")</f>
        <v>Standard</v>
      </c>
      <c r="T1715" t="str">
        <f>_xlfn.XLOOKUP(tblOrders[[#This Row],[ProductID]], tblProducts[ProductID], tblProducts[ProductName])</f>
        <v>Product 60</v>
      </c>
      <c r="U1715">
        <f>_xlfn.XLOOKUP(tblOrders[[#This Row],[SalesRepID]], tblSalesreps[RepID], tblSalesreps[Target])</f>
        <v>6291486</v>
      </c>
    </row>
    <row r="1716" spans="1:21">
      <c r="A1716" t="s">
        <v>2509</v>
      </c>
      <c r="B1716" s="7" t="s">
        <v>623</v>
      </c>
      <c r="C1716" t="s">
        <v>1455</v>
      </c>
      <c r="D1716" t="s">
        <v>39</v>
      </c>
      <c r="E1716" t="s">
        <v>69</v>
      </c>
      <c r="F1716" t="s">
        <v>26</v>
      </c>
      <c r="G1716">
        <v>9</v>
      </c>
      <c r="H1716">
        <v>0.2</v>
      </c>
      <c r="I1716" s="2">
        <v>197316</v>
      </c>
      <c r="J1716" t="str">
        <f>_xlfn.XLOOKUP(tblOrders[[#This Row],[CustomerID]], tblCustomers[CustomerID], tblCustomers[CustomerName])</f>
        <v>Customer 62</v>
      </c>
      <c r="K1716" t="str">
        <f>_xlfn.XLOOKUP(tblOrders[[#This Row],[CustomerID]], tblCustomers[CustomerID], tblCustomers[Segment])</f>
        <v>Consumer</v>
      </c>
      <c r="L1716" t="str">
        <f>_xlfn.XLOOKUP(tblOrders[[#This Row],[ProductID]], tblProducts[ProductID], tblProducts[Category])</f>
        <v>Office</v>
      </c>
      <c r="M1716">
        <f>_xlfn.XLOOKUP(tblOrders[[#This Row],[ProductID]], tblProducts[ProductID], tblProducts[CostPrice])</f>
        <v>63926</v>
      </c>
      <c r="N1716">
        <f>tblOrders[[#This Row],[Sales]]-(tblOrders[[#This Row],[CostPrice]]*tblOrders[[#This Row],[Quantity]])</f>
        <v>-378018</v>
      </c>
      <c r="O1716" t="str">
        <f>TEXT(tblOrders[[#This Row],[Date]],"mmm-yyyy")</f>
        <v>Jul-2025</v>
      </c>
      <c r="P1716" t="str">
        <f>_xlfn.XLOOKUP(tblOrders[[#This Row],[OrderID]], tblReturns[OrderID], tblReturns[Returned])</f>
        <v>No</v>
      </c>
      <c r="Q1716" t="str">
        <f>_xlfn.XLOOKUP(tblOrders[[#This Row],[OrderID]], tblShipping[OrderID], tblShipping[ShipMode])</f>
        <v>Pickup</v>
      </c>
      <c r="R1716" t="str">
        <f>IFERROR(_xlfn.XLOOKUP(A1715, tblCustomers[CustomerID], tblCustomers[CustomerName]), "Not Found")</f>
        <v>Not Found</v>
      </c>
      <c r="S1716" t="str">
        <f>IF(tblOrders[[#This Row],[Sales]]&gt;1000000,"High Value","Standard")</f>
        <v>Standard</v>
      </c>
      <c r="T1716" t="str">
        <f>_xlfn.XLOOKUP(tblOrders[[#This Row],[ProductID]], tblProducts[ProductID], tblProducts[ProductName])</f>
        <v>Product 4</v>
      </c>
      <c r="U1716">
        <f>_xlfn.XLOOKUP(tblOrders[[#This Row],[SalesRepID]], tblSalesreps[RepID], tblSalesreps[Target])</f>
        <v>19473459</v>
      </c>
    </row>
    <row r="1717" spans="1:21">
      <c r="A1717" t="s">
        <v>2510</v>
      </c>
      <c r="B1717" s="7" t="s">
        <v>568</v>
      </c>
      <c r="C1717" t="s">
        <v>478</v>
      </c>
      <c r="D1717" t="s">
        <v>83</v>
      </c>
      <c r="E1717" t="s">
        <v>56</v>
      </c>
      <c r="F1717" t="s">
        <v>51</v>
      </c>
      <c r="G1717">
        <v>7</v>
      </c>
      <c r="H1717">
        <v>0.05</v>
      </c>
      <c r="I1717" s="2">
        <v>891991.1</v>
      </c>
      <c r="J1717" t="str">
        <f>_xlfn.XLOOKUP(tblOrders[[#This Row],[CustomerID]], tblCustomers[CustomerID], tblCustomers[CustomerName])</f>
        <v>Customer 145</v>
      </c>
      <c r="K1717" t="str">
        <f>_xlfn.XLOOKUP(tblOrders[[#This Row],[CustomerID]], tblCustomers[CustomerID], tblCustomers[Segment])</f>
        <v>SME</v>
      </c>
      <c r="L1717" t="str">
        <f>_xlfn.XLOOKUP(tblOrders[[#This Row],[ProductID]], tblProducts[ProductID], tblProducts[Category])</f>
        <v>Furniture</v>
      </c>
      <c r="M1717">
        <f>_xlfn.XLOOKUP(tblOrders[[#This Row],[ProductID]], tblProducts[ProductID], tblProducts[CostPrice])</f>
        <v>79600</v>
      </c>
      <c r="N1717">
        <f>tblOrders[[#This Row],[Sales]]-(tblOrders[[#This Row],[CostPrice]]*tblOrders[[#This Row],[Quantity]])</f>
        <v>334791.09999999998</v>
      </c>
      <c r="O1717" t="str">
        <f>TEXT(tblOrders[[#This Row],[Date]],"mmm-yyyy")</f>
        <v>Apr-2025</v>
      </c>
      <c r="P1717" t="str">
        <f>_xlfn.XLOOKUP(tblOrders[[#This Row],[OrderID]], tblReturns[OrderID], tblReturns[Returned])</f>
        <v>Yes</v>
      </c>
      <c r="Q1717" t="str">
        <f>_xlfn.XLOOKUP(tblOrders[[#This Row],[OrderID]], tblShipping[OrderID], tblShipping[ShipMode])</f>
        <v>Express</v>
      </c>
      <c r="R1717" t="str">
        <f>IFERROR(_xlfn.XLOOKUP(A1716, tblCustomers[CustomerID], tblCustomers[CustomerName]), "Not Found")</f>
        <v>Not Found</v>
      </c>
      <c r="S1717" t="str">
        <f>IF(tblOrders[[#This Row],[Sales]]&gt;1000000,"High Value","Standard")</f>
        <v>Standard</v>
      </c>
      <c r="T1717" t="str">
        <f>_xlfn.XLOOKUP(tblOrders[[#This Row],[ProductID]], tblProducts[ProductID], tblProducts[ProductName])</f>
        <v>Product 43</v>
      </c>
      <c r="U1717">
        <f>_xlfn.XLOOKUP(tblOrders[[#This Row],[SalesRepID]], tblSalesreps[RepID], tblSalesreps[Target])</f>
        <v>14265630</v>
      </c>
    </row>
    <row r="1718" spans="1:21">
      <c r="A1718" t="s">
        <v>2511</v>
      </c>
      <c r="B1718" s="7" t="s">
        <v>734</v>
      </c>
      <c r="C1718" t="s">
        <v>1117</v>
      </c>
      <c r="D1718" t="s">
        <v>100</v>
      </c>
      <c r="E1718" t="s">
        <v>186</v>
      </c>
      <c r="F1718" t="s">
        <v>51</v>
      </c>
      <c r="G1718">
        <v>9</v>
      </c>
      <c r="H1718">
        <v>0.15</v>
      </c>
      <c r="I1718" s="2">
        <v>376831.35</v>
      </c>
      <c r="J1718" t="str">
        <f>_xlfn.XLOOKUP(tblOrders[[#This Row],[CustomerID]], tblCustomers[CustomerID], tblCustomers[CustomerName])</f>
        <v>Customer 109</v>
      </c>
      <c r="K1718" t="str">
        <f>_xlfn.XLOOKUP(tblOrders[[#This Row],[CustomerID]], tblCustomers[CustomerID], tblCustomers[Segment])</f>
        <v>SME</v>
      </c>
      <c r="L1718" t="str">
        <f>_xlfn.XLOOKUP(tblOrders[[#This Row],[ProductID]], tblProducts[ProductID], tblProducts[Category])</f>
        <v>Electronics</v>
      </c>
      <c r="M1718">
        <f>_xlfn.XLOOKUP(tblOrders[[#This Row],[ProductID]], tblProducts[ProductID], tblProducts[CostPrice])</f>
        <v>39197</v>
      </c>
      <c r="N1718">
        <f>tblOrders[[#This Row],[Sales]]-(tblOrders[[#This Row],[CostPrice]]*tblOrders[[#This Row],[Quantity]])</f>
        <v>24058.349999999977</v>
      </c>
      <c r="O1718" t="str">
        <f>TEXT(tblOrders[[#This Row],[Date]],"mmm-yyyy")</f>
        <v>Apr-2025</v>
      </c>
      <c r="P1718" t="str">
        <f>_xlfn.XLOOKUP(tblOrders[[#This Row],[OrderID]], tblReturns[OrderID], tblReturns[Returned])</f>
        <v>No</v>
      </c>
      <c r="Q1718" t="str">
        <f>_xlfn.XLOOKUP(tblOrders[[#This Row],[OrderID]], tblShipping[OrderID], tblShipping[ShipMode])</f>
        <v>Pickup</v>
      </c>
      <c r="R1718" t="str">
        <f>IFERROR(_xlfn.XLOOKUP(A1717, tblCustomers[CustomerID], tblCustomers[CustomerName]), "Not Found")</f>
        <v>Not Found</v>
      </c>
      <c r="S1718" t="str">
        <f>IF(tblOrders[[#This Row],[Sales]]&gt;1000000,"High Value","Standard")</f>
        <v>Standard</v>
      </c>
      <c r="T1718" t="str">
        <f>_xlfn.XLOOKUP(tblOrders[[#This Row],[ProductID]], tblProducts[ProductID], tblProducts[ProductName])</f>
        <v>Product 21</v>
      </c>
      <c r="U1718">
        <f>_xlfn.XLOOKUP(tblOrders[[#This Row],[SalesRepID]], tblSalesreps[RepID], tblSalesreps[Target])</f>
        <v>15141830</v>
      </c>
    </row>
    <row r="1719" spans="1:21">
      <c r="A1719" t="s">
        <v>2512</v>
      </c>
      <c r="B1719" s="7" t="s">
        <v>612</v>
      </c>
      <c r="C1719" t="s">
        <v>258</v>
      </c>
      <c r="D1719" t="s">
        <v>96</v>
      </c>
      <c r="E1719" t="s">
        <v>186</v>
      </c>
      <c r="F1719" t="s">
        <v>20</v>
      </c>
      <c r="G1719">
        <v>4</v>
      </c>
      <c r="H1719">
        <v>0.1</v>
      </c>
      <c r="I1719" s="2">
        <v>180194.4</v>
      </c>
      <c r="J1719" t="str">
        <f>_xlfn.XLOOKUP(tblOrders[[#This Row],[CustomerID]], tblCustomers[CustomerID], tblCustomers[CustomerName])</f>
        <v>Customer 188</v>
      </c>
      <c r="K1719" t="str">
        <f>_xlfn.XLOOKUP(tblOrders[[#This Row],[CustomerID]], tblCustomers[CustomerID], tblCustomers[Segment])</f>
        <v>Consumer</v>
      </c>
      <c r="L1719" t="str">
        <f>_xlfn.XLOOKUP(tblOrders[[#This Row],[ProductID]], tblProducts[ProductID], tblProducts[Category])</f>
        <v>Office</v>
      </c>
      <c r="M1719">
        <f>_xlfn.XLOOKUP(tblOrders[[#This Row],[ProductID]], tblProducts[ProductID], tblProducts[CostPrice])</f>
        <v>20831</v>
      </c>
      <c r="N1719">
        <f>tblOrders[[#This Row],[Sales]]-(tblOrders[[#This Row],[CostPrice]]*tblOrders[[#This Row],[Quantity]])</f>
        <v>96870.399999999994</v>
      </c>
      <c r="O1719" t="str">
        <f>TEXT(tblOrders[[#This Row],[Date]],"mmm-yyyy")</f>
        <v>Nov-2025</v>
      </c>
      <c r="P1719" t="str">
        <f>_xlfn.XLOOKUP(tblOrders[[#This Row],[OrderID]], tblReturns[OrderID], tblReturns[Returned])</f>
        <v>No</v>
      </c>
      <c r="Q1719" t="str">
        <f>_xlfn.XLOOKUP(tblOrders[[#This Row],[OrderID]], tblShipping[OrderID], tblShipping[ShipMode])</f>
        <v>Standard</v>
      </c>
      <c r="R1719" t="str">
        <f>IFERROR(_xlfn.XLOOKUP(A1718, tblCustomers[CustomerID], tblCustomers[CustomerName]), "Not Found")</f>
        <v>Not Found</v>
      </c>
      <c r="S1719" t="str">
        <f>IF(tblOrders[[#This Row],[Sales]]&gt;1000000,"High Value","Standard")</f>
        <v>Standard</v>
      </c>
      <c r="T1719" t="str">
        <f>_xlfn.XLOOKUP(tblOrders[[#This Row],[ProductID]], tblProducts[ProductID], tblProducts[ProductName])</f>
        <v>Product 24</v>
      </c>
      <c r="U1719">
        <f>_xlfn.XLOOKUP(tblOrders[[#This Row],[SalesRepID]], tblSalesreps[RepID], tblSalesreps[Target])</f>
        <v>15141830</v>
      </c>
    </row>
    <row r="1720" spans="1:21">
      <c r="A1720" t="s">
        <v>2513</v>
      </c>
      <c r="B1720" s="7" t="s">
        <v>1418</v>
      </c>
      <c r="C1720" t="s">
        <v>781</v>
      </c>
      <c r="D1720" t="s">
        <v>1230</v>
      </c>
      <c r="E1720" t="s">
        <v>186</v>
      </c>
      <c r="F1720" t="s">
        <v>26</v>
      </c>
      <c r="G1720">
        <v>10</v>
      </c>
      <c r="H1720">
        <v>0.1</v>
      </c>
      <c r="I1720" s="2">
        <v>706905</v>
      </c>
      <c r="J1720" t="str">
        <f>_xlfn.XLOOKUP(tblOrders[[#This Row],[CustomerID]], tblCustomers[CustomerID], tblCustomers[CustomerName])</f>
        <v>Customer 252</v>
      </c>
      <c r="K1720" t="str">
        <f>_xlfn.XLOOKUP(tblOrders[[#This Row],[CustomerID]], tblCustomers[CustomerID], tblCustomers[Segment])</f>
        <v>Corporate</v>
      </c>
      <c r="L1720" t="str">
        <f>_xlfn.XLOOKUP(tblOrders[[#This Row],[ProductID]], tblProducts[ProductID], tblProducts[Category])</f>
        <v>Furniture</v>
      </c>
      <c r="M1720">
        <f>_xlfn.XLOOKUP(tblOrders[[#This Row],[ProductID]], tblProducts[ProductID], tblProducts[CostPrice])</f>
        <v>48520</v>
      </c>
      <c r="N1720">
        <f>tblOrders[[#This Row],[Sales]]-(tblOrders[[#This Row],[CostPrice]]*tblOrders[[#This Row],[Quantity]])</f>
        <v>221705</v>
      </c>
      <c r="O1720" t="str">
        <f>TEXT(tblOrders[[#This Row],[Date]],"mmm-yyyy")</f>
        <v>Mar-2025</v>
      </c>
      <c r="P1720" t="str">
        <f>_xlfn.XLOOKUP(tblOrders[[#This Row],[OrderID]], tblReturns[OrderID], tblReturns[Returned])</f>
        <v>No</v>
      </c>
      <c r="Q1720" t="str">
        <f>_xlfn.XLOOKUP(tblOrders[[#This Row],[OrderID]], tblShipping[OrderID], tblShipping[ShipMode])</f>
        <v>Pickup</v>
      </c>
      <c r="R1720" t="str">
        <f>IFERROR(_xlfn.XLOOKUP(A1719, tblCustomers[CustomerID], tblCustomers[CustomerName]), "Not Found")</f>
        <v>Not Found</v>
      </c>
      <c r="S1720" t="str">
        <f>IF(tblOrders[[#This Row],[Sales]]&gt;1000000,"High Value","Standard")</f>
        <v>Standard</v>
      </c>
      <c r="T1720" t="str">
        <f>_xlfn.XLOOKUP(tblOrders[[#This Row],[ProductID]], tblProducts[ProductID], tblProducts[ProductName])</f>
        <v>Product 73</v>
      </c>
      <c r="U1720">
        <f>_xlfn.XLOOKUP(tblOrders[[#This Row],[SalesRepID]], tblSalesreps[RepID], tblSalesreps[Target])</f>
        <v>15141830</v>
      </c>
    </row>
    <row r="1721" spans="1:21">
      <c r="A1721" t="s">
        <v>2514</v>
      </c>
      <c r="B1721" s="7" t="s">
        <v>228</v>
      </c>
      <c r="C1721" t="s">
        <v>95</v>
      </c>
      <c r="D1721" t="s">
        <v>158</v>
      </c>
      <c r="E1721" t="s">
        <v>56</v>
      </c>
      <c r="F1721" t="s">
        <v>14</v>
      </c>
      <c r="G1721">
        <v>5</v>
      </c>
      <c r="H1721">
        <v>0.05</v>
      </c>
      <c r="I1721" s="2">
        <v>103117.75</v>
      </c>
      <c r="J1721" t="str">
        <f>_xlfn.XLOOKUP(tblOrders[[#This Row],[CustomerID]], tblCustomers[CustomerID], tblCustomers[CustomerName])</f>
        <v>Customer 37</v>
      </c>
      <c r="K1721" t="str">
        <f>_xlfn.XLOOKUP(tblOrders[[#This Row],[CustomerID]], tblCustomers[CustomerID], tblCustomers[Segment])</f>
        <v>Consumer</v>
      </c>
      <c r="L1721" t="str">
        <f>_xlfn.XLOOKUP(tblOrders[[#This Row],[ProductID]], tblProducts[ProductID], tblProducts[Category])</f>
        <v>Home</v>
      </c>
      <c r="M1721">
        <f>_xlfn.XLOOKUP(tblOrders[[#This Row],[ProductID]], tblProducts[ProductID], tblProducts[CostPrice])</f>
        <v>6817</v>
      </c>
      <c r="N1721">
        <f>tblOrders[[#This Row],[Sales]]-(tblOrders[[#This Row],[CostPrice]]*tblOrders[[#This Row],[Quantity]])</f>
        <v>69032.75</v>
      </c>
      <c r="O1721" t="str">
        <f>TEXT(tblOrders[[#This Row],[Date]],"mmm-yyyy")</f>
        <v>Apr-2025</v>
      </c>
      <c r="P1721" t="str">
        <f>_xlfn.XLOOKUP(tblOrders[[#This Row],[OrderID]], tblReturns[OrderID], tblReturns[Returned])</f>
        <v>No</v>
      </c>
      <c r="Q1721" t="str">
        <f>_xlfn.XLOOKUP(tblOrders[[#This Row],[OrderID]], tblShipping[OrderID], tblShipping[ShipMode])</f>
        <v>Standard</v>
      </c>
      <c r="R1721" t="str">
        <f>IFERROR(_xlfn.XLOOKUP(A1720, tblCustomers[CustomerID], tblCustomers[CustomerName]), "Not Found")</f>
        <v>Not Found</v>
      </c>
      <c r="S1721" t="str">
        <f>IF(tblOrders[[#This Row],[Sales]]&gt;1000000,"High Value","Standard")</f>
        <v>Standard</v>
      </c>
      <c r="T1721" t="str">
        <f>_xlfn.XLOOKUP(tblOrders[[#This Row],[ProductID]], tblProducts[ProductID], tblProducts[ProductName])</f>
        <v>Product 7</v>
      </c>
      <c r="U1721">
        <f>_xlfn.XLOOKUP(tblOrders[[#This Row],[SalesRepID]], tblSalesreps[RepID], tblSalesreps[Target])</f>
        <v>14265630</v>
      </c>
    </row>
    <row r="1722" spans="1:21">
      <c r="A1722" t="s">
        <v>2515</v>
      </c>
      <c r="B1722" s="7" t="s">
        <v>1017</v>
      </c>
      <c r="C1722" t="s">
        <v>684</v>
      </c>
      <c r="D1722" t="s">
        <v>382</v>
      </c>
      <c r="E1722" t="s">
        <v>56</v>
      </c>
      <c r="F1722" t="s">
        <v>88</v>
      </c>
      <c r="G1722">
        <v>2</v>
      </c>
      <c r="H1722">
        <v>0.1</v>
      </c>
      <c r="I1722" s="2">
        <v>105879.6</v>
      </c>
      <c r="J1722" t="str">
        <f>_xlfn.XLOOKUP(tblOrders[[#This Row],[CustomerID]], tblCustomers[CustomerID], tblCustomers[CustomerName])</f>
        <v>Customer 55</v>
      </c>
      <c r="K1722" t="str">
        <f>_xlfn.XLOOKUP(tblOrders[[#This Row],[CustomerID]], tblCustomers[CustomerID], tblCustomers[Segment])</f>
        <v>Corporate</v>
      </c>
      <c r="L1722" t="str">
        <f>_xlfn.XLOOKUP(tblOrders[[#This Row],[ProductID]], tblProducts[ProductID], tblProducts[Category])</f>
        <v>Office</v>
      </c>
      <c r="M1722">
        <f>_xlfn.XLOOKUP(tblOrders[[#This Row],[ProductID]], tblProducts[ProductID], tblProducts[CostPrice])</f>
        <v>61777</v>
      </c>
      <c r="N1722">
        <f>tblOrders[[#This Row],[Sales]]-(tblOrders[[#This Row],[CostPrice]]*tblOrders[[#This Row],[Quantity]])</f>
        <v>-17674.399999999994</v>
      </c>
      <c r="O1722" t="str">
        <f>TEXT(tblOrders[[#This Row],[Date]],"mmm-yyyy")</f>
        <v>Nov-2025</v>
      </c>
      <c r="P1722" t="str">
        <f>_xlfn.XLOOKUP(tblOrders[[#This Row],[OrderID]], tblReturns[OrderID], tblReturns[Returned])</f>
        <v>No</v>
      </c>
      <c r="Q1722" t="str">
        <f>_xlfn.XLOOKUP(tblOrders[[#This Row],[OrderID]], tblShipping[OrderID], tblShipping[ShipMode])</f>
        <v>Standard</v>
      </c>
      <c r="R1722" t="str">
        <f>IFERROR(_xlfn.XLOOKUP(A1721, tblCustomers[CustomerID], tblCustomers[CustomerName]), "Not Found")</f>
        <v>Not Found</v>
      </c>
      <c r="S1722" t="str">
        <f>IF(tblOrders[[#This Row],[Sales]]&gt;1000000,"High Value","Standard")</f>
        <v>Standard</v>
      </c>
      <c r="T1722" t="str">
        <f>_xlfn.XLOOKUP(tblOrders[[#This Row],[ProductID]], tblProducts[ProductID], tblProducts[ProductName])</f>
        <v>Product 65</v>
      </c>
      <c r="U1722">
        <f>_xlfn.XLOOKUP(tblOrders[[#This Row],[SalesRepID]], tblSalesreps[RepID], tblSalesreps[Target])</f>
        <v>14265630</v>
      </c>
    </row>
    <row r="1723" spans="1:21">
      <c r="A1723" t="s">
        <v>2516</v>
      </c>
      <c r="B1723" s="7" t="s">
        <v>783</v>
      </c>
      <c r="C1723" t="s">
        <v>304</v>
      </c>
      <c r="D1723" t="s">
        <v>617</v>
      </c>
      <c r="E1723" t="s">
        <v>56</v>
      </c>
      <c r="F1723" t="s">
        <v>26</v>
      </c>
      <c r="G1723">
        <v>2</v>
      </c>
      <c r="H1723">
        <v>0.05</v>
      </c>
      <c r="I1723" s="2">
        <v>203391.2</v>
      </c>
      <c r="J1723" t="str">
        <f>_xlfn.XLOOKUP(tblOrders[[#This Row],[CustomerID]], tblCustomers[CustomerID], tblCustomers[CustomerName])</f>
        <v>Customer 278</v>
      </c>
      <c r="K1723" t="str">
        <f>_xlfn.XLOOKUP(tblOrders[[#This Row],[CustomerID]], tblCustomers[CustomerID], tblCustomers[Segment])</f>
        <v>Consumer</v>
      </c>
      <c r="L1723" t="str">
        <f>_xlfn.XLOOKUP(tblOrders[[#This Row],[ProductID]], tblProducts[ProductID], tblProducts[Category])</f>
        <v>Home</v>
      </c>
      <c r="M1723">
        <f>_xlfn.XLOOKUP(tblOrders[[#This Row],[ProductID]], tblProducts[ProductID], tblProducts[CostPrice])</f>
        <v>61495</v>
      </c>
      <c r="N1723">
        <f>tblOrders[[#This Row],[Sales]]-(tblOrders[[#This Row],[CostPrice]]*tblOrders[[#This Row],[Quantity]])</f>
        <v>80401.200000000012</v>
      </c>
      <c r="O1723" t="str">
        <f>TEXT(tblOrders[[#This Row],[Date]],"mmm-yyyy")</f>
        <v>Oct-2025</v>
      </c>
      <c r="P1723" t="str">
        <f>_xlfn.XLOOKUP(tblOrders[[#This Row],[OrderID]], tblReturns[OrderID], tblReturns[Returned])</f>
        <v>No</v>
      </c>
      <c r="Q1723" t="str">
        <f>_xlfn.XLOOKUP(tblOrders[[#This Row],[OrderID]], tblShipping[OrderID], tblShipping[ShipMode])</f>
        <v>Express</v>
      </c>
      <c r="R1723" t="str">
        <f>IFERROR(_xlfn.XLOOKUP(A1722, tblCustomers[CustomerID], tblCustomers[CustomerName]), "Not Found")</f>
        <v>Not Found</v>
      </c>
      <c r="S1723" t="str">
        <f>IF(tblOrders[[#This Row],[Sales]]&gt;1000000,"High Value","Standard")</f>
        <v>Standard</v>
      </c>
      <c r="T1723" t="str">
        <f>_xlfn.XLOOKUP(tblOrders[[#This Row],[ProductID]], tblProducts[ProductID], tblProducts[ProductName])</f>
        <v>Product 45</v>
      </c>
      <c r="U1723">
        <f>_xlfn.XLOOKUP(tblOrders[[#This Row],[SalesRepID]], tblSalesreps[RepID], tblSalesreps[Target])</f>
        <v>14265630</v>
      </c>
    </row>
    <row r="1724" spans="1:21">
      <c r="A1724" t="s">
        <v>2517</v>
      </c>
      <c r="B1724" s="7" t="s">
        <v>711</v>
      </c>
      <c r="C1724" t="s">
        <v>863</v>
      </c>
      <c r="D1724" t="s">
        <v>100</v>
      </c>
      <c r="E1724" t="s">
        <v>165</v>
      </c>
      <c r="F1724" t="s">
        <v>20</v>
      </c>
      <c r="G1724">
        <v>1</v>
      </c>
      <c r="H1724">
        <v>0</v>
      </c>
      <c r="I1724" s="2">
        <v>101869</v>
      </c>
      <c r="J1724" t="str">
        <f>_xlfn.XLOOKUP(tblOrders[[#This Row],[CustomerID]], tblCustomers[CustomerID], tblCustomers[CustomerName])</f>
        <v>Customer 193</v>
      </c>
      <c r="K1724" t="str">
        <f>_xlfn.XLOOKUP(tblOrders[[#This Row],[CustomerID]], tblCustomers[CustomerID], tblCustomers[Segment])</f>
        <v>Corporate</v>
      </c>
      <c r="L1724" t="str">
        <f>_xlfn.XLOOKUP(tblOrders[[#This Row],[ProductID]], tblProducts[ProductID], tblProducts[Category])</f>
        <v>Electronics</v>
      </c>
      <c r="M1724">
        <f>_xlfn.XLOOKUP(tblOrders[[#This Row],[ProductID]], tblProducts[ProductID], tblProducts[CostPrice])</f>
        <v>39197</v>
      </c>
      <c r="N1724">
        <f>tblOrders[[#This Row],[Sales]]-(tblOrders[[#This Row],[CostPrice]]*tblOrders[[#This Row],[Quantity]])</f>
        <v>62672</v>
      </c>
      <c r="O1724" t="str">
        <f>TEXT(tblOrders[[#This Row],[Date]],"mmm-yyyy")</f>
        <v>Jul-2025</v>
      </c>
      <c r="P1724" t="str">
        <f>_xlfn.XLOOKUP(tblOrders[[#This Row],[OrderID]], tblReturns[OrderID], tblReturns[Returned])</f>
        <v>No</v>
      </c>
      <c r="Q1724" t="str">
        <f>_xlfn.XLOOKUP(tblOrders[[#This Row],[OrderID]], tblShipping[OrderID], tblShipping[ShipMode])</f>
        <v>Standard</v>
      </c>
      <c r="R1724" t="str">
        <f>IFERROR(_xlfn.XLOOKUP(A1723, tblCustomers[CustomerID], tblCustomers[CustomerName]), "Not Found")</f>
        <v>Not Found</v>
      </c>
      <c r="S1724" t="str">
        <f>IF(tblOrders[[#This Row],[Sales]]&gt;1000000,"High Value","Standard")</f>
        <v>Standard</v>
      </c>
      <c r="T1724" t="str">
        <f>_xlfn.XLOOKUP(tblOrders[[#This Row],[ProductID]], tblProducts[ProductID], tblProducts[ProductName])</f>
        <v>Product 21</v>
      </c>
      <c r="U1724">
        <f>_xlfn.XLOOKUP(tblOrders[[#This Row],[SalesRepID]], tblSalesreps[RepID], tblSalesreps[Target])</f>
        <v>16839910</v>
      </c>
    </row>
    <row r="1725" spans="1:21">
      <c r="A1725" t="s">
        <v>2518</v>
      </c>
      <c r="B1725" s="7" t="s">
        <v>780</v>
      </c>
      <c r="C1725" t="s">
        <v>11</v>
      </c>
      <c r="D1725" t="s">
        <v>164</v>
      </c>
      <c r="E1725" t="s">
        <v>205</v>
      </c>
      <c r="F1725" t="s">
        <v>51</v>
      </c>
      <c r="G1725">
        <v>1</v>
      </c>
      <c r="H1725">
        <v>0.2</v>
      </c>
      <c r="I1725" s="2">
        <v>65549.600000000006</v>
      </c>
      <c r="J1725" t="str">
        <f>_xlfn.XLOOKUP(tblOrders[[#This Row],[CustomerID]], tblCustomers[CustomerID], tblCustomers[CustomerName])</f>
        <v>Customer 168</v>
      </c>
      <c r="K1725" t="str">
        <f>_xlfn.XLOOKUP(tblOrders[[#This Row],[CustomerID]], tblCustomers[CustomerID], tblCustomers[Segment])</f>
        <v>SME</v>
      </c>
      <c r="L1725" t="str">
        <f>_xlfn.XLOOKUP(tblOrders[[#This Row],[ProductID]], tblProducts[ProductID], tblProducts[Category])</f>
        <v>Electronics</v>
      </c>
      <c r="M1725">
        <f>_xlfn.XLOOKUP(tblOrders[[#This Row],[ProductID]], tblProducts[ProductID], tblProducts[CostPrice])</f>
        <v>44535</v>
      </c>
      <c r="N1725">
        <f>tblOrders[[#This Row],[Sales]]-(tblOrders[[#This Row],[CostPrice]]*tblOrders[[#This Row],[Quantity]])</f>
        <v>21014.600000000006</v>
      </c>
      <c r="O1725" t="str">
        <f>TEXT(tblOrders[[#This Row],[Date]],"mmm-yyyy")</f>
        <v>Dec-2025</v>
      </c>
      <c r="P1725" t="str">
        <f>_xlfn.XLOOKUP(tblOrders[[#This Row],[OrderID]], tblReturns[OrderID], tblReturns[Returned])</f>
        <v>No</v>
      </c>
      <c r="Q1725" t="str">
        <f>_xlfn.XLOOKUP(tblOrders[[#This Row],[OrderID]], tblShipping[OrderID], tblShipping[ShipMode])</f>
        <v>Pickup</v>
      </c>
      <c r="R1725" t="str">
        <f>IFERROR(_xlfn.XLOOKUP(A1724, tblCustomers[CustomerID], tblCustomers[CustomerName]), "Not Found")</f>
        <v>Not Found</v>
      </c>
      <c r="S1725" t="str">
        <f>IF(tblOrders[[#This Row],[Sales]]&gt;1000000,"High Value","Standard")</f>
        <v>Standard</v>
      </c>
      <c r="T1725" t="str">
        <f>_xlfn.XLOOKUP(tblOrders[[#This Row],[ProductID]], tblProducts[ProductID], tblProducts[ProductName])</f>
        <v>Product 71</v>
      </c>
      <c r="U1725">
        <f>_xlfn.XLOOKUP(tblOrders[[#This Row],[SalesRepID]], tblSalesreps[RepID], tblSalesreps[Target])</f>
        <v>16246424</v>
      </c>
    </row>
    <row r="1726" spans="1:21">
      <c r="A1726" t="s">
        <v>2519</v>
      </c>
      <c r="B1726" s="7" t="s">
        <v>1872</v>
      </c>
      <c r="C1726" t="s">
        <v>728</v>
      </c>
      <c r="D1726" t="s">
        <v>269</v>
      </c>
      <c r="E1726" t="s">
        <v>105</v>
      </c>
      <c r="F1726" t="s">
        <v>88</v>
      </c>
      <c r="G1726">
        <v>3</v>
      </c>
      <c r="H1726">
        <v>0.2</v>
      </c>
      <c r="I1726" s="2">
        <v>78820.800000000003</v>
      </c>
      <c r="J1726" t="str">
        <f>_xlfn.XLOOKUP(tblOrders[[#This Row],[CustomerID]], tblCustomers[CustomerID], tblCustomers[CustomerName])</f>
        <v>Customer 138</v>
      </c>
      <c r="K1726" t="str">
        <f>_xlfn.XLOOKUP(tblOrders[[#This Row],[CustomerID]], tblCustomers[CustomerID], tblCustomers[Segment])</f>
        <v>Corporate</v>
      </c>
      <c r="L1726" t="str">
        <f>_xlfn.XLOOKUP(tblOrders[[#This Row],[ProductID]], tblProducts[ProductID], tblProducts[Category])</f>
        <v>Office</v>
      </c>
      <c r="M1726">
        <f>_xlfn.XLOOKUP(tblOrders[[#This Row],[ProductID]], tblProducts[ProductID], tblProducts[CostPrice])</f>
        <v>28606</v>
      </c>
      <c r="N1726">
        <f>tblOrders[[#This Row],[Sales]]-(tblOrders[[#This Row],[CostPrice]]*tblOrders[[#This Row],[Quantity]])</f>
        <v>-6997.1999999999971</v>
      </c>
      <c r="O1726" t="str">
        <f>TEXT(tblOrders[[#This Row],[Date]],"mmm-yyyy")</f>
        <v>May-2025</v>
      </c>
      <c r="P1726" t="str">
        <f>_xlfn.XLOOKUP(tblOrders[[#This Row],[OrderID]], tblReturns[OrderID], tblReturns[Returned])</f>
        <v>No</v>
      </c>
      <c r="Q1726" t="str">
        <f>_xlfn.XLOOKUP(tblOrders[[#This Row],[OrderID]], tblShipping[OrderID], tblShipping[ShipMode])</f>
        <v>Express</v>
      </c>
      <c r="R1726" t="str">
        <f>IFERROR(_xlfn.XLOOKUP(A1725, tblCustomers[CustomerID], tblCustomers[CustomerName]), "Not Found")</f>
        <v>Not Found</v>
      </c>
      <c r="S1726" t="str">
        <f>IF(tblOrders[[#This Row],[Sales]]&gt;1000000,"High Value","Standard")</f>
        <v>Standard</v>
      </c>
      <c r="T1726" t="str">
        <f>_xlfn.XLOOKUP(tblOrders[[#This Row],[ProductID]], tblProducts[ProductID], tblProducts[ProductName])</f>
        <v>Product 62</v>
      </c>
      <c r="U1726">
        <f>_xlfn.XLOOKUP(tblOrders[[#This Row],[SalesRepID]], tblSalesreps[RepID], tblSalesreps[Target])</f>
        <v>8698154</v>
      </c>
    </row>
    <row r="1727" spans="1:21">
      <c r="A1727" t="s">
        <v>2520</v>
      </c>
      <c r="B1727" s="7" t="s">
        <v>335</v>
      </c>
      <c r="C1727" t="s">
        <v>1992</v>
      </c>
      <c r="D1727" t="s">
        <v>474</v>
      </c>
      <c r="E1727" t="s">
        <v>79</v>
      </c>
      <c r="F1727" t="s">
        <v>51</v>
      </c>
      <c r="G1727">
        <v>5</v>
      </c>
      <c r="H1727">
        <v>0.1</v>
      </c>
      <c r="I1727" s="2">
        <v>452628</v>
      </c>
      <c r="J1727" t="str">
        <f>_xlfn.XLOOKUP(tblOrders[[#This Row],[CustomerID]], tblCustomers[CustomerID], tblCustomers[CustomerName])</f>
        <v>Customer 171</v>
      </c>
      <c r="K1727" t="str">
        <f>_xlfn.XLOOKUP(tblOrders[[#This Row],[CustomerID]], tblCustomers[CustomerID], tblCustomers[Segment])</f>
        <v>SME</v>
      </c>
      <c r="L1727" t="str">
        <f>_xlfn.XLOOKUP(tblOrders[[#This Row],[ProductID]], tblProducts[ProductID], tblProducts[Category])</f>
        <v>Office</v>
      </c>
      <c r="M1727">
        <f>_xlfn.XLOOKUP(tblOrders[[#This Row],[ProductID]], tblProducts[ProductID], tblProducts[CostPrice])</f>
        <v>5129</v>
      </c>
      <c r="N1727">
        <f>tblOrders[[#This Row],[Sales]]-(tblOrders[[#This Row],[CostPrice]]*tblOrders[[#This Row],[Quantity]])</f>
        <v>426983</v>
      </c>
      <c r="O1727" t="str">
        <f>TEXT(tblOrders[[#This Row],[Date]],"mmm-yyyy")</f>
        <v>Feb-2025</v>
      </c>
      <c r="P1727" t="str">
        <f>_xlfn.XLOOKUP(tblOrders[[#This Row],[OrderID]], tblReturns[OrderID], tblReturns[Returned])</f>
        <v>No</v>
      </c>
      <c r="Q1727" t="str">
        <f>_xlfn.XLOOKUP(tblOrders[[#This Row],[OrderID]], tblShipping[OrderID], tblShipping[ShipMode])</f>
        <v>Pickup</v>
      </c>
      <c r="R1727" t="str">
        <f>IFERROR(_xlfn.XLOOKUP(A1726, tblCustomers[CustomerID], tblCustomers[CustomerName]), "Not Found")</f>
        <v>Not Found</v>
      </c>
      <c r="S1727" t="str">
        <f>IF(tblOrders[[#This Row],[Sales]]&gt;1000000,"High Value","Standard")</f>
        <v>Standard</v>
      </c>
      <c r="T1727" t="str">
        <f>_xlfn.XLOOKUP(tblOrders[[#This Row],[ProductID]], tblProducts[ProductID], tblProducts[ProductName])</f>
        <v>Product 69</v>
      </c>
      <c r="U1727">
        <f>_xlfn.XLOOKUP(tblOrders[[#This Row],[SalesRepID]], tblSalesreps[RepID], tblSalesreps[Target])</f>
        <v>8592536</v>
      </c>
    </row>
    <row r="1728" spans="1:21">
      <c r="A1728" t="s">
        <v>2521</v>
      </c>
      <c r="B1728" s="7" t="s">
        <v>341</v>
      </c>
      <c r="C1728" t="s">
        <v>716</v>
      </c>
      <c r="D1728" t="s">
        <v>44</v>
      </c>
      <c r="E1728" t="s">
        <v>197</v>
      </c>
      <c r="F1728" t="s">
        <v>88</v>
      </c>
      <c r="G1728">
        <v>4</v>
      </c>
      <c r="H1728">
        <v>0.2</v>
      </c>
      <c r="I1728" s="2">
        <v>81232</v>
      </c>
      <c r="J1728" t="str">
        <f>_xlfn.XLOOKUP(tblOrders[[#This Row],[CustomerID]], tblCustomers[CustomerID], tblCustomers[CustomerName])</f>
        <v>Customer 121</v>
      </c>
      <c r="K1728" t="str">
        <f>_xlfn.XLOOKUP(tblOrders[[#This Row],[CustomerID]], tblCustomers[CustomerID], tblCustomers[Segment])</f>
        <v>Corporate</v>
      </c>
      <c r="L1728" t="str">
        <f>_xlfn.XLOOKUP(tblOrders[[#This Row],[ProductID]], tblProducts[ProductID], tblProducts[Category])</f>
        <v>Furniture</v>
      </c>
      <c r="M1728">
        <f>_xlfn.XLOOKUP(tblOrders[[#This Row],[ProductID]], tblProducts[ProductID], tblProducts[CostPrice])</f>
        <v>48953</v>
      </c>
      <c r="N1728">
        <f>tblOrders[[#This Row],[Sales]]-(tblOrders[[#This Row],[CostPrice]]*tblOrders[[#This Row],[Quantity]])</f>
        <v>-114580</v>
      </c>
      <c r="O1728" t="str">
        <f>TEXT(tblOrders[[#This Row],[Date]],"mmm-yyyy")</f>
        <v>Oct-2025</v>
      </c>
      <c r="P1728" t="str">
        <f>_xlfn.XLOOKUP(tblOrders[[#This Row],[OrderID]], tblReturns[OrderID], tblReturns[Returned])</f>
        <v>Yes</v>
      </c>
      <c r="Q1728" t="str">
        <f>_xlfn.XLOOKUP(tblOrders[[#This Row],[OrderID]], tblShipping[OrderID], tblShipping[ShipMode])</f>
        <v>Standard</v>
      </c>
      <c r="R1728" t="str">
        <f>IFERROR(_xlfn.XLOOKUP(A1727, tblCustomers[CustomerID], tblCustomers[CustomerName]), "Not Found")</f>
        <v>Not Found</v>
      </c>
      <c r="S1728" t="str">
        <f>IF(tblOrders[[#This Row],[Sales]]&gt;1000000,"High Value","Standard")</f>
        <v>Standard</v>
      </c>
      <c r="T1728" t="str">
        <f>_xlfn.XLOOKUP(tblOrders[[#This Row],[ProductID]], tblProducts[ProductID], tblProducts[ProductName])</f>
        <v>Product 56</v>
      </c>
      <c r="U1728">
        <f>_xlfn.XLOOKUP(tblOrders[[#This Row],[SalesRepID]], tblSalesreps[RepID], tblSalesreps[Target])</f>
        <v>19562258</v>
      </c>
    </row>
    <row r="1729" spans="1:21">
      <c r="A1729" t="s">
        <v>2522</v>
      </c>
      <c r="B1729" s="7" t="s">
        <v>899</v>
      </c>
      <c r="C1729" t="s">
        <v>38</v>
      </c>
      <c r="D1729" t="s">
        <v>454</v>
      </c>
      <c r="E1729" t="s">
        <v>119</v>
      </c>
      <c r="F1729" t="s">
        <v>14</v>
      </c>
      <c r="G1729">
        <v>8</v>
      </c>
      <c r="H1729">
        <v>0.05</v>
      </c>
      <c r="I1729" s="2">
        <v>225750.39999999999</v>
      </c>
      <c r="J1729" t="str">
        <f>_xlfn.XLOOKUP(tblOrders[[#This Row],[CustomerID]], tblCustomers[CustomerID], tblCustomers[CustomerName])</f>
        <v>Customer 23</v>
      </c>
      <c r="K1729" t="str">
        <f>_xlfn.XLOOKUP(tblOrders[[#This Row],[CustomerID]], tblCustomers[CustomerID], tblCustomers[Segment])</f>
        <v>Consumer</v>
      </c>
      <c r="L1729" t="str">
        <f>_xlfn.XLOOKUP(tblOrders[[#This Row],[ProductID]], tblProducts[ProductID], tblProducts[Category])</f>
        <v>Furniture</v>
      </c>
      <c r="M1729">
        <f>_xlfn.XLOOKUP(tblOrders[[#This Row],[ProductID]], tblProducts[ProductID], tblProducts[CostPrice])</f>
        <v>31369</v>
      </c>
      <c r="N1729">
        <f>tblOrders[[#This Row],[Sales]]-(tblOrders[[#This Row],[CostPrice]]*tblOrders[[#This Row],[Quantity]])</f>
        <v>-25201.600000000006</v>
      </c>
      <c r="O1729" t="str">
        <f>TEXT(tblOrders[[#This Row],[Date]],"mmm-yyyy")</f>
        <v>Feb-2025</v>
      </c>
      <c r="P1729" t="str">
        <f>_xlfn.XLOOKUP(tblOrders[[#This Row],[OrderID]], tblReturns[OrderID], tblReturns[Returned])</f>
        <v>No</v>
      </c>
      <c r="Q1729" t="str">
        <f>_xlfn.XLOOKUP(tblOrders[[#This Row],[OrderID]], tblShipping[OrderID], tblShipping[ShipMode])</f>
        <v>Express</v>
      </c>
      <c r="R1729" t="str">
        <f>IFERROR(_xlfn.XLOOKUP(A1728, tblCustomers[CustomerID], tblCustomers[CustomerName]), "Not Found")</f>
        <v>Not Found</v>
      </c>
      <c r="S1729" t="str">
        <f>IF(tblOrders[[#This Row],[Sales]]&gt;1000000,"High Value","Standard")</f>
        <v>Standard</v>
      </c>
      <c r="T1729" t="str">
        <f>_xlfn.XLOOKUP(tblOrders[[#This Row],[ProductID]], tblProducts[ProductID], tblProducts[ProductName])</f>
        <v>Product 37</v>
      </c>
      <c r="U1729">
        <f>_xlfn.XLOOKUP(tblOrders[[#This Row],[SalesRepID]], tblSalesreps[RepID], tblSalesreps[Target])</f>
        <v>5886694</v>
      </c>
    </row>
    <row r="1730" spans="1:21">
      <c r="A1730" t="s">
        <v>2523</v>
      </c>
      <c r="B1730" s="7" t="s">
        <v>149</v>
      </c>
      <c r="C1730" t="s">
        <v>1464</v>
      </c>
      <c r="D1730" t="s">
        <v>504</v>
      </c>
      <c r="E1730" t="s">
        <v>79</v>
      </c>
      <c r="F1730" t="s">
        <v>88</v>
      </c>
      <c r="G1730">
        <v>4</v>
      </c>
      <c r="H1730">
        <v>0.15</v>
      </c>
      <c r="I1730" s="2">
        <v>275549.59999999998</v>
      </c>
      <c r="J1730" t="str">
        <f>_xlfn.XLOOKUP(tblOrders[[#This Row],[CustomerID]], tblCustomers[CustomerID], tblCustomers[CustomerName])</f>
        <v>Customer 73</v>
      </c>
      <c r="K1730" t="str">
        <f>_xlfn.XLOOKUP(tblOrders[[#This Row],[CustomerID]], tblCustomers[CustomerID], tblCustomers[Segment])</f>
        <v>SME</v>
      </c>
      <c r="L1730" t="str">
        <f>_xlfn.XLOOKUP(tblOrders[[#This Row],[ProductID]], tblProducts[ProductID], tblProducts[Category])</f>
        <v>Office</v>
      </c>
      <c r="M1730">
        <f>_xlfn.XLOOKUP(tblOrders[[#This Row],[ProductID]], tblProducts[ProductID], tblProducts[CostPrice])</f>
        <v>12010</v>
      </c>
      <c r="N1730">
        <f>tblOrders[[#This Row],[Sales]]-(tblOrders[[#This Row],[CostPrice]]*tblOrders[[#This Row],[Quantity]])</f>
        <v>227509.59999999998</v>
      </c>
      <c r="O1730" t="str">
        <f>TEXT(tblOrders[[#This Row],[Date]],"mmm-yyyy")</f>
        <v>Oct-2025</v>
      </c>
      <c r="P1730" t="str">
        <f>_xlfn.XLOOKUP(tblOrders[[#This Row],[OrderID]], tblReturns[OrderID], tblReturns[Returned])</f>
        <v>No</v>
      </c>
      <c r="Q1730" t="str">
        <f>_xlfn.XLOOKUP(tblOrders[[#This Row],[OrderID]], tblShipping[OrderID], tblShipping[ShipMode])</f>
        <v>Express</v>
      </c>
      <c r="R1730" t="str">
        <f>IFERROR(_xlfn.XLOOKUP(A1729, tblCustomers[CustomerID], tblCustomers[CustomerName]), "Not Found")</f>
        <v>Not Found</v>
      </c>
      <c r="S1730" t="str">
        <f>IF(tblOrders[[#This Row],[Sales]]&gt;1000000,"High Value","Standard")</f>
        <v>Standard</v>
      </c>
      <c r="T1730" t="str">
        <f>_xlfn.XLOOKUP(tblOrders[[#This Row],[ProductID]], tblProducts[ProductID], tblProducts[ProductName])</f>
        <v>Product 15</v>
      </c>
      <c r="U1730">
        <f>_xlfn.XLOOKUP(tblOrders[[#This Row],[SalesRepID]], tblSalesreps[RepID], tblSalesreps[Target])</f>
        <v>8592536</v>
      </c>
    </row>
    <row r="1731" spans="1:21">
      <c r="A1731" t="s">
        <v>2524</v>
      </c>
      <c r="B1731" s="7" t="s">
        <v>153</v>
      </c>
      <c r="C1731" t="s">
        <v>897</v>
      </c>
      <c r="D1731" t="s">
        <v>78</v>
      </c>
      <c r="E1731" t="s">
        <v>56</v>
      </c>
      <c r="F1731" t="s">
        <v>26</v>
      </c>
      <c r="G1731">
        <v>8</v>
      </c>
      <c r="H1731">
        <v>0.1</v>
      </c>
      <c r="I1731" s="2">
        <v>860234.4</v>
      </c>
      <c r="J1731" t="str">
        <f>_xlfn.XLOOKUP(tblOrders[[#This Row],[CustomerID]], tblCustomers[CustomerID], tblCustomers[CustomerName])</f>
        <v>Customer 274</v>
      </c>
      <c r="K1731" t="str">
        <f>_xlfn.XLOOKUP(tblOrders[[#This Row],[CustomerID]], tblCustomers[CustomerID], tblCustomers[Segment])</f>
        <v>Corporate</v>
      </c>
      <c r="L1731" t="str">
        <f>_xlfn.XLOOKUP(tblOrders[[#This Row],[ProductID]], tblProducts[ProductID], tblProducts[Category])</f>
        <v>Office</v>
      </c>
      <c r="M1731">
        <f>_xlfn.XLOOKUP(tblOrders[[#This Row],[ProductID]], tblProducts[ProductID], tblProducts[CostPrice])</f>
        <v>76942</v>
      </c>
      <c r="N1731">
        <f>tblOrders[[#This Row],[Sales]]-(tblOrders[[#This Row],[CostPrice]]*tblOrders[[#This Row],[Quantity]])</f>
        <v>244698.40000000002</v>
      </c>
      <c r="O1731" t="str">
        <f>TEXT(tblOrders[[#This Row],[Date]],"mmm-yyyy")</f>
        <v>Jun-2025</v>
      </c>
      <c r="P1731" t="str">
        <f>_xlfn.XLOOKUP(tblOrders[[#This Row],[OrderID]], tblReturns[OrderID], tblReturns[Returned])</f>
        <v>No</v>
      </c>
      <c r="Q1731" t="str">
        <f>_xlfn.XLOOKUP(tblOrders[[#This Row],[OrderID]], tblShipping[OrderID], tblShipping[ShipMode])</f>
        <v>Express</v>
      </c>
      <c r="R1731" t="str">
        <f>IFERROR(_xlfn.XLOOKUP(A1730, tblCustomers[CustomerID], tblCustomers[CustomerName]), "Not Found")</f>
        <v>Not Found</v>
      </c>
      <c r="S1731" t="str">
        <f>IF(tblOrders[[#This Row],[Sales]]&gt;1000000,"High Value","Standard")</f>
        <v>Standard</v>
      </c>
      <c r="T1731" t="str">
        <f>_xlfn.XLOOKUP(tblOrders[[#This Row],[ProductID]], tblProducts[ProductID], tblProducts[ProductName])</f>
        <v>Product 22</v>
      </c>
      <c r="U1731">
        <f>_xlfn.XLOOKUP(tblOrders[[#This Row],[SalesRepID]], tblSalesreps[RepID], tblSalesreps[Target])</f>
        <v>14265630</v>
      </c>
    </row>
    <row r="1732" spans="1:21">
      <c r="A1732" t="s">
        <v>2525</v>
      </c>
      <c r="B1732" s="7" t="s">
        <v>780</v>
      </c>
      <c r="C1732" t="s">
        <v>596</v>
      </c>
      <c r="D1732" t="s">
        <v>164</v>
      </c>
      <c r="E1732" t="s">
        <v>105</v>
      </c>
      <c r="F1732" t="s">
        <v>88</v>
      </c>
      <c r="G1732">
        <v>8</v>
      </c>
      <c r="H1732">
        <v>0.2</v>
      </c>
      <c r="I1732" s="2">
        <v>808236.8</v>
      </c>
      <c r="J1732" t="str">
        <f>_xlfn.XLOOKUP(tblOrders[[#This Row],[CustomerID]], tblCustomers[CustomerID], tblCustomers[CustomerName])</f>
        <v>Customer 197</v>
      </c>
      <c r="K1732" t="str">
        <f>_xlfn.XLOOKUP(tblOrders[[#This Row],[CustomerID]], tblCustomers[CustomerID], tblCustomers[Segment])</f>
        <v>Corporate</v>
      </c>
      <c r="L1732" t="str">
        <f>_xlfn.XLOOKUP(tblOrders[[#This Row],[ProductID]], tblProducts[ProductID], tblProducts[Category])</f>
        <v>Electronics</v>
      </c>
      <c r="M1732">
        <f>_xlfn.XLOOKUP(tblOrders[[#This Row],[ProductID]], tblProducts[ProductID], tblProducts[CostPrice])</f>
        <v>44535</v>
      </c>
      <c r="N1732">
        <f>tblOrders[[#This Row],[Sales]]-(tblOrders[[#This Row],[CostPrice]]*tblOrders[[#This Row],[Quantity]])</f>
        <v>451956.80000000005</v>
      </c>
      <c r="O1732" t="str">
        <f>TEXT(tblOrders[[#This Row],[Date]],"mmm-yyyy")</f>
        <v>Dec-2025</v>
      </c>
      <c r="P1732" t="str">
        <f>_xlfn.XLOOKUP(tblOrders[[#This Row],[OrderID]], tblReturns[OrderID], tblReturns[Returned])</f>
        <v>No</v>
      </c>
      <c r="Q1732" t="str">
        <f>_xlfn.XLOOKUP(tblOrders[[#This Row],[OrderID]], tblShipping[OrderID], tblShipping[ShipMode])</f>
        <v>Standard</v>
      </c>
      <c r="R1732" t="str">
        <f>IFERROR(_xlfn.XLOOKUP(A1731, tblCustomers[CustomerID], tblCustomers[CustomerName]), "Not Found")</f>
        <v>Not Found</v>
      </c>
      <c r="S1732" t="str">
        <f>IF(tblOrders[[#This Row],[Sales]]&gt;1000000,"High Value","Standard")</f>
        <v>Standard</v>
      </c>
      <c r="T1732" t="str">
        <f>_xlfn.XLOOKUP(tblOrders[[#This Row],[ProductID]], tblProducts[ProductID], tblProducts[ProductName])</f>
        <v>Product 71</v>
      </c>
      <c r="U1732">
        <f>_xlfn.XLOOKUP(tblOrders[[#This Row],[SalesRepID]], tblSalesreps[RepID], tblSalesreps[Target])</f>
        <v>8698154</v>
      </c>
    </row>
    <row r="1733" spans="1:21">
      <c r="A1733" t="s">
        <v>2526</v>
      </c>
      <c r="B1733" s="7" t="s">
        <v>2527</v>
      </c>
      <c r="C1733" t="s">
        <v>980</v>
      </c>
      <c r="D1733" t="s">
        <v>39</v>
      </c>
      <c r="E1733" t="s">
        <v>69</v>
      </c>
      <c r="F1733" t="s">
        <v>20</v>
      </c>
      <c r="G1733">
        <v>8</v>
      </c>
      <c r="H1733">
        <v>0.05</v>
      </c>
      <c r="I1733" s="2">
        <v>194993.2</v>
      </c>
      <c r="J1733" t="str">
        <f>_xlfn.XLOOKUP(tblOrders[[#This Row],[CustomerID]], tblCustomers[CustomerID], tblCustomers[CustomerName])</f>
        <v>Customer 181</v>
      </c>
      <c r="K1733" t="str">
        <f>_xlfn.XLOOKUP(tblOrders[[#This Row],[CustomerID]], tblCustomers[CustomerID], tblCustomers[Segment])</f>
        <v>Consumer</v>
      </c>
      <c r="L1733" t="str">
        <f>_xlfn.XLOOKUP(tblOrders[[#This Row],[ProductID]], tblProducts[ProductID], tblProducts[Category])</f>
        <v>Office</v>
      </c>
      <c r="M1733">
        <f>_xlfn.XLOOKUP(tblOrders[[#This Row],[ProductID]], tblProducts[ProductID], tblProducts[CostPrice])</f>
        <v>63926</v>
      </c>
      <c r="N1733">
        <f>tblOrders[[#This Row],[Sales]]-(tblOrders[[#This Row],[CostPrice]]*tblOrders[[#This Row],[Quantity]])</f>
        <v>-316414.8</v>
      </c>
      <c r="O1733" t="str">
        <f>TEXT(tblOrders[[#This Row],[Date]],"mmm-yyyy")</f>
        <v>Sep-2025</v>
      </c>
      <c r="P1733" t="str">
        <f>_xlfn.XLOOKUP(tblOrders[[#This Row],[OrderID]], tblReturns[OrderID], tblReturns[Returned])</f>
        <v>No</v>
      </c>
      <c r="Q1733" t="str">
        <f>_xlfn.XLOOKUP(tblOrders[[#This Row],[OrderID]], tblShipping[OrderID], tblShipping[ShipMode])</f>
        <v>Standard</v>
      </c>
      <c r="R1733" t="str">
        <f>IFERROR(_xlfn.XLOOKUP(A1732, tblCustomers[CustomerID], tblCustomers[CustomerName]), "Not Found")</f>
        <v>Not Found</v>
      </c>
      <c r="S1733" t="str">
        <f>IF(tblOrders[[#This Row],[Sales]]&gt;1000000,"High Value","Standard")</f>
        <v>Standard</v>
      </c>
      <c r="T1733" t="str">
        <f>_xlfn.XLOOKUP(tblOrders[[#This Row],[ProductID]], tblProducts[ProductID], tblProducts[ProductName])</f>
        <v>Product 4</v>
      </c>
      <c r="U1733">
        <f>_xlfn.XLOOKUP(tblOrders[[#This Row],[SalesRepID]], tblSalesreps[RepID], tblSalesreps[Target])</f>
        <v>19473459</v>
      </c>
    </row>
    <row r="1734" spans="1:21">
      <c r="A1734" t="s">
        <v>2528</v>
      </c>
      <c r="B1734" s="7" t="s">
        <v>1198</v>
      </c>
      <c r="C1734" t="s">
        <v>885</v>
      </c>
      <c r="D1734" t="s">
        <v>314</v>
      </c>
      <c r="E1734" t="s">
        <v>25</v>
      </c>
      <c r="F1734" t="s">
        <v>14</v>
      </c>
      <c r="G1734">
        <v>9</v>
      </c>
      <c r="H1734">
        <v>0.05</v>
      </c>
      <c r="I1734" s="2">
        <v>147581.54999999999</v>
      </c>
      <c r="J1734" t="str">
        <f>_xlfn.XLOOKUP(tblOrders[[#This Row],[CustomerID]], tblCustomers[CustomerID], tblCustomers[CustomerName])</f>
        <v>Customer 277</v>
      </c>
      <c r="K1734" t="str">
        <f>_xlfn.XLOOKUP(tblOrders[[#This Row],[CustomerID]], tblCustomers[CustomerID], tblCustomers[Segment])</f>
        <v>Corporate</v>
      </c>
      <c r="L1734" t="str">
        <f>_xlfn.XLOOKUP(tblOrders[[#This Row],[ProductID]], tblProducts[ProductID], tblProducts[Category])</f>
        <v>Furniture</v>
      </c>
      <c r="M1734">
        <f>_xlfn.XLOOKUP(tblOrders[[#This Row],[ProductID]], tblProducts[ProductID], tblProducts[CostPrice])</f>
        <v>10109</v>
      </c>
      <c r="N1734">
        <f>tblOrders[[#This Row],[Sales]]-(tblOrders[[#This Row],[CostPrice]]*tblOrders[[#This Row],[Quantity]])</f>
        <v>56600.549999999988</v>
      </c>
      <c r="O1734" t="str">
        <f>TEXT(tblOrders[[#This Row],[Date]],"mmm-yyyy")</f>
        <v>Mar-2025</v>
      </c>
      <c r="P1734" t="str">
        <f>_xlfn.XLOOKUP(tblOrders[[#This Row],[OrderID]], tblReturns[OrderID], tblReturns[Returned])</f>
        <v>No</v>
      </c>
      <c r="Q1734" t="str">
        <f>_xlfn.XLOOKUP(tblOrders[[#This Row],[OrderID]], tblShipping[OrderID], tblShipping[ShipMode])</f>
        <v>Pickup</v>
      </c>
      <c r="R1734" t="str">
        <f>IFERROR(_xlfn.XLOOKUP(A1733, tblCustomers[CustomerID], tblCustomers[CustomerName]), "Not Found")</f>
        <v>Not Found</v>
      </c>
      <c r="S1734" t="str">
        <f>IF(tblOrders[[#This Row],[Sales]]&gt;1000000,"High Value","Standard")</f>
        <v>Standard</v>
      </c>
      <c r="T1734" t="str">
        <f>_xlfn.XLOOKUP(tblOrders[[#This Row],[ProductID]], tblProducts[ProductID], tblProducts[ProductName])</f>
        <v>Product 8</v>
      </c>
      <c r="U1734">
        <f>_xlfn.XLOOKUP(tblOrders[[#This Row],[SalesRepID]], tblSalesreps[RepID], tblSalesreps[Target])</f>
        <v>7094914</v>
      </c>
    </row>
    <row r="1735" spans="1:21">
      <c r="A1735" t="s">
        <v>2529</v>
      </c>
      <c r="B1735" s="7" t="s">
        <v>548</v>
      </c>
      <c r="C1735" t="s">
        <v>2082</v>
      </c>
      <c r="D1735" t="s">
        <v>272</v>
      </c>
      <c r="E1735" t="s">
        <v>50</v>
      </c>
      <c r="F1735" t="s">
        <v>26</v>
      </c>
      <c r="G1735">
        <v>10</v>
      </c>
      <c r="H1735">
        <v>0.2</v>
      </c>
      <c r="I1735" s="2">
        <v>697704</v>
      </c>
      <c r="J1735" t="str">
        <f>_xlfn.XLOOKUP(tblOrders[[#This Row],[CustomerID]], tblCustomers[CustomerID], tblCustomers[CustomerName])</f>
        <v>Customer 27</v>
      </c>
      <c r="K1735" t="str">
        <f>_xlfn.XLOOKUP(tblOrders[[#This Row],[CustomerID]], tblCustomers[CustomerID], tblCustomers[Segment])</f>
        <v>Consumer</v>
      </c>
      <c r="L1735" t="str">
        <f>_xlfn.XLOOKUP(tblOrders[[#This Row],[ProductID]], tblProducts[ProductID], tblProducts[Category])</f>
        <v>Furniture</v>
      </c>
      <c r="M1735">
        <f>_xlfn.XLOOKUP(tblOrders[[#This Row],[ProductID]], tblProducts[ProductID], tblProducts[CostPrice])</f>
        <v>48118</v>
      </c>
      <c r="N1735">
        <f>tblOrders[[#This Row],[Sales]]-(tblOrders[[#This Row],[CostPrice]]*tblOrders[[#This Row],[Quantity]])</f>
        <v>216524</v>
      </c>
      <c r="O1735" t="str">
        <f>TEXT(tblOrders[[#This Row],[Date]],"mmm-yyyy")</f>
        <v>Aug-2025</v>
      </c>
      <c r="P1735" t="str">
        <f>_xlfn.XLOOKUP(tblOrders[[#This Row],[OrderID]], tblReturns[OrderID], tblReturns[Returned])</f>
        <v>No</v>
      </c>
      <c r="Q1735" t="str">
        <f>_xlfn.XLOOKUP(tblOrders[[#This Row],[OrderID]], tblShipping[OrderID], tblShipping[ShipMode])</f>
        <v>Pickup</v>
      </c>
      <c r="R1735" t="str">
        <f>IFERROR(_xlfn.XLOOKUP(A1734, tblCustomers[CustomerID], tblCustomers[CustomerName]), "Not Found")</f>
        <v>Not Found</v>
      </c>
      <c r="S1735" t="str">
        <f>IF(tblOrders[[#This Row],[Sales]]&gt;1000000,"High Value","Standard")</f>
        <v>Standard</v>
      </c>
      <c r="T1735" t="str">
        <f>_xlfn.XLOOKUP(tblOrders[[#This Row],[ProductID]], tblProducts[ProductID], tblProducts[ProductName])</f>
        <v>Product 75</v>
      </c>
      <c r="U1735">
        <f>_xlfn.XLOOKUP(tblOrders[[#This Row],[SalesRepID]], tblSalesreps[RepID], tblSalesreps[Target])</f>
        <v>17350666</v>
      </c>
    </row>
    <row r="1736" spans="1:21">
      <c r="A1736" t="s">
        <v>2530</v>
      </c>
      <c r="B1736" s="7" t="s">
        <v>58</v>
      </c>
      <c r="C1736" t="s">
        <v>970</v>
      </c>
      <c r="D1736" t="s">
        <v>216</v>
      </c>
      <c r="E1736" t="s">
        <v>202</v>
      </c>
      <c r="F1736" t="s">
        <v>88</v>
      </c>
      <c r="G1736">
        <v>1</v>
      </c>
      <c r="H1736">
        <v>0.1</v>
      </c>
      <c r="I1736" s="2">
        <v>94612.5</v>
      </c>
      <c r="J1736" t="str">
        <f>_xlfn.XLOOKUP(tblOrders[[#This Row],[CustomerID]], tblCustomers[CustomerID], tblCustomers[CustomerName])</f>
        <v>Customer 256</v>
      </c>
      <c r="K1736" t="str">
        <f>_xlfn.XLOOKUP(tblOrders[[#This Row],[CustomerID]], tblCustomers[CustomerID], tblCustomers[Segment])</f>
        <v>Corporate</v>
      </c>
      <c r="L1736" t="str">
        <f>_xlfn.XLOOKUP(tblOrders[[#This Row],[ProductID]], tblProducts[ProductID], tblProducts[Category])</f>
        <v>Home</v>
      </c>
      <c r="M1736">
        <f>_xlfn.XLOOKUP(tblOrders[[#This Row],[ProductID]], tblProducts[ProductID], tblProducts[CostPrice])</f>
        <v>15200</v>
      </c>
      <c r="N1736">
        <f>tblOrders[[#This Row],[Sales]]-(tblOrders[[#This Row],[CostPrice]]*tblOrders[[#This Row],[Quantity]])</f>
        <v>79412.5</v>
      </c>
      <c r="O1736" t="str">
        <f>TEXT(tblOrders[[#This Row],[Date]],"mmm-yyyy")</f>
        <v>Jan-2025</v>
      </c>
      <c r="P1736" t="str">
        <f>_xlfn.XLOOKUP(tblOrders[[#This Row],[OrderID]], tblReturns[OrderID], tblReturns[Returned])</f>
        <v>No</v>
      </c>
      <c r="Q1736" t="str">
        <f>_xlfn.XLOOKUP(tblOrders[[#This Row],[OrderID]], tblShipping[OrderID], tblShipping[ShipMode])</f>
        <v>Pickup</v>
      </c>
      <c r="R1736" t="str">
        <f>IFERROR(_xlfn.XLOOKUP(A1735, tblCustomers[CustomerID], tblCustomers[CustomerName]), "Not Found")</f>
        <v>Not Found</v>
      </c>
      <c r="S1736" t="str">
        <f>IF(tblOrders[[#This Row],[Sales]]&gt;1000000,"High Value","Standard")</f>
        <v>Standard</v>
      </c>
      <c r="T1736" t="str">
        <f>_xlfn.XLOOKUP(tblOrders[[#This Row],[ProductID]], tblProducts[ProductID], tblProducts[ProductName])</f>
        <v>Product 52</v>
      </c>
      <c r="U1736">
        <f>_xlfn.XLOOKUP(tblOrders[[#This Row],[SalesRepID]], tblSalesreps[RepID], tblSalesreps[Target])</f>
        <v>10652665</v>
      </c>
    </row>
    <row r="1737" spans="1:21">
      <c r="A1737" t="s">
        <v>2531</v>
      </c>
      <c r="B1737" s="7" t="s">
        <v>1045</v>
      </c>
      <c r="C1737" t="s">
        <v>1147</v>
      </c>
      <c r="D1737" t="s">
        <v>44</v>
      </c>
      <c r="E1737" t="s">
        <v>25</v>
      </c>
      <c r="F1737" t="s">
        <v>26</v>
      </c>
      <c r="G1737">
        <v>5</v>
      </c>
      <c r="H1737">
        <v>0</v>
      </c>
      <c r="I1737" s="2">
        <v>91760</v>
      </c>
      <c r="J1737" t="str">
        <f>_xlfn.XLOOKUP(tblOrders[[#This Row],[CustomerID]], tblCustomers[CustomerID], tblCustomers[CustomerName])</f>
        <v>Customer 258</v>
      </c>
      <c r="K1737" t="str">
        <f>_xlfn.XLOOKUP(tblOrders[[#This Row],[CustomerID]], tblCustomers[CustomerID], tblCustomers[Segment])</f>
        <v>Corporate</v>
      </c>
      <c r="L1737" t="str">
        <f>_xlfn.XLOOKUP(tblOrders[[#This Row],[ProductID]], tblProducts[ProductID], tblProducts[Category])</f>
        <v>Furniture</v>
      </c>
      <c r="M1737">
        <f>_xlfn.XLOOKUP(tblOrders[[#This Row],[ProductID]], tblProducts[ProductID], tblProducts[CostPrice])</f>
        <v>48953</v>
      </c>
      <c r="N1737">
        <f>tblOrders[[#This Row],[Sales]]-(tblOrders[[#This Row],[CostPrice]]*tblOrders[[#This Row],[Quantity]])</f>
        <v>-153005</v>
      </c>
      <c r="O1737" t="str">
        <f>TEXT(tblOrders[[#This Row],[Date]],"mmm-yyyy")</f>
        <v>Jan-2025</v>
      </c>
      <c r="P1737" t="str">
        <f>_xlfn.XLOOKUP(tblOrders[[#This Row],[OrderID]], tblReturns[OrderID], tblReturns[Returned])</f>
        <v>Yes</v>
      </c>
      <c r="Q1737" t="str">
        <f>_xlfn.XLOOKUP(tblOrders[[#This Row],[OrderID]], tblShipping[OrderID], tblShipping[ShipMode])</f>
        <v>Standard</v>
      </c>
      <c r="R1737" t="str">
        <f>IFERROR(_xlfn.XLOOKUP(A1736, tblCustomers[CustomerID], tblCustomers[CustomerName]), "Not Found")</f>
        <v>Not Found</v>
      </c>
      <c r="S1737" t="str">
        <f>IF(tblOrders[[#This Row],[Sales]]&gt;1000000,"High Value","Standard")</f>
        <v>Standard</v>
      </c>
      <c r="T1737" t="str">
        <f>_xlfn.XLOOKUP(tblOrders[[#This Row],[ProductID]], tblProducts[ProductID], tblProducts[ProductName])</f>
        <v>Product 56</v>
      </c>
      <c r="U1737">
        <f>_xlfn.XLOOKUP(tblOrders[[#This Row],[SalesRepID]], tblSalesreps[RepID], tblSalesreps[Target])</f>
        <v>7094914</v>
      </c>
    </row>
    <row r="1738" spans="1:21">
      <c r="A1738" t="s">
        <v>2532</v>
      </c>
      <c r="B1738" s="7" t="s">
        <v>2533</v>
      </c>
      <c r="C1738" t="s">
        <v>2261</v>
      </c>
      <c r="D1738" t="s">
        <v>216</v>
      </c>
      <c r="E1738" t="s">
        <v>205</v>
      </c>
      <c r="F1738" t="s">
        <v>88</v>
      </c>
      <c r="G1738">
        <v>1</v>
      </c>
      <c r="H1738">
        <v>0.2</v>
      </c>
      <c r="I1738" s="2">
        <v>61352</v>
      </c>
      <c r="J1738" t="str">
        <f>_xlfn.XLOOKUP(tblOrders[[#This Row],[CustomerID]], tblCustomers[CustomerID], tblCustomers[CustomerName])</f>
        <v>Customer 123</v>
      </c>
      <c r="K1738" t="str">
        <f>_xlfn.XLOOKUP(tblOrders[[#This Row],[CustomerID]], tblCustomers[CustomerID], tblCustomers[Segment])</f>
        <v>Consumer</v>
      </c>
      <c r="L1738" t="str">
        <f>_xlfn.XLOOKUP(tblOrders[[#This Row],[ProductID]], tblProducts[ProductID], tblProducts[Category])</f>
        <v>Home</v>
      </c>
      <c r="M1738">
        <f>_xlfn.XLOOKUP(tblOrders[[#This Row],[ProductID]], tblProducts[ProductID], tblProducts[CostPrice])</f>
        <v>15200</v>
      </c>
      <c r="N1738">
        <f>tblOrders[[#This Row],[Sales]]-(tblOrders[[#This Row],[CostPrice]]*tblOrders[[#This Row],[Quantity]])</f>
        <v>46152</v>
      </c>
      <c r="O1738" t="str">
        <f>TEXT(tblOrders[[#This Row],[Date]],"mmm-yyyy")</f>
        <v>Jul-2025</v>
      </c>
      <c r="P1738" t="str">
        <f>_xlfn.XLOOKUP(tblOrders[[#This Row],[OrderID]], tblReturns[OrderID], tblReturns[Returned])</f>
        <v>No</v>
      </c>
      <c r="Q1738" t="str">
        <f>_xlfn.XLOOKUP(tblOrders[[#This Row],[OrderID]], tblShipping[OrderID], tblShipping[ShipMode])</f>
        <v>Express</v>
      </c>
      <c r="R1738" t="str">
        <f>IFERROR(_xlfn.XLOOKUP(A1737, tblCustomers[CustomerID], tblCustomers[CustomerName]), "Not Found")</f>
        <v>Not Found</v>
      </c>
      <c r="S1738" t="str">
        <f>IF(tblOrders[[#This Row],[Sales]]&gt;1000000,"High Value","Standard")</f>
        <v>Standard</v>
      </c>
      <c r="T1738" t="str">
        <f>_xlfn.XLOOKUP(tblOrders[[#This Row],[ProductID]], tblProducts[ProductID], tblProducts[ProductName])</f>
        <v>Product 52</v>
      </c>
      <c r="U1738">
        <f>_xlfn.XLOOKUP(tblOrders[[#This Row],[SalesRepID]], tblSalesreps[RepID], tblSalesreps[Target])</f>
        <v>16246424</v>
      </c>
    </row>
    <row r="1739" spans="1:21">
      <c r="A1739" t="s">
        <v>2534</v>
      </c>
      <c r="B1739" s="7" t="s">
        <v>2533</v>
      </c>
      <c r="C1739" t="s">
        <v>1207</v>
      </c>
      <c r="D1739" t="s">
        <v>397</v>
      </c>
      <c r="E1739" t="s">
        <v>87</v>
      </c>
      <c r="F1739" t="s">
        <v>14</v>
      </c>
      <c r="G1739">
        <v>10</v>
      </c>
      <c r="H1739">
        <v>0.05</v>
      </c>
      <c r="I1739" s="2">
        <v>1353560</v>
      </c>
      <c r="J1739" t="str">
        <f>_xlfn.XLOOKUP(tblOrders[[#This Row],[CustomerID]], tblCustomers[CustomerID], tblCustomers[CustomerName])</f>
        <v>Customer 298</v>
      </c>
      <c r="K1739" t="str">
        <f>_xlfn.XLOOKUP(tblOrders[[#This Row],[CustomerID]], tblCustomers[CustomerID], tblCustomers[Segment])</f>
        <v>Corporate</v>
      </c>
      <c r="L1739" t="str">
        <f>_xlfn.XLOOKUP(tblOrders[[#This Row],[ProductID]], tblProducts[ProductID], tblProducts[Category])</f>
        <v>Electronics</v>
      </c>
      <c r="M1739">
        <f>_xlfn.XLOOKUP(tblOrders[[#This Row],[ProductID]], tblProducts[ProductID], tblProducts[CostPrice])</f>
        <v>13474</v>
      </c>
      <c r="N1739">
        <f>tblOrders[[#This Row],[Sales]]-(tblOrders[[#This Row],[CostPrice]]*tblOrders[[#This Row],[Quantity]])</f>
        <v>1218820</v>
      </c>
      <c r="O1739" t="str">
        <f>TEXT(tblOrders[[#This Row],[Date]],"mmm-yyyy")</f>
        <v>Jul-2025</v>
      </c>
      <c r="P1739" t="str">
        <f>_xlfn.XLOOKUP(tblOrders[[#This Row],[OrderID]], tblReturns[OrderID], tblReturns[Returned])</f>
        <v>No</v>
      </c>
      <c r="Q1739" t="str">
        <f>_xlfn.XLOOKUP(tblOrders[[#This Row],[OrderID]], tblShipping[OrderID], tblShipping[ShipMode])</f>
        <v>Express</v>
      </c>
      <c r="R1739" t="str">
        <f>IFERROR(_xlfn.XLOOKUP(A1738, tblCustomers[CustomerID], tblCustomers[CustomerName]), "Not Found")</f>
        <v>Not Found</v>
      </c>
      <c r="S1739" t="str">
        <f>IF(tblOrders[[#This Row],[Sales]]&gt;1000000,"High Value","Standard")</f>
        <v>High Value</v>
      </c>
      <c r="T1739" t="str">
        <f>_xlfn.XLOOKUP(tblOrders[[#This Row],[ProductID]], tblProducts[ProductID], tblProducts[ProductName])</f>
        <v>Product 27</v>
      </c>
      <c r="U1739">
        <f>_xlfn.XLOOKUP(tblOrders[[#This Row],[SalesRepID]], tblSalesreps[RepID], tblSalesreps[Target])</f>
        <v>18500989</v>
      </c>
    </row>
    <row r="1740" spans="1:21">
      <c r="A1740" t="s">
        <v>2535</v>
      </c>
      <c r="B1740" s="7" t="s">
        <v>503</v>
      </c>
      <c r="C1740" t="s">
        <v>136</v>
      </c>
      <c r="D1740" t="s">
        <v>617</v>
      </c>
      <c r="E1740" t="s">
        <v>40</v>
      </c>
      <c r="F1740" t="s">
        <v>88</v>
      </c>
      <c r="G1740">
        <v>5</v>
      </c>
      <c r="H1740">
        <v>0.1</v>
      </c>
      <c r="I1740" s="2">
        <v>439816.5</v>
      </c>
      <c r="J1740" t="str">
        <f>_xlfn.XLOOKUP(tblOrders[[#This Row],[CustomerID]], tblCustomers[CustomerID], tblCustomers[CustomerName])</f>
        <v>Customer 263</v>
      </c>
      <c r="K1740" t="str">
        <f>_xlfn.XLOOKUP(tblOrders[[#This Row],[CustomerID]], tblCustomers[CustomerID], tblCustomers[Segment])</f>
        <v>Corporate</v>
      </c>
      <c r="L1740" t="str">
        <f>_xlfn.XLOOKUP(tblOrders[[#This Row],[ProductID]], tblProducts[ProductID], tblProducts[Category])</f>
        <v>Home</v>
      </c>
      <c r="M1740">
        <f>_xlfn.XLOOKUP(tblOrders[[#This Row],[ProductID]], tblProducts[ProductID], tblProducts[CostPrice])</f>
        <v>61495</v>
      </c>
      <c r="N1740">
        <f>tblOrders[[#This Row],[Sales]]-(tblOrders[[#This Row],[CostPrice]]*tblOrders[[#This Row],[Quantity]])</f>
        <v>132341.5</v>
      </c>
      <c r="O1740" t="str">
        <f>TEXT(tblOrders[[#This Row],[Date]],"mmm-yyyy")</f>
        <v>Jan-2025</v>
      </c>
      <c r="P1740" t="str">
        <f>_xlfn.XLOOKUP(tblOrders[[#This Row],[OrderID]], tblReturns[OrderID], tblReturns[Returned])</f>
        <v>No</v>
      </c>
      <c r="Q1740" t="str">
        <f>_xlfn.XLOOKUP(tblOrders[[#This Row],[OrderID]], tblShipping[OrderID], tblShipping[ShipMode])</f>
        <v>Standard</v>
      </c>
      <c r="R1740" t="str">
        <f>IFERROR(_xlfn.XLOOKUP(A1739, tblCustomers[CustomerID], tblCustomers[CustomerName]), "Not Found")</f>
        <v>Not Found</v>
      </c>
      <c r="S1740" t="str">
        <f>IF(tblOrders[[#This Row],[Sales]]&gt;1000000,"High Value","Standard")</f>
        <v>Standard</v>
      </c>
      <c r="T1740" t="str">
        <f>_xlfn.XLOOKUP(tblOrders[[#This Row],[ProductID]], tblProducts[ProductID], tblProducts[ProductName])</f>
        <v>Product 45</v>
      </c>
      <c r="U1740">
        <f>_xlfn.XLOOKUP(tblOrders[[#This Row],[SalesRepID]], tblSalesreps[RepID], tblSalesreps[Target])</f>
        <v>6291486</v>
      </c>
    </row>
    <row r="1741" spans="1:21">
      <c r="A1741" t="s">
        <v>2536</v>
      </c>
      <c r="B1741" s="7" t="s">
        <v>1701</v>
      </c>
      <c r="C1741" t="s">
        <v>1163</v>
      </c>
      <c r="D1741" t="s">
        <v>174</v>
      </c>
      <c r="E1741" t="s">
        <v>105</v>
      </c>
      <c r="F1741" t="s">
        <v>51</v>
      </c>
      <c r="G1741">
        <v>1</v>
      </c>
      <c r="H1741">
        <v>0</v>
      </c>
      <c r="I1741" s="2">
        <v>134288</v>
      </c>
      <c r="J1741" t="str">
        <f>_xlfn.XLOOKUP(tblOrders[[#This Row],[CustomerID]], tblCustomers[CustomerID], tblCustomers[CustomerName])</f>
        <v>Customer 80</v>
      </c>
      <c r="K1741" t="str">
        <f>_xlfn.XLOOKUP(tblOrders[[#This Row],[CustomerID]], tblCustomers[CustomerID], tblCustomers[Segment])</f>
        <v>SME</v>
      </c>
      <c r="L1741" t="str">
        <f>_xlfn.XLOOKUP(tblOrders[[#This Row],[ProductID]], tblProducts[ProductID], tblProducts[Category])</f>
        <v>Home</v>
      </c>
      <c r="M1741">
        <f>_xlfn.XLOOKUP(tblOrders[[#This Row],[ProductID]], tblProducts[ProductID], tblProducts[CostPrice])</f>
        <v>62348</v>
      </c>
      <c r="N1741">
        <f>tblOrders[[#This Row],[Sales]]-(tblOrders[[#This Row],[CostPrice]]*tblOrders[[#This Row],[Quantity]])</f>
        <v>71940</v>
      </c>
      <c r="O1741" t="str">
        <f>TEXT(tblOrders[[#This Row],[Date]],"mmm-yyyy")</f>
        <v>Jan-2025</v>
      </c>
      <c r="P1741" t="str">
        <f>_xlfn.XLOOKUP(tblOrders[[#This Row],[OrderID]], tblReturns[OrderID], tblReturns[Returned])</f>
        <v>No</v>
      </c>
      <c r="Q1741" t="str">
        <f>_xlfn.XLOOKUP(tblOrders[[#This Row],[OrderID]], tblShipping[OrderID], tblShipping[ShipMode])</f>
        <v>Standard</v>
      </c>
      <c r="R1741" t="str">
        <f>IFERROR(_xlfn.XLOOKUP(A1740, tblCustomers[CustomerID], tblCustomers[CustomerName]), "Not Found")</f>
        <v>Not Found</v>
      </c>
      <c r="S1741" t="str">
        <f>IF(tblOrders[[#This Row],[Sales]]&gt;1000000,"High Value","Standard")</f>
        <v>Standard</v>
      </c>
      <c r="T1741" t="str">
        <f>_xlfn.XLOOKUP(tblOrders[[#This Row],[ProductID]], tblProducts[ProductID], tblProducts[ProductName])</f>
        <v>Product 64</v>
      </c>
      <c r="U1741">
        <f>_xlfn.XLOOKUP(tblOrders[[#This Row],[SalesRepID]], tblSalesreps[RepID], tblSalesreps[Target])</f>
        <v>8698154</v>
      </c>
    </row>
    <row r="1742" spans="1:21">
      <c r="A1742" t="s">
        <v>2537</v>
      </c>
      <c r="B1742" s="7" t="s">
        <v>528</v>
      </c>
      <c r="C1742" t="s">
        <v>470</v>
      </c>
      <c r="D1742" t="s">
        <v>111</v>
      </c>
      <c r="E1742" t="s">
        <v>79</v>
      </c>
      <c r="F1742" t="s">
        <v>20</v>
      </c>
      <c r="G1742">
        <v>3</v>
      </c>
      <c r="H1742">
        <v>0.1</v>
      </c>
      <c r="I1742" s="2">
        <v>318686.40000000002</v>
      </c>
      <c r="J1742" t="str">
        <f>_xlfn.XLOOKUP(tblOrders[[#This Row],[CustomerID]], tblCustomers[CustomerID], tblCustomers[CustomerName])</f>
        <v>Customer 276</v>
      </c>
      <c r="K1742" t="str">
        <f>_xlfn.XLOOKUP(tblOrders[[#This Row],[CustomerID]], tblCustomers[CustomerID], tblCustomers[Segment])</f>
        <v>Consumer</v>
      </c>
      <c r="L1742" t="str">
        <f>_xlfn.XLOOKUP(tblOrders[[#This Row],[ProductID]], tblProducts[ProductID], tblProducts[Category])</f>
        <v>Furniture</v>
      </c>
      <c r="M1742">
        <f>_xlfn.XLOOKUP(tblOrders[[#This Row],[ProductID]], tblProducts[ProductID], tblProducts[CostPrice])</f>
        <v>34907</v>
      </c>
      <c r="N1742">
        <f>tblOrders[[#This Row],[Sales]]-(tblOrders[[#This Row],[CostPrice]]*tblOrders[[#This Row],[Quantity]])</f>
        <v>213965.40000000002</v>
      </c>
      <c r="O1742" t="str">
        <f>TEXT(tblOrders[[#This Row],[Date]],"mmm-yyyy")</f>
        <v>Apr-2025</v>
      </c>
      <c r="P1742" t="str">
        <f>_xlfn.XLOOKUP(tblOrders[[#This Row],[OrderID]], tblReturns[OrderID], tblReturns[Returned])</f>
        <v>No</v>
      </c>
      <c r="Q1742" t="str">
        <f>_xlfn.XLOOKUP(tblOrders[[#This Row],[OrderID]], tblShipping[OrderID], tblShipping[ShipMode])</f>
        <v>Express</v>
      </c>
      <c r="R1742" t="str">
        <f>IFERROR(_xlfn.XLOOKUP(A1741, tblCustomers[CustomerID], tblCustomers[CustomerName]), "Not Found")</f>
        <v>Not Found</v>
      </c>
      <c r="S1742" t="str">
        <f>IF(tblOrders[[#This Row],[Sales]]&gt;1000000,"High Value","Standard")</f>
        <v>Standard</v>
      </c>
      <c r="T1742" t="str">
        <f>_xlfn.XLOOKUP(tblOrders[[#This Row],[ProductID]], tblProducts[ProductID], tblProducts[ProductName])</f>
        <v>Product 68</v>
      </c>
      <c r="U1742">
        <f>_xlfn.XLOOKUP(tblOrders[[#This Row],[SalesRepID]], tblSalesreps[RepID], tblSalesreps[Target])</f>
        <v>8592536</v>
      </c>
    </row>
    <row r="1743" spans="1:21">
      <c r="A1743" t="s">
        <v>2538</v>
      </c>
      <c r="B1743" s="7" t="s">
        <v>525</v>
      </c>
      <c r="C1743" t="s">
        <v>418</v>
      </c>
      <c r="D1743" t="s">
        <v>513</v>
      </c>
      <c r="E1743" t="s">
        <v>13</v>
      </c>
      <c r="F1743" t="s">
        <v>88</v>
      </c>
      <c r="G1743">
        <v>2</v>
      </c>
      <c r="H1743">
        <v>0.1</v>
      </c>
      <c r="I1743" s="2">
        <v>50324.4</v>
      </c>
      <c r="J1743" t="str">
        <f>_xlfn.XLOOKUP(tblOrders[[#This Row],[CustomerID]], tblCustomers[CustomerID], tblCustomers[CustomerName])</f>
        <v>Customer 113</v>
      </c>
      <c r="K1743" t="str">
        <f>_xlfn.XLOOKUP(tblOrders[[#This Row],[CustomerID]], tblCustomers[CustomerID], tblCustomers[Segment])</f>
        <v>Consumer</v>
      </c>
      <c r="L1743" t="str">
        <f>_xlfn.XLOOKUP(tblOrders[[#This Row],[ProductID]], tblProducts[ProductID], tblProducts[Category])</f>
        <v>Furniture</v>
      </c>
      <c r="M1743">
        <f>_xlfn.XLOOKUP(tblOrders[[#This Row],[ProductID]], tblProducts[ProductID], tblProducts[CostPrice])</f>
        <v>3310</v>
      </c>
      <c r="N1743">
        <f>tblOrders[[#This Row],[Sales]]-(tblOrders[[#This Row],[CostPrice]]*tblOrders[[#This Row],[Quantity]])</f>
        <v>43704.4</v>
      </c>
      <c r="O1743" t="str">
        <f>TEXT(tblOrders[[#This Row],[Date]],"mmm-yyyy")</f>
        <v>Jun-2025</v>
      </c>
      <c r="P1743" t="str">
        <f>_xlfn.XLOOKUP(tblOrders[[#This Row],[OrderID]], tblReturns[OrderID], tblReturns[Returned])</f>
        <v>No</v>
      </c>
      <c r="Q1743" t="str">
        <f>_xlfn.XLOOKUP(tblOrders[[#This Row],[OrderID]], tblShipping[OrderID], tblShipping[ShipMode])</f>
        <v>Express</v>
      </c>
      <c r="R1743" t="str">
        <f>IFERROR(_xlfn.XLOOKUP(A1742, tblCustomers[CustomerID], tblCustomers[CustomerName]), "Not Found")</f>
        <v>Not Found</v>
      </c>
      <c r="S1743" t="str">
        <f>IF(tblOrders[[#This Row],[Sales]]&gt;1000000,"High Value","Standard")</f>
        <v>Standard</v>
      </c>
      <c r="T1743" t="str">
        <f>_xlfn.XLOOKUP(tblOrders[[#This Row],[ProductID]], tblProducts[ProductID], tblProducts[ProductName])</f>
        <v>Product 5</v>
      </c>
      <c r="U1743">
        <f>_xlfn.XLOOKUP(tblOrders[[#This Row],[SalesRepID]], tblSalesreps[RepID], tblSalesreps[Target])</f>
        <v>11852878</v>
      </c>
    </row>
    <row r="1744" spans="1:21">
      <c r="A1744" t="s">
        <v>2539</v>
      </c>
      <c r="B1744" s="7" t="s">
        <v>2527</v>
      </c>
      <c r="C1744" t="s">
        <v>1336</v>
      </c>
      <c r="D1744" t="s">
        <v>387</v>
      </c>
      <c r="E1744" t="s">
        <v>74</v>
      </c>
      <c r="F1744" t="s">
        <v>26</v>
      </c>
      <c r="G1744">
        <v>5</v>
      </c>
      <c r="H1744">
        <v>0</v>
      </c>
      <c r="I1744" s="2">
        <v>515000</v>
      </c>
      <c r="J1744" t="str">
        <f>_xlfn.XLOOKUP(tblOrders[[#This Row],[CustomerID]], tblCustomers[CustomerID], tblCustomers[CustomerName])</f>
        <v>Customer 220</v>
      </c>
      <c r="K1744" t="str">
        <f>_xlfn.XLOOKUP(tblOrders[[#This Row],[CustomerID]], tblCustomers[CustomerID], tblCustomers[Segment])</f>
        <v>SME</v>
      </c>
      <c r="L1744" t="str">
        <f>_xlfn.XLOOKUP(tblOrders[[#This Row],[ProductID]], tblProducts[ProductID], tblProducts[Category])</f>
        <v>Furniture</v>
      </c>
      <c r="M1744">
        <f>_xlfn.XLOOKUP(tblOrders[[#This Row],[ProductID]], tblProducts[ProductID], tblProducts[CostPrice])</f>
        <v>37464</v>
      </c>
      <c r="N1744">
        <f>tblOrders[[#This Row],[Sales]]-(tblOrders[[#This Row],[CostPrice]]*tblOrders[[#This Row],[Quantity]])</f>
        <v>327680</v>
      </c>
      <c r="O1744" t="str">
        <f>TEXT(tblOrders[[#This Row],[Date]],"mmm-yyyy")</f>
        <v>Sep-2025</v>
      </c>
      <c r="P1744" t="str">
        <f>_xlfn.XLOOKUP(tblOrders[[#This Row],[OrderID]], tblReturns[OrderID], tblReturns[Returned])</f>
        <v>No</v>
      </c>
      <c r="Q1744" t="str">
        <f>_xlfn.XLOOKUP(tblOrders[[#This Row],[OrderID]], tblShipping[OrderID], tblShipping[ShipMode])</f>
        <v>Pickup</v>
      </c>
      <c r="R1744" t="str">
        <f>IFERROR(_xlfn.XLOOKUP(A1743, tblCustomers[CustomerID], tblCustomers[CustomerName]), "Not Found")</f>
        <v>Not Found</v>
      </c>
      <c r="S1744" t="str">
        <f>IF(tblOrders[[#This Row],[Sales]]&gt;1000000,"High Value","Standard")</f>
        <v>Standard</v>
      </c>
      <c r="T1744" t="str">
        <f>_xlfn.XLOOKUP(tblOrders[[#This Row],[ProductID]], tblProducts[ProductID], tblProducts[ProductName])</f>
        <v>Product 63</v>
      </c>
      <c r="U1744">
        <f>_xlfn.XLOOKUP(tblOrders[[#This Row],[SalesRepID]], tblSalesreps[RepID], tblSalesreps[Target])</f>
        <v>7254801</v>
      </c>
    </row>
    <row r="1745" spans="1:21">
      <c r="A1745" t="s">
        <v>2540</v>
      </c>
      <c r="B1745" s="7" t="s">
        <v>2051</v>
      </c>
      <c r="C1745" t="s">
        <v>426</v>
      </c>
      <c r="D1745" t="s">
        <v>133</v>
      </c>
      <c r="E1745" t="s">
        <v>87</v>
      </c>
      <c r="F1745" t="s">
        <v>51</v>
      </c>
      <c r="G1745">
        <v>1</v>
      </c>
      <c r="H1745">
        <v>0.2</v>
      </c>
      <c r="I1745" s="2">
        <v>119634.4</v>
      </c>
      <c r="J1745" t="str">
        <f>_xlfn.XLOOKUP(tblOrders[[#This Row],[CustomerID]], tblCustomers[CustomerID], tblCustomers[CustomerName])</f>
        <v>Customer 195</v>
      </c>
      <c r="K1745" t="str">
        <f>_xlfn.XLOOKUP(tblOrders[[#This Row],[CustomerID]], tblCustomers[CustomerID], tblCustomers[Segment])</f>
        <v>Corporate</v>
      </c>
      <c r="L1745" t="str">
        <f>_xlfn.XLOOKUP(tblOrders[[#This Row],[ProductID]], tblProducts[ProductID], tblProducts[Category])</f>
        <v>Furniture</v>
      </c>
      <c r="M1745">
        <f>_xlfn.XLOOKUP(tblOrders[[#This Row],[ProductID]], tblProducts[ProductID], tblProducts[CostPrice])</f>
        <v>53604</v>
      </c>
      <c r="N1745">
        <f>tblOrders[[#This Row],[Sales]]-(tblOrders[[#This Row],[CostPrice]]*tblOrders[[#This Row],[Quantity]])</f>
        <v>66030.399999999994</v>
      </c>
      <c r="O1745" t="str">
        <f>TEXT(tblOrders[[#This Row],[Date]],"mmm-yyyy")</f>
        <v>Jul-2025</v>
      </c>
      <c r="P1745" t="str">
        <f>_xlfn.XLOOKUP(tblOrders[[#This Row],[OrderID]], tblReturns[OrderID], tblReturns[Returned])</f>
        <v>No</v>
      </c>
      <c r="Q1745" t="str">
        <f>_xlfn.XLOOKUP(tblOrders[[#This Row],[OrderID]], tblShipping[OrderID], tblShipping[ShipMode])</f>
        <v>Standard</v>
      </c>
      <c r="R1745" t="str">
        <f>IFERROR(_xlfn.XLOOKUP(A1744, tblCustomers[CustomerID], tblCustomers[CustomerName]), "Not Found")</f>
        <v>Not Found</v>
      </c>
      <c r="S1745" t="str">
        <f>IF(tblOrders[[#This Row],[Sales]]&gt;1000000,"High Value","Standard")</f>
        <v>Standard</v>
      </c>
      <c r="T1745" t="str">
        <f>_xlfn.XLOOKUP(tblOrders[[#This Row],[ProductID]], tblProducts[ProductID], tblProducts[ProductName])</f>
        <v>Product 6</v>
      </c>
      <c r="U1745">
        <f>_xlfn.XLOOKUP(tblOrders[[#This Row],[SalesRepID]], tblSalesreps[RepID], tblSalesreps[Target])</f>
        <v>18500989</v>
      </c>
    </row>
    <row r="1746" spans="1:21">
      <c r="A1746" t="s">
        <v>2541</v>
      </c>
      <c r="B1746" s="7" t="s">
        <v>1015</v>
      </c>
      <c r="C1746" t="s">
        <v>1564</v>
      </c>
      <c r="D1746" t="s">
        <v>158</v>
      </c>
      <c r="E1746" t="s">
        <v>119</v>
      </c>
      <c r="F1746" t="s">
        <v>20</v>
      </c>
      <c r="G1746">
        <v>3</v>
      </c>
      <c r="H1746">
        <v>0.05</v>
      </c>
      <c r="I1746" s="2">
        <v>95033.25</v>
      </c>
      <c r="J1746" t="str">
        <f>_xlfn.XLOOKUP(tblOrders[[#This Row],[CustomerID]], tblCustomers[CustomerID], tblCustomers[CustomerName])</f>
        <v>Customer 206</v>
      </c>
      <c r="K1746" t="str">
        <f>_xlfn.XLOOKUP(tblOrders[[#This Row],[CustomerID]], tblCustomers[CustomerID], tblCustomers[Segment])</f>
        <v>Consumer</v>
      </c>
      <c r="L1746" t="str">
        <f>_xlfn.XLOOKUP(tblOrders[[#This Row],[ProductID]], tblProducts[ProductID], tblProducts[Category])</f>
        <v>Home</v>
      </c>
      <c r="M1746">
        <f>_xlfn.XLOOKUP(tblOrders[[#This Row],[ProductID]], tblProducts[ProductID], tblProducts[CostPrice])</f>
        <v>6817</v>
      </c>
      <c r="N1746">
        <f>tblOrders[[#This Row],[Sales]]-(tblOrders[[#This Row],[CostPrice]]*tblOrders[[#This Row],[Quantity]])</f>
        <v>74582.25</v>
      </c>
      <c r="O1746" t="str">
        <f>TEXT(tblOrders[[#This Row],[Date]],"mmm-yyyy")</f>
        <v>Jun-2025</v>
      </c>
      <c r="P1746" t="str">
        <f>_xlfn.XLOOKUP(tblOrders[[#This Row],[OrderID]], tblReturns[OrderID], tblReturns[Returned])</f>
        <v>No</v>
      </c>
      <c r="Q1746" t="str">
        <f>_xlfn.XLOOKUP(tblOrders[[#This Row],[OrderID]], tblShipping[OrderID], tblShipping[ShipMode])</f>
        <v>Standard</v>
      </c>
      <c r="R1746" t="str">
        <f>IFERROR(_xlfn.XLOOKUP(A1745, tblCustomers[CustomerID], tblCustomers[CustomerName]), "Not Found")</f>
        <v>Not Found</v>
      </c>
      <c r="S1746" t="str">
        <f>IF(tblOrders[[#This Row],[Sales]]&gt;1000000,"High Value","Standard")</f>
        <v>Standard</v>
      </c>
      <c r="T1746" t="str">
        <f>_xlfn.XLOOKUP(tblOrders[[#This Row],[ProductID]], tblProducts[ProductID], tblProducts[ProductName])</f>
        <v>Product 7</v>
      </c>
      <c r="U1746">
        <f>_xlfn.XLOOKUP(tblOrders[[#This Row],[SalesRepID]], tblSalesreps[RepID], tblSalesreps[Target])</f>
        <v>5886694</v>
      </c>
    </row>
    <row r="1747" spans="1:21">
      <c r="A1747" t="s">
        <v>2542</v>
      </c>
      <c r="B1747" s="7" t="s">
        <v>143</v>
      </c>
      <c r="C1747" t="s">
        <v>426</v>
      </c>
      <c r="D1747" t="s">
        <v>820</v>
      </c>
      <c r="E1747" t="s">
        <v>13</v>
      </c>
      <c r="F1747" t="s">
        <v>20</v>
      </c>
      <c r="G1747">
        <v>1</v>
      </c>
      <c r="H1747">
        <v>0</v>
      </c>
      <c r="I1747" s="2">
        <v>76886</v>
      </c>
      <c r="J1747" t="str">
        <f>_xlfn.XLOOKUP(tblOrders[[#This Row],[CustomerID]], tblCustomers[CustomerID], tblCustomers[CustomerName])</f>
        <v>Customer 195</v>
      </c>
      <c r="K1747" t="str">
        <f>_xlfn.XLOOKUP(tblOrders[[#This Row],[CustomerID]], tblCustomers[CustomerID], tblCustomers[Segment])</f>
        <v>Corporate</v>
      </c>
      <c r="L1747" t="str">
        <f>_xlfn.XLOOKUP(tblOrders[[#This Row],[ProductID]], tblProducts[ProductID], tblProducts[Category])</f>
        <v>Home</v>
      </c>
      <c r="M1747">
        <f>_xlfn.XLOOKUP(tblOrders[[#This Row],[ProductID]], tblProducts[ProductID], tblProducts[CostPrice])</f>
        <v>35035</v>
      </c>
      <c r="N1747">
        <f>tblOrders[[#This Row],[Sales]]-(tblOrders[[#This Row],[CostPrice]]*tblOrders[[#This Row],[Quantity]])</f>
        <v>41851</v>
      </c>
      <c r="O1747" t="str">
        <f>TEXT(tblOrders[[#This Row],[Date]],"mmm-yyyy")</f>
        <v>Feb-2025</v>
      </c>
      <c r="P1747" t="str">
        <f>_xlfn.XLOOKUP(tblOrders[[#This Row],[OrderID]], tblReturns[OrderID], tblReturns[Returned])</f>
        <v>No</v>
      </c>
      <c r="Q1747" t="str">
        <f>_xlfn.XLOOKUP(tblOrders[[#This Row],[OrderID]], tblShipping[OrderID], tblShipping[ShipMode])</f>
        <v>Pickup</v>
      </c>
      <c r="R1747" t="str">
        <f>IFERROR(_xlfn.XLOOKUP(A1746, tblCustomers[CustomerID], tblCustomers[CustomerName]), "Not Found")</f>
        <v>Not Found</v>
      </c>
      <c r="S1747" t="str">
        <f>IF(tblOrders[[#This Row],[Sales]]&gt;1000000,"High Value","Standard")</f>
        <v>Standard</v>
      </c>
      <c r="T1747" t="str">
        <f>_xlfn.XLOOKUP(tblOrders[[#This Row],[ProductID]], tblProducts[ProductID], tblProducts[ProductName])</f>
        <v>Product 20</v>
      </c>
      <c r="U1747">
        <f>_xlfn.XLOOKUP(tblOrders[[#This Row],[SalesRepID]], tblSalesreps[RepID], tblSalesreps[Target])</f>
        <v>11852878</v>
      </c>
    </row>
    <row r="1748" spans="1:21">
      <c r="A1748" t="s">
        <v>2543</v>
      </c>
      <c r="B1748" s="7" t="s">
        <v>1872</v>
      </c>
      <c r="C1748" t="s">
        <v>200</v>
      </c>
      <c r="D1748" t="s">
        <v>137</v>
      </c>
      <c r="E1748" t="s">
        <v>45</v>
      </c>
      <c r="F1748" t="s">
        <v>88</v>
      </c>
      <c r="G1748">
        <v>9</v>
      </c>
      <c r="H1748">
        <v>0.15</v>
      </c>
      <c r="I1748" s="2">
        <v>330648.3</v>
      </c>
      <c r="J1748" t="str">
        <f>_xlfn.XLOOKUP(tblOrders[[#This Row],[CustomerID]], tblCustomers[CustomerID], tblCustomers[CustomerName])</f>
        <v>Customer 125</v>
      </c>
      <c r="K1748" t="str">
        <f>_xlfn.XLOOKUP(tblOrders[[#This Row],[CustomerID]], tblCustomers[CustomerID], tblCustomers[Segment])</f>
        <v>Corporate</v>
      </c>
      <c r="L1748" t="str">
        <f>_xlfn.XLOOKUP(tblOrders[[#This Row],[ProductID]], tblProducts[ProductID], tblProducts[Category])</f>
        <v>Home</v>
      </c>
      <c r="M1748">
        <f>_xlfn.XLOOKUP(tblOrders[[#This Row],[ProductID]], tblProducts[ProductID], tblProducts[CostPrice])</f>
        <v>26666</v>
      </c>
      <c r="N1748">
        <f>tblOrders[[#This Row],[Sales]]-(tblOrders[[#This Row],[CostPrice]]*tblOrders[[#This Row],[Quantity]])</f>
        <v>90654.299999999988</v>
      </c>
      <c r="O1748" t="str">
        <f>TEXT(tblOrders[[#This Row],[Date]],"mmm-yyyy")</f>
        <v>May-2025</v>
      </c>
      <c r="P1748" t="str">
        <f>_xlfn.XLOOKUP(tblOrders[[#This Row],[OrderID]], tblReturns[OrderID], tblReturns[Returned])</f>
        <v>No</v>
      </c>
      <c r="Q1748" t="str">
        <f>_xlfn.XLOOKUP(tblOrders[[#This Row],[OrderID]], tblShipping[OrderID], tblShipping[ShipMode])</f>
        <v>Express</v>
      </c>
      <c r="R1748" t="str">
        <f>IFERROR(_xlfn.XLOOKUP(A1747, tblCustomers[CustomerID], tblCustomers[CustomerName]), "Not Found")</f>
        <v>Not Found</v>
      </c>
      <c r="S1748" t="str">
        <f>IF(tblOrders[[#This Row],[Sales]]&gt;1000000,"High Value","Standard")</f>
        <v>Standard</v>
      </c>
      <c r="T1748" t="str">
        <f>_xlfn.XLOOKUP(tblOrders[[#This Row],[ProductID]], tblProducts[ProductID], tblProducts[ProductName])</f>
        <v>Product 76</v>
      </c>
      <c r="U1748">
        <f>_xlfn.XLOOKUP(tblOrders[[#This Row],[SalesRepID]], tblSalesreps[RepID], tblSalesreps[Target])</f>
        <v>11319839</v>
      </c>
    </row>
    <row r="1749" spans="1:21">
      <c r="A1749" t="s">
        <v>2544</v>
      </c>
      <c r="B1749" s="7" t="s">
        <v>1120</v>
      </c>
      <c r="C1749" t="s">
        <v>952</v>
      </c>
      <c r="D1749" t="s">
        <v>566</v>
      </c>
      <c r="E1749" t="s">
        <v>87</v>
      </c>
      <c r="F1749" t="s">
        <v>26</v>
      </c>
      <c r="G1749">
        <v>6</v>
      </c>
      <c r="H1749">
        <v>0</v>
      </c>
      <c r="I1749" s="2">
        <v>389874</v>
      </c>
      <c r="J1749" t="str">
        <f>_xlfn.XLOOKUP(tblOrders[[#This Row],[CustomerID]], tblCustomers[CustomerID], tblCustomers[CustomerName])</f>
        <v>Customer 46</v>
      </c>
      <c r="K1749" t="str">
        <f>_xlfn.XLOOKUP(tblOrders[[#This Row],[CustomerID]], tblCustomers[CustomerID], tblCustomers[Segment])</f>
        <v>Corporate</v>
      </c>
      <c r="L1749" t="str">
        <f>_xlfn.XLOOKUP(tblOrders[[#This Row],[ProductID]], tblProducts[ProductID], tblProducts[Category])</f>
        <v>Electronics</v>
      </c>
      <c r="M1749">
        <f>_xlfn.XLOOKUP(tblOrders[[#This Row],[ProductID]], tblProducts[ProductID], tblProducts[CostPrice])</f>
        <v>26222</v>
      </c>
      <c r="N1749">
        <f>tblOrders[[#This Row],[Sales]]-(tblOrders[[#This Row],[CostPrice]]*tblOrders[[#This Row],[Quantity]])</f>
        <v>232542</v>
      </c>
      <c r="O1749" t="str">
        <f>TEXT(tblOrders[[#This Row],[Date]],"mmm-yyyy")</f>
        <v>Jun-2025</v>
      </c>
      <c r="P1749" t="str">
        <f>_xlfn.XLOOKUP(tblOrders[[#This Row],[OrderID]], tblReturns[OrderID], tblReturns[Returned])</f>
        <v>No</v>
      </c>
      <c r="Q1749" t="str">
        <f>_xlfn.XLOOKUP(tblOrders[[#This Row],[OrderID]], tblShipping[OrderID], tblShipping[ShipMode])</f>
        <v>Standard</v>
      </c>
      <c r="R1749" t="str">
        <f>IFERROR(_xlfn.XLOOKUP(A1748, tblCustomers[CustomerID], tblCustomers[CustomerName]), "Not Found")</f>
        <v>Not Found</v>
      </c>
      <c r="S1749" t="str">
        <f>IF(tblOrders[[#This Row],[Sales]]&gt;1000000,"High Value","Standard")</f>
        <v>Standard</v>
      </c>
      <c r="T1749" t="str">
        <f>_xlfn.XLOOKUP(tblOrders[[#This Row],[ProductID]], tblProducts[ProductID], tblProducts[ProductName])</f>
        <v>Product 87</v>
      </c>
      <c r="U1749">
        <f>_xlfn.XLOOKUP(tblOrders[[#This Row],[SalesRepID]], tblSalesreps[RepID], tblSalesreps[Target])</f>
        <v>18500989</v>
      </c>
    </row>
    <row r="1750" spans="1:21">
      <c r="A1750" t="s">
        <v>2545</v>
      </c>
      <c r="B1750" s="7" t="s">
        <v>357</v>
      </c>
      <c r="C1750" t="s">
        <v>540</v>
      </c>
      <c r="D1750" t="s">
        <v>1230</v>
      </c>
      <c r="E1750" t="s">
        <v>87</v>
      </c>
      <c r="F1750" t="s">
        <v>14</v>
      </c>
      <c r="G1750">
        <v>5</v>
      </c>
      <c r="H1750">
        <v>0</v>
      </c>
      <c r="I1750" s="2">
        <v>96840</v>
      </c>
      <c r="J1750" t="str">
        <f>_xlfn.XLOOKUP(tblOrders[[#This Row],[CustomerID]], tblCustomers[CustomerID], tblCustomers[CustomerName])</f>
        <v>Customer 103</v>
      </c>
      <c r="K1750" t="str">
        <f>_xlfn.XLOOKUP(tblOrders[[#This Row],[CustomerID]], tblCustomers[CustomerID], tblCustomers[Segment])</f>
        <v>Corporate</v>
      </c>
      <c r="L1750" t="str">
        <f>_xlfn.XLOOKUP(tblOrders[[#This Row],[ProductID]], tblProducts[ProductID], tblProducts[Category])</f>
        <v>Furniture</v>
      </c>
      <c r="M1750">
        <f>_xlfn.XLOOKUP(tblOrders[[#This Row],[ProductID]], tblProducts[ProductID], tblProducts[CostPrice])</f>
        <v>48520</v>
      </c>
      <c r="N1750">
        <f>tblOrders[[#This Row],[Sales]]-(tblOrders[[#This Row],[CostPrice]]*tblOrders[[#This Row],[Quantity]])</f>
        <v>-145760</v>
      </c>
      <c r="O1750" t="str">
        <f>TEXT(tblOrders[[#This Row],[Date]],"mmm-yyyy")</f>
        <v>Dec-2025</v>
      </c>
      <c r="P1750" t="str">
        <f>_xlfn.XLOOKUP(tblOrders[[#This Row],[OrderID]], tblReturns[OrderID], tblReturns[Returned])</f>
        <v>No</v>
      </c>
      <c r="Q1750" t="str">
        <f>_xlfn.XLOOKUP(tblOrders[[#This Row],[OrderID]], tblShipping[OrderID], tblShipping[ShipMode])</f>
        <v>Express</v>
      </c>
      <c r="R1750" t="str">
        <f>IFERROR(_xlfn.XLOOKUP(A1749, tblCustomers[CustomerID], tblCustomers[CustomerName]), "Not Found")</f>
        <v>Not Found</v>
      </c>
      <c r="S1750" t="str">
        <f>IF(tblOrders[[#This Row],[Sales]]&gt;1000000,"High Value","Standard")</f>
        <v>Standard</v>
      </c>
      <c r="T1750" t="str">
        <f>_xlfn.XLOOKUP(tblOrders[[#This Row],[ProductID]], tblProducts[ProductID], tblProducts[ProductName])</f>
        <v>Product 73</v>
      </c>
      <c r="U1750">
        <f>_xlfn.XLOOKUP(tblOrders[[#This Row],[SalesRepID]], tblSalesreps[RepID], tblSalesreps[Target])</f>
        <v>18500989</v>
      </c>
    </row>
    <row r="1751" spans="1:21">
      <c r="A1751" t="s">
        <v>2546</v>
      </c>
      <c r="B1751" s="7" t="s">
        <v>1862</v>
      </c>
      <c r="C1751" t="s">
        <v>63</v>
      </c>
      <c r="D1751" t="s">
        <v>111</v>
      </c>
      <c r="E1751" t="s">
        <v>119</v>
      </c>
      <c r="F1751" t="s">
        <v>14</v>
      </c>
      <c r="G1751">
        <v>9</v>
      </c>
      <c r="H1751">
        <v>0</v>
      </c>
      <c r="I1751" s="2">
        <v>885663</v>
      </c>
      <c r="J1751" t="str">
        <f>_xlfn.XLOOKUP(tblOrders[[#This Row],[CustomerID]], tblCustomers[CustomerID], tblCustomers[CustomerName])</f>
        <v>Customer 44</v>
      </c>
      <c r="K1751" t="str">
        <f>_xlfn.XLOOKUP(tblOrders[[#This Row],[CustomerID]], tblCustomers[CustomerID], tblCustomers[Segment])</f>
        <v>Consumer</v>
      </c>
      <c r="L1751" t="str">
        <f>_xlfn.XLOOKUP(tblOrders[[#This Row],[ProductID]], tblProducts[ProductID], tblProducts[Category])</f>
        <v>Furniture</v>
      </c>
      <c r="M1751">
        <f>_xlfn.XLOOKUP(tblOrders[[#This Row],[ProductID]], tblProducts[ProductID], tblProducts[CostPrice])</f>
        <v>34907</v>
      </c>
      <c r="N1751">
        <f>tblOrders[[#This Row],[Sales]]-(tblOrders[[#This Row],[CostPrice]]*tblOrders[[#This Row],[Quantity]])</f>
        <v>571500</v>
      </c>
      <c r="O1751" t="str">
        <f>TEXT(tblOrders[[#This Row],[Date]],"mmm-yyyy")</f>
        <v>Oct-2025</v>
      </c>
      <c r="P1751" t="str">
        <f>_xlfn.XLOOKUP(tblOrders[[#This Row],[OrderID]], tblReturns[OrderID], tblReturns[Returned])</f>
        <v>No</v>
      </c>
      <c r="Q1751" t="str">
        <f>_xlfn.XLOOKUP(tblOrders[[#This Row],[OrderID]], tblShipping[OrderID], tblShipping[ShipMode])</f>
        <v>Pickup</v>
      </c>
      <c r="R1751" t="str">
        <f>IFERROR(_xlfn.XLOOKUP(A1750, tblCustomers[CustomerID], tblCustomers[CustomerName]), "Not Found")</f>
        <v>Not Found</v>
      </c>
      <c r="S1751" t="str">
        <f>IF(tblOrders[[#This Row],[Sales]]&gt;1000000,"High Value","Standard")</f>
        <v>Standard</v>
      </c>
      <c r="T1751" t="str">
        <f>_xlfn.XLOOKUP(tblOrders[[#This Row],[ProductID]], tblProducts[ProductID], tblProducts[ProductName])</f>
        <v>Product 68</v>
      </c>
      <c r="U1751">
        <f>_xlfn.XLOOKUP(tblOrders[[#This Row],[SalesRepID]], tblSalesreps[RepID], tblSalesreps[Target])</f>
        <v>5886694</v>
      </c>
    </row>
    <row r="1752" spans="1:21">
      <c r="A1752" t="s">
        <v>2547</v>
      </c>
      <c r="B1752" s="7" t="s">
        <v>932</v>
      </c>
      <c r="C1752" t="s">
        <v>1086</v>
      </c>
      <c r="D1752" t="s">
        <v>288</v>
      </c>
      <c r="E1752" t="s">
        <v>119</v>
      </c>
      <c r="F1752" t="s">
        <v>20</v>
      </c>
      <c r="G1752">
        <v>2</v>
      </c>
      <c r="H1752">
        <v>0.15</v>
      </c>
      <c r="I1752" s="2">
        <v>19381.7</v>
      </c>
      <c r="J1752" t="str">
        <f>_xlfn.XLOOKUP(tblOrders[[#This Row],[CustomerID]], tblCustomers[CustomerID], tblCustomers[CustomerName])</f>
        <v>Customer 242</v>
      </c>
      <c r="K1752" t="str">
        <f>_xlfn.XLOOKUP(tblOrders[[#This Row],[CustomerID]], tblCustomers[CustomerID], tblCustomers[Segment])</f>
        <v>Consumer</v>
      </c>
      <c r="L1752" t="str">
        <f>_xlfn.XLOOKUP(tblOrders[[#This Row],[ProductID]], tblProducts[ProductID], tblProducts[Category])</f>
        <v>Furniture</v>
      </c>
      <c r="M1752">
        <f>_xlfn.XLOOKUP(tblOrders[[#This Row],[ProductID]], tblProducts[ProductID], tblProducts[CostPrice])</f>
        <v>34258</v>
      </c>
      <c r="N1752">
        <f>tblOrders[[#This Row],[Sales]]-(tblOrders[[#This Row],[CostPrice]]*tblOrders[[#This Row],[Quantity]])</f>
        <v>-49134.3</v>
      </c>
      <c r="O1752" t="str">
        <f>TEXT(tblOrders[[#This Row],[Date]],"mmm-yyyy")</f>
        <v>Jul-2025</v>
      </c>
      <c r="P1752" t="str">
        <f>_xlfn.XLOOKUP(tblOrders[[#This Row],[OrderID]], tblReturns[OrderID], tblReturns[Returned])</f>
        <v>No</v>
      </c>
      <c r="Q1752" t="str">
        <f>_xlfn.XLOOKUP(tblOrders[[#This Row],[OrderID]], tblShipping[OrderID], tblShipping[ShipMode])</f>
        <v>Express</v>
      </c>
      <c r="R1752" t="str">
        <f>IFERROR(_xlfn.XLOOKUP(A1751, tblCustomers[CustomerID], tblCustomers[CustomerName]), "Not Found")</f>
        <v>Not Found</v>
      </c>
      <c r="S1752" t="str">
        <f>IF(tblOrders[[#This Row],[Sales]]&gt;1000000,"High Value","Standard")</f>
        <v>Standard</v>
      </c>
      <c r="T1752" t="str">
        <f>_xlfn.XLOOKUP(tblOrders[[#This Row],[ProductID]], tblProducts[ProductID], tblProducts[ProductName])</f>
        <v>Product 39</v>
      </c>
      <c r="U1752">
        <f>_xlfn.XLOOKUP(tblOrders[[#This Row],[SalesRepID]], tblSalesreps[RepID], tblSalesreps[Target])</f>
        <v>5886694</v>
      </c>
    </row>
    <row r="1753" spans="1:21">
      <c r="A1753" t="s">
        <v>2548</v>
      </c>
      <c r="B1753" s="7" t="s">
        <v>955</v>
      </c>
      <c r="C1753" t="s">
        <v>1344</v>
      </c>
      <c r="D1753" t="s">
        <v>314</v>
      </c>
      <c r="E1753" t="s">
        <v>74</v>
      </c>
      <c r="F1753" t="s">
        <v>51</v>
      </c>
      <c r="G1753">
        <v>4</v>
      </c>
      <c r="H1753">
        <v>0</v>
      </c>
      <c r="I1753" s="2">
        <v>315916</v>
      </c>
      <c r="J1753" t="str">
        <f>_xlfn.XLOOKUP(tblOrders[[#This Row],[CustomerID]], tblCustomers[CustomerID], tblCustomers[CustomerName])</f>
        <v>Customer 264</v>
      </c>
      <c r="K1753" t="str">
        <f>_xlfn.XLOOKUP(tblOrders[[#This Row],[CustomerID]], tblCustomers[CustomerID], tblCustomers[Segment])</f>
        <v>Corporate</v>
      </c>
      <c r="L1753" t="str">
        <f>_xlfn.XLOOKUP(tblOrders[[#This Row],[ProductID]], tblProducts[ProductID], tblProducts[Category])</f>
        <v>Furniture</v>
      </c>
      <c r="M1753">
        <f>_xlfn.XLOOKUP(tblOrders[[#This Row],[ProductID]], tblProducts[ProductID], tblProducts[CostPrice])</f>
        <v>10109</v>
      </c>
      <c r="N1753">
        <f>tblOrders[[#This Row],[Sales]]-(tblOrders[[#This Row],[CostPrice]]*tblOrders[[#This Row],[Quantity]])</f>
        <v>275480</v>
      </c>
      <c r="O1753" t="str">
        <f>TEXT(tblOrders[[#This Row],[Date]],"mmm-yyyy")</f>
        <v>Sep-2025</v>
      </c>
      <c r="P1753" t="str">
        <f>_xlfn.XLOOKUP(tblOrders[[#This Row],[OrderID]], tblReturns[OrderID], tblReturns[Returned])</f>
        <v>No</v>
      </c>
      <c r="Q1753" t="str">
        <f>_xlfn.XLOOKUP(tblOrders[[#This Row],[OrderID]], tblShipping[OrderID], tblShipping[ShipMode])</f>
        <v>Express</v>
      </c>
      <c r="R1753" t="str">
        <f>IFERROR(_xlfn.XLOOKUP(A1752, tblCustomers[CustomerID], tblCustomers[CustomerName]), "Not Found")</f>
        <v>Not Found</v>
      </c>
      <c r="S1753" t="str">
        <f>IF(tblOrders[[#This Row],[Sales]]&gt;1000000,"High Value","Standard")</f>
        <v>Standard</v>
      </c>
      <c r="T1753" t="str">
        <f>_xlfn.XLOOKUP(tblOrders[[#This Row],[ProductID]], tblProducts[ProductID], tblProducts[ProductName])</f>
        <v>Product 8</v>
      </c>
      <c r="U1753">
        <f>_xlfn.XLOOKUP(tblOrders[[#This Row],[SalesRepID]], tblSalesreps[RepID], tblSalesreps[Target])</f>
        <v>7254801</v>
      </c>
    </row>
    <row r="1754" spans="1:21">
      <c r="A1754" t="s">
        <v>2549</v>
      </c>
      <c r="B1754" s="7" t="s">
        <v>789</v>
      </c>
      <c r="C1754" t="s">
        <v>1193</v>
      </c>
      <c r="D1754" t="s">
        <v>454</v>
      </c>
      <c r="E1754" t="s">
        <v>205</v>
      </c>
      <c r="F1754" t="s">
        <v>26</v>
      </c>
      <c r="G1754">
        <v>4</v>
      </c>
      <c r="H1754">
        <v>0.1</v>
      </c>
      <c r="I1754" s="2">
        <v>326268</v>
      </c>
      <c r="J1754" t="str">
        <f>_xlfn.XLOOKUP(tblOrders[[#This Row],[CustomerID]], tblCustomers[CustomerID], tblCustomers[CustomerName])</f>
        <v>Customer 57</v>
      </c>
      <c r="K1754" t="str">
        <f>_xlfn.XLOOKUP(tblOrders[[#This Row],[CustomerID]], tblCustomers[CustomerID], tblCustomers[Segment])</f>
        <v>SME</v>
      </c>
      <c r="L1754" t="str">
        <f>_xlfn.XLOOKUP(tblOrders[[#This Row],[ProductID]], tblProducts[ProductID], tblProducts[Category])</f>
        <v>Furniture</v>
      </c>
      <c r="M1754">
        <f>_xlfn.XLOOKUP(tblOrders[[#This Row],[ProductID]], tblProducts[ProductID], tblProducts[CostPrice])</f>
        <v>31369</v>
      </c>
      <c r="N1754">
        <f>tblOrders[[#This Row],[Sales]]-(tblOrders[[#This Row],[CostPrice]]*tblOrders[[#This Row],[Quantity]])</f>
        <v>200792</v>
      </c>
      <c r="O1754" t="str">
        <f>TEXT(tblOrders[[#This Row],[Date]],"mmm-yyyy")</f>
        <v>Oct-2025</v>
      </c>
      <c r="P1754" t="str">
        <f>_xlfn.XLOOKUP(tblOrders[[#This Row],[OrderID]], tblReturns[OrderID], tblReturns[Returned])</f>
        <v>No</v>
      </c>
      <c r="Q1754" t="str">
        <f>_xlfn.XLOOKUP(tblOrders[[#This Row],[OrderID]], tblShipping[OrderID], tblShipping[ShipMode])</f>
        <v>Express</v>
      </c>
      <c r="R1754" t="str">
        <f>IFERROR(_xlfn.XLOOKUP(A1753, tblCustomers[CustomerID], tblCustomers[CustomerName]), "Not Found")</f>
        <v>Not Found</v>
      </c>
      <c r="S1754" t="str">
        <f>IF(tblOrders[[#This Row],[Sales]]&gt;1000000,"High Value","Standard")</f>
        <v>Standard</v>
      </c>
      <c r="T1754" t="str">
        <f>_xlfn.XLOOKUP(tblOrders[[#This Row],[ProductID]], tblProducts[ProductID], tblProducts[ProductName])</f>
        <v>Product 37</v>
      </c>
      <c r="U1754">
        <f>_xlfn.XLOOKUP(tblOrders[[#This Row],[SalesRepID]], tblSalesreps[RepID], tblSalesreps[Target])</f>
        <v>16246424</v>
      </c>
    </row>
    <row r="1755" spans="1:21">
      <c r="A1755" t="s">
        <v>2550</v>
      </c>
      <c r="B1755" s="7" t="s">
        <v>271</v>
      </c>
      <c r="C1755" t="s">
        <v>307</v>
      </c>
      <c r="D1755" t="s">
        <v>164</v>
      </c>
      <c r="E1755" t="s">
        <v>186</v>
      </c>
      <c r="F1755" t="s">
        <v>14</v>
      </c>
      <c r="G1755">
        <v>7</v>
      </c>
      <c r="H1755">
        <v>0.2</v>
      </c>
      <c r="I1755" s="2">
        <v>423763.20000000001</v>
      </c>
      <c r="J1755" t="str">
        <f>_xlfn.XLOOKUP(tblOrders[[#This Row],[CustomerID]], tblCustomers[CustomerID], tblCustomers[CustomerName])</f>
        <v>Customer 17</v>
      </c>
      <c r="K1755" t="str">
        <f>_xlfn.XLOOKUP(tblOrders[[#This Row],[CustomerID]], tblCustomers[CustomerID], tblCustomers[Segment])</f>
        <v>SME</v>
      </c>
      <c r="L1755" t="str">
        <f>_xlfn.XLOOKUP(tblOrders[[#This Row],[ProductID]], tblProducts[ProductID], tblProducts[Category])</f>
        <v>Electronics</v>
      </c>
      <c r="M1755">
        <f>_xlfn.XLOOKUP(tblOrders[[#This Row],[ProductID]], tblProducts[ProductID], tblProducts[CostPrice])</f>
        <v>44535</v>
      </c>
      <c r="N1755">
        <f>tblOrders[[#This Row],[Sales]]-(tblOrders[[#This Row],[CostPrice]]*tblOrders[[#This Row],[Quantity]])</f>
        <v>112018.20000000001</v>
      </c>
      <c r="O1755" t="str">
        <f>TEXT(tblOrders[[#This Row],[Date]],"mmm-yyyy")</f>
        <v>May-2025</v>
      </c>
      <c r="P1755" t="str">
        <f>_xlfn.XLOOKUP(tblOrders[[#This Row],[OrderID]], tblReturns[OrderID], tblReturns[Returned])</f>
        <v>No</v>
      </c>
      <c r="Q1755" t="str">
        <f>_xlfn.XLOOKUP(tblOrders[[#This Row],[OrderID]], tblShipping[OrderID], tblShipping[ShipMode])</f>
        <v>Express</v>
      </c>
      <c r="R1755" t="str">
        <f>IFERROR(_xlfn.XLOOKUP(A1754, tblCustomers[CustomerID], tblCustomers[CustomerName]), "Not Found")</f>
        <v>Not Found</v>
      </c>
      <c r="S1755" t="str">
        <f>IF(tblOrders[[#This Row],[Sales]]&gt;1000000,"High Value","Standard")</f>
        <v>Standard</v>
      </c>
      <c r="T1755" t="str">
        <f>_xlfn.XLOOKUP(tblOrders[[#This Row],[ProductID]], tblProducts[ProductID], tblProducts[ProductName])</f>
        <v>Product 71</v>
      </c>
      <c r="U1755">
        <f>_xlfn.XLOOKUP(tblOrders[[#This Row],[SalesRepID]], tblSalesreps[RepID], tblSalesreps[Target])</f>
        <v>15141830</v>
      </c>
    </row>
    <row r="1756" spans="1:21">
      <c r="A1756" t="s">
        <v>2551</v>
      </c>
      <c r="B1756" s="7" t="s">
        <v>969</v>
      </c>
      <c r="C1756" t="s">
        <v>526</v>
      </c>
      <c r="D1756" t="s">
        <v>382</v>
      </c>
      <c r="E1756" t="s">
        <v>35</v>
      </c>
      <c r="F1756" t="s">
        <v>26</v>
      </c>
      <c r="G1756">
        <v>1</v>
      </c>
      <c r="H1756">
        <v>0.15</v>
      </c>
      <c r="I1756" s="2">
        <v>14973.6</v>
      </c>
      <c r="J1756" t="str">
        <f>_xlfn.XLOOKUP(tblOrders[[#This Row],[CustomerID]], tblCustomers[CustomerID], tblCustomers[CustomerName])</f>
        <v>Customer 262</v>
      </c>
      <c r="K1756" t="str">
        <f>_xlfn.XLOOKUP(tblOrders[[#This Row],[CustomerID]], tblCustomers[CustomerID], tblCustomers[Segment])</f>
        <v>Corporate</v>
      </c>
      <c r="L1756" t="str">
        <f>_xlfn.XLOOKUP(tblOrders[[#This Row],[ProductID]], tblProducts[ProductID], tblProducts[Category])</f>
        <v>Office</v>
      </c>
      <c r="M1756">
        <f>_xlfn.XLOOKUP(tblOrders[[#This Row],[ProductID]], tblProducts[ProductID], tblProducts[CostPrice])</f>
        <v>61777</v>
      </c>
      <c r="N1756">
        <f>tblOrders[[#This Row],[Sales]]-(tblOrders[[#This Row],[CostPrice]]*tblOrders[[#This Row],[Quantity]])</f>
        <v>-46803.4</v>
      </c>
      <c r="O1756" t="str">
        <f>TEXT(tblOrders[[#This Row],[Date]],"mmm-yyyy")</f>
        <v>Jan-2025</v>
      </c>
      <c r="P1756" t="str">
        <f>_xlfn.XLOOKUP(tblOrders[[#This Row],[OrderID]], tblReturns[OrderID], tblReturns[Returned])</f>
        <v>No</v>
      </c>
      <c r="Q1756" t="str">
        <f>_xlfn.XLOOKUP(tblOrders[[#This Row],[OrderID]], tblShipping[OrderID], tblShipping[ShipMode])</f>
        <v>Pickup</v>
      </c>
      <c r="R1756" t="str">
        <f>IFERROR(_xlfn.XLOOKUP(A1755, tblCustomers[CustomerID], tblCustomers[CustomerName]), "Not Found")</f>
        <v>Not Found</v>
      </c>
      <c r="S1756" t="str">
        <f>IF(tblOrders[[#This Row],[Sales]]&gt;1000000,"High Value","Standard")</f>
        <v>Standard</v>
      </c>
      <c r="T1756" t="str">
        <f>_xlfn.XLOOKUP(tblOrders[[#This Row],[ProductID]], tblProducts[ProductID], tblProducts[ProductName])</f>
        <v>Product 65</v>
      </c>
      <c r="U1756">
        <f>_xlfn.XLOOKUP(tblOrders[[#This Row],[SalesRepID]], tblSalesreps[RepID], tblSalesreps[Target])</f>
        <v>19619177</v>
      </c>
    </row>
    <row r="1757" spans="1:21">
      <c r="A1757" t="s">
        <v>2552</v>
      </c>
      <c r="B1757" s="7" t="s">
        <v>711</v>
      </c>
      <c r="C1757" t="s">
        <v>681</v>
      </c>
      <c r="D1757" t="s">
        <v>226</v>
      </c>
      <c r="E1757" t="s">
        <v>13</v>
      </c>
      <c r="F1757" t="s">
        <v>51</v>
      </c>
      <c r="G1757">
        <v>4</v>
      </c>
      <c r="H1757">
        <v>0.05</v>
      </c>
      <c r="I1757" s="2">
        <v>289981.8</v>
      </c>
      <c r="J1757" t="str">
        <f>_xlfn.XLOOKUP(tblOrders[[#This Row],[CustomerID]], tblCustomers[CustomerID], tblCustomers[CustomerName])</f>
        <v>Customer 88</v>
      </c>
      <c r="K1757" t="str">
        <f>_xlfn.XLOOKUP(tblOrders[[#This Row],[CustomerID]], tblCustomers[CustomerID], tblCustomers[Segment])</f>
        <v>SME</v>
      </c>
      <c r="L1757" t="str">
        <f>_xlfn.XLOOKUP(tblOrders[[#This Row],[ProductID]], tblProducts[ProductID], tblProducts[Category])</f>
        <v>Furniture</v>
      </c>
      <c r="M1757">
        <f>_xlfn.XLOOKUP(tblOrders[[#This Row],[ProductID]], tblProducts[ProductID], tblProducts[CostPrice])</f>
        <v>75432</v>
      </c>
      <c r="N1757">
        <f>tblOrders[[#This Row],[Sales]]-(tblOrders[[#This Row],[CostPrice]]*tblOrders[[#This Row],[Quantity]])</f>
        <v>-11746.200000000012</v>
      </c>
      <c r="O1757" t="str">
        <f>TEXT(tblOrders[[#This Row],[Date]],"mmm-yyyy")</f>
        <v>Jul-2025</v>
      </c>
      <c r="P1757" t="str">
        <f>_xlfn.XLOOKUP(tblOrders[[#This Row],[OrderID]], tblReturns[OrderID], tblReturns[Returned])</f>
        <v>No</v>
      </c>
      <c r="Q1757" t="str">
        <f>_xlfn.XLOOKUP(tblOrders[[#This Row],[OrderID]], tblShipping[OrderID], tblShipping[ShipMode])</f>
        <v>Pickup</v>
      </c>
      <c r="R1757" t="str">
        <f>IFERROR(_xlfn.XLOOKUP(A1756, tblCustomers[CustomerID], tblCustomers[CustomerName]), "Not Found")</f>
        <v>Not Found</v>
      </c>
      <c r="S1757" t="str">
        <f>IF(tblOrders[[#This Row],[Sales]]&gt;1000000,"High Value","Standard")</f>
        <v>Standard</v>
      </c>
      <c r="T1757" t="str">
        <f>_xlfn.XLOOKUP(tblOrders[[#This Row],[ProductID]], tblProducts[ProductID], tblProducts[ProductName])</f>
        <v>Product 88</v>
      </c>
      <c r="U1757">
        <f>_xlfn.XLOOKUP(tblOrders[[#This Row],[SalesRepID]], tblSalesreps[RepID], tblSalesreps[Target])</f>
        <v>11852878</v>
      </c>
    </row>
    <row r="1758" spans="1:21">
      <c r="A1758" t="s">
        <v>2553</v>
      </c>
      <c r="B1758" s="7" t="s">
        <v>260</v>
      </c>
      <c r="C1758" t="s">
        <v>355</v>
      </c>
      <c r="D1758" t="s">
        <v>73</v>
      </c>
      <c r="E1758" t="s">
        <v>13</v>
      </c>
      <c r="F1758" t="s">
        <v>20</v>
      </c>
      <c r="G1758">
        <v>1</v>
      </c>
      <c r="H1758">
        <v>0.05</v>
      </c>
      <c r="I1758" s="2">
        <v>133951.9</v>
      </c>
      <c r="J1758" t="str">
        <f>_xlfn.XLOOKUP(tblOrders[[#This Row],[CustomerID]], tblCustomers[CustomerID], tblCustomers[CustomerName])</f>
        <v>Customer 289</v>
      </c>
      <c r="K1758" t="str">
        <f>_xlfn.XLOOKUP(tblOrders[[#This Row],[CustomerID]], tblCustomers[CustomerID], tblCustomers[Segment])</f>
        <v>SME</v>
      </c>
      <c r="L1758" t="str">
        <f>_xlfn.XLOOKUP(tblOrders[[#This Row],[ProductID]], tblProducts[ProductID], tblProducts[Category])</f>
        <v>Office</v>
      </c>
      <c r="M1758">
        <f>_xlfn.XLOOKUP(tblOrders[[#This Row],[ProductID]], tblProducts[ProductID], tblProducts[CostPrice])</f>
        <v>28523</v>
      </c>
      <c r="N1758">
        <f>tblOrders[[#This Row],[Sales]]-(tblOrders[[#This Row],[CostPrice]]*tblOrders[[#This Row],[Quantity]])</f>
        <v>105428.9</v>
      </c>
      <c r="O1758" t="str">
        <f>TEXT(tblOrders[[#This Row],[Date]],"mmm-yyyy")</f>
        <v>Jun-2025</v>
      </c>
      <c r="P1758" t="str">
        <f>_xlfn.XLOOKUP(tblOrders[[#This Row],[OrderID]], tblReturns[OrderID], tblReturns[Returned])</f>
        <v>No</v>
      </c>
      <c r="Q1758" t="str">
        <f>_xlfn.XLOOKUP(tblOrders[[#This Row],[OrderID]], tblShipping[OrderID], tblShipping[ShipMode])</f>
        <v>Express</v>
      </c>
      <c r="R1758" t="str">
        <f>IFERROR(_xlfn.XLOOKUP(A1757, tblCustomers[CustomerID], tblCustomers[CustomerName]), "Not Found")</f>
        <v>Not Found</v>
      </c>
      <c r="S1758" t="str">
        <f>IF(tblOrders[[#This Row],[Sales]]&gt;1000000,"High Value","Standard")</f>
        <v>Standard</v>
      </c>
      <c r="T1758" t="str">
        <f>_xlfn.XLOOKUP(tblOrders[[#This Row],[ProductID]], tblProducts[ProductID], tblProducts[ProductName])</f>
        <v>Product 30</v>
      </c>
      <c r="U1758">
        <f>_xlfn.XLOOKUP(tblOrders[[#This Row],[SalesRepID]], tblSalesreps[RepID], tblSalesreps[Target])</f>
        <v>11852878</v>
      </c>
    </row>
    <row r="1759" spans="1:21">
      <c r="A1759" t="s">
        <v>2554</v>
      </c>
      <c r="B1759" s="7" t="s">
        <v>1235</v>
      </c>
      <c r="C1759" t="s">
        <v>626</v>
      </c>
      <c r="D1759" t="s">
        <v>83</v>
      </c>
      <c r="E1759" t="s">
        <v>197</v>
      </c>
      <c r="F1759" t="s">
        <v>88</v>
      </c>
      <c r="G1759">
        <v>1</v>
      </c>
      <c r="H1759">
        <v>0</v>
      </c>
      <c r="I1759" s="2">
        <v>94567</v>
      </c>
      <c r="J1759" t="str">
        <f>_xlfn.XLOOKUP(tblOrders[[#This Row],[CustomerID]], tblCustomers[CustomerID], tblCustomers[CustomerName])</f>
        <v>Customer 158</v>
      </c>
      <c r="K1759" t="str">
        <f>_xlfn.XLOOKUP(tblOrders[[#This Row],[CustomerID]], tblCustomers[CustomerID], tblCustomers[Segment])</f>
        <v>SME</v>
      </c>
      <c r="L1759" t="str">
        <f>_xlfn.XLOOKUP(tblOrders[[#This Row],[ProductID]], tblProducts[ProductID], tblProducts[Category])</f>
        <v>Furniture</v>
      </c>
      <c r="M1759">
        <f>_xlfn.XLOOKUP(tblOrders[[#This Row],[ProductID]], tblProducts[ProductID], tblProducts[CostPrice])</f>
        <v>79600</v>
      </c>
      <c r="N1759">
        <f>tblOrders[[#This Row],[Sales]]-(tblOrders[[#This Row],[CostPrice]]*tblOrders[[#This Row],[Quantity]])</f>
        <v>14967</v>
      </c>
      <c r="O1759" t="str">
        <f>TEXT(tblOrders[[#This Row],[Date]],"mmm-yyyy")</f>
        <v>Oct-2025</v>
      </c>
      <c r="P1759" t="str">
        <f>_xlfn.XLOOKUP(tblOrders[[#This Row],[OrderID]], tblReturns[OrderID], tblReturns[Returned])</f>
        <v>No</v>
      </c>
      <c r="Q1759" t="str">
        <f>_xlfn.XLOOKUP(tblOrders[[#This Row],[OrderID]], tblShipping[OrderID], tblShipping[ShipMode])</f>
        <v>Pickup</v>
      </c>
      <c r="R1759" t="str">
        <f>IFERROR(_xlfn.XLOOKUP(A1758, tblCustomers[CustomerID], tblCustomers[CustomerName]), "Not Found")</f>
        <v>Not Found</v>
      </c>
      <c r="S1759" t="str">
        <f>IF(tblOrders[[#This Row],[Sales]]&gt;1000000,"High Value","Standard")</f>
        <v>Standard</v>
      </c>
      <c r="T1759" t="str">
        <f>_xlfn.XLOOKUP(tblOrders[[#This Row],[ProductID]], tblProducts[ProductID], tblProducts[ProductName])</f>
        <v>Product 43</v>
      </c>
      <c r="U1759">
        <f>_xlfn.XLOOKUP(tblOrders[[#This Row],[SalesRepID]], tblSalesreps[RepID], tblSalesreps[Target])</f>
        <v>19562258</v>
      </c>
    </row>
    <row r="1760" spans="1:21">
      <c r="A1760" t="s">
        <v>2555</v>
      </c>
      <c r="B1760" s="7" t="s">
        <v>531</v>
      </c>
      <c r="C1760" t="s">
        <v>125</v>
      </c>
      <c r="D1760" t="s">
        <v>133</v>
      </c>
      <c r="E1760" t="s">
        <v>119</v>
      </c>
      <c r="F1760" t="s">
        <v>88</v>
      </c>
      <c r="G1760">
        <v>5</v>
      </c>
      <c r="H1760">
        <v>0</v>
      </c>
      <c r="I1760" s="2">
        <v>465855</v>
      </c>
      <c r="J1760" t="str">
        <f>_xlfn.XLOOKUP(tblOrders[[#This Row],[CustomerID]], tblCustomers[CustomerID], tblCustomers[CustomerName])</f>
        <v>Customer 33</v>
      </c>
      <c r="K1760" t="str">
        <f>_xlfn.XLOOKUP(tblOrders[[#This Row],[CustomerID]], tblCustomers[CustomerID], tblCustomers[Segment])</f>
        <v>Corporate</v>
      </c>
      <c r="L1760" t="str">
        <f>_xlfn.XLOOKUP(tblOrders[[#This Row],[ProductID]], tblProducts[ProductID], tblProducts[Category])</f>
        <v>Furniture</v>
      </c>
      <c r="M1760">
        <f>_xlfn.XLOOKUP(tblOrders[[#This Row],[ProductID]], tblProducts[ProductID], tblProducts[CostPrice])</f>
        <v>53604</v>
      </c>
      <c r="N1760">
        <f>tblOrders[[#This Row],[Sales]]-(tblOrders[[#This Row],[CostPrice]]*tblOrders[[#This Row],[Quantity]])</f>
        <v>197835</v>
      </c>
      <c r="O1760" t="str">
        <f>TEXT(tblOrders[[#This Row],[Date]],"mmm-yyyy")</f>
        <v>Jun-2025</v>
      </c>
      <c r="P1760" t="str">
        <f>_xlfn.XLOOKUP(tblOrders[[#This Row],[OrderID]], tblReturns[OrderID], tblReturns[Returned])</f>
        <v>No</v>
      </c>
      <c r="Q1760" t="str">
        <f>_xlfn.XLOOKUP(tblOrders[[#This Row],[OrderID]], tblShipping[OrderID], tblShipping[ShipMode])</f>
        <v>Pickup</v>
      </c>
      <c r="R1760" t="str">
        <f>IFERROR(_xlfn.XLOOKUP(A1759, tblCustomers[CustomerID], tblCustomers[CustomerName]), "Not Found")</f>
        <v>Not Found</v>
      </c>
      <c r="S1760" t="str">
        <f>IF(tblOrders[[#This Row],[Sales]]&gt;1000000,"High Value","Standard")</f>
        <v>Standard</v>
      </c>
      <c r="T1760" t="str">
        <f>_xlfn.XLOOKUP(tblOrders[[#This Row],[ProductID]], tblProducts[ProductID], tblProducts[ProductName])</f>
        <v>Product 6</v>
      </c>
      <c r="U1760">
        <f>_xlfn.XLOOKUP(tblOrders[[#This Row],[SalesRepID]], tblSalesreps[RepID], tblSalesreps[Target])</f>
        <v>5886694</v>
      </c>
    </row>
    <row r="1761" spans="1:21">
      <c r="A1761" t="s">
        <v>2556</v>
      </c>
      <c r="B1761" s="7" t="s">
        <v>657</v>
      </c>
      <c r="C1761" t="s">
        <v>1207</v>
      </c>
      <c r="D1761" t="s">
        <v>190</v>
      </c>
      <c r="E1761" t="s">
        <v>25</v>
      </c>
      <c r="F1761" t="s">
        <v>51</v>
      </c>
      <c r="G1761">
        <v>6</v>
      </c>
      <c r="H1761">
        <v>0.1</v>
      </c>
      <c r="I1761" s="2">
        <v>556232.4</v>
      </c>
      <c r="J1761" t="str">
        <f>_xlfn.XLOOKUP(tblOrders[[#This Row],[CustomerID]], tblCustomers[CustomerID], tblCustomers[CustomerName])</f>
        <v>Customer 298</v>
      </c>
      <c r="K1761" t="str">
        <f>_xlfn.XLOOKUP(tblOrders[[#This Row],[CustomerID]], tblCustomers[CustomerID], tblCustomers[Segment])</f>
        <v>Corporate</v>
      </c>
      <c r="L1761" t="str">
        <f>_xlfn.XLOOKUP(tblOrders[[#This Row],[ProductID]], tblProducts[ProductID], tblProducts[Category])</f>
        <v>Furniture</v>
      </c>
      <c r="M1761">
        <f>_xlfn.XLOOKUP(tblOrders[[#This Row],[ProductID]], tblProducts[ProductID], tblProducts[CostPrice])</f>
        <v>47272</v>
      </c>
      <c r="N1761">
        <f>tblOrders[[#This Row],[Sales]]-(tblOrders[[#This Row],[CostPrice]]*tblOrders[[#This Row],[Quantity]])</f>
        <v>272600.40000000002</v>
      </c>
      <c r="O1761" t="str">
        <f>TEXT(tblOrders[[#This Row],[Date]],"mmm-yyyy")</f>
        <v>Dec-2025</v>
      </c>
      <c r="P1761" t="str">
        <f>_xlfn.XLOOKUP(tblOrders[[#This Row],[OrderID]], tblReturns[OrderID], tblReturns[Returned])</f>
        <v>No</v>
      </c>
      <c r="Q1761" t="str">
        <f>_xlfn.XLOOKUP(tblOrders[[#This Row],[OrderID]], tblShipping[OrderID], tblShipping[ShipMode])</f>
        <v>Express</v>
      </c>
      <c r="R1761" t="str">
        <f>IFERROR(_xlfn.XLOOKUP(A1760, tblCustomers[CustomerID], tblCustomers[CustomerName]), "Not Found")</f>
        <v>Not Found</v>
      </c>
      <c r="S1761" t="str">
        <f>IF(tblOrders[[#This Row],[Sales]]&gt;1000000,"High Value","Standard")</f>
        <v>Standard</v>
      </c>
      <c r="T1761" t="str">
        <f>_xlfn.XLOOKUP(tblOrders[[#This Row],[ProductID]], tblProducts[ProductID], tblProducts[ProductName])</f>
        <v>Product 33</v>
      </c>
      <c r="U1761">
        <f>_xlfn.XLOOKUP(tblOrders[[#This Row],[SalesRepID]], tblSalesreps[RepID], tblSalesreps[Target])</f>
        <v>7094914</v>
      </c>
    </row>
    <row r="1762" spans="1:21">
      <c r="A1762" t="s">
        <v>2557</v>
      </c>
      <c r="B1762" s="7" t="s">
        <v>918</v>
      </c>
      <c r="C1762" t="s">
        <v>429</v>
      </c>
      <c r="D1762" t="s">
        <v>158</v>
      </c>
      <c r="E1762" t="s">
        <v>197</v>
      </c>
      <c r="F1762" t="s">
        <v>14</v>
      </c>
      <c r="G1762">
        <v>1</v>
      </c>
      <c r="H1762">
        <v>0</v>
      </c>
      <c r="I1762" s="2">
        <v>94684</v>
      </c>
      <c r="J1762" t="str">
        <f>_xlfn.XLOOKUP(tblOrders[[#This Row],[CustomerID]], tblCustomers[CustomerID], tblCustomers[CustomerName])</f>
        <v>Customer 243</v>
      </c>
      <c r="K1762" t="str">
        <f>_xlfn.XLOOKUP(tblOrders[[#This Row],[CustomerID]], tblCustomers[CustomerID], tblCustomers[Segment])</f>
        <v>Corporate</v>
      </c>
      <c r="L1762" t="str">
        <f>_xlfn.XLOOKUP(tblOrders[[#This Row],[ProductID]], tblProducts[ProductID], tblProducts[Category])</f>
        <v>Home</v>
      </c>
      <c r="M1762">
        <f>_xlfn.XLOOKUP(tblOrders[[#This Row],[ProductID]], tblProducts[ProductID], tblProducts[CostPrice])</f>
        <v>6817</v>
      </c>
      <c r="N1762">
        <f>tblOrders[[#This Row],[Sales]]-(tblOrders[[#This Row],[CostPrice]]*tblOrders[[#This Row],[Quantity]])</f>
        <v>87867</v>
      </c>
      <c r="O1762" t="str">
        <f>TEXT(tblOrders[[#This Row],[Date]],"mmm-yyyy")</f>
        <v>May-2025</v>
      </c>
      <c r="P1762" t="str">
        <f>_xlfn.XLOOKUP(tblOrders[[#This Row],[OrderID]], tblReturns[OrderID], tblReturns[Returned])</f>
        <v>No</v>
      </c>
      <c r="Q1762" t="str">
        <f>_xlfn.XLOOKUP(tblOrders[[#This Row],[OrderID]], tblShipping[OrderID], tblShipping[ShipMode])</f>
        <v>Standard</v>
      </c>
      <c r="R1762" t="str">
        <f>IFERROR(_xlfn.XLOOKUP(A1761, tblCustomers[CustomerID], tblCustomers[CustomerName]), "Not Found")</f>
        <v>Not Found</v>
      </c>
      <c r="S1762" t="str">
        <f>IF(tblOrders[[#This Row],[Sales]]&gt;1000000,"High Value","Standard")</f>
        <v>Standard</v>
      </c>
      <c r="T1762" t="str">
        <f>_xlfn.XLOOKUP(tblOrders[[#This Row],[ProductID]], tblProducts[ProductID], tblProducts[ProductName])</f>
        <v>Product 7</v>
      </c>
      <c r="U1762">
        <f>_xlfn.XLOOKUP(tblOrders[[#This Row],[SalesRepID]], tblSalesreps[RepID], tblSalesreps[Target])</f>
        <v>19562258</v>
      </c>
    </row>
    <row r="1763" spans="1:21">
      <c r="A1763" t="s">
        <v>2558</v>
      </c>
      <c r="B1763" s="7" t="s">
        <v>500</v>
      </c>
      <c r="C1763" t="s">
        <v>624</v>
      </c>
      <c r="D1763" t="s">
        <v>667</v>
      </c>
      <c r="E1763" t="s">
        <v>197</v>
      </c>
      <c r="F1763" t="s">
        <v>20</v>
      </c>
      <c r="G1763">
        <v>1</v>
      </c>
      <c r="H1763">
        <v>0.05</v>
      </c>
      <c r="I1763" s="2">
        <v>128450.45</v>
      </c>
      <c r="J1763" t="str">
        <f>_xlfn.XLOOKUP(tblOrders[[#This Row],[CustomerID]], tblCustomers[CustomerID], tblCustomers[CustomerName])</f>
        <v>Customer 119</v>
      </c>
      <c r="K1763" t="str">
        <f>_xlfn.XLOOKUP(tblOrders[[#This Row],[CustomerID]], tblCustomers[CustomerID], tblCustomers[Segment])</f>
        <v>SME</v>
      </c>
      <c r="L1763" t="str">
        <f>_xlfn.XLOOKUP(tblOrders[[#This Row],[ProductID]], tblProducts[ProductID], tblProducts[Category])</f>
        <v>Electronics</v>
      </c>
      <c r="M1763">
        <f>_xlfn.XLOOKUP(tblOrders[[#This Row],[ProductID]], tblProducts[ProductID], tblProducts[CostPrice])</f>
        <v>13676</v>
      </c>
      <c r="N1763">
        <f>tblOrders[[#This Row],[Sales]]-(tblOrders[[#This Row],[CostPrice]]*tblOrders[[#This Row],[Quantity]])</f>
        <v>114774.45</v>
      </c>
      <c r="O1763" t="str">
        <f>TEXT(tblOrders[[#This Row],[Date]],"mmm-yyyy")</f>
        <v>Jul-2025</v>
      </c>
      <c r="P1763" t="str">
        <f>_xlfn.XLOOKUP(tblOrders[[#This Row],[OrderID]], tblReturns[OrderID], tblReturns[Returned])</f>
        <v>No</v>
      </c>
      <c r="Q1763" t="str">
        <f>_xlfn.XLOOKUP(tblOrders[[#This Row],[OrderID]], tblShipping[OrderID], tblShipping[ShipMode])</f>
        <v>Express</v>
      </c>
      <c r="R1763" t="str">
        <f>IFERROR(_xlfn.XLOOKUP(A1762, tblCustomers[CustomerID], tblCustomers[CustomerName]), "Not Found")</f>
        <v>Not Found</v>
      </c>
      <c r="S1763" t="str">
        <f>IF(tblOrders[[#This Row],[Sales]]&gt;1000000,"High Value","Standard")</f>
        <v>Standard</v>
      </c>
      <c r="T1763" t="str">
        <f>_xlfn.XLOOKUP(tblOrders[[#This Row],[ProductID]], tblProducts[ProductID], tblProducts[ProductName])</f>
        <v>Product 10</v>
      </c>
      <c r="U1763">
        <f>_xlfn.XLOOKUP(tblOrders[[#This Row],[SalesRepID]], tblSalesreps[RepID], tblSalesreps[Target])</f>
        <v>19562258</v>
      </c>
    </row>
    <row r="1764" spans="1:21">
      <c r="A1764" t="s">
        <v>2559</v>
      </c>
      <c r="B1764" s="7" t="s">
        <v>827</v>
      </c>
      <c r="C1764" t="s">
        <v>578</v>
      </c>
      <c r="D1764" t="s">
        <v>617</v>
      </c>
      <c r="E1764" t="s">
        <v>210</v>
      </c>
      <c r="F1764" t="s">
        <v>20</v>
      </c>
      <c r="G1764">
        <v>10</v>
      </c>
      <c r="H1764">
        <v>0.05</v>
      </c>
      <c r="I1764" s="2">
        <v>1371591</v>
      </c>
      <c r="J1764" t="str">
        <f>_xlfn.XLOOKUP(tblOrders[[#This Row],[CustomerID]], tblCustomers[CustomerID], tblCustomers[CustomerName])</f>
        <v>Customer 202</v>
      </c>
      <c r="K1764" t="str">
        <f>_xlfn.XLOOKUP(tblOrders[[#This Row],[CustomerID]], tblCustomers[CustomerID], tblCustomers[Segment])</f>
        <v>SME</v>
      </c>
      <c r="L1764" t="str">
        <f>_xlfn.XLOOKUP(tblOrders[[#This Row],[ProductID]], tblProducts[ProductID], tblProducts[Category])</f>
        <v>Home</v>
      </c>
      <c r="M1764">
        <f>_xlfn.XLOOKUP(tblOrders[[#This Row],[ProductID]], tblProducts[ProductID], tblProducts[CostPrice])</f>
        <v>61495</v>
      </c>
      <c r="N1764">
        <f>tblOrders[[#This Row],[Sales]]-(tblOrders[[#This Row],[CostPrice]]*tblOrders[[#This Row],[Quantity]])</f>
        <v>756641</v>
      </c>
      <c r="O1764" t="str">
        <f>TEXT(tblOrders[[#This Row],[Date]],"mmm-yyyy")</f>
        <v>Dec-2025</v>
      </c>
      <c r="P1764" t="str">
        <f>_xlfn.XLOOKUP(tblOrders[[#This Row],[OrderID]], tblReturns[OrderID], tblReturns[Returned])</f>
        <v>No</v>
      </c>
      <c r="Q1764" t="str">
        <f>_xlfn.XLOOKUP(tblOrders[[#This Row],[OrderID]], tblShipping[OrderID], tblShipping[ShipMode])</f>
        <v>Standard</v>
      </c>
      <c r="R1764" t="str">
        <f>IFERROR(_xlfn.XLOOKUP(A1763, tblCustomers[CustomerID], tblCustomers[CustomerName]), "Not Found")</f>
        <v>Not Found</v>
      </c>
      <c r="S1764" t="str">
        <f>IF(tblOrders[[#This Row],[Sales]]&gt;1000000,"High Value","Standard")</f>
        <v>High Value</v>
      </c>
      <c r="T1764" t="str">
        <f>_xlfn.XLOOKUP(tblOrders[[#This Row],[ProductID]], tblProducts[ProductID], tblProducts[ProductName])</f>
        <v>Product 45</v>
      </c>
      <c r="U1764">
        <f>_xlfn.XLOOKUP(tblOrders[[#This Row],[SalesRepID]], tblSalesreps[RepID], tblSalesreps[Target])</f>
        <v>19336654</v>
      </c>
    </row>
    <row r="1765" spans="1:21">
      <c r="A1765" t="s">
        <v>2560</v>
      </c>
      <c r="B1765" s="7" t="s">
        <v>81</v>
      </c>
      <c r="C1765" t="s">
        <v>412</v>
      </c>
      <c r="D1765" t="s">
        <v>474</v>
      </c>
      <c r="E1765" t="s">
        <v>186</v>
      </c>
      <c r="F1765" t="s">
        <v>88</v>
      </c>
      <c r="G1765">
        <v>4</v>
      </c>
      <c r="H1765">
        <v>0.05</v>
      </c>
      <c r="I1765" s="2">
        <v>136727.79999999999</v>
      </c>
      <c r="J1765" t="str">
        <f>_xlfn.XLOOKUP(tblOrders[[#This Row],[CustomerID]], tblCustomers[CustomerID], tblCustomers[CustomerName])</f>
        <v>Customer 111</v>
      </c>
      <c r="K1765" t="str">
        <f>_xlfn.XLOOKUP(tblOrders[[#This Row],[CustomerID]], tblCustomers[CustomerID], tblCustomers[Segment])</f>
        <v>Corporate</v>
      </c>
      <c r="L1765" t="str">
        <f>_xlfn.XLOOKUP(tblOrders[[#This Row],[ProductID]], tblProducts[ProductID], tblProducts[Category])</f>
        <v>Office</v>
      </c>
      <c r="M1765">
        <f>_xlfn.XLOOKUP(tblOrders[[#This Row],[ProductID]], tblProducts[ProductID], tblProducts[CostPrice])</f>
        <v>5129</v>
      </c>
      <c r="N1765">
        <f>tblOrders[[#This Row],[Sales]]-(tblOrders[[#This Row],[CostPrice]]*tblOrders[[#This Row],[Quantity]])</f>
        <v>116211.79999999999</v>
      </c>
      <c r="O1765" t="str">
        <f>TEXT(tblOrders[[#This Row],[Date]],"mmm-yyyy")</f>
        <v>Nov-2025</v>
      </c>
      <c r="P1765" t="str">
        <f>_xlfn.XLOOKUP(tblOrders[[#This Row],[OrderID]], tblReturns[OrderID], tblReturns[Returned])</f>
        <v>No</v>
      </c>
      <c r="Q1765" t="str">
        <f>_xlfn.XLOOKUP(tblOrders[[#This Row],[OrderID]], tblShipping[OrderID], tblShipping[ShipMode])</f>
        <v>Pickup</v>
      </c>
      <c r="R1765" t="str">
        <f>IFERROR(_xlfn.XLOOKUP(A1764, tblCustomers[CustomerID], tblCustomers[CustomerName]), "Not Found")</f>
        <v>Not Found</v>
      </c>
      <c r="S1765" t="str">
        <f>IF(tblOrders[[#This Row],[Sales]]&gt;1000000,"High Value","Standard")</f>
        <v>Standard</v>
      </c>
      <c r="T1765" t="str">
        <f>_xlfn.XLOOKUP(tblOrders[[#This Row],[ProductID]], tblProducts[ProductID], tblProducts[ProductName])</f>
        <v>Product 69</v>
      </c>
      <c r="U1765">
        <f>_xlfn.XLOOKUP(tblOrders[[#This Row],[SalesRepID]], tblSalesreps[RepID], tblSalesreps[Target])</f>
        <v>15141830</v>
      </c>
    </row>
    <row r="1766" spans="1:21">
      <c r="A1766" t="s">
        <v>2561</v>
      </c>
      <c r="B1766" s="7" t="s">
        <v>577</v>
      </c>
      <c r="C1766" t="s">
        <v>512</v>
      </c>
      <c r="D1766" t="s">
        <v>141</v>
      </c>
      <c r="E1766" t="s">
        <v>69</v>
      </c>
      <c r="F1766" t="s">
        <v>51</v>
      </c>
      <c r="G1766">
        <v>4</v>
      </c>
      <c r="H1766">
        <v>0.2</v>
      </c>
      <c r="I1766" s="2">
        <v>85129.600000000006</v>
      </c>
      <c r="J1766" t="str">
        <f>_xlfn.XLOOKUP(tblOrders[[#This Row],[CustomerID]], tblCustomers[CustomerID], tblCustomers[CustomerName])</f>
        <v>Customer 16</v>
      </c>
      <c r="K1766" t="str">
        <f>_xlfn.XLOOKUP(tblOrders[[#This Row],[CustomerID]], tblCustomers[CustomerID], tblCustomers[Segment])</f>
        <v>Consumer</v>
      </c>
      <c r="L1766" t="str">
        <f>_xlfn.XLOOKUP(tblOrders[[#This Row],[ProductID]], tblProducts[ProductID], tblProducts[Category])</f>
        <v>Home</v>
      </c>
      <c r="M1766">
        <f>_xlfn.XLOOKUP(tblOrders[[#This Row],[ProductID]], tblProducts[ProductID], tblProducts[CostPrice])</f>
        <v>32671</v>
      </c>
      <c r="N1766">
        <f>tblOrders[[#This Row],[Sales]]-(tblOrders[[#This Row],[CostPrice]]*tblOrders[[#This Row],[Quantity]])</f>
        <v>-45554.399999999994</v>
      </c>
      <c r="O1766" t="str">
        <f>TEXT(tblOrders[[#This Row],[Date]],"mmm-yyyy")</f>
        <v>Dec-2025</v>
      </c>
      <c r="P1766" t="str">
        <f>_xlfn.XLOOKUP(tblOrders[[#This Row],[OrderID]], tblReturns[OrderID], tblReturns[Returned])</f>
        <v>No</v>
      </c>
      <c r="Q1766" t="str">
        <f>_xlfn.XLOOKUP(tblOrders[[#This Row],[OrderID]], tblShipping[OrderID], tblShipping[ShipMode])</f>
        <v>Standard</v>
      </c>
      <c r="R1766" t="str">
        <f>IFERROR(_xlfn.XLOOKUP(A1765, tblCustomers[CustomerID], tblCustomers[CustomerName]), "Not Found")</f>
        <v>Not Found</v>
      </c>
      <c r="S1766" t="str">
        <f>IF(tblOrders[[#This Row],[Sales]]&gt;1000000,"High Value","Standard")</f>
        <v>Standard</v>
      </c>
      <c r="T1766" t="str">
        <f>_xlfn.XLOOKUP(tblOrders[[#This Row],[ProductID]], tblProducts[ProductID], tblProducts[ProductName])</f>
        <v>Product 80</v>
      </c>
      <c r="U1766">
        <f>_xlfn.XLOOKUP(tblOrders[[#This Row],[SalesRepID]], tblSalesreps[RepID], tblSalesreps[Target])</f>
        <v>19473459</v>
      </c>
    </row>
    <row r="1767" spans="1:21">
      <c r="A1767" t="s">
        <v>2562</v>
      </c>
      <c r="B1767" s="7" t="s">
        <v>293</v>
      </c>
      <c r="C1767" t="s">
        <v>297</v>
      </c>
      <c r="D1767" t="s">
        <v>400</v>
      </c>
      <c r="E1767" t="s">
        <v>74</v>
      </c>
      <c r="F1767" t="s">
        <v>14</v>
      </c>
      <c r="G1767">
        <v>4</v>
      </c>
      <c r="H1767">
        <v>0.15</v>
      </c>
      <c r="I1767" s="2">
        <v>326733.2</v>
      </c>
      <c r="J1767" t="str">
        <f>_xlfn.XLOOKUP(tblOrders[[#This Row],[CustomerID]], tblCustomers[CustomerID], tblCustomers[CustomerName])</f>
        <v>Customer 275</v>
      </c>
      <c r="K1767" t="str">
        <f>_xlfn.XLOOKUP(tblOrders[[#This Row],[CustomerID]], tblCustomers[CustomerID], tblCustomers[Segment])</f>
        <v>SME</v>
      </c>
      <c r="L1767" t="str">
        <f>_xlfn.XLOOKUP(tblOrders[[#This Row],[ProductID]], tblProducts[ProductID], tblProducts[Category])</f>
        <v>Electronics</v>
      </c>
      <c r="M1767">
        <f>_xlfn.XLOOKUP(tblOrders[[#This Row],[ProductID]], tblProducts[ProductID], tblProducts[CostPrice])</f>
        <v>36044</v>
      </c>
      <c r="N1767">
        <f>tblOrders[[#This Row],[Sales]]-(tblOrders[[#This Row],[CostPrice]]*tblOrders[[#This Row],[Quantity]])</f>
        <v>182557.2</v>
      </c>
      <c r="O1767" t="str">
        <f>TEXT(tblOrders[[#This Row],[Date]],"mmm-yyyy")</f>
        <v>Feb-2025</v>
      </c>
      <c r="P1767" t="str">
        <f>_xlfn.XLOOKUP(tblOrders[[#This Row],[OrderID]], tblReturns[OrderID], tblReturns[Returned])</f>
        <v>No</v>
      </c>
      <c r="Q1767" t="str">
        <f>_xlfn.XLOOKUP(tblOrders[[#This Row],[OrderID]], tblShipping[OrderID], tblShipping[ShipMode])</f>
        <v>Pickup</v>
      </c>
      <c r="R1767" t="str">
        <f>IFERROR(_xlfn.XLOOKUP(A1766, tblCustomers[CustomerID], tblCustomers[CustomerName]), "Not Found")</f>
        <v>Not Found</v>
      </c>
      <c r="S1767" t="str">
        <f>IF(tblOrders[[#This Row],[Sales]]&gt;1000000,"High Value","Standard")</f>
        <v>Standard</v>
      </c>
      <c r="T1767" t="str">
        <f>_xlfn.XLOOKUP(tblOrders[[#This Row],[ProductID]], tblProducts[ProductID], tblProducts[ProductName])</f>
        <v>Product 29</v>
      </c>
      <c r="U1767">
        <f>_xlfn.XLOOKUP(tblOrders[[#This Row],[SalesRepID]], tblSalesreps[RepID], tblSalesreps[Target])</f>
        <v>7254801</v>
      </c>
    </row>
    <row r="1768" spans="1:21">
      <c r="A1768" t="s">
        <v>2563</v>
      </c>
      <c r="B1768" s="7" t="s">
        <v>188</v>
      </c>
      <c r="C1768" t="s">
        <v>632</v>
      </c>
      <c r="D1768" t="s">
        <v>178</v>
      </c>
      <c r="E1768" t="s">
        <v>45</v>
      </c>
      <c r="F1768" t="s">
        <v>26</v>
      </c>
      <c r="G1768">
        <v>4</v>
      </c>
      <c r="H1768">
        <v>0</v>
      </c>
      <c r="I1768" s="2">
        <v>117000</v>
      </c>
      <c r="J1768" t="str">
        <f>_xlfn.XLOOKUP(tblOrders[[#This Row],[CustomerID]], tblCustomers[CustomerID], tblCustomers[CustomerName])</f>
        <v>Customer 290</v>
      </c>
      <c r="K1768" t="str">
        <f>_xlfn.XLOOKUP(tblOrders[[#This Row],[CustomerID]], tblCustomers[CustomerID], tblCustomers[Segment])</f>
        <v>Consumer</v>
      </c>
      <c r="L1768" t="str">
        <f>_xlfn.XLOOKUP(tblOrders[[#This Row],[ProductID]], tblProducts[ProductID], tblProducts[Category])</f>
        <v>Office</v>
      </c>
      <c r="M1768">
        <f>_xlfn.XLOOKUP(tblOrders[[#This Row],[ProductID]], tblProducts[ProductID], tblProducts[CostPrice])</f>
        <v>46035</v>
      </c>
      <c r="N1768">
        <f>tblOrders[[#This Row],[Sales]]-(tblOrders[[#This Row],[CostPrice]]*tblOrders[[#This Row],[Quantity]])</f>
        <v>-67140</v>
      </c>
      <c r="O1768" t="str">
        <f>TEXT(tblOrders[[#This Row],[Date]],"mmm-yyyy")</f>
        <v>Feb-2025</v>
      </c>
      <c r="P1768" t="str">
        <f>_xlfn.XLOOKUP(tblOrders[[#This Row],[OrderID]], tblReturns[OrderID], tblReturns[Returned])</f>
        <v>No</v>
      </c>
      <c r="Q1768" t="str">
        <f>_xlfn.XLOOKUP(tblOrders[[#This Row],[OrderID]], tblShipping[OrderID], tblShipping[ShipMode])</f>
        <v>Express</v>
      </c>
      <c r="R1768" t="str">
        <f>IFERROR(_xlfn.XLOOKUP(A1767, tblCustomers[CustomerID], tblCustomers[CustomerName]), "Not Found")</f>
        <v>Not Found</v>
      </c>
      <c r="S1768" t="str">
        <f>IF(tblOrders[[#This Row],[Sales]]&gt;1000000,"High Value","Standard")</f>
        <v>Standard</v>
      </c>
      <c r="T1768" t="str">
        <f>_xlfn.XLOOKUP(tblOrders[[#This Row],[ProductID]], tblProducts[ProductID], tblProducts[ProductName])</f>
        <v>Product 84</v>
      </c>
      <c r="U1768">
        <f>_xlfn.XLOOKUP(tblOrders[[#This Row],[SalesRepID]], tblSalesreps[RepID], tblSalesreps[Target])</f>
        <v>11319839</v>
      </c>
    </row>
    <row r="1769" spans="1:21">
      <c r="A1769" t="s">
        <v>2564</v>
      </c>
      <c r="B1769" s="7" t="s">
        <v>207</v>
      </c>
      <c r="C1769" t="s">
        <v>476</v>
      </c>
      <c r="D1769" t="s">
        <v>369</v>
      </c>
      <c r="E1769" t="s">
        <v>45</v>
      </c>
      <c r="F1769" t="s">
        <v>14</v>
      </c>
      <c r="G1769">
        <v>5</v>
      </c>
      <c r="H1769">
        <v>0</v>
      </c>
      <c r="I1769" s="2">
        <v>138310</v>
      </c>
      <c r="J1769" t="str">
        <f>_xlfn.XLOOKUP(tblOrders[[#This Row],[CustomerID]], tblCustomers[CustomerID], tblCustomers[CustomerName])</f>
        <v>Customer 142</v>
      </c>
      <c r="K1769" t="str">
        <f>_xlfn.XLOOKUP(tblOrders[[#This Row],[CustomerID]], tblCustomers[CustomerID], tblCustomers[Segment])</f>
        <v>Consumer</v>
      </c>
      <c r="L1769" t="str">
        <f>_xlfn.XLOOKUP(tblOrders[[#This Row],[ProductID]], tblProducts[ProductID], tblProducts[Category])</f>
        <v>Office</v>
      </c>
      <c r="M1769">
        <f>_xlfn.XLOOKUP(tblOrders[[#This Row],[ProductID]], tblProducts[ProductID], tblProducts[CostPrice])</f>
        <v>12456</v>
      </c>
      <c r="N1769">
        <f>tblOrders[[#This Row],[Sales]]-(tblOrders[[#This Row],[CostPrice]]*tblOrders[[#This Row],[Quantity]])</f>
        <v>76030</v>
      </c>
      <c r="O1769" t="str">
        <f>TEXT(tblOrders[[#This Row],[Date]],"mmm-yyyy")</f>
        <v>Dec-2025</v>
      </c>
      <c r="P1769" t="str">
        <f>_xlfn.XLOOKUP(tblOrders[[#This Row],[OrderID]], tblReturns[OrderID], tblReturns[Returned])</f>
        <v>No</v>
      </c>
      <c r="Q1769" t="str">
        <f>_xlfn.XLOOKUP(tblOrders[[#This Row],[OrderID]], tblShipping[OrderID], tblShipping[ShipMode])</f>
        <v>Express</v>
      </c>
      <c r="R1769" t="str">
        <f>IFERROR(_xlfn.XLOOKUP(A1768, tblCustomers[CustomerID], tblCustomers[CustomerName]), "Not Found")</f>
        <v>Not Found</v>
      </c>
      <c r="S1769" t="str">
        <f>IF(tblOrders[[#This Row],[Sales]]&gt;1000000,"High Value","Standard")</f>
        <v>Standard</v>
      </c>
      <c r="T1769" t="str">
        <f>_xlfn.XLOOKUP(tblOrders[[#This Row],[ProductID]], tblProducts[ProductID], tblProducts[ProductName])</f>
        <v>Product 42</v>
      </c>
      <c r="U1769">
        <f>_xlfn.XLOOKUP(tblOrders[[#This Row],[SalesRepID]], tblSalesreps[RepID], tblSalesreps[Target])</f>
        <v>11319839</v>
      </c>
    </row>
    <row r="1770" spans="1:21">
      <c r="A1770" t="s">
        <v>2565</v>
      </c>
      <c r="B1770" s="7" t="s">
        <v>47</v>
      </c>
      <c r="C1770" t="s">
        <v>344</v>
      </c>
      <c r="D1770" t="s">
        <v>597</v>
      </c>
      <c r="E1770" t="s">
        <v>186</v>
      </c>
      <c r="F1770" t="s">
        <v>26</v>
      </c>
      <c r="G1770">
        <v>6</v>
      </c>
      <c r="H1770">
        <v>0.05</v>
      </c>
      <c r="I1770" s="2">
        <v>476696.7</v>
      </c>
      <c r="J1770" t="str">
        <f>_xlfn.XLOOKUP(tblOrders[[#This Row],[CustomerID]], tblCustomers[CustomerID], tblCustomers[CustomerName])</f>
        <v>Customer 68</v>
      </c>
      <c r="K1770" t="str">
        <f>_xlfn.XLOOKUP(tblOrders[[#This Row],[CustomerID]], tblCustomers[CustomerID], tblCustomers[Segment])</f>
        <v>Consumer</v>
      </c>
      <c r="L1770" t="str">
        <f>_xlfn.XLOOKUP(tblOrders[[#This Row],[ProductID]], tblProducts[ProductID], tblProducts[Category])</f>
        <v>Electronics</v>
      </c>
      <c r="M1770">
        <f>_xlfn.XLOOKUP(tblOrders[[#This Row],[ProductID]], tblProducts[ProductID], tblProducts[CostPrice])</f>
        <v>35454</v>
      </c>
      <c r="N1770">
        <f>tblOrders[[#This Row],[Sales]]-(tblOrders[[#This Row],[CostPrice]]*tblOrders[[#This Row],[Quantity]])</f>
        <v>263972.7</v>
      </c>
      <c r="O1770" t="str">
        <f>TEXT(tblOrders[[#This Row],[Date]],"mmm-yyyy")</f>
        <v>Sep-2025</v>
      </c>
      <c r="P1770" t="str">
        <f>_xlfn.XLOOKUP(tblOrders[[#This Row],[OrderID]], tblReturns[OrderID], tblReturns[Returned])</f>
        <v>No</v>
      </c>
      <c r="Q1770" t="str">
        <f>_xlfn.XLOOKUP(tblOrders[[#This Row],[OrderID]], tblShipping[OrderID], tblShipping[ShipMode])</f>
        <v>Standard</v>
      </c>
      <c r="R1770" t="str">
        <f>IFERROR(_xlfn.XLOOKUP(A1769, tblCustomers[CustomerID], tblCustomers[CustomerName]), "Not Found")</f>
        <v>Not Found</v>
      </c>
      <c r="S1770" t="str">
        <f>IF(tblOrders[[#This Row],[Sales]]&gt;1000000,"High Value","Standard")</f>
        <v>Standard</v>
      </c>
      <c r="T1770" t="str">
        <f>_xlfn.XLOOKUP(tblOrders[[#This Row],[ProductID]], tblProducts[ProductID], tblProducts[ProductName])</f>
        <v>Product 28</v>
      </c>
      <c r="U1770">
        <f>_xlfn.XLOOKUP(tblOrders[[#This Row],[SalesRepID]], tblSalesreps[RepID], tblSalesreps[Target])</f>
        <v>15141830</v>
      </c>
    </row>
    <row r="1771" spans="1:21">
      <c r="A1771" t="s">
        <v>2566</v>
      </c>
      <c r="B1771" s="7" t="s">
        <v>663</v>
      </c>
      <c r="C1771" t="s">
        <v>529</v>
      </c>
      <c r="D1771" t="s">
        <v>92</v>
      </c>
      <c r="E1771" t="s">
        <v>79</v>
      </c>
      <c r="F1771" t="s">
        <v>26</v>
      </c>
      <c r="G1771">
        <v>5</v>
      </c>
      <c r="H1771">
        <v>0.2</v>
      </c>
      <c r="I1771" s="2">
        <v>325360</v>
      </c>
      <c r="J1771" t="str">
        <f>_xlfn.XLOOKUP(tblOrders[[#This Row],[CustomerID]], tblCustomers[CustomerID], tblCustomers[CustomerName])</f>
        <v>Customer 126</v>
      </c>
      <c r="K1771" t="str">
        <f>_xlfn.XLOOKUP(tblOrders[[#This Row],[CustomerID]], tblCustomers[CustomerID], tblCustomers[Segment])</f>
        <v>SME</v>
      </c>
      <c r="L1771" t="str">
        <f>_xlfn.XLOOKUP(tblOrders[[#This Row],[ProductID]], tblProducts[ProductID], tblProducts[Category])</f>
        <v>Home</v>
      </c>
      <c r="M1771">
        <f>_xlfn.XLOOKUP(tblOrders[[#This Row],[ProductID]], tblProducts[ProductID], tblProducts[CostPrice])</f>
        <v>65463</v>
      </c>
      <c r="N1771">
        <f>tblOrders[[#This Row],[Sales]]-(tblOrders[[#This Row],[CostPrice]]*tblOrders[[#This Row],[Quantity]])</f>
        <v>-1955</v>
      </c>
      <c r="O1771" t="str">
        <f>TEXT(tblOrders[[#This Row],[Date]],"mmm-yyyy")</f>
        <v>Aug-2025</v>
      </c>
      <c r="P1771" t="str">
        <f>_xlfn.XLOOKUP(tblOrders[[#This Row],[OrderID]], tblReturns[OrderID], tblReturns[Returned])</f>
        <v>No</v>
      </c>
      <c r="Q1771" t="str">
        <f>_xlfn.XLOOKUP(tblOrders[[#This Row],[OrderID]], tblShipping[OrderID], tblShipping[ShipMode])</f>
        <v>Standard</v>
      </c>
      <c r="R1771" t="str">
        <f>IFERROR(_xlfn.XLOOKUP(A1770, tblCustomers[CustomerID], tblCustomers[CustomerName]), "Not Found")</f>
        <v>Not Found</v>
      </c>
      <c r="S1771" t="str">
        <f>IF(tblOrders[[#This Row],[Sales]]&gt;1000000,"High Value","Standard")</f>
        <v>Standard</v>
      </c>
      <c r="T1771" t="str">
        <f>_xlfn.XLOOKUP(tblOrders[[#This Row],[ProductID]], tblProducts[ProductID], tblProducts[ProductName])</f>
        <v>Product 32</v>
      </c>
      <c r="U1771">
        <f>_xlfn.XLOOKUP(tblOrders[[#This Row],[SalesRepID]], tblSalesreps[RepID], tblSalesreps[Target])</f>
        <v>8592536</v>
      </c>
    </row>
    <row r="1772" spans="1:21">
      <c r="A1772" t="s">
        <v>2567</v>
      </c>
      <c r="B1772" s="7" t="s">
        <v>590</v>
      </c>
      <c r="C1772" t="s">
        <v>144</v>
      </c>
      <c r="D1772" t="s">
        <v>158</v>
      </c>
      <c r="E1772" t="s">
        <v>186</v>
      </c>
      <c r="F1772" t="s">
        <v>88</v>
      </c>
      <c r="G1772">
        <v>6</v>
      </c>
      <c r="H1772">
        <v>0.2</v>
      </c>
      <c r="I1772" s="2">
        <v>318384</v>
      </c>
      <c r="J1772" t="str">
        <f>_xlfn.XLOOKUP(tblOrders[[#This Row],[CustomerID]], tblCustomers[CustomerID], tblCustomers[CustomerName])</f>
        <v>Customer 156</v>
      </c>
      <c r="K1772" t="str">
        <f>_xlfn.XLOOKUP(tblOrders[[#This Row],[CustomerID]], tblCustomers[CustomerID], tblCustomers[Segment])</f>
        <v>Consumer</v>
      </c>
      <c r="L1772" t="str">
        <f>_xlfn.XLOOKUP(tblOrders[[#This Row],[ProductID]], tblProducts[ProductID], tblProducts[Category])</f>
        <v>Home</v>
      </c>
      <c r="M1772">
        <f>_xlfn.XLOOKUP(tblOrders[[#This Row],[ProductID]], tblProducts[ProductID], tblProducts[CostPrice])</f>
        <v>6817</v>
      </c>
      <c r="N1772">
        <f>tblOrders[[#This Row],[Sales]]-(tblOrders[[#This Row],[CostPrice]]*tblOrders[[#This Row],[Quantity]])</f>
        <v>277482</v>
      </c>
      <c r="O1772" t="str">
        <f>TEXT(tblOrders[[#This Row],[Date]],"mmm-yyyy")</f>
        <v>May-2025</v>
      </c>
      <c r="P1772" t="str">
        <f>_xlfn.XLOOKUP(tblOrders[[#This Row],[OrderID]], tblReturns[OrderID], tblReturns[Returned])</f>
        <v>No</v>
      </c>
      <c r="Q1772" t="str">
        <f>_xlfn.XLOOKUP(tblOrders[[#This Row],[OrderID]], tblShipping[OrderID], tblShipping[ShipMode])</f>
        <v>Pickup</v>
      </c>
      <c r="R1772" t="str">
        <f>IFERROR(_xlfn.XLOOKUP(A1771, tblCustomers[CustomerID], tblCustomers[CustomerName]), "Not Found")</f>
        <v>Not Found</v>
      </c>
      <c r="S1772" t="str">
        <f>IF(tblOrders[[#This Row],[Sales]]&gt;1000000,"High Value","Standard")</f>
        <v>Standard</v>
      </c>
      <c r="T1772" t="str">
        <f>_xlfn.XLOOKUP(tblOrders[[#This Row],[ProductID]], tblProducts[ProductID], tblProducts[ProductName])</f>
        <v>Product 7</v>
      </c>
      <c r="U1772">
        <f>_xlfn.XLOOKUP(tblOrders[[#This Row],[SalesRepID]], tblSalesreps[RepID], tblSalesreps[Target])</f>
        <v>15141830</v>
      </c>
    </row>
    <row r="1773" spans="1:21">
      <c r="A1773" t="s">
        <v>2568</v>
      </c>
      <c r="B1773" s="7" t="s">
        <v>1364</v>
      </c>
      <c r="C1773" t="s">
        <v>136</v>
      </c>
      <c r="D1773" t="s">
        <v>158</v>
      </c>
      <c r="E1773" t="s">
        <v>56</v>
      </c>
      <c r="F1773" t="s">
        <v>20</v>
      </c>
      <c r="G1773">
        <v>6</v>
      </c>
      <c r="H1773">
        <v>0.1</v>
      </c>
      <c r="I1773" s="2">
        <v>730128.6</v>
      </c>
      <c r="J1773" t="str">
        <f>_xlfn.XLOOKUP(tblOrders[[#This Row],[CustomerID]], tblCustomers[CustomerID], tblCustomers[CustomerName])</f>
        <v>Customer 263</v>
      </c>
      <c r="K1773" t="str">
        <f>_xlfn.XLOOKUP(tblOrders[[#This Row],[CustomerID]], tblCustomers[CustomerID], tblCustomers[Segment])</f>
        <v>Corporate</v>
      </c>
      <c r="L1773" t="str">
        <f>_xlfn.XLOOKUP(tblOrders[[#This Row],[ProductID]], tblProducts[ProductID], tblProducts[Category])</f>
        <v>Home</v>
      </c>
      <c r="M1773">
        <f>_xlfn.XLOOKUP(tblOrders[[#This Row],[ProductID]], tblProducts[ProductID], tblProducts[CostPrice])</f>
        <v>6817</v>
      </c>
      <c r="N1773">
        <f>tblOrders[[#This Row],[Sales]]-(tblOrders[[#This Row],[CostPrice]]*tblOrders[[#This Row],[Quantity]])</f>
        <v>689226.6</v>
      </c>
      <c r="O1773" t="str">
        <f>TEXT(tblOrders[[#This Row],[Date]],"mmm-yyyy")</f>
        <v>Jan-2025</v>
      </c>
      <c r="P1773" t="str">
        <f>_xlfn.XLOOKUP(tblOrders[[#This Row],[OrderID]], tblReturns[OrderID], tblReturns[Returned])</f>
        <v>No</v>
      </c>
      <c r="Q1773" t="str">
        <f>_xlfn.XLOOKUP(tblOrders[[#This Row],[OrderID]], tblShipping[OrderID], tblShipping[ShipMode])</f>
        <v>Standard</v>
      </c>
      <c r="R1773" t="str">
        <f>IFERROR(_xlfn.XLOOKUP(A1772, tblCustomers[CustomerID], tblCustomers[CustomerName]), "Not Found")</f>
        <v>Not Found</v>
      </c>
      <c r="S1773" t="str">
        <f>IF(tblOrders[[#This Row],[Sales]]&gt;1000000,"High Value","Standard")</f>
        <v>Standard</v>
      </c>
      <c r="T1773" t="str">
        <f>_xlfn.XLOOKUP(tblOrders[[#This Row],[ProductID]], tblProducts[ProductID], tblProducts[ProductName])</f>
        <v>Product 7</v>
      </c>
      <c r="U1773">
        <f>_xlfn.XLOOKUP(tblOrders[[#This Row],[SalesRepID]], tblSalesreps[RepID], tblSalesreps[Target])</f>
        <v>14265630</v>
      </c>
    </row>
    <row r="1774" spans="1:21">
      <c r="A1774" t="s">
        <v>2569</v>
      </c>
      <c r="B1774" s="7" t="s">
        <v>789</v>
      </c>
      <c r="C1774" t="s">
        <v>278</v>
      </c>
      <c r="D1774" t="s">
        <v>151</v>
      </c>
      <c r="E1774" t="s">
        <v>25</v>
      </c>
      <c r="F1774" t="s">
        <v>51</v>
      </c>
      <c r="G1774">
        <v>10</v>
      </c>
      <c r="H1774">
        <v>0</v>
      </c>
      <c r="I1774" s="2">
        <v>75350</v>
      </c>
      <c r="J1774" t="str">
        <f>_xlfn.XLOOKUP(tblOrders[[#This Row],[CustomerID]], tblCustomers[CustomerID], tblCustomers[CustomerName])</f>
        <v>Customer 131</v>
      </c>
      <c r="K1774" t="str">
        <f>_xlfn.XLOOKUP(tblOrders[[#This Row],[CustomerID]], tblCustomers[CustomerID], tblCustomers[Segment])</f>
        <v>SME</v>
      </c>
      <c r="L1774" t="str">
        <f>_xlfn.XLOOKUP(tblOrders[[#This Row],[ProductID]], tblProducts[ProductID], tblProducts[Category])</f>
        <v>Electronics</v>
      </c>
      <c r="M1774">
        <f>_xlfn.XLOOKUP(tblOrders[[#This Row],[ProductID]], tblProducts[ProductID], tblProducts[CostPrice])</f>
        <v>63366</v>
      </c>
      <c r="N1774">
        <f>tblOrders[[#This Row],[Sales]]-(tblOrders[[#This Row],[CostPrice]]*tblOrders[[#This Row],[Quantity]])</f>
        <v>-558310</v>
      </c>
      <c r="O1774" t="str">
        <f>TEXT(tblOrders[[#This Row],[Date]],"mmm-yyyy")</f>
        <v>Oct-2025</v>
      </c>
      <c r="P1774" t="str">
        <f>_xlfn.XLOOKUP(tblOrders[[#This Row],[OrderID]], tblReturns[OrderID], tblReturns[Returned])</f>
        <v>No</v>
      </c>
      <c r="Q1774" t="str">
        <f>_xlfn.XLOOKUP(tblOrders[[#This Row],[OrderID]], tblShipping[OrderID], tblShipping[ShipMode])</f>
        <v>Pickup</v>
      </c>
      <c r="R1774" t="str">
        <f>IFERROR(_xlfn.XLOOKUP(A1773, tblCustomers[CustomerID], tblCustomers[CustomerName]), "Not Found")</f>
        <v>Not Found</v>
      </c>
      <c r="S1774" t="str">
        <f>IF(tblOrders[[#This Row],[Sales]]&gt;1000000,"High Value","Standard")</f>
        <v>Standard</v>
      </c>
      <c r="T1774" t="str">
        <f>_xlfn.XLOOKUP(tblOrders[[#This Row],[ProductID]], tblProducts[ProductID], tblProducts[ProductName])</f>
        <v>Product 40</v>
      </c>
      <c r="U1774">
        <f>_xlfn.XLOOKUP(tblOrders[[#This Row],[SalesRepID]], tblSalesreps[RepID], tblSalesreps[Target])</f>
        <v>7094914</v>
      </c>
    </row>
    <row r="1775" spans="1:21">
      <c r="A1775" t="s">
        <v>2570</v>
      </c>
      <c r="B1775" s="7" t="s">
        <v>1933</v>
      </c>
      <c r="C1775" t="s">
        <v>1036</v>
      </c>
      <c r="D1775" t="s">
        <v>18</v>
      </c>
      <c r="E1775" t="s">
        <v>69</v>
      </c>
      <c r="F1775" t="s">
        <v>14</v>
      </c>
      <c r="G1775">
        <v>4</v>
      </c>
      <c r="H1775">
        <v>0.05</v>
      </c>
      <c r="I1775" s="2">
        <v>306325.59999999998</v>
      </c>
      <c r="J1775" t="str">
        <f>_xlfn.XLOOKUP(tblOrders[[#This Row],[CustomerID]], tblCustomers[CustomerID], tblCustomers[CustomerName])</f>
        <v>Customer 7</v>
      </c>
      <c r="K1775" t="str">
        <f>_xlfn.XLOOKUP(tblOrders[[#This Row],[CustomerID]], tblCustomers[CustomerID], tblCustomers[Segment])</f>
        <v>SME</v>
      </c>
      <c r="L1775" t="str">
        <f>_xlfn.XLOOKUP(tblOrders[[#This Row],[ProductID]], tblProducts[ProductID], tblProducts[Category])</f>
        <v>Electronics</v>
      </c>
      <c r="M1775">
        <f>_xlfn.XLOOKUP(tblOrders[[#This Row],[ProductID]], tblProducts[ProductID], tblProducts[CostPrice])</f>
        <v>55008</v>
      </c>
      <c r="N1775">
        <f>tblOrders[[#This Row],[Sales]]-(tblOrders[[#This Row],[CostPrice]]*tblOrders[[#This Row],[Quantity]])</f>
        <v>86293.599999999977</v>
      </c>
      <c r="O1775" t="str">
        <f>TEXT(tblOrders[[#This Row],[Date]],"mmm-yyyy")</f>
        <v>Apr-2025</v>
      </c>
      <c r="P1775" t="str">
        <f>_xlfn.XLOOKUP(tblOrders[[#This Row],[OrderID]], tblReturns[OrderID], tblReturns[Returned])</f>
        <v>No</v>
      </c>
      <c r="Q1775" t="str">
        <f>_xlfn.XLOOKUP(tblOrders[[#This Row],[OrderID]], tblShipping[OrderID], tblShipping[ShipMode])</f>
        <v>Express</v>
      </c>
      <c r="R1775" t="str">
        <f>IFERROR(_xlfn.XLOOKUP(A1774, tblCustomers[CustomerID], tblCustomers[CustomerName]), "Not Found")</f>
        <v>Not Found</v>
      </c>
      <c r="S1775" t="str">
        <f>IF(tblOrders[[#This Row],[Sales]]&gt;1000000,"High Value","Standard")</f>
        <v>Standard</v>
      </c>
      <c r="T1775" t="str">
        <f>_xlfn.XLOOKUP(tblOrders[[#This Row],[ProductID]], tblProducts[ProductID], tblProducts[ProductName])</f>
        <v>Product 94</v>
      </c>
      <c r="U1775">
        <f>_xlfn.XLOOKUP(tblOrders[[#This Row],[SalesRepID]], tblSalesreps[RepID], tblSalesreps[Target])</f>
        <v>19473459</v>
      </c>
    </row>
    <row r="1776" spans="1:21">
      <c r="A1776" t="s">
        <v>2571</v>
      </c>
      <c r="B1776" s="7" t="s">
        <v>2527</v>
      </c>
      <c r="C1776" t="s">
        <v>563</v>
      </c>
      <c r="D1776" t="s">
        <v>158</v>
      </c>
      <c r="E1776" t="s">
        <v>40</v>
      </c>
      <c r="F1776" t="s">
        <v>20</v>
      </c>
      <c r="G1776">
        <v>1</v>
      </c>
      <c r="H1776">
        <v>0.2</v>
      </c>
      <c r="I1776" s="2">
        <v>10381.6</v>
      </c>
      <c r="J1776" t="str">
        <f>_xlfn.XLOOKUP(tblOrders[[#This Row],[CustomerID]], tblCustomers[CustomerID], tblCustomers[CustomerName])</f>
        <v>Customer 65</v>
      </c>
      <c r="K1776" t="str">
        <f>_xlfn.XLOOKUP(tblOrders[[#This Row],[CustomerID]], tblCustomers[CustomerID], tblCustomers[Segment])</f>
        <v>Corporate</v>
      </c>
      <c r="L1776" t="str">
        <f>_xlfn.XLOOKUP(tblOrders[[#This Row],[ProductID]], tblProducts[ProductID], tblProducts[Category])</f>
        <v>Home</v>
      </c>
      <c r="M1776">
        <f>_xlfn.XLOOKUP(tblOrders[[#This Row],[ProductID]], tblProducts[ProductID], tblProducts[CostPrice])</f>
        <v>6817</v>
      </c>
      <c r="N1776">
        <f>tblOrders[[#This Row],[Sales]]-(tblOrders[[#This Row],[CostPrice]]*tblOrders[[#This Row],[Quantity]])</f>
        <v>3564.6000000000004</v>
      </c>
      <c r="O1776" t="str">
        <f>TEXT(tblOrders[[#This Row],[Date]],"mmm-yyyy")</f>
        <v>Sep-2025</v>
      </c>
      <c r="P1776" t="str">
        <f>_xlfn.XLOOKUP(tblOrders[[#This Row],[OrderID]], tblReturns[OrderID], tblReturns[Returned])</f>
        <v>No</v>
      </c>
      <c r="Q1776" t="str">
        <f>_xlfn.XLOOKUP(tblOrders[[#This Row],[OrderID]], tblShipping[OrderID], tblShipping[ShipMode])</f>
        <v>Pickup</v>
      </c>
      <c r="R1776" t="str">
        <f>IFERROR(_xlfn.XLOOKUP(A1775, tblCustomers[CustomerID], tblCustomers[CustomerName]), "Not Found")</f>
        <v>Not Found</v>
      </c>
      <c r="S1776" t="str">
        <f>IF(tblOrders[[#This Row],[Sales]]&gt;1000000,"High Value","Standard")</f>
        <v>Standard</v>
      </c>
      <c r="T1776" t="str">
        <f>_xlfn.XLOOKUP(tblOrders[[#This Row],[ProductID]], tblProducts[ProductID], tblProducts[ProductName])</f>
        <v>Product 7</v>
      </c>
      <c r="U1776">
        <f>_xlfn.XLOOKUP(tblOrders[[#This Row],[SalesRepID]], tblSalesreps[RepID], tblSalesreps[Target])</f>
        <v>6291486</v>
      </c>
    </row>
    <row r="1777" spans="1:21">
      <c r="A1777" t="s">
        <v>2572</v>
      </c>
      <c r="B1777" s="7" t="s">
        <v>107</v>
      </c>
      <c r="C1777" t="s">
        <v>386</v>
      </c>
      <c r="D1777" t="s">
        <v>24</v>
      </c>
      <c r="E1777" t="s">
        <v>74</v>
      </c>
      <c r="F1777" t="s">
        <v>26</v>
      </c>
      <c r="G1777">
        <v>5</v>
      </c>
      <c r="H1777">
        <v>0.05</v>
      </c>
      <c r="I1777" s="2">
        <v>461020.75</v>
      </c>
      <c r="J1777" t="str">
        <f>_xlfn.XLOOKUP(tblOrders[[#This Row],[CustomerID]], tblCustomers[CustomerID], tblCustomers[CustomerName])</f>
        <v>Customer 170</v>
      </c>
      <c r="K1777" t="str">
        <f>_xlfn.XLOOKUP(tblOrders[[#This Row],[CustomerID]], tblCustomers[CustomerID], tblCustomers[Segment])</f>
        <v>SME</v>
      </c>
      <c r="L1777" t="str">
        <f>_xlfn.XLOOKUP(tblOrders[[#This Row],[ProductID]], tblProducts[ProductID], tblProducts[Category])</f>
        <v>Home</v>
      </c>
      <c r="M1777">
        <f>_xlfn.XLOOKUP(tblOrders[[#This Row],[ProductID]], tblProducts[ProductID], tblProducts[CostPrice])</f>
        <v>57647</v>
      </c>
      <c r="N1777">
        <f>tblOrders[[#This Row],[Sales]]-(tblOrders[[#This Row],[CostPrice]]*tblOrders[[#This Row],[Quantity]])</f>
        <v>172785.75</v>
      </c>
      <c r="O1777" t="str">
        <f>TEXT(tblOrders[[#This Row],[Date]],"mmm-yyyy")</f>
        <v>Feb-2025</v>
      </c>
      <c r="P1777" t="str">
        <f>_xlfn.XLOOKUP(tblOrders[[#This Row],[OrderID]], tblReturns[OrderID], tblReturns[Returned])</f>
        <v>No</v>
      </c>
      <c r="Q1777" t="str">
        <f>_xlfn.XLOOKUP(tblOrders[[#This Row],[OrderID]], tblShipping[OrderID], tblShipping[ShipMode])</f>
        <v>Express</v>
      </c>
      <c r="R1777" t="str">
        <f>IFERROR(_xlfn.XLOOKUP(A1776, tblCustomers[CustomerID], tblCustomers[CustomerName]), "Not Found")</f>
        <v>Not Found</v>
      </c>
      <c r="S1777" t="str">
        <f>IF(tblOrders[[#This Row],[Sales]]&gt;1000000,"High Value","Standard")</f>
        <v>Standard</v>
      </c>
      <c r="T1777" t="str">
        <f>_xlfn.XLOOKUP(tblOrders[[#This Row],[ProductID]], tblProducts[ProductID], tblProducts[ProductName])</f>
        <v>Product 2</v>
      </c>
      <c r="U1777">
        <f>_xlfn.XLOOKUP(tblOrders[[#This Row],[SalesRepID]], tblSalesreps[RepID], tblSalesreps[Target])</f>
        <v>7254801</v>
      </c>
    </row>
    <row r="1778" spans="1:21">
      <c r="A1778" t="s">
        <v>2573</v>
      </c>
      <c r="B1778" s="7" t="s">
        <v>335</v>
      </c>
      <c r="C1778" t="s">
        <v>368</v>
      </c>
      <c r="D1778" t="s">
        <v>510</v>
      </c>
      <c r="E1778" t="s">
        <v>119</v>
      </c>
      <c r="F1778" t="s">
        <v>20</v>
      </c>
      <c r="G1778">
        <v>2</v>
      </c>
      <c r="H1778">
        <v>0.05</v>
      </c>
      <c r="I1778" s="2">
        <v>32231.599999999999</v>
      </c>
      <c r="J1778" t="str">
        <f>_xlfn.XLOOKUP(tblOrders[[#This Row],[CustomerID]], tblCustomers[CustomerID], tblCustomers[CustomerName])</f>
        <v>Customer 4</v>
      </c>
      <c r="K1778" t="str">
        <f>_xlfn.XLOOKUP(tblOrders[[#This Row],[CustomerID]], tblCustomers[CustomerID], tblCustomers[Segment])</f>
        <v>Corporate</v>
      </c>
      <c r="L1778" t="str">
        <f>_xlfn.XLOOKUP(tblOrders[[#This Row],[ProductID]], tblProducts[ProductID], tblProducts[Category])</f>
        <v>Furniture</v>
      </c>
      <c r="M1778">
        <f>_xlfn.XLOOKUP(tblOrders[[#This Row],[ProductID]], tblProducts[ProductID], tblProducts[CostPrice])</f>
        <v>67718</v>
      </c>
      <c r="N1778">
        <f>tblOrders[[#This Row],[Sales]]-(tblOrders[[#This Row],[CostPrice]]*tblOrders[[#This Row],[Quantity]])</f>
        <v>-103204.4</v>
      </c>
      <c r="O1778" t="str">
        <f>TEXT(tblOrders[[#This Row],[Date]],"mmm-yyyy")</f>
        <v>Feb-2025</v>
      </c>
      <c r="P1778" t="str">
        <f>_xlfn.XLOOKUP(tblOrders[[#This Row],[OrderID]], tblReturns[OrderID], tblReturns[Returned])</f>
        <v>No</v>
      </c>
      <c r="Q1778" t="str">
        <f>_xlfn.XLOOKUP(tblOrders[[#This Row],[OrderID]], tblShipping[OrderID], tblShipping[ShipMode])</f>
        <v>Standard</v>
      </c>
      <c r="R1778" t="str">
        <f>IFERROR(_xlfn.XLOOKUP(A1777, tblCustomers[CustomerID], tblCustomers[CustomerName]), "Not Found")</f>
        <v>Not Found</v>
      </c>
      <c r="S1778" t="str">
        <f>IF(tblOrders[[#This Row],[Sales]]&gt;1000000,"High Value","Standard")</f>
        <v>Standard</v>
      </c>
      <c r="T1778" t="str">
        <f>_xlfn.XLOOKUP(tblOrders[[#This Row],[ProductID]], tblProducts[ProductID], tblProducts[ProductName])</f>
        <v>Product 81</v>
      </c>
      <c r="U1778">
        <f>_xlfn.XLOOKUP(tblOrders[[#This Row],[SalesRepID]], tblSalesreps[RepID], tblSalesreps[Target])</f>
        <v>5886694</v>
      </c>
    </row>
    <row r="1779" spans="1:21">
      <c r="A1779" t="s">
        <v>2574</v>
      </c>
      <c r="B1779" s="7" t="s">
        <v>528</v>
      </c>
      <c r="C1779" t="s">
        <v>674</v>
      </c>
      <c r="D1779" t="s">
        <v>973</v>
      </c>
      <c r="E1779" t="s">
        <v>105</v>
      </c>
      <c r="F1779" t="s">
        <v>51</v>
      </c>
      <c r="G1779">
        <v>6</v>
      </c>
      <c r="H1779">
        <v>0.2</v>
      </c>
      <c r="I1779" s="2">
        <v>289723.2</v>
      </c>
      <c r="J1779" t="str">
        <f>_xlfn.XLOOKUP(tblOrders[[#This Row],[CustomerID]], tblCustomers[CustomerID], tblCustomers[CustomerName])</f>
        <v>Customer 31</v>
      </c>
      <c r="K1779" t="str">
        <f>_xlfn.XLOOKUP(tblOrders[[#This Row],[CustomerID]], tblCustomers[CustomerID], tblCustomers[Segment])</f>
        <v>Consumer</v>
      </c>
      <c r="L1779" t="str">
        <f>_xlfn.XLOOKUP(tblOrders[[#This Row],[ProductID]], tblProducts[ProductID], tblProducts[Category])</f>
        <v>Office</v>
      </c>
      <c r="M1779">
        <f>_xlfn.XLOOKUP(tblOrders[[#This Row],[ProductID]], tblProducts[ProductID], tblProducts[CostPrice])</f>
        <v>44507</v>
      </c>
      <c r="N1779">
        <f>tblOrders[[#This Row],[Sales]]-(tblOrders[[#This Row],[CostPrice]]*tblOrders[[#This Row],[Quantity]])</f>
        <v>22681.200000000012</v>
      </c>
      <c r="O1779" t="str">
        <f>TEXT(tblOrders[[#This Row],[Date]],"mmm-yyyy")</f>
        <v>Apr-2025</v>
      </c>
      <c r="P1779" t="str">
        <f>_xlfn.XLOOKUP(tblOrders[[#This Row],[OrderID]], tblReturns[OrderID], tblReturns[Returned])</f>
        <v>No</v>
      </c>
      <c r="Q1779" t="str">
        <f>_xlfn.XLOOKUP(tblOrders[[#This Row],[OrderID]], tblShipping[OrderID], tblShipping[ShipMode])</f>
        <v>Standard</v>
      </c>
      <c r="R1779" t="str">
        <f>IFERROR(_xlfn.XLOOKUP(A1778, tblCustomers[CustomerID], tblCustomers[CustomerName]), "Not Found")</f>
        <v>Not Found</v>
      </c>
      <c r="S1779" t="str">
        <f>IF(tblOrders[[#This Row],[Sales]]&gt;1000000,"High Value","Standard")</f>
        <v>Standard</v>
      </c>
      <c r="T1779" t="str">
        <f>_xlfn.XLOOKUP(tblOrders[[#This Row],[ProductID]], tblProducts[ProductID], tblProducts[ProductName])</f>
        <v>Product 53</v>
      </c>
      <c r="U1779">
        <f>_xlfn.XLOOKUP(tblOrders[[#This Row],[SalesRepID]], tblSalesreps[RepID], tblSalesreps[Target])</f>
        <v>8698154</v>
      </c>
    </row>
    <row r="1780" spans="1:21">
      <c r="A1780" t="s">
        <v>2575</v>
      </c>
      <c r="B1780" s="7" t="s">
        <v>212</v>
      </c>
      <c r="C1780" t="s">
        <v>402</v>
      </c>
      <c r="D1780" t="s">
        <v>182</v>
      </c>
      <c r="E1780" t="s">
        <v>210</v>
      </c>
      <c r="F1780" t="s">
        <v>14</v>
      </c>
      <c r="G1780">
        <v>8</v>
      </c>
      <c r="H1780">
        <v>0.1</v>
      </c>
      <c r="I1780" s="2">
        <v>773157.6</v>
      </c>
      <c r="J1780" t="str">
        <f>_xlfn.XLOOKUP(tblOrders[[#This Row],[CustomerID]], tblCustomers[CustomerID], tblCustomers[CustomerName])</f>
        <v>Customer 217</v>
      </c>
      <c r="K1780" t="str">
        <f>_xlfn.XLOOKUP(tblOrders[[#This Row],[CustomerID]], tblCustomers[CustomerID], tblCustomers[Segment])</f>
        <v>SME</v>
      </c>
      <c r="L1780" t="str">
        <f>_xlfn.XLOOKUP(tblOrders[[#This Row],[ProductID]], tblProducts[ProductID], tblProducts[Category])</f>
        <v>Furniture</v>
      </c>
      <c r="M1780">
        <f>_xlfn.XLOOKUP(tblOrders[[#This Row],[ProductID]], tblProducts[ProductID], tblProducts[CostPrice])</f>
        <v>76428</v>
      </c>
      <c r="N1780">
        <f>tblOrders[[#This Row],[Sales]]-(tblOrders[[#This Row],[CostPrice]]*tblOrders[[#This Row],[Quantity]])</f>
        <v>161733.59999999998</v>
      </c>
      <c r="O1780" t="str">
        <f>TEXT(tblOrders[[#This Row],[Date]],"mmm-yyyy")</f>
        <v>May-2025</v>
      </c>
      <c r="P1780" t="str">
        <f>_xlfn.XLOOKUP(tblOrders[[#This Row],[OrderID]], tblReturns[OrderID], tblReturns[Returned])</f>
        <v>No</v>
      </c>
      <c r="Q1780" t="str">
        <f>_xlfn.XLOOKUP(tblOrders[[#This Row],[OrderID]], tblShipping[OrderID], tblShipping[ShipMode])</f>
        <v>Standard</v>
      </c>
      <c r="R1780" t="str">
        <f>IFERROR(_xlfn.XLOOKUP(A1779, tblCustomers[CustomerID], tblCustomers[CustomerName]), "Not Found")</f>
        <v>Not Found</v>
      </c>
      <c r="S1780" t="str">
        <f>IF(tblOrders[[#This Row],[Sales]]&gt;1000000,"High Value","Standard")</f>
        <v>Standard</v>
      </c>
      <c r="T1780" t="str">
        <f>_xlfn.XLOOKUP(tblOrders[[#This Row],[ProductID]], tblProducts[ProductID], tblProducts[ProductName])</f>
        <v>Product 11</v>
      </c>
      <c r="U1780">
        <f>_xlfn.XLOOKUP(tblOrders[[#This Row],[SalesRepID]], tblSalesreps[RepID], tblSalesreps[Target])</f>
        <v>19336654</v>
      </c>
    </row>
    <row r="1781" spans="1:21">
      <c r="A1781" t="s">
        <v>2576</v>
      </c>
      <c r="B1781" s="7" t="s">
        <v>939</v>
      </c>
      <c r="C1781" t="s">
        <v>426</v>
      </c>
      <c r="D1781" t="s">
        <v>73</v>
      </c>
      <c r="E1781" t="s">
        <v>13</v>
      </c>
      <c r="F1781" t="s">
        <v>51</v>
      </c>
      <c r="G1781">
        <v>1</v>
      </c>
      <c r="H1781">
        <v>0.1</v>
      </c>
      <c r="I1781" s="2">
        <v>21663</v>
      </c>
      <c r="J1781" t="str">
        <f>_xlfn.XLOOKUP(tblOrders[[#This Row],[CustomerID]], tblCustomers[CustomerID], tblCustomers[CustomerName])</f>
        <v>Customer 195</v>
      </c>
      <c r="K1781" t="str">
        <f>_xlfn.XLOOKUP(tblOrders[[#This Row],[CustomerID]], tblCustomers[CustomerID], tblCustomers[Segment])</f>
        <v>Corporate</v>
      </c>
      <c r="L1781" t="str">
        <f>_xlfn.XLOOKUP(tblOrders[[#This Row],[ProductID]], tblProducts[ProductID], tblProducts[Category])</f>
        <v>Office</v>
      </c>
      <c r="M1781">
        <f>_xlfn.XLOOKUP(tblOrders[[#This Row],[ProductID]], tblProducts[ProductID], tblProducts[CostPrice])</f>
        <v>28523</v>
      </c>
      <c r="N1781">
        <f>tblOrders[[#This Row],[Sales]]-(tblOrders[[#This Row],[CostPrice]]*tblOrders[[#This Row],[Quantity]])</f>
        <v>-6860</v>
      </c>
      <c r="O1781" t="str">
        <f>TEXT(tblOrders[[#This Row],[Date]],"mmm-yyyy")</f>
        <v>Jun-2025</v>
      </c>
      <c r="P1781" t="str">
        <f>_xlfn.XLOOKUP(tblOrders[[#This Row],[OrderID]], tblReturns[OrderID], tblReturns[Returned])</f>
        <v>No</v>
      </c>
      <c r="Q1781" t="str">
        <f>_xlfn.XLOOKUP(tblOrders[[#This Row],[OrderID]], tblShipping[OrderID], tblShipping[ShipMode])</f>
        <v>Standard</v>
      </c>
      <c r="R1781" t="str">
        <f>IFERROR(_xlfn.XLOOKUP(A1780, tblCustomers[CustomerID], tblCustomers[CustomerName]), "Not Found")</f>
        <v>Not Found</v>
      </c>
      <c r="S1781" t="str">
        <f>IF(tblOrders[[#This Row],[Sales]]&gt;1000000,"High Value","Standard")</f>
        <v>Standard</v>
      </c>
      <c r="T1781" t="str">
        <f>_xlfn.XLOOKUP(tblOrders[[#This Row],[ProductID]], tblProducts[ProductID], tblProducts[ProductName])</f>
        <v>Product 30</v>
      </c>
      <c r="U1781">
        <f>_xlfn.XLOOKUP(tblOrders[[#This Row],[SalesRepID]], tblSalesreps[RepID], tblSalesreps[Target])</f>
        <v>11852878</v>
      </c>
    </row>
    <row r="1782" spans="1:21">
      <c r="A1782" t="s">
        <v>2577</v>
      </c>
      <c r="B1782" s="7" t="s">
        <v>360</v>
      </c>
      <c r="C1782" t="s">
        <v>952</v>
      </c>
      <c r="D1782" t="s">
        <v>265</v>
      </c>
      <c r="E1782" t="s">
        <v>69</v>
      </c>
      <c r="F1782" t="s">
        <v>20</v>
      </c>
      <c r="G1782">
        <v>8</v>
      </c>
      <c r="H1782">
        <v>0.05</v>
      </c>
      <c r="I1782" s="2">
        <v>105267.6</v>
      </c>
      <c r="J1782" t="str">
        <f>_xlfn.XLOOKUP(tblOrders[[#This Row],[CustomerID]], tblCustomers[CustomerID], tblCustomers[CustomerName])</f>
        <v>Customer 46</v>
      </c>
      <c r="K1782" t="str">
        <f>_xlfn.XLOOKUP(tblOrders[[#This Row],[CustomerID]], tblCustomers[CustomerID], tblCustomers[Segment])</f>
        <v>Corporate</v>
      </c>
      <c r="L1782" t="str">
        <f>_xlfn.XLOOKUP(tblOrders[[#This Row],[ProductID]], tblProducts[ProductID], tblProducts[Category])</f>
        <v>Home</v>
      </c>
      <c r="M1782">
        <f>_xlfn.XLOOKUP(tblOrders[[#This Row],[ProductID]], tblProducts[ProductID], tblProducts[CostPrice])</f>
        <v>33642</v>
      </c>
      <c r="N1782">
        <f>tblOrders[[#This Row],[Sales]]-(tblOrders[[#This Row],[CostPrice]]*tblOrders[[#This Row],[Quantity]])</f>
        <v>-163868.4</v>
      </c>
      <c r="O1782" t="str">
        <f>TEXT(tblOrders[[#This Row],[Date]],"mmm-yyyy")</f>
        <v>Mar-2025</v>
      </c>
      <c r="P1782" t="str">
        <f>_xlfn.XLOOKUP(tblOrders[[#This Row],[OrderID]], tblReturns[OrderID], tblReturns[Returned])</f>
        <v>No</v>
      </c>
      <c r="Q1782" t="str">
        <f>_xlfn.XLOOKUP(tblOrders[[#This Row],[OrderID]], tblShipping[OrderID], tblShipping[ShipMode])</f>
        <v>Express</v>
      </c>
      <c r="R1782" t="str">
        <f>IFERROR(_xlfn.XLOOKUP(A1781, tblCustomers[CustomerID], tblCustomers[CustomerName]), "Not Found")</f>
        <v>Not Found</v>
      </c>
      <c r="S1782" t="str">
        <f>IF(tblOrders[[#This Row],[Sales]]&gt;1000000,"High Value","Standard")</f>
        <v>Standard</v>
      </c>
      <c r="T1782" t="str">
        <f>_xlfn.XLOOKUP(tblOrders[[#This Row],[ProductID]], tblProducts[ProductID], tblProducts[ProductName])</f>
        <v>Product 17</v>
      </c>
      <c r="U1782">
        <f>_xlfn.XLOOKUP(tblOrders[[#This Row],[SalesRepID]], tblSalesreps[RepID], tblSalesreps[Target])</f>
        <v>19473459</v>
      </c>
    </row>
    <row r="1783" spans="1:21">
      <c r="A1783" t="s">
        <v>2578</v>
      </c>
      <c r="B1783" s="7" t="s">
        <v>637</v>
      </c>
      <c r="C1783" t="s">
        <v>1276</v>
      </c>
      <c r="D1783" t="s">
        <v>83</v>
      </c>
      <c r="E1783" t="s">
        <v>56</v>
      </c>
      <c r="F1783" t="s">
        <v>14</v>
      </c>
      <c r="G1783">
        <v>6</v>
      </c>
      <c r="H1783">
        <v>0</v>
      </c>
      <c r="I1783" s="2">
        <v>387582</v>
      </c>
      <c r="J1783" t="str">
        <f>_xlfn.XLOOKUP(tblOrders[[#This Row],[CustomerID]], tblCustomers[CustomerID], tblCustomers[CustomerName])</f>
        <v>Customer 196</v>
      </c>
      <c r="K1783" t="str">
        <f>_xlfn.XLOOKUP(tblOrders[[#This Row],[CustomerID]], tblCustomers[CustomerID], tblCustomers[Segment])</f>
        <v>SME</v>
      </c>
      <c r="L1783" t="str">
        <f>_xlfn.XLOOKUP(tblOrders[[#This Row],[ProductID]], tblProducts[ProductID], tblProducts[Category])</f>
        <v>Furniture</v>
      </c>
      <c r="M1783">
        <f>_xlfn.XLOOKUP(tblOrders[[#This Row],[ProductID]], tblProducts[ProductID], tblProducts[CostPrice])</f>
        <v>79600</v>
      </c>
      <c r="N1783">
        <f>tblOrders[[#This Row],[Sales]]-(tblOrders[[#This Row],[CostPrice]]*tblOrders[[#This Row],[Quantity]])</f>
        <v>-90018</v>
      </c>
      <c r="O1783" t="str">
        <f>TEXT(tblOrders[[#This Row],[Date]],"mmm-yyyy")</f>
        <v>Sep-2025</v>
      </c>
      <c r="P1783" t="str">
        <f>_xlfn.XLOOKUP(tblOrders[[#This Row],[OrderID]], tblReturns[OrderID], tblReturns[Returned])</f>
        <v>No</v>
      </c>
      <c r="Q1783" t="str">
        <f>_xlfn.XLOOKUP(tblOrders[[#This Row],[OrderID]], tblShipping[OrderID], tblShipping[ShipMode])</f>
        <v>Standard</v>
      </c>
      <c r="R1783" t="str">
        <f>IFERROR(_xlfn.XLOOKUP(A1782, tblCustomers[CustomerID], tblCustomers[CustomerName]), "Not Found")</f>
        <v>Not Found</v>
      </c>
      <c r="S1783" t="str">
        <f>IF(tblOrders[[#This Row],[Sales]]&gt;1000000,"High Value","Standard")</f>
        <v>Standard</v>
      </c>
      <c r="T1783" t="str">
        <f>_xlfn.XLOOKUP(tblOrders[[#This Row],[ProductID]], tblProducts[ProductID], tblProducts[ProductName])</f>
        <v>Product 43</v>
      </c>
      <c r="U1783">
        <f>_xlfn.XLOOKUP(tblOrders[[#This Row],[SalesRepID]], tblSalesreps[RepID], tblSalesreps[Target])</f>
        <v>14265630</v>
      </c>
    </row>
    <row r="1784" spans="1:21">
      <c r="A1784" t="s">
        <v>2579</v>
      </c>
      <c r="B1784" s="7" t="s">
        <v>961</v>
      </c>
      <c r="C1784" t="s">
        <v>1182</v>
      </c>
      <c r="D1784" t="s">
        <v>362</v>
      </c>
      <c r="E1784" t="s">
        <v>119</v>
      </c>
      <c r="F1784" t="s">
        <v>88</v>
      </c>
      <c r="G1784">
        <v>4</v>
      </c>
      <c r="H1784">
        <v>0.2</v>
      </c>
      <c r="I1784" s="2">
        <v>27491.200000000001</v>
      </c>
      <c r="J1784" t="str">
        <f>_xlfn.XLOOKUP(tblOrders[[#This Row],[CustomerID]], tblCustomers[CustomerID], tblCustomers[CustomerName])</f>
        <v>Customer 93</v>
      </c>
      <c r="K1784" t="str">
        <f>_xlfn.XLOOKUP(tblOrders[[#This Row],[CustomerID]], tblCustomers[CustomerID], tblCustomers[Segment])</f>
        <v>SME</v>
      </c>
      <c r="L1784" t="str">
        <f>_xlfn.XLOOKUP(tblOrders[[#This Row],[ProductID]], tblProducts[ProductID], tblProducts[Category])</f>
        <v>Home</v>
      </c>
      <c r="M1784">
        <f>_xlfn.XLOOKUP(tblOrders[[#This Row],[ProductID]], tblProducts[ProductID], tblProducts[CostPrice])</f>
        <v>41409</v>
      </c>
      <c r="N1784">
        <f>tblOrders[[#This Row],[Sales]]-(tblOrders[[#This Row],[CostPrice]]*tblOrders[[#This Row],[Quantity]])</f>
        <v>-138144.79999999999</v>
      </c>
      <c r="O1784" t="str">
        <f>TEXT(tblOrders[[#This Row],[Date]],"mmm-yyyy")</f>
        <v>May-2025</v>
      </c>
      <c r="P1784" t="str">
        <f>_xlfn.XLOOKUP(tblOrders[[#This Row],[OrderID]], tblReturns[OrderID], tblReturns[Returned])</f>
        <v>No</v>
      </c>
      <c r="Q1784" t="str">
        <f>_xlfn.XLOOKUP(tblOrders[[#This Row],[OrderID]], tblShipping[OrderID], tblShipping[ShipMode])</f>
        <v>Standard</v>
      </c>
      <c r="R1784" t="str">
        <f>IFERROR(_xlfn.XLOOKUP(A1783, tblCustomers[CustomerID], tblCustomers[CustomerName]), "Not Found")</f>
        <v>Not Found</v>
      </c>
      <c r="S1784" t="str">
        <f>IF(tblOrders[[#This Row],[Sales]]&gt;1000000,"High Value","Standard")</f>
        <v>Standard</v>
      </c>
      <c r="T1784" t="str">
        <f>_xlfn.XLOOKUP(tblOrders[[#This Row],[ProductID]], tblProducts[ProductID], tblProducts[ProductName])</f>
        <v>Product 25</v>
      </c>
      <c r="U1784">
        <f>_xlfn.XLOOKUP(tblOrders[[#This Row],[SalesRepID]], tblSalesreps[RepID], tblSalesreps[Target])</f>
        <v>5886694</v>
      </c>
    </row>
    <row r="1785" spans="1:21">
      <c r="A1785" t="s">
        <v>2580</v>
      </c>
      <c r="B1785" s="7" t="s">
        <v>1008</v>
      </c>
      <c r="C1785" t="s">
        <v>632</v>
      </c>
      <c r="D1785" t="s">
        <v>169</v>
      </c>
      <c r="E1785" t="s">
        <v>19</v>
      </c>
      <c r="F1785" t="s">
        <v>26</v>
      </c>
      <c r="G1785">
        <v>4</v>
      </c>
      <c r="H1785">
        <v>0.05</v>
      </c>
      <c r="I1785" s="2">
        <v>147782</v>
      </c>
      <c r="J1785" t="str">
        <f>_xlfn.XLOOKUP(tblOrders[[#This Row],[CustomerID]], tblCustomers[CustomerID], tblCustomers[CustomerName])</f>
        <v>Customer 290</v>
      </c>
      <c r="K1785" t="str">
        <f>_xlfn.XLOOKUP(tblOrders[[#This Row],[CustomerID]], tblCustomers[CustomerID], tblCustomers[Segment])</f>
        <v>Consumer</v>
      </c>
      <c r="L1785" t="str">
        <f>_xlfn.XLOOKUP(tblOrders[[#This Row],[ProductID]], tblProducts[ProductID], tblProducts[Category])</f>
        <v>Electronics</v>
      </c>
      <c r="M1785">
        <f>_xlfn.XLOOKUP(tblOrders[[#This Row],[ProductID]], tblProducts[ProductID], tblProducts[CostPrice])</f>
        <v>8587</v>
      </c>
      <c r="N1785">
        <f>tblOrders[[#This Row],[Sales]]-(tblOrders[[#This Row],[CostPrice]]*tblOrders[[#This Row],[Quantity]])</f>
        <v>113434</v>
      </c>
      <c r="O1785" t="str">
        <f>TEXT(tblOrders[[#This Row],[Date]],"mmm-yyyy")</f>
        <v>Apr-2025</v>
      </c>
      <c r="P1785" t="str">
        <f>_xlfn.XLOOKUP(tblOrders[[#This Row],[OrderID]], tblReturns[OrderID], tblReturns[Returned])</f>
        <v>No</v>
      </c>
      <c r="Q1785" t="str">
        <f>_xlfn.XLOOKUP(tblOrders[[#This Row],[OrderID]], tblShipping[OrderID], tblShipping[ShipMode])</f>
        <v>Express</v>
      </c>
      <c r="R1785" t="str">
        <f>IFERROR(_xlfn.XLOOKUP(A1784, tblCustomers[CustomerID], tblCustomers[CustomerName]), "Not Found")</f>
        <v>Not Found</v>
      </c>
      <c r="S1785" t="str">
        <f>IF(tblOrders[[#This Row],[Sales]]&gt;1000000,"High Value","Standard")</f>
        <v>Standard</v>
      </c>
      <c r="T1785" t="str">
        <f>_xlfn.XLOOKUP(tblOrders[[#This Row],[ProductID]], tblProducts[ProductID], tblProducts[ProductName])</f>
        <v>Product 9</v>
      </c>
      <c r="U1785">
        <f>_xlfn.XLOOKUP(tblOrders[[#This Row],[SalesRepID]], tblSalesreps[RepID], tblSalesreps[Target])</f>
        <v>11347243</v>
      </c>
    </row>
    <row r="1786" spans="1:21">
      <c r="A1786" t="s">
        <v>2581</v>
      </c>
      <c r="B1786" s="7" t="s">
        <v>42</v>
      </c>
      <c r="C1786" t="s">
        <v>696</v>
      </c>
      <c r="D1786" t="s">
        <v>566</v>
      </c>
      <c r="E1786" t="s">
        <v>210</v>
      </c>
      <c r="F1786" t="s">
        <v>20</v>
      </c>
      <c r="G1786">
        <v>4</v>
      </c>
      <c r="H1786">
        <v>0.15</v>
      </c>
      <c r="I1786" s="2">
        <v>62917</v>
      </c>
      <c r="J1786" t="str">
        <f>_xlfn.XLOOKUP(tblOrders[[#This Row],[CustomerID]], tblCustomers[CustomerID], tblCustomers[CustomerName])</f>
        <v>Customer 14</v>
      </c>
      <c r="K1786" t="str">
        <f>_xlfn.XLOOKUP(tblOrders[[#This Row],[CustomerID]], tblCustomers[CustomerID], tblCustomers[Segment])</f>
        <v>SME</v>
      </c>
      <c r="L1786" t="str">
        <f>_xlfn.XLOOKUP(tblOrders[[#This Row],[ProductID]], tblProducts[ProductID], tblProducts[Category])</f>
        <v>Electronics</v>
      </c>
      <c r="M1786">
        <f>_xlfn.XLOOKUP(tblOrders[[#This Row],[ProductID]], tblProducts[ProductID], tblProducts[CostPrice])</f>
        <v>26222</v>
      </c>
      <c r="N1786">
        <f>tblOrders[[#This Row],[Sales]]-(tblOrders[[#This Row],[CostPrice]]*tblOrders[[#This Row],[Quantity]])</f>
        <v>-41971</v>
      </c>
      <c r="O1786" t="str">
        <f>TEXT(tblOrders[[#This Row],[Date]],"mmm-yyyy")</f>
        <v>May-2025</v>
      </c>
      <c r="P1786" t="str">
        <f>_xlfn.XLOOKUP(tblOrders[[#This Row],[OrderID]], tblReturns[OrderID], tblReturns[Returned])</f>
        <v>No</v>
      </c>
      <c r="Q1786" t="str">
        <f>_xlfn.XLOOKUP(tblOrders[[#This Row],[OrderID]], tblShipping[OrderID], tblShipping[ShipMode])</f>
        <v>Pickup</v>
      </c>
      <c r="R1786" t="str">
        <f>IFERROR(_xlfn.XLOOKUP(A1785, tblCustomers[CustomerID], tblCustomers[CustomerName]), "Not Found")</f>
        <v>Not Found</v>
      </c>
      <c r="S1786" t="str">
        <f>IF(tblOrders[[#This Row],[Sales]]&gt;1000000,"High Value","Standard")</f>
        <v>Standard</v>
      </c>
      <c r="T1786" t="str">
        <f>_xlfn.XLOOKUP(tblOrders[[#This Row],[ProductID]], tblProducts[ProductID], tblProducts[ProductName])</f>
        <v>Product 87</v>
      </c>
      <c r="U1786">
        <f>_xlfn.XLOOKUP(tblOrders[[#This Row],[SalesRepID]], tblSalesreps[RepID], tblSalesreps[Target])</f>
        <v>19336654</v>
      </c>
    </row>
    <row r="1787" spans="1:21">
      <c r="A1787" t="s">
        <v>2582</v>
      </c>
      <c r="B1787" s="7" t="s">
        <v>726</v>
      </c>
      <c r="C1787" t="s">
        <v>429</v>
      </c>
      <c r="D1787" t="s">
        <v>265</v>
      </c>
      <c r="E1787" t="s">
        <v>74</v>
      </c>
      <c r="F1787" t="s">
        <v>20</v>
      </c>
      <c r="G1787">
        <v>8</v>
      </c>
      <c r="H1787">
        <v>0.15</v>
      </c>
      <c r="I1787" s="2">
        <v>943010.4</v>
      </c>
      <c r="J1787" t="str">
        <f>_xlfn.XLOOKUP(tblOrders[[#This Row],[CustomerID]], tblCustomers[CustomerID], tblCustomers[CustomerName])</f>
        <v>Customer 243</v>
      </c>
      <c r="K1787" t="str">
        <f>_xlfn.XLOOKUP(tblOrders[[#This Row],[CustomerID]], tblCustomers[CustomerID], tblCustomers[Segment])</f>
        <v>Corporate</v>
      </c>
      <c r="L1787" t="str">
        <f>_xlfn.XLOOKUP(tblOrders[[#This Row],[ProductID]], tblProducts[ProductID], tblProducts[Category])</f>
        <v>Home</v>
      </c>
      <c r="M1787">
        <f>_xlfn.XLOOKUP(tblOrders[[#This Row],[ProductID]], tblProducts[ProductID], tblProducts[CostPrice])</f>
        <v>33642</v>
      </c>
      <c r="N1787">
        <f>tblOrders[[#This Row],[Sales]]-(tblOrders[[#This Row],[CostPrice]]*tblOrders[[#This Row],[Quantity]])</f>
        <v>673874.4</v>
      </c>
      <c r="O1787" t="str">
        <f>TEXT(tblOrders[[#This Row],[Date]],"mmm-yyyy")</f>
        <v>Oct-2025</v>
      </c>
      <c r="P1787" t="str">
        <f>_xlfn.XLOOKUP(tblOrders[[#This Row],[OrderID]], tblReturns[OrderID], tblReturns[Returned])</f>
        <v>No</v>
      </c>
      <c r="Q1787" t="str">
        <f>_xlfn.XLOOKUP(tblOrders[[#This Row],[OrderID]], tblShipping[OrderID], tblShipping[ShipMode])</f>
        <v>Express</v>
      </c>
      <c r="R1787" t="str">
        <f>IFERROR(_xlfn.XLOOKUP(A1786, tblCustomers[CustomerID], tblCustomers[CustomerName]), "Not Found")</f>
        <v>Not Found</v>
      </c>
      <c r="S1787" t="str">
        <f>IF(tblOrders[[#This Row],[Sales]]&gt;1000000,"High Value","Standard")</f>
        <v>Standard</v>
      </c>
      <c r="T1787" t="str">
        <f>_xlfn.XLOOKUP(tblOrders[[#This Row],[ProductID]], tblProducts[ProductID], tblProducts[ProductName])</f>
        <v>Product 17</v>
      </c>
      <c r="U1787">
        <f>_xlfn.XLOOKUP(tblOrders[[#This Row],[SalesRepID]], tblSalesreps[RepID], tblSalesreps[Target])</f>
        <v>7254801</v>
      </c>
    </row>
    <row r="1788" spans="1:21">
      <c r="A1788" t="s">
        <v>2583</v>
      </c>
      <c r="B1788" s="7" t="s">
        <v>1008</v>
      </c>
      <c r="C1788" t="s">
        <v>626</v>
      </c>
      <c r="D1788" t="s">
        <v>301</v>
      </c>
      <c r="E1788" t="s">
        <v>50</v>
      </c>
      <c r="F1788" t="s">
        <v>26</v>
      </c>
      <c r="G1788">
        <v>7</v>
      </c>
      <c r="H1788">
        <v>0.2</v>
      </c>
      <c r="I1788" s="2">
        <v>347272.8</v>
      </c>
      <c r="J1788" t="str">
        <f>_xlfn.XLOOKUP(tblOrders[[#This Row],[CustomerID]], tblCustomers[CustomerID], tblCustomers[CustomerName])</f>
        <v>Customer 158</v>
      </c>
      <c r="K1788" t="str">
        <f>_xlfn.XLOOKUP(tblOrders[[#This Row],[CustomerID]], tblCustomers[CustomerID], tblCustomers[Segment])</f>
        <v>SME</v>
      </c>
      <c r="L1788" t="str">
        <f>_xlfn.XLOOKUP(tblOrders[[#This Row],[ProductID]], tblProducts[ProductID], tblProducts[Category])</f>
        <v>Office</v>
      </c>
      <c r="M1788">
        <f>_xlfn.XLOOKUP(tblOrders[[#This Row],[ProductID]], tblProducts[ProductID], tblProducts[CostPrice])</f>
        <v>77841</v>
      </c>
      <c r="N1788">
        <f>tblOrders[[#This Row],[Sales]]-(tblOrders[[#This Row],[CostPrice]]*tblOrders[[#This Row],[Quantity]])</f>
        <v>-197614.2</v>
      </c>
      <c r="O1788" t="str">
        <f>TEXT(tblOrders[[#This Row],[Date]],"mmm-yyyy")</f>
        <v>Apr-2025</v>
      </c>
      <c r="P1788" t="str">
        <f>_xlfn.XLOOKUP(tblOrders[[#This Row],[OrderID]], tblReturns[OrderID], tblReturns[Returned])</f>
        <v>No</v>
      </c>
      <c r="Q1788" t="str">
        <f>_xlfn.XLOOKUP(tblOrders[[#This Row],[OrderID]], tblShipping[OrderID], tblShipping[ShipMode])</f>
        <v>Standard</v>
      </c>
      <c r="R1788" t="str">
        <f>IFERROR(_xlfn.XLOOKUP(A1787, tblCustomers[CustomerID], tblCustomers[CustomerName]), "Not Found")</f>
        <v>Not Found</v>
      </c>
      <c r="S1788" t="str">
        <f>IF(tblOrders[[#This Row],[Sales]]&gt;1000000,"High Value","Standard")</f>
        <v>Standard</v>
      </c>
      <c r="T1788" t="str">
        <f>_xlfn.XLOOKUP(tblOrders[[#This Row],[ProductID]], tblProducts[ProductID], tblProducts[ProductName])</f>
        <v>Product 98</v>
      </c>
      <c r="U1788">
        <f>_xlfn.XLOOKUP(tblOrders[[#This Row],[SalesRepID]], tblSalesreps[RepID], tblSalesreps[Target])</f>
        <v>17350666</v>
      </c>
    </row>
    <row r="1789" spans="1:21">
      <c r="A1789" t="s">
        <v>2584</v>
      </c>
      <c r="B1789" s="7" t="s">
        <v>769</v>
      </c>
      <c r="C1789" t="s">
        <v>521</v>
      </c>
      <c r="D1789" t="s">
        <v>193</v>
      </c>
      <c r="E1789" t="s">
        <v>19</v>
      </c>
      <c r="F1789" t="s">
        <v>14</v>
      </c>
      <c r="G1789">
        <v>5</v>
      </c>
      <c r="H1789">
        <v>0.15</v>
      </c>
      <c r="I1789" s="2">
        <v>51641.75</v>
      </c>
      <c r="J1789" t="str">
        <f>_xlfn.XLOOKUP(tblOrders[[#This Row],[CustomerID]], tblCustomers[CustomerID], tblCustomers[CustomerName])</f>
        <v>Customer 239</v>
      </c>
      <c r="K1789" t="str">
        <f>_xlfn.XLOOKUP(tblOrders[[#This Row],[CustomerID]], tblCustomers[CustomerID], tblCustomers[Segment])</f>
        <v>Corporate</v>
      </c>
      <c r="L1789" t="str">
        <f>_xlfn.XLOOKUP(tblOrders[[#This Row],[ProductID]], tblProducts[ProductID], tblProducts[Category])</f>
        <v>Office</v>
      </c>
      <c r="M1789">
        <f>_xlfn.XLOOKUP(tblOrders[[#This Row],[ProductID]], tblProducts[ProductID], tblProducts[CostPrice])</f>
        <v>44099</v>
      </c>
      <c r="N1789">
        <f>tblOrders[[#This Row],[Sales]]-(tblOrders[[#This Row],[CostPrice]]*tblOrders[[#This Row],[Quantity]])</f>
        <v>-168853.25</v>
      </c>
      <c r="O1789" t="str">
        <f>TEXT(tblOrders[[#This Row],[Date]],"mmm-yyyy")</f>
        <v>Apr-2025</v>
      </c>
      <c r="P1789" t="str">
        <f>_xlfn.XLOOKUP(tblOrders[[#This Row],[OrderID]], tblReturns[OrderID], tblReturns[Returned])</f>
        <v>No</v>
      </c>
      <c r="Q1789" t="str">
        <f>_xlfn.XLOOKUP(tblOrders[[#This Row],[OrderID]], tblShipping[OrderID], tblShipping[ShipMode])</f>
        <v>Standard</v>
      </c>
      <c r="R1789" t="str">
        <f>IFERROR(_xlfn.XLOOKUP(A1788, tblCustomers[CustomerID], tblCustomers[CustomerName]), "Not Found")</f>
        <v>Not Found</v>
      </c>
      <c r="S1789" t="str">
        <f>IF(tblOrders[[#This Row],[Sales]]&gt;1000000,"High Value","Standard")</f>
        <v>Standard</v>
      </c>
      <c r="T1789" t="str">
        <f>_xlfn.XLOOKUP(tblOrders[[#This Row],[ProductID]], tblProducts[ProductID], tblProducts[ProductName])</f>
        <v>Product 44</v>
      </c>
      <c r="U1789">
        <f>_xlfn.XLOOKUP(tblOrders[[#This Row],[SalesRepID]], tblSalesreps[RepID], tblSalesreps[Target])</f>
        <v>11347243</v>
      </c>
    </row>
    <row r="1790" spans="1:21">
      <c r="A1790" t="s">
        <v>2585</v>
      </c>
      <c r="B1790" s="7" t="s">
        <v>746</v>
      </c>
      <c r="C1790" t="s">
        <v>444</v>
      </c>
      <c r="D1790" t="s">
        <v>223</v>
      </c>
      <c r="E1790" t="s">
        <v>40</v>
      </c>
      <c r="F1790" t="s">
        <v>20</v>
      </c>
      <c r="G1790">
        <v>5</v>
      </c>
      <c r="H1790">
        <v>0</v>
      </c>
      <c r="I1790" s="2">
        <v>340445</v>
      </c>
      <c r="J1790" t="str">
        <f>_xlfn.XLOOKUP(tblOrders[[#This Row],[CustomerID]], tblCustomers[CustomerID], tblCustomers[CustomerName])</f>
        <v>Customer 261</v>
      </c>
      <c r="K1790" t="str">
        <f>_xlfn.XLOOKUP(tblOrders[[#This Row],[CustomerID]], tblCustomers[CustomerID], tblCustomers[Segment])</f>
        <v>Corporate</v>
      </c>
      <c r="L1790" t="str">
        <f>_xlfn.XLOOKUP(tblOrders[[#This Row],[ProductID]], tblProducts[ProductID], tblProducts[Category])</f>
        <v>Office</v>
      </c>
      <c r="M1790">
        <f>_xlfn.XLOOKUP(tblOrders[[#This Row],[ProductID]], tblProducts[ProductID], tblProducts[CostPrice])</f>
        <v>66106</v>
      </c>
      <c r="N1790">
        <f>tblOrders[[#This Row],[Sales]]-(tblOrders[[#This Row],[CostPrice]]*tblOrders[[#This Row],[Quantity]])</f>
        <v>9915</v>
      </c>
      <c r="O1790" t="str">
        <f>TEXT(tblOrders[[#This Row],[Date]],"mmm-yyyy")</f>
        <v>Jan-2025</v>
      </c>
      <c r="P1790" t="str">
        <f>_xlfn.XLOOKUP(tblOrders[[#This Row],[OrderID]], tblReturns[OrderID], tblReturns[Returned])</f>
        <v>No</v>
      </c>
      <c r="Q1790" t="str">
        <f>_xlfn.XLOOKUP(tblOrders[[#This Row],[OrderID]], tblShipping[OrderID], tblShipping[ShipMode])</f>
        <v>Standard</v>
      </c>
      <c r="R1790" t="str">
        <f>IFERROR(_xlfn.XLOOKUP(A1789, tblCustomers[CustomerID], tblCustomers[CustomerName]), "Not Found")</f>
        <v>Not Found</v>
      </c>
      <c r="S1790" t="str">
        <f>IF(tblOrders[[#This Row],[Sales]]&gt;1000000,"High Value","Standard")</f>
        <v>Standard</v>
      </c>
      <c r="T1790" t="str">
        <f>_xlfn.XLOOKUP(tblOrders[[#This Row],[ProductID]], tblProducts[ProductID], tblProducts[ProductName])</f>
        <v>Product 58</v>
      </c>
      <c r="U1790">
        <f>_xlfn.XLOOKUP(tblOrders[[#This Row],[SalesRepID]], tblSalesreps[RepID], tblSalesreps[Target])</f>
        <v>6291486</v>
      </c>
    </row>
    <row r="1791" spans="1:21">
      <c r="A1791" t="s">
        <v>2586</v>
      </c>
      <c r="B1791" s="7" t="s">
        <v>1050</v>
      </c>
      <c r="C1791" t="s">
        <v>103</v>
      </c>
      <c r="D1791" t="s">
        <v>382</v>
      </c>
      <c r="E1791" t="s">
        <v>25</v>
      </c>
      <c r="F1791" t="s">
        <v>14</v>
      </c>
      <c r="G1791">
        <v>10</v>
      </c>
      <c r="H1791">
        <v>0</v>
      </c>
      <c r="I1791" s="2">
        <v>298410</v>
      </c>
      <c r="J1791" t="str">
        <f>_xlfn.XLOOKUP(tblOrders[[#This Row],[CustomerID]], tblCustomers[CustomerID], tblCustomers[CustomerName])</f>
        <v>Customer 215</v>
      </c>
      <c r="K1791" t="str">
        <f>_xlfn.XLOOKUP(tblOrders[[#This Row],[CustomerID]], tblCustomers[CustomerID], tblCustomers[Segment])</f>
        <v>Corporate</v>
      </c>
      <c r="L1791" t="str">
        <f>_xlfn.XLOOKUP(tblOrders[[#This Row],[ProductID]], tblProducts[ProductID], tblProducts[Category])</f>
        <v>Office</v>
      </c>
      <c r="M1791">
        <f>_xlfn.XLOOKUP(tblOrders[[#This Row],[ProductID]], tblProducts[ProductID], tblProducts[CostPrice])</f>
        <v>61777</v>
      </c>
      <c r="N1791">
        <f>tblOrders[[#This Row],[Sales]]-(tblOrders[[#This Row],[CostPrice]]*tblOrders[[#This Row],[Quantity]])</f>
        <v>-319360</v>
      </c>
      <c r="O1791" t="str">
        <f>TEXT(tblOrders[[#This Row],[Date]],"mmm-yyyy")</f>
        <v>May-2025</v>
      </c>
      <c r="P1791" t="str">
        <f>_xlfn.XLOOKUP(tblOrders[[#This Row],[OrderID]], tblReturns[OrderID], tblReturns[Returned])</f>
        <v>No</v>
      </c>
      <c r="Q1791" t="str">
        <f>_xlfn.XLOOKUP(tblOrders[[#This Row],[OrderID]], tblShipping[OrderID], tblShipping[ShipMode])</f>
        <v>Standard</v>
      </c>
      <c r="R1791" t="str">
        <f>IFERROR(_xlfn.XLOOKUP(A1790, tblCustomers[CustomerID], tblCustomers[CustomerName]), "Not Found")</f>
        <v>Not Found</v>
      </c>
      <c r="S1791" t="str">
        <f>IF(tblOrders[[#This Row],[Sales]]&gt;1000000,"High Value","Standard")</f>
        <v>Standard</v>
      </c>
      <c r="T1791" t="str">
        <f>_xlfn.XLOOKUP(tblOrders[[#This Row],[ProductID]], tblProducts[ProductID], tblProducts[ProductName])</f>
        <v>Product 65</v>
      </c>
      <c r="U1791">
        <f>_xlfn.XLOOKUP(tblOrders[[#This Row],[SalesRepID]], tblSalesreps[RepID], tblSalesreps[Target])</f>
        <v>7094914</v>
      </c>
    </row>
    <row r="1792" spans="1:21">
      <c r="A1792" t="s">
        <v>2587</v>
      </c>
      <c r="B1792" s="7" t="s">
        <v>1092</v>
      </c>
      <c r="C1792" t="s">
        <v>294</v>
      </c>
      <c r="D1792" t="s">
        <v>1093</v>
      </c>
      <c r="E1792" t="s">
        <v>197</v>
      </c>
      <c r="F1792" t="s">
        <v>20</v>
      </c>
      <c r="G1792">
        <v>5</v>
      </c>
      <c r="H1792">
        <v>0.05</v>
      </c>
      <c r="I1792" s="2">
        <v>205936.25</v>
      </c>
      <c r="J1792" t="str">
        <f>_xlfn.XLOOKUP(tblOrders[[#This Row],[CustomerID]], tblCustomers[CustomerID], tblCustomers[CustomerName])</f>
        <v>Customer 284</v>
      </c>
      <c r="K1792" t="str">
        <f>_xlfn.XLOOKUP(tblOrders[[#This Row],[CustomerID]], tblCustomers[CustomerID], tblCustomers[Segment])</f>
        <v>SME</v>
      </c>
      <c r="L1792" t="str">
        <f>_xlfn.XLOOKUP(tblOrders[[#This Row],[ProductID]], tblProducts[ProductID], tblProducts[Category])</f>
        <v>Office</v>
      </c>
      <c r="M1792">
        <f>_xlfn.XLOOKUP(tblOrders[[#This Row],[ProductID]], tblProducts[ProductID], tblProducts[CostPrice])</f>
        <v>9813</v>
      </c>
      <c r="N1792">
        <f>tblOrders[[#This Row],[Sales]]-(tblOrders[[#This Row],[CostPrice]]*tblOrders[[#This Row],[Quantity]])</f>
        <v>156871.25</v>
      </c>
      <c r="O1792" t="str">
        <f>TEXT(tblOrders[[#This Row],[Date]],"mmm-yyyy")</f>
        <v>Dec-2025</v>
      </c>
      <c r="P1792" t="str">
        <f>_xlfn.XLOOKUP(tblOrders[[#This Row],[OrderID]], tblReturns[OrderID], tblReturns[Returned])</f>
        <v>No</v>
      </c>
      <c r="Q1792" t="str">
        <f>_xlfn.XLOOKUP(tblOrders[[#This Row],[OrderID]], tblShipping[OrderID], tblShipping[ShipMode])</f>
        <v>Express</v>
      </c>
      <c r="R1792" t="str">
        <f>IFERROR(_xlfn.XLOOKUP(A1791, tblCustomers[CustomerID], tblCustomers[CustomerName]), "Not Found")</f>
        <v>Not Found</v>
      </c>
      <c r="S1792" t="str">
        <f>IF(tblOrders[[#This Row],[Sales]]&gt;1000000,"High Value","Standard")</f>
        <v>Standard</v>
      </c>
      <c r="T1792" t="str">
        <f>_xlfn.XLOOKUP(tblOrders[[#This Row],[ProductID]], tblProducts[ProductID], tblProducts[ProductName])</f>
        <v>Product 77</v>
      </c>
      <c r="U1792">
        <f>_xlfn.XLOOKUP(tblOrders[[#This Row],[SalesRepID]], tblSalesreps[RepID], tblSalesreps[Target])</f>
        <v>19562258</v>
      </c>
    </row>
    <row r="1793" spans="1:21">
      <c r="A1793" t="s">
        <v>2588</v>
      </c>
      <c r="B1793" s="7" t="s">
        <v>942</v>
      </c>
      <c r="C1793" t="s">
        <v>765</v>
      </c>
      <c r="D1793" t="s">
        <v>362</v>
      </c>
      <c r="E1793" t="s">
        <v>13</v>
      </c>
      <c r="F1793" t="s">
        <v>51</v>
      </c>
      <c r="G1793">
        <v>9</v>
      </c>
      <c r="H1793">
        <v>0.15</v>
      </c>
      <c r="I1793" s="2">
        <v>451839.6</v>
      </c>
      <c r="J1793" t="str">
        <f>_xlfn.XLOOKUP(tblOrders[[#This Row],[CustomerID]], tblCustomers[CustomerID], tblCustomers[CustomerName])</f>
        <v>Customer 8</v>
      </c>
      <c r="K1793" t="str">
        <f>_xlfn.XLOOKUP(tblOrders[[#This Row],[CustomerID]], tblCustomers[CustomerID], tblCustomers[Segment])</f>
        <v>Consumer</v>
      </c>
      <c r="L1793" t="str">
        <f>_xlfn.XLOOKUP(tblOrders[[#This Row],[ProductID]], tblProducts[ProductID], tblProducts[Category])</f>
        <v>Home</v>
      </c>
      <c r="M1793">
        <f>_xlfn.XLOOKUP(tblOrders[[#This Row],[ProductID]], tblProducts[ProductID], tblProducts[CostPrice])</f>
        <v>41409</v>
      </c>
      <c r="N1793">
        <f>tblOrders[[#This Row],[Sales]]-(tblOrders[[#This Row],[CostPrice]]*tblOrders[[#This Row],[Quantity]])</f>
        <v>79158.599999999977</v>
      </c>
      <c r="O1793" t="str">
        <f>TEXT(tblOrders[[#This Row],[Date]],"mmm-yyyy")</f>
        <v>Oct-2025</v>
      </c>
      <c r="P1793" t="str">
        <f>_xlfn.XLOOKUP(tblOrders[[#This Row],[OrderID]], tblReturns[OrderID], tblReturns[Returned])</f>
        <v>No</v>
      </c>
      <c r="Q1793" t="str">
        <f>_xlfn.XLOOKUP(tblOrders[[#This Row],[OrderID]], tblShipping[OrderID], tblShipping[ShipMode])</f>
        <v>Pickup</v>
      </c>
      <c r="R1793" t="str">
        <f>IFERROR(_xlfn.XLOOKUP(A1792, tblCustomers[CustomerID], tblCustomers[CustomerName]), "Not Found")</f>
        <v>Not Found</v>
      </c>
      <c r="S1793" t="str">
        <f>IF(tblOrders[[#This Row],[Sales]]&gt;1000000,"High Value","Standard")</f>
        <v>Standard</v>
      </c>
      <c r="T1793" t="str">
        <f>_xlfn.XLOOKUP(tblOrders[[#This Row],[ProductID]], tblProducts[ProductID], tblProducts[ProductName])</f>
        <v>Product 25</v>
      </c>
      <c r="U1793">
        <f>_xlfn.XLOOKUP(tblOrders[[#This Row],[SalesRepID]], tblSalesreps[RepID], tblSalesreps[Target])</f>
        <v>11852878</v>
      </c>
    </row>
    <row r="1794" spans="1:21">
      <c r="A1794" t="s">
        <v>2589</v>
      </c>
      <c r="B1794" s="7" t="s">
        <v>283</v>
      </c>
      <c r="C1794" t="s">
        <v>521</v>
      </c>
      <c r="D1794" t="s">
        <v>560</v>
      </c>
      <c r="E1794" t="s">
        <v>50</v>
      </c>
      <c r="F1794" t="s">
        <v>88</v>
      </c>
      <c r="G1794">
        <v>6</v>
      </c>
      <c r="H1794">
        <v>0.1</v>
      </c>
      <c r="I1794" s="2">
        <v>615578.4</v>
      </c>
      <c r="J1794" t="str">
        <f>_xlfn.XLOOKUP(tblOrders[[#This Row],[CustomerID]], tblCustomers[CustomerID], tblCustomers[CustomerName])</f>
        <v>Customer 239</v>
      </c>
      <c r="K1794" t="str">
        <f>_xlfn.XLOOKUP(tblOrders[[#This Row],[CustomerID]], tblCustomers[CustomerID], tblCustomers[Segment])</f>
        <v>Corporate</v>
      </c>
      <c r="L1794" t="str">
        <f>_xlfn.XLOOKUP(tblOrders[[#This Row],[ProductID]], tblProducts[ProductID], tblProducts[Category])</f>
        <v>Electronics</v>
      </c>
      <c r="M1794">
        <f>_xlfn.XLOOKUP(tblOrders[[#This Row],[ProductID]], tblProducts[ProductID], tblProducts[CostPrice])</f>
        <v>53062</v>
      </c>
      <c r="N1794">
        <f>tblOrders[[#This Row],[Sales]]-(tblOrders[[#This Row],[CostPrice]]*tblOrders[[#This Row],[Quantity]])</f>
        <v>297206.40000000002</v>
      </c>
      <c r="O1794" t="str">
        <f>TEXT(tblOrders[[#This Row],[Date]],"mmm-yyyy")</f>
        <v>Jun-2025</v>
      </c>
      <c r="P1794" t="str">
        <f>_xlfn.XLOOKUP(tblOrders[[#This Row],[OrderID]], tblReturns[OrderID], tblReturns[Returned])</f>
        <v>No</v>
      </c>
      <c r="Q1794" t="str">
        <f>_xlfn.XLOOKUP(tblOrders[[#This Row],[OrderID]], tblShipping[OrderID], tblShipping[ShipMode])</f>
        <v>Express</v>
      </c>
      <c r="R1794" t="str">
        <f>IFERROR(_xlfn.XLOOKUP(A1793, tblCustomers[CustomerID], tblCustomers[CustomerName]), "Not Found")</f>
        <v>Not Found</v>
      </c>
      <c r="S1794" t="str">
        <f>IF(tblOrders[[#This Row],[Sales]]&gt;1000000,"High Value","Standard")</f>
        <v>Standard</v>
      </c>
      <c r="T1794" t="str">
        <f>_xlfn.XLOOKUP(tblOrders[[#This Row],[ProductID]], tblProducts[ProductID], tblProducts[ProductName])</f>
        <v>Product 31</v>
      </c>
      <c r="U1794">
        <f>_xlfn.XLOOKUP(tblOrders[[#This Row],[SalesRepID]], tblSalesreps[RepID], tblSalesreps[Target])</f>
        <v>17350666</v>
      </c>
    </row>
    <row r="1795" spans="1:21">
      <c r="A1795" t="s">
        <v>2590</v>
      </c>
      <c r="B1795" s="7" t="s">
        <v>391</v>
      </c>
      <c r="C1795" t="s">
        <v>1109</v>
      </c>
      <c r="D1795" t="s">
        <v>216</v>
      </c>
      <c r="E1795" t="s">
        <v>165</v>
      </c>
      <c r="F1795" t="s">
        <v>88</v>
      </c>
      <c r="G1795">
        <v>4</v>
      </c>
      <c r="H1795">
        <v>0.05</v>
      </c>
      <c r="I1795" s="2">
        <v>37616.199999999997</v>
      </c>
      <c r="J1795" t="str">
        <f>_xlfn.XLOOKUP(tblOrders[[#This Row],[CustomerID]], tblCustomers[CustomerID], tblCustomers[CustomerName])</f>
        <v>Customer 43</v>
      </c>
      <c r="K1795" t="str">
        <f>_xlfn.XLOOKUP(tblOrders[[#This Row],[CustomerID]], tblCustomers[CustomerID], tblCustomers[Segment])</f>
        <v>Consumer</v>
      </c>
      <c r="L1795" t="str">
        <f>_xlfn.XLOOKUP(tblOrders[[#This Row],[ProductID]], tblProducts[ProductID], tblProducts[Category])</f>
        <v>Home</v>
      </c>
      <c r="M1795">
        <f>_xlfn.XLOOKUP(tblOrders[[#This Row],[ProductID]], tblProducts[ProductID], tblProducts[CostPrice])</f>
        <v>15200</v>
      </c>
      <c r="N1795">
        <f>tblOrders[[#This Row],[Sales]]-(tblOrders[[#This Row],[CostPrice]]*tblOrders[[#This Row],[Quantity]])</f>
        <v>-23183.800000000003</v>
      </c>
      <c r="O1795" t="str">
        <f>TEXT(tblOrders[[#This Row],[Date]],"mmm-yyyy")</f>
        <v>May-2025</v>
      </c>
      <c r="P1795" t="str">
        <f>_xlfn.XLOOKUP(tblOrders[[#This Row],[OrderID]], tblReturns[OrderID], tblReturns[Returned])</f>
        <v>No</v>
      </c>
      <c r="Q1795" t="str">
        <f>_xlfn.XLOOKUP(tblOrders[[#This Row],[OrderID]], tblShipping[OrderID], tblShipping[ShipMode])</f>
        <v>Standard</v>
      </c>
      <c r="R1795" t="str">
        <f>IFERROR(_xlfn.XLOOKUP(A1794, tblCustomers[CustomerID], tblCustomers[CustomerName]), "Not Found")</f>
        <v>Not Found</v>
      </c>
      <c r="S1795" t="str">
        <f>IF(tblOrders[[#This Row],[Sales]]&gt;1000000,"High Value","Standard")</f>
        <v>Standard</v>
      </c>
      <c r="T1795" t="str">
        <f>_xlfn.XLOOKUP(tblOrders[[#This Row],[ProductID]], tblProducts[ProductID], tblProducts[ProductName])</f>
        <v>Product 52</v>
      </c>
      <c r="U1795">
        <f>_xlfn.XLOOKUP(tblOrders[[#This Row],[SalesRepID]], tblSalesreps[RepID], tblSalesreps[Target])</f>
        <v>16839910</v>
      </c>
    </row>
    <row r="1796" spans="1:21">
      <c r="A1796" t="s">
        <v>2591</v>
      </c>
      <c r="B1796" s="7" t="s">
        <v>396</v>
      </c>
      <c r="C1796" t="s">
        <v>593</v>
      </c>
      <c r="D1796" t="s">
        <v>422</v>
      </c>
      <c r="E1796" t="s">
        <v>205</v>
      </c>
      <c r="F1796" t="s">
        <v>20</v>
      </c>
      <c r="G1796">
        <v>8</v>
      </c>
      <c r="H1796">
        <v>0.15</v>
      </c>
      <c r="I1796" s="2">
        <v>757533.6</v>
      </c>
      <c r="J1796" t="str">
        <f>_xlfn.XLOOKUP(tblOrders[[#This Row],[CustomerID]], tblCustomers[CustomerID], tblCustomers[CustomerName])</f>
        <v>Customer 120</v>
      </c>
      <c r="K1796" t="str">
        <f>_xlfn.XLOOKUP(tblOrders[[#This Row],[CustomerID]], tblCustomers[CustomerID], tblCustomers[Segment])</f>
        <v>SME</v>
      </c>
      <c r="L1796" t="str">
        <f>_xlfn.XLOOKUP(tblOrders[[#This Row],[ProductID]], tblProducts[ProductID], tblProducts[Category])</f>
        <v>Furniture</v>
      </c>
      <c r="M1796">
        <f>_xlfn.XLOOKUP(tblOrders[[#This Row],[ProductID]], tblProducts[ProductID], tblProducts[CostPrice])</f>
        <v>69526</v>
      </c>
      <c r="N1796">
        <f>tblOrders[[#This Row],[Sales]]-(tblOrders[[#This Row],[CostPrice]]*tblOrders[[#This Row],[Quantity]])</f>
        <v>201325.59999999998</v>
      </c>
      <c r="O1796" t="str">
        <f>TEXT(tblOrders[[#This Row],[Date]],"mmm-yyyy")</f>
        <v>Oct-2025</v>
      </c>
      <c r="P1796" t="str">
        <f>_xlfn.XLOOKUP(tblOrders[[#This Row],[OrderID]], tblReturns[OrderID], tblReturns[Returned])</f>
        <v>No</v>
      </c>
      <c r="Q1796" t="str">
        <f>_xlfn.XLOOKUP(tblOrders[[#This Row],[OrderID]], tblShipping[OrderID], tblShipping[ShipMode])</f>
        <v>Pickup</v>
      </c>
      <c r="R1796" t="str">
        <f>IFERROR(_xlfn.XLOOKUP(A1795, tblCustomers[CustomerID], tblCustomers[CustomerName]), "Not Found")</f>
        <v>Not Found</v>
      </c>
      <c r="S1796" t="str">
        <f>IF(tblOrders[[#This Row],[Sales]]&gt;1000000,"High Value","Standard")</f>
        <v>Standard</v>
      </c>
      <c r="T1796" t="str">
        <f>_xlfn.XLOOKUP(tblOrders[[#This Row],[ProductID]], tblProducts[ProductID], tblProducts[ProductName])</f>
        <v>Product 36</v>
      </c>
      <c r="U1796">
        <f>_xlfn.XLOOKUP(tblOrders[[#This Row],[SalesRepID]], tblSalesreps[RepID], tblSalesreps[Target])</f>
        <v>16246424</v>
      </c>
    </row>
    <row r="1797" spans="1:21">
      <c r="A1797" t="s">
        <v>2592</v>
      </c>
      <c r="B1797" s="7" t="s">
        <v>623</v>
      </c>
      <c r="C1797" t="s">
        <v>1109</v>
      </c>
      <c r="D1797" t="s">
        <v>546</v>
      </c>
      <c r="E1797" t="s">
        <v>119</v>
      </c>
      <c r="F1797" t="s">
        <v>14</v>
      </c>
      <c r="G1797">
        <v>1</v>
      </c>
      <c r="H1797">
        <v>0.1</v>
      </c>
      <c r="I1797" s="2">
        <v>7756.2</v>
      </c>
      <c r="J1797" t="str">
        <f>_xlfn.XLOOKUP(tblOrders[[#This Row],[CustomerID]], tblCustomers[CustomerID], tblCustomers[CustomerName])</f>
        <v>Customer 43</v>
      </c>
      <c r="K1797" t="str">
        <f>_xlfn.XLOOKUP(tblOrders[[#This Row],[CustomerID]], tblCustomers[CustomerID], tblCustomers[Segment])</f>
        <v>Consumer</v>
      </c>
      <c r="L1797" t="str">
        <f>_xlfn.XLOOKUP(tblOrders[[#This Row],[ProductID]], tblProducts[ProductID], tblProducts[Category])</f>
        <v>Home</v>
      </c>
      <c r="M1797">
        <f>_xlfn.XLOOKUP(tblOrders[[#This Row],[ProductID]], tblProducts[ProductID], tblProducts[CostPrice])</f>
        <v>51783</v>
      </c>
      <c r="N1797">
        <f>tblOrders[[#This Row],[Sales]]-(tblOrders[[#This Row],[CostPrice]]*tblOrders[[#This Row],[Quantity]])</f>
        <v>-44026.8</v>
      </c>
      <c r="O1797" t="str">
        <f>TEXT(tblOrders[[#This Row],[Date]],"mmm-yyyy")</f>
        <v>Jul-2025</v>
      </c>
      <c r="P1797" t="str">
        <f>_xlfn.XLOOKUP(tblOrders[[#This Row],[OrderID]], tblReturns[OrderID], tblReturns[Returned])</f>
        <v>No</v>
      </c>
      <c r="Q1797" t="str">
        <f>_xlfn.XLOOKUP(tblOrders[[#This Row],[OrderID]], tblShipping[OrderID], tblShipping[ShipMode])</f>
        <v>Express</v>
      </c>
      <c r="R1797" t="str">
        <f>IFERROR(_xlfn.XLOOKUP(A1796, tblCustomers[CustomerID], tblCustomers[CustomerName]), "Not Found")</f>
        <v>Not Found</v>
      </c>
      <c r="S1797" t="str">
        <f>IF(tblOrders[[#This Row],[Sales]]&gt;1000000,"High Value","Standard")</f>
        <v>Standard</v>
      </c>
      <c r="T1797" t="str">
        <f>_xlfn.XLOOKUP(tblOrders[[#This Row],[ProductID]], tblProducts[ProductID], tblProducts[ProductName])</f>
        <v>Product 14</v>
      </c>
      <c r="U1797">
        <f>_xlfn.XLOOKUP(tblOrders[[#This Row],[SalesRepID]], tblSalesreps[RepID], tblSalesreps[Target])</f>
        <v>5886694</v>
      </c>
    </row>
    <row r="1798" spans="1:21">
      <c r="A1798" t="s">
        <v>2593</v>
      </c>
      <c r="B1798" s="7" t="s">
        <v>777</v>
      </c>
      <c r="C1798" t="s">
        <v>185</v>
      </c>
      <c r="D1798" t="s">
        <v>513</v>
      </c>
      <c r="E1798" t="s">
        <v>19</v>
      </c>
      <c r="F1798" t="s">
        <v>20</v>
      </c>
      <c r="G1798">
        <v>1</v>
      </c>
      <c r="H1798">
        <v>0.15</v>
      </c>
      <c r="I1798" s="2">
        <v>121466.7</v>
      </c>
      <c r="J1798" t="str">
        <f>_xlfn.XLOOKUP(tblOrders[[#This Row],[CustomerID]], tblCustomers[CustomerID], tblCustomers[CustomerName])</f>
        <v>Customer 165</v>
      </c>
      <c r="K1798" t="str">
        <f>_xlfn.XLOOKUP(tblOrders[[#This Row],[CustomerID]], tblCustomers[CustomerID], tblCustomers[Segment])</f>
        <v>Consumer</v>
      </c>
      <c r="L1798" t="str">
        <f>_xlfn.XLOOKUP(tblOrders[[#This Row],[ProductID]], tblProducts[ProductID], tblProducts[Category])</f>
        <v>Furniture</v>
      </c>
      <c r="M1798">
        <f>_xlfn.XLOOKUP(tblOrders[[#This Row],[ProductID]], tblProducts[ProductID], tblProducts[CostPrice])</f>
        <v>3310</v>
      </c>
      <c r="N1798">
        <f>tblOrders[[#This Row],[Sales]]-(tblOrders[[#This Row],[CostPrice]]*tblOrders[[#This Row],[Quantity]])</f>
        <v>118156.7</v>
      </c>
      <c r="O1798" t="str">
        <f>TEXT(tblOrders[[#This Row],[Date]],"mmm-yyyy")</f>
        <v>Jul-2025</v>
      </c>
      <c r="P1798" t="str">
        <f>_xlfn.XLOOKUP(tblOrders[[#This Row],[OrderID]], tblReturns[OrderID], tblReturns[Returned])</f>
        <v>No</v>
      </c>
      <c r="Q1798" t="str">
        <f>_xlfn.XLOOKUP(tblOrders[[#This Row],[OrderID]], tblShipping[OrderID], tblShipping[ShipMode])</f>
        <v>Pickup</v>
      </c>
      <c r="R1798" t="str">
        <f>IFERROR(_xlfn.XLOOKUP(A1797, tblCustomers[CustomerID], tblCustomers[CustomerName]), "Not Found")</f>
        <v>Not Found</v>
      </c>
      <c r="S1798" t="str">
        <f>IF(tblOrders[[#This Row],[Sales]]&gt;1000000,"High Value","Standard")</f>
        <v>Standard</v>
      </c>
      <c r="T1798" t="str">
        <f>_xlfn.XLOOKUP(tblOrders[[#This Row],[ProductID]], tblProducts[ProductID], tblProducts[ProductName])</f>
        <v>Product 5</v>
      </c>
      <c r="U1798">
        <f>_xlfn.XLOOKUP(tblOrders[[#This Row],[SalesRepID]], tblSalesreps[RepID], tblSalesreps[Target])</f>
        <v>11347243</v>
      </c>
    </row>
    <row r="1799" spans="1:21">
      <c r="A1799" t="s">
        <v>2594</v>
      </c>
      <c r="B1799" s="7" t="s">
        <v>500</v>
      </c>
      <c r="C1799" t="s">
        <v>537</v>
      </c>
      <c r="D1799" t="s">
        <v>104</v>
      </c>
      <c r="E1799" t="s">
        <v>210</v>
      </c>
      <c r="F1799" t="s">
        <v>88</v>
      </c>
      <c r="G1799">
        <v>8</v>
      </c>
      <c r="H1799">
        <v>0.1</v>
      </c>
      <c r="I1799" s="2">
        <v>836200.8</v>
      </c>
      <c r="J1799" t="str">
        <f>_xlfn.XLOOKUP(tblOrders[[#This Row],[CustomerID]], tblCustomers[CustomerID], tblCustomers[CustomerName])</f>
        <v>Customer 108</v>
      </c>
      <c r="K1799" t="str">
        <f>_xlfn.XLOOKUP(tblOrders[[#This Row],[CustomerID]], tblCustomers[CustomerID], tblCustomers[Segment])</f>
        <v>Corporate</v>
      </c>
      <c r="L1799" t="str">
        <f>_xlfn.XLOOKUP(tblOrders[[#This Row],[ProductID]], tblProducts[ProductID], tblProducts[Category])</f>
        <v>Furniture</v>
      </c>
      <c r="M1799">
        <f>_xlfn.XLOOKUP(tblOrders[[#This Row],[ProductID]], tblProducts[ProductID], tblProducts[CostPrice])</f>
        <v>10664</v>
      </c>
      <c r="N1799">
        <f>tblOrders[[#This Row],[Sales]]-(tblOrders[[#This Row],[CostPrice]]*tblOrders[[#This Row],[Quantity]])</f>
        <v>750888.8</v>
      </c>
      <c r="O1799" t="str">
        <f>TEXT(tblOrders[[#This Row],[Date]],"mmm-yyyy")</f>
        <v>Jul-2025</v>
      </c>
      <c r="P1799" t="str">
        <f>_xlfn.XLOOKUP(tblOrders[[#This Row],[OrderID]], tblReturns[OrderID], tblReturns[Returned])</f>
        <v>No</v>
      </c>
      <c r="Q1799" t="str">
        <f>_xlfn.XLOOKUP(tblOrders[[#This Row],[OrderID]], tblShipping[OrderID], tblShipping[ShipMode])</f>
        <v>Standard</v>
      </c>
      <c r="R1799" t="str">
        <f>IFERROR(_xlfn.XLOOKUP(A1798, tblCustomers[CustomerID], tblCustomers[CustomerName]), "Not Found")</f>
        <v>Not Found</v>
      </c>
      <c r="S1799" t="str">
        <f>IF(tblOrders[[#This Row],[Sales]]&gt;1000000,"High Value","Standard")</f>
        <v>Standard</v>
      </c>
      <c r="T1799" t="str">
        <f>_xlfn.XLOOKUP(tblOrders[[#This Row],[ProductID]], tblProducts[ProductID], tblProducts[ProductName])</f>
        <v>Product 23</v>
      </c>
      <c r="U1799">
        <f>_xlfn.XLOOKUP(tblOrders[[#This Row],[SalesRepID]], tblSalesreps[RepID], tblSalesreps[Target])</f>
        <v>19336654</v>
      </c>
    </row>
    <row r="1800" spans="1:21">
      <c r="A1800" t="s">
        <v>2595</v>
      </c>
      <c r="B1800" s="7" t="s">
        <v>640</v>
      </c>
      <c r="C1800" t="s">
        <v>833</v>
      </c>
      <c r="D1800" t="s">
        <v>362</v>
      </c>
      <c r="E1800" t="s">
        <v>19</v>
      </c>
      <c r="F1800" t="s">
        <v>20</v>
      </c>
      <c r="G1800">
        <v>5</v>
      </c>
      <c r="H1800">
        <v>0.2</v>
      </c>
      <c r="I1800" s="2">
        <v>136488</v>
      </c>
      <c r="J1800" t="str">
        <f>_xlfn.XLOOKUP(tblOrders[[#This Row],[CustomerID]], tblCustomers[CustomerID], tblCustomers[CustomerName])</f>
        <v>Customer 101</v>
      </c>
      <c r="K1800" t="str">
        <f>_xlfn.XLOOKUP(tblOrders[[#This Row],[CustomerID]], tblCustomers[CustomerID], tblCustomers[Segment])</f>
        <v>SME</v>
      </c>
      <c r="L1800" t="str">
        <f>_xlfn.XLOOKUP(tblOrders[[#This Row],[ProductID]], tblProducts[ProductID], tblProducts[Category])</f>
        <v>Home</v>
      </c>
      <c r="M1800">
        <f>_xlfn.XLOOKUP(tblOrders[[#This Row],[ProductID]], tblProducts[ProductID], tblProducts[CostPrice])</f>
        <v>41409</v>
      </c>
      <c r="N1800">
        <f>tblOrders[[#This Row],[Sales]]-(tblOrders[[#This Row],[CostPrice]]*tblOrders[[#This Row],[Quantity]])</f>
        <v>-70557</v>
      </c>
      <c r="O1800" t="str">
        <f>TEXT(tblOrders[[#This Row],[Date]],"mmm-yyyy")</f>
        <v>Jan-2025</v>
      </c>
      <c r="P1800" t="str">
        <f>_xlfn.XLOOKUP(tblOrders[[#This Row],[OrderID]], tblReturns[OrderID], tblReturns[Returned])</f>
        <v>No</v>
      </c>
      <c r="Q1800" t="str">
        <f>_xlfn.XLOOKUP(tblOrders[[#This Row],[OrderID]], tblShipping[OrderID], tblShipping[ShipMode])</f>
        <v>Pickup</v>
      </c>
      <c r="R1800" t="str">
        <f>IFERROR(_xlfn.XLOOKUP(A1799, tblCustomers[CustomerID], tblCustomers[CustomerName]), "Not Found")</f>
        <v>Not Found</v>
      </c>
      <c r="S1800" t="str">
        <f>IF(tblOrders[[#This Row],[Sales]]&gt;1000000,"High Value","Standard")</f>
        <v>Standard</v>
      </c>
      <c r="T1800" t="str">
        <f>_xlfn.XLOOKUP(tblOrders[[#This Row],[ProductID]], tblProducts[ProductID], tblProducts[ProductName])</f>
        <v>Product 25</v>
      </c>
      <c r="U1800">
        <f>_xlfn.XLOOKUP(tblOrders[[#This Row],[SalesRepID]], tblSalesreps[RepID], tblSalesreps[Target])</f>
        <v>11347243</v>
      </c>
    </row>
    <row r="1801" spans="1:21">
      <c r="A1801" t="s">
        <v>2596</v>
      </c>
      <c r="B1801" s="7" t="s">
        <v>1162</v>
      </c>
      <c r="C1801" t="s">
        <v>885</v>
      </c>
      <c r="D1801" t="s">
        <v>308</v>
      </c>
      <c r="E1801" t="s">
        <v>56</v>
      </c>
      <c r="F1801" t="s">
        <v>14</v>
      </c>
      <c r="G1801">
        <v>1</v>
      </c>
      <c r="H1801">
        <v>0.05</v>
      </c>
      <c r="I1801" s="2">
        <v>18035.75</v>
      </c>
      <c r="J1801" t="str">
        <f>_xlfn.XLOOKUP(tblOrders[[#This Row],[CustomerID]], tblCustomers[CustomerID], tblCustomers[CustomerName])</f>
        <v>Customer 277</v>
      </c>
      <c r="K1801" t="str">
        <f>_xlfn.XLOOKUP(tblOrders[[#This Row],[CustomerID]], tblCustomers[CustomerID], tblCustomers[Segment])</f>
        <v>Corporate</v>
      </c>
      <c r="L1801" t="str">
        <f>_xlfn.XLOOKUP(tblOrders[[#This Row],[ProductID]], tblProducts[ProductID], tblProducts[Category])</f>
        <v>Furniture</v>
      </c>
      <c r="M1801">
        <f>_xlfn.XLOOKUP(tblOrders[[#This Row],[ProductID]], tblProducts[ProductID], tblProducts[CostPrice])</f>
        <v>27039</v>
      </c>
      <c r="N1801">
        <f>tblOrders[[#This Row],[Sales]]-(tblOrders[[#This Row],[CostPrice]]*tblOrders[[#This Row],[Quantity]])</f>
        <v>-9003.25</v>
      </c>
      <c r="O1801" t="str">
        <f>TEXT(tblOrders[[#This Row],[Date]],"mmm-yyyy")</f>
        <v>Apr-2025</v>
      </c>
      <c r="P1801" t="str">
        <f>_xlfn.XLOOKUP(tblOrders[[#This Row],[OrderID]], tblReturns[OrderID], tblReturns[Returned])</f>
        <v>No</v>
      </c>
      <c r="Q1801" t="str">
        <f>_xlfn.XLOOKUP(tblOrders[[#This Row],[OrderID]], tblShipping[OrderID], tblShipping[ShipMode])</f>
        <v>Pickup</v>
      </c>
      <c r="R1801" t="str">
        <f>IFERROR(_xlfn.XLOOKUP(A1800, tblCustomers[CustomerID], tblCustomers[CustomerName]), "Not Found")</f>
        <v>Not Found</v>
      </c>
      <c r="S1801" t="str">
        <f>IF(tblOrders[[#This Row],[Sales]]&gt;1000000,"High Value","Standard")</f>
        <v>Standard</v>
      </c>
      <c r="T1801" t="str">
        <f>_xlfn.XLOOKUP(tblOrders[[#This Row],[ProductID]], tblProducts[ProductID], tblProducts[ProductName])</f>
        <v>Product 13</v>
      </c>
      <c r="U1801">
        <f>_xlfn.XLOOKUP(tblOrders[[#This Row],[SalesRepID]], tblSalesreps[RepID], tblSalesreps[Target])</f>
        <v>14265630</v>
      </c>
    </row>
    <row r="1802" spans="1:21">
      <c r="A1802" t="s">
        <v>2597</v>
      </c>
      <c r="B1802" s="7" t="s">
        <v>969</v>
      </c>
      <c r="C1802" t="s">
        <v>399</v>
      </c>
      <c r="D1802" t="s">
        <v>269</v>
      </c>
      <c r="E1802" t="s">
        <v>50</v>
      </c>
      <c r="F1802" t="s">
        <v>51</v>
      </c>
      <c r="G1802">
        <v>7</v>
      </c>
      <c r="H1802">
        <v>0</v>
      </c>
      <c r="I1802" s="2">
        <v>681842</v>
      </c>
      <c r="J1802" t="str">
        <f>_xlfn.XLOOKUP(tblOrders[[#This Row],[CustomerID]], tblCustomers[CustomerID], tblCustomers[CustomerName])</f>
        <v>Customer 26</v>
      </c>
      <c r="K1802" t="str">
        <f>_xlfn.XLOOKUP(tblOrders[[#This Row],[CustomerID]], tblCustomers[CustomerID], tblCustomers[Segment])</f>
        <v>SME</v>
      </c>
      <c r="L1802" t="str">
        <f>_xlfn.XLOOKUP(tblOrders[[#This Row],[ProductID]], tblProducts[ProductID], tblProducts[Category])</f>
        <v>Office</v>
      </c>
      <c r="M1802">
        <f>_xlfn.XLOOKUP(tblOrders[[#This Row],[ProductID]], tblProducts[ProductID], tblProducts[CostPrice])</f>
        <v>28606</v>
      </c>
      <c r="N1802">
        <f>tblOrders[[#This Row],[Sales]]-(tblOrders[[#This Row],[CostPrice]]*tblOrders[[#This Row],[Quantity]])</f>
        <v>481600</v>
      </c>
      <c r="O1802" t="str">
        <f>TEXT(tblOrders[[#This Row],[Date]],"mmm-yyyy")</f>
        <v>Jan-2025</v>
      </c>
      <c r="P1802" t="str">
        <f>_xlfn.XLOOKUP(tblOrders[[#This Row],[OrderID]], tblReturns[OrderID], tblReturns[Returned])</f>
        <v>Yes</v>
      </c>
      <c r="Q1802" t="str">
        <f>_xlfn.XLOOKUP(tblOrders[[#This Row],[OrderID]], tblShipping[OrderID], tblShipping[ShipMode])</f>
        <v>Standard</v>
      </c>
      <c r="R1802" t="str">
        <f>IFERROR(_xlfn.XLOOKUP(A1801, tblCustomers[CustomerID], tblCustomers[CustomerName]), "Not Found")</f>
        <v>Not Found</v>
      </c>
      <c r="S1802" t="str">
        <f>IF(tblOrders[[#This Row],[Sales]]&gt;1000000,"High Value","Standard")</f>
        <v>Standard</v>
      </c>
      <c r="T1802" t="str">
        <f>_xlfn.XLOOKUP(tblOrders[[#This Row],[ProductID]], tblProducts[ProductID], tblProducts[ProductName])</f>
        <v>Product 62</v>
      </c>
      <c r="U1802">
        <f>_xlfn.XLOOKUP(tblOrders[[#This Row],[SalesRepID]], tblSalesreps[RepID], tblSalesreps[Target])</f>
        <v>17350666</v>
      </c>
    </row>
    <row r="1803" spans="1:21">
      <c r="A1803" t="s">
        <v>2598</v>
      </c>
      <c r="B1803" s="7" t="s">
        <v>1190</v>
      </c>
      <c r="C1803" t="s">
        <v>196</v>
      </c>
      <c r="D1803" t="s">
        <v>314</v>
      </c>
      <c r="E1803" t="s">
        <v>69</v>
      </c>
      <c r="F1803" t="s">
        <v>20</v>
      </c>
      <c r="G1803">
        <v>8</v>
      </c>
      <c r="H1803">
        <v>0.2</v>
      </c>
      <c r="I1803" s="2">
        <v>712281.59999999998</v>
      </c>
      <c r="J1803" t="str">
        <f>_xlfn.XLOOKUP(tblOrders[[#This Row],[CustomerID]], tblCustomers[CustomerID], tblCustomers[CustomerName])</f>
        <v>Customer 99</v>
      </c>
      <c r="K1803" t="str">
        <f>_xlfn.XLOOKUP(tblOrders[[#This Row],[CustomerID]], tblCustomers[CustomerID], tblCustomers[Segment])</f>
        <v>Consumer</v>
      </c>
      <c r="L1803" t="str">
        <f>_xlfn.XLOOKUP(tblOrders[[#This Row],[ProductID]], tblProducts[ProductID], tblProducts[Category])</f>
        <v>Furniture</v>
      </c>
      <c r="M1803">
        <f>_xlfn.XLOOKUP(tblOrders[[#This Row],[ProductID]], tblProducts[ProductID], tblProducts[CostPrice])</f>
        <v>10109</v>
      </c>
      <c r="N1803">
        <f>tblOrders[[#This Row],[Sales]]-(tblOrders[[#This Row],[CostPrice]]*tblOrders[[#This Row],[Quantity]])</f>
        <v>631409.6</v>
      </c>
      <c r="O1803" t="str">
        <f>TEXT(tblOrders[[#This Row],[Date]],"mmm-yyyy")</f>
        <v>Oct-2025</v>
      </c>
      <c r="P1803" t="str">
        <f>_xlfn.XLOOKUP(tblOrders[[#This Row],[OrderID]], tblReturns[OrderID], tblReturns[Returned])</f>
        <v>No</v>
      </c>
      <c r="Q1803" t="str">
        <f>_xlfn.XLOOKUP(tblOrders[[#This Row],[OrderID]], tblShipping[OrderID], tblShipping[ShipMode])</f>
        <v>Express</v>
      </c>
      <c r="R1803" t="str">
        <f>IFERROR(_xlfn.XLOOKUP(A1802, tblCustomers[CustomerID], tblCustomers[CustomerName]), "Not Found")</f>
        <v>Not Found</v>
      </c>
      <c r="S1803" t="str">
        <f>IF(tblOrders[[#This Row],[Sales]]&gt;1000000,"High Value","Standard")</f>
        <v>Standard</v>
      </c>
      <c r="T1803" t="str">
        <f>_xlfn.XLOOKUP(tblOrders[[#This Row],[ProductID]], tblProducts[ProductID], tblProducts[ProductName])</f>
        <v>Product 8</v>
      </c>
      <c r="U1803">
        <f>_xlfn.XLOOKUP(tblOrders[[#This Row],[SalesRepID]], tblSalesreps[RepID], tblSalesreps[Target])</f>
        <v>19473459</v>
      </c>
    </row>
    <row r="1804" spans="1:21">
      <c r="A1804" t="s">
        <v>2599</v>
      </c>
      <c r="B1804" s="7" t="s">
        <v>1683</v>
      </c>
      <c r="C1804" t="s">
        <v>125</v>
      </c>
      <c r="D1804" t="s">
        <v>209</v>
      </c>
      <c r="E1804" t="s">
        <v>56</v>
      </c>
      <c r="F1804" t="s">
        <v>88</v>
      </c>
      <c r="G1804">
        <v>10</v>
      </c>
      <c r="H1804">
        <v>0.05</v>
      </c>
      <c r="I1804" s="2">
        <v>980495</v>
      </c>
      <c r="J1804" t="str">
        <f>_xlfn.XLOOKUP(tblOrders[[#This Row],[CustomerID]], tblCustomers[CustomerID], tblCustomers[CustomerName])</f>
        <v>Customer 33</v>
      </c>
      <c r="K1804" t="str">
        <f>_xlfn.XLOOKUP(tblOrders[[#This Row],[CustomerID]], tblCustomers[CustomerID], tblCustomers[Segment])</f>
        <v>Corporate</v>
      </c>
      <c r="L1804" t="str">
        <f>_xlfn.XLOOKUP(tblOrders[[#This Row],[ProductID]], tblProducts[ProductID], tblProducts[Category])</f>
        <v>Office</v>
      </c>
      <c r="M1804">
        <f>_xlfn.XLOOKUP(tblOrders[[#This Row],[ProductID]], tblProducts[ProductID], tblProducts[CostPrice])</f>
        <v>27558</v>
      </c>
      <c r="N1804">
        <f>tblOrders[[#This Row],[Sales]]-(tblOrders[[#This Row],[CostPrice]]*tblOrders[[#This Row],[Quantity]])</f>
        <v>704915</v>
      </c>
      <c r="O1804" t="str">
        <f>TEXT(tblOrders[[#This Row],[Date]],"mmm-yyyy")</f>
        <v>May-2025</v>
      </c>
      <c r="P1804" t="str">
        <f>_xlfn.XLOOKUP(tblOrders[[#This Row],[OrderID]], tblReturns[OrderID], tblReturns[Returned])</f>
        <v>No</v>
      </c>
      <c r="Q1804" t="str">
        <f>_xlfn.XLOOKUP(tblOrders[[#This Row],[OrderID]], tblShipping[OrderID], tblShipping[ShipMode])</f>
        <v>Pickup</v>
      </c>
      <c r="R1804" t="str">
        <f>IFERROR(_xlfn.XLOOKUP(A1803, tblCustomers[CustomerID], tblCustomers[CustomerName]), "Not Found")</f>
        <v>Not Found</v>
      </c>
      <c r="S1804" t="str">
        <f>IF(tblOrders[[#This Row],[Sales]]&gt;1000000,"High Value","Standard")</f>
        <v>Standard</v>
      </c>
      <c r="T1804" t="str">
        <f>_xlfn.XLOOKUP(tblOrders[[#This Row],[ProductID]], tblProducts[ProductID], tblProducts[ProductName])</f>
        <v>Product 93</v>
      </c>
      <c r="U1804">
        <f>_xlfn.XLOOKUP(tblOrders[[#This Row],[SalesRepID]], tblSalesreps[RepID], tblSalesreps[Target])</f>
        <v>14265630</v>
      </c>
    </row>
    <row r="1805" spans="1:21">
      <c r="A1805" t="s">
        <v>2600</v>
      </c>
      <c r="B1805" s="7" t="s">
        <v>720</v>
      </c>
      <c r="C1805" t="s">
        <v>1382</v>
      </c>
      <c r="D1805" t="s">
        <v>151</v>
      </c>
      <c r="E1805" t="s">
        <v>45</v>
      </c>
      <c r="F1805" t="s">
        <v>51</v>
      </c>
      <c r="G1805">
        <v>8</v>
      </c>
      <c r="H1805">
        <v>0.15</v>
      </c>
      <c r="I1805" s="2">
        <v>698543.6</v>
      </c>
      <c r="J1805" t="str">
        <f>_xlfn.XLOOKUP(tblOrders[[#This Row],[CustomerID]], tblCustomers[CustomerID], tblCustomers[CustomerName])</f>
        <v>Customer 212</v>
      </c>
      <c r="K1805" t="str">
        <f>_xlfn.XLOOKUP(tblOrders[[#This Row],[CustomerID]], tblCustomers[CustomerID], tblCustomers[Segment])</f>
        <v>Consumer</v>
      </c>
      <c r="L1805" t="str">
        <f>_xlfn.XLOOKUP(tblOrders[[#This Row],[ProductID]], tblProducts[ProductID], tblProducts[Category])</f>
        <v>Electronics</v>
      </c>
      <c r="M1805">
        <f>_xlfn.XLOOKUP(tblOrders[[#This Row],[ProductID]], tblProducts[ProductID], tblProducts[CostPrice])</f>
        <v>63366</v>
      </c>
      <c r="N1805">
        <f>tblOrders[[#This Row],[Sales]]-(tblOrders[[#This Row],[CostPrice]]*tblOrders[[#This Row],[Quantity]])</f>
        <v>191615.59999999998</v>
      </c>
      <c r="O1805" t="str">
        <f>TEXT(tblOrders[[#This Row],[Date]],"mmm-yyyy")</f>
        <v>Mar-2025</v>
      </c>
      <c r="P1805" t="str">
        <f>_xlfn.XLOOKUP(tblOrders[[#This Row],[OrderID]], tblReturns[OrderID], tblReturns[Returned])</f>
        <v>No</v>
      </c>
      <c r="Q1805" t="str">
        <f>_xlfn.XLOOKUP(tblOrders[[#This Row],[OrderID]], tblShipping[OrderID], tblShipping[ShipMode])</f>
        <v>Pickup</v>
      </c>
      <c r="R1805" t="str">
        <f>IFERROR(_xlfn.XLOOKUP(A1804, tblCustomers[CustomerID], tblCustomers[CustomerName]), "Not Found")</f>
        <v>Not Found</v>
      </c>
      <c r="S1805" t="str">
        <f>IF(tblOrders[[#This Row],[Sales]]&gt;1000000,"High Value","Standard")</f>
        <v>Standard</v>
      </c>
      <c r="T1805" t="str">
        <f>_xlfn.XLOOKUP(tblOrders[[#This Row],[ProductID]], tblProducts[ProductID], tblProducts[ProductName])</f>
        <v>Product 40</v>
      </c>
      <c r="U1805">
        <f>_xlfn.XLOOKUP(tblOrders[[#This Row],[SalesRepID]], tblSalesreps[RepID], tblSalesreps[Target])</f>
        <v>11319839</v>
      </c>
    </row>
    <row r="1806" spans="1:21">
      <c r="A1806" t="s">
        <v>2601</v>
      </c>
      <c r="B1806" s="7" t="s">
        <v>761</v>
      </c>
      <c r="C1806" t="s">
        <v>327</v>
      </c>
      <c r="D1806" t="s">
        <v>914</v>
      </c>
      <c r="E1806" t="s">
        <v>45</v>
      </c>
      <c r="F1806" t="s">
        <v>88</v>
      </c>
      <c r="G1806">
        <v>3</v>
      </c>
      <c r="H1806">
        <v>0.2</v>
      </c>
      <c r="I1806" s="2">
        <v>143865.60000000001</v>
      </c>
      <c r="J1806" t="str">
        <f>_xlfn.XLOOKUP(tblOrders[[#This Row],[CustomerID]], tblCustomers[CustomerID], tblCustomers[CustomerName])</f>
        <v>Customer 48</v>
      </c>
      <c r="K1806" t="str">
        <f>_xlfn.XLOOKUP(tblOrders[[#This Row],[CustomerID]], tblCustomers[CustomerID], tblCustomers[Segment])</f>
        <v>Consumer</v>
      </c>
      <c r="L1806" t="str">
        <f>_xlfn.XLOOKUP(tblOrders[[#This Row],[ProductID]], tblProducts[ProductID], tblProducts[Category])</f>
        <v>Office</v>
      </c>
      <c r="M1806">
        <f>_xlfn.XLOOKUP(tblOrders[[#This Row],[ProductID]], tblProducts[ProductID], tblProducts[CostPrice])</f>
        <v>24464</v>
      </c>
      <c r="N1806">
        <f>tblOrders[[#This Row],[Sales]]-(tblOrders[[#This Row],[CostPrice]]*tblOrders[[#This Row],[Quantity]])</f>
        <v>70473.600000000006</v>
      </c>
      <c r="O1806" t="str">
        <f>TEXT(tblOrders[[#This Row],[Date]],"mmm-yyyy")</f>
        <v>Sep-2025</v>
      </c>
      <c r="P1806" t="str">
        <f>_xlfn.XLOOKUP(tblOrders[[#This Row],[OrderID]], tblReturns[OrderID], tblReturns[Returned])</f>
        <v>No</v>
      </c>
      <c r="Q1806" t="str">
        <f>_xlfn.XLOOKUP(tblOrders[[#This Row],[OrderID]], tblShipping[OrderID], tblShipping[ShipMode])</f>
        <v>Standard</v>
      </c>
      <c r="R1806" t="str">
        <f>IFERROR(_xlfn.XLOOKUP(A1805, tblCustomers[CustomerID], tblCustomers[CustomerName]), "Not Found")</f>
        <v>Not Found</v>
      </c>
      <c r="S1806" t="str">
        <f>IF(tblOrders[[#This Row],[Sales]]&gt;1000000,"High Value","Standard")</f>
        <v>Standard</v>
      </c>
      <c r="T1806" t="str">
        <f>_xlfn.XLOOKUP(tblOrders[[#This Row],[ProductID]], tblProducts[ProductID], tblProducts[ProductName])</f>
        <v>Product 46</v>
      </c>
      <c r="U1806">
        <f>_xlfn.XLOOKUP(tblOrders[[#This Row],[SalesRepID]], tblSalesreps[RepID], tblSalesreps[Target])</f>
        <v>11319839</v>
      </c>
    </row>
    <row r="1807" spans="1:21">
      <c r="A1807" t="s">
        <v>2602</v>
      </c>
      <c r="B1807" s="7" t="s">
        <v>212</v>
      </c>
      <c r="C1807" t="s">
        <v>384</v>
      </c>
      <c r="D1807" t="s">
        <v>372</v>
      </c>
      <c r="E1807" t="s">
        <v>74</v>
      </c>
      <c r="F1807" t="s">
        <v>14</v>
      </c>
      <c r="G1807">
        <v>5</v>
      </c>
      <c r="H1807">
        <v>0.2</v>
      </c>
      <c r="I1807" s="2">
        <v>383992</v>
      </c>
      <c r="J1807" t="str">
        <f>_xlfn.XLOOKUP(tblOrders[[#This Row],[CustomerID]], tblCustomers[CustomerID], tblCustomers[CustomerName])</f>
        <v>Customer 234</v>
      </c>
      <c r="K1807" t="str">
        <f>_xlfn.XLOOKUP(tblOrders[[#This Row],[CustomerID]], tblCustomers[CustomerID], tblCustomers[Segment])</f>
        <v>Corporate</v>
      </c>
      <c r="L1807" t="str">
        <f>_xlfn.XLOOKUP(tblOrders[[#This Row],[ProductID]], tblProducts[ProductID], tblProducts[Category])</f>
        <v>Office</v>
      </c>
      <c r="M1807">
        <f>_xlfn.XLOOKUP(tblOrders[[#This Row],[ProductID]], tblProducts[ProductID], tblProducts[CostPrice])</f>
        <v>18283</v>
      </c>
      <c r="N1807">
        <f>tblOrders[[#This Row],[Sales]]-(tblOrders[[#This Row],[CostPrice]]*tblOrders[[#This Row],[Quantity]])</f>
        <v>292577</v>
      </c>
      <c r="O1807" t="str">
        <f>TEXT(tblOrders[[#This Row],[Date]],"mmm-yyyy")</f>
        <v>May-2025</v>
      </c>
      <c r="P1807" t="str">
        <f>_xlfn.XLOOKUP(tblOrders[[#This Row],[OrderID]], tblReturns[OrderID], tblReturns[Returned])</f>
        <v>No</v>
      </c>
      <c r="Q1807" t="str">
        <f>_xlfn.XLOOKUP(tblOrders[[#This Row],[OrderID]], tblShipping[OrderID], tblShipping[ShipMode])</f>
        <v>Express</v>
      </c>
      <c r="R1807" t="str">
        <f>IFERROR(_xlfn.XLOOKUP(A1806, tblCustomers[CustomerID], tblCustomers[CustomerName]), "Not Found")</f>
        <v>Not Found</v>
      </c>
      <c r="S1807" t="str">
        <f>IF(tblOrders[[#This Row],[Sales]]&gt;1000000,"High Value","Standard")</f>
        <v>Standard</v>
      </c>
      <c r="T1807" t="str">
        <f>_xlfn.XLOOKUP(tblOrders[[#This Row],[ProductID]], tblProducts[ProductID], tblProducts[ProductName])</f>
        <v>Product 57</v>
      </c>
      <c r="U1807">
        <f>_xlfn.XLOOKUP(tblOrders[[#This Row],[SalesRepID]], tblSalesreps[RepID], tblSalesreps[Target])</f>
        <v>7254801</v>
      </c>
    </row>
    <row r="1808" spans="1:21">
      <c r="A1808" t="s">
        <v>2603</v>
      </c>
      <c r="B1808" s="7" t="s">
        <v>871</v>
      </c>
      <c r="C1808" t="s">
        <v>602</v>
      </c>
      <c r="D1808" t="s">
        <v>162</v>
      </c>
      <c r="E1808" t="s">
        <v>13</v>
      </c>
      <c r="F1808" t="s">
        <v>51</v>
      </c>
      <c r="G1808">
        <v>9</v>
      </c>
      <c r="H1808">
        <v>0</v>
      </c>
      <c r="I1808" s="2">
        <v>1165374</v>
      </c>
      <c r="J1808" t="str">
        <f>_xlfn.XLOOKUP(tblOrders[[#This Row],[CustomerID]], tblCustomers[CustomerID], tblCustomers[CustomerName])</f>
        <v>Customer 226</v>
      </c>
      <c r="K1808" t="str">
        <f>_xlfn.XLOOKUP(tblOrders[[#This Row],[CustomerID]], tblCustomers[CustomerID], tblCustomers[Segment])</f>
        <v>Corporate</v>
      </c>
      <c r="L1808" t="str">
        <f>_xlfn.XLOOKUP(tblOrders[[#This Row],[ProductID]], tblProducts[ProductID], tblProducts[Category])</f>
        <v>Furniture</v>
      </c>
      <c r="M1808">
        <f>_xlfn.XLOOKUP(tblOrders[[#This Row],[ProductID]], tblProducts[ProductID], tblProducts[CostPrice])</f>
        <v>62257</v>
      </c>
      <c r="N1808">
        <f>tblOrders[[#This Row],[Sales]]-(tblOrders[[#This Row],[CostPrice]]*tblOrders[[#This Row],[Quantity]])</f>
        <v>605061</v>
      </c>
      <c r="O1808" t="str">
        <f>TEXT(tblOrders[[#This Row],[Date]],"mmm-yyyy")</f>
        <v>Nov-2025</v>
      </c>
      <c r="P1808" t="str">
        <f>_xlfn.XLOOKUP(tblOrders[[#This Row],[OrderID]], tblReturns[OrderID], tblReturns[Returned])</f>
        <v>No</v>
      </c>
      <c r="Q1808" t="str">
        <f>_xlfn.XLOOKUP(tblOrders[[#This Row],[OrderID]], tblShipping[OrderID], tblShipping[ShipMode])</f>
        <v>Pickup</v>
      </c>
      <c r="R1808" t="str">
        <f>IFERROR(_xlfn.XLOOKUP(A1807, tblCustomers[CustomerID], tblCustomers[CustomerName]), "Not Found")</f>
        <v>Not Found</v>
      </c>
      <c r="S1808" t="str">
        <f>IF(tblOrders[[#This Row],[Sales]]&gt;1000000,"High Value","Standard")</f>
        <v>High Value</v>
      </c>
      <c r="T1808" t="str">
        <f>_xlfn.XLOOKUP(tblOrders[[#This Row],[ProductID]], tblProducts[ProductID], tblProducts[ProductName])</f>
        <v>Product 55</v>
      </c>
      <c r="U1808">
        <f>_xlfn.XLOOKUP(tblOrders[[#This Row],[SalesRepID]], tblSalesreps[RepID], tblSalesreps[Target])</f>
        <v>11852878</v>
      </c>
    </row>
    <row r="1809" spans="1:21">
      <c r="A1809" t="s">
        <v>2604</v>
      </c>
      <c r="B1809" s="7" t="s">
        <v>523</v>
      </c>
      <c r="C1809" t="s">
        <v>300</v>
      </c>
      <c r="D1809" t="s">
        <v>190</v>
      </c>
      <c r="E1809" t="s">
        <v>45</v>
      </c>
      <c r="F1809" t="s">
        <v>14</v>
      </c>
      <c r="G1809">
        <v>9</v>
      </c>
      <c r="H1809">
        <v>0.2</v>
      </c>
      <c r="I1809" s="2">
        <v>421696.8</v>
      </c>
      <c r="J1809" t="str">
        <f>_xlfn.XLOOKUP(tblOrders[[#This Row],[CustomerID]], tblCustomers[CustomerID], tblCustomers[CustomerName])</f>
        <v>Customer 211</v>
      </c>
      <c r="K1809" t="str">
        <f>_xlfn.XLOOKUP(tblOrders[[#This Row],[CustomerID]], tblCustomers[CustomerID], tblCustomers[Segment])</f>
        <v>SME</v>
      </c>
      <c r="L1809" t="str">
        <f>_xlfn.XLOOKUP(tblOrders[[#This Row],[ProductID]], tblProducts[ProductID], tblProducts[Category])</f>
        <v>Furniture</v>
      </c>
      <c r="M1809">
        <f>_xlfn.XLOOKUP(tblOrders[[#This Row],[ProductID]], tblProducts[ProductID], tblProducts[CostPrice])</f>
        <v>47272</v>
      </c>
      <c r="N1809">
        <f>tblOrders[[#This Row],[Sales]]-(tblOrders[[#This Row],[CostPrice]]*tblOrders[[#This Row],[Quantity]])</f>
        <v>-3751.2000000000116</v>
      </c>
      <c r="O1809" t="str">
        <f>TEXT(tblOrders[[#This Row],[Date]],"mmm-yyyy")</f>
        <v>Jan-2025</v>
      </c>
      <c r="P1809" t="str">
        <f>_xlfn.XLOOKUP(tblOrders[[#This Row],[OrderID]], tblReturns[OrderID], tblReturns[Returned])</f>
        <v>No</v>
      </c>
      <c r="Q1809" t="str">
        <f>_xlfn.XLOOKUP(tblOrders[[#This Row],[OrderID]], tblShipping[OrderID], tblShipping[ShipMode])</f>
        <v>Pickup</v>
      </c>
      <c r="R1809" t="str">
        <f>IFERROR(_xlfn.XLOOKUP(A1808, tblCustomers[CustomerID], tblCustomers[CustomerName]), "Not Found")</f>
        <v>Not Found</v>
      </c>
      <c r="S1809" t="str">
        <f>IF(tblOrders[[#This Row],[Sales]]&gt;1000000,"High Value","Standard")</f>
        <v>Standard</v>
      </c>
      <c r="T1809" t="str">
        <f>_xlfn.XLOOKUP(tblOrders[[#This Row],[ProductID]], tblProducts[ProductID], tblProducts[ProductName])</f>
        <v>Product 33</v>
      </c>
      <c r="U1809">
        <f>_xlfn.XLOOKUP(tblOrders[[#This Row],[SalesRepID]], tblSalesreps[RepID], tblSalesreps[Target])</f>
        <v>11319839</v>
      </c>
    </row>
    <row r="1810" spans="1:21">
      <c r="A1810" t="s">
        <v>2605</v>
      </c>
      <c r="B1810" s="7" t="s">
        <v>2127</v>
      </c>
      <c r="C1810" t="s">
        <v>1279</v>
      </c>
      <c r="D1810" t="s">
        <v>118</v>
      </c>
      <c r="E1810" t="s">
        <v>45</v>
      </c>
      <c r="F1810" t="s">
        <v>20</v>
      </c>
      <c r="G1810">
        <v>10</v>
      </c>
      <c r="H1810">
        <v>0.15</v>
      </c>
      <c r="I1810" s="2">
        <v>218926</v>
      </c>
      <c r="J1810" t="str">
        <f>_xlfn.XLOOKUP(tblOrders[[#This Row],[CustomerID]], tblCustomers[CustomerID], tblCustomers[CustomerName])</f>
        <v>Customer 210</v>
      </c>
      <c r="K1810" t="str">
        <f>_xlfn.XLOOKUP(tblOrders[[#This Row],[CustomerID]], tblCustomers[CustomerID], tblCustomers[Segment])</f>
        <v>Corporate</v>
      </c>
      <c r="L1810" t="str">
        <f>_xlfn.XLOOKUP(tblOrders[[#This Row],[ProductID]], tblProducts[ProductID], tblProducts[Category])</f>
        <v>Home</v>
      </c>
      <c r="M1810">
        <f>_xlfn.XLOOKUP(tblOrders[[#This Row],[ProductID]], tblProducts[ProductID], tblProducts[CostPrice])</f>
        <v>78122</v>
      </c>
      <c r="N1810">
        <f>tblOrders[[#This Row],[Sales]]-(tblOrders[[#This Row],[CostPrice]]*tblOrders[[#This Row],[Quantity]])</f>
        <v>-562294</v>
      </c>
      <c r="O1810" t="str">
        <f>TEXT(tblOrders[[#This Row],[Date]],"mmm-yyyy")</f>
        <v>Jun-2025</v>
      </c>
      <c r="P1810" t="str">
        <f>_xlfn.XLOOKUP(tblOrders[[#This Row],[OrderID]], tblReturns[OrderID], tblReturns[Returned])</f>
        <v>No</v>
      </c>
      <c r="Q1810" t="str">
        <f>_xlfn.XLOOKUP(tblOrders[[#This Row],[OrderID]], tblShipping[OrderID], tblShipping[ShipMode])</f>
        <v>Pickup</v>
      </c>
      <c r="R1810" t="str">
        <f>IFERROR(_xlfn.XLOOKUP(A1809, tblCustomers[CustomerID], tblCustomers[CustomerName]), "Not Found")</f>
        <v>Not Found</v>
      </c>
      <c r="S1810" t="str">
        <f>IF(tblOrders[[#This Row],[Sales]]&gt;1000000,"High Value","Standard")</f>
        <v>Standard</v>
      </c>
      <c r="T1810" t="str">
        <f>_xlfn.XLOOKUP(tblOrders[[#This Row],[ProductID]], tblProducts[ProductID], tblProducts[ProductName])</f>
        <v>Product 59</v>
      </c>
      <c r="U1810">
        <f>_xlfn.XLOOKUP(tblOrders[[#This Row],[SalesRepID]], tblSalesreps[RepID], tblSalesreps[Target])</f>
        <v>11319839</v>
      </c>
    </row>
    <row r="1811" spans="1:21">
      <c r="A1811" t="s">
        <v>2606</v>
      </c>
      <c r="B1811" s="7" t="s">
        <v>1015</v>
      </c>
      <c r="C1811" t="s">
        <v>1102</v>
      </c>
      <c r="D1811" t="s">
        <v>454</v>
      </c>
      <c r="E1811" t="s">
        <v>205</v>
      </c>
      <c r="F1811" t="s">
        <v>26</v>
      </c>
      <c r="G1811">
        <v>6</v>
      </c>
      <c r="H1811">
        <v>0</v>
      </c>
      <c r="I1811" s="2">
        <v>554310</v>
      </c>
      <c r="J1811" t="str">
        <f>_xlfn.XLOOKUP(tblOrders[[#This Row],[CustomerID]], tblCustomers[CustomerID], tblCustomers[CustomerName])</f>
        <v>Customer 90</v>
      </c>
      <c r="K1811" t="str">
        <f>_xlfn.XLOOKUP(tblOrders[[#This Row],[CustomerID]], tblCustomers[CustomerID], tblCustomers[Segment])</f>
        <v>Corporate</v>
      </c>
      <c r="L1811" t="str">
        <f>_xlfn.XLOOKUP(tblOrders[[#This Row],[ProductID]], tblProducts[ProductID], tblProducts[Category])</f>
        <v>Furniture</v>
      </c>
      <c r="M1811">
        <f>_xlfn.XLOOKUP(tblOrders[[#This Row],[ProductID]], tblProducts[ProductID], tblProducts[CostPrice])</f>
        <v>31369</v>
      </c>
      <c r="N1811">
        <f>tblOrders[[#This Row],[Sales]]-(tblOrders[[#This Row],[CostPrice]]*tblOrders[[#This Row],[Quantity]])</f>
        <v>366096</v>
      </c>
      <c r="O1811" t="str">
        <f>TEXT(tblOrders[[#This Row],[Date]],"mmm-yyyy")</f>
        <v>Jun-2025</v>
      </c>
      <c r="P1811" t="str">
        <f>_xlfn.XLOOKUP(tblOrders[[#This Row],[OrderID]], tblReturns[OrderID], tblReturns[Returned])</f>
        <v>No</v>
      </c>
      <c r="Q1811" t="str">
        <f>_xlfn.XLOOKUP(tblOrders[[#This Row],[OrderID]], tblShipping[OrderID], tblShipping[ShipMode])</f>
        <v>Pickup</v>
      </c>
      <c r="R1811" t="str">
        <f>IFERROR(_xlfn.XLOOKUP(A1810, tblCustomers[CustomerID], tblCustomers[CustomerName]), "Not Found")</f>
        <v>Not Found</v>
      </c>
      <c r="S1811" t="str">
        <f>IF(tblOrders[[#This Row],[Sales]]&gt;1000000,"High Value","Standard")</f>
        <v>Standard</v>
      </c>
      <c r="T1811" t="str">
        <f>_xlfn.XLOOKUP(tblOrders[[#This Row],[ProductID]], tblProducts[ProductID], tblProducts[ProductName])</f>
        <v>Product 37</v>
      </c>
      <c r="U1811">
        <f>_xlfn.XLOOKUP(tblOrders[[#This Row],[SalesRepID]], tblSalesreps[RepID], tblSalesreps[Target])</f>
        <v>16246424</v>
      </c>
    </row>
    <row r="1812" spans="1:21">
      <c r="A1812" t="s">
        <v>2607</v>
      </c>
      <c r="B1812" s="7" t="s">
        <v>2533</v>
      </c>
      <c r="C1812" t="s">
        <v>344</v>
      </c>
      <c r="D1812" t="s">
        <v>44</v>
      </c>
      <c r="E1812" t="s">
        <v>25</v>
      </c>
      <c r="F1812" t="s">
        <v>88</v>
      </c>
      <c r="G1812">
        <v>8</v>
      </c>
      <c r="H1812">
        <v>0.1</v>
      </c>
      <c r="I1812" s="2">
        <v>62676</v>
      </c>
      <c r="J1812" t="str">
        <f>_xlfn.XLOOKUP(tblOrders[[#This Row],[CustomerID]], tblCustomers[CustomerID], tblCustomers[CustomerName])</f>
        <v>Customer 68</v>
      </c>
      <c r="K1812" t="str">
        <f>_xlfn.XLOOKUP(tblOrders[[#This Row],[CustomerID]], tblCustomers[CustomerID], tblCustomers[Segment])</f>
        <v>Consumer</v>
      </c>
      <c r="L1812" t="str">
        <f>_xlfn.XLOOKUP(tblOrders[[#This Row],[ProductID]], tblProducts[ProductID], tblProducts[Category])</f>
        <v>Furniture</v>
      </c>
      <c r="M1812">
        <f>_xlfn.XLOOKUP(tblOrders[[#This Row],[ProductID]], tblProducts[ProductID], tblProducts[CostPrice])</f>
        <v>48953</v>
      </c>
      <c r="N1812">
        <f>tblOrders[[#This Row],[Sales]]-(tblOrders[[#This Row],[CostPrice]]*tblOrders[[#This Row],[Quantity]])</f>
        <v>-328948</v>
      </c>
      <c r="O1812" t="str">
        <f>TEXT(tblOrders[[#This Row],[Date]],"mmm-yyyy")</f>
        <v>Jul-2025</v>
      </c>
      <c r="P1812" t="str">
        <f>_xlfn.XLOOKUP(tblOrders[[#This Row],[OrderID]], tblReturns[OrderID], tblReturns[Returned])</f>
        <v>No</v>
      </c>
      <c r="Q1812" t="str">
        <f>_xlfn.XLOOKUP(tblOrders[[#This Row],[OrderID]], tblShipping[OrderID], tblShipping[ShipMode])</f>
        <v>Pickup</v>
      </c>
      <c r="R1812" t="str">
        <f>IFERROR(_xlfn.XLOOKUP(A1811, tblCustomers[CustomerID], tblCustomers[CustomerName]), "Not Found")</f>
        <v>Not Found</v>
      </c>
      <c r="S1812" t="str">
        <f>IF(tblOrders[[#This Row],[Sales]]&gt;1000000,"High Value","Standard")</f>
        <v>Standard</v>
      </c>
      <c r="T1812" t="str">
        <f>_xlfn.XLOOKUP(tblOrders[[#This Row],[ProductID]], tblProducts[ProductID], tblProducts[ProductName])</f>
        <v>Product 56</v>
      </c>
      <c r="U1812">
        <f>_xlfn.XLOOKUP(tblOrders[[#This Row],[SalesRepID]], tblSalesreps[RepID], tblSalesreps[Target])</f>
        <v>7094914</v>
      </c>
    </row>
    <row r="1813" spans="1:21">
      <c r="A1813" t="s">
        <v>2608</v>
      </c>
      <c r="B1813" s="7" t="s">
        <v>1823</v>
      </c>
      <c r="C1813" t="s">
        <v>144</v>
      </c>
      <c r="D1813" t="s">
        <v>83</v>
      </c>
      <c r="E1813" t="s">
        <v>87</v>
      </c>
      <c r="F1813" t="s">
        <v>51</v>
      </c>
      <c r="G1813">
        <v>9</v>
      </c>
      <c r="H1813">
        <v>0.2</v>
      </c>
      <c r="I1813" s="2">
        <v>495612</v>
      </c>
      <c r="J1813" t="str">
        <f>_xlfn.XLOOKUP(tblOrders[[#This Row],[CustomerID]], tblCustomers[CustomerID], tblCustomers[CustomerName])</f>
        <v>Customer 156</v>
      </c>
      <c r="K1813" t="str">
        <f>_xlfn.XLOOKUP(tblOrders[[#This Row],[CustomerID]], tblCustomers[CustomerID], tblCustomers[Segment])</f>
        <v>Consumer</v>
      </c>
      <c r="L1813" t="str">
        <f>_xlfn.XLOOKUP(tblOrders[[#This Row],[ProductID]], tblProducts[ProductID], tblProducts[Category])</f>
        <v>Furniture</v>
      </c>
      <c r="M1813">
        <f>_xlfn.XLOOKUP(tblOrders[[#This Row],[ProductID]], tblProducts[ProductID], tblProducts[CostPrice])</f>
        <v>79600</v>
      </c>
      <c r="N1813">
        <f>tblOrders[[#This Row],[Sales]]-(tblOrders[[#This Row],[CostPrice]]*tblOrders[[#This Row],[Quantity]])</f>
        <v>-220788</v>
      </c>
      <c r="O1813" t="str">
        <f>TEXT(tblOrders[[#This Row],[Date]],"mmm-yyyy")</f>
        <v>Aug-2025</v>
      </c>
      <c r="P1813" t="str">
        <f>_xlfn.XLOOKUP(tblOrders[[#This Row],[OrderID]], tblReturns[OrderID], tblReturns[Returned])</f>
        <v>No</v>
      </c>
      <c r="Q1813" t="str">
        <f>_xlfn.XLOOKUP(tblOrders[[#This Row],[OrderID]], tblShipping[OrderID], tblShipping[ShipMode])</f>
        <v>Pickup</v>
      </c>
      <c r="R1813" t="str">
        <f>IFERROR(_xlfn.XLOOKUP(A1812, tblCustomers[CustomerID], tblCustomers[CustomerName]), "Not Found")</f>
        <v>Not Found</v>
      </c>
      <c r="S1813" t="str">
        <f>IF(tblOrders[[#This Row],[Sales]]&gt;1000000,"High Value","Standard")</f>
        <v>Standard</v>
      </c>
      <c r="T1813" t="str">
        <f>_xlfn.XLOOKUP(tblOrders[[#This Row],[ProductID]], tblProducts[ProductID], tblProducts[ProductName])</f>
        <v>Product 43</v>
      </c>
      <c r="U1813">
        <f>_xlfn.XLOOKUP(tblOrders[[#This Row],[SalesRepID]], tblSalesreps[RepID], tblSalesreps[Target])</f>
        <v>18500989</v>
      </c>
    </row>
    <row r="1814" spans="1:21">
      <c r="A1814" t="s">
        <v>2609</v>
      </c>
      <c r="B1814" s="7" t="s">
        <v>461</v>
      </c>
      <c r="C1814" t="s">
        <v>551</v>
      </c>
      <c r="D1814" t="s">
        <v>454</v>
      </c>
      <c r="E1814" t="s">
        <v>69</v>
      </c>
      <c r="F1814" t="s">
        <v>51</v>
      </c>
      <c r="G1814">
        <v>10</v>
      </c>
      <c r="H1814">
        <v>0.15</v>
      </c>
      <c r="I1814" s="2">
        <v>252458.5</v>
      </c>
      <c r="J1814" t="str">
        <f>_xlfn.XLOOKUP(tblOrders[[#This Row],[CustomerID]], tblCustomers[CustomerID], tblCustomers[CustomerName])</f>
        <v>Customer 300</v>
      </c>
      <c r="K1814" t="str">
        <f>_xlfn.XLOOKUP(tblOrders[[#This Row],[CustomerID]], tblCustomers[CustomerID], tblCustomers[Segment])</f>
        <v>SME</v>
      </c>
      <c r="L1814" t="str">
        <f>_xlfn.XLOOKUP(tblOrders[[#This Row],[ProductID]], tblProducts[ProductID], tblProducts[Category])</f>
        <v>Furniture</v>
      </c>
      <c r="M1814">
        <f>_xlfn.XLOOKUP(tblOrders[[#This Row],[ProductID]], tblProducts[ProductID], tblProducts[CostPrice])</f>
        <v>31369</v>
      </c>
      <c r="N1814">
        <f>tblOrders[[#This Row],[Sales]]-(tblOrders[[#This Row],[CostPrice]]*tblOrders[[#This Row],[Quantity]])</f>
        <v>-61231.5</v>
      </c>
      <c r="O1814" t="str">
        <f>TEXT(tblOrders[[#This Row],[Date]],"mmm-yyyy")</f>
        <v>Mar-2025</v>
      </c>
      <c r="P1814" t="str">
        <f>_xlfn.XLOOKUP(tblOrders[[#This Row],[OrderID]], tblReturns[OrderID], tblReturns[Returned])</f>
        <v>No</v>
      </c>
      <c r="Q1814" t="str">
        <f>_xlfn.XLOOKUP(tblOrders[[#This Row],[OrderID]], tblShipping[OrderID], tblShipping[ShipMode])</f>
        <v>Express</v>
      </c>
      <c r="R1814" t="str">
        <f>IFERROR(_xlfn.XLOOKUP(A1813, tblCustomers[CustomerID], tblCustomers[CustomerName]), "Not Found")</f>
        <v>Not Found</v>
      </c>
      <c r="S1814" t="str">
        <f>IF(tblOrders[[#This Row],[Sales]]&gt;1000000,"High Value","Standard")</f>
        <v>Standard</v>
      </c>
      <c r="T1814" t="str">
        <f>_xlfn.XLOOKUP(tblOrders[[#This Row],[ProductID]], tblProducts[ProductID], tblProducts[ProductName])</f>
        <v>Product 37</v>
      </c>
      <c r="U1814">
        <f>_xlfn.XLOOKUP(tblOrders[[#This Row],[SalesRepID]], tblSalesreps[RepID], tblSalesreps[Target])</f>
        <v>19473459</v>
      </c>
    </row>
    <row r="1815" spans="1:21">
      <c r="A1815" t="s">
        <v>2610</v>
      </c>
      <c r="B1815" s="7" t="s">
        <v>1302</v>
      </c>
      <c r="C1815" t="s">
        <v>281</v>
      </c>
      <c r="D1815" t="s">
        <v>510</v>
      </c>
      <c r="E1815" t="s">
        <v>165</v>
      </c>
      <c r="F1815" t="s">
        <v>88</v>
      </c>
      <c r="G1815">
        <v>3</v>
      </c>
      <c r="H1815">
        <v>0</v>
      </c>
      <c r="I1815" s="2">
        <v>333891</v>
      </c>
      <c r="J1815" t="str">
        <f>_xlfn.XLOOKUP(tblOrders[[#This Row],[CustomerID]], tblCustomers[CustomerID], tblCustomers[CustomerName])</f>
        <v>Customer 154</v>
      </c>
      <c r="K1815" t="str">
        <f>_xlfn.XLOOKUP(tblOrders[[#This Row],[CustomerID]], tblCustomers[CustomerID], tblCustomers[Segment])</f>
        <v>Consumer</v>
      </c>
      <c r="L1815" t="str">
        <f>_xlfn.XLOOKUP(tblOrders[[#This Row],[ProductID]], tblProducts[ProductID], tblProducts[Category])</f>
        <v>Furniture</v>
      </c>
      <c r="M1815">
        <f>_xlfn.XLOOKUP(tblOrders[[#This Row],[ProductID]], tblProducts[ProductID], tblProducts[CostPrice])</f>
        <v>67718</v>
      </c>
      <c r="N1815">
        <f>tblOrders[[#This Row],[Sales]]-(tblOrders[[#This Row],[CostPrice]]*tblOrders[[#This Row],[Quantity]])</f>
        <v>130737</v>
      </c>
      <c r="O1815" t="str">
        <f>TEXT(tblOrders[[#This Row],[Date]],"mmm-yyyy")</f>
        <v>Aug-2025</v>
      </c>
      <c r="P1815" t="str">
        <f>_xlfn.XLOOKUP(tblOrders[[#This Row],[OrderID]], tblReturns[OrderID], tblReturns[Returned])</f>
        <v>No</v>
      </c>
      <c r="Q1815" t="str">
        <f>_xlfn.XLOOKUP(tblOrders[[#This Row],[OrderID]], tblShipping[OrderID], tblShipping[ShipMode])</f>
        <v>Pickup</v>
      </c>
      <c r="R1815" t="str">
        <f>IFERROR(_xlfn.XLOOKUP(A1814, tblCustomers[CustomerID], tblCustomers[CustomerName]), "Not Found")</f>
        <v>Not Found</v>
      </c>
      <c r="S1815" t="str">
        <f>IF(tblOrders[[#This Row],[Sales]]&gt;1000000,"High Value","Standard")</f>
        <v>Standard</v>
      </c>
      <c r="T1815" t="str">
        <f>_xlfn.XLOOKUP(tblOrders[[#This Row],[ProductID]], tblProducts[ProductID], tblProducts[ProductName])</f>
        <v>Product 81</v>
      </c>
      <c r="U1815">
        <f>_xlfn.XLOOKUP(tblOrders[[#This Row],[SalesRepID]], tblSalesreps[RepID], tblSalesreps[Target])</f>
        <v>16839910</v>
      </c>
    </row>
    <row r="1816" spans="1:21">
      <c r="A1816" t="s">
        <v>2611</v>
      </c>
      <c r="B1816" s="7" t="s">
        <v>715</v>
      </c>
      <c r="C1816" t="s">
        <v>1525</v>
      </c>
      <c r="D1816" t="s">
        <v>422</v>
      </c>
      <c r="E1816" t="s">
        <v>50</v>
      </c>
      <c r="F1816" t="s">
        <v>51</v>
      </c>
      <c r="G1816">
        <v>5</v>
      </c>
      <c r="H1816">
        <v>0.1</v>
      </c>
      <c r="I1816" s="2">
        <v>173695.5</v>
      </c>
      <c r="J1816" t="str">
        <f>_xlfn.XLOOKUP(tblOrders[[#This Row],[CustomerID]], tblCustomers[CustomerID], tblCustomers[CustomerName])</f>
        <v>Customer 223</v>
      </c>
      <c r="K1816" t="str">
        <f>_xlfn.XLOOKUP(tblOrders[[#This Row],[CustomerID]], tblCustomers[CustomerID], tblCustomers[Segment])</f>
        <v>SME</v>
      </c>
      <c r="L1816" t="str">
        <f>_xlfn.XLOOKUP(tblOrders[[#This Row],[ProductID]], tblProducts[ProductID], tblProducts[Category])</f>
        <v>Furniture</v>
      </c>
      <c r="M1816">
        <f>_xlfn.XLOOKUP(tblOrders[[#This Row],[ProductID]], tblProducts[ProductID], tblProducts[CostPrice])</f>
        <v>69526</v>
      </c>
      <c r="N1816">
        <f>tblOrders[[#This Row],[Sales]]-(tblOrders[[#This Row],[CostPrice]]*tblOrders[[#This Row],[Quantity]])</f>
        <v>-173934.5</v>
      </c>
      <c r="O1816" t="str">
        <f>TEXT(tblOrders[[#This Row],[Date]],"mmm-yyyy")</f>
        <v>May-2025</v>
      </c>
      <c r="P1816" t="str">
        <f>_xlfn.XLOOKUP(tblOrders[[#This Row],[OrderID]], tblReturns[OrderID], tblReturns[Returned])</f>
        <v>No</v>
      </c>
      <c r="Q1816" t="str">
        <f>_xlfn.XLOOKUP(tblOrders[[#This Row],[OrderID]], tblShipping[OrderID], tblShipping[ShipMode])</f>
        <v>Pickup</v>
      </c>
      <c r="R1816" t="str">
        <f>IFERROR(_xlfn.XLOOKUP(A1815, tblCustomers[CustomerID], tblCustomers[CustomerName]), "Not Found")</f>
        <v>Not Found</v>
      </c>
      <c r="S1816" t="str">
        <f>IF(tblOrders[[#This Row],[Sales]]&gt;1000000,"High Value","Standard")</f>
        <v>Standard</v>
      </c>
      <c r="T1816" t="str">
        <f>_xlfn.XLOOKUP(tblOrders[[#This Row],[ProductID]], tblProducts[ProductID], tblProducts[ProductName])</f>
        <v>Product 36</v>
      </c>
      <c r="U1816">
        <f>_xlfn.XLOOKUP(tblOrders[[#This Row],[SalesRepID]], tblSalesreps[RepID], tblSalesreps[Target])</f>
        <v>17350666</v>
      </c>
    </row>
    <row r="1817" spans="1:21">
      <c r="A1817" t="s">
        <v>2612</v>
      </c>
      <c r="B1817" s="7" t="s">
        <v>1567</v>
      </c>
      <c r="C1817" t="s">
        <v>694</v>
      </c>
      <c r="D1817" t="s">
        <v>585</v>
      </c>
      <c r="E1817" t="s">
        <v>45</v>
      </c>
      <c r="F1817" t="s">
        <v>26</v>
      </c>
      <c r="G1817">
        <v>4</v>
      </c>
      <c r="H1817">
        <v>0.1</v>
      </c>
      <c r="I1817" s="2">
        <v>284216.40000000002</v>
      </c>
      <c r="J1817" t="str">
        <f>_xlfn.XLOOKUP(tblOrders[[#This Row],[CustomerID]], tblCustomers[CustomerID], tblCustomers[CustomerName])</f>
        <v>Customer 299</v>
      </c>
      <c r="K1817" t="str">
        <f>_xlfn.XLOOKUP(tblOrders[[#This Row],[CustomerID]], tblCustomers[CustomerID], tblCustomers[Segment])</f>
        <v>SME</v>
      </c>
      <c r="L1817" t="str">
        <f>_xlfn.XLOOKUP(tblOrders[[#This Row],[ProductID]], tblProducts[ProductID], tblProducts[Category])</f>
        <v>Office</v>
      </c>
      <c r="M1817">
        <f>_xlfn.XLOOKUP(tblOrders[[#This Row],[ProductID]], tblProducts[ProductID], tblProducts[CostPrice])</f>
        <v>49623</v>
      </c>
      <c r="N1817">
        <f>tblOrders[[#This Row],[Sales]]-(tblOrders[[#This Row],[CostPrice]]*tblOrders[[#This Row],[Quantity]])</f>
        <v>85724.400000000023</v>
      </c>
      <c r="O1817" t="str">
        <f>TEXT(tblOrders[[#This Row],[Date]],"mmm-yyyy")</f>
        <v>Nov-2025</v>
      </c>
      <c r="P1817" t="str">
        <f>_xlfn.XLOOKUP(tblOrders[[#This Row],[OrderID]], tblReturns[OrderID], tblReturns[Returned])</f>
        <v>No</v>
      </c>
      <c r="Q1817" t="str">
        <f>_xlfn.XLOOKUP(tblOrders[[#This Row],[OrderID]], tblShipping[OrderID], tblShipping[ShipMode])</f>
        <v>Express</v>
      </c>
      <c r="R1817" t="str">
        <f>IFERROR(_xlfn.XLOOKUP(A1816, tblCustomers[CustomerID], tblCustomers[CustomerName]), "Not Found")</f>
        <v>Not Found</v>
      </c>
      <c r="S1817" t="str">
        <f>IF(tblOrders[[#This Row],[Sales]]&gt;1000000,"High Value","Standard")</f>
        <v>Standard</v>
      </c>
      <c r="T1817" t="str">
        <f>_xlfn.XLOOKUP(tblOrders[[#This Row],[ProductID]], tblProducts[ProductID], tblProducts[ProductName])</f>
        <v>Product 54</v>
      </c>
      <c r="U1817">
        <f>_xlfn.XLOOKUP(tblOrders[[#This Row],[SalesRepID]], tblSalesreps[RepID], tblSalesreps[Target])</f>
        <v>11319839</v>
      </c>
    </row>
    <row r="1818" spans="1:21">
      <c r="A1818" t="s">
        <v>2613</v>
      </c>
      <c r="B1818" s="7" t="s">
        <v>1100</v>
      </c>
      <c r="C1818" t="s">
        <v>681</v>
      </c>
      <c r="D1818" t="s">
        <v>817</v>
      </c>
      <c r="E1818" t="s">
        <v>45</v>
      </c>
      <c r="F1818" t="s">
        <v>26</v>
      </c>
      <c r="G1818">
        <v>4</v>
      </c>
      <c r="H1818">
        <v>0.1</v>
      </c>
      <c r="I1818" s="2">
        <v>101541.6</v>
      </c>
      <c r="J1818" t="str">
        <f>_xlfn.XLOOKUP(tblOrders[[#This Row],[CustomerID]], tblCustomers[CustomerID], tblCustomers[CustomerName])</f>
        <v>Customer 88</v>
      </c>
      <c r="K1818" t="str">
        <f>_xlfn.XLOOKUP(tblOrders[[#This Row],[CustomerID]], tblCustomers[CustomerID], tblCustomers[Segment])</f>
        <v>SME</v>
      </c>
      <c r="L1818" t="str">
        <f>_xlfn.XLOOKUP(tblOrders[[#This Row],[ProductID]], tblProducts[ProductID], tblProducts[Category])</f>
        <v>Furniture</v>
      </c>
      <c r="M1818">
        <f>_xlfn.XLOOKUP(tblOrders[[#This Row],[ProductID]], tblProducts[ProductID], tblProducts[CostPrice])</f>
        <v>11009</v>
      </c>
      <c r="N1818">
        <f>tblOrders[[#This Row],[Sales]]-(tblOrders[[#This Row],[CostPrice]]*tblOrders[[#This Row],[Quantity]])</f>
        <v>57505.600000000006</v>
      </c>
      <c r="O1818" t="str">
        <f>TEXT(tblOrders[[#This Row],[Date]],"mmm-yyyy")</f>
        <v>Oct-2025</v>
      </c>
      <c r="P1818" t="str">
        <f>_xlfn.XLOOKUP(tblOrders[[#This Row],[OrderID]], tblReturns[OrderID], tblReturns[Returned])</f>
        <v>No</v>
      </c>
      <c r="Q1818" t="str">
        <f>_xlfn.XLOOKUP(tblOrders[[#This Row],[OrderID]], tblShipping[OrderID], tblShipping[ShipMode])</f>
        <v>Express</v>
      </c>
      <c r="R1818" t="str">
        <f>IFERROR(_xlfn.XLOOKUP(A1817, tblCustomers[CustomerID], tblCustomers[CustomerName]), "Not Found")</f>
        <v>Not Found</v>
      </c>
      <c r="S1818" t="str">
        <f>IF(tblOrders[[#This Row],[Sales]]&gt;1000000,"High Value","Standard")</f>
        <v>Standard</v>
      </c>
      <c r="T1818" t="str">
        <f>_xlfn.XLOOKUP(tblOrders[[#This Row],[ProductID]], tblProducts[ProductID], tblProducts[ProductName])</f>
        <v>Product 99</v>
      </c>
      <c r="U1818">
        <f>_xlfn.XLOOKUP(tblOrders[[#This Row],[SalesRepID]], tblSalesreps[RepID], tblSalesreps[Target])</f>
        <v>11319839</v>
      </c>
    </row>
    <row r="1819" spans="1:21">
      <c r="A1819" t="s">
        <v>2614</v>
      </c>
      <c r="B1819" s="7" t="s">
        <v>374</v>
      </c>
      <c r="C1819" t="s">
        <v>629</v>
      </c>
      <c r="D1819" t="s">
        <v>133</v>
      </c>
      <c r="E1819" t="s">
        <v>45</v>
      </c>
      <c r="F1819" t="s">
        <v>26</v>
      </c>
      <c r="G1819">
        <v>4</v>
      </c>
      <c r="H1819">
        <v>0.05</v>
      </c>
      <c r="I1819" s="2">
        <v>161887.6</v>
      </c>
      <c r="J1819" t="str">
        <f>_xlfn.XLOOKUP(tblOrders[[#This Row],[CustomerID]], tblCustomers[CustomerID], tblCustomers[CustomerName])</f>
        <v>Customer 12</v>
      </c>
      <c r="K1819" t="str">
        <f>_xlfn.XLOOKUP(tblOrders[[#This Row],[CustomerID]], tblCustomers[CustomerID], tblCustomers[Segment])</f>
        <v>Corporate</v>
      </c>
      <c r="L1819" t="str">
        <f>_xlfn.XLOOKUP(tblOrders[[#This Row],[ProductID]], tblProducts[ProductID], tblProducts[Category])</f>
        <v>Furniture</v>
      </c>
      <c r="M1819">
        <f>_xlfn.XLOOKUP(tblOrders[[#This Row],[ProductID]], tblProducts[ProductID], tblProducts[CostPrice])</f>
        <v>53604</v>
      </c>
      <c r="N1819">
        <f>tblOrders[[#This Row],[Sales]]-(tblOrders[[#This Row],[CostPrice]]*tblOrders[[#This Row],[Quantity]])</f>
        <v>-52528.399999999994</v>
      </c>
      <c r="O1819" t="str">
        <f>TEXT(tblOrders[[#This Row],[Date]],"mmm-yyyy")</f>
        <v>Jul-2025</v>
      </c>
      <c r="P1819" t="str">
        <f>_xlfn.XLOOKUP(tblOrders[[#This Row],[OrderID]], tblReturns[OrderID], tblReturns[Returned])</f>
        <v>No</v>
      </c>
      <c r="Q1819" t="str">
        <f>_xlfn.XLOOKUP(tblOrders[[#This Row],[OrderID]], tblShipping[OrderID], tblShipping[ShipMode])</f>
        <v>Express</v>
      </c>
      <c r="R1819" t="str">
        <f>IFERROR(_xlfn.XLOOKUP(A1818, tblCustomers[CustomerID], tblCustomers[CustomerName]), "Not Found")</f>
        <v>Not Found</v>
      </c>
      <c r="S1819" t="str">
        <f>IF(tblOrders[[#This Row],[Sales]]&gt;1000000,"High Value","Standard")</f>
        <v>Standard</v>
      </c>
      <c r="T1819" t="str">
        <f>_xlfn.XLOOKUP(tblOrders[[#This Row],[ProductID]], tblProducts[ProductID], tblProducts[ProductName])</f>
        <v>Product 6</v>
      </c>
      <c r="U1819">
        <f>_xlfn.XLOOKUP(tblOrders[[#This Row],[SalesRepID]], tblSalesreps[RepID], tblSalesreps[Target])</f>
        <v>11319839</v>
      </c>
    </row>
    <row r="1820" spans="1:21">
      <c r="A1820" t="s">
        <v>2615</v>
      </c>
      <c r="B1820" s="7" t="s">
        <v>657</v>
      </c>
      <c r="C1820" t="s">
        <v>584</v>
      </c>
      <c r="D1820" t="s">
        <v>820</v>
      </c>
      <c r="E1820" t="s">
        <v>40</v>
      </c>
      <c r="F1820" t="s">
        <v>51</v>
      </c>
      <c r="G1820">
        <v>3</v>
      </c>
      <c r="H1820">
        <v>0.1</v>
      </c>
      <c r="I1820" s="2">
        <v>109247.4</v>
      </c>
      <c r="J1820" t="str">
        <f>_xlfn.XLOOKUP(tblOrders[[#This Row],[CustomerID]], tblCustomers[CustomerID], tblCustomers[CustomerName])</f>
        <v>Customer 232</v>
      </c>
      <c r="K1820" t="str">
        <f>_xlfn.XLOOKUP(tblOrders[[#This Row],[CustomerID]], tblCustomers[CustomerID], tblCustomers[Segment])</f>
        <v>Corporate</v>
      </c>
      <c r="L1820" t="str">
        <f>_xlfn.XLOOKUP(tblOrders[[#This Row],[ProductID]], tblProducts[ProductID], tblProducts[Category])</f>
        <v>Home</v>
      </c>
      <c r="M1820">
        <f>_xlfn.XLOOKUP(tblOrders[[#This Row],[ProductID]], tblProducts[ProductID], tblProducts[CostPrice])</f>
        <v>35035</v>
      </c>
      <c r="N1820">
        <f>tblOrders[[#This Row],[Sales]]-(tblOrders[[#This Row],[CostPrice]]*tblOrders[[#This Row],[Quantity]])</f>
        <v>4142.3999999999942</v>
      </c>
      <c r="O1820" t="str">
        <f>TEXT(tblOrders[[#This Row],[Date]],"mmm-yyyy")</f>
        <v>Dec-2025</v>
      </c>
      <c r="P1820" t="str">
        <f>_xlfn.XLOOKUP(tblOrders[[#This Row],[OrderID]], tblReturns[OrderID], tblReturns[Returned])</f>
        <v>No</v>
      </c>
      <c r="Q1820" t="str">
        <f>_xlfn.XLOOKUP(tblOrders[[#This Row],[OrderID]], tblShipping[OrderID], tblShipping[ShipMode])</f>
        <v>Express</v>
      </c>
      <c r="R1820" t="str">
        <f>IFERROR(_xlfn.XLOOKUP(A1819, tblCustomers[CustomerID], tblCustomers[CustomerName]), "Not Found")</f>
        <v>Not Found</v>
      </c>
      <c r="S1820" t="str">
        <f>IF(tblOrders[[#This Row],[Sales]]&gt;1000000,"High Value","Standard")</f>
        <v>Standard</v>
      </c>
      <c r="T1820" t="str">
        <f>_xlfn.XLOOKUP(tblOrders[[#This Row],[ProductID]], tblProducts[ProductID], tblProducts[ProductName])</f>
        <v>Product 20</v>
      </c>
      <c r="U1820">
        <f>_xlfn.XLOOKUP(tblOrders[[#This Row],[SalesRepID]], tblSalesreps[RepID], tblSalesreps[Target])</f>
        <v>6291486</v>
      </c>
    </row>
    <row r="1821" spans="1:21">
      <c r="A1821" t="s">
        <v>2616</v>
      </c>
      <c r="B1821" s="7" t="s">
        <v>995</v>
      </c>
      <c r="C1821" t="s">
        <v>1352</v>
      </c>
      <c r="D1821" t="s">
        <v>422</v>
      </c>
      <c r="E1821" t="s">
        <v>205</v>
      </c>
      <c r="F1821" t="s">
        <v>51</v>
      </c>
      <c r="G1821">
        <v>3</v>
      </c>
      <c r="H1821">
        <v>0.1</v>
      </c>
      <c r="I1821" s="2">
        <v>130229.1</v>
      </c>
      <c r="J1821" t="str">
        <f>_xlfn.XLOOKUP(tblOrders[[#This Row],[CustomerID]], tblCustomers[CustomerID], tblCustomers[CustomerName])</f>
        <v>Customer 36</v>
      </c>
      <c r="K1821" t="str">
        <f>_xlfn.XLOOKUP(tblOrders[[#This Row],[CustomerID]], tblCustomers[CustomerID], tblCustomers[Segment])</f>
        <v>SME</v>
      </c>
      <c r="L1821" t="str">
        <f>_xlfn.XLOOKUP(tblOrders[[#This Row],[ProductID]], tblProducts[ProductID], tblProducts[Category])</f>
        <v>Furniture</v>
      </c>
      <c r="M1821">
        <f>_xlfn.XLOOKUP(tblOrders[[#This Row],[ProductID]], tblProducts[ProductID], tblProducts[CostPrice])</f>
        <v>69526</v>
      </c>
      <c r="N1821">
        <f>tblOrders[[#This Row],[Sales]]-(tblOrders[[#This Row],[CostPrice]]*tblOrders[[#This Row],[Quantity]])</f>
        <v>-78348.899999999994</v>
      </c>
      <c r="O1821" t="str">
        <f>TEXT(tblOrders[[#This Row],[Date]],"mmm-yyyy")</f>
        <v>Feb-2025</v>
      </c>
      <c r="P1821" t="str">
        <f>_xlfn.XLOOKUP(tblOrders[[#This Row],[OrderID]], tblReturns[OrderID], tblReturns[Returned])</f>
        <v>No</v>
      </c>
      <c r="Q1821" t="str">
        <f>_xlfn.XLOOKUP(tblOrders[[#This Row],[OrderID]], tblShipping[OrderID], tblShipping[ShipMode])</f>
        <v>Standard</v>
      </c>
      <c r="R1821" t="str">
        <f>IFERROR(_xlfn.XLOOKUP(A1820, tblCustomers[CustomerID], tblCustomers[CustomerName]), "Not Found")</f>
        <v>Not Found</v>
      </c>
      <c r="S1821" t="str">
        <f>IF(tblOrders[[#This Row],[Sales]]&gt;1000000,"High Value","Standard")</f>
        <v>Standard</v>
      </c>
      <c r="T1821" t="str">
        <f>_xlfn.XLOOKUP(tblOrders[[#This Row],[ProductID]], tblProducts[ProductID], tblProducts[ProductName])</f>
        <v>Product 36</v>
      </c>
      <c r="U1821">
        <f>_xlfn.XLOOKUP(tblOrders[[#This Row],[SalesRepID]], tblSalesreps[RepID], tblSalesreps[Target])</f>
        <v>16246424</v>
      </c>
    </row>
    <row r="1822" spans="1:21">
      <c r="A1822" t="s">
        <v>2617</v>
      </c>
      <c r="B1822" s="7" t="s">
        <v>568</v>
      </c>
      <c r="C1822" t="s">
        <v>814</v>
      </c>
      <c r="D1822" t="s">
        <v>201</v>
      </c>
      <c r="E1822" t="s">
        <v>202</v>
      </c>
      <c r="F1822" t="s">
        <v>51</v>
      </c>
      <c r="G1822">
        <v>3</v>
      </c>
      <c r="H1822">
        <v>0.05</v>
      </c>
      <c r="I1822" s="2">
        <v>418462.65</v>
      </c>
      <c r="J1822" t="str">
        <f>_xlfn.XLOOKUP(tblOrders[[#This Row],[CustomerID]], tblCustomers[CustomerID], tblCustomers[CustomerName])</f>
        <v>Customer 235</v>
      </c>
      <c r="K1822" t="str">
        <f>_xlfn.XLOOKUP(tblOrders[[#This Row],[CustomerID]], tblCustomers[CustomerID], tblCustomers[Segment])</f>
        <v>Consumer</v>
      </c>
      <c r="L1822" t="str">
        <f>_xlfn.XLOOKUP(tblOrders[[#This Row],[ProductID]], tblProducts[ProductID], tblProducts[Category])</f>
        <v>Furniture</v>
      </c>
      <c r="M1822">
        <f>_xlfn.XLOOKUP(tblOrders[[#This Row],[ProductID]], tblProducts[ProductID], tblProducts[CostPrice])</f>
        <v>22542</v>
      </c>
      <c r="N1822">
        <f>tblOrders[[#This Row],[Sales]]-(tblOrders[[#This Row],[CostPrice]]*tblOrders[[#This Row],[Quantity]])</f>
        <v>350836.65</v>
      </c>
      <c r="O1822" t="str">
        <f>TEXT(tblOrders[[#This Row],[Date]],"mmm-yyyy")</f>
        <v>Apr-2025</v>
      </c>
      <c r="P1822" t="str">
        <f>_xlfn.XLOOKUP(tblOrders[[#This Row],[OrderID]], tblReturns[OrderID], tblReturns[Returned])</f>
        <v>No</v>
      </c>
      <c r="Q1822" t="str">
        <f>_xlfn.XLOOKUP(tblOrders[[#This Row],[OrderID]], tblShipping[OrderID], tblShipping[ShipMode])</f>
        <v>Express</v>
      </c>
      <c r="R1822" t="str">
        <f>IFERROR(_xlfn.XLOOKUP(A1821, tblCustomers[CustomerID], tblCustomers[CustomerName]), "Not Found")</f>
        <v>Not Found</v>
      </c>
      <c r="S1822" t="str">
        <f>IF(tblOrders[[#This Row],[Sales]]&gt;1000000,"High Value","Standard")</f>
        <v>Standard</v>
      </c>
      <c r="T1822" t="str">
        <f>_xlfn.XLOOKUP(tblOrders[[#This Row],[ProductID]], tblProducts[ProductID], tblProducts[ProductName])</f>
        <v>Product 50</v>
      </c>
      <c r="U1822">
        <f>_xlfn.XLOOKUP(tblOrders[[#This Row],[SalesRepID]], tblSalesreps[RepID], tblSalesreps[Target])</f>
        <v>10652665</v>
      </c>
    </row>
    <row r="1823" spans="1:21">
      <c r="A1823" t="s">
        <v>2618</v>
      </c>
      <c r="B1823" s="7" t="s">
        <v>228</v>
      </c>
      <c r="C1823" t="s">
        <v>365</v>
      </c>
      <c r="D1823" t="s">
        <v>126</v>
      </c>
      <c r="E1823" t="s">
        <v>205</v>
      </c>
      <c r="F1823" t="s">
        <v>88</v>
      </c>
      <c r="G1823">
        <v>2</v>
      </c>
      <c r="H1823">
        <v>0.05</v>
      </c>
      <c r="I1823" s="2">
        <v>123211.2</v>
      </c>
      <c r="J1823" t="str">
        <f>_xlfn.XLOOKUP(tblOrders[[#This Row],[CustomerID]], tblCustomers[CustomerID], tblCustomers[CustomerName])</f>
        <v>Customer 225</v>
      </c>
      <c r="K1823" t="str">
        <f>_xlfn.XLOOKUP(tblOrders[[#This Row],[CustomerID]], tblCustomers[CustomerID], tblCustomers[Segment])</f>
        <v>SME</v>
      </c>
      <c r="L1823" t="str">
        <f>_xlfn.XLOOKUP(tblOrders[[#This Row],[ProductID]], tblProducts[ProductID], tblProducts[Category])</f>
        <v>Furniture</v>
      </c>
      <c r="M1823">
        <f>_xlfn.XLOOKUP(tblOrders[[#This Row],[ProductID]], tblProducts[ProductID], tblProducts[CostPrice])</f>
        <v>47434</v>
      </c>
      <c r="N1823">
        <f>tblOrders[[#This Row],[Sales]]-(tblOrders[[#This Row],[CostPrice]]*tblOrders[[#This Row],[Quantity]])</f>
        <v>28343.199999999997</v>
      </c>
      <c r="O1823" t="str">
        <f>TEXT(tblOrders[[#This Row],[Date]],"mmm-yyyy")</f>
        <v>Apr-2025</v>
      </c>
      <c r="P1823" t="str">
        <f>_xlfn.XLOOKUP(tblOrders[[#This Row],[OrderID]], tblReturns[OrderID], tblReturns[Returned])</f>
        <v>No</v>
      </c>
      <c r="Q1823" t="str">
        <f>_xlfn.XLOOKUP(tblOrders[[#This Row],[OrderID]], tblShipping[OrderID], tblShipping[ShipMode])</f>
        <v>Express</v>
      </c>
      <c r="R1823" t="str">
        <f>IFERROR(_xlfn.XLOOKUP(A1822, tblCustomers[CustomerID], tblCustomers[CustomerName]), "Not Found")</f>
        <v>Not Found</v>
      </c>
      <c r="S1823" t="str">
        <f>IF(tblOrders[[#This Row],[Sales]]&gt;1000000,"High Value","Standard")</f>
        <v>Standard</v>
      </c>
      <c r="T1823" t="str">
        <f>_xlfn.XLOOKUP(tblOrders[[#This Row],[ProductID]], tblProducts[ProductID], tblProducts[ProductName])</f>
        <v>Product 67</v>
      </c>
      <c r="U1823">
        <f>_xlfn.XLOOKUP(tblOrders[[#This Row],[SalesRepID]], tblSalesreps[RepID], tblSalesreps[Target])</f>
        <v>16246424</v>
      </c>
    </row>
    <row r="1824" spans="1:21">
      <c r="A1824" t="s">
        <v>2619</v>
      </c>
      <c r="B1824" s="7" t="s">
        <v>711</v>
      </c>
      <c r="C1824" t="s">
        <v>1051</v>
      </c>
      <c r="D1824" t="s">
        <v>12</v>
      </c>
      <c r="E1824" t="s">
        <v>74</v>
      </c>
      <c r="F1824" t="s">
        <v>20</v>
      </c>
      <c r="G1824">
        <v>10</v>
      </c>
      <c r="H1824">
        <v>0.1</v>
      </c>
      <c r="I1824" s="2">
        <v>1264734</v>
      </c>
      <c r="J1824" t="str">
        <f>_xlfn.XLOOKUP(tblOrders[[#This Row],[CustomerID]], tblCustomers[CustomerID], tblCustomers[CustomerName])</f>
        <v>Customer 132</v>
      </c>
      <c r="K1824" t="str">
        <f>_xlfn.XLOOKUP(tblOrders[[#This Row],[CustomerID]], tblCustomers[CustomerID], tblCustomers[Segment])</f>
        <v>Consumer</v>
      </c>
      <c r="L1824" t="str">
        <f>_xlfn.XLOOKUP(tblOrders[[#This Row],[ProductID]], tblProducts[ProductID], tblProducts[Category])</f>
        <v>Furniture</v>
      </c>
      <c r="M1824">
        <f>_xlfn.XLOOKUP(tblOrders[[#This Row],[ProductID]], tblProducts[ProductID], tblProducts[CostPrice])</f>
        <v>72369</v>
      </c>
      <c r="N1824">
        <f>tblOrders[[#This Row],[Sales]]-(tblOrders[[#This Row],[CostPrice]]*tblOrders[[#This Row],[Quantity]])</f>
        <v>541044</v>
      </c>
      <c r="O1824" t="str">
        <f>TEXT(tblOrders[[#This Row],[Date]],"mmm-yyyy")</f>
        <v>Jul-2025</v>
      </c>
      <c r="P1824" t="str">
        <f>_xlfn.XLOOKUP(tblOrders[[#This Row],[OrderID]], tblReturns[OrderID], tblReturns[Returned])</f>
        <v>No</v>
      </c>
      <c r="Q1824" t="str">
        <f>_xlfn.XLOOKUP(tblOrders[[#This Row],[OrderID]], tblShipping[OrderID], tblShipping[ShipMode])</f>
        <v>Pickup</v>
      </c>
      <c r="R1824" t="str">
        <f>IFERROR(_xlfn.XLOOKUP(A1823, tblCustomers[CustomerID], tblCustomers[CustomerName]), "Not Found")</f>
        <v>Not Found</v>
      </c>
      <c r="S1824" t="str">
        <f>IF(tblOrders[[#This Row],[Sales]]&gt;1000000,"High Value","Standard")</f>
        <v>High Value</v>
      </c>
      <c r="T1824" t="str">
        <f>_xlfn.XLOOKUP(tblOrders[[#This Row],[ProductID]], tblProducts[ProductID], tblProducts[ProductName])</f>
        <v>Product 19</v>
      </c>
      <c r="U1824">
        <f>_xlfn.XLOOKUP(tblOrders[[#This Row],[SalesRepID]], tblSalesreps[RepID], tblSalesreps[Target])</f>
        <v>7254801</v>
      </c>
    </row>
    <row r="1825" spans="1:21">
      <c r="A1825" t="s">
        <v>2620</v>
      </c>
      <c r="B1825" s="7" t="s">
        <v>66</v>
      </c>
      <c r="C1825" t="s">
        <v>1352</v>
      </c>
      <c r="D1825" t="s">
        <v>362</v>
      </c>
      <c r="E1825" t="s">
        <v>210</v>
      </c>
      <c r="F1825" t="s">
        <v>20</v>
      </c>
      <c r="G1825">
        <v>5</v>
      </c>
      <c r="H1825">
        <v>0.1</v>
      </c>
      <c r="I1825" s="2">
        <v>504837</v>
      </c>
      <c r="J1825" t="str">
        <f>_xlfn.XLOOKUP(tblOrders[[#This Row],[CustomerID]], tblCustomers[CustomerID], tblCustomers[CustomerName])</f>
        <v>Customer 36</v>
      </c>
      <c r="K1825" t="str">
        <f>_xlfn.XLOOKUP(tblOrders[[#This Row],[CustomerID]], tblCustomers[CustomerID], tblCustomers[Segment])</f>
        <v>SME</v>
      </c>
      <c r="L1825" t="str">
        <f>_xlfn.XLOOKUP(tblOrders[[#This Row],[ProductID]], tblProducts[ProductID], tblProducts[Category])</f>
        <v>Home</v>
      </c>
      <c r="M1825">
        <f>_xlfn.XLOOKUP(tblOrders[[#This Row],[ProductID]], tblProducts[ProductID], tblProducts[CostPrice])</f>
        <v>41409</v>
      </c>
      <c r="N1825">
        <f>tblOrders[[#This Row],[Sales]]-(tblOrders[[#This Row],[CostPrice]]*tblOrders[[#This Row],[Quantity]])</f>
        <v>297792</v>
      </c>
      <c r="O1825" t="str">
        <f>TEXT(tblOrders[[#This Row],[Date]],"mmm-yyyy")</f>
        <v>Mar-2025</v>
      </c>
      <c r="P1825" t="str">
        <f>_xlfn.XLOOKUP(tblOrders[[#This Row],[OrderID]], tblReturns[OrderID], tblReturns[Returned])</f>
        <v>No</v>
      </c>
      <c r="Q1825" t="str">
        <f>_xlfn.XLOOKUP(tblOrders[[#This Row],[OrderID]], tblShipping[OrderID], tblShipping[ShipMode])</f>
        <v>Express</v>
      </c>
      <c r="R1825" t="str">
        <f>IFERROR(_xlfn.XLOOKUP(A1824, tblCustomers[CustomerID], tblCustomers[CustomerName]), "Not Found")</f>
        <v>Not Found</v>
      </c>
      <c r="S1825" t="str">
        <f>IF(tblOrders[[#This Row],[Sales]]&gt;1000000,"High Value","Standard")</f>
        <v>Standard</v>
      </c>
      <c r="T1825" t="str">
        <f>_xlfn.XLOOKUP(tblOrders[[#This Row],[ProductID]], tblProducts[ProductID], tblProducts[ProductName])</f>
        <v>Product 25</v>
      </c>
      <c r="U1825">
        <f>_xlfn.XLOOKUP(tblOrders[[#This Row],[SalesRepID]], tblSalesreps[RepID], tblSalesreps[Target])</f>
        <v>19336654</v>
      </c>
    </row>
    <row r="1826" spans="1:21">
      <c r="A1826" t="s">
        <v>2621</v>
      </c>
      <c r="B1826" s="7" t="s">
        <v>428</v>
      </c>
      <c r="C1826" t="s">
        <v>447</v>
      </c>
      <c r="D1826" t="s">
        <v>174</v>
      </c>
      <c r="E1826" t="s">
        <v>35</v>
      </c>
      <c r="F1826" t="s">
        <v>88</v>
      </c>
      <c r="G1826">
        <v>5</v>
      </c>
      <c r="H1826">
        <v>0.1</v>
      </c>
      <c r="I1826" s="2">
        <v>38502</v>
      </c>
      <c r="J1826" t="str">
        <f>_xlfn.XLOOKUP(tblOrders[[#This Row],[CustomerID]], tblCustomers[CustomerID], tblCustomers[CustomerName])</f>
        <v>Customer 203</v>
      </c>
      <c r="K1826" t="str">
        <f>_xlfn.XLOOKUP(tblOrders[[#This Row],[CustomerID]], tblCustomers[CustomerID], tblCustomers[Segment])</f>
        <v>Consumer</v>
      </c>
      <c r="L1826" t="str">
        <f>_xlfn.XLOOKUP(tblOrders[[#This Row],[ProductID]], tblProducts[ProductID], tblProducts[Category])</f>
        <v>Home</v>
      </c>
      <c r="M1826">
        <f>_xlfn.XLOOKUP(tblOrders[[#This Row],[ProductID]], tblProducts[ProductID], tblProducts[CostPrice])</f>
        <v>62348</v>
      </c>
      <c r="N1826">
        <f>tblOrders[[#This Row],[Sales]]-(tblOrders[[#This Row],[CostPrice]]*tblOrders[[#This Row],[Quantity]])</f>
        <v>-273238</v>
      </c>
      <c r="O1826" t="str">
        <f>TEXT(tblOrders[[#This Row],[Date]],"mmm-yyyy")</f>
        <v>May-2025</v>
      </c>
      <c r="P1826" t="str">
        <f>_xlfn.XLOOKUP(tblOrders[[#This Row],[OrderID]], tblReturns[OrderID], tblReturns[Returned])</f>
        <v>No</v>
      </c>
      <c r="Q1826" t="str">
        <f>_xlfn.XLOOKUP(tblOrders[[#This Row],[OrderID]], tblShipping[OrderID], tblShipping[ShipMode])</f>
        <v>Pickup</v>
      </c>
      <c r="R1826" t="str">
        <f>IFERROR(_xlfn.XLOOKUP(A1825, tblCustomers[CustomerID], tblCustomers[CustomerName]), "Not Found")</f>
        <v>Not Found</v>
      </c>
      <c r="S1826" t="str">
        <f>IF(tblOrders[[#This Row],[Sales]]&gt;1000000,"High Value","Standard")</f>
        <v>Standard</v>
      </c>
      <c r="T1826" t="str">
        <f>_xlfn.XLOOKUP(tblOrders[[#This Row],[ProductID]], tblProducts[ProductID], tblProducts[ProductName])</f>
        <v>Product 64</v>
      </c>
      <c r="U1826">
        <f>_xlfn.XLOOKUP(tblOrders[[#This Row],[SalesRepID]], tblSalesreps[RepID], tblSalesreps[Target])</f>
        <v>19619177</v>
      </c>
    </row>
    <row r="1827" spans="1:21">
      <c r="A1827" t="s">
        <v>2622</v>
      </c>
      <c r="B1827" s="7" t="s">
        <v>267</v>
      </c>
      <c r="C1827" t="s">
        <v>573</v>
      </c>
      <c r="D1827" t="s">
        <v>118</v>
      </c>
      <c r="E1827" t="s">
        <v>25</v>
      </c>
      <c r="F1827" t="s">
        <v>20</v>
      </c>
      <c r="G1827">
        <v>3</v>
      </c>
      <c r="H1827">
        <v>0.2</v>
      </c>
      <c r="I1827" s="2">
        <v>226269.6</v>
      </c>
      <c r="J1827" t="str">
        <f>_xlfn.XLOOKUP(tblOrders[[#This Row],[CustomerID]], tblCustomers[CustomerID], tblCustomers[CustomerName])</f>
        <v>Customer 13</v>
      </c>
      <c r="K1827" t="str">
        <f>_xlfn.XLOOKUP(tblOrders[[#This Row],[CustomerID]], tblCustomers[CustomerID], tblCustomers[Segment])</f>
        <v>Corporate</v>
      </c>
      <c r="L1827" t="str">
        <f>_xlfn.XLOOKUP(tblOrders[[#This Row],[ProductID]], tblProducts[ProductID], tblProducts[Category])</f>
        <v>Home</v>
      </c>
      <c r="M1827">
        <f>_xlfn.XLOOKUP(tblOrders[[#This Row],[ProductID]], tblProducts[ProductID], tblProducts[CostPrice])</f>
        <v>78122</v>
      </c>
      <c r="N1827">
        <f>tblOrders[[#This Row],[Sales]]-(tblOrders[[#This Row],[CostPrice]]*tblOrders[[#This Row],[Quantity]])</f>
        <v>-8096.3999999999942</v>
      </c>
      <c r="O1827" t="str">
        <f>TEXT(tblOrders[[#This Row],[Date]],"mmm-yyyy")</f>
        <v>Oct-2025</v>
      </c>
      <c r="P1827" t="str">
        <f>_xlfn.XLOOKUP(tblOrders[[#This Row],[OrderID]], tblReturns[OrderID], tblReturns[Returned])</f>
        <v>Yes</v>
      </c>
      <c r="Q1827" t="str">
        <f>_xlfn.XLOOKUP(tblOrders[[#This Row],[OrderID]], tblShipping[OrderID], tblShipping[ShipMode])</f>
        <v>Standard</v>
      </c>
      <c r="R1827" t="str">
        <f>IFERROR(_xlfn.XLOOKUP(A1826, tblCustomers[CustomerID], tblCustomers[CustomerName]), "Not Found")</f>
        <v>Not Found</v>
      </c>
      <c r="S1827" t="str">
        <f>IF(tblOrders[[#This Row],[Sales]]&gt;1000000,"High Value","Standard")</f>
        <v>Standard</v>
      </c>
      <c r="T1827" t="str">
        <f>_xlfn.XLOOKUP(tblOrders[[#This Row],[ProductID]], tblProducts[ProductID], tblProducts[ProductName])</f>
        <v>Product 59</v>
      </c>
      <c r="U1827">
        <f>_xlfn.XLOOKUP(tblOrders[[#This Row],[SalesRepID]], tblSalesreps[RepID], tblSalesreps[Target])</f>
        <v>7094914</v>
      </c>
    </row>
    <row r="1828" spans="1:21">
      <c r="A1828" t="s">
        <v>2623</v>
      </c>
      <c r="B1828" s="7" t="s">
        <v>792</v>
      </c>
      <c r="C1828" t="s">
        <v>893</v>
      </c>
      <c r="D1828" t="s">
        <v>223</v>
      </c>
      <c r="E1828" t="s">
        <v>165</v>
      </c>
      <c r="F1828" t="s">
        <v>88</v>
      </c>
      <c r="G1828">
        <v>6</v>
      </c>
      <c r="H1828">
        <v>0.15</v>
      </c>
      <c r="I1828" s="2">
        <v>88607.4</v>
      </c>
      <c r="J1828" t="str">
        <f>_xlfn.XLOOKUP(tblOrders[[#This Row],[CustomerID]], tblCustomers[CustomerID], tblCustomers[CustomerName])</f>
        <v>Customer 152</v>
      </c>
      <c r="K1828" t="str">
        <f>_xlfn.XLOOKUP(tblOrders[[#This Row],[CustomerID]], tblCustomers[CustomerID], tblCustomers[Segment])</f>
        <v>SME</v>
      </c>
      <c r="L1828" t="str">
        <f>_xlfn.XLOOKUP(tblOrders[[#This Row],[ProductID]], tblProducts[ProductID], tblProducts[Category])</f>
        <v>Office</v>
      </c>
      <c r="M1828">
        <f>_xlfn.XLOOKUP(tblOrders[[#This Row],[ProductID]], tblProducts[ProductID], tblProducts[CostPrice])</f>
        <v>66106</v>
      </c>
      <c r="N1828">
        <f>tblOrders[[#This Row],[Sales]]-(tblOrders[[#This Row],[CostPrice]]*tblOrders[[#This Row],[Quantity]])</f>
        <v>-308028.59999999998</v>
      </c>
      <c r="O1828" t="str">
        <f>TEXT(tblOrders[[#This Row],[Date]],"mmm-yyyy")</f>
        <v>Jun-2025</v>
      </c>
      <c r="P1828" t="str">
        <f>_xlfn.XLOOKUP(tblOrders[[#This Row],[OrderID]], tblReturns[OrderID], tblReturns[Returned])</f>
        <v>No</v>
      </c>
      <c r="Q1828" t="str">
        <f>_xlfn.XLOOKUP(tblOrders[[#This Row],[OrderID]], tblShipping[OrderID], tblShipping[ShipMode])</f>
        <v>Express</v>
      </c>
      <c r="R1828" t="str">
        <f>IFERROR(_xlfn.XLOOKUP(A1827, tblCustomers[CustomerID], tblCustomers[CustomerName]), "Not Found")</f>
        <v>Not Found</v>
      </c>
      <c r="S1828" t="str">
        <f>IF(tblOrders[[#This Row],[Sales]]&gt;1000000,"High Value","Standard")</f>
        <v>Standard</v>
      </c>
      <c r="T1828" t="str">
        <f>_xlfn.XLOOKUP(tblOrders[[#This Row],[ProductID]], tblProducts[ProductID], tblProducts[ProductName])</f>
        <v>Product 58</v>
      </c>
      <c r="U1828">
        <f>_xlfn.XLOOKUP(tblOrders[[#This Row],[SalesRepID]], tblSalesreps[RepID], tblSalesreps[Target])</f>
        <v>16839910</v>
      </c>
    </row>
    <row r="1829" spans="1:21">
      <c r="A1829" t="s">
        <v>2624</v>
      </c>
      <c r="B1829" s="7" t="s">
        <v>548</v>
      </c>
      <c r="C1829" t="s">
        <v>1315</v>
      </c>
      <c r="D1829" t="s">
        <v>914</v>
      </c>
      <c r="E1829" t="s">
        <v>202</v>
      </c>
      <c r="F1829" t="s">
        <v>51</v>
      </c>
      <c r="G1829">
        <v>6</v>
      </c>
      <c r="H1829">
        <v>0.1</v>
      </c>
      <c r="I1829" s="2">
        <v>629586</v>
      </c>
      <c r="J1829" t="str">
        <f>_xlfn.XLOOKUP(tblOrders[[#This Row],[CustomerID]], tblCustomers[CustomerID], tblCustomers[CustomerName])</f>
        <v>Customer 270</v>
      </c>
      <c r="K1829" t="str">
        <f>_xlfn.XLOOKUP(tblOrders[[#This Row],[CustomerID]], tblCustomers[CustomerID], tblCustomers[Segment])</f>
        <v>Corporate</v>
      </c>
      <c r="L1829" t="str">
        <f>_xlfn.XLOOKUP(tblOrders[[#This Row],[ProductID]], tblProducts[ProductID], tblProducts[Category])</f>
        <v>Office</v>
      </c>
      <c r="M1829">
        <f>_xlfn.XLOOKUP(tblOrders[[#This Row],[ProductID]], tblProducts[ProductID], tblProducts[CostPrice])</f>
        <v>24464</v>
      </c>
      <c r="N1829">
        <f>tblOrders[[#This Row],[Sales]]-(tblOrders[[#This Row],[CostPrice]]*tblOrders[[#This Row],[Quantity]])</f>
        <v>482802</v>
      </c>
      <c r="O1829" t="str">
        <f>TEXT(tblOrders[[#This Row],[Date]],"mmm-yyyy")</f>
        <v>Aug-2025</v>
      </c>
      <c r="P1829" t="str">
        <f>_xlfn.XLOOKUP(tblOrders[[#This Row],[OrderID]], tblReturns[OrderID], tblReturns[Returned])</f>
        <v>No</v>
      </c>
      <c r="Q1829" t="str">
        <f>_xlfn.XLOOKUP(tblOrders[[#This Row],[OrderID]], tblShipping[OrderID], tblShipping[ShipMode])</f>
        <v>Standard</v>
      </c>
      <c r="R1829" t="str">
        <f>IFERROR(_xlfn.XLOOKUP(A1828, tblCustomers[CustomerID], tblCustomers[CustomerName]), "Not Found")</f>
        <v>Not Found</v>
      </c>
      <c r="S1829" t="str">
        <f>IF(tblOrders[[#This Row],[Sales]]&gt;1000000,"High Value","Standard")</f>
        <v>Standard</v>
      </c>
      <c r="T1829" t="str">
        <f>_xlfn.XLOOKUP(tblOrders[[#This Row],[ProductID]], tblProducts[ProductID], tblProducts[ProductName])</f>
        <v>Product 46</v>
      </c>
      <c r="U1829">
        <f>_xlfn.XLOOKUP(tblOrders[[#This Row],[SalesRepID]], tblSalesreps[RepID], tblSalesreps[Target])</f>
        <v>10652665</v>
      </c>
    </row>
    <row r="1830" spans="1:21">
      <c r="A1830" t="s">
        <v>2625</v>
      </c>
      <c r="B1830" s="7" t="s">
        <v>1100</v>
      </c>
      <c r="C1830" t="s">
        <v>681</v>
      </c>
      <c r="D1830" t="s">
        <v>137</v>
      </c>
      <c r="E1830" t="s">
        <v>45</v>
      </c>
      <c r="F1830" t="s">
        <v>88</v>
      </c>
      <c r="G1830">
        <v>7</v>
      </c>
      <c r="H1830">
        <v>0.1</v>
      </c>
      <c r="I1830" s="2">
        <v>733112.1</v>
      </c>
      <c r="J1830" t="str">
        <f>_xlfn.XLOOKUP(tblOrders[[#This Row],[CustomerID]], tblCustomers[CustomerID], tblCustomers[CustomerName])</f>
        <v>Customer 88</v>
      </c>
      <c r="K1830" t="str">
        <f>_xlfn.XLOOKUP(tblOrders[[#This Row],[CustomerID]], tblCustomers[CustomerID], tblCustomers[Segment])</f>
        <v>SME</v>
      </c>
      <c r="L1830" t="str">
        <f>_xlfn.XLOOKUP(tblOrders[[#This Row],[ProductID]], tblProducts[ProductID], tblProducts[Category])</f>
        <v>Home</v>
      </c>
      <c r="M1830">
        <f>_xlfn.XLOOKUP(tblOrders[[#This Row],[ProductID]], tblProducts[ProductID], tblProducts[CostPrice])</f>
        <v>26666</v>
      </c>
      <c r="N1830">
        <f>tblOrders[[#This Row],[Sales]]-(tblOrders[[#This Row],[CostPrice]]*tblOrders[[#This Row],[Quantity]])</f>
        <v>546450.1</v>
      </c>
      <c r="O1830" t="str">
        <f>TEXT(tblOrders[[#This Row],[Date]],"mmm-yyyy")</f>
        <v>Oct-2025</v>
      </c>
      <c r="P1830" t="str">
        <f>_xlfn.XLOOKUP(tblOrders[[#This Row],[OrderID]], tblReturns[OrderID], tblReturns[Returned])</f>
        <v>No</v>
      </c>
      <c r="Q1830" t="str">
        <f>_xlfn.XLOOKUP(tblOrders[[#This Row],[OrderID]], tblShipping[OrderID], tblShipping[ShipMode])</f>
        <v>Standard</v>
      </c>
      <c r="R1830" t="str">
        <f>IFERROR(_xlfn.XLOOKUP(A1829, tblCustomers[CustomerID], tblCustomers[CustomerName]), "Not Found")</f>
        <v>Not Found</v>
      </c>
      <c r="S1830" t="str">
        <f>IF(tblOrders[[#This Row],[Sales]]&gt;1000000,"High Value","Standard")</f>
        <v>Standard</v>
      </c>
      <c r="T1830" t="str">
        <f>_xlfn.XLOOKUP(tblOrders[[#This Row],[ProductID]], tblProducts[ProductID], tblProducts[ProductName])</f>
        <v>Product 76</v>
      </c>
      <c r="U1830">
        <f>_xlfn.XLOOKUP(tblOrders[[#This Row],[SalesRepID]], tblSalesreps[RepID], tblSalesreps[Target])</f>
        <v>11319839</v>
      </c>
    </row>
    <row r="1831" spans="1:21">
      <c r="A1831" t="s">
        <v>2626</v>
      </c>
      <c r="B1831" s="7" t="s">
        <v>326</v>
      </c>
      <c r="C1831" t="s">
        <v>581</v>
      </c>
      <c r="D1831" t="s">
        <v>820</v>
      </c>
      <c r="E1831" t="s">
        <v>210</v>
      </c>
      <c r="F1831" t="s">
        <v>20</v>
      </c>
      <c r="G1831">
        <v>8</v>
      </c>
      <c r="H1831">
        <v>0.2</v>
      </c>
      <c r="I1831" s="2">
        <v>237952</v>
      </c>
      <c r="J1831" t="str">
        <f>_xlfn.XLOOKUP(tblOrders[[#This Row],[CustomerID]], tblCustomers[CustomerID], tblCustomers[CustomerName])</f>
        <v>Customer 238</v>
      </c>
      <c r="K1831" t="str">
        <f>_xlfn.XLOOKUP(tblOrders[[#This Row],[CustomerID]], tblCustomers[CustomerID], tblCustomers[Segment])</f>
        <v>Consumer</v>
      </c>
      <c r="L1831" t="str">
        <f>_xlfn.XLOOKUP(tblOrders[[#This Row],[ProductID]], tblProducts[ProductID], tblProducts[Category])</f>
        <v>Home</v>
      </c>
      <c r="M1831">
        <f>_xlfn.XLOOKUP(tblOrders[[#This Row],[ProductID]], tblProducts[ProductID], tblProducts[CostPrice])</f>
        <v>35035</v>
      </c>
      <c r="N1831">
        <f>tblOrders[[#This Row],[Sales]]-(tblOrders[[#This Row],[CostPrice]]*tblOrders[[#This Row],[Quantity]])</f>
        <v>-42328</v>
      </c>
      <c r="O1831" t="str">
        <f>TEXT(tblOrders[[#This Row],[Date]],"mmm-yyyy")</f>
        <v>Dec-2025</v>
      </c>
      <c r="P1831" t="str">
        <f>_xlfn.XLOOKUP(tblOrders[[#This Row],[OrderID]], tblReturns[OrderID], tblReturns[Returned])</f>
        <v>No</v>
      </c>
      <c r="Q1831" t="str">
        <f>_xlfn.XLOOKUP(tblOrders[[#This Row],[OrderID]], tblShipping[OrderID], tblShipping[ShipMode])</f>
        <v>Standard</v>
      </c>
      <c r="R1831" t="str">
        <f>IFERROR(_xlfn.XLOOKUP(A1830, tblCustomers[CustomerID], tblCustomers[CustomerName]), "Not Found")</f>
        <v>Not Found</v>
      </c>
      <c r="S1831" t="str">
        <f>IF(tblOrders[[#This Row],[Sales]]&gt;1000000,"High Value","Standard")</f>
        <v>Standard</v>
      </c>
      <c r="T1831" t="str">
        <f>_xlfn.XLOOKUP(tblOrders[[#This Row],[ProductID]], tblProducts[ProductID], tblProducts[ProductName])</f>
        <v>Product 20</v>
      </c>
      <c r="U1831">
        <f>_xlfn.XLOOKUP(tblOrders[[#This Row],[SalesRepID]], tblSalesreps[RepID], tblSalesreps[Target])</f>
        <v>19336654</v>
      </c>
    </row>
    <row r="1832" spans="1:21">
      <c r="A1832" t="s">
        <v>2627</v>
      </c>
      <c r="B1832" s="7" t="s">
        <v>731</v>
      </c>
      <c r="C1832" t="s">
        <v>616</v>
      </c>
      <c r="D1832" t="s">
        <v>216</v>
      </c>
      <c r="E1832" t="s">
        <v>74</v>
      </c>
      <c r="F1832" t="s">
        <v>51</v>
      </c>
      <c r="G1832">
        <v>3</v>
      </c>
      <c r="H1832">
        <v>0.1</v>
      </c>
      <c r="I1832" s="2">
        <v>320916.59999999998</v>
      </c>
      <c r="J1832" t="str">
        <f>_xlfn.XLOOKUP(tblOrders[[#This Row],[CustomerID]], tblCustomers[CustomerID], tblCustomers[CustomerName])</f>
        <v>Customer 161</v>
      </c>
      <c r="K1832" t="str">
        <f>_xlfn.XLOOKUP(tblOrders[[#This Row],[CustomerID]], tblCustomers[CustomerID], tblCustomers[Segment])</f>
        <v>SME</v>
      </c>
      <c r="L1832" t="str">
        <f>_xlfn.XLOOKUP(tblOrders[[#This Row],[ProductID]], tblProducts[ProductID], tblProducts[Category])</f>
        <v>Home</v>
      </c>
      <c r="M1832">
        <f>_xlfn.XLOOKUP(tblOrders[[#This Row],[ProductID]], tblProducts[ProductID], tblProducts[CostPrice])</f>
        <v>15200</v>
      </c>
      <c r="N1832">
        <f>tblOrders[[#This Row],[Sales]]-(tblOrders[[#This Row],[CostPrice]]*tblOrders[[#This Row],[Quantity]])</f>
        <v>275316.59999999998</v>
      </c>
      <c r="O1832" t="str">
        <f>TEXT(tblOrders[[#This Row],[Date]],"mmm-yyyy")</f>
        <v>Aug-2025</v>
      </c>
      <c r="P1832" t="str">
        <f>_xlfn.XLOOKUP(tblOrders[[#This Row],[OrderID]], tblReturns[OrderID], tblReturns[Returned])</f>
        <v>No</v>
      </c>
      <c r="Q1832" t="str">
        <f>_xlfn.XLOOKUP(tblOrders[[#This Row],[OrderID]], tblShipping[OrderID], tblShipping[ShipMode])</f>
        <v>Standard</v>
      </c>
      <c r="R1832" t="str">
        <f>IFERROR(_xlfn.XLOOKUP(A1831, tblCustomers[CustomerID], tblCustomers[CustomerName]), "Not Found")</f>
        <v>Not Found</v>
      </c>
      <c r="S1832" t="str">
        <f>IF(tblOrders[[#This Row],[Sales]]&gt;1000000,"High Value","Standard")</f>
        <v>Standard</v>
      </c>
      <c r="T1832" t="str">
        <f>_xlfn.XLOOKUP(tblOrders[[#This Row],[ProductID]], tblProducts[ProductID], tblProducts[ProductName])</f>
        <v>Product 52</v>
      </c>
      <c r="U1832">
        <f>_xlfn.XLOOKUP(tblOrders[[#This Row],[SalesRepID]], tblSalesreps[RepID], tblSalesreps[Target])</f>
        <v>7254801</v>
      </c>
    </row>
    <row r="1833" spans="1:21">
      <c r="A1833" t="s">
        <v>2628</v>
      </c>
      <c r="B1833" s="7" t="s">
        <v>1017</v>
      </c>
      <c r="C1833" t="s">
        <v>1455</v>
      </c>
      <c r="D1833" t="s">
        <v>597</v>
      </c>
      <c r="E1833" t="s">
        <v>186</v>
      </c>
      <c r="F1833" t="s">
        <v>26</v>
      </c>
      <c r="G1833">
        <v>6</v>
      </c>
      <c r="H1833">
        <v>0</v>
      </c>
      <c r="I1833" s="2">
        <v>672888</v>
      </c>
      <c r="J1833" t="str">
        <f>_xlfn.XLOOKUP(tblOrders[[#This Row],[CustomerID]], tblCustomers[CustomerID], tblCustomers[CustomerName])</f>
        <v>Customer 62</v>
      </c>
      <c r="K1833" t="str">
        <f>_xlfn.XLOOKUP(tblOrders[[#This Row],[CustomerID]], tblCustomers[CustomerID], tblCustomers[Segment])</f>
        <v>Consumer</v>
      </c>
      <c r="L1833" t="str">
        <f>_xlfn.XLOOKUP(tblOrders[[#This Row],[ProductID]], tblProducts[ProductID], tblProducts[Category])</f>
        <v>Electronics</v>
      </c>
      <c r="M1833">
        <f>_xlfn.XLOOKUP(tblOrders[[#This Row],[ProductID]], tblProducts[ProductID], tblProducts[CostPrice])</f>
        <v>35454</v>
      </c>
      <c r="N1833">
        <f>tblOrders[[#This Row],[Sales]]-(tblOrders[[#This Row],[CostPrice]]*tblOrders[[#This Row],[Quantity]])</f>
        <v>460164</v>
      </c>
      <c r="O1833" t="str">
        <f>TEXT(tblOrders[[#This Row],[Date]],"mmm-yyyy")</f>
        <v>Nov-2025</v>
      </c>
      <c r="P1833" t="str">
        <f>_xlfn.XLOOKUP(tblOrders[[#This Row],[OrderID]], tblReturns[OrderID], tblReturns[Returned])</f>
        <v>No</v>
      </c>
      <c r="Q1833" t="str">
        <f>_xlfn.XLOOKUP(tblOrders[[#This Row],[OrderID]], tblShipping[OrderID], tblShipping[ShipMode])</f>
        <v>Pickup</v>
      </c>
      <c r="R1833" t="str">
        <f>IFERROR(_xlfn.XLOOKUP(A1832, tblCustomers[CustomerID], tblCustomers[CustomerName]), "Not Found")</f>
        <v>Not Found</v>
      </c>
      <c r="S1833" t="str">
        <f>IF(tblOrders[[#This Row],[Sales]]&gt;1000000,"High Value","Standard")</f>
        <v>Standard</v>
      </c>
      <c r="T1833" t="str">
        <f>_xlfn.XLOOKUP(tblOrders[[#This Row],[ProductID]], tblProducts[ProductID], tblProducts[ProductName])</f>
        <v>Product 28</v>
      </c>
      <c r="U1833">
        <f>_xlfn.XLOOKUP(tblOrders[[#This Row],[SalesRepID]], tblSalesreps[RepID], tblSalesreps[Target])</f>
        <v>15141830</v>
      </c>
    </row>
    <row r="1834" spans="1:21">
      <c r="A1834" t="s">
        <v>2629</v>
      </c>
      <c r="B1834" s="7" t="s">
        <v>525</v>
      </c>
      <c r="C1834" t="s">
        <v>1368</v>
      </c>
      <c r="D1834" t="s">
        <v>422</v>
      </c>
      <c r="E1834" t="s">
        <v>40</v>
      </c>
      <c r="F1834" t="s">
        <v>20</v>
      </c>
      <c r="G1834">
        <v>1</v>
      </c>
      <c r="H1834">
        <v>0.1</v>
      </c>
      <c r="I1834" s="2">
        <v>86665.5</v>
      </c>
      <c r="J1834" t="str">
        <f>_xlfn.XLOOKUP(tblOrders[[#This Row],[CustomerID]], tblCustomers[CustomerID], tblCustomers[CustomerName])</f>
        <v>Customer 159</v>
      </c>
      <c r="K1834" t="str">
        <f>_xlfn.XLOOKUP(tblOrders[[#This Row],[CustomerID]], tblCustomers[CustomerID], tblCustomers[Segment])</f>
        <v>SME</v>
      </c>
      <c r="L1834" t="str">
        <f>_xlfn.XLOOKUP(tblOrders[[#This Row],[ProductID]], tblProducts[ProductID], tblProducts[Category])</f>
        <v>Furniture</v>
      </c>
      <c r="M1834">
        <f>_xlfn.XLOOKUP(tblOrders[[#This Row],[ProductID]], tblProducts[ProductID], tblProducts[CostPrice])</f>
        <v>69526</v>
      </c>
      <c r="N1834">
        <f>tblOrders[[#This Row],[Sales]]-(tblOrders[[#This Row],[CostPrice]]*tblOrders[[#This Row],[Quantity]])</f>
        <v>17139.5</v>
      </c>
      <c r="O1834" t="str">
        <f>TEXT(tblOrders[[#This Row],[Date]],"mmm-yyyy")</f>
        <v>Jun-2025</v>
      </c>
      <c r="P1834" t="str">
        <f>_xlfn.XLOOKUP(tblOrders[[#This Row],[OrderID]], tblReturns[OrderID], tblReturns[Returned])</f>
        <v>No</v>
      </c>
      <c r="Q1834" t="str">
        <f>_xlfn.XLOOKUP(tblOrders[[#This Row],[OrderID]], tblShipping[OrderID], tblShipping[ShipMode])</f>
        <v>Express</v>
      </c>
      <c r="R1834" t="str">
        <f>IFERROR(_xlfn.XLOOKUP(A1833, tblCustomers[CustomerID], tblCustomers[CustomerName]), "Not Found")</f>
        <v>Not Found</v>
      </c>
      <c r="S1834" t="str">
        <f>IF(tblOrders[[#This Row],[Sales]]&gt;1000000,"High Value","Standard")</f>
        <v>Standard</v>
      </c>
      <c r="T1834" t="str">
        <f>_xlfn.XLOOKUP(tblOrders[[#This Row],[ProductID]], tblProducts[ProductID], tblProducts[ProductName])</f>
        <v>Product 36</v>
      </c>
      <c r="U1834">
        <f>_xlfn.XLOOKUP(tblOrders[[#This Row],[SalesRepID]], tblSalesreps[RepID], tblSalesreps[Target])</f>
        <v>6291486</v>
      </c>
    </row>
    <row r="1835" spans="1:21">
      <c r="A1835" t="s">
        <v>2630</v>
      </c>
      <c r="B1835" s="7" t="s">
        <v>1222</v>
      </c>
      <c r="C1835" t="s">
        <v>1243</v>
      </c>
      <c r="D1835" t="s">
        <v>232</v>
      </c>
      <c r="E1835" t="s">
        <v>40</v>
      </c>
      <c r="F1835" t="s">
        <v>51</v>
      </c>
      <c r="G1835">
        <v>2</v>
      </c>
      <c r="H1835">
        <v>0.15</v>
      </c>
      <c r="I1835" s="2">
        <v>204714</v>
      </c>
      <c r="J1835" t="str">
        <f>_xlfn.XLOOKUP(tblOrders[[#This Row],[CustomerID]], tblCustomers[CustomerID], tblCustomers[CustomerName])</f>
        <v>Customer 180</v>
      </c>
      <c r="K1835" t="str">
        <f>_xlfn.XLOOKUP(tblOrders[[#This Row],[CustomerID]], tblCustomers[CustomerID], tblCustomers[Segment])</f>
        <v>Consumer</v>
      </c>
      <c r="L1835" t="str">
        <f>_xlfn.XLOOKUP(tblOrders[[#This Row],[ProductID]], tblProducts[ProductID], tblProducts[Category])</f>
        <v>Electronics</v>
      </c>
      <c r="M1835">
        <f>_xlfn.XLOOKUP(tblOrders[[#This Row],[ProductID]], tblProducts[ProductID], tblProducts[CostPrice])</f>
        <v>41456</v>
      </c>
      <c r="N1835">
        <f>tblOrders[[#This Row],[Sales]]-(tblOrders[[#This Row],[CostPrice]]*tblOrders[[#This Row],[Quantity]])</f>
        <v>121802</v>
      </c>
      <c r="O1835" t="str">
        <f>TEXT(tblOrders[[#This Row],[Date]],"mmm-yyyy")</f>
        <v>Nov-2025</v>
      </c>
      <c r="P1835" t="str">
        <f>_xlfn.XLOOKUP(tblOrders[[#This Row],[OrderID]], tblReturns[OrderID], tblReturns[Returned])</f>
        <v>No</v>
      </c>
      <c r="Q1835" t="str">
        <f>_xlfn.XLOOKUP(tblOrders[[#This Row],[OrderID]], tblShipping[OrderID], tblShipping[ShipMode])</f>
        <v>Express</v>
      </c>
      <c r="R1835" t="str">
        <f>IFERROR(_xlfn.XLOOKUP(A1834, tblCustomers[CustomerID], tblCustomers[CustomerName]), "Not Found")</f>
        <v>Not Found</v>
      </c>
      <c r="S1835" t="str">
        <f>IF(tblOrders[[#This Row],[Sales]]&gt;1000000,"High Value","Standard")</f>
        <v>Standard</v>
      </c>
      <c r="T1835" t="str">
        <f>_xlfn.XLOOKUP(tblOrders[[#This Row],[ProductID]], tblProducts[ProductID], tblProducts[ProductName])</f>
        <v>Product 86</v>
      </c>
      <c r="U1835">
        <f>_xlfn.XLOOKUP(tblOrders[[#This Row],[SalesRepID]], tblSalesreps[RepID], tblSalesreps[Target])</f>
        <v>6291486</v>
      </c>
    </row>
    <row r="1836" spans="1:21">
      <c r="A1836" t="s">
        <v>2631</v>
      </c>
      <c r="B1836" s="7" t="s">
        <v>1169</v>
      </c>
      <c r="C1836" t="s">
        <v>507</v>
      </c>
      <c r="D1836" t="s">
        <v>73</v>
      </c>
      <c r="E1836" t="s">
        <v>19</v>
      </c>
      <c r="F1836" t="s">
        <v>20</v>
      </c>
      <c r="G1836">
        <v>2</v>
      </c>
      <c r="H1836">
        <v>0.2</v>
      </c>
      <c r="I1836" s="2">
        <v>228992</v>
      </c>
      <c r="J1836" t="str">
        <f>_xlfn.XLOOKUP(tblOrders[[#This Row],[CustomerID]], tblCustomers[CustomerID], tblCustomers[CustomerName])</f>
        <v>Customer 133</v>
      </c>
      <c r="K1836" t="str">
        <f>_xlfn.XLOOKUP(tblOrders[[#This Row],[CustomerID]], tblCustomers[CustomerID], tblCustomers[Segment])</f>
        <v>Corporate</v>
      </c>
      <c r="L1836" t="str">
        <f>_xlfn.XLOOKUP(tblOrders[[#This Row],[ProductID]], tblProducts[ProductID], tblProducts[Category])</f>
        <v>Office</v>
      </c>
      <c r="M1836">
        <f>_xlfn.XLOOKUP(tblOrders[[#This Row],[ProductID]], tblProducts[ProductID], tblProducts[CostPrice])</f>
        <v>28523</v>
      </c>
      <c r="N1836">
        <f>tblOrders[[#This Row],[Sales]]-(tblOrders[[#This Row],[CostPrice]]*tblOrders[[#This Row],[Quantity]])</f>
        <v>171946</v>
      </c>
      <c r="O1836" t="str">
        <f>TEXT(tblOrders[[#This Row],[Date]],"mmm-yyyy")</f>
        <v>Nov-2025</v>
      </c>
      <c r="P1836" t="str">
        <f>_xlfn.XLOOKUP(tblOrders[[#This Row],[OrderID]], tblReturns[OrderID], tblReturns[Returned])</f>
        <v>No</v>
      </c>
      <c r="Q1836" t="str">
        <f>_xlfn.XLOOKUP(tblOrders[[#This Row],[OrderID]], tblShipping[OrderID], tblShipping[ShipMode])</f>
        <v>Express</v>
      </c>
      <c r="R1836" t="str">
        <f>IFERROR(_xlfn.XLOOKUP(A1835, tblCustomers[CustomerID], tblCustomers[CustomerName]), "Not Found")</f>
        <v>Not Found</v>
      </c>
      <c r="S1836" t="str">
        <f>IF(tblOrders[[#This Row],[Sales]]&gt;1000000,"High Value","Standard")</f>
        <v>Standard</v>
      </c>
      <c r="T1836" t="str">
        <f>_xlfn.XLOOKUP(tblOrders[[#This Row],[ProductID]], tblProducts[ProductID], tblProducts[ProductName])</f>
        <v>Product 30</v>
      </c>
      <c r="U1836">
        <f>_xlfn.XLOOKUP(tblOrders[[#This Row],[SalesRepID]], tblSalesreps[RepID], tblSalesreps[Target])</f>
        <v>11347243</v>
      </c>
    </row>
    <row r="1837" spans="1:21">
      <c r="A1837" t="s">
        <v>2632</v>
      </c>
      <c r="B1837" s="7" t="s">
        <v>1605</v>
      </c>
      <c r="C1837" t="s">
        <v>1193</v>
      </c>
      <c r="D1837" t="s">
        <v>397</v>
      </c>
      <c r="E1837" t="s">
        <v>19</v>
      </c>
      <c r="F1837" t="s">
        <v>51</v>
      </c>
      <c r="G1837">
        <v>1</v>
      </c>
      <c r="H1837">
        <v>0.1</v>
      </c>
      <c r="I1837" s="2">
        <v>98703.9</v>
      </c>
      <c r="J1837" t="str">
        <f>_xlfn.XLOOKUP(tblOrders[[#This Row],[CustomerID]], tblCustomers[CustomerID], tblCustomers[CustomerName])</f>
        <v>Customer 57</v>
      </c>
      <c r="K1837" t="str">
        <f>_xlfn.XLOOKUP(tblOrders[[#This Row],[CustomerID]], tblCustomers[CustomerID], tblCustomers[Segment])</f>
        <v>SME</v>
      </c>
      <c r="L1837" t="str">
        <f>_xlfn.XLOOKUP(tblOrders[[#This Row],[ProductID]], tblProducts[ProductID], tblProducts[Category])</f>
        <v>Electronics</v>
      </c>
      <c r="M1837">
        <f>_xlfn.XLOOKUP(tblOrders[[#This Row],[ProductID]], tblProducts[ProductID], tblProducts[CostPrice])</f>
        <v>13474</v>
      </c>
      <c r="N1837">
        <f>tblOrders[[#This Row],[Sales]]-(tblOrders[[#This Row],[CostPrice]]*tblOrders[[#This Row],[Quantity]])</f>
        <v>85229.9</v>
      </c>
      <c r="O1837" t="str">
        <f>TEXT(tblOrders[[#This Row],[Date]],"mmm-yyyy")</f>
        <v>Jan-2025</v>
      </c>
      <c r="P1837" t="str">
        <f>_xlfn.XLOOKUP(tblOrders[[#This Row],[OrderID]], tblReturns[OrderID], tblReturns[Returned])</f>
        <v>No</v>
      </c>
      <c r="Q1837" t="str">
        <f>_xlfn.XLOOKUP(tblOrders[[#This Row],[OrderID]], tblShipping[OrderID], tblShipping[ShipMode])</f>
        <v>Standard</v>
      </c>
      <c r="R1837" t="str">
        <f>IFERROR(_xlfn.XLOOKUP(A1836, tblCustomers[CustomerID], tblCustomers[CustomerName]), "Not Found")</f>
        <v>Not Found</v>
      </c>
      <c r="S1837" t="str">
        <f>IF(tblOrders[[#This Row],[Sales]]&gt;1000000,"High Value","Standard")</f>
        <v>Standard</v>
      </c>
      <c r="T1837" t="str">
        <f>_xlfn.XLOOKUP(tblOrders[[#This Row],[ProductID]], tblProducts[ProductID], tblProducts[ProductName])</f>
        <v>Product 27</v>
      </c>
      <c r="U1837">
        <f>_xlfn.XLOOKUP(tblOrders[[#This Row],[SalesRepID]], tblSalesreps[RepID], tblSalesreps[Target])</f>
        <v>11347243</v>
      </c>
    </row>
    <row r="1838" spans="1:21">
      <c r="A1838" t="s">
        <v>2633</v>
      </c>
      <c r="B1838" s="7" t="s">
        <v>71</v>
      </c>
      <c r="C1838" t="s">
        <v>451</v>
      </c>
      <c r="D1838" t="s">
        <v>387</v>
      </c>
      <c r="E1838" t="s">
        <v>186</v>
      </c>
      <c r="F1838" t="s">
        <v>14</v>
      </c>
      <c r="G1838">
        <v>9</v>
      </c>
      <c r="H1838">
        <v>0</v>
      </c>
      <c r="I1838" s="2">
        <v>1246302</v>
      </c>
      <c r="J1838" t="str">
        <f>_xlfn.XLOOKUP(tblOrders[[#This Row],[CustomerID]], tblCustomers[CustomerID], tblCustomers[CustomerName])</f>
        <v>Customer 221</v>
      </c>
      <c r="K1838" t="str">
        <f>_xlfn.XLOOKUP(tblOrders[[#This Row],[CustomerID]], tblCustomers[CustomerID], tblCustomers[Segment])</f>
        <v>Consumer</v>
      </c>
      <c r="L1838" t="str">
        <f>_xlfn.XLOOKUP(tblOrders[[#This Row],[ProductID]], tblProducts[ProductID], tblProducts[Category])</f>
        <v>Furniture</v>
      </c>
      <c r="M1838">
        <f>_xlfn.XLOOKUP(tblOrders[[#This Row],[ProductID]], tblProducts[ProductID], tblProducts[CostPrice])</f>
        <v>37464</v>
      </c>
      <c r="N1838">
        <f>tblOrders[[#This Row],[Sales]]-(tblOrders[[#This Row],[CostPrice]]*tblOrders[[#This Row],[Quantity]])</f>
        <v>909126</v>
      </c>
      <c r="O1838" t="str">
        <f>TEXT(tblOrders[[#This Row],[Date]],"mmm-yyyy")</f>
        <v>Nov-2025</v>
      </c>
      <c r="P1838" t="str">
        <f>_xlfn.XLOOKUP(tblOrders[[#This Row],[OrderID]], tblReturns[OrderID], tblReturns[Returned])</f>
        <v>No</v>
      </c>
      <c r="Q1838" t="str">
        <f>_xlfn.XLOOKUP(tblOrders[[#This Row],[OrderID]], tblShipping[OrderID], tblShipping[ShipMode])</f>
        <v>Express</v>
      </c>
      <c r="R1838" t="str">
        <f>IFERROR(_xlfn.XLOOKUP(A1837, tblCustomers[CustomerID], tblCustomers[CustomerName]), "Not Found")</f>
        <v>Not Found</v>
      </c>
      <c r="S1838" t="str">
        <f>IF(tblOrders[[#This Row],[Sales]]&gt;1000000,"High Value","Standard")</f>
        <v>High Value</v>
      </c>
      <c r="T1838" t="str">
        <f>_xlfn.XLOOKUP(tblOrders[[#This Row],[ProductID]], tblProducts[ProductID], tblProducts[ProductName])</f>
        <v>Product 63</v>
      </c>
      <c r="U1838">
        <f>_xlfn.XLOOKUP(tblOrders[[#This Row],[SalesRepID]], tblSalesreps[RepID], tblSalesreps[Target])</f>
        <v>15141830</v>
      </c>
    </row>
    <row r="1839" spans="1:21">
      <c r="A1839" t="s">
        <v>2634</v>
      </c>
      <c r="B1839" s="7" t="s">
        <v>1541</v>
      </c>
      <c r="C1839" t="s">
        <v>99</v>
      </c>
      <c r="D1839" t="s">
        <v>60</v>
      </c>
      <c r="E1839" t="s">
        <v>79</v>
      </c>
      <c r="F1839" t="s">
        <v>51</v>
      </c>
      <c r="G1839">
        <v>7</v>
      </c>
      <c r="H1839">
        <v>0.15</v>
      </c>
      <c r="I1839" s="2">
        <v>228610.9</v>
      </c>
      <c r="J1839" t="str">
        <f>_xlfn.XLOOKUP(tblOrders[[#This Row],[CustomerID]], tblCustomers[CustomerID], tblCustomers[CustomerName])</f>
        <v>Customer 1</v>
      </c>
      <c r="K1839" t="str">
        <f>_xlfn.XLOOKUP(tblOrders[[#This Row],[CustomerID]], tblCustomers[CustomerID], tblCustomers[Segment])</f>
        <v>SME</v>
      </c>
      <c r="L1839" t="str">
        <f>_xlfn.XLOOKUP(tblOrders[[#This Row],[ProductID]], tblProducts[ProductID], tblProducts[Category])</f>
        <v>Office</v>
      </c>
      <c r="M1839">
        <f>_xlfn.XLOOKUP(tblOrders[[#This Row],[ProductID]], tblProducts[ProductID], tblProducts[CostPrice])</f>
        <v>62137</v>
      </c>
      <c r="N1839">
        <f>tblOrders[[#This Row],[Sales]]-(tblOrders[[#This Row],[CostPrice]]*tblOrders[[#This Row],[Quantity]])</f>
        <v>-206348.1</v>
      </c>
      <c r="O1839" t="str">
        <f>TEXT(tblOrders[[#This Row],[Date]],"mmm-yyyy")</f>
        <v>Dec-2025</v>
      </c>
      <c r="P1839" t="str">
        <f>_xlfn.XLOOKUP(tblOrders[[#This Row],[OrderID]], tblReturns[OrderID], tblReturns[Returned])</f>
        <v>No</v>
      </c>
      <c r="Q1839" t="str">
        <f>_xlfn.XLOOKUP(tblOrders[[#This Row],[OrderID]], tblShipping[OrderID], tblShipping[ShipMode])</f>
        <v>Express</v>
      </c>
      <c r="R1839" t="str">
        <f>IFERROR(_xlfn.XLOOKUP(A1838, tblCustomers[CustomerID], tblCustomers[CustomerName]), "Not Found")</f>
        <v>Not Found</v>
      </c>
      <c r="S1839" t="str">
        <f>IF(tblOrders[[#This Row],[Sales]]&gt;1000000,"High Value","Standard")</f>
        <v>Standard</v>
      </c>
      <c r="T1839" t="str">
        <f>_xlfn.XLOOKUP(tblOrders[[#This Row],[ProductID]], tblProducts[ProductID], tblProducts[ProductName])</f>
        <v>Product 100</v>
      </c>
      <c r="U1839">
        <f>_xlfn.XLOOKUP(tblOrders[[#This Row],[SalesRepID]], tblSalesreps[RepID], tblSalesreps[Target])</f>
        <v>8592536</v>
      </c>
    </row>
    <row r="1840" spans="1:21">
      <c r="A1840" t="s">
        <v>2635</v>
      </c>
      <c r="B1840" s="7" t="s">
        <v>631</v>
      </c>
      <c r="C1840" t="s">
        <v>1182</v>
      </c>
      <c r="D1840" t="s">
        <v>314</v>
      </c>
      <c r="E1840" t="s">
        <v>50</v>
      </c>
      <c r="F1840" t="s">
        <v>88</v>
      </c>
      <c r="G1840">
        <v>10</v>
      </c>
      <c r="H1840">
        <v>0.1</v>
      </c>
      <c r="I1840" s="2">
        <v>362997</v>
      </c>
      <c r="J1840" t="str">
        <f>_xlfn.XLOOKUP(tblOrders[[#This Row],[CustomerID]], tblCustomers[CustomerID], tblCustomers[CustomerName])</f>
        <v>Customer 93</v>
      </c>
      <c r="K1840" t="str">
        <f>_xlfn.XLOOKUP(tblOrders[[#This Row],[CustomerID]], tblCustomers[CustomerID], tblCustomers[Segment])</f>
        <v>SME</v>
      </c>
      <c r="L1840" t="str">
        <f>_xlfn.XLOOKUP(tblOrders[[#This Row],[ProductID]], tblProducts[ProductID], tblProducts[Category])</f>
        <v>Furniture</v>
      </c>
      <c r="M1840">
        <f>_xlfn.XLOOKUP(tblOrders[[#This Row],[ProductID]], tblProducts[ProductID], tblProducts[CostPrice])</f>
        <v>10109</v>
      </c>
      <c r="N1840">
        <f>tblOrders[[#This Row],[Sales]]-(tblOrders[[#This Row],[CostPrice]]*tblOrders[[#This Row],[Quantity]])</f>
        <v>261907</v>
      </c>
      <c r="O1840" t="str">
        <f>TEXT(tblOrders[[#This Row],[Date]],"mmm-yyyy")</f>
        <v>Jan-2025</v>
      </c>
      <c r="P1840" t="str">
        <f>_xlfn.XLOOKUP(tblOrders[[#This Row],[OrderID]], tblReturns[OrderID], tblReturns[Returned])</f>
        <v>No</v>
      </c>
      <c r="Q1840" t="str">
        <f>_xlfn.XLOOKUP(tblOrders[[#This Row],[OrderID]], tblShipping[OrderID], tblShipping[ShipMode])</f>
        <v>Standard</v>
      </c>
      <c r="R1840" t="str">
        <f>IFERROR(_xlfn.XLOOKUP(A1839, tblCustomers[CustomerID], tblCustomers[CustomerName]), "Not Found")</f>
        <v>Not Found</v>
      </c>
      <c r="S1840" t="str">
        <f>IF(tblOrders[[#This Row],[Sales]]&gt;1000000,"High Value","Standard")</f>
        <v>Standard</v>
      </c>
      <c r="T1840" t="str">
        <f>_xlfn.XLOOKUP(tblOrders[[#This Row],[ProductID]], tblProducts[ProductID], tblProducts[ProductName])</f>
        <v>Product 8</v>
      </c>
      <c r="U1840">
        <f>_xlfn.XLOOKUP(tblOrders[[#This Row],[SalesRepID]], tblSalesreps[RepID], tblSalesreps[Target])</f>
        <v>17350666</v>
      </c>
    </row>
    <row r="1841" spans="1:21">
      <c r="A1841" t="s">
        <v>2636</v>
      </c>
      <c r="B1841" s="7" t="s">
        <v>2316</v>
      </c>
      <c r="C1841" t="s">
        <v>1432</v>
      </c>
      <c r="D1841" t="s">
        <v>155</v>
      </c>
      <c r="E1841" t="s">
        <v>50</v>
      </c>
      <c r="F1841" t="s">
        <v>20</v>
      </c>
      <c r="G1841">
        <v>6</v>
      </c>
      <c r="H1841">
        <v>0.2</v>
      </c>
      <c r="I1841" s="2">
        <v>289579.2</v>
      </c>
      <c r="J1841" t="str">
        <f>_xlfn.XLOOKUP(tblOrders[[#This Row],[CustomerID]], tblCustomers[CustomerID], tblCustomers[CustomerName])</f>
        <v>Customer 135</v>
      </c>
      <c r="K1841" t="str">
        <f>_xlfn.XLOOKUP(tblOrders[[#This Row],[CustomerID]], tblCustomers[CustomerID], tblCustomers[Segment])</f>
        <v>Corporate</v>
      </c>
      <c r="L1841" t="str">
        <f>_xlfn.XLOOKUP(tblOrders[[#This Row],[ProductID]], tblProducts[ProductID], tblProducts[Category])</f>
        <v>Electronics</v>
      </c>
      <c r="M1841">
        <f>_xlfn.XLOOKUP(tblOrders[[#This Row],[ProductID]], tblProducts[ProductID], tblProducts[CostPrice])</f>
        <v>23271</v>
      </c>
      <c r="N1841">
        <f>tblOrders[[#This Row],[Sales]]-(tblOrders[[#This Row],[CostPrice]]*tblOrders[[#This Row],[Quantity]])</f>
        <v>149953.20000000001</v>
      </c>
      <c r="O1841" t="str">
        <f>TEXT(tblOrders[[#This Row],[Date]],"mmm-yyyy")</f>
        <v>Jul-2025</v>
      </c>
      <c r="P1841" t="str">
        <f>_xlfn.XLOOKUP(tblOrders[[#This Row],[OrderID]], tblReturns[OrderID], tblReturns[Returned])</f>
        <v>No</v>
      </c>
      <c r="Q1841" t="str">
        <f>_xlfn.XLOOKUP(tblOrders[[#This Row],[OrderID]], tblShipping[OrderID], tblShipping[ShipMode])</f>
        <v>Pickup</v>
      </c>
      <c r="R1841" t="str">
        <f>IFERROR(_xlfn.XLOOKUP(A1840, tblCustomers[CustomerID], tblCustomers[CustomerName]), "Not Found")</f>
        <v>Not Found</v>
      </c>
      <c r="S1841" t="str">
        <f>IF(tblOrders[[#This Row],[Sales]]&gt;1000000,"High Value","Standard")</f>
        <v>Standard</v>
      </c>
      <c r="T1841" t="str">
        <f>_xlfn.XLOOKUP(tblOrders[[#This Row],[ProductID]], tblProducts[ProductID], tblProducts[ProductName])</f>
        <v>Product 48</v>
      </c>
      <c r="U1841">
        <f>_xlfn.XLOOKUP(tblOrders[[#This Row],[SalesRepID]], tblSalesreps[RepID], tblSalesreps[Target])</f>
        <v>17350666</v>
      </c>
    </row>
    <row r="1842" spans="1:21">
      <c r="A1842" t="s">
        <v>2637</v>
      </c>
      <c r="B1842" s="7" t="s">
        <v>1474</v>
      </c>
      <c r="C1842" t="s">
        <v>814</v>
      </c>
      <c r="D1842" t="s">
        <v>1034</v>
      </c>
      <c r="E1842" t="s">
        <v>205</v>
      </c>
      <c r="F1842" t="s">
        <v>88</v>
      </c>
      <c r="G1842">
        <v>8</v>
      </c>
      <c r="H1842">
        <v>0</v>
      </c>
      <c r="I1842" s="2">
        <v>195232</v>
      </c>
      <c r="J1842" t="str">
        <f>_xlfn.XLOOKUP(tblOrders[[#This Row],[CustomerID]], tblCustomers[CustomerID], tblCustomers[CustomerName])</f>
        <v>Customer 235</v>
      </c>
      <c r="K1842" t="str">
        <f>_xlfn.XLOOKUP(tblOrders[[#This Row],[CustomerID]], tblCustomers[CustomerID], tblCustomers[Segment])</f>
        <v>Consumer</v>
      </c>
      <c r="L1842" t="str">
        <f>_xlfn.XLOOKUP(tblOrders[[#This Row],[ProductID]], tblProducts[ProductID], tblProducts[Category])</f>
        <v>Furniture</v>
      </c>
      <c r="M1842">
        <f>_xlfn.XLOOKUP(tblOrders[[#This Row],[ProductID]], tblProducts[ProductID], tblProducts[CostPrice])</f>
        <v>51071</v>
      </c>
      <c r="N1842">
        <f>tblOrders[[#This Row],[Sales]]-(tblOrders[[#This Row],[CostPrice]]*tblOrders[[#This Row],[Quantity]])</f>
        <v>-213336</v>
      </c>
      <c r="O1842" t="str">
        <f>TEXT(tblOrders[[#This Row],[Date]],"mmm-yyyy")</f>
        <v>Oct-2025</v>
      </c>
      <c r="P1842" t="str">
        <f>_xlfn.XLOOKUP(tblOrders[[#This Row],[OrderID]], tblReturns[OrderID], tblReturns[Returned])</f>
        <v>No</v>
      </c>
      <c r="Q1842" t="str">
        <f>_xlfn.XLOOKUP(tblOrders[[#This Row],[OrderID]], tblShipping[OrderID], tblShipping[ShipMode])</f>
        <v>Standard</v>
      </c>
      <c r="R1842" t="str">
        <f>IFERROR(_xlfn.XLOOKUP(A1841, tblCustomers[CustomerID], tblCustomers[CustomerName]), "Not Found")</f>
        <v>Not Found</v>
      </c>
      <c r="S1842" t="str">
        <f>IF(tblOrders[[#This Row],[Sales]]&gt;1000000,"High Value","Standard")</f>
        <v>Standard</v>
      </c>
      <c r="T1842" t="str">
        <f>_xlfn.XLOOKUP(tblOrders[[#This Row],[ProductID]], tblProducts[ProductID], tblProducts[ProductName])</f>
        <v>Product 66</v>
      </c>
      <c r="U1842">
        <f>_xlfn.XLOOKUP(tblOrders[[#This Row],[SalesRepID]], tblSalesreps[RepID], tblSalesreps[Target])</f>
        <v>16246424</v>
      </c>
    </row>
    <row r="1843" spans="1:21">
      <c r="A1843" t="s">
        <v>2638</v>
      </c>
      <c r="B1843" s="7" t="s">
        <v>637</v>
      </c>
      <c r="C1843" t="s">
        <v>703</v>
      </c>
      <c r="D1843" t="s">
        <v>265</v>
      </c>
      <c r="E1843" t="s">
        <v>186</v>
      </c>
      <c r="F1843" t="s">
        <v>26</v>
      </c>
      <c r="G1843">
        <v>4</v>
      </c>
      <c r="H1843">
        <v>0.2</v>
      </c>
      <c r="I1843" s="2">
        <v>227811.20000000001</v>
      </c>
      <c r="J1843" t="str">
        <f>_xlfn.XLOOKUP(tblOrders[[#This Row],[CustomerID]], tblCustomers[CustomerID], tblCustomers[CustomerName])</f>
        <v>Customer 20</v>
      </c>
      <c r="K1843" t="str">
        <f>_xlfn.XLOOKUP(tblOrders[[#This Row],[CustomerID]], tblCustomers[CustomerID], tblCustomers[Segment])</f>
        <v>SME</v>
      </c>
      <c r="L1843" t="str">
        <f>_xlfn.XLOOKUP(tblOrders[[#This Row],[ProductID]], tblProducts[ProductID], tblProducts[Category])</f>
        <v>Home</v>
      </c>
      <c r="M1843">
        <f>_xlfn.XLOOKUP(tblOrders[[#This Row],[ProductID]], tblProducts[ProductID], tblProducts[CostPrice])</f>
        <v>33642</v>
      </c>
      <c r="N1843">
        <f>tblOrders[[#This Row],[Sales]]-(tblOrders[[#This Row],[CostPrice]]*tblOrders[[#This Row],[Quantity]])</f>
        <v>93243.200000000012</v>
      </c>
      <c r="O1843" t="str">
        <f>TEXT(tblOrders[[#This Row],[Date]],"mmm-yyyy")</f>
        <v>Sep-2025</v>
      </c>
      <c r="P1843" t="str">
        <f>_xlfn.XLOOKUP(tblOrders[[#This Row],[OrderID]], tblReturns[OrderID], tblReturns[Returned])</f>
        <v>No</v>
      </c>
      <c r="Q1843" t="str">
        <f>_xlfn.XLOOKUP(tblOrders[[#This Row],[OrderID]], tblShipping[OrderID], tblShipping[ShipMode])</f>
        <v>Express</v>
      </c>
      <c r="R1843" t="str">
        <f>IFERROR(_xlfn.XLOOKUP(A1842, tblCustomers[CustomerID], tblCustomers[CustomerName]), "Not Found")</f>
        <v>Not Found</v>
      </c>
      <c r="S1843" t="str">
        <f>IF(tblOrders[[#This Row],[Sales]]&gt;1000000,"High Value","Standard")</f>
        <v>Standard</v>
      </c>
      <c r="T1843" t="str">
        <f>_xlfn.XLOOKUP(tblOrders[[#This Row],[ProductID]], tblProducts[ProductID], tblProducts[ProductName])</f>
        <v>Product 17</v>
      </c>
      <c r="U1843">
        <f>_xlfn.XLOOKUP(tblOrders[[#This Row],[SalesRepID]], tblSalesreps[RepID], tblSalesreps[Target])</f>
        <v>15141830</v>
      </c>
    </row>
    <row r="1844" spans="1:21">
      <c r="A1844" t="s">
        <v>2639</v>
      </c>
      <c r="B1844" s="7" t="s">
        <v>1401</v>
      </c>
      <c r="C1844" t="s">
        <v>287</v>
      </c>
      <c r="D1844" t="s">
        <v>1029</v>
      </c>
      <c r="E1844" t="s">
        <v>165</v>
      </c>
      <c r="F1844" t="s">
        <v>88</v>
      </c>
      <c r="G1844">
        <v>2</v>
      </c>
      <c r="H1844">
        <v>0.05</v>
      </c>
      <c r="I1844" s="2">
        <v>35668.699999999997</v>
      </c>
      <c r="J1844" t="str">
        <f>_xlfn.XLOOKUP(tblOrders[[#This Row],[CustomerID]], tblCustomers[CustomerID], tblCustomers[CustomerName])</f>
        <v>Customer 183</v>
      </c>
      <c r="K1844" t="str">
        <f>_xlfn.XLOOKUP(tblOrders[[#This Row],[CustomerID]], tblCustomers[CustomerID], tblCustomers[Segment])</f>
        <v>Consumer</v>
      </c>
      <c r="L1844" t="str">
        <f>_xlfn.XLOOKUP(tblOrders[[#This Row],[ProductID]], tblProducts[ProductID], tblProducts[Category])</f>
        <v>Furniture</v>
      </c>
      <c r="M1844">
        <f>_xlfn.XLOOKUP(tblOrders[[#This Row],[ProductID]], tblProducts[ProductID], tblProducts[CostPrice])</f>
        <v>74501</v>
      </c>
      <c r="N1844">
        <f>tblOrders[[#This Row],[Sales]]-(tblOrders[[#This Row],[CostPrice]]*tblOrders[[#This Row],[Quantity]])</f>
        <v>-113333.3</v>
      </c>
      <c r="O1844" t="str">
        <f>TEXT(tblOrders[[#This Row],[Date]],"mmm-yyyy")</f>
        <v>Jul-2025</v>
      </c>
      <c r="P1844" t="str">
        <f>_xlfn.XLOOKUP(tblOrders[[#This Row],[OrderID]], tblReturns[OrderID], tblReturns[Returned])</f>
        <v>No</v>
      </c>
      <c r="Q1844" t="str">
        <f>_xlfn.XLOOKUP(tblOrders[[#This Row],[OrderID]], tblShipping[OrderID], tblShipping[ShipMode])</f>
        <v>Pickup</v>
      </c>
      <c r="R1844" t="str">
        <f>IFERROR(_xlfn.XLOOKUP(A1843, tblCustomers[CustomerID], tblCustomers[CustomerName]), "Not Found")</f>
        <v>Not Found</v>
      </c>
      <c r="S1844" t="str">
        <f>IF(tblOrders[[#This Row],[Sales]]&gt;1000000,"High Value","Standard")</f>
        <v>Standard</v>
      </c>
      <c r="T1844" t="str">
        <f>_xlfn.XLOOKUP(tblOrders[[#This Row],[ProductID]], tblProducts[ProductID], tblProducts[ProductName])</f>
        <v>Product 18</v>
      </c>
      <c r="U1844">
        <f>_xlfn.XLOOKUP(tblOrders[[#This Row],[SalesRepID]], tblSalesreps[RepID], tblSalesreps[Target])</f>
        <v>16839910</v>
      </c>
    </row>
    <row r="1845" spans="1:21">
      <c r="A1845" t="s">
        <v>2640</v>
      </c>
      <c r="B1845" s="7" t="s">
        <v>1438</v>
      </c>
      <c r="C1845" t="s">
        <v>626</v>
      </c>
      <c r="D1845" t="s">
        <v>141</v>
      </c>
      <c r="E1845" t="s">
        <v>45</v>
      </c>
      <c r="F1845" t="s">
        <v>88</v>
      </c>
      <c r="G1845">
        <v>5</v>
      </c>
      <c r="H1845">
        <v>0.05</v>
      </c>
      <c r="I1845" s="2">
        <v>96719.5</v>
      </c>
      <c r="J1845" t="str">
        <f>_xlfn.XLOOKUP(tblOrders[[#This Row],[CustomerID]], tblCustomers[CustomerID], tblCustomers[CustomerName])</f>
        <v>Customer 158</v>
      </c>
      <c r="K1845" t="str">
        <f>_xlfn.XLOOKUP(tblOrders[[#This Row],[CustomerID]], tblCustomers[CustomerID], tblCustomers[Segment])</f>
        <v>SME</v>
      </c>
      <c r="L1845" t="str">
        <f>_xlfn.XLOOKUP(tblOrders[[#This Row],[ProductID]], tblProducts[ProductID], tblProducts[Category])</f>
        <v>Home</v>
      </c>
      <c r="M1845">
        <f>_xlfn.XLOOKUP(tblOrders[[#This Row],[ProductID]], tblProducts[ProductID], tblProducts[CostPrice])</f>
        <v>32671</v>
      </c>
      <c r="N1845">
        <f>tblOrders[[#This Row],[Sales]]-(tblOrders[[#This Row],[CostPrice]]*tblOrders[[#This Row],[Quantity]])</f>
        <v>-66635.5</v>
      </c>
      <c r="O1845" t="str">
        <f>TEXT(tblOrders[[#This Row],[Date]],"mmm-yyyy")</f>
        <v>Mar-2025</v>
      </c>
      <c r="P1845" t="str">
        <f>_xlfn.XLOOKUP(tblOrders[[#This Row],[OrderID]], tblReturns[OrderID], tblReturns[Returned])</f>
        <v>No</v>
      </c>
      <c r="Q1845" t="str">
        <f>_xlfn.XLOOKUP(tblOrders[[#This Row],[OrderID]], tblShipping[OrderID], tblShipping[ShipMode])</f>
        <v>Standard</v>
      </c>
      <c r="R1845" t="str">
        <f>IFERROR(_xlfn.XLOOKUP(A1844, tblCustomers[CustomerID], tblCustomers[CustomerName]), "Not Found")</f>
        <v>Not Found</v>
      </c>
      <c r="S1845" t="str">
        <f>IF(tblOrders[[#This Row],[Sales]]&gt;1000000,"High Value","Standard")</f>
        <v>Standard</v>
      </c>
      <c r="T1845" t="str">
        <f>_xlfn.XLOOKUP(tblOrders[[#This Row],[ProductID]], tblProducts[ProductID], tblProducts[ProductName])</f>
        <v>Product 80</v>
      </c>
      <c r="U1845">
        <f>_xlfn.XLOOKUP(tblOrders[[#This Row],[SalesRepID]], tblSalesreps[RepID], tblSalesreps[Target])</f>
        <v>11319839</v>
      </c>
    </row>
    <row r="1846" spans="1:21">
      <c r="A1846" t="s">
        <v>2641</v>
      </c>
      <c r="B1846" s="7" t="s">
        <v>628</v>
      </c>
      <c r="C1846" t="s">
        <v>569</v>
      </c>
      <c r="D1846" t="s">
        <v>232</v>
      </c>
      <c r="E1846" t="s">
        <v>119</v>
      </c>
      <c r="F1846" t="s">
        <v>26</v>
      </c>
      <c r="G1846">
        <v>7</v>
      </c>
      <c r="H1846">
        <v>0.15</v>
      </c>
      <c r="I1846" s="2">
        <v>605924.19999999995</v>
      </c>
      <c r="J1846" t="str">
        <f>_xlfn.XLOOKUP(tblOrders[[#This Row],[CustomerID]], tblCustomers[CustomerID], tblCustomers[CustomerName])</f>
        <v>Customer 64</v>
      </c>
      <c r="K1846" t="str">
        <f>_xlfn.XLOOKUP(tblOrders[[#This Row],[CustomerID]], tblCustomers[CustomerID], tblCustomers[Segment])</f>
        <v>Corporate</v>
      </c>
      <c r="L1846" t="str">
        <f>_xlfn.XLOOKUP(tblOrders[[#This Row],[ProductID]], tblProducts[ProductID], tblProducts[Category])</f>
        <v>Electronics</v>
      </c>
      <c r="M1846">
        <f>_xlfn.XLOOKUP(tblOrders[[#This Row],[ProductID]], tblProducts[ProductID], tblProducts[CostPrice])</f>
        <v>41456</v>
      </c>
      <c r="N1846">
        <f>tblOrders[[#This Row],[Sales]]-(tblOrders[[#This Row],[CostPrice]]*tblOrders[[#This Row],[Quantity]])</f>
        <v>315732.19999999995</v>
      </c>
      <c r="O1846" t="str">
        <f>TEXT(tblOrders[[#This Row],[Date]],"mmm-yyyy")</f>
        <v>Dec-2025</v>
      </c>
      <c r="P1846" t="str">
        <f>_xlfn.XLOOKUP(tblOrders[[#This Row],[OrderID]], tblReturns[OrderID], tblReturns[Returned])</f>
        <v>No</v>
      </c>
      <c r="Q1846" t="str">
        <f>_xlfn.XLOOKUP(tblOrders[[#This Row],[OrderID]], tblShipping[OrderID], tblShipping[ShipMode])</f>
        <v>Pickup</v>
      </c>
      <c r="R1846" t="str">
        <f>IFERROR(_xlfn.XLOOKUP(A1845, tblCustomers[CustomerID], tblCustomers[CustomerName]), "Not Found")</f>
        <v>Not Found</v>
      </c>
      <c r="S1846" t="str">
        <f>IF(tblOrders[[#This Row],[Sales]]&gt;1000000,"High Value","Standard")</f>
        <v>Standard</v>
      </c>
      <c r="T1846" t="str">
        <f>_xlfn.XLOOKUP(tblOrders[[#This Row],[ProductID]], tblProducts[ProductID], tblProducts[ProductName])</f>
        <v>Product 86</v>
      </c>
      <c r="U1846">
        <f>_xlfn.XLOOKUP(tblOrders[[#This Row],[SalesRepID]], tblSalesreps[RepID], tblSalesreps[Target])</f>
        <v>5886694</v>
      </c>
    </row>
    <row r="1847" spans="1:21">
      <c r="A1847" t="s">
        <v>2642</v>
      </c>
      <c r="B1847" s="7" t="s">
        <v>1715</v>
      </c>
      <c r="C1847" t="s">
        <v>1276</v>
      </c>
      <c r="D1847" t="s">
        <v>55</v>
      </c>
      <c r="E1847" t="s">
        <v>202</v>
      </c>
      <c r="F1847" t="s">
        <v>51</v>
      </c>
      <c r="G1847">
        <v>1</v>
      </c>
      <c r="H1847">
        <v>0</v>
      </c>
      <c r="I1847" s="2">
        <v>48252</v>
      </c>
      <c r="J1847" t="str">
        <f>_xlfn.XLOOKUP(tblOrders[[#This Row],[CustomerID]], tblCustomers[CustomerID], tblCustomers[CustomerName])</f>
        <v>Customer 196</v>
      </c>
      <c r="K1847" t="str">
        <f>_xlfn.XLOOKUP(tblOrders[[#This Row],[CustomerID]], tblCustomers[CustomerID], tblCustomers[Segment])</f>
        <v>SME</v>
      </c>
      <c r="L1847" t="str">
        <f>_xlfn.XLOOKUP(tblOrders[[#This Row],[ProductID]], tblProducts[ProductID], tblProducts[Category])</f>
        <v>Home</v>
      </c>
      <c r="M1847">
        <f>_xlfn.XLOOKUP(tblOrders[[#This Row],[ProductID]], tblProducts[ProductID], tblProducts[CostPrice])</f>
        <v>23348</v>
      </c>
      <c r="N1847">
        <f>tblOrders[[#This Row],[Sales]]-(tblOrders[[#This Row],[CostPrice]]*tblOrders[[#This Row],[Quantity]])</f>
        <v>24904</v>
      </c>
      <c r="O1847" t="str">
        <f>TEXT(tblOrders[[#This Row],[Date]],"mmm-yyyy")</f>
        <v>Nov-2025</v>
      </c>
      <c r="P1847" t="str">
        <f>_xlfn.XLOOKUP(tblOrders[[#This Row],[OrderID]], tblReturns[OrderID], tblReturns[Returned])</f>
        <v>Yes</v>
      </c>
      <c r="Q1847" t="str">
        <f>_xlfn.XLOOKUP(tblOrders[[#This Row],[OrderID]], tblShipping[OrderID], tblShipping[ShipMode])</f>
        <v>Standard</v>
      </c>
      <c r="R1847" t="str">
        <f>IFERROR(_xlfn.XLOOKUP(A1846, tblCustomers[CustomerID], tblCustomers[CustomerName]), "Not Found")</f>
        <v>Not Found</v>
      </c>
      <c r="S1847" t="str">
        <f>IF(tblOrders[[#This Row],[Sales]]&gt;1000000,"High Value","Standard")</f>
        <v>Standard</v>
      </c>
      <c r="T1847" t="str">
        <f>_xlfn.XLOOKUP(tblOrders[[#This Row],[ProductID]], tblProducts[ProductID], tblProducts[ProductName])</f>
        <v>Product 47</v>
      </c>
      <c r="U1847">
        <f>_xlfn.XLOOKUP(tblOrders[[#This Row],[SalesRepID]], tblSalesreps[RepID], tblSalesreps[Target])</f>
        <v>10652665</v>
      </c>
    </row>
    <row r="1848" spans="1:21">
      <c r="A1848" t="s">
        <v>2643</v>
      </c>
      <c r="B1848" s="7" t="s">
        <v>1502</v>
      </c>
      <c r="C1848" t="s">
        <v>2045</v>
      </c>
      <c r="D1848" t="s">
        <v>137</v>
      </c>
      <c r="E1848" t="s">
        <v>25</v>
      </c>
      <c r="F1848" t="s">
        <v>20</v>
      </c>
      <c r="G1848">
        <v>7</v>
      </c>
      <c r="H1848">
        <v>0.15</v>
      </c>
      <c r="I1848" s="2">
        <v>839652.1</v>
      </c>
      <c r="J1848" t="str">
        <f>_xlfn.XLOOKUP(tblOrders[[#This Row],[CustomerID]], tblCustomers[CustomerID], tblCustomers[CustomerName])</f>
        <v>Customer 190</v>
      </c>
      <c r="K1848" t="str">
        <f>_xlfn.XLOOKUP(tblOrders[[#This Row],[CustomerID]], tblCustomers[CustomerID], tblCustomers[Segment])</f>
        <v>SME</v>
      </c>
      <c r="L1848" t="str">
        <f>_xlfn.XLOOKUP(tblOrders[[#This Row],[ProductID]], tblProducts[ProductID], tblProducts[Category])</f>
        <v>Home</v>
      </c>
      <c r="M1848">
        <f>_xlfn.XLOOKUP(tblOrders[[#This Row],[ProductID]], tblProducts[ProductID], tblProducts[CostPrice])</f>
        <v>26666</v>
      </c>
      <c r="N1848">
        <f>tblOrders[[#This Row],[Sales]]-(tblOrders[[#This Row],[CostPrice]]*tblOrders[[#This Row],[Quantity]])</f>
        <v>652990.1</v>
      </c>
      <c r="O1848" t="str">
        <f>TEXT(tblOrders[[#This Row],[Date]],"mmm-yyyy")</f>
        <v>Jan-2025</v>
      </c>
      <c r="P1848" t="str">
        <f>_xlfn.XLOOKUP(tblOrders[[#This Row],[OrderID]], tblReturns[OrderID], tblReturns[Returned])</f>
        <v>No</v>
      </c>
      <c r="Q1848" t="str">
        <f>_xlfn.XLOOKUP(tblOrders[[#This Row],[OrderID]], tblShipping[OrderID], tblShipping[ShipMode])</f>
        <v>Standard</v>
      </c>
      <c r="R1848" t="str">
        <f>IFERROR(_xlfn.XLOOKUP(A1847, tblCustomers[CustomerID], tblCustomers[CustomerName]), "Not Found")</f>
        <v>Not Found</v>
      </c>
      <c r="S1848" t="str">
        <f>IF(tblOrders[[#This Row],[Sales]]&gt;1000000,"High Value","Standard")</f>
        <v>Standard</v>
      </c>
      <c r="T1848" t="str">
        <f>_xlfn.XLOOKUP(tblOrders[[#This Row],[ProductID]], tblProducts[ProductID], tblProducts[ProductName])</f>
        <v>Product 76</v>
      </c>
      <c r="U1848">
        <f>_xlfn.XLOOKUP(tblOrders[[#This Row],[SalesRepID]], tblSalesreps[RepID], tblSalesreps[Target])</f>
        <v>7094914</v>
      </c>
    </row>
    <row r="1849" spans="1:21">
      <c r="A1849" t="s">
        <v>2644</v>
      </c>
      <c r="B1849" s="7" t="s">
        <v>1374</v>
      </c>
      <c r="C1849" t="s">
        <v>1046</v>
      </c>
      <c r="D1849" t="s">
        <v>339</v>
      </c>
      <c r="E1849" t="s">
        <v>56</v>
      </c>
      <c r="F1849" t="s">
        <v>14</v>
      </c>
      <c r="G1849">
        <v>6</v>
      </c>
      <c r="H1849">
        <v>0.15</v>
      </c>
      <c r="I1849" s="2">
        <v>764780.7</v>
      </c>
      <c r="J1849" t="str">
        <f>_xlfn.XLOOKUP(tblOrders[[#This Row],[CustomerID]], tblCustomers[CustomerID], tblCustomers[CustomerName])</f>
        <v>Customer 52</v>
      </c>
      <c r="K1849" t="str">
        <f>_xlfn.XLOOKUP(tblOrders[[#This Row],[CustomerID]], tblCustomers[CustomerID], tblCustomers[Segment])</f>
        <v>Consumer</v>
      </c>
      <c r="L1849" t="str">
        <f>_xlfn.XLOOKUP(tblOrders[[#This Row],[ProductID]], tblProducts[ProductID], tblProducts[Category])</f>
        <v>Office</v>
      </c>
      <c r="M1849">
        <f>_xlfn.XLOOKUP(tblOrders[[#This Row],[ProductID]], tblProducts[ProductID], tblProducts[CostPrice])</f>
        <v>73889</v>
      </c>
      <c r="N1849">
        <f>tblOrders[[#This Row],[Sales]]-(tblOrders[[#This Row],[CostPrice]]*tblOrders[[#This Row],[Quantity]])</f>
        <v>321446.69999999995</v>
      </c>
      <c r="O1849" t="str">
        <f>TEXT(tblOrders[[#This Row],[Date]],"mmm-yyyy")</f>
        <v>Aug-2025</v>
      </c>
      <c r="P1849" t="str">
        <f>_xlfn.XLOOKUP(tblOrders[[#This Row],[OrderID]], tblReturns[OrderID], tblReturns[Returned])</f>
        <v>No</v>
      </c>
      <c r="Q1849" t="str">
        <f>_xlfn.XLOOKUP(tblOrders[[#This Row],[OrderID]], tblShipping[OrderID], tblShipping[ShipMode])</f>
        <v>Standard</v>
      </c>
      <c r="R1849" t="str">
        <f>IFERROR(_xlfn.XLOOKUP(A1848, tblCustomers[CustomerID], tblCustomers[CustomerName]), "Not Found")</f>
        <v>Not Found</v>
      </c>
      <c r="S1849" t="str">
        <f>IF(tblOrders[[#This Row],[Sales]]&gt;1000000,"High Value","Standard")</f>
        <v>Standard</v>
      </c>
      <c r="T1849" t="str">
        <f>_xlfn.XLOOKUP(tblOrders[[#This Row],[ProductID]], tblProducts[ProductID], tblProducts[ProductName])</f>
        <v>Product 83</v>
      </c>
      <c r="U1849">
        <f>_xlfn.XLOOKUP(tblOrders[[#This Row],[SalesRepID]], tblSalesreps[RepID], tblSalesreps[Target])</f>
        <v>14265630</v>
      </c>
    </row>
    <row r="1850" spans="1:21">
      <c r="A1850" t="s">
        <v>2645</v>
      </c>
      <c r="B1850" s="7" t="s">
        <v>755</v>
      </c>
      <c r="C1850" t="s">
        <v>866</v>
      </c>
      <c r="D1850" t="s">
        <v>133</v>
      </c>
      <c r="E1850" t="s">
        <v>56</v>
      </c>
      <c r="F1850" t="s">
        <v>14</v>
      </c>
      <c r="G1850">
        <v>10</v>
      </c>
      <c r="H1850">
        <v>0.15</v>
      </c>
      <c r="I1850" s="2">
        <v>1217574</v>
      </c>
      <c r="J1850" t="str">
        <f>_xlfn.XLOOKUP(tblOrders[[#This Row],[CustomerID]], tblCustomers[CustomerID], tblCustomers[CustomerName])</f>
        <v>Customer 32</v>
      </c>
      <c r="K1850" t="str">
        <f>_xlfn.XLOOKUP(tblOrders[[#This Row],[CustomerID]], tblCustomers[CustomerID], tblCustomers[Segment])</f>
        <v>SME</v>
      </c>
      <c r="L1850" t="str">
        <f>_xlfn.XLOOKUP(tblOrders[[#This Row],[ProductID]], tblProducts[ProductID], tblProducts[Category])</f>
        <v>Furniture</v>
      </c>
      <c r="M1850">
        <f>_xlfn.XLOOKUP(tblOrders[[#This Row],[ProductID]], tblProducts[ProductID], tblProducts[CostPrice])</f>
        <v>53604</v>
      </c>
      <c r="N1850">
        <f>tblOrders[[#This Row],[Sales]]-(tblOrders[[#This Row],[CostPrice]]*tblOrders[[#This Row],[Quantity]])</f>
        <v>681534</v>
      </c>
      <c r="O1850" t="str">
        <f>TEXT(tblOrders[[#This Row],[Date]],"mmm-yyyy")</f>
        <v>Apr-2025</v>
      </c>
      <c r="P1850" t="str">
        <f>_xlfn.XLOOKUP(tblOrders[[#This Row],[OrderID]], tblReturns[OrderID], tblReturns[Returned])</f>
        <v>No</v>
      </c>
      <c r="Q1850" t="str">
        <f>_xlfn.XLOOKUP(tblOrders[[#This Row],[OrderID]], tblShipping[OrderID], tblShipping[ShipMode])</f>
        <v>Standard</v>
      </c>
      <c r="R1850" t="str">
        <f>IFERROR(_xlfn.XLOOKUP(A1849, tblCustomers[CustomerID], tblCustomers[CustomerName]), "Not Found")</f>
        <v>Not Found</v>
      </c>
      <c r="S1850" t="str">
        <f>IF(tblOrders[[#This Row],[Sales]]&gt;1000000,"High Value","Standard")</f>
        <v>High Value</v>
      </c>
      <c r="T1850" t="str">
        <f>_xlfn.XLOOKUP(tblOrders[[#This Row],[ProductID]], tblProducts[ProductID], tblProducts[ProductName])</f>
        <v>Product 6</v>
      </c>
      <c r="U1850">
        <f>_xlfn.XLOOKUP(tblOrders[[#This Row],[SalesRepID]], tblSalesreps[RepID], tblSalesreps[Target])</f>
        <v>14265630</v>
      </c>
    </row>
    <row r="1851" spans="1:21">
      <c r="A1851" t="s">
        <v>2646</v>
      </c>
      <c r="B1851" s="7" t="s">
        <v>827</v>
      </c>
      <c r="C1851" t="s">
        <v>1634</v>
      </c>
      <c r="D1851" t="s">
        <v>288</v>
      </c>
      <c r="E1851" t="s">
        <v>105</v>
      </c>
      <c r="F1851" t="s">
        <v>20</v>
      </c>
      <c r="G1851">
        <v>10</v>
      </c>
      <c r="H1851">
        <v>0.05</v>
      </c>
      <c r="I1851" s="2">
        <v>846269.5</v>
      </c>
      <c r="J1851" t="str">
        <f>_xlfn.XLOOKUP(tblOrders[[#This Row],[CustomerID]], tblCustomers[CustomerID], tblCustomers[CustomerName])</f>
        <v>Customer 296</v>
      </c>
      <c r="K1851" t="str">
        <f>_xlfn.XLOOKUP(tblOrders[[#This Row],[CustomerID]], tblCustomers[CustomerID], tblCustomers[Segment])</f>
        <v>SME</v>
      </c>
      <c r="L1851" t="str">
        <f>_xlfn.XLOOKUP(tblOrders[[#This Row],[ProductID]], tblProducts[ProductID], tblProducts[Category])</f>
        <v>Furniture</v>
      </c>
      <c r="M1851">
        <f>_xlfn.XLOOKUP(tblOrders[[#This Row],[ProductID]], tblProducts[ProductID], tblProducts[CostPrice])</f>
        <v>34258</v>
      </c>
      <c r="N1851">
        <f>tblOrders[[#This Row],[Sales]]-(tblOrders[[#This Row],[CostPrice]]*tblOrders[[#This Row],[Quantity]])</f>
        <v>503689.5</v>
      </c>
      <c r="O1851" t="str">
        <f>TEXT(tblOrders[[#This Row],[Date]],"mmm-yyyy")</f>
        <v>Dec-2025</v>
      </c>
      <c r="P1851" t="str">
        <f>_xlfn.XLOOKUP(tblOrders[[#This Row],[OrderID]], tblReturns[OrderID], tblReturns[Returned])</f>
        <v>No</v>
      </c>
      <c r="Q1851" t="str">
        <f>_xlfn.XLOOKUP(tblOrders[[#This Row],[OrderID]], tblShipping[OrderID], tblShipping[ShipMode])</f>
        <v>Express</v>
      </c>
      <c r="R1851" t="str">
        <f>IFERROR(_xlfn.XLOOKUP(A1850, tblCustomers[CustomerID], tblCustomers[CustomerName]), "Not Found")</f>
        <v>Not Found</v>
      </c>
      <c r="S1851" t="str">
        <f>IF(tblOrders[[#This Row],[Sales]]&gt;1000000,"High Value","Standard")</f>
        <v>Standard</v>
      </c>
      <c r="T1851" t="str">
        <f>_xlfn.XLOOKUP(tblOrders[[#This Row],[ProductID]], tblProducts[ProductID], tblProducts[ProductName])</f>
        <v>Product 39</v>
      </c>
      <c r="U1851">
        <f>_xlfn.XLOOKUP(tblOrders[[#This Row],[SalesRepID]], tblSalesreps[RepID], tblSalesreps[Target])</f>
        <v>8698154</v>
      </c>
    </row>
    <row r="1852" spans="1:21">
      <c r="A1852" t="s">
        <v>2647</v>
      </c>
      <c r="B1852" s="7" t="s">
        <v>531</v>
      </c>
      <c r="C1852" t="s">
        <v>629</v>
      </c>
      <c r="D1852" t="s">
        <v>104</v>
      </c>
      <c r="E1852" t="s">
        <v>210</v>
      </c>
      <c r="F1852" t="s">
        <v>51</v>
      </c>
      <c r="G1852">
        <v>3</v>
      </c>
      <c r="H1852">
        <v>0</v>
      </c>
      <c r="I1852" s="2">
        <v>407736</v>
      </c>
      <c r="J1852" t="str">
        <f>_xlfn.XLOOKUP(tblOrders[[#This Row],[CustomerID]], tblCustomers[CustomerID], tblCustomers[CustomerName])</f>
        <v>Customer 12</v>
      </c>
      <c r="K1852" t="str">
        <f>_xlfn.XLOOKUP(tblOrders[[#This Row],[CustomerID]], tblCustomers[CustomerID], tblCustomers[Segment])</f>
        <v>Corporate</v>
      </c>
      <c r="L1852" t="str">
        <f>_xlfn.XLOOKUP(tblOrders[[#This Row],[ProductID]], tblProducts[ProductID], tblProducts[Category])</f>
        <v>Furniture</v>
      </c>
      <c r="M1852">
        <f>_xlfn.XLOOKUP(tblOrders[[#This Row],[ProductID]], tblProducts[ProductID], tblProducts[CostPrice])</f>
        <v>10664</v>
      </c>
      <c r="N1852">
        <f>tblOrders[[#This Row],[Sales]]-(tblOrders[[#This Row],[CostPrice]]*tblOrders[[#This Row],[Quantity]])</f>
        <v>375744</v>
      </c>
      <c r="O1852" t="str">
        <f>TEXT(tblOrders[[#This Row],[Date]],"mmm-yyyy")</f>
        <v>Jun-2025</v>
      </c>
      <c r="P1852" t="str">
        <f>_xlfn.XLOOKUP(tblOrders[[#This Row],[OrderID]], tblReturns[OrderID], tblReturns[Returned])</f>
        <v>No</v>
      </c>
      <c r="Q1852" t="str">
        <f>_xlfn.XLOOKUP(tblOrders[[#This Row],[OrderID]], tblShipping[OrderID], tblShipping[ShipMode])</f>
        <v>Pickup</v>
      </c>
      <c r="R1852" t="str">
        <f>IFERROR(_xlfn.XLOOKUP(A1851, tblCustomers[CustomerID], tblCustomers[CustomerName]), "Not Found")</f>
        <v>Not Found</v>
      </c>
      <c r="S1852" t="str">
        <f>IF(tblOrders[[#This Row],[Sales]]&gt;1000000,"High Value","Standard")</f>
        <v>Standard</v>
      </c>
      <c r="T1852" t="str">
        <f>_xlfn.XLOOKUP(tblOrders[[#This Row],[ProductID]], tblProducts[ProductID], tblProducts[ProductName])</f>
        <v>Product 23</v>
      </c>
      <c r="U1852">
        <f>_xlfn.XLOOKUP(tblOrders[[#This Row],[SalesRepID]], tblSalesreps[RepID], tblSalesreps[Target])</f>
        <v>19336654</v>
      </c>
    </row>
    <row r="1853" spans="1:21">
      <c r="A1853" t="s">
        <v>2648</v>
      </c>
      <c r="B1853" s="7" t="s">
        <v>899</v>
      </c>
      <c r="C1853" t="s">
        <v>1397</v>
      </c>
      <c r="D1853" t="s">
        <v>362</v>
      </c>
      <c r="E1853" t="s">
        <v>50</v>
      </c>
      <c r="F1853" t="s">
        <v>88</v>
      </c>
      <c r="G1853">
        <v>4</v>
      </c>
      <c r="H1853">
        <v>0.15</v>
      </c>
      <c r="I1853" s="2">
        <v>406429.2</v>
      </c>
      <c r="J1853" t="str">
        <f>_xlfn.XLOOKUP(tblOrders[[#This Row],[CustomerID]], tblCustomers[CustomerID], tblCustomers[CustomerName])</f>
        <v>Customer 176</v>
      </c>
      <c r="K1853" t="str">
        <f>_xlfn.XLOOKUP(tblOrders[[#This Row],[CustomerID]], tblCustomers[CustomerID], tblCustomers[Segment])</f>
        <v>Corporate</v>
      </c>
      <c r="L1853" t="str">
        <f>_xlfn.XLOOKUP(tblOrders[[#This Row],[ProductID]], tblProducts[ProductID], tblProducts[Category])</f>
        <v>Home</v>
      </c>
      <c r="M1853">
        <f>_xlfn.XLOOKUP(tblOrders[[#This Row],[ProductID]], tblProducts[ProductID], tblProducts[CostPrice])</f>
        <v>41409</v>
      </c>
      <c r="N1853">
        <f>tblOrders[[#This Row],[Sales]]-(tblOrders[[#This Row],[CostPrice]]*tblOrders[[#This Row],[Quantity]])</f>
        <v>240793.2</v>
      </c>
      <c r="O1853" t="str">
        <f>TEXT(tblOrders[[#This Row],[Date]],"mmm-yyyy")</f>
        <v>Feb-2025</v>
      </c>
      <c r="P1853" t="str">
        <f>_xlfn.XLOOKUP(tblOrders[[#This Row],[OrderID]], tblReturns[OrderID], tblReturns[Returned])</f>
        <v>No</v>
      </c>
      <c r="Q1853" t="str">
        <f>_xlfn.XLOOKUP(tblOrders[[#This Row],[OrderID]], tblShipping[OrderID], tblShipping[ShipMode])</f>
        <v>Pickup</v>
      </c>
      <c r="R1853" t="str">
        <f>IFERROR(_xlfn.XLOOKUP(A1852, tblCustomers[CustomerID], tblCustomers[CustomerName]), "Not Found")</f>
        <v>Not Found</v>
      </c>
      <c r="S1853" t="str">
        <f>IF(tblOrders[[#This Row],[Sales]]&gt;1000000,"High Value","Standard")</f>
        <v>Standard</v>
      </c>
      <c r="T1853" t="str">
        <f>_xlfn.XLOOKUP(tblOrders[[#This Row],[ProductID]], tblProducts[ProductID], tblProducts[ProductName])</f>
        <v>Product 25</v>
      </c>
      <c r="U1853">
        <f>_xlfn.XLOOKUP(tblOrders[[#This Row],[SalesRepID]], tblSalesreps[RepID], tblSalesreps[Target])</f>
        <v>17350666</v>
      </c>
    </row>
    <row r="1854" spans="1:21">
      <c r="A1854" t="s">
        <v>2649</v>
      </c>
      <c r="B1854" s="7" t="s">
        <v>218</v>
      </c>
      <c r="C1854" t="s">
        <v>759</v>
      </c>
      <c r="D1854" t="s">
        <v>597</v>
      </c>
      <c r="E1854" t="s">
        <v>40</v>
      </c>
      <c r="F1854" t="s">
        <v>88</v>
      </c>
      <c r="G1854">
        <v>9</v>
      </c>
      <c r="H1854">
        <v>0</v>
      </c>
      <c r="I1854" s="2">
        <v>961308</v>
      </c>
      <c r="J1854" t="str">
        <f>_xlfn.XLOOKUP(tblOrders[[#This Row],[CustomerID]], tblCustomers[CustomerID], tblCustomers[CustomerName])</f>
        <v>Customer 74</v>
      </c>
      <c r="K1854" t="str">
        <f>_xlfn.XLOOKUP(tblOrders[[#This Row],[CustomerID]], tblCustomers[CustomerID], tblCustomers[Segment])</f>
        <v>Corporate</v>
      </c>
      <c r="L1854" t="str">
        <f>_xlfn.XLOOKUP(tblOrders[[#This Row],[ProductID]], tblProducts[ProductID], tblProducts[Category])</f>
        <v>Electronics</v>
      </c>
      <c r="M1854">
        <f>_xlfn.XLOOKUP(tblOrders[[#This Row],[ProductID]], tblProducts[ProductID], tblProducts[CostPrice])</f>
        <v>35454</v>
      </c>
      <c r="N1854">
        <f>tblOrders[[#This Row],[Sales]]-(tblOrders[[#This Row],[CostPrice]]*tblOrders[[#This Row],[Quantity]])</f>
        <v>642222</v>
      </c>
      <c r="O1854" t="str">
        <f>TEXT(tblOrders[[#This Row],[Date]],"mmm-yyyy")</f>
        <v>Aug-2025</v>
      </c>
      <c r="P1854" t="str">
        <f>_xlfn.XLOOKUP(tblOrders[[#This Row],[OrderID]], tblReturns[OrderID], tblReturns[Returned])</f>
        <v>No</v>
      </c>
      <c r="Q1854" t="str">
        <f>_xlfn.XLOOKUP(tblOrders[[#This Row],[OrderID]], tblShipping[OrderID], tblShipping[ShipMode])</f>
        <v>Pickup</v>
      </c>
      <c r="R1854" t="str">
        <f>IFERROR(_xlfn.XLOOKUP(A1853, tblCustomers[CustomerID], tblCustomers[CustomerName]), "Not Found")</f>
        <v>Not Found</v>
      </c>
      <c r="S1854" t="str">
        <f>IF(tblOrders[[#This Row],[Sales]]&gt;1000000,"High Value","Standard")</f>
        <v>Standard</v>
      </c>
      <c r="T1854" t="str">
        <f>_xlfn.XLOOKUP(tblOrders[[#This Row],[ProductID]], tblProducts[ProductID], tblProducts[ProductName])</f>
        <v>Product 28</v>
      </c>
      <c r="U1854">
        <f>_xlfn.XLOOKUP(tblOrders[[#This Row],[SalesRepID]], tblSalesreps[RepID], tblSalesreps[Target])</f>
        <v>6291486</v>
      </c>
    </row>
    <row r="1855" spans="1:21">
      <c r="A1855" t="s">
        <v>2650</v>
      </c>
      <c r="B1855" s="7" t="s">
        <v>1324</v>
      </c>
      <c r="C1855" t="s">
        <v>17</v>
      </c>
      <c r="D1855" t="s">
        <v>232</v>
      </c>
      <c r="E1855" t="s">
        <v>50</v>
      </c>
      <c r="F1855" t="s">
        <v>14</v>
      </c>
      <c r="G1855">
        <v>8</v>
      </c>
      <c r="H1855">
        <v>0.1</v>
      </c>
      <c r="I1855" s="2">
        <v>592358.40000000002</v>
      </c>
      <c r="J1855" t="str">
        <f>_xlfn.XLOOKUP(tblOrders[[#This Row],[CustomerID]], tblCustomers[CustomerID], tblCustomers[CustomerName])</f>
        <v>Customer 71</v>
      </c>
      <c r="K1855" t="str">
        <f>_xlfn.XLOOKUP(tblOrders[[#This Row],[CustomerID]], tblCustomers[CustomerID], tblCustomers[Segment])</f>
        <v>SME</v>
      </c>
      <c r="L1855" t="str">
        <f>_xlfn.XLOOKUP(tblOrders[[#This Row],[ProductID]], tblProducts[ProductID], tblProducts[Category])</f>
        <v>Electronics</v>
      </c>
      <c r="M1855">
        <f>_xlfn.XLOOKUP(tblOrders[[#This Row],[ProductID]], tblProducts[ProductID], tblProducts[CostPrice])</f>
        <v>41456</v>
      </c>
      <c r="N1855">
        <f>tblOrders[[#This Row],[Sales]]-(tblOrders[[#This Row],[CostPrice]]*tblOrders[[#This Row],[Quantity]])</f>
        <v>260710.40000000002</v>
      </c>
      <c r="O1855" t="str">
        <f>TEXT(tblOrders[[#This Row],[Date]],"mmm-yyyy")</f>
        <v>Apr-2025</v>
      </c>
      <c r="P1855" t="str">
        <f>_xlfn.XLOOKUP(tblOrders[[#This Row],[OrderID]], tblReturns[OrderID], tblReturns[Returned])</f>
        <v>No</v>
      </c>
      <c r="Q1855" t="str">
        <f>_xlfn.XLOOKUP(tblOrders[[#This Row],[OrderID]], tblShipping[OrderID], tblShipping[ShipMode])</f>
        <v>Express</v>
      </c>
      <c r="R1855" t="str">
        <f>IFERROR(_xlfn.XLOOKUP(A1854, tblCustomers[CustomerID], tblCustomers[CustomerName]), "Not Found")</f>
        <v>Not Found</v>
      </c>
      <c r="S1855" t="str">
        <f>IF(tblOrders[[#This Row],[Sales]]&gt;1000000,"High Value","Standard")</f>
        <v>Standard</v>
      </c>
      <c r="T1855" t="str">
        <f>_xlfn.XLOOKUP(tblOrders[[#This Row],[ProductID]], tblProducts[ProductID], tblProducts[ProductName])</f>
        <v>Product 86</v>
      </c>
      <c r="U1855">
        <f>_xlfn.XLOOKUP(tblOrders[[#This Row],[SalesRepID]], tblSalesreps[RepID], tblSalesreps[Target])</f>
        <v>17350666</v>
      </c>
    </row>
    <row r="1856" spans="1:21">
      <c r="A1856" t="s">
        <v>2651</v>
      </c>
      <c r="B1856" s="7" t="s">
        <v>493</v>
      </c>
      <c r="C1856" t="s">
        <v>412</v>
      </c>
      <c r="D1856" t="s">
        <v>158</v>
      </c>
      <c r="E1856" t="s">
        <v>79</v>
      </c>
      <c r="F1856" t="s">
        <v>26</v>
      </c>
      <c r="G1856">
        <v>6</v>
      </c>
      <c r="H1856">
        <v>0.15</v>
      </c>
      <c r="I1856" s="2">
        <v>588290.1</v>
      </c>
      <c r="J1856" t="str">
        <f>_xlfn.XLOOKUP(tblOrders[[#This Row],[CustomerID]], tblCustomers[CustomerID], tblCustomers[CustomerName])</f>
        <v>Customer 111</v>
      </c>
      <c r="K1856" t="str">
        <f>_xlfn.XLOOKUP(tblOrders[[#This Row],[CustomerID]], tblCustomers[CustomerID], tblCustomers[Segment])</f>
        <v>Corporate</v>
      </c>
      <c r="L1856" t="str">
        <f>_xlfn.XLOOKUP(tblOrders[[#This Row],[ProductID]], tblProducts[ProductID], tblProducts[Category])</f>
        <v>Home</v>
      </c>
      <c r="M1856">
        <f>_xlfn.XLOOKUP(tblOrders[[#This Row],[ProductID]], tblProducts[ProductID], tblProducts[CostPrice])</f>
        <v>6817</v>
      </c>
      <c r="N1856">
        <f>tblOrders[[#This Row],[Sales]]-(tblOrders[[#This Row],[CostPrice]]*tblOrders[[#This Row],[Quantity]])</f>
        <v>547388.1</v>
      </c>
      <c r="O1856" t="str">
        <f>TEXT(tblOrders[[#This Row],[Date]],"mmm-yyyy")</f>
        <v>Jul-2025</v>
      </c>
      <c r="P1856" t="str">
        <f>_xlfn.XLOOKUP(tblOrders[[#This Row],[OrderID]], tblReturns[OrderID], tblReturns[Returned])</f>
        <v>No</v>
      </c>
      <c r="Q1856" t="str">
        <f>_xlfn.XLOOKUP(tblOrders[[#This Row],[OrderID]], tblShipping[OrderID], tblShipping[ShipMode])</f>
        <v>Pickup</v>
      </c>
      <c r="R1856" t="str">
        <f>IFERROR(_xlfn.XLOOKUP(A1855, tblCustomers[CustomerID], tblCustomers[CustomerName]), "Not Found")</f>
        <v>Not Found</v>
      </c>
      <c r="S1856" t="str">
        <f>IF(tblOrders[[#This Row],[Sales]]&gt;1000000,"High Value","Standard")</f>
        <v>Standard</v>
      </c>
      <c r="T1856" t="str">
        <f>_xlfn.XLOOKUP(tblOrders[[#This Row],[ProductID]], tblProducts[ProductID], tblProducts[ProductName])</f>
        <v>Product 7</v>
      </c>
      <c r="U1856">
        <f>_xlfn.XLOOKUP(tblOrders[[#This Row],[SalesRepID]], tblSalesreps[RepID], tblSalesreps[Target])</f>
        <v>8592536</v>
      </c>
    </row>
    <row r="1857" spans="1:21">
      <c r="A1857" t="s">
        <v>2652</v>
      </c>
      <c r="B1857" s="7" t="s">
        <v>110</v>
      </c>
      <c r="C1857" t="s">
        <v>664</v>
      </c>
      <c r="D1857" t="s">
        <v>587</v>
      </c>
      <c r="E1857" t="s">
        <v>119</v>
      </c>
      <c r="F1857" t="s">
        <v>14</v>
      </c>
      <c r="G1857">
        <v>4</v>
      </c>
      <c r="H1857">
        <v>0.05</v>
      </c>
      <c r="I1857" s="2">
        <v>228197.6</v>
      </c>
      <c r="J1857" t="str">
        <f>_xlfn.XLOOKUP(tblOrders[[#This Row],[CustomerID]], tblCustomers[CustomerID], tblCustomers[CustomerName])</f>
        <v>Customer 112</v>
      </c>
      <c r="K1857" t="str">
        <f>_xlfn.XLOOKUP(tblOrders[[#This Row],[CustomerID]], tblCustomers[CustomerID], tblCustomers[Segment])</f>
        <v>Corporate</v>
      </c>
      <c r="L1857" t="str">
        <f>_xlfn.XLOOKUP(tblOrders[[#This Row],[ProductID]], tblProducts[ProductID], tblProducts[Category])</f>
        <v>Electronics</v>
      </c>
      <c r="M1857">
        <f>_xlfn.XLOOKUP(tblOrders[[#This Row],[ProductID]], tblProducts[ProductID], tblProducts[CostPrice])</f>
        <v>67500</v>
      </c>
      <c r="N1857">
        <f>tblOrders[[#This Row],[Sales]]-(tblOrders[[#This Row],[CostPrice]]*tblOrders[[#This Row],[Quantity]])</f>
        <v>-41802.399999999994</v>
      </c>
      <c r="O1857" t="str">
        <f>TEXT(tblOrders[[#This Row],[Date]],"mmm-yyyy")</f>
        <v>Nov-2025</v>
      </c>
      <c r="P1857" t="str">
        <f>_xlfn.XLOOKUP(tblOrders[[#This Row],[OrderID]], tblReturns[OrderID], tblReturns[Returned])</f>
        <v>No</v>
      </c>
      <c r="Q1857" t="str">
        <f>_xlfn.XLOOKUP(tblOrders[[#This Row],[OrderID]], tblShipping[OrderID], tblShipping[ShipMode])</f>
        <v>Pickup</v>
      </c>
      <c r="R1857" t="str">
        <f>IFERROR(_xlfn.XLOOKUP(A1856, tblCustomers[CustomerID], tblCustomers[CustomerName]), "Not Found")</f>
        <v>Not Found</v>
      </c>
      <c r="S1857" t="str">
        <f>IF(tblOrders[[#This Row],[Sales]]&gt;1000000,"High Value","Standard")</f>
        <v>Standard</v>
      </c>
      <c r="T1857" t="str">
        <f>_xlfn.XLOOKUP(tblOrders[[#This Row],[ProductID]], tblProducts[ProductID], tblProducts[ProductName])</f>
        <v>Product 97</v>
      </c>
      <c r="U1857">
        <f>_xlfn.XLOOKUP(tblOrders[[#This Row],[SalesRepID]], tblSalesreps[RepID], tblSalesreps[Target])</f>
        <v>5886694</v>
      </c>
    </row>
    <row r="1858" spans="1:21">
      <c r="A1858" t="s">
        <v>2653</v>
      </c>
      <c r="B1858" s="7" t="s">
        <v>313</v>
      </c>
      <c r="C1858" t="s">
        <v>845</v>
      </c>
      <c r="D1858" t="s">
        <v>137</v>
      </c>
      <c r="E1858" t="s">
        <v>50</v>
      </c>
      <c r="F1858" t="s">
        <v>51</v>
      </c>
      <c r="G1858">
        <v>8</v>
      </c>
      <c r="H1858">
        <v>0.05</v>
      </c>
      <c r="I1858" s="2">
        <v>993996.4</v>
      </c>
      <c r="J1858" t="str">
        <f>_xlfn.XLOOKUP(tblOrders[[#This Row],[CustomerID]], tblCustomers[CustomerID], tblCustomers[CustomerName])</f>
        <v>Customer 259</v>
      </c>
      <c r="K1858" t="str">
        <f>_xlfn.XLOOKUP(tblOrders[[#This Row],[CustomerID]], tblCustomers[CustomerID], tblCustomers[Segment])</f>
        <v>Consumer</v>
      </c>
      <c r="L1858" t="str">
        <f>_xlfn.XLOOKUP(tblOrders[[#This Row],[ProductID]], tblProducts[ProductID], tblProducts[Category])</f>
        <v>Home</v>
      </c>
      <c r="M1858">
        <f>_xlfn.XLOOKUP(tblOrders[[#This Row],[ProductID]], tblProducts[ProductID], tblProducts[CostPrice])</f>
        <v>26666</v>
      </c>
      <c r="N1858">
        <f>tblOrders[[#This Row],[Sales]]-(tblOrders[[#This Row],[CostPrice]]*tblOrders[[#This Row],[Quantity]])</f>
        <v>780668.4</v>
      </c>
      <c r="O1858" t="str">
        <f>TEXT(tblOrders[[#This Row],[Date]],"mmm-yyyy")</f>
        <v>Dec-2025</v>
      </c>
      <c r="P1858" t="str">
        <f>_xlfn.XLOOKUP(tblOrders[[#This Row],[OrderID]], tblReturns[OrderID], tblReturns[Returned])</f>
        <v>Yes</v>
      </c>
      <c r="Q1858" t="str">
        <f>_xlfn.XLOOKUP(tblOrders[[#This Row],[OrderID]], tblShipping[OrderID], tblShipping[ShipMode])</f>
        <v>Express</v>
      </c>
      <c r="R1858" t="str">
        <f>IFERROR(_xlfn.XLOOKUP(A1857, tblCustomers[CustomerID], tblCustomers[CustomerName]), "Not Found")</f>
        <v>Not Found</v>
      </c>
      <c r="S1858" t="str">
        <f>IF(tblOrders[[#This Row],[Sales]]&gt;1000000,"High Value","Standard")</f>
        <v>Standard</v>
      </c>
      <c r="T1858" t="str">
        <f>_xlfn.XLOOKUP(tblOrders[[#This Row],[ProductID]], tblProducts[ProductID], tblProducts[ProductName])</f>
        <v>Product 76</v>
      </c>
      <c r="U1858">
        <f>_xlfn.XLOOKUP(tblOrders[[#This Row],[SalesRepID]], tblSalesreps[RepID], tblSalesreps[Target])</f>
        <v>17350666</v>
      </c>
    </row>
    <row r="1859" spans="1:21">
      <c r="A1859" t="s">
        <v>2654</v>
      </c>
      <c r="B1859" s="7" t="s">
        <v>2124</v>
      </c>
      <c r="C1859" t="s">
        <v>91</v>
      </c>
      <c r="D1859" t="s">
        <v>130</v>
      </c>
      <c r="E1859" t="s">
        <v>50</v>
      </c>
      <c r="F1859" t="s">
        <v>26</v>
      </c>
      <c r="G1859">
        <v>1</v>
      </c>
      <c r="H1859">
        <v>0.2</v>
      </c>
      <c r="I1859" s="2">
        <v>29638.400000000001</v>
      </c>
      <c r="J1859" t="str">
        <f>_xlfn.XLOOKUP(tblOrders[[#This Row],[CustomerID]], tblCustomers[CustomerID], tblCustomers[CustomerName])</f>
        <v>Customer 287</v>
      </c>
      <c r="K1859" t="str">
        <f>_xlfn.XLOOKUP(tblOrders[[#This Row],[CustomerID]], tblCustomers[CustomerID], tblCustomers[Segment])</f>
        <v>Corporate</v>
      </c>
      <c r="L1859" t="str">
        <f>_xlfn.XLOOKUP(tblOrders[[#This Row],[ProductID]], tblProducts[ProductID], tblProducts[Category])</f>
        <v>Home</v>
      </c>
      <c r="M1859">
        <f>_xlfn.XLOOKUP(tblOrders[[#This Row],[ProductID]], tblProducts[ProductID], tblProducts[CostPrice])</f>
        <v>4229</v>
      </c>
      <c r="N1859">
        <f>tblOrders[[#This Row],[Sales]]-(tblOrders[[#This Row],[CostPrice]]*tblOrders[[#This Row],[Quantity]])</f>
        <v>25409.4</v>
      </c>
      <c r="O1859" t="str">
        <f>TEXT(tblOrders[[#This Row],[Date]],"mmm-yyyy")</f>
        <v>Oct-2025</v>
      </c>
      <c r="P1859" t="str">
        <f>_xlfn.XLOOKUP(tblOrders[[#This Row],[OrderID]], tblReturns[OrderID], tblReturns[Returned])</f>
        <v>No</v>
      </c>
      <c r="Q1859" t="str">
        <f>_xlfn.XLOOKUP(tblOrders[[#This Row],[OrderID]], tblShipping[OrderID], tblShipping[ShipMode])</f>
        <v>Pickup</v>
      </c>
      <c r="R1859" t="str">
        <f>IFERROR(_xlfn.XLOOKUP(A1858, tblCustomers[CustomerID], tblCustomers[CustomerName]), "Not Found")</f>
        <v>Not Found</v>
      </c>
      <c r="S1859" t="str">
        <f>IF(tblOrders[[#This Row],[Sales]]&gt;1000000,"High Value","Standard")</f>
        <v>Standard</v>
      </c>
      <c r="T1859" t="str">
        <f>_xlfn.XLOOKUP(tblOrders[[#This Row],[ProductID]], tblProducts[ProductID], tblProducts[ProductName])</f>
        <v>Product 92</v>
      </c>
      <c r="U1859">
        <f>_xlfn.XLOOKUP(tblOrders[[#This Row],[SalesRepID]], tblSalesreps[RepID], tblSalesreps[Target])</f>
        <v>17350666</v>
      </c>
    </row>
    <row r="1860" spans="1:21">
      <c r="A1860" t="s">
        <v>2655</v>
      </c>
      <c r="B1860" s="7" t="s">
        <v>433</v>
      </c>
      <c r="C1860" t="s">
        <v>389</v>
      </c>
      <c r="D1860" t="s">
        <v>83</v>
      </c>
      <c r="E1860" t="s">
        <v>56</v>
      </c>
      <c r="F1860" t="s">
        <v>51</v>
      </c>
      <c r="G1860">
        <v>7</v>
      </c>
      <c r="H1860">
        <v>0.2</v>
      </c>
      <c r="I1860" s="2">
        <v>137071.20000000001</v>
      </c>
      <c r="J1860" t="str">
        <f>_xlfn.XLOOKUP(tblOrders[[#This Row],[CustomerID]], tblCustomers[CustomerID], tblCustomers[CustomerName])</f>
        <v>Customer 127</v>
      </c>
      <c r="K1860" t="str">
        <f>_xlfn.XLOOKUP(tblOrders[[#This Row],[CustomerID]], tblCustomers[CustomerID], tblCustomers[Segment])</f>
        <v>SME</v>
      </c>
      <c r="L1860" t="str">
        <f>_xlfn.XLOOKUP(tblOrders[[#This Row],[ProductID]], tblProducts[ProductID], tblProducts[Category])</f>
        <v>Furniture</v>
      </c>
      <c r="M1860">
        <f>_xlfn.XLOOKUP(tblOrders[[#This Row],[ProductID]], tblProducts[ProductID], tblProducts[CostPrice])</f>
        <v>79600</v>
      </c>
      <c r="N1860">
        <f>tblOrders[[#This Row],[Sales]]-(tblOrders[[#This Row],[CostPrice]]*tblOrders[[#This Row],[Quantity]])</f>
        <v>-420128.8</v>
      </c>
      <c r="O1860" t="str">
        <f>TEXT(tblOrders[[#This Row],[Date]],"mmm-yyyy")</f>
        <v>Aug-2025</v>
      </c>
      <c r="P1860" t="str">
        <f>_xlfn.XLOOKUP(tblOrders[[#This Row],[OrderID]], tblReturns[OrderID], tblReturns[Returned])</f>
        <v>No</v>
      </c>
      <c r="Q1860" t="str">
        <f>_xlfn.XLOOKUP(tblOrders[[#This Row],[OrderID]], tblShipping[OrderID], tblShipping[ShipMode])</f>
        <v>Express</v>
      </c>
      <c r="R1860" t="str">
        <f>IFERROR(_xlfn.XLOOKUP(A1859, tblCustomers[CustomerID], tblCustomers[CustomerName]), "Not Found")</f>
        <v>Not Found</v>
      </c>
      <c r="S1860" t="str">
        <f>IF(tblOrders[[#This Row],[Sales]]&gt;1000000,"High Value","Standard")</f>
        <v>Standard</v>
      </c>
      <c r="T1860" t="str">
        <f>_xlfn.XLOOKUP(tblOrders[[#This Row],[ProductID]], tblProducts[ProductID], tblProducts[ProductName])</f>
        <v>Product 43</v>
      </c>
      <c r="U1860">
        <f>_xlfn.XLOOKUP(tblOrders[[#This Row],[SalesRepID]], tblSalesreps[RepID], tblSalesreps[Target])</f>
        <v>14265630</v>
      </c>
    </row>
    <row r="1861" spans="1:21">
      <c r="A1861" t="s">
        <v>2656</v>
      </c>
      <c r="B1861" s="7" t="s">
        <v>722</v>
      </c>
      <c r="C1861" t="s">
        <v>129</v>
      </c>
      <c r="D1861" t="s">
        <v>145</v>
      </c>
      <c r="E1861" t="s">
        <v>165</v>
      </c>
      <c r="F1861" t="s">
        <v>51</v>
      </c>
      <c r="G1861">
        <v>5</v>
      </c>
      <c r="H1861">
        <v>0</v>
      </c>
      <c r="I1861" s="2">
        <v>102030</v>
      </c>
      <c r="J1861" t="str">
        <f>_xlfn.XLOOKUP(tblOrders[[#This Row],[CustomerID]], tblCustomers[CustomerID], tblCustomers[CustomerName])</f>
        <v>Customer 237</v>
      </c>
      <c r="K1861" t="str">
        <f>_xlfn.XLOOKUP(tblOrders[[#This Row],[CustomerID]], tblCustomers[CustomerID], tblCustomers[Segment])</f>
        <v>Consumer</v>
      </c>
      <c r="L1861" t="str">
        <f>_xlfn.XLOOKUP(tblOrders[[#This Row],[ProductID]], tblProducts[ProductID], tblProducts[Category])</f>
        <v>Furniture</v>
      </c>
      <c r="M1861">
        <f>_xlfn.XLOOKUP(tblOrders[[#This Row],[ProductID]], tblProducts[ProductID], tblProducts[CostPrice])</f>
        <v>55764</v>
      </c>
      <c r="N1861">
        <f>tblOrders[[#This Row],[Sales]]-(tblOrders[[#This Row],[CostPrice]]*tblOrders[[#This Row],[Quantity]])</f>
        <v>-176790</v>
      </c>
      <c r="O1861" t="str">
        <f>TEXT(tblOrders[[#This Row],[Date]],"mmm-yyyy")</f>
        <v>Jun-2025</v>
      </c>
      <c r="P1861" t="str">
        <f>_xlfn.XLOOKUP(tblOrders[[#This Row],[OrderID]], tblReturns[OrderID], tblReturns[Returned])</f>
        <v>No</v>
      </c>
      <c r="Q1861" t="str">
        <f>_xlfn.XLOOKUP(tblOrders[[#This Row],[OrderID]], tblShipping[OrderID], tblShipping[ShipMode])</f>
        <v>Express</v>
      </c>
      <c r="R1861" t="str">
        <f>IFERROR(_xlfn.XLOOKUP(A1860, tblCustomers[CustomerID], tblCustomers[CustomerName]), "Not Found")</f>
        <v>Not Found</v>
      </c>
      <c r="S1861" t="str">
        <f>IF(tblOrders[[#This Row],[Sales]]&gt;1000000,"High Value","Standard")</f>
        <v>Standard</v>
      </c>
      <c r="T1861" t="str">
        <f>_xlfn.XLOOKUP(tblOrders[[#This Row],[ProductID]], tblProducts[ProductID], tblProducts[ProductName])</f>
        <v>Product 89</v>
      </c>
      <c r="U1861">
        <f>_xlfn.XLOOKUP(tblOrders[[#This Row],[SalesRepID]], tblSalesreps[RepID], tblSalesreps[Target])</f>
        <v>16839910</v>
      </c>
    </row>
    <row r="1862" spans="1:21">
      <c r="A1862" t="s">
        <v>2657</v>
      </c>
      <c r="B1862" s="7" t="s">
        <v>1027</v>
      </c>
      <c r="C1862" t="s">
        <v>389</v>
      </c>
      <c r="D1862" t="s">
        <v>193</v>
      </c>
      <c r="E1862" t="s">
        <v>205</v>
      </c>
      <c r="F1862" t="s">
        <v>14</v>
      </c>
      <c r="G1862">
        <v>3</v>
      </c>
      <c r="H1862">
        <v>0.2</v>
      </c>
      <c r="I1862" s="2">
        <v>164042.4</v>
      </c>
      <c r="J1862" t="str">
        <f>_xlfn.XLOOKUP(tblOrders[[#This Row],[CustomerID]], tblCustomers[CustomerID], tblCustomers[CustomerName])</f>
        <v>Customer 127</v>
      </c>
      <c r="K1862" t="str">
        <f>_xlfn.XLOOKUP(tblOrders[[#This Row],[CustomerID]], tblCustomers[CustomerID], tblCustomers[Segment])</f>
        <v>SME</v>
      </c>
      <c r="L1862" t="str">
        <f>_xlfn.XLOOKUP(tblOrders[[#This Row],[ProductID]], tblProducts[ProductID], tblProducts[Category])</f>
        <v>Office</v>
      </c>
      <c r="M1862">
        <f>_xlfn.XLOOKUP(tblOrders[[#This Row],[ProductID]], tblProducts[ProductID], tblProducts[CostPrice])</f>
        <v>44099</v>
      </c>
      <c r="N1862">
        <f>tblOrders[[#This Row],[Sales]]-(tblOrders[[#This Row],[CostPrice]]*tblOrders[[#This Row],[Quantity]])</f>
        <v>31745.399999999994</v>
      </c>
      <c r="O1862" t="str">
        <f>TEXT(tblOrders[[#This Row],[Date]],"mmm-yyyy")</f>
        <v>Aug-2025</v>
      </c>
      <c r="P1862" t="str">
        <f>_xlfn.XLOOKUP(tblOrders[[#This Row],[OrderID]], tblReturns[OrderID], tblReturns[Returned])</f>
        <v>No</v>
      </c>
      <c r="Q1862" t="str">
        <f>_xlfn.XLOOKUP(tblOrders[[#This Row],[OrderID]], tblShipping[OrderID], tblShipping[ShipMode])</f>
        <v>Express</v>
      </c>
      <c r="R1862" t="str">
        <f>IFERROR(_xlfn.XLOOKUP(A1861, tblCustomers[CustomerID], tblCustomers[CustomerName]), "Not Found")</f>
        <v>Not Found</v>
      </c>
      <c r="S1862" t="str">
        <f>IF(tblOrders[[#This Row],[Sales]]&gt;1000000,"High Value","Standard")</f>
        <v>Standard</v>
      </c>
      <c r="T1862" t="str">
        <f>_xlfn.XLOOKUP(tblOrders[[#This Row],[ProductID]], tblProducts[ProductID], tblProducts[ProductName])</f>
        <v>Product 44</v>
      </c>
      <c r="U1862">
        <f>_xlfn.XLOOKUP(tblOrders[[#This Row],[SalesRepID]], tblSalesreps[RepID], tblSalesreps[Target])</f>
        <v>16246424</v>
      </c>
    </row>
    <row r="1863" spans="1:21">
      <c r="A1863" t="s">
        <v>2658</v>
      </c>
      <c r="B1863" s="7" t="s">
        <v>895</v>
      </c>
      <c r="C1863" t="s">
        <v>177</v>
      </c>
      <c r="D1863" t="s">
        <v>491</v>
      </c>
      <c r="E1863" t="s">
        <v>45</v>
      </c>
      <c r="F1863" t="s">
        <v>20</v>
      </c>
      <c r="G1863">
        <v>4</v>
      </c>
      <c r="H1863">
        <v>0</v>
      </c>
      <c r="I1863" s="2">
        <v>341324</v>
      </c>
      <c r="J1863" t="str">
        <f>_xlfn.XLOOKUP(tblOrders[[#This Row],[CustomerID]], tblCustomers[CustomerID], tblCustomers[CustomerName])</f>
        <v>Customer 174</v>
      </c>
      <c r="K1863" t="str">
        <f>_xlfn.XLOOKUP(tblOrders[[#This Row],[CustomerID]], tblCustomers[CustomerID], tblCustomers[Segment])</f>
        <v>Consumer</v>
      </c>
      <c r="L1863" t="str">
        <f>_xlfn.XLOOKUP(tblOrders[[#This Row],[ProductID]], tblProducts[ProductID], tblProducts[Category])</f>
        <v>Home</v>
      </c>
      <c r="M1863">
        <f>_xlfn.XLOOKUP(tblOrders[[#This Row],[ProductID]], tblProducts[ProductID], tblProducts[CostPrice])</f>
        <v>75749</v>
      </c>
      <c r="N1863">
        <f>tblOrders[[#This Row],[Sales]]-(tblOrders[[#This Row],[CostPrice]]*tblOrders[[#This Row],[Quantity]])</f>
        <v>38328</v>
      </c>
      <c r="O1863" t="str">
        <f>TEXT(tblOrders[[#This Row],[Date]],"mmm-yyyy")</f>
        <v>Mar-2025</v>
      </c>
      <c r="P1863" t="str">
        <f>_xlfn.XLOOKUP(tblOrders[[#This Row],[OrderID]], tblReturns[OrderID], tblReturns[Returned])</f>
        <v>No</v>
      </c>
      <c r="Q1863" t="str">
        <f>_xlfn.XLOOKUP(tblOrders[[#This Row],[OrderID]], tblShipping[OrderID], tblShipping[ShipMode])</f>
        <v>Pickup</v>
      </c>
      <c r="R1863" t="str">
        <f>IFERROR(_xlfn.XLOOKUP(A1862, tblCustomers[CustomerID], tblCustomers[CustomerName]), "Not Found")</f>
        <v>Not Found</v>
      </c>
      <c r="S1863" t="str">
        <f>IF(tblOrders[[#This Row],[Sales]]&gt;1000000,"High Value","Standard")</f>
        <v>Standard</v>
      </c>
      <c r="T1863" t="str">
        <f>_xlfn.XLOOKUP(tblOrders[[#This Row],[ProductID]], tblProducts[ProductID], tblProducts[ProductName])</f>
        <v>Product 49</v>
      </c>
      <c r="U1863">
        <f>_xlfn.XLOOKUP(tblOrders[[#This Row],[SalesRepID]], tblSalesreps[RepID], tblSalesreps[Target])</f>
        <v>11319839</v>
      </c>
    </row>
    <row r="1864" spans="1:21">
      <c r="A1864" t="s">
        <v>2659</v>
      </c>
      <c r="B1864" s="7" t="s">
        <v>568</v>
      </c>
      <c r="C1864" t="s">
        <v>161</v>
      </c>
      <c r="D1864" t="s">
        <v>820</v>
      </c>
      <c r="E1864" t="s">
        <v>186</v>
      </c>
      <c r="F1864" t="s">
        <v>88</v>
      </c>
      <c r="G1864">
        <v>4</v>
      </c>
      <c r="H1864">
        <v>0.1</v>
      </c>
      <c r="I1864" s="2">
        <v>223624.8</v>
      </c>
      <c r="J1864" t="str">
        <f>_xlfn.XLOOKUP(tblOrders[[#This Row],[CustomerID]], tblCustomers[CustomerID], tblCustomers[CustomerName])</f>
        <v>Customer 115</v>
      </c>
      <c r="K1864" t="str">
        <f>_xlfn.XLOOKUP(tblOrders[[#This Row],[CustomerID]], tblCustomers[CustomerID], tblCustomers[Segment])</f>
        <v>Consumer</v>
      </c>
      <c r="L1864" t="str">
        <f>_xlfn.XLOOKUP(tblOrders[[#This Row],[ProductID]], tblProducts[ProductID], tblProducts[Category])</f>
        <v>Home</v>
      </c>
      <c r="M1864">
        <f>_xlfn.XLOOKUP(tblOrders[[#This Row],[ProductID]], tblProducts[ProductID], tblProducts[CostPrice])</f>
        <v>35035</v>
      </c>
      <c r="N1864">
        <f>tblOrders[[#This Row],[Sales]]-(tblOrders[[#This Row],[CostPrice]]*tblOrders[[#This Row],[Quantity]])</f>
        <v>83484.799999999988</v>
      </c>
      <c r="O1864" t="str">
        <f>TEXT(tblOrders[[#This Row],[Date]],"mmm-yyyy")</f>
        <v>Apr-2025</v>
      </c>
      <c r="P1864" t="str">
        <f>_xlfn.XLOOKUP(tblOrders[[#This Row],[OrderID]], tblReturns[OrderID], tblReturns[Returned])</f>
        <v>No</v>
      </c>
      <c r="Q1864" t="str">
        <f>_xlfn.XLOOKUP(tblOrders[[#This Row],[OrderID]], tblShipping[OrderID], tblShipping[ShipMode])</f>
        <v>Standard</v>
      </c>
      <c r="R1864" t="str">
        <f>IFERROR(_xlfn.XLOOKUP(A1863, tblCustomers[CustomerID], tblCustomers[CustomerName]), "Not Found")</f>
        <v>Not Found</v>
      </c>
      <c r="S1864" t="str">
        <f>IF(tblOrders[[#This Row],[Sales]]&gt;1000000,"High Value","Standard")</f>
        <v>Standard</v>
      </c>
      <c r="T1864" t="str">
        <f>_xlfn.XLOOKUP(tblOrders[[#This Row],[ProductID]], tblProducts[ProductID], tblProducts[ProductName])</f>
        <v>Product 20</v>
      </c>
      <c r="U1864">
        <f>_xlfn.XLOOKUP(tblOrders[[#This Row],[SalesRepID]], tblSalesreps[RepID], tblSalesreps[Target])</f>
        <v>15141830</v>
      </c>
    </row>
    <row r="1865" spans="1:21">
      <c r="A1865" t="s">
        <v>2660</v>
      </c>
      <c r="B1865" s="7" t="s">
        <v>417</v>
      </c>
      <c r="C1865" t="s">
        <v>672</v>
      </c>
      <c r="D1865" t="s">
        <v>288</v>
      </c>
      <c r="E1865" t="s">
        <v>165</v>
      </c>
      <c r="F1865" t="s">
        <v>26</v>
      </c>
      <c r="G1865">
        <v>5</v>
      </c>
      <c r="H1865">
        <v>0.05</v>
      </c>
      <c r="I1865" s="2">
        <v>420256.25</v>
      </c>
      <c r="J1865" t="str">
        <f>_xlfn.XLOOKUP(tblOrders[[#This Row],[CustomerID]], tblCustomers[CustomerID], tblCustomers[CustomerName])</f>
        <v>Customer 41</v>
      </c>
      <c r="K1865" t="str">
        <f>_xlfn.XLOOKUP(tblOrders[[#This Row],[CustomerID]], tblCustomers[CustomerID], tblCustomers[Segment])</f>
        <v>Corporate</v>
      </c>
      <c r="L1865" t="str">
        <f>_xlfn.XLOOKUP(tblOrders[[#This Row],[ProductID]], tblProducts[ProductID], tblProducts[Category])</f>
        <v>Furniture</v>
      </c>
      <c r="M1865">
        <f>_xlfn.XLOOKUP(tblOrders[[#This Row],[ProductID]], tblProducts[ProductID], tblProducts[CostPrice])</f>
        <v>34258</v>
      </c>
      <c r="N1865">
        <f>tblOrders[[#This Row],[Sales]]-(tblOrders[[#This Row],[CostPrice]]*tblOrders[[#This Row],[Quantity]])</f>
        <v>248966.25</v>
      </c>
      <c r="O1865" t="str">
        <f>TEXT(tblOrders[[#This Row],[Date]],"mmm-yyyy")</f>
        <v>Feb-2025</v>
      </c>
      <c r="P1865" t="str">
        <f>_xlfn.XLOOKUP(tblOrders[[#This Row],[OrderID]], tblReturns[OrderID], tblReturns[Returned])</f>
        <v>No</v>
      </c>
      <c r="Q1865" t="str">
        <f>_xlfn.XLOOKUP(tblOrders[[#This Row],[OrderID]], tblShipping[OrderID], tblShipping[ShipMode])</f>
        <v>Pickup</v>
      </c>
      <c r="R1865" t="str">
        <f>IFERROR(_xlfn.XLOOKUP(A1864, tblCustomers[CustomerID], tblCustomers[CustomerName]), "Not Found")</f>
        <v>Not Found</v>
      </c>
      <c r="S1865" t="str">
        <f>IF(tblOrders[[#This Row],[Sales]]&gt;1000000,"High Value","Standard")</f>
        <v>Standard</v>
      </c>
      <c r="T1865" t="str">
        <f>_xlfn.XLOOKUP(tblOrders[[#This Row],[ProductID]], tblProducts[ProductID], tblProducts[ProductName])</f>
        <v>Product 39</v>
      </c>
      <c r="U1865">
        <f>_xlfn.XLOOKUP(tblOrders[[#This Row],[SalesRepID]], tblSalesreps[RepID], tblSalesreps[Target])</f>
        <v>16839910</v>
      </c>
    </row>
    <row r="1866" spans="1:21">
      <c r="A1866" t="s">
        <v>2661</v>
      </c>
      <c r="B1866" s="7" t="s">
        <v>1819</v>
      </c>
      <c r="C1866" t="s">
        <v>635</v>
      </c>
      <c r="D1866" t="s">
        <v>387</v>
      </c>
      <c r="E1866" t="s">
        <v>40</v>
      </c>
      <c r="F1866" t="s">
        <v>20</v>
      </c>
      <c r="G1866">
        <v>10</v>
      </c>
      <c r="H1866">
        <v>0.05</v>
      </c>
      <c r="I1866" s="2">
        <v>84455</v>
      </c>
      <c r="J1866" t="str">
        <f>_xlfn.XLOOKUP(tblOrders[[#This Row],[CustomerID]], tblCustomers[CustomerID], tblCustomers[CustomerName])</f>
        <v>Customer 157</v>
      </c>
      <c r="K1866" t="str">
        <f>_xlfn.XLOOKUP(tblOrders[[#This Row],[CustomerID]], tblCustomers[CustomerID], tblCustomers[Segment])</f>
        <v>Corporate</v>
      </c>
      <c r="L1866" t="str">
        <f>_xlfn.XLOOKUP(tblOrders[[#This Row],[ProductID]], tblProducts[ProductID], tblProducts[Category])</f>
        <v>Furniture</v>
      </c>
      <c r="M1866">
        <f>_xlfn.XLOOKUP(tblOrders[[#This Row],[ProductID]], tblProducts[ProductID], tblProducts[CostPrice])</f>
        <v>37464</v>
      </c>
      <c r="N1866">
        <f>tblOrders[[#This Row],[Sales]]-(tblOrders[[#This Row],[CostPrice]]*tblOrders[[#This Row],[Quantity]])</f>
        <v>-290185</v>
      </c>
      <c r="O1866" t="str">
        <f>TEXT(tblOrders[[#This Row],[Date]],"mmm-yyyy")</f>
        <v>Oct-2025</v>
      </c>
      <c r="P1866" t="str">
        <f>_xlfn.XLOOKUP(tblOrders[[#This Row],[OrderID]], tblReturns[OrderID], tblReturns[Returned])</f>
        <v>No</v>
      </c>
      <c r="Q1866" t="str">
        <f>_xlfn.XLOOKUP(tblOrders[[#This Row],[OrderID]], tblShipping[OrderID], tblShipping[ShipMode])</f>
        <v>Pickup</v>
      </c>
      <c r="R1866" t="str">
        <f>IFERROR(_xlfn.XLOOKUP(A1865, tblCustomers[CustomerID], tblCustomers[CustomerName]), "Not Found")</f>
        <v>Not Found</v>
      </c>
      <c r="S1866" t="str">
        <f>IF(tblOrders[[#This Row],[Sales]]&gt;1000000,"High Value","Standard")</f>
        <v>Standard</v>
      </c>
      <c r="T1866" t="str">
        <f>_xlfn.XLOOKUP(tblOrders[[#This Row],[ProductID]], tblProducts[ProductID], tblProducts[ProductName])</f>
        <v>Product 63</v>
      </c>
      <c r="U1866">
        <f>_xlfn.XLOOKUP(tblOrders[[#This Row],[SalesRepID]], tblSalesreps[RepID], tblSalesreps[Target])</f>
        <v>6291486</v>
      </c>
    </row>
    <row r="1867" spans="1:21">
      <c r="A1867" t="s">
        <v>2662</v>
      </c>
      <c r="B1867" s="7" t="s">
        <v>533</v>
      </c>
      <c r="C1867" t="s">
        <v>605</v>
      </c>
      <c r="D1867" t="s">
        <v>226</v>
      </c>
      <c r="E1867" t="s">
        <v>79</v>
      </c>
      <c r="F1867" t="s">
        <v>88</v>
      </c>
      <c r="G1867">
        <v>5</v>
      </c>
      <c r="H1867">
        <v>0.1</v>
      </c>
      <c r="I1867" s="2">
        <v>476473.5</v>
      </c>
      <c r="J1867" t="str">
        <f>_xlfn.XLOOKUP(tblOrders[[#This Row],[CustomerID]], tblCustomers[CustomerID], tblCustomers[CustomerName])</f>
        <v>Customer 207</v>
      </c>
      <c r="K1867" t="str">
        <f>_xlfn.XLOOKUP(tblOrders[[#This Row],[CustomerID]], tblCustomers[CustomerID], tblCustomers[Segment])</f>
        <v>SME</v>
      </c>
      <c r="L1867" t="str">
        <f>_xlfn.XLOOKUP(tblOrders[[#This Row],[ProductID]], tblProducts[ProductID], tblProducts[Category])</f>
        <v>Furniture</v>
      </c>
      <c r="M1867">
        <f>_xlfn.XLOOKUP(tblOrders[[#This Row],[ProductID]], tblProducts[ProductID], tblProducts[CostPrice])</f>
        <v>75432</v>
      </c>
      <c r="N1867">
        <f>tblOrders[[#This Row],[Sales]]-(tblOrders[[#This Row],[CostPrice]]*tblOrders[[#This Row],[Quantity]])</f>
        <v>99313.5</v>
      </c>
      <c r="O1867" t="str">
        <f>TEXT(tblOrders[[#This Row],[Date]],"mmm-yyyy")</f>
        <v>Sep-2025</v>
      </c>
      <c r="P1867" t="str">
        <f>_xlfn.XLOOKUP(tblOrders[[#This Row],[OrderID]], tblReturns[OrderID], tblReturns[Returned])</f>
        <v>No</v>
      </c>
      <c r="Q1867" t="str">
        <f>_xlfn.XLOOKUP(tblOrders[[#This Row],[OrderID]], tblShipping[OrderID], tblShipping[ShipMode])</f>
        <v>Pickup</v>
      </c>
      <c r="R1867" t="str">
        <f>IFERROR(_xlfn.XLOOKUP(A1866, tblCustomers[CustomerID], tblCustomers[CustomerName]), "Not Found")</f>
        <v>Not Found</v>
      </c>
      <c r="S1867" t="str">
        <f>IF(tblOrders[[#This Row],[Sales]]&gt;1000000,"High Value","Standard")</f>
        <v>Standard</v>
      </c>
      <c r="T1867" t="str">
        <f>_xlfn.XLOOKUP(tblOrders[[#This Row],[ProductID]], tblProducts[ProductID], tblProducts[ProductName])</f>
        <v>Product 88</v>
      </c>
      <c r="U1867">
        <f>_xlfn.XLOOKUP(tblOrders[[#This Row],[SalesRepID]], tblSalesreps[RepID], tblSalesreps[Target])</f>
        <v>8592536</v>
      </c>
    </row>
    <row r="1868" spans="1:21">
      <c r="A1868" t="s">
        <v>2663</v>
      </c>
      <c r="B1868" s="7" t="s">
        <v>988</v>
      </c>
      <c r="C1868" t="s">
        <v>196</v>
      </c>
      <c r="D1868" t="s">
        <v>269</v>
      </c>
      <c r="E1868" t="s">
        <v>210</v>
      </c>
      <c r="F1868" t="s">
        <v>26</v>
      </c>
      <c r="G1868">
        <v>5</v>
      </c>
      <c r="H1868">
        <v>0.05</v>
      </c>
      <c r="I1868" s="2">
        <v>304356.25</v>
      </c>
      <c r="J1868" t="str">
        <f>_xlfn.XLOOKUP(tblOrders[[#This Row],[CustomerID]], tblCustomers[CustomerID], tblCustomers[CustomerName])</f>
        <v>Customer 99</v>
      </c>
      <c r="K1868" t="str">
        <f>_xlfn.XLOOKUP(tblOrders[[#This Row],[CustomerID]], tblCustomers[CustomerID], tblCustomers[Segment])</f>
        <v>Consumer</v>
      </c>
      <c r="L1868" t="str">
        <f>_xlfn.XLOOKUP(tblOrders[[#This Row],[ProductID]], tblProducts[ProductID], tblProducts[Category])</f>
        <v>Office</v>
      </c>
      <c r="M1868">
        <f>_xlfn.XLOOKUP(tblOrders[[#This Row],[ProductID]], tblProducts[ProductID], tblProducts[CostPrice])</f>
        <v>28606</v>
      </c>
      <c r="N1868">
        <f>tblOrders[[#This Row],[Sales]]-(tblOrders[[#This Row],[CostPrice]]*tblOrders[[#This Row],[Quantity]])</f>
        <v>161326.25</v>
      </c>
      <c r="O1868" t="str">
        <f>TEXT(tblOrders[[#This Row],[Date]],"mmm-yyyy")</f>
        <v>Jan-2025</v>
      </c>
      <c r="P1868" t="str">
        <f>_xlfn.XLOOKUP(tblOrders[[#This Row],[OrderID]], tblReturns[OrderID], tblReturns[Returned])</f>
        <v>Yes</v>
      </c>
      <c r="Q1868" t="str">
        <f>_xlfn.XLOOKUP(tblOrders[[#This Row],[OrderID]], tblShipping[OrderID], tblShipping[ShipMode])</f>
        <v>Express</v>
      </c>
      <c r="R1868" t="str">
        <f>IFERROR(_xlfn.XLOOKUP(A1867, tblCustomers[CustomerID], tblCustomers[CustomerName]), "Not Found")</f>
        <v>Not Found</v>
      </c>
      <c r="S1868" t="str">
        <f>IF(tblOrders[[#This Row],[Sales]]&gt;1000000,"High Value","Standard")</f>
        <v>Standard</v>
      </c>
      <c r="T1868" t="str">
        <f>_xlfn.XLOOKUP(tblOrders[[#This Row],[ProductID]], tblProducts[ProductID], tblProducts[ProductName])</f>
        <v>Product 62</v>
      </c>
      <c r="U1868">
        <f>_xlfn.XLOOKUP(tblOrders[[#This Row],[SalesRepID]], tblSalesreps[RepID], tblSalesreps[Target])</f>
        <v>19336654</v>
      </c>
    </row>
    <row r="1869" spans="1:21">
      <c r="A1869" t="s">
        <v>2664</v>
      </c>
      <c r="B1869" s="7" t="s">
        <v>1302</v>
      </c>
      <c r="C1869" t="s">
        <v>1413</v>
      </c>
      <c r="D1869" t="s">
        <v>49</v>
      </c>
      <c r="E1869" t="s">
        <v>45</v>
      </c>
      <c r="F1869" t="s">
        <v>51</v>
      </c>
      <c r="G1869">
        <v>7</v>
      </c>
      <c r="H1869">
        <v>0</v>
      </c>
      <c r="I1869" s="2">
        <v>464352</v>
      </c>
      <c r="J1869" t="str">
        <f>_xlfn.XLOOKUP(tblOrders[[#This Row],[CustomerID]], tblCustomers[CustomerID], tblCustomers[CustomerName])</f>
        <v>Customer 201</v>
      </c>
      <c r="K1869" t="str">
        <f>_xlfn.XLOOKUP(tblOrders[[#This Row],[CustomerID]], tblCustomers[CustomerID], tblCustomers[Segment])</f>
        <v>SME</v>
      </c>
      <c r="L1869" t="str">
        <f>_xlfn.XLOOKUP(tblOrders[[#This Row],[ProductID]], tblProducts[ProductID], tblProducts[Category])</f>
        <v>Home</v>
      </c>
      <c r="M1869">
        <f>_xlfn.XLOOKUP(tblOrders[[#This Row],[ProductID]], tblProducts[ProductID], tblProducts[CostPrice])</f>
        <v>71372</v>
      </c>
      <c r="N1869">
        <f>tblOrders[[#This Row],[Sales]]-(tblOrders[[#This Row],[CostPrice]]*tblOrders[[#This Row],[Quantity]])</f>
        <v>-35252</v>
      </c>
      <c r="O1869" t="str">
        <f>TEXT(tblOrders[[#This Row],[Date]],"mmm-yyyy")</f>
        <v>Aug-2025</v>
      </c>
      <c r="P1869" t="str">
        <f>_xlfn.XLOOKUP(tblOrders[[#This Row],[OrderID]], tblReturns[OrderID], tblReturns[Returned])</f>
        <v>No</v>
      </c>
      <c r="Q1869" t="str">
        <f>_xlfn.XLOOKUP(tblOrders[[#This Row],[OrderID]], tblShipping[OrderID], tblShipping[ShipMode])</f>
        <v>Pickup</v>
      </c>
      <c r="R1869" t="str">
        <f>IFERROR(_xlfn.XLOOKUP(A1868, tblCustomers[CustomerID], tblCustomers[CustomerName]), "Not Found")</f>
        <v>Not Found</v>
      </c>
      <c r="S1869" t="str">
        <f>IF(tblOrders[[#This Row],[Sales]]&gt;1000000,"High Value","Standard")</f>
        <v>Standard</v>
      </c>
      <c r="T1869" t="str">
        <f>_xlfn.XLOOKUP(tblOrders[[#This Row],[ProductID]], tblProducts[ProductID], tblProducts[ProductName])</f>
        <v>Product 51</v>
      </c>
      <c r="U1869">
        <f>_xlfn.XLOOKUP(tblOrders[[#This Row],[SalesRepID]], tblSalesreps[RepID], tblSalesreps[Target])</f>
        <v>11319839</v>
      </c>
    </row>
    <row r="1870" spans="1:21">
      <c r="A1870" t="s">
        <v>2665</v>
      </c>
      <c r="B1870" s="7" t="s">
        <v>637</v>
      </c>
      <c r="C1870" t="s">
        <v>803</v>
      </c>
      <c r="D1870" t="s">
        <v>560</v>
      </c>
      <c r="E1870" t="s">
        <v>69</v>
      </c>
      <c r="F1870" t="s">
        <v>88</v>
      </c>
      <c r="G1870">
        <v>10</v>
      </c>
      <c r="H1870">
        <v>0.15</v>
      </c>
      <c r="I1870" s="2">
        <v>611345.5</v>
      </c>
      <c r="J1870" t="str">
        <f>_xlfn.XLOOKUP(tblOrders[[#This Row],[CustomerID]], tblCustomers[CustomerID], tblCustomers[CustomerName])</f>
        <v>Customer 153</v>
      </c>
      <c r="K1870" t="str">
        <f>_xlfn.XLOOKUP(tblOrders[[#This Row],[CustomerID]], tblCustomers[CustomerID], tblCustomers[Segment])</f>
        <v>SME</v>
      </c>
      <c r="L1870" t="str">
        <f>_xlfn.XLOOKUP(tblOrders[[#This Row],[ProductID]], tblProducts[ProductID], tblProducts[Category])</f>
        <v>Electronics</v>
      </c>
      <c r="M1870">
        <f>_xlfn.XLOOKUP(tblOrders[[#This Row],[ProductID]], tblProducts[ProductID], tblProducts[CostPrice])</f>
        <v>53062</v>
      </c>
      <c r="N1870">
        <f>tblOrders[[#This Row],[Sales]]-(tblOrders[[#This Row],[CostPrice]]*tblOrders[[#This Row],[Quantity]])</f>
        <v>80725.5</v>
      </c>
      <c r="O1870" t="str">
        <f>TEXT(tblOrders[[#This Row],[Date]],"mmm-yyyy")</f>
        <v>Sep-2025</v>
      </c>
      <c r="P1870" t="str">
        <f>_xlfn.XLOOKUP(tblOrders[[#This Row],[OrderID]], tblReturns[OrderID], tblReturns[Returned])</f>
        <v>No</v>
      </c>
      <c r="Q1870" t="str">
        <f>_xlfn.XLOOKUP(tblOrders[[#This Row],[OrderID]], tblShipping[OrderID], tblShipping[ShipMode])</f>
        <v>Express</v>
      </c>
      <c r="R1870" t="str">
        <f>IFERROR(_xlfn.XLOOKUP(A1869, tblCustomers[CustomerID], tblCustomers[CustomerName]), "Not Found")</f>
        <v>Not Found</v>
      </c>
      <c r="S1870" t="str">
        <f>IF(tblOrders[[#This Row],[Sales]]&gt;1000000,"High Value","Standard")</f>
        <v>Standard</v>
      </c>
      <c r="T1870" t="str">
        <f>_xlfn.XLOOKUP(tblOrders[[#This Row],[ProductID]], tblProducts[ProductID], tblProducts[ProductName])</f>
        <v>Product 31</v>
      </c>
      <c r="U1870">
        <f>_xlfn.XLOOKUP(tblOrders[[#This Row],[SalesRepID]], tblSalesreps[RepID], tblSalesreps[Target])</f>
        <v>19473459</v>
      </c>
    </row>
    <row r="1871" spans="1:21">
      <c r="A1871" t="s">
        <v>2666</v>
      </c>
      <c r="B1871" s="7" t="s">
        <v>1104</v>
      </c>
      <c r="C1871" t="s">
        <v>921</v>
      </c>
      <c r="D1871" t="s">
        <v>349</v>
      </c>
      <c r="E1871" t="s">
        <v>13</v>
      </c>
      <c r="F1871" t="s">
        <v>20</v>
      </c>
      <c r="G1871">
        <v>3</v>
      </c>
      <c r="H1871">
        <v>0.15</v>
      </c>
      <c r="I1871" s="2">
        <v>242586.6</v>
      </c>
      <c r="J1871" t="str">
        <f>_xlfn.XLOOKUP(tblOrders[[#This Row],[CustomerID]], tblCustomers[CustomerID], tblCustomers[CustomerName])</f>
        <v>Customer 272</v>
      </c>
      <c r="K1871" t="str">
        <f>_xlfn.XLOOKUP(tblOrders[[#This Row],[CustomerID]], tblCustomers[CustomerID], tblCustomers[Segment])</f>
        <v>Consumer</v>
      </c>
      <c r="L1871" t="str">
        <f>_xlfn.XLOOKUP(tblOrders[[#This Row],[ProductID]], tblProducts[ProductID], tblProducts[Category])</f>
        <v>Office</v>
      </c>
      <c r="M1871">
        <f>_xlfn.XLOOKUP(tblOrders[[#This Row],[ProductID]], tblProducts[ProductID], tblProducts[CostPrice])</f>
        <v>26900</v>
      </c>
      <c r="N1871">
        <f>tblOrders[[#This Row],[Sales]]-(tblOrders[[#This Row],[CostPrice]]*tblOrders[[#This Row],[Quantity]])</f>
        <v>161886.6</v>
      </c>
      <c r="O1871" t="str">
        <f>TEXT(tblOrders[[#This Row],[Date]],"mmm-yyyy")</f>
        <v>Nov-2025</v>
      </c>
      <c r="P1871" t="str">
        <f>_xlfn.XLOOKUP(tblOrders[[#This Row],[OrderID]], tblReturns[OrderID], tblReturns[Returned])</f>
        <v>No</v>
      </c>
      <c r="Q1871" t="str">
        <f>_xlfn.XLOOKUP(tblOrders[[#This Row],[OrderID]], tblShipping[OrderID], tblShipping[ShipMode])</f>
        <v>Express</v>
      </c>
      <c r="R1871" t="str">
        <f>IFERROR(_xlfn.XLOOKUP(A1870, tblCustomers[CustomerID], tblCustomers[CustomerName]), "Not Found")</f>
        <v>Not Found</v>
      </c>
      <c r="S1871" t="str">
        <f>IF(tblOrders[[#This Row],[Sales]]&gt;1000000,"High Value","Standard")</f>
        <v>Standard</v>
      </c>
      <c r="T1871" t="str">
        <f>_xlfn.XLOOKUP(tblOrders[[#This Row],[ProductID]], tblProducts[ProductID], tblProducts[ProductName])</f>
        <v>Product 61</v>
      </c>
      <c r="U1871">
        <f>_xlfn.XLOOKUP(tblOrders[[#This Row],[SalesRepID]], tblSalesreps[RepID], tblSalesreps[Target])</f>
        <v>11852878</v>
      </c>
    </row>
    <row r="1872" spans="1:21">
      <c r="A1872" t="s">
        <v>2667</v>
      </c>
      <c r="B1872" s="7" t="s">
        <v>1683</v>
      </c>
      <c r="C1872" t="s">
        <v>23</v>
      </c>
      <c r="D1872" t="s">
        <v>454</v>
      </c>
      <c r="E1872" t="s">
        <v>165</v>
      </c>
      <c r="F1872" t="s">
        <v>88</v>
      </c>
      <c r="G1872">
        <v>3</v>
      </c>
      <c r="H1872">
        <v>0.05</v>
      </c>
      <c r="I1872" s="2">
        <v>417245.7</v>
      </c>
      <c r="J1872" t="str">
        <f>_xlfn.XLOOKUP(tblOrders[[#This Row],[CustomerID]], tblCustomers[CustomerID], tblCustomers[CustomerName])</f>
        <v>Customer 213</v>
      </c>
      <c r="K1872" t="str">
        <f>_xlfn.XLOOKUP(tblOrders[[#This Row],[CustomerID]], tblCustomers[CustomerID], tblCustomers[Segment])</f>
        <v>Consumer</v>
      </c>
      <c r="L1872" t="str">
        <f>_xlfn.XLOOKUP(tblOrders[[#This Row],[ProductID]], tblProducts[ProductID], tblProducts[Category])</f>
        <v>Furniture</v>
      </c>
      <c r="M1872">
        <f>_xlfn.XLOOKUP(tblOrders[[#This Row],[ProductID]], tblProducts[ProductID], tblProducts[CostPrice])</f>
        <v>31369</v>
      </c>
      <c r="N1872">
        <f>tblOrders[[#This Row],[Sales]]-(tblOrders[[#This Row],[CostPrice]]*tblOrders[[#This Row],[Quantity]])</f>
        <v>323138.7</v>
      </c>
      <c r="O1872" t="str">
        <f>TEXT(tblOrders[[#This Row],[Date]],"mmm-yyyy")</f>
        <v>May-2025</v>
      </c>
      <c r="P1872" t="str">
        <f>_xlfn.XLOOKUP(tblOrders[[#This Row],[OrderID]], tblReturns[OrderID], tblReturns[Returned])</f>
        <v>No</v>
      </c>
      <c r="Q1872" t="str">
        <f>_xlfn.XLOOKUP(tblOrders[[#This Row],[OrderID]], tblShipping[OrderID], tblShipping[ShipMode])</f>
        <v>Standard</v>
      </c>
      <c r="R1872" t="str">
        <f>IFERROR(_xlfn.XLOOKUP(A1871, tblCustomers[CustomerID], tblCustomers[CustomerName]), "Not Found")</f>
        <v>Not Found</v>
      </c>
      <c r="S1872" t="str">
        <f>IF(tblOrders[[#This Row],[Sales]]&gt;1000000,"High Value","Standard")</f>
        <v>Standard</v>
      </c>
      <c r="T1872" t="str">
        <f>_xlfn.XLOOKUP(tblOrders[[#This Row],[ProductID]], tblProducts[ProductID], tblProducts[ProductName])</f>
        <v>Product 37</v>
      </c>
      <c r="U1872">
        <f>_xlfn.XLOOKUP(tblOrders[[#This Row],[SalesRepID]], tblSalesreps[RepID], tblSalesreps[Target])</f>
        <v>16839910</v>
      </c>
    </row>
    <row r="1873" spans="1:21">
      <c r="A1873" t="s">
        <v>2668</v>
      </c>
      <c r="B1873" s="7" t="s">
        <v>253</v>
      </c>
      <c r="C1873" t="s">
        <v>1117</v>
      </c>
      <c r="D1873" t="s">
        <v>162</v>
      </c>
      <c r="E1873" t="s">
        <v>40</v>
      </c>
      <c r="F1873" t="s">
        <v>88</v>
      </c>
      <c r="G1873">
        <v>7</v>
      </c>
      <c r="H1873">
        <v>0</v>
      </c>
      <c r="I1873" s="2">
        <v>891716</v>
      </c>
      <c r="J1873" t="str">
        <f>_xlfn.XLOOKUP(tblOrders[[#This Row],[CustomerID]], tblCustomers[CustomerID], tblCustomers[CustomerName])</f>
        <v>Customer 109</v>
      </c>
      <c r="K1873" t="str">
        <f>_xlfn.XLOOKUP(tblOrders[[#This Row],[CustomerID]], tblCustomers[CustomerID], tblCustomers[Segment])</f>
        <v>SME</v>
      </c>
      <c r="L1873" t="str">
        <f>_xlfn.XLOOKUP(tblOrders[[#This Row],[ProductID]], tblProducts[ProductID], tblProducts[Category])</f>
        <v>Furniture</v>
      </c>
      <c r="M1873">
        <f>_xlfn.XLOOKUP(tblOrders[[#This Row],[ProductID]], tblProducts[ProductID], tblProducts[CostPrice])</f>
        <v>62257</v>
      </c>
      <c r="N1873">
        <f>tblOrders[[#This Row],[Sales]]-(tblOrders[[#This Row],[CostPrice]]*tblOrders[[#This Row],[Quantity]])</f>
        <v>455917</v>
      </c>
      <c r="O1873" t="str">
        <f>TEXT(tblOrders[[#This Row],[Date]],"mmm-yyyy")</f>
        <v>Jun-2025</v>
      </c>
      <c r="P1873" t="str">
        <f>_xlfn.XLOOKUP(tblOrders[[#This Row],[OrderID]], tblReturns[OrderID], tblReturns[Returned])</f>
        <v>No</v>
      </c>
      <c r="Q1873" t="str">
        <f>_xlfn.XLOOKUP(tblOrders[[#This Row],[OrderID]], tblShipping[OrderID], tblShipping[ShipMode])</f>
        <v>Express</v>
      </c>
      <c r="R1873" t="str">
        <f>IFERROR(_xlfn.XLOOKUP(A1872, tblCustomers[CustomerID], tblCustomers[CustomerName]), "Not Found")</f>
        <v>Not Found</v>
      </c>
      <c r="S1873" t="str">
        <f>IF(tblOrders[[#This Row],[Sales]]&gt;1000000,"High Value","Standard")</f>
        <v>Standard</v>
      </c>
      <c r="T1873" t="str">
        <f>_xlfn.XLOOKUP(tblOrders[[#This Row],[ProductID]], tblProducts[ProductID], tblProducts[ProductName])</f>
        <v>Product 55</v>
      </c>
      <c r="U1873">
        <f>_xlfn.XLOOKUP(tblOrders[[#This Row],[SalesRepID]], tblSalesreps[RepID], tblSalesreps[Target])</f>
        <v>6291486</v>
      </c>
    </row>
    <row r="1874" spans="1:21">
      <c r="A1874" t="s">
        <v>2669</v>
      </c>
      <c r="B1874" s="7" t="s">
        <v>711</v>
      </c>
      <c r="C1874" t="s">
        <v>537</v>
      </c>
      <c r="D1874" t="s">
        <v>349</v>
      </c>
      <c r="E1874" t="s">
        <v>45</v>
      </c>
      <c r="F1874" t="s">
        <v>51</v>
      </c>
      <c r="G1874">
        <v>2</v>
      </c>
      <c r="H1874">
        <v>0.05</v>
      </c>
      <c r="I1874" s="2">
        <v>273360.59999999998</v>
      </c>
      <c r="J1874" t="str">
        <f>_xlfn.XLOOKUP(tblOrders[[#This Row],[CustomerID]], tblCustomers[CustomerID], tblCustomers[CustomerName])</f>
        <v>Customer 108</v>
      </c>
      <c r="K1874" t="str">
        <f>_xlfn.XLOOKUP(tblOrders[[#This Row],[CustomerID]], tblCustomers[CustomerID], tblCustomers[Segment])</f>
        <v>Corporate</v>
      </c>
      <c r="L1874" t="str">
        <f>_xlfn.XLOOKUP(tblOrders[[#This Row],[ProductID]], tblProducts[ProductID], tblProducts[Category])</f>
        <v>Office</v>
      </c>
      <c r="M1874">
        <f>_xlfn.XLOOKUP(tblOrders[[#This Row],[ProductID]], tblProducts[ProductID], tblProducts[CostPrice])</f>
        <v>26900</v>
      </c>
      <c r="N1874">
        <f>tblOrders[[#This Row],[Sales]]-(tblOrders[[#This Row],[CostPrice]]*tblOrders[[#This Row],[Quantity]])</f>
        <v>219560.59999999998</v>
      </c>
      <c r="O1874" t="str">
        <f>TEXT(tblOrders[[#This Row],[Date]],"mmm-yyyy")</f>
        <v>Jul-2025</v>
      </c>
      <c r="P1874" t="str">
        <f>_xlfn.XLOOKUP(tblOrders[[#This Row],[OrderID]], tblReturns[OrderID], tblReturns[Returned])</f>
        <v>No</v>
      </c>
      <c r="Q1874" t="str">
        <f>_xlfn.XLOOKUP(tblOrders[[#This Row],[OrderID]], tblShipping[OrderID], tblShipping[ShipMode])</f>
        <v>Standard</v>
      </c>
      <c r="R1874" t="str">
        <f>IFERROR(_xlfn.XLOOKUP(A1873, tblCustomers[CustomerID], tblCustomers[CustomerName]), "Not Found")</f>
        <v>Not Found</v>
      </c>
      <c r="S1874" t="str">
        <f>IF(tblOrders[[#This Row],[Sales]]&gt;1000000,"High Value","Standard")</f>
        <v>Standard</v>
      </c>
      <c r="T1874" t="str">
        <f>_xlfn.XLOOKUP(tblOrders[[#This Row],[ProductID]], tblProducts[ProductID], tblProducts[ProductName])</f>
        <v>Product 61</v>
      </c>
      <c r="U1874">
        <f>_xlfn.XLOOKUP(tblOrders[[#This Row],[SalesRepID]], tblSalesreps[RepID], tblSalesreps[Target])</f>
        <v>11319839</v>
      </c>
    </row>
    <row r="1875" spans="1:21">
      <c r="A1875" t="s">
        <v>2670</v>
      </c>
      <c r="B1875" s="7" t="s">
        <v>1210</v>
      </c>
      <c r="C1875" t="s">
        <v>114</v>
      </c>
      <c r="D1875" t="s">
        <v>96</v>
      </c>
      <c r="E1875" t="s">
        <v>186</v>
      </c>
      <c r="F1875" t="s">
        <v>14</v>
      </c>
      <c r="G1875">
        <v>7</v>
      </c>
      <c r="H1875">
        <v>0.2</v>
      </c>
      <c r="I1875" s="2">
        <v>683676</v>
      </c>
      <c r="J1875" t="str">
        <f>_xlfn.XLOOKUP(tblOrders[[#This Row],[CustomerID]], tblCustomers[CustomerID], tblCustomers[CustomerName])</f>
        <v>Customer 191</v>
      </c>
      <c r="K1875" t="str">
        <f>_xlfn.XLOOKUP(tblOrders[[#This Row],[CustomerID]], tblCustomers[CustomerID], tblCustomers[Segment])</f>
        <v>SME</v>
      </c>
      <c r="L1875" t="str">
        <f>_xlfn.XLOOKUP(tblOrders[[#This Row],[ProductID]], tblProducts[ProductID], tblProducts[Category])</f>
        <v>Office</v>
      </c>
      <c r="M1875">
        <f>_xlfn.XLOOKUP(tblOrders[[#This Row],[ProductID]], tblProducts[ProductID], tblProducts[CostPrice])</f>
        <v>20831</v>
      </c>
      <c r="N1875">
        <f>tblOrders[[#This Row],[Sales]]-(tblOrders[[#This Row],[CostPrice]]*tblOrders[[#This Row],[Quantity]])</f>
        <v>537859</v>
      </c>
      <c r="O1875" t="str">
        <f>TEXT(tblOrders[[#This Row],[Date]],"mmm-yyyy")</f>
        <v>Jan-2025</v>
      </c>
      <c r="P1875" t="str">
        <f>_xlfn.XLOOKUP(tblOrders[[#This Row],[OrderID]], tblReturns[OrderID], tblReturns[Returned])</f>
        <v>No</v>
      </c>
      <c r="Q1875" t="str">
        <f>_xlfn.XLOOKUP(tblOrders[[#This Row],[OrderID]], tblShipping[OrderID], tblShipping[ShipMode])</f>
        <v>Pickup</v>
      </c>
      <c r="R1875" t="str">
        <f>IFERROR(_xlfn.XLOOKUP(A1874, tblCustomers[CustomerID], tblCustomers[CustomerName]), "Not Found")</f>
        <v>Not Found</v>
      </c>
      <c r="S1875" t="str">
        <f>IF(tblOrders[[#This Row],[Sales]]&gt;1000000,"High Value","Standard")</f>
        <v>Standard</v>
      </c>
      <c r="T1875" t="str">
        <f>_xlfn.XLOOKUP(tblOrders[[#This Row],[ProductID]], tblProducts[ProductID], tblProducts[ProductName])</f>
        <v>Product 24</v>
      </c>
      <c r="U1875">
        <f>_xlfn.XLOOKUP(tblOrders[[#This Row],[SalesRepID]], tblSalesreps[RepID], tblSalesreps[Target])</f>
        <v>15141830</v>
      </c>
    </row>
    <row r="1876" spans="1:21">
      <c r="A1876" t="s">
        <v>2671</v>
      </c>
      <c r="B1876" s="7" t="s">
        <v>424</v>
      </c>
      <c r="C1876" t="s">
        <v>484</v>
      </c>
      <c r="D1876" t="s">
        <v>55</v>
      </c>
      <c r="E1876" t="s">
        <v>40</v>
      </c>
      <c r="F1876" t="s">
        <v>88</v>
      </c>
      <c r="G1876">
        <v>3</v>
      </c>
      <c r="H1876">
        <v>0.2</v>
      </c>
      <c r="I1876" s="2">
        <v>317517.59999999998</v>
      </c>
      <c r="J1876" t="str">
        <f>_xlfn.XLOOKUP(tblOrders[[#This Row],[CustomerID]], tblCustomers[CustomerID], tblCustomers[CustomerName])</f>
        <v>Customer 97</v>
      </c>
      <c r="K1876" t="str">
        <f>_xlfn.XLOOKUP(tblOrders[[#This Row],[CustomerID]], tblCustomers[CustomerID], tblCustomers[Segment])</f>
        <v>Corporate</v>
      </c>
      <c r="L1876" t="str">
        <f>_xlfn.XLOOKUP(tblOrders[[#This Row],[ProductID]], tblProducts[ProductID], tblProducts[Category])</f>
        <v>Home</v>
      </c>
      <c r="M1876">
        <f>_xlfn.XLOOKUP(tblOrders[[#This Row],[ProductID]], tblProducts[ProductID], tblProducts[CostPrice])</f>
        <v>23348</v>
      </c>
      <c r="N1876">
        <f>tblOrders[[#This Row],[Sales]]-(tblOrders[[#This Row],[CostPrice]]*tblOrders[[#This Row],[Quantity]])</f>
        <v>247473.59999999998</v>
      </c>
      <c r="O1876" t="str">
        <f>TEXT(tblOrders[[#This Row],[Date]],"mmm-yyyy")</f>
        <v>Feb-2025</v>
      </c>
      <c r="P1876" t="str">
        <f>_xlfn.XLOOKUP(tblOrders[[#This Row],[OrderID]], tblReturns[OrderID], tblReturns[Returned])</f>
        <v>No</v>
      </c>
      <c r="Q1876" t="str">
        <f>_xlfn.XLOOKUP(tblOrders[[#This Row],[OrderID]], tblShipping[OrderID], tblShipping[ShipMode])</f>
        <v>Express</v>
      </c>
      <c r="R1876" t="str">
        <f>IFERROR(_xlfn.XLOOKUP(A1875, tblCustomers[CustomerID], tblCustomers[CustomerName]), "Not Found")</f>
        <v>Not Found</v>
      </c>
      <c r="S1876" t="str">
        <f>IF(tblOrders[[#This Row],[Sales]]&gt;1000000,"High Value","Standard")</f>
        <v>Standard</v>
      </c>
      <c r="T1876" t="str">
        <f>_xlfn.XLOOKUP(tblOrders[[#This Row],[ProductID]], tblProducts[ProductID], tblProducts[ProductName])</f>
        <v>Product 47</v>
      </c>
      <c r="U1876">
        <f>_xlfn.XLOOKUP(tblOrders[[#This Row],[SalesRepID]], tblSalesreps[RepID], tblSalesreps[Target])</f>
        <v>6291486</v>
      </c>
    </row>
    <row r="1877" spans="1:21">
      <c r="A1877" t="s">
        <v>2672</v>
      </c>
      <c r="B1877" s="7" t="s">
        <v>775</v>
      </c>
      <c r="C1877" t="s">
        <v>344</v>
      </c>
      <c r="D1877" t="s">
        <v>24</v>
      </c>
      <c r="E1877" t="s">
        <v>35</v>
      </c>
      <c r="F1877" t="s">
        <v>20</v>
      </c>
      <c r="G1877">
        <v>7</v>
      </c>
      <c r="H1877">
        <v>0.05</v>
      </c>
      <c r="I1877" s="2">
        <v>211696.1</v>
      </c>
      <c r="J1877" t="str">
        <f>_xlfn.XLOOKUP(tblOrders[[#This Row],[CustomerID]], tblCustomers[CustomerID], tblCustomers[CustomerName])</f>
        <v>Customer 68</v>
      </c>
      <c r="K1877" t="str">
        <f>_xlfn.XLOOKUP(tblOrders[[#This Row],[CustomerID]], tblCustomers[CustomerID], tblCustomers[Segment])</f>
        <v>Consumer</v>
      </c>
      <c r="L1877" t="str">
        <f>_xlfn.XLOOKUP(tblOrders[[#This Row],[ProductID]], tblProducts[ProductID], tblProducts[Category])</f>
        <v>Home</v>
      </c>
      <c r="M1877">
        <f>_xlfn.XLOOKUP(tblOrders[[#This Row],[ProductID]], tblProducts[ProductID], tblProducts[CostPrice])</f>
        <v>57647</v>
      </c>
      <c r="N1877">
        <f>tblOrders[[#This Row],[Sales]]-(tblOrders[[#This Row],[CostPrice]]*tblOrders[[#This Row],[Quantity]])</f>
        <v>-191832.9</v>
      </c>
      <c r="O1877" t="str">
        <f>TEXT(tblOrders[[#This Row],[Date]],"mmm-yyyy")</f>
        <v>Apr-2025</v>
      </c>
      <c r="P1877" t="str">
        <f>_xlfn.XLOOKUP(tblOrders[[#This Row],[OrderID]], tblReturns[OrderID], tblReturns[Returned])</f>
        <v>No</v>
      </c>
      <c r="Q1877" t="str">
        <f>_xlfn.XLOOKUP(tblOrders[[#This Row],[OrderID]], tblShipping[OrderID], tblShipping[ShipMode])</f>
        <v>Pickup</v>
      </c>
      <c r="R1877" t="str">
        <f>IFERROR(_xlfn.XLOOKUP(A1876, tblCustomers[CustomerID], tblCustomers[CustomerName]), "Not Found")</f>
        <v>Not Found</v>
      </c>
      <c r="S1877" t="str">
        <f>IF(tblOrders[[#This Row],[Sales]]&gt;1000000,"High Value","Standard")</f>
        <v>Standard</v>
      </c>
      <c r="T1877" t="str">
        <f>_xlfn.XLOOKUP(tblOrders[[#This Row],[ProductID]], tblProducts[ProductID], tblProducts[ProductName])</f>
        <v>Product 2</v>
      </c>
      <c r="U1877">
        <f>_xlfn.XLOOKUP(tblOrders[[#This Row],[SalesRepID]], tblSalesreps[RepID], tblSalesreps[Target])</f>
        <v>19619177</v>
      </c>
    </row>
    <row r="1878" spans="1:21">
      <c r="A1878" t="s">
        <v>2673</v>
      </c>
      <c r="B1878" s="7" t="s">
        <v>449</v>
      </c>
      <c r="C1878" t="s">
        <v>1432</v>
      </c>
      <c r="D1878" t="s">
        <v>597</v>
      </c>
      <c r="E1878" t="s">
        <v>105</v>
      </c>
      <c r="F1878" t="s">
        <v>88</v>
      </c>
      <c r="G1878">
        <v>2</v>
      </c>
      <c r="H1878">
        <v>0.05</v>
      </c>
      <c r="I1878" s="2">
        <v>41357.300000000003</v>
      </c>
      <c r="J1878" t="str">
        <f>_xlfn.XLOOKUP(tblOrders[[#This Row],[CustomerID]], tblCustomers[CustomerID], tblCustomers[CustomerName])</f>
        <v>Customer 135</v>
      </c>
      <c r="K1878" t="str">
        <f>_xlfn.XLOOKUP(tblOrders[[#This Row],[CustomerID]], tblCustomers[CustomerID], tblCustomers[Segment])</f>
        <v>Corporate</v>
      </c>
      <c r="L1878" t="str">
        <f>_xlfn.XLOOKUP(tblOrders[[#This Row],[ProductID]], tblProducts[ProductID], tblProducts[Category])</f>
        <v>Electronics</v>
      </c>
      <c r="M1878">
        <f>_xlfn.XLOOKUP(tblOrders[[#This Row],[ProductID]], tblProducts[ProductID], tblProducts[CostPrice])</f>
        <v>35454</v>
      </c>
      <c r="N1878">
        <f>tblOrders[[#This Row],[Sales]]-(tblOrders[[#This Row],[CostPrice]]*tblOrders[[#This Row],[Quantity]])</f>
        <v>-29550.699999999997</v>
      </c>
      <c r="O1878" t="str">
        <f>TEXT(tblOrders[[#This Row],[Date]],"mmm-yyyy")</f>
        <v>Aug-2025</v>
      </c>
      <c r="P1878" t="str">
        <f>_xlfn.XLOOKUP(tblOrders[[#This Row],[OrderID]], tblReturns[OrderID], tblReturns[Returned])</f>
        <v>No</v>
      </c>
      <c r="Q1878" t="str">
        <f>_xlfn.XLOOKUP(tblOrders[[#This Row],[OrderID]], tblShipping[OrderID], tblShipping[ShipMode])</f>
        <v>Standard</v>
      </c>
      <c r="R1878" t="str">
        <f>IFERROR(_xlfn.XLOOKUP(A1877, tblCustomers[CustomerID], tblCustomers[CustomerName]), "Not Found")</f>
        <v>Not Found</v>
      </c>
      <c r="S1878" t="str">
        <f>IF(tblOrders[[#This Row],[Sales]]&gt;1000000,"High Value","Standard")</f>
        <v>Standard</v>
      </c>
      <c r="T1878" t="str">
        <f>_xlfn.XLOOKUP(tblOrders[[#This Row],[ProductID]], tblProducts[ProductID], tblProducts[ProductName])</f>
        <v>Product 28</v>
      </c>
      <c r="U1878">
        <f>_xlfn.XLOOKUP(tblOrders[[#This Row],[SalesRepID]], tblSalesreps[RepID], tblSalesreps[Target])</f>
        <v>8698154</v>
      </c>
    </row>
    <row r="1879" spans="1:21">
      <c r="A1879" t="s">
        <v>2674</v>
      </c>
      <c r="B1879" s="7" t="s">
        <v>961</v>
      </c>
      <c r="C1879" t="s">
        <v>405</v>
      </c>
      <c r="D1879" t="s">
        <v>255</v>
      </c>
      <c r="E1879" t="s">
        <v>87</v>
      </c>
      <c r="F1879" t="s">
        <v>20</v>
      </c>
      <c r="G1879">
        <v>7</v>
      </c>
      <c r="H1879">
        <v>0.15</v>
      </c>
      <c r="I1879" s="2">
        <v>220132.15</v>
      </c>
      <c r="J1879" t="str">
        <f>_xlfn.XLOOKUP(tblOrders[[#This Row],[CustomerID]], tblCustomers[CustomerID], tblCustomers[CustomerName])</f>
        <v>Customer 107</v>
      </c>
      <c r="K1879" t="str">
        <f>_xlfn.XLOOKUP(tblOrders[[#This Row],[CustomerID]], tblCustomers[CustomerID], tblCustomers[Segment])</f>
        <v>SME</v>
      </c>
      <c r="L1879" t="str">
        <f>_xlfn.XLOOKUP(tblOrders[[#This Row],[ProductID]], tblProducts[ProductID], tblProducts[Category])</f>
        <v>Electronics</v>
      </c>
      <c r="M1879">
        <f>_xlfn.XLOOKUP(tblOrders[[#This Row],[ProductID]], tblProducts[ProductID], tblProducts[CostPrice])</f>
        <v>58560</v>
      </c>
      <c r="N1879">
        <f>tblOrders[[#This Row],[Sales]]-(tblOrders[[#This Row],[CostPrice]]*tblOrders[[#This Row],[Quantity]])</f>
        <v>-189787.85</v>
      </c>
      <c r="O1879" t="str">
        <f>TEXT(tblOrders[[#This Row],[Date]],"mmm-yyyy")</f>
        <v>May-2025</v>
      </c>
      <c r="P1879" t="str">
        <f>_xlfn.XLOOKUP(tblOrders[[#This Row],[OrderID]], tblReturns[OrderID], tblReturns[Returned])</f>
        <v>No</v>
      </c>
      <c r="Q1879" t="str">
        <f>_xlfn.XLOOKUP(tblOrders[[#This Row],[OrderID]], tblShipping[OrderID], tblShipping[ShipMode])</f>
        <v>Standard</v>
      </c>
      <c r="R1879" t="str">
        <f>IFERROR(_xlfn.XLOOKUP(A1878, tblCustomers[CustomerID], tblCustomers[CustomerName]), "Not Found")</f>
        <v>Not Found</v>
      </c>
      <c r="S1879" t="str">
        <f>IF(tblOrders[[#This Row],[Sales]]&gt;1000000,"High Value","Standard")</f>
        <v>Standard</v>
      </c>
      <c r="T1879" t="str">
        <f>_xlfn.XLOOKUP(tblOrders[[#This Row],[ProductID]], tblProducts[ProductID], tblProducts[ProductName])</f>
        <v>Product 79</v>
      </c>
      <c r="U1879">
        <f>_xlfn.XLOOKUP(tblOrders[[#This Row],[SalesRepID]], tblSalesreps[RepID], tblSalesreps[Target])</f>
        <v>18500989</v>
      </c>
    </row>
    <row r="1880" spans="1:21">
      <c r="A1880" t="s">
        <v>2675</v>
      </c>
      <c r="B1880" s="7" t="s">
        <v>572</v>
      </c>
      <c r="C1880" t="s">
        <v>324</v>
      </c>
      <c r="D1880" t="s">
        <v>104</v>
      </c>
      <c r="E1880" t="s">
        <v>119</v>
      </c>
      <c r="F1880" t="s">
        <v>14</v>
      </c>
      <c r="G1880">
        <v>1</v>
      </c>
      <c r="H1880">
        <v>0.2</v>
      </c>
      <c r="I1880" s="2">
        <v>114437.6</v>
      </c>
      <c r="J1880" t="str">
        <f>_xlfn.XLOOKUP(tblOrders[[#This Row],[CustomerID]], tblCustomers[CustomerID], tblCustomers[CustomerName])</f>
        <v>Customer 150</v>
      </c>
      <c r="K1880" t="str">
        <f>_xlfn.XLOOKUP(tblOrders[[#This Row],[CustomerID]], tblCustomers[CustomerID], tblCustomers[Segment])</f>
        <v>SME</v>
      </c>
      <c r="L1880" t="str">
        <f>_xlfn.XLOOKUP(tblOrders[[#This Row],[ProductID]], tblProducts[ProductID], tblProducts[Category])</f>
        <v>Furniture</v>
      </c>
      <c r="M1880">
        <f>_xlfn.XLOOKUP(tblOrders[[#This Row],[ProductID]], tblProducts[ProductID], tblProducts[CostPrice])</f>
        <v>10664</v>
      </c>
      <c r="N1880">
        <f>tblOrders[[#This Row],[Sales]]-(tblOrders[[#This Row],[CostPrice]]*tblOrders[[#This Row],[Quantity]])</f>
        <v>103773.6</v>
      </c>
      <c r="O1880" t="str">
        <f>TEXT(tblOrders[[#This Row],[Date]],"mmm-yyyy")</f>
        <v>Jan-2025</v>
      </c>
      <c r="P1880" t="str">
        <f>_xlfn.XLOOKUP(tblOrders[[#This Row],[OrderID]], tblReturns[OrderID], tblReturns[Returned])</f>
        <v>No</v>
      </c>
      <c r="Q1880" t="str">
        <f>_xlfn.XLOOKUP(tblOrders[[#This Row],[OrderID]], tblShipping[OrderID], tblShipping[ShipMode])</f>
        <v>Pickup</v>
      </c>
      <c r="R1880" t="str">
        <f>IFERROR(_xlfn.XLOOKUP(A1879, tblCustomers[CustomerID], tblCustomers[CustomerName]), "Not Found")</f>
        <v>Not Found</v>
      </c>
      <c r="S1880" t="str">
        <f>IF(tblOrders[[#This Row],[Sales]]&gt;1000000,"High Value","Standard")</f>
        <v>Standard</v>
      </c>
      <c r="T1880" t="str">
        <f>_xlfn.XLOOKUP(tblOrders[[#This Row],[ProductID]], tblProducts[ProductID], tblProducts[ProductName])</f>
        <v>Product 23</v>
      </c>
      <c r="U1880">
        <f>_xlfn.XLOOKUP(tblOrders[[#This Row],[SalesRepID]], tblSalesreps[RepID], tblSalesreps[Target])</f>
        <v>5886694</v>
      </c>
    </row>
    <row r="1881" spans="1:21">
      <c r="A1881" t="s">
        <v>2676</v>
      </c>
      <c r="B1881" s="7" t="s">
        <v>420</v>
      </c>
      <c r="C1881" t="s">
        <v>287</v>
      </c>
      <c r="D1881" t="s">
        <v>104</v>
      </c>
      <c r="E1881" t="s">
        <v>13</v>
      </c>
      <c r="F1881" t="s">
        <v>20</v>
      </c>
      <c r="G1881">
        <v>2</v>
      </c>
      <c r="H1881">
        <v>0.2</v>
      </c>
      <c r="I1881" s="2">
        <v>198904</v>
      </c>
      <c r="J1881" t="str">
        <f>_xlfn.XLOOKUP(tblOrders[[#This Row],[CustomerID]], tblCustomers[CustomerID], tblCustomers[CustomerName])</f>
        <v>Customer 183</v>
      </c>
      <c r="K1881" t="str">
        <f>_xlfn.XLOOKUP(tblOrders[[#This Row],[CustomerID]], tblCustomers[CustomerID], tblCustomers[Segment])</f>
        <v>Consumer</v>
      </c>
      <c r="L1881" t="str">
        <f>_xlfn.XLOOKUP(tblOrders[[#This Row],[ProductID]], tblProducts[ProductID], tblProducts[Category])</f>
        <v>Furniture</v>
      </c>
      <c r="M1881">
        <f>_xlfn.XLOOKUP(tblOrders[[#This Row],[ProductID]], tblProducts[ProductID], tblProducts[CostPrice])</f>
        <v>10664</v>
      </c>
      <c r="N1881">
        <f>tblOrders[[#This Row],[Sales]]-(tblOrders[[#This Row],[CostPrice]]*tblOrders[[#This Row],[Quantity]])</f>
        <v>177576</v>
      </c>
      <c r="O1881" t="str">
        <f>TEXT(tblOrders[[#This Row],[Date]],"mmm-yyyy")</f>
        <v>Nov-2025</v>
      </c>
      <c r="P1881" t="str">
        <f>_xlfn.XLOOKUP(tblOrders[[#This Row],[OrderID]], tblReturns[OrderID], tblReturns[Returned])</f>
        <v>No</v>
      </c>
      <c r="Q1881" t="str">
        <f>_xlfn.XLOOKUP(tblOrders[[#This Row],[OrderID]], tblShipping[OrderID], tblShipping[ShipMode])</f>
        <v>Express</v>
      </c>
      <c r="R1881" t="str">
        <f>IFERROR(_xlfn.XLOOKUP(A1880, tblCustomers[CustomerID], tblCustomers[CustomerName]), "Not Found")</f>
        <v>Not Found</v>
      </c>
      <c r="S1881" t="str">
        <f>IF(tblOrders[[#This Row],[Sales]]&gt;1000000,"High Value","Standard")</f>
        <v>Standard</v>
      </c>
      <c r="T1881" t="str">
        <f>_xlfn.XLOOKUP(tblOrders[[#This Row],[ProductID]], tblProducts[ProductID], tblProducts[ProductName])</f>
        <v>Product 23</v>
      </c>
      <c r="U1881">
        <f>_xlfn.XLOOKUP(tblOrders[[#This Row],[SalesRepID]], tblSalesreps[RepID], tblSalesreps[Target])</f>
        <v>11852878</v>
      </c>
    </row>
    <row r="1882" spans="1:21">
      <c r="A1882" t="s">
        <v>2677</v>
      </c>
      <c r="B1882" s="7" t="s">
        <v>234</v>
      </c>
      <c r="C1882" t="s">
        <v>602</v>
      </c>
      <c r="D1882" t="s">
        <v>216</v>
      </c>
      <c r="E1882" t="s">
        <v>205</v>
      </c>
      <c r="F1882" t="s">
        <v>14</v>
      </c>
      <c r="G1882">
        <v>10</v>
      </c>
      <c r="H1882">
        <v>0</v>
      </c>
      <c r="I1882" s="2">
        <v>1473730</v>
      </c>
      <c r="J1882" t="str">
        <f>_xlfn.XLOOKUP(tblOrders[[#This Row],[CustomerID]], tblCustomers[CustomerID], tblCustomers[CustomerName])</f>
        <v>Customer 226</v>
      </c>
      <c r="K1882" t="str">
        <f>_xlfn.XLOOKUP(tblOrders[[#This Row],[CustomerID]], tblCustomers[CustomerID], tblCustomers[Segment])</f>
        <v>Corporate</v>
      </c>
      <c r="L1882" t="str">
        <f>_xlfn.XLOOKUP(tblOrders[[#This Row],[ProductID]], tblProducts[ProductID], tblProducts[Category])</f>
        <v>Home</v>
      </c>
      <c r="M1882">
        <f>_xlfn.XLOOKUP(tblOrders[[#This Row],[ProductID]], tblProducts[ProductID], tblProducts[CostPrice])</f>
        <v>15200</v>
      </c>
      <c r="N1882">
        <f>tblOrders[[#This Row],[Sales]]-(tblOrders[[#This Row],[CostPrice]]*tblOrders[[#This Row],[Quantity]])</f>
        <v>1321730</v>
      </c>
      <c r="O1882" t="str">
        <f>TEXT(tblOrders[[#This Row],[Date]],"mmm-yyyy")</f>
        <v>Sep-2025</v>
      </c>
      <c r="P1882" t="str">
        <f>_xlfn.XLOOKUP(tblOrders[[#This Row],[OrderID]], tblReturns[OrderID], tblReturns[Returned])</f>
        <v>No</v>
      </c>
      <c r="Q1882" t="str">
        <f>_xlfn.XLOOKUP(tblOrders[[#This Row],[OrderID]], tblShipping[OrderID], tblShipping[ShipMode])</f>
        <v>Express</v>
      </c>
      <c r="R1882" t="str">
        <f>IFERROR(_xlfn.XLOOKUP(A1881, tblCustomers[CustomerID], tblCustomers[CustomerName]), "Not Found")</f>
        <v>Not Found</v>
      </c>
      <c r="S1882" t="str">
        <f>IF(tblOrders[[#This Row],[Sales]]&gt;1000000,"High Value","Standard")</f>
        <v>High Value</v>
      </c>
      <c r="T1882" t="str">
        <f>_xlfn.XLOOKUP(tblOrders[[#This Row],[ProductID]], tblProducts[ProductID], tblProducts[ProductName])</f>
        <v>Product 52</v>
      </c>
      <c r="U1882">
        <f>_xlfn.XLOOKUP(tblOrders[[#This Row],[SalesRepID]], tblSalesreps[RepID], tblSalesreps[Target])</f>
        <v>16246424</v>
      </c>
    </row>
    <row r="1883" spans="1:21">
      <c r="A1883" t="s">
        <v>2678</v>
      </c>
      <c r="B1883" s="7" t="s">
        <v>951</v>
      </c>
      <c r="C1883" t="s">
        <v>231</v>
      </c>
      <c r="D1883" t="s">
        <v>44</v>
      </c>
      <c r="E1883" t="s">
        <v>56</v>
      </c>
      <c r="F1883" t="s">
        <v>20</v>
      </c>
      <c r="G1883">
        <v>6</v>
      </c>
      <c r="H1883">
        <v>0.05</v>
      </c>
      <c r="I1883" s="2">
        <v>471008.1</v>
      </c>
      <c r="J1883" t="str">
        <f>_xlfn.XLOOKUP(tblOrders[[#This Row],[CustomerID]], tblCustomers[CustomerID], tblCustomers[CustomerName])</f>
        <v>Customer 28</v>
      </c>
      <c r="K1883" t="str">
        <f>_xlfn.XLOOKUP(tblOrders[[#This Row],[CustomerID]], tblCustomers[CustomerID], tblCustomers[Segment])</f>
        <v>SME</v>
      </c>
      <c r="L1883" t="str">
        <f>_xlfn.XLOOKUP(tblOrders[[#This Row],[ProductID]], tblProducts[ProductID], tblProducts[Category])</f>
        <v>Furniture</v>
      </c>
      <c r="M1883">
        <f>_xlfn.XLOOKUP(tblOrders[[#This Row],[ProductID]], tblProducts[ProductID], tblProducts[CostPrice])</f>
        <v>48953</v>
      </c>
      <c r="N1883">
        <f>tblOrders[[#This Row],[Sales]]-(tblOrders[[#This Row],[CostPrice]]*tblOrders[[#This Row],[Quantity]])</f>
        <v>177290.09999999998</v>
      </c>
      <c r="O1883" t="str">
        <f>TEXT(tblOrders[[#This Row],[Date]],"mmm-yyyy")</f>
        <v>Aug-2025</v>
      </c>
      <c r="P1883" t="str">
        <f>_xlfn.XLOOKUP(tblOrders[[#This Row],[OrderID]], tblReturns[OrderID], tblReturns[Returned])</f>
        <v>No</v>
      </c>
      <c r="Q1883" t="str">
        <f>_xlfn.XLOOKUP(tblOrders[[#This Row],[OrderID]], tblShipping[OrderID], tblShipping[ShipMode])</f>
        <v>Express</v>
      </c>
      <c r="R1883" t="str">
        <f>IFERROR(_xlfn.XLOOKUP(A1882, tblCustomers[CustomerID], tblCustomers[CustomerName]), "Not Found")</f>
        <v>Not Found</v>
      </c>
      <c r="S1883" t="str">
        <f>IF(tblOrders[[#This Row],[Sales]]&gt;1000000,"High Value","Standard")</f>
        <v>Standard</v>
      </c>
      <c r="T1883" t="str">
        <f>_xlfn.XLOOKUP(tblOrders[[#This Row],[ProductID]], tblProducts[ProductID], tblProducts[ProductName])</f>
        <v>Product 56</v>
      </c>
      <c r="U1883">
        <f>_xlfn.XLOOKUP(tblOrders[[#This Row],[SalesRepID]], tblSalesreps[RepID], tblSalesreps[Target])</f>
        <v>14265630</v>
      </c>
    </row>
    <row r="1884" spans="1:21">
      <c r="A1884" t="s">
        <v>2679</v>
      </c>
      <c r="B1884" s="7" t="s">
        <v>1154</v>
      </c>
      <c r="C1884" t="s">
        <v>672</v>
      </c>
      <c r="D1884" t="s">
        <v>510</v>
      </c>
      <c r="E1884" t="s">
        <v>56</v>
      </c>
      <c r="F1884" t="s">
        <v>26</v>
      </c>
      <c r="G1884">
        <v>4</v>
      </c>
      <c r="H1884">
        <v>0.2</v>
      </c>
      <c r="I1884" s="2">
        <v>125811.2</v>
      </c>
      <c r="J1884" t="str">
        <f>_xlfn.XLOOKUP(tblOrders[[#This Row],[CustomerID]], tblCustomers[CustomerID], tblCustomers[CustomerName])</f>
        <v>Customer 41</v>
      </c>
      <c r="K1884" t="str">
        <f>_xlfn.XLOOKUP(tblOrders[[#This Row],[CustomerID]], tblCustomers[CustomerID], tblCustomers[Segment])</f>
        <v>Corporate</v>
      </c>
      <c r="L1884" t="str">
        <f>_xlfn.XLOOKUP(tblOrders[[#This Row],[ProductID]], tblProducts[ProductID], tblProducts[Category])</f>
        <v>Furniture</v>
      </c>
      <c r="M1884">
        <f>_xlfn.XLOOKUP(tblOrders[[#This Row],[ProductID]], tblProducts[ProductID], tblProducts[CostPrice])</f>
        <v>67718</v>
      </c>
      <c r="N1884">
        <f>tblOrders[[#This Row],[Sales]]-(tblOrders[[#This Row],[CostPrice]]*tblOrders[[#This Row],[Quantity]])</f>
        <v>-145060.79999999999</v>
      </c>
      <c r="O1884" t="str">
        <f>TEXT(tblOrders[[#This Row],[Date]],"mmm-yyyy")</f>
        <v>Nov-2025</v>
      </c>
      <c r="P1884" t="str">
        <f>_xlfn.XLOOKUP(tblOrders[[#This Row],[OrderID]], tblReturns[OrderID], tblReturns[Returned])</f>
        <v>Yes</v>
      </c>
      <c r="Q1884" t="str">
        <f>_xlfn.XLOOKUP(tblOrders[[#This Row],[OrderID]], tblShipping[OrderID], tblShipping[ShipMode])</f>
        <v>Standard</v>
      </c>
      <c r="R1884" t="str">
        <f>IFERROR(_xlfn.XLOOKUP(A1883, tblCustomers[CustomerID], tblCustomers[CustomerName]), "Not Found")</f>
        <v>Not Found</v>
      </c>
      <c r="S1884" t="str">
        <f>IF(tblOrders[[#This Row],[Sales]]&gt;1000000,"High Value","Standard")</f>
        <v>Standard</v>
      </c>
      <c r="T1884" t="str">
        <f>_xlfn.XLOOKUP(tblOrders[[#This Row],[ProductID]], tblProducts[ProductID], tblProducts[ProductName])</f>
        <v>Product 81</v>
      </c>
      <c r="U1884">
        <f>_xlfn.XLOOKUP(tblOrders[[#This Row],[SalesRepID]], tblSalesreps[RepID], tblSalesreps[Target])</f>
        <v>14265630</v>
      </c>
    </row>
    <row r="1885" spans="1:21">
      <c r="A1885" t="s">
        <v>2680</v>
      </c>
      <c r="B1885" s="7" t="s">
        <v>920</v>
      </c>
      <c r="C1885" t="s">
        <v>304</v>
      </c>
      <c r="D1885" t="s">
        <v>902</v>
      </c>
      <c r="E1885" t="s">
        <v>45</v>
      </c>
      <c r="F1885" t="s">
        <v>20</v>
      </c>
      <c r="G1885">
        <v>2</v>
      </c>
      <c r="H1885">
        <v>0.15</v>
      </c>
      <c r="I1885" s="2">
        <v>102576.3</v>
      </c>
      <c r="J1885" t="str">
        <f>_xlfn.XLOOKUP(tblOrders[[#This Row],[CustomerID]], tblCustomers[CustomerID], tblCustomers[CustomerName])</f>
        <v>Customer 278</v>
      </c>
      <c r="K1885" t="str">
        <f>_xlfn.XLOOKUP(tblOrders[[#This Row],[CustomerID]], tblCustomers[CustomerID], tblCustomers[Segment])</f>
        <v>Consumer</v>
      </c>
      <c r="L1885" t="str">
        <f>_xlfn.XLOOKUP(tblOrders[[#This Row],[ProductID]], tblProducts[ProductID], tblProducts[Category])</f>
        <v>Furniture</v>
      </c>
      <c r="M1885">
        <f>_xlfn.XLOOKUP(tblOrders[[#This Row],[ProductID]], tblProducts[ProductID], tblProducts[CostPrice])</f>
        <v>44361</v>
      </c>
      <c r="N1885">
        <f>tblOrders[[#This Row],[Sales]]-(tblOrders[[#This Row],[CostPrice]]*tblOrders[[#This Row],[Quantity]])</f>
        <v>13854.300000000003</v>
      </c>
      <c r="O1885" t="str">
        <f>TEXT(tblOrders[[#This Row],[Date]],"mmm-yyyy")</f>
        <v>Dec-2025</v>
      </c>
      <c r="P1885" t="str">
        <f>_xlfn.XLOOKUP(tblOrders[[#This Row],[OrderID]], tblReturns[OrderID], tblReturns[Returned])</f>
        <v>No</v>
      </c>
      <c r="Q1885" t="str">
        <f>_xlfn.XLOOKUP(tblOrders[[#This Row],[OrderID]], tblShipping[OrderID], tblShipping[ShipMode])</f>
        <v>Express</v>
      </c>
      <c r="R1885" t="str">
        <f>IFERROR(_xlfn.XLOOKUP(A1884, tblCustomers[CustomerID], tblCustomers[CustomerName]), "Not Found")</f>
        <v>Not Found</v>
      </c>
      <c r="S1885" t="str">
        <f>IF(tblOrders[[#This Row],[Sales]]&gt;1000000,"High Value","Standard")</f>
        <v>Standard</v>
      </c>
      <c r="T1885" t="str">
        <f>_xlfn.XLOOKUP(tblOrders[[#This Row],[ProductID]], tblProducts[ProductID], tblProducts[ProductName])</f>
        <v>Product 3</v>
      </c>
      <c r="U1885">
        <f>_xlfn.XLOOKUP(tblOrders[[#This Row],[SalesRepID]], tblSalesreps[RepID], tblSalesreps[Target])</f>
        <v>11319839</v>
      </c>
    </row>
    <row r="1886" spans="1:21">
      <c r="A1886" t="s">
        <v>2681</v>
      </c>
      <c r="B1886" s="7" t="s">
        <v>646</v>
      </c>
      <c r="C1886" t="s">
        <v>1223</v>
      </c>
      <c r="D1886" t="s">
        <v>68</v>
      </c>
      <c r="E1886" t="s">
        <v>202</v>
      </c>
      <c r="F1886" t="s">
        <v>26</v>
      </c>
      <c r="G1886">
        <v>7</v>
      </c>
      <c r="H1886">
        <v>0.05</v>
      </c>
      <c r="I1886" s="2">
        <v>299482.75</v>
      </c>
      <c r="J1886" t="str">
        <f>_xlfn.XLOOKUP(tblOrders[[#This Row],[CustomerID]], tblCustomers[CustomerID], tblCustomers[CustomerName])</f>
        <v>Customer 164</v>
      </c>
      <c r="K1886" t="str">
        <f>_xlfn.XLOOKUP(tblOrders[[#This Row],[CustomerID]], tblCustomers[CustomerID], tblCustomers[Segment])</f>
        <v>Consumer</v>
      </c>
      <c r="L1886" t="str">
        <f>_xlfn.XLOOKUP(tblOrders[[#This Row],[ProductID]], tblProducts[ProductID], tblProducts[Category])</f>
        <v>Home</v>
      </c>
      <c r="M1886">
        <f>_xlfn.XLOOKUP(tblOrders[[#This Row],[ProductID]], tblProducts[ProductID], tblProducts[CostPrice])</f>
        <v>7159</v>
      </c>
      <c r="N1886">
        <f>tblOrders[[#This Row],[Sales]]-(tblOrders[[#This Row],[CostPrice]]*tblOrders[[#This Row],[Quantity]])</f>
        <v>249369.75</v>
      </c>
      <c r="O1886" t="str">
        <f>TEXT(tblOrders[[#This Row],[Date]],"mmm-yyyy")</f>
        <v>Apr-2025</v>
      </c>
      <c r="P1886" t="str">
        <f>_xlfn.XLOOKUP(tblOrders[[#This Row],[OrderID]], tblReturns[OrderID], tblReturns[Returned])</f>
        <v>No</v>
      </c>
      <c r="Q1886" t="str">
        <f>_xlfn.XLOOKUP(tblOrders[[#This Row],[OrderID]], tblShipping[OrderID], tblShipping[ShipMode])</f>
        <v>Express</v>
      </c>
      <c r="R1886" t="str">
        <f>IFERROR(_xlfn.XLOOKUP(A1885, tblCustomers[CustomerID], tblCustomers[CustomerName]), "Not Found")</f>
        <v>Not Found</v>
      </c>
      <c r="S1886" t="str">
        <f>IF(tblOrders[[#This Row],[Sales]]&gt;1000000,"High Value","Standard")</f>
        <v>Standard</v>
      </c>
      <c r="T1886" t="str">
        <f>_xlfn.XLOOKUP(tblOrders[[#This Row],[ProductID]], tblProducts[ProductID], tblProducts[ProductName])</f>
        <v>Product 26</v>
      </c>
      <c r="U1886">
        <f>_xlfn.XLOOKUP(tblOrders[[#This Row],[SalesRepID]], tblSalesreps[RepID], tblSalesreps[Target])</f>
        <v>10652665</v>
      </c>
    </row>
    <row r="1887" spans="1:21">
      <c r="A1887" t="s">
        <v>2682</v>
      </c>
      <c r="B1887" s="7" t="s">
        <v>1541</v>
      </c>
      <c r="C1887" t="s">
        <v>487</v>
      </c>
      <c r="D1887" t="s">
        <v>223</v>
      </c>
      <c r="E1887" t="s">
        <v>69</v>
      </c>
      <c r="F1887" t="s">
        <v>88</v>
      </c>
      <c r="G1887">
        <v>10</v>
      </c>
      <c r="H1887">
        <v>0.15</v>
      </c>
      <c r="I1887" s="2">
        <v>320764.5</v>
      </c>
      <c r="J1887" t="str">
        <f>_xlfn.XLOOKUP(tblOrders[[#This Row],[CustomerID]], tblCustomers[CustomerID], tblCustomers[CustomerName])</f>
        <v>Customer 297</v>
      </c>
      <c r="K1887" t="str">
        <f>_xlfn.XLOOKUP(tblOrders[[#This Row],[CustomerID]], tblCustomers[CustomerID], tblCustomers[Segment])</f>
        <v>Corporate</v>
      </c>
      <c r="L1887" t="str">
        <f>_xlfn.XLOOKUP(tblOrders[[#This Row],[ProductID]], tblProducts[ProductID], tblProducts[Category])</f>
        <v>Office</v>
      </c>
      <c r="M1887">
        <f>_xlfn.XLOOKUP(tblOrders[[#This Row],[ProductID]], tblProducts[ProductID], tblProducts[CostPrice])</f>
        <v>66106</v>
      </c>
      <c r="N1887">
        <f>tblOrders[[#This Row],[Sales]]-(tblOrders[[#This Row],[CostPrice]]*tblOrders[[#This Row],[Quantity]])</f>
        <v>-340295.5</v>
      </c>
      <c r="O1887" t="str">
        <f>TEXT(tblOrders[[#This Row],[Date]],"mmm-yyyy")</f>
        <v>Dec-2025</v>
      </c>
      <c r="P1887" t="str">
        <f>_xlfn.XLOOKUP(tblOrders[[#This Row],[OrderID]], tblReturns[OrderID], tblReturns[Returned])</f>
        <v>No</v>
      </c>
      <c r="Q1887" t="str">
        <f>_xlfn.XLOOKUP(tblOrders[[#This Row],[OrderID]], tblShipping[OrderID], tblShipping[ShipMode])</f>
        <v>Express</v>
      </c>
      <c r="R1887" t="str">
        <f>IFERROR(_xlfn.XLOOKUP(A1886, tblCustomers[CustomerID], tblCustomers[CustomerName]), "Not Found")</f>
        <v>Not Found</v>
      </c>
      <c r="S1887" t="str">
        <f>IF(tblOrders[[#This Row],[Sales]]&gt;1000000,"High Value","Standard")</f>
        <v>Standard</v>
      </c>
      <c r="T1887" t="str">
        <f>_xlfn.XLOOKUP(tblOrders[[#This Row],[ProductID]], tblProducts[ProductID], tblProducts[ProductName])</f>
        <v>Product 58</v>
      </c>
      <c r="U1887">
        <f>_xlfn.XLOOKUP(tblOrders[[#This Row],[SalesRepID]], tblSalesreps[RepID], tblSalesreps[Target])</f>
        <v>19473459</v>
      </c>
    </row>
    <row r="1888" spans="1:21">
      <c r="A1888" t="s">
        <v>2683</v>
      </c>
      <c r="B1888" s="7" t="s">
        <v>267</v>
      </c>
      <c r="C1888" t="s">
        <v>1382</v>
      </c>
      <c r="D1888" t="s">
        <v>12</v>
      </c>
      <c r="E1888" t="s">
        <v>45</v>
      </c>
      <c r="F1888" t="s">
        <v>20</v>
      </c>
      <c r="G1888">
        <v>5</v>
      </c>
      <c r="H1888">
        <v>0.1</v>
      </c>
      <c r="I1888" s="2">
        <v>68337</v>
      </c>
      <c r="J1888" t="str">
        <f>_xlfn.XLOOKUP(tblOrders[[#This Row],[CustomerID]], tblCustomers[CustomerID], tblCustomers[CustomerName])</f>
        <v>Customer 212</v>
      </c>
      <c r="K1888" t="str">
        <f>_xlfn.XLOOKUP(tblOrders[[#This Row],[CustomerID]], tblCustomers[CustomerID], tblCustomers[Segment])</f>
        <v>Consumer</v>
      </c>
      <c r="L1888" t="str">
        <f>_xlfn.XLOOKUP(tblOrders[[#This Row],[ProductID]], tblProducts[ProductID], tblProducts[Category])</f>
        <v>Furniture</v>
      </c>
      <c r="M1888">
        <f>_xlfn.XLOOKUP(tblOrders[[#This Row],[ProductID]], tblProducts[ProductID], tblProducts[CostPrice])</f>
        <v>72369</v>
      </c>
      <c r="N1888">
        <f>tblOrders[[#This Row],[Sales]]-(tblOrders[[#This Row],[CostPrice]]*tblOrders[[#This Row],[Quantity]])</f>
        <v>-293508</v>
      </c>
      <c r="O1888" t="str">
        <f>TEXT(tblOrders[[#This Row],[Date]],"mmm-yyyy")</f>
        <v>Oct-2025</v>
      </c>
      <c r="P1888" t="str">
        <f>_xlfn.XLOOKUP(tblOrders[[#This Row],[OrderID]], tblReturns[OrderID], tblReturns[Returned])</f>
        <v>No</v>
      </c>
      <c r="Q1888" t="str">
        <f>_xlfn.XLOOKUP(tblOrders[[#This Row],[OrderID]], tblShipping[OrderID], tblShipping[ShipMode])</f>
        <v>Express</v>
      </c>
      <c r="R1888" t="str">
        <f>IFERROR(_xlfn.XLOOKUP(A1887, tblCustomers[CustomerID], tblCustomers[CustomerName]), "Not Found")</f>
        <v>Not Found</v>
      </c>
      <c r="S1888" t="str">
        <f>IF(tblOrders[[#This Row],[Sales]]&gt;1000000,"High Value","Standard")</f>
        <v>Standard</v>
      </c>
      <c r="T1888" t="str">
        <f>_xlfn.XLOOKUP(tblOrders[[#This Row],[ProductID]], tblProducts[ProductID], tblProducts[ProductName])</f>
        <v>Product 19</v>
      </c>
      <c r="U1888">
        <f>_xlfn.XLOOKUP(tblOrders[[#This Row],[SalesRepID]], tblSalesreps[RepID], tblSalesreps[Target])</f>
        <v>11319839</v>
      </c>
    </row>
    <row r="1889" spans="1:21">
      <c r="A1889" t="s">
        <v>2684</v>
      </c>
      <c r="B1889" s="7" t="s">
        <v>22</v>
      </c>
      <c r="C1889" t="s">
        <v>551</v>
      </c>
      <c r="D1889" t="s">
        <v>387</v>
      </c>
      <c r="E1889" t="s">
        <v>56</v>
      </c>
      <c r="F1889" t="s">
        <v>20</v>
      </c>
      <c r="G1889">
        <v>7</v>
      </c>
      <c r="H1889">
        <v>0.05</v>
      </c>
      <c r="I1889" s="2">
        <v>941480.4</v>
      </c>
      <c r="J1889" t="str">
        <f>_xlfn.XLOOKUP(tblOrders[[#This Row],[CustomerID]], tblCustomers[CustomerID], tblCustomers[CustomerName])</f>
        <v>Customer 300</v>
      </c>
      <c r="K1889" t="str">
        <f>_xlfn.XLOOKUP(tblOrders[[#This Row],[CustomerID]], tblCustomers[CustomerID], tblCustomers[Segment])</f>
        <v>SME</v>
      </c>
      <c r="L1889" t="str">
        <f>_xlfn.XLOOKUP(tblOrders[[#This Row],[ProductID]], tblProducts[ProductID], tblProducts[Category])</f>
        <v>Furniture</v>
      </c>
      <c r="M1889">
        <f>_xlfn.XLOOKUP(tblOrders[[#This Row],[ProductID]], tblProducts[ProductID], tblProducts[CostPrice])</f>
        <v>37464</v>
      </c>
      <c r="N1889">
        <f>tblOrders[[#This Row],[Sales]]-(tblOrders[[#This Row],[CostPrice]]*tblOrders[[#This Row],[Quantity]])</f>
        <v>679232.4</v>
      </c>
      <c r="O1889" t="str">
        <f>TEXT(tblOrders[[#This Row],[Date]],"mmm-yyyy")</f>
        <v>Sep-2025</v>
      </c>
      <c r="P1889" t="str">
        <f>_xlfn.XLOOKUP(tblOrders[[#This Row],[OrderID]], tblReturns[OrderID], tblReturns[Returned])</f>
        <v>No</v>
      </c>
      <c r="Q1889" t="str">
        <f>_xlfn.XLOOKUP(tblOrders[[#This Row],[OrderID]], tblShipping[OrderID], tblShipping[ShipMode])</f>
        <v>Standard</v>
      </c>
      <c r="R1889" t="str">
        <f>IFERROR(_xlfn.XLOOKUP(A1888, tblCustomers[CustomerID], tblCustomers[CustomerName]), "Not Found")</f>
        <v>Not Found</v>
      </c>
      <c r="S1889" t="str">
        <f>IF(tblOrders[[#This Row],[Sales]]&gt;1000000,"High Value","Standard")</f>
        <v>Standard</v>
      </c>
      <c r="T1889" t="str">
        <f>_xlfn.XLOOKUP(tblOrders[[#This Row],[ProductID]], tblProducts[ProductID], tblProducts[ProductName])</f>
        <v>Product 63</v>
      </c>
      <c r="U1889">
        <f>_xlfn.XLOOKUP(tblOrders[[#This Row],[SalesRepID]], tblSalesreps[RepID], tblSalesreps[Target])</f>
        <v>14265630</v>
      </c>
    </row>
    <row r="1890" spans="1:21">
      <c r="A1890" t="s">
        <v>2685</v>
      </c>
      <c r="B1890" s="7" t="s">
        <v>1050</v>
      </c>
      <c r="C1890" t="s">
        <v>735</v>
      </c>
      <c r="D1890" t="s">
        <v>39</v>
      </c>
      <c r="E1890" t="s">
        <v>210</v>
      </c>
      <c r="F1890" t="s">
        <v>88</v>
      </c>
      <c r="G1890">
        <v>4</v>
      </c>
      <c r="H1890">
        <v>0</v>
      </c>
      <c r="I1890" s="2">
        <v>60520</v>
      </c>
      <c r="J1890" t="str">
        <f>_xlfn.XLOOKUP(tblOrders[[#This Row],[CustomerID]], tblCustomers[CustomerID], tblCustomers[CustomerName])</f>
        <v>Customer 137</v>
      </c>
      <c r="K1890" t="str">
        <f>_xlfn.XLOOKUP(tblOrders[[#This Row],[CustomerID]], tblCustomers[CustomerID], tblCustomers[Segment])</f>
        <v>Corporate</v>
      </c>
      <c r="L1890" t="str">
        <f>_xlfn.XLOOKUP(tblOrders[[#This Row],[ProductID]], tblProducts[ProductID], tblProducts[Category])</f>
        <v>Office</v>
      </c>
      <c r="M1890">
        <f>_xlfn.XLOOKUP(tblOrders[[#This Row],[ProductID]], tblProducts[ProductID], tblProducts[CostPrice])</f>
        <v>63926</v>
      </c>
      <c r="N1890">
        <f>tblOrders[[#This Row],[Sales]]-(tblOrders[[#This Row],[CostPrice]]*tblOrders[[#This Row],[Quantity]])</f>
        <v>-195184</v>
      </c>
      <c r="O1890" t="str">
        <f>TEXT(tblOrders[[#This Row],[Date]],"mmm-yyyy")</f>
        <v>May-2025</v>
      </c>
      <c r="P1890" t="str">
        <f>_xlfn.XLOOKUP(tblOrders[[#This Row],[OrderID]], tblReturns[OrderID], tblReturns[Returned])</f>
        <v>No</v>
      </c>
      <c r="Q1890" t="str">
        <f>_xlfn.XLOOKUP(tblOrders[[#This Row],[OrderID]], tblShipping[OrderID], tblShipping[ShipMode])</f>
        <v>Pickup</v>
      </c>
      <c r="R1890" t="str">
        <f>IFERROR(_xlfn.XLOOKUP(A1889, tblCustomers[CustomerID], tblCustomers[CustomerName]), "Not Found")</f>
        <v>Not Found</v>
      </c>
      <c r="S1890" t="str">
        <f>IF(tblOrders[[#This Row],[Sales]]&gt;1000000,"High Value","Standard")</f>
        <v>Standard</v>
      </c>
      <c r="T1890" t="str">
        <f>_xlfn.XLOOKUP(tblOrders[[#This Row],[ProductID]], tblProducts[ProductID], tblProducts[ProductName])</f>
        <v>Product 4</v>
      </c>
      <c r="U1890">
        <f>_xlfn.XLOOKUP(tblOrders[[#This Row],[SalesRepID]], tblSalesreps[RepID], tblSalesreps[Target])</f>
        <v>19336654</v>
      </c>
    </row>
    <row r="1891" spans="1:21">
      <c r="A1891" t="s">
        <v>2686</v>
      </c>
      <c r="B1891" s="7" t="s">
        <v>610</v>
      </c>
      <c r="C1891" t="s">
        <v>1791</v>
      </c>
      <c r="D1891" t="s">
        <v>543</v>
      </c>
      <c r="E1891" t="s">
        <v>40</v>
      </c>
      <c r="F1891" t="s">
        <v>51</v>
      </c>
      <c r="G1891">
        <v>1</v>
      </c>
      <c r="H1891">
        <v>0.15</v>
      </c>
      <c r="I1891" s="2">
        <v>63690.5</v>
      </c>
      <c r="J1891" t="str">
        <f>_xlfn.XLOOKUP(tblOrders[[#This Row],[CustomerID]], tblCustomers[CustomerID], tblCustomers[CustomerName])</f>
        <v>Customer 269</v>
      </c>
      <c r="K1891" t="str">
        <f>_xlfn.XLOOKUP(tblOrders[[#This Row],[CustomerID]], tblCustomers[CustomerID], tblCustomers[Segment])</f>
        <v>Corporate</v>
      </c>
      <c r="L1891" t="str">
        <f>_xlfn.XLOOKUP(tblOrders[[#This Row],[ProductID]], tblProducts[ProductID], tblProducts[Category])</f>
        <v>Furniture</v>
      </c>
      <c r="M1891">
        <f>_xlfn.XLOOKUP(tblOrders[[#This Row],[ProductID]], tblProducts[ProductID], tblProducts[CostPrice])</f>
        <v>29153</v>
      </c>
      <c r="N1891">
        <f>tblOrders[[#This Row],[Sales]]-(tblOrders[[#This Row],[CostPrice]]*tblOrders[[#This Row],[Quantity]])</f>
        <v>34537.5</v>
      </c>
      <c r="O1891" t="str">
        <f>TEXT(tblOrders[[#This Row],[Date]],"mmm-yyyy")</f>
        <v>Dec-2025</v>
      </c>
      <c r="P1891" t="str">
        <f>_xlfn.XLOOKUP(tblOrders[[#This Row],[OrderID]], tblReturns[OrderID], tblReturns[Returned])</f>
        <v>No</v>
      </c>
      <c r="Q1891" t="str">
        <f>_xlfn.XLOOKUP(tblOrders[[#This Row],[OrderID]], tblShipping[OrderID], tblShipping[ShipMode])</f>
        <v>Pickup</v>
      </c>
      <c r="R1891" t="str">
        <f>IFERROR(_xlfn.XLOOKUP(A1890, tblCustomers[CustomerID], tblCustomers[CustomerName]), "Not Found")</f>
        <v>Not Found</v>
      </c>
      <c r="S1891" t="str">
        <f>IF(tblOrders[[#This Row],[Sales]]&gt;1000000,"High Value","Standard")</f>
        <v>Standard</v>
      </c>
      <c r="T1891" t="str">
        <f>_xlfn.XLOOKUP(tblOrders[[#This Row],[ProductID]], tblProducts[ProductID], tblProducts[ProductName])</f>
        <v>Product 16</v>
      </c>
      <c r="U1891">
        <f>_xlfn.XLOOKUP(tblOrders[[#This Row],[SalesRepID]], tblSalesreps[RepID], tblSalesreps[Target])</f>
        <v>6291486</v>
      </c>
    </row>
    <row r="1892" spans="1:21">
      <c r="A1892" t="s">
        <v>2687</v>
      </c>
      <c r="B1892" s="7" t="s">
        <v>246</v>
      </c>
      <c r="C1892" t="s">
        <v>810</v>
      </c>
      <c r="D1892" t="s">
        <v>174</v>
      </c>
      <c r="E1892" t="s">
        <v>45</v>
      </c>
      <c r="F1892" t="s">
        <v>88</v>
      </c>
      <c r="G1892">
        <v>10</v>
      </c>
      <c r="H1892">
        <v>0</v>
      </c>
      <c r="I1892" s="2">
        <v>1155430</v>
      </c>
      <c r="J1892" t="str">
        <f>_xlfn.XLOOKUP(tblOrders[[#This Row],[CustomerID]], tblCustomers[CustomerID], tblCustomers[CustomerName])</f>
        <v>Customer 18</v>
      </c>
      <c r="K1892" t="str">
        <f>_xlfn.XLOOKUP(tblOrders[[#This Row],[CustomerID]], tblCustomers[CustomerID], tblCustomers[Segment])</f>
        <v>Corporate</v>
      </c>
      <c r="L1892" t="str">
        <f>_xlfn.XLOOKUP(tblOrders[[#This Row],[ProductID]], tblProducts[ProductID], tblProducts[Category])</f>
        <v>Home</v>
      </c>
      <c r="M1892">
        <f>_xlfn.XLOOKUP(tblOrders[[#This Row],[ProductID]], tblProducts[ProductID], tblProducts[CostPrice])</f>
        <v>62348</v>
      </c>
      <c r="N1892">
        <f>tblOrders[[#This Row],[Sales]]-(tblOrders[[#This Row],[CostPrice]]*tblOrders[[#This Row],[Quantity]])</f>
        <v>531950</v>
      </c>
      <c r="O1892" t="str">
        <f>TEXT(tblOrders[[#This Row],[Date]],"mmm-yyyy")</f>
        <v>Jul-2025</v>
      </c>
      <c r="P1892" t="str">
        <f>_xlfn.XLOOKUP(tblOrders[[#This Row],[OrderID]], tblReturns[OrderID], tblReturns[Returned])</f>
        <v>No</v>
      </c>
      <c r="Q1892" t="str">
        <f>_xlfn.XLOOKUP(tblOrders[[#This Row],[OrderID]], tblShipping[OrderID], tblShipping[ShipMode])</f>
        <v>Standard</v>
      </c>
      <c r="R1892" t="str">
        <f>IFERROR(_xlfn.XLOOKUP(A1891, tblCustomers[CustomerID], tblCustomers[CustomerName]), "Not Found")</f>
        <v>Not Found</v>
      </c>
      <c r="S1892" t="str">
        <f>IF(tblOrders[[#This Row],[Sales]]&gt;1000000,"High Value","Standard")</f>
        <v>High Value</v>
      </c>
      <c r="T1892" t="str">
        <f>_xlfn.XLOOKUP(tblOrders[[#This Row],[ProductID]], tblProducts[ProductID], tblProducts[ProductName])</f>
        <v>Product 64</v>
      </c>
      <c r="U1892">
        <f>_xlfn.XLOOKUP(tblOrders[[#This Row],[SalesRepID]], tblSalesreps[RepID], tblSalesreps[Target])</f>
        <v>11319839</v>
      </c>
    </row>
    <row r="1893" spans="1:21">
      <c r="A1893" t="s">
        <v>2688</v>
      </c>
      <c r="B1893" s="7" t="s">
        <v>1887</v>
      </c>
      <c r="C1893" t="s">
        <v>1897</v>
      </c>
      <c r="D1893" t="s">
        <v>820</v>
      </c>
      <c r="E1893" t="s">
        <v>186</v>
      </c>
      <c r="F1893" t="s">
        <v>88</v>
      </c>
      <c r="G1893">
        <v>2</v>
      </c>
      <c r="H1893">
        <v>0.2</v>
      </c>
      <c r="I1893" s="2">
        <v>187324.79999999999</v>
      </c>
      <c r="J1893" t="str">
        <f>_xlfn.XLOOKUP(tblOrders[[#This Row],[CustomerID]], tblCustomers[CustomerID], tblCustomers[CustomerName])</f>
        <v>Customer 75</v>
      </c>
      <c r="K1893" t="str">
        <f>_xlfn.XLOOKUP(tblOrders[[#This Row],[CustomerID]], tblCustomers[CustomerID], tblCustomers[Segment])</f>
        <v>SME</v>
      </c>
      <c r="L1893" t="str">
        <f>_xlfn.XLOOKUP(tblOrders[[#This Row],[ProductID]], tblProducts[ProductID], tblProducts[Category])</f>
        <v>Home</v>
      </c>
      <c r="M1893">
        <f>_xlfn.XLOOKUP(tblOrders[[#This Row],[ProductID]], tblProducts[ProductID], tblProducts[CostPrice])</f>
        <v>35035</v>
      </c>
      <c r="N1893">
        <f>tblOrders[[#This Row],[Sales]]-(tblOrders[[#This Row],[CostPrice]]*tblOrders[[#This Row],[Quantity]])</f>
        <v>117254.79999999999</v>
      </c>
      <c r="O1893" t="str">
        <f>TEXT(tblOrders[[#This Row],[Date]],"mmm-yyyy")</f>
        <v>Jun-2025</v>
      </c>
      <c r="P1893" t="str">
        <f>_xlfn.XLOOKUP(tblOrders[[#This Row],[OrderID]], tblReturns[OrderID], tblReturns[Returned])</f>
        <v>No</v>
      </c>
      <c r="Q1893" t="str">
        <f>_xlfn.XLOOKUP(tblOrders[[#This Row],[OrderID]], tblShipping[OrderID], tblShipping[ShipMode])</f>
        <v>Standard</v>
      </c>
      <c r="R1893" t="str">
        <f>IFERROR(_xlfn.XLOOKUP(A1892, tblCustomers[CustomerID], tblCustomers[CustomerName]), "Not Found")</f>
        <v>Not Found</v>
      </c>
      <c r="S1893" t="str">
        <f>IF(tblOrders[[#This Row],[Sales]]&gt;1000000,"High Value","Standard")</f>
        <v>Standard</v>
      </c>
      <c r="T1893" t="str">
        <f>_xlfn.XLOOKUP(tblOrders[[#This Row],[ProductID]], tblProducts[ProductID], tblProducts[ProductName])</f>
        <v>Product 20</v>
      </c>
      <c r="U1893">
        <f>_xlfn.XLOOKUP(tblOrders[[#This Row],[SalesRepID]], tblSalesreps[RepID], tblSalesreps[Target])</f>
        <v>15141830</v>
      </c>
    </row>
    <row r="1894" spans="1:21">
      <c r="A1894" t="s">
        <v>2689</v>
      </c>
      <c r="B1894" s="7" t="s">
        <v>310</v>
      </c>
      <c r="C1894" t="s">
        <v>1051</v>
      </c>
      <c r="D1894" t="s">
        <v>566</v>
      </c>
      <c r="E1894" t="s">
        <v>13</v>
      </c>
      <c r="F1894" t="s">
        <v>14</v>
      </c>
      <c r="G1894">
        <v>6</v>
      </c>
      <c r="H1894">
        <v>0.2</v>
      </c>
      <c r="I1894" s="2">
        <v>187017.60000000001</v>
      </c>
      <c r="J1894" t="str">
        <f>_xlfn.XLOOKUP(tblOrders[[#This Row],[CustomerID]], tblCustomers[CustomerID], tblCustomers[CustomerName])</f>
        <v>Customer 132</v>
      </c>
      <c r="K1894" t="str">
        <f>_xlfn.XLOOKUP(tblOrders[[#This Row],[CustomerID]], tblCustomers[CustomerID], tblCustomers[Segment])</f>
        <v>Consumer</v>
      </c>
      <c r="L1894" t="str">
        <f>_xlfn.XLOOKUP(tblOrders[[#This Row],[ProductID]], tblProducts[ProductID], tblProducts[Category])</f>
        <v>Electronics</v>
      </c>
      <c r="M1894">
        <f>_xlfn.XLOOKUP(tblOrders[[#This Row],[ProductID]], tblProducts[ProductID], tblProducts[CostPrice])</f>
        <v>26222</v>
      </c>
      <c r="N1894">
        <f>tblOrders[[#This Row],[Sales]]-(tblOrders[[#This Row],[CostPrice]]*tblOrders[[#This Row],[Quantity]])</f>
        <v>29685.600000000006</v>
      </c>
      <c r="O1894" t="str">
        <f>TEXT(tblOrders[[#This Row],[Date]],"mmm-yyyy")</f>
        <v>Mar-2025</v>
      </c>
      <c r="P1894" t="str">
        <f>_xlfn.XLOOKUP(tblOrders[[#This Row],[OrderID]], tblReturns[OrderID], tblReturns[Returned])</f>
        <v>No</v>
      </c>
      <c r="Q1894" t="str">
        <f>_xlfn.XLOOKUP(tblOrders[[#This Row],[OrderID]], tblShipping[OrderID], tblShipping[ShipMode])</f>
        <v>Pickup</v>
      </c>
      <c r="R1894" t="str">
        <f>IFERROR(_xlfn.XLOOKUP(A1893, tblCustomers[CustomerID], tblCustomers[CustomerName]), "Not Found")</f>
        <v>Not Found</v>
      </c>
      <c r="S1894" t="str">
        <f>IF(tblOrders[[#This Row],[Sales]]&gt;1000000,"High Value","Standard")</f>
        <v>Standard</v>
      </c>
      <c r="T1894" t="str">
        <f>_xlfn.XLOOKUP(tblOrders[[#This Row],[ProductID]], tblProducts[ProductID], tblProducts[ProductName])</f>
        <v>Product 87</v>
      </c>
      <c r="U1894">
        <f>_xlfn.XLOOKUP(tblOrders[[#This Row],[SalesRepID]], tblSalesreps[RepID], tblSalesreps[Target])</f>
        <v>11852878</v>
      </c>
    </row>
    <row r="1895" spans="1:21">
      <c r="A1895" t="s">
        <v>2690</v>
      </c>
      <c r="B1895" s="7" t="s">
        <v>506</v>
      </c>
      <c r="C1895" t="s">
        <v>545</v>
      </c>
      <c r="D1895" t="s">
        <v>301</v>
      </c>
      <c r="E1895" t="s">
        <v>35</v>
      </c>
      <c r="F1895" t="s">
        <v>51</v>
      </c>
      <c r="G1895">
        <v>9</v>
      </c>
      <c r="H1895">
        <v>0.15</v>
      </c>
      <c r="I1895" s="2">
        <v>542935.80000000005</v>
      </c>
      <c r="J1895" t="str">
        <f>_xlfn.XLOOKUP(tblOrders[[#This Row],[CustomerID]], tblCustomers[CustomerID], tblCustomers[CustomerName])</f>
        <v>Customer 257</v>
      </c>
      <c r="K1895" t="str">
        <f>_xlfn.XLOOKUP(tblOrders[[#This Row],[CustomerID]], tblCustomers[CustomerID], tblCustomers[Segment])</f>
        <v>Consumer</v>
      </c>
      <c r="L1895" t="str">
        <f>_xlfn.XLOOKUP(tblOrders[[#This Row],[ProductID]], tblProducts[ProductID], tblProducts[Category])</f>
        <v>Office</v>
      </c>
      <c r="M1895">
        <f>_xlfn.XLOOKUP(tblOrders[[#This Row],[ProductID]], tblProducts[ProductID], tblProducts[CostPrice])</f>
        <v>77841</v>
      </c>
      <c r="N1895">
        <f>tblOrders[[#This Row],[Sales]]-(tblOrders[[#This Row],[CostPrice]]*tblOrders[[#This Row],[Quantity]])</f>
        <v>-157633.19999999995</v>
      </c>
      <c r="O1895" t="str">
        <f>TEXT(tblOrders[[#This Row],[Date]],"mmm-yyyy")</f>
        <v>Aug-2025</v>
      </c>
      <c r="P1895" t="str">
        <f>_xlfn.XLOOKUP(tblOrders[[#This Row],[OrderID]], tblReturns[OrderID], tblReturns[Returned])</f>
        <v>No</v>
      </c>
      <c r="Q1895" t="str">
        <f>_xlfn.XLOOKUP(tblOrders[[#This Row],[OrderID]], tblShipping[OrderID], tblShipping[ShipMode])</f>
        <v>Express</v>
      </c>
      <c r="R1895" t="str">
        <f>IFERROR(_xlfn.XLOOKUP(A1894, tblCustomers[CustomerID], tblCustomers[CustomerName]), "Not Found")</f>
        <v>Not Found</v>
      </c>
      <c r="S1895" t="str">
        <f>IF(tblOrders[[#This Row],[Sales]]&gt;1000000,"High Value","Standard")</f>
        <v>Standard</v>
      </c>
      <c r="T1895" t="str">
        <f>_xlfn.XLOOKUP(tblOrders[[#This Row],[ProductID]], tblProducts[ProductID], tblProducts[ProductName])</f>
        <v>Product 98</v>
      </c>
      <c r="U1895">
        <f>_xlfn.XLOOKUP(tblOrders[[#This Row],[SalesRepID]], tblSalesreps[RepID], tblSalesreps[Target])</f>
        <v>19619177</v>
      </c>
    </row>
    <row r="1896" spans="1:21">
      <c r="A1896" t="s">
        <v>2691</v>
      </c>
      <c r="B1896" s="7" t="s">
        <v>277</v>
      </c>
      <c r="C1896" t="s">
        <v>399</v>
      </c>
      <c r="D1896" t="s">
        <v>248</v>
      </c>
      <c r="E1896" t="s">
        <v>56</v>
      </c>
      <c r="F1896" t="s">
        <v>26</v>
      </c>
      <c r="G1896">
        <v>7</v>
      </c>
      <c r="H1896">
        <v>0.05</v>
      </c>
      <c r="I1896" s="2">
        <v>500545.5</v>
      </c>
      <c r="J1896" t="str">
        <f>_xlfn.XLOOKUP(tblOrders[[#This Row],[CustomerID]], tblCustomers[CustomerID], tblCustomers[CustomerName])</f>
        <v>Customer 26</v>
      </c>
      <c r="K1896" t="str">
        <f>_xlfn.XLOOKUP(tblOrders[[#This Row],[CustomerID]], tblCustomers[CustomerID], tblCustomers[Segment])</f>
        <v>SME</v>
      </c>
      <c r="L1896" t="str">
        <f>_xlfn.XLOOKUP(tblOrders[[#This Row],[ProductID]], tblProducts[ProductID], tblProducts[Category])</f>
        <v>Furniture</v>
      </c>
      <c r="M1896">
        <f>_xlfn.XLOOKUP(tblOrders[[#This Row],[ProductID]], tblProducts[ProductID], tblProducts[CostPrice])</f>
        <v>31758</v>
      </c>
      <c r="N1896">
        <f>tblOrders[[#This Row],[Sales]]-(tblOrders[[#This Row],[CostPrice]]*tblOrders[[#This Row],[Quantity]])</f>
        <v>278239.5</v>
      </c>
      <c r="O1896" t="str">
        <f>TEXT(tblOrders[[#This Row],[Date]],"mmm-yyyy")</f>
        <v>Oct-2025</v>
      </c>
      <c r="P1896" t="str">
        <f>_xlfn.XLOOKUP(tblOrders[[#This Row],[OrderID]], tblReturns[OrderID], tblReturns[Returned])</f>
        <v>No</v>
      </c>
      <c r="Q1896" t="str">
        <f>_xlfn.XLOOKUP(tblOrders[[#This Row],[OrderID]], tblShipping[OrderID], tblShipping[ShipMode])</f>
        <v>Express</v>
      </c>
      <c r="R1896" t="str">
        <f>IFERROR(_xlfn.XLOOKUP(A1895, tblCustomers[CustomerID], tblCustomers[CustomerName]), "Not Found")</f>
        <v>Not Found</v>
      </c>
      <c r="S1896" t="str">
        <f>IF(tblOrders[[#This Row],[Sales]]&gt;1000000,"High Value","Standard")</f>
        <v>Standard</v>
      </c>
      <c r="T1896" t="str">
        <f>_xlfn.XLOOKUP(tblOrders[[#This Row],[ProductID]], tblProducts[ProductID], tblProducts[ProductName])</f>
        <v>Product 35</v>
      </c>
      <c r="U1896">
        <f>_xlfn.XLOOKUP(tblOrders[[#This Row],[SalesRepID]], tblSalesreps[RepID], tblSalesreps[Target])</f>
        <v>14265630</v>
      </c>
    </row>
    <row r="1897" spans="1:21">
      <c r="A1897" t="s">
        <v>2692</v>
      </c>
      <c r="B1897" s="7" t="s">
        <v>679</v>
      </c>
      <c r="C1897" t="s">
        <v>386</v>
      </c>
      <c r="D1897" t="s">
        <v>96</v>
      </c>
      <c r="E1897" t="s">
        <v>205</v>
      </c>
      <c r="F1897" t="s">
        <v>20</v>
      </c>
      <c r="G1897">
        <v>5</v>
      </c>
      <c r="H1897">
        <v>0.05</v>
      </c>
      <c r="I1897" s="2">
        <v>668448.5</v>
      </c>
      <c r="J1897" t="str">
        <f>_xlfn.XLOOKUP(tblOrders[[#This Row],[CustomerID]], tblCustomers[CustomerID], tblCustomers[CustomerName])</f>
        <v>Customer 170</v>
      </c>
      <c r="K1897" t="str">
        <f>_xlfn.XLOOKUP(tblOrders[[#This Row],[CustomerID]], tblCustomers[CustomerID], tblCustomers[Segment])</f>
        <v>SME</v>
      </c>
      <c r="L1897" t="str">
        <f>_xlfn.XLOOKUP(tblOrders[[#This Row],[ProductID]], tblProducts[ProductID], tblProducts[Category])</f>
        <v>Office</v>
      </c>
      <c r="M1897">
        <f>_xlfn.XLOOKUP(tblOrders[[#This Row],[ProductID]], tblProducts[ProductID], tblProducts[CostPrice])</f>
        <v>20831</v>
      </c>
      <c r="N1897">
        <f>tblOrders[[#This Row],[Sales]]-(tblOrders[[#This Row],[CostPrice]]*tblOrders[[#This Row],[Quantity]])</f>
        <v>564293.5</v>
      </c>
      <c r="O1897" t="str">
        <f>TEXT(tblOrders[[#This Row],[Date]],"mmm-yyyy")</f>
        <v>Sep-2025</v>
      </c>
      <c r="P1897" t="str">
        <f>_xlfn.XLOOKUP(tblOrders[[#This Row],[OrderID]], tblReturns[OrderID], tblReturns[Returned])</f>
        <v>No</v>
      </c>
      <c r="Q1897" t="str">
        <f>_xlfn.XLOOKUP(tblOrders[[#This Row],[OrderID]], tblShipping[OrderID], tblShipping[ShipMode])</f>
        <v>Pickup</v>
      </c>
      <c r="R1897" t="str">
        <f>IFERROR(_xlfn.XLOOKUP(A1896, tblCustomers[CustomerID], tblCustomers[CustomerName]), "Not Found")</f>
        <v>Not Found</v>
      </c>
      <c r="S1897" t="str">
        <f>IF(tblOrders[[#This Row],[Sales]]&gt;1000000,"High Value","Standard")</f>
        <v>Standard</v>
      </c>
      <c r="T1897" t="str">
        <f>_xlfn.XLOOKUP(tblOrders[[#This Row],[ProductID]], tblProducts[ProductID], tblProducts[ProductName])</f>
        <v>Product 24</v>
      </c>
      <c r="U1897">
        <f>_xlfn.XLOOKUP(tblOrders[[#This Row],[SalesRepID]], tblSalesreps[RepID], tblSalesreps[Target])</f>
        <v>16246424</v>
      </c>
    </row>
    <row r="1898" spans="1:21">
      <c r="A1898" t="s">
        <v>2693</v>
      </c>
      <c r="B1898" s="7" t="s">
        <v>612</v>
      </c>
      <c r="C1898" t="s">
        <v>1439</v>
      </c>
      <c r="D1898" t="s">
        <v>321</v>
      </c>
      <c r="E1898" t="s">
        <v>165</v>
      </c>
      <c r="F1898" t="s">
        <v>26</v>
      </c>
      <c r="G1898">
        <v>4</v>
      </c>
      <c r="H1898">
        <v>0</v>
      </c>
      <c r="I1898" s="2">
        <v>65932</v>
      </c>
      <c r="J1898" t="str">
        <f>_xlfn.XLOOKUP(tblOrders[[#This Row],[CustomerID]], tblCustomers[CustomerID], tblCustomers[CustomerName])</f>
        <v>Customer 104</v>
      </c>
      <c r="K1898" t="str">
        <f>_xlfn.XLOOKUP(tblOrders[[#This Row],[CustomerID]], tblCustomers[CustomerID], tblCustomers[Segment])</f>
        <v>Consumer</v>
      </c>
      <c r="L1898" t="str">
        <f>_xlfn.XLOOKUP(tblOrders[[#This Row],[ProductID]], tblProducts[ProductID], tblProducts[Category])</f>
        <v>Home</v>
      </c>
      <c r="M1898">
        <f>_xlfn.XLOOKUP(tblOrders[[#This Row],[ProductID]], tblProducts[ProductID], tblProducts[CostPrice])</f>
        <v>70588</v>
      </c>
      <c r="N1898">
        <f>tblOrders[[#This Row],[Sales]]-(tblOrders[[#This Row],[CostPrice]]*tblOrders[[#This Row],[Quantity]])</f>
        <v>-216420</v>
      </c>
      <c r="O1898" t="str">
        <f>TEXT(tblOrders[[#This Row],[Date]],"mmm-yyyy")</f>
        <v>Nov-2025</v>
      </c>
      <c r="P1898" t="str">
        <f>_xlfn.XLOOKUP(tblOrders[[#This Row],[OrderID]], tblReturns[OrderID], tblReturns[Returned])</f>
        <v>No</v>
      </c>
      <c r="Q1898" t="str">
        <f>_xlfn.XLOOKUP(tblOrders[[#This Row],[OrderID]], tblShipping[OrderID], tblShipping[ShipMode])</f>
        <v>Express</v>
      </c>
      <c r="R1898" t="str">
        <f>IFERROR(_xlfn.XLOOKUP(A1897, tblCustomers[CustomerID], tblCustomers[CustomerName]), "Not Found")</f>
        <v>Not Found</v>
      </c>
      <c r="S1898" t="str">
        <f>IF(tblOrders[[#This Row],[Sales]]&gt;1000000,"High Value","Standard")</f>
        <v>Standard</v>
      </c>
      <c r="T1898" t="str">
        <f>_xlfn.XLOOKUP(tblOrders[[#This Row],[ProductID]], tblProducts[ProductID], tblProducts[ProductName])</f>
        <v>Product 95</v>
      </c>
      <c r="U1898">
        <f>_xlfn.XLOOKUP(tblOrders[[#This Row],[SalesRepID]], tblSalesreps[RepID], tblSalesreps[Target])</f>
        <v>16839910</v>
      </c>
    </row>
    <row r="1899" spans="1:21">
      <c r="A1899" t="s">
        <v>2694</v>
      </c>
      <c r="B1899" s="7" t="s">
        <v>1048</v>
      </c>
      <c r="C1899" t="s">
        <v>122</v>
      </c>
      <c r="D1899" t="s">
        <v>667</v>
      </c>
      <c r="E1899" t="s">
        <v>119</v>
      </c>
      <c r="F1899" t="s">
        <v>14</v>
      </c>
      <c r="G1899">
        <v>2</v>
      </c>
      <c r="H1899">
        <v>0.05</v>
      </c>
      <c r="I1899" s="2">
        <v>46044.6</v>
      </c>
      <c r="J1899" t="str">
        <f>_xlfn.XLOOKUP(tblOrders[[#This Row],[CustomerID]], tblCustomers[CustomerID], tblCustomers[CustomerName])</f>
        <v>Customer 245</v>
      </c>
      <c r="K1899" t="str">
        <f>_xlfn.XLOOKUP(tblOrders[[#This Row],[CustomerID]], tblCustomers[CustomerID], tblCustomers[Segment])</f>
        <v>Corporate</v>
      </c>
      <c r="L1899" t="str">
        <f>_xlfn.XLOOKUP(tblOrders[[#This Row],[ProductID]], tblProducts[ProductID], tblProducts[Category])</f>
        <v>Electronics</v>
      </c>
      <c r="M1899">
        <f>_xlfn.XLOOKUP(tblOrders[[#This Row],[ProductID]], tblProducts[ProductID], tblProducts[CostPrice])</f>
        <v>13676</v>
      </c>
      <c r="N1899">
        <f>tblOrders[[#This Row],[Sales]]-(tblOrders[[#This Row],[CostPrice]]*tblOrders[[#This Row],[Quantity]])</f>
        <v>18692.599999999999</v>
      </c>
      <c r="O1899" t="str">
        <f>TEXT(tblOrders[[#This Row],[Date]],"mmm-yyyy")</f>
        <v>May-2025</v>
      </c>
      <c r="P1899" t="str">
        <f>_xlfn.XLOOKUP(tblOrders[[#This Row],[OrderID]], tblReturns[OrderID], tblReturns[Returned])</f>
        <v>No</v>
      </c>
      <c r="Q1899" t="str">
        <f>_xlfn.XLOOKUP(tblOrders[[#This Row],[OrderID]], tblShipping[OrderID], tblShipping[ShipMode])</f>
        <v>Express</v>
      </c>
      <c r="R1899" t="str">
        <f>IFERROR(_xlfn.XLOOKUP(A1898, tblCustomers[CustomerID], tblCustomers[CustomerName]), "Not Found")</f>
        <v>Not Found</v>
      </c>
      <c r="S1899" t="str">
        <f>IF(tblOrders[[#This Row],[Sales]]&gt;1000000,"High Value","Standard")</f>
        <v>Standard</v>
      </c>
      <c r="T1899" t="str">
        <f>_xlfn.XLOOKUP(tblOrders[[#This Row],[ProductID]], tblProducts[ProductID], tblProducts[ProductName])</f>
        <v>Product 10</v>
      </c>
      <c r="U1899">
        <f>_xlfn.XLOOKUP(tblOrders[[#This Row],[SalesRepID]], tblSalesreps[RepID], tblSalesreps[Target])</f>
        <v>5886694</v>
      </c>
    </row>
    <row r="1900" spans="1:21">
      <c r="A1900" t="s">
        <v>2695</v>
      </c>
      <c r="B1900" s="7" t="s">
        <v>1249</v>
      </c>
      <c r="C1900" t="s">
        <v>114</v>
      </c>
      <c r="D1900" t="s">
        <v>244</v>
      </c>
      <c r="E1900" t="s">
        <v>69</v>
      </c>
      <c r="F1900" t="s">
        <v>20</v>
      </c>
      <c r="G1900">
        <v>1</v>
      </c>
      <c r="H1900">
        <v>0.05</v>
      </c>
      <c r="I1900" s="2">
        <v>94606.7</v>
      </c>
      <c r="J1900" t="str">
        <f>_xlfn.XLOOKUP(tblOrders[[#This Row],[CustomerID]], tblCustomers[CustomerID], tblCustomers[CustomerName])</f>
        <v>Customer 191</v>
      </c>
      <c r="K1900" t="str">
        <f>_xlfn.XLOOKUP(tblOrders[[#This Row],[CustomerID]], tblCustomers[CustomerID], tblCustomers[Segment])</f>
        <v>SME</v>
      </c>
      <c r="L1900" t="str">
        <f>_xlfn.XLOOKUP(tblOrders[[#This Row],[ProductID]], tblProducts[ProductID], tblProducts[Category])</f>
        <v>Electronics</v>
      </c>
      <c r="M1900">
        <f>_xlfn.XLOOKUP(tblOrders[[#This Row],[ProductID]], tblProducts[ProductID], tblProducts[CostPrice])</f>
        <v>12227</v>
      </c>
      <c r="N1900">
        <f>tblOrders[[#This Row],[Sales]]-(tblOrders[[#This Row],[CostPrice]]*tblOrders[[#This Row],[Quantity]])</f>
        <v>82379.7</v>
      </c>
      <c r="O1900" t="str">
        <f>TEXT(tblOrders[[#This Row],[Date]],"mmm-yyyy")</f>
        <v>Jun-2025</v>
      </c>
      <c r="P1900" t="str">
        <f>_xlfn.XLOOKUP(tblOrders[[#This Row],[OrderID]], tblReturns[OrderID], tblReturns[Returned])</f>
        <v>No</v>
      </c>
      <c r="Q1900" t="str">
        <f>_xlfn.XLOOKUP(tblOrders[[#This Row],[OrderID]], tblShipping[OrderID], tblShipping[ShipMode])</f>
        <v>Express</v>
      </c>
      <c r="R1900" t="str">
        <f>IFERROR(_xlfn.XLOOKUP(A1899, tblCustomers[CustomerID], tblCustomers[CustomerName]), "Not Found")</f>
        <v>Not Found</v>
      </c>
      <c r="S1900" t="str">
        <f>IF(tblOrders[[#This Row],[Sales]]&gt;1000000,"High Value","Standard")</f>
        <v>Standard</v>
      </c>
      <c r="T1900" t="str">
        <f>_xlfn.XLOOKUP(tblOrders[[#This Row],[ProductID]], tblProducts[ProductID], tblProducts[ProductName])</f>
        <v>Product 96</v>
      </c>
      <c r="U1900">
        <f>_xlfn.XLOOKUP(tblOrders[[#This Row],[SalesRepID]], tblSalesreps[RepID], tblSalesreps[Target])</f>
        <v>19473459</v>
      </c>
    </row>
    <row r="1901" spans="1:21">
      <c r="A1901" t="s">
        <v>2696</v>
      </c>
      <c r="B1901" s="7" t="s">
        <v>107</v>
      </c>
      <c r="C1901" t="s">
        <v>239</v>
      </c>
      <c r="D1901" t="s">
        <v>546</v>
      </c>
      <c r="E1901" t="s">
        <v>35</v>
      </c>
      <c r="F1901" t="s">
        <v>26</v>
      </c>
      <c r="G1901">
        <v>3</v>
      </c>
      <c r="H1901">
        <v>0.15</v>
      </c>
      <c r="I1901" s="2">
        <v>62765.7</v>
      </c>
      <c r="J1901" t="str">
        <f>_xlfn.XLOOKUP(tblOrders[[#This Row],[CustomerID]], tblCustomers[CustomerID], tblCustomers[CustomerName])</f>
        <v>Customer 146</v>
      </c>
      <c r="K1901" t="str">
        <f>_xlfn.XLOOKUP(tblOrders[[#This Row],[CustomerID]], tblCustomers[CustomerID], tblCustomers[Segment])</f>
        <v>Consumer</v>
      </c>
      <c r="L1901" t="str">
        <f>_xlfn.XLOOKUP(tblOrders[[#This Row],[ProductID]], tblProducts[ProductID], tblProducts[Category])</f>
        <v>Home</v>
      </c>
      <c r="M1901">
        <f>_xlfn.XLOOKUP(tblOrders[[#This Row],[ProductID]], tblProducts[ProductID], tblProducts[CostPrice])</f>
        <v>51783</v>
      </c>
      <c r="N1901">
        <f>tblOrders[[#This Row],[Sales]]-(tblOrders[[#This Row],[CostPrice]]*tblOrders[[#This Row],[Quantity]])</f>
        <v>-92583.3</v>
      </c>
      <c r="O1901" t="str">
        <f>TEXT(tblOrders[[#This Row],[Date]],"mmm-yyyy")</f>
        <v>Feb-2025</v>
      </c>
      <c r="P1901" t="str">
        <f>_xlfn.XLOOKUP(tblOrders[[#This Row],[OrderID]], tblReturns[OrderID], tblReturns[Returned])</f>
        <v>No</v>
      </c>
      <c r="Q1901" t="str">
        <f>_xlfn.XLOOKUP(tblOrders[[#This Row],[OrderID]], tblShipping[OrderID], tblShipping[ShipMode])</f>
        <v>Pickup</v>
      </c>
      <c r="R1901" t="str">
        <f>IFERROR(_xlfn.XLOOKUP(A1900, tblCustomers[CustomerID], tblCustomers[CustomerName]), "Not Found")</f>
        <v>Not Found</v>
      </c>
      <c r="S1901" t="str">
        <f>IF(tblOrders[[#This Row],[Sales]]&gt;1000000,"High Value","Standard")</f>
        <v>Standard</v>
      </c>
      <c r="T1901" t="str">
        <f>_xlfn.XLOOKUP(tblOrders[[#This Row],[ProductID]], tblProducts[ProductID], tblProducts[ProductName])</f>
        <v>Product 14</v>
      </c>
      <c r="U1901">
        <f>_xlfn.XLOOKUP(tblOrders[[#This Row],[SalesRepID]], tblSalesreps[RepID], tblSalesreps[Target])</f>
        <v>19619177</v>
      </c>
    </row>
    <row r="1902" spans="1:21">
      <c r="A1902" t="s">
        <v>2697</v>
      </c>
      <c r="B1902" s="7" t="s">
        <v>711</v>
      </c>
      <c r="C1902" t="s">
        <v>278</v>
      </c>
      <c r="D1902" t="s">
        <v>744</v>
      </c>
      <c r="E1902" t="s">
        <v>119</v>
      </c>
      <c r="F1902" t="s">
        <v>20</v>
      </c>
      <c r="G1902">
        <v>10</v>
      </c>
      <c r="H1902">
        <v>0</v>
      </c>
      <c r="I1902" s="2">
        <v>387920</v>
      </c>
      <c r="J1902" t="str">
        <f>_xlfn.XLOOKUP(tblOrders[[#This Row],[CustomerID]], tblCustomers[CustomerID], tblCustomers[CustomerName])</f>
        <v>Customer 131</v>
      </c>
      <c r="K1902" t="str">
        <f>_xlfn.XLOOKUP(tblOrders[[#This Row],[CustomerID]], tblCustomers[CustomerID], tblCustomers[Segment])</f>
        <v>SME</v>
      </c>
      <c r="L1902" t="str">
        <f>_xlfn.XLOOKUP(tblOrders[[#This Row],[ProductID]], tblProducts[ProductID], tblProducts[Category])</f>
        <v>Electronics</v>
      </c>
      <c r="M1902">
        <f>_xlfn.XLOOKUP(tblOrders[[#This Row],[ProductID]], tblProducts[ProductID], tblProducts[CostPrice])</f>
        <v>37361</v>
      </c>
      <c r="N1902">
        <f>tblOrders[[#This Row],[Sales]]-(tblOrders[[#This Row],[CostPrice]]*tblOrders[[#This Row],[Quantity]])</f>
        <v>14310</v>
      </c>
      <c r="O1902" t="str">
        <f>TEXT(tblOrders[[#This Row],[Date]],"mmm-yyyy")</f>
        <v>Jul-2025</v>
      </c>
      <c r="P1902" t="str">
        <f>_xlfn.XLOOKUP(tblOrders[[#This Row],[OrderID]], tblReturns[OrderID], tblReturns[Returned])</f>
        <v>No</v>
      </c>
      <c r="Q1902" t="str">
        <f>_xlfn.XLOOKUP(tblOrders[[#This Row],[OrderID]], tblShipping[OrderID], tblShipping[ShipMode])</f>
        <v>Pickup</v>
      </c>
      <c r="R1902" t="str">
        <f>IFERROR(_xlfn.XLOOKUP(A1901, tblCustomers[CustomerID], tblCustomers[CustomerName]), "Not Found")</f>
        <v>Not Found</v>
      </c>
      <c r="S1902" t="str">
        <f>IF(tblOrders[[#This Row],[Sales]]&gt;1000000,"High Value","Standard")</f>
        <v>Standard</v>
      </c>
      <c r="T1902" t="str">
        <f>_xlfn.XLOOKUP(tblOrders[[#This Row],[ProductID]], tblProducts[ProductID], tblProducts[ProductName])</f>
        <v>Product 72</v>
      </c>
      <c r="U1902">
        <f>_xlfn.XLOOKUP(tblOrders[[#This Row],[SalesRepID]], tblSalesreps[RepID], tblSalesreps[Target])</f>
        <v>5886694</v>
      </c>
    </row>
    <row r="1903" spans="1:21">
      <c r="A1903" t="s">
        <v>2698</v>
      </c>
      <c r="B1903" s="7" t="s">
        <v>234</v>
      </c>
      <c r="C1903" t="s">
        <v>171</v>
      </c>
      <c r="D1903" t="s">
        <v>403</v>
      </c>
      <c r="E1903" t="s">
        <v>197</v>
      </c>
      <c r="F1903" t="s">
        <v>88</v>
      </c>
      <c r="G1903">
        <v>5</v>
      </c>
      <c r="H1903">
        <v>0.1</v>
      </c>
      <c r="I1903" s="2">
        <v>568507.5</v>
      </c>
      <c r="J1903" t="str">
        <f>_xlfn.XLOOKUP(tblOrders[[#This Row],[CustomerID]], tblCustomers[CustomerID], tblCustomers[CustomerName])</f>
        <v>Customer 251</v>
      </c>
      <c r="K1903" t="str">
        <f>_xlfn.XLOOKUP(tblOrders[[#This Row],[CustomerID]], tblCustomers[CustomerID], tblCustomers[Segment])</f>
        <v>Consumer</v>
      </c>
      <c r="L1903" t="str">
        <f>_xlfn.XLOOKUP(tblOrders[[#This Row],[ProductID]], tblProducts[ProductID], tblProducts[Category])</f>
        <v>Furniture</v>
      </c>
      <c r="M1903">
        <f>_xlfn.XLOOKUP(tblOrders[[#This Row],[ProductID]], tblProducts[ProductID], tblProducts[CostPrice])</f>
        <v>53072</v>
      </c>
      <c r="N1903">
        <f>tblOrders[[#This Row],[Sales]]-(tblOrders[[#This Row],[CostPrice]]*tblOrders[[#This Row],[Quantity]])</f>
        <v>303147.5</v>
      </c>
      <c r="O1903" t="str">
        <f>TEXT(tblOrders[[#This Row],[Date]],"mmm-yyyy")</f>
        <v>Sep-2025</v>
      </c>
      <c r="P1903" t="str">
        <f>_xlfn.XLOOKUP(tblOrders[[#This Row],[OrderID]], tblReturns[OrderID], tblReturns[Returned])</f>
        <v>No</v>
      </c>
      <c r="Q1903" t="str">
        <f>_xlfn.XLOOKUP(tblOrders[[#This Row],[OrderID]], tblShipping[OrderID], tblShipping[ShipMode])</f>
        <v>Standard</v>
      </c>
      <c r="R1903" t="str">
        <f>IFERROR(_xlfn.XLOOKUP(A1902, tblCustomers[CustomerID], tblCustomers[CustomerName]), "Not Found")</f>
        <v>Not Found</v>
      </c>
      <c r="S1903" t="str">
        <f>IF(tblOrders[[#This Row],[Sales]]&gt;1000000,"High Value","Standard")</f>
        <v>Standard</v>
      </c>
      <c r="T1903" t="str">
        <f>_xlfn.XLOOKUP(tblOrders[[#This Row],[ProductID]], tblProducts[ProductID], tblProducts[ProductName])</f>
        <v>Product 78</v>
      </c>
      <c r="U1903">
        <f>_xlfn.XLOOKUP(tblOrders[[#This Row],[SalesRepID]], tblSalesreps[RepID], tblSalesreps[Target])</f>
        <v>19562258</v>
      </c>
    </row>
    <row r="1904" spans="1:21">
      <c r="A1904" t="s">
        <v>2699</v>
      </c>
      <c r="B1904" s="7" t="s">
        <v>459</v>
      </c>
      <c r="C1904" t="s">
        <v>231</v>
      </c>
      <c r="D1904" t="s">
        <v>209</v>
      </c>
      <c r="E1904" t="s">
        <v>35</v>
      </c>
      <c r="F1904" t="s">
        <v>20</v>
      </c>
      <c r="G1904">
        <v>2</v>
      </c>
      <c r="H1904">
        <v>0.05</v>
      </c>
      <c r="I1904" s="2">
        <v>177807.7</v>
      </c>
      <c r="J1904" t="str">
        <f>_xlfn.XLOOKUP(tblOrders[[#This Row],[CustomerID]], tblCustomers[CustomerID], tblCustomers[CustomerName])</f>
        <v>Customer 28</v>
      </c>
      <c r="K1904" t="str">
        <f>_xlfn.XLOOKUP(tblOrders[[#This Row],[CustomerID]], tblCustomers[CustomerID], tblCustomers[Segment])</f>
        <v>SME</v>
      </c>
      <c r="L1904" t="str">
        <f>_xlfn.XLOOKUP(tblOrders[[#This Row],[ProductID]], tblProducts[ProductID], tblProducts[Category])</f>
        <v>Office</v>
      </c>
      <c r="M1904">
        <f>_xlfn.XLOOKUP(tblOrders[[#This Row],[ProductID]], tblProducts[ProductID], tblProducts[CostPrice])</f>
        <v>27558</v>
      </c>
      <c r="N1904">
        <f>tblOrders[[#This Row],[Sales]]-(tblOrders[[#This Row],[CostPrice]]*tblOrders[[#This Row],[Quantity]])</f>
        <v>122691.70000000001</v>
      </c>
      <c r="O1904" t="str">
        <f>TEXT(tblOrders[[#This Row],[Date]],"mmm-yyyy")</f>
        <v>Jul-2025</v>
      </c>
      <c r="P1904" t="str">
        <f>_xlfn.XLOOKUP(tblOrders[[#This Row],[OrderID]], tblReturns[OrderID], tblReturns[Returned])</f>
        <v>No</v>
      </c>
      <c r="Q1904" t="str">
        <f>_xlfn.XLOOKUP(tblOrders[[#This Row],[OrderID]], tblShipping[OrderID], tblShipping[ShipMode])</f>
        <v>Standard</v>
      </c>
      <c r="R1904" t="str">
        <f>IFERROR(_xlfn.XLOOKUP(A1903, tblCustomers[CustomerID], tblCustomers[CustomerName]), "Not Found")</f>
        <v>Not Found</v>
      </c>
      <c r="S1904" t="str">
        <f>IF(tblOrders[[#This Row],[Sales]]&gt;1000000,"High Value","Standard")</f>
        <v>Standard</v>
      </c>
      <c r="T1904" t="str">
        <f>_xlfn.XLOOKUP(tblOrders[[#This Row],[ProductID]], tblProducts[ProductID], tblProducts[ProductName])</f>
        <v>Product 93</v>
      </c>
      <c r="U1904">
        <f>_xlfn.XLOOKUP(tblOrders[[#This Row],[SalesRepID]], tblSalesreps[RepID], tblSalesreps[Target])</f>
        <v>19619177</v>
      </c>
    </row>
    <row r="1905" spans="1:21">
      <c r="A1905" t="s">
        <v>2700</v>
      </c>
      <c r="B1905" s="7" t="s">
        <v>797</v>
      </c>
      <c r="C1905" t="s">
        <v>38</v>
      </c>
      <c r="D1905" t="s">
        <v>362</v>
      </c>
      <c r="E1905" t="s">
        <v>45</v>
      </c>
      <c r="F1905" t="s">
        <v>88</v>
      </c>
      <c r="G1905">
        <v>7</v>
      </c>
      <c r="H1905">
        <v>0.05</v>
      </c>
      <c r="I1905" s="2">
        <v>83264.649999999994</v>
      </c>
      <c r="J1905" t="str">
        <f>_xlfn.XLOOKUP(tblOrders[[#This Row],[CustomerID]], tblCustomers[CustomerID], tblCustomers[CustomerName])</f>
        <v>Customer 23</v>
      </c>
      <c r="K1905" t="str">
        <f>_xlfn.XLOOKUP(tblOrders[[#This Row],[CustomerID]], tblCustomers[CustomerID], tblCustomers[Segment])</f>
        <v>Consumer</v>
      </c>
      <c r="L1905" t="str">
        <f>_xlfn.XLOOKUP(tblOrders[[#This Row],[ProductID]], tblProducts[ProductID], tblProducts[Category])</f>
        <v>Home</v>
      </c>
      <c r="M1905">
        <f>_xlfn.XLOOKUP(tblOrders[[#This Row],[ProductID]], tblProducts[ProductID], tblProducts[CostPrice])</f>
        <v>41409</v>
      </c>
      <c r="N1905">
        <f>tblOrders[[#This Row],[Sales]]-(tblOrders[[#This Row],[CostPrice]]*tblOrders[[#This Row],[Quantity]])</f>
        <v>-206598.35</v>
      </c>
      <c r="O1905" t="str">
        <f>TEXT(tblOrders[[#This Row],[Date]],"mmm-yyyy")</f>
        <v>Jan-2025</v>
      </c>
      <c r="P1905" t="str">
        <f>_xlfn.XLOOKUP(tblOrders[[#This Row],[OrderID]], tblReturns[OrderID], tblReturns[Returned])</f>
        <v>No</v>
      </c>
      <c r="Q1905" t="str">
        <f>_xlfn.XLOOKUP(tblOrders[[#This Row],[OrderID]], tblShipping[OrderID], tblShipping[ShipMode])</f>
        <v>Express</v>
      </c>
      <c r="R1905" t="str">
        <f>IFERROR(_xlfn.XLOOKUP(A1904, tblCustomers[CustomerID], tblCustomers[CustomerName]), "Not Found")</f>
        <v>Not Found</v>
      </c>
      <c r="S1905" t="str">
        <f>IF(tblOrders[[#This Row],[Sales]]&gt;1000000,"High Value","Standard")</f>
        <v>Standard</v>
      </c>
      <c r="T1905" t="str">
        <f>_xlfn.XLOOKUP(tblOrders[[#This Row],[ProductID]], tblProducts[ProductID], tblProducts[ProductName])</f>
        <v>Product 25</v>
      </c>
      <c r="U1905">
        <f>_xlfn.XLOOKUP(tblOrders[[#This Row],[SalesRepID]], tblSalesreps[RepID], tblSalesreps[Target])</f>
        <v>11319839</v>
      </c>
    </row>
    <row r="1906" spans="1:21">
      <c r="A1906" t="s">
        <v>2701</v>
      </c>
      <c r="B1906" s="7" t="s">
        <v>1532</v>
      </c>
      <c r="C1906" t="s">
        <v>664</v>
      </c>
      <c r="D1906" t="s">
        <v>516</v>
      </c>
      <c r="E1906" t="s">
        <v>74</v>
      </c>
      <c r="F1906" t="s">
        <v>51</v>
      </c>
      <c r="G1906">
        <v>5</v>
      </c>
      <c r="H1906">
        <v>0.2</v>
      </c>
      <c r="I1906" s="2">
        <v>154136</v>
      </c>
      <c r="J1906" t="str">
        <f>_xlfn.XLOOKUP(tblOrders[[#This Row],[CustomerID]], tblCustomers[CustomerID], tblCustomers[CustomerName])</f>
        <v>Customer 112</v>
      </c>
      <c r="K1906" t="str">
        <f>_xlfn.XLOOKUP(tblOrders[[#This Row],[CustomerID]], tblCustomers[CustomerID], tblCustomers[Segment])</f>
        <v>Corporate</v>
      </c>
      <c r="L1906" t="str">
        <f>_xlfn.XLOOKUP(tblOrders[[#This Row],[ProductID]], tblProducts[ProductID], tblProducts[Category])</f>
        <v>Home</v>
      </c>
      <c r="M1906">
        <f>_xlfn.XLOOKUP(tblOrders[[#This Row],[ProductID]], tblProducts[ProductID], tblProducts[CostPrice])</f>
        <v>48408</v>
      </c>
      <c r="N1906">
        <f>tblOrders[[#This Row],[Sales]]-(tblOrders[[#This Row],[CostPrice]]*tblOrders[[#This Row],[Quantity]])</f>
        <v>-87904</v>
      </c>
      <c r="O1906" t="str">
        <f>TEXT(tblOrders[[#This Row],[Date]],"mmm-yyyy")</f>
        <v>Nov-2025</v>
      </c>
      <c r="P1906" t="str">
        <f>_xlfn.XLOOKUP(tblOrders[[#This Row],[OrderID]], tblReturns[OrderID], tblReturns[Returned])</f>
        <v>No</v>
      </c>
      <c r="Q1906" t="str">
        <f>_xlfn.XLOOKUP(tblOrders[[#This Row],[OrderID]], tblShipping[OrderID], tblShipping[ShipMode])</f>
        <v>Standard</v>
      </c>
      <c r="R1906" t="str">
        <f>IFERROR(_xlfn.XLOOKUP(A1905, tblCustomers[CustomerID], tblCustomers[CustomerName]), "Not Found")</f>
        <v>Not Found</v>
      </c>
      <c r="S1906" t="str">
        <f>IF(tblOrders[[#This Row],[Sales]]&gt;1000000,"High Value","Standard")</f>
        <v>Standard</v>
      </c>
      <c r="T1906" t="str">
        <f>_xlfn.XLOOKUP(tblOrders[[#This Row],[ProductID]], tblProducts[ProductID], tblProducts[ProductName])</f>
        <v>Product 12</v>
      </c>
      <c r="U1906">
        <f>_xlfn.XLOOKUP(tblOrders[[#This Row],[SalesRepID]], tblSalesreps[RepID], tblSalesreps[Target])</f>
        <v>7254801</v>
      </c>
    </row>
    <row r="1907" spans="1:21">
      <c r="A1907" t="s">
        <v>2702</v>
      </c>
      <c r="B1907" s="7" t="s">
        <v>153</v>
      </c>
      <c r="C1907" t="s">
        <v>361</v>
      </c>
      <c r="D1907" t="s">
        <v>339</v>
      </c>
      <c r="E1907" t="s">
        <v>210</v>
      </c>
      <c r="F1907" t="s">
        <v>88</v>
      </c>
      <c r="G1907">
        <v>9</v>
      </c>
      <c r="H1907">
        <v>0.05</v>
      </c>
      <c r="I1907" s="2">
        <v>1068852.6000000001</v>
      </c>
      <c r="J1907" t="str">
        <f>_xlfn.XLOOKUP(tblOrders[[#This Row],[CustomerID]], tblCustomers[CustomerID], tblCustomers[CustomerName])</f>
        <v>Customer 34</v>
      </c>
      <c r="K1907" t="str">
        <f>_xlfn.XLOOKUP(tblOrders[[#This Row],[CustomerID]], tblCustomers[CustomerID], tblCustomers[Segment])</f>
        <v>Corporate</v>
      </c>
      <c r="L1907" t="str">
        <f>_xlfn.XLOOKUP(tblOrders[[#This Row],[ProductID]], tblProducts[ProductID], tblProducts[Category])</f>
        <v>Office</v>
      </c>
      <c r="M1907">
        <f>_xlfn.XLOOKUP(tblOrders[[#This Row],[ProductID]], tblProducts[ProductID], tblProducts[CostPrice])</f>
        <v>73889</v>
      </c>
      <c r="N1907">
        <f>tblOrders[[#This Row],[Sales]]-(tblOrders[[#This Row],[CostPrice]]*tblOrders[[#This Row],[Quantity]])</f>
        <v>403851.60000000009</v>
      </c>
      <c r="O1907" t="str">
        <f>TEXT(tblOrders[[#This Row],[Date]],"mmm-yyyy")</f>
        <v>Jun-2025</v>
      </c>
      <c r="P1907" t="str">
        <f>_xlfn.XLOOKUP(tblOrders[[#This Row],[OrderID]], tblReturns[OrderID], tblReturns[Returned])</f>
        <v>No</v>
      </c>
      <c r="Q1907" t="str">
        <f>_xlfn.XLOOKUP(tblOrders[[#This Row],[OrderID]], tblShipping[OrderID], tblShipping[ShipMode])</f>
        <v>Express</v>
      </c>
      <c r="R1907" t="str">
        <f>IFERROR(_xlfn.XLOOKUP(A1906, tblCustomers[CustomerID], tblCustomers[CustomerName]), "Not Found")</f>
        <v>Not Found</v>
      </c>
      <c r="S1907" t="str">
        <f>IF(tblOrders[[#This Row],[Sales]]&gt;1000000,"High Value","Standard")</f>
        <v>High Value</v>
      </c>
      <c r="T1907" t="str">
        <f>_xlfn.XLOOKUP(tblOrders[[#This Row],[ProductID]], tblProducts[ProductID], tblProducts[ProductName])</f>
        <v>Product 83</v>
      </c>
      <c r="U1907">
        <f>_xlfn.XLOOKUP(tblOrders[[#This Row],[SalesRepID]], tblSalesreps[RepID], tblSalesreps[Target])</f>
        <v>19336654</v>
      </c>
    </row>
    <row r="1908" spans="1:21">
      <c r="A1908" t="s">
        <v>2703</v>
      </c>
      <c r="B1908" s="7" t="s">
        <v>173</v>
      </c>
      <c r="C1908" t="s">
        <v>563</v>
      </c>
      <c r="D1908" t="s">
        <v>73</v>
      </c>
      <c r="E1908" t="s">
        <v>197</v>
      </c>
      <c r="F1908" t="s">
        <v>88</v>
      </c>
      <c r="G1908">
        <v>1</v>
      </c>
      <c r="H1908">
        <v>0</v>
      </c>
      <c r="I1908" s="2">
        <v>43718</v>
      </c>
      <c r="J1908" t="str">
        <f>_xlfn.XLOOKUP(tblOrders[[#This Row],[CustomerID]], tblCustomers[CustomerID], tblCustomers[CustomerName])</f>
        <v>Customer 65</v>
      </c>
      <c r="K1908" t="str">
        <f>_xlfn.XLOOKUP(tblOrders[[#This Row],[CustomerID]], tblCustomers[CustomerID], tblCustomers[Segment])</f>
        <v>Corporate</v>
      </c>
      <c r="L1908" t="str">
        <f>_xlfn.XLOOKUP(tblOrders[[#This Row],[ProductID]], tblProducts[ProductID], tblProducts[Category])</f>
        <v>Office</v>
      </c>
      <c r="M1908">
        <f>_xlfn.XLOOKUP(tblOrders[[#This Row],[ProductID]], tblProducts[ProductID], tblProducts[CostPrice])</f>
        <v>28523</v>
      </c>
      <c r="N1908">
        <f>tblOrders[[#This Row],[Sales]]-(tblOrders[[#This Row],[CostPrice]]*tblOrders[[#This Row],[Quantity]])</f>
        <v>15195</v>
      </c>
      <c r="O1908" t="str">
        <f>TEXT(tblOrders[[#This Row],[Date]],"mmm-yyyy")</f>
        <v>Jun-2025</v>
      </c>
      <c r="P1908" t="str">
        <f>_xlfn.XLOOKUP(tblOrders[[#This Row],[OrderID]], tblReturns[OrderID], tblReturns[Returned])</f>
        <v>No</v>
      </c>
      <c r="Q1908" t="str">
        <f>_xlfn.XLOOKUP(tblOrders[[#This Row],[OrderID]], tblShipping[OrderID], tblShipping[ShipMode])</f>
        <v>Pickup</v>
      </c>
      <c r="R1908" t="str">
        <f>IFERROR(_xlfn.XLOOKUP(A1907, tblCustomers[CustomerID], tblCustomers[CustomerName]), "Not Found")</f>
        <v>Not Found</v>
      </c>
      <c r="S1908" t="str">
        <f>IF(tblOrders[[#This Row],[Sales]]&gt;1000000,"High Value","Standard")</f>
        <v>Standard</v>
      </c>
      <c r="T1908" t="str">
        <f>_xlfn.XLOOKUP(tblOrders[[#This Row],[ProductID]], tblProducts[ProductID], tblProducts[ProductName])</f>
        <v>Product 30</v>
      </c>
      <c r="U1908">
        <f>_xlfn.XLOOKUP(tblOrders[[#This Row],[SalesRepID]], tblSalesreps[RepID], tblSalesreps[Target])</f>
        <v>19562258</v>
      </c>
    </row>
    <row r="1909" spans="1:21">
      <c r="A1909" t="s">
        <v>2704</v>
      </c>
      <c r="B1909" s="7" t="s">
        <v>225</v>
      </c>
      <c r="C1909" t="s">
        <v>1878</v>
      </c>
      <c r="D1909" t="s">
        <v>1093</v>
      </c>
      <c r="E1909" t="s">
        <v>87</v>
      </c>
      <c r="F1909" t="s">
        <v>14</v>
      </c>
      <c r="G1909">
        <v>9</v>
      </c>
      <c r="H1909">
        <v>0</v>
      </c>
      <c r="I1909" s="2">
        <v>184356</v>
      </c>
      <c r="J1909" t="str">
        <f>_xlfn.XLOOKUP(tblOrders[[#This Row],[CustomerID]], tblCustomers[CustomerID], tblCustomers[CustomerName])</f>
        <v>Customer 2</v>
      </c>
      <c r="K1909" t="str">
        <f>_xlfn.XLOOKUP(tblOrders[[#This Row],[CustomerID]], tblCustomers[CustomerID], tblCustomers[Segment])</f>
        <v>Consumer</v>
      </c>
      <c r="L1909" t="str">
        <f>_xlfn.XLOOKUP(tblOrders[[#This Row],[ProductID]], tblProducts[ProductID], tblProducts[Category])</f>
        <v>Office</v>
      </c>
      <c r="M1909">
        <f>_xlfn.XLOOKUP(tblOrders[[#This Row],[ProductID]], tblProducts[ProductID], tblProducts[CostPrice])</f>
        <v>9813</v>
      </c>
      <c r="N1909">
        <f>tblOrders[[#This Row],[Sales]]-(tblOrders[[#This Row],[CostPrice]]*tblOrders[[#This Row],[Quantity]])</f>
        <v>96039</v>
      </c>
      <c r="O1909" t="str">
        <f>TEXT(tblOrders[[#This Row],[Date]],"mmm-yyyy")</f>
        <v>Oct-2025</v>
      </c>
      <c r="P1909" t="str">
        <f>_xlfn.XLOOKUP(tblOrders[[#This Row],[OrderID]], tblReturns[OrderID], tblReturns[Returned])</f>
        <v>No</v>
      </c>
      <c r="Q1909" t="str">
        <f>_xlfn.XLOOKUP(tblOrders[[#This Row],[OrderID]], tblShipping[OrderID], tblShipping[ShipMode])</f>
        <v>Pickup</v>
      </c>
      <c r="R1909" t="str">
        <f>IFERROR(_xlfn.XLOOKUP(A1908, tblCustomers[CustomerID], tblCustomers[CustomerName]), "Not Found")</f>
        <v>Not Found</v>
      </c>
      <c r="S1909" t="str">
        <f>IF(tblOrders[[#This Row],[Sales]]&gt;1000000,"High Value","Standard")</f>
        <v>Standard</v>
      </c>
      <c r="T1909" t="str">
        <f>_xlfn.XLOOKUP(tblOrders[[#This Row],[ProductID]], tblProducts[ProductID], tblProducts[ProductName])</f>
        <v>Product 77</v>
      </c>
      <c r="U1909">
        <f>_xlfn.XLOOKUP(tblOrders[[#This Row],[SalesRepID]], tblSalesreps[RepID], tblSalesreps[Target])</f>
        <v>18500989</v>
      </c>
    </row>
    <row r="1910" spans="1:21">
      <c r="A1910" t="s">
        <v>2705</v>
      </c>
      <c r="B1910" s="7" t="s">
        <v>1268</v>
      </c>
      <c r="C1910" t="s">
        <v>129</v>
      </c>
      <c r="D1910" t="s">
        <v>226</v>
      </c>
      <c r="E1910" t="s">
        <v>205</v>
      </c>
      <c r="F1910" t="s">
        <v>20</v>
      </c>
      <c r="G1910">
        <v>8</v>
      </c>
      <c r="H1910">
        <v>0.1</v>
      </c>
      <c r="I1910" s="2">
        <v>676915.19999999995</v>
      </c>
      <c r="J1910" t="str">
        <f>_xlfn.XLOOKUP(tblOrders[[#This Row],[CustomerID]], tblCustomers[CustomerID], tblCustomers[CustomerName])</f>
        <v>Customer 237</v>
      </c>
      <c r="K1910" t="str">
        <f>_xlfn.XLOOKUP(tblOrders[[#This Row],[CustomerID]], tblCustomers[CustomerID], tblCustomers[Segment])</f>
        <v>Consumer</v>
      </c>
      <c r="L1910" t="str">
        <f>_xlfn.XLOOKUP(tblOrders[[#This Row],[ProductID]], tblProducts[ProductID], tblProducts[Category])</f>
        <v>Furniture</v>
      </c>
      <c r="M1910">
        <f>_xlfn.XLOOKUP(tblOrders[[#This Row],[ProductID]], tblProducts[ProductID], tblProducts[CostPrice])</f>
        <v>75432</v>
      </c>
      <c r="N1910">
        <f>tblOrders[[#This Row],[Sales]]-(tblOrders[[#This Row],[CostPrice]]*tblOrders[[#This Row],[Quantity]])</f>
        <v>73459.199999999953</v>
      </c>
      <c r="O1910" t="str">
        <f>TEXT(tblOrders[[#This Row],[Date]],"mmm-yyyy")</f>
        <v>Feb-2025</v>
      </c>
      <c r="P1910" t="str">
        <f>_xlfn.XLOOKUP(tblOrders[[#This Row],[OrderID]], tblReturns[OrderID], tblReturns[Returned])</f>
        <v>No</v>
      </c>
      <c r="Q1910" t="str">
        <f>_xlfn.XLOOKUP(tblOrders[[#This Row],[OrderID]], tblShipping[OrderID], tblShipping[ShipMode])</f>
        <v>Standard</v>
      </c>
      <c r="R1910" t="str">
        <f>IFERROR(_xlfn.XLOOKUP(A1909, tblCustomers[CustomerID], tblCustomers[CustomerName]), "Not Found")</f>
        <v>Not Found</v>
      </c>
      <c r="S1910" t="str">
        <f>IF(tblOrders[[#This Row],[Sales]]&gt;1000000,"High Value","Standard")</f>
        <v>Standard</v>
      </c>
      <c r="T1910" t="str">
        <f>_xlfn.XLOOKUP(tblOrders[[#This Row],[ProductID]], tblProducts[ProductID], tblProducts[ProductName])</f>
        <v>Product 88</v>
      </c>
      <c r="U1910">
        <f>_xlfn.XLOOKUP(tblOrders[[#This Row],[SalesRepID]], tblSalesreps[RepID], tblSalesreps[Target])</f>
        <v>16246424</v>
      </c>
    </row>
    <row r="1911" spans="1:21">
      <c r="A1911" t="s">
        <v>2706</v>
      </c>
      <c r="B1911" s="7" t="s">
        <v>1510</v>
      </c>
      <c r="C1911" t="s">
        <v>464</v>
      </c>
      <c r="D1911" t="s">
        <v>387</v>
      </c>
      <c r="E1911" t="s">
        <v>35</v>
      </c>
      <c r="F1911" t="s">
        <v>88</v>
      </c>
      <c r="G1911">
        <v>8</v>
      </c>
      <c r="H1911">
        <v>0.1</v>
      </c>
      <c r="I1911" s="2">
        <v>571053.6</v>
      </c>
      <c r="J1911" t="str">
        <f>_xlfn.XLOOKUP(tblOrders[[#This Row],[CustomerID]], tblCustomers[CustomerID], tblCustomers[CustomerName])</f>
        <v>Customer 187</v>
      </c>
      <c r="K1911" t="str">
        <f>_xlfn.XLOOKUP(tblOrders[[#This Row],[CustomerID]], tblCustomers[CustomerID], tblCustomers[Segment])</f>
        <v>Corporate</v>
      </c>
      <c r="L1911" t="str">
        <f>_xlfn.XLOOKUP(tblOrders[[#This Row],[ProductID]], tblProducts[ProductID], tblProducts[Category])</f>
        <v>Furniture</v>
      </c>
      <c r="M1911">
        <f>_xlfn.XLOOKUP(tblOrders[[#This Row],[ProductID]], tblProducts[ProductID], tblProducts[CostPrice])</f>
        <v>37464</v>
      </c>
      <c r="N1911">
        <f>tblOrders[[#This Row],[Sales]]-(tblOrders[[#This Row],[CostPrice]]*tblOrders[[#This Row],[Quantity]])</f>
        <v>271341.59999999998</v>
      </c>
      <c r="O1911" t="str">
        <f>TEXT(tblOrders[[#This Row],[Date]],"mmm-yyyy")</f>
        <v>Jul-2025</v>
      </c>
      <c r="P1911" t="str">
        <f>_xlfn.XLOOKUP(tblOrders[[#This Row],[OrderID]], tblReturns[OrderID], tblReturns[Returned])</f>
        <v>No</v>
      </c>
      <c r="Q1911" t="str">
        <f>_xlfn.XLOOKUP(tblOrders[[#This Row],[OrderID]], tblShipping[OrderID], tblShipping[ShipMode])</f>
        <v>Standard</v>
      </c>
      <c r="R1911" t="str">
        <f>IFERROR(_xlfn.XLOOKUP(A1910, tblCustomers[CustomerID], tblCustomers[CustomerName]), "Not Found")</f>
        <v>Not Found</v>
      </c>
      <c r="S1911" t="str">
        <f>IF(tblOrders[[#This Row],[Sales]]&gt;1000000,"High Value","Standard")</f>
        <v>Standard</v>
      </c>
      <c r="T1911" t="str">
        <f>_xlfn.XLOOKUP(tblOrders[[#This Row],[ProductID]], tblProducts[ProductID], tblProducts[ProductName])</f>
        <v>Product 63</v>
      </c>
      <c r="U1911">
        <f>_xlfn.XLOOKUP(tblOrders[[#This Row],[SalesRepID]], tblSalesreps[RepID], tblSalesreps[Target])</f>
        <v>19619177</v>
      </c>
    </row>
    <row r="1912" spans="1:21">
      <c r="A1912" t="s">
        <v>2707</v>
      </c>
      <c r="B1912" s="7" t="s">
        <v>1761</v>
      </c>
      <c r="C1912" t="s">
        <v>1992</v>
      </c>
      <c r="D1912" t="s">
        <v>190</v>
      </c>
      <c r="E1912" t="s">
        <v>210</v>
      </c>
      <c r="F1912" t="s">
        <v>20</v>
      </c>
      <c r="G1912">
        <v>1</v>
      </c>
      <c r="H1912">
        <v>0.15</v>
      </c>
      <c r="I1912" s="2">
        <v>118315.75</v>
      </c>
      <c r="J1912" t="str">
        <f>_xlfn.XLOOKUP(tblOrders[[#This Row],[CustomerID]], tblCustomers[CustomerID], tblCustomers[CustomerName])</f>
        <v>Customer 171</v>
      </c>
      <c r="K1912" t="str">
        <f>_xlfn.XLOOKUP(tblOrders[[#This Row],[CustomerID]], tblCustomers[CustomerID], tblCustomers[Segment])</f>
        <v>SME</v>
      </c>
      <c r="L1912" t="str">
        <f>_xlfn.XLOOKUP(tblOrders[[#This Row],[ProductID]], tblProducts[ProductID], tblProducts[Category])</f>
        <v>Furniture</v>
      </c>
      <c r="M1912">
        <f>_xlfn.XLOOKUP(tblOrders[[#This Row],[ProductID]], tblProducts[ProductID], tblProducts[CostPrice])</f>
        <v>47272</v>
      </c>
      <c r="N1912">
        <f>tblOrders[[#This Row],[Sales]]-(tblOrders[[#This Row],[CostPrice]]*tblOrders[[#This Row],[Quantity]])</f>
        <v>71043.75</v>
      </c>
      <c r="O1912" t="str">
        <f>TEXT(tblOrders[[#This Row],[Date]],"mmm-yyyy")</f>
        <v>May-2025</v>
      </c>
      <c r="P1912" t="str">
        <f>_xlfn.XLOOKUP(tblOrders[[#This Row],[OrderID]], tblReturns[OrderID], tblReturns[Returned])</f>
        <v>Yes</v>
      </c>
      <c r="Q1912" t="str">
        <f>_xlfn.XLOOKUP(tblOrders[[#This Row],[OrderID]], tblShipping[OrderID], tblShipping[ShipMode])</f>
        <v>Express</v>
      </c>
      <c r="R1912" t="str">
        <f>IFERROR(_xlfn.XLOOKUP(A1911, tblCustomers[CustomerID], tblCustomers[CustomerName]), "Not Found")</f>
        <v>Not Found</v>
      </c>
      <c r="S1912" t="str">
        <f>IF(tblOrders[[#This Row],[Sales]]&gt;1000000,"High Value","Standard")</f>
        <v>Standard</v>
      </c>
      <c r="T1912" t="str">
        <f>_xlfn.XLOOKUP(tblOrders[[#This Row],[ProductID]], tblProducts[ProductID], tblProducts[ProductName])</f>
        <v>Product 33</v>
      </c>
      <c r="U1912">
        <f>_xlfn.XLOOKUP(tblOrders[[#This Row],[SalesRepID]], tblSalesreps[RepID], tblSalesreps[Target])</f>
        <v>19336654</v>
      </c>
    </row>
    <row r="1913" spans="1:21">
      <c r="A1913" t="s">
        <v>2708</v>
      </c>
      <c r="B1913" s="7" t="s">
        <v>930</v>
      </c>
      <c r="C1913" t="s">
        <v>1483</v>
      </c>
      <c r="D1913" t="s">
        <v>141</v>
      </c>
      <c r="E1913" t="s">
        <v>35</v>
      </c>
      <c r="F1913" t="s">
        <v>88</v>
      </c>
      <c r="G1913">
        <v>2</v>
      </c>
      <c r="H1913">
        <v>0.2</v>
      </c>
      <c r="I1913" s="2">
        <v>109337.60000000001</v>
      </c>
      <c r="J1913" t="str">
        <f>_xlfn.XLOOKUP(tblOrders[[#This Row],[CustomerID]], tblCustomers[CustomerID], tblCustomers[CustomerName])</f>
        <v>Customer 144</v>
      </c>
      <c r="K1913" t="str">
        <f>_xlfn.XLOOKUP(tblOrders[[#This Row],[CustomerID]], tblCustomers[CustomerID], tblCustomers[Segment])</f>
        <v>Corporate</v>
      </c>
      <c r="L1913" t="str">
        <f>_xlfn.XLOOKUP(tblOrders[[#This Row],[ProductID]], tblProducts[ProductID], tblProducts[Category])</f>
        <v>Home</v>
      </c>
      <c r="M1913">
        <f>_xlfn.XLOOKUP(tblOrders[[#This Row],[ProductID]], tblProducts[ProductID], tblProducts[CostPrice])</f>
        <v>32671</v>
      </c>
      <c r="N1913">
        <f>tblOrders[[#This Row],[Sales]]-(tblOrders[[#This Row],[CostPrice]]*tblOrders[[#This Row],[Quantity]])</f>
        <v>43995.600000000006</v>
      </c>
      <c r="O1913" t="str">
        <f>TEXT(tblOrders[[#This Row],[Date]],"mmm-yyyy")</f>
        <v>Feb-2025</v>
      </c>
      <c r="P1913" t="str">
        <f>_xlfn.XLOOKUP(tblOrders[[#This Row],[OrderID]], tblReturns[OrderID], tblReturns[Returned])</f>
        <v>No</v>
      </c>
      <c r="Q1913" t="str">
        <f>_xlfn.XLOOKUP(tblOrders[[#This Row],[OrderID]], tblShipping[OrderID], tblShipping[ShipMode])</f>
        <v>Pickup</v>
      </c>
      <c r="R1913" t="str">
        <f>IFERROR(_xlfn.XLOOKUP(A1912, tblCustomers[CustomerID], tblCustomers[CustomerName]), "Not Found")</f>
        <v>Not Found</v>
      </c>
      <c r="S1913" t="str">
        <f>IF(tblOrders[[#This Row],[Sales]]&gt;1000000,"High Value","Standard")</f>
        <v>Standard</v>
      </c>
      <c r="T1913" t="str">
        <f>_xlfn.XLOOKUP(tblOrders[[#This Row],[ProductID]], tblProducts[ProductID], tblProducts[ProductName])</f>
        <v>Product 80</v>
      </c>
      <c r="U1913">
        <f>_xlfn.XLOOKUP(tblOrders[[#This Row],[SalesRepID]], tblSalesreps[RepID], tblSalesreps[Target])</f>
        <v>19619177</v>
      </c>
    </row>
    <row r="1914" spans="1:21">
      <c r="A1914" t="s">
        <v>2709</v>
      </c>
      <c r="B1914" s="7" t="s">
        <v>139</v>
      </c>
      <c r="C1914" t="s">
        <v>1086</v>
      </c>
      <c r="D1914" t="s">
        <v>30</v>
      </c>
      <c r="E1914" t="s">
        <v>25</v>
      </c>
      <c r="F1914" t="s">
        <v>88</v>
      </c>
      <c r="G1914">
        <v>4</v>
      </c>
      <c r="H1914">
        <v>0.15</v>
      </c>
      <c r="I1914" s="2">
        <v>434564.2</v>
      </c>
      <c r="J1914" t="str">
        <f>_xlfn.XLOOKUP(tblOrders[[#This Row],[CustomerID]], tblCustomers[CustomerID], tblCustomers[CustomerName])</f>
        <v>Customer 242</v>
      </c>
      <c r="K1914" t="str">
        <f>_xlfn.XLOOKUP(tblOrders[[#This Row],[CustomerID]], tblCustomers[CustomerID], tblCustomers[Segment])</f>
        <v>Consumer</v>
      </c>
      <c r="L1914" t="str">
        <f>_xlfn.XLOOKUP(tblOrders[[#This Row],[ProductID]], tblProducts[ProductID], tblProducts[Category])</f>
        <v>Furniture</v>
      </c>
      <c r="M1914">
        <f>_xlfn.XLOOKUP(tblOrders[[#This Row],[ProductID]], tblProducts[ProductID], tblProducts[CostPrice])</f>
        <v>18655</v>
      </c>
      <c r="N1914">
        <f>tblOrders[[#This Row],[Sales]]-(tblOrders[[#This Row],[CostPrice]]*tblOrders[[#This Row],[Quantity]])</f>
        <v>359944.2</v>
      </c>
      <c r="O1914" t="str">
        <f>TEXT(tblOrders[[#This Row],[Date]],"mmm-yyyy")</f>
        <v>Jun-2025</v>
      </c>
      <c r="P1914" t="str">
        <f>_xlfn.XLOOKUP(tblOrders[[#This Row],[OrderID]], tblReturns[OrderID], tblReturns[Returned])</f>
        <v>No</v>
      </c>
      <c r="Q1914" t="str">
        <f>_xlfn.XLOOKUP(tblOrders[[#This Row],[OrderID]], tblShipping[OrderID], tblShipping[ShipMode])</f>
        <v>Standard</v>
      </c>
      <c r="R1914" t="str">
        <f>IFERROR(_xlfn.XLOOKUP(A1913, tblCustomers[CustomerID], tblCustomers[CustomerName]), "Not Found")</f>
        <v>Not Found</v>
      </c>
      <c r="S1914" t="str">
        <f>IF(tblOrders[[#This Row],[Sales]]&gt;1000000,"High Value","Standard")</f>
        <v>Standard</v>
      </c>
      <c r="T1914" t="str">
        <f>_xlfn.XLOOKUP(tblOrders[[#This Row],[ProductID]], tblProducts[ProductID], tblProducts[ProductName])</f>
        <v>Product 34</v>
      </c>
      <c r="U1914">
        <f>_xlfn.XLOOKUP(tblOrders[[#This Row],[SalesRepID]], tblSalesreps[RepID], tblSalesreps[Target])</f>
        <v>7094914</v>
      </c>
    </row>
    <row r="1915" spans="1:21">
      <c r="A1915" t="s">
        <v>2710</v>
      </c>
      <c r="B1915" s="7" t="s">
        <v>417</v>
      </c>
      <c r="C1915" t="s">
        <v>208</v>
      </c>
      <c r="D1915" t="s">
        <v>169</v>
      </c>
      <c r="E1915" t="s">
        <v>19</v>
      </c>
      <c r="F1915" t="s">
        <v>26</v>
      </c>
      <c r="G1915">
        <v>2</v>
      </c>
      <c r="H1915">
        <v>0.05</v>
      </c>
      <c r="I1915" s="2">
        <v>259796.5</v>
      </c>
      <c r="J1915" t="str">
        <f>_xlfn.XLOOKUP(tblOrders[[#This Row],[CustomerID]], tblCustomers[CustomerID], tblCustomers[CustomerName])</f>
        <v>Customer 110</v>
      </c>
      <c r="K1915" t="str">
        <f>_xlfn.XLOOKUP(tblOrders[[#This Row],[CustomerID]], tblCustomers[CustomerID], tblCustomers[Segment])</f>
        <v>Consumer</v>
      </c>
      <c r="L1915" t="str">
        <f>_xlfn.XLOOKUP(tblOrders[[#This Row],[ProductID]], tblProducts[ProductID], tblProducts[Category])</f>
        <v>Electronics</v>
      </c>
      <c r="M1915">
        <f>_xlfn.XLOOKUP(tblOrders[[#This Row],[ProductID]], tblProducts[ProductID], tblProducts[CostPrice])</f>
        <v>8587</v>
      </c>
      <c r="N1915">
        <f>tblOrders[[#This Row],[Sales]]-(tblOrders[[#This Row],[CostPrice]]*tblOrders[[#This Row],[Quantity]])</f>
        <v>242622.5</v>
      </c>
      <c r="O1915" t="str">
        <f>TEXT(tblOrders[[#This Row],[Date]],"mmm-yyyy")</f>
        <v>Feb-2025</v>
      </c>
      <c r="P1915" t="str">
        <f>_xlfn.XLOOKUP(tblOrders[[#This Row],[OrderID]], tblReturns[OrderID], tblReturns[Returned])</f>
        <v>No</v>
      </c>
      <c r="Q1915" t="str">
        <f>_xlfn.XLOOKUP(tblOrders[[#This Row],[OrderID]], tblShipping[OrderID], tblShipping[ShipMode])</f>
        <v>Standard</v>
      </c>
      <c r="R1915" t="str">
        <f>IFERROR(_xlfn.XLOOKUP(A1914, tblCustomers[CustomerID], tblCustomers[CustomerName]), "Not Found")</f>
        <v>Not Found</v>
      </c>
      <c r="S1915" t="str">
        <f>IF(tblOrders[[#This Row],[Sales]]&gt;1000000,"High Value","Standard")</f>
        <v>Standard</v>
      </c>
      <c r="T1915" t="str">
        <f>_xlfn.XLOOKUP(tblOrders[[#This Row],[ProductID]], tblProducts[ProductID], tblProducts[ProductName])</f>
        <v>Product 9</v>
      </c>
      <c r="U1915">
        <f>_xlfn.XLOOKUP(tblOrders[[#This Row],[SalesRepID]], tblSalesreps[RepID], tblSalesreps[Target])</f>
        <v>11347243</v>
      </c>
    </row>
    <row r="1916" spans="1:21">
      <c r="A1916" t="s">
        <v>2711</v>
      </c>
      <c r="B1916" s="7" t="s">
        <v>459</v>
      </c>
      <c r="C1916" t="s">
        <v>684</v>
      </c>
      <c r="D1916" t="s">
        <v>226</v>
      </c>
      <c r="E1916" t="s">
        <v>210</v>
      </c>
      <c r="F1916" t="s">
        <v>51</v>
      </c>
      <c r="G1916">
        <v>3</v>
      </c>
      <c r="H1916">
        <v>0.2</v>
      </c>
      <c r="I1916" s="2">
        <v>348715.2</v>
      </c>
      <c r="J1916" t="str">
        <f>_xlfn.XLOOKUP(tblOrders[[#This Row],[CustomerID]], tblCustomers[CustomerID], tblCustomers[CustomerName])</f>
        <v>Customer 55</v>
      </c>
      <c r="K1916" t="str">
        <f>_xlfn.XLOOKUP(tblOrders[[#This Row],[CustomerID]], tblCustomers[CustomerID], tblCustomers[Segment])</f>
        <v>Corporate</v>
      </c>
      <c r="L1916" t="str">
        <f>_xlfn.XLOOKUP(tblOrders[[#This Row],[ProductID]], tblProducts[ProductID], tblProducts[Category])</f>
        <v>Furniture</v>
      </c>
      <c r="M1916">
        <f>_xlfn.XLOOKUP(tblOrders[[#This Row],[ProductID]], tblProducts[ProductID], tblProducts[CostPrice])</f>
        <v>75432</v>
      </c>
      <c r="N1916">
        <f>tblOrders[[#This Row],[Sales]]-(tblOrders[[#This Row],[CostPrice]]*tblOrders[[#This Row],[Quantity]])</f>
        <v>122419.20000000001</v>
      </c>
      <c r="O1916" t="str">
        <f>TEXT(tblOrders[[#This Row],[Date]],"mmm-yyyy")</f>
        <v>Jul-2025</v>
      </c>
      <c r="P1916" t="str">
        <f>_xlfn.XLOOKUP(tblOrders[[#This Row],[OrderID]], tblReturns[OrderID], tblReturns[Returned])</f>
        <v>No</v>
      </c>
      <c r="Q1916" t="str">
        <f>_xlfn.XLOOKUP(tblOrders[[#This Row],[OrderID]], tblShipping[OrderID], tblShipping[ShipMode])</f>
        <v>Express</v>
      </c>
      <c r="R1916" t="str">
        <f>IFERROR(_xlfn.XLOOKUP(A1915, tblCustomers[CustomerID], tblCustomers[CustomerName]), "Not Found")</f>
        <v>Not Found</v>
      </c>
      <c r="S1916" t="str">
        <f>IF(tblOrders[[#This Row],[Sales]]&gt;1000000,"High Value","Standard")</f>
        <v>Standard</v>
      </c>
      <c r="T1916" t="str">
        <f>_xlfn.XLOOKUP(tblOrders[[#This Row],[ProductID]], tblProducts[ProductID], tblProducts[ProductName])</f>
        <v>Product 88</v>
      </c>
      <c r="U1916">
        <f>_xlfn.XLOOKUP(tblOrders[[#This Row],[SalesRepID]], tblSalesreps[RepID], tblSalesreps[Target])</f>
        <v>19336654</v>
      </c>
    </row>
    <row r="1917" spans="1:21">
      <c r="A1917" t="s">
        <v>2712</v>
      </c>
      <c r="B1917" s="7" t="s">
        <v>503</v>
      </c>
      <c r="C1917" t="s">
        <v>1525</v>
      </c>
      <c r="D1917" t="s">
        <v>1029</v>
      </c>
      <c r="E1917" t="s">
        <v>79</v>
      </c>
      <c r="F1917" t="s">
        <v>88</v>
      </c>
      <c r="G1917">
        <v>7</v>
      </c>
      <c r="H1917">
        <v>0.05</v>
      </c>
      <c r="I1917" s="2">
        <v>594323.80000000005</v>
      </c>
      <c r="J1917" t="str">
        <f>_xlfn.XLOOKUP(tblOrders[[#This Row],[CustomerID]], tblCustomers[CustomerID], tblCustomers[CustomerName])</f>
        <v>Customer 223</v>
      </c>
      <c r="K1917" t="str">
        <f>_xlfn.XLOOKUP(tblOrders[[#This Row],[CustomerID]], tblCustomers[CustomerID], tblCustomers[Segment])</f>
        <v>SME</v>
      </c>
      <c r="L1917" t="str">
        <f>_xlfn.XLOOKUP(tblOrders[[#This Row],[ProductID]], tblProducts[ProductID], tblProducts[Category])</f>
        <v>Furniture</v>
      </c>
      <c r="M1917">
        <f>_xlfn.XLOOKUP(tblOrders[[#This Row],[ProductID]], tblProducts[ProductID], tblProducts[CostPrice])</f>
        <v>74501</v>
      </c>
      <c r="N1917">
        <f>tblOrders[[#This Row],[Sales]]-(tblOrders[[#This Row],[CostPrice]]*tblOrders[[#This Row],[Quantity]])</f>
        <v>72816.800000000047</v>
      </c>
      <c r="O1917" t="str">
        <f>TEXT(tblOrders[[#This Row],[Date]],"mmm-yyyy")</f>
        <v>Jan-2025</v>
      </c>
      <c r="P1917" t="str">
        <f>_xlfn.XLOOKUP(tblOrders[[#This Row],[OrderID]], tblReturns[OrderID], tblReturns[Returned])</f>
        <v>No</v>
      </c>
      <c r="Q1917" t="str">
        <f>_xlfn.XLOOKUP(tblOrders[[#This Row],[OrderID]], tblShipping[OrderID], tblShipping[ShipMode])</f>
        <v>Standard</v>
      </c>
      <c r="R1917" t="str">
        <f>IFERROR(_xlfn.XLOOKUP(A1916, tblCustomers[CustomerID], tblCustomers[CustomerName]), "Not Found")</f>
        <v>Not Found</v>
      </c>
      <c r="S1917" t="str">
        <f>IF(tblOrders[[#This Row],[Sales]]&gt;1000000,"High Value","Standard")</f>
        <v>Standard</v>
      </c>
      <c r="T1917" t="str">
        <f>_xlfn.XLOOKUP(tblOrders[[#This Row],[ProductID]], tblProducts[ProductID], tblProducts[ProductName])</f>
        <v>Product 18</v>
      </c>
      <c r="U1917">
        <f>_xlfn.XLOOKUP(tblOrders[[#This Row],[SalesRepID]], tblSalesreps[RepID], tblSalesreps[Target])</f>
        <v>8592536</v>
      </c>
    </row>
    <row r="1918" spans="1:21">
      <c r="A1918" t="s">
        <v>2713</v>
      </c>
      <c r="B1918" s="7" t="s">
        <v>856</v>
      </c>
      <c r="C1918" t="s">
        <v>893</v>
      </c>
      <c r="D1918" t="s">
        <v>145</v>
      </c>
      <c r="E1918" t="s">
        <v>25</v>
      </c>
      <c r="F1918" t="s">
        <v>14</v>
      </c>
      <c r="G1918">
        <v>1</v>
      </c>
      <c r="H1918">
        <v>0.2</v>
      </c>
      <c r="I1918" s="2">
        <v>113064.8</v>
      </c>
      <c r="J1918" t="str">
        <f>_xlfn.XLOOKUP(tblOrders[[#This Row],[CustomerID]], tblCustomers[CustomerID], tblCustomers[CustomerName])</f>
        <v>Customer 152</v>
      </c>
      <c r="K1918" t="str">
        <f>_xlfn.XLOOKUP(tblOrders[[#This Row],[CustomerID]], tblCustomers[CustomerID], tblCustomers[Segment])</f>
        <v>SME</v>
      </c>
      <c r="L1918" t="str">
        <f>_xlfn.XLOOKUP(tblOrders[[#This Row],[ProductID]], tblProducts[ProductID], tblProducts[Category])</f>
        <v>Furniture</v>
      </c>
      <c r="M1918">
        <f>_xlfn.XLOOKUP(tblOrders[[#This Row],[ProductID]], tblProducts[ProductID], tblProducts[CostPrice])</f>
        <v>55764</v>
      </c>
      <c r="N1918">
        <f>tblOrders[[#This Row],[Sales]]-(tblOrders[[#This Row],[CostPrice]]*tblOrders[[#This Row],[Quantity]])</f>
        <v>57300.800000000003</v>
      </c>
      <c r="O1918" t="str">
        <f>TEXT(tblOrders[[#This Row],[Date]],"mmm-yyyy")</f>
        <v>Jul-2025</v>
      </c>
      <c r="P1918" t="str">
        <f>_xlfn.XLOOKUP(tblOrders[[#This Row],[OrderID]], tblReturns[OrderID], tblReturns[Returned])</f>
        <v>No</v>
      </c>
      <c r="Q1918" t="str">
        <f>_xlfn.XLOOKUP(tblOrders[[#This Row],[OrderID]], tblShipping[OrderID], tblShipping[ShipMode])</f>
        <v>Standard</v>
      </c>
      <c r="R1918" t="str">
        <f>IFERROR(_xlfn.XLOOKUP(A1917, tblCustomers[CustomerID], tblCustomers[CustomerName]), "Not Found")</f>
        <v>Not Found</v>
      </c>
      <c r="S1918" t="str">
        <f>IF(tblOrders[[#This Row],[Sales]]&gt;1000000,"High Value","Standard")</f>
        <v>Standard</v>
      </c>
      <c r="T1918" t="str">
        <f>_xlfn.XLOOKUP(tblOrders[[#This Row],[ProductID]], tblProducts[ProductID], tblProducts[ProductName])</f>
        <v>Product 89</v>
      </c>
      <c r="U1918">
        <f>_xlfn.XLOOKUP(tblOrders[[#This Row],[SalesRepID]], tblSalesreps[RepID], tblSalesreps[Target])</f>
        <v>7094914</v>
      </c>
    </row>
    <row r="1919" spans="1:21">
      <c r="A1919" t="s">
        <v>2714</v>
      </c>
      <c r="B1919" s="7" t="s">
        <v>394</v>
      </c>
      <c r="C1919" t="s">
        <v>487</v>
      </c>
      <c r="D1919" t="s">
        <v>1230</v>
      </c>
      <c r="E1919" t="s">
        <v>25</v>
      </c>
      <c r="F1919" t="s">
        <v>88</v>
      </c>
      <c r="G1919">
        <v>5</v>
      </c>
      <c r="H1919">
        <v>0.2</v>
      </c>
      <c r="I1919" s="2">
        <v>371248</v>
      </c>
      <c r="J1919" t="str">
        <f>_xlfn.XLOOKUP(tblOrders[[#This Row],[CustomerID]], tblCustomers[CustomerID], tblCustomers[CustomerName])</f>
        <v>Customer 297</v>
      </c>
      <c r="K1919" t="str">
        <f>_xlfn.XLOOKUP(tblOrders[[#This Row],[CustomerID]], tblCustomers[CustomerID], tblCustomers[Segment])</f>
        <v>Corporate</v>
      </c>
      <c r="L1919" t="str">
        <f>_xlfn.XLOOKUP(tblOrders[[#This Row],[ProductID]], tblProducts[ProductID], tblProducts[Category])</f>
        <v>Furniture</v>
      </c>
      <c r="M1919">
        <f>_xlfn.XLOOKUP(tblOrders[[#This Row],[ProductID]], tblProducts[ProductID], tblProducts[CostPrice])</f>
        <v>48520</v>
      </c>
      <c r="N1919">
        <f>tblOrders[[#This Row],[Sales]]-(tblOrders[[#This Row],[CostPrice]]*tblOrders[[#This Row],[Quantity]])</f>
        <v>128648</v>
      </c>
      <c r="O1919" t="str">
        <f>TEXT(tblOrders[[#This Row],[Date]],"mmm-yyyy")</f>
        <v>Sep-2025</v>
      </c>
      <c r="P1919" t="str">
        <f>_xlfn.XLOOKUP(tblOrders[[#This Row],[OrderID]], tblReturns[OrderID], tblReturns[Returned])</f>
        <v>No</v>
      </c>
      <c r="Q1919" t="str">
        <f>_xlfn.XLOOKUP(tblOrders[[#This Row],[OrderID]], tblShipping[OrderID], tblShipping[ShipMode])</f>
        <v>Pickup</v>
      </c>
      <c r="R1919" t="str">
        <f>IFERROR(_xlfn.XLOOKUP(A1918, tblCustomers[CustomerID], tblCustomers[CustomerName]), "Not Found")</f>
        <v>Not Found</v>
      </c>
      <c r="S1919" t="str">
        <f>IF(tblOrders[[#This Row],[Sales]]&gt;1000000,"High Value","Standard")</f>
        <v>Standard</v>
      </c>
      <c r="T1919" t="str">
        <f>_xlfn.XLOOKUP(tblOrders[[#This Row],[ProductID]], tblProducts[ProductID], tblProducts[ProductName])</f>
        <v>Product 73</v>
      </c>
      <c r="U1919">
        <f>_xlfn.XLOOKUP(tblOrders[[#This Row],[SalesRepID]], tblSalesreps[RepID], tblSalesreps[Target])</f>
        <v>7094914</v>
      </c>
    </row>
    <row r="1920" spans="1:21">
      <c r="A1920" t="s">
        <v>2715</v>
      </c>
      <c r="B1920" s="7" t="s">
        <v>1701</v>
      </c>
      <c r="C1920" t="s">
        <v>787</v>
      </c>
      <c r="D1920" t="s">
        <v>430</v>
      </c>
      <c r="E1920" t="s">
        <v>56</v>
      </c>
      <c r="F1920" t="s">
        <v>20</v>
      </c>
      <c r="G1920">
        <v>7</v>
      </c>
      <c r="H1920">
        <v>0.1</v>
      </c>
      <c r="I1920" s="2">
        <v>165998.70000000001</v>
      </c>
      <c r="J1920" t="str">
        <f>_xlfn.XLOOKUP(tblOrders[[#This Row],[CustomerID]], tblCustomers[CustomerID], tblCustomers[CustomerName])</f>
        <v>Customer 282</v>
      </c>
      <c r="K1920" t="str">
        <f>_xlfn.XLOOKUP(tblOrders[[#This Row],[CustomerID]], tblCustomers[CustomerID], tblCustomers[Segment])</f>
        <v>SME</v>
      </c>
      <c r="L1920" t="str">
        <f>_xlfn.XLOOKUP(tblOrders[[#This Row],[ProductID]], tblProducts[ProductID], tblProducts[Category])</f>
        <v>Office</v>
      </c>
      <c r="M1920">
        <f>_xlfn.XLOOKUP(tblOrders[[#This Row],[ProductID]], tblProducts[ProductID], tblProducts[CostPrice])</f>
        <v>7566</v>
      </c>
      <c r="N1920">
        <f>tblOrders[[#This Row],[Sales]]-(tblOrders[[#This Row],[CostPrice]]*tblOrders[[#This Row],[Quantity]])</f>
        <v>113036.70000000001</v>
      </c>
      <c r="O1920" t="str">
        <f>TEXT(tblOrders[[#This Row],[Date]],"mmm-yyyy")</f>
        <v>Jan-2025</v>
      </c>
      <c r="P1920" t="str">
        <f>_xlfn.XLOOKUP(tblOrders[[#This Row],[OrderID]], tblReturns[OrderID], tblReturns[Returned])</f>
        <v>No</v>
      </c>
      <c r="Q1920" t="str">
        <f>_xlfn.XLOOKUP(tblOrders[[#This Row],[OrderID]], tblShipping[OrderID], tblShipping[ShipMode])</f>
        <v>Express</v>
      </c>
      <c r="R1920" t="str">
        <f>IFERROR(_xlfn.XLOOKUP(A1919, tblCustomers[CustomerID], tblCustomers[CustomerName]), "Not Found")</f>
        <v>Not Found</v>
      </c>
      <c r="S1920" t="str">
        <f>IF(tblOrders[[#This Row],[Sales]]&gt;1000000,"High Value","Standard")</f>
        <v>Standard</v>
      </c>
      <c r="T1920" t="str">
        <f>_xlfn.XLOOKUP(tblOrders[[#This Row],[ProductID]], tblProducts[ProductID], tblProducts[ProductName])</f>
        <v>Product 85</v>
      </c>
      <c r="U1920">
        <f>_xlfn.XLOOKUP(tblOrders[[#This Row],[SalesRepID]], tblSalesreps[RepID], tblSalesreps[Target])</f>
        <v>14265630</v>
      </c>
    </row>
    <row r="1921" spans="1:21">
      <c r="A1921" t="s">
        <v>2716</v>
      </c>
      <c r="B1921" s="7" t="s">
        <v>637</v>
      </c>
      <c r="C1921" t="s">
        <v>664</v>
      </c>
      <c r="D1921" t="s">
        <v>372</v>
      </c>
      <c r="E1921" t="s">
        <v>74</v>
      </c>
      <c r="F1921" t="s">
        <v>20</v>
      </c>
      <c r="G1921">
        <v>6</v>
      </c>
      <c r="H1921">
        <v>0.15</v>
      </c>
      <c r="I1921" s="2">
        <v>742585.5</v>
      </c>
      <c r="J1921" t="str">
        <f>_xlfn.XLOOKUP(tblOrders[[#This Row],[CustomerID]], tblCustomers[CustomerID], tblCustomers[CustomerName])</f>
        <v>Customer 112</v>
      </c>
      <c r="K1921" t="str">
        <f>_xlfn.XLOOKUP(tblOrders[[#This Row],[CustomerID]], tblCustomers[CustomerID], tblCustomers[Segment])</f>
        <v>Corporate</v>
      </c>
      <c r="L1921" t="str">
        <f>_xlfn.XLOOKUP(tblOrders[[#This Row],[ProductID]], tblProducts[ProductID], tblProducts[Category])</f>
        <v>Office</v>
      </c>
      <c r="M1921">
        <f>_xlfn.XLOOKUP(tblOrders[[#This Row],[ProductID]], tblProducts[ProductID], tblProducts[CostPrice])</f>
        <v>18283</v>
      </c>
      <c r="N1921">
        <f>tblOrders[[#This Row],[Sales]]-(tblOrders[[#This Row],[CostPrice]]*tblOrders[[#This Row],[Quantity]])</f>
        <v>632887.5</v>
      </c>
      <c r="O1921" t="str">
        <f>TEXT(tblOrders[[#This Row],[Date]],"mmm-yyyy")</f>
        <v>Sep-2025</v>
      </c>
      <c r="P1921" t="str">
        <f>_xlfn.XLOOKUP(tblOrders[[#This Row],[OrderID]], tblReturns[OrderID], tblReturns[Returned])</f>
        <v>No</v>
      </c>
      <c r="Q1921" t="str">
        <f>_xlfn.XLOOKUP(tblOrders[[#This Row],[OrderID]], tblShipping[OrderID], tblShipping[ShipMode])</f>
        <v>Express</v>
      </c>
      <c r="R1921" t="str">
        <f>IFERROR(_xlfn.XLOOKUP(A1920, tblCustomers[CustomerID], tblCustomers[CustomerName]), "Not Found")</f>
        <v>Not Found</v>
      </c>
      <c r="S1921" t="str">
        <f>IF(tblOrders[[#This Row],[Sales]]&gt;1000000,"High Value","Standard")</f>
        <v>Standard</v>
      </c>
      <c r="T1921" t="str">
        <f>_xlfn.XLOOKUP(tblOrders[[#This Row],[ProductID]], tblProducts[ProductID], tblProducts[ProductName])</f>
        <v>Product 57</v>
      </c>
      <c r="U1921">
        <f>_xlfn.XLOOKUP(tblOrders[[#This Row],[SalesRepID]], tblSalesreps[RepID], tblSalesreps[Target])</f>
        <v>7254801</v>
      </c>
    </row>
    <row r="1922" spans="1:21">
      <c r="A1922" t="s">
        <v>2717</v>
      </c>
      <c r="B1922" s="7" t="s">
        <v>160</v>
      </c>
      <c r="C1922" t="s">
        <v>1444</v>
      </c>
      <c r="D1922" t="s">
        <v>96</v>
      </c>
      <c r="E1922" t="s">
        <v>202</v>
      </c>
      <c r="F1922" t="s">
        <v>51</v>
      </c>
      <c r="G1922">
        <v>5</v>
      </c>
      <c r="H1922">
        <v>0.1</v>
      </c>
      <c r="I1922" s="2">
        <v>70222.5</v>
      </c>
      <c r="J1922" t="str">
        <f>_xlfn.XLOOKUP(tblOrders[[#This Row],[CustomerID]], tblCustomers[CustomerID], tblCustomers[CustomerName])</f>
        <v>Customer 6</v>
      </c>
      <c r="K1922" t="str">
        <f>_xlfn.XLOOKUP(tblOrders[[#This Row],[CustomerID]], tblCustomers[CustomerID], tblCustomers[Segment])</f>
        <v>Corporate</v>
      </c>
      <c r="L1922" t="str">
        <f>_xlfn.XLOOKUP(tblOrders[[#This Row],[ProductID]], tblProducts[ProductID], tblProducts[Category])</f>
        <v>Office</v>
      </c>
      <c r="M1922">
        <f>_xlfn.XLOOKUP(tblOrders[[#This Row],[ProductID]], tblProducts[ProductID], tblProducts[CostPrice])</f>
        <v>20831</v>
      </c>
      <c r="N1922">
        <f>tblOrders[[#This Row],[Sales]]-(tblOrders[[#This Row],[CostPrice]]*tblOrders[[#This Row],[Quantity]])</f>
        <v>-33932.5</v>
      </c>
      <c r="O1922" t="str">
        <f>TEXT(tblOrders[[#This Row],[Date]],"mmm-yyyy")</f>
        <v>Aug-2025</v>
      </c>
      <c r="P1922" t="str">
        <f>_xlfn.XLOOKUP(tblOrders[[#This Row],[OrderID]], tblReturns[OrderID], tblReturns[Returned])</f>
        <v>No</v>
      </c>
      <c r="Q1922" t="str">
        <f>_xlfn.XLOOKUP(tblOrders[[#This Row],[OrderID]], tblShipping[OrderID], tblShipping[ShipMode])</f>
        <v>Express</v>
      </c>
      <c r="R1922" t="str">
        <f>IFERROR(_xlfn.XLOOKUP(A1921, tblCustomers[CustomerID], tblCustomers[CustomerName]), "Not Found")</f>
        <v>Not Found</v>
      </c>
      <c r="S1922" t="str">
        <f>IF(tblOrders[[#This Row],[Sales]]&gt;1000000,"High Value","Standard")</f>
        <v>Standard</v>
      </c>
      <c r="T1922" t="str">
        <f>_xlfn.XLOOKUP(tblOrders[[#This Row],[ProductID]], tblProducts[ProductID], tblProducts[ProductName])</f>
        <v>Product 24</v>
      </c>
      <c r="U1922">
        <f>_xlfn.XLOOKUP(tblOrders[[#This Row],[SalesRepID]], tblSalesreps[RepID], tblSalesreps[Target])</f>
        <v>10652665</v>
      </c>
    </row>
    <row r="1923" spans="1:21">
      <c r="A1923" t="s">
        <v>2718</v>
      </c>
      <c r="B1923" s="7" t="s">
        <v>1266</v>
      </c>
      <c r="C1923" t="s">
        <v>1000</v>
      </c>
      <c r="D1923" t="s">
        <v>232</v>
      </c>
      <c r="E1923" t="s">
        <v>87</v>
      </c>
      <c r="F1923" t="s">
        <v>20</v>
      </c>
      <c r="G1923">
        <v>9</v>
      </c>
      <c r="H1923">
        <v>0.1</v>
      </c>
      <c r="I1923" s="2">
        <v>140688.9</v>
      </c>
      <c r="J1923" t="str">
        <f>_xlfn.XLOOKUP(tblOrders[[#This Row],[CustomerID]], tblCustomers[CustomerID], tblCustomers[CustomerName])</f>
        <v>Customer 160</v>
      </c>
      <c r="K1923" t="str">
        <f>_xlfn.XLOOKUP(tblOrders[[#This Row],[CustomerID]], tblCustomers[CustomerID], tblCustomers[Segment])</f>
        <v>Corporate</v>
      </c>
      <c r="L1923" t="str">
        <f>_xlfn.XLOOKUP(tblOrders[[#This Row],[ProductID]], tblProducts[ProductID], tblProducts[Category])</f>
        <v>Electronics</v>
      </c>
      <c r="M1923">
        <f>_xlfn.XLOOKUP(tblOrders[[#This Row],[ProductID]], tblProducts[ProductID], tblProducts[CostPrice])</f>
        <v>41456</v>
      </c>
      <c r="N1923">
        <f>tblOrders[[#This Row],[Sales]]-(tblOrders[[#This Row],[CostPrice]]*tblOrders[[#This Row],[Quantity]])</f>
        <v>-232415.1</v>
      </c>
      <c r="O1923" t="str">
        <f>TEXT(tblOrders[[#This Row],[Date]],"mmm-yyyy")</f>
        <v>May-2025</v>
      </c>
      <c r="P1923" t="str">
        <f>_xlfn.XLOOKUP(tblOrders[[#This Row],[OrderID]], tblReturns[OrderID], tblReturns[Returned])</f>
        <v>No</v>
      </c>
      <c r="Q1923" t="str">
        <f>_xlfn.XLOOKUP(tblOrders[[#This Row],[OrderID]], tblShipping[OrderID], tblShipping[ShipMode])</f>
        <v>Standard</v>
      </c>
      <c r="R1923" t="str">
        <f>IFERROR(_xlfn.XLOOKUP(A1922, tblCustomers[CustomerID], tblCustomers[CustomerName]), "Not Found")</f>
        <v>Not Found</v>
      </c>
      <c r="S1923" t="str">
        <f>IF(tblOrders[[#This Row],[Sales]]&gt;1000000,"High Value","Standard")</f>
        <v>Standard</v>
      </c>
      <c r="T1923" t="str">
        <f>_xlfn.XLOOKUP(tblOrders[[#This Row],[ProductID]], tblProducts[ProductID], tblProducts[ProductName])</f>
        <v>Product 86</v>
      </c>
      <c r="U1923">
        <f>_xlfn.XLOOKUP(tblOrders[[#This Row],[SalesRepID]], tblSalesreps[RepID], tblSalesreps[Target])</f>
        <v>18500989</v>
      </c>
    </row>
    <row r="1924" spans="1:21">
      <c r="A1924" t="s">
        <v>2719</v>
      </c>
      <c r="B1924" s="7" t="s">
        <v>807</v>
      </c>
      <c r="C1924" t="s">
        <v>29</v>
      </c>
      <c r="D1924" t="s">
        <v>39</v>
      </c>
      <c r="E1924" t="s">
        <v>210</v>
      </c>
      <c r="F1924" t="s">
        <v>26</v>
      </c>
      <c r="G1924">
        <v>9</v>
      </c>
      <c r="H1924">
        <v>0.2</v>
      </c>
      <c r="I1924" s="2">
        <v>403531.2</v>
      </c>
      <c r="J1924" t="str">
        <f>_xlfn.XLOOKUP(tblOrders[[#This Row],[CustomerID]], tblCustomers[CustomerID], tblCustomers[CustomerName])</f>
        <v>Customer 163</v>
      </c>
      <c r="K1924" t="str">
        <f>_xlfn.XLOOKUP(tblOrders[[#This Row],[CustomerID]], tblCustomers[CustomerID], tblCustomers[Segment])</f>
        <v>Corporate</v>
      </c>
      <c r="L1924" t="str">
        <f>_xlfn.XLOOKUP(tblOrders[[#This Row],[ProductID]], tblProducts[ProductID], tblProducts[Category])</f>
        <v>Office</v>
      </c>
      <c r="M1924">
        <f>_xlfn.XLOOKUP(tblOrders[[#This Row],[ProductID]], tblProducts[ProductID], tblProducts[CostPrice])</f>
        <v>63926</v>
      </c>
      <c r="N1924">
        <f>tblOrders[[#This Row],[Sales]]-(tblOrders[[#This Row],[CostPrice]]*tblOrders[[#This Row],[Quantity]])</f>
        <v>-171802.8</v>
      </c>
      <c r="O1924" t="str">
        <f>TEXT(tblOrders[[#This Row],[Date]],"mmm-yyyy")</f>
        <v>Sep-2025</v>
      </c>
      <c r="P1924" t="str">
        <f>_xlfn.XLOOKUP(tblOrders[[#This Row],[OrderID]], tblReturns[OrderID], tblReturns[Returned])</f>
        <v>No</v>
      </c>
      <c r="Q1924" t="str">
        <f>_xlfn.XLOOKUP(tblOrders[[#This Row],[OrderID]], tblShipping[OrderID], tblShipping[ShipMode])</f>
        <v>Pickup</v>
      </c>
      <c r="R1924" t="str">
        <f>IFERROR(_xlfn.XLOOKUP(A1923, tblCustomers[CustomerID], tblCustomers[CustomerName]), "Not Found")</f>
        <v>Not Found</v>
      </c>
      <c r="S1924" t="str">
        <f>IF(tblOrders[[#This Row],[Sales]]&gt;1000000,"High Value","Standard")</f>
        <v>Standard</v>
      </c>
      <c r="T1924" t="str">
        <f>_xlfn.XLOOKUP(tblOrders[[#This Row],[ProductID]], tblProducts[ProductID], tblProducts[ProductName])</f>
        <v>Product 4</v>
      </c>
      <c r="U1924">
        <f>_xlfn.XLOOKUP(tblOrders[[#This Row],[SalesRepID]], tblSalesreps[RepID], tblSalesreps[Target])</f>
        <v>19336654</v>
      </c>
    </row>
    <row r="1925" spans="1:21">
      <c r="A1925" t="s">
        <v>2720</v>
      </c>
      <c r="B1925" s="7" t="s">
        <v>777</v>
      </c>
      <c r="C1925" t="s">
        <v>980</v>
      </c>
      <c r="D1925" t="s">
        <v>111</v>
      </c>
      <c r="E1925" t="s">
        <v>165</v>
      </c>
      <c r="F1925" t="s">
        <v>20</v>
      </c>
      <c r="G1925">
        <v>5</v>
      </c>
      <c r="H1925">
        <v>0.2</v>
      </c>
      <c r="I1925" s="2">
        <v>236028</v>
      </c>
      <c r="J1925" t="str">
        <f>_xlfn.XLOOKUP(tblOrders[[#This Row],[CustomerID]], tblCustomers[CustomerID], tblCustomers[CustomerName])</f>
        <v>Customer 181</v>
      </c>
      <c r="K1925" t="str">
        <f>_xlfn.XLOOKUP(tblOrders[[#This Row],[CustomerID]], tblCustomers[CustomerID], tblCustomers[Segment])</f>
        <v>Consumer</v>
      </c>
      <c r="L1925" t="str">
        <f>_xlfn.XLOOKUP(tblOrders[[#This Row],[ProductID]], tblProducts[ProductID], tblProducts[Category])</f>
        <v>Furniture</v>
      </c>
      <c r="M1925">
        <f>_xlfn.XLOOKUP(tblOrders[[#This Row],[ProductID]], tblProducts[ProductID], tblProducts[CostPrice])</f>
        <v>34907</v>
      </c>
      <c r="N1925">
        <f>tblOrders[[#This Row],[Sales]]-(tblOrders[[#This Row],[CostPrice]]*tblOrders[[#This Row],[Quantity]])</f>
        <v>61493</v>
      </c>
      <c r="O1925" t="str">
        <f>TEXT(tblOrders[[#This Row],[Date]],"mmm-yyyy")</f>
        <v>Jul-2025</v>
      </c>
      <c r="P1925" t="str">
        <f>_xlfn.XLOOKUP(tblOrders[[#This Row],[OrderID]], tblReturns[OrderID], tblReturns[Returned])</f>
        <v>No</v>
      </c>
      <c r="Q1925" t="str">
        <f>_xlfn.XLOOKUP(tblOrders[[#This Row],[OrderID]], tblShipping[OrderID], tblShipping[ShipMode])</f>
        <v>Pickup</v>
      </c>
      <c r="R1925" t="str">
        <f>IFERROR(_xlfn.XLOOKUP(A1924, tblCustomers[CustomerID], tblCustomers[CustomerName]), "Not Found")</f>
        <v>Not Found</v>
      </c>
      <c r="S1925" t="str">
        <f>IF(tblOrders[[#This Row],[Sales]]&gt;1000000,"High Value","Standard")</f>
        <v>Standard</v>
      </c>
      <c r="T1925" t="str">
        <f>_xlfn.XLOOKUP(tblOrders[[#This Row],[ProductID]], tblProducts[ProductID], tblProducts[ProductName])</f>
        <v>Product 68</v>
      </c>
      <c r="U1925">
        <f>_xlfn.XLOOKUP(tblOrders[[#This Row],[SalesRepID]], tblSalesreps[RepID], tblSalesreps[Target])</f>
        <v>16839910</v>
      </c>
    </row>
    <row r="1926" spans="1:21">
      <c r="A1926" t="s">
        <v>2721</v>
      </c>
      <c r="B1926" s="7" t="s">
        <v>612</v>
      </c>
      <c r="C1926" t="s">
        <v>294</v>
      </c>
      <c r="D1926" t="s">
        <v>126</v>
      </c>
      <c r="E1926" t="s">
        <v>19</v>
      </c>
      <c r="F1926" t="s">
        <v>14</v>
      </c>
      <c r="G1926">
        <v>8</v>
      </c>
      <c r="H1926">
        <v>0.15</v>
      </c>
      <c r="I1926" s="2">
        <v>513250.4</v>
      </c>
      <c r="J1926" t="str">
        <f>_xlfn.XLOOKUP(tblOrders[[#This Row],[CustomerID]], tblCustomers[CustomerID], tblCustomers[CustomerName])</f>
        <v>Customer 284</v>
      </c>
      <c r="K1926" t="str">
        <f>_xlfn.XLOOKUP(tblOrders[[#This Row],[CustomerID]], tblCustomers[CustomerID], tblCustomers[Segment])</f>
        <v>SME</v>
      </c>
      <c r="L1926" t="str">
        <f>_xlfn.XLOOKUP(tblOrders[[#This Row],[ProductID]], tblProducts[ProductID], tblProducts[Category])</f>
        <v>Furniture</v>
      </c>
      <c r="M1926">
        <f>_xlfn.XLOOKUP(tblOrders[[#This Row],[ProductID]], tblProducts[ProductID], tblProducts[CostPrice])</f>
        <v>47434</v>
      </c>
      <c r="N1926">
        <f>tblOrders[[#This Row],[Sales]]-(tblOrders[[#This Row],[CostPrice]]*tblOrders[[#This Row],[Quantity]])</f>
        <v>133778.40000000002</v>
      </c>
      <c r="O1926" t="str">
        <f>TEXT(tblOrders[[#This Row],[Date]],"mmm-yyyy")</f>
        <v>Nov-2025</v>
      </c>
      <c r="P1926" t="str">
        <f>_xlfn.XLOOKUP(tblOrders[[#This Row],[OrderID]], tblReturns[OrderID], tblReturns[Returned])</f>
        <v>No</v>
      </c>
      <c r="Q1926" t="str">
        <f>_xlfn.XLOOKUP(tblOrders[[#This Row],[OrderID]], tblShipping[OrderID], tblShipping[ShipMode])</f>
        <v>Express</v>
      </c>
      <c r="R1926" t="str">
        <f>IFERROR(_xlfn.XLOOKUP(A1925, tblCustomers[CustomerID], tblCustomers[CustomerName]), "Not Found")</f>
        <v>Not Found</v>
      </c>
      <c r="S1926" t="str">
        <f>IF(tblOrders[[#This Row],[Sales]]&gt;1000000,"High Value","Standard")</f>
        <v>Standard</v>
      </c>
      <c r="T1926" t="str">
        <f>_xlfn.XLOOKUP(tblOrders[[#This Row],[ProductID]], tblProducts[ProductID], tblProducts[ProductName])</f>
        <v>Product 67</v>
      </c>
      <c r="U1926">
        <f>_xlfn.XLOOKUP(tblOrders[[#This Row],[SalesRepID]], tblSalesreps[RepID], tblSalesreps[Target])</f>
        <v>11347243</v>
      </c>
    </row>
    <row r="1927" spans="1:21">
      <c r="A1927" t="s">
        <v>2722</v>
      </c>
      <c r="B1927" s="7" t="s">
        <v>533</v>
      </c>
      <c r="C1927" t="s">
        <v>565</v>
      </c>
      <c r="D1927" t="s">
        <v>454</v>
      </c>
      <c r="E1927" t="s">
        <v>105</v>
      </c>
      <c r="F1927" t="s">
        <v>20</v>
      </c>
      <c r="G1927">
        <v>3</v>
      </c>
      <c r="H1927">
        <v>0</v>
      </c>
      <c r="I1927" s="2">
        <v>322725</v>
      </c>
      <c r="J1927" t="str">
        <f>_xlfn.XLOOKUP(tblOrders[[#This Row],[CustomerID]], tblCustomers[CustomerID], tblCustomers[CustomerName])</f>
        <v>Customer 22</v>
      </c>
      <c r="K1927" t="str">
        <f>_xlfn.XLOOKUP(tblOrders[[#This Row],[CustomerID]], tblCustomers[CustomerID], tblCustomers[Segment])</f>
        <v>Consumer</v>
      </c>
      <c r="L1927" t="str">
        <f>_xlfn.XLOOKUP(tblOrders[[#This Row],[ProductID]], tblProducts[ProductID], tblProducts[Category])</f>
        <v>Furniture</v>
      </c>
      <c r="M1927">
        <f>_xlfn.XLOOKUP(tblOrders[[#This Row],[ProductID]], tblProducts[ProductID], tblProducts[CostPrice])</f>
        <v>31369</v>
      </c>
      <c r="N1927">
        <f>tblOrders[[#This Row],[Sales]]-(tblOrders[[#This Row],[CostPrice]]*tblOrders[[#This Row],[Quantity]])</f>
        <v>228618</v>
      </c>
      <c r="O1927" t="str">
        <f>TEXT(tblOrders[[#This Row],[Date]],"mmm-yyyy")</f>
        <v>Sep-2025</v>
      </c>
      <c r="P1927" t="str">
        <f>_xlfn.XLOOKUP(tblOrders[[#This Row],[OrderID]], tblReturns[OrderID], tblReturns[Returned])</f>
        <v>No</v>
      </c>
      <c r="Q1927" t="str">
        <f>_xlfn.XLOOKUP(tblOrders[[#This Row],[OrderID]], tblShipping[OrderID], tblShipping[ShipMode])</f>
        <v>Express</v>
      </c>
      <c r="R1927" t="str">
        <f>IFERROR(_xlfn.XLOOKUP(A1926, tblCustomers[CustomerID], tblCustomers[CustomerName]), "Not Found")</f>
        <v>Not Found</v>
      </c>
      <c r="S1927" t="str">
        <f>IF(tblOrders[[#This Row],[Sales]]&gt;1000000,"High Value","Standard")</f>
        <v>Standard</v>
      </c>
      <c r="T1927" t="str">
        <f>_xlfn.XLOOKUP(tblOrders[[#This Row],[ProductID]], tblProducts[ProductID], tblProducts[ProductName])</f>
        <v>Product 37</v>
      </c>
      <c r="U1927">
        <f>_xlfn.XLOOKUP(tblOrders[[#This Row],[SalesRepID]], tblSalesreps[RepID], tblSalesreps[Target])</f>
        <v>8698154</v>
      </c>
    </row>
    <row r="1928" spans="1:21">
      <c r="A1928" t="s">
        <v>2723</v>
      </c>
      <c r="B1928" s="7" t="s">
        <v>71</v>
      </c>
      <c r="C1928" t="s">
        <v>605</v>
      </c>
      <c r="D1928" t="s">
        <v>372</v>
      </c>
      <c r="E1928" t="s">
        <v>13</v>
      </c>
      <c r="F1928" t="s">
        <v>88</v>
      </c>
      <c r="G1928">
        <v>7</v>
      </c>
      <c r="H1928">
        <v>0.05</v>
      </c>
      <c r="I1928" s="2">
        <v>410451.3</v>
      </c>
      <c r="J1928" t="str">
        <f>_xlfn.XLOOKUP(tblOrders[[#This Row],[CustomerID]], tblCustomers[CustomerID], tblCustomers[CustomerName])</f>
        <v>Customer 207</v>
      </c>
      <c r="K1928" t="str">
        <f>_xlfn.XLOOKUP(tblOrders[[#This Row],[CustomerID]], tblCustomers[CustomerID], tblCustomers[Segment])</f>
        <v>SME</v>
      </c>
      <c r="L1928" t="str">
        <f>_xlfn.XLOOKUP(tblOrders[[#This Row],[ProductID]], tblProducts[ProductID], tblProducts[Category])</f>
        <v>Office</v>
      </c>
      <c r="M1928">
        <f>_xlfn.XLOOKUP(tblOrders[[#This Row],[ProductID]], tblProducts[ProductID], tblProducts[CostPrice])</f>
        <v>18283</v>
      </c>
      <c r="N1928">
        <f>tblOrders[[#This Row],[Sales]]-(tblOrders[[#This Row],[CostPrice]]*tblOrders[[#This Row],[Quantity]])</f>
        <v>282470.3</v>
      </c>
      <c r="O1928" t="str">
        <f>TEXT(tblOrders[[#This Row],[Date]],"mmm-yyyy")</f>
        <v>Nov-2025</v>
      </c>
      <c r="P1928" t="str">
        <f>_xlfn.XLOOKUP(tblOrders[[#This Row],[OrderID]], tblReturns[OrderID], tblReturns[Returned])</f>
        <v>No</v>
      </c>
      <c r="Q1928" t="str">
        <f>_xlfn.XLOOKUP(tblOrders[[#This Row],[OrderID]], tblShipping[OrderID], tblShipping[ShipMode])</f>
        <v>Standard</v>
      </c>
      <c r="R1928" t="str">
        <f>IFERROR(_xlfn.XLOOKUP(A1927, tblCustomers[CustomerID], tblCustomers[CustomerName]), "Not Found")</f>
        <v>Not Found</v>
      </c>
      <c r="S1928" t="str">
        <f>IF(tblOrders[[#This Row],[Sales]]&gt;1000000,"High Value","Standard")</f>
        <v>Standard</v>
      </c>
      <c r="T1928" t="str">
        <f>_xlfn.XLOOKUP(tblOrders[[#This Row],[ProductID]], tblProducts[ProductID], tblProducts[ProductName])</f>
        <v>Product 57</v>
      </c>
      <c r="U1928">
        <f>_xlfn.XLOOKUP(tblOrders[[#This Row],[SalesRepID]], tblSalesreps[RepID], tblSalesreps[Target])</f>
        <v>11852878</v>
      </c>
    </row>
    <row r="1929" spans="1:21">
      <c r="A1929" t="s">
        <v>2724</v>
      </c>
      <c r="B1929" s="7" t="s">
        <v>568</v>
      </c>
      <c r="C1929" t="s">
        <v>901</v>
      </c>
      <c r="D1929" t="s">
        <v>318</v>
      </c>
      <c r="E1929" t="s">
        <v>19</v>
      </c>
      <c r="F1929" t="s">
        <v>26</v>
      </c>
      <c r="G1929">
        <v>4</v>
      </c>
      <c r="H1929">
        <v>0</v>
      </c>
      <c r="I1929" s="2">
        <v>506064</v>
      </c>
      <c r="J1929" t="str">
        <f>_xlfn.XLOOKUP(tblOrders[[#This Row],[CustomerID]], tblCustomers[CustomerID], tblCustomers[CustomerName])</f>
        <v>Customer 130</v>
      </c>
      <c r="K1929" t="str">
        <f>_xlfn.XLOOKUP(tblOrders[[#This Row],[CustomerID]], tblCustomers[CustomerID], tblCustomers[Segment])</f>
        <v>Consumer</v>
      </c>
      <c r="L1929" t="str">
        <f>_xlfn.XLOOKUP(tblOrders[[#This Row],[ProductID]], tblProducts[ProductID], tblProducts[Category])</f>
        <v>Office</v>
      </c>
      <c r="M1929">
        <f>_xlfn.XLOOKUP(tblOrders[[#This Row],[ProductID]], tblProducts[ProductID], tblProducts[CostPrice])</f>
        <v>39205</v>
      </c>
      <c r="N1929">
        <f>tblOrders[[#This Row],[Sales]]-(tblOrders[[#This Row],[CostPrice]]*tblOrders[[#This Row],[Quantity]])</f>
        <v>349244</v>
      </c>
      <c r="O1929" t="str">
        <f>TEXT(tblOrders[[#This Row],[Date]],"mmm-yyyy")</f>
        <v>Apr-2025</v>
      </c>
      <c r="P1929" t="str">
        <f>_xlfn.XLOOKUP(tblOrders[[#This Row],[OrderID]], tblReturns[OrderID], tblReturns[Returned])</f>
        <v>No</v>
      </c>
      <c r="Q1929" t="str">
        <f>_xlfn.XLOOKUP(tblOrders[[#This Row],[OrderID]], tblShipping[OrderID], tblShipping[ShipMode])</f>
        <v>Express</v>
      </c>
      <c r="R1929" t="str">
        <f>IFERROR(_xlfn.XLOOKUP(A1928, tblCustomers[CustomerID], tblCustomers[CustomerName]), "Not Found")</f>
        <v>Not Found</v>
      </c>
      <c r="S1929" t="str">
        <f>IF(tblOrders[[#This Row],[Sales]]&gt;1000000,"High Value","Standard")</f>
        <v>Standard</v>
      </c>
      <c r="T1929" t="str">
        <f>_xlfn.XLOOKUP(tblOrders[[#This Row],[ProductID]], tblProducts[ProductID], tblProducts[ProductName])</f>
        <v>Product 74</v>
      </c>
      <c r="U1929">
        <f>_xlfn.XLOOKUP(tblOrders[[#This Row],[SalesRepID]], tblSalesreps[RepID], tblSalesreps[Target])</f>
        <v>11347243</v>
      </c>
    </row>
    <row r="1930" spans="1:21">
      <c r="A1930" t="s">
        <v>2725</v>
      </c>
      <c r="B1930" s="7" t="s">
        <v>1212</v>
      </c>
      <c r="C1930" t="s">
        <v>464</v>
      </c>
      <c r="D1930" t="s">
        <v>510</v>
      </c>
      <c r="E1930" t="s">
        <v>69</v>
      </c>
      <c r="F1930" t="s">
        <v>14</v>
      </c>
      <c r="G1930">
        <v>1</v>
      </c>
      <c r="H1930">
        <v>0.1</v>
      </c>
      <c r="I1930" s="2">
        <v>59025.599999999999</v>
      </c>
      <c r="J1930" t="str">
        <f>_xlfn.XLOOKUP(tblOrders[[#This Row],[CustomerID]], tblCustomers[CustomerID], tblCustomers[CustomerName])</f>
        <v>Customer 187</v>
      </c>
      <c r="K1930" t="str">
        <f>_xlfn.XLOOKUP(tblOrders[[#This Row],[CustomerID]], tblCustomers[CustomerID], tblCustomers[Segment])</f>
        <v>Corporate</v>
      </c>
      <c r="L1930" t="str">
        <f>_xlfn.XLOOKUP(tblOrders[[#This Row],[ProductID]], tblProducts[ProductID], tblProducts[Category])</f>
        <v>Furniture</v>
      </c>
      <c r="M1930">
        <f>_xlfn.XLOOKUP(tblOrders[[#This Row],[ProductID]], tblProducts[ProductID], tblProducts[CostPrice])</f>
        <v>67718</v>
      </c>
      <c r="N1930">
        <f>tblOrders[[#This Row],[Sales]]-(tblOrders[[#This Row],[CostPrice]]*tblOrders[[#This Row],[Quantity]])</f>
        <v>-8692.4000000000015</v>
      </c>
      <c r="O1930" t="str">
        <f>TEXT(tblOrders[[#This Row],[Date]],"mmm-yyyy")</f>
        <v>Jul-2025</v>
      </c>
      <c r="P1930" t="str">
        <f>_xlfn.XLOOKUP(tblOrders[[#This Row],[OrderID]], tblReturns[OrderID], tblReturns[Returned])</f>
        <v>No</v>
      </c>
      <c r="Q1930" t="str">
        <f>_xlfn.XLOOKUP(tblOrders[[#This Row],[OrderID]], tblShipping[OrderID], tblShipping[ShipMode])</f>
        <v>Express</v>
      </c>
      <c r="R1930" t="str">
        <f>IFERROR(_xlfn.XLOOKUP(A1929, tblCustomers[CustomerID], tblCustomers[CustomerName]), "Not Found")</f>
        <v>Not Found</v>
      </c>
      <c r="S1930" t="str">
        <f>IF(tblOrders[[#This Row],[Sales]]&gt;1000000,"High Value","Standard")</f>
        <v>Standard</v>
      </c>
      <c r="T1930" t="str">
        <f>_xlfn.XLOOKUP(tblOrders[[#This Row],[ProductID]], tblProducts[ProductID], tblProducts[ProductName])</f>
        <v>Product 81</v>
      </c>
      <c r="U1930">
        <f>_xlfn.XLOOKUP(tblOrders[[#This Row],[SalesRepID]], tblSalesreps[RepID], tblSalesreps[Target])</f>
        <v>19473459</v>
      </c>
    </row>
    <row r="1931" spans="1:21">
      <c r="A1931" t="s">
        <v>2726</v>
      </c>
      <c r="B1931" s="7" t="s">
        <v>486</v>
      </c>
      <c r="C1931" t="s">
        <v>1444</v>
      </c>
      <c r="D1931" t="s">
        <v>255</v>
      </c>
      <c r="E1931" t="s">
        <v>19</v>
      </c>
      <c r="F1931" t="s">
        <v>20</v>
      </c>
      <c r="G1931">
        <v>8</v>
      </c>
      <c r="H1931">
        <v>0.15</v>
      </c>
      <c r="I1931" s="2">
        <v>1005896.8</v>
      </c>
      <c r="J1931" t="str">
        <f>_xlfn.XLOOKUP(tblOrders[[#This Row],[CustomerID]], tblCustomers[CustomerID], tblCustomers[CustomerName])</f>
        <v>Customer 6</v>
      </c>
      <c r="K1931" t="str">
        <f>_xlfn.XLOOKUP(tblOrders[[#This Row],[CustomerID]], tblCustomers[CustomerID], tblCustomers[Segment])</f>
        <v>Corporate</v>
      </c>
      <c r="L1931" t="str">
        <f>_xlfn.XLOOKUP(tblOrders[[#This Row],[ProductID]], tblProducts[ProductID], tblProducts[Category])</f>
        <v>Electronics</v>
      </c>
      <c r="M1931">
        <f>_xlfn.XLOOKUP(tblOrders[[#This Row],[ProductID]], tblProducts[ProductID], tblProducts[CostPrice])</f>
        <v>58560</v>
      </c>
      <c r="N1931">
        <f>tblOrders[[#This Row],[Sales]]-(tblOrders[[#This Row],[CostPrice]]*tblOrders[[#This Row],[Quantity]])</f>
        <v>537416.80000000005</v>
      </c>
      <c r="O1931" t="str">
        <f>TEXT(tblOrders[[#This Row],[Date]],"mmm-yyyy")</f>
        <v>Sep-2025</v>
      </c>
      <c r="P1931" t="str">
        <f>_xlfn.XLOOKUP(tblOrders[[#This Row],[OrderID]], tblReturns[OrderID], tblReturns[Returned])</f>
        <v>No</v>
      </c>
      <c r="Q1931" t="str">
        <f>_xlfn.XLOOKUP(tblOrders[[#This Row],[OrderID]], tblShipping[OrderID], tblShipping[ShipMode])</f>
        <v>Standard</v>
      </c>
      <c r="R1931" t="str">
        <f>IFERROR(_xlfn.XLOOKUP(A1930, tblCustomers[CustomerID], tblCustomers[CustomerName]), "Not Found")</f>
        <v>Not Found</v>
      </c>
      <c r="S1931" t="str">
        <f>IF(tblOrders[[#This Row],[Sales]]&gt;1000000,"High Value","Standard")</f>
        <v>High Value</v>
      </c>
      <c r="T1931" t="str">
        <f>_xlfn.XLOOKUP(tblOrders[[#This Row],[ProductID]], tblProducts[ProductID], tblProducts[ProductName])</f>
        <v>Product 79</v>
      </c>
      <c r="U1931">
        <f>_xlfn.XLOOKUP(tblOrders[[#This Row],[SalesRepID]], tblSalesreps[RepID], tblSalesreps[Target])</f>
        <v>11347243</v>
      </c>
    </row>
    <row r="1932" spans="1:21">
      <c r="A1932" t="s">
        <v>2727</v>
      </c>
      <c r="B1932" s="7" t="s">
        <v>802</v>
      </c>
      <c r="C1932" t="s">
        <v>487</v>
      </c>
      <c r="D1932" t="s">
        <v>92</v>
      </c>
      <c r="E1932" t="s">
        <v>105</v>
      </c>
      <c r="F1932" t="s">
        <v>88</v>
      </c>
      <c r="G1932">
        <v>3</v>
      </c>
      <c r="H1932">
        <v>0</v>
      </c>
      <c r="I1932" s="2">
        <v>153327</v>
      </c>
      <c r="J1932" t="str">
        <f>_xlfn.XLOOKUP(tblOrders[[#This Row],[CustomerID]], tblCustomers[CustomerID], tblCustomers[CustomerName])</f>
        <v>Customer 297</v>
      </c>
      <c r="K1932" t="str">
        <f>_xlfn.XLOOKUP(tblOrders[[#This Row],[CustomerID]], tblCustomers[CustomerID], tblCustomers[Segment])</f>
        <v>Corporate</v>
      </c>
      <c r="L1932" t="str">
        <f>_xlfn.XLOOKUP(tblOrders[[#This Row],[ProductID]], tblProducts[ProductID], tblProducts[Category])</f>
        <v>Home</v>
      </c>
      <c r="M1932">
        <f>_xlfn.XLOOKUP(tblOrders[[#This Row],[ProductID]], tblProducts[ProductID], tblProducts[CostPrice])</f>
        <v>65463</v>
      </c>
      <c r="N1932">
        <f>tblOrders[[#This Row],[Sales]]-(tblOrders[[#This Row],[CostPrice]]*tblOrders[[#This Row],[Quantity]])</f>
        <v>-43062</v>
      </c>
      <c r="O1932" t="str">
        <f>TEXT(tblOrders[[#This Row],[Date]],"mmm-yyyy")</f>
        <v>Oct-2025</v>
      </c>
      <c r="P1932" t="str">
        <f>_xlfn.XLOOKUP(tblOrders[[#This Row],[OrderID]], tblReturns[OrderID], tblReturns[Returned])</f>
        <v>No</v>
      </c>
      <c r="Q1932" t="str">
        <f>_xlfn.XLOOKUP(tblOrders[[#This Row],[OrderID]], tblShipping[OrderID], tblShipping[ShipMode])</f>
        <v>Pickup</v>
      </c>
      <c r="R1932" t="str">
        <f>IFERROR(_xlfn.XLOOKUP(A1931, tblCustomers[CustomerID], tblCustomers[CustomerName]), "Not Found")</f>
        <v>Not Found</v>
      </c>
      <c r="S1932" t="str">
        <f>IF(tblOrders[[#This Row],[Sales]]&gt;1000000,"High Value","Standard")</f>
        <v>Standard</v>
      </c>
      <c r="T1932" t="str">
        <f>_xlfn.XLOOKUP(tblOrders[[#This Row],[ProductID]], tblProducts[ProductID], tblProducts[ProductName])</f>
        <v>Product 32</v>
      </c>
      <c r="U1932">
        <f>_xlfn.XLOOKUP(tblOrders[[#This Row],[SalesRepID]], tblSalesreps[RepID], tblSalesreps[Target])</f>
        <v>8698154</v>
      </c>
    </row>
    <row r="1933" spans="1:21">
      <c r="A1933" t="s">
        <v>2728</v>
      </c>
      <c r="B1933" s="7" t="s">
        <v>913</v>
      </c>
      <c r="C1933" t="s">
        <v>1354</v>
      </c>
      <c r="D1933" t="s">
        <v>115</v>
      </c>
      <c r="E1933" t="s">
        <v>105</v>
      </c>
      <c r="F1933" t="s">
        <v>14</v>
      </c>
      <c r="G1933">
        <v>9</v>
      </c>
      <c r="H1933">
        <v>0.1</v>
      </c>
      <c r="I1933" s="2">
        <v>775315.8</v>
      </c>
      <c r="J1933" t="str">
        <f>_xlfn.XLOOKUP(tblOrders[[#This Row],[CustomerID]], tblCustomers[CustomerID], tblCustomers[CustomerName])</f>
        <v>Customer 244</v>
      </c>
      <c r="K1933" t="str">
        <f>_xlfn.XLOOKUP(tblOrders[[#This Row],[CustomerID]], tblCustomers[CustomerID], tblCustomers[Segment])</f>
        <v>Corporate</v>
      </c>
      <c r="L1933" t="str">
        <f>_xlfn.XLOOKUP(tblOrders[[#This Row],[ProductID]], tblProducts[ProductID], tblProducts[Category])</f>
        <v>Electronics</v>
      </c>
      <c r="M1933">
        <f>_xlfn.XLOOKUP(tblOrders[[#This Row],[ProductID]], tblProducts[ProductID], tblProducts[CostPrice])</f>
        <v>66631</v>
      </c>
      <c r="N1933">
        <f>tblOrders[[#This Row],[Sales]]-(tblOrders[[#This Row],[CostPrice]]*tblOrders[[#This Row],[Quantity]])</f>
        <v>175636.80000000005</v>
      </c>
      <c r="O1933" t="str">
        <f>TEXT(tblOrders[[#This Row],[Date]],"mmm-yyyy")</f>
        <v>May-2025</v>
      </c>
      <c r="P1933" t="str">
        <f>_xlfn.XLOOKUP(tblOrders[[#This Row],[OrderID]], tblReturns[OrderID], tblReturns[Returned])</f>
        <v>No</v>
      </c>
      <c r="Q1933" t="str">
        <f>_xlfn.XLOOKUP(tblOrders[[#This Row],[OrderID]], tblShipping[OrderID], tblShipping[ShipMode])</f>
        <v>Standard</v>
      </c>
      <c r="R1933" t="str">
        <f>IFERROR(_xlfn.XLOOKUP(A1932, tblCustomers[CustomerID], tblCustomers[CustomerName]), "Not Found")</f>
        <v>Not Found</v>
      </c>
      <c r="S1933" t="str">
        <f>IF(tblOrders[[#This Row],[Sales]]&gt;1000000,"High Value","Standard")</f>
        <v>Standard</v>
      </c>
      <c r="T1933" t="str">
        <f>_xlfn.XLOOKUP(tblOrders[[#This Row],[ProductID]], tblProducts[ProductID], tblProducts[ProductName])</f>
        <v>Product 70</v>
      </c>
      <c r="U1933">
        <f>_xlfn.XLOOKUP(tblOrders[[#This Row],[SalesRepID]], tblSalesreps[RepID], tblSalesreps[Target])</f>
        <v>8698154</v>
      </c>
    </row>
    <row r="1934" spans="1:21">
      <c r="A1934" t="s">
        <v>2729</v>
      </c>
      <c r="B1934" s="7" t="s">
        <v>1031</v>
      </c>
      <c r="C1934" t="s">
        <v>287</v>
      </c>
      <c r="D1934" t="s">
        <v>400</v>
      </c>
      <c r="E1934" t="s">
        <v>186</v>
      </c>
      <c r="F1934" t="s">
        <v>14</v>
      </c>
      <c r="G1934">
        <v>3</v>
      </c>
      <c r="H1934">
        <v>0.15</v>
      </c>
      <c r="I1934" s="2">
        <v>337591.95</v>
      </c>
      <c r="J1934" t="str">
        <f>_xlfn.XLOOKUP(tblOrders[[#This Row],[CustomerID]], tblCustomers[CustomerID], tblCustomers[CustomerName])</f>
        <v>Customer 183</v>
      </c>
      <c r="K1934" t="str">
        <f>_xlfn.XLOOKUP(tblOrders[[#This Row],[CustomerID]], tblCustomers[CustomerID], tblCustomers[Segment])</f>
        <v>Consumer</v>
      </c>
      <c r="L1934" t="str">
        <f>_xlfn.XLOOKUP(tblOrders[[#This Row],[ProductID]], tblProducts[ProductID], tblProducts[Category])</f>
        <v>Electronics</v>
      </c>
      <c r="M1934">
        <f>_xlfn.XLOOKUP(tblOrders[[#This Row],[ProductID]], tblProducts[ProductID], tblProducts[CostPrice])</f>
        <v>36044</v>
      </c>
      <c r="N1934">
        <f>tblOrders[[#This Row],[Sales]]-(tblOrders[[#This Row],[CostPrice]]*tblOrders[[#This Row],[Quantity]])</f>
        <v>229459.95</v>
      </c>
      <c r="O1934" t="str">
        <f>TEXT(tblOrders[[#This Row],[Date]],"mmm-yyyy")</f>
        <v>Aug-2025</v>
      </c>
      <c r="P1934" t="str">
        <f>_xlfn.XLOOKUP(tblOrders[[#This Row],[OrderID]], tblReturns[OrderID], tblReturns[Returned])</f>
        <v>No</v>
      </c>
      <c r="Q1934" t="str">
        <f>_xlfn.XLOOKUP(tblOrders[[#This Row],[OrderID]], tblShipping[OrderID], tblShipping[ShipMode])</f>
        <v>Express</v>
      </c>
      <c r="R1934" t="str">
        <f>IFERROR(_xlfn.XLOOKUP(A1933, tblCustomers[CustomerID], tblCustomers[CustomerName]), "Not Found")</f>
        <v>Not Found</v>
      </c>
      <c r="S1934" t="str">
        <f>IF(tblOrders[[#This Row],[Sales]]&gt;1000000,"High Value","Standard")</f>
        <v>Standard</v>
      </c>
      <c r="T1934" t="str">
        <f>_xlfn.XLOOKUP(tblOrders[[#This Row],[ProductID]], tblProducts[ProductID], tblProducts[ProductName])</f>
        <v>Product 29</v>
      </c>
      <c r="U1934">
        <f>_xlfn.XLOOKUP(tblOrders[[#This Row],[SalesRepID]], tblSalesreps[RepID], tblSalesreps[Target])</f>
        <v>15141830</v>
      </c>
    </row>
    <row r="1935" spans="1:21">
      <c r="A1935" t="s">
        <v>2730</v>
      </c>
      <c r="B1935" s="7" t="s">
        <v>607</v>
      </c>
      <c r="C1935" t="s">
        <v>996</v>
      </c>
      <c r="D1935" t="s">
        <v>543</v>
      </c>
      <c r="E1935" t="s">
        <v>25</v>
      </c>
      <c r="F1935" t="s">
        <v>20</v>
      </c>
      <c r="G1935">
        <v>3</v>
      </c>
      <c r="H1935">
        <v>0.1</v>
      </c>
      <c r="I1935" s="2">
        <v>178931.7</v>
      </c>
      <c r="J1935" t="str">
        <f>_xlfn.XLOOKUP(tblOrders[[#This Row],[CustomerID]], tblCustomers[CustomerID], tblCustomers[CustomerName])</f>
        <v>Customer 189</v>
      </c>
      <c r="K1935" t="str">
        <f>_xlfn.XLOOKUP(tblOrders[[#This Row],[CustomerID]], tblCustomers[CustomerID], tblCustomers[Segment])</f>
        <v>SME</v>
      </c>
      <c r="L1935" t="str">
        <f>_xlfn.XLOOKUP(tblOrders[[#This Row],[ProductID]], tblProducts[ProductID], tblProducts[Category])</f>
        <v>Furniture</v>
      </c>
      <c r="M1935">
        <f>_xlfn.XLOOKUP(tblOrders[[#This Row],[ProductID]], tblProducts[ProductID], tblProducts[CostPrice])</f>
        <v>29153</v>
      </c>
      <c r="N1935">
        <f>tblOrders[[#This Row],[Sales]]-(tblOrders[[#This Row],[CostPrice]]*tblOrders[[#This Row],[Quantity]])</f>
        <v>91472.700000000012</v>
      </c>
      <c r="O1935" t="str">
        <f>TEXT(tblOrders[[#This Row],[Date]],"mmm-yyyy")</f>
        <v>Dec-2025</v>
      </c>
      <c r="P1935" t="str">
        <f>_xlfn.XLOOKUP(tblOrders[[#This Row],[OrderID]], tblReturns[OrderID], tblReturns[Returned])</f>
        <v>No</v>
      </c>
      <c r="Q1935" t="str">
        <f>_xlfn.XLOOKUP(tblOrders[[#This Row],[OrderID]], tblShipping[OrderID], tblShipping[ShipMode])</f>
        <v>Standard</v>
      </c>
      <c r="R1935" t="str">
        <f>IFERROR(_xlfn.XLOOKUP(A1934, tblCustomers[CustomerID], tblCustomers[CustomerName]), "Not Found")</f>
        <v>Not Found</v>
      </c>
      <c r="S1935" t="str">
        <f>IF(tblOrders[[#This Row],[Sales]]&gt;1000000,"High Value","Standard")</f>
        <v>Standard</v>
      </c>
      <c r="T1935" t="str">
        <f>_xlfn.XLOOKUP(tblOrders[[#This Row],[ProductID]], tblProducts[ProductID], tblProducts[ProductName])</f>
        <v>Product 16</v>
      </c>
      <c r="U1935">
        <f>_xlfn.XLOOKUP(tblOrders[[#This Row],[SalesRepID]], tblSalesreps[RepID], tblSalesreps[Target])</f>
        <v>7094914</v>
      </c>
    </row>
    <row r="1936" spans="1:21">
      <c r="A1936" t="s">
        <v>2731</v>
      </c>
      <c r="B1936" s="7" t="s">
        <v>2290</v>
      </c>
      <c r="C1936" t="s">
        <v>412</v>
      </c>
      <c r="D1936" t="s">
        <v>232</v>
      </c>
      <c r="E1936" t="s">
        <v>119</v>
      </c>
      <c r="F1936" t="s">
        <v>88</v>
      </c>
      <c r="G1936">
        <v>7</v>
      </c>
      <c r="H1936">
        <v>0.15</v>
      </c>
      <c r="I1936" s="2">
        <v>455549.85</v>
      </c>
      <c r="J1936" t="str">
        <f>_xlfn.XLOOKUP(tblOrders[[#This Row],[CustomerID]], tblCustomers[CustomerID], tblCustomers[CustomerName])</f>
        <v>Customer 111</v>
      </c>
      <c r="K1936" t="str">
        <f>_xlfn.XLOOKUP(tblOrders[[#This Row],[CustomerID]], tblCustomers[CustomerID], tblCustomers[Segment])</f>
        <v>Corporate</v>
      </c>
      <c r="L1936" t="str">
        <f>_xlfn.XLOOKUP(tblOrders[[#This Row],[ProductID]], tblProducts[ProductID], tblProducts[Category])</f>
        <v>Electronics</v>
      </c>
      <c r="M1936">
        <f>_xlfn.XLOOKUP(tblOrders[[#This Row],[ProductID]], tblProducts[ProductID], tblProducts[CostPrice])</f>
        <v>41456</v>
      </c>
      <c r="N1936">
        <f>tblOrders[[#This Row],[Sales]]-(tblOrders[[#This Row],[CostPrice]]*tblOrders[[#This Row],[Quantity]])</f>
        <v>165357.84999999998</v>
      </c>
      <c r="O1936" t="str">
        <f>TEXT(tblOrders[[#This Row],[Date]],"mmm-yyyy")</f>
        <v>Mar-2025</v>
      </c>
      <c r="P1936" t="str">
        <f>_xlfn.XLOOKUP(tblOrders[[#This Row],[OrderID]], tblReturns[OrderID], tblReturns[Returned])</f>
        <v>No</v>
      </c>
      <c r="Q1936" t="str">
        <f>_xlfn.XLOOKUP(tblOrders[[#This Row],[OrderID]], tblShipping[OrderID], tblShipping[ShipMode])</f>
        <v>Standard</v>
      </c>
      <c r="R1936" t="str">
        <f>IFERROR(_xlfn.XLOOKUP(A1935, tblCustomers[CustomerID], tblCustomers[CustomerName]), "Not Found")</f>
        <v>Not Found</v>
      </c>
      <c r="S1936" t="str">
        <f>IF(tblOrders[[#This Row],[Sales]]&gt;1000000,"High Value","Standard")</f>
        <v>Standard</v>
      </c>
      <c r="T1936" t="str">
        <f>_xlfn.XLOOKUP(tblOrders[[#This Row],[ProductID]], tblProducts[ProductID], tblProducts[ProductName])</f>
        <v>Product 86</v>
      </c>
      <c r="U1936">
        <f>_xlfn.XLOOKUP(tblOrders[[#This Row],[SalesRepID]], tblSalesreps[RepID], tblSalesreps[Target])</f>
        <v>5886694</v>
      </c>
    </row>
    <row r="1937" spans="1:21">
      <c r="A1937" t="s">
        <v>2732</v>
      </c>
      <c r="B1937" s="7" t="s">
        <v>913</v>
      </c>
      <c r="C1937" t="s">
        <v>696</v>
      </c>
      <c r="D1937" t="s">
        <v>321</v>
      </c>
      <c r="E1937" t="s">
        <v>45</v>
      </c>
      <c r="F1937" t="s">
        <v>88</v>
      </c>
      <c r="G1937">
        <v>3</v>
      </c>
      <c r="H1937">
        <v>0.15</v>
      </c>
      <c r="I1937" s="2">
        <v>302200.5</v>
      </c>
      <c r="J1937" t="str">
        <f>_xlfn.XLOOKUP(tblOrders[[#This Row],[CustomerID]], tblCustomers[CustomerID], tblCustomers[CustomerName])</f>
        <v>Customer 14</v>
      </c>
      <c r="K1937" t="str">
        <f>_xlfn.XLOOKUP(tblOrders[[#This Row],[CustomerID]], tblCustomers[CustomerID], tblCustomers[Segment])</f>
        <v>SME</v>
      </c>
      <c r="L1937" t="str">
        <f>_xlfn.XLOOKUP(tblOrders[[#This Row],[ProductID]], tblProducts[ProductID], tblProducts[Category])</f>
        <v>Home</v>
      </c>
      <c r="M1937">
        <f>_xlfn.XLOOKUP(tblOrders[[#This Row],[ProductID]], tblProducts[ProductID], tblProducts[CostPrice])</f>
        <v>70588</v>
      </c>
      <c r="N1937">
        <f>tblOrders[[#This Row],[Sales]]-(tblOrders[[#This Row],[CostPrice]]*tblOrders[[#This Row],[Quantity]])</f>
        <v>90436.5</v>
      </c>
      <c r="O1937" t="str">
        <f>TEXT(tblOrders[[#This Row],[Date]],"mmm-yyyy")</f>
        <v>May-2025</v>
      </c>
      <c r="P1937" t="str">
        <f>_xlfn.XLOOKUP(tblOrders[[#This Row],[OrderID]], tblReturns[OrderID], tblReturns[Returned])</f>
        <v>No</v>
      </c>
      <c r="Q1937" t="str">
        <f>_xlfn.XLOOKUP(tblOrders[[#This Row],[OrderID]], tblShipping[OrderID], tblShipping[ShipMode])</f>
        <v>Pickup</v>
      </c>
      <c r="R1937" t="str">
        <f>IFERROR(_xlfn.XLOOKUP(A1936, tblCustomers[CustomerID], tblCustomers[CustomerName]), "Not Found")</f>
        <v>Not Found</v>
      </c>
      <c r="S1937" t="str">
        <f>IF(tblOrders[[#This Row],[Sales]]&gt;1000000,"High Value","Standard")</f>
        <v>Standard</v>
      </c>
      <c r="T1937" t="str">
        <f>_xlfn.XLOOKUP(tblOrders[[#This Row],[ProductID]], tblProducts[ProductID], tblProducts[ProductName])</f>
        <v>Product 95</v>
      </c>
      <c r="U1937">
        <f>_xlfn.XLOOKUP(tblOrders[[#This Row],[SalesRepID]], tblSalesreps[RepID], tblSalesreps[Target])</f>
        <v>11319839</v>
      </c>
    </row>
    <row r="1938" spans="1:21">
      <c r="A1938" t="s">
        <v>2733</v>
      </c>
      <c r="B1938" s="7" t="s">
        <v>1204</v>
      </c>
      <c r="C1938" t="s">
        <v>952</v>
      </c>
      <c r="D1938" t="s">
        <v>349</v>
      </c>
      <c r="E1938" t="s">
        <v>25</v>
      </c>
      <c r="F1938" t="s">
        <v>88</v>
      </c>
      <c r="G1938">
        <v>5</v>
      </c>
      <c r="H1938">
        <v>0.1</v>
      </c>
      <c r="I1938" s="2">
        <v>641938.5</v>
      </c>
      <c r="J1938" t="str">
        <f>_xlfn.XLOOKUP(tblOrders[[#This Row],[CustomerID]], tblCustomers[CustomerID], tblCustomers[CustomerName])</f>
        <v>Customer 46</v>
      </c>
      <c r="K1938" t="str">
        <f>_xlfn.XLOOKUP(tblOrders[[#This Row],[CustomerID]], tblCustomers[CustomerID], tblCustomers[Segment])</f>
        <v>Corporate</v>
      </c>
      <c r="L1938" t="str">
        <f>_xlfn.XLOOKUP(tblOrders[[#This Row],[ProductID]], tblProducts[ProductID], tblProducts[Category])</f>
        <v>Office</v>
      </c>
      <c r="M1938">
        <f>_xlfn.XLOOKUP(tblOrders[[#This Row],[ProductID]], tblProducts[ProductID], tblProducts[CostPrice])</f>
        <v>26900</v>
      </c>
      <c r="N1938">
        <f>tblOrders[[#This Row],[Sales]]-(tblOrders[[#This Row],[CostPrice]]*tblOrders[[#This Row],[Quantity]])</f>
        <v>507438.5</v>
      </c>
      <c r="O1938" t="str">
        <f>TEXT(tblOrders[[#This Row],[Date]],"mmm-yyyy")</f>
        <v>Sep-2025</v>
      </c>
      <c r="P1938" t="str">
        <f>_xlfn.XLOOKUP(tblOrders[[#This Row],[OrderID]], tblReturns[OrderID], tblReturns[Returned])</f>
        <v>No</v>
      </c>
      <c r="Q1938" t="str">
        <f>_xlfn.XLOOKUP(tblOrders[[#This Row],[OrderID]], tblShipping[OrderID], tblShipping[ShipMode])</f>
        <v>Express</v>
      </c>
      <c r="R1938" t="str">
        <f>IFERROR(_xlfn.XLOOKUP(A1937, tblCustomers[CustomerID], tblCustomers[CustomerName]), "Not Found")</f>
        <v>Not Found</v>
      </c>
      <c r="S1938" t="str">
        <f>IF(tblOrders[[#This Row],[Sales]]&gt;1000000,"High Value","Standard")</f>
        <v>Standard</v>
      </c>
      <c r="T1938" t="str">
        <f>_xlfn.XLOOKUP(tblOrders[[#This Row],[ProductID]], tblProducts[ProductID], tblProducts[ProductName])</f>
        <v>Product 61</v>
      </c>
      <c r="U1938">
        <f>_xlfn.XLOOKUP(tblOrders[[#This Row],[SalesRepID]], tblSalesreps[RepID], tblSalesreps[Target])</f>
        <v>7094914</v>
      </c>
    </row>
    <row r="1939" spans="1:21">
      <c r="A1939" t="s">
        <v>2734</v>
      </c>
      <c r="B1939" s="7" t="s">
        <v>634</v>
      </c>
      <c r="C1939" t="s">
        <v>418</v>
      </c>
      <c r="D1939" t="s">
        <v>158</v>
      </c>
      <c r="E1939" t="s">
        <v>210</v>
      </c>
      <c r="F1939" t="s">
        <v>14</v>
      </c>
      <c r="G1939">
        <v>1</v>
      </c>
      <c r="H1939">
        <v>0.15</v>
      </c>
      <c r="I1939" s="2">
        <v>62897.45</v>
      </c>
      <c r="J1939" t="str">
        <f>_xlfn.XLOOKUP(tblOrders[[#This Row],[CustomerID]], tblCustomers[CustomerID], tblCustomers[CustomerName])</f>
        <v>Customer 113</v>
      </c>
      <c r="K1939" t="str">
        <f>_xlfn.XLOOKUP(tblOrders[[#This Row],[CustomerID]], tblCustomers[CustomerID], tblCustomers[Segment])</f>
        <v>Consumer</v>
      </c>
      <c r="L1939" t="str">
        <f>_xlfn.XLOOKUP(tblOrders[[#This Row],[ProductID]], tblProducts[ProductID], tblProducts[Category])</f>
        <v>Home</v>
      </c>
      <c r="M1939">
        <f>_xlfn.XLOOKUP(tblOrders[[#This Row],[ProductID]], tblProducts[ProductID], tblProducts[CostPrice])</f>
        <v>6817</v>
      </c>
      <c r="N1939">
        <f>tblOrders[[#This Row],[Sales]]-(tblOrders[[#This Row],[CostPrice]]*tblOrders[[#This Row],[Quantity]])</f>
        <v>56080.45</v>
      </c>
      <c r="O1939" t="str">
        <f>TEXT(tblOrders[[#This Row],[Date]],"mmm-yyyy")</f>
        <v>Jun-2025</v>
      </c>
      <c r="P1939" t="str">
        <f>_xlfn.XLOOKUP(tblOrders[[#This Row],[OrderID]], tblReturns[OrderID], tblReturns[Returned])</f>
        <v>No</v>
      </c>
      <c r="Q1939" t="str">
        <f>_xlfn.XLOOKUP(tblOrders[[#This Row],[OrderID]], tblShipping[OrderID], tblShipping[ShipMode])</f>
        <v>Express</v>
      </c>
      <c r="R1939" t="str">
        <f>IFERROR(_xlfn.XLOOKUP(A1938, tblCustomers[CustomerID], tblCustomers[CustomerName]), "Not Found")</f>
        <v>Not Found</v>
      </c>
      <c r="S1939" t="str">
        <f>IF(tblOrders[[#This Row],[Sales]]&gt;1000000,"High Value","Standard")</f>
        <v>Standard</v>
      </c>
      <c r="T1939" t="str">
        <f>_xlfn.XLOOKUP(tblOrders[[#This Row],[ProductID]], tblProducts[ProductID], tblProducts[ProductName])</f>
        <v>Product 7</v>
      </c>
      <c r="U1939">
        <f>_xlfn.XLOOKUP(tblOrders[[#This Row],[SalesRepID]], tblSalesreps[RepID], tblSalesreps[Target])</f>
        <v>19336654</v>
      </c>
    </row>
    <row r="1940" spans="1:21">
      <c r="A1940" t="s">
        <v>2735</v>
      </c>
      <c r="B1940" s="7" t="s">
        <v>1017</v>
      </c>
      <c r="C1940" t="s">
        <v>1806</v>
      </c>
      <c r="D1940" t="s">
        <v>587</v>
      </c>
      <c r="E1940" t="s">
        <v>45</v>
      </c>
      <c r="F1940" t="s">
        <v>88</v>
      </c>
      <c r="G1940">
        <v>8</v>
      </c>
      <c r="H1940">
        <v>0.1</v>
      </c>
      <c r="I1940" s="2">
        <v>588276</v>
      </c>
      <c r="J1940" t="str">
        <f>_xlfn.XLOOKUP(tblOrders[[#This Row],[CustomerID]], tblCustomers[CustomerID], tblCustomers[CustomerName])</f>
        <v>Customer 9</v>
      </c>
      <c r="K1940" t="str">
        <f>_xlfn.XLOOKUP(tblOrders[[#This Row],[CustomerID]], tblCustomers[CustomerID], tblCustomers[Segment])</f>
        <v>Consumer</v>
      </c>
      <c r="L1940" t="str">
        <f>_xlfn.XLOOKUP(tblOrders[[#This Row],[ProductID]], tblProducts[ProductID], tblProducts[Category])</f>
        <v>Electronics</v>
      </c>
      <c r="M1940">
        <f>_xlfn.XLOOKUP(tblOrders[[#This Row],[ProductID]], tblProducts[ProductID], tblProducts[CostPrice])</f>
        <v>67500</v>
      </c>
      <c r="N1940">
        <f>tblOrders[[#This Row],[Sales]]-(tblOrders[[#This Row],[CostPrice]]*tblOrders[[#This Row],[Quantity]])</f>
        <v>48276</v>
      </c>
      <c r="O1940" t="str">
        <f>TEXT(tblOrders[[#This Row],[Date]],"mmm-yyyy")</f>
        <v>Nov-2025</v>
      </c>
      <c r="P1940" t="str">
        <f>_xlfn.XLOOKUP(tblOrders[[#This Row],[OrderID]], tblReturns[OrderID], tblReturns[Returned])</f>
        <v>No</v>
      </c>
      <c r="Q1940" t="str">
        <f>_xlfn.XLOOKUP(tblOrders[[#This Row],[OrderID]], tblShipping[OrderID], tblShipping[ShipMode])</f>
        <v>Pickup</v>
      </c>
      <c r="R1940" t="str">
        <f>IFERROR(_xlfn.XLOOKUP(A1939, tblCustomers[CustomerID], tblCustomers[CustomerName]), "Not Found")</f>
        <v>Not Found</v>
      </c>
      <c r="S1940" t="str">
        <f>IF(tblOrders[[#This Row],[Sales]]&gt;1000000,"High Value","Standard")</f>
        <v>Standard</v>
      </c>
      <c r="T1940" t="str">
        <f>_xlfn.XLOOKUP(tblOrders[[#This Row],[ProductID]], tblProducts[ProductID], tblProducts[ProductName])</f>
        <v>Product 97</v>
      </c>
      <c r="U1940">
        <f>_xlfn.XLOOKUP(tblOrders[[#This Row],[SalesRepID]], tblSalesreps[RepID], tblSalesreps[Target])</f>
        <v>11319839</v>
      </c>
    </row>
    <row r="1941" spans="1:21">
      <c r="A1941" t="s">
        <v>2736</v>
      </c>
      <c r="B1941" s="7" t="s">
        <v>94</v>
      </c>
      <c r="C1941" t="s">
        <v>478</v>
      </c>
      <c r="D1941" t="s">
        <v>78</v>
      </c>
      <c r="E1941" t="s">
        <v>165</v>
      </c>
      <c r="F1941" t="s">
        <v>14</v>
      </c>
      <c r="G1941">
        <v>5</v>
      </c>
      <c r="H1941">
        <v>0.15</v>
      </c>
      <c r="I1941" s="2">
        <v>359465</v>
      </c>
      <c r="J1941" t="str">
        <f>_xlfn.XLOOKUP(tblOrders[[#This Row],[CustomerID]], tblCustomers[CustomerID], tblCustomers[CustomerName])</f>
        <v>Customer 145</v>
      </c>
      <c r="K1941" t="str">
        <f>_xlfn.XLOOKUP(tblOrders[[#This Row],[CustomerID]], tblCustomers[CustomerID], tblCustomers[Segment])</f>
        <v>SME</v>
      </c>
      <c r="L1941" t="str">
        <f>_xlfn.XLOOKUP(tblOrders[[#This Row],[ProductID]], tblProducts[ProductID], tblProducts[Category])</f>
        <v>Office</v>
      </c>
      <c r="M1941">
        <f>_xlfn.XLOOKUP(tblOrders[[#This Row],[ProductID]], tblProducts[ProductID], tblProducts[CostPrice])</f>
        <v>76942</v>
      </c>
      <c r="N1941">
        <f>tblOrders[[#This Row],[Sales]]-(tblOrders[[#This Row],[CostPrice]]*tblOrders[[#This Row],[Quantity]])</f>
        <v>-25245</v>
      </c>
      <c r="O1941" t="str">
        <f>TEXT(tblOrders[[#This Row],[Date]],"mmm-yyyy")</f>
        <v>Dec-2025</v>
      </c>
      <c r="P1941" t="str">
        <f>_xlfn.XLOOKUP(tblOrders[[#This Row],[OrderID]], tblReturns[OrderID], tblReturns[Returned])</f>
        <v>No</v>
      </c>
      <c r="Q1941" t="str">
        <f>_xlfn.XLOOKUP(tblOrders[[#This Row],[OrderID]], tblShipping[OrderID], tblShipping[ShipMode])</f>
        <v>Standard</v>
      </c>
      <c r="R1941" t="str">
        <f>IFERROR(_xlfn.XLOOKUP(A1940, tblCustomers[CustomerID], tblCustomers[CustomerName]), "Not Found")</f>
        <v>Not Found</v>
      </c>
      <c r="S1941" t="str">
        <f>IF(tblOrders[[#This Row],[Sales]]&gt;1000000,"High Value","Standard")</f>
        <v>Standard</v>
      </c>
      <c r="T1941" t="str">
        <f>_xlfn.XLOOKUP(tblOrders[[#This Row],[ProductID]], tblProducts[ProductID], tblProducts[ProductName])</f>
        <v>Product 22</v>
      </c>
      <c r="U1941">
        <f>_xlfn.XLOOKUP(tblOrders[[#This Row],[SalesRepID]], tblSalesreps[RepID], tblSalesreps[Target])</f>
        <v>16839910</v>
      </c>
    </row>
    <row r="1942" spans="1:21">
      <c r="A1942" t="s">
        <v>2737</v>
      </c>
      <c r="B1942" s="7" t="s">
        <v>1005</v>
      </c>
      <c r="C1942" t="s">
        <v>998</v>
      </c>
      <c r="D1942" t="s">
        <v>162</v>
      </c>
      <c r="E1942" t="s">
        <v>40</v>
      </c>
      <c r="F1942" t="s">
        <v>51</v>
      </c>
      <c r="G1942">
        <v>9</v>
      </c>
      <c r="H1942">
        <v>0.1</v>
      </c>
      <c r="I1942" s="2">
        <v>356537.7</v>
      </c>
      <c r="J1942" t="str">
        <f>_xlfn.XLOOKUP(tblOrders[[#This Row],[CustomerID]], tblCustomers[CustomerID], tblCustomers[CustomerName])</f>
        <v>Customer 84</v>
      </c>
      <c r="K1942" t="str">
        <f>_xlfn.XLOOKUP(tblOrders[[#This Row],[CustomerID]], tblCustomers[CustomerID], tblCustomers[Segment])</f>
        <v>Corporate</v>
      </c>
      <c r="L1942" t="str">
        <f>_xlfn.XLOOKUP(tblOrders[[#This Row],[ProductID]], tblProducts[ProductID], tblProducts[Category])</f>
        <v>Furniture</v>
      </c>
      <c r="M1942">
        <f>_xlfn.XLOOKUP(tblOrders[[#This Row],[ProductID]], tblProducts[ProductID], tblProducts[CostPrice])</f>
        <v>62257</v>
      </c>
      <c r="N1942">
        <f>tblOrders[[#This Row],[Sales]]-(tblOrders[[#This Row],[CostPrice]]*tblOrders[[#This Row],[Quantity]])</f>
        <v>-203775.3</v>
      </c>
      <c r="O1942" t="str">
        <f>TEXT(tblOrders[[#This Row],[Date]],"mmm-yyyy")</f>
        <v>Sep-2025</v>
      </c>
      <c r="P1942" t="str">
        <f>_xlfn.XLOOKUP(tblOrders[[#This Row],[OrderID]], tblReturns[OrderID], tblReturns[Returned])</f>
        <v>No</v>
      </c>
      <c r="Q1942" t="str">
        <f>_xlfn.XLOOKUP(tblOrders[[#This Row],[OrderID]], tblShipping[OrderID], tblShipping[ShipMode])</f>
        <v>Pickup</v>
      </c>
      <c r="R1942" t="str">
        <f>IFERROR(_xlfn.XLOOKUP(A1941, tblCustomers[CustomerID], tblCustomers[CustomerName]), "Not Found")</f>
        <v>Not Found</v>
      </c>
      <c r="S1942" t="str">
        <f>IF(tblOrders[[#This Row],[Sales]]&gt;1000000,"High Value","Standard")</f>
        <v>Standard</v>
      </c>
      <c r="T1942" t="str">
        <f>_xlfn.XLOOKUP(tblOrders[[#This Row],[ProductID]], tblProducts[ProductID], tblProducts[ProductName])</f>
        <v>Product 55</v>
      </c>
      <c r="U1942">
        <f>_xlfn.XLOOKUP(tblOrders[[#This Row],[SalesRepID]], tblSalesreps[RepID], tblSalesreps[Target])</f>
        <v>6291486</v>
      </c>
    </row>
    <row r="1943" spans="1:21">
      <c r="A1943" t="s">
        <v>2738</v>
      </c>
      <c r="B1943" s="7" t="s">
        <v>66</v>
      </c>
      <c r="C1943" t="s">
        <v>565</v>
      </c>
      <c r="D1943" t="s">
        <v>44</v>
      </c>
      <c r="E1943" t="s">
        <v>13</v>
      </c>
      <c r="F1943" t="s">
        <v>14</v>
      </c>
      <c r="G1943">
        <v>5</v>
      </c>
      <c r="H1943">
        <v>0.05</v>
      </c>
      <c r="I1943" s="2">
        <v>703432.25</v>
      </c>
      <c r="J1943" t="str">
        <f>_xlfn.XLOOKUP(tblOrders[[#This Row],[CustomerID]], tblCustomers[CustomerID], tblCustomers[CustomerName])</f>
        <v>Customer 22</v>
      </c>
      <c r="K1943" t="str">
        <f>_xlfn.XLOOKUP(tblOrders[[#This Row],[CustomerID]], tblCustomers[CustomerID], tblCustomers[Segment])</f>
        <v>Consumer</v>
      </c>
      <c r="L1943" t="str">
        <f>_xlfn.XLOOKUP(tblOrders[[#This Row],[ProductID]], tblProducts[ProductID], tblProducts[Category])</f>
        <v>Furniture</v>
      </c>
      <c r="M1943">
        <f>_xlfn.XLOOKUP(tblOrders[[#This Row],[ProductID]], tblProducts[ProductID], tblProducts[CostPrice])</f>
        <v>48953</v>
      </c>
      <c r="N1943">
        <f>tblOrders[[#This Row],[Sales]]-(tblOrders[[#This Row],[CostPrice]]*tblOrders[[#This Row],[Quantity]])</f>
        <v>458667.25</v>
      </c>
      <c r="O1943" t="str">
        <f>TEXT(tblOrders[[#This Row],[Date]],"mmm-yyyy")</f>
        <v>Mar-2025</v>
      </c>
      <c r="P1943" t="str">
        <f>_xlfn.XLOOKUP(tblOrders[[#This Row],[OrderID]], tblReturns[OrderID], tblReturns[Returned])</f>
        <v>No</v>
      </c>
      <c r="Q1943" t="str">
        <f>_xlfn.XLOOKUP(tblOrders[[#This Row],[OrderID]], tblShipping[OrderID], tblShipping[ShipMode])</f>
        <v>Standard</v>
      </c>
      <c r="R1943" t="str">
        <f>IFERROR(_xlfn.XLOOKUP(A1942, tblCustomers[CustomerID], tblCustomers[CustomerName]), "Not Found")</f>
        <v>Not Found</v>
      </c>
      <c r="S1943" t="str">
        <f>IF(tblOrders[[#This Row],[Sales]]&gt;1000000,"High Value","Standard")</f>
        <v>Standard</v>
      </c>
      <c r="T1943" t="str">
        <f>_xlfn.XLOOKUP(tblOrders[[#This Row],[ProductID]], tblProducts[ProductID], tblProducts[ProductName])</f>
        <v>Product 56</v>
      </c>
      <c r="U1943">
        <f>_xlfn.XLOOKUP(tblOrders[[#This Row],[SalesRepID]], tblSalesreps[RepID], tblSalesreps[Target])</f>
        <v>11852878</v>
      </c>
    </row>
    <row r="1944" spans="1:21">
      <c r="A1944" t="s">
        <v>2739</v>
      </c>
      <c r="B1944" s="7" t="s">
        <v>306</v>
      </c>
      <c r="C1944" t="s">
        <v>529</v>
      </c>
      <c r="D1944" t="s">
        <v>12</v>
      </c>
      <c r="E1944" t="s">
        <v>74</v>
      </c>
      <c r="F1944" t="s">
        <v>14</v>
      </c>
      <c r="G1944">
        <v>2</v>
      </c>
      <c r="H1944">
        <v>0.05</v>
      </c>
      <c r="I1944" s="2">
        <v>106173.9</v>
      </c>
      <c r="J1944" t="str">
        <f>_xlfn.XLOOKUP(tblOrders[[#This Row],[CustomerID]], tblCustomers[CustomerID], tblCustomers[CustomerName])</f>
        <v>Customer 126</v>
      </c>
      <c r="K1944" t="str">
        <f>_xlfn.XLOOKUP(tblOrders[[#This Row],[CustomerID]], tblCustomers[CustomerID], tblCustomers[Segment])</f>
        <v>SME</v>
      </c>
      <c r="L1944" t="str">
        <f>_xlfn.XLOOKUP(tblOrders[[#This Row],[ProductID]], tblProducts[ProductID], tblProducts[Category])</f>
        <v>Furniture</v>
      </c>
      <c r="M1944">
        <f>_xlfn.XLOOKUP(tblOrders[[#This Row],[ProductID]], tblProducts[ProductID], tblProducts[CostPrice])</f>
        <v>72369</v>
      </c>
      <c r="N1944">
        <f>tblOrders[[#This Row],[Sales]]-(tblOrders[[#This Row],[CostPrice]]*tblOrders[[#This Row],[Quantity]])</f>
        <v>-38564.100000000006</v>
      </c>
      <c r="O1944" t="str">
        <f>TEXT(tblOrders[[#This Row],[Date]],"mmm-yyyy")</f>
        <v>Dec-2025</v>
      </c>
      <c r="P1944" t="str">
        <f>_xlfn.XLOOKUP(tblOrders[[#This Row],[OrderID]], tblReturns[OrderID], tblReturns[Returned])</f>
        <v>Yes</v>
      </c>
      <c r="Q1944" t="str">
        <f>_xlfn.XLOOKUP(tblOrders[[#This Row],[OrderID]], tblShipping[OrderID], tblShipping[ShipMode])</f>
        <v>Standard</v>
      </c>
      <c r="R1944" t="str">
        <f>IFERROR(_xlfn.XLOOKUP(A1943, tblCustomers[CustomerID], tblCustomers[CustomerName]), "Not Found")</f>
        <v>Not Found</v>
      </c>
      <c r="S1944" t="str">
        <f>IF(tblOrders[[#This Row],[Sales]]&gt;1000000,"High Value","Standard")</f>
        <v>Standard</v>
      </c>
      <c r="T1944" t="str">
        <f>_xlfn.XLOOKUP(tblOrders[[#This Row],[ProductID]], tblProducts[ProductID], tblProducts[ProductName])</f>
        <v>Product 19</v>
      </c>
      <c r="U1944">
        <f>_xlfn.XLOOKUP(tblOrders[[#This Row],[SalesRepID]], tblSalesreps[RepID], tblSalesreps[Target])</f>
        <v>7254801</v>
      </c>
    </row>
    <row r="1945" spans="1:21">
      <c r="A1945" t="s">
        <v>2740</v>
      </c>
      <c r="B1945" s="7" t="s">
        <v>1210</v>
      </c>
      <c r="C1945" t="s">
        <v>436</v>
      </c>
      <c r="D1945" t="s">
        <v>104</v>
      </c>
      <c r="E1945" t="s">
        <v>197</v>
      </c>
      <c r="F1945" t="s">
        <v>88</v>
      </c>
      <c r="G1945">
        <v>8</v>
      </c>
      <c r="H1945">
        <v>0.05</v>
      </c>
      <c r="I1945" s="2">
        <v>696942.8</v>
      </c>
      <c r="J1945" t="str">
        <f>_xlfn.XLOOKUP(tblOrders[[#This Row],[CustomerID]], tblCustomers[CustomerID], tblCustomers[CustomerName])</f>
        <v>Customer 129</v>
      </c>
      <c r="K1945" t="str">
        <f>_xlfn.XLOOKUP(tblOrders[[#This Row],[CustomerID]], tblCustomers[CustomerID], tblCustomers[Segment])</f>
        <v>Corporate</v>
      </c>
      <c r="L1945" t="str">
        <f>_xlfn.XLOOKUP(tblOrders[[#This Row],[ProductID]], tblProducts[ProductID], tblProducts[Category])</f>
        <v>Furniture</v>
      </c>
      <c r="M1945">
        <f>_xlfn.XLOOKUP(tblOrders[[#This Row],[ProductID]], tblProducts[ProductID], tblProducts[CostPrice])</f>
        <v>10664</v>
      </c>
      <c r="N1945">
        <f>tblOrders[[#This Row],[Sales]]-(tblOrders[[#This Row],[CostPrice]]*tblOrders[[#This Row],[Quantity]])</f>
        <v>611630.80000000005</v>
      </c>
      <c r="O1945" t="str">
        <f>TEXT(tblOrders[[#This Row],[Date]],"mmm-yyyy")</f>
        <v>Jan-2025</v>
      </c>
      <c r="P1945" t="str">
        <f>_xlfn.XLOOKUP(tblOrders[[#This Row],[OrderID]], tblReturns[OrderID], tblReturns[Returned])</f>
        <v>No</v>
      </c>
      <c r="Q1945" t="str">
        <f>_xlfn.XLOOKUP(tblOrders[[#This Row],[OrderID]], tblShipping[OrderID], tblShipping[ShipMode])</f>
        <v>Pickup</v>
      </c>
      <c r="R1945" t="str">
        <f>IFERROR(_xlfn.XLOOKUP(A1944, tblCustomers[CustomerID], tblCustomers[CustomerName]), "Not Found")</f>
        <v>Not Found</v>
      </c>
      <c r="S1945" t="str">
        <f>IF(tblOrders[[#This Row],[Sales]]&gt;1000000,"High Value","Standard")</f>
        <v>Standard</v>
      </c>
      <c r="T1945" t="str">
        <f>_xlfn.XLOOKUP(tblOrders[[#This Row],[ProductID]], tblProducts[ProductID], tblProducts[ProductName])</f>
        <v>Product 23</v>
      </c>
      <c r="U1945">
        <f>_xlfn.XLOOKUP(tblOrders[[#This Row],[SalesRepID]], tblSalesreps[RepID], tblSalesreps[Target])</f>
        <v>19562258</v>
      </c>
    </row>
    <row r="1946" spans="1:21">
      <c r="A1946" t="s">
        <v>2741</v>
      </c>
      <c r="B1946" s="7" t="s">
        <v>649</v>
      </c>
      <c r="C1946" t="s">
        <v>307</v>
      </c>
      <c r="D1946" t="s">
        <v>137</v>
      </c>
      <c r="E1946" t="s">
        <v>119</v>
      </c>
      <c r="F1946" t="s">
        <v>51</v>
      </c>
      <c r="G1946">
        <v>5</v>
      </c>
      <c r="H1946">
        <v>0.15</v>
      </c>
      <c r="I1946" s="2">
        <v>391284.75</v>
      </c>
      <c r="J1946" t="str">
        <f>_xlfn.XLOOKUP(tblOrders[[#This Row],[CustomerID]], tblCustomers[CustomerID], tblCustomers[CustomerName])</f>
        <v>Customer 17</v>
      </c>
      <c r="K1946" t="str">
        <f>_xlfn.XLOOKUP(tblOrders[[#This Row],[CustomerID]], tblCustomers[CustomerID], tblCustomers[Segment])</f>
        <v>SME</v>
      </c>
      <c r="L1946" t="str">
        <f>_xlfn.XLOOKUP(tblOrders[[#This Row],[ProductID]], tblProducts[ProductID], tblProducts[Category])</f>
        <v>Home</v>
      </c>
      <c r="M1946">
        <f>_xlfn.XLOOKUP(tblOrders[[#This Row],[ProductID]], tblProducts[ProductID], tblProducts[CostPrice])</f>
        <v>26666</v>
      </c>
      <c r="N1946">
        <f>tblOrders[[#This Row],[Sales]]-(tblOrders[[#This Row],[CostPrice]]*tblOrders[[#This Row],[Quantity]])</f>
        <v>257954.75</v>
      </c>
      <c r="O1946" t="str">
        <f>TEXT(tblOrders[[#This Row],[Date]],"mmm-yyyy")</f>
        <v>Mar-2025</v>
      </c>
      <c r="P1946" t="str">
        <f>_xlfn.XLOOKUP(tblOrders[[#This Row],[OrderID]], tblReturns[OrderID], tblReturns[Returned])</f>
        <v>Yes</v>
      </c>
      <c r="Q1946" t="str">
        <f>_xlfn.XLOOKUP(tblOrders[[#This Row],[OrderID]], tblShipping[OrderID], tblShipping[ShipMode])</f>
        <v>Express</v>
      </c>
      <c r="R1946" t="str">
        <f>IFERROR(_xlfn.XLOOKUP(A1945, tblCustomers[CustomerID], tblCustomers[CustomerName]), "Not Found")</f>
        <v>Not Found</v>
      </c>
      <c r="S1946" t="str">
        <f>IF(tblOrders[[#This Row],[Sales]]&gt;1000000,"High Value","Standard")</f>
        <v>Standard</v>
      </c>
      <c r="T1946" t="str">
        <f>_xlfn.XLOOKUP(tblOrders[[#This Row],[ProductID]], tblProducts[ProductID], tblProducts[ProductName])</f>
        <v>Product 76</v>
      </c>
      <c r="U1946">
        <f>_xlfn.XLOOKUP(tblOrders[[#This Row],[SalesRepID]], tblSalesreps[RepID], tblSalesreps[Target])</f>
        <v>5886694</v>
      </c>
    </row>
    <row r="1947" spans="1:21">
      <c r="A1947" t="s">
        <v>2742</v>
      </c>
      <c r="B1947" s="7" t="s">
        <v>1502</v>
      </c>
      <c r="C1947" t="s">
        <v>521</v>
      </c>
      <c r="D1947" t="s">
        <v>216</v>
      </c>
      <c r="E1947" t="s">
        <v>205</v>
      </c>
      <c r="F1947" t="s">
        <v>14</v>
      </c>
      <c r="G1947">
        <v>4</v>
      </c>
      <c r="H1947">
        <v>0.2</v>
      </c>
      <c r="I1947" s="2">
        <v>376691.20000000001</v>
      </c>
      <c r="J1947" t="str">
        <f>_xlfn.XLOOKUP(tblOrders[[#This Row],[CustomerID]], tblCustomers[CustomerID], tblCustomers[CustomerName])</f>
        <v>Customer 239</v>
      </c>
      <c r="K1947" t="str">
        <f>_xlfn.XLOOKUP(tblOrders[[#This Row],[CustomerID]], tblCustomers[CustomerID], tblCustomers[Segment])</f>
        <v>Corporate</v>
      </c>
      <c r="L1947" t="str">
        <f>_xlfn.XLOOKUP(tblOrders[[#This Row],[ProductID]], tblProducts[ProductID], tblProducts[Category])</f>
        <v>Home</v>
      </c>
      <c r="M1947">
        <f>_xlfn.XLOOKUP(tblOrders[[#This Row],[ProductID]], tblProducts[ProductID], tblProducts[CostPrice])</f>
        <v>15200</v>
      </c>
      <c r="N1947">
        <f>tblOrders[[#This Row],[Sales]]-(tblOrders[[#This Row],[CostPrice]]*tblOrders[[#This Row],[Quantity]])</f>
        <v>315891.20000000001</v>
      </c>
      <c r="O1947" t="str">
        <f>TEXT(tblOrders[[#This Row],[Date]],"mmm-yyyy")</f>
        <v>Jan-2025</v>
      </c>
      <c r="P1947" t="str">
        <f>_xlfn.XLOOKUP(tblOrders[[#This Row],[OrderID]], tblReturns[OrderID], tblReturns[Returned])</f>
        <v>No</v>
      </c>
      <c r="Q1947" t="str">
        <f>_xlfn.XLOOKUP(tblOrders[[#This Row],[OrderID]], tblShipping[OrderID], tblShipping[ShipMode])</f>
        <v>Pickup</v>
      </c>
      <c r="R1947" t="str">
        <f>IFERROR(_xlfn.XLOOKUP(A1946, tblCustomers[CustomerID], tblCustomers[CustomerName]), "Not Found")</f>
        <v>Not Found</v>
      </c>
      <c r="S1947" t="str">
        <f>IF(tblOrders[[#This Row],[Sales]]&gt;1000000,"High Value","Standard")</f>
        <v>Standard</v>
      </c>
      <c r="T1947" t="str">
        <f>_xlfn.XLOOKUP(tblOrders[[#This Row],[ProductID]], tblProducts[ProductID], tblProducts[ProductName])</f>
        <v>Product 52</v>
      </c>
      <c r="U1947">
        <f>_xlfn.XLOOKUP(tblOrders[[#This Row],[SalesRepID]], tblSalesreps[RepID], tblSalesreps[Target])</f>
        <v>16246424</v>
      </c>
    </row>
    <row r="1948" spans="1:21">
      <c r="A1948" t="s">
        <v>2743</v>
      </c>
      <c r="B1948" s="7" t="s">
        <v>2316</v>
      </c>
      <c r="C1948" t="s">
        <v>565</v>
      </c>
      <c r="D1948" t="s">
        <v>145</v>
      </c>
      <c r="E1948" t="s">
        <v>186</v>
      </c>
      <c r="F1948" t="s">
        <v>26</v>
      </c>
      <c r="G1948">
        <v>10</v>
      </c>
      <c r="H1948">
        <v>0.05</v>
      </c>
      <c r="I1948" s="2">
        <v>629907</v>
      </c>
      <c r="J1948" t="str">
        <f>_xlfn.XLOOKUP(tblOrders[[#This Row],[CustomerID]], tblCustomers[CustomerID], tblCustomers[CustomerName])</f>
        <v>Customer 22</v>
      </c>
      <c r="K1948" t="str">
        <f>_xlfn.XLOOKUP(tblOrders[[#This Row],[CustomerID]], tblCustomers[CustomerID], tblCustomers[Segment])</f>
        <v>Consumer</v>
      </c>
      <c r="L1948" t="str">
        <f>_xlfn.XLOOKUP(tblOrders[[#This Row],[ProductID]], tblProducts[ProductID], tblProducts[Category])</f>
        <v>Furniture</v>
      </c>
      <c r="M1948">
        <f>_xlfn.XLOOKUP(tblOrders[[#This Row],[ProductID]], tblProducts[ProductID], tblProducts[CostPrice])</f>
        <v>55764</v>
      </c>
      <c r="N1948">
        <f>tblOrders[[#This Row],[Sales]]-(tblOrders[[#This Row],[CostPrice]]*tblOrders[[#This Row],[Quantity]])</f>
        <v>72267</v>
      </c>
      <c r="O1948" t="str">
        <f>TEXT(tblOrders[[#This Row],[Date]],"mmm-yyyy")</f>
        <v>Jul-2025</v>
      </c>
      <c r="P1948" t="str">
        <f>_xlfn.XLOOKUP(tblOrders[[#This Row],[OrderID]], tblReturns[OrderID], tblReturns[Returned])</f>
        <v>No</v>
      </c>
      <c r="Q1948" t="str">
        <f>_xlfn.XLOOKUP(tblOrders[[#This Row],[OrderID]], tblShipping[OrderID], tblShipping[ShipMode])</f>
        <v>Standard</v>
      </c>
      <c r="R1948" t="str">
        <f>IFERROR(_xlfn.XLOOKUP(A1947, tblCustomers[CustomerID], tblCustomers[CustomerName]), "Not Found")</f>
        <v>Not Found</v>
      </c>
      <c r="S1948" t="str">
        <f>IF(tblOrders[[#This Row],[Sales]]&gt;1000000,"High Value","Standard")</f>
        <v>Standard</v>
      </c>
      <c r="T1948" t="str">
        <f>_xlfn.XLOOKUP(tblOrders[[#This Row],[ProductID]], tblProducts[ProductID], tblProducts[ProductName])</f>
        <v>Product 89</v>
      </c>
      <c r="U1948">
        <f>_xlfn.XLOOKUP(tblOrders[[#This Row],[SalesRepID]], tblSalesreps[RepID], tblSalesreps[Target])</f>
        <v>15141830</v>
      </c>
    </row>
    <row r="1949" spans="1:21">
      <c r="A1949" t="s">
        <v>2744</v>
      </c>
      <c r="B1949" s="7" t="s">
        <v>726</v>
      </c>
      <c r="C1949" t="s">
        <v>501</v>
      </c>
      <c r="D1949" t="s">
        <v>111</v>
      </c>
      <c r="E1949" t="s">
        <v>105</v>
      </c>
      <c r="F1949" t="s">
        <v>51</v>
      </c>
      <c r="G1949">
        <v>8</v>
      </c>
      <c r="H1949">
        <v>0.05</v>
      </c>
      <c r="I1949" s="2">
        <v>763116</v>
      </c>
      <c r="J1949" t="str">
        <f>_xlfn.XLOOKUP(tblOrders[[#This Row],[CustomerID]], tblCustomers[CustomerID], tblCustomers[CustomerName])</f>
        <v>Customer 265</v>
      </c>
      <c r="K1949" t="str">
        <f>_xlfn.XLOOKUP(tblOrders[[#This Row],[CustomerID]], tblCustomers[CustomerID], tblCustomers[Segment])</f>
        <v>SME</v>
      </c>
      <c r="L1949" t="str">
        <f>_xlfn.XLOOKUP(tblOrders[[#This Row],[ProductID]], tblProducts[ProductID], tblProducts[Category])</f>
        <v>Furniture</v>
      </c>
      <c r="M1949">
        <f>_xlfn.XLOOKUP(tblOrders[[#This Row],[ProductID]], tblProducts[ProductID], tblProducts[CostPrice])</f>
        <v>34907</v>
      </c>
      <c r="N1949">
        <f>tblOrders[[#This Row],[Sales]]-(tblOrders[[#This Row],[CostPrice]]*tblOrders[[#This Row],[Quantity]])</f>
        <v>483860</v>
      </c>
      <c r="O1949" t="str">
        <f>TEXT(tblOrders[[#This Row],[Date]],"mmm-yyyy")</f>
        <v>Oct-2025</v>
      </c>
      <c r="P1949" t="str">
        <f>_xlfn.XLOOKUP(tblOrders[[#This Row],[OrderID]], tblReturns[OrderID], tblReturns[Returned])</f>
        <v>Yes</v>
      </c>
      <c r="Q1949" t="str">
        <f>_xlfn.XLOOKUP(tblOrders[[#This Row],[OrderID]], tblShipping[OrderID], tblShipping[ShipMode])</f>
        <v>Pickup</v>
      </c>
      <c r="R1949" t="str">
        <f>IFERROR(_xlfn.XLOOKUP(A1948, tblCustomers[CustomerID], tblCustomers[CustomerName]), "Not Found")</f>
        <v>Not Found</v>
      </c>
      <c r="S1949" t="str">
        <f>IF(tblOrders[[#This Row],[Sales]]&gt;1000000,"High Value","Standard")</f>
        <v>Standard</v>
      </c>
      <c r="T1949" t="str">
        <f>_xlfn.XLOOKUP(tblOrders[[#This Row],[ProductID]], tblProducts[ProductID], tblProducts[ProductName])</f>
        <v>Product 68</v>
      </c>
      <c r="U1949">
        <f>_xlfn.XLOOKUP(tblOrders[[#This Row],[SalesRepID]], tblSalesreps[RepID], tblSalesreps[Target])</f>
        <v>8698154</v>
      </c>
    </row>
    <row r="1950" spans="1:21">
      <c r="A1950" t="s">
        <v>2745</v>
      </c>
      <c r="B1950" s="7" t="s">
        <v>1793</v>
      </c>
      <c r="C1950" t="s">
        <v>1158</v>
      </c>
      <c r="D1950" t="s">
        <v>34</v>
      </c>
      <c r="E1950" t="s">
        <v>69</v>
      </c>
      <c r="F1950" t="s">
        <v>88</v>
      </c>
      <c r="G1950">
        <v>6</v>
      </c>
      <c r="H1950">
        <v>0.15</v>
      </c>
      <c r="I1950" s="2">
        <v>146594.4</v>
      </c>
      <c r="J1950" t="str">
        <f>_xlfn.XLOOKUP(tblOrders[[#This Row],[CustomerID]], tblCustomers[CustomerID], tblCustomers[CustomerName])</f>
        <v>Customer 124</v>
      </c>
      <c r="K1950" t="str">
        <f>_xlfn.XLOOKUP(tblOrders[[#This Row],[CustomerID]], tblCustomers[CustomerID], tblCustomers[Segment])</f>
        <v>SME</v>
      </c>
      <c r="L1950" t="str">
        <f>_xlfn.XLOOKUP(tblOrders[[#This Row],[ProductID]], tblProducts[ProductID], tblProducts[Category])</f>
        <v>Electronics</v>
      </c>
      <c r="M1950">
        <f>_xlfn.XLOOKUP(tblOrders[[#This Row],[ProductID]], tblProducts[ProductID], tblProducts[CostPrice])</f>
        <v>24518</v>
      </c>
      <c r="N1950">
        <f>tblOrders[[#This Row],[Sales]]-(tblOrders[[#This Row],[CostPrice]]*tblOrders[[#This Row],[Quantity]])</f>
        <v>-513.60000000000582</v>
      </c>
      <c r="O1950" t="str">
        <f>TEXT(tblOrders[[#This Row],[Date]],"mmm-yyyy")</f>
        <v>Aug-2025</v>
      </c>
      <c r="P1950" t="str">
        <f>_xlfn.XLOOKUP(tblOrders[[#This Row],[OrderID]], tblReturns[OrderID], tblReturns[Returned])</f>
        <v>No</v>
      </c>
      <c r="Q1950" t="str">
        <f>_xlfn.XLOOKUP(tblOrders[[#This Row],[OrderID]], tblShipping[OrderID], tblShipping[ShipMode])</f>
        <v>Express</v>
      </c>
      <c r="R1950" t="str">
        <f>IFERROR(_xlfn.XLOOKUP(A1949, tblCustomers[CustomerID], tblCustomers[CustomerName]), "Not Found")</f>
        <v>Not Found</v>
      </c>
      <c r="S1950" t="str">
        <f>IF(tblOrders[[#This Row],[Sales]]&gt;1000000,"High Value","Standard")</f>
        <v>Standard</v>
      </c>
      <c r="T1950" t="str">
        <f>_xlfn.XLOOKUP(tblOrders[[#This Row],[ProductID]], tblProducts[ProductID], tblProducts[ProductName])</f>
        <v>Product 90</v>
      </c>
      <c r="U1950">
        <f>_xlfn.XLOOKUP(tblOrders[[#This Row],[SalesRepID]], tblSalesreps[RepID], tblSalesreps[Target])</f>
        <v>19473459</v>
      </c>
    </row>
    <row r="1951" spans="1:21">
      <c r="A1951" t="s">
        <v>2746</v>
      </c>
      <c r="B1951" s="7" t="s">
        <v>961</v>
      </c>
      <c r="C1951" t="s">
        <v>43</v>
      </c>
      <c r="D1951" t="s">
        <v>387</v>
      </c>
      <c r="E1951" t="s">
        <v>205</v>
      </c>
      <c r="F1951" t="s">
        <v>88</v>
      </c>
      <c r="G1951">
        <v>6</v>
      </c>
      <c r="H1951">
        <v>0.05</v>
      </c>
      <c r="I1951" s="2">
        <v>416595.9</v>
      </c>
      <c r="J1951" t="str">
        <f>_xlfn.XLOOKUP(tblOrders[[#This Row],[CustomerID]], tblCustomers[CustomerID], tblCustomers[CustomerName])</f>
        <v>Customer 283</v>
      </c>
      <c r="K1951" t="str">
        <f>_xlfn.XLOOKUP(tblOrders[[#This Row],[CustomerID]], tblCustomers[CustomerID], tblCustomers[Segment])</f>
        <v>Corporate</v>
      </c>
      <c r="L1951" t="str">
        <f>_xlfn.XLOOKUP(tblOrders[[#This Row],[ProductID]], tblProducts[ProductID], tblProducts[Category])</f>
        <v>Furniture</v>
      </c>
      <c r="M1951">
        <f>_xlfn.XLOOKUP(tblOrders[[#This Row],[ProductID]], tblProducts[ProductID], tblProducts[CostPrice])</f>
        <v>37464</v>
      </c>
      <c r="N1951">
        <f>tblOrders[[#This Row],[Sales]]-(tblOrders[[#This Row],[CostPrice]]*tblOrders[[#This Row],[Quantity]])</f>
        <v>191811.90000000002</v>
      </c>
      <c r="O1951" t="str">
        <f>TEXT(tblOrders[[#This Row],[Date]],"mmm-yyyy")</f>
        <v>May-2025</v>
      </c>
      <c r="P1951" t="str">
        <f>_xlfn.XLOOKUP(tblOrders[[#This Row],[OrderID]], tblReturns[OrderID], tblReturns[Returned])</f>
        <v>No</v>
      </c>
      <c r="Q1951" t="str">
        <f>_xlfn.XLOOKUP(tblOrders[[#This Row],[OrderID]], tblShipping[OrderID], tblShipping[ShipMode])</f>
        <v>Express</v>
      </c>
      <c r="R1951" t="str">
        <f>IFERROR(_xlfn.XLOOKUP(A1950, tblCustomers[CustomerID], tblCustomers[CustomerName]), "Not Found")</f>
        <v>Not Found</v>
      </c>
      <c r="S1951" t="str">
        <f>IF(tblOrders[[#This Row],[Sales]]&gt;1000000,"High Value","Standard")</f>
        <v>Standard</v>
      </c>
      <c r="T1951" t="str">
        <f>_xlfn.XLOOKUP(tblOrders[[#This Row],[ProductID]], tblProducts[ProductID], tblProducts[ProductName])</f>
        <v>Product 63</v>
      </c>
      <c r="U1951">
        <f>_xlfn.XLOOKUP(tblOrders[[#This Row],[SalesRepID]], tblSalesreps[RepID], tblSalesreps[Target])</f>
        <v>16246424</v>
      </c>
    </row>
    <row r="1952" spans="1:21">
      <c r="A1952" t="s">
        <v>2747</v>
      </c>
      <c r="B1952" s="7" t="s">
        <v>827</v>
      </c>
      <c r="C1952" t="s">
        <v>1603</v>
      </c>
      <c r="D1952" t="s">
        <v>174</v>
      </c>
      <c r="E1952" t="s">
        <v>74</v>
      </c>
      <c r="F1952" t="s">
        <v>51</v>
      </c>
      <c r="G1952">
        <v>9</v>
      </c>
      <c r="H1952">
        <v>0.15</v>
      </c>
      <c r="I1952" s="2">
        <v>983132.1</v>
      </c>
      <c r="J1952" t="str">
        <f>_xlfn.XLOOKUP(tblOrders[[#This Row],[CustomerID]], tblCustomers[CustomerID], tblCustomers[CustomerName])</f>
        <v>Customer 241</v>
      </c>
      <c r="K1952" t="str">
        <f>_xlfn.XLOOKUP(tblOrders[[#This Row],[CustomerID]], tblCustomers[CustomerID], tblCustomers[Segment])</f>
        <v>Consumer</v>
      </c>
      <c r="L1952" t="str">
        <f>_xlfn.XLOOKUP(tblOrders[[#This Row],[ProductID]], tblProducts[ProductID], tblProducts[Category])</f>
        <v>Home</v>
      </c>
      <c r="M1952">
        <f>_xlfn.XLOOKUP(tblOrders[[#This Row],[ProductID]], tblProducts[ProductID], tblProducts[CostPrice])</f>
        <v>62348</v>
      </c>
      <c r="N1952">
        <f>tblOrders[[#This Row],[Sales]]-(tblOrders[[#This Row],[CostPrice]]*tblOrders[[#This Row],[Quantity]])</f>
        <v>422000.1</v>
      </c>
      <c r="O1952" t="str">
        <f>TEXT(tblOrders[[#This Row],[Date]],"mmm-yyyy")</f>
        <v>Dec-2025</v>
      </c>
      <c r="P1952" t="str">
        <f>_xlfn.XLOOKUP(tblOrders[[#This Row],[OrderID]], tblReturns[OrderID], tblReturns[Returned])</f>
        <v>Yes</v>
      </c>
      <c r="Q1952" t="str">
        <f>_xlfn.XLOOKUP(tblOrders[[#This Row],[OrderID]], tblShipping[OrderID], tblShipping[ShipMode])</f>
        <v>Express</v>
      </c>
      <c r="R1952" t="str">
        <f>IFERROR(_xlfn.XLOOKUP(A1951, tblCustomers[CustomerID], tblCustomers[CustomerName]), "Not Found")</f>
        <v>Not Found</v>
      </c>
      <c r="S1952" t="str">
        <f>IF(tblOrders[[#This Row],[Sales]]&gt;1000000,"High Value","Standard")</f>
        <v>Standard</v>
      </c>
      <c r="T1952" t="str">
        <f>_xlfn.XLOOKUP(tblOrders[[#This Row],[ProductID]], tblProducts[ProductID], tblProducts[ProductName])</f>
        <v>Product 64</v>
      </c>
      <c r="U1952">
        <f>_xlfn.XLOOKUP(tblOrders[[#This Row],[SalesRepID]], tblSalesreps[RepID], tblSalesreps[Target])</f>
        <v>7254801</v>
      </c>
    </row>
    <row r="1953" spans="1:21">
      <c r="A1953" t="s">
        <v>2748</v>
      </c>
      <c r="B1953" s="7" t="s">
        <v>1274</v>
      </c>
      <c r="C1953" t="s">
        <v>144</v>
      </c>
      <c r="D1953" t="s">
        <v>513</v>
      </c>
      <c r="E1953" t="s">
        <v>45</v>
      </c>
      <c r="F1953" t="s">
        <v>88</v>
      </c>
      <c r="G1953">
        <v>8</v>
      </c>
      <c r="H1953">
        <v>0.15</v>
      </c>
      <c r="I1953" s="2">
        <v>514216</v>
      </c>
      <c r="J1953" t="str">
        <f>_xlfn.XLOOKUP(tblOrders[[#This Row],[CustomerID]], tblCustomers[CustomerID], tblCustomers[CustomerName])</f>
        <v>Customer 156</v>
      </c>
      <c r="K1953" t="str">
        <f>_xlfn.XLOOKUP(tblOrders[[#This Row],[CustomerID]], tblCustomers[CustomerID], tblCustomers[Segment])</f>
        <v>Consumer</v>
      </c>
      <c r="L1953" t="str">
        <f>_xlfn.XLOOKUP(tblOrders[[#This Row],[ProductID]], tblProducts[ProductID], tblProducts[Category])</f>
        <v>Furniture</v>
      </c>
      <c r="M1953">
        <f>_xlfn.XLOOKUP(tblOrders[[#This Row],[ProductID]], tblProducts[ProductID], tblProducts[CostPrice])</f>
        <v>3310</v>
      </c>
      <c r="N1953">
        <f>tblOrders[[#This Row],[Sales]]-(tblOrders[[#This Row],[CostPrice]]*tblOrders[[#This Row],[Quantity]])</f>
        <v>487736</v>
      </c>
      <c r="O1953" t="str">
        <f>TEXT(tblOrders[[#This Row],[Date]],"mmm-yyyy")</f>
        <v>Mar-2025</v>
      </c>
      <c r="P1953" t="str">
        <f>_xlfn.XLOOKUP(tblOrders[[#This Row],[OrderID]], tblReturns[OrderID], tblReturns[Returned])</f>
        <v>Yes</v>
      </c>
      <c r="Q1953" t="str">
        <f>_xlfn.XLOOKUP(tblOrders[[#This Row],[OrderID]], tblShipping[OrderID], tblShipping[ShipMode])</f>
        <v>Pickup</v>
      </c>
      <c r="R1953" t="str">
        <f>IFERROR(_xlfn.XLOOKUP(A1952, tblCustomers[CustomerID], tblCustomers[CustomerName]), "Not Found")</f>
        <v>Not Found</v>
      </c>
      <c r="S1953" t="str">
        <f>IF(tblOrders[[#This Row],[Sales]]&gt;1000000,"High Value","Standard")</f>
        <v>Standard</v>
      </c>
      <c r="T1953" t="str">
        <f>_xlfn.XLOOKUP(tblOrders[[#This Row],[ProductID]], tblProducts[ProductID], tblProducts[ProductName])</f>
        <v>Product 5</v>
      </c>
      <c r="U1953">
        <f>_xlfn.XLOOKUP(tblOrders[[#This Row],[SalesRepID]], tblSalesreps[RepID], tblSalesreps[Target])</f>
        <v>11319839</v>
      </c>
    </row>
    <row r="1954" spans="1:21">
      <c r="A1954" t="s">
        <v>2749</v>
      </c>
      <c r="B1954" s="7" t="s">
        <v>1165</v>
      </c>
      <c r="C1954" t="s">
        <v>284</v>
      </c>
      <c r="D1954" t="s">
        <v>362</v>
      </c>
      <c r="E1954" t="s">
        <v>202</v>
      </c>
      <c r="F1954" t="s">
        <v>14</v>
      </c>
      <c r="G1954">
        <v>3</v>
      </c>
      <c r="H1954">
        <v>0.05</v>
      </c>
      <c r="I1954" s="2">
        <v>282232.65000000002</v>
      </c>
      <c r="J1954" t="str">
        <f>_xlfn.XLOOKUP(tblOrders[[#This Row],[CustomerID]], tblCustomers[CustomerID], tblCustomers[CustomerName])</f>
        <v>Customer 30</v>
      </c>
      <c r="K1954" t="str">
        <f>_xlfn.XLOOKUP(tblOrders[[#This Row],[CustomerID]], tblCustomers[CustomerID], tblCustomers[Segment])</f>
        <v>SME</v>
      </c>
      <c r="L1954" t="str">
        <f>_xlfn.XLOOKUP(tblOrders[[#This Row],[ProductID]], tblProducts[ProductID], tblProducts[Category])</f>
        <v>Home</v>
      </c>
      <c r="M1954">
        <f>_xlfn.XLOOKUP(tblOrders[[#This Row],[ProductID]], tblProducts[ProductID], tblProducts[CostPrice])</f>
        <v>41409</v>
      </c>
      <c r="N1954">
        <f>tblOrders[[#This Row],[Sales]]-(tblOrders[[#This Row],[CostPrice]]*tblOrders[[#This Row],[Quantity]])</f>
        <v>158005.65000000002</v>
      </c>
      <c r="O1954" t="str">
        <f>TEXT(tblOrders[[#This Row],[Date]],"mmm-yyyy")</f>
        <v>May-2025</v>
      </c>
      <c r="P1954" t="str">
        <f>_xlfn.XLOOKUP(tblOrders[[#This Row],[OrderID]], tblReturns[OrderID], tblReturns[Returned])</f>
        <v>No</v>
      </c>
      <c r="Q1954" t="str">
        <f>_xlfn.XLOOKUP(tblOrders[[#This Row],[OrderID]], tblShipping[OrderID], tblShipping[ShipMode])</f>
        <v>Express</v>
      </c>
      <c r="R1954" t="str">
        <f>IFERROR(_xlfn.XLOOKUP(A1953, tblCustomers[CustomerID], tblCustomers[CustomerName]), "Not Found")</f>
        <v>Not Found</v>
      </c>
      <c r="S1954" t="str">
        <f>IF(tblOrders[[#This Row],[Sales]]&gt;1000000,"High Value","Standard")</f>
        <v>Standard</v>
      </c>
      <c r="T1954" t="str">
        <f>_xlfn.XLOOKUP(tblOrders[[#This Row],[ProductID]], tblProducts[ProductID], tblProducts[ProductName])</f>
        <v>Product 25</v>
      </c>
      <c r="U1954">
        <f>_xlfn.XLOOKUP(tblOrders[[#This Row],[SalesRepID]], tblSalesreps[RepID], tblSalesreps[Target])</f>
        <v>10652665</v>
      </c>
    </row>
    <row r="1955" spans="1:21">
      <c r="A1955" t="s">
        <v>2750</v>
      </c>
      <c r="B1955" s="7" t="s">
        <v>503</v>
      </c>
      <c r="C1955" t="s">
        <v>476</v>
      </c>
      <c r="D1955" t="s">
        <v>1034</v>
      </c>
      <c r="E1955" t="s">
        <v>35</v>
      </c>
      <c r="F1955" t="s">
        <v>26</v>
      </c>
      <c r="G1955">
        <v>3</v>
      </c>
      <c r="H1955">
        <v>0.05</v>
      </c>
      <c r="I1955" s="2">
        <v>305058.3</v>
      </c>
      <c r="J1955" t="str">
        <f>_xlfn.XLOOKUP(tblOrders[[#This Row],[CustomerID]], tblCustomers[CustomerID], tblCustomers[CustomerName])</f>
        <v>Customer 142</v>
      </c>
      <c r="K1955" t="str">
        <f>_xlfn.XLOOKUP(tblOrders[[#This Row],[CustomerID]], tblCustomers[CustomerID], tblCustomers[Segment])</f>
        <v>Consumer</v>
      </c>
      <c r="L1955" t="str">
        <f>_xlfn.XLOOKUP(tblOrders[[#This Row],[ProductID]], tblProducts[ProductID], tblProducts[Category])</f>
        <v>Furniture</v>
      </c>
      <c r="M1955">
        <f>_xlfn.XLOOKUP(tblOrders[[#This Row],[ProductID]], tblProducts[ProductID], tblProducts[CostPrice])</f>
        <v>51071</v>
      </c>
      <c r="N1955">
        <f>tblOrders[[#This Row],[Sales]]-(tblOrders[[#This Row],[CostPrice]]*tblOrders[[#This Row],[Quantity]])</f>
        <v>151845.29999999999</v>
      </c>
      <c r="O1955" t="str">
        <f>TEXT(tblOrders[[#This Row],[Date]],"mmm-yyyy")</f>
        <v>Jan-2025</v>
      </c>
      <c r="P1955" t="str">
        <f>_xlfn.XLOOKUP(tblOrders[[#This Row],[OrderID]], tblReturns[OrderID], tblReturns[Returned])</f>
        <v>No</v>
      </c>
      <c r="Q1955" t="str">
        <f>_xlfn.XLOOKUP(tblOrders[[#This Row],[OrderID]], tblShipping[OrderID], tblShipping[ShipMode])</f>
        <v>Pickup</v>
      </c>
      <c r="R1955" t="str">
        <f>IFERROR(_xlfn.XLOOKUP(A1954, tblCustomers[CustomerID], tblCustomers[CustomerName]), "Not Found")</f>
        <v>Not Found</v>
      </c>
      <c r="S1955" t="str">
        <f>IF(tblOrders[[#This Row],[Sales]]&gt;1000000,"High Value","Standard")</f>
        <v>Standard</v>
      </c>
      <c r="T1955" t="str">
        <f>_xlfn.XLOOKUP(tblOrders[[#This Row],[ProductID]], tblProducts[ProductID], tblProducts[ProductName])</f>
        <v>Product 66</v>
      </c>
      <c r="U1955">
        <f>_xlfn.XLOOKUP(tblOrders[[#This Row],[SalesRepID]], tblSalesreps[RepID], tblSalesreps[Target])</f>
        <v>19619177</v>
      </c>
    </row>
    <row r="1956" spans="1:21">
      <c r="A1956" t="s">
        <v>2751</v>
      </c>
      <c r="B1956" s="7" t="s">
        <v>360</v>
      </c>
      <c r="C1956" t="s">
        <v>732</v>
      </c>
      <c r="D1956" t="s">
        <v>209</v>
      </c>
      <c r="E1956" t="s">
        <v>105</v>
      </c>
      <c r="F1956" t="s">
        <v>51</v>
      </c>
      <c r="G1956">
        <v>5</v>
      </c>
      <c r="H1956">
        <v>0.2</v>
      </c>
      <c r="I1956" s="2">
        <v>421080</v>
      </c>
      <c r="J1956" t="str">
        <f>_xlfn.XLOOKUP(tblOrders[[#This Row],[CustomerID]], tblCustomers[CustomerID], tblCustomers[CustomerName])</f>
        <v>Customer 266</v>
      </c>
      <c r="K1956" t="str">
        <f>_xlfn.XLOOKUP(tblOrders[[#This Row],[CustomerID]], tblCustomers[CustomerID], tblCustomers[Segment])</f>
        <v>SME</v>
      </c>
      <c r="L1956" t="str">
        <f>_xlfn.XLOOKUP(tblOrders[[#This Row],[ProductID]], tblProducts[ProductID], tblProducts[Category])</f>
        <v>Office</v>
      </c>
      <c r="M1956">
        <f>_xlfn.XLOOKUP(tblOrders[[#This Row],[ProductID]], tblProducts[ProductID], tblProducts[CostPrice])</f>
        <v>27558</v>
      </c>
      <c r="N1956">
        <f>tblOrders[[#This Row],[Sales]]-(tblOrders[[#This Row],[CostPrice]]*tblOrders[[#This Row],[Quantity]])</f>
        <v>283290</v>
      </c>
      <c r="O1956" t="str">
        <f>TEXT(tblOrders[[#This Row],[Date]],"mmm-yyyy")</f>
        <v>Mar-2025</v>
      </c>
      <c r="P1956" t="str">
        <f>_xlfn.XLOOKUP(tblOrders[[#This Row],[OrderID]], tblReturns[OrderID], tblReturns[Returned])</f>
        <v>No</v>
      </c>
      <c r="Q1956" t="str">
        <f>_xlfn.XLOOKUP(tblOrders[[#This Row],[OrderID]], tblShipping[OrderID], tblShipping[ShipMode])</f>
        <v>Standard</v>
      </c>
      <c r="R1956" t="str">
        <f>IFERROR(_xlfn.XLOOKUP(A1955, tblCustomers[CustomerID], tblCustomers[CustomerName]), "Not Found")</f>
        <v>Not Found</v>
      </c>
      <c r="S1956" t="str">
        <f>IF(tblOrders[[#This Row],[Sales]]&gt;1000000,"High Value","Standard")</f>
        <v>Standard</v>
      </c>
      <c r="T1956" t="str">
        <f>_xlfn.XLOOKUP(tblOrders[[#This Row],[ProductID]], tblProducts[ProductID], tblProducts[ProductName])</f>
        <v>Product 93</v>
      </c>
      <c r="U1956">
        <f>_xlfn.XLOOKUP(tblOrders[[#This Row],[SalesRepID]], tblSalesreps[RepID], tblSalesreps[Target])</f>
        <v>8698154</v>
      </c>
    </row>
    <row r="1957" spans="1:21">
      <c r="A1957" t="s">
        <v>2752</v>
      </c>
      <c r="B1957" s="7" t="s">
        <v>1212</v>
      </c>
      <c r="C1957" t="s">
        <v>67</v>
      </c>
      <c r="D1957" t="s">
        <v>272</v>
      </c>
      <c r="E1957" t="s">
        <v>19</v>
      </c>
      <c r="F1957" t="s">
        <v>26</v>
      </c>
      <c r="G1957">
        <v>3</v>
      </c>
      <c r="H1957">
        <v>0.05</v>
      </c>
      <c r="I1957" s="2">
        <v>56854.65</v>
      </c>
      <c r="J1957" t="str">
        <f>_xlfn.XLOOKUP(tblOrders[[#This Row],[CustomerID]], tblCustomers[CustomerID], tblCustomers[CustomerName])</f>
        <v>Customer 177</v>
      </c>
      <c r="K1957" t="str">
        <f>_xlfn.XLOOKUP(tblOrders[[#This Row],[CustomerID]], tblCustomers[CustomerID], tblCustomers[Segment])</f>
        <v>Corporate</v>
      </c>
      <c r="L1957" t="str">
        <f>_xlfn.XLOOKUP(tblOrders[[#This Row],[ProductID]], tblProducts[ProductID], tblProducts[Category])</f>
        <v>Furniture</v>
      </c>
      <c r="M1957">
        <f>_xlfn.XLOOKUP(tblOrders[[#This Row],[ProductID]], tblProducts[ProductID], tblProducts[CostPrice])</f>
        <v>48118</v>
      </c>
      <c r="N1957">
        <f>tblOrders[[#This Row],[Sales]]-(tblOrders[[#This Row],[CostPrice]]*tblOrders[[#This Row],[Quantity]])</f>
        <v>-87499.35</v>
      </c>
      <c r="O1957" t="str">
        <f>TEXT(tblOrders[[#This Row],[Date]],"mmm-yyyy")</f>
        <v>Jul-2025</v>
      </c>
      <c r="P1957" t="str">
        <f>_xlfn.XLOOKUP(tblOrders[[#This Row],[OrderID]], tblReturns[OrderID], tblReturns[Returned])</f>
        <v>No</v>
      </c>
      <c r="Q1957" t="str">
        <f>_xlfn.XLOOKUP(tblOrders[[#This Row],[OrderID]], tblShipping[OrderID], tblShipping[ShipMode])</f>
        <v>Standard</v>
      </c>
      <c r="R1957" t="str">
        <f>IFERROR(_xlfn.XLOOKUP(A1956, tblCustomers[CustomerID], tblCustomers[CustomerName]), "Not Found")</f>
        <v>Not Found</v>
      </c>
      <c r="S1957" t="str">
        <f>IF(tblOrders[[#This Row],[Sales]]&gt;1000000,"High Value","Standard")</f>
        <v>Standard</v>
      </c>
      <c r="T1957" t="str">
        <f>_xlfn.XLOOKUP(tblOrders[[#This Row],[ProductID]], tblProducts[ProductID], tblProducts[ProductName])</f>
        <v>Product 75</v>
      </c>
      <c r="U1957">
        <f>_xlfn.XLOOKUP(tblOrders[[#This Row],[SalesRepID]], tblSalesreps[RepID], tblSalesreps[Target])</f>
        <v>11347243</v>
      </c>
    </row>
    <row r="1958" spans="1:21">
      <c r="A1958" t="s">
        <v>2753</v>
      </c>
      <c r="B1958" s="7" t="s">
        <v>2006</v>
      </c>
      <c r="C1958" t="s">
        <v>828</v>
      </c>
      <c r="D1958" t="s">
        <v>1034</v>
      </c>
      <c r="E1958" t="s">
        <v>105</v>
      </c>
      <c r="F1958" t="s">
        <v>26</v>
      </c>
      <c r="G1958">
        <v>1</v>
      </c>
      <c r="H1958">
        <v>0</v>
      </c>
      <c r="I1958" s="2">
        <v>131499</v>
      </c>
      <c r="J1958" t="str">
        <f>_xlfn.XLOOKUP(tblOrders[[#This Row],[CustomerID]], tblCustomers[CustomerID], tblCustomers[CustomerName])</f>
        <v>Customer 39</v>
      </c>
      <c r="K1958" t="str">
        <f>_xlfn.XLOOKUP(tblOrders[[#This Row],[CustomerID]], tblCustomers[CustomerID], tblCustomers[Segment])</f>
        <v>Corporate</v>
      </c>
      <c r="L1958" t="str">
        <f>_xlfn.XLOOKUP(tblOrders[[#This Row],[ProductID]], tblProducts[ProductID], tblProducts[Category])</f>
        <v>Furniture</v>
      </c>
      <c r="M1958">
        <f>_xlfn.XLOOKUP(tblOrders[[#This Row],[ProductID]], tblProducts[ProductID], tblProducts[CostPrice])</f>
        <v>51071</v>
      </c>
      <c r="N1958">
        <f>tblOrders[[#This Row],[Sales]]-(tblOrders[[#This Row],[CostPrice]]*tblOrders[[#This Row],[Quantity]])</f>
        <v>80428</v>
      </c>
      <c r="O1958" t="str">
        <f>TEXT(tblOrders[[#This Row],[Date]],"mmm-yyyy")</f>
        <v>Aug-2025</v>
      </c>
      <c r="P1958" t="str">
        <f>_xlfn.XLOOKUP(tblOrders[[#This Row],[OrderID]], tblReturns[OrderID], tblReturns[Returned])</f>
        <v>Yes</v>
      </c>
      <c r="Q1958" t="str">
        <f>_xlfn.XLOOKUP(tblOrders[[#This Row],[OrderID]], tblShipping[OrderID], tblShipping[ShipMode])</f>
        <v>Pickup</v>
      </c>
      <c r="R1958" t="str">
        <f>IFERROR(_xlfn.XLOOKUP(A1957, tblCustomers[CustomerID], tblCustomers[CustomerName]), "Not Found")</f>
        <v>Not Found</v>
      </c>
      <c r="S1958" t="str">
        <f>IF(tblOrders[[#This Row],[Sales]]&gt;1000000,"High Value","Standard")</f>
        <v>Standard</v>
      </c>
      <c r="T1958" t="str">
        <f>_xlfn.XLOOKUP(tblOrders[[#This Row],[ProductID]], tblProducts[ProductID], tblProducts[ProductName])</f>
        <v>Product 66</v>
      </c>
      <c r="U1958">
        <f>_xlfn.XLOOKUP(tblOrders[[#This Row],[SalesRepID]], tblSalesreps[RepID], tblSalesreps[Target])</f>
        <v>8698154</v>
      </c>
    </row>
    <row r="1959" spans="1:21">
      <c r="A1959" t="s">
        <v>2754</v>
      </c>
      <c r="B1959" s="7" t="s">
        <v>982</v>
      </c>
      <c r="C1959" t="s">
        <v>447</v>
      </c>
      <c r="D1959" t="s">
        <v>100</v>
      </c>
      <c r="E1959" t="s">
        <v>19</v>
      </c>
      <c r="F1959" t="s">
        <v>14</v>
      </c>
      <c r="G1959">
        <v>3</v>
      </c>
      <c r="H1959">
        <v>0.05</v>
      </c>
      <c r="I1959" s="2">
        <v>31341.45</v>
      </c>
      <c r="J1959" t="str">
        <f>_xlfn.XLOOKUP(tblOrders[[#This Row],[CustomerID]], tblCustomers[CustomerID], tblCustomers[CustomerName])</f>
        <v>Customer 203</v>
      </c>
      <c r="K1959" t="str">
        <f>_xlfn.XLOOKUP(tblOrders[[#This Row],[CustomerID]], tblCustomers[CustomerID], tblCustomers[Segment])</f>
        <v>Consumer</v>
      </c>
      <c r="L1959" t="str">
        <f>_xlfn.XLOOKUP(tblOrders[[#This Row],[ProductID]], tblProducts[ProductID], tblProducts[Category])</f>
        <v>Electronics</v>
      </c>
      <c r="M1959">
        <f>_xlfn.XLOOKUP(tblOrders[[#This Row],[ProductID]], tblProducts[ProductID], tblProducts[CostPrice])</f>
        <v>39197</v>
      </c>
      <c r="N1959">
        <f>tblOrders[[#This Row],[Sales]]-(tblOrders[[#This Row],[CostPrice]]*tblOrders[[#This Row],[Quantity]])</f>
        <v>-86249.55</v>
      </c>
      <c r="O1959" t="str">
        <f>TEXT(tblOrders[[#This Row],[Date]],"mmm-yyyy")</f>
        <v>Jul-2025</v>
      </c>
      <c r="P1959" t="str">
        <f>_xlfn.XLOOKUP(tblOrders[[#This Row],[OrderID]], tblReturns[OrderID], tblReturns[Returned])</f>
        <v>No</v>
      </c>
      <c r="Q1959" t="str">
        <f>_xlfn.XLOOKUP(tblOrders[[#This Row],[OrderID]], tblShipping[OrderID], tblShipping[ShipMode])</f>
        <v>Express</v>
      </c>
      <c r="R1959" t="str">
        <f>IFERROR(_xlfn.XLOOKUP(A1958, tblCustomers[CustomerID], tblCustomers[CustomerName]), "Not Found")</f>
        <v>Not Found</v>
      </c>
      <c r="S1959" t="str">
        <f>IF(tblOrders[[#This Row],[Sales]]&gt;1000000,"High Value","Standard")</f>
        <v>Standard</v>
      </c>
      <c r="T1959" t="str">
        <f>_xlfn.XLOOKUP(tblOrders[[#This Row],[ProductID]], tblProducts[ProductID], tblProducts[ProductName])</f>
        <v>Product 21</v>
      </c>
      <c r="U1959">
        <f>_xlfn.XLOOKUP(tblOrders[[#This Row],[SalesRepID]], tblSalesreps[RepID], tblSalesreps[Target])</f>
        <v>11347243</v>
      </c>
    </row>
    <row r="1960" spans="1:21">
      <c r="A1960" t="s">
        <v>2755</v>
      </c>
      <c r="B1960" s="7" t="s">
        <v>520</v>
      </c>
      <c r="C1960" t="s">
        <v>1010</v>
      </c>
      <c r="D1960" t="s">
        <v>1230</v>
      </c>
      <c r="E1960" t="s">
        <v>13</v>
      </c>
      <c r="F1960" t="s">
        <v>20</v>
      </c>
      <c r="G1960">
        <v>4</v>
      </c>
      <c r="H1960">
        <v>0.15</v>
      </c>
      <c r="I1960" s="2">
        <v>237320</v>
      </c>
      <c r="J1960" t="str">
        <f>_xlfn.XLOOKUP(tblOrders[[#This Row],[CustomerID]], tblCustomers[CustomerID], tblCustomers[CustomerName])</f>
        <v>Customer 186</v>
      </c>
      <c r="K1960" t="str">
        <f>_xlfn.XLOOKUP(tblOrders[[#This Row],[CustomerID]], tblCustomers[CustomerID], tblCustomers[Segment])</f>
        <v>Consumer</v>
      </c>
      <c r="L1960" t="str">
        <f>_xlfn.XLOOKUP(tblOrders[[#This Row],[ProductID]], tblProducts[ProductID], tblProducts[Category])</f>
        <v>Furniture</v>
      </c>
      <c r="M1960">
        <f>_xlfn.XLOOKUP(tblOrders[[#This Row],[ProductID]], tblProducts[ProductID], tblProducts[CostPrice])</f>
        <v>48520</v>
      </c>
      <c r="N1960">
        <f>tblOrders[[#This Row],[Sales]]-(tblOrders[[#This Row],[CostPrice]]*tblOrders[[#This Row],[Quantity]])</f>
        <v>43240</v>
      </c>
      <c r="O1960" t="str">
        <f>TEXT(tblOrders[[#This Row],[Date]],"mmm-yyyy")</f>
        <v>Jan-2025</v>
      </c>
      <c r="P1960" t="str">
        <f>_xlfn.XLOOKUP(tblOrders[[#This Row],[OrderID]], tblReturns[OrderID], tblReturns[Returned])</f>
        <v>No</v>
      </c>
      <c r="Q1960" t="str">
        <f>_xlfn.XLOOKUP(tblOrders[[#This Row],[OrderID]], tblShipping[OrderID], tblShipping[ShipMode])</f>
        <v>Pickup</v>
      </c>
      <c r="R1960" t="str">
        <f>IFERROR(_xlfn.XLOOKUP(A1959, tblCustomers[CustomerID], tblCustomers[CustomerName]), "Not Found")</f>
        <v>Not Found</v>
      </c>
      <c r="S1960" t="str">
        <f>IF(tblOrders[[#This Row],[Sales]]&gt;1000000,"High Value","Standard")</f>
        <v>Standard</v>
      </c>
      <c r="T1960" t="str">
        <f>_xlfn.XLOOKUP(tblOrders[[#This Row],[ProductID]], tblProducts[ProductID], tblProducts[ProductName])</f>
        <v>Product 73</v>
      </c>
      <c r="U1960">
        <f>_xlfn.XLOOKUP(tblOrders[[#This Row],[SalesRepID]], tblSalesreps[RepID], tblSalesreps[Target])</f>
        <v>11852878</v>
      </c>
    </row>
    <row r="1961" spans="1:21">
      <c r="A1961" t="s">
        <v>2756</v>
      </c>
      <c r="B1961" s="7" t="s">
        <v>1701</v>
      </c>
      <c r="C1961" t="s">
        <v>43</v>
      </c>
      <c r="D1961" t="s">
        <v>1230</v>
      </c>
      <c r="E1961" t="s">
        <v>105</v>
      </c>
      <c r="F1961" t="s">
        <v>88</v>
      </c>
      <c r="G1961">
        <v>5</v>
      </c>
      <c r="H1961">
        <v>0.2</v>
      </c>
      <c r="I1961" s="2">
        <v>90864</v>
      </c>
      <c r="J1961" t="str">
        <f>_xlfn.XLOOKUP(tblOrders[[#This Row],[CustomerID]], tblCustomers[CustomerID], tblCustomers[CustomerName])</f>
        <v>Customer 283</v>
      </c>
      <c r="K1961" t="str">
        <f>_xlfn.XLOOKUP(tblOrders[[#This Row],[CustomerID]], tblCustomers[CustomerID], tblCustomers[Segment])</f>
        <v>Corporate</v>
      </c>
      <c r="L1961" t="str">
        <f>_xlfn.XLOOKUP(tblOrders[[#This Row],[ProductID]], tblProducts[ProductID], tblProducts[Category])</f>
        <v>Furniture</v>
      </c>
      <c r="M1961">
        <f>_xlfn.XLOOKUP(tblOrders[[#This Row],[ProductID]], tblProducts[ProductID], tblProducts[CostPrice])</f>
        <v>48520</v>
      </c>
      <c r="N1961">
        <f>tblOrders[[#This Row],[Sales]]-(tblOrders[[#This Row],[CostPrice]]*tblOrders[[#This Row],[Quantity]])</f>
        <v>-151736</v>
      </c>
      <c r="O1961" t="str">
        <f>TEXT(tblOrders[[#This Row],[Date]],"mmm-yyyy")</f>
        <v>Jan-2025</v>
      </c>
      <c r="P1961" t="str">
        <f>_xlfn.XLOOKUP(tblOrders[[#This Row],[OrderID]], tblReturns[OrderID], tblReturns[Returned])</f>
        <v>No</v>
      </c>
      <c r="Q1961" t="str">
        <f>_xlfn.XLOOKUP(tblOrders[[#This Row],[OrderID]], tblShipping[OrderID], tblShipping[ShipMode])</f>
        <v>Express</v>
      </c>
      <c r="R1961" t="str">
        <f>IFERROR(_xlfn.XLOOKUP(A1960, tblCustomers[CustomerID], tblCustomers[CustomerName]), "Not Found")</f>
        <v>Not Found</v>
      </c>
      <c r="S1961" t="str">
        <f>IF(tblOrders[[#This Row],[Sales]]&gt;1000000,"High Value","Standard")</f>
        <v>Standard</v>
      </c>
      <c r="T1961" t="str">
        <f>_xlfn.XLOOKUP(tblOrders[[#This Row],[ProductID]], tblProducts[ProductID], tblProducts[ProductName])</f>
        <v>Product 73</v>
      </c>
      <c r="U1961">
        <f>_xlfn.XLOOKUP(tblOrders[[#This Row],[SalesRepID]], tblSalesreps[RepID], tblSalesreps[Target])</f>
        <v>8698154</v>
      </c>
    </row>
    <row r="1962" spans="1:21">
      <c r="A1962" t="s">
        <v>2757</v>
      </c>
      <c r="B1962" s="7" t="s">
        <v>1399</v>
      </c>
      <c r="C1962" t="s">
        <v>602</v>
      </c>
      <c r="D1962" t="s">
        <v>216</v>
      </c>
      <c r="E1962" t="s">
        <v>205</v>
      </c>
      <c r="F1962" t="s">
        <v>51</v>
      </c>
      <c r="G1962">
        <v>6</v>
      </c>
      <c r="H1962">
        <v>0.2</v>
      </c>
      <c r="I1962" s="2">
        <v>324960</v>
      </c>
      <c r="J1962" t="str">
        <f>_xlfn.XLOOKUP(tblOrders[[#This Row],[CustomerID]], tblCustomers[CustomerID], tblCustomers[CustomerName])</f>
        <v>Customer 226</v>
      </c>
      <c r="K1962" t="str">
        <f>_xlfn.XLOOKUP(tblOrders[[#This Row],[CustomerID]], tblCustomers[CustomerID], tblCustomers[Segment])</f>
        <v>Corporate</v>
      </c>
      <c r="L1962" t="str">
        <f>_xlfn.XLOOKUP(tblOrders[[#This Row],[ProductID]], tblProducts[ProductID], tblProducts[Category])</f>
        <v>Home</v>
      </c>
      <c r="M1962">
        <f>_xlfn.XLOOKUP(tblOrders[[#This Row],[ProductID]], tblProducts[ProductID], tblProducts[CostPrice])</f>
        <v>15200</v>
      </c>
      <c r="N1962">
        <f>tblOrders[[#This Row],[Sales]]-(tblOrders[[#This Row],[CostPrice]]*tblOrders[[#This Row],[Quantity]])</f>
        <v>233760</v>
      </c>
      <c r="O1962" t="str">
        <f>TEXT(tblOrders[[#This Row],[Date]],"mmm-yyyy")</f>
        <v>Jun-2025</v>
      </c>
      <c r="P1962" t="str">
        <f>_xlfn.XLOOKUP(tblOrders[[#This Row],[OrderID]], tblReturns[OrderID], tblReturns[Returned])</f>
        <v>No</v>
      </c>
      <c r="Q1962" t="str">
        <f>_xlfn.XLOOKUP(tblOrders[[#This Row],[OrderID]], tblShipping[OrderID], tblShipping[ShipMode])</f>
        <v>Pickup</v>
      </c>
      <c r="R1962" t="str">
        <f>IFERROR(_xlfn.XLOOKUP(A1961, tblCustomers[CustomerID], tblCustomers[CustomerName]), "Not Found")</f>
        <v>Not Found</v>
      </c>
      <c r="S1962" t="str">
        <f>IF(tblOrders[[#This Row],[Sales]]&gt;1000000,"High Value","Standard")</f>
        <v>Standard</v>
      </c>
      <c r="T1962" t="str">
        <f>_xlfn.XLOOKUP(tblOrders[[#This Row],[ProductID]], tblProducts[ProductID], tblProducts[ProductName])</f>
        <v>Product 52</v>
      </c>
      <c r="U1962">
        <f>_xlfn.XLOOKUP(tblOrders[[#This Row],[SalesRepID]], tblSalesreps[RepID], tblSalesreps[Target])</f>
        <v>16246424</v>
      </c>
    </row>
    <row r="1963" spans="1:21">
      <c r="A1963" t="s">
        <v>2758</v>
      </c>
      <c r="B1963" s="7" t="s">
        <v>102</v>
      </c>
      <c r="C1963" t="s">
        <v>219</v>
      </c>
      <c r="D1963" t="s">
        <v>454</v>
      </c>
      <c r="E1963" t="s">
        <v>56</v>
      </c>
      <c r="F1963" t="s">
        <v>51</v>
      </c>
      <c r="G1963">
        <v>8</v>
      </c>
      <c r="H1963">
        <v>0.05</v>
      </c>
      <c r="I1963" s="2">
        <v>544707.19999999995</v>
      </c>
      <c r="J1963" t="str">
        <f>_xlfn.XLOOKUP(tblOrders[[#This Row],[CustomerID]], tblCustomers[CustomerID], tblCustomers[CustomerName])</f>
        <v>Customer 82</v>
      </c>
      <c r="K1963" t="str">
        <f>_xlfn.XLOOKUP(tblOrders[[#This Row],[CustomerID]], tblCustomers[CustomerID], tblCustomers[Segment])</f>
        <v>Consumer</v>
      </c>
      <c r="L1963" t="str">
        <f>_xlfn.XLOOKUP(tblOrders[[#This Row],[ProductID]], tblProducts[ProductID], tblProducts[Category])</f>
        <v>Furniture</v>
      </c>
      <c r="M1963">
        <f>_xlfn.XLOOKUP(tblOrders[[#This Row],[ProductID]], tblProducts[ProductID], tblProducts[CostPrice])</f>
        <v>31369</v>
      </c>
      <c r="N1963">
        <f>tblOrders[[#This Row],[Sales]]-(tblOrders[[#This Row],[CostPrice]]*tblOrders[[#This Row],[Quantity]])</f>
        <v>293755.19999999995</v>
      </c>
      <c r="O1963" t="str">
        <f>TEXT(tblOrders[[#This Row],[Date]],"mmm-yyyy")</f>
        <v>Oct-2025</v>
      </c>
      <c r="P1963" t="str">
        <f>_xlfn.XLOOKUP(tblOrders[[#This Row],[OrderID]], tblReturns[OrderID], tblReturns[Returned])</f>
        <v>No</v>
      </c>
      <c r="Q1963" t="str">
        <f>_xlfn.XLOOKUP(tblOrders[[#This Row],[OrderID]], tblShipping[OrderID], tblShipping[ShipMode])</f>
        <v>Express</v>
      </c>
      <c r="R1963" t="str">
        <f>IFERROR(_xlfn.XLOOKUP(A1962, tblCustomers[CustomerID], tblCustomers[CustomerName]), "Not Found")</f>
        <v>Not Found</v>
      </c>
      <c r="S1963" t="str">
        <f>IF(tblOrders[[#This Row],[Sales]]&gt;1000000,"High Value","Standard")</f>
        <v>Standard</v>
      </c>
      <c r="T1963" t="str">
        <f>_xlfn.XLOOKUP(tblOrders[[#This Row],[ProductID]], tblProducts[ProductID], tblProducts[ProductName])</f>
        <v>Product 37</v>
      </c>
      <c r="U1963">
        <f>_xlfn.XLOOKUP(tblOrders[[#This Row],[SalesRepID]], tblSalesreps[RepID], tblSalesreps[Target])</f>
        <v>14265630</v>
      </c>
    </row>
    <row r="1964" spans="1:21">
      <c r="A1964" t="s">
        <v>2759</v>
      </c>
      <c r="B1964" s="7" t="s">
        <v>228</v>
      </c>
      <c r="C1964" t="s">
        <v>243</v>
      </c>
      <c r="D1964" t="s">
        <v>193</v>
      </c>
      <c r="E1964" t="s">
        <v>45</v>
      </c>
      <c r="F1964" t="s">
        <v>14</v>
      </c>
      <c r="G1964">
        <v>5</v>
      </c>
      <c r="H1964">
        <v>0</v>
      </c>
      <c r="I1964" s="2">
        <v>539155</v>
      </c>
      <c r="J1964" t="str">
        <f>_xlfn.XLOOKUP(tblOrders[[#This Row],[CustomerID]], tblCustomers[CustomerID], tblCustomers[CustomerName])</f>
        <v>Customer 128</v>
      </c>
      <c r="K1964" t="str">
        <f>_xlfn.XLOOKUP(tblOrders[[#This Row],[CustomerID]], tblCustomers[CustomerID], tblCustomers[Segment])</f>
        <v>Consumer</v>
      </c>
      <c r="L1964" t="str">
        <f>_xlfn.XLOOKUP(tblOrders[[#This Row],[ProductID]], tblProducts[ProductID], tblProducts[Category])</f>
        <v>Office</v>
      </c>
      <c r="M1964">
        <f>_xlfn.XLOOKUP(tblOrders[[#This Row],[ProductID]], tblProducts[ProductID], tblProducts[CostPrice])</f>
        <v>44099</v>
      </c>
      <c r="N1964">
        <f>tblOrders[[#This Row],[Sales]]-(tblOrders[[#This Row],[CostPrice]]*tblOrders[[#This Row],[Quantity]])</f>
        <v>318660</v>
      </c>
      <c r="O1964" t="str">
        <f>TEXT(tblOrders[[#This Row],[Date]],"mmm-yyyy")</f>
        <v>Apr-2025</v>
      </c>
      <c r="P1964" t="str">
        <f>_xlfn.XLOOKUP(tblOrders[[#This Row],[OrderID]], tblReturns[OrderID], tblReturns[Returned])</f>
        <v>No</v>
      </c>
      <c r="Q1964" t="str">
        <f>_xlfn.XLOOKUP(tblOrders[[#This Row],[OrderID]], tblShipping[OrderID], tblShipping[ShipMode])</f>
        <v>Express</v>
      </c>
      <c r="R1964" t="str">
        <f>IFERROR(_xlfn.XLOOKUP(A1963, tblCustomers[CustomerID], tblCustomers[CustomerName]), "Not Found")</f>
        <v>Not Found</v>
      </c>
      <c r="S1964" t="str">
        <f>IF(tblOrders[[#This Row],[Sales]]&gt;1000000,"High Value","Standard")</f>
        <v>Standard</v>
      </c>
      <c r="T1964" t="str">
        <f>_xlfn.XLOOKUP(tblOrders[[#This Row],[ProductID]], tblProducts[ProductID], tblProducts[ProductName])</f>
        <v>Product 44</v>
      </c>
      <c r="U1964">
        <f>_xlfn.XLOOKUP(tblOrders[[#This Row],[SalesRepID]], tblSalesreps[RepID], tblSalesreps[Target])</f>
        <v>11319839</v>
      </c>
    </row>
    <row r="1965" spans="1:21">
      <c r="A1965" t="s">
        <v>2760</v>
      </c>
      <c r="B1965" s="7" t="s">
        <v>1889</v>
      </c>
      <c r="C1965" t="s">
        <v>828</v>
      </c>
      <c r="D1965" t="s">
        <v>400</v>
      </c>
      <c r="E1965" t="s">
        <v>202</v>
      </c>
      <c r="F1965" t="s">
        <v>20</v>
      </c>
      <c r="G1965">
        <v>1</v>
      </c>
      <c r="H1965">
        <v>0.1</v>
      </c>
      <c r="I1965" s="2">
        <v>85361.4</v>
      </c>
      <c r="J1965" t="str">
        <f>_xlfn.XLOOKUP(tblOrders[[#This Row],[CustomerID]], tblCustomers[CustomerID], tblCustomers[CustomerName])</f>
        <v>Customer 39</v>
      </c>
      <c r="K1965" t="str">
        <f>_xlfn.XLOOKUP(tblOrders[[#This Row],[CustomerID]], tblCustomers[CustomerID], tblCustomers[Segment])</f>
        <v>Corporate</v>
      </c>
      <c r="L1965" t="str">
        <f>_xlfn.XLOOKUP(tblOrders[[#This Row],[ProductID]], tblProducts[ProductID], tblProducts[Category])</f>
        <v>Electronics</v>
      </c>
      <c r="M1965">
        <f>_xlfn.XLOOKUP(tblOrders[[#This Row],[ProductID]], tblProducts[ProductID], tblProducts[CostPrice])</f>
        <v>36044</v>
      </c>
      <c r="N1965">
        <f>tblOrders[[#This Row],[Sales]]-(tblOrders[[#This Row],[CostPrice]]*tblOrders[[#This Row],[Quantity]])</f>
        <v>49317.399999999994</v>
      </c>
      <c r="O1965" t="str">
        <f>TEXT(tblOrders[[#This Row],[Date]],"mmm-yyyy")</f>
        <v>Oct-2025</v>
      </c>
      <c r="P1965" t="str">
        <f>_xlfn.XLOOKUP(tblOrders[[#This Row],[OrderID]], tblReturns[OrderID], tblReturns[Returned])</f>
        <v>No</v>
      </c>
      <c r="Q1965" t="str">
        <f>_xlfn.XLOOKUP(tblOrders[[#This Row],[OrderID]], tblShipping[OrderID], tblShipping[ShipMode])</f>
        <v>Standard</v>
      </c>
      <c r="R1965" t="str">
        <f>IFERROR(_xlfn.XLOOKUP(A1964, tblCustomers[CustomerID], tblCustomers[CustomerName]), "Not Found")</f>
        <v>Not Found</v>
      </c>
      <c r="S1965" t="str">
        <f>IF(tblOrders[[#This Row],[Sales]]&gt;1000000,"High Value","Standard")</f>
        <v>Standard</v>
      </c>
      <c r="T1965" t="str">
        <f>_xlfn.XLOOKUP(tblOrders[[#This Row],[ProductID]], tblProducts[ProductID], tblProducts[ProductName])</f>
        <v>Product 29</v>
      </c>
      <c r="U1965">
        <f>_xlfn.XLOOKUP(tblOrders[[#This Row],[SalesRepID]], tblSalesreps[RepID], tblSalesreps[Target])</f>
        <v>10652665</v>
      </c>
    </row>
    <row r="1966" spans="1:21">
      <c r="A1966" t="s">
        <v>2761</v>
      </c>
      <c r="B1966" s="7" t="s">
        <v>623</v>
      </c>
      <c r="C1966" t="s">
        <v>709</v>
      </c>
      <c r="D1966" t="s">
        <v>744</v>
      </c>
      <c r="E1966" t="s">
        <v>13</v>
      </c>
      <c r="F1966" t="s">
        <v>88</v>
      </c>
      <c r="G1966">
        <v>2</v>
      </c>
      <c r="H1966">
        <v>0.15</v>
      </c>
      <c r="I1966" s="2">
        <v>100497.2</v>
      </c>
      <c r="J1966" t="str">
        <f>_xlfn.XLOOKUP(tblOrders[[#This Row],[CustomerID]], tblCustomers[CustomerID], tblCustomers[CustomerName])</f>
        <v>Customer 286</v>
      </c>
      <c r="K1966" t="str">
        <f>_xlfn.XLOOKUP(tblOrders[[#This Row],[CustomerID]], tblCustomers[CustomerID], tblCustomers[Segment])</f>
        <v>Consumer</v>
      </c>
      <c r="L1966" t="str">
        <f>_xlfn.XLOOKUP(tblOrders[[#This Row],[ProductID]], tblProducts[ProductID], tblProducts[Category])</f>
        <v>Electronics</v>
      </c>
      <c r="M1966">
        <f>_xlfn.XLOOKUP(tblOrders[[#This Row],[ProductID]], tblProducts[ProductID], tblProducts[CostPrice])</f>
        <v>37361</v>
      </c>
      <c r="N1966">
        <f>tblOrders[[#This Row],[Sales]]-(tblOrders[[#This Row],[CostPrice]]*tblOrders[[#This Row],[Quantity]])</f>
        <v>25775.199999999997</v>
      </c>
      <c r="O1966" t="str">
        <f>TEXT(tblOrders[[#This Row],[Date]],"mmm-yyyy")</f>
        <v>Jul-2025</v>
      </c>
      <c r="P1966" t="str">
        <f>_xlfn.XLOOKUP(tblOrders[[#This Row],[OrderID]], tblReturns[OrderID], tblReturns[Returned])</f>
        <v>No</v>
      </c>
      <c r="Q1966" t="str">
        <f>_xlfn.XLOOKUP(tblOrders[[#This Row],[OrderID]], tblShipping[OrderID], tblShipping[ShipMode])</f>
        <v>Pickup</v>
      </c>
      <c r="R1966" t="str">
        <f>IFERROR(_xlfn.XLOOKUP(A1965, tblCustomers[CustomerID], tblCustomers[CustomerName]), "Not Found")</f>
        <v>Not Found</v>
      </c>
      <c r="S1966" t="str">
        <f>IF(tblOrders[[#This Row],[Sales]]&gt;1000000,"High Value","Standard")</f>
        <v>Standard</v>
      </c>
      <c r="T1966" t="str">
        <f>_xlfn.XLOOKUP(tblOrders[[#This Row],[ProductID]], tblProducts[ProductID], tblProducts[ProductName])</f>
        <v>Product 72</v>
      </c>
      <c r="U1966">
        <f>_xlfn.XLOOKUP(tblOrders[[#This Row],[SalesRepID]], tblSalesreps[RepID], tblSalesreps[Target])</f>
        <v>11852878</v>
      </c>
    </row>
    <row r="1967" spans="1:21">
      <c r="A1967" t="s">
        <v>2762</v>
      </c>
      <c r="B1967" s="7" t="s">
        <v>277</v>
      </c>
      <c r="C1967" t="s">
        <v>825</v>
      </c>
      <c r="D1967" t="s">
        <v>339</v>
      </c>
      <c r="E1967" t="s">
        <v>197</v>
      </c>
      <c r="F1967" t="s">
        <v>51</v>
      </c>
      <c r="G1967">
        <v>4</v>
      </c>
      <c r="H1967">
        <v>0</v>
      </c>
      <c r="I1967" s="2">
        <v>389576</v>
      </c>
      <c r="J1967" t="str">
        <f>_xlfn.XLOOKUP(tblOrders[[#This Row],[CustomerID]], tblCustomers[CustomerID], tblCustomers[CustomerName])</f>
        <v>Customer 250</v>
      </c>
      <c r="K1967" t="str">
        <f>_xlfn.XLOOKUP(tblOrders[[#This Row],[CustomerID]], tblCustomers[CustomerID], tblCustomers[Segment])</f>
        <v>SME</v>
      </c>
      <c r="L1967" t="str">
        <f>_xlfn.XLOOKUP(tblOrders[[#This Row],[ProductID]], tblProducts[ProductID], tblProducts[Category])</f>
        <v>Office</v>
      </c>
      <c r="M1967">
        <f>_xlfn.XLOOKUP(tblOrders[[#This Row],[ProductID]], tblProducts[ProductID], tblProducts[CostPrice])</f>
        <v>73889</v>
      </c>
      <c r="N1967">
        <f>tblOrders[[#This Row],[Sales]]-(tblOrders[[#This Row],[CostPrice]]*tblOrders[[#This Row],[Quantity]])</f>
        <v>94020</v>
      </c>
      <c r="O1967" t="str">
        <f>TEXT(tblOrders[[#This Row],[Date]],"mmm-yyyy")</f>
        <v>Oct-2025</v>
      </c>
      <c r="P1967" t="str">
        <f>_xlfn.XLOOKUP(tblOrders[[#This Row],[OrderID]], tblReturns[OrderID], tblReturns[Returned])</f>
        <v>Yes</v>
      </c>
      <c r="Q1967" t="str">
        <f>_xlfn.XLOOKUP(tblOrders[[#This Row],[OrderID]], tblShipping[OrderID], tblShipping[ShipMode])</f>
        <v>Express</v>
      </c>
      <c r="R1967" t="str">
        <f>IFERROR(_xlfn.XLOOKUP(A1966, tblCustomers[CustomerID], tblCustomers[CustomerName]), "Not Found")</f>
        <v>Not Found</v>
      </c>
      <c r="S1967" t="str">
        <f>IF(tblOrders[[#This Row],[Sales]]&gt;1000000,"High Value","Standard")</f>
        <v>Standard</v>
      </c>
      <c r="T1967" t="str">
        <f>_xlfn.XLOOKUP(tblOrders[[#This Row],[ProductID]], tblProducts[ProductID], tblProducts[ProductName])</f>
        <v>Product 83</v>
      </c>
      <c r="U1967">
        <f>_xlfn.XLOOKUP(tblOrders[[#This Row],[SalesRepID]], tblSalesreps[RepID], tblSalesreps[Target])</f>
        <v>19562258</v>
      </c>
    </row>
    <row r="1968" spans="1:21">
      <c r="A1968" t="s">
        <v>2763</v>
      </c>
      <c r="B1968" s="7" t="s">
        <v>1793</v>
      </c>
      <c r="C1968" t="s">
        <v>669</v>
      </c>
      <c r="D1968" t="s">
        <v>30</v>
      </c>
      <c r="E1968" t="s">
        <v>74</v>
      </c>
      <c r="F1968" t="s">
        <v>20</v>
      </c>
      <c r="G1968">
        <v>10</v>
      </c>
      <c r="H1968">
        <v>0.05</v>
      </c>
      <c r="I1968" s="2">
        <v>433836.5</v>
      </c>
      <c r="J1968" t="str">
        <f>_xlfn.XLOOKUP(tblOrders[[#This Row],[CustomerID]], tblCustomers[CustomerID], tblCustomers[CustomerName])</f>
        <v>Customer 83</v>
      </c>
      <c r="K1968" t="str">
        <f>_xlfn.XLOOKUP(tblOrders[[#This Row],[CustomerID]], tblCustomers[CustomerID], tblCustomers[Segment])</f>
        <v>Consumer</v>
      </c>
      <c r="L1968" t="str">
        <f>_xlfn.XLOOKUP(tblOrders[[#This Row],[ProductID]], tblProducts[ProductID], tblProducts[Category])</f>
        <v>Furniture</v>
      </c>
      <c r="M1968">
        <f>_xlfn.XLOOKUP(tblOrders[[#This Row],[ProductID]], tblProducts[ProductID], tblProducts[CostPrice])</f>
        <v>18655</v>
      </c>
      <c r="N1968">
        <f>tblOrders[[#This Row],[Sales]]-(tblOrders[[#This Row],[CostPrice]]*tblOrders[[#This Row],[Quantity]])</f>
        <v>247286.5</v>
      </c>
      <c r="O1968" t="str">
        <f>TEXT(tblOrders[[#This Row],[Date]],"mmm-yyyy")</f>
        <v>Aug-2025</v>
      </c>
      <c r="P1968" t="str">
        <f>_xlfn.XLOOKUP(tblOrders[[#This Row],[OrderID]], tblReturns[OrderID], tblReturns[Returned])</f>
        <v>Yes</v>
      </c>
      <c r="Q1968" t="str">
        <f>_xlfn.XLOOKUP(tblOrders[[#This Row],[OrderID]], tblShipping[OrderID], tblShipping[ShipMode])</f>
        <v>Standard</v>
      </c>
      <c r="R1968" t="str">
        <f>IFERROR(_xlfn.XLOOKUP(A1967, tblCustomers[CustomerID], tblCustomers[CustomerName]), "Not Found")</f>
        <v>Not Found</v>
      </c>
      <c r="S1968" t="str">
        <f>IF(tblOrders[[#This Row],[Sales]]&gt;1000000,"High Value","Standard")</f>
        <v>Standard</v>
      </c>
      <c r="T1968" t="str">
        <f>_xlfn.XLOOKUP(tblOrders[[#This Row],[ProductID]], tblProducts[ProductID], tblProducts[ProductName])</f>
        <v>Product 34</v>
      </c>
      <c r="U1968">
        <f>_xlfn.XLOOKUP(tblOrders[[#This Row],[SalesRepID]], tblSalesreps[RepID], tblSalesreps[Target])</f>
        <v>7254801</v>
      </c>
    </row>
    <row r="1969" spans="1:21">
      <c r="A1969" t="s">
        <v>2764</v>
      </c>
      <c r="B1969" s="7" t="s">
        <v>10</v>
      </c>
      <c r="C1969" t="s">
        <v>43</v>
      </c>
      <c r="D1969" t="s">
        <v>339</v>
      </c>
      <c r="E1969" t="s">
        <v>165</v>
      </c>
      <c r="F1969" t="s">
        <v>88</v>
      </c>
      <c r="G1969">
        <v>7</v>
      </c>
      <c r="H1969">
        <v>0.15</v>
      </c>
      <c r="I1969" s="2">
        <v>215633.95</v>
      </c>
      <c r="J1969" t="str">
        <f>_xlfn.XLOOKUP(tblOrders[[#This Row],[CustomerID]], tblCustomers[CustomerID], tblCustomers[CustomerName])</f>
        <v>Customer 283</v>
      </c>
      <c r="K1969" t="str">
        <f>_xlfn.XLOOKUP(tblOrders[[#This Row],[CustomerID]], tblCustomers[CustomerID], tblCustomers[Segment])</f>
        <v>Corporate</v>
      </c>
      <c r="L1969" t="str">
        <f>_xlfn.XLOOKUP(tblOrders[[#This Row],[ProductID]], tblProducts[ProductID], tblProducts[Category])</f>
        <v>Office</v>
      </c>
      <c r="M1969">
        <f>_xlfn.XLOOKUP(tblOrders[[#This Row],[ProductID]], tblProducts[ProductID], tblProducts[CostPrice])</f>
        <v>73889</v>
      </c>
      <c r="N1969">
        <f>tblOrders[[#This Row],[Sales]]-(tblOrders[[#This Row],[CostPrice]]*tblOrders[[#This Row],[Quantity]])</f>
        <v>-301589.05</v>
      </c>
      <c r="O1969" t="str">
        <f>TEXT(tblOrders[[#This Row],[Date]],"mmm-yyyy")</f>
        <v>May-2025</v>
      </c>
      <c r="P1969" t="str">
        <f>_xlfn.XLOOKUP(tblOrders[[#This Row],[OrderID]], tblReturns[OrderID], tblReturns[Returned])</f>
        <v>No</v>
      </c>
      <c r="Q1969" t="str">
        <f>_xlfn.XLOOKUP(tblOrders[[#This Row],[OrderID]], tblShipping[OrderID], tblShipping[ShipMode])</f>
        <v>Pickup</v>
      </c>
      <c r="R1969" t="str">
        <f>IFERROR(_xlfn.XLOOKUP(A1968, tblCustomers[CustomerID], tblCustomers[CustomerName]), "Not Found")</f>
        <v>Not Found</v>
      </c>
      <c r="S1969" t="str">
        <f>IF(tblOrders[[#This Row],[Sales]]&gt;1000000,"High Value","Standard")</f>
        <v>Standard</v>
      </c>
      <c r="T1969" t="str">
        <f>_xlfn.XLOOKUP(tblOrders[[#This Row],[ProductID]], tblProducts[ProductID], tblProducts[ProductName])</f>
        <v>Product 83</v>
      </c>
      <c r="U1969">
        <f>_xlfn.XLOOKUP(tblOrders[[#This Row],[SalesRepID]], tblSalesreps[RepID], tblSalesreps[Target])</f>
        <v>16839910</v>
      </c>
    </row>
    <row r="1970" spans="1:21">
      <c r="A1970" t="s">
        <v>2765</v>
      </c>
      <c r="B1970" s="7" t="s">
        <v>899</v>
      </c>
      <c r="C1970" t="s">
        <v>765</v>
      </c>
      <c r="D1970" t="s">
        <v>1034</v>
      </c>
      <c r="E1970" t="s">
        <v>74</v>
      </c>
      <c r="F1970" t="s">
        <v>20</v>
      </c>
      <c r="G1970">
        <v>4</v>
      </c>
      <c r="H1970">
        <v>0.2</v>
      </c>
      <c r="I1970" s="2">
        <v>292064</v>
      </c>
      <c r="J1970" t="str">
        <f>_xlfn.XLOOKUP(tblOrders[[#This Row],[CustomerID]], tblCustomers[CustomerID], tblCustomers[CustomerName])</f>
        <v>Customer 8</v>
      </c>
      <c r="K1970" t="str">
        <f>_xlfn.XLOOKUP(tblOrders[[#This Row],[CustomerID]], tblCustomers[CustomerID], tblCustomers[Segment])</f>
        <v>Consumer</v>
      </c>
      <c r="L1970" t="str">
        <f>_xlfn.XLOOKUP(tblOrders[[#This Row],[ProductID]], tblProducts[ProductID], tblProducts[Category])</f>
        <v>Furniture</v>
      </c>
      <c r="M1970">
        <f>_xlfn.XLOOKUP(tblOrders[[#This Row],[ProductID]], tblProducts[ProductID], tblProducts[CostPrice])</f>
        <v>51071</v>
      </c>
      <c r="N1970">
        <f>tblOrders[[#This Row],[Sales]]-(tblOrders[[#This Row],[CostPrice]]*tblOrders[[#This Row],[Quantity]])</f>
        <v>87780</v>
      </c>
      <c r="O1970" t="str">
        <f>TEXT(tblOrders[[#This Row],[Date]],"mmm-yyyy")</f>
        <v>Feb-2025</v>
      </c>
      <c r="P1970" t="str">
        <f>_xlfn.XLOOKUP(tblOrders[[#This Row],[OrderID]], tblReturns[OrderID], tblReturns[Returned])</f>
        <v>No</v>
      </c>
      <c r="Q1970" t="str">
        <f>_xlfn.XLOOKUP(tblOrders[[#This Row],[OrderID]], tblShipping[OrderID], tblShipping[ShipMode])</f>
        <v>Standard</v>
      </c>
      <c r="R1970" t="str">
        <f>IFERROR(_xlfn.XLOOKUP(A1969, tblCustomers[CustomerID], tblCustomers[CustomerName]), "Not Found")</f>
        <v>Not Found</v>
      </c>
      <c r="S1970" t="str">
        <f>IF(tblOrders[[#This Row],[Sales]]&gt;1000000,"High Value","Standard")</f>
        <v>Standard</v>
      </c>
      <c r="T1970" t="str">
        <f>_xlfn.XLOOKUP(tblOrders[[#This Row],[ProductID]], tblProducts[ProductID], tblProducts[ProductName])</f>
        <v>Product 66</v>
      </c>
      <c r="U1970">
        <f>_xlfn.XLOOKUP(tblOrders[[#This Row],[SalesRepID]], tblSalesreps[RepID], tblSalesreps[Target])</f>
        <v>7254801</v>
      </c>
    </row>
    <row r="1971" spans="1:21">
      <c r="A1971" t="s">
        <v>2766</v>
      </c>
      <c r="B1971" s="7" t="s">
        <v>623</v>
      </c>
      <c r="C1971" t="s">
        <v>333</v>
      </c>
      <c r="D1971" t="s">
        <v>190</v>
      </c>
      <c r="E1971" t="s">
        <v>45</v>
      </c>
      <c r="F1971" t="s">
        <v>20</v>
      </c>
      <c r="G1971">
        <v>1</v>
      </c>
      <c r="H1971">
        <v>0.15</v>
      </c>
      <c r="I1971" s="2">
        <v>15838.05</v>
      </c>
      <c r="J1971" t="str">
        <f>_xlfn.XLOOKUP(tblOrders[[#This Row],[CustomerID]], tblCustomers[CustomerID], tblCustomers[CustomerName])</f>
        <v>Customer 49</v>
      </c>
      <c r="K1971" t="str">
        <f>_xlfn.XLOOKUP(tblOrders[[#This Row],[CustomerID]], tblCustomers[CustomerID], tblCustomers[Segment])</f>
        <v>SME</v>
      </c>
      <c r="L1971" t="str">
        <f>_xlfn.XLOOKUP(tblOrders[[#This Row],[ProductID]], tblProducts[ProductID], tblProducts[Category])</f>
        <v>Furniture</v>
      </c>
      <c r="M1971">
        <f>_xlfn.XLOOKUP(tblOrders[[#This Row],[ProductID]], tblProducts[ProductID], tblProducts[CostPrice])</f>
        <v>47272</v>
      </c>
      <c r="N1971">
        <f>tblOrders[[#This Row],[Sales]]-(tblOrders[[#This Row],[CostPrice]]*tblOrders[[#This Row],[Quantity]])</f>
        <v>-31433.95</v>
      </c>
      <c r="O1971" t="str">
        <f>TEXT(tblOrders[[#This Row],[Date]],"mmm-yyyy")</f>
        <v>Jul-2025</v>
      </c>
      <c r="P1971" t="str">
        <f>_xlfn.XLOOKUP(tblOrders[[#This Row],[OrderID]], tblReturns[OrderID], tblReturns[Returned])</f>
        <v>No</v>
      </c>
      <c r="Q1971" t="str">
        <f>_xlfn.XLOOKUP(tblOrders[[#This Row],[OrderID]], tblShipping[OrderID], tblShipping[ShipMode])</f>
        <v>Standard</v>
      </c>
      <c r="R1971" t="str">
        <f>IFERROR(_xlfn.XLOOKUP(A1970, tblCustomers[CustomerID], tblCustomers[CustomerName]), "Not Found")</f>
        <v>Not Found</v>
      </c>
      <c r="S1971" t="str">
        <f>IF(tblOrders[[#This Row],[Sales]]&gt;1000000,"High Value","Standard")</f>
        <v>Standard</v>
      </c>
      <c r="T1971" t="str">
        <f>_xlfn.XLOOKUP(tblOrders[[#This Row],[ProductID]], tblProducts[ProductID], tblProducts[ProductName])</f>
        <v>Product 33</v>
      </c>
      <c r="U1971">
        <f>_xlfn.XLOOKUP(tblOrders[[#This Row],[SalesRepID]], tblSalesreps[RepID], tblSalesreps[Target])</f>
        <v>11319839</v>
      </c>
    </row>
    <row r="1972" spans="1:21">
      <c r="A1972" t="s">
        <v>2767</v>
      </c>
      <c r="B1972" s="7" t="s">
        <v>1242</v>
      </c>
      <c r="C1972" t="s">
        <v>596</v>
      </c>
      <c r="D1972" t="s">
        <v>96</v>
      </c>
      <c r="E1972" t="s">
        <v>35</v>
      </c>
      <c r="F1972" t="s">
        <v>51</v>
      </c>
      <c r="G1972">
        <v>5</v>
      </c>
      <c r="H1972">
        <v>0.1</v>
      </c>
      <c r="I1972" s="2">
        <v>581422.5</v>
      </c>
      <c r="J1972" t="str">
        <f>_xlfn.XLOOKUP(tblOrders[[#This Row],[CustomerID]], tblCustomers[CustomerID], tblCustomers[CustomerName])</f>
        <v>Customer 197</v>
      </c>
      <c r="K1972" t="str">
        <f>_xlfn.XLOOKUP(tblOrders[[#This Row],[CustomerID]], tblCustomers[CustomerID], tblCustomers[Segment])</f>
        <v>Corporate</v>
      </c>
      <c r="L1972" t="str">
        <f>_xlfn.XLOOKUP(tblOrders[[#This Row],[ProductID]], tblProducts[ProductID], tblProducts[Category])</f>
        <v>Office</v>
      </c>
      <c r="M1972">
        <f>_xlfn.XLOOKUP(tblOrders[[#This Row],[ProductID]], tblProducts[ProductID], tblProducts[CostPrice])</f>
        <v>20831</v>
      </c>
      <c r="N1972">
        <f>tblOrders[[#This Row],[Sales]]-(tblOrders[[#This Row],[CostPrice]]*tblOrders[[#This Row],[Quantity]])</f>
        <v>477267.5</v>
      </c>
      <c r="O1972" t="str">
        <f>TEXT(tblOrders[[#This Row],[Date]],"mmm-yyyy")</f>
        <v>Mar-2025</v>
      </c>
      <c r="P1972" t="str">
        <f>_xlfn.XLOOKUP(tblOrders[[#This Row],[OrderID]], tblReturns[OrderID], tblReturns[Returned])</f>
        <v>No</v>
      </c>
      <c r="Q1972" t="str">
        <f>_xlfn.XLOOKUP(tblOrders[[#This Row],[OrderID]], tblShipping[OrderID], tblShipping[ShipMode])</f>
        <v>Standard</v>
      </c>
      <c r="R1972" t="str">
        <f>IFERROR(_xlfn.XLOOKUP(A1971, tblCustomers[CustomerID], tblCustomers[CustomerName]), "Not Found")</f>
        <v>Not Found</v>
      </c>
      <c r="S1972" t="str">
        <f>IF(tblOrders[[#This Row],[Sales]]&gt;1000000,"High Value","Standard")</f>
        <v>Standard</v>
      </c>
      <c r="T1972" t="str">
        <f>_xlfn.XLOOKUP(tblOrders[[#This Row],[ProductID]], tblProducts[ProductID], tblProducts[ProductName])</f>
        <v>Product 24</v>
      </c>
      <c r="U1972">
        <f>_xlfn.XLOOKUP(tblOrders[[#This Row],[SalesRepID]], tblSalesreps[RepID], tblSalesreps[Target])</f>
        <v>19619177</v>
      </c>
    </row>
    <row r="1973" spans="1:21">
      <c r="A1973" t="s">
        <v>2768</v>
      </c>
      <c r="B1973" s="7" t="s">
        <v>548</v>
      </c>
      <c r="C1973" t="s">
        <v>1021</v>
      </c>
      <c r="D1973" t="s">
        <v>504</v>
      </c>
      <c r="E1973" t="s">
        <v>119</v>
      </c>
      <c r="F1973" t="s">
        <v>88</v>
      </c>
      <c r="G1973">
        <v>8</v>
      </c>
      <c r="H1973">
        <v>0.15</v>
      </c>
      <c r="I1973" s="2">
        <v>909670</v>
      </c>
      <c r="J1973" t="str">
        <f>_xlfn.XLOOKUP(tblOrders[[#This Row],[CustomerID]], tblCustomers[CustomerID], tblCustomers[CustomerName])</f>
        <v>Customer 70</v>
      </c>
      <c r="K1973" t="str">
        <f>_xlfn.XLOOKUP(tblOrders[[#This Row],[CustomerID]], tblCustomers[CustomerID], tblCustomers[Segment])</f>
        <v>SME</v>
      </c>
      <c r="L1973" t="str">
        <f>_xlfn.XLOOKUP(tblOrders[[#This Row],[ProductID]], tblProducts[ProductID], tblProducts[Category])</f>
        <v>Office</v>
      </c>
      <c r="M1973">
        <f>_xlfn.XLOOKUP(tblOrders[[#This Row],[ProductID]], tblProducts[ProductID], tblProducts[CostPrice])</f>
        <v>12010</v>
      </c>
      <c r="N1973">
        <f>tblOrders[[#This Row],[Sales]]-(tblOrders[[#This Row],[CostPrice]]*tblOrders[[#This Row],[Quantity]])</f>
        <v>813590</v>
      </c>
      <c r="O1973" t="str">
        <f>TEXT(tblOrders[[#This Row],[Date]],"mmm-yyyy")</f>
        <v>Aug-2025</v>
      </c>
      <c r="P1973" t="str">
        <f>_xlfn.XLOOKUP(tblOrders[[#This Row],[OrderID]], tblReturns[OrderID], tblReturns[Returned])</f>
        <v>No</v>
      </c>
      <c r="Q1973" t="str">
        <f>_xlfn.XLOOKUP(tblOrders[[#This Row],[OrderID]], tblShipping[OrderID], tblShipping[ShipMode])</f>
        <v>Express</v>
      </c>
      <c r="R1973" t="str">
        <f>IFERROR(_xlfn.XLOOKUP(A1972, tblCustomers[CustomerID], tblCustomers[CustomerName]), "Not Found")</f>
        <v>Not Found</v>
      </c>
      <c r="S1973" t="str">
        <f>IF(tblOrders[[#This Row],[Sales]]&gt;1000000,"High Value","Standard")</f>
        <v>Standard</v>
      </c>
      <c r="T1973" t="str">
        <f>_xlfn.XLOOKUP(tblOrders[[#This Row],[ProductID]], tblProducts[ProductID], tblProducts[ProductName])</f>
        <v>Product 15</v>
      </c>
      <c r="U1973">
        <f>_xlfn.XLOOKUP(tblOrders[[#This Row],[SalesRepID]], tblSalesreps[RepID], tblSalesreps[Target])</f>
        <v>5886694</v>
      </c>
    </row>
    <row r="1974" spans="1:21">
      <c r="A1974" t="s">
        <v>2769</v>
      </c>
      <c r="B1974" s="7" t="s">
        <v>173</v>
      </c>
      <c r="C1974" t="s">
        <v>554</v>
      </c>
      <c r="D1974" t="s">
        <v>397</v>
      </c>
      <c r="E1974" t="s">
        <v>25</v>
      </c>
      <c r="F1974" t="s">
        <v>14</v>
      </c>
      <c r="G1974">
        <v>8</v>
      </c>
      <c r="H1974">
        <v>0.15</v>
      </c>
      <c r="I1974" s="2">
        <v>357788.8</v>
      </c>
      <c r="J1974" t="str">
        <f>_xlfn.XLOOKUP(tblOrders[[#This Row],[CustomerID]], tblCustomers[CustomerID], tblCustomers[CustomerName])</f>
        <v>Customer 219</v>
      </c>
      <c r="K1974" t="str">
        <f>_xlfn.XLOOKUP(tblOrders[[#This Row],[CustomerID]], tblCustomers[CustomerID], tblCustomers[Segment])</f>
        <v>SME</v>
      </c>
      <c r="L1974" t="str">
        <f>_xlfn.XLOOKUP(tblOrders[[#This Row],[ProductID]], tblProducts[ProductID], tblProducts[Category])</f>
        <v>Electronics</v>
      </c>
      <c r="M1974">
        <f>_xlfn.XLOOKUP(tblOrders[[#This Row],[ProductID]], tblProducts[ProductID], tblProducts[CostPrice])</f>
        <v>13474</v>
      </c>
      <c r="N1974">
        <f>tblOrders[[#This Row],[Sales]]-(tblOrders[[#This Row],[CostPrice]]*tblOrders[[#This Row],[Quantity]])</f>
        <v>249996.79999999999</v>
      </c>
      <c r="O1974" t="str">
        <f>TEXT(tblOrders[[#This Row],[Date]],"mmm-yyyy")</f>
        <v>Jun-2025</v>
      </c>
      <c r="P1974" t="str">
        <f>_xlfn.XLOOKUP(tblOrders[[#This Row],[OrderID]], tblReturns[OrderID], tblReturns[Returned])</f>
        <v>Yes</v>
      </c>
      <c r="Q1974" t="str">
        <f>_xlfn.XLOOKUP(tblOrders[[#This Row],[OrderID]], tblShipping[OrderID], tblShipping[ShipMode])</f>
        <v>Express</v>
      </c>
      <c r="R1974" t="str">
        <f>IFERROR(_xlfn.XLOOKUP(A1973, tblCustomers[CustomerID], tblCustomers[CustomerName]), "Not Found")</f>
        <v>Not Found</v>
      </c>
      <c r="S1974" t="str">
        <f>IF(tblOrders[[#This Row],[Sales]]&gt;1000000,"High Value","Standard")</f>
        <v>Standard</v>
      </c>
      <c r="T1974" t="str">
        <f>_xlfn.XLOOKUP(tblOrders[[#This Row],[ProductID]], tblProducts[ProductID], tblProducts[ProductName])</f>
        <v>Product 27</v>
      </c>
      <c r="U1974">
        <f>_xlfn.XLOOKUP(tblOrders[[#This Row],[SalesRepID]], tblSalesreps[RepID], tblSalesreps[Target])</f>
        <v>7094914</v>
      </c>
    </row>
    <row r="1975" spans="1:21">
      <c r="A1975" t="s">
        <v>2770</v>
      </c>
      <c r="B1975" s="7" t="s">
        <v>1541</v>
      </c>
      <c r="C1975" t="s">
        <v>11</v>
      </c>
      <c r="D1975" t="s">
        <v>1034</v>
      </c>
      <c r="E1975" t="s">
        <v>19</v>
      </c>
      <c r="F1975" t="s">
        <v>51</v>
      </c>
      <c r="G1975">
        <v>1</v>
      </c>
      <c r="H1975">
        <v>0.2</v>
      </c>
      <c r="I1975" s="2">
        <v>116092.8</v>
      </c>
      <c r="J1975" t="str">
        <f>_xlfn.XLOOKUP(tblOrders[[#This Row],[CustomerID]], tblCustomers[CustomerID], tblCustomers[CustomerName])</f>
        <v>Customer 168</v>
      </c>
      <c r="K1975" t="str">
        <f>_xlfn.XLOOKUP(tblOrders[[#This Row],[CustomerID]], tblCustomers[CustomerID], tblCustomers[Segment])</f>
        <v>SME</v>
      </c>
      <c r="L1975" t="str">
        <f>_xlfn.XLOOKUP(tblOrders[[#This Row],[ProductID]], tblProducts[ProductID], tblProducts[Category])</f>
        <v>Furniture</v>
      </c>
      <c r="M1975">
        <f>_xlfn.XLOOKUP(tblOrders[[#This Row],[ProductID]], tblProducts[ProductID], tblProducts[CostPrice])</f>
        <v>51071</v>
      </c>
      <c r="N1975">
        <f>tblOrders[[#This Row],[Sales]]-(tblOrders[[#This Row],[CostPrice]]*tblOrders[[#This Row],[Quantity]])</f>
        <v>65021.8</v>
      </c>
      <c r="O1975" t="str">
        <f>TEXT(tblOrders[[#This Row],[Date]],"mmm-yyyy")</f>
        <v>Dec-2025</v>
      </c>
      <c r="P1975" t="str">
        <f>_xlfn.XLOOKUP(tblOrders[[#This Row],[OrderID]], tblReturns[OrderID], tblReturns[Returned])</f>
        <v>No</v>
      </c>
      <c r="Q1975" t="str">
        <f>_xlfn.XLOOKUP(tblOrders[[#This Row],[OrderID]], tblShipping[OrderID], tblShipping[ShipMode])</f>
        <v>Standard</v>
      </c>
      <c r="R1975" t="str">
        <f>IFERROR(_xlfn.XLOOKUP(A1974, tblCustomers[CustomerID], tblCustomers[CustomerName]), "Not Found")</f>
        <v>Not Found</v>
      </c>
      <c r="S1975" t="str">
        <f>IF(tblOrders[[#This Row],[Sales]]&gt;1000000,"High Value","Standard")</f>
        <v>Standard</v>
      </c>
      <c r="T1975" t="str">
        <f>_xlfn.XLOOKUP(tblOrders[[#This Row],[ProductID]], tblProducts[ProductID], tblProducts[ProductName])</f>
        <v>Product 66</v>
      </c>
      <c r="U1975">
        <f>_xlfn.XLOOKUP(tblOrders[[#This Row],[SalesRepID]], tblSalesreps[RepID], tblSalesreps[Target])</f>
        <v>11347243</v>
      </c>
    </row>
    <row r="1976" spans="1:21">
      <c r="A1976" t="s">
        <v>2771</v>
      </c>
      <c r="B1976" s="7" t="s">
        <v>2772</v>
      </c>
      <c r="C1976" t="s">
        <v>48</v>
      </c>
      <c r="D1976" t="s">
        <v>169</v>
      </c>
      <c r="E1976" t="s">
        <v>35</v>
      </c>
      <c r="F1976" t="s">
        <v>88</v>
      </c>
      <c r="G1976">
        <v>5</v>
      </c>
      <c r="H1976">
        <v>0.15</v>
      </c>
      <c r="I1976" s="2">
        <v>412891.75</v>
      </c>
      <c r="J1976" t="str">
        <f>_xlfn.XLOOKUP(tblOrders[[#This Row],[CustomerID]], tblCustomers[CustomerID], tblCustomers[CustomerName])</f>
        <v>Customer 143</v>
      </c>
      <c r="K1976" t="str">
        <f>_xlfn.XLOOKUP(tblOrders[[#This Row],[CustomerID]], tblCustomers[CustomerID], tblCustomers[Segment])</f>
        <v>SME</v>
      </c>
      <c r="L1976" t="str">
        <f>_xlfn.XLOOKUP(tblOrders[[#This Row],[ProductID]], tblProducts[ProductID], tblProducts[Category])</f>
        <v>Electronics</v>
      </c>
      <c r="M1976">
        <f>_xlfn.XLOOKUP(tblOrders[[#This Row],[ProductID]], tblProducts[ProductID], tblProducts[CostPrice])</f>
        <v>8587</v>
      </c>
      <c r="N1976">
        <f>tblOrders[[#This Row],[Sales]]-(tblOrders[[#This Row],[CostPrice]]*tblOrders[[#This Row],[Quantity]])</f>
        <v>369956.75</v>
      </c>
      <c r="O1976" t="str">
        <f>TEXT(tblOrders[[#This Row],[Date]],"mmm-yyyy")</f>
        <v>Oct-2025</v>
      </c>
      <c r="P1976" t="str">
        <f>_xlfn.XLOOKUP(tblOrders[[#This Row],[OrderID]], tblReturns[OrderID], tblReturns[Returned])</f>
        <v>No</v>
      </c>
      <c r="Q1976" t="str">
        <f>_xlfn.XLOOKUP(tblOrders[[#This Row],[OrderID]], tblShipping[OrderID], tblShipping[ShipMode])</f>
        <v>Express</v>
      </c>
      <c r="R1976" t="str">
        <f>IFERROR(_xlfn.XLOOKUP(A1975, tblCustomers[CustomerID], tblCustomers[CustomerName]), "Not Found")</f>
        <v>Not Found</v>
      </c>
      <c r="S1976" t="str">
        <f>IF(tblOrders[[#This Row],[Sales]]&gt;1000000,"High Value","Standard")</f>
        <v>Standard</v>
      </c>
      <c r="T1976" t="str">
        <f>_xlfn.XLOOKUP(tblOrders[[#This Row],[ProductID]], tblProducts[ProductID], tblProducts[ProductName])</f>
        <v>Product 9</v>
      </c>
      <c r="U1976">
        <f>_xlfn.XLOOKUP(tblOrders[[#This Row],[SalesRepID]], tblSalesreps[RepID], tblSalesreps[Target])</f>
        <v>19619177</v>
      </c>
    </row>
    <row r="1977" spans="1:21">
      <c r="A1977" t="s">
        <v>2773</v>
      </c>
      <c r="B1977" s="7" t="s">
        <v>1829</v>
      </c>
      <c r="C1977" t="s">
        <v>1352</v>
      </c>
      <c r="D1977" t="s">
        <v>130</v>
      </c>
      <c r="E1977" t="s">
        <v>165</v>
      </c>
      <c r="F1977" t="s">
        <v>51</v>
      </c>
      <c r="G1977">
        <v>8</v>
      </c>
      <c r="H1977">
        <v>0</v>
      </c>
      <c r="I1977" s="2">
        <v>470864</v>
      </c>
      <c r="J1977" t="str">
        <f>_xlfn.XLOOKUP(tblOrders[[#This Row],[CustomerID]], tblCustomers[CustomerID], tblCustomers[CustomerName])</f>
        <v>Customer 36</v>
      </c>
      <c r="K1977" t="str">
        <f>_xlfn.XLOOKUP(tblOrders[[#This Row],[CustomerID]], tblCustomers[CustomerID], tblCustomers[Segment])</f>
        <v>SME</v>
      </c>
      <c r="L1977" t="str">
        <f>_xlfn.XLOOKUP(tblOrders[[#This Row],[ProductID]], tblProducts[ProductID], tblProducts[Category])</f>
        <v>Home</v>
      </c>
      <c r="M1977">
        <f>_xlfn.XLOOKUP(tblOrders[[#This Row],[ProductID]], tblProducts[ProductID], tblProducts[CostPrice])</f>
        <v>4229</v>
      </c>
      <c r="N1977">
        <f>tblOrders[[#This Row],[Sales]]-(tblOrders[[#This Row],[CostPrice]]*tblOrders[[#This Row],[Quantity]])</f>
        <v>437032</v>
      </c>
      <c r="O1977" t="str">
        <f>TEXT(tblOrders[[#This Row],[Date]],"mmm-yyyy")</f>
        <v>Mar-2025</v>
      </c>
      <c r="P1977" t="str">
        <f>_xlfn.XLOOKUP(tblOrders[[#This Row],[OrderID]], tblReturns[OrderID], tblReturns[Returned])</f>
        <v>No</v>
      </c>
      <c r="Q1977" t="str">
        <f>_xlfn.XLOOKUP(tblOrders[[#This Row],[OrderID]], tblShipping[OrderID], tblShipping[ShipMode])</f>
        <v>Pickup</v>
      </c>
      <c r="R1977" t="str">
        <f>IFERROR(_xlfn.XLOOKUP(A1976, tblCustomers[CustomerID], tblCustomers[CustomerName]), "Not Found")</f>
        <v>Not Found</v>
      </c>
      <c r="S1977" t="str">
        <f>IF(tblOrders[[#This Row],[Sales]]&gt;1000000,"High Value","Standard")</f>
        <v>Standard</v>
      </c>
      <c r="T1977" t="str">
        <f>_xlfn.XLOOKUP(tblOrders[[#This Row],[ProductID]], tblProducts[ProductID], tblProducts[ProductName])</f>
        <v>Product 92</v>
      </c>
      <c r="U1977">
        <f>_xlfn.XLOOKUP(tblOrders[[#This Row],[SalesRepID]], tblSalesreps[RepID], tblSalesreps[Target])</f>
        <v>16839910</v>
      </c>
    </row>
    <row r="1978" spans="1:21">
      <c r="A1978" t="s">
        <v>2774</v>
      </c>
      <c r="B1978" s="7" t="s">
        <v>899</v>
      </c>
      <c r="C1978" t="s">
        <v>1413</v>
      </c>
      <c r="D1978" t="s">
        <v>64</v>
      </c>
      <c r="E1978" t="s">
        <v>13</v>
      </c>
      <c r="F1978" t="s">
        <v>88</v>
      </c>
      <c r="G1978">
        <v>3</v>
      </c>
      <c r="H1978">
        <v>0.15</v>
      </c>
      <c r="I1978" s="2">
        <v>280828.95</v>
      </c>
      <c r="J1978" t="str">
        <f>_xlfn.XLOOKUP(tblOrders[[#This Row],[CustomerID]], tblCustomers[CustomerID], tblCustomers[CustomerName])</f>
        <v>Customer 201</v>
      </c>
      <c r="K1978" t="str">
        <f>_xlfn.XLOOKUP(tblOrders[[#This Row],[CustomerID]], tblCustomers[CustomerID], tblCustomers[Segment])</f>
        <v>SME</v>
      </c>
      <c r="L1978" t="str">
        <f>_xlfn.XLOOKUP(tblOrders[[#This Row],[ProductID]], tblProducts[ProductID], tblProducts[Category])</f>
        <v>Office</v>
      </c>
      <c r="M1978">
        <f>_xlfn.XLOOKUP(tblOrders[[#This Row],[ProductID]], tblProducts[ProductID], tblProducts[CostPrice])</f>
        <v>13311</v>
      </c>
      <c r="N1978">
        <f>tblOrders[[#This Row],[Sales]]-(tblOrders[[#This Row],[CostPrice]]*tblOrders[[#This Row],[Quantity]])</f>
        <v>240895.95</v>
      </c>
      <c r="O1978" t="str">
        <f>TEXT(tblOrders[[#This Row],[Date]],"mmm-yyyy")</f>
        <v>Feb-2025</v>
      </c>
      <c r="P1978" t="str">
        <f>_xlfn.XLOOKUP(tblOrders[[#This Row],[OrderID]], tblReturns[OrderID], tblReturns[Returned])</f>
        <v>No</v>
      </c>
      <c r="Q1978" t="str">
        <f>_xlfn.XLOOKUP(tblOrders[[#This Row],[OrderID]], tblShipping[OrderID], tblShipping[ShipMode])</f>
        <v>Pickup</v>
      </c>
      <c r="R1978" t="str">
        <f>IFERROR(_xlfn.XLOOKUP(A1977, tblCustomers[CustomerID], tblCustomers[CustomerName]), "Not Found")</f>
        <v>Not Found</v>
      </c>
      <c r="S1978" t="str">
        <f>IF(tblOrders[[#This Row],[Sales]]&gt;1000000,"High Value","Standard")</f>
        <v>Standard</v>
      </c>
      <c r="T1978" t="str">
        <f>_xlfn.XLOOKUP(tblOrders[[#This Row],[ProductID]], tblProducts[ProductID], tblProducts[ProductName])</f>
        <v>Product 91</v>
      </c>
      <c r="U1978">
        <f>_xlfn.XLOOKUP(tblOrders[[#This Row],[SalesRepID]], tblSalesreps[RepID], tblSalesreps[Target])</f>
        <v>11852878</v>
      </c>
    </row>
    <row r="1979" spans="1:21">
      <c r="A1979" t="s">
        <v>2775</v>
      </c>
      <c r="B1979" s="7" t="s">
        <v>242</v>
      </c>
      <c r="C1979" t="s">
        <v>1176</v>
      </c>
      <c r="D1979" t="s">
        <v>587</v>
      </c>
      <c r="E1979" t="s">
        <v>186</v>
      </c>
      <c r="F1979" t="s">
        <v>20</v>
      </c>
      <c r="G1979">
        <v>1</v>
      </c>
      <c r="H1979">
        <v>0.2</v>
      </c>
      <c r="I1979" s="2">
        <v>39435.199999999997</v>
      </c>
      <c r="J1979" t="str">
        <f>_xlfn.XLOOKUP(tblOrders[[#This Row],[CustomerID]], tblCustomers[CustomerID], tblCustomers[CustomerName])</f>
        <v>Customer 106</v>
      </c>
      <c r="K1979" t="str">
        <f>_xlfn.XLOOKUP(tblOrders[[#This Row],[CustomerID]], tblCustomers[CustomerID], tblCustomers[Segment])</f>
        <v>SME</v>
      </c>
      <c r="L1979" t="str">
        <f>_xlfn.XLOOKUP(tblOrders[[#This Row],[ProductID]], tblProducts[ProductID], tblProducts[Category])</f>
        <v>Electronics</v>
      </c>
      <c r="M1979">
        <f>_xlfn.XLOOKUP(tblOrders[[#This Row],[ProductID]], tblProducts[ProductID], tblProducts[CostPrice])</f>
        <v>67500</v>
      </c>
      <c r="N1979">
        <f>tblOrders[[#This Row],[Sales]]-(tblOrders[[#This Row],[CostPrice]]*tblOrders[[#This Row],[Quantity]])</f>
        <v>-28064.800000000003</v>
      </c>
      <c r="O1979" t="str">
        <f>TEXT(tblOrders[[#This Row],[Date]],"mmm-yyyy")</f>
        <v>Apr-2025</v>
      </c>
      <c r="P1979" t="str">
        <f>_xlfn.XLOOKUP(tblOrders[[#This Row],[OrderID]], tblReturns[OrderID], tblReturns[Returned])</f>
        <v>No</v>
      </c>
      <c r="Q1979" t="str">
        <f>_xlfn.XLOOKUP(tblOrders[[#This Row],[OrderID]], tblShipping[OrderID], tblShipping[ShipMode])</f>
        <v>Pickup</v>
      </c>
      <c r="R1979" t="str">
        <f>IFERROR(_xlfn.XLOOKUP(A1978, tblCustomers[CustomerID], tblCustomers[CustomerName]), "Not Found")</f>
        <v>Not Found</v>
      </c>
      <c r="S1979" t="str">
        <f>IF(tblOrders[[#This Row],[Sales]]&gt;1000000,"High Value","Standard")</f>
        <v>Standard</v>
      </c>
      <c r="T1979" t="str">
        <f>_xlfn.XLOOKUP(tblOrders[[#This Row],[ProductID]], tblProducts[ProductID], tblProducts[ProductName])</f>
        <v>Product 97</v>
      </c>
      <c r="U1979">
        <f>_xlfn.XLOOKUP(tblOrders[[#This Row],[SalesRepID]], tblSalesreps[RepID], tblSalesreps[Target])</f>
        <v>15141830</v>
      </c>
    </row>
    <row r="1980" spans="1:21">
      <c r="A1980" t="s">
        <v>2776</v>
      </c>
      <c r="B1980" s="7" t="s">
        <v>539</v>
      </c>
      <c r="C1980" t="s">
        <v>103</v>
      </c>
      <c r="D1980" t="s">
        <v>454</v>
      </c>
      <c r="E1980" t="s">
        <v>74</v>
      </c>
      <c r="F1980" t="s">
        <v>51</v>
      </c>
      <c r="G1980">
        <v>8</v>
      </c>
      <c r="H1980">
        <v>0.2</v>
      </c>
      <c r="I1980" s="2">
        <v>851200</v>
      </c>
      <c r="J1980" t="str">
        <f>_xlfn.XLOOKUP(tblOrders[[#This Row],[CustomerID]], tblCustomers[CustomerID], tblCustomers[CustomerName])</f>
        <v>Customer 215</v>
      </c>
      <c r="K1980" t="str">
        <f>_xlfn.XLOOKUP(tblOrders[[#This Row],[CustomerID]], tblCustomers[CustomerID], tblCustomers[Segment])</f>
        <v>Corporate</v>
      </c>
      <c r="L1980" t="str">
        <f>_xlfn.XLOOKUP(tblOrders[[#This Row],[ProductID]], tblProducts[ProductID], tblProducts[Category])</f>
        <v>Furniture</v>
      </c>
      <c r="M1980">
        <f>_xlfn.XLOOKUP(tblOrders[[#This Row],[ProductID]], tblProducts[ProductID], tblProducts[CostPrice])</f>
        <v>31369</v>
      </c>
      <c r="N1980">
        <f>tblOrders[[#This Row],[Sales]]-(tblOrders[[#This Row],[CostPrice]]*tblOrders[[#This Row],[Quantity]])</f>
        <v>600248</v>
      </c>
      <c r="O1980" t="str">
        <f>TEXT(tblOrders[[#This Row],[Date]],"mmm-yyyy")</f>
        <v>Jul-2025</v>
      </c>
      <c r="P1980" t="str">
        <f>_xlfn.XLOOKUP(tblOrders[[#This Row],[OrderID]], tblReturns[OrderID], tblReturns[Returned])</f>
        <v>No</v>
      </c>
      <c r="Q1980" t="str">
        <f>_xlfn.XLOOKUP(tblOrders[[#This Row],[OrderID]], tblShipping[OrderID], tblShipping[ShipMode])</f>
        <v>Express</v>
      </c>
      <c r="R1980" t="str">
        <f>IFERROR(_xlfn.XLOOKUP(A1979, tblCustomers[CustomerID], tblCustomers[CustomerName]), "Not Found")</f>
        <v>Not Found</v>
      </c>
      <c r="S1980" t="str">
        <f>IF(tblOrders[[#This Row],[Sales]]&gt;1000000,"High Value","Standard")</f>
        <v>Standard</v>
      </c>
      <c r="T1980" t="str">
        <f>_xlfn.XLOOKUP(tblOrders[[#This Row],[ProductID]], tblProducts[ProductID], tblProducts[ProductName])</f>
        <v>Product 37</v>
      </c>
      <c r="U1980">
        <f>_xlfn.XLOOKUP(tblOrders[[#This Row],[SalesRepID]], tblSalesreps[RepID], tblSalesreps[Target])</f>
        <v>7254801</v>
      </c>
    </row>
    <row r="1981" spans="1:21">
      <c r="A1981" t="s">
        <v>2777</v>
      </c>
      <c r="B1981" s="7" t="s">
        <v>1567</v>
      </c>
      <c r="C1981" t="s">
        <v>307</v>
      </c>
      <c r="D1981" t="s">
        <v>118</v>
      </c>
      <c r="E1981" t="s">
        <v>56</v>
      </c>
      <c r="F1981" t="s">
        <v>20</v>
      </c>
      <c r="G1981">
        <v>6</v>
      </c>
      <c r="H1981">
        <v>0.05</v>
      </c>
      <c r="I1981" s="2">
        <v>118081.2</v>
      </c>
      <c r="J1981" t="str">
        <f>_xlfn.XLOOKUP(tblOrders[[#This Row],[CustomerID]], tblCustomers[CustomerID], tblCustomers[CustomerName])</f>
        <v>Customer 17</v>
      </c>
      <c r="K1981" t="str">
        <f>_xlfn.XLOOKUP(tblOrders[[#This Row],[CustomerID]], tblCustomers[CustomerID], tblCustomers[Segment])</f>
        <v>SME</v>
      </c>
      <c r="L1981" t="str">
        <f>_xlfn.XLOOKUP(tblOrders[[#This Row],[ProductID]], tblProducts[ProductID], tblProducts[Category])</f>
        <v>Home</v>
      </c>
      <c r="M1981">
        <f>_xlfn.XLOOKUP(tblOrders[[#This Row],[ProductID]], tblProducts[ProductID], tblProducts[CostPrice])</f>
        <v>78122</v>
      </c>
      <c r="N1981">
        <f>tblOrders[[#This Row],[Sales]]-(tblOrders[[#This Row],[CostPrice]]*tblOrders[[#This Row],[Quantity]])</f>
        <v>-350650.8</v>
      </c>
      <c r="O1981" t="str">
        <f>TEXT(tblOrders[[#This Row],[Date]],"mmm-yyyy")</f>
        <v>Nov-2025</v>
      </c>
      <c r="P1981" t="str">
        <f>_xlfn.XLOOKUP(tblOrders[[#This Row],[OrderID]], tblReturns[OrderID], tblReturns[Returned])</f>
        <v>No</v>
      </c>
      <c r="Q1981" t="str">
        <f>_xlfn.XLOOKUP(tblOrders[[#This Row],[OrderID]], tblShipping[OrderID], tblShipping[ShipMode])</f>
        <v>Standard</v>
      </c>
      <c r="R1981" t="str">
        <f>IFERROR(_xlfn.XLOOKUP(A1980, tblCustomers[CustomerID], tblCustomers[CustomerName]), "Not Found")</f>
        <v>Not Found</v>
      </c>
      <c r="S1981" t="str">
        <f>IF(tblOrders[[#This Row],[Sales]]&gt;1000000,"High Value","Standard")</f>
        <v>Standard</v>
      </c>
      <c r="T1981" t="str">
        <f>_xlfn.XLOOKUP(tblOrders[[#This Row],[ProductID]], tblProducts[ProductID], tblProducts[ProductName])</f>
        <v>Product 59</v>
      </c>
      <c r="U1981">
        <f>_xlfn.XLOOKUP(tblOrders[[#This Row],[SalesRepID]], tblSalesreps[RepID], tblSalesreps[Target])</f>
        <v>14265630</v>
      </c>
    </row>
    <row r="1982" spans="1:21">
      <c r="A1982" t="s">
        <v>2778</v>
      </c>
      <c r="B1982" s="7" t="s">
        <v>394</v>
      </c>
      <c r="C1982" t="s">
        <v>108</v>
      </c>
      <c r="D1982" t="s">
        <v>223</v>
      </c>
      <c r="E1982" t="s">
        <v>74</v>
      </c>
      <c r="F1982" t="s">
        <v>14</v>
      </c>
      <c r="G1982">
        <v>1</v>
      </c>
      <c r="H1982">
        <v>0.1</v>
      </c>
      <c r="I1982" s="2">
        <v>117724.5</v>
      </c>
      <c r="J1982" t="str">
        <f>_xlfn.XLOOKUP(tblOrders[[#This Row],[CustomerID]], tblCustomers[CustomerID], tblCustomers[CustomerName])</f>
        <v>Customer 96</v>
      </c>
      <c r="K1982" t="str">
        <f>_xlfn.XLOOKUP(tblOrders[[#This Row],[CustomerID]], tblCustomers[CustomerID], tblCustomers[Segment])</f>
        <v>Consumer</v>
      </c>
      <c r="L1982" t="str">
        <f>_xlfn.XLOOKUP(tblOrders[[#This Row],[ProductID]], tblProducts[ProductID], tblProducts[Category])</f>
        <v>Office</v>
      </c>
      <c r="M1982">
        <f>_xlfn.XLOOKUP(tblOrders[[#This Row],[ProductID]], tblProducts[ProductID], tblProducts[CostPrice])</f>
        <v>66106</v>
      </c>
      <c r="N1982">
        <f>tblOrders[[#This Row],[Sales]]-(tblOrders[[#This Row],[CostPrice]]*tblOrders[[#This Row],[Quantity]])</f>
        <v>51618.5</v>
      </c>
      <c r="O1982" t="str">
        <f>TEXT(tblOrders[[#This Row],[Date]],"mmm-yyyy")</f>
        <v>Sep-2025</v>
      </c>
      <c r="P1982" t="str">
        <f>_xlfn.XLOOKUP(tblOrders[[#This Row],[OrderID]], tblReturns[OrderID], tblReturns[Returned])</f>
        <v>No</v>
      </c>
      <c r="Q1982" t="str">
        <f>_xlfn.XLOOKUP(tblOrders[[#This Row],[OrderID]], tblShipping[OrderID], tblShipping[ShipMode])</f>
        <v>Standard</v>
      </c>
      <c r="R1982" t="str">
        <f>IFERROR(_xlfn.XLOOKUP(A1981, tblCustomers[CustomerID], tblCustomers[CustomerName]), "Not Found")</f>
        <v>Not Found</v>
      </c>
      <c r="S1982" t="str">
        <f>IF(tblOrders[[#This Row],[Sales]]&gt;1000000,"High Value","Standard")</f>
        <v>Standard</v>
      </c>
      <c r="T1982" t="str">
        <f>_xlfn.XLOOKUP(tblOrders[[#This Row],[ProductID]], tblProducts[ProductID], tblProducts[ProductName])</f>
        <v>Product 58</v>
      </c>
      <c r="U1982">
        <f>_xlfn.XLOOKUP(tblOrders[[#This Row],[SalesRepID]], tblSalesreps[RepID], tblSalesreps[Target])</f>
        <v>7254801</v>
      </c>
    </row>
    <row r="1983" spans="1:21">
      <c r="A1983" t="s">
        <v>2779</v>
      </c>
      <c r="B1983" s="7" t="s">
        <v>1340</v>
      </c>
      <c r="C1983" t="s">
        <v>317</v>
      </c>
      <c r="D1983" t="s">
        <v>182</v>
      </c>
      <c r="E1983" t="s">
        <v>13</v>
      </c>
      <c r="F1983" t="s">
        <v>88</v>
      </c>
      <c r="G1983">
        <v>6</v>
      </c>
      <c r="H1983">
        <v>0</v>
      </c>
      <c r="I1983" s="2">
        <v>234006</v>
      </c>
      <c r="J1983" t="str">
        <f>_xlfn.XLOOKUP(tblOrders[[#This Row],[CustomerID]], tblCustomers[CustomerID], tblCustomers[CustomerName])</f>
        <v>Customer 56</v>
      </c>
      <c r="K1983" t="str">
        <f>_xlfn.XLOOKUP(tblOrders[[#This Row],[CustomerID]], tblCustomers[CustomerID], tblCustomers[Segment])</f>
        <v>SME</v>
      </c>
      <c r="L1983" t="str">
        <f>_xlfn.XLOOKUP(tblOrders[[#This Row],[ProductID]], tblProducts[ProductID], tblProducts[Category])</f>
        <v>Furniture</v>
      </c>
      <c r="M1983">
        <f>_xlfn.XLOOKUP(tblOrders[[#This Row],[ProductID]], tblProducts[ProductID], tblProducts[CostPrice])</f>
        <v>76428</v>
      </c>
      <c r="N1983">
        <f>tblOrders[[#This Row],[Sales]]-(tblOrders[[#This Row],[CostPrice]]*tblOrders[[#This Row],[Quantity]])</f>
        <v>-224562</v>
      </c>
      <c r="O1983" t="str">
        <f>TEXT(tblOrders[[#This Row],[Date]],"mmm-yyyy")</f>
        <v>Feb-2025</v>
      </c>
      <c r="P1983" t="str">
        <f>_xlfn.XLOOKUP(tblOrders[[#This Row],[OrderID]], tblReturns[OrderID], tblReturns[Returned])</f>
        <v>Yes</v>
      </c>
      <c r="Q1983" t="str">
        <f>_xlfn.XLOOKUP(tblOrders[[#This Row],[OrderID]], tblShipping[OrderID], tblShipping[ShipMode])</f>
        <v>Standard</v>
      </c>
      <c r="R1983" t="str">
        <f>IFERROR(_xlfn.XLOOKUP(A1982, tblCustomers[CustomerID], tblCustomers[CustomerName]), "Not Found")</f>
        <v>Not Found</v>
      </c>
      <c r="S1983" t="str">
        <f>IF(tblOrders[[#This Row],[Sales]]&gt;1000000,"High Value","Standard")</f>
        <v>Standard</v>
      </c>
      <c r="T1983" t="str">
        <f>_xlfn.XLOOKUP(tblOrders[[#This Row],[ProductID]], tblProducts[ProductID], tblProducts[ProductName])</f>
        <v>Product 11</v>
      </c>
      <c r="U1983">
        <f>_xlfn.XLOOKUP(tblOrders[[#This Row],[SalesRepID]], tblSalesreps[RepID], tblSalesreps[Target])</f>
        <v>11852878</v>
      </c>
    </row>
    <row r="1984" spans="1:21">
      <c r="A1984" t="s">
        <v>2780</v>
      </c>
      <c r="B1984" s="7" t="s">
        <v>500</v>
      </c>
      <c r="C1984" t="s">
        <v>487</v>
      </c>
      <c r="D1984" t="s">
        <v>126</v>
      </c>
      <c r="E1984" t="s">
        <v>165</v>
      </c>
      <c r="F1984" t="s">
        <v>26</v>
      </c>
      <c r="G1984">
        <v>6</v>
      </c>
      <c r="H1984">
        <v>0.2</v>
      </c>
      <c r="I1984" s="2">
        <v>203179.2</v>
      </c>
      <c r="J1984" t="str">
        <f>_xlfn.XLOOKUP(tblOrders[[#This Row],[CustomerID]], tblCustomers[CustomerID], tblCustomers[CustomerName])</f>
        <v>Customer 297</v>
      </c>
      <c r="K1984" t="str">
        <f>_xlfn.XLOOKUP(tblOrders[[#This Row],[CustomerID]], tblCustomers[CustomerID], tblCustomers[Segment])</f>
        <v>Corporate</v>
      </c>
      <c r="L1984" t="str">
        <f>_xlfn.XLOOKUP(tblOrders[[#This Row],[ProductID]], tblProducts[ProductID], tblProducts[Category])</f>
        <v>Furniture</v>
      </c>
      <c r="M1984">
        <f>_xlfn.XLOOKUP(tblOrders[[#This Row],[ProductID]], tblProducts[ProductID], tblProducts[CostPrice])</f>
        <v>47434</v>
      </c>
      <c r="N1984">
        <f>tblOrders[[#This Row],[Sales]]-(tblOrders[[#This Row],[CostPrice]]*tblOrders[[#This Row],[Quantity]])</f>
        <v>-81424.799999999988</v>
      </c>
      <c r="O1984" t="str">
        <f>TEXT(tblOrders[[#This Row],[Date]],"mmm-yyyy")</f>
        <v>Jul-2025</v>
      </c>
      <c r="P1984" t="str">
        <f>_xlfn.XLOOKUP(tblOrders[[#This Row],[OrderID]], tblReturns[OrderID], tblReturns[Returned])</f>
        <v>No</v>
      </c>
      <c r="Q1984" t="str">
        <f>_xlfn.XLOOKUP(tblOrders[[#This Row],[OrderID]], tblShipping[OrderID], tblShipping[ShipMode])</f>
        <v>Standard</v>
      </c>
      <c r="R1984" t="str">
        <f>IFERROR(_xlfn.XLOOKUP(A1983, tblCustomers[CustomerID], tblCustomers[CustomerName]), "Not Found")</f>
        <v>Not Found</v>
      </c>
      <c r="S1984" t="str">
        <f>IF(tblOrders[[#This Row],[Sales]]&gt;1000000,"High Value","Standard")</f>
        <v>Standard</v>
      </c>
      <c r="T1984" t="str">
        <f>_xlfn.XLOOKUP(tblOrders[[#This Row],[ProductID]], tblProducts[ProductID], tblProducts[ProductName])</f>
        <v>Product 67</v>
      </c>
      <c r="U1984">
        <f>_xlfn.XLOOKUP(tblOrders[[#This Row],[SalesRepID]], tblSalesreps[RepID], tblSalesreps[Target])</f>
        <v>16839910</v>
      </c>
    </row>
    <row r="1985" spans="1:21">
      <c r="A1985" t="s">
        <v>2781</v>
      </c>
      <c r="B1985" s="7" t="s">
        <v>173</v>
      </c>
      <c r="C1985" t="s">
        <v>763</v>
      </c>
      <c r="D1985" t="s">
        <v>236</v>
      </c>
      <c r="E1985" t="s">
        <v>79</v>
      </c>
      <c r="F1985" t="s">
        <v>88</v>
      </c>
      <c r="G1985">
        <v>2</v>
      </c>
      <c r="H1985">
        <v>0.05</v>
      </c>
      <c r="I1985" s="2">
        <v>32315.200000000001</v>
      </c>
      <c r="J1985" t="str">
        <f>_xlfn.XLOOKUP(tblOrders[[#This Row],[CustomerID]], tblCustomers[CustomerID], tblCustomers[CustomerName])</f>
        <v>Customer 5</v>
      </c>
      <c r="K1985" t="str">
        <f>_xlfn.XLOOKUP(tblOrders[[#This Row],[CustomerID]], tblCustomers[CustomerID], tblCustomers[Segment])</f>
        <v>Corporate</v>
      </c>
      <c r="L1985" t="str">
        <f>_xlfn.XLOOKUP(tblOrders[[#This Row],[ProductID]], tblProducts[ProductID], tblProducts[Category])</f>
        <v>Furniture</v>
      </c>
      <c r="M1985">
        <f>_xlfn.XLOOKUP(tblOrders[[#This Row],[ProductID]], tblProducts[ProductID], tblProducts[CostPrice])</f>
        <v>21756</v>
      </c>
      <c r="N1985">
        <f>tblOrders[[#This Row],[Sales]]-(tblOrders[[#This Row],[CostPrice]]*tblOrders[[#This Row],[Quantity]])</f>
        <v>-11196.8</v>
      </c>
      <c r="O1985" t="str">
        <f>TEXT(tblOrders[[#This Row],[Date]],"mmm-yyyy")</f>
        <v>Jun-2025</v>
      </c>
      <c r="P1985" t="str">
        <f>_xlfn.XLOOKUP(tblOrders[[#This Row],[OrderID]], tblReturns[OrderID], tblReturns[Returned])</f>
        <v>No</v>
      </c>
      <c r="Q1985" t="str">
        <f>_xlfn.XLOOKUP(tblOrders[[#This Row],[OrderID]], tblShipping[OrderID], tblShipping[ShipMode])</f>
        <v>Pickup</v>
      </c>
      <c r="R1985" t="str">
        <f>IFERROR(_xlfn.XLOOKUP(A1984, tblCustomers[CustomerID], tblCustomers[CustomerName]), "Not Found")</f>
        <v>Not Found</v>
      </c>
      <c r="S1985" t="str">
        <f>IF(tblOrders[[#This Row],[Sales]]&gt;1000000,"High Value","Standard")</f>
        <v>Standard</v>
      </c>
      <c r="T1985" t="str">
        <f>_xlfn.XLOOKUP(tblOrders[[#This Row],[ProductID]], tblProducts[ProductID], tblProducts[ProductName])</f>
        <v>Product 41</v>
      </c>
      <c r="U1985">
        <f>_xlfn.XLOOKUP(tblOrders[[#This Row],[SalesRepID]], tblSalesreps[RepID], tblSalesreps[Target])</f>
        <v>8592536</v>
      </c>
    </row>
    <row r="1986" spans="1:21">
      <c r="A1986" t="s">
        <v>2782</v>
      </c>
      <c r="B1986" s="7" t="s">
        <v>22</v>
      </c>
      <c r="C1986" t="s">
        <v>1586</v>
      </c>
      <c r="D1986" t="s">
        <v>667</v>
      </c>
      <c r="E1986" t="s">
        <v>56</v>
      </c>
      <c r="F1986" t="s">
        <v>20</v>
      </c>
      <c r="G1986">
        <v>9</v>
      </c>
      <c r="H1986">
        <v>0</v>
      </c>
      <c r="I1986" s="2">
        <v>1010664</v>
      </c>
      <c r="J1986" t="str">
        <f>_xlfn.XLOOKUP(tblOrders[[#This Row],[CustomerID]], tblCustomers[CustomerID], tblCustomers[CustomerName])</f>
        <v>Customer 267</v>
      </c>
      <c r="K1986" t="str">
        <f>_xlfn.XLOOKUP(tblOrders[[#This Row],[CustomerID]], tblCustomers[CustomerID], tblCustomers[Segment])</f>
        <v>Corporate</v>
      </c>
      <c r="L1986" t="str">
        <f>_xlfn.XLOOKUP(tblOrders[[#This Row],[ProductID]], tblProducts[ProductID], tblProducts[Category])</f>
        <v>Electronics</v>
      </c>
      <c r="M1986">
        <f>_xlfn.XLOOKUP(tblOrders[[#This Row],[ProductID]], tblProducts[ProductID], tblProducts[CostPrice])</f>
        <v>13676</v>
      </c>
      <c r="N1986">
        <f>tblOrders[[#This Row],[Sales]]-(tblOrders[[#This Row],[CostPrice]]*tblOrders[[#This Row],[Quantity]])</f>
        <v>887580</v>
      </c>
      <c r="O1986" t="str">
        <f>TEXT(tblOrders[[#This Row],[Date]],"mmm-yyyy")</f>
        <v>Sep-2025</v>
      </c>
      <c r="P1986" t="str">
        <f>_xlfn.XLOOKUP(tblOrders[[#This Row],[OrderID]], tblReturns[OrderID], tblReturns[Returned])</f>
        <v>No</v>
      </c>
      <c r="Q1986" t="str">
        <f>_xlfn.XLOOKUP(tblOrders[[#This Row],[OrderID]], tblShipping[OrderID], tblShipping[ShipMode])</f>
        <v>Standard</v>
      </c>
      <c r="R1986" t="str">
        <f>IFERROR(_xlfn.XLOOKUP(A1985, tblCustomers[CustomerID], tblCustomers[CustomerName]), "Not Found")</f>
        <v>Not Found</v>
      </c>
      <c r="S1986" t="str">
        <f>IF(tblOrders[[#This Row],[Sales]]&gt;1000000,"High Value","Standard")</f>
        <v>High Value</v>
      </c>
      <c r="T1986" t="str">
        <f>_xlfn.XLOOKUP(tblOrders[[#This Row],[ProductID]], tblProducts[ProductID], tblProducts[ProductName])</f>
        <v>Product 10</v>
      </c>
      <c r="U1986">
        <f>_xlfn.XLOOKUP(tblOrders[[#This Row],[SalesRepID]], tblSalesreps[RepID], tblSalesreps[Target])</f>
        <v>14265630</v>
      </c>
    </row>
    <row r="1987" spans="1:21">
      <c r="A1987" t="s">
        <v>2783</v>
      </c>
      <c r="B1987" s="7" t="s">
        <v>1296</v>
      </c>
      <c r="C1987" t="s">
        <v>48</v>
      </c>
      <c r="D1987" t="s">
        <v>372</v>
      </c>
      <c r="E1987" t="s">
        <v>197</v>
      </c>
      <c r="F1987" t="s">
        <v>51</v>
      </c>
      <c r="G1987">
        <v>10</v>
      </c>
      <c r="H1987">
        <v>0</v>
      </c>
      <c r="I1987" s="2">
        <v>820800</v>
      </c>
      <c r="J1987" t="str">
        <f>_xlfn.XLOOKUP(tblOrders[[#This Row],[CustomerID]], tblCustomers[CustomerID], tblCustomers[CustomerName])</f>
        <v>Customer 143</v>
      </c>
      <c r="K1987" t="str">
        <f>_xlfn.XLOOKUP(tblOrders[[#This Row],[CustomerID]], tblCustomers[CustomerID], tblCustomers[Segment])</f>
        <v>SME</v>
      </c>
      <c r="L1987" t="str">
        <f>_xlfn.XLOOKUP(tblOrders[[#This Row],[ProductID]], tblProducts[ProductID], tblProducts[Category])</f>
        <v>Office</v>
      </c>
      <c r="M1987">
        <f>_xlfn.XLOOKUP(tblOrders[[#This Row],[ProductID]], tblProducts[ProductID], tblProducts[CostPrice])</f>
        <v>18283</v>
      </c>
      <c r="N1987">
        <f>tblOrders[[#This Row],[Sales]]-(tblOrders[[#This Row],[CostPrice]]*tblOrders[[#This Row],[Quantity]])</f>
        <v>637970</v>
      </c>
      <c r="O1987" t="str">
        <f>TEXT(tblOrders[[#This Row],[Date]],"mmm-yyyy")</f>
        <v>Aug-2025</v>
      </c>
      <c r="P1987" t="str">
        <f>_xlfn.XLOOKUP(tblOrders[[#This Row],[OrderID]], tblReturns[OrderID], tblReturns[Returned])</f>
        <v>No</v>
      </c>
      <c r="Q1987" t="str">
        <f>_xlfn.XLOOKUP(tblOrders[[#This Row],[OrderID]], tblShipping[OrderID], tblShipping[ShipMode])</f>
        <v>Standard</v>
      </c>
      <c r="R1987" t="str">
        <f>IFERROR(_xlfn.XLOOKUP(A1986, tblCustomers[CustomerID], tblCustomers[CustomerName]), "Not Found")</f>
        <v>Not Found</v>
      </c>
      <c r="S1987" t="str">
        <f>IF(tblOrders[[#This Row],[Sales]]&gt;1000000,"High Value","Standard")</f>
        <v>Standard</v>
      </c>
      <c r="T1987" t="str">
        <f>_xlfn.XLOOKUP(tblOrders[[#This Row],[ProductID]], tblProducts[ProductID], tblProducts[ProductName])</f>
        <v>Product 57</v>
      </c>
      <c r="U1987">
        <f>_xlfn.XLOOKUP(tblOrders[[#This Row],[SalesRepID]], tblSalesreps[RepID], tblSalesreps[Target])</f>
        <v>19562258</v>
      </c>
    </row>
    <row r="1988" spans="1:21">
      <c r="A1988" t="s">
        <v>2784</v>
      </c>
      <c r="B1988" s="7" t="s">
        <v>90</v>
      </c>
      <c r="C1988" t="s">
        <v>1619</v>
      </c>
      <c r="D1988" t="s">
        <v>223</v>
      </c>
      <c r="E1988" t="s">
        <v>19</v>
      </c>
      <c r="F1988" t="s">
        <v>20</v>
      </c>
      <c r="G1988">
        <v>9</v>
      </c>
      <c r="H1988">
        <v>0.2</v>
      </c>
      <c r="I1988" s="2">
        <v>638719.19999999995</v>
      </c>
      <c r="J1988" t="str">
        <f>_xlfn.XLOOKUP(tblOrders[[#This Row],[CustomerID]], tblCustomers[CustomerID], tblCustomers[CustomerName])</f>
        <v>Customer 280</v>
      </c>
      <c r="K1988" t="str">
        <f>_xlfn.XLOOKUP(tblOrders[[#This Row],[CustomerID]], tblCustomers[CustomerID], tblCustomers[Segment])</f>
        <v>Consumer</v>
      </c>
      <c r="L1988" t="str">
        <f>_xlfn.XLOOKUP(tblOrders[[#This Row],[ProductID]], tblProducts[ProductID], tblProducts[Category])</f>
        <v>Office</v>
      </c>
      <c r="M1988">
        <f>_xlfn.XLOOKUP(tblOrders[[#This Row],[ProductID]], tblProducts[ProductID], tblProducts[CostPrice])</f>
        <v>66106</v>
      </c>
      <c r="N1988">
        <f>tblOrders[[#This Row],[Sales]]-(tblOrders[[#This Row],[CostPrice]]*tblOrders[[#This Row],[Quantity]])</f>
        <v>43765.199999999953</v>
      </c>
      <c r="O1988" t="str">
        <f>TEXT(tblOrders[[#This Row],[Date]],"mmm-yyyy")</f>
        <v>Jan-2025</v>
      </c>
      <c r="P1988" t="str">
        <f>_xlfn.XLOOKUP(tblOrders[[#This Row],[OrderID]], tblReturns[OrderID], tblReturns[Returned])</f>
        <v>No</v>
      </c>
      <c r="Q1988" t="str">
        <f>_xlfn.XLOOKUP(tblOrders[[#This Row],[OrderID]], tblShipping[OrderID], tblShipping[ShipMode])</f>
        <v>Pickup</v>
      </c>
      <c r="R1988" t="str">
        <f>IFERROR(_xlfn.XLOOKUP(A1987, tblCustomers[CustomerID], tblCustomers[CustomerName]), "Not Found")</f>
        <v>Not Found</v>
      </c>
      <c r="S1988" t="str">
        <f>IF(tblOrders[[#This Row],[Sales]]&gt;1000000,"High Value","Standard")</f>
        <v>Standard</v>
      </c>
      <c r="T1988" t="str">
        <f>_xlfn.XLOOKUP(tblOrders[[#This Row],[ProductID]], tblProducts[ProductID], tblProducts[ProductName])</f>
        <v>Product 58</v>
      </c>
      <c r="U1988">
        <f>_xlfn.XLOOKUP(tblOrders[[#This Row],[SalesRepID]], tblSalesreps[RepID], tblSalesreps[Target])</f>
        <v>11347243</v>
      </c>
    </row>
    <row r="1989" spans="1:21">
      <c r="A1989" t="s">
        <v>2785</v>
      </c>
      <c r="B1989" s="7" t="s">
        <v>726</v>
      </c>
      <c r="C1989" t="s">
        <v>1000</v>
      </c>
      <c r="D1989" t="s">
        <v>422</v>
      </c>
      <c r="E1989" t="s">
        <v>74</v>
      </c>
      <c r="F1989" t="s">
        <v>88</v>
      </c>
      <c r="G1989">
        <v>1</v>
      </c>
      <c r="H1989">
        <v>0.05</v>
      </c>
      <c r="I1989" s="2">
        <v>41536.85</v>
      </c>
      <c r="J1989" t="str">
        <f>_xlfn.XLOOKUP(tblOrders[[#This Row],[CustomerID]], tblCustomers[CustomerID], tblCustomers[CustomerName])</f>
        <v>Customer 160</v>
      </c>
      <c r="K1989" t="str">
        <f>_xlfn.XLOOKUP(tblOrders[[#This Row],[CustomerID]], tblCustomers[CustomerID], tblCustomers[Segment])</f>
        <v>Corporate</v>
      </c>
      <c r="L1989" t="str">
        <f>_xlfn.XLOOKUP(tblOrders[[#This Row],[ProductID]], tblProducts[ProductID], tblProducts[Category])</f>
        <v>Furniture</v>
      </c>
      <c r="M1989">
        <f>_xlfn.XLOOKUP(tblOrders[[#This Row],[ProductID]], tblProducts[ProductID], tblProducts[CostPrice])</f>
        <v>69526</v>
      </c>
      <c r="N1989">
        <f>tblOrders[[#This Row],[Sales]]-(tblOrders[[#This Row],[CostPrice]]*tblOrders[[#This Row],[Quantity]])</f>
        <v>-27989.15</v>
      </c>
      <c r="O1989" t="str">
        <f>TEXT(tblOrders[[#This Row],[Date]],"mmm-yyyy")</f>
        <v>Oct-2025</v>
      </c>
      <c r="P1989" t="str">
        <f>_xlfn.XLOOKUP(tblOrders[[#This Row],[OrderID]], tblReturns[OrderID], tblReturns[Returned])</f>
        <v>No</v>
      </c>
      <c r="Q1989" t="str">
        <f>_xlfn.XLOOKUP(tblOrders[[#This Row],[OrderID]], tblShipping[OrderID], tblShipping[ShipMode])</f>
        <v>Pickup</v>
      </c>
      <c r="R1989" t="str">
        <f>IFERROR(_xlfn.XLOOKUP(A1988, tblCustomers[CustomerID], tblCustomers[CustomerName]), "Not Found")</f>
        <v>Not Found</v>
      </c>
      <c r="S1989" t="str">
        <f>IF(tblOrders[[#This Row],[Sales]]&gt;1000000,"High Value","Standard")</f>
        <v>Standard</v>
      </c>
      <c r="T1989" t="str">
        <f>_xlfn.XLOOKUP(tblOrders[[#This Row],[ProductID]], tblProducts[ProductID], tblProducts[ProductName])</f>
        <v>Product 36</v>
      </c>
      <c r="U1989">
        <f>_xlfn.XLOOKUP(tblOrders[[#This Row],[SalesRepID]], tblSalesreps[RepID], tblSalesreps[Target])</f>
        <v>7254801</v>
      </c>
    </row>
    <row r="1990" spans="1:21">
      <c r="A1990" t="s">
        <v>2786</v>
      </c>
      <c r="B1990" s="7" t="s">
        <v>2006</v>
      </c>
      <c r="C1990" t="s">
        <v>578</v>
      </c>
      <c r="D1990" t="s">
        <v>201</v>
      </c>
      <c r="E1990" t="s">
        <v>205</v>
      </c>
      <c r="F1990" t="s">
        <v>88</v>
      </c>
      <c r="G1990">
        <v>8</v>
      </c>
      <c r="H1990">
        <v>0</v>
      </c>
      <c r="I1990" s="2">
        <v>787008</v>
      </c>
      <c r="J1990" t="str">
        <f>_xlfn.XLOOKUP(tblOrders[[#This Row],[CustomerID]], tblCustomers[CustomerID], tblCustomers[CustomerName])</f>
        <v>Customer 202</v>
      </c>
      <c r="K1990" t="str">
        <f>_xlfn.XLOOKUP(tblOrders[[#This Row],[CustomerID]], tblCustomers[CustomerID], tblCustomers[Segment])</f>
        <v>SME</v>
      </c>
      <c r="L1990" t="str">
        <f>_xlfn.XLOOKUP(tblOrders[[#This Row],[ProductID]], tblProducts[ProductID], tblProducts[Category])</f>
        <v>Furniture</v>
      </c>
      <c r="M1990">
        <f>_xlfn.XLOOKUP(tblOrders[[#This Row],[ProductID]], tblProducts[ProductID], tblProducts[CostPrice])</f>
        <v>22542</v>
      </c>
      <c r="N1990">
        <f>tblOrders[[#This Row],[Sales]]-(tblOrders[[#This Row],[CostPrice]]*tblOrders[[#This Row],[Quantity]])</f>
        <v>606672</v>
      </c>
      <c r="O1990" t="str">
        <f>TEXT(tblOrders[[#This Row],[Date]],"mmm-yyyy")</f>
        <v>Aug-2025</v>
      </c>
      <c r="P1990" t="str">
        <f>_xlfn.XLOOKUP(tblOrders[[#This Row],[OrderID]], tblReturns[OrderID], tblReturns[Returned])</f>
        <v>No</v>
      </c>
      <c r="Q1990" t="str">
        <f>_xlfn.XLOOKUP(tblOrders[[#This Row],[OrderID]], tblShipping[OrderID], tblShipping[ShipMode])</f>
        <v>Pickup</v>
      </c>
      <c r="R1990" t="str">
        <f>IFERROR(_xlfn.XLOOKUP(A1989, tblCustomers[CustomerID], tblCustomers[CustomerName]), "Not Found")</f>
        <v>Not Found</v>
      </c>
      <c r="S1990" t="str">
        <f>IF(tblOrders[[#This Row],[Sales]]&gt;1000000,"High Value","Standard")</f>
        <v>Standard</v>
      </c>
      <c r="T1990" t="str">
        <f>_xlfn.XLOOKUP(tblOrders[[#This Row],[ProductID]], tblProducts[ProductID], tblProducts[ProductName])</f>
        <v>Product 50</v>
      </c>
      <c r="U1990">
        <f>_xlfn.XLOOKUP(tblOrders[[#This Row],[SalesRepID]], tblSalesreps[RepID], tblSalesreps[Target])</f>
        <v>16246424</v>
      </c>
    </row>
    <row r="1991" spans="1:21">
      <c r="A1991" t="s">
        <v>2787</v>
      </c>
      <c r="B1991" s="7" t="s">
        <v>542</v>
      </c>
      <c r="C1991" t="s">
        <v>365</v>
      </c>
      <c r="D1991" t="s">
        <v>39</v>
      </c>
      <c r="E1991" t="s">
        <v>79</v>
      </c>
      <c r="F1991" t="s">
        <v>20</v>
      </c>
      <c r="G1991">
        <v>8</v>
      </c>
      <c r="H1991">
        <v>0.1</v>
      </c>
      <c r="I1991" s="2">
        <v>720806.40000000002</v>
      </c>
      <c r="J1991" t="str">
        <f>_xlfn.XLOOKUP(tblOrders[[#This Row],[CustomerID]], tblCustomers[CustomerID], tblCustomers[CustomerName])</f>
        <v>Customer 225</v>
      </c>
      <c r="K1991" t="str">
        <f>_xlfn.XLOOKUP(tblOrders[[#This Row],[CustomerID]], tblCustomers[CustomerID], tblCustomers[Segment])</f>
        <v>SME</v>
      </c>
      <c r="L1991" t="str">
        <f>_xlfn.XLOOKUP(tblOrders[[#This Row],[ProductID]], tblProducts[ProductID], tblProducts[Category])</f>
        <v>Office</v>
      </c>
      <c r="M1991">
        <f>_xlfn.XLOOKUP(tblOrders[[#This Row],[ProductID]], tblProducts[ProductID], tblProducts[CostPrice])</f>
        <v>63926</v>
      </c>
      <c r="N1991">
        <f>tblOrders[[#This Row],[Sales]]-(tblOrders[[#This Row],[CostPrice]]*tblOrders[[#This Row],[Quantity]])</f>
        <v>209398.40000000002</v>
      </c>
      <c r="O1991" t="str">
        <f>TEXT(tblOrders[[#This Row],[Date]],"mmm-yyyy")</f>
        <v>Jan-2025</v>
      </c>
      <c r="P1991" t="str">
        <f>_xlfn.XLOOKUP(tblOrders[[#This Row],[OrderID]], tblReturns[OrderID], tblReturns[Returned])</f>
        <v>No</v>
      </c>
      <c r="Q1991" t="str">
        <f>_xlfn.XLOOKUP(tblOrders[[#This Row],[OrderID]], tblShipping[OrderID], tblShipping[ShipMode])</f>
        <v>Pickup</v>
      </c>
      <c r="R1991" t="str">
        <f>IFERROR(_xlfn.XLOOKUP(A1990, tblCustomers[CustomerID], tblCustomers[CustomerName]), "Not Found")</f>
        <v>Not Found</v>
      </c>
      <c r="S1991" t="str">
        <f>IF(tblOrders[[#This Row],[Sales]]&gt;1000000,"High Value","Standard")</f>
        <v>Standard</v>
      </c>
      <c r="T1991" t="str">
        <f>_xlfn.XLOOKUP(tblOrders[[#This Row],[ProductID]], tblProducts[ProductID], tblProducts[ProductName])</f>
        <v>Product 4</v>
      </c>
      <c r="U1991">
        <f>_xlfn.XLOOKUP(tblOrders[[#This Row],[SalesRepID]], tblSalesreps[RepID], tblSalesreps[Target])</f>
        <v>8592536</v>
      </c>
    </row>
    <row r="1992" spans="1:21">
      <c r="A1992" t="s">
        <v>2788</v>
      </c>
      <c r="B1992" s="7" t="s">
        <v>1015</v>
      </c>
      <c r="C1992" t="s">
        <v>616</v>
      </c>
      <c r="D1992" t="s">
        <v>141</v>
      </c>
      <c r="E1992" t="s">
        <v>165</v>
      </c>
      <c r="F1992" t="s">
        <v>20</v>
      </c>
      <c r="G1992">
        <v>6</v>
      </c>
      <c r="H1992">
        <v>0.15</v>
      </c>
      <c r="I1992" s="2">
        <v>487197.9</v>
      </c>
      <c r="J1992" t="str">
        <f>_xlfn.XLOOKUP(tblOrders[[#This Row],[CustomerID]], tblCustomers[CustomerID], tblCustomers[CustomerName])</f>
        <v>Customer 161</v>
      </c>
      <c r="K1992" t="str">
        <f>_xlfn.XLOOKUP(tblOrders[[#This Row],[CustomerID]], tblCustomers[CustomerID], tblCustomers[Segment])</f>
        <v>SME</v>
      </c>
      <c r="L1992" t="str">
        <f>_xlfn.XLOOKUP(tblOrders[[#This Row],[ProductID]], tblProducts[ProductID], tblProducts[Category])</f>
        <v>Home</v>
      </c>
      <c r="M1992">
        <f>_xlfn.XLOOKUP(tblOrders[[#This Row],[ProductID]], tblProducts[ProductID], tblProducts[CostPrice])</f>
        <v>32671</v>
      </c>
      <c r="N1992">
        <f>tblOrders[[#This Row],[Sales]]-(tblOrders[[#This Row],[CostPrice]]*tblOrders[[#This Row],[Quantity]])</f>
        <v>291171.90000000002</v>
      </c>
      <c r="O1992" t="str">
        <f>TEXT(tblOrders[[#This Row],[Date]],"mmm-yyyy")</f>
        <v>Jun-2025</v>
      </c>
      <c r="P1992" t="str">
        <f>_xlfn.XLOOKUP(tblOrders[[#This Row],[OrderID]], tblReturns[OrderID], tblReturns[Returned])</f>
        <v>No</v>
      </c>
      <c r="Q1992" t="str">
        <f>_xlfn.XLOOKUP(tblOrders[[#This Row],[OrderID]], tblShipping[OrderID], tblShipping[ShipMode])</f>
        <v>Express</v>
      </c>
      <c r="R1992" t="str">
        <f>IFERROR(_xlfn.XLOOKUP(A1991, tblCustomers[CustomerID], tblCustomers[CustomerName]), "Not Found")</f>
        <v>Not Found</v>
      </c>
      <c r="S1992" t="str">
        <f>IF(tblOrders[[#This Row],[Sales]]&gt;1000000,"High Value","Standard")</f>
        <v>Standard</v>
      </c>
      <c r="T1992" t="str">
        <f>_xlfn.XLOOKUP(tblOrders[[#This Row],[ProductID]], tblProducts[ProductID], tblProducts[ProductName])</f>
        <v>Product 80</v>
      </c>
      <c r="U1992">
        <f>_xlfn.XLOOKUP(tblOrders[[#This Row],[SalesRepID]], tblSalesreps[RepID], tblSalesreps[Target])</f>
        <v>16839910</v>
      </c>
    </row>
    <row r="1993" spans="1:21">
      <c r="A1993" t="s">
        <v>2789</v>
      </c>
      <c r="B1993" s="7" t="s">
        <v>132</v>
      </c>
      <c r="C1993" t="s">
        <v>1525</v>
      </c>
      <c r="D1993" t="s">
        <v>400</v>
      </c>
      <c r="E1993" t="s">
        <v>87</v>
      </c>
      <c r="F1993" t="s">
        <v>14</v>
      </c>
      <c r="G1993">
        <v>4</v>
      </c>
      <c r="H1993">
        <v>0.2</v>
      </c>
      <c r="I1993" s="2">
        <v>240409.60000000001</v>
      </c>
      <c r="J1993" t="str">
        <f>_xlfn.XLOOKUP(tblOrders[[#This Row],[CustomerID]], tblCustomers[CustomerID], tblCustomers[CustomerName])</f>
        <v>Customer 223</v>
      </c>
      <c r="K1993" t="str">
        <f>_xlfn.XLOOKUP(tblOrders[[#This Row],[CustomerID]], tblCustomers[CustomerID], tblCustomers[Segment])</f>
        <v>SME</v>
      </c>
      <c r="L1993" t="str">
        <f>_xlfn.XLOOKUP(tblOrders[[#This Row],[ProductID]], tblProducts[ProductID], tblProducts[Category])</f>
        <v>Electronics</v>
      </c>
      <c r="M1993">
        <f>_xlfn.XLOOKUP(tblOrders[[#This Row],[ProductID]], tblProducts[ProductID], tblProducts[CostPrice])</f>
        <v>36044</v>
      </c>
      <c r="N1993">
        <f>tblOrders[[#This Row],[Sales]]-(tblOrders[[#This Row],[CostPrice]]*tblOrders[[#This Row],[Quantity]])</f>
        <v>96233.600000000006</v>
      </c>
      <c r="O1993" t="str">
        <f>TEXT(tblOrders[[#This Row],[Date]],"mmm-yyyy")</f>
        <v>Jan-2025</v>
      </c>
      <c r="P1993" t="str">
        <f>_xlfn.XLOOKUP(tblOrders[[#This Row],[OrderID]], tblReturns[OrderID], tblReturns[Returned])</f>
        <v>No</v>
      </c>
      <c r="Q1993" t="str">
        <f>_xlfn.XLOOKUP(tblOrders[[#This Row],[OrderID]], tblShipping[OrderID], tblShipping[ShipMode])</f>
        <v>Pickup</v>
      </c>
      <c r="R1993" t="str">
        <f>IFERROR(_xlfn.XLOOKUP(A1992, tblCustomers[CustomerID], tblCustomers[CustomerName]), "Not Found")</f>
        <v>Not Found</v>
      </c>
      <c r="S1993" t="str">
        <f>IF(tblOrders[[#This Row],[Sales]]&gt;1000000,"High Value","Standard")</f>
        <v>Standard</v>
      </c>
      <c r="T1993" t="str">
        <f>_xlfn.XLOOKUP(tblOrders[[#This Row],[ProductID]], tblProducts[ProductID], tblProducts[ProductName])</f>
        <v>Product 29</v>
      </c>
      <c r="U1993">
        <f>_xlfn.XLOOKUP(tblOrders[[#This Row],[SalesRepID]], tblSalesreps[RepID], tblSalesreps[Target])</f>
        <v>18500989</v>
      </c>
    </row>
    <row r="1994" spans="1:21">
      <c r="A1994" t="s">
        <v>2790</v>
      </c>
      <c r="B1994" s="7" t="s">
        <v>323</v>
      </c>
      <c r="C1994" t="s">
        <v>2045</v>
      </c>
      <c r="D1994" t="s">
        <v>145</v>
      </c>
      <c r="E1994" t="s">
        <v>50</v>
      </c>
      <c r="F1994" t="s">
        <v>51</v>
      </c>
      <c r="G1994">
        <v>3</v>
      </c>
      <c r="H1994">
        <v>0.1</v>
      </c>
      <c r="I1994" s="2">
        <v>313178.40000000002</v>
      </c>
      <c r="J1994" t="str">
        <f>_xlfn.XLOOKUP(tblOrders[[#This Row],[CustomerID]], tblCustomers[CustomerID], tblCustomers[CustomerName])</f>
        <v>Customer 190</v>
      </c>
      <c r="K1994" t="str">
        <f>_xlfn.XLOOKUP(tblOrders[[#This Row],[CustomerID]], tblCustomers[CustomerID], tblCustomers[Segment])</f>
        <v>SME</v>
      </c>
      <c r="L1994" t="str">
        <f>_xlfn.XLOOKUP(tblOrders[[#This Row],[ProductID]], tblProducts[ProductID], tblProducts[Category])</f>
        <v>Furniture</v>
      </c>
      <c r="M1994">
        <f>_xlfn.XLOOKUP(tblOrders[[#This Row],[ProductID]], tblProducts[ProductID], tblProducts[CostPrice])</f>
        <v>55764</v>
      </c>
      <c r="N1994">
        <f>tblOrders[[#This Row],[Sales]]-(tblOrders[[#This Row],[CostPrice]]*tblOrders[[#This Row],[Quantity]])</f>
        <v>145886.40000000002</v>
      </c>
      <c r="O1994" t="str">
        <f>TEXT(tblOrders[[#This Row],[Date]],"mmm-yyyy")</f>
        <v>May-2025</v>
      </c>
      <c r="P1994" t="str">
        <f>_xlfn.XLOOKUP(tblOrders[[#This Row],[OrderID]], tblReturns[OrderID], tblReturns[Returned])</f>
        <v>No</v>
      </c>
      <c r="Q1994" t="str">
        <f>_xlfn.XLOOKUP(tblOrders[[#This Row],[OrderID]], tblShipping[OrderID], tblShipping[ShipMode])</f>
        <v>Standard</v>
      </c>
      <c r="R1994" t="str">
        <f>IFERROR(_xlfn.XLOOKUP(A1993, tblCustomers[CustomerID], tblCustomers[CustomerName]), "Not Found")</f>
        <v>Not Found</v>
      </c>
      <c r="S1994" t="str">
        <f>IF(tblOrders[[#This Row],[Sales]]&gt;1000000,"High Value","Standard")</f>
        <v>Standard</v>
      </c>
      <c r="T1994" t="str">
        <f>_xlfn.XLOOKUP(tblOrders[[#This Row],[ProductID]], tblProducts[ProductID], tblProducts[ProductName])</f>
        <v>Product 89</v>
      </c>
      <c r="U1994">
        <f>_xlfn.XLOOKUP(tblOrders[[#This Row],[SalesRepID]], tblSalesreps[RepID], tblSalesreps[Target])</f>
        <v>17350666</v>
      </c>
    </row>
    <row r="1995" spans="1:21">
      <c r="A1995" t="s">
        <v>2791</v>
      </c>
      <c r="B1995" s="7" t="s">
        <v>121</v>
      </c>
      <c r="C1995" t="s">
        <v>1791</v>
      </c>
      <c r="D1995" t="s">
        <v>272</v>
      </c>
      <c r="E1995" t="s">
        <v>13</v>
      </c>
      <c r="F1995" t="s">
        <v>20</v>
      </c>
      <c r="G1995">
        <v>10</v>
      </c>
      <c r="H1995">
        <v>0.1</v>
      </c>
      <c r="I1995" s="2">
        <v>1322586</v>
      </c>
      <c r="J1995" t="str">
        <f>_xlfn.XLOOKUP(tblOrders[[#This Row],[CustomerID]], tblCustomers[CustomerID], tblCustomers[CustomerName])</f>
        <v>Customer 269</v>
      </c>
      <c r="K1995" t="str">
        <f>_xlfn.XLOOKUP(tblOrders[[#This Row],[CustomerID]], tblCustomers[CustomerID], tblCustomers[Segment])</f>
        <v>Corporate</v>
      </c>
      <c r="L1995" t="str">
        <f>_xlfn.XLOOKUP(tblOrders[[#This Row],[ProductID]], tblProducts[ProductID], tblProducts[Category])</f>
        <v>Furniture</v>
      </c>
      <c r="M1995">
        <f>_xlfn.XLOOKUP(tblOrders[[#This Row],[ProductID]], tblProducts[ProductID], tblProducts[CostPrice])</f>
        <v>48118</v>
      </c>
      <c r="N1995">
        <f>tblOrders[[#This Row],[Sales]]-(tblOrders[[#This Row],[CostPrice]]*tblOrders[[#This Row],[Quantity]])</f>
        <v>841406</v>
      </c>
      <c r="O1995" t="str">
        <f>TEXT(tblOrders[[#This Row],[Date]],"mmm-yyyy")</f>
        <v>Oct-2025</v>
      </c>
      <c r="P1995" t="str">
        <f>_xlfn.XLOOKUP(tblOrders[[#This Row],[OrderID]], tblReturns[OrderID], tblReturns[Returned])</f>
        <v>No</v>
      </c>
      <c r="Q1995" t="str">
        <f>_xlfn.XLOOKUP(tblOrders[[#This Row],[OrderID]], tblShipping[OrderID], tblShipping[ShipMode])</f>
        <v>Express</v>
      </c>
      <c r="R1995" t="str">
        <f>IFERROR(_xlfn.XLOOKUP(A1994, tblCustomers[CustomerID], tblCustomers[CustomerName]), "Not Found")</f>
        <v>Not Found</v>
      </c>
      <c r="S1995" t="str">
        <f>IF(tblOrders[[#This Row],[Sales]]&gt;1000000,"High Value","Standard")</f>
        <v>High Value</v>
      </c>
      <c r="T1995" t="str">
        <f>_xlfn.XLOOKUP(tblOrders[[#This Row],[ProductID]], tblProducts[ProductID], tblProducts[ProductName])</f>
        <v>Product 75</v>
      </c>
      <c r="U1995">
        <f>_xlfn.XLOOKUP(tblOrders[[#This Row],[SalesRepID]], tblSalesreps[RepID], tblSalesreps[Target])</f>
        <v>11852878</v>
      </c>
    </row>
    <row r="1996" spans="1:21">
      <c r="A1996" t="s">
        <v>2792</v>
      </c>
      <c r="B1996" s="7" t="s">
        <v>879</v>
      </c>
      <c r="C1996" t="s">
        <v>684</v>
      </c>
      <c r="D1996" t="s">
        <v>510</v>
      </c>
      <c r="E1996" t="s">
        <v>13</v>
      </c>
      <c r="F1996" t="s">
        <v>88</v>
      </c>
      <c r="G1996">
        <v>8</v>
      </c>
      <c r="H1996">
        <v>0.05</v>
      </c>
      <c r="I1996" s="2">
        <v>388572.8</v>
      </c>
      <c r="J1996" t="str">
        <f>_xlfn.XLOOKUP(tblOrders[[#This Row],[CustomerID]], tblCustomers[CustomerID], tblCustomers[CustomerName])</f>
        <v>Customer 55</v>
      </c>
      <c r="K1996" t="str">
        <f>_xlfn.XLOOKUP(tblOrders[[#This Row],[CustomerID]], tblCustomers[CustomerID], tblCustomers[Segment])</f>
        <v>Corporate</v>
      </c>
      <c r="L1996" t="str">
        <f>_xlfn.XLOOKUP(tblOrders[[#This Row],[ProductID]], tblProducts[ProductID], tblProducts[Category])</f>
        <v>Furniture</v>
      </c>
      <c r="M1996">
        <f>_xlfn.XLOOKUP(tblOrders[[#This Row],[ProductID]], tblProducts[ProductID], tblProducts[CostPrice])</f>
        <v>67718</v>
      </c>
      <c r="N1996">
        <f>tblOrders[[#This Row],[Sales]]-(tblOrders[[#This Row],[CostPrice]]*tblOrders[[#This Row],[Quantity]])</f>
        <v>-153171.20000000001</v>
      </c>
      <c r="O1996" t="str">
        <f>TEXT(tblOrders[[#This Row],[Date]],"mmm-yyyy")</f>
        <v>Jan-2025</v>
      </c>
      <c r="P1996" t="str">
        <f>_xlfn.XLOOKUP(tblOrders[[#This Row],[OrderID]], tblReturns[OrderID], tblReturns[Returned])</f>
        <v>No</v>
      </c>
      <c r="Q1996" t="str">
        <f>_xlfn.XLOOKUP(tblOrders[[#This Row],[OrderID]], tblShipping[OrderID], tblShipping[ShipMode])</f>
        <v>Standard</v>
      </c>
      <c r="R1996" t="str">
        <f>IFERROR(_xlfn.XLOOKUP(A1995, tblCustomers[CustomerID], tblCustomers[CustomerName]), "Not Found")</f>
        <v>Not Found</v>
      </c>
      <c r="S1996" t="str">
        <f>IF(tblOrders[[#This Row],[Sales]]&gt;1000000,"High Value","Standard")</f>
        <v>Standard</v>
      </c>
      <c r="T1996" t="str">
        <f>_xlfn.XLOOKUP(tblOrders[[#This Row],[ProductID]], tblProducts[ProductID], tblProducts[ProductName])</f>
        <v>Product 81</v>
      </c>
      <c r="U1996">
        <f>_xlfn.XLOOKUP(tblOrders[[#This Row],[SalesRepID]], tblSalesreps[RepID], tblSalesreps[Target])</f>
        <v>11852878</v>
      </c>
    </row>
    <row r="1997" spans="1:21">
      <c r="A1997" t="s">
        <v>2793</v>
      </c>
      <c r="B1997" s="7" t="s">
        <v>1399</v>
      </c>
      <c r="C1997" t="s">
        <v>434</v>
      </c>
      <c r="D1997" t="s">
        <v>902</v>
      </c>
      <c r="E1997" t="s">
        <v>25</v>
      </c>
      <c r="F1997" t="s">
        <v>14</v>
      </c>
      <c r="G1997">
        <v>10</v>
      </c>
      <c r="H1997">
        <v>0.1</v>
      </c>
      <c r="I1997" s="2">
        <v>318582</v>
      </c>
      <c r="J1997" t="str">
        <f>_xlfn.XLOOKUP(tblOrders[[#This Row],[CustomerID]], tblCustomers[CustomerID], tblCustomers[CustomerName])</f>
        <v>Customer 29</v>
      </c>
      <c r="K1997" t="str">
        <f>_xlfn.XLOOKUP(tblOrders[[#This Row],[CustomerID]], tblCustomers[CustomerID], tblCustomers[Segment])</f>
        <v>Consumer</v>
      </c>
      <c r="L1997" t="str">
        <f>_xlfn.XLOOKUP(tblOrders[[#This Row],[ProductID]], tblProducts[ProductID], tblProducts[Category])</f>
        <v>Furniture</v>
      </c>
      <c r="M1997">
        <f>_xlfn.XLOOKUP(tblOrders[[#This Row],[ProductID]], tblProducts[ProductID], tblProducts[CostPrice])</f>
        <v>44361</v>
      </c>
      <c r="N1997">
        <f>tblOrders[[#This Row],[Sales]]-(tblOrders[[#This Row],[CostPrice]]*tblOrders[[#This Row],[Quantity]])</f>
        <v>-125028</v>
      </c>
      <c r="O1997" t="str">
        <f>TEXT(tblOrders[[#This Row],[Date]],"mmm-yyyy")</f>
        <v>Jun-2025</v>
      </c>
      <c r="P1997" t="str">
        <f>_xlfn.XLOOKUP(tblOrders[[#This Row],[OrderID]], tblReturns[OrderID], tblReturns[Returned])</f>
        <v>No</v>
      </c>
      <c r="Q1997" t="str">
        <f>_xlfn.XLOOKUP(tblOrders[[#This Row],[OrderID]], tblShipping[OrderID], tblShipping[ShipMode])</f>
        <v>Standard</v>
      </c>
      <c r="R1997" t="str">
        <f>IFERROR(_xlfn.XLOOKUP(A1996, tblCustomers[CustomerID], tblCustomers[CustomerName]), "Not Found")</f>
        <v>Not Found</v>
      </c>
      <c r="S1997" t="str">
        <f>IF(tblOrders[[#This Row],[Sales]]&gt;1000000,"High Value","Standard")</f>
        <v>Standard</v>
      </c>
      <c r="T1997" t="str">
        <f>_xlfn.XLOOKUP(tblOrders[[#This Row],[ProductID]], tblProducts[ProductID], tblProducts[ProductName])</f>
        <v>Product 3</v>
      </c>
      <c r="U1997">
        <f>_xlfn.XLOOKUP(tblOrders[[#This Row],[SalesRepID]], tblSalesreps[RepID], tblSalesreps[Target])</f>
        <v>7094914</v>
      </c>
    </row>
    <row r="1998" spans="1:21">
      <c r="A1998" t="s">
        <v>2794</v>
      </c>
      <c r="B1998" s="7" t="s">
        <v>847</v>
      </c>
      <c r="C1998" t="s">
        <v>2795</v>
      </c>
      <c r="D1998" t="s">
        <v>145</v>
      </c>
      <c r="E1998" t="s">
        <v>13</v>
      </c>
      <c r="F1998" t="s">
        <v>26</v>
      </c>
      <c r="G1998">
        <v>5</v>
      </c>
      <c r="H1998">
        <v>0.1</v>
      </c>
      <c r="I1998" s="2">
        <v>148302</v>
      </c>
      <c r="J1998" t="str">
        <f>_xlfn.XLOOKUP(tblOrders[[#This Row],[CustomerID]], tblCustomers[CustomerID], tblCustomers[CustomerName])</f>
        <v>Customer 179</v>
      </c>
      <c r="K1998" t="str">
        <f>_xlfn.XLOOKUP(tblOrders[[#This Row],[CustomerID]], tblCustomers[CustomerID], tblCustomers[Segment])</f>
        <v>Corporate</v>
      </c>
      <c r="L1998" t="str">
        <f>_xlfn.XLOOKUP(tblOrders[[#This Row],[ProductID]], tblProducts[ProductID], tblProducts[Category])</f>
        <v>Furniture</v>
      </c>
      <c r="M1998">
        <f>_xlfn.XLOOKUP(tblOrders[[#This Row],[ProductID]], tblProducts[ProductID], tblProducts[CostPrice])</f>
        <v>55764</v>
      </c>
      <c r="N1998">
        <f>tblOrders[[#This Row],[Sales]]-(tblOrders[[#This Row],[CostPrice]]*tblOrders[[#This Row],[Quantity]])</f>
        <v>-130518</v>
      </c>
      <c r="O1998" t="str">
        <f>TEXT(tblOrders[[#This Row],[Date]],"mmm-yyyy")</f>
        <v>Apr-2025</v>
      </c>
      <c r="P1998" t="str">
        <f>_xlfn.XLOOKUP(tblOrders[[#This Row],[OrderID]], tblReturns[OrderID], tblReturns[Returned])</f>
        <v>No</v>
      </c>
      <c r="Q1998" t="str">
        <f>_xlfn.XLOOKUP(tblOrders[[#This Row],[OrderID]], tblShipping[OrderID], tblShipping[ShipMode])</f>
        <v>Standard</v>
      </c>
      <c r="R1998" t="str">
        <f>IFERROR(_xlfn.XLOOKUP(A1997, tblCustomers[CustomerID], tblCustomers[CustomerName]), "Not Found")</f>
        <v>Not Found</v>
      </c>
      <c r="S1998" t="str">
        <f>IF(tblOrders[[#This Row],[Sales]]&gt;1000000,"High Value","Standard")</f>
        <v>Standard</v>
      </c>
      <c r="T1998" t="str">
        <f>_xlfn.XLOOKUP(tblOrders[[#This Row],[ProductID]], tblProducts[ProductID], tblProducts[ProductName])</f>
        <v>Product 89</v>
      </c>
      <c r="U1998">
        <f>_xlfn.XLOOKUP(tblOrders[[#This Row],[SalesRepID]], tblSalesreps[RepID], tblSalesreps[Target])</f>
        <v>11852878</v>
      </c>
    </row>
    <row r="1999" spans="1:21">
      <c r="A1999" t="s">
        <v>2796</v>
      </c>
      <c r="B1999" s="7" t="s">
        <v>1429</v>
      </c>
      <c r="C1999" t="s">
        <v>584</v>
      </c>
      <c r="D1999" t="s">
        <v>18</v>
      </c>
      <c r="E1999" t="s">
        <v>210</v>
      </c>
      <c r="F1999" t="s">
        <v>51</v>
      </c>
      <c r="G1999">
        <v>6</v>
      </c>
      <c r="H1999">
        <v>0.2</v>
      </c>
      <c r="I1999" s="2">
        <v>344145.6</v>
      </c>
      <c r="J1999" t="str">
        <f>_xlfn.XLOOKUP(tblOrders[[#This Row],[CustomerID]], tblCustomers[CustomerID], tblCustomers[CustomerName])</f>
        <v>Customer 232</v>
      </c>
      <c r="K1999" t="str">
        <f>_xlfn.XLOOKUP(tblOrders[[#This Row],[CustomerID]], tblCustomers[CustomerID], tblCustomers[Segment])</f>
        <v>Corporate</v>
      </c>
      <c r="L1999" t="str">
        <f>_xlfn.XLOOKUP(tblOrders[[#This Row],[ProductID]], tblProducts[ProductID], tblProducts[Category])</f>
        <v>Electronics</v>
      </c>
      <c r="M1999">
        <f>_xlfn.XLOOKUP(tblOrders[[#This Row],[ProductID]], tblProducts[ProductID], tblProducts[CostPrice])</f>
        <v>55008</v>
      </c>
      <c r="N1999">
        <f>tblOrders[[#This Row],[Sales]]-(tblOrders[[#This Row],[CostPrice]]*tblOrders[[#This Row],[Quantity]])</f>
        <v>14097.599999999977</v>
      </c>
      <c r="O1999" t="str">
        <f>TEXT(tblOrders[[#This Row],[Date]],"mmm-yyyy")</f>
        <v>Sep-2025</v>
      </c>
      <c r="P1999" t="str">
        <f>_xlfn.XLOOKUP(tblOrders[[#This Row],[OrderID]], tblReturns[OrderID], tblReturns[Returned])</f>
        <v>No</v>
      </c>
      <c r="Q1999" t="str">
        <f>_xlfn.XLOOKUP(tblOrders[[#This Row],[OrderID]], tblShipping[OrderID], tblShipping[ShipMode])</f>
        <v>Express</v>
      </c>
      <c r="R1999" t="str">
        <f>IFERROR(_xlfn.XLOOKUP(A1998, tblCustomers[CustomerID], tblCustomers[CustomerName]), "Not Found")</f>
        <v>Not Found</v>
      </c>
      <c r="S1999" t="str">
        <f>IF(tblOrders[[#This Row],[Sales]]&gt;1000000,"High Value","Standard")</f>
        <v>Standard</v>
      </c>
      <c r="T1999" t="str">
        <f>_xlfn.XLOOKUP(tblOrders[[#This Row],[ProductID]], tblProducts[ProductID], tblProducts[ProductName])</f>
        <v>Product 94</v>
      </c>
      <c r="U1999">
        <f>_xlfn.XLOOKUP(tblOrders[[#This Row],[SalesRepID]], tblSalesreps[RepID], tblSalesreps[Target])</f>
        <v>19336654</v>
      </c>
    </row>
    <row r="2000" spans="1:21">
      <c r="A2000" t="s">
        <v>2797</v>
      </c>
      <c r="B2000" s="7" t="s">
        <v>646</v>
      </c>
      <c r="C2000" t="s">
        <v>692</v>
      </c>
      <c r="D2000" t="s">
        <v>60</v>
      </c>
      <c r="E2000" t="s">
        <v>205</v>
      </c>
      <c r="F2000" t="s">
        <v>14</v>
      </c>
      <c r="G2000">
        <v>8</v>
      </c>
      <c r="H2000">
        <v>0</v>
      </c>
      <c r="I2000" s="2">
        <v>531808</v>
      </c>
      <c r="J2000" t="str">
        <f>_xlfn.XLOOKUP(tblOrders[[#This Row],[CustomerID]], tblCustomers[CustomerID], tblCustomers[CustomerName])</f>
        <v>Customer 248</v>
      </c>
      <c r="K2000" t="str">
        <f>_xlfn.XLOOKUP(tblOrders[[#This Row],[CustomerID]], tblCustomers[CustomerID], tblCustomers[Segment])</f>
        <v>Consumer</v>
      </c>
      <c r="L2000" t="str">
        <f>_xlfn.XLOOKUP(tblOrders[[#This Row],[ProductID]], tblProducts[ProductID], tblProducts[Category])</f>
        <v>Office</v>
      </c>
      <c r="M2000">
        <f>_xlfn.XLOOKUP(tblOrders[[#This Row],[ProductID]], tblProducts[ProductID], tblProducts[CostPrice])</f>
        <v>62137</v>
      </c>
      <c r="N2000">
        <f>tblOrders[[#This Row],[Sales]]-(tblOrders[[#This Row],[CostPrice]]*tblOrders[[#This Row],[Quantity]])</f>
        <v>34712</v>
      </c>
      <c r="O2000" t="str">
        <f>TEXT(tblOrders[[#This Row],[Date]],"mmm-yyyy")</f>
        <v>Apr-2025</v>
      </c>
      <c r="P2000" t="str">
        <f>_xlfn.XLOOKUP(tblOrders[[#This Row],[OrderID]], tblReturns[OrderID], tblReturns[Returned])</f>
        <v>No</v>
      </c>
      <c r="Q2000" t="str">
        <f>_xlfn.XLOOKUP(tblOrders[[#This Row],[OrderID]], tblShipping[OrderID], tblShipping[ShipMode])</f>
        <v>Pickup</v>
      </c>
      <c r="R2000" t="str">
        <f>IFERROR(_xlfn.XLOOKUP(A1999, tblCustomers[CustomerID], tblCustomers[CustomerName]), "Not Found")</f>
        <v>Not Found</v>
      </c>
      <c r="S2000" t="str">
        <f>IF(tblOrders[[#This Row],[Sales]]&gt;1000000,"High Value","Standard")</f>
        <v>Standard</v>
      </c>
      <c r="T2000" t="str">
        <f>_xlfn.XLOOKUP(tblOrders[[#This Row],[ProductID]], tblProducts[ProductID], tblProducts[ProductName])</f>
        <v>Product 100</v>
      </c>
      <c r="U2000">
        <f>_xlfn.XLOOKUP(tblOrders[[#This Row],[SalesRepID]], tblSalesreps[RepID], tblSalesreps[Target])</f>
        <v>16246424</v>
      </c>
    </row>
    <row r="2001" spans="1:21">
      <c r="A2001" t="s">
        <v>2798</v>
      </c>
      <c r="B2001" s="7" t="s">
        <v>1605</v>
      </c>
      <c r="C2001" t="s">
        <v>1559</v>
      </c>
      <c r="D2001" t="s">
        <v>504</v>
      </c>
      <c r="E2001" t="s">
        <v>205</v>
      </c>
      <c r="F2001" t="s">
        <v>14</v>
      </c>
      <c r="G2001">
        <v>6</v>
      </c>
      <c r="H2001">
        <v>0.1</v>
      </c>
      <c r="I2001" s="2">
        <v>750114</v>
      </c>
      <c r="J2001" t="str">
        <f>_xlfn.XLOOKUP(tblOrders[[#This Row],[CustomerID]], tblCustomers[CustomerID], tblCustomers[CustomerName])</f>
        <v>Customer 95</v>
      </c>
      <c r="K2001" t="str">
        <f>_xlfn.XLOOKUP(tblOrders[[#This Row],[CustomerID]], tblCustomers[CustomerID], tblCustomers[Segment])</f>
        <v>Consumer</v>
      </c>
      <c r="L2001" t="str">
        <f>_xlfn.XLOOKUP(tblOrders[[#This Row],[ProductID]], tblProducts[ProductID], tblProducts[Category])</f>
        <v>Office</v>
      </c>
      <c r="M2001">
        <f>_xlfn.XLOOKUP(tblOrders[[#This Row],[ProductID]], tblProducts[ProductID], tblProducts[CostPrice])</f>
        <v>12010</v>
      </c>
      <c r="N2001">
        <f>tblOrders[[#This Row],[Sales]]-(tblOrders[[#This Row],[CostPrice]]*tblOrders[[#This Row],[Quantity]])</f>
        <v>678054</v>
      </c>
      <c r="O2001" t="str">
        <f>TEXT(tblOrders[[#This Row],[Date]],"mmm-yyyy")</f>
        <v>Jan-2025</v>
      </c>
      <c r="P2001" t="str">
        <f>_xlfn.XLOOKUP(tblOrders[[#This Row],[OrderID]], tblReturns[OrderID], tblReturns[Returned])</f>
        <v>No</v>
      </c>
      <c r="Q2001" t="str">
        <f>_xlfn.XLOOKUP(tblOrders[[#This Row],[OrderID]], tblShipping[OrderID], tblShipping[ShipMode])</f>
        <v>Express</v>
      </c>
      <c r="R2001" t="str">
        <f>IFERROR(_xlfn.XLOOKUP(A2000, tblCustomers[CustomerID], tblCustomers[CustomerName]), "Not Found")</f>
        <v>Not Found</v>
      </c>
      <c r="S2001" t="str">
        <f>IF(tblOrders[[#This Row],[Sales]]&gt;1000000,"High Value","Standard")</f>
        <v>Standard</v>
      </c>
      <c r="T2001" t="str">
        <f>_xlfn.XLOOKUP(tblOrders[[#This Row],[ProductID]], tblProducts[ProductID], tblProducts[ProductName])</f>
        <v>Product 15</v>
      </c>
      <c r="U2001">
        <f>_xlfn.XLOOKUP(tblOrders[[#This Row],[SalesRepID]], tblSalesreps[RepID], tblSalesreps[Target])</f>
        <v>16246424</v>
      </c>
    </row>
    <row r="2002" spans="1:21">
      <c r="A2002" t="s">
        <v>2799</v>
      </c>
      <c r="B2002" s="7" t="s">
        <v>777</v>
      </c>
      <c r="C2002" t="s">
        <v>327</v>
      </c>
      <c r="D2002" t="s">
        <v>78</v>
      </c>
      <c r="E2002" t="s">
        <v>165</v>
      </c>
      <c r="F2002" t="s">
        <v>20</v>
      </c>
      <c r="G2002">
        <v>3</v>
      </c>
      <c r="H2002">
        <v>0</v>
      </c>
      <c r="I2002" s="2">
        <v>208752</v>
      </c>
      <c r="J2002" t="str">
        <f>_xlfn.XLOOKUP(tblOrders[[#This Row],[CustomerID]], tblCustomers[CustomerID], tblCustomers[CustomerName])</f>
        <v>Customer 48</v>
      </c>
      <c r="K2002" t="str">
        <f>_xlfn.XLOOKUP(tblOrders[[#This Row],[CustomerID]], tblCustomers[CustomerID], tblCustomers[Segment])</f>
        <v>Consumer</v>
      </c>
      <c r="L2002" t="str">
        <f>_xlfn.XLOOKUP(tblOrders[[#This Row],[ProductID]], tblProducts[ProductID], tblProducts[Category])</f>
        <v>Office</v>
      </c>
      <c r="M2002">
        <f>_xlfn.XLOOKUP(tblOrders[[#This Row],[ProductID]], tblProducts[ProductID], tblProducts[CostPrice])</f>
        <v>76942</v>
      </c>
      <c r="N2002">
        <f>tblOrders[[#This Row],[Sales]]-(tblOrders[[#This Row],[CostPrice]]*tblOrders[[#This Row],[Quantity]])</f>
        <v>-22074</v>
      </c>
      <c r="O2002" t="str">
        <f>TEXT(tblOrders[[#This Row],[Date]],"mmm-yyyy")</f>
        <v>Jul-2025</v>
      </c>
      <c r="P2002" t="str">
        <f>_xlfn.XLOOKUP(tblOrders[[#This Row],[OrderID]], tblReturns[OrderID], tblReturns[Returned])</f>
        <v>No</v>
      </c>
      <c r="Q2002" t="str">
        <f>_xlfn.XLOOKUP(tblOrders[[#This Row],[OrderID]], tblShipping[OrderID], tblShipping[ShipMode])</f>
        <v>Pickup</v>
      </c>
      <c r="R2002" t="str">
        <f>IFERROR(_xlfn.XLOOKUP(A2001, tblCustomers[CustomerID], tblCustomers[CustomerName]), "Not Found")</f>
        <v>Not Found</v>
      </c>
      <c r="S2002" t="str">
        <f>IF(tblOrders[[#This Row],[Sales]]&gt;1000000,"High Value","Standard")</f>
        <v>Standard</v>
      </c>
      <c r="T2002" t="str">
        <f>_xlfn.XLOOKUP(tblOrders[[#This Row],[ProductID]], tblProducts[ProductID], tblProducts[ProductName])</f>
        <v>Product 22</v>
      </c>
      <c r="U2002">
        <f>_xlfn.XLOOKUP(tblOrders[[#This Row],[SalesRepID]], tblSalesreps[RepID], tblSalesreps[Target])</f>
        <v>16839910</v>
      </c>
    </row>
    <row r="2003" spans="1:21">
      <c r="A2003" t="s">
        <v>2800</v>
      </c>
      <c r="B2003" s="7" t="s">
        <v>858</v>
      </c>
      <c r="C2003" t="s">
        <v>1036</v>
      </c>
      <c r="D2003" t="s">
        <v>151</v>
      </c>
      <c r="E2003" t="s">
        <v>105</v>
      </c>
      <c r="F2003" t="s">
        <v>26</v>
      </c>
      <c r="G2003">
        <v>8</v>
      </c>
      <c r="H2003">
        <v>0.1</v>
      </c>
      <c r="I2003" s="2">
        <v>866109.6</v>
      </c>
      <c r="J2003" t="str">
        <f>_xlfn.XLOOKUP(tblOrders[[#This Row],[CustomerID]], tblCustomers[CustomerID], tblCustomers[CustomerName])</f>
        <v>Customer 7</v>
      </c>
      <c r="K2003" t="str">
        <f>_xlfn.XLOOKUP(tblOrders[[#This Row],[CustomerID]], tblCustomers[CustomerID], tblCustomers[Segment])</f>
        <v>SME</v>
      </c>
      <c r="L2003" t="str">
        <f>_xlfn.XLOOKUP(tblOrders[[#This Row],[ProductID]], tblProducts[ProductID], tblProducts[Category])</f>
        <v>Electronics</v>
      </c>
      <c r="M2003">
        <f>_xlfn.XLOOKUP(tblOrders[[#This Row],[ProductID]], tblProducts[ProductID], tblProducts[CostPrice])</f>
        <v>63366</v>
      </c>
      <c r="N2003">
        <f>tblOrders[[#This Row],[Sales]]-(tblOrders[[#This Row],[CostPrice]]*tblOrders[[#This Row],[Quantity]])</f>
        <v>359181.6</v>
      </c>
      <c r="O2003" t="str">
        <f>TEXT(tblOrders[[#This Row],[Date]],"mmm-yyyy")</f>
        <v>Aug-2025</v>
      </c>
      <c r="P2003" t="str">
        <f>_xlfn.XLOOKUP(tblOrders[[#This Row],[OrderID]], tblReturns[OrderID], tblReturns[Returned])</f>
        <v>No</v>
      </c>
      <c r="Q2003" t="str">
        <f>_xlfn.XLOOKUP(tblOrders[[#This Row],[OrderID]], tblShipping[OrderID], tblShipping[ShipMode])</f>
        <v>Express</v>
      </c>
      <c r="R2003" t="str">
        <f>IFERROR(_xlfn.XLOOKUP(A2002, tblCustomers[CustomerID], tblCustomers[CustomerName]), "Not Found")</f>
        <v>Not Found</v>
      </c>
      <c r="S2003" t="str">
        <f>IF(tblOrders[[#This Row],[Sales]]&gt;1000000,"High Value","Standard")</f>
        <v>Standard</v>
      </c>
      <c r="T2003" t="str">
        <f>_xlfn.XLOOKUP(tblOrders[[#This Row],[ProductID]], tblProducts[ProductID], tblProducts[ProductName])</f>
        <v>Product 40</v>
      </c>
      <c r="U2003">
        <f>_xlfn.XLOOKUP(tblOrders[[#This Row],[SalesRepID]], tblSalesreps[RepID], tblSalesreps[Target])</f>
        <v>8698154</v>
      </c>
    </row>
    <row r="2004" spans="1:21">
      <c r="A2004" t="s">
        <v>2801</v>
      </c>
      <c r="B2004" s="7" t="s">
        <v>731</v>
      </c>
      <c r="C2004" t="s">
        <v>565</v>
      </c>
      <c r="D2004" t="s">
        <v>643</v>
      </c>
      <c r="E2004" t="s">
        <v>19</v>
      </c>
      <c r="F2004" t="s">
        <v>14</v>
      </c>
      <c r="G2004">
        <v>3</v>
      </c>
      <c r="H2004">
        <v>0.2</v>
      </c>
      <c r="I2004" s="2">
        <v>259044</v>
      </c>
      <c r="J2004" t="str">
        <f>_xlfn.XLOOKUP(tblOrders[[#This Row],[CustomerID]], tblCustomers[CustomerID], tblCustomers[CustomerName])</f>
        <v>Customer 22</v>
      </c>
      <c r="K2004" t="str">
        <f>_xlfn.XLOOKUP(tblOrders[[#This Row],[CustomerID]], tblCustomers[CustomerID], tblCustomers[Segment])</f>
        <v>Consumer</v>
      </c>
      <c r="L2004" t="str">
        <f>_xlfn.XLOOKUP(tblOrders[[#This Row],[ProductID]], tblProducts[ProductID], tblProducts[Category])</f>
        <v>Home</v>
      </c>
      <c r="M2004">
        <f>_xlfn.XLOOKUP(tblOrders[[#This Row],[ProductID]], tblProducts[ProductID], tblProducts[CostPrice])</f>
        <v>77766</v>
      </c>
      <c r="N2004">
        <f>tblOrders[[#This Row],[Sales]]-(tblOrders[[#This Row],[CostPrice]]*tblOrders[[#This Row],[Quantity]])</f>
        <v>25746</v>
      </c>
      <c r="O2004" t="str">
        <f>TEXT(tblOrders[[#This Row],[Date]],"mmm-yyyy")</f>
        <v>Aug-2025</v>
      </c>
      <c r="P2004" t="str">
        <f>_xlfn.XLOOKUP(tblOrders[[#This Row],[OrderID]], tblReturns[OrderID], tblReturns[Returned])</f>
        <v>No</v>
      </c>
      <c r="Q2004" t="str">
        <f>_xlfn.XLOOKUP(tblOrders[[#This Row],[OrderID]], tblShipping[OrderID], tblShipping[ShipMode])</f>
        <v>Pickup</v>
      </c>
      <c r="R2004" t="str">
        <f>IFERROR(_xlfn.XLOOKUP(A2003, tblCustomers[CustomerID], tblCustomers[CustomerName]), "Not Found")</f>
        <v>Not Found</v>
      </c>
      <c r="S2004" t="str">
        <f>IF(tblOrders[[#This Row],[Sales]]&gt;1000000,"High Value","Standard")</f>
        <v>Standard</v>
      </c>
      <c r="T2004" t="str">
        <f>_xlfn.XLOOKUP(tblOrders[[#This Row],[ProductID]], tblProducts[ProductID], tblProducts[ProductName])</f>
        <v>Product 1</v>
      </c>
      <c r="U2004">
        <f>_xlfn.XLOOKUP(tblOrders[[#This Row],[SalesRepID]], tblSalesreps[RepID], tblSalesreps[Target])</f>
        <v>11347243</v>
      </c>
    </row>
    <row r="2005" spans="1:21">
      <c r="A2005" t="s">
        <v>2802</v>
      </c>
      <c r="B2005" s="7" t="s">
        <v>884</v>
      </c>
      <c r="C2005" t="s">
        <v>908</v>
      </c>
      <c r="D2005" t="s">
        <v>400</v>
      </c>
      <c r="E2005" t="s">
        <v>197</v>
      </c>
      <c r="F2005" t="s">
        <v>14</v>
      </c>
      <c r="G2005">
        <v>5</v>
      </c>
      <c r="H2005">
        <v>0.15</v>
      </c>
      <c r="I2005" s="2">
        <v>172545.75</v>
      </c>
      <c r="J2005" t="str">
        <f>_xlfn.XLOOKUP(tblOrders[[#This Row],[CustomerID]], tblCustomers[CustomerID], tblCustomers[CustomerName])</f>
        <v>Customer 281</v>
      </c>
      <c r="K2005" t="str">
        <f>_xlfn.XLOOKUP(tblOrders[[#This Row],[CustomerID]], tblCustomers[CustomerID], tblCustomers[Segment])</f>
        <v>Consumer</v>
      </c>
      <c r="L2005" t="str">
        <f>_xlfn.XLOOKUP(tblOrders[[#This Row],[ProductID]], tblProducts[ProductID], tblProducts[Category])</f>
        <v>Electronics</v>
      </c>
      <c r="M2005">
        <f>_xlfn.XLOOKUP(tblOrders[[#This Row],[ProductID]], tblProducts[ProductID], tblProducts[CostPrice])</f>
        <v>36044</v>
      </c>
      <c r="N2005">
        <f>tblOrders[[#This Row],[Sales]]-(tblOrders[[#This Row],[CostPrice]]*tblOrders[[#This Row],[Quantity]])</f>
        <v>-7674.25</v>
      </c>
      <c r="O2005" t="str">
        <f>TEXT(tblOrders[[#This Row],[Date]],"mmm-yyyy")</f>
        <v>Dec-2025</v>
      </c>
      <c r="P2005" t="str">
        <f>_xlfn.XLOOKUP(tblOrders[[#This Row],[OrderID]], tblReturns[OrderID], tblReturns[Returned])</f>
        <v>No</v>
      </c>
      <c r="Q2005" t="str">
        <f>_xlfn.XLOOKUP(tblOrders[[#This Row],[OrderID]], tblShipping[OrderID], tblShipping[ShipMode])</f>
        <v>Express</v>
      </c>
      <c r="R2005" t="str">
        <f>IFERROR(_xlfn.XLOOKUP(A2004, tblCustomers[CustomerID], tblCustomers[CustomerName]), "Not Found")</f>
        <v>Not Found</v>
      </c>
      <c r="S2005" t="str">
        <f>IF(tblOrders[[#This Row],[Sales]]&gt;1000000,"High Value","Standard")</f>
        <v>Standard</v>
      </c>
      <c r="T2005" t="str">
        <f>_xlfn.XLOOKUP(tblOrders[[#This Row],[ProductID]], tblProducts[ProductID], tblProducts[ProductName])</f>
        <v>Product 29</v>
      </c>
      <c r="U2005">
        <f>_xlfn.XLOOKUP(tblOrders[[#This Row],[SalesRepID]], tblSalesreps[RepID], tblSalesreps[Target])</f>
        <v>19562258</v>
      </c>
    </row>
    <row r="2006" spans="1:21">
      <c r="A2006" t="s">
        <v>2803</v>
      </c>
      <c r="B2006" s="7" t="s">
        <v>238</v>
      </c>
      <c r="C2006" t="s">
        <v>33</v>
      </c>
      <c r="D2006" t="s">
        <v>223</v>
      </c>
      <c r="E2006" t="s">
        <v>79</v>
      </c>
      <c r="F2006" t="s">
        <v>88</v>
      </c>
      <c r="G2006">
        <v>6</v>
      </c>
      <c r="H2006">
        <v>0.1</v>
      </c>
      <c r="I2006" s="2">
        <v>393735.6</v>
      </c>
      <c r="J2006" t="str">
        <f>_xlfn.XLOOKUP(tblOrders[[#This Row],[CustomerID]], tblCustomers[CustomerID], tblCustomers[CustomerName])</f>
        <v>Customer 19</v>
      </c>
      <c r="K2006" t="str">
        <f>_xlfn.XLOOKUP(tblOrders[[#This Row],[CustomerID]], tblCustomers[CustomerID], tblCustomers[Segment])</f>
        <v>Consumer</v>
      </c>
      <c r="L2006" t="str">
        <f>_xlfn.XLOOKUP(tblOrders[[#This Row],[ProductID]], tblProducts[ProductID], tblProducts[Category])</f>
        <v>Office</v>
      </c>
      <c r="M2006">
        <f>_xlfn.XLOOKUP(tblOrders[[#This Row],[ProductID]], tblProducts[ProductID], tblProducts[CostPrice])</f>
        <v>66106</v>
      </c>
      <c r="N2006">
        <f>tblOrders[[#This Row],[Sales]]-(tblOrders[[#This Row],[CostPrice]]*tblOrders[[#This Row],[Quantity]])</f>
        <v>-2900.4000000000233</v>
      </c>
      <c r="O2006" t="str">
        <f>TEXT(tblOrders[[#This Row],[Date]],"mmm-yyyy")</f>
        <v>Sep-2025</v>
      </c>
      <c r="P2006" t="str">
        <f>_xlfn.XLOOKUP(tblOrders[[#This Row],[OrderID]], tblReturns[OrderID], tblReturns[Returned])</f>
        <v>No</v>
      </c>
      <c r="Q2006" t="str">
        <f>_xlfn.XLOOKUP(tblOrders[[#This Row],[OrderID]], tblShipping[OrderID], tblShipping[ShipMode])</f>
        <v>Pickup</v>
      </c>
      <c r="R2006" t="str">
        <f>IFERROR(_xlfn.XLOOKUP(A2005, tblCustomers[CustomerID], tblCustomers[CustomerName]), "Not Found")</f>
        <v>Not Found</v>
      </c>
      <c r="S2006" t="str">
        <f>IF(tblOrders[[#This Row],[Sales]]&gt;1000000,"High Value","Standard")</f>
        <v>Standard</v>
      </c>
      <c r="T2006" t="str">
        <f>_xlfn.XLOOKUP(tblOrders[[#This Row],[ProductID]], tblProducts[ProductID], tblProducts[ProductName])</f>
        <v>Product 58</v>
      </c>
      <c r="U2006">
        <f>_xlfn.XLOOKUP(tblOrders[[#This Row],[SalesRepID]], tblSalesreps[RepID], tblSalesreps[Target])</f>
        <v>8592536</v>
      </c>
    </row>
    <row r="2007" spans="1:21">
      <c r="A2007" t="s">
        <v>2804</v>
      </c>
      <c r="B2007" s="7" t="s">
        <v>990</v>
      </c>
      <c r="C2007" t="s">
        <v>1603</v>
      </c>
      <c r="D2007" t="s">
        <v>73</v>
      </c>
      <c r="E2007" t="s">
        <v>165</v>
      </c>
      <c r="F2007" t="s">
        <v>88</v>
      </c>
      <c r="G2007">
        <v>4</v>
      </c>
      <c r="H2007">
        <v>0.05</v>
      </c>
      <c r="I2007" s="2">
        <v>317668.59999999998</v>
      </c>
      <c r="J2007" t="str">
        <f>_xlfn.XLOOKUP(tblOrders[[#This Row],[CustomerID]], tblCustomers[CustomerID], tblCustomers[CustomerName])</f>
        <v>Customer 241</v>
      </c>
      <c r="K2007" t="str">
        <f>_xlfn.XLOOKUP(tblOrders[[#This Row],[CustomerID]], tblCustomers[CustomerID], tblCustomers[Segment])</f>
        <v>Consumer</v>
      </c>
      <c r="L2007" t="str">
        <f>_xlfn.XLOOKUP(tblOrders[[#This Row],[ProductID]], tblProducts[ProductID], tblProducts[Category])</f>
        <v>Office</v>
      </c>
      <c r="M2007">
        <f>_xlfn.XLOOKUP(tblOrders[[#This Row],[ProductID]], tblProducts[ProductID], tblProducts[CostPrice])</f>
        <v>28523</v>
      </c>
      <c r="N2007">
        <f>tblOrders[[#This Row],[Sales]]-(tblOrders[[#This Row],[CostPrice]]*tblOrders[[#This Row],[Quantity]])</f>
        <v>203576.59999999998</v>
      </c>
      <c r="O2007" t="str">
        <f>TEXT(tblOrders[[#This Row],[Date]],"mmm-yyyy")</f>
        <v>Aug-2025</v>
      </c>
      <c r="P2007" t="str">
        <f>_xlfn.XLOOKUP(tblOrders[[#This Row],[OrderID]], tblReturns[OrderID], tblReturns[Returned])</f>
        <v>No</v>
      </c>
      <c r="Q2007" t="str">
        <f>_xlfn.XLOOKUP(tblOrders[[#This Row],[OrderID]], tblShipping[OrderID], tblShipping[ShipMode])</f>
        <v>Standard</v>
      </c>
      <c r="R2007" t="str">
        <f>IFERROR(_xlfn.XLOOKUP(A2006, tblCustomers[CustomerID], tblCustomers[CustomerName]), "Not Found")</f>
        <v>Not Found</v>
      </c>
      <c r="S2007" t="str">
        <f>IF(tblOrders[[#This Row],[Sales]]&gt;1000000,"High Value","Standard")</f>
        <v>Standard</v>
      </c>
      <c r="T2007" t="str">
        <f>_xlfn.XLOOKUP(tblOrders[[#This Row],[ProductID]], tblProducts[ProductID], tblProducts[ProductName])</f>
        <v>Product 30</v>
      </c>
      <c r="U2007">
        <f>_xlfn.XLOOKUP(tblOrders[[#This Row],[SalesRepID]], tblSalesreps[RepID], tblSalesreps[Target])</f>
        <v>16839910</v>
      </c>
    </row>
    <row r="2008" spans="1:21">
      <c r="A2008" t="s">
        <v>2805</v>
      </c>
      <c r="B2008" s="7" t="s">
        <v>1872</v>
      </c>
      <c r="C2008" t="s">
        <v>284</v>
      </c>
      <c r="D2008" t="s">
        <v>308</v>
      </c>
      <c r="E2008" t="s">
        <v>186</v>
      </c>
      <c r="F2008" t="s">
        <v>51</v>
      </c>
      <c r="G2008">
        <v>9</v>
      </c>
      <c r="H2008">
        <v>0.05</v>
      </c>
      <c r="I2008" s="2">
        <v>407168.1</v>
      </c>
      <c r="J2008" t="str">
        <f>_xlfn.XLOOKUP(tblOrders[[#This Row],[CustomerID]], tblCustomers[CustomerID], tblCustomers[CustomerName])</f>
        <v>Customer 30</v>
      </c>
      <c r="K2008" t="str">
        <f>_xlfn.XLOOKUP(tblOrders[[#This Row],[CustomerID]], tblCustomers[CustomerID], tblCustomers[Segment])</f>
        <v>SME</v>
      </c>
      <c r="L2008" t="str">
        <f>_xlfn.XLOOKUP(tblOrders[[#This Row],[ProductID]], tblProducts[ProductID], tblProducts[Category])</f>
        <v>Furniture</v>
      </c>
      <c r="M2008">
        <f>_xlfn.XLOOKUP(tblOrders[[#This Row],[ProductID]], tblProducts[ProductID], tblProducts[CostPrice])</f>
        <v>27039</v>
      </c>
      <c r="N2008">
        <f>tblOrders[[#This Row],[Sales]]-(tblOrders[[#This Row],[CostPrice]]*tblOrders[[#This Row],[Quantity]])</f>
        <v>163817.09999999998</v>
      </c>
      <c r="O2008" t="str">
        <f>TEXT(tblOrders[[#This Row],[Date]],"mmm-yyyy")</f>
        <v>May-2025</v>
      </c>
      <c r="P2008" t="str">
        <f>_xlfn.XLOOKUP(tblOrders[[#This Row],[OrderID]], tblReturns[OrderID], tblReturns[Returned])</f>
        <v>No</v>
      </c>
      <c r="Q2008" t="str">
        <f>_xlfn.XLOOKUP(tblOrders[[#This Row],[OrderID]], tblShipping[OrderID], tblShipping[ShipMode])</f>
        <v>Standard</v>
      </c>
      <c r="R2008" t="str">
        <f>IFERROR(_xlfn.XLOOKUP(A2007, tblCustomers[CustomerID], tblCustomers[CustomerName]), "Not Found")</f>
        <v>Not Found</v>
      </c>
      <c r="S2008" t="str">
        <f>IF(tblOrders[[#This Row],[Sales]]&gt;1000000,"High Value","Standard")</f>
        <v>Standard</v>
      </c>
      <c r="T2008" t="str">
        <f>_xlfn.XLOOKUP(tblOrders[[#This Row],[ProductID]], tblProducts[ProductID], tblProducts[ProductName])</f>
        <v>Product 13</v>
      </c>
      <c r="U2008">
        <f>_xlfn.XLOOKUP(tblOrders[[#This Row],[SalesRepID]], tblSalesreps[RepID], tblSalesreps[Target])</f>
        <v>15141830</v>
      </c>
    </row>
    <row r="2009" spans="1:21">
      <c r="A2009" t="s">
        <v>2806</v>
      </c>
      <c r="B2009" s="7" t="s">
        <v>797</v>
      </c>
      <c r="C2009" t="s">
        <v>1549</v>
      </c>
      <c r="D2009" t="s">
        <v>226</v>
      </c>
      <c r="E2009" t="s">
        <v>205</v>
      </c>
      <c r="F2009" t="s">
        <v>51</v>
      </c>
      <c r="G2009">
        <v>6</v>
      </c>
      <c r="H2009">
        <v>0.05</v>
      </c>
      <c r="I2009" s="2">
        <v>611268</v>
      </c>
      <c r="J2009" t="str">
        <f>_xlfn.XLOOKUP(tblOrders[[#This Row],[CustomerID]], tblCustomers[CustomerID], tblCustomers[CustomerName])</f>
        <v>Customer 230</v>
      </c>
      <c r="K2009" t="str">
        <f>_xlfn.XLOOKUP(tblOrders[[#This Row],[CustomerID]], tblCustomers[CustomerID], tblCustomers[Segment])</f>
        <v>Corporate</v>
      </c>
      <c r="L2009" t="str">
        <f>_xlfn.XLOOKUP(tblOrders[[#This Row],[ProductID]], tblProducts[ProductID], tblProducts[Category])</f>
        <v>Furniture</v>
      </c>
      <c r="M2009">
        <f>_xlfn.XLOOKUP(tblOrders[[#This Row],[ProductID]], tblProducts[ProductID], tblProducts[CostPrice])</f>
        <v>75432</v>
      </c>
      <c r="N2009">
        <f>tblOrders[[#This Row],[Sales]]-(tblOrders[[#This Row],[CostPrice]]*tblOrders[[#This Row],[Quantity]])</f>
        <v>158676</v>
      </c>
      <c r="O2009" t="str">
        <f>TEXT(tblOrders[[#This Row],[Date]],"mmm-yyyy")</f>
        <v>Jan-2025</v>
      </c>
      <c r="P2009" t="str">
        <f>_xlfn.XLOOKUP(tblOrders[[#This Row],[OrderID]], tblReturns[OrderID], tblReturns[Returned])</f>
        <v>No</v>
      </c>
      <c r="Q2009" t="str">
        <f>_xlfn.XLOOKUP(tblOrders[[#This Row],[OrderID]], tblShipping[OrderID], tblShipping[ShipMode])</f>
        <v>Express</v>
      </c>
      <c r="R2009" t="str">
        <f>IFERROR(_xlfn.XLOOKUP(A2008, tblCustomers[CustomerID], tblCustomers[CustomerName]), "Not Found")</f>
        <v>Not Found</v>
      </c>
      <c r="S2009" t="str">
        <f>IF(tblOrders[[#This Row],[Sales]]&gt;1000000,"High Value","Standard")</f>
        <v>Standard</v>
      </c>
      <c r="T2009" t="str">
        <f>_xlfn.XLOOKUP(tblOrders[[#This Row],[ProductID]], tblProducts[ProductID], tblProducts[ProductName])</f>
        <v>Product 88</v>
      </c>
      <c r="U2009">
        <f>_xlfn.XLOOKUP(tblOrders[[#This Row],[SalesRepID]], tblSalesreps[RepID], tblSalesreps[Target])</f>
        <v>16246424</v>
      </c>
    </row>
    <row r="2010" spans="1:21">
      <c r="A2010" t="s">
        <v>2807</v>
      </c>
      <c r="B2010" s="7" t="s">
        <v>2051</v>
      </c>
      <c r="C2010" t="s">
        <v>600</v>
      </c>
      <c r="D2010" t="s">
        <v>78</v>
      </c>
      <c r="E2010" t="s">
        <v>79</v>
      </c>
      <c r="F2010" t="s">
        <v>26</v>
      </c>
      <c r="G2010">
        <v>8</v>
      </c>
      <c r="H2010">
        <v>0.1</v>
      </c>
      <c r="I2010" s="2">
        <v>748245.6</v>
      </c>
      <c r="J2010" t="str">
        <f>_xlfn.XLOOKUP(tblOrders[[#This Row],[CustomerID]], tblCustomers[CustomerID], tblCustomers[CustomerName])</f>
        <v>Customer 105</v>
      </c>
      <c r="K2010" t="str">
        <f>_xlfn.XLOOKUP(tblOrders[[#This Row],[CustomerID]], tblCustomers[CustomerID], tblCustomers[Segment])</f>
        <v>Consumer</v>
      </c>
      <c r="L2010" t="str">
        <f>_xlfn.XLOOKUP(tblOrders[[#This Row],[ProductID]], tblProducts[ProductID], tblProducts[Category])</f>
        <v>Office</v>
      </c>
      <c r="M2010">
        <f>_xlfn.XLOOKUP(tblOrders[[#This Row],[ProductID]], tblProducts[ProductID], tblProducts[CostPrice])</f>
        <v>76942</v>
      </c>
      <c r="N2010">
        <f>tblOrders[[#This Row],[Sales]]-(tblOrders[[#This Row],[CostPrice]]*tblOrders[[#This Row],[Quantity]])</f>
        <v>132709.59999999998</v>
      </c>
      <c r="O2010" t="str">
        <f>TEXT(tblOrders[[#This Row],[Date]],"mmm-yyyy")</f>
        <v>Jul-2025</v>
      </c>
      <c r="P2010" t="str">
        <f>_xlfn.XLOOKUP(tblOrders[[#This Row],[OrderID]], tblReturns[OrderID], tblReturns[Returned])</f>
        <v>Yes</v>
      </c>
      <c r="Q2010" t="str">
        <f>_xlfn.XLOOKUP(tblOrders[[#This Row],[OrderID]], tblShipping[OrderID], tblShipping[ShipMode])</f>
        <v>Pickup</v>
      </c>
      <c r="R2010" t="str">
        <f>IFERROR(_xlfn.XLOOKUP(A2009, tblCustomers[CustomerID], tblCustomers[CustomerName]), "Not Found")</f>
        <v>Not Found</v>
      </c>
      <c r="S2010" t="str">
        <f>IF(tblOrders[[#This Row],[Sales]]&gt;1000000,"High Value","Standard")</f>
        <v>Standard</v>
      </c>
      <c r="T2010" t="str">
        <f>_xlfn.XLOOKUP(tblOrders[[#This Row],[ProductID]], tblProducts[ProductID], tblProducts[ProductName])</f>
        <v>Product 22</v>
      </c>
      <c r="U2010">
        <f>_xlfn.XLOOKUP(tblOrders[[#This Row],[SalesRepID]], tblSalesreps[RepID], tblSalesreps[Target])</f>
        <v>8592536</v>
      </c>
    </row>
    <row r="2011" spans="1:21">
      <c r="A2011" t="s">
        <v>2808</v>
      </c>
      <c r="B2011" s="7" t="s">
        <v>374</v>
      </c>
      <c r="C2011" t="s">
        <v>208</v>
      </c>
      <c r="D2011" t="s">
        <v>516</v>
      </c>
      <c r="E2011" t="s">
        <v>165</v>
      </c>
      <c r="F2011" t="s">
        <v>51</v>
      </c>
      <c r="G2011">
        <v>1</v>
      </c>
      <c r="H2011">
        <v>0.15</v>
      </c>
      <c r="I2011" s="2">
        <v>43302.400000000001</v>
      </c>
      <c r="J2011" t="str">
        <f>_xlfn.XLOOKUP(tblOrders[[#This Row],[CustomerID]], tblCustomers[CustomerID], tblCustomers[CustomerName])</f>
        <v>Customer 110</v>
      </c>
      <c r="K2011" t="str">
        <f>_xlfn.XLOOKUP(tblOrders[[#This Row],[CustomerID]], tblCustomers[CustomerID], tblCustomers[Segment])</f>
        <v>Consumer</v>
      </c>
      <c r="L2011" t="str">
        <f>_xlfn.XLOOKUP(tblOrders[[#This Row],[ProductID]], tblProducts[ProductID], tblProducts[Category])</f>
        <v>Home</v>
      </c>
      <c r="M2011">
        <f>_xlfn.XLOOKUP(tblOrders[[#This Row],[ProductID]], tblProducts[ProductID], tblProducts[CostPrice])</f>
        <v>48408</v>
      </c>
      <c r="N2011">
        <f>tblOrders[[#This Row],[Sales]]-(tblOrders[[#This Row],[CostPrice]]*tblOrders[[#This Row],[Quantity]])</f>
        <v>-5105.5999999999985</v>
      </c>
      <c r="O2011" t="str">
        <f>TEXT(tblOrders[[#This Row],[Date]],"mmm-yyyy")</f>
        <v>Jul-2025</v>
      </c>
      <c r="P2011" t="str">
        <f>_xlfn.XLOOKUP(tblOrders[[#This Row],[OrderID]], tblReturns[OrderID], tblReturns[Returned])</f>
        <v>No</v>
      </c>
      <c r="Q2011" t="str">
        <f>_xlfn.XLOOKUP(tblOrders[[#This Row],[OrderID]], tblShipping[OrderID], tblShipping[ShipMode])</f>
        <v>Pickup</v>
      </c>
      <c r="R2011" t="str">
        <f>IFERROR(_xlfn.XLOOKUP(A2010, tblCustomers[CustomerID], tblCustomers[CustomerName]), "Not Found")</f>
        <v>Not Found</v>
      </c>
      <c r="S2011" t="str">
        <f>IF(tblOrders[[#This Row],[Sales]]&gt;1000000,"High Value","Standard")</f>
        <v>Standard</v>
      </c>
      <c r="T2011" t="str">
        <f>_xlfn.XLOOKUP(tblOrders[[#This Row],[ProductID]], tblProducts[ProductID], tblProducts[ProductName])</f>
        <v>Product 12</v>
      </c>
      <c r="U2011">
        <f>_xlfn.XLOOKUP(tblOrders[[#This Row],[SalesRepID]], tblSalesreps[RepID], tblSalesreps[Target])</f>
        <v>16839910</v>
      </c>
    </row>
    <row r="2012" spans="1:21">
      <c r="A2012" t="s">
        <v>2809</v>
      </c>
      <c r="B2012" s="7" t="s">
        <v>646</v>
      </c>
      <c r="C2012" t="s">
        <v>1000</v>
      </c>
      <c r="D2012" t="s">
        <v>349</v>
      </c>
      <c r="E2012" t="s">
        <v>79</v>
      </c>
      <c r="F2012" t="s">
        <v>20</v>
      </c>
      <c r="G2012">
        <v>3</v>
      </c>
      <c r="H2012">
        <v>0.05</v>
      </c>
      <c r="I2012" s="2">
        <v>300469.8</v>
      </c>
      <c r="J2012" t="str">
        <f>_xlfn.XLOOKUP(tblOrders[[#This Row],[CustomerID]], tblCustomers[CustomerID], tblCustomers[CustomerName])</f>
        <v>Customer 160</v>
      </c>
      <c r="K2012" t="str">
        <f>_xlfn.XLOOKUP(tblOrders[[#This Row],[CustomerID]], tblCustomers[CustomerID], tblCustomers[Segment])</f>
        <v>Corporate</v>
      </c>
      <c r="L2012" t="str">
        <f>_xlfn.XLOOKUP(tblOrders[[#This Row],[ProductID]], tblProducts[ProductID], tblProducts[Category])</f>
        <v>Office</v>
      </c>
      <c r="M2012">
        <f>_xlfn.XLOOKUP(tblOrders[[#This Row],[ProductID]], tblProducts[ProductID], tblProducts[CostPrice])</f>
        <v>26900</v>
      </c>
      <c r="N2012">
        <f>tblOrders[[#This Row],[Sales]]-(tblOrders[[#This Row],[CostPrice]]*tblOrders[[#This Row],[Quantity]])</f>
        <v>219769.8</v>
      </c>
      <c r="O2012" t="str">
        <f>TEXT(tblOrders[[#This Row],[Date]],"mmm-yyyy")</f>
        <v>Apr-2025</v>
      </c>
      <c r="P2012" t="str">
        <f>_xlfn.XLOOKUP(tblOrders[[#This Row],[OrderID]], tblReturns[OrderID], tblReturns[Returned])</f>
        <v>No</v>
      </c>
      <c r="Q2012" t="str">
        <f>_xlfn.XLOOKUP(tblOrders[[#This Row],[OrderID]], tblShipping[OrderID], tblShipping[ShipMode])</f>
        <v>Standard</v>
      </c>
      <c r="R2012" t="str">
        <f>IFERROR(_xlfn.XLOOKUP(A2011, tblCustomers[CustomerID], tblCustomers[CustomerName]), "Not Found")</f>
        <v>Not Found</v>
      </c>
      <c r="S2012" t="str">
        <f>IF(tblOrders[[#This Row],[Sales]]&gt;1000000,"High Value","Standard")</f>
        <v>Standard</v>
      </c>
      <c r="T2012" t="str">
        <f>_xlfn.XLOOKUP(tblOrders[[#This Row],[ProductID]], tblProducts[ProductID], tblProducts[ProductName])</f>
        <v>Product 61</v>
      </c>
      <c r="U2012">
        <f>_xlfn.XLOOKUP(tblOrders[[#This Row],[SalesRepID]], tblSalesreps[RepID], tblSalesreps[Target])</f>
        <v>8592536</v>
      </c>
    </row>
    <row r="2013" spans="1:21">
      <c r="A2013" t="s">
        <v>2810</v>
      </c>
      <c r="B2013" s="7" t="s">
        <v>623</v>
      </c>
      <c r="C2013" t="s">
        <v>653</v>
      </c>
      <c r="D2013" t="s">
        <v>820</v>
      </c>
      <c r="E2013" t="s">
        <v>205</v>
      </c>
      <c r="F2013" t="s">
        <v>51</v>
      </c>
      <c r="G2013">
        <v>10</v>
      </c>
      <c r="H2013">
        <v>0.1</v>
      </c>
      <c r="I2013" s="2">
        <v>138051</v>
      </c>
      <c r="J2013" t="str">
        <f>_xlfn.XLOOKUP(tblOrders[[#This Row],[CustomerID]], tblCustomers[CustomerID], tblCustomers[CustomerName])</f>
        <v>Customer 204</v>
      </c>
      <c r="K2013" t="str">
        <f>_xlfn.XLOOKUP(tblOrders[[#This Row],[CustomerID]], tblCustomers[CustomerID], tblCustomers[Segment])</f>
        <v>Consumer</v>
      </c>
      <c r="L2013" t="str">
        <f>_xlfn.XLOOKUP(tblOrders[[#This Row],[ProductID]], tblProducts[ProductID], tblProducts[Category])</f>
        <v>Home</v>
      </c>
      <c r="M2013">
        <f>_xlfn.XLOOKUP(tblOrders[[#This Row],[ProductID]], tblProducts[ProductID], tblProducts[CostPrice])</f>
        <v>35035</v>
      </c>
      <c r="N2013">
        <f>tblOrders[[#This Row],[Sales]]-(tblOrders[[#This Row],[CostPrice]]*tblOrders[[#This Row],[Quantity]])</f>
        <v>-212299</v>
      </c>
      <c r="O2013" t="str">
        <f>TEXT(tblOrders[[#This Row],[Date]],"mmm-yyyy")</f>
        <v>Jul-2025</v>
      </c>
      <c r="P2013" t="str">
        <f>_xlfn.XLOOKUP(tblOrders[[#This Row],[OrderID]], tblReturns[OrderID], tblReturns[Returned])</f>
        <v>No</v>
      </c>
      <c r="Q2013" t="str">
        <f>_xlfn.XLOOKUP(tblOrders[[#This Row],[OrderID]], tblShipping[OrderID], tblShipping[ShipMode])</f>
        <v>Standard</v>
      </c>
      <c r="R2013" t="str">
        <f>IFERROR(_xlfn.XLOOKUP(A2012, tblCustomers[CustomerID], tblCustomers[CustomerName]), "Not Found")</f>
        <v>Not Found</v>
      </c>
      <c r="S2013" t="str">
        <f>IF(tblOrders[[#This Row],[Sales]]&gt;1000000,"High Value","Standard")</f>
        <v>Standard</v>
      </c>
      <c r="T2013" t="str">
        <f>_xlfn.XLOOKUP(tblOrders[[#This Row],[ProductID]], tblProducts[ProductID], tblProducts[ProductName])</f>
        <v>Product 20</v>
      </c>
      <c r="U2013">
        <f>_xlfn.XLOOKUP(tblOrders[[#This Row],[SalesRepID]], tblSalesreps[RepID], tblSalesreps[Target])</f>
        <v>16246424</v>
      </c>
    </row>
    <row r="2014" spans="1:21">
      <c r="A2014" t="s">
        <v>2811</v>
      </c>
      <c r="B2014" s="7" t="s">
        <v>1222</v>
      </c>
      <c r="C2014" t="s">
        <v>231</v>
      </c>
      <c r="D2014" t="s">
        <v>667</v>
      </c>
      <c r="E2014" t="s">
        <v>19</v>
      </c>
      <c r="F2014" t="s">
        <v>20</v>
      </c>
      <c r="G2014">
        <v>4</v>
      </c>
      <c r="H2014">
        <v>0.1</v>
      </c>
      <c r="I2014" s="2">
        <v>454622.4</v>
      </c>
      <c r="J2014" t="str">
        <f>_xlfn.XLOOKUP(tblOrders[[#This Row],[CustomerID]], tblCustomers[CustomerID], tblCustomers[CustomerName])</f>
        <v>Customer 28</v>
      </c>
      <c r="K2014" t="str">
        <f>_xlfn.XLOOKUP(tblOrders[[#This Row],[CustomerID]], tblCustomers[CustomerID], tblCustomers[Segment])</f>
        <v>SME</v>
      </c>
      <c r="L2014" t="str">
        <f>_xlfn.XLOOKUP(tblOrders[[#This Row],[ProductID]], tblProducts[ProductID], tblProducts[Category])</f>
        <v>Electronics</v>
      </c>
      <c r="M2014">
        <f>_xlfn.XLOOKUP(tblOrders[[#This Row],[ProductID]], tblProducts[ProductID], tblProducts[CostPrice])</f>
        <v>13676</v>
      </c>
      <c r="N2014">
        <f>tblOrders[[#This Row],[Sales]]-(tblOrders[[#This Row],[CostPrice]]*tblOrders[[#This Row],[Quantity]])</f>
        <v>399918.4</v>
      </c>
      <c r="O2014" t="str">
        <f>TEXT(tblOrders[[#This Row],[Date]],"mmm-yyyy")</f>
        <v>Nov-2025</v>
      </c>
      <c r="P2014" t="str">
        <f>_xlfn.XLOOKUP(tblOrders[[#This Row],[OrderID]], tblReturns[OrderID], tblReturns[Returned])</f>
        <v>No</v>
      </c>
      <c r="Q2014" t="str">
        <f>_xlfn.XLOOKUP(tblOrders[[#This Row],[OrderID]], tblShipping[OrderID], tblShipping[ShipMode])</f>
        <v>Standard</v>
      </c>
      <c r="R2014" t="str">
        <f>IFERROR(_xlfn.XLOOKUP(A2013, tblCustomers[CustomerID], tblCustomers[CustomerName]), "Not Found")</f>
        <v>Not Found</v>
      </c>
      <c r="S2014" t="str">
        <f>IF(tblOrders[[#This Row],[Sales]]&gt;1000000,"High Value","Standard")</f>
        <v>Standard</v>
      </c>
      <c r="T2014" t="str">
        <f>_xlfn.XLOOKUP(tblOrders[[#This Row],[ProductID]], tblProducts[ProductID], tblProducts[ProductName])</f>
        <v>Product 10</v>
      </c>
      <c r="U2014">
        <f>_xlfn.XLOOKUP(tblOrders[[#This Row],[SalesRepID]], tblSalesreps[RepID], tblSalesreps[Target])</f>
        <v>11347243</v>
      </c>
    </row>
    <row r="2015" spans="1:21">
      <c r="A2015" t="s">
        <v>2812</v>
      </c>
      <c r="B2015" s="7" t="s">
        <v>32</v>
      </c>
      <c r="C2015" t="s">
        <v>95</v>
      </c>
      <c r="D2015" t="s">
        <v>158</v>
      </c>
      <c r="E2015" t="s">
        <v>202</v>
      </c>
      <c r="F2015" t="s">
        <v>51</v>
      </c>
      <c r="G2015">
        <v>7</v>
      </c>
      <c r="H2015">
        <v>0</v>
      </c>
      <c r="I2015" s="2">
        <v>1025927</v>
      </c>
      <c r="J2015" t="str">
        <f>_xlfn.XLOOKUP(tblOrders[[#This Row],[CustomerID]], tblCustomers[CustomerID], tblCustomers[CustomerName])</f>
        <v>Customer 37</v>
      </c>
      <c r="K2015" t="str">
        <f>_xlfn.XLOOKUP(tblOrders[[#This Row],[CustomerID]], tblCustomers[CustomerID], tblCustomers[Segment])</f>
        <v>Consumer</v>
      </c>
      <c r="L2015" t="str">
        <f>_xlfn.XLOOKUP(tblOrders[[#This Row],[ProductID]], tblProducts[ProductID], tblProducts[Category])</f>
        <v>Home</v>
      </c>
      <c r="M2015">
        <f>_xlfn.XLOOKUP(tblOrders[[#This Row],[ProductID]], tblProducts[ProductID], tblProducts[CostPrice])</f>
        <v>6817</v>
      </c>
      <c r="N2015">
        <f>tblOrders[[#This Row],[Sales]]-(tblOrders[[#This Row],[CostPrice]]*tblOrders[[#This Row],[Quantity]])</f>
        <v>978208</v>
      </c>
      <c r="O2015" t="str">
        <f>TEXT(tblOrders[[#This Row],[Date]],"mmm-yyyy")</f>
        <v>Dec-2025</v>
      </c>
      <c r="P2015" t="str">
        <f>_xlfn.XLOOKUP(tblOrders[[#This Row],[OrderID]], tblReturns[OrderID], tblReturns[Returned])</f>
        <v>No</v>
      </c>
      <c r="Q2015" t="str">
        <f>_xlfn.XLOOKUP(tblOrders[[#This Row],[OrderID]], tblShipping[OrderID], tblShipping[ShipMode])</f>
        <v>Pickup</v>
      </c>
      <c r="R2015" t="str">
        <f>IFERROR(_xlfn.XLOOKUP(A2014, tblCustomers[CustomerID], tblCustomers[CustomerName]), "Not Found")</f>
        <v>Not Found</v>
      </c>
      <c r="S2015" t="str">
        <f>IF(tblOrders[[#This Row],[Sales]]&gt;1000000,"High Value","Standard")</f>
        <v>High Value</v>
      </c>
      <c r="T2015" t="str">
        <f>_xlfn.XLOOKUP(tblOrders[[#This Row],[ProductID]], tblProducts[ProductID], tblProducts[ProductName])</f>
        <v>Product 7</v>
      </c>
      <c r="U2015">
        <f>_xlfn.XLOOKUP(tblOrders[[#This Row],[SalesRepID]], tblSalesreps[RepID], tblSalesreps[Target])</f>
        <v>10652665</v>
      </c>
    </row>
    <row r="2016" spans="1:21">
      <c r="A2016" t="s">
        <v>2813</v>
      </c>
      <c r="B2016" s="7" t="s">
        <v>2316</v>
      </c>
      <c r="C2016" t="s">
        <v>239</v>
      </c>
      <c r="D2016" t="s">
        <v>308</v>
      </c>
      <c r="E2016" t="s">
        <v>87</v>
      </c>
      <c r="F2016" t="s">
        <v>88</v>
      </c>
      <c r="G2016">
        <v>4</v>
      </c>
      <c r="H2016">
        <v>0</v>
      </c>
      <c r="I2016" s="2">
        <v>317392</v>
      </c>
      <c r="J2016" t="str">
        <f>_xlfn.XLOOKUP(tblOrders[[#This Row],[CustomerID]], tblCustomers[CustomerID], tblCustomers[CustomerName])</f>
        <v>Customer 146</v>
      </c>
      <c r="K2016" t="str">
        <f>_xlfn.XLOOKUP(tblOrders[[#This Row],[CustomerID]], tblCustomers[CustomerID], tblCustomers[Segment])</f>
        <v>Consumer</v>
      </c>
      <c r="L2016" t="str">
        <f>_xlfn.XLOOKUP(tblOrders[[#This Row],[ProductID]], tblProducts[ProductID], tblProducts[Category])</f>
        <v>Furniture</v>
      </c>
      <c r="M2016">
        <f>_xlfn.XLOOKUP(tblOrders[[#This Row],[ProductID]], tblProducts[ProductID], tblProducts[CostPrice])</f>
        <v>27039</v>
      </c>
      <c r="N2016">
        <f>tblOrders[[#This Row],[Sales]]-(tblOrders[[#This Row],[CostPrice]]*tblOrders[[#This Row],[Quantity]])</f>
        <v>209236</v>
      </c>
      <c r="O2016" t="str">
        <f>TEXT(tblOrders[[#This Row],[Date]],"mmm-yyyy")</f>
        <v>Jul-2025</v>
      </c>
      <c r="P2016" t="str">
        <f>_xlfn.XLOOKUP(tblOrders[[#This Row],[OrderID]], tblReturns[OrderID], tblReturns[Returned])</f>
        <v>No</v>
      </c>
      <c r="Q2016" t="str">
        <f>_xlfn.XLOOKUP(tblOrders[[#This Row],[OrderID]], tblShipping[OrderID], tblShipping[ShipMode])</f>
        <v>Express</v>
      </c>
      <c r="R2016" t="str">
        <f>IFERROR(_xlfn.XLOOKUP(A2015, tblCustomers[CustomerID], tblCustomers[CustomerName]), "Not Found")</f>
        <v>Not Found</v>
      </c>
      <c r="S2016" t="str">
        <f>IF(tblOrders[[#This Row],[Sales]]&gt;1000000,"High Value","Standard")</f>
        <v>Standard</v>
      </c>
      <c r="T2016" t="str">
        <f>_xlfn.XLOOKUP(tblOrders[[#This Row],[ProductID]], tblProducts[ProductID], tblProducts[ProductName])</f>
        <v>Product 13</v>
      </c>
      <c r="U2016">
        <f>_xlfn.XLOOKUP(tblOrders[[#This Row],[SalesRepID]], tblSalesreps[RepID], tblSalesreps[Target])</f>
        <v>18500989</v>
      </c>
    </row>
    <row r="2017" spans="1:21">
      <c r="A2017" t="s">
        <v>2814</v>
      </c>
      <c r="B2017" s="7" t="s">
        <v>381</v>
      </c>
      <c r="C2017" t="s">
        <v>1068</v>
      </c>
      <c r="D2017" t="s">
        <v>255</v>
      </c>
      <c r="E2017" t="s">
        <v>50</v>
      </c>
      <c r="F2017" t="s">
        <v>51</v>
      </c>
      <c r="G2017">
        <v>4</v>
      </c>
      <c r="H2017">
        <v>0</v>
      </c>
      <c r="I2017" s="2">
        <v>113308</v>
      </c>
      <c r="J2017" t="str">
        <f>_xlfn.XLOOKUP(tblOrders[[#This Row],[CustomerID]], tblCustomers[CustomerID], tblCustomers[CustomerName])</f>
        <v>Customer 236</v>
      </c>
      <c r="K2017" t="str">
        <f>_xlfn.XLOOKUP(tblOrders[[#This Row],[CustomerID]], tblCustomers[CustomerID], tblCustomers[Segment])</f>
        <v>Corporate</v>
      </c>
      <c r="L2017" t="str">
        <f>_xlfn.XLOOKUP(tblOrders[[#This Row],[ProductID]], tblProducts[ProductID], tblProducts[Category])</f>
        <v>Electronics</v>
      </c>
      <c r="M2017">
        <f>_xlfn.XLOOKUP(tblOrders[[#This Row],[ProductID]], tblProducts[ProductID], tblProducts[CostPrice])</f>
        <v>58560</v>
      </c>
      <c r="N2017">
        <f>tblOrders[[#This Row],[Sales]]-(tblOrders[[#This Row],[CostPrice]]*tblOrders[[#This Row],[Quantity]])</f>
        <v>-120932</v>
      </c>
      <c r="O2017" t="str">
        <f>TEXT(tblOrders[[#This Row],[Date]],"mmm-yyyy")</f>
        <v>Sep-2025</v>
      </c>
      <c r="P2017" t="str">
        <f>_xlfn.XLOOKUP(tblOrders[[#This Row],[OrderID]], tblReturns[OrderID], tblReturns[Returned])</f>
        <v>Yes</v>
      </c>
      <c r="Q2017" t="str">
        <f>_xlfn.XLOOKUP(tblOrders[[#This Row],[OrderID]], tblShipping[OrderID], tblShipping[ShipMode])</f>
        <v>Express</v>
      </c>
      <c r="R2017" t="str">
        <f>IFERROR(_xlfn.XLOOKUP(A2016, tblCustomers[CustomerID], tblCustomers[CustomerName]), "Not Found")</f>
        <v>Not Found</v>
      </c>
      <c r="S2017" t="str">
        <f>IF(tblOrders[[#This Row],[Sales]]&gt;1000000,"High Value","Standard")</f>
        <v>Standard</v>
      </c>
      <c r="T2017" t="str">
        <f>_xlfn.XLOOKUP(tblOrders[[#This Row],[ProductID]], tblProducts[ProductID], tblProducts[ProductName])</f>
        <v>Product 79</v>
      </c>
      <c r="U2017">
        <f>_xlfn.XLOOKUP(tblOrders[[#This Row],[SalesRepID]], tblSalesreps[RepID], tblSalesreps[Target])</f>
        <v>17350666</v>
      </c>
    </row>
    <row r="2018" spans="1:21">
      <c r="A2018" t="s">
        <v>2815</v>
      </c>
      <c r="B2018" s="7" t="s">
        <v>296</v>
      </c>
      <c r="C2018" t="s">
        <v>803</v>
      </c>
      <c r="D2018" t="s">
        <v>12</v>
      </c>
      <c r="E2018" t="s">
        <v>210</v>
      </c>
      <c r="F2018" t="s">
        <v>20</v>
      </c>
      <c r="G2018">
        <v>4</v>
      </c>
      <c r="H2018">
        <v>0.2</v>
      </c>
      <c r="I2018" s="2">
        <v>413305.59999999998</v>
      </c>
      <c r="J2018" t="str">
        <f>_xlfn.XLOOKUP(tblOrders[[#This Row],[CustomerID]], tblCustomers[CustomerID], tblCustomers[CustomerName])</f>
        <v>Customer 153</v>
      </c>
      <c r="K2018" t="str">
        <f>_xlfn.XLOOKUP(tblOrders[[#This Row],[CustomerID]], tblCustomers[CustomerID], tblCustomers[Segment])</f>
        <v>SME</v>
      </c>
      <c r="L2018" t="str">
        <f>_xlfn.XLOOKUP(tblOrders[[#This Row],[ProductID]], tblProducts[ProductID], tblProducts[Category])</f>
        <v>Furniture</v>
      </c>
      <c r="M2018">
        <f>_xlfn.XLOOKUP(tblOrders[[#This Row],[ProductID]], tblProducts[ProductID], tblProducts[CostPrice])</f>
        <v>72369</v>
      </c>
      <c r="N2018">
        <f>tblOrders[[#This Row],[Sales]]-(tblOrders[[#This Row],[CostPrice]]*tblOrders[[#This Row],[Quantity]])</f>
        <v>123829.59999999998</v>
      </c>
      <c r="O2018" t="str">
        <f>TEXT(tblOrders[[#This Row],[Date]],"mmm-yyyy")</f>
        <v>Nov-2025</v>
      </c>
      <c r="P2018" t="str">
        <f>_xlfn.XLOOKUP(tblOrders[[#This Row],[OrderID]], tblReturns[OrderID], tblReturns[Returned])</f>
        <v>No</v>
      </c>
      <c r="Q2018" t="str">
        <f>_xlfn.XLOOKUP(tblOrders[[#This Row],[OrderID]], tblShipping[OrderID], tblShipping[ShipMode])</f>
        <v>Express</v>
      </c>
      <c r="R2018" t="str">
        <f>IFERROR(_xlfn.XLOOKUP(A2017, tblCustomers[CustomerID], tblCustomers[CustomerName]), "Not Found")</f>
        <v>Not Found</v>
      </c>
      <c r="S2018" t="str">
        <f>IF(tblOrders[[#This Row],[Sales]]&gt;1000000,"High Value","Standard")</f>
        <v>Standard</v>
      </c>
      <c r="T2018" t="str">
        <f>_xlfn.XLOOKUP(tblOrders[[#This Row],[ProductID]], tblProducts[ProductID], tblProducts[ProductName])</f>
        <v>Product 19</v>
      </c>
      <c r="U2018">
        <f>_xlfn.XLOOKUP(tblOrders[[#This Row],[SalesRepID]], tblSalesreps[RepID], tblSalesreps[Target])</f>
        <v>19336654</v>
      </c>
    </row>
    <row r="2019" spans="1:21">
      <c r="A2019" t="s">
        <v>2816</v>
      </c>
      <c r="B2019" s="7" t="s">
        <v>623</v>
      </c>
      <c r="C2019" t="s">
        <v>1250</v>
      </c>
      <c r="D2019" t="s">
        <v>352</v>
      </c>
      <c r="E2019" t="s">
        <v>205</v>
      </c>
      <c r="F2019" t="s">
        <v>88</v>
      </c>
      <c r="G2019">
        <v>7</v>
      </c>
      <c r="H2019">
        <v>0.2</v>
      </c>
      <c r="I2019" s="2">
        <v>531938.4</v>
      </c>
      <c r="J2019" t="str">
        <f>_xlfn.XLOOKUP(tblOrders[[#This Row],[CustomerID]], tblCustomers[CustomerID], tblCustomers[CustomerName])</f>
        <v>Customer 291</v>
      </c>
      <c r="K2019" t="str">
        <f>_xlfn.XLOOKUP(tblOrders[[#This Row],[CustomerID]], tblCustomers[CustomerID], tblCustomers[Segment])</f>
        <v>Consumer</v>
      </c>
      <c r="L2019" t="str">
        <f>_xlfn.XLOOKUP(tblOrders[[#This Row],[ProductID]], tblProducts[ProductID], tblProducts[Category])</f>
        <v>Electronics</v>
      </c>
      <c r="M2019">
        <f>_xlfn.XLOOKUP(tblOrders[[#This Row],[ProductID]], tblProducts[ProductID], tblProducts[CostPrice])</f>
        <v>58522</v>
      </c>
      <c r="N2019">
        <f>tblOrders[[#This Row],[Sales]]-(tblOrders[[#This Row],[CostPrice]]*tblOrders[[#This Row],[Quantity]])</f>
        <v>122284.40000000002</v>
      </c>
      <c r="O2019" t="str">
        <f>TEXT(tblOrders[[#This Row],[Date]],"mmm-yyyy")</f>
        <v>Jul-2025</v>
      </c>
      <c r="P2019" t="str">
        <f>_xlfn.XLOOKUP(tblOrders[[#This Row],[OrderID]], tblReturns[OrderID], tblReturns[Returned])</f>
        <v>No</v>
      </c>
      <c r="Q2019" t="str">
        <f>_xlfn.XLOOKUP(tblOrders[[#This Row],[OrderID]], tblShipping[OrderID], tblShipping[ShipMode])</f>
        <v>Pickup</v>
      </c>
      <c r="R2019" t="str">
        <f>IFERROR(_xlfn.XLOOKUP(A2018, tblCustomers[CustomerID], tblCustomers[CustomerName]), "Not Found")</f>
        <v>Not Found</v>
      </c>
      <c r="S2019" t="str">
        <f>IF(tblOrders[[#This Row],[Sales]]&gt;1000000,"High Value","Standard")</f>
        <v>Standard</v>
      </c>
      <c r="T2019" t="str">
        <f>_xlfn.XLOOKUP(tblOrders[[#This Row],[ProductID]], tblProducts[ProductID], tblProducts[ProductName])</f>
        <v>Product 60</v>
      </c>
      <c r="U2019">
        <f>_xlfn.XLOOKUP(tblOrders[[#This Row],[SalesRepID]], tblSalesreps[RepID], tblSalesreps[Target])</f>
        <v>16246424</v>
      </c>
    </row>
    <row r="2020" spans="1:21">
      <c r="A2020" t="s">
        <v>2817</v>
      </c>
      <c r="B2020" s="7" t="s">
        <v>143</v>
      </c>
      <c r="C2020" t="s">
        <v>1455</v>
      </c>
      <c r="D2020" t="s">
        <v>1029</v>
      </c>
      <c r="E2020" t="s">
        <v>105</v>
      </c>
      <c r="F2020" t="s">
        <v>20</v>
      </c>
      <c r="G2020">
        <v>1</v>
      </c>
      <c r="H2020">
        <v>0.05</v>
      </c>
      <c r="I2020" s="2">
        <v>121639.9</v>
      </c>
      <c r="J2020" t="str">
        <f>_xlfn.XLOOKUP(tblOrders[[#This Row],[CustomerID]], tblCustomers[CustomerID], tblCustomers[CustomerName])</f>
        <v>Customer 62</v>
      </c>
      <c r="K2020" t="str">
        <f>_xlfn.XLOOKUP(tblOrders[[#This Row],[CustomerID]], tblCustomers[CustomerID], tblCustomers[Segment])</f>
        <v>Consumer</v>
      </c>
      <c r="L2020" t="str">
        <f>_xlfn.XLOOKUP(tblOrders[[#This Row],[ProductID]], tblProducts[ProductID], tblProducts[Category])</f>
        <v>Furniture</v>
      </c>
      <c r="M2020">
        <f>_xlfn.XLOOKUP(tblOrders[[#This Row],[ProductID]], tblProducts[ProductID], tblProducts[CostPrice])</f>
        <v>74501</v>
      </c>
      <c r="N2020">
        <f>tblOrders[[#This Row],[Sales]]-(tblOrders[[#This Row],[CostPrice]]*tblOrders[[#This Row],[Quantity]])</f>
        <v>47138.899999999994</v>
      </c>
      <c r="O2020" t="str">
        <f>TEXT(tblOrders[[#This Row],[Date]],"mmm-yyyy")</f>
        <v>Feb-2025</v>
      </c>
      <c r="P2020" t="str">
        <f>_xlfn.XLOOKUP(tblOrders[[#This Row],[OrderID]], tblReturns[OrderID], tblReturns[Returned])</f>
        <v>No</v>
      </c>
      <c r="Q2020" t="str">
        <f>_xlfn.XLOOKUP(tblOrders[[#This Row],[OrderID]], tblShipping[OrderID], tblShipping[ShipMode])</f>
        <v>Standard</v>
      </c>
      <c r="R2020" t="str">
        <f>IFERROR(_xlfn.XLOOKUP(A2019, tblCustomers[CustomerID], tblCustomers[CustomerName]), "Not Found")</f>
        <v>Not Found</v>
      </c>
      <c r="S2020" t="str">
        <f>IF(tblOrders[[#This Row],[Sales]]&gt;1000000,"High Value","Standard")</f>
        <v>Standard</v>
      </c>
      <c r="T2020" t="str">
        <f>_xlfn.XLOOKUP(tblOrders[[#This Row],[ProductID]], tblProducts[ProductID], tblProducts[ProductName])</f>
        <v>Product 18</v>
      </c>
      <c r="U2020">
        <f>_xlfn.XLOOKUP(tblOrders[[#This Row],[SalesRepID]], tblSalesreps[RepID], tblSalesreps[Target])</f>
        <v>8698154</v>
      </c>
    </row>
    <row r="2021" spans="1:21">
      <c r="A2021" t="s">
        <v>2818</v>
      </c>
      <c r="B2021" s="7" t="s">
        <v>657</v>
      </c>
      <c r="C2021" t="s">
        <v>181</v>
      </c>
      <c r="D2021" t="s">
        <v>44</v>
      </c>
      <c r="E2021" t="s">
        <v>56</v>
      </c>
      <c r="F2021" t="s">
        <v>51</v>
      </c>
      <c r="G2021">
        <v>4</v>
      </c>
      <c r="H2021">
        <v>0.2</v>
      </c>
      <c r="I2021" s="2">
        <v>130512</v>
      </c>
      <c r="J2021" t="str">
        <f>_xlfn.XLOOKUP(tblOrders[[#This Row],[CustomerID]], tblCustomers[CustomerID], tblCustomers[CustomerName])</f>
        <v>Customer 3</v>
      </c>
      <c r="K2021" t="str">
        <f>_xlfn.XLOOKUP(tblOrders[[#This Row],[CustomerID]], tblCustomers[CustomerID], tblCustomers[Segment])</f>
        <v>Corporate</v>
      </c>
      <c r="L2021" t="str">
        <f>_xlfn.XLOOKUP(tblOrders[[#This Row],[ProductID]], tblProducts[ProductID], tblProducts[Category])</f>
        <v>Furniture</v>
      </c>
      <c r="M2021">
        <f>_xlfn.XLOOKUP(tblOrders[[#This Row],[ProductID]], tblProducts[ProductID], tblProducts[CostPrice])</f>
        <v>48953</v>
      </c>
      <c r="N2021">
        <f>tblOrders[[#This Row],[Sales]]-(tblOrders[[#This Row],[CostPrice]]*tblOrders[[#This Row],[Quantity]])</f>
        <v>-65300</v>
      </c>
      <c r="O2021" t="str">
        <f>TEXT(tblOrders[[#This Row],[Date]],"mmm-yyyy")</f>
        <v>Dec-2025</v>
      </c>
      <c r="P2021" t="str">
        <f>_xlfn.XLOOKUP(tblOrders[[#This Row],[OrderID]], tblReturns[OrderID], tblReturns[Returned])</f>
        <v>No</v>
      </c>
      <c r="Q2021" t="str">
        <f>_xlfn.XLOOKUP(tblOrders[[#This Row],[OrderID]], tblShipping[OrderID], tblShipping[ShipMode])</f>
        <v>Pickup</v>
      </c>
      <c r="R2021" t="str">
        <f>IFERROR(_xlfn.XLOOKUP(A2020, tblCustomers[CustomerID], tblCustomers[CustomerName]), "Not Found")</f>
        <v>Not Found</v>
      </c>
      <c r="S2021" t="str">
        <f>IF(tblOrders[[#This Row],[Sales]]&gt;1000000,"High Value","Standard")</f>
        <v>Standard</v>
      </c>
      <c r="T2021" t="str">
        <f>_xlfn.XLOOKUP(tblOrders[[#This Row],[ProductID]], tblProducts[ProductID], tblProducts[ProductName])</f>
        <v>Product 56</v>
      </c>
      <c r="U2021">
        <f>_xlfn.XLOOKUP(tblOrders[[#This Row],[SalesRepID]], tblSalesreps[RepID], tblSalesreps[Target])</f>
        <v>14265630</v>
      </c>
    </row>
    <row r="2022" spans="1:21">
      <c r="A2022" t="s">
        <v>2819</v>
      </c>
      <c r="B2022" s="7" t="s">
        <v>291</v>
      </c>
      <c r="C2022" t="s">
        <v>487</v>
      </c>
      <c r="D2022" t="s">
        <v>158</v>
      </c>
      <c r="E2022" t="s">
        <v>186</v>
      </c>
      <c r="F2022" t="s">
        <v>20</v>
      </c>
      <c r="G2022">
        <v>9</v>
      </c>
      <c r="H2022">
        <v>0.05</v>
      </c>
      <c r="I2022" s="2">
        <v>1191502.3500000001</v>
      </c>
      <c r="J2022" t="str">
        <f>_xlfn.XLOOKUP(tblOrders[[#This Row],[CustomerID]], tblCustomers[CustomerID], tblCustomers[CustomerName])</f>
        <v>Customer 297</v>
      </c>
      <c r="K2022" t="str">
        <f>_xlfn.XLOOKUP(tblOrders[[#This Row],[CustomerID]], tblCustomers[CustomerID], tblCustomers[Segment])</f>
        <v>Corporate</v>
      </c>
      <c r="L2022" t="str">
        <f>_xlfn.XLOOKUP(tblOrders[[#This Row],[ProductID]], tblProducts[ProductID], tblProducts[Category])</f>
        <v>Home</v>
      </c>
      <c r="M2022">
        <f>_xlfn.XLOOKUP(tblOrders[[#This Row],[ProductID]], tblProducts[ProductID], tblProducts[CostPrice])</f>
        <v>6817</v>
      </c>
      <c r="N2022">
        <f>tblOrders[[#This Row],[Sales]]-(tblOrders[[#This Row],[CostPrice]]*tblOrders[[#This Row],[Quantity]])</f>
        <v>1130149.3500000001</v>
      </c>
      <c r="O2022" t="str">
        <f>TEXT(tblOrders[[#This Row],[Date]],"mmm-yyyy")</f>
        <v>Aug-2025</v>
      </c>
      <c r="P2022" t="str">
        <f>_xlfn.XLOOKUP(tblOrders[[#This Row],[OrderID]], tblReturns[OrderID], tblReturns[Returned])</f>
        <v>No</v>
      </c>
      <c r="Q2022" t="str">
        <f>_xlfn.XLOOKUP(tblOrders[[#This Row],[OrderID]], tblShipping[OrderID], tblShipping[ShipMode])</f>
        <v>Express</v>
      </c>
      <c r="R2022" t="str">
        <f>IFERROR(_xlfn.XLOOKUP(A2021, tblCustomers[CustomerID], tblCustomers[CustomerName]), "Not Found")</f>
        <v>Not Found</v>
      </c>
      <c r="S2022" t="str">
        <f>IF(tblOrders[[#This Row],[Sales]]&gt;1000000,"High Value","Standard")</f>
        <v>High Value</v>
      </c>
      <c r="T2022" t="str">
        <f>_xlfn.XLOOKUP(tblOrders[[#This Row],[ProductID]], tblProducts[ProductID], tblProducts[ProductName])</f>
        <v>Product 7</v>
      </c>
      <c r="U2022">
        <f>_xlfn.XLOOKUP(tblOrders[[#This Row],[SalesRepID]], tblSalesreps[RepID], tblSalesreps[Target])</f>
        <v>15141830</v>
      </c>
    </row>
    <row r="2023" spans="1:21">
      <c r="A2023" t="s">
        <v>2820</v>
      </c>
      <c r="B2023" s="7" t="s">
        <v>1129</v>
      </c>
      <c r="C2023" t="s">
        <v>1250</v>
      </c>
      <c r="D2023" t="s">
        <v>73</v>
      </c>
      <c r="E2023" t="s">
        <v>165</v>
      </c>
      <c r="F2023" t="s">
        <v>26</v>
      </c>
      <c r="G2023">
        <v>7</v>
      </c>
      <c r="H2023">
        <v>0.15</v>
      </c>
      <c r="I2023" s="2">
        <v>517287.05</v>
      </c>
      <c r="J2023" t="str">
        <f>_xlfn.XLOOKUP(tblOrders[[#This Row],[CustomerID]], tblCustomers[CustomerID], tblCustomers[CustomerName])</f>
        <v>Customer 291</v>
      </c>
      <c r="K2023" t="str">
        <f>_xlfn.XLOOKUP(tblOrders[[#This Row],[CustomerID]], tblCustomers[CustomerID], tblCustomers[Segment])</f>
        <v>Consumer</v>
      </c>
      <c r="L2023" t="str">
        <f>_xlfn.XLOOKUP(tblOrders[[#This Row],[ProductID]], tblProducts[ProductID], tblProducts[Category])</f>
        <v>Office</v>
      </c>
      <c r="M2023">
        <f>_xlfn.XLOOKUP(tblOrders[[#This Row],[ProductID]], tblProducts[ProductID], tblProducts[CostPrice])</f>
        <v>28523</v>
      </c>
      <c r="N2023">
        <f>tblOrders[[#This Row],[Sales]]-(tblOrders[[#This Row],[CostPrice]]*tblOrders[[#This Row],[Quantity]])</f>
        <v>317626.05</v>
      </c>
      <c r="O2023" t="str">
        <f>TEXT(tblOrders[[#This Row],[Date]],"mmm-yyyy")</f>
        <v>Dec-2025</v>
      </c>
      <c r="P2023" t="str">
        <f>_xlfn.XLOOKUP(tblOrders[[#This Row],[OrderID]], tblReturns[OrderID], tblReturns[Returned])</f>
        <v>No</v>
      </c>
      <c r="Q2023" t="str">
        <f>_xlfn.XLOOKUP(tblOrders[[#This Row],[OrderID]], tblShipping[OrderID], tblShipping[ShipMode])</f>
        <v>Pickup</v>
      </c>
      <c r="R2023" t="str">
        <f>IFERROR(_xlfn.XLOOKUP(A2022, tblCustomers[CustomerID], tblCustomers[CustomerName]), "Not Found")</f>
        <v>Not Found</v>
      </c>
      <c r="S2023" t="str">
        <f>IF(tblOrders[[#This Row],[Sales]]&gt;1000000,"High Value","Standard")</f>
        <v>Standard</v>
      </c>
      <c r="T2023" t="str">
        <f>_xlfn.XLOOKUP(tblOrders[[#This Row],[ProductID]], tblProducts[ProductID], tblProducts[ProductName])</f>
        <v>Product 30</v>
      </c>
      <c r="U2023">
        <f>_xlfn.XLOOKUP(tblOrders[[#This Row],[SalesRepID]], tblSalesreps[RepID], tblSalesreps[Target])</f>
        <v>16839910</v>
      </c>
    </row>
    <row r="2024" spans="1:21">
      <c r="A2024" t="s">
        <v>2821</v>
      </c>
      <c r="B2024" s="7" t="s">
        <v>722</v>
      </c>
      <c r="C2024" t="s">
        <v>63</v>
      </c>
      <c r="D2024" t="s">
        <v>174</v>
      </c>
      <c r="E2024" t="s">
        <v>13</v>
      </c>
      <c r="F2024" t="s">
        <v>14</v>
      </c>
      <c r="G2024">
        <v>7</v>
      </c>
      <c r="H2024">
        <v>0.1</v>
      </c>
      <c r="I2024" s="2">
        <v>323517.59999999998</v>
      </c>
      <c r="J2024" t="str">
        <f>_xlfn.XLOOKUP(tblOrders[[#This Row],[CustomerID]], tblCustomers[CustomerID], tblCustomers[CustomerName])</f>
        <v>Customer 44</v>
      </c>
      <c r="K2024" t="str">
        <f>_xlfn.XLOOKUP(tblOrders[[#This Row],[CustomerID]], tblCustomers[CustomerID], tblCustomers[Segment])</f>
        <v>Consumer</v>
      </c>
      <c r="L2024" t="str">
        <f>_xlfn.XLOOKUP(tblOrders[[#This Row],[ProductID]], tblProducts[ProductID], tblProducts[Category])</f>
        <v>Home</v>
      </c>
      <c r="M2024">
        <f>_xlfn.XLOOKUP(tblOrders[[#This Row],[ProductID]], tblProducts[ProductID], tblProducts[CostPrice])</f>
        <v>62348</v>
      </c>
      <c r="N2024">
        <f>tblOrders[[#This Row],[Sales]]-(tblOrders[[#This Row],[CostPrice]]*tblOrders[[#This Row],[Quantity]])</f>
        <v>-112918.40000000002</v>
      </c>
      <c r="O2024" t="str">
        <f>TEXT(tblOrders[[#This Row],[Date]],"mmm-yyyy")</f>
        <v>Jun-2025</v>
      </c>
      <c r="P2024" t="str">
        <f>_xlfn.XLOOKUP(tblOrders[[#This Row],[OrderID]], tblReturns[OrderID], tblReturns[Returned])</f>
        <v>No</v>
      </c>
      <c r="Q2024" t="str">
        <f>_xlfn.XLOOKUP(tblOrders[[#This Row],[OrderID]], tblShipping[OrderID], tblShipping[ShipMode])</f>
        <v>Express</v>
      </c>
      <c r="R2024" t="str">
        <f>IFERROR(_xlfn.XLOOKUP(A2023, tblCustomers[CustomerID], tblCustomers[CustomerName]), "Not Found")</f>
        <v>Not Found</v>
      </c>
      <c r="S2024" t="str">
        <f>IF(tblOrders[[#This Row],[Sales]]&gt;1000000,"High Value","Standard")</f>
        <v>Standard</v>
      </c>
      <c r="T2024" t="str">
        <f>_xlfn.XLOOKUP(tblOrders[[#This Row],[ProductID]], tblProducts[ProductID], tblProducts[ProductName])</f>
        <v>Product 64</v>
      </c>
      <c r="U2024">
        <f>_xlfn.XLOOKUP(tblOrders[[#This Row],[SalesRepID]], tblSalesreps[RepID], tblSalesreps[Target])</f>
        <v>11852878</v>
      </c>
    </row>
    <row r="2025" spans="1:21">
      <c r="A2025" t="s">
        <v>2822</v>
      </c>
      <c r="B2025" s="7" t="s">
        <v>506</v>
      </c>
      <c r="C2025" t="s">
        <v>1554</v>
      </c>
      <c r="D2025" t="s">
        <v>104</v>
      </c>
      <c r="E2025" t="s">
        <v>165</v>
      </c>
      <c r="F2025" t="s">
        <v>88</v>
      </c>
      <c r="G2025">
        <v>5</v>
      </c>
      <c r="H2025">
        <v>0.1</v>
      </c>
      <c r="I2025" s="2">
        <v>315598.5</v>
      </c>
      <c r="J2025" t="str">
        <f>_xlfn.XLOOKUP(tblOrders[[#This Row],[CustomerID]], tblCustomers[CustomerID], tblCustomers[CustomerName])</f>
        <v>Customer 151</v>
      </c>
      <c r="K2025" t="str">
        <f>_xlfn.XLOOKUP(tblOrders[[#This Row],[CustomerID]], tblCustomers[CustomerID], tblCustomers[Segment])</f>
        <v>SME</v>
      </c>
      <c r="L2025" t="str">
        <f>_xlfn.XLOOKUP(tblOrders[[#This Row],[ProductID]], tblProducts[ProductID], tblProducts[Category])</f>
        <v>Furniture</v>
      </c>
      <c r="M2025">
        <f>_xlfn.XLOOKUP(tblOrders[[#This Row],[ProductID]], tblProducts[ProductID], tblProducts[CostPrice])</f>
        <v>10664</v>
      </c>
      <c r="N2025">
        <f>tblOrders[[#This Row],[Sales]]-(tblOrders[[#This Row],[CostPrice]]*tblOrders[[#This Row],[Quantity]])</f>
        <v>262278.5</v>
      </c>
      <c r="O2025" t="str">
        <f>TEXT(tblOrders[[#This Row],[Date]],"mmm-yyyy")</f>
        <v>Aug-2025</v>
      </c>
      <c r="P2025" t="str">
        <f>_xlfn.XLOOKUP(tblOrders[[#This Row],[OrderID]], tblReturns[OrderID], tblReturns[Returned])</f>
        <v>No</v>
      </c>
      <c r="Q2025" t="str">
        <f>_xlfn.XLOOKUP(tblOrders[[#This Row],[OrderID]], tblShipping[OrderID], tblShipping[ShipMode])</f>
        <v>Pickup</v>
      </c>
      <c r="R2025" t="str">
        <f>IFERROR(_xlfn.XLOOKUP(A2024, tblCustomers[CustomerID], tblCustomers[CustomerName]), "Not Found")</f>
        <v>Not Found</v>
      </c>
      <c r="S2025" t="str">
        <f>IF(tblOrders[[#This Row],[Sales]]&gt;1000000,"High Value","Standard")</f>
        <v>Standard</v>
      </c>
      <c r="T2025" t="str">
        <f>_xlfn.XLOOKUP(tblOrders[[#This Row],[ProductID]], tblProducts[ProductID], tblProducts[ProductName])</f>
        <v>Product 23</v>
      </c>
      <c r="U2025">
        <f>_xlfn.XLOOKUP(tblOrders[[#This Row],[SalesRepID]], tblSalesreps[RepID], tblSalesreps[Target])</f>
        <v>16839910</v>
      </c>
    </row>
    <row r="2026" spans="1:21">
      <c r="A2026" t="s">
        <v>2823</v>
      </c>
      <c r="B2026" s="7" t="s">
        <v>360</v>
      </c>
      <c r="C2026" t="s">
        <v>436</v>
      </c>
      <c r="D2026" t="s">
        <v>64</v>
      </c>
      <c r="E2026" t="s">
        <v>19</v>
      </c>
      <c r="F2026" t="s">
        <v>51</v>
      </c>
      <c r="G2026">
        <v>10</v>
      </c>
      <c r="H2026">
        <v>0.05</v>
      </c>
      <c r="I2026" s="2">
        <v>811005.5</v>
      </c>
      <c r="J2026" t="str">
        <f>_xlfn.XLOOKUP(tblOrders[[#This Row],[CustomerID]], tblCustomers[CustomerID], tblCustomers[CustomerName])</f>
        <v>Customer 129</v>
      </c>
      <c r="K2026" t="str">
        <f>_xlfn.XLOOKUP(tblOrders[[#This Row],[CustomerID]], tblCustomers[CustomerID], tblCustomers[Segment])</f>
        <v>Corporate</v>
      </c>
      <c r="L2026" t="str">
        <f>_xlfn.XLOOKUP(tblOrders[[#This Row],[ProductID]], tblProducts[ProductID], tblProducts[Category])</f>
        <v>Office</v>
      </c>
      <c r="M2026">
        <f>_xlfn.XLOOKUP(tblOrders[[#This Row],[ProductID]], tblProducts[ProductID], tblProducts[CostPrice])</f>
        <v>13311</v>
      </c>
      <c r="N2026">
        <f>tblOrders[[#This Row],[Sales]]-(tblOrders[[#This Row],[CostPrice]]*tblOrders[[#This Row],[Quantity]])</f>
        <v>677895.5</v>
      </c>
      <c r="O2026" t="str">
        <f>TEXT(tblOrders[[#This Row],[Date]],"mmm-yyyy")</f>
        <v>Mar-2025</v>
      </c>
      <c r="P2026" t="str">
        <f>_xlfn.XLOOKUP(tblOrders[[#This Row],[OrderID]], tblReturns[OrderID], tblReturns[Returned])</f>
        <v>No</v>
      </c>
      <c r="Q2026" t="str">
        <f>_xlfn.XLOOKUP(tblOrders[[#This Row],[OrderID]], tblShipping[OrderID], tblShipping[ShipMode])</f>
        <v>Standard</v>
      </c>
      <c r="R2026" t="str">
        <f>IFERROR(_xlfn.XLOOKUP(A2025, tblCustomers[CustomerID], tblCustomers[CustomerName]), "Not Found")</f>
        <v>Not Found</v>
      </c>
      <c r="S2026" t="str">
        <f>IF(tblOrders[[#This Row],[Sales]]&gt;1000000,"High Value","Standard")</f>
        <v>Standard</v>
      </c>
      <c r="T2026" t="str">
        <f>_xlfn.XLOOKUP(tblOrders[[#This Row],[ProductID]], tblProducts[ProductID], tblProducts[ProductName])</f>
        <v>Product 91</v>
      </c>
      <c r="U2026">
        <f>_xlfn.XLOOKUP(tblOrders[[#This Row],[SalesRepID]], tblSalesreps[RepID], tblSalesreps[Target])</f>
        <v>11347243</v>
      </c>
    </row>
    <row r="2027" spans="1:21">
      <c r="A2027" t="s">
        <v>2824</v>
      </c>
      <c r="B2027" s="7" t="s">
        <v>1095</v>
      </c>
      <c r="C2027" t="s">
        <v>581</v>
      </c>
      <c r="D2027" t="s">
        <v>643</v>
      </c>
      <c r="E2027" t="s">
        <v>69</v>
      </c>
      <c r="F2027" t="s">
        <v>51</v>
      </c>
      <c r="G2027">
        <v>8</v>
      </c>
      <c r="H2027">
        <v>0.15</v>
      </c>
      <c r="I2027" s="2">
        <v>121223.6</v>
      </c>
      <c r="J2027" t="str">
        <f>_xlfn.XLOOKUP(tblOrders[[#This Row],[CustomerID]], tblCustomers[CustomerID], tblCustomers[CustomerName])</f>
        <v>Customer 238</v>
      </c>
      <c r="K2027" t="str">
        <f>_xlfn.XLOOKUP(tblOrders[[#This Row],[CustomerID]], tblCustomers[CustomerID], tblCustomers[Segment])</f>
        <v>Consumer</v>
      </c>
      <c r="L2027" t="str">
        <f>_xlfn.XLOOKUP(tblOrders[[#This Row],[ProductID]], tblProducts[ProductID], tblProducts[Category])</f>
        <v>Home</v>
      </c>
      <c r="M2027">
        <f>_xlfn.XLOOKUP(tblOrders[[#This Row],[ProductID]], tblProducts[ProductID], tblProducts[CostPrice])</f>
        <v>77766</v>
      </c>
      <c r="N2027">
        <f>tblOrders[[#This Row],[Sales]]-(tblOrders[[#This Row],[CostPrice]]*tblOrders[[#This Row],[Quantity]])</f>
        <v>-500904.4</v>
      </c>
      <c r="O2027" t="str">
        <f>TEXT(tblOrders[[#This Row],[Date]],"mmm-yyyy")</f>
        <v>Jul-2025</v>
      </c>
      <c r="P2027" t="str">
        <f>_xlfn.XLOOKUP(tblOrders[[#This Row],[OrderID]], tblReturns[OrderID], tblReturns[Returned])</f>
        <v>No</v>
      </c>
      <c r="Q2027" t="str">
        <f>_xlfn.XLOOKUP(tblOrders[[#This Row],[OrderID]], tblShipping[OrderID], tblShipping[ShipMode])</f>
        <v>Express</v>
      </c>
      <c r="R2027" t="str">
        <f>IFERROR(_xlfn.XLOOKUP(A2026, tblCustomers[CustomerID], tblCustomers[CustomerName]), "Not Found")</f>
        <v>Not Found</v>
      </c>
      <c r="S2027" t="str">
        <f>IF(tblOrders[[#This Row],[Sales]]&gt;1000000,"High Value","Standard")</f>
        <v>Standard</v>
      </c>
      <c r="T2027" t="str">
        <f>_xlfn.XLOOKUP(tblOrders[[#This Row],[ProductID]], tblProducts[ProductID], tblProducts[ProductName])</f>
        <v>Product 1</v>
      </c>
      <c r="U2027">
        <f>_xlfn.XLOOKUP(tblOrders[[#This Row],[SalesRepID]], tblSalesreps[RepID], tblSalesreps[Target])</f>
        <v>19473459</v>
      </c>
    </row>
    <row r="2028" spans="1:21">
      <c r="A2028" t="s">
        <v>2825</v>
      </c>
      <c r="B2028" s="7" t="s">
        <v>1235</v>
      </c>
      <c r="C2028" t="s">
        <v>613</v>
      </c>
      <c r="D2028" t="s">
        <v>560</v>
      </c>
      <c r="E2028" t="s">
        <v>45</v>
      </c>
      <c r="F2028" t="s">
        <v>26</v>
      </c>
      <c r="G2028">
        <v>5</v>
      </c>
      <c r="H2028">
        <v>0.15</v>
      </c>
      <c r="I2028" s="2">
        <v>519728.25</v>
      </c>
      <c r="J2028" t="str">
        <f>_xlfn.XLOOKUP(tblOrders[[#This Row],[CustomerID]], tblCustomers[CustomerID], tblCustomers[CustomerName])</f>
        <v>Customer 222</v>
      </c>
      <c r="K2028" t="str">
        <f>_xlfn.XLOOKUP(tblOrders[[#This Row],[CustomerID]], tblCustomers[CustomerID], tblCustomers[Segment])</f>
        <v>SME</v>
      </c>
      <c r="L2028" t="str">
        <f>_xlfn.XLOOKUP(tblOrders[[#This Row],[ProductID]], tblProducts[ProductID], tblProducts[Category])</f>
        <v>Electronics</v>
      </c>
      <c r="M2028">
        <f>_xlfn.XLOOKUP(tblOrders[[#This Row],[ProductID]], tblProducts[ProductID], tblProducts[CostPrice])</f>
        <v>53062</v>
      </c>
      <c r="N2028">
        <f>tblOrders[[#This Row],[Sales]]-(tblOrders[[#This Row],[CostPrice]]*tblOrders[[#This Row],[Quantity]])</f>
        <v>254418.25</v>
      </c>
      <c r="O2028" t="str">
        <f>TEXT(tblOrders[[#This Row],[Date]],"mmm-yyyy")</f>
        <v>Oct-2025</v>
      </c>
      <c r="P2028" t="str">
        <f>_xlfn.XLOOKUP(tblOrders[[#This Row],[OrderID]], tblReturns[OrderID], tblReturns[Returned])</f>
        <v>No</v>
      </c>
      <c r="Q2028" t="str">
        <f>_xlfn.XLOOKUP(tblOrders[[#This Row],[OrderID]], tblShipping[OrderID], tblShipping[ShipMode])</f>
        <v>Pickup</v>
      </c>
      <c r="R2028" t="str">
        <f>IFERROR(_xlfn.XLOOKUP(A2027, tblCustomers[CustomerID], tblCustomers[CustomerName]), "Not Found")</f>
        <v>Not Found</v>
      </c>
      <c r="S2028" t="str">
        <f>IF(tblOrders[[#This Row],[Sales]]&gt;1000000,"High Value","Standard")</f>
        <v>Standard</v>
      </c>
      <c r="T2028" t="str">
        <f>_xlfn.XLOOKUP(tblOrders[[#This Row],[ProductID]], tblProducts[ProductID], tblProducts[ProductName])</f>
        <v>Product 31</v>
      </c>
      <c r="U2028">
        <f>_xlfn.XLOOKUP(tblOrders[[#This Row],[SalesRepID]], tblSalesreps[RepID], tblSalesreps[Target])</f>
        <v>11319839</v>
      </c>
    </row>
    <row r="2029" spans="1:21">
      <c r="A2029" t="s">
        <v>2826</v>
      </c>
      <c r="B2029" s="7" t="s">
        <v>1548</v>
      </c>
      <c r="C2029" t="s">
        <v>841</v>
      </c>
      <c r="D2029" t="s">
        <v>430</v>
      </c>
      <c r="E2029" t="s">
        <v>13</v>
      </c>
      <c r="F2029" t="s">
        <v>26</v>
      </c>
      <c r="G2029">
        <v>7</v>
      </c>
      <c r="H2029">
        <v>0.2</v>
      </c>
      <c r="I2029" s="2">
        <v>560386.4</v>
      </c>
      <c r="J2029" t="str">
        <f>_xlfn.XLOOKUP(tblOrders[[#This Row],[CustomerID]], tblCustomers[CustomerID], tblCustomers[CustomerName])</f>
        <v>Customer 247</v>
      </c>
      <c r="K2029" t="str">
        <f>_xlfn.XLOOKUP(tblOrders[[#This Row],[CustomerID]], tblCustomers[CustomerID], tblCustomers[Segment])</f>
        <v>SME</v>
      </c>
      <c r="L2029" t="str">
        <f>_xlfn.XLOOKUP(tblOrders[[#This Row],[ProductID]], tblProducts[ProductID], tblProducts[Category])</f>
        <v>Office</v>
      </c>
      <c r="M2029">
        <f>_xlfn.XLOOKUP(tblOrders[[#This Row],[ProductID]], tblProducts[ProductID], tblProducts[CostPrice])</f>
        <v>7566</v>
      </c>
      <c r="N2029">
        <f>tblOrders[[#This Row],[Sales]]-(tblOrders[[#This Row],[CostPrice]]*tblOrders[[#This Row],[Quantity]])</f>
        <v>507424.4</v>
      </c>
      <c r="O2029" t="str">
        <f>TEXT(tblOrders[[#This Row],[Date]],"mmm-yyyy")</f>
        <v>Jan-2025</v>
      </c>
      <c r="P2029" t="str">
        <f>_xlfn.XLOOKUP(tblOrders[[#This Row],[OrderID]], tblReturns[OrderID], tblReturns[Returned])</f>
        <v>No</v>
      </c>
      <c r="Q2029" t="str">
        <f>_xlfn.XLOOKUP(tblOrders[[#This Row],[OrderID]], tblShipping[OrderID], tblShipping[ShipMode])</f>
        <v>Pickup</v>
      </c>
      <c r="R2029" t="str">
        <f>IFERROR(_xlfn.XLOOKUP(A2028, tblCustomers[CustomerID], tblCustomers[CustomerName]), "Not Found")</f>
        <v>Not Found</v>
      </c>
      <c r="S2029" t="str">
        <f>IF(tblOrders[[#This Row],[Sales]]&gt;1000000,"High Value","Standard")</f>
        <v>Standard</v>
      </c>
      <c r="T2029" t="str">
        <f>_xlfn.XLOOKUP(tblOrders[[#This Row],[ProductID]], tblProducts[ProductID], tblProducts[ProductName])</f>
        <v>Product 85</v>
      </c>
      <c r="U2029">
        <f>_xlfn.XLOOKUP(tblOrders[[#This Row],[SalesRepID]], tblSalesreps[RepID], tblSalesreps[Target])</f>
        <v>11852878</v>
      </c>
    </row>
    <row r="2030" spans="1:21">
      <c r="A2030" t="s">
        <v>2827</v>
      </c>
      <c r="B2030" s="7" t="s">
        <v>961</v>
      </c>
      <c r="C2030" t="s">
        <v>578</v>
      </c>
      <c r="D2030" t="s">
        <v>643</v>
      </c>
      <c r="E2030" t="s">
        <v>40</v>
      </c>
      <c r="F2030" t="s">
        <v>51</v>
      </c>
      <c r="G2030">
        <v>1</v>
      </c>
      <c r="H2030">
        <v>0.1</v>
      </c>
      <c r="I2030" s="2">
        <v>109634.4</v>
      </c>
      <c r="J2030" t="str">
        <f>_xlfn.XLOOKUP(tblOrders[[#This Row],[CustomerID]], tblCustomers[CustomerID], tblCustomers[CustomerName])</f>
        <v>Customer 202</v>
      </c>
      <c r="K2030" t="str">
        <f>_xlfn.XLOOKUP(tblOrders[[#This Row],[CustomerID]], tblCustomers[CustomerID], tblCustomers[Segment])</f>
        <v>SME</v>
      </c>
      <c r="L2030" t="str">
        <f>_xlfn.XLOOKUP(tblOrders[[#This Row],[ProductID]], tblProducts[ProductID], tblProducts[Category])</f>
        <v>Home</v>
      </c>
      <c r="M2030">
        <f>_xlfn.XLOOKUP(tblOrders[[#This Row],[ProductID]], tblProducts[ProductID], tblProducts[CostPrice])</f>
        <v>77766</v>
      </c>
      <c r="N2030">
        <f>tblOrders[[#This Row],[Sales]]-(tblOrders[[#This Row],[CostPrice]]*tblOrders[[#This Row],[Quantity]])</f>
        <v>31868.399999999994</v>
      </c>
      <c r="O2030" t="str">
        <f>TEXT(tblOrders[[#This Row],[Date]],"mmm-yyyy")</f>
        <v>May-2025</v>
      </c>
      <c r="P2030" t="str">
        <f>_xlfn.XLOOKUP(tblOrders[[#This Row],[OrderID]], tblReturns[OrderID], tblReturns[Returned])</f>
        <v>No</v>
      </c>
      <c r="Q2030" t="str">
        <f>_xlfn.XLOOKUP(tblOrders[[#This Row],[OrderID]], tblShipping[OrderID], tblShipping[ShipMode])</f>
        <v>Pickup</v>
      </c>
      <c r="R2030" t="str">
        <f>IFERROR(_xlfn.XLOOKUP(A2029, tblCustomers[CustomerID], tblCustomers[CustomerName]), "Not Found")</f>
        <v>Not Found</v>
      </c>
      <c r="S2030" t="str">
        <f>IF(tblOrders[[#This Row],[Sales]]&gt;1000000,"High Value","Standard")</f>
        <v>Standard</v>
      </c>
      <c r="T2030" t="str">
        <f>_xlfn.XLOOKUP(tblOrders[[#This Row],[ProductID]], tblProducts[ProductID], tblProducts[ProductName])</f>
        <v>Product 1</v>
      </c>
      <c r="U2030">
        <f>_xlfn.XLOOKUP(tblOrders[[#This Row],[SalesRepID]], tblSalesreps[RepID], tblSalesreps[Target])</f>
        <v>6291486</v>
      </c>
    </row>
    <row r="2031" spans="1:21">
      <c r="A2031" t="s">
        <v>2828</v>
      </c>
      <c r="B2031" s="7" t="s">
        <v>253</v>
      </c>
      <c r="C2031" t="s">
        <v>882</v>
      </c>
      <c r="D2031" t="s">
        <v>914</v>
      </c>
      <c r="E2031" t="s">
        <v>119</v>
      </c>
      <c r="F2031" t="s">
        <v>88</v>
      </c>
      <c r="G2031">
        <v>9</v>
      </c>
      <c r="H2031">
        <v>0.2</v>
      </c>
      <c r="I2031" s="2">
        <v>1059710.3999999999</v>
      </c>
      <c r="J2031" t="str">
        <f>_xlfn.XLOOKUP(tblOrders[[#This Row],[CustomerID]], tblCustomers[CustomerID], tblCustomers[CustomerName])</f>
        <v>Customer 10</v>
      </c>
      <c r="K2031" t="str">
        <f>_xlfn.XLOOKUP(tblOrders[[#This Row],[CustomerID]], tblCustomers[CustomerID], tblCustomers[Segment])</f>
        <v>SME</v>
      </c>
      <c r="L2031" t="str">
        <f>_xlfn.XLOOKUP(tblOrders[[#This Row],[ProductID]], tblProducts[ProductID], tblProducts[Category])</f>
        <v>Office</v>
      </c>
      <c r="M2031">
        <f>_xlfn.XLOOKUP(tblOrders[[#This Row],[ProductID]], tblProducts[ProductID], tblProducts[CostPrice])</f>
        <v>24464</v>
      </c>
      <c r="N2031">
        <f>tblOrders[[#This Row],[Sales]]-(tblOrders[[#This Row],[CostPrice]]*tblOrders[[#This Row],[Quantity]])</f>
        <v>839534.39999999991</v>
      </c>
      <c r="O2031" t="str">
        <f>TEXT(tblOrders[[#This Row],[Date]],"mmm-yyyy")</f>
        <v>Jun-2025</v>
      </c>
      <c r="P2031" t="str">
        <f>_xlfn.XLOOKUP(tblOrders[[#This Row],[OrderID]], tblReturns[OrderID], tblReturns[Returned])</f>
        <v>No</v>
      </c>
      <c r="Q2031" t="str">
        <f>_xlfn.XLOOKUP(tblOrders[[#This Row],[OrderID]], tblShipping[OrderID], tblShipping[ShipMode])</f>
        <v>Standard</v>
      </c>
      <c r="R2031" t="str">
        <f>IFERROR(_xlfn.XLOOKUP(A2030, tblCustomers[CustomerID], tblCustomers[CustomerName]), "Not Found")</f>
        <v>Not Found</v>
      </c>
      <c r="S2031" t="str">
        <f>IF(tblOrders[[#This Row],[Sales]]&gt;1000000,"High Value","Standard")</f>
        <v>High Value</v>
      </c>
      <c r="T2031" t="str">
        <f>_xlfn.XLOOKUP(tblOrders[[#This Row],[ProductID]], tblProducts[ProductID], tblProducts[ProductName])</f>
        <v>Product 46</v>
      </c>
      <c r="U2031">
        <f>_xlfn.XLOOKUP(tblOrders[[#This Row],[SalesRepID]], tblSalesreps[RepID], tblSalesreps[Target])</f>
        <v>5886694</v>
      </c>
    </row>
    <row r="2032" spans="1:21">
      <c r="A2032" t="s">
        <v>2829</v>
      </c>
      <c r="B2032" s="7" t="s">
        <v>1048</v>
      </c>
      <c r="C2032" t="s">
        <v>501</v>
      </c>
      <c r="D2032" t="s">
        <v>265</v>
      </c>
      <c r="E2032" t="s">
        <v>87</v>
      </c>
      <c r="F2032" t="s">
        <v>88</v>
      </c>
      <c r="G2032">
        <v>8</v>
      </c>
      <c r="H2032">
        <v>0.05</v>
      </c>
      <c r="I2032" s="2">
        <v>484112.4</v>
      </c>
      <c r="J2032" t="str">
        <f>_xlfn.XLOOKUP(tblOrders[[#This Row],[CustomerID]], tblCustomers[CustomerID], tblCustomers[CustomerName])</f>
        <v>Customer 265</v>
      </c>
      <c r="K2032" t="str">
        <f>_xlfn.XLOOKUP(tblOrders[[#This Row],[CustomerID]], tblCustomers[CustomerID], tblCustomers[Segment])</f>
        <v>SME</v>
      </c>
      <c r="L2032" t="str">
        <f>_xlfn.XLOOKUP(tblOrders[[#This Row],[ProductID]], tblProducts[ProductID], tblProducts[Category])</f>
        <v>Home</v>
      </c>
      <c r="M2032">
        <f>_xlfn.XLOOKUP(tblOrders[[#This Row],[ProductID]], tblProducts[ProductID], tblProducts[CostPrice])</f>
        <v>33642</v>
      </c>
      <c r="N2032">
        <f>tblOrders[[#This Row],[Sales]]-(tblOrders[[#This Row],[CostPrice]]*tblOrders[[#This Row],[Quantity]])</f>
        <v>214976.40000000002</v>
      </c>
      <c r="O2032" t="str">
        <f>TEXT(tblOrders[[#This Row],[Date]],"mmm-yyyy")</f>
        <v>May-2025</v>
      </c>
      <c r="P2032" t="str">
        <f>_xlfn.XLOOKUP(tblOrders[[#This Row],[OrderID]], tblReturns[OrderID], tblReturns[Returned])</f>
        <v>Yes</v>
      </c>
      <c r="Q2032" t="str">
        <f>_xlfn.XLOOKUP(tblOrders[[#This Row],[OrderID]], tblShipping[OrderID], tblShipping[ShipMode])</f>
        <v>Express</v>
      </c>
      <c r="R2032" t="str">
        <f>IFERROR(_xlfn.XLOOKUP(A2031, tblCustomers[CustomerID], tblCustomers[CustomerName]), "Not Found")</f>
        <v>Not Found</v>
      </c>
      <c r="S2032" t="str">
        <f>IF(tblOrders[[#This Row],[Sales]]&gt;1000000,"High Value","Standard")</f>
        <v>Standard</v>
      </c>
      <c r="T2032" t="str">
        <f>_xlfn.XLOOKUP(tblOrders[[#This Row],[ProductID]], tblProducts[ProductID], tblProducts[ProductName])</f>
        <v>Product 17</v>
      </c>
      <c r="U2032">
        <f>_xlfn.XLOOKUP(tblOrders[[#This Row],[SalesRepID]], tblSalesreps[RepID], tblSalesreps[Target])</f>
        <v>18500989</v>
      </c>
    </row>
    <row r="2033" spans="1:21">
      <c r="A2033" t="s">
        <v>2830</v>
      </c>
      <c r="B2033" s="7" t="s">
        <v>789</v>
      </c>
      <c r="C2033" t="s">
        <v>1076</v>
      </c>
      <c r="D2033" t="s">
        <v>83</v>
      </c>
      <c r="E2033" t="s">
        <v>205</v>
      </c>
      <c r="F2033" t="s">
        <v>88</v>
      </c>
      <c r="G2033">
        <v>8</v>
      </c>
      <c r="H2033">
        <v>0</v>
      </c>
      <c r="I2033" s="2">
        <v>1070224</v>
      </c>
      <c r="J2033" t="str">
        <f>_xlfn.XLOOKUP(tblOrders[[#This Row],[CustomerID]], tblCustomers[CustomerID], tblCustomers[CustomerName])</f>
        <v>Customer 167</v>
      </c>
      <c r="K2033" t="str">
        <f>_xlfn.XLOOKUP(tblOrders[[#This Row],[CustomerID]], tblCustomers[CustomerID], tblCustomers[Segment])</f>
        <v>SME</v>
      </c>
      <c r="L2033" t="str">
        <f>_xlfn.XLOOKUP(tblOrders[[#This Row],[ProductID]], tblProducts[ProductID], tblProducts[Category])</f>
        <v>Furniture</v>
      </c>
      <c r="M2033">
        <f>_xlfn.XLOOKUP(tblOrders[[#This Row],[ProductID]], tblProducts[ProductID], tblProducts[CostPrice])</f>
        <v>79600</v>
      </c>
      <c r="N2033">
        <f>tblOrders[[#This Row],[Sales]]-(tblOrders[[#This Row],[CostPrice]]*tblOrders[[#This Row],[Quantity]])</f>
        <v>433424</v>
      </c>
      <c r="O2033" t="str">
        <f>TEXT(tblOrders[[#This Row],[Date]],"mmm-yyyy")</f>
        <v>Oct-2025</v>
      </c>
      <c r="P2033" t="str">
        <f>_xlfn.XLOOKUP(tblOrders[[#This Row],[OrderID]], tblReturns[OrderID], tblReturns[Returned])</f>
        <v>No</v>
      </c>
      <c r="Q2033" t="str">
        <f>_xlfn.XLOOKUP(tblOrders[[#This Row],[OrderID]], tblShipping[OrderID], tblShipping[ShipMode])</f>
        <v>Pickup</v>
      </c>
      <c r="R2033" t="str">
        <f>IFERROR(_xlfn.XLOOKUP(A2032, tblCustomers[CustomerID], tblCustomers[CustomerName]), "Not Found")</f>
        <v>Not Found</v>
      </c>
      <c r="S2033" t="str">
        <f>IF(tblOrders[[#This Row],[Sales]]&gt;1000000,"High Value","Standard")</f>
        <v>High Value</v>
      </c>
      <c r="T2033" t="str">
        <f>_xlfn.XLOOKUP(tblOrders[[#This Row],[ProductID]], tblProducts[ProductID], tblProducts[ProductName])</f>
        <v>Product 43</v>
      </c>
      <c r="U2033">
        <f>_xlfn.XLOOKUP(tblOrders[[#This Row],[SalesRepID]], tblSalesreps[RepID], tblSalesreps[Target])</f>
        <v>16246424</v>
      </c>
    </row>
    <row r="2034" spans="1:21">
      <c r="A2034" t="s">
        <v>2831</v>
      </c>
      <c r="B2034" s="7" t="s">
        <v>1219</v>
      </c>
      <c r="C2034" t="s">
        <v>23</v>
      </c>
      <c r="D2034" t="s">
        <v>382</v>
      </c>
      <c r="E2034" t="s">
        <v>205</v>
      </c>
      <c r="F2034" t="s">
        <v>88</v>
      </c>
      <c r="G2034">
        <v>2</v>
      </c>
      <c r="H2034">
        <v>0.1</v>
      </c>
      <c r="I2034" s="2">
        <v>93439.8</v>
      </c>
      <c r="J2034" t="str">
        <f>_xlfn.XLOOKUP(tblOrders[[#This Row],[CustomerID]], tblCustomers[CustomerID], tblCustomers[CustomerName])</f>
        <v>Customer 213</v>
      </c>
      <c r="K2034" t="str">
        <f>_xlfn.XLOOKUP(tblOrders[[#This Row],[CustomerID]], tblCustomers[CustomerID], tblCustomers[Segment])</f>
        <v>Consumer</v>
      </c>
      <c r="L2034" t="str">
        <f>_xlfn.XLOOKUP(tblOrders[[#This Row],[ProductID]], tblProducts[ProductID], tblProducts[Category])</f>
        <v>Office</v>
      </c>
      <c r="M2034">
        <f>_xlfn.XLOOKUP(tblOrders[[#This Row],[ProductID]], tblProducts[ProductID], tblProducts[CostPrice])</f>
        <v>61777</v>
      </c>
      <c r="N2034">
        <f>tblOrders[[#This Row],[Sales]]-(tblOrders[[#This Row],[CostPrice]]*tblOrders[[#This Row],[Quantity]])</f>
        <v>-30114.199999999997</v>
      </c>
      <c r="O2034" t="str">
        <f>TEXT(tblOrders[[#This Row],[Date]],"mmm-yyyy")</f>
        <v>Aug-2025</v>
      </c>
      <c r="P2034" t="str">
        <f>_xlfn.XLOOKUP(tblOrders[[#This Row],[OrderID]], tblReturns[OrderID], tblReturns[Returned])</f>
        <v>No</v>
      </c>
      <c r="Q2034" t="str">
        <f>_xlfn.XLOOKUP(tblOrders[[#This Row],[OrderID]], tblShipping[OrderID], tblShipping[ShipMode])</f>
        <v>Pickup</v>
      </c>
      <c r="R2034" t="str">
        <f>IFERROR(_xlfn.XLOOKUP(A2033, tblCustomers[CustomerID], tblCustomers[CustomerName]), "Not Found")</f>
        <v>Not Found</v>
      </c>
      <c r="S2034" t="str">
        <f>IF(tblOrders[[#This Row],[Sales]]&gt;1000000,"High Value","Standard")</f>
        <v>Standard</v>
      </c>
      <c r="T2034" t="str">
        <f>_xlfn.XLOOKUP(tblOrders[[#This Row],[ProductID]], tblProducts[ProductID], tblProducts[ProductName])</f>
        <v>Product 65</v>
      </c>
      <c r="U2034">
        <f>_xlfn.XLOOKUP(tblOrders[[#This Row],[SalesRepID]], tblSalesreps[RepID], tblSalesreps[Target])</f>
        <v>16246424</v>
      </c>
    </row>
    <row r="2035" spans="1:21">
      <c r="A2035" t="s">
        <v>2832</v>
      </c>
      <c r="B2035" s="7" t="s">
        <v>824</v>
      </c>
      <c r="C2035" t="s">
        <v>831</v>
      </c>
      <c r="D2035" t="s">
        <v>232</v>
      </c>
      <c r="E2035" t="s">
        <v>50</v>
      </c>
      <c r="F2035" t="s">
        <v>51</v>
      </c>
      <c r="G2035">
        <v>10</v>
      </c>
      <c r="H2035">
        <v>0.1</v>
      </c>
      <c r="I2035" s="2">
        <v>674010</v>
      </c>
      <c r="J2035" t="str">
        <f>_xlfn.XLOOKUP(tblOrders[[#This Row],[CustomerID]], tblCustomers[CustomerID], tblCustomers[CustomerName])</f>
        <v>Customer 246</v>
      </c>
      <c r="K2035" t="str">
        <f>_xlfn.XLOOKUP(tblOrders[[#This Row],[CustomerID]], tblCustomers[CustomerID], tblCustomers[Segment])</f>
        <v>Consumer</v>
      </c>
      <c r="L2035" t="str">
        <f>_xlfn.XLOOKUP(tblOrders[[#This Row],[ProductID]], tblProducts[ProductID], tblProducts[Category])</f>
        <v>Electronics</v>
      </c>
      <c r="M2035">
        <f>_xlfn.XLOOKUP(tblOrders[[#This Row],[ProductID]], tblProducts[ProductID], tblProducts[CostPrice])</f>
        <v>41456</v>
      </c>
      <c r="N2035">
        <f>tblOrders[[#This Row],[Sales]]-(tblOrders[[#This Row],[CostPrice]]*tblOrders[[#This Row],[Quantity]])</f>
        <v>259450</v>
      </c>
      <c r="O2035" t="str">
        <f>TEXT(tblOrders[[#This Row],[Date]],"mmm-yyyy")</f>
        <v>Nov-2025</v>
      </c>
      <c r="P2035" t="str">
        <f>_xlfn.XLOOKUP(tblOrders[[#This Row],[OrderID]], tblReturns[OrderID], tblReturns[Returned])</f>
        <v>No</v>
      </c>
      <c r="Q2035" t="str">
        <f>_xlfn.XLOOKUP(tblOrders[[#This Row],[OrderID]], tblShipping[OrderID], tblShipping[ShipMode])</f>
        <v>Standard</v>
      </c>
      <c r="R2035" t="str">
        <f>IFERROR(_xlfn.XLOOKUP(A2034, tblCustomers[CustomerID], tblCustomers[CustomerName]), "Not Found")</f>
        <v>Not Found</v>
      </c>
      <c r="S2035" t="str">
        <f>IF(tblOrders[[#This Row],[Sales]]&gt;1000000,"High Value","Standard")</f>
        <v>Standard</v>
      </c>
      <c r="T2035" t="str">
        <f>_xlfn.XLOOKUP(tblOrders[[#This Row],[ProductID]], tblProducts[ProductID], tblProducts[ProductName])</f>
        <v>Product 86</v>
      </c>
      <c r="U2035">
        <f>_xlfn.XLOOKUP(tblOrders[[#This Row],[SalesRepID]], tblSalesreps[RepID], tblSalesreps[Target])</f>
        <v>17350666</v>
      </c>
    </row>
    <row r="2036" spans="1:21">
      <c r="A2036" t="s">
        <v>2833</v>
      </c>
      <c r="B2036" s="7" t="s">
        <v>542</v>
      </c>
      <c r="C2036" t="s">
        <v>1243</v>
      </c>
      <c r="D2036" t="s">
        <v>30</v>
      </c>
      <c r="E2036" t="s">
        <v>69</v>
      </c>
      <c r="F2036" t="s">
        <v>26</v>
      </c>
      <c r="G2036">
        <v>10</v>
      </c>
      <c r="H2036">
        <v>0.1</v>
      </c>
      <c r="I2036" s="2">
        <v>867780</v>
      </c>
      <c r="J2036" t="str">
        <f>_xlfn.XLOOKUP(tblOrders[[#This Row],[CustomerID]], tblCustomers[CustomerID], tblCustomers[CustomerName])</f>
        <v>Customer 180</v>
      </c>
      <c r="K2036" t="str">
        <f>_xlfn.XLOOKUP(tblOrders[[#This Row],[CustomerID]], tblCustomers[CustomerID], tblCustomers[Segment])</f>
        <v>Consumer</v>
      </c>
      <c r="L2036" t="str">
        <f>_xlfn.XLOOKUP(tblOrders[[#This Row],[ProductID]], tblProducts[ProductID], tblProducts[Category])</f>
        <v>Furniture</v>
      </c>
      <c r="M2036">
        <f>_xlfn.XLOOKUP(tblOrders[[#This Row],[ProductID]], tblProducts[ProductID], tblProducts[CostPrice])</f>
        <v>18655</v>
      </c>
      <c r="N2036">
        <f>tblOrders[[#This Row],[Sales]]-(tblOrders[[#This Row],[CostPrice]]*tblOrders[[#This Row],[Quantity]])</f>
        <v>681230</v>
      </c>
      <c r="O2036" t="str">
        <f>TEXT(tblOrders[[#This Row],[Date]],"mmm-yyyy")</f>
        <v>Jan-2025</v>
      </c>
      <c r="P2036" t="str">
        <f>_xlfn.XLOOKUP(tblOrders[[#This Row],[OrderID]], tblReturns[OrderID], tblReturns[Returned])</f>
        <v>No</v>
      </c>
      <c r="Q2036" t="str">
        <f>_xlfn.XLOOKUP(tblOrders[[#This Row],[OrderID]], tblShipping[OrderID], tblShipping[ShipMode])</f>
        <v>Standard</v>
      </c>
      <c r="R2036" t="str">
        <f>IFERROR(_xlfn.XLOOKUP(A2035, tblCustomers[CustomerID], tblCustomers[CustomerName]), "Not Found")</f>
        <v>Not Found</v>
      </c>
      <c r="S2036" t="str">
        <f>IF(tblOrders[[#This Row],[Sales]]&gt;1000000,"High Value","Standard")</f>
        <v>Standard</v>
      </c>
      <c r="T2036" t="str">
        <f>_xlfn.XLOOKUP(tblOrders[[#This Row],[ProductID]], tblProducts[ProductID], tblProducts[ProductName])</f>
        <v>Product 34</v>
      </c>
      <c r="U2036">
        <f>_xlfn.XLOOKUP(tblOrders[[#This Row],[SalesRepID]], tblSalesreps[RepID], tblSalesreps[Target])</f>
        <v>19473459</v>
      </c>
    </row>
    <row r="2037" spans="1:21">
      <c r="A2037" t="s">
        <v>2834</v>
      </c>
      <c r="B2037" s="7" t="s">
        <v>1418</v>
      </c>
      <c r="C2037" t="s">
        <v>1368</v>
      </c>
      <c r="D2037" t="s">
        <v>1034</v>
      </c>
      <c r="E2037" t="s">
        <v>19</v>
      </c>
      <c r="F2037" t="s">
        <v>26</v>
      </c>
      <c r="G2037">
        <v>8</v>
      </c>
      <c r="H2037">
        <v>0.05</v>
      </c>
      <c r="I2037" s="2">
        <v>178752</v>
      </c>
      <c r="J2037" t="str">
        <f>_xlfn.XLOOKUP(tblOrders[[#This Row],[CustomerID]], tblCustomers[CustomerID], tblCustomers[CustomerName])</f>
        <v>Customer 159</v>
      </c>
      <c r="K2037" t="str">
        <f>_xlfn.XLOOKUP(tblOrders[[#This Row],[CustomerID]], tblCustomers[CustomerID], tblCustomers[Segment])</f>
        <v>SME</v>
      </c>
      <c r="L2037" t="str">
        <f>_xlfn.XLOOKUP(tblOrders[[#This Row],[ProductID]], tblProducts[ProductID], tblProducts[Category])</f>
        <v>Furniture</v>
      </c>
      <c r="M2037">
        <f>_xlfn.XLOOKUP(tblOrders[[#This Row],[ProductID]], tblProducts[ProductID], tblProducts[CostPrice])</f>
        <v>51071</v>
      </c>
      <c r="N2037">
        <f>tblOrders[[#This Row],[Sales]]-(tblOrders[[#This Row],[CostPrice]]*tblOrders[[#This Row],[Quantity]])</f>
        <v>-229816</v>
      </c>
      <c r="O2037" t="str">
        <f>TEXT(tblOrders[[#This Row],[Date]],"mmm-yyyy")</f>
        <v>Mar-2025</v>
      </c>
      <c r="P2037" t="str">
        <f>_xlfn.XLOOKUP(tblOrders[[#This Row],[OrderID]], tblReturns[OrderID], tblReturns[Returned])</f>
        <v>No</v>
      </c>
      <c r="Q2037" t="str">
        <f>_xlfn.XLOOKUP(tblOrders[[#This Row],[OrderID]], tblShipping[OrderID], tblShipping[ShipMode])</f>
        <v>Standard</v>
      </c>
      <c r="R2037" t="str">
        <f>IFERROR(_xlfn.XLOOKUP(A2036, tblCustomers[CustomerID], tblCustomers[CustomerName]), "Not Found")</f>
        <v>Not Found</v>
      </c>
      <c r="S2037" t="str">
        <f>IF(tblOrders[[#This Row],[Sales]]&gt;1000000,"High Value","Standard")</f>
        <v>Standard</v>
      </c>
      <c r="T2037" t="str">
        <f>_xlfn.XLOOKUP(tblOrders[[#This Row],[ProductID]], tblProducts[ProductID], tblProducts[ProductName])</f>
        <v>Product 66</v>
      </c>
      <c r="U2037">
        <f>_xlfn.XLOOKUP(tblOrders[[#This Row],[SalesRepID]], tblSalesreps[RepID], tblSalesreps[Target])</f>
        <v>11347243</v>
      </c>
    </row>
    <row r="2038" spans="1:21">
      <c r="A2038" t="s">
        <v>2835</v>
      </c>
      <c r="B2038" s="7" t="s">
        <v>802</v>
      </c>
      <c r="C2038" t="s">
        <v>338</v>
      </c>
      <c r="D2038" t="s">
        <v>244</v>
      </c>
      <c r="E2038" t="s">
        <v>202</v>
      </c>
      <c r="F2038" t="s">
        <v>51</v>
      </c>
      <c r="G2038">
        <v>10</v>
      </c>
      <c r="H2038">
        <v>0.15</v>
      </c>
      <c r="I2038" s="2">
        <v>219410.5</v>
      </c>
      <c r="J2038" t="str">
        <f>_xlfn.XLOOKUP(tblOrders[[#This Row],[CustomerID]], tblCustomers[CustomerID], tblCustomers[CustomerName])</f>
        <v>Customer 173</v>
      </c>
      <c r="K2038" t="str">
        <f>_xlfn.XLOOKUP(tblOrders[[#This Row],[CustomerID]], tblCustomers[CustomerID], tblCustomers[Segment])</f>
        <v>SME</v>
      </c>
      <c r="L2038" t="str">
        <f>_xlfn.XLOOKUP(tblOrders[[#This Row],[ProductID]], tblProducts[ProductID], tblProducts[Category])</f>
        <v>Electronics</v>
      </c>
      <c r="M2038">
        <f>_xlfn.XLOOKUP(tblOrders[[#This Row],[ProductID]], tblProducts[ProductID], tblProducts[CostPrice])</f>
        <v>12227</v>
      </c>
      <c r="N2038">
        <f>tblOrders[[#This Row],[Sales]]-(tblOrders[[#This Row],[CostPrice]]*tblOrders[[#This Row],[Quantity]])</f>
        <v>97140.5</v>
      </c>
      <c r="O2038" t="str">
        <f>TEXT(tblOrders[[#This Row],[Date]],"mmm-yyyy")</f>
        <v>Oct-2025</v>
      </c>
      <c r="P2038" t="str">
        <f>_xlfn.XLOOKUP(tblOrders[[#This Row],[OrderID]], tblReturns[OrderID], tblReturns[Returned])</f>
        <v>No</v>
      </c>
      <c r="Q2038" t="str">
        <f>_xlfn.XLOOKUP(tblOrders[[#This Row],[OrderID]], tblShipping[OrderID], tblShipping[ShipMode])</f>
        <v>Pickup</v>
      </c>
      <c r="R2038" t="str">
        <f>IFERROR(_xlfn.XLOOKUP(A2037, tblCustomers[CustomerID], tblCustomers[CustomerName]), "Not Found")</f>
        <v>Not Found</v>
      </c>
      <c r="S2038" t="str">
        <f>IF(tblOrders[[#This Row],[Sales]]&gt;1000000,"High Value","Standard")</f>
        <v>Standard</v>
      </c>
      <c r="T2038" t="str">
        <f>_xlfn.XLOOKUP(tblOrders[[#This Row],[ProductID]], tblProducts[ProductID], tblProducts[ProductName])</f>
        <v>Product 96</v>
      </c>
      <c r="U2038">
        <f>_xlfn.XLOOKUP(tblOrders[[#This Row],[SalesRepID]], tblSalesreps[RepID], tblSalesreps[Target])</f>
        <v>10652665</v>
      </c>
    </row>
    <row r="2039" spans="1:21">
      <c r="A2039" t="s">
        <v>2836</v>
      </c>
      <c r="B2039" s="7" t="s">
        <v>660</v>
      </c>
      <c r="C2039" t="s">
        <v>1109</v>
      </c>
      <c r="D2039" t="s">
        <v>1034</v>
      </c>
      <c r="E2039" t="s">
        <v>13</v>
      </c>
      <c r="F2039" t="s">
        <v>14</v>
      </c>
      <c r="G2039">
        <v>6</v>
      </c>
      <c r="H2039">
        <v>0.2</v>
      </c>
      <c r="I2039" s="2">
        <v>585825.6</v>
      </c>
      <c r="J2039" t="str">
        <f>_xlfn.XLOOKUP(tblOrders[[#This Row],[CustomerID]], tblCustomers[CustomerID], tblCustomers[CustomerName])</f>
        <v>Customer 43</v>
      </c>
      <c r="K2039" t="str">
        <f>_xlfn.XLOOKUP(tblOrders[[#This Row],[CustomerID]], tblCustomers[CustomerID], tblCustomers[Segment])</f>
        <v>Consumer</v>
      </c>
      <c r="L2039" t="str">
        <f>_xlfn.XLOOKUP(tblOrders[[#This Row],[ProductID]], tblProducts[ProductID], tblProducts[Category])</f>
        <v>Furniture</v>
      </c>
      <c r="M2039">
        <f>_xlfn.XLOOKUP(tblOrders[[#This Row],[ProductID]], tblProducts[ProductID], tblProducts[CostPrice])</f>
        <v>51071</v>
      </c>
      <c r="N2039">
        <f>tblOrders[[#This Row],[Sales]]-(tblOrders[[#This Row],[CostPrice]]*tblOrders[[#This Row],[Quantity]])</f>
        <v>279399.59999999998</v>
      </c>
      <c r="O2039" t="str">
        <f>TEXT(tblOrders[[#This Row],[Date]],"mmm-yyyy")</f>
        <v>Feb-2025</v>
      </c>
      <c r="P2039" t="str">
        <f>_xlfn.XLOOKUP(tblOrders[[#This Row],[OrderID]], tblReturns[OrderID], tblReturns[Returned])</f>
        <v>No</v>
      </c>
      <c r="Q2039" t="str">
        <f>_xlfn.XLOOKUP(tblOrders[[#This Row],[OrderID]], tblShipping[OrderID], tblShipping[ShipMode])</f>
        <v>Pickup</v>
      </c>
      <c r="R2039" t="str">
        <f>IFERROR(_xlfn.XLOOKUP(A2038, tblCustomers[CustomerID], tblCustomers[CustomerName]), "Not Found")</f>
        <v>Not Found</v>
      </c>
      <c r="S2039" t="str">
        <f>IF(tblOrders[[#This Row],[Sales]]&gt;1000000,"High Value","Standard")</f>
        <v>Standard</v>
      </c>
      <c r="T2039" t="str">
        <f>_xlfn.XLOOKUP(tblOrders[[#This Row],[ProductID]], tblProducts[ProductID], tblProducts[ProductName])</f>
        <v>Product 66</v>
      </c>
      <c r="U2039">
        <f>_xlfn.XLOOKUP(tblOrders[[#This Row],[SalesRepID]], tblSalesreps[RepID], tblSalesreps[Target])</f>
        <v>11852878</v>
      </c>
    </row>
    <row r="2040" spans="1:21">
      <c r="A2040" t="s">
        <v>2837</v>
      </c>
      <c r="B2040" s="7" t="s">
        <v>1793</v>
      </c>
      <c r="C2040" t="s">
        <v>1096</v>
      </c>
      <c r="D2040" t="s">
        <v>178</v>
      </c>
      <c r="E2040" t="s">
        <v>210</v>
      </c>
      <c r="F2040" t="s">
        <v>88</v>
      </c>
      <c r="G2040">
        <v>3</v>
      </c>
      <c r="H2040">
        <v>0.1</v>
      </c>
      <c r="I2040" s="2">
        <v>364608</v>
      </c>
      <c r="J2040" t="str">
        <f>_xlfn.XLOOKUP(tblOrders[[#This Row],[CustomerID]], tblCustomers[CustomerID], tblCustomers[CustomerName])</f>
        <v>Customer 76</v>
      </c>
      <c r="K2040" t="str">
        <f>_xlfn.XLOOKUP(tblOrders[[#This Row],[CustomerID]], tblCustomers[CustomerID], tblCustomers[Segment])</f>
        <v>Consumer</v>
      </c>
      <c r="L2040" t="str">
        <f>_xlfn.XLOOKUP(tblOrders[[#This Row],[ProductID]], tblProducts[ProductID], tblProducts[Category])</f>
        <v>Office</v>
      </c>
      <c r="M2040">
        <f>_xlfn.XLOOKUP(tblOrders[[#This Row],[ProductID]], tblProducts[ProductID], tblProducts[CostPrice])</f>
        <v>46035</v>
      </c>
      <c r="N2040">
        <f>tblOrders[[#This Row],[Sales]]-(tblOrders[[#This Row],[CostPrice]]*tblOrders[[#This Row],[Quantity]])</f>
        <v>226503</v>
      </c>
      <c r="O2040" t="str">
        <f>TEXT(tblOrders[[#This Row],[Date]],"mmm-yyyy")</f>
        <v>Aug-2025</v>
      </c>
      <c r="P2040" t="str">
        <f>_xlfn.XLOOKUP(tblOrders[[#This Row],[OrderID]], tblReturns[OrderID], tblReturns[Returned])</f>
        <v>No</v>
      </c>
      <c r="Q2040" t="str">
        <f>_xlfn.XLOOKUP(tblOrders[[#This Row],[OrderID]], tblShipping[OrderID], tblShipping[ShipMode])</f>
        <v>Pickup</v>
      </c>
      <c r="R2040" t="str">
        <f>IFERROR(_xlfn.XLOOKUP(A2039, tblCustomers[CustomerID], tblCustomers[CustomerName]), "Not Found")</f>
        <v>Not Found</v>
      </c>
      <c r="S2040" t="str">
        <f>IF(tblOrders[[#This Row],[Sales]]&gt;1000000,"High Value","Standard")</f>
        <v>Standard</v>
      </c>
      <c r="T2040" t="str">
        <f>_xlfn.XLOOKUP(tblOrders[[#This Row],[ProductID]], tblProducts[ProductID], tblProducts[ProductName])</f>
        <v>Product 84</v>
      </c>
      <c r="U2040">
        <f>_xlfn.XLOOKUP(tblOrders[[#This Row],[SalesRepID]], tblSalesreps[RepID], tblSalesreps[Target])</f>
        <v>19336654</v>
      </c>
    </row>
    <row r="2041" spans="1:21">
      <c r="A2041" t="s">
        <v>2838</v>
      </c>
      <c r="B2041" s="7" t="s">
        <v>428</v>
      </c>
      <c r="C2041" t="s">
        <v>613</v>
      </c>
      <c r="D2041" t="s">
        <v>597</v>
      </c>
      <c r="E2041" t="s">
        <v>186</v>
      </c>
      <c r="F2041" t="s">
        <v>51</v>
      </c>
      <c r="G2041">
        <v>2</v>
      </c>
      <c r="H2041">
        <v>0</v>
      </c>
      <c r="I2041" s="2">
        <v>280726</v>
      </c>
      <c r="J2041" t="str">
        <f>_xlfn.XLOOKUP(tblOrders[[#This Row],[CustomerID]], tblCustomers[CustomerID], tblCustomers[CustomerName])</f>
        <v>Customer 222</v>
      </c>
      <c r="K2041" t="str">
        <f>_xlfn.XLOOKUP(tblOrders[[#This Row],[CustomerID]], tblCustomers[CustomerID], tblCustomers[Segment])</f>
        <v>SME</v>
      </c>
      <c r="L2041" t="str">
        <f>_xlfn.XLOOKUP(tblOrders[[#This Row],[ProductID]], tblProducts[ProductID], tblProducts[Category])</f>
        <v>Electronics</v>
      </c>
      <c r="M2041">
        <f>_xlfn.XLOOKUP(tblOrders[[#This Row],[ProductID]], tblProducts[ProductID], tblProducts[CostPrice])</f>
        <v>35454</v>
      </c>
      <c r="N2041">
        <f>tblOrders[[#This Row],[Sales]]-(tblOrders[[#This Row],[CostPrice]]*tblOrders[[#This Row],[Quantity]])</f>
        <v>209818</v>
      </c>
      <c r="O2041" t="str">
        <f>TEXT(tblOrders[[#This Row],[Date]],"mmm-yyyy")</f>
        <v>May-2025</v>
      </c>
      <c r="P2041" t="str">
        <f>_xlfn.XLOOKUP(tblOrders[[#This Row],[OrderID]], tblReturns[OrderID], tblReturns[Returned])</f>
        <v>No</v>
      </c>
      <c r="Q2041" t="str">
        <f>_xlfn.XLOOKUP(tblOrders[[#This Row],[OrderID]], tblShipping[OrderID], tblShipping[ShipMode])</f>
        <v>Express</v>
      </c>
      <c r="R2041" t="str">
        <f>IFERROR(_xlfn.XLOOKUP(A2040, tblCustomers[CustomerID], tblCustomers[CustomerName]), "Not Found")</f>
        <v>Not Found</v>
      </c>
      <c r="S2041" t="str">
        <f>IF(tblOrders[[#This Row],[Sales]]&gt;1000000,"High Value","Standard")</f>
        <v>Standard</v>
      </c>
      <c r="T2041" t="str">
        <f>_xlfn.XLOOKUP(tblOrders[[#This Row],[ProductID]], tblProducts[ProductID], tblProducts[ProductName])</f>
        <v>Product 28</v>
      </c>
      <c r="U2041">
        <f>_xlfn.XLOOKUP(tblOrders[[#This Row],[SalesRepID]], tblSalesreps[RepID], tblSalesreps[Target])</f>
        <v>15141830</v>
      </c>
    </row>
    <row r="2042" spans="1:21">
      <c r="A2042" t="s">
        <v>2839</v>
      </c>
      <c r="B2042" s="7" t="s">
        <v>982</v>
      </c>
      <c r="C2042" t="s">
        <v>893</v>
      </c>
      <c r="D2042" t="s">
        <v>817</v>
      </c>
      <c r="E2042" t="s">
        <v>210</v>
      </c>
      <c r="F2042" t="s">
        <v>20</v>
      </c>
      <c r="G2042">
        <v>2</v>
      </c>
      <c r="H2042">
        <v>0.05</v>
      </c>
      <c r="I2042" s="2">
        <v>280717.40000000002</v>
      </c>
      <c r="J2042" t="str">
        <f>_xlfn.XLOOKUP(tblOrders[[#This Row],[CustomerID]], tblCustomers[CustomerID], tblCustomers[CustomerName])</f>
        <v>Customer 152</v>
      </c>
      <c r="K2042" t="str">
        <f>_xlfn.XLOOKUP(tblOrders[[#This Row],[CustomerID]], tblCustomers[CustomerID], tblCustomers[Segment])</f>
        <v>SME</v>
      </c>
      <c r="L2042" t="str">
        <f>_xlfn.XLOOKUP(tblOrders[[#This Row],[ProductID]], tblProducts[ProductID], tblProducts[Category])</f>
        <v>Furniture</v>
      </c>
      <c r="M2042">
        <f>_xlfn.XLOOKUP(tblOrders[[#This Row],[ProductID]], tblProducts[ProductID], tblProducts[CostPrice])</f>
        <v>11009</v>
      </c>
      <c r="N2042">
        <f>tblOrders[[#This Row],[Sales]]-(tblOrders[[#This Row],[CostPrice]]*tblOrders[[#This Row],[Quantity]])</f>
        <v>258699.40000000002</v>
      </c>
      <c r="O2042" t="str">
        <f>TEXT(tblOrders[[#This Row],[Date]],"mmm-yyyy")</f>
        <v>Jul-2025</v>
      </c>
      <c r="P2042" t="str">
        <f>_xlfn.XLOOKUP(tblOrders[[#This Row],[OrderID]], tblReturns[OrderID], tblReturns[Returned])</f>
        <v>No</v>
      </c>
      <c r="Q2042" t="str">
        <f>_xlfn.XLOOKUP(tblOrders[[#This Row],[OrderID]], tblShipping[OrderID], tblShipping[ShipMode])</f>
        <v>Standard</v>
      </c>
      <c r="R2042" t="str">
        <f>IFERROR(_xlfn.XLOOKUP(A2041, tblCustomers[CustomerID], tblCustomers[CustomerName]), "Not Found")</f>
        <v>Not Found</v>
      </c>
      <c r="S2042" t="str">
        <f>IF(tblOrders[[#This Row],[Sales]]&gt;1000000,"High Value","Standard")</f>
        <v>Standard</v>
      </c>
      <c r="T2042" t="str">
        <f>_xlfn.XLOOKUP(tblOrders[[#This Row],[ProductID]], tblProducts[ProductID], tblProducts[ProductName])</f>
        <v>Product 99</v>
      </c>
      <c r="U2042">
        <f>_xlfn.XLOOKUP(tblOrders[[#This Row],[SalesRepID]], tblSalesreps[RepID], tblSalesreps[Target])</f>
        <v>19336654</v>
      </c>
    </row>
    <row r="2043" spans="1:21">
      <c r="A2043" t="s">
        <v>2840</v>
      </c>
      <c r="B2043" s="7" t="s">
        <v>1040</v>
      </c>
      <c r="C2043" t="s">
        <v>934</v>
      </c>
      <c r="D2043" t="s">
        <v>55</v>
      </c>
      <c r="E2043" t="s">
        <v>56</v>
      </c>
      <c r="F2043" t="s">
        <v>26</v>
      </c>
      <c r="G2043">
        <v>2</v>
      </c>
      <c r="H2043">
        <v>0.15</v>
      </c>
      <c r="I2043" s="2">
        <v>65807</v>
      </c>
      <c r="J2043" t="str">
        <f>_xlfn.XLOOKUP(tblOrders[[#This Row],[CustomerID]], tblCustomers[CustomerID], tblCustomers[CustomerName])</f>
        <v>Customer 85</v>
      </c>
      <c r="K2043" t="str">
        <f>_xlfn.XLOOKUP(tblOrders[[#This Row],[CustomerID]], tblCustomers[CustomerID], tblCustomers[Segment])</f>
        <v>Consumer</v>
      </c>
      <c r="L2043" t="str">
        <f>_xlfn.XLOOKUP(tblOrders[[#This Row],[ProductID]], tblProducts[ProductID], tblProducts[Category])</f>
        <v>Home</v>
      </c>
      <c r="M2043">
        <f>_xlfn.XLOOKUP(tblOrders[[#This Row],[ProductID]], tblProducts[ProductID], tblProducts[CostPrice])</f>
        <v>23348</v>
      </c>
      <c r="N2043">
        <f>tblOrders[[#This Row],[Sales]]-(tblOrders[[#This Row],[CostPrice]]*tblOrders[[#This Row],[Quantity]])</f>
        <v>19111</v>
      </c>
      <c r="O2043" t="str">
        <f>TEXT(tblOrders[[#This Row],[Date]],"mmm-yyyy")</f>
        <v>Oct-2025</v>
      </c>
      <c r="P2043" t="str">
        <f>_xlfn.XLOOKUP(tblOrders[[#This Row],[OrderID]], tblReturns[OrderID], tblReturns[Returned])</f>
        <v>No</v>
      </c>
      <c r="Q2043" t="str">
        <f>_xlfn.XLOOKUP(tblOrders[[#This Row],[OrderID]], tblShipping[OrderID], tblShipping[ShipMode])</f>
        <v>Express</v>
      </c>
      <c r="R2043" t="str">
        <f>IFERROR(_xlfn.XLOOKUP(A2042, tblCustomers[CustomerID], tblCustomers[CustomerName]), "Not Found")</f>
        <v>Not Found</v>
      </c>
      <c r="S2043" t="str">
        <f>IF(tblOrders[[#This Row],[Sales]]&gt;1000000,"High Value","Standard")</f>
        <v>Standard</v>
      </c>
      <c r="T2043" t="str">
        <f>_xlfn.XLOOKUP(tblOrders[[#This Row],[ProductID]], tblProducts[ProductID], tblProducts[ProductName])</f>
        <v>Product 47</v>
      </c>
      <c r="U2043">
        <f>_xlfn.XLOOKUP(tblOrders[[#This Row],[SalesRepID]], tblSalesreps[RepID], tblSalesreps[Target])</f>
        <v>14265630</v>
      </c>
    </row>
    <row r="2044" spans="1:21">
      <c r="A2044" t="s">
        <v>2841</v>
      </c>
      <c r="B2044" s="7" t="s">
        <v>199</v>
      </c>
      <c r="C2044" t="s">
        <v>705</v>
      </c>
      <c r="D2044" t="s">
        <v>369</v>
      </c>
      <c r="E2044" t="s">
        <v>40</v>
      </c>
      <c r="F2044" t="s">
        <v>14</v>
      </c>
      <c r="G2044">
        <v>7</v>
      </c>
      <c r="H2044">
        <v>0.15</v>
      </c>
      <c r="I2044" s="2">
        <v>553314.30000000005</v>
      </c>
      <c r="J2044" t="str">
        <f>_xlfn.XLOOKUP(tblOrders[[#This Row],[CustomerID]], tblCustomers[CustomerID], tblCustomers[CustomerName])</f>
        <v>Customer 228</v>
      </c>
      <c r="K2044" t="str">
        <f>_xlfn.XLOOKUP(tblOrders[[#This Row],[CustomerID]], tblCustomers[CustomerID], tblCustomers[Segment])</f>
        <v>Corporate</v>
      </c>
      <c r="L2044" t="str">
        <f>_xlfn.XLOOKUP(tblOrders[[#This Row],[ProductID]], tblProducts[ProductID], tblProducts[Category])</f>
        <v>Office</v>
      </c>
      <c r="M2044">
        <f>_xlfn.XLOOKUP(tblOrders[[#This Row],[ProductID]], tblProducts[ProductID], tblProducts[CostPrice])</f>
        <v>12456</v>
      </c>
      <c r="N2044">
        <f>tblOrders[[#This Row],[Sales]]-(tblOrders[[#This Row],[CostPrice]]*tblOrders[[#This Row],[Quantity]])</f>
        <v>466122.30000000005</v>
      </c>
      <c r="O2044" t="str">
        <f>TEXT(tblOrders[[#This Row],[Date]],"mmm-yyyy")</f>
        <v>Dec-2025</v>
      </c>
      <c r="P2044" t="str">
        <f>_xlfn.XLOOKUP(tblOrders[[#This Row],[OrderID]], tblReturns[OrderID], tblReturns[Returned])</f>
        <v>No</v>
      </c>
      <c r="Q2044" t="str">
        <f>_xlfn.XLOOKUP(tblOrders[[#This Row],[OrderID]], tblShipping[OrderID], tblShipping[ShipMode])</f>
        <v>Standard</v>
      </c>
      <c r="R2044" t="str">
        <f>IFERROR(_xlfn.XLOOKUP(A2043, tblCustomers[CustomerID], tblCustomers[CustomerName]), "Not Found")</f>
        <v>Not Found</v>
      </c>
      <c r="S2044" t="str">
        <f>IF(tblOrders[[#This Row],[Sales]]&gt;1000000,"High Value","Standard")</f>
        <v>Standard</v>
      </c>
      <c r="T2044" t="str">
        <f>_xlfn.XLOOKUP(tblOrders[[#This Row],[ProductID]], tblProducts[ProductID], tblProducts[ProductName])</f>
        <v>Product 42</v>
      </c>
      <c r="U2044">
        <f>_xlfn.XLOOKUP(tblOrders[[#This Row],[SalesRepID]], tblSalesreps[RepID], tblSalesreps[Target])</f>
        <v>6291486</v>
      </c>
    </row>
    <row r="2045" spans="1:21">
      <c r="A2045" t="s">
        <v>2842</v>
      </c>
      <c r="B2045" s="7" t="s">
        <v>1523</v>
      </c>
      <c r="C2045" t="s">
        <v>593</v>
      </c>
      <c r="D2045" t="s">
        <v>137</v>
      </c>
      <c r="E2045" t="s">
        <v>50</v>
      </c>
      <c r="F2045" t="s">
        <v>14</v>
      </c>
      <c r="G2045">
        <v>8</v>
      </c>
      <c r="H2045">
        <v>0.1</v>
      </c>
      <c r="I2045" s="2">
        <v>179575.2</v>
      </c>
      <c r="J2045" t="str">
        <f>_xlfn.XLOOKUP(tblOrders[[#This Row],[CustomerID]], tblCustomers[CustomerID], tblCustomers[CustomerName])</f>
        <v>Customer 120</v>
      </c>
      <c r="K2045" t="str">
        <f>_xlfn.XLOOKUP(tblOrders[[#This Row],[CustomerID]], tblCustomers[CustomerID], tblCustomers[Segment])</f>
        <v>SME</v>
      </c>
      <c r="L2045" t="str">
        <f>_xlfn.XLOOKUP(tblOrders[[#This Row],[ProductID]], tblProducts[ProductID], tblProducts[Category])</f>
        <v>Home</v>
      </c>
      <c r="M2045">
        <f>_xlfn.XLOOKUP(tblOrders[[#This Row],[ProductID]], tblProducts[ProductID], tblProducts[CostPrice])</f>
        <v>26666</v>
      </c>
      <c r="N2045">
        <f>tblOrders[[#This Row],[Sales]]-(tblOrders[[#This Row],[CostPrice]]*tblOrders[[#This Row],[Quantity]])</f>
        <v>-33752.799999999988</v>
      </c>
      <c r="O2045" t="str">
        <f>TEXT(tblOrders[[#This Row],[Date]],"mmm-yyyy")</f>
        <v>Feb-2025</v>
      </c>
      <c r="P2045" t="str">
        <f>_xlfn.XLOOKUP(tblOrders[[#This Row],[OrderID]], tblReturns[OrderID], tblReturns[Returned])</f>
        <v>No</v>
      </c>
      <c r="Q2045" t="str">
        <f>_xlfn.XLOOKUP(tblOrders[[#This Row],[OrderID]], tblShipping[OrderID], tblShipping[ShipMode])</f>
        <v>Pickup</v>
      </c>
      <c r="R2045" t="str">
        <f>IFERROR(_xlfn.XLOOKUP(A2044, tblCustomers[CustomerID], tblCustomers[CustomerName]), "Not Found")</f>
        <v>Not Found</v>
      </c>
      <c r="S2045" t="str">
        <f>IF(tblOrders[[#This Row],[Sales]]&gt;1000000,"High Value","Standard")</f>
        <v>Standard</v>
      </c>
      <c r="T2045" t="str">
        <f>_xlfn.XLOOKUP(tblOrders[[#This Row],[ProductID]], tblProducts[ProductID], tblProducts[ProductName])</f>
        <v>Product 76</v>
      </c>
      <c r="U2045">
        <f>_xlfn.XLOOKUP(tblOrders[[#This Row],[SalesRepID]], tblSalesreps[RepID], tblSalesreps[Target])</f>
        <v>17350666</v>
      </c>
    </row>
    <row r="2046" spans="1:21">
      <c r="A2046" t="s">
        <v>2843</v>
      </c>
      <c r="B2046" s="7" t="s">
        <v>1240</v>
      </c>
      <c r="C2046" t="s">
        <v>17</v>
      </c>
      <c r="D2046" t="s">
        <v>178</v>
      </c>
      <c r="E2046" t="s">
        <v>210</v>
      </c>
      <c r="F2046" t="s">
        <v>51</v>
      </c>
      <c r="G2046">
        <v>3</v>
      </c>
      <c r="H2046">
        <v>0.05</v>
      </c>
      <c r="I2046" s="2">
        <v>323255.55</v>
      </c>
      <c r="J2046" t="str">
        <f>_xlfn.XLOOKUP(tblOrders[[#This Row],[CustomerID]], tblCustomers[CustomerID], tblCustomers[CustomerName])</f>
        <v>Customer 71</v>
      </c>
      <c r="K2046" t="str">
        <f>_xlfn.XLOOKUP(tblOrders[[#This Row],[CustomerID]], tblCustomers[CustomerID], tblCustomers[Segment])</f>
        <v>SME</v>
      </c>
      <c r="L2046" t="str">
        <f>_xlfn.XLOOKUP(tblOrders[[#This Row],[ProductID]], tblProducts[ProductID], tblProducts[Category])</f>
        <v>Office</v>
      </c>
      <c r="M2046">
        <f>_xlfn.XLOOKUP(tblOrders[[#This Row],[ProductID]], tblProducts[ProductID], tblProducts[CostPrice])</f>
        <v>46035</v>
      </c>
      <c r="N2046">
        <f>tblOrders[[#This Row],[Sales]]-(tblOrders[[#This Row],[CostPrice]]*tblOrders[[#This Row],[Quantity]])</f>
        <v>185150.55</v>
      </c>
      <c r="O2046" t="str">
        <f>TEXT(tblOrders[[#This Row],[Date]],"mmm-yyyy")</f>
        <v>Sep-2025</v>
      </c>
      <c r="P2046" t="str">
        <f>_xlfn.XLOOKUP(tblOrders[[#This Row],[OrderID]], tblReturns[OrderID], tblReturns[Returned])</f>
        <v>No</v>
      </c>
      <c r="Q2046" t="str">
        <f>_xlfn.XLOOKUP(tblOrders[[#This Row],[OrderID]], tblShipping[OrderID], tblShipping[ShipMode])</f>
        <v>Pickup</v>
      </c>
      <c r="R2046" t="str">
        <f>IFERROR(_xlfn.XLOOKUP(A2045, tblCustomers[CustomerID], tblCustomers[CustomerName]), "Not Found")</f>
        <v>Not Found</v>
      </c>
      <c r="S2046" t="str">
        <f>IF(tblOrders[[#This Row],[Sales]]&gt;1000000,"High Value","Standard")</f>
        <v>Standard</v>
      </c>
      <c r="T2046" t="str">
        <f>_xlfn.XLOOKUP(tblOrders[[#This Row],[ProductID]], tblProducts[ProductID], tblProducts[ProductName])</f>
        <v>Product 84</v>
      </c>
      <c r="U2046">
        <f>_xlfn.XLOOKUP(tblOrders[[#This Row],[SalesRepID]], tblSalesreps[RepID], tblSalesreps[Target])</f>
        <v>19336654</v>
      </c>
    </row>
    <row r="2047" spans="1:21">
      <c r="A2047" t="s">
        <v>2844</v>
      </c>
      <c r="B2047" s="7" t="s">
        <v>722</v>
      </c>
      <c r="C2047" t="s">
        <v>1564</v>
      </c>
      <c r="D2047" t="s">
        <v>454</v>
      </c>
      <c r="E2047" t="s">
        <v>74</v>
      </c>
      <c r="F2047" t="s">
        <v>26</v>
      </c>
      <c r="G2047">
        <v>7</v>
      </c>
      <c r="H2047">
        <v>0</v>
      </c>
      <c r="I2047" s="2">
        <v>539217</v>
      </c>
      <c r="J2047" t="str">
        <f>_xlfn.XLOOKUP(tblOrders[[#This Row],[CustomerID]], tblCustomers[CustomerID], tblCustomers[CustomerName])</f>
        <v>Customer 206</v>
      </c>
      <c r="K2047" t="str">
        <f>_xlfn.XLOOKUP(tblOrders[[#This Row],[CustomerID]], tblCustomers[CustomerID], tblCustomers[Segment])</f>
        <v>Consumer</v>
      </c>
      <c r="L2047" t="str">
        <f>_xlfn.XLOOKUP(tblOrders[[#This Row],[ProductID]], tblProducts[ProductID], tblProducts[Category])</f>
        <v>Furniture</v>
      </c>
      <c r="M2047">
        <f>_xlfn.XLOOKUP(tblOrders[[#This Row],[ProductID]], tblProducts[ProductID], tblProducts[CostPrice])</f>
        <v>31369</v>
      </c>
      <c r="N2047">
        <f>tblOrders[[#This Row],[Sales]]-(tblOrders[[#This Row],[CostPrice]]*tblOrders[[#This Row],[Quantity]])</f>
        <v>319634</v>
      </c>
      <c r="O2047" t="str">
        <f>TEXT(tblOrders[[#This Row],[Date]],"mmm-yyyy")</f>
        <v>Jun-2025</v>
      </c>
      <c r="P2047" t="str">
        <f>_xlfn.XLOOKUP(tblOrders[[#This Row],[OrderID]], tblReturns[OrderID], tblReturns[Returned])</f>
        <v>No</v>
      </c>
      <c r="Q2047" t="str">
        <f>_xlfn.XLOOKUP(tblOrders[[#This Row],[OrderID]], tblShipping[OrderID], tblShipping[ShipMode])</f>
        <v>Standard</v>
      </c>
      <c r="R2047" t="str">
        <f>IFERROR(_xlfn.XLOOKUP(A2046, tblCustomers[CustomerID], tblCustomers[CustomerName]), "Not Found")</f>
        <v>Not Found</v>
      </c>
      <c r="S2047" t="str">
        <f>IF(tblOrders[[#This Row],[Sales]]&gt;1000000,"High Value","Standard")</f>
        <v>Standard</v>
      </c>
      <c r="T2047" t="str">
        <f>_xlfn.XLOOKUP(tblOrders[[#This Row],[ProductID]], tblProducts[ProductID], tblProducts[ProductName])</f>
        <v>Product 37</v>
      </c>
      <c r="U2047">
        <f>_xlfn.XLOOKUP(tblOrders[[#This Row],[SalesRepID]], tblSalesreps[RepID], tblSalesreps[Target])</f>
        <v>7254801</v>
      </c>
    </row>
    <row r="2048" spans="1:21">
      <c r="A2048" t="s">
        <v>2845</v>
      </c>
      <c r="B2048" s="7" t="s">
        <v>1862</v>
      </c>
      <c r="C2048" t="s">
        <v>833</v>
      </c>
      <c r="D2048" t="s">
        <v>430</v>
      </c>
      <c r="E2048" t="s">
        <v>202</v>
      </c>
      <c r="F2048" t="s">
        <v>51</v>
      </c>
      <c r="G2048">
        <v>10</v>
      </c>
      <c r="H2048">
        <v>0.15</v>
      </c>
      <c r="I2048" s="2">
        <v>192950</v>
      </c>
      <c r="J2048" t="str">
        <f>_xlfn.XLOOKUP(tblOrders[[#This Row],[CustomerID]], tblCustomers[CustomerID], tblCustomers[CustomerName])</f>
        <v>Customer 101</v>
      </c>
      <c r="K2048" t="str">
        <f>_xlfn.XLOOKUP(tblOrders[[#This Row],[CustomerID]], tblCustomers[CustomerID], tblCustomers[Segment])</f>
        <v>SME</v>
      </c>
      <c r="L2048" t="str">
        <f>_xlfn.XLOOKUP(tblOrders[[#This Row],[ProductID]], tblProducts[ProductID], tblProducts[Category])</f>
        <v>Office</v>
      </c>
      <c r="M2048">
        <f>_xlfn.XLOOKUP(tblOrders[[#This Row],[ProductID]], tblProducts[ProductID], tblProducts[CostPrice])</f>
        <v>7566</v>
      </c>
      <c r="N2048">
        <f>tblOrders[[#This Row],[Sales]]-(tblOrders[[#This Row],[CostPrice]]*tblOrders[[#This Row],[Quantity]])</f>
        <v>117290</v>
      </c>
      <c r="O2048" t="str">
        <f>TEXT(tblOrders[[#This Row],[Date]],"mmm-yyyy")</f>
        <v>Oct-2025</v>
      </c>
      <c r="P2048" t="str">
        <f>_xlfn.XLOOKUP(tblOrders[[#This Row],[OrderID]], tblReturns[OrderID], tblReturns[Returned])</f>
        <v>No</v>
      </c>
      <c r="Q2048" t="str">
        <f>_xlfn.XLOOKUP(tblOrders[[#This Row],[OrderID]], tblShipping[OrderID], tblShipping[ShipMode])</f>
        <v>Pickup</v>
      </c>
      <c r="R2048" t="str">
        <f>IFERROR(_xlfn.XLOOKUP(A2047, tblCustomers[CustomerID], tblCustomers[CustomerName]), "Not Found")</f>
        <v>Not Found</v>
      </c>
      <c r="S2048" t="str">
        <f>IF(tblOrders[[#This Row],[Sales]]&gt;1000000,"High Value","Standard")</f>
        <v>Standard</v>
      </c>
      <c r="T2048" t="str">
        <f>_xlfn.XLOOKUP(tblOrders[[#This Row],[ProductID]], tblProducts[ProductID], tblProducts[ProductName])</f>
        <v>Product 85</v>
      </c>
      <c r="U2048">
        <f>_xlfn.XLOOKUP(tblOrders[[#This Row],[SalesRepID]], tblSalesreps[RepID], tblSalesreps[Target])</f>
        <v>10652665</v>
      </c>
    </row>
    <row r="2049" spans="1:21">
      <c r="A2049" t="s">
        <v>2846</v>
      </c>
      <c r="B2049" s="7" t="s">
        <v>16</v>
      </c>
      <c r="C2049" t="s">
        <v>613</v>
      </c>
      <c r="D2049" t="s">
        <v>585</v>
      </c>
      <c r="E2049" t="s">
        <v>13</v>
      </c>
      <c r="F2049" t="s">
        <v>14</v>
      </c>
      <c r="G2049">
        <v>5</v>
      </c>
      <c r="H2049">
        <v>0.2</v>
      </c>
      <c r="I2049" s="2">
        <v>521116</v>
      </c>
      <c r="J2049" t="str">
        <f>_xlfn.XLOOKUP(tblOrders[[#This Row],[CustomerID]], tblCustomers[CustomerID], tblCustomers[CustomerName])</f>
        <v>Customer 222</v>
      </c>
      <c r="K2049" t="str">
        <f>_xlfn.XLOOKUP(tblOrders[[#This Row],[CustomerID]], tblCustomers[CustomerID], tblCustomers[Segment])</f>
        <v>SME</v>
      </c>
      <c r="L2049" t="str">
        <f>_xlfn.XLOOKUP(tblOrders[[#This Row],[ProductID]], tblProducts[ProductID], tblProducts[Category])</f>
        <v>Office</v>
      </c>
      <c r="M2049">
        <f>_xlfn.XLOOKUP(tblOrders[[#This Row],[ProductID]], tblProducts[ProductID], tblProducts[CostPrice])</f>
        <v>49623</v>
      </c>
      <c r="N2049">
        <f>tblOrders[[#This Row],[Sales]]-(tblOrders[[#This Row],[CostPrice]]*tblOrders[[#This Row],[Quantity]])</f>
        <v>273001</v>
      </c>
      <c r="O2049" t="str">
        <f>TEXT(tblOrders[[#This Row],[Date]],"mmm-yyyy")</f>
        <v>Apr-2025</v>
      </c>
      <c r="P2049" t="str">
        <f>_xlfn.XLOOKUP(tblOrders[[#This Row],[OrderID]], tblReturns[OrderID], tblReturns[Returned])</f>
        <v>No</v>
      </c>
      <c r="Q2049" t="str">
        <f>_xlfn.XLOOKUP(tblOrders[[#This Row],[OrderID]], tblShipping[OrderID], tblShipping[ShipMode])</f>
        <v>Pickup</v>
      </c>
      <c r="R2049" t="str">
        <f>IFERROR(_xlfn.XLOOKUP(A2048, tblCustomers[CustomerID], tblCustomers[CustomerName]), "Not Found")</f>
        <v>Not Found</v>
      </c>
      <c r="S2049" t="str">
        <f>IF(tblOrders[[#This Row],[Sales]]&gt;1000000,"High Value","Standard")</f>
        <v>Standard</v>
      </c>
      <c r="T2049" t="str">
        <f>_xlfn.XLOOKUP(tblOrders[[#This Row],[ProductID]], tblProducts[ProductID], tblProducts[ProductName])</f>
        <v>Product 54</v>
      </c>
      <c r="U2049">
        <f>_xlfn.XLOOKUP(tblOrders[[#This Row],[SalesRepID]], tblSalesreps[RepID], tblSalesreps[Target])</f>
        <v>11852878</v>
      </c>
    </row>
    <row r="2050" spans="1:21">
      <c r="A2050" t="s">
        <v>2847</v>
      </c>
      <c r="B2050" s="7" t="s">
        <v>1113</v>
      </c>
      <c r="C2050" t="s">
        <v>559</v>
      </c>
      <c r="D2050" t="s">
        <v>137</v>
      </c>
      <c r="E2050" t="s">
        <v>25</v>
      </c>
      <c r="F2050" t="s">
        <v>26</v>
      </c>
      <c r="G2050">
        <v>5</v>
      </c>
      <c r="H2050">
        <v>0.15</v>
      </c>
      <c r="I2050" s="2">
        <v>143696.75</v>
      </c>
      <c r="J2050" t="str">
        <f>_xlfn.XLOOKUP(tblOrders[[#This Row],[CustomerID]], tblCustomers[CustomerID], tblCustomers[CustomerName])</f>
        <v>Customer 293</v>
      </c>
      <c r="K2050" t="str">
        <f>_xlfn.XLOOKUP(tblOrders[[#This Row],[CustomerID]], tblCustomers[CustomerID], tblCustomers[Segment])</f>
        <v>Consumer</v>
      </c>
      <c r="L2050" t="str">
        <f>_xlfn.XLOOKUP(tblOrders[[#This Row],[ProductID]], tblProducts[ProductID], tblProducts[Category])</f>
        <v>Home</v>
      </c>
      <c r="M2050">
        <f>_xlfn.XLOOKUP(tblOrders[[#This Row],[ProductID]], tblProducts[ProductID], tblProducts[CostPrice])</f>
        <v>26666</v>
      </c>
      <c r="N2050">
        <f>tblOrders[[#This Row],[Sales]]-(tblOrders[[#This Row],[CostPrice]]*tblOrders[[#This Row],[Quantity]])</f>
        <v>10366.75</v>
      </c>
      <c r="O2050" t="str">
        <f>TEXT(tblOrders[[#This Row],[Date]],"mmm-yyyy")</f>
        <v>Mar-2025</v>
      </c>
      <c r="P2050" t="str">
        <f>_xlfn.XLOOKUP(tblOrders[[#This Row],[OrderID]], tblReturns[OrderID], tblReturns[Returned])</f>
        <v>No</v>
      </c>
      <c r="Q2050" t="str">
        <f>_xlfn.XLOOKUP(tblOrders[[#This Row],[OrderID]], tblShipping[OrderID], tblShipping[ShipMode])</f>
        <v>Pickup</v>
      </c>
      <c r="R2050" t="str">
        <f>IFERROR(_xlfn.XLOOKUP(A2049, tblCustomers[CustomerID], tblCustomers[CustomerName]), "Not Found")</f>
        <v>Not Found</v>
      </c>
      <c r="S2050" t="str">
        <f>IF(tblOrders[[#This Row],[Sales]]&gt;1000000,"High Value","Standard")</f>
        <v>Standard</v>
      </c>
      <c r="T2050" t="str">
        <f>_xlfn.XLOOKUP(tblOrders[[#This Row],[ProductID]], tblProducts[ProductID], tblProducts[ProductName])</f>
        <v>Product 76</v>
      </c>
      <c r="U2050">
        <f>_xlfn.XLOOKUP(tblOrders[[#This Row],[SalesRepID]], tblSalesreps[RepID], tblSalesreps[Target])</f>
        <v>7094914</v>
      </c>
    </row>
    <row r="2051" spans="1:21">
      <c r="A2051" t="s">
        <v>2848</v>
      </c>
      <c r="B2051" s="7" t="s">
        <v>32</v>
      </c>
      <c r="C2051" t="s">
        <v>800</v>
      </c>
      <c r="D2051" t="s">
        <v>232</v>
      </c>
      <c r="E2051" t="s">
        <v>45</v>
      </c>
      <c r="F2051" t="s">
        <v>26</v>
      </c>
      <c r="G2051">
        <v>3</v>
      </c>
      <c r="H2051">
        <v>0.1</v>
      </c>
      <c r="I2051" s="2">
        <v>275532.3</v>
      </c>
      <c r="J2051" t="str">
        <f>_xlfn.XLOOKUP(tblOrders[[#This Row],[CustomerID]], tblCustomers[CustomerID], tblCustomers[CustomerName])</f>
        <v>Customer 148</v>
      </c>
      <c r="K2051" t="str">
        <f>_xlfn.XLOOKUP(tblOrders[[#This Row],[CustomerID]], tblCustomers[CustomerID], tblCustomers[Segment])</f>
        <v>Corporate</v>
      </c>
      <c r="L2051" t="str">
        <f>_xlfn.XLOOKUP(tblOrders[[#This Row],[ProductID]], tblProducts[ProductID], tblProducts[Category])</f>
        <v>Electronics</v>
      </c>
      <c r="M2051">
        <f>_xlfn.XLOOKUP(tblOrders[[#This Row],[ProductID]], tblProducts[ProductID], tblProducts[CostPrice])</f>
        <v>41456</v>
      </c>
      <c r="N2051">
        <f>tblOrders[[#This Row],[Sales]]-(tblOrders[[#This Row],[CostPrice]]*tblOrders[[#This Row],[Quantity]])</f>
        <v>151164.29999999999</v>
      </c>
      <c r="O2051" t="str">
        <f>TEXT(tblOrders[[#This Row],[Date]],"mmm-yyyy")</f>
        <v>Dec-2025</v>
      </c>
      <c r="P2051" t="str">
        <f>_xlfn.XLOOKUP(tblOrders[[#This Row],[OrderID]], tblReturns[OrderID], tblReturns[Returned])</f>
        <v>No</v>
      </c>
      <c r="Q2051" t="str">
        <f>_xlfn.XLOOKUP(tblOrders[[#This Row],[OrderID]], tblShipping[OrderID], tblShipping[ShipMode])</f>
        <v>Standard</v>
      </c>
      <c r="R2051" t="str">
        <f>IFERROR(_xlfn.XLOOKUP(A2050, tblCustomers[CustomerID], tblCustomers[CustomerName]), "Not Found")</f>
        <v>Not Found</v>
      </c>
      <c r="S2051" t="str">
        <f>IF(tblOrders[[#This Row],[Sales]]&gt;1000000,"High Value","Standard")</f>
        <v>Standard</v>
      </c>
      <c r="T2051" t="str">
        <f>_xlfn.XLOOKUP(tblOrders[[#This Row],[ProductID]], tblProducts[ProductID], tblProducts[ProductName])</f>
        <v>Product 86</v>
      </c>
      <c r="U2051">
        <f>_xlfn.XLOOKUP(tblOrders[[#This Row],[SalesRepID]], tblSalesreps[RepID], tblSalesreps[Target])</f>
        <v>11319839</v>
      </c>
    </row>
    <row r="2052" spans="1:21">
      <c r="A2052" t="s">
        <v>2849</v>
      </c>
      <c r="B2052" s="7" t="s">
        <v>472</v>
      </c>
      <c r="C2052" t="s">
        <v>778</v>
      </c>
      <c r="D2052" t="s">
        <v>133</v>
      </c>
      <c r="E2052" t="s">
        <v>79</v>
      </c>
      <c r="F2052" t="s">
        <v>26</v>
      </c>
      <c r="G2052">
        <v>2</v>
      </c>
      <c r="H2052">
        <v>0.2</v>
      </c>
      <c r="I2052" s="2">
        <v>126296</v>
      </c>
      <c r="J2052" t="str">
        <f>_xlfn.XLOOKUP(tblOrders[[#This Row],[CustomerID]], tblCustomers[CustomerID], tblCustomers[CustomerName])</f>
        <v>Customer 205</v>
      </c>
      <c r="K2052" t="str">
        <f>_xlfn.XLOOKUP(tblOrders[[#This Row],[CustomerID]], tblCustomers[CustomerID], tblCustomers[Segment])</f>
        <v>Corporate</v>
      </c>
      <c r="L2052" t="str">
        <f>_xlfn.XLOOKUP(tblOrders[[#This Row],[ProductID]], tblProducts[ProductID], tblProducts[Category])</f>
        <v>Furniture</v>
      </c>
      <c r="M2052">
        <f>_xlfn.XLOOKUP(tblOrders[[#This Row],[ProductID]], tblProducts[ProductID], tblProducts[CostPrice])</f>
        <v>53604</v>
      </c>
      <c r="N2052">
        <f>tblOrders[[#This Row],[Sales]]-(tblOrders[[#This Row],[CostPrice]]*tblOrders[[#This Row],[Quantity]])</f>
        <v>19088</v>
      </c>
      <c r="O2052" t="str">
        <f>TEXT(tblOrders[[#This Row],[Date]],"mmm-yyyy")</f>
        <v>Mar-2025</v>
      </c>
      <c r="P2052" t="str">
        <f>_xlfn.XLOOKUP(tblOrders[[#This Row],[OrderID]], tblReturns[OrderID], tblReturns[Returned])</f>
        <v>No</v>
      </c>
      <c r="Q2052" t="str">
        <f>_xlfn.XLOOKUP(tblOrders[[#This Row],[OrderID]], tblShipping[OrderID], tblShipping[ShipMode])</f>
        <v>Pickup</v>
      </c>
      <c r="R2052" t="str">
        <f>IFERROR(_xlfn.XLOOKUP(A2051, tblCustomers[CustomerID], tblCustomers[CustomerName]), "Not Found")</f>
        <v>Not Found</v>
      </c>
      <c r="S2052" t="str">
        <f>IF(tblOrders[[#This Row],[Sales]]&gt;1000000,"High Value","Standard")</f>
        <v>Standard</v>
      </c>
      <c r="T2052" t="str">
        <f>_xlfn.XLOOKUP(tblOrders[[#This Row],[ProductID]], tblProducts[ProductID], tblProducts[ProductName])</f>
        <v>Product 6</v>
      </c>
      <c r="U2052">
        <f>_xlfn.XLOOKUP(tblOrders[[#This Row],[SalesRepID]], tblSalesreps[RepID], tblSalesreps[Target])</f>
        <v>8592536</v>
      </c>
    </row>
    <row r="2053" spans="1:21">
      <c r="A2053" t="s">
        <v>2850</v>
      </c>
      <c r="B2053" s="7" t="s">
        <v>341</v>
      </c>
      <c r="C2053" t="s">
        <v>307</v>
      </c>
      <c r="D2053" t="s">
        <v>1093</v>
      </c>
      <c r="E2053" t="s">
        <v>119</v>
      </c>
      <c r="F2053" t="s">
        <v>51</v>
      </c>
      <c r="G2053">
        <v>8</v>
      </c>
      <c r="H2053">
        <v>0.15</v>
      </c>
      <c r="I2053" s="2">
        <v>395154.8</v>
      </c>
      <c r="J2053" t="str">
        <f>_xlfn.XLOOKUP(tblOrders[[#This Row],[CustomerID]], tblCustomers[CustomerID], tblCustomers[CustomerName])</f>
        <v>Customer 17</v>
      </c>
      <c r="K2053" t="str">
        <f>_xlfn.XLOOKUP(tblOrders[[#This Row],[CustomerID]], tblCustomers[CustomerID], tblCustomers[Segment])</f>
        <v>SME</v>
      </c>
      <c r="L2053" t="str">
        <f>_xlfn.XLOOKUP(tblOrders[[#This Row],[ProductID]], tblProducts[ProductID], tblProducts[Category])</f>
        <v>Office</v>
      </c>
      <c r="M2053">
        <f>_xlfn.XLOOKUP(tblOrders[[#This Row],[ProductID]], tblProducts[ProductID], tblProducts[CostPrice])</f>
        <v>9813</v>
      </c>
      <c r="N2053">
        <f>tblOrders[[#This Row],[Sales]]-(tblOrders[[#This Row],[CostPrice]]*tblOrders[[#This Row],[Quantity]])</f>
        <v>316650.8</v>
      </c>
      <c r="O2053" t="str">
        <f>TEXT(tblOrders[[#This Row],[Date]],"mmm-yyyy")</f>
        <v>Oct-2025</v>
      </c>
      <c r="P2053" t="str">
        <f>_xlfn.XLOOKUP(tblOrders[[#This Row],[OrderID]], tblReturns[OrderID], tblReturns[Returned])</f>
        <v>Yes</v>
      </c>
      <c r="Q2053" t="str">
        <f>_xlfn.XLOOKUP(tblOrders[[#This Row],[OrderID]], tblShipping[OrderID], tblShipping[ShipMode])</f>
        <v>Standard</v>
      </c>
      <c r="R2053" t="str">
        <f>IFERROR(_xlfn.XLOOKUP(A2052, tblCustomers[CustomerID], tblCustomers[CustomerName]), "Not Found")</f>
        <v>Not Found</v>
      </c>
      <c r="S2053" t="str">
        <f>IF(tblOrders[[#This Row],[Sales]]&gt;1000000,"High Value","Standard")</f>
        <v>Standard</v>
      </c>
      <c r="T2053" t="str">
        <f>_xlfn.XLOOKUP(tblOrders[[#This Row],[ProductID]], tblProducts[ProductID], tblProducts[ProductName])</f>
        <v>Product 77</v>
      </c>
      <c r="U2053">
        <f>_xlfn.XLOOKUP(tblOrders[[#This Row],[SalesRepID]], tblSalesreps[RepID], tblSalesreps[Target])</f>
        <v>5886694</v>
      </c>
    </row>
    <row r="2054" spans="1:21">
      <c r="A2054" t="s">
        <v>2851</v>
      </c>
      <c r="B2054" s="7" t="s">
        <v>280</v>
      </c>
      <c r="C2054" t="s">
        <v>2045</v>
      </c>
      <c r="D2054" t="s">
        <v>145</v>
      </c>
      <c r="E2054" t="s">
        <v>19</v>
      </c>
      <c r="F2054" t="s">
        <v>26</v>
      </c>
      <c r="G2054">
        <v>4</v>
      </c>
      <c r="H2054">
        <v>0.2</v>
      </c>
      <c r="I2054" s="2">
        <v>121030.39999999999</v>
      </c>
      <c r="J2054" t="str">
        <f>_xlfn.XLOOKUP(tblOrders[[#This Row],[CustomerID]], tblCustomers[CustomerID], tblCustomers[CustomerName])</f>
        <v>Customer 190</v>
      </c>
      <c r="K2054" t="str">
        <f>_xlfn.XLOOKUP(tblOrders[[#This Row],[CustomerID]], tblCustomers[CustomerID], tblCustomers[Segment])</f>
        <v>SME</v>
      </c>
      <c r="L2054" t="str">
        <f>_xlfn.XLOOKUP(tblOrders[[#This Row],[ProductID]], tblProducts[ProductID], tblProducts[Category])</f>
        <v>Furniture</v>
      </c>
      <c r="M2054">
        <f>_xlfn.XLOOKUP(tblOrders[[#This Row],[ProductID]], tblProducts[ProductID], tblProducts[CostPrice])</f>
        <v>55764</v>
      </c>
      <c r="N2054">
        <f>tblOrders[[#This Row],[Sales]]-(tblOrders[[#This Row],[CostPrice]]*tblOrders[[#This Row],[Quantity]])</f>
        <v>-102025.60000000001</v>
      </c>
      <c r="O2054" t="str">
        <f>TEXT(tblOrders[[#This Row],[Date]],"mmm-yyyy")</f>
        <v>Aug-2025</v>
      </c>
      <c r="P2054" t="str">
        <f>_xlfn.XLOOKUP(tblOrders[[#This Row],[OrderID]], tblReturns[OrderID], tblReturns[Returned])</f>
        <v>No</v>
      </c>
      <c r="Q2054" t="str">
        <f>_xlfn.XLOOKUP(tblOrders[[#This Row],[OrderID]], tblShipping[OrderID], tblShipping[ShipMode])</f>
        <v>Pickup</v>
      </c>
      <c r="R2054" t="str">
        <f>IFERROR(_xlfn.XLOOKUP(A2053, tblCustomers[CustomerID], tblCustomers[CustomerName]), "Not Found")</f>
        <v>Not Found</v>
      </c>
      <c r="S2054" t="str">
        <f>IF(tblOrders[[#This Row],[Sales]]&gt;1000000,"High Value","Standard")</f>
        <v>Standard</v>
      </c>
      <c r="T2054" t="str">
        <f>_xlfn.XLOOKUP(tblOrders[[#This Row],[ProductID]], tblProducts[ProductID], tblProducts[ProductName])</f>
        <v>Product 89</v>
      </c>
      <c r="U2054">
        <f>_xlfn.XLOOKUP(tblOrders[[#This Row],[SalesRepID]], tblSalesreps[RepID], tblSalesreps[Target])</f>
        <v>11347243</v>
      </c>
    </row>
    <row r="2055" spans="1:21">
      <c r="A2055" t="s">
        <v>2852</v>
      </c>
      <c r="B2055" s="7" t="s">
        <v>332</v>
      </c>
      <c r="C2055" t="s">
        <v>787</v>
      </c>
      <c r="D2055" t="s">
        <v>223</v>
      </c>
      <c r="E2055" t="s">
        <v>35</v>
      </c>
      <c r="F2055" t="s">
        <v>88</v>
      </c>
      <c r="G2055">
        <v>3</v>
      </c>
      <c r="H2055">
        <v>0.15</v>
      </c>
      <c r="I2055" s="2">
        <v>310424.25</v>
      </c>
      <c r="J2055" t="str">
        <f>_xlfn.XLOOKUP(tblOrders[[#This Row],[CustomerID]], tblCustomers[CustomerID], tblCustomers[CustomerName])</f>
        <v>Customer 282</v>
      </c>
      <c r="K2055" t="str">
        <f>_xlfn.XLOOKUP(tblOrders[[#This Row],[CustomerID]], tblCustomers[CustomerID], tblCustomers[Segment])</f>
        <v>SME</v>
      </c>
      <c r="L2055" t="str">
        <f>_xlfn.XLOOKUP(tblOrders[[#This Row],[ProductID]], tblProducts[ProductID], tblProducts[Category])</f>
        <v>Office</v>
      </c>
      <c r="M2055">
        <f>_xlfn.XLOOKUP(tblOrders[[#This Row],[ProductID]], tblProducts[ProductID], tblProducts[CostPrice])</f>
        <v>66106</v>
      </c>
      <c r="N2055">
        <f>tblOrders[[#This Row],[Sales]]-(tblOrders[[#This Row],[CostPrice]]*tblOrders[[#This Row],[Quantity]])</f>
        <v>112106.25</v>
      </c>
      <c r="O2055" t="str">
        <f>TEXT(tblOrders[[#This Row],[Date]],"mmm-yyyy")</f>
        <v>Aug-2025</v>
      </c>
      <c r="P2055" t="str">
        <f>_xlfn.XLOOKUP(tblOrders[[#This Row],[OrderID]], tblReturns[OrderID], tblReturns[Returned])</f>
        <v>No</v>
      </c>
      <c r="Q2055" t="str">
        <f>_xlfn.XLOOKUP(tblOrders[[#This Row],[OrderID]], tblShipping[OrderID], tblShipping[ShipMode])</f>
        <v>Standard</v>
      </c>
      <c r="R2055" t="str">
        <f>IFERROR(_xlfn.XLOOKUP(A2054, tblCustomers[CustomerID], tblCustomers[CustomerName]), "Not Found")</f>
        <v>Not Found</v>
      </c>
      <c r="S2055" t="str">
        <f>IF(tblOrders[[#This Row],[Sales]]&gt;1000000,"High Value","Standard")</f>
        <v>Standard</v>
      </c>
      <c r="T2055" t="str">
        <f>_xlfn.XLOOKUP(tblOrders[[#This Row],[ProductID]], tblProducts[ProductID], tblProducts[ProductName])</f>
        <v>Product 58</v>
      </c>
      <c r="U2055">
        <f>_xlfn.XLOOKUP(tblOrders[[#This Row],[SalesRepID]], tblSalesreps[RepID], tblSalesreps[Target])</f>
        <v>19619177</v>
      </c>
    </row>
    <row r="2056" spans="1:21">
      <c r="A2056" t="s">
        <v>2853</v>
      </c>
      <c r="B2056" s="7" t="s">
        <v>1238</v>
      </c>
      <c r="C2056" t="s">
        <v>392</v>
      </c>
      <c r="D2056" t="s">
        <v>73</v>
      </c>
      <c r="E2056" t="s">
        <v>197</v>
      </c>
      <c r="F2056" t="s">
        <v>20</v>
      </c>
      <c r="G2056">
        <v>10</v>
      </c>
      <c r="H2056">
        <v>0.1</v>
      </c>
      <c r="I2056" s="2">
        <v>447444</v>
      </c>
      <c r="J2056" t="str">
        <f>_xlfn.XLOOKUP(tblOrders[[#This Row],[CustomerID]], tblCustomers[CustomerID], tblCustomers[CustomerName])</f>
        <v>Customer 11</v>
      </c>
      <c r="K2056" t="str">
        <f>_xlfn.XLOOKUP(tblOrders[[#This Row],[CustomerID]], tblCustomers[CustomerID], tblCustomers[Segment])</f>
        <v>SME</v>
      </c>
      <c r="L2056" t="str">
        <f>_xlfn.XLOOKUP(tblOrders[[#This Row],[ProductID]], tblProducts[ProductID], tblProducts[Category])</f>
        <v>Office</v>
      </c>
      <c r="M2056">
        <f>_xlfn.XLOOKUP(tblOrders[[#This Row],[ProductID]], tblProducts[ProductID], tblProducts[CostPrice])</f>
        <v>28523</v>
      </c>
      <c r="N2056">
        <f>tblOrders[[#This Row],[Sales]]-(tblOrders[[#This Row],[CostPrice]]*tblOrders[[#This Row],[Quantity]])</f>
        <v>162214</v>
      </c>
      <c r="O2056" t="str">
        <f>TEXT(tblOrders[[#This Row],[Date]],"mmm-yyyy")</f>
        <v>Mar-2025</v>
      </c>
      <c r="P2056" t="str">
        <f>_xlfn.XLOOKUP(tblOrders[[#This Row],[OrderID]], tblReturns[OrderID], tblReturns[Returned])</f>
        <v>No</v>
      </c>
      <c r="Q2056" t="str">
        <f>_xlfn.XLOOKUP(tblOrders[[#This Row],[OrderID]], tblShipping[OrderID], tblShipping[ShipMode])</f>
        <v>Express</v>
      </c>
      <c r="R2056" t="str">
        <f>IFERROR(_xlfn.XLOOKUP(A2055, tblCustomers[CustomerID], tblCustomers[CustomerName]), "Not Found")</f>
        <v>Not Found</v>
      </c>
      <c r="S2056" t="str">
        <f>IF(tblOrders[[#This Row],[Sales]]&gt;1000000,"High Value","Standard")</f>
        <v>Standard</v>
      </c>
      <c r="T2056" t="str">
        <f>_xlfn.XLOOKUP(tblOrders[[#This Row],[ProductID]], tblProducts[ProductID], tblProducts[ProductName])</f>
        <v>Product 30</v>
      </c>
      <c r="U2056">
        <f>_xlfn.XLOOKUP(tblOrders[[#This Row],[SalesRepID]], tblSalesreps[RepID], tblSalesreps[Target])</f>
        <v>19562258</v>
      </c>
    </row>
    <row r="2057" spans="1:21">
      <c r="A2057" t="s">
        <v>2854</v>
      </c>
      <c r="B2057" s="7" t="s">
        <v>785</v>
      </c>
      <c r="C2057" t="s">
        <v>863</v>
      </c>
      <c r="D2057" t="s">
        <v>55</v>
      </c>
      <c r="E2057" t="s">
        <v>40</v>
      </c>
      <c r="F2057" t="s">
        <v>20</v>
      </c>
      <c r="G2057">
        <v>3</v>
      </c>
      <c r="H2057">
        <v>0.2</v>
      </c>
      <c r="I2057" s="2">
        <v>315297.59999999998</v>
      </c>
      <c r="J2057" t="str">
        <f>_xlfn.XLOOKUP(tblOrders[[#This Row],[CustomerID]], tblCustomers[CustomerID], tblCustomers[CustomerName])</f>
        <v>Customer 193</v>
      </c>
      <c r="K2057" t="str">
        <f>_xlfn.XLOOKUP(tblOrders[[#This Row],[CustomerID]], tblCustomers[CustomerID], tblCustomers[Segment])</f>
        <v>Corporate</v>
      </c>
      <c r="L2057" t="str">
        <f>_xlfn.XLOOKUP(tblOrders[[#This Row],[ProductID]], tblProducts[ProductID], tblProducts[Category])</f>
        <v>Home</v>
      </c>
      <c r="M2057">
        <f>_xlfn.XLOOKUP(tblOrders[[#This Row],[ProductID]], tblProducts[ProductID], tblProducts[CostPrice])</f>
        <v>23348</v>
      </c>
      <c r="N2057">
        <f>tblOrders[[#This Row],[Sales]]-(tblOrders[[#This Row],[CostPrice]]*tblOrders[[#This Row],[Quantity]])</f>
        <v>245253.59999999998</v>
      </c>
      <c r="O2057" t="str">
        <f>TEXT(tblOrders[[#This Row],[Date]],"mmm-yyyy")</f>
        <v>Dec-2025</v>
      </c>
      <c r="P2057" t="str">
        <f>_xlfn.XLOOKUP(tblOrders[[#This Row],[OrderID]], tblReturns[OrderID], tblReturns[Returned])</f>
        <v>No</v>
      </c>
      <c r="Q2057" t="str">
        <f>_xlfn.XLOOKUP(tblOrders[[#This Row],[OrderID]], tblShipping[OrderID], tblShipping[ShipMode])</f>
        <v>Express</v>
      </c>
      <c r="R2057" t="str">
        <f>IFERROR(_xlfn.XLOOKUP(A2056, tblCustomers[CustomerID], tblCustomers[CustomerName]), "Not Found")</f>
        <v>Not Found</v>
      </c>
      <c r="S2057" t="str">
        <f>IF(tblOrders[[#This Row],[Sales]]&gt;1000000,"High Value","Standard")</f>
        <v>Standard</v>
      </c>
      <c r="T2057" t="str">
        <f>_xlfn.XLOOKUP(tblOrders[[#This Row],[ProductID]], tblProducts[ProductID], tblProducts[ProductName])</f>
        <v>Product 47</v>
      </c>
      <c r="U2057">
        <f>_xlfn.XLOOKUP(tblOrders[[#This Row],[SalesRepID]], tblSalesreps[RepID], tblSalesreps[Target])</f>
        <v>6291486</v>
      </c>
    </row>
    <row r="2058" spans="1:21">
      <c r="A2058" t="s">
        <v>2855</v>
      </c>
      <c r="B2058" s="7" t="s">
        <v>1151</v>
      </c>
      <c r="C2058" t="s">
        <v>436</v>
      </c>
      <c r="D2058" t="s">
        <v>92</v>
      </c>
      <c r="E2058" t="s">
        <v>40</v>
      </c>
      <c r="F2058" t="s">
        <v>88</v>
      </c>
      <c r="G2058">
        <v>1</v>
      </c>
      <c r="H2058">
        <v>0.2</v>
      </c>
      <c r="I2058" s="2">
        <v>75200</v>
      </c>
      <c r="J2058" t="str">
        <f>_xlfn.XLOOKUP(tblOrders[[#This Row],[CustomerID]], tblCustomers[CustomerID], tblCustomers[CustomerName])</f>
        <v>Customer 129</v>
      </c>
      <c r="K2058" t="str">
        <f>_xlfn.XLOOKUP(tblOrders[[#This Row],[CustomerID]], tblCustomers[CustomerID], tblCustomers[Segment])</f>
        <v>Corporate</v>
      </c>
      <c r="L2058" t="str">
        <f>_xlfn.XLOOKUP(tblOrders[[#This Row],[ProductID]], tblProducts[ProductID], tblProducts[Category])</f>
        <v>Home</v>
      </c>
      <c r="M2058">
        <f>_xlfn.XLOOKUP(tblOrders[[#This Row],[ProductID]], tblProducts[ProductID], tblProducts[CostPrice])</f>
        <v>65463</v>
      </c>
      <c r="N2058">
        <f>tblOrders[[#This Row],[Sales]]-(tblOrders[[#This Row],[CostPrice]]*tblOrders[[#This Row],[Quantity]])</f>
        <v>9737</v>
      </c>
      <c r="O2058" t="str">
        <f>TEXT(tblOrders[[#This Row],[Date]],"mmm-yyyy")</f>
        <v>Jul-2025</v>
      </c>
      <c r="P2058" t="str">
        <f>_xlfn.XLOOKUP(tblOrders[[#This Row],[OrderID]], tblReturns[OrderID], tblReturns[Returned])</f>
        <v>No</v>
      </c>
      <c r="Q2058" t="str">
        <f>_xlfn.XLOOKUP(tblOrders[[#This Row],[OrderID]], tblShipping[OrderID], tblShipping[ShipMode])</f>
        <v>Express</v>
      </c>
      <c r="R2058" t="str">
        <f>IFERROR(_xlfn.XLOOKUP(A2057, tblCustomers[CustomerID], tblCustomers[CustomerName]), "Not Found")</f>
        <v>Not Found</v>
      </c>
      <c r="S2058" t="str">
        <f>IF(tblOrders[[#This Row],[Sales]]&gt;1000000,"High Value","Standard")</f>
        <v>Standard</v>
      </c>
      <c r="T2058" t="str">
        <f>_xlfn.XLOOKUP(tblOrders[[#This Row],[ProductID]], tblProducts[ProductID], tblProducts[ProductName])</f>
        <v>Product 32</v>
      </c>
      <c r="U2058">
        <f>_xlfn.XLOOKUP(tblOrders[[#This Row],[SalesRepID]], tblSalesreps[RepID], tblSalesreps[Target])</f>
        <v>6291486</v>
      </c>
    </row>
    <row r="2059" spans="1:21">
      <c r="A2059" t="s">
        <v>2856</v>
      </c>
      <c r="B2059" s="7" t="s">
        <v>847</v>
      </c>
      <c r="C2059" t="s">
        <v>185</v>
      </c>
      <c r="D2059" t="s">
        <v>34</v>
      </c>
      <c r="E2059" t="s">
        <v>25</v>
      </c>
      <c r="F2059" t="s">
        <v>51</v>
      </c>
      <c r="G2059">
        <v>10</v>
      </c>
      <c r="H2059">
        <v>0</v>
      </c>
      <c r="I2059" s="2">
        <v>117600</v>
      </c>
      <c r="J2059" t="str">
        <f>_xlfn.XLOOKUP(tblOrders[[#This Row],[CustomerID]], tblCustomers[CustomerID], tblCustomers[CustomerName])</f>
        <v>Customer 165</v>
      </c>
      <c r="K2059" t="str">
        <f>_xlfn.XLOOKUP(tblOrders[[#This Row],[CustomerID]], tblCustomers[CustomerID], tblCustomers[Segment])</f>
        <v>Consumer</v>
      </c>
      <c r="L2059" t="str">
        <f>_xlfn.XLOOKUP(tblOrders[[#This Row],[ProductID]], tblProducts[ProductID], tblProducts[Category])</f>
        <v>Electronics</v>
      </c>
      <c r="M2059">
        <f>_xlfn.XLOOKUP(tblOrders[[#This Row],[ProductID]], tblProducts[ProductID], tblProducts[CostPrice])</f>
        <v>24518</v>
      </c>
      <c r="N2059">
        <f>tblOrders[[#This Row],[Sales]]-(tblOrders[[#This Row],[CostPrice]]*tblOrders[[#This Row],[Quantity]])</f>
        <v>-127580</v>
      </c>
      <c r="O2059" t="str">
        <f>TEXT(tblOrders[[#This Row],[Date]],"mmm-yyyy")</f>
        <v>Apr-2025</v>
      </c>
      <c r="P2059" t="str">
        <f>_xlfn.XLOOKUP(tblOrders[[#This Row],[OrderID]], tblReturns[OrderID], tblReturns[Returned])</f>
        <v>No</v>
      </c>
      <c r="Q2059" t="str">
        <f>_xlfn.XLOOKUP(tblOrders[[#This Row],[OrderID]], tblShipping[OrderID], tblShipping[ShipMode])</f>
        <v>Standard</v>
      </c>
      <c r="R2059" t="str">
        <f>IFERROR(_xlfn.XLOOKUP(A2058, tblCustomers[CustomerID], tblCustomers[CustomerName]), "Not Found")</f>
        <v>Not Found</v>
      </c>
      <c r="S2059" t="str">
        <f>IF(tblOrders[[#This Row],[Sales]]&gt;1000000,"High Value","Standard")</f>
        <v>Standard</v>
      </c>
      <c r="T2059" t="str">
        <f>_xlfn.XLOOKUP(tblOrders[[#This Row],[ProductID]], tblProducts[ProductID], tblProducts[ProductName])</f>
        <v>Product 90</v>
      </c>
      <c r="U2059">
        <f>_xlfn.XLOOKUP(tblOrders[[#This Row],[SalesRepID]], tblSalesreps[RepID], tblSalesreps[Target])</f>
        <v>7094914</v>
      </c>
    </row>
    <row r="2060" spans="1:21">
      <c r="A2060" t="s">
        <v>2857</v>
      </c>
      <c r="B2060" s="7" t="s">
        <v>153</v>
      </c>
      <c r="C2060" t="s">
        <v>1549</v>
      </c>
      <c r="D2060" t="s">
        <v>164</v>
      </c>
      <c r="E2060" t="s">
        <v>35</v>
      </c>
      <c r="F2060" t="s">
        <v>88</v>
      </c>
      <c r="G2060">
        <v>3</v>
      </c>
      <c r="H2060">
        <v>0.1</v>
      </c>
      <c r="I2060" s="2">
        <v>309333.59999999998</v>
      </c>
      <c r="J2060" t="str">
        <f>_xlfn.XLOOKUP(tblOrders[[#This Row],[CustomerID]], tblCustomers[CustomerID], tblCustomers[CustomerName])</f>
        <v>Customer 230</v>
      </c>
      <c r="K2060" t="str">
        <f>_xlfn.XLOOKUP(tblOrders[[#This Row],[CustomerID]], tblCustomers[CustomerID], tblCustomers[Segment])</f>
        <v>Corporate</v>
      </c>
      <c r="L2060" t="str">
        <f>_xlfn.XLOOKUP(tblOrders[[#This Row],[ProductID]], tblProducts[ProductID], tblProducts[Category])</f>
        <v>Electronics</v>
      </c>
      <c r="M2060">
        <f>_xlfn.XLOOKUP(tblOrders[[#This Row],[ProductID]], tblProducts[ProductID], tblProducts[CostPrice])</f>
        <v>44535</v>
      </c>
      <c r="N2060">
        <f>tblOrders[[#This Row],[Sales]]-(tblOrders[[#This Row],[CostPrice]]*tblOrders[[#This Row],[Quantity]])</f>
        <v>175728.59999999998</v>
      </c>
      <c r="O2060" t="str">
        <f>TEXT(tblOrders[[#This Row],[Date]],"mmm-yyyy")</f>
        <v>Jun-2025</v>
      </c>
      <c r="P2060" t="str">
        <f>_xlfn.XLOOKUP(tblOrders[[#This Row],[OrderID]], tblReturns[OrderID], tblReturns[Returned])</f>
        <v>No</v>
      </c>
      <c r="Q2060" t="str">
        <f>_xlfn.XLOOKUP(tblOrders[[#This Row],[OrderID]], tblShipping[OrderID], tblShipping[ShipMode])</f>
        <v>Express</v>
      </c>
      <c r="R2060" t="str">
        <f>IFERROR(_xlfn.XLOOKUP(A2059, tblCustomers[CustomerID], tblCustomers[CustomerName]), "Not Found")</f>
        <v>Not Found</v>
      </c>
      <c r="S2060" t="str">
        <f>IF(tblOrders[[#This Row],[Sales]]&gt;1000000,"High Value","Standard")</f>
        <v>Standard</v>
      </c>
      <c r="T2060" t="str">
        <f>_xlfn.XLOOKUP(tblOrders[[#This Row],[ProductID]], tblProducts[ProductID], tblProducts[ProductName])</f>
        <v>Product 71</v>
      </c>
      <c r="U2060">
        <f>_xlfn.XLOOKUP(tblOrders[[#This Row],[SalesRepID]], tblSalesreps[RepID], tblSalesreps[Target])</f>
        <v>19619177</v>
      </c>
    </row>
    <row r="2061" spans="1:21">
      <c r="A2061" t="s">
        <v>2858</v>
      </c>
      <c r="B2061" s="7" t="s">
        <v>773</v>
      </c>
      <c r="C2061" t="s">
        <v>468</v>
      </c>
      <c r="D2061" t="s">
        <v>78</v>
      </c>
      <c r="E2061" t="s">
        <v>105</v>
      </c>
      <c r="F2061" t="s">
        <v>20</v>
      </c>
      <c r="G2061">
        <v>6</v>
      </c>
      <c r="H2061">
        <v>0.1</v>
      </c>
      <c r="I2061" s="2">
        <v>312616.8</v>
      </c>
      <c r="J2061" t="str">
        <f>_xlfn.XLOOKUP(tblOrders[[#This Row],[CustomerID]], tblCustomers[CustomerID], tblCustomers[CustomerName])</f>
        <v>Customer 38</v>
      </c>
      <c r="K2061" t="str">
        <f>_xlfn.XLOOKUP(tblOrders[[#This Row],[CustomerID]], tblCustomers[CustomerID], tblCustomers[Segment])</f>
        <v>Corporate</v>
      </c>
      <c r="L2061" t="str">
        <f>_xlfn.XLOOKUP(tblOrders[[#This Row],[ProductID]], tblProducts[ProductID], tblProducts[Category])</f>
        <v>Office</v>
      </c>
      <c r="M2061">
        <f>_xlfn.XLOOKUP(tblOrders[[#This Row],[ProductID]], tblProducts[ProductID], tblProducts[CostPrice])</f>
        <v>76942</v>
      </c>
      <c r="N2061">
        <f>tblOrders[[#This Row],[Sales]]-(tblOrders[[#This Row],[CostPrice]]*tblOrders[[#This Row],[Quantity]])</f>
        <v>-149035.20000000001</v>
      </c>
      <c r="O2061" t="str">
        <f>TEXT(tblOrders[[#This Row],[Date]],"mmm-yyyy")</f>
        <v>Aug-2025</v>
      </c>
      <c r="P2061" t="str">
        <f>_xlfn.XLOOKUP(tblOrders[[#This Row],[OrderID]], tblReturns[OrderID], tblReturns[Returned])</f>
        <v>No</v>
      </c>
      <c r="Q2061" t="str">
        <f>_xlfn.XLOOKUP(tblOrders[[#This Row],[OrderID]], tblShipping[OrderID], tblShipping[ShipMode])</f>
        <v>Express</v>
      </c>
      <c r="R2061" t="str">
        <f>IFERROR(_xlfn.XLOOKUP(A2060, tblCustomers[CustomerID], tblCustomers[CustomerName]), "Not Found")</f>
        <v>Not Found</v>
      </c>
      <c r="S2061" t="str">
        <f>IF(tblOrders[[#This Row],[Sales]]&gt;1000000,"High Value","Standard")</f>
        <v>Standard</v>
      </c>
      <c r="T2061" t="str">
        <f>_xlfn.XLOOKUP(tblOrders[[#This Row],[ProductID]], tblProducts[ProductID], tblProducts[ProductName])</f>
        <v>Product 22</v>
      </c>
      <c r="U2061">
        <f>_xlfn.XLOOKUP(tblOrders[[#This Row],[SalesRepID]], tblSalesreps[RepID], tblSalesreps[Target])</f>
        <v>8698154</v>
      </c>
    </row>
    <row r="2062" spans="1:21">
      <c r="A2062" t="s">
        <v>2859</v>
      </c>
      <c r="B2062" s="7" t="s">
        <v>1474</v>
      </c>
      <c r="C2062" t="s">
        <v>956</v>
      </c>
      <c r="D2062" t="s">
        <v>314</v>
      </c>
      <c r="E2062" t="s">
        <v>40</v>
      </c>
      <c r="F2062" t="s">
        <v>26</v>
      </c>
      <c r="G2062">
        <v>1</v>
      </c>
      <c r="H2062">
        <v>0.2</v>
      </c>
      <c r="I2062" s="2">
        <v>29027.200000000001</v>
      </c>
      <c r="J2062" t="str">
        <f>_xlfn.XLOOKUP(tblOrders[[#This Row],[CustomerID]], tblCustomers[CustomerID], tblCustomers[CustomerName])</f>
        <v>Customer 198</v>
      </c>
      <c r="K2062" t="str">
        <f>_xlfn.XLOOKUP(tblOrders[[#This Row],[CustomerID]], tblCustomers[CustomerID], tblCustomers[Segment])</f>
        <v>SME</v>
      </c>
      <c r="L2062" t="str">
        <f>_xlfn.XLOOKUP(tblOrders[[#This Row],[ProductID]], tblProducts[ProductID], tblProducts[Category])</f>
        <v>Furniture</v>
      </c>
      <c r="M2062">
        <f>_xlfn.XLOOKUP(tblOrders[[#This Row],[ProductID]], tblProducts[ProductID], tblProducts[CostPrice])</f>
        <v>10109</v>
      </c>
      <c r="N2062">
        <f>tblOrders[[#This Row],[Sales]]-(tblOrders[[#This Row],[CostPrice]]*tblOrders[[#This Row],[Quantity]])</f>
        <v>18918.2</v>
      </c>
      <c r="O2062" t="str">
        <f>TEXT(tblOrders[[#This Row],[Date]],"mmm-yyyy")</f>
        <v>Oct-2025</v>
      </c>
      <c r="P2062" t="str">
        <f>_xlfn.XLOOKUP(tblOrders[[#This Row],[OrderID]], tblReturns[OrderID], tblReturns[Returned])</f>
        <v>No</v>
      </c>
      <c r="Q2062" t="str">
        <f>_xlfn.XLOOKUP(tblOrders[[#This Row],[OrderID]], tblShipping[OrderID], tblShipping[ShipMode])</f>
        <v>Standard</v>
      </c>
      <c r="R2062" t="str">
        <f>IFERROR(_xlfn.XLOOKUP(A2061, tblCustomers[CustomerID], tblCustomers[CustomerName]), "Not Found")</f>
        <v>Not Found</v>
      </c>
      <c r="S2062" t="str">
        <f>IF(tblOrders[[#This Row],[Sales]]&gt;1000000,"High Value","Standard")</f>
        <v>Standard</v>
      </c>
      <c r="T2062" t="str">
        <f>_xlfn.XLOOKUP(tblOrders[[#This Row],[ProductID]], tblProducts[ProductID], tblProducts[ProductName])</f>
        <v>Product 8</v>
      </c>
      <c r="U2062">
        <f>_xlfn.XLOOKUP(tblOrders[[#This Row],[SalesRepID]], tblSalesreps[RepID], tblSalesreps[Target])</f>
        <v>6291486</v>
      </c>
    </row>
    <row r="2063" spans="1:21">
      <c r="A2063" t="s">
        <v>2860</v>
      </c>
      <c r="B2063" s="7" t="s">
        <v>257</v>
      </c>
      <c r="C2063" t="s">
        <v>129</v>
      </c>
      <c r="D2063" t="s">
        <v>193</v>
      </c>
      <c r="E2063" t="s">
        <v>45</v>
      </c>
      <c r="F2063" t="s">
        <v>26</v>
      </c>
      <c r="G2063">
        <v>7</v>
      </c>
      <c r="H2063">
        <v>0.1</v>
      </c>
      <c r="I2063" s="2">
        <v>655609.5</v>
      </c>
      <c r="J2063" t="str">
        <f>_xlfn.XLOOKUP(tblOrders[[#This Row],[CustomerID]], tblCustomers[CustomerID], tblCustomers[CustomerName])</f>
        <v>Customer 237</v>
      </c>
      <c r="K2063" t="str">
        <f>_xlfn.XLOOKUP(tblOrders[[#This Row],[CustomerID]], tblCustomers[CustomerID], tblCustomers[Segment])</f>
        <v>Consumer</v>
      </c>
      <c r="L2063" t="str">
        <f>_xlfn.XLOOKUP(tblOrders[[#This Row],[ProductID]], tblProducts[ProductID], tblProducts[Category])</f>
        <v>Office</v>
      </c>
      <c r="M2063">
        <f>_xlfn.XLOOKUP(tblOrders[[#This Row],[ProductID]], tblProducts[ProductID], tblProducts[CostPrice])</f>
        <v>44099</v>
      </c>
      <c r="N2063">
        <f>tblOrders[[#This Row],[Sales]]-(tblOrders[[#This Row],[CostPrice]]*tblOrders[[#This Row],[Quantity]])</f>
        <v>346916.5</v>
      </c>
      <c r="O2063" t="str">
        <f>TEXT(tblOrders[[#This Row],[Date]],"mmm-yyyy")</f>
        <v>Jul-2025</v>
      </c>
      <c r="P2063" t="str">
        <f>_xlfn.XLOOKUP(tblOrders[[#This Row],[OrderID]], tblReturns[OrderID], tblReturns[Returned])</f>
        <v>No</v>
      </c>
      <c r="Q2063" t="str">
        <f>_xlfn.XLOOKUP(tblOrders[[#This Row],[OrderID]], tblShipping[OrderID], tblShipping[ShipMode])</f>
        <v>Standard</v>
      </c>
      <c r="R2063" t="str">
        <f>IFERROR(_xlfn.XLOOKUP(A2062, tblCustomers[CustomerID], tblCustomers[CustomerName]), "Not Found")</f>
        <v>Not Found</v>
      </c>
      <c r="S2063" t="str">
        <f>IF(tblOrders[[#This Row],[Sales]]&gt;1000000,"High Value","Standard")</f>
        <v>Standard</v>
      </c>
      <c r="T2063" t="str">
        <f>_xlfn.XLOOKUP(tblOrders[[#This Row],[ProductID]], tblProducts[ProductID], tblProducts[ProductName])</f>
        <v>Product 44</v>
      </c>
      <c r="U2063">
        <f>_xlfn.XLOOKUP(tblOrders[[#This Row],[SalesRepID]], tblSalesreps[RepID], tblSalesreps[Target])</f>
        <v>11319839</v>
      </c>
    </row>
    <row r="2064" spans="1:21">
      <c r="A2064" t="s">
        <v>2861</v>
      </c>
      <c r="B2064" s="7" t="s">
        <v>242</v>
      </c>
      <c r="C2064" t="s">
        <v>1000</v>
      </c>
      <c r="D2064" t="s">
        <v>339</v>
      </c>
      <c r="E2064" t="s">
        <v>13</v>
      </c>
      <c r="F2064" t="s">
        <v>20</v>
      </c>
      <c r="G2064">
        <v>8</v>
      </c>
      <c r="H2064">
        <v>0.15</v>
      </c>
      <c r="I2064" s="2">
        <v>834747.6</v>
      </c>
      <c r="J2064" t="str">
        <f>_xlfn.XLOOKUP(tblOrders[[#This Row],[CustomerID]], tblCustomers[CustomerID], tblCustomers[CustomerName])</f>
        <v>Customer 160</v>
      </c>
      <c r="K2064" t="str">
        <f>_xlfn.XLOOKUP(tblOrders[[#This Row],[CustomerID]], tblCustomers[CustomerID], tblCustomers[Segment])</f>
        <v>Corporate</v>
      </c>
      <c r="L2064" t="str">
        <f>_xlfn.XLOOKUP(tblOrders[[#This Row],[ProductID]], tblProducts[ProductID], tblProducts[Category])</f>
        <v>Office</v>
      </c>
      <c r="M2064">
        <f>_xlfn.XLOOKUP(tblOrders[[#This Row],[ProductID]], tblProducts[ProductID], tblProducts[CostPrice])</f>
        <v>73889</v>
      </c>
      <c r="N2064">
        <f>tblOrders[[#This Row],[Sales]]-(tblOrders[[#This Row],[CostPrice]]*tblOrders[[#This Row],[Quantity]])</f>
        <v>243635.59999999998</v>
      </c>
      <c r="O2064" t="str">
        <f>TEXT(tblOrders[[#This Row],[Date]],"mmm-yyyy")</f>
        <v>Apr-2025</v>
      </c>
      <c r="P2064" t="str">
        <f>_xlfn.XLOOKUP(tblOrders[[#This Row],[OrderID]], tblReturns[OrderID], tblReturns[Returned])</f>
        <v>No</v>
      </c>
      <c r="Q2064" t="str">
        <f>_xlfn.XLOOKUP(tblOrders[[#This Row],[OrderID]], tblShipping[OrderID], tblShipping[ShipMode])</f>
        <v>Express</v>
      </c>
      <c r="R2064" t="str">
        <f>IFERROR(_xlfn.XLOOKUP(A2063, tblCustomers[CustomerID], tblCustomers[CustomerName]), "Not Found")</f>
        <v>Not Found</v>
      </c>
      <c r="S2064" t="str">
        <f>IF(tblOrders[[#This Row],[Sales]]&gt;1000000,"High Value","Standard")</f>
        <v>Standard</v>
      </c>
      <c r="T2064" t="str">
        <f>_xlfn.XLOOKUP(tblOrders[[#This Row],[ProductID]], tblProducts[ProductID], tblProducts[ProductName])</f>
        <v>Product 83</v>
      </c>
      <c r="U2064">
        <f>_xlfn.XLOOKUP(tblOrders[[#This Row],[SalesRepID]], tblSalesreps[RepID], tblSalesreps[Target])</f>
        <v>11852878</v>
      </c>
    </row>
    <row r="2065" spans="1:21">
      <c r="A2065" t="s">
        <v>2862</v>
      </c>
      <c r="B2065" s="7" t="s">
        <v>267</v>
      </c>
      <c r="C2065" t="s">
        <v>624</v>
      </c>
      <c r="D2065" t="s">
        <v>137</v>
      </c>
      <c r="E2065" t="s">
        <v>25</v>
      </c>
      <c r="F2065" t="s">
        <v>26</v>
      </c>
      <c r="G2065">
        <v>8</v>
      </c>
      <c r="H2065">
        <v>0.2</v>
      </c>
      <c r="I2065" s="2">
        <v>548524.80000000005</v>
      </c>
      <c r="J2065" t="str">
        <f>_xlfn.XLOOKUP(tblOrders[[#This Row],[CustomerID]], tblCustomers[CustomerID], tblCustomers[CustomerName])</f>
        <v>Customer 119</v>
      </c>
      <c r="K2065" t="str">
        <f>_xlfn.XLOOKUP(tblOrders[[#This Row],[CustomerID]], tblCustomers[CustomerID], tblCustomers[Segment])</f>
        <v>SME</v>
      </c>
      <c r="L2065" t="str">
        <f>_xlfn.XLOOKUP(tblOrders[[#This Row],[ProductID]], tblProducts[ProductID], tblProducts[Category])</f>
        <v>Home</v>
      </c>
      <c r="M2065">
        <f>_xlfn.XLOOKUP(tblOrders[[#This Row],[ProductID]], tblProducts[ProductID], tblProducts[CostPrice])</f>
        <v>26666</v>
      </c>
      <c r="N2065">
        <f>tblOrders[[#This Row],[Sales]]-(tblOrders[[#This Row],[CostPrice]]*tblOrders[[#This Row],[Quantity]])</f>
        <v>335196.80000000005</v>
      </c>
      <c r="O2065" t="str">
        <f>TEXT(tblOrders[[#This Row],[Date]],"mmm-yyyy")</f>
        <v>Oct-2025</v>
      </c>
      <c r="P2065" t="str">
        <f>_xlfn.XLOOKUP(tblOrders[[#This Row],[OrderID]], tblReturns[OrderID], tblReturns[Returned])</f>
        <v>No</v>
      </c>
      <c r="Q2065" t="str">
        <f>_xlfn.XLOOKUP(tblOrders[[#This Row],[OrderID]], tblShipping[OrderID], tblShipping[ShipMode])</f>
        <v>Standard</v>
      </c>
      <c r="R2065" t="str">
        <f>IFERROR(_xlfn.XLOOKUP(A2064, tblCustomers[CustomerID], tblCustomers[CustomerName]), "Not Found")</f>
        <v>Not Found</v>
      </c>
      <c r="S2065" t="str">
        <f>IF(tblOrders[[#This Row],[Sales]]&gt;1000000,"High Value","Standard")</f>
        <v>Standard</v>
      </c>
      <c r="T2065" t="str">
        <f>_xlfn.XLOOKUP(tblOrders[[#This Row],[ProductID]], tblProducts[ProductID], tblProducts[ProductName])</f>
        <v>Product 76</v>
      </c>
      <c r="U2065">
        <f>_xlfn.XLOOKUP(tblOrders[[#This Row],[SalesRepID]], tblSalesreps[RepID], tblSalesreps[Target])</f>
        <v>7094914</v>
      </c>
    </row>
    <row r="2066" spans="1:21">
      <c r="A2066" t="s">
        <v>2863</v>
      </c>
      <c r="B2066" s="7" t="s">
        <v>1055</v>
      </c>
      <c r="C2066" t="s">
        <v>581</v>
      </c>
      <c r="D2066" t="s">
        <v>49</v>
      </c>
      <c r="E2066" t="s">
        <v>165</v>
      </c>
      <c r="F2066" t="s">
        <v>20</v>
      </c>
      <c r="G2066">
        <v>10</v>
      </c>
      <c r="H2066">
        <v>0.2</v>
      </c>
      <c r="I2066" s="2">
        <v>503672</v>
      </c>
      <c r="J2066" t="str">
        <f>_xlfn.XLOOKUP(tblOrders[[#This Row],[CustomerID]], tblCustomers[CustomerID], tblCustomers[CustomerName])</f>
        <v>Customer 238</v>
      </c>
      <c r="K2066" t="str">
        <f>_xlfn.XLOOKUP(tblOrders[[#This Row],[CustomerID]], tblCustomers[CustomerID], tblCustomers[Segment])</f>
        <v>Consumer</v>
      </c>
      <c r="L2066" t="str">
        <f>_xlfn.XLOOKUP(tblOrders[[#This Row],[ProductID]], tblProducts[ProductID], tblProducts[Category])</f>
        <v>Home</v>
      </c>
      <c r="M2066">
        <f>_xlfn.XLOOKUP(tblOrders[[#This Row],[ProductID]], tblProducts[ProductID], tblProducts[CostPrice])</f>
        <v>71372</v>
      </c>
      <c r="N2066">
        <f>tblOrders[[#This Row],[Sales]]-(tblOrders[[#This Row],[CostPrice]]*tblOrders[[#This Row],[Quantity]])</f>
        <v>-210048</v>
      </c>
      <c r="O2066" t="str">
        <f>TEXT(tblOrders[[#This Row],[Date]],"mmm-yyyy")</f>
        <v>Mar-2025</v>
      </c>
      <c r="P2066" t="str">
        <f>_xlfn.XLOOKUP(tblOrders[[#This Row],[OrderID]], tblReturns[OrderID], tblReturns[Returned])</f>
        <v>Yes</v>
      </c>
      <c r="Q2066" t="str">
        <f>_xlfn.XLOOKUP(tblOrders[[#This Row],[OrderID]], tblShipping[OrderID], tblShipping[ShipMode])</f>
        <v>Express</v>
      </c>
      <c r="R2066" t="str">
        <f>IFERROR(_xlfn.XLOOKUP(A2065, tblCustomers[CustomerID], tblCustomers[CustomerName]), "Not Found")</f>
        <v>Not Found</v>
      </c>
      <c r="S2066" t="str">
        <f>IF(tblOrders[[#This Row],[Sales]]&gt;1000000,"High Value","Standard")</f>
        <v>Standard</v>
      </c>
      <c r="T2066" t="str">
        <f>_xlfn.XLOOKUP(tblOrders[[#This Row],[ProductID]], tblProducts[ProductID], tblProducts[ProductName])</f>
        <v>Product 51</v>
      </c>
      <c r="U2066">
        <f>_xlfn.XLOOKUP(tblOrders[[#This Row],[SalesRepID]], tblSalesreps[RepID], tblSalesreps[Target])</f>
        <v>16839910</v>
      </c>
    </row>
    <row r="2067" spans="1:21">
      <c r="A2067" t="s">
        <v>2864</v>
      </c>
      <c r="B2067" s="7" t="s">
        <v>480</v>
      </c>
      <c r="C2067" t="s">
        <v>581</v>
      </c>
      <c r="D2067" t="s">
        <v>397</v>
      </c>
      <c r="E2067" t="s">
        <v>105</v>
      </c>
      <c r="F2067" t="s">
        <v>14</v>
      </c>
      <c r="G2067">
        <v>6</v>
      </c>
      <c r="H2067">
        <v>0</v>
      </c>
      <c r="I2067" s="2">
        <v>815154</v>
      </c>
      <c r="J2067" t="str">
        <f>_xlfn.XLOOKUP(tblOrders[[#This Row],[CustomerID]], tblCustomers[CustomerID], tblCustomers[CustomerName])</f>
        <v>Customer 238</v>
      </c>
      <c r="K2067" t="str">
        <f>_xlfn.XLOOKUP(tblOrders[[#This Row],[CustomerID]], tblCustomers[CustomerID], tblCustomers[Segment])</f>
        <v>Consumer</v>
      </c>
      <c r="L2067" t="str">
        <f>_xlfn.XLOOKUP(tblOrders[[#This Row],[ProductID]], tblProducts[ProductID], tblProducts[Category])</f>
        <v>Electronics</v>
      </c>
      <c r="M2067">
        <f>_xlfn.XLOOKUP(tblOrders[[#This Row],[ProductID]], tblProducts[ProductID], tblProducts[CostPrice])</f>
        <v>13474</v>
      </c>
      <c r="N2067">
        <f>tblOrders[[#This Row],[Sales]]-(tblOrders[[#This Row],[CostPrice]]*tblOrders[[#This Row],[Quantity]])</f>
        <v>734310</v>
      </c>
      <c r="O2067" t="str">
        <f>TEXT(tblOrders[[#This Row],[Date]],"mmm-yyyy")</f>
        <v>May-2025</v>
      </c>
      <c r="P2067" t="str">
        <f>_xlfn.XLOOKUP(tblOrders[[#This Row],[OrderID]], tblReturns[OrderID], tblReturns[Returned])</f>
        <v>No</v>
      </c>
      <c r="Q2067" t="str">
        <f>_xlfn.XLOOKUP(tblOrders[[#This Row],[OrderID]], tblShipping[OrderID], tblShipping[ShipMode])</f>
        <v>Pickup</v>
      </c>
      <c r="R2067" t="str">
        <f>IFERROR(_xlfn.XLOOKUP(A2066, tblCustomers[CustomerID], tblCustomers[CustomerName]), "Not Found")</f>
        <v>Not Found</v>
      </c>
      <c r="S2067" t="str">
        <f>IF(tblOrders[[#This Row],[Sales]]&gt;1000000,"High Value","Standard")</f>
        <v>Standard</v>
      </c>
      <c r="T2067" t="str">
        <f>_xlfn.XLOOKUP(tblOrders[[#This Row],[ProductID]], tblProducts[ProductID], tblProducts[ProductName])</f>
        <v>Product 27</v>
      </c>
      <c r="U2067">
        <f>_xlfn.XLOOKUP(tblOrders[[#This Row],[SalesRepID]], tblSalesreps[RepID], tblSalesreps[Target])</f>
        <v>8698154</v>
      </c>
    </row>
    <row r="2068" spans="1:21">
      <c r="A2068" t="s">
        <v>2865</v>
      </c>
      <c r="B2068" s="7" t="s">
        <v>1532</v>
      </c>
      <c r="C2068" t="s">
        <v>11</v>
      </c>
      <c r="D2068" t="s">
        <v>223</v>
      </c>
      <c r="E2068" t="s">
        <v>40</v>
      </c>
      <c r="F2068" t="s">
        <v>20</v>
      </c>
      <c r="G2068">
        <v>3</v>
      </c>
      <c r="H2068">
        <v>0.05</v>
      </c>
      <c r="I2068" s="2">
        <v>94164</v>
      </c>
      <c r="J2068" t="str">
        <f>_xlfn.XLOOKUP(tblOrders[[#This Row],[CustomerID]], tblCustomers[CustomerID], tblCustomers[CustomerName])</f>
        <v>Customer 168</v>
      </c>
      <c r="K2068" t="str">
        <f>_xlfn.XLOOKUP(tblOrders[[#This Row],[CustomerID]], tblCustomers[CustomerID], tblCustomers[Segment])</f>
        <v>SME</v>
      </c>
      <c r="L2068" t="str">
        <f>_xlfn.XLOOKUP(tblOrders[[#This Row],[ProductID]], tblProducts[ProductID], tblProducts[Category])</f>
        <v>Office</v>
      </c>
      <c r="M2068">
        <f>_xlfn.XLOOKUP(tblOrders[[#This Row],[ProductID]], tblProducts[ProductID], tblProducts[CostPrice])</f>
        <v>66106</v>
      </c>
      <c r="N2068">
        <f>tblOrders[[#This Row],[Sales]]-(tblOrders[[#This Row],[CostPrice]]*tblOrders[[#This Row],[Quantity]])</f>
        <v>-104154</v>
      </c>
      <c r="O2068" t="str">
        <f>TEXT(tblOrders[[#This Row],[Date]],"mmm-yyyy")</f>
        <v>Nov-2025</v>
      </c>
      <c r="P2068" t="str">
        <f>_xlfn.XLOOKUP(tblOrders[[#This Row],[OrderID]], tblReturns[OrderID], tblReturns[Returned])</f>
        <v>No</v>
      </c>
      <c r="Q2068" t="str">
        <f>_xlfn.XLOOKUP(tblOrders[[#This Row],[OrderID]], tblShipping[OrderID], tblShipping[ShipMode])</f>
        <v>Standard</v>
      </c>
      <c r="R2068" t="str">
        <f>IFERROR(_xlfn.XLOOKUP(A2067, tblCustomers[CustomerID], tblCustomers[CustomerName]), "Not Found")</f>
        <v>Not Found</v>
      </c>
      <c r="S2068" t="str">
        <f>IF(tblOrders[[#This Row],[Sales]]&gt;1000000,"High Value","Standard")</f>
        <v>Standard</v>
      </c>
      <c r="T2068" t="str">
        <f>_xlfn.XLOOKUP(tblOrders[[#This Row],[ProductID]], tblProducts[ProductID], tblProducts[ProductName])</f>
        <v>Product 58</v>
      </c>
      <c r="U2068">
        <f>_xlfn.XLOOKUP(tblOrders[[#This Row],[SalesRepID]], tblSalesreps[RepID], tblSalesreps[Target])</f>
        <v>6291486</v>
      </c>
    </row>
    <row r="2069" spans="1:21">
      <c r="A2069" t="s">
        <v>2866</v>
      </c>
      <c r="B2069" s="7" t="s">
        <v>1683</v>
      </c>
      <c r="C2069" t="s">
        <v>498</v>
      </c>
      <c r="D2069" t="s">
        <v>377</v>
      </c>
      <c r="E2069" t="s">
        <v>197</v>
      </c>
      <c r="F2069" t="s">
        <v>20</v>
      </c>
      <c r="G2069">
        <v>9</v>
      </c>
      <c r="H2069">
        <v>0.05</v>
      </c>
      <c r="I2069" s="2">
        <v>489769.65</v>
      </c>
      <c r="J2069" t="str">
        <f>_xlfn.XLOOKUP(tblOrders[[#This Row],[CustomerID]], tblCustomers[CustomerID], tblCustomers[CustomerName])</f>
        <v>Customer 208</v>
      </c>
      <c r="K2069" t="str">
        <f>_xlfn.XLOOKUP(tblOrders[[#This Row],[CustomerID]], tblCustomers[CustomerID], tblCustomers[Segment])</f>
        <v>Corporate</v>
      </c>
      <c r="L2069" t="str">
        <f>_xlfn.XLOOKUP(tblOrders[[#This Row],[ProductID]], tblProducts[ProductID], tblProducts[Category])</f>
        <v>Home</v>
      </c>
      <c r="M2069">
        <f>_xlfn.XLOOKUP(tblOrders[[#This Row],[ProductID]], tblProducts[ProductID], tblProducts[CostPrice])</f>
        <v>38053</v>
      </c>
      <c r="N2069">
        <f>tblOrders[[#This Row],[Sales]]-(tblOrders[[#This Row],[CostPrice]]*tblOrders[[#This Row],[Quantity]])</f>
        <v>147292.65000000002</v>
      </c>
      <c r="O2069" t="str">
        <f>TEXT(tblOrders[[#This Row],[Date]],"mmm-yyyy")</f>
        <v>May-2025</v>
      </c>
      <c r="P2069" t="str">
        <f>_xlfn.XLOOKUP(tblOrders[[#This Row],[OrderID]], tblReturns[OrderID], tblReturns[Returned])</f>
        <v>No</v>
      </c>
      <c r="Q2069" t="str">
        <f>_xlfn.XLOOKUP(tblOrders[[#This Row],[OrderID]], tblShipping[OrderID], tblShipping[ShipMode])</f>
        <v>Express</v>
      </c>
      <c r="R2069" t="str">
        <f>IFERROR(_xlfn.XLOOKUP(A2068, tblCustomers[CustomerID], tblCustomers[CustomerName]), "Not Found")</f>
        <v>Not Found</v>
      </c>
      <c r="S2069" t="str">
        <f>IF(tblOrders[[#This Row],[Sales]]&gt;1000000,"High Value","Standard")</f>
        <v>Standard</v>
      </c>
      <c r="T2069" t="str">
        <f>_xlfn.XLOOKUP(tblOrders[[#This Row],[ProductID]], tblProducts[ProductID], tblProducts[ProductName])</f>
        <v>Product 82</v>
      </c>
      <c r="U2069">
        <f>_xlfn.XLOOKUP(tblOrders[[#This Row],[SalesRepID]], tblSalesreps[RepID], tblSalesreps[Target])</f>
        <v>19562258</v>
      </c>
    </row>
    <row r="2070" spans="1:21">
      <c r="A2070" t="s">
        <v>2867</v>
      </c>
      <c r="B2070" s="7" t="s">
        <v>920</v>
      </c>
      <c r="C2070" t="s">
        <v>324</v>
      </c>
      <c r="D2070" t="s">
        <v>223</v>
      </c>
      <c r="E2070" t="s">
        <v>13</v>
      </c>
      <c r="F2070" t="s">
        <v>51</v>
      </c>
      <c r="G2070">
        <v>8</v>
      </c>
      <c r="H2070">
        <v>0.15</v>
      </c>
      <c r="I2070" s="2">
        <v>182172</v>
      </c>
      <c r="J2070" t="str">
        <f>_xlfn.XLOOKUP(tblOrders[[#This Row],[CustomerID]], tblCustomers[CustomerID], tblCustomers[CustomerName])</f>
        <v>Customer 150</v>
      </c>
      <c r="K2070" t="str">
        <f>_xlfn.XLOOKUP(tblOrders[[#This Row],[CustomerID]], tblCustomers[CustomerID], tblCustomers[Segment])</f>
        <v>SME</v>
      </c>
      <c r="L2070" t="str">
        <f>_xlfn.XLOOKUP(tblOrders[[#This Row],[ProductID]], tblProducts[ProductID], tblProducts[Category])</f>
        <v>Office</v>
      </c>
      <c r="M2070">
        <f>_xlfn.XLOOKUP(tblOrders[[#This Row],[ProductID]], tblProducts[ProductID], tblProducts[CostPrice])</f>
        <v>66106</v>
      </c>
      <c r="N2070">
        <f>tblOrders[[#This Row],[Sales]]-(tblOrders[[#This Row],[CostPrice]]*tblOrders[[#This Row],[Quantity]])</f>
        <v>-346676</v>
      </c>
      <c r="O2070" t="str">
        <f>TEXT(tblOrders[[#This Row],[Date]],"mmm-yyyy")</f>
        <v>Dec-2025</v>
      </c>
      <c r="P2070" t="str">
        <f>_xlfn.XLOOKUP(tblOrders[[#This Row],[OrderID]], tblReturns[OrderID], tblReturns[Returned])</f>
        <v>No</v>
      </c>
      <c r="Q2070" t="str">
        <f>_xlfn.XLOOKUP(tblOrders[[#This Row],[OrderID]], tblShipping[OrderID], tblShipping[ShipMode])</f>
        <v>Express</v>
      </c>
      <c r="R2070" t="str">
        <f>IFERROR(_xlfn.XLOOKUP(A2069, tblCustomers[CustomerID], tblCustomers[CustomerName]), "Not Found")</f>
        <v>Not Found</v>
      </c>
      <c r="S2070" t="str">
        <f>IF(tblOrders[[#This Row],[Sales]]&gt;1000000,"High Value","Standard")</f>
        <v>Standard</v>
      </c>
      <c r="T2070" t="str">
        <f>_xlfn.XLOOKUP(tblOrders[[#This Row],[ProductID]], tblProducts[ProductID], tblProducts[ProductName])</f>
        <v>Product 58</v>
      </c>
      <c r="U2070">
        <f>_xlfn.XLOOKUP(tblOrders[[#This Row],[SalesRepID]], tblSalesreps[RepID], tblSalesreps[Target])</f>
        <v>11852878</v>
      </c>
    </row>
    <row r="2071" spans="1:21">
      <c r="A2071" t="s">
        <v>2868</v>
      </c>
      <c r="B2071" s="7" t="s">
        <v>1810</v>
      </c>
      <c r="C2071" t="s">
        <v>650</v>
      </c>
      <c r="D2071" t="s">
        <v>34</v>
      </c>
      <c r="E2071" t="s">
        <v>197</v>
      </c>
      <c r="F2071" t="s">
        <v>51</v>
      </c>
      <c r="G2071">
        <v>7</v>
      </c>
      <c r="H2071">
        <v>0.15</v>
      </c>
      <c r="I2071" s="2">
        <v>540022</v>
      </c>
      <c r="J2071" t="str">
        <f>_xlfn.XLOOKUP(tblOrders[[#This Row],[CustomerID]], tblCustomers[CustomerID], tblCustomers[CustomerName])</f>
        <v>Customer 47</v>
      </c>
      <c r="K2071" t="str">
        <f>_xlfn.XLOOKUP(tblOrders[[#This Row],[CustomerID]], tblCustomers[CustomerID], tblCustomers[Segment])</f>
        <v>SME</v>
      </c>
      <c r="L2071" t="str">
        <f>_xlfn.XLOOKUP(tblOrders[[#This Row],[ProductID]], tblProducts[ProductID], tblProducts[Category])</f>
        <v>Electronics</v>
      </c>
      <c r="M2071">
        <f>_xlfn.XLOOKUP(tblOrders[[#This Row],[ProductID]], tblProducts[ProductID], tblProducts[CostPrice])</f>
        <v>24518</v>
      </c>
      <c r="N2071">
        <f>tblOrders[[#This Row],[Sales]]-(tblOrders[[#This Row],[CostPrice]]*tblOrders[[#This Row],[Quantity]])</f>
        <v>368396</v>
      </c>
      <c r="O2071" t="str">
        <f>TEXT(tblOrders[[#This Row],[Date]],"mmm-yyyy")</f>
        <v>Nov-2025</v>
      </c>
      <c r="P2071" t="str">
        <f>_xlfn.XLOOKUP(tblOrders[[#This Row],[OrderID]], tblReturns[OrderID], tblReturns[Returned])</f>
        <v>No</v>
      </c>
      <c r="Q2071" t="str">
        <f>_xlfn.XLOOKUP(tblOrders[[#This Row],[OrderID]], tblShipping[OrderID], tblShipping[ShipMode])</f>
        <v>Standard</v>
      </c>
      <c r="R2071" t="str">
        <f>IFERROR(_xlfn.XLOOKUP(A2070, tblCustomers[CustomerID], tblCustomers[CustomerName]), "Not Found")</f>
        <v>Not Found</v>
      </c>
      <c r="S2071" t="str">
        <f>IF(tblOrders[[#This Row],[Sales]]&gt;1000000,"High Value","Standard")</f>
        <v>Standard</v>
      </c>
      <c r="T2071" t="str">
        <f>_xlfn.XLOOKUP(tblOrders[[#This Row],[ProductID]], tblProducts[ProductID], tblProducts[ProductName])</f>
        <v>Product 90</v>
      </c>
      <c r="U2071">
        <f>_xlfn.XLOOKUP(tblOrders[[#This Row],[SalesRepID]], tblSalesreps[RepID], tblSalesreps[Target])</f>
        <v>19562258</v>
      </c>
    </row>
    <row r="2072" spans="1:21">
      <c r="A2072" t="s">
        <v>2869</v>
      </c>
      <c r="B2072" s="7" t="s">
        <v>1178</v>
      </c>
      <c r="C2072" t="s">
        <v>629</v>
      </c>
      <c r="D2072" t="s">
        <v>24</v>
      </c>
      <c r="E2072" t="s">
        <v>45</v>
      </c>
      <c r="F2072" t="s">
        <v>51</v>
      </c>
      <c r="G2072">
        <v>2</v>
      </c>
      <c r="H2072">
        <v>0.1</v>
      </c>
      <c r="I2072" s="2">
        <v>233762.4</v>
      </c>
      <c r="J2072" t="str">
        <f>_xlfn.XLOOKUP(tblOrders[[#This Row],[CustomerID]], tblCustomers[CustomerID], tblCustomers[CustomerName])</f>
        <v>Customer 12</v>
      </c>
      <c r="K2072" t="str">
        <f>_xlfn.XLOOKUP(tblOrders[[#This Row],[CustomerID]], tblCustomers[CustomerID], tblCustomers[Segment])</f>
        <v>Corporate</v>
      </c>
      <c r="L2072" t="str">
        <f>_xlfn.XLOOKUP(tblOrders[[#This Row],[ProductID]], tblProducts[ProductID], tblProducts[Category])</f>
        <v>Home</v>
      </c>
      <c r="M2072">
        <f>_xlfn.XLOOKUP(tblOrders[[#This Row],[ProductID]], tblProducts[ProductID], tblProducts[CostPrice])</f>
        <v>57647</v>
      </c>
      <c r="N2072">
        <f>tblOrders[[#This Row],[Sales]]-(tblOrders[[#This Row],[CostPrice]]*tblOrders[[#This Row],[Quantity]])</f>
        <v>118468.4</v>
      </c>
      <c r="O2072" t="str">
        <f>TEXT(tblOrders[[#This Row],[Date]],"mmm-yyyy")</f>
        <v>Apr-2025</v>
      </c>
      <c r="P2072" t="str">
        <f>_xlfn.XLOOKUP(tblOrders[[#This Row],[OrderID]], tblReturns[OrderID], tblReturns[Returned])</f>
        <v>No</v>
      </c>
      <c r="Q2072" t="str">
        <f>_xlfn.XLOOKUP(tblOrders[[#This Row],[OrderID]], tblShipping[OrderID], tblShipping[ShipMode])</f>
        <v>Pickup</v>
      </c>
      <c r="R2072" t="str">
        <f>IFERROR(_xlfn.XLOOKUP(A2071, tblCustomers[CustomerID], tblCustomers[CustomerName]), "Not Found")</f>
        <v>Not Found</v>
      </c>
      <c r="S2072" t="str">
        <f>IF(tblOrders[[#This Row],[Sales]]&gt;1000000,"High Value","Standard")</f>
        <v>Standard</v>
      </c>
      <c r="T2072" t="str">
        <f>_xlfn.XLOOKUP(tblOrders[[#This Row],[ProductID]], tblProducts[ProductID], tblProducts[ProductName])</f>
        <v>Product 2</v>
      </c>
      <c r="U2072">
        <f>_xlfn.XLOOKUP(tblOrders[[#This Row],[SalesRepID]], tblSalesreps[RepID], tblSalesreps[Target])</f>
        <v>11319839</v>
      </c>
    </row>
    <row r="2073" spans="1:21">
      <c r="A2073" t="s">
        <v>2870</v>
      </c>
      <c r="B2073" s="7" t="s">
        <v>230</v>
      </c>
      <c r="C2073" t="s">
        <v>626</v>
      </c>
      <c r="D2073" t="s">
        <v>403</v>
      </c>
      <c r="E2073" t="s">
        <v>25</v>
      </c>
      <c r="F2073" t="s">
        <v>88</v>
      </c>
      <c r="G2073">
        <v>2</v>
      </c>
      <c r="H2073">
        <v>0.05</v>
      </c>
      <c r="I2073" s="2">
        <v>105959.2</v>
      </c>
      <c r="J2073" t="str">
        <f>_xlfn.XLOOKUP(tblOrders[[#This Row],[CustomerID]], tblCustomers[CustomerID], tblCustomers[CustomerName])</f>
        <v>Customer 158</v>
      </c>
      <c r="K2073" t="str">
        <f>_xlfn.XLOOKUP(tblOrders[[#This Row],[CustomerID]], tblCustomers[CustomerID], tblCustomers[Segment])</f>
        <v>SME</v>
      </c>
      <c r="L2073" t="str">
        <f>_xlfn.XLOOKUP(tblOrders[[#This Row],[ProductID]], tblProducts[ProductID], tblProducts[Category])</f>
        <v>Furniture</v>
      </c>
      <c r="M2073">
        <f>_xlfn.XLOOKUP(tblOrders[[#This Row],[ProductID]], tblProducts[ProductID], tblProducts[CostPrice])</f>
        <v>53072</v>
      </c>
      <c r="N2073">
        <f>tblOrders[[#This Row],[Sales]]-(tblOrders[[#This Row],[CostPrice]]*tblOrders[[#This Row],[Quantity]])</f>
        <v>-184.80000000000291</v>
      </c>
      <c r="O2073" t="str">
        <f>TEXT(tblOrders[[#This Row],[Date]],"mmm-yyyy")</f>
        <v>Aug-2025</v>
      </c>
      <c r="P2073" t="str">
        <f>_xlfn.XLOOKUP(tblOrders[[#This Row],[OrderID]], tblReturns[OrderID], tblReturns[Returned])</f>
        <v>No</v>
      </c>
      <c r="Q2073" t="str">
        <f>_xlfn.XLOOKUP(tblOrders[[#This Row],[OrderID]], tblShipping[OrderID], tblShipping[ShipMode])</f>
        <v>Pickup</v>
      </c>
      <c r="R2073" t="str">
        <f>IFERROR(_xlfn.XLOOKUP(A2072, tblCustomers[CustomerID], tblCustomers[CustomerName]), "Not Found")</f>
        <v>Not Found</v>
      </c>
      <c r="S2073" t="str">
        <f>IF(tblOrders[[#This Row],[Sales]]&gt;1000000,"High Value","Standard")</f>
        <v>Standard</v>
      </c>
      <c r="T2073" t="str">
        <f>_xlfn.XLOOKUP(tblOrders[[#This Row],[ProductID]], tblProducts[ProductID], tblProducts[ProductName])</f>
        <v>Product 78</v>
      </c>
      <c r="U2073">
        <f>_xlfn.XLOOKUP(tblOrders[[#This Row],[SalesRepID]], tblSalesreps[RepID], tblSalesreps[Target])</f>
        <v>7094914</v>
      </c>
    </row>
    <row r="2074" spans="1:21">
      <c r="A2074" t="s">
        <v>2871</v>
      </c>
      <c r="B2074" s="7" t="s">
        <v>32</v>
      </c>
      <c r="C2074" t="s">
        <v>192</v>
      </c>
      <c r="D2074" t="s">
        <v>422</v>
      </c>
      <c r="E2074" t="s">
        <v>45</v>
      </c>
      <c r="F2074" t="s">
        <v>88</v>
      </c>
      <c r="G2074">
        <v>7</v>
      </c>
      <c r="H2074">
        <v>0.1</v>
      </c>
      <c r="I2074" s="2">
        <v>572128.19999999995</v>
      </c>
      <c r="J2074" t="str">
        <f>_xlfn.XLOOKUP(tblOrders[[#This Row],[CustomerID]], tblCustomers[CustomerID], tblCustomers[CustomerName])</f>
        <v>Customer 268</v>
      </c>
      <c r="K2074" t="str">
        <f>_xlfn.XLOOKUP(tblOrders[[#This Row],[CustomerID]], tblCustomers[CustomerID], tblCustomers[Segment])</f>
        <v>Consumer</v>
      </c>
      <c r="L2074" t="str">
        <f>_xlfn.XLOOKUP(tblOrders[[#This Row],[ProductID]], tblProducts[ProductID], tblProducts[Category])</f>
        <v>Furniture</v>
      </c>
      <c r="M2074">
        <f>_xlfn.XLOOKUP(tblOrders[[#This Row],[ProductID]], tblProducts[ProductID], tblProducts[CostPrice])</f>
        <v>69526</v>
      </c>
      <c r="N2074">
        <f>tblOrders[[#This Row],[Sales]]-(tblOrders[[#This Row],[CostPrice]]*tblOrders[[#This Row],[Quantity]])</f>
        <v>85446.199999999953</v>
      </c>
      <c r="O2074" t="str">
        <f>TEXT(tblOrders[[#This Row],[Date]],"mmm-yyyy")</f>
        <v>Dec-2025</v>
      </c>
      <c r="P2074" t="str">
        <f>_xlfn.XLOOKUP(tblOrders[[#This Row],[OrderID]], tblReturns[OrderID], tblReturns[Returned])</f>
        <v>Yes</v>
      </c>
      <c r="Q2074" t="str">
        <f>_xlfn.XLOOKUP(tblOrders[[#This Row],[OrderID]], tblShipping[OrderID], tblShipping[ShipMode])</f>
        <v>Pickup</v>
      </c>
      <c r="R2074" t="str">
        <f>IFERROR(_xlfn.XLOOKUP(A2073, tblCustomers[CustomerID], tblCustomers[CustomerName]), "Not Found")</f>
        <v>Not Found</v>
      </c>
      <c r="S2074" t="str">
        <f>IF(tblOrders[[#This Row],[Sales]]&gt;1000000,"High Value","Standard")</f>
        <v>Standard</v>
      </c>
      <c r="T2074" t="str">
        <f>_xlfn.XLOOKUP(tblOrders[[#This Row],[ProductID]], tblProducts[ProductID], tblProducts[ProductName])</f>
        <v>Product 36</v>
      </c>
      <c r="U2074">
        <f>_xlfn.XLOOKUP(tblOrders[[#This Row],[SalesRepID]], tblSalesreps[RepID], tblSalesreps[Target])</f>
        <v>11319839</v>
      </c>
    </row>
    <row r="2075" spans="1:21">
      <c r="A2075" t="s">
        <v>2872</v>
      </c>
      <c r="B2075" s="7" t="s">
        <v>749</v>
      </c>
      <c r="C2075" t="s">
        <v>1051</v>
      </c>
      <c r="D2075" t="s">
        <v>617</v>
      </c>
      <c r="E2075" t="s">
        <v>45</v>
      </c>
      <c r="F2075" t="s">
        <v>26</v>
      </c>
      <c r="G2075">
        <v>2</v>
      </c>
      <c r="H2075">
        <v>0.15</v>
      </c>
      <c r="I2075" s="2">
        <v>165202.6</v>
      </c>
      <c r="J2075" t="str">
        <f>_xlfn.XLOOKUP(tblOrders[[#This Row],[CustomerID]], tblCustomers[CustomerID], tblCustomers[CustomerName])</f>
        <v>Customer 132</v>
      </c>
      <c r="K2075" t="str">
        <f>_xlfn.XLOOKUP(tblOrders[[#This Row],[CustomerID]], tblCustomers[CustomerID], tblCustomers[Segment])</f>
        <v>Consumer</v>
      </c>
      <c r="L2075" t="str">
        <f>_xlfn.XLOOKUP(tblOrders[[#This Row],[ProductID]], tblProducts[ProductID], tblProducts[Category])</f>
        <v>Home</v>
      </c>
      <c r="M2075">
        <f>_xlfn.XLOOKUP(tblOrders[[#This Row],[ProductID]], tblProducts[ProductID], tblProducts[CostPrice])</f>
        <v>61495</v>
      </c>
      <c r="N2075">
        <f>tblOrders[[#This Row],[Sales]]-(tblOrders[[#This Row],[CostPrice]]*tblOrders[[#This Row],[Quantity]])</f>
        <v>42212.600000000006</v>
      </c>
      <c r="O2075" t="str">
        <f>TEXT(tblOrders[[#This Row],[Date]],"mmm-yyyy")</f>
        <v>Feb-2025</v>
      </c>
      <c r="P2075" t="str">
        <f>_xlfn.XLOOKUP(tblOrders[[#This Row],[OrderID]], tblReturns[OrderID], tblReturns[Returned])</f>
        <v>No</v>
      </c>
      <c r="Q2075" t="str">
        <f>_xlfn.XLOOKUP(tblOrders[[#This Row],[OrderID]], tblShipping[OrderID], tblShipping[ShipMode])</f>
        <v>Express</v>
      </c>
      <c r="R2075" t="str">
        <f>IFERROR(_xlfn.XLOOKUP(A2074, tblCustomers[CustomerID], tblCustomers[CustomerName]), "Not Found")</f>
        <v>Not Found</v>
      </c>
      <c r="S2075" t="str">
        <f>IF(tblOrders[[#This Row],[Sales]]&gt;1000000,"High Value","Standard")</f>
        <v>Standard</v>
      </c>
      <c r="T2075" t="str">
        <f>_xlfn.XLOOKUP(tblOrders[[#This Row],[ProductID]], tblProducts[ProductID], tblProducts[ProductName])</f>
        <v>Product 45</v>
      </c>
      <c r="U2075">
        <f>_xlfn.XLOOKUP(tblOrders[[#This Row],[SalesRepID]], tblSalesreps[RepID], tblSalesreps[Target])</f>
        <v>11319839</v>
      </c>
    </row>
    <row r="2076" spans="1:21">
      <c r="A2076" t="s">
        <v>2873</v>
      </c>
      <c r="B2076" s="7" t="s">
        <v>1330</v>
      </c>
      <c r="C2076" t="s">
        <v>681</v>
      </c>
      <c r="D2076" t="s">
        <v>504</v>
      </c>
      <c r="E2076" t="s">
        <v>119</v>
      </c>
      <c r="F2076" t="s">
        <v>26</v>
      </c>
      <c r="G2076">
        <v>5</v>
      </c>
      <c r="H2076">
        <v>0.2</v>
      </c>
      <c r="I2076" s="2">
        <v>20960</v>
      </c>
      <c r="J2076" t="str">
        <f>_xlfn.XLOOKUP(tblOrders[[#This Row],[CustomerID]], tblCustomers[CustomerID], tblCustomers[CustomerName])</f>
        <v>Customer 88</v>
      </c>
      <c r="K2076" t="str">
        <f>_xlfn.XLOOKUP(tblOrders[[#This Row],[CustomerID]], tblCustomers[CustomerID], tblCustomers[Segment])</f>
        <v>SME</v>
      </c>
      <c r="L2076" t="str">
        <f>_xlfn.XLOOKUP(tblOrders[[#This Row],[ProductID]], tblProducts[ProductID], tblProducts[Category])</f>
        <v>Office</v>
      </c>
      <c r="M2076">
        <f>_xlfn.XLOOKUP(tblOrders[[#This Row],[ProductID]], tblProducts[ProductID], tblProducts[CostPrice])</f>
        <v>12010</v>
      </c>
      <c r="N2076">
        <f>tblOrders[[#This Row],[Sales]]-(tblOrders[[#This Row],[CostPrice]]*tblOrders[[#This Row],[Quantity]])</f>
        <v>-39090</v>
      </c>
      <c r="O2076" t="str">
        <f>TEXT(tblOrders[[#This Row],[Date]],"mmm-yyyy")</f>
        <v>Feb-2025</v>
      </c>
      <c r="P2076" t="str">
        <f>_xlfn.XLOOKUP(tblOrders[[#This Row],[OrderID]], tblReturns[OrderID], tblReturns[Returned])</f>
        <v>No</v>
      </c>
      <c r="Q2076" t="str">
        <f>_xlfn.XLOOKUP(tblOrders[[#This Row],[OrderID]], tblShipping[OrderID], tblShipping[ShipMode])</f>
        <v>Express</v>
      </c>
      <c r="R2076" t="str">
        <f>IFERROR(_xlfn.XLOOKUP(A2075, tblCustomers[CustomerID], tblCustomers[CustomerName]), "Not Found")</f>
        <v>Not Found</v>
      </c>
      <c r="S2076" t="str">
        <f>IF(tblOrders[[#This Row],[Sales]]&gt;1000000,"High Value","Standard")</f>
        <v>Standard</v>
      </c>
      <c r="T2076" t="str">
        <f>_xlfn.XLOOKUP(tblOrders[[#This Row],[ProductID]], tblProducts[ProductID], tblProducts[ProductName])</f>
        <v>Product 15</v>
      </c>
      <c r="U2076">
        <f>_xlfn.XLOOKUP(tblOrders[[#This Row],[SalesRepID]], tblSalesreps[RepID], tblSalesreps[Target])</f>
        <v>5886694</v>
      </c>
    </row>
    <row r="2077" spans="1:21">
      <c r="A2077" t="s">
        <v>2874</v>
      </c>
      <c r="B2077" s="7" t="s">
        <v>503</v>
      </c>
      <c r="C2077" t="s">
        <v>275</v>
      </c>
      <c r="D2077" t="s">
        <v>543</v>
      </c>
      <c r="E2077" t="s">
        <v>202</v>
      </c>
      <c r="F2077" t="s">
        <v>14</v>
      </c>
      <c r="G2077">
        <v>9</v>
      </c>
      <c r="H2077">
        <v>0.15</v>
      </c>
      <c r="I2077" s="2">
        <v>1028588.4</v>
      </c>
      <c r="J2077" t="str">
        <f>_xlfn.XLOOKUP(tblOrders[[#This Row],[CustomerID]], tblCustomers[CustomerID], tblCustomers[CustomerName])</f>
        <v>Customer 169</v>
      </c>
      <c r="K2077" t="str">
        <f>_xlfn.XLOOKUP(tblOrders[[#This Row],[CustomerID]], tblCustomers[CustomerID], tblCustomers[Segment])</f>
        <v>SME</v>
      </c>
      <c r="L2077" t="str">
        <f>_xlfn.XLOOKUP(tblOrders[[#This Row],[ProductID]], tblProducts[ProductID], tblProducts[Category])</f>
        <v>Furniture</v>
      </c>
      <c r="M2077">
        <f>_xlfn.XLOOKUP(tblOrders[[#This Row],[ProductID]], tblProducts[ProductID], tblProducts[CostPrice])</f>
        <v>29153</v>
      </c>
      <c r="N2077">
        <f>tblOrders[[#This Row],[Sales]]-(tblOrders[[#This Row],[CostPrice]]*tblOrders[[#This Row],[Quantity]])</f>
        <v>766211.4</v>
      </c>
      <c r="O2077" t="str">
        <f>TEXT(tblOrders[[#This Row],[Date]],"mmm-yyyy")</f>
        <v>Jan-2025</v>
      </c>
      <c r="P2077" t="str">
        <f>_xlfn.XLOOKUP(tblOrders[[#This Row],[OrderID]], tblReturns[OrderID], tblReturns[Returned])</f>
        <v>No</v>
      </c>
      <c r="Q2077" t="str">
        <f>_xlfn.XLOOKUP(tblOrders[[#This Row],[OrderID]], tblShipping[OrderID], tblShipping[ShipMode])</f>
        <v>Standard</v>
      </c>
      <c r="R2077" t="str">
        <f>IFERROR(_xlfn.XLOOKUP(A2076, tblCustomers[CustomerID], tblCustomers[CustomerName]), "Not Found")</f>
        <v>Not Found</v>
      </c>
      <c r="S2077" t="str">
        <f>IF(tblOrders[[#This Row],[Sales]]&gt;1000000,"High Value","Standard")</f>
        <v>High Value</v>
      </c>
      <c r="T2077" t="str">
        <f>_xlfn.XLOOKUP(tblOrders[[#This Row],[ProductID]], tblProducts[ProductID], tblProducts[ProductName])</f>
        <v>Product 16</v>
      </c>
      <c r="U2077">
        <f>_xlfn.XLOOKUP(tblOrders[[#This Row],[SalesRepID]], tblSalesreps[RepID], tblSalesreps[Target])</f>
        <v>10652665</v>
      </c>
    </row>
    <row r="2078" spans="1:21">
      <c r="A2078" t="s">
        <v>2875</v>
      </c>
      <c r="B2078" s="7" t="s">
        <v>1268</v>
      </c>
      <c r="C2078" t="s">
        <v>59</v>
      </c>
      <c r="D2078" t="s">
        <v>155</v>
      </c>
      <c r="E2078" t="s">
        <v>79</v>
      </c>
      <c r="F2078" t="s">
        <v>20</v>
      </c>
      <c r="G2078">
        <v>4</v>
      </c>
      <c r="H2078">
        <v>0.1</v>
      </c>
      <c r="I2078" s="2">
        <v>322902</v>
      </c>
      <c r="J2078" t="str">
        <f>_xlfn.XLOOKUP(tblOrders[[#This Row],[CustomerID]], tblCustomers[CustomerID], tblCustomers[CustomerName])</f>
        <v>Customer 227</v>
      </c>
      <c r="K2078" t="str">
        <f>_xlfn.XLOOKUP(tblOrders[[#This Row],[CustomerID]], tblCustomers[CustomerID], tblCustomers[Segment])</f>
        <v>Consumer</v>
      </c>
      <c r="L2078" t="str">
        <f>_xlfn.XLOOKUP(tblOrders[[#This Row],[ProductID]], tblProducts[ProductID], tblProducts[Category])</f>
        <v>Electronics</v>
      </c>
      <c r="M2078">
        <f>_xlfn.XLOOKUP(tblOrders[[#This Row],[ProductID]], tblProducts[ProductID], tblProducts[CostPrice])</f>
        <v>23271</v>
      </c>
      <c r="N2078">
        <f>tblOrders[[#This Row],[Sales]]-(tblOrders[[#This Row],[CostPrice]]*tblOrders[[#This Row],[Quantity]])</f>
        <v>229818</v>
      </c>
      <c r="O2078" t="str">
        <f>TEXT(tblOrders[[#This Row],[Date]],"mmm-yyyy")</f>
        <v>Feb-2025</v>
      </c>
      <c r="P2078" t="str">
        <f>_xlfn.XLOOKUP(tblOrders[[#This Row],[OrderID]], tblReturns[OrderID], tblReturns[Returned])</f>
        <v>No</v>
      </c>
      <c r="Q2078" t="str">
        <f>_xlfn.XLOOKUP(tblOrders[[#This Row],[OrderID]], tblShipping[OrderID], tblShipping[ShipMode])</f>
        <v>Pickup</v>
      </c>
      <c r="R2078" t="str">
        <f>IFERROR(_xlfn.XLOOKUP(A2077, tblCustomers[CustomerID], tblCustomers[CustomerName]), "Not Found")</f>
        <v>Not Found</v>
      </c>
      <c r="S2078" t="str">
        <f>IF(tblOrders[[#This Row],[Sales]]&gt;1000000,"High Value","Standard")</f>
        <v>Standard</v>
      </c>
      <c r="T2078" t="str">
        <f>_xlfn.XLOOKUP(tblOrders[[#This Row],[ProductID]], tblProducts[ProductID], tblProducts[ProductName])</f>
        <v>Product 48</v>
      </c>
      <c r="U2078">
        <f>_xlfn.XLOOKUP(tblOrders[[#This Row],[SalesRepID]], tblSalesreps[RepID], tblSalesreps[Target])</f>
        <v>8592536</v>
      </c>
    </row>
    <row r="2079" spans="1:21">
      <c r="A2079" t="s">
        <v>2876</v>
      </c>
      <c r="B2079" s="7" t="s">
        <v>542</v>
      </c>
      <c r="C2079" t="s">
        <v>653</v>
      </c>
      <c r="D2079" t="s">
        <v>236</v>
      </c>
      <c r="E2079" t="s">
        <v>79</v>
      </c>
      <c r="F2079" t="s">
        <v>88</v>
      </c>
      <c r="G2079">
        <v>3</v>
      </c>
      <c r="H2079">
        <v>0.15</v>
      </c>
      <c r="I2079" s="2">
        <v>252483.15</v>
      </c>
      <c r="J2079" t="str">
        <f>_xlfn.XLOOKUP(tblOrders[[#This Row],[CustomerID]], tblCustomers[CustomerID], tblCustomers[CustomerName])</f>
        <v>Customer 204</v>
      </c>
      <c r="K2079" t="str">
        <f>_xlfn.XLOOKUP(tblOrders[[#This Row],[CustomerID]], tblCustomers[CustomerID], tblCustomers[Segment])</f>
        <v>Consumer</v>
      </c>
      <c r="L2079" t="str">
        <f>_xlfn.XLOOKUP(tblOrders[[#This Row],[ProductID]], tblProducts[ProductID], tblProducts[Category])</f>
        <v>Furniture</v>
      </c>
      <c r="M2079">
        <f>_xlfn.XLOOKUP(tblOrders[[#This Row],[ProductID]], tblProducts[ProductID], tblProducts[CostPrice])</f>
        <v>21756</v>
      </c>
      <c r="N2079">
        <f>tblOrders[[#This Row],[Sales]]-(tblOrders[[#This Row],[CostPrice]]*tblOrders[[#This Row],[Quantity]])</f>
        <v>187215.15</v>
      </c>
      <c r="O2079" t="str">
        <f>TEXT(tblOrders[[#This Row],[Date]],"mmm-yyyy")</f>
        <v>Jan-2025</v>
      </c>
      <c r="P2079" t="str">
        <f>_xlfn.XLOOKUP(tblOrders[[#This Row],[OrderID]], tblReturns[OrderID], tblReturns[Returned])</f>
        <v>No</v>
      </c>
      <c r="Q2079" t="str">
        <f>_xlfn.XLOOKUP(tblOrders[[#This Row],[OrderID]], tblShipping[OrderID], tblShipping[ShipMode])</f>
        <v>Express</v>
      </c>
      <c r="R2079" t="str">
        <f>IFERROR(_xlfn.XLOOKUP(A2078, tblCustomers[CustomerID], tblCustomers[CustomerName]), "Not Found")</f>
        <v>Not Found</v>
      </c>
      <c r="S2079" t="str">
        <f>IF(tblOrders[[#This Row],[Sales]]&gt;1000000,"High Value","Standard")</f>
        <v>Standard</v>
      </c>
      <c r="T2079" t="str">
        <f>_xlfn.XLOOKUP(tblOrders[[#This Row],[ProductID]], tblProducts[ProductID], tblProducts[ProductName])</f>
        <v>Product 41</v>
      </c>
      <c r="U2079">
        <f>_xlfn.XLOOKUP(tblOrders[[#This Row],[SalesRepID]], tblSalesreps[RepID], tblSalesreps[Target])</f>
        <v>8592536</v>
      </c>
    </row>
    <row r="2080" spans="1:21">
      <c r="A2080" t="s">
        <v>2877</v>
      </c>
      <c r="B2080" s="7" t="s">
        <v>1238</v>
      </c>
      <c r="C2080" t="s">
        <v>2795</v>
      </c>
      <c r="D2080" t="s">
        <v>397</v>
      </c>
      <c r="E2080" t="s">
        <v>105</v>
      </c>
      <c r="F2080" t="s">
        <v>26</v>
      </c>
      <c r="G2080">
        <v>8</v>
      </c>
      <c r="H2080">
        <v>0.2</v>
      </c>
      <c r="I2080" s="2">
        <v>337491.20000000001</v>
      </c>
      <c r="J2080" t="str">
        <f>_xlfn.XLOOKUP(tblOrders[[#This Row],[CustomerID]], tblCustomers[CustomerID], tblCustomers[CustomerName])</f>
        <v>Customer 179</v>
      </c>
      <c r="K2080" t="str">
        <f>_xlfn.XLOOKUP(tblOrders[[#This Row],[CustomerID]], tblCustomers[CustomerID], tblCustomers[Segment])</f>
        <v>Corporate</v>
      </c>
      <c r="L2080" t="str">
        <f>_xlfn.XLOOKUP(tblOrders[[#This Row],[ProductID]], tblProducts[ProductID], tblProducts[Category])</f>
        <v>Electronics</v>
      </c>
      <c r="M2080">
        <f>_xlfn.XLOOKUP(tblOrders[[#This Row],[ProductID]], tblProducts[ProductID], tblProducts[CostPrice])</f>
        <v>13474</v>
      </c>
      <c r="N2080">
        <f>tblOrders[[#This Row],[Sales]]-(tblOrders[[#This Row],[CostPrice]]*tblOrders[[#This Row],[Quantity]])</f>
        <v>229699.20000000001</v>
      </c>
      <c r="O2080" t="str">
        <f>TEXT(tblOrders[[#This Row],[Date]],"mmm-yyyy")</f>
        <v>Mar-2025</v>
      </c>
      <c r="P2080" t="str">
        <f>_xlfn.XLOOKUP(tblOrders[[#This Row],[OrderID]], tblReturns[OrderID], tblReturns[Returned])</f>
        <v>No</v>
      </c>
      <c r="Q2080" t="str">
        <f>_xlfn.XLOOKUP(tblOrders[[#This Row],[OrderID]], tblShipping[OrderID], tblShipping[ShipMode])</f>
        <v>Standard</v>
      </c>
      <c r="R2080" t="str">
        <f>IFERROR(_xlfn.XLOOKUP(A2079, tblCustomers[CustomerID], tblCustomers[CustomerName]), "Not Found")</f>
        <v>Not Found</v>
      </c>
      <c r="S2080" t="str">
        <f>IF(tblOrders[[#This Row],[Sales]]&gt;1000000,"High Value","Standard")</f>
        <v>Standard</v>
      </c>
      <c r="T2080" t="str">
        <f>_xlfn.XLOOKUP(tblOrders[[#This Row],[ProductID]], tblProducts[ProductID], tblProducts[ProductName])</f>
        <v>Product 27</v>
      </c>
      <c r="U2080">
        <f>_xlfn.XLOOKUP(tblOrders[[#This Row],[SalesRepID]], tblSalesreps[RepID], tblSalesreps[Target])</f>
        <v>8698154</v>
      </c>
    </row>
    <row r="2081" spans="1:21">
      <c r="A2081" t="s">
        <v>2878</v>
      </c>
      <c r="B2081" s="7" t="s">
        <v>1204</v>
      </c>
      <c r="C2081" t="s">
        <v>602</v>
      </c>
      <c r="D2081" t="s">
        <v>372</v>
      </c>
      <c r="E2081" t="s">
        <v>35</v>
      </c>
      <c r="F2081" t="s">
        <v>20</v>
      </c>
      <c r="G2081">
        <v>6</v>
      </c>
      <c r="H2081">
        <v>0.05</v>
      </c>
      <c r="I2081" s="2">
        <v>99573.3</v>
      </c>
      <c r="J2081" t="str">
        <f>_xlfn.XLOOKUP(tblOrders[[#This Row],[CustomerID]], tblCustomers[CustomerID], tblCustomers[CustomerName])</f>
        <v>Customer 226</v>
      </c>
      <c r="K2081" t="str">
        <f>_xlfn.XLOOKUP(tblOrders[[#This Row],[CustomerID]], tblCustomers[CustomerID], tblCustomers[Segment])</f>
        <v>Corporate</v>
      </c>
      <c r="L2081" t="str">
        <f>_xlfn.XLOOKUP(tblOrders[[#This Row],[ProductID]], tblProducts[ProductID], tblProducts[Category])</f>
        <v>Office</v>
      </c>
      <c r="M2081">
        <f>_xlfn.XLOOKUP(tblOrders[[#This Row],[ProductID]], tblProducts[ProductID], tblProducts[CostPrice])</f>
        <v>18283</v>
      </c>
      <c r="N2081">
        <f>tblOrders[[#This Row],[Sales]]-(tblOrders[[#This Row],[CostPrice]]*tblOrders[[#This Row],[Quantity]])</f>
        <v>-10124.699999999997</v>
      </c>
      <c r="O2081" t="str">
        <f>TEXT(tblOrders[[#This Row],[Date]],"mmm-yyyy")</f>
        <v>Sep-2025</v>
      </c>
      <c r="P2081" t="str">
        <f>_xlfn.XLOOKUP(tblOrders[[#This Row],[OrderID]], tblReturns[OrderID], tblReturns[Returned])</f>
        <v>Yes</v>
      </c>
      <c r="Q2081" t="str">
        <f>_xlfn.XLOOKUP(tblOrders[[#This Row],[OrderID]], tblShipping[OrderID], tblShipping[ShipMode])</f>
        <v>Standard</v>
      </c>
      <c r="R2081" t="str">
        <f>IFERROR(_xlfn.XLOOKUP(A2080, tblCustomers[CustomerID], tblCustomers[CustomerName]), "Not Found")</f>
        <v>Not Found</v>
      </c>
      <c r="S2081" t="str">
        <f>IF(tblOrders[[#This Row],[Sales]]&gt;1000000,"High Value","Standard")</f>
        <v>Standard</v>
      </c>
      <c r="T2081" t="str">
        <f>_xlfn.XLOOKUP(tblOrders[[#This Row],[ProductID]], tblProducts[ProductID], tblProducts[ProductName])</f>
        <v>Product 57</v>
      </c>
      <c r="U2081">
        <f>_xlfn.XLOOKUP(tblOrders[[#This Row],[SalesRepID]], tblSalesreps[RepID], tblSalesreps[Target])</f>
        <v>19619177</v>
      </c>
    </row>
    <row r="2082" spans="1:21">
      <c r="A2082" t="s">
        <v>2879</v>
      </c>
      <c r="B2082" s="7" t="s">
        <v>341</v>
      </c>
      <c r="C2082" t="s">
        <v>311</v>
      </c>
      <c r="D2082" t="s">
        <v>92</v>
      </c>
      <c r="E2082" t="s">
        <v>19</v>
      </c>
      <c r="F2082" t="s">
        <v>20</v>
      </c>
      <c r="G2082">
        <v>2</v>
      </c>
      <c r="H2082">
        <v>0.15</v>
      </c>
      <c r="I2082" s="2">
        <v>86241</v>
      </c>
      <c r="J2082" t="str">
        <f>_xlfn.XLOOKUP(tblOrders[[#This Row],[CustomerID]], tblCustomers[CustomerID], tblCustomers[CustomerName])</f>
        <v>Customer 182</v>
      </c>
      <c r="K2082" t="str">
        <f>_xlfn.XLOOKUP(tblOrders[[#This Row],[CustomerID]], tblCustomers[CustomerID], tblCustomers[Segment])</f>
        <v>Consumer</v>
      </c>
      <c r="L2082" t="str">
        <f>_xlfn.XLOOKUP(tblOrders[[#This Row],[ProductID]], tblProducts[ProductID], tblProducts[Category])</f>
        <v>Home</v>
      </c>
      <c r="M2082">
        <f>_xlfn.XLOOKUP(tblOrders[[#This Row],[ProductID]], tblProducts[ProductID], tblProducts[CostPrice])</f>
        <v>65463</v>
      </c>
      <c r="N2082">
        <f>tblOrders[[#This Row],[Sales]]-(tblOrders[[#This Row],[CostPrice]]*tblOrders[[#This Row],[Quantity]])</f>
        <v>-44685</v>
      </c>
      <c r="O2082" t="str">
        <f>TEXT(tblOrders[[#This Row],[Date]],"mmm-yyyy")</f>
        <v>Oct-2025</v>
      </c>
      <c r="P2082" t="str">
        <f>_xlfn.XLOOKUP(tblOrders[[#This Row],[OrderID]], tblReturns[OrderID], tblReturns[Returned])</f>
        <v>No</v>
      </c>
      <c r="Q2082" t="str">
        <f>_xlfn.XLOOKUP(tblOrders[[#This Row],[OrderID]], tblShipping[OrderID], tblShipping[ShipMode])</f>
        <v>Standard</v>
      </c>
      <c r="R2082" t="str">
        <f>IFERROR(_xlfn.XLOOKUP(A2081, tblCustomers[CustomerID], tblCustomers[CustomerName]), "Not Found")</f>
        <v>Not Found</v>
      </c>
      <c r="S2082" t="str">
        <f>IF(tblOrders[[#This Row],[Sales]]&gt;1000000,"High Value","Standard")</f>
        <v>Standard</v>
      </c>
      <c r="T2082" t="str">
        <f>_xlfn.XLOOKUP(tblOrders[[#This Row],[ProductID]], tblProducts[ProductID], tblProducts[ProductName])</f>
        <v>Product 32</v>
      </c>
      <c r="U2082">
        <f>_xlfn.XLOOKUP(tblOrders[[#This Row],[SalesRepID]], tblSalesreps[RepID], tblSalesreps[Target])</f>
        <v>11347243</v>
      </c>
    </row>
    <row r="2083" spans="1:21">
      <c r="A2083" t="s">
        <v>2880</v>
      </c>
      <c r="B2083" s="7" t="s">
        <v>523</v>
      </c>
      <c r="C2083" t="s">
        <v>324</v>
      </c>
      <c r="D2083" t="s">
        <v>118</v>
      </c>
      <c r="E2083" t="s">
        <v>69</v>
      </c>
      <c r="F2083" t="s">
        <v>20</v>
      </c>
      <c r="G2083">
        <v>5</v>
      </c>
      <c r="H2083">
        <v>0.15</v>
      </c>
      <c r="I2083" s="2">
        <v>324249.5</v>
      </c>
      <c r="J2083" t="str">
        <f>_xlfn.XLOOKUP(tblOrders[[#This Row],[CustomerID]], tblCustomers[CustomerID], tblCustomers[CustomerName])</f>
        <v>Customer 150</v>
      </c>
      <c r="K2083" t="str">
        <f>_xlfn.XLOOKUP(tblOrders[[#This Row],[CustomerID]], tblCustomers[CustomerID], tblCustomers[Segment])</f>
        <v>SME</v>
      </c>
      <c r="L2083" t="str">
        <f>_xlfn.XLOOKUP(tblOrders[[#This Row],[ProductID]], tblProducts[ProductID], tblProducts[Category])</f>
        <v>Home</v>
      </c>
      <c r="M2083">
        <f>_xlfn.XLOOKUP(tblOrders[[#This Row],[ProductID]], tblProducts[ProductID], tblProducts[CostPrice])</f>
        <v>78122</v>
      </c>
      <c r="N2083">
        <f>tblOrders[[#This Row],[Sales]]-(tblOrders[[#This Row],[CostPrice]]*tblOrders[[#This Row],[Quantity]])</f>
        <v>-66360.5</v>
      </c>
      <c r="O2083" t="str">
        <f>TEXT(tblOrders[[#This Row],[Date]],"mmm-yyyy")</f>
        <v>Jan-2025</v>
      </c>
      <c r="P2083" t="str">
        <f>_xlfn.XLOOKUP(tblOrders[[#This Row],[OrderID]], tblReturns[OrderID], tblReturns[Returned])</f>
        <v>No</v>
      </c>
      <c r="Q2083" t="str">
        <f>_xlfn.XLOOKUP(tblOrders[[#This Row],[OrderID]], tblShipping[OrderID], tblShipping[ShipMode])</f>
        <v>Express</v>
      </c>
      <c r="R2083" t="str">
        <f>IFERROR(_xlfn.XLOOKUP(A2082, tblCustomers[CustomerID], tblCustomers[CustomerName]), "Not Found")</f>
        <v>Not Found</v>
      </c>
      <c r="S2083" t="str">
        <f>IF(tblOrders[[#This Row],[Sales]]&gt;1000000,"High Value","Standard")</f>
        <v>Standard</v>
      </c>
      <c r="T2083" t="str">
        <f>_xlfn.XLOOKUP(tblOrders[[#This Row],[ProductID]], tblProducts[ProductID], tblProducts[ProductName])</f>
        <v>Product 59</v>
      </c>
      <c r="U2083">
        <f>_xlfn.XLOOKUP(tblOrders[[#This Row],[SalesRepID]], tblSalesreps[RepID], tblSalesreps[Target])</f>
        <v>19473459</v>
      </c>
    </row>
    <row r="2084" spans="1:21">
      <c r="A2084" t="s">
        <v>2881</v>
      </c>
      <c r="B2084" s="7" t="s">
        <v>899</v>
      </c>
      <c r="C2084" t="s">
        <v>2082</v>
      </c>
      <c r="D2084" t="s">
        <v>248</v>
      </c>
      <c r="E2084" t="s">
        <v>165</v>
      </c>
      <c r="F2084" t="s">
        <v>88</v>
      </c>
      <c r="G2084">
        <v>9</v>
      </c>
      <c r="H2084">
        <v>0.15</v>
      </c>
      <c r="I2084" s="2">
        <v>318859.65000000002</v>
      </c>
      <c r="J2084" t="str">
        <f>_xlfn.XLOOKUP(tblOrders[[#This Row],[CustomerID]], tblCustomers[CustomerID], tblCustomers[CustomerName])</f>
        <v>Customer 27</v>
      </c>
      <c r="K2084" t="str">
        <f>_xlfn.XLOOKUP(tblOrders[[#This Row],[CustomerID]], tblCustomers[CustomerID], tblCustomers[Segment])</f>
        <v>Consumer</v>
      </c>
      <c r="L2084" t="str">
        <f>_xlfn.XLOOKUP(tblOrders[[#This Row],[ProductID]], tblProducts[ProductID], tblProducts[Category])</f>
        <v>Furniture</v>
      </c>
      <c r="M2084">
        <f>_xlfn.XLOOKUP(tblOrders[[#This Row],[ProductID]], tblProducts[ProductID], tblProducts[CostPrice])</f>
        <v>31758</v>
      </c>
      <c r="N2084">
        <f>tblOrders[[#This Row],[Sales]]-(tblOrders[[#This Row],[CostPrice]]*tblOrders[[#This Row],[Quantity]])</f>
        <v>33037.650000000023</v>
      </c>
      <c r="O2084" t="str">
        <f>TEXT(tblOrders[[#This Row],[Date]],"mmm-yyyy")</f>
        <v>Feb-2025</v>
      </c>
      <c r="P2084" t="str">
        <f>_xlfn.XLOOKUP(tblOrders[[#This Row],[OrderID]], tblReturns[OrderID], tblReturns[Returned])</f>
        <v>No</v>
      </c>
      <c r="Q2084" t="str">
        <f>_xlfn.XLOOKUP(tblOrders[[#This Row],[OrderID]], tblShipping[OrderID], tblShipping[ShipMode])</f>
        <v>Pickup</v>
      </c>
      <c r="R2084" t="str">
        <f>IFERROR(_xlfn.XLOOKUP(A2083, tblCustomers[CustomerID], tblCustomers[CustomerName]), "Not Found")</f>
        <v>Not Found</v>
      </c>
      <c r="S2084" t="str">
        <f>IF(tblOrders[[#This Row],[Sales]]&gt;1000000,"High Value","Standard")</f>
        <v>Standard</v>
      </c>
      <c r="T2084" t="str">
        <f>_xlfn.XLOOKUP(tblOrders[[#This Row],[ProductID]], tblProducts[ProductID], tblProducts[ProductName])</f>
        <v>Product 35</v>
      </c>
      <c r="U2084">
        <f>_xlfn.XLOOKUP(tblOrders[[#This Row],[SalesRepID]], tblSalesreps[RepID], tblSalesreps[Target])</f>
        <v>16839910</v>
      </c>
    </row>
    <row r="2085" spans="1:21">
      <c r="A2085" t="s">
        <v>2882</v>
      </c>
      <c r="B2085" s="7" t="s">
        <v>1162</v>
      </c>
      <c r="C2085" t="s">
        <v>893</v>
      </c>
      <c r="D2085" t="s">
        <v>973</v>
      </c>
      <c r="E2085" t="s">
        <v>35</v>
      </c>
      <c r="F2085" t="s">
        <v>14</v>
      </c>
      <c r="G2085">
        <v>5</v>
      </c>
      <c r="H2085">
        <v>0.2</v>
      </c>
      <c r="I2085" s="2">
        <v>538648</v>
      </c>
      <c r="J2085" t="str">
        <f>_xlfn.XLOOKUP(tblOrders[[#This Row],[CustomerID]], tblCustomers[CustomerID], tblCustomers[CustomerName])</f>
        <v>Customer 152</v>
      </c>
      <c r="K2085" t="str">
        <f>_xlfn.XLOOKUP(tblOrders[[#This Row],[CustomerID]], tblCustomers[CustomerID], tblCustomers[Segment])</f>
        <v>SME</v>
      </c>
      <c r="L2085" t="str">
        <f>_xlfn.XLOOKUP(tblOrders[[#This Row],[ProductID]], tblProducts[ProductID], tblProducts[Category])</f>
        <v>Office</v>
      </c>
      <c r="M2085">
        <f>_xlfn.XLOOKUP(tblOrders[[#This Row],[ProductID]], tblProducts[ProductID], tblProducts[CostPrice])</f>
        <v>44507</v>
      </c>
      <c r="N2085">
        <f>tblOrders[[#This Row],[Sales]]-(tblOrders[[#This Row],[CostPrice]]*tblOrders[[#This Row],[Quantity]])</f>
        <v>316113</v>
      </c>
      <c r="O2085" t="str">
        <f>TEXT(tblOrders[[#This Row],[Date]],"mmm-yyyy")</f>
        <v>Apr-2025</v>
      </c>
      <c r="P2085" t="str">
        <f>_xlfn.XLOOKUP(tblOrders[[#This Row],[OrderID]], tblReturns[OrderID], tblReturns[Returned])</f>
        <v>No</v>
      </c>
      <c r="Q2085" t="str">
        <f>_xlfn.XLOOKUP(tblOrders[[#This Row],[OrderID]], tblShipping[OrderID], tblShipping[ShipMode])</f>
        <v>Standard</v>
      </c>
      <c r="R2085" t="str">
        <f>IFERROR(_xlfn.XLOOKUP(A2084, tblCustomers[CustomerID], tblCustomers[CustomerName]), "Not Found")</f>
        <v>Not Found</v>
      </c>
      <c r="S2085" t="str">
        <f>IF(tblOrders[[#This Row],[Sales]]&gt;1000000,"High Value","Standard")</f>
        <v>Standard</v>
      </c>
      <c r="T2085" t="str">
        <f>_xlfn.XLOOKUP(tblOrders[[#This Row],[ProductID]], tblProducts[ProductID], tblProducts[ProductName])</f>
        <v>Product 53</v>
      </c>
      <c r="U2085">
        <f>_xlfn.XLOOKUP(tblOrders[[#This Row],[SalesRepID]], tblSalesreps[RepID], tblSalesreps[Target])</f>
        <v>19619177</v>
      </c>
    </row>
    <row r="2086" spans="1:21">
      <c r="A2086" t="s">
        <v>2883</v>
      </c>
      <c r="B2086" s="7" t="s">
        <v>1122</v>
      </c>
      <c r="C2086" t="s">
        <v>1155</v>
      </c>
      <c r="D2086" t="s">
        <v>255</v>
      </c>
      <c r="E2086" t="s">
        <v>205</v>
      </c>
      <c r="F2086" t="s">
        <v>26</v>
      </c>
      <c r="G2086">
        <v>2</v>
      </c>
      <c r="H2086">
        <v>0</v>
      </c>
      <c r="I2086" s="2">
        <v>42482</v>
      </c>
      <c r="J2086" t="str">
        <f>_xlfn.XLOOKUP(tblOrders[[#This Row],[CustomerID]], tblCustomers[CustomerID], tblCustomers[CustomerName])</f>
        <v>Customer 92</v>
      </c>
      <c r="K2086" t="str">
        <f>_xlfn.XLOOKUP(tblOrders[[#This Row],[CustomerID]], tblCustomers[CustomerID], tblCustomers[Segment])</f>
        <v>SME</v>
      </c>
      <c r="L2086" t="str">
        <f>_xlfn.XLOOKUP(tblOrders[[#This Row],[ProductID]], tblProducts[ProductID], tblProducts[Category])</f>
        <v>Electronics</v>
      </c>
      <c r="M2086">
        <f>_xlfn.XLOOKUP(tblOrders[[#This Row],[ProductID]], tblProducts[ProductID], tblProducts[CostPrice])</f>
        <v>58560</v>
      </c>
      <c r="N2086">
        <f>tblOrders[[#This Row],[Sales]]-(tblOrders[[#This Row],[CostPrice]]*tblOrders[[#This Row],[Quantity]])</f>
        <v>-74638</v>
      </c>
      <c r="O2086" t="str">
        <f>TEXT(tblOrders[[#This Row],[Date]],"mmm-yyyy")</f>
        <v>Oct-2025</v>
      </c>
      <c r="P2086" t="str">
        <f>_xlfn.XLOOKUP(tblOrders[[#This Row],[OrderID]], tblReturns[OrderID], tblReturns[Returned])</f>
        <v>No</v>
      </c>
      <c r="Q2086" t="str">
        <f>_xlfn.XLOOKUP(tblOrders[[#This Row],[OrderID]], tblShipping[OrderID], tblShipping[ShipMode])</f>
        <v>Standard</v>
      </c>
      <c r="R2086" t="str">
        <f>IFERROR(_xlfn.XLOOKUP(A2085, tblCustomers[CustomerID], tblCustomers[CustomerName]), "Not Found")</f>
        <v>Not Found</v>
      </c>
      <c r="S2086" t="str">
        <f>IF(tblOrders[[#This Row],[Sales]]&gt;1000000,"High Value","Standard")</f>
        <v>Standard</v>
      </c>
      <c r="T2086" t="str">
        <f>_xlfn.XLOOKUP(tblOrders[[#This Row],[ProductID]], tblProducts[ProductID], tblProducts[ProductName])</f>
        <v>Product 79</v>
      </c>
      <c r="U2086">
        <f>_xlfn.XLOOKUP(tblOrders[[#This Row],[SalesRepID]], tblSalesreps[RepID], tblSalesreps[Target])</f>
        <v>16246424</v>
      </c>
    </row>
    <row r="2087" spans="1:21">
      <c r="A2087" t="s">
        <v>2884</v>
      </c>
      <c r="B2087" s="7" t="s">
        <v>1862</v>
      </c>
      <c r="C2087" t="s">
        <v>43</v>
      </c>
      <c r="D2087" t="s">
        <v>265</v>
      </c>
      <c r="E2087" t="s">
        <v>105</v>
      </c>
      <c r="F2087" t="s">
        <v>26</v>
      </c>
      <c r="G2087">
        <v>4</v>
      </c>
      <c r="H2087">
        <v>0.05</v>
      </c>
      <c r="I2087" s="2">
        <v>391479.8</v>
      </c>
      <c r="J2087" t="str">
        <f>_xlfn.XLOOKUP(tblOrders[[#This Row],[CustomerID]], tblCustomers[CustomerID], tblCustomers[CustomerName])</f>
        <v>Customer 283</v>
      </c>
      <c r="K2087" t="str">
        <f>_xlfn.XLOOKUP(tblOrders[[#This Row],[CustomerID]], tblCustomers[CustomerID], tblCustomers[Segment])</f>
        <v>Corporate</v>
      </c>
      <c r="L2087" t="str">
        <f>_xlfn.XLOOKUP(tblOrders[[#This Row],[ProductID]], tblProducts[ProductID], tblProducts[Category])</f>
        <v>Home</v>
      </c>
      <c r="M2087">
        <f>_xlfn.XLOOKUP(tblOrders[[#This Row],[ProductID]], tblProducts[ProductID], tblProducts[CostPrice])</f>
        <v>33642</v>
      </c>
      <c r="N2087">
        <f>tblOrders[[#This Row],[Sales]]-(tblOrders[[#This Row],[CostPrice]]*tblOrders[[#This Row],[Quantity]])</f>
        <v>256911.8</v>
      </c>
      <c r="O2087" t="str">
        <f>TEXT(tblOrders[[#This Row],[Date]],"mmm-yyyy")</f>
        <v>Oct-2025</v>
      </c>
      <c r="P2087" t="str">
        <f>_xlfn.XLOOKUP(tblOrders[[#This Row],[OrderID]], tblReturns[OrderID], tblReturns[Returned])</f>
        <v>No</v>
      </c>
      <c r="Q2087" t="str">
        <f>_xlfn.XLOOKUP(tblOrders[[#This Row],[OrderID]], tblShipping[OrderID], tblShipping[ShipMode])</f>
        <v>Express</v>
      </c>
      <c r="R2087" t="str">
        <f>IFERROR(_xlfn.XLOOKUP(A2086, tblCustomers[CustomerID], tblCustomers[CustomerName]), "Not Found")</f>
        <v>Not Found</v>
      </c>
      <c r="S2087" t="str">
        <f>IF(tblOrders[[#This Row],[Sales]]&gt;1000000,"High Value","Standard")</f>
        <v>Standard</v>
      </c>
      <c r="T2087" t="str">
        <f>_xlfn.XLOOKUP(tblOrders[[#This Row],[ProductID]], tblProducts[ProductID], tblProducts[ProductName])</f>
        <v>Product 17</v>
      </c>
      <c r="U2087">
        <f>_xlfn.XLOOKUP(tblOrders[[#This Row],[SalesRepID]], tblSalesreps[RepID], tblSalesreps[Target])</f>
        <v>8698154</v>
      </c>
    </row>
    <row r="2088" spans="1:21">
      <c r="A2088" t="s">
        <v>2885</v>
      </c>
      <c r="B2088" s="7" t="s">
        <v>749</v>
      </c>
      <c r="C2088" t="s">
        <v>59</v>
      </c>
      <c r="D2088" t="s">
        <v>566</v>
      </c>
      <c r="E2088" t="s">
        <v>56</v>
      </c>
      <c r="F2088" t="s">
        <v>20</v>
      </c>
      <c r="G2088">
        <v>1</v>
      </c>
      <c r="H2088">
        <v>0</v>
      </c>
      <c r="I2088" s="2">
        <v>55216</v>
      </c>
      <c r="J2088" t="str">
        <f>_xlfn.XLOOKUP(tblOrders[[#This Row],[CustomerID]], tblCustomers[CustomerID], tblCustomers[CustomerName])</f>
        <v>Customer 227</v>
      </c>
      <c r="K2088" t="str">
        <f>_xlfn.XLOOKUP(tblOrders[[#This Row],[CustomerID]], tblCustomers[CustomerID], tblCustomers[Segment])</f>
        <v>Consumer</v>
      </c>
      <c r="L2088" t="str">
        <f>_xlfn.XLOOKUP(tblOrders[[#This Row],[ProductID]], tblProducts[ProductID], tblProducts[Category])</f>
        <v>Electronics</v>
      </c>
      <c r="M2088">
        <f>_xlfn.XLOOKUP(tblOrders[[#This Row],[ProductID]], tblProducts[ProductID], tblProducts[CostPrice])</f>
        <v>26222</v>
      </c>
      <c r="N2088">
        <f>tblOrders[[#This Row],[Sales]]-(tblOrders[[#This Row],[CostPrice]]*tblOrders[[#This Row],[Quantity]])</f>
        <v>28994</v>
      </c>
      <c r="O2088" t="str">
        <f>TEXT(tblOrders[[#This Row],[Date]],"mmm-yyyy")</f>
        <v>Feb-2025</v>
      </c>
      <c r="P2088" t="str">
        <f>_xlfn.XLOOKUP(tblOrders[[#This Row],[OrderID]], tblReturns[OrderID], tblReturns[Returned])</f>
        <v>No</v>
      </c>
      <c r="Q2088" t="str">
        <f>_xlfn.XLOOKUP(tblOrders[[#This Row],[OrderID]], tblShipping[OrderID], tblShipping[ShipMode])</f>
        <v>Express</v>
      </c>
      <c r="R2088" t="str">
        <f>IFERROR(_xlfn.XLOOKUP(A2087, tblCustomers[CustomerID], tblCustomers[CustomerName]), "Not Found")</f>
        <v>Not Found</v>
      </c>
      <c r="S2088" t="str">
        <f>IF(tblOrders[[#This Row],[Sales]]&gt;1000000,"High Value","Standard")</f>
        <v>Standard</v>
      </c>
      <c r="T2088" t="str">
        <f>_xlfn.XLOOKUP(tblOrders[[#This Row],[ProductID]], tblProducts[ProductID], tblProducts[ProductName])</f>
        <v>Product 87</v>
      </c>
      <c r="U2088">
        <f>_xlfn.XLOOKUP(tblOrders[[#This Row],[SalesRepID]], tblSalesreps[RepID], tblSalesreps[Target])</f>
        <v>14265630</v>
      </c>
    </row>
    <row r="2089" spans="1:21">
      <c r="A2089" t="s">
        <v>2886</v>
      </c>
      <c r="B2089" s="7" t="s">
        <v>1474</v>
      </c>
      <c r="C2089" t="s">
        <v>275</v>
      </c>
      <c r="D2089" t="s">
        <v>104</v>
      </c>
      <c r="E2089" t="s">
        <v>105</v>
      </c>
      <c r="F2089" t="s">
        <v>14</v>
      </c>
      <c r="G2089">
        <v>7</v>
      </c>
      <c r="H2089">
        <v>0</v>
      </c>
      <c r="I2089" s="2">
        <v>313754</v>
      </c>
      <c r="J2089" t="str">
        <f>_xlfn.XLOOKUP(tblOrders[[#This Row],[CustomerID]], tblCustomers[CustomerID], tblCustomers[CustomerName])</f>
        <v>Customer 169</v>
      </c>
      <c r="K2089" t="str">
        <f>_xlfn.XLOOKUP(tblOrders[[#This Row],[CustomerID]], tblCustomers[CustomerID], tblCustomers[Segment])</f>
        <v>SME</v>
      </c>
      <c r="L2089" t="str">
        <f>_xlfn.XLOOKUP(tblOrders[[#This Row],[ProductID]], tblProducts[ProductID], tblProducts[Category])</f>
        <v>Furniture</v>
      </c>
      <c r="M2089">
        <f>_xlfn.XLOOKUP(tblOrders[[#This Row],[ProductID]], tblProducts[ProductID], tblProducts[CostPrice])</f>
        <v>10664</v>
      </c>
      <c r="N2089">
        <f>tblOrders[[#This Row],[Sales]]-(tblOrders[[#This Row],[CostPrice]]*tblOrders[[#This Row],[Quantity]])</f>
        <v>239106</v>
      </c>
      <c r="O2089" t="str">
        <f>TEXT(tblOrders[[#This Row],[Date]],"mmm-yyyy")</f>
        <v>Oct-2025</v>
      </c>
      <c r="P2089" t="str">
        <f>_xlfn.XLOOKUP(tblOrders[[#This Row],[OrderID]], tblReturns[OrderID], tblReturns[Returned])</f>
        <v>No</v>
      </c>
      <c r="Q2089" t="str">
        <f>_xlfn.XLOOKUP(tblOrders[[#This Row],[OrderID]], tblShipping[OrderID], tblShipping[ShipMode])</f>
        <v>Pickup</v>
      </c>
      <c r="R2089" t="str">
        <f>IFERROR(_xlfn.XLOOKUP(A2088, tblCustomers[CustomerID], tblCustomers[CustomerName]), "Not Found")</f>
        <v>Not Found</v>
      </c>
      <c r="S2089" t="str">
        <f>IF(tblOrders[[#This Row],[Sales]]&gt;1000000,"High Value","Standard")</f>
        <v>Standard</v>
      </c>
      <c r="T2089" t="str">
        <f>_xlfn.XLOOKUP(tblOrders[[#This Row],[ProductID]], tblProducts[ProductID], tblProducts[ProductName])</f>
        <v>Product 23</v>
      </c>
      <c r="U2089">
        <f>_xlfn.XLOOKUP(tblOrders[[#This Row],[SalesRepID]], tblSalesreps[RepID], tblSalesreps[Target])</f>
        <v>8698154</v>
      </c>
    </row>
    <row r="2090" spans="1:21">
      <c r="A2090" t="s">
        <v>2887</v>
      </c>
      <c r="B2090" s="7" t="s">
        <v>812</v>
      </c>
      <c r="C2090" t="s">
        <v>559</v>
      </c>
      <c r="D2090" t="s">
        <v>820</v>
      </c>
      <c r="E2090" t="s">
        <v>165</v>
      </c>
      <c r="F2090" t="s">
        <v>20</v>
      </c>
      <c r="G2090">
        <v>8</v>
      </c>
      <c r="H2090">
        <v>0</v>
      </c>
      <c r="I2090" s="2">
        <v>818352</v>
      </c>
      <c r="J2090" t="str">
        <f>_xlfn.XLOOKUP(tblOrders[[#This Row],[CustomerID]], tblCustomers[CustomerID], tblCustomers[CustomerName])</f>
        <v>Customer 293</v>
      </c>
      <c r="K2090" t="str">
        <f>_xlfn.XLOOKUP(tblOrders[[#This Row],[CustomerID]], tblCustomers[CustomerID], tblCustomers[Segment])</f>
        <v>Consumer</v>
      </c>
      <c r="L2090" t="str">
        <f>_xlfn.XLOOKUP(tblOrders[[#This Row],[ProductID]], tblProducts[ProductID], tblProducts[Category])</f>
        <v>Home</v>
      </c>
      <c r="M2090">
        <f>_xlfn.XLOOKUP(tblOrders[[#This Row],[ProductID]], tblProducts[ProductID], tblProducts[CostPrice])</f>
        <v>35035</v>
      </c>
      <c r="N2090">
        <f>tblOrders[[#This Row],[Sales]]-(tblOrders[[#This Row],[CostPrice]]*tblOrders[[#This Row],[Quantity]])</f>
        <v>538072</v>
      </c>
      <c r="O2090" t="str">
        <f>TEXT(tblOrders[[#This Row],[Date]],"mmm-yyyy")</f>
        <v>Sep-2025</v>
      </c>
      <c r="P2090" t="str">
        <f>_xlfn.XLOOKUP(tblOrders[[#This Row],[OrderID]], tblReturns[OrderID], tblReturns[Returned])</f>
        <v>No</v>
      </c>
      <c r="Q2090" t="str">
        <f>_xlfn.XLOOKUP(tblOrders[[#This Row],[OrderID]], tblShipping[OrderID], tblShipping[ShipMode])</f>
        <v>Express</v>
      </c>
      <c r="R2090" t="str">
        <f>IFERROR(_xlfn.XLOOKUP(A2089, tblCustomers[CustomerID], tblCustomers[CustomerName]), "Not Found")</f>
        <v>Not Found</v>
      </c>
      <c r="S2090" t="str">
        <f>IF(tblOrders[[#This Row],[Sales]]&gt;1000000,"High Value","Standard")</f>
        <v>Standard</v>
      </c>
      <c r="T2090" t="str">
        <f>_xlfn.XLOOKUP(tblOrders[[#This Row],[ProductID]], tblProducts[ProductID], tblProducts[ProductName])</f>
        <v>Product 20</v>
      </c>
      <c r="U2090">
        <f>_xlfn.XLOOKUP(tblOrders[[#This Row],[SalesRepID]], tblSalesreps[RepID], tblSalesreps[Target])</f>
        <v>16839910</v>
      </c>
    </row>
    <row r="2091" spans="1:21">
      <c r="A2091" t="s">
        <v>2888</v>
      </c>
      <c r="B2091" s="7" t="s">
        <v>1545</v>
      </c>
      <c r="C2091" t="s">
        <v>122</v>
      </c>
      <c r="D2091" t="s">
        <v>178</v>
      </c>
      <c r="E2091" t="s">
        <v>197</v>
      </c>
      <c r="F2091" t="s">
        <v>88</v>
      </c>
      <c r="G2091">
        <v>1</v>
      </c>
      <c r="H2091">
        <v>0.2</v>
      </c>
      <c r="I2091" s="2">
        <v>7099.2</v>
      </c>
      <c r="J2091" t="str">
        <f>_xlfn.XLOOKUP(tblOrders[[#This Row],[CustomerID]], tblCustomers[CustomerID], tblCustomers[CustomerName])</f>
        <v>Customer 245</v>
      </c>
      <c r="K2091" t="str">
        <f>_xlfn.XLOOKUP(tblOrders[[#This Row],[CustomerID]], tblCustomers[CustomerID], tblCustomers[Segment])</f>
        <v>Corporate</v>
      </c>
      <c r="L2091" t="str">
        <f>_xlfn.XLOOKUP(tblOrders[[#This Row],[ProductID]], tblProducts[ProductID], tblProducts[Category])</f>
        <v>Office</v>
      </c>
      <c r="M2091">
        <f>_xlfn.XLOOKUP(tblOrders[[#This Row],[ProductID]], tblProducts[ProductID], tblProducts[CostPrice])</f>
        <v>46035</v>
      </c>
      <c r="N2091">
        <f>tblOrders[[#This Row],[Sales]]-(tblOrders[[#This Row],[CostPrice]]*tblOrders[[#This Row],[Quantity]])</f>
        <v>-38935.800000000003</v>
      </c>
      <c r="O2091" t="str">
        <f>TEXT(tblOrders[[#This Row],[Date]],"mmm-yyyy")</f>
        <v>Oct-2025</v>
      </c>
      <c r="P2091" t="str">
        <f>_xlfn.XLOOKUP(tblOrders[[#This Row],[OrderID]], tblReturns[OrderID], tblReturns[Returned])</f>
        <v>No</v>
      </c>
      <c r="Q2091" t="str">
        <f>_xlfn.XLOOKUP(tblOrders[[#This Row],[OrderID]], tblShipping[OrderID], tblShipping[ShipMode])</f>
        <v>Express</v>
      </c>
      <c r="R2091" t="str">
        <f>IFERROR(_xlfn.XLOOKUP(A2090, tblCustomers[CustomerID], tblCustomers[CustomerName]), "Not Found")</f>
        <v>Not Found</v>
      </c>
      <c r="S2091" t="str">
        <f>IF(tblOrders[[#This Row],[Sales]]&gt;1000000,"High Value","Standard")</f>
        <v>Standard</v>
      </c>
      <c r="T2091" t="str">
        <f>_xlfn.XLOOKUP(tblOrders[[#This Row],[ProductID]], tblProducts[ProductID], tblProducts[ProductName])</f>
        <v>Product 84</v>
      </c>
      <c r="U2091">
        <f>_xlfn.XLOOKUP(tblOrders[[#This Row],[SalesRepID]], tblSalesreps[RepID], tblSalesreps[Target])</f>
        <v>19562258</v>
      </c>
    </row>
    <row r="2092" spans="1:21">
      <c r="A2092" t="s">
        <v>2889</v>
      </c>
      <c r="B2092" s="7" t="s">
        <v>1050</v>
      </c>
      <c r="C2092" t="s">
        <v>825</v>
      </c>
      <c r="D2092" t="s">
        <v>422</v>
      </c>
      <c r="E2092" t="s">
        <v>79</v>
      </c>
      <c r="F2092" t="s">
        <v>51</v>
      </c>
      <c r="G2092">
        <v>6</v>
      </c>
      <c r="H2092">
        <v>0</v>
      </c>
      <c r="I2092" s="2">
        <v>724164</v>
      </c>
      <c r="J2092" t="str">
        <f>_xlfn.XLOOKUP(tblOrders[[#This Row],[CustomerID]], tblCustomers[CustomerID], tblCustomers[CustomerName])</f>
        <v>Customer 250</v>
      </c>
      <c r="K2092" t="str">
        <f>_xlfn.XLOOKUP(tblOrders[[#This Row],[CustomerID]], tblCustomers[CustomerID], tblCustomers[Segment])</f>
        <v>SME</v>
      </c>
      <c r="L2092" t="str">
        <f>_xlfn.XLOOKUP(tblOrders[[#This Row],[ProductID]], tblProducts[ProductID], tblProducts[Category])</f>
        <v>Furniture</v>
      </c>
      <c r="M2092">
        <f>_xlfn.XLOOKUP(tblOrders[[#This Row],[ProductID]], tblProducts[ProductID], tblProducts[CostPrice])</f>
        <v>69526</v>
      </c>
      <c r="N2092">
        <f>tblOrders[[#This Row],[Sales]]-(tblOrders[[#This Row],[CostPrice]]*tblOrders[[#This Row],[Quantity]])</f>
        <v>307008</v>
      </c>
      <c r="O2092" t="str">
        <f>TEXT(tblOrders[[#This Row],[Date]],"mmm-yyyy")</f>
        <v>May-2025</v>
      </c>
      <c r="P2092" t="str">
        <f>_xlfn.XLOOKUP(tblOrders[[#This Row],[OrderID]], tblReturns[OrderID], tblReturns[Returned])</f>
        <v>No</v>
      </c>
      <c r="Q2092" t="str">
        <f>_xlfn.XLOOKUP(tblOrders[[#This Row],[OrderID]], tblShipping[OrderID], tblShipping[ShipMode])</f>
        <v>Standard</v>
      </c>
      <c r="R2092" t="str">
        <f>IFERROR(_xlfn.XLOOKUP(A2091, tblCustomers[CustomerID], tblCustomers[CustomerName]), "Not Found")</f>
        <v>Not Found</v>
      </c>
      <c r="S2092" t="str">
        <f>IF(tblOrders[[#This Row],[Sales]]&gt;1000000,"High Value","Standard")</f>
        <v>Standard</v>
      </c>
      <c r="T2092" t="str">
        <f>_xlfn.XLOOKUP(tblOrders[[#This Row],[ProductID]], tblProducts[ProductID], tblProducts[ProductName])</f>
        <v>Product 36</v>
      </c>
      <c r="U2092">
        <f>_xlfn.XLOOKUP(tblOrders[[#This Row],[SalesRepID]], tblSalesreps[RepID], tblSalesreps[Target])</f>
        <v>8592536</v>
      </c>
    </row>
    <row r="2093" spans="1:21">
      <c r="A2093" t="s">
        <v>2890</v>
      </c>
      <c r="B2093" s="7" t="s">
        <v>875</v>
      </c>
      <c r="C2093" t="s">
        <v>297</v>
      </c>
      <c r="D2093" t="s">
        <v>454</v>
      </c>
      <c r="E2093" t="s">
        <v>210</v>
      </c>
      <c r="F2093" t="s">
        <v>14</v>
      </c>
      <c r="G2093">
        <v>3</v>
      </c>
      <c r="H2093">
        <v>0.1</v>
      </c>
      <c r="I2093" s="2">
        <v>61816.5</v>
      </c>
      <c r="J2093" t="str">
        <f>_xlfn.XLOOKUP(tblOrders[[#This Row],[CustomerID]], tblCustomers[CustomerID], tblCustomers[CustomerName])</f>
        <v>Customer 275</v>
      </c>
      <c r="K2093" t="str">
        <f>_xlfn.XLOOKUP(tblOrders[[#This Row],[CustomerID]], tblCustomers[CustomerID], tblCustomers[Segment])</f>
        <v>SME</v>
      </c>
      <c r="L2093" t="str">
        <f>_xlfn.XLOOKUP(tblOrders[[#This Row],[ProductID]], tblProducts[ProductID], tblProducts[Category])</f>
        <v>Furniture</v>
      </c>
      <c r="M2093">
        <f>_xlfn.XLOOKUP(tblOrders[[#This Row],[ProductID]], tblProducts[ProductID], tblProducts[CostPrice])</f>
        <v>31369</v>
      </c>
      <c r="N2093">
        <f>tblOrders[[#This Row],[Sales]]-(tblOrders[[#This Row],[CostPrice]]*tblOrders[[#This Row],[Quantity]])</f>
        <v>-32290.5</v>
      </c>
      <c r="O2093" t="str">
        <f>TEXT(tblOrders[[#This Row],[Date]],"mmm-yyyy")</f>
        <v>Oct-2025</v>
      </c>
      <c r="P2093" t="str">
        <f>_xlfn.XLOOKUP(tblOrders[[#This Row],[OrderID]], tblReturns[OrderID], tblReturns[Returned])</f>
        <v>No</v>
      </c>
      <c r="Q2093" t="str">
        <f>_xlfn.XLOOKUP(tblOrders[[#This Row],[OrderID]], tblShipping[OrderID], tblShipping[ShipMode])</f>
        <v>Express</v>
      </c>
      <c r="R2093" t="str">
        <f>IFERROR(_xlfn.XLOOKUP(A2092, tblCustomers[CustomerID], tblCustomers[CustomerName]), "Not Found")</f>
        <v>Not Found</v>
      </c>
      <c r="S2093" t="str">
        <f>IF(tblOrders[[#This Row],[Sales]]&gt;1000000,"High Value","Standard")</f>
        <v>Standard</v>
      </c>
      <c r="T2093" t="str">
        <f>_xlfn.XLOOKUP(tblOrders[[#This Row],[ProductID]], tblProducts[ProductID], tblProducts[ProductName])</f>
        <v>Product 37</v>
      </c>
      <c r="U2093">
        <f>_xlfn.XLOOKUP(tblOrders[[#This Row],[SalesRepID]], tblSalesreps[RepID], tblSalesreps[Target])</f>
        <v>19336654</v>
      </c>
    </row>
    <row r="2094" spans="1:21">
      <c r="A2094" t="s">
        <v>2891</v>
      </c>
      <c r="B2094" s="7" t="s">
        <v>655</v>
      </c>
      <c r="C2094" t="s">
        <v>554</v>
      </c>
      <c r="D2094" t="s">
        <v>73</v>
      </c>
      <c r="E2094" t="s">
        <v>119</v>
      </c>
      <c r="F2094" t="s">
        <v>14</v>
      </c>
      <c r="G2094">
        <v>7</v>
      </c>
      <c r="H2094">
        <v>0.2</v>
      </c>
      <c r="I2094" s="2">
        <v>446174.4</v>
      </c>
      <c r="J2094" t="str">
        <f>_xlfn.XLOOKUP(tblOrders[[#This Row],[CustomerID]], tblCustomers[CustomerID], tblCustomers[CustomerName])</f>
        <v>Customer 219</v>
      </c>
      <c r="K2094" t="str">
        <f>_xlfn.XLOOKUP(tblOrders[[#This Row],[CustomerID]], tblCustomers[CustomerID], tblCustomers[Segment])</f>
        <v>SME</v>
      </c>
      <c r="L2094" t="str">
        <f>_xlfn.XLOOKUP(tblOrders[[#This Row],[ProductID]], tblProducts[ProductID], tblProducts[Category])</f>
        <v>Office</v>
      </c>
      <c r="M2094">
        <f>_xlfn.XLOOKUP(tblOrders[[#This Row],[ProductID]], tblProducts[ProductID], tblProducts[CostPrice])</f>
        <v>28523</v>
      </c>
      <c r="N2094">
        <f>tblOrders[[#This Row],[Sales]]-(tblOrders[[#This Row],[CostPrice]]*tblOrders[[#This Row],[Quantity]])</f>
        <v>246513.40000000002</v>
      </c>
      <c r="O2094" t="str">
        <f>TEXT(tblOrders[[#This Row],[Date]],"mmm-yyyy")</f>
        <v>Jan-2025</v>
      </c>
      <c r="P2094" t="str">
        <f>_xlfn.XLOOKUP(tblOrders[[#This Row],[OrderID]], tblReturns[OrderID], tblReturns[Returned])</f>
        <v>No</v>
      </c>
      <c r="Q2094" t="str">
        <f>_xlfn.XLOOKUP(tblOrders[[#This Row],[OrderID]], tblShipping[OrderID], tblShipping[ShipMode])</f>
        <v>Pickup</v>
      </c>
      <c r="R2094" t="str">
        <f>IFERROR(_xlfn.XLOOKUP(A2093, tblCustomers[CustomerID], tblCustomers[CustomerName]), "Not Found")</f>
        <v>Not Found</v>
      </c>
      <c r="S2094" t="str">
        <f>IF(tblOrders[[#This Row],[Sales]]&gt;1000000,"High Value","Standard")</f>
        <v>Standard</v>
      </c>
      <c r="T2094" t="str">
        <f>_xlfn.XLOOKUP(tblOrders[[#This Row],[ProductID]], tblProducts[ProductID], tblProducts[ProductName])</f>
        <v>Product 30</v>
      </c>
      <c r="U2094">
        <f>_xlfn.XLOOKUP(tblOrders[[#This Row],[SalesRepID]], tblSalesreps[RepID], tblSalesreps[Target])</f>
        <v>5886694</v>
      </c>
    </row>
    <row r="2095" spans="1:21">
      <c r="A2095" t="s">
        <v>2892</v>
      </c>
      <c r="B2095" s="7" t="s">
        <v>1222</v>
      </c>
      <c r="C2095" t="s">
        <v>54</v>
      </c>
      <c r="D2095" t="s">
        <v>817</v>
      </c>
      <c r="E2095" t="s">
        <v>202</v>
      </c>
      <c r="F2095" t="s">
        <v>26</v>
      </c>
      <c r="G2095">
        <v>4</v>
      </c>
      <c r="H2095">
        <v>0.15</v>
      </c>
      <c r="I2095" s="2">
        <v>318773.8</v>
      </c>
      <c r="J2095" t="str">
        <f>_xlfn.XLOOKUP(tblOrders[[#This Row],[CustomerID]], tblCustomers[CustomerID], tblCustomers[CustomerName])</f>
        <v>Customer 141</v>
      </c>
      <c r="K2095" t="str">
        <f>_xlfn.XLOOKUP(tblOrders[[#This Row],[CustomerID]], tblCustomers[CustomerID], tblCustomers[Segment])</f>
        <v>Consumer</v>
      </c>
      <c r="L2095" t="str">
        <f>_xlfn.XLOOKUP(tblOrders[[#This Row],[ProductID]], tblProducts[ProductID], tblProducts[Category])</f>
        <v>Furniture</v>
      </c>
      <c r="M2095">
        <f>_xlfn.XLOOKUP(tblOrders[[#This Row],[ProductID]], tblProducts[ProductID], tblProducts[CostPrice])</f>
        <v>11009</v>
      </c>
      <c r="N2095">
        <f>tblOrders[[#This Row],[Sales]]-(tblOrders[[#This Row],[CostPrice]]*tblOrders[[#This Row],[Quantity]])</f>
        <v>274737.8</v>
      </c>
      <c r="O2095" t="str">
        <f>TEXT(tblOrders[[#This Row],[Date]],"mmm-yyyy")</f>
        <v>Nov-2025</v>
      </c>
      <c r="P2095" t="str">
        <f>_xlfn.XLOOKUP(tblOrders[[#This Row],[OrderID]], tblReturns[OrderID], tblReturns[Returned])</f>
        <v>No</v>
      </c>
      <c r="Q2095" t="str">
        <f>_xlfn.XLOOKUP(tblOrders[[#This Row],[OrderID]], tblShipping[OrderID], tblShipping[ShipMode])</f>
        <v>Pickup</v>
      </c>
      <c r="R2095" t="str">
        <f>IFERROR(_xlfn.XLOOKUP(A2094, tblCustomers[CustomerID], tblCustomers[CustomerName]), "Not Found")</f>
        <v>Not Found</v>
      </c>
      <c r="S2095" t="str">
        <f>IF(tblOrders[[#This Row],[Sales]]&gt;1000000,"High Value","Standard")</f>
        <v>Standard</v>
      </c>
      <c r="T2095" t="str">
        <f>_xlfn.XLOOKUP(tblOrders[[#This Row],[ProductID]], tblProducts[ProductID], tblProducts[ProductName])</f>
        <v>Product 99</v>
      </c>
      <c r="U2095">
        <f>_xlfn.XLOOKUP(tblOrders[[#This Row],[SalesRepID]], tblSalesreps[RepID], tblSalesreps[Target])</f>
        <v>10652665</v>
      </c>
    </row>
    <row r="2096" spans="1:21">
      <c r="A2096" t="s">
        <v>2893</v>
      </c>
      <c r="B2096" s="7" t="s">
        <v>1374</v>
      </c>
      <c r="C2096" t="s">
        <v>29</v>
      </c>
      <c r="D2096" t="s">
        <v>130</v>
      </c>
      <c r="E2096" t="s">
        <v>197</v>
      </c>
      <c r="F2096" t="s">
        <v>20</v>
      </c>
      <c r="G2096">
        <v>4</v>
      </c>
      <c r="H2096">
        <v>0.15</v>
      </c>
      <c r="I2096" s="2">
        <v>186578.4</v>
      </c>
      <c r="J2096" t="str">
        <f>_xlfn.XLOOKUP(tblOrders[[#This Row],[CustomerID]], tblCustomers[CustomerID], tblCustomers[CustomerName])</f>
        <v>Customer 163</v>
      </c>
      <c r="K2096" t="str">
        <f>_xlfn.XLOOKUP(tblOrders[[#This Row],[CustomerID]], tblCustomers[CustomerID], tblCustomers[Segment])</f>
        <v>Corporate</v>
      </c>
      <c r="L2096" t="str">
        <f>_xlfn.XLOOKUP(tblOrders[[#This Row],[ProductID]], tblProducts[ProductID], tblProducts[Category])</f>
        <v>Home</v>
      </c>
      <c r="M2096">
        <f>_xlfn.XLOOKUP(tblOrders[[#This Row],[ProductID]], tblProducts[ProductID], tblProducts[CostPrice])</f>
        <v>4229</v>
      </c>
      <c r="N2096">
        <f>tblOrders[[#This Row],[Sales]]-(tblOrders[[#This Row],[CostPrice]]*tblOrders[[#This Row],[Quantity]])</f>
        <v>169662.4</v>
      </c>
      <c r="O2096" t="str">
        <f>TEXT(tblOrders[[#This Row],[Date]],"mmm-yyyy")</f>
        <v>Aug-2025</v>
      </c>
      <c r="P2096" t="str">
        <f>_xlfn.XLOOKUP(tblOrders[[#This Row],[OrderID]], tblReturns[OrderID], tblReturns[Returned])</f>
        <v>No</v>
      </c>
      <c r="Q2096" t="str">
        <f>_xlfn.XLOOKUP(tblOrders[[#This Row],[OrderID]], tblShipping[OrderID], tblShipping[ShipMode])</f>
        <v>Pickup</v>
      </c>
      <c r="R2096" t="str">
        <f>IFERROR(_xlfn.XLOOKUP(A2095, tblCustomers[CustomerID], tblCustomers[CustomerName]), "Not Found")</f>
        <v>Not Found</v>
      </c>
      <c r="S2096" t="str">
        <f>IF(tblOrders[[#This Row],[Sales]]&gt;1000000,"High Value","Standard")</f>
        <v>Standard</v>
      </c>
      <c r="T2096" t="str">
        <f>_xlfn.XLOOKUP(tblOrders[[#This Row],[ProductID]], tblProducts[ProductID], tblProducts[ProductName])</f>
        <v>Product 92</v>
      </c>
      <c r="U2096">
        <f>_xlfn.XLOOKUP(tblOrders[[#This Row],[SalesRepID]], tblSalesreps[RepID], tblSalesreps[Target])</f>
        <v>19562258</v>
      </c>
    </row>
    <row r="2097" spans="1:21">
      <c r="A2097" t="s">
        <v>2894</v>
      </c>
      <c r="B2097" s="7" t="s">
        <v>1887</v>
      </c>
      <c r="C2097" t="s">
        <v>29</v>
      </c>
      <c r="D2097" t="s">
        <v>158</v>
      </c>
      <c r="E2097" t="s">
        <v>45</v>
      </c>
      <c r="F2097" t="s">
        <v>14</v>
      </c>
      <c r="G2097">
        <v>6</v>
      </c>
      <c r="H2097">
        <v>0</v>
      </c>
      <c r="I2097" s="2">
        <v>879378</v>
      </c>
      <c r="J2097" t="str">
        <f>_xlfn.XLOOKUP(tblOrders[[#This Row],[CustomerID]], tblCustomers[CustomerID], tblCustomers[CustomerName])</f>
        <v>Customer 163</v>
      </c>
      <c r="K2097" t="str">
        <f>_xlfn.XLOOKUP(tblOrders[[#This Row],[CustomerID]], tblCustomers[CustomerID], tblCustomers[Segment])</f>
        <v>Corporate</v>
      </c>
      <c r="L2097" t="str">
        <f>_xlfn.XLOOKUP(tblOrders[[#This Row],[ProductID]], tblProducts[ProductID], tblProducts[Category])</f>
        <v>Home</v>
      </c>
      <c r="M2097">
        <f>_xlfn.XLOOKUP(tblOrders[[#This Row],[ProductID]], tblProducts[ProductID], tblProducts[CostPrice])</f>
        <v>6817</v>
      </c>
      <c r="N2097">
        <f>tblOrders[[#This Row],[Sales]]-(tblOrders[[#This Row],[CostPrice]]*tblOrders[[#This Row],[Quantity]])</f>
        <v>838476</v>
      </c>
      <c r="O2097" t="str">
        <f>TEXT(tblOrders[[#This Row],[Date]],"mmm-yyyy")</f>
        <v>Jun-2025</v>
      </c>
      <c r="P2097" t="str">
        <f>_xlfn.XLOOKUP(tblOrders[[#This Row],[OrderID]], tblReturns[OrderID], tblReturns[Returned])</f>
        <v>No</v>
      </c>
      <c r="Q2097" t="str">
        <f>_xlfn.XLOOKUP(tblOrders[[#This Row],[OrderID]], tblShipping[OrderID], tblShipping[ShipMode])</f>
        <v>Pickup</v>
      </c>
      <c r="R2097" t="str">
        <f>IFERROR(_xlfn.XLOOKUP(A2096, tblCustomers[CustomerID], tblCustomers[CustomerName]), "Not Found")</f>
        <v>Not Found</v>
      </c>
      <c r="S2097" t="str">
        <f>IF(tblOrders[[#This Row],[Sales]]&gt;1000000,"High Value","Standard")</f>
        <v>Standard</v>
      </c>
      <c r="T2097" t="str">
        <f>_xlfn.XLOOKUP(tblOrders[[#This Row],[ProductID]], tblProducts[ProductID], tblProducts[ProductName])</f>
        <v>Product 7</v>
      </c>
      <c r="U2097">
        <f>_xlfn.XLOOKUP(tblOrders[[#This Row],[SalesRepID]], tblSalesreps[RepID], tblSalesreps[Target])</f>
        <v>11319839</v>
      </c>
    </row>
    <row r="2098" spans="1:21">
      <c r="A2098" t="s">
        <v>2895</v>
      </c>
      <c r="B2098" s="7" t="s">
        <v>1017</v>
      </c>
      <c r="C2098" t="s">
        <v>1076</v>
      </c>
      <c r="D2098" t="s">
        <v>39</v>
      </c>
      <c r="E2098" t="s">
        <v>50</v>
      </c>
      <c r="F2098" t="s">
        <v>20</v>
      </c>
      <c r="G2098">
        <v>4</v>
      </c>
      <c r="H2098">
        <v>0.1</v>
      </c>
      <c r="I2098" s="2">
        <v>402656.4</v>
      </c>
      <c r="J2098" t="str">
        <f>_xlfn.XLOOKUP(tblOrders[[#This Row],[CustomerID]], tblCustomers[CustomerID], tblCustomers[CustomerName])</f>
        <v>Customer 167</v>
      </c>
      <c r="K2098" t="str">
        <f>_xlfn.XLOOKUP(tblOrders[[#This Row],[CustomerID]], tblCustomers[CustomerID], tblCustomers[Segment])</f>
        <v>SME</v>
      </c>
      <c r="L2098" t="str">
        <f>_xlfn.XLOOKUP(tblOrders[[#This Row],[ProductID]], tblProducts[ProductID], tblProducts[Category])</f>
        <v>Office</v>
      </c>
      <c r="M2098">
        <f>_xlfn.XLOOKUP(tblOrders[[#This Row],[ProductID]], tblProducts[ProductID], tblProducts[CostPrice])</f>
        <v>63926</v>
      </c>
      <c r="N2098">
        <f>tblOrders[[#This Row],[Sales]]-(tblOrders[[#This Row],[CostPrice]]*tblOrders[[#This Row],[Quantity]])</f>
        <v>146952.40000000002</v>
      </c>
      <c r="O2098" t="str">
        <f>TEXT(tblOrders[[#This Row],[Date]],"mmm-yyyy")</f>
        <v>Nov-2025</v>
      </c>
      <c r="P2098" t="str">
        <f>_xlfn.XLOOKUP(tblOrders[[#This Row],[OrderID]], tblReturns[OrderID], tblReturns[Returned])</f>
        <v>No</v>
      </c>
      <c r="Q2098" t="str">
        <f>_xlfn.XLOOKUP(tblOrders[[#This Row],[OrderID]], tblShipping[OrderID], tblShipping[ShipMode])</f>
        <v>Pickup</v>
      </c>
      <c r="R2098" t="str">
        <f>IFERROR(_xlfn.XLOOKUP(A2097, tblCustomers[CustomerID], tblCustomers[CustomerName]), "Not Found")</f>
        <v>Not Found</v>
      </c>
      <c r="S2098" t="str">
        <f>IF(tblOrders[[#This Row],[Sales]]&gt;1000000,"High Value","Standard")</f>
        <v>Standard</v>
      </c>
      <c r="T2098" t="str">
        <f>_xlfn.XLOOKUP(tblOrders[[#This Row],[ProductID]], tblProducts[ProductID], tblProducts[ProductName])</f>
        <v>Product 4</v>
      </c>
      <c r="U2098">
        <f>_xlfn.XLOOKUP(tblOrders[[#This Row],[SalesRepID]], tblSalesreps[RepID], tblSalesreps[Target])</f>
        <v>17350666</v>
      </c>
    </row>
    <row r="2099" spans="1:21">
      <c r="A2099" t="s">
        <v>2896</v>
      </c>
      <c r="B2099" s="7" t="s">
        <v>367</v>
      </c>
      <c r="C2099" t="s">
        <v>1176</v>
      </c>
      <c r="D2099" t="s">
        <v>314</v>
      </c>
      <c r="E2099" t="s">
        <v>25</v>
      </c>
      <c r="F2099" t="s">
        <v>14</v>
      </c>
      <c r="G2099">
        <v>5</v>
      </c>
      <c r="H2099">
        <v>0.1</v>
      </c>
      <c r="I2099" s="2">
        <v>649836</v>
      </c>
      <c r="J2099" t="str">
        <f>_xlfn.XLOOKUP(tblOrders[[#This Row],[CustomerID]], tblCustomers[CustomerID], tblCustomers[CustomerName])</f>
        <v>Customer 106</v>
      </c>
      <c r="K2099" t="str">
        <f>_xlfn.XLOOKUP(tblOrders[[#This Row],[CustomerID]], tblCustomers[CustomerID], tblCustomers[Segment])</f>
        <v>SME</v>
      </c>
      <c r="L2099" t="str">
        <f>_xlfn.XLOOKUP(tblOrders[[#This Row],[ProductID]], tblProducts[ProductID], tblProducts[Category])</f>
        <v>Furniture</v>
      </c>
      <c r="M2099">
        <f>_xlfn.XLOOKUP(tblOrders[[#This Row],[ProductID]], tblProducts[ProductID], tblProducts[CostPrice])</f>
        <v>10109</v>
      </c>
      <c r="N2099">
        <f>tblOrders[[#This Row],[Sales]]-(tblOrders[[#This Row],[CostPrice]]*tblOrders[[#This Row],[Quantity]])</f>
        <v>599291</v>
      </c>
      <c r="O2099" t="str">
        <f>TEXT(tblOrders[[#This Row],[Date]],"mmm-yyyy")</f>
        <v>Apr-2025</v>
      </c>
      <c r="P2099" t="str">
        <f>_xlfn.XLOOKUP(tblOrders[[#This Row],[OrderID]], tblReturns[OrderID], tblReturns[Returned])</f>
        <v>No</v>
      </c>
      <c r="Q2099" t="str">
        <f>_xlfn.XLOOKUP(tblOrders[[#This Row],[OrderID]], tblShipping[OrderID], tblShipping[ShipMode])</f>
        <v>Pickup</v>
      </c>
      <c r="R2099" t="str">
        <f>IFERROR(_xlfn.XLOOKUP(A2098, tblCustomers[CustomerID], tblCustomers[CustomerName]), "Not Found")</f>
        <v>Not Found</v>
      </c>
      <c r="S2099" t="str">
        <f>IF(tblOrders[[#This Row],[Sales]]&gt;1000000,"High Value","Standard")</f>
        <v>Standard</v>
      </c>
      <c r="T2099" t="str">
        <f>_xlfn.XLOOKUP(tblOrders[[#This Row],[ProductID]], tblProducts[ProductID], tblProducts[ProductName])</f>
        <v>Product 8</v>
      </c>
      <c r="U2099">
        <f>_xlfn.XLOOKUP(tblOrders[[#This Row],[SalesRepID]], tblSalesreps[RepID], tblSalesreps[Target])</f>
        <v>7094914</v>
      </c>
    </row>
    <row r="2100" spans="1:21">
      <c r="A2100" t="s">
        <v>2897</v>
      </c>
      <c r="B2100" s="7" t="s">
        <v>293</v>
      </c>
      <c r="C2100" t="s">
        <v>1130</v>
      </c>
      <c r="D2100" t="s">
        <v>349</v>
      </c>
      <c r="E2100" t="s">
        <v>105</v>
      </c>
      <c r="F2100" t="s">
        <v>26</v>
      </c>
      <c r="G2100">
        <v>8</v>
      </c>
      <c r="H2100">
        <v>0.1</v>
      </c>
      <c r="I2100" s="2">
        <v>360194.4</v>
      </c>
      <c r="J2100" t="str">
        <f>_xlfn.XLOOKUP(tblOrders[[#This Row],[CustomerID]], tblCustomers[CustomerID], tblCustomers[CustomerName])</f>
        <v>Customer 78</v>
      </c>
      <c r="K2100" t="str">
        <f>_xlfn.XLOOKUP(tblOrders[[#This Row],[CustomerID]], tblCustomers[CustomerID], tblCustomers[Segment])</f>
        <v>Consumer</v>
      </c>
      <c r="L2100" t="str">
        <f>_xlfn.XLOOKUP(tblOrders[[#This Row],[ProductID]], tblProducts[ProductID], tblProducts[Category])</f>
        <v>Office</v>
      </c>
      <c r="M2100">
        <f>_xlfn.XLOOKUP(tblOrders[[#This Row],[ProductID]], tblProducts[ProductID], tblProducts[CostPrice])</f>
        <v>26900</v>
      </c>
      <c r="N2100">
        <f>tblOrders[[#This Row],[Sales]]-(tblOrders[[#This Row],[CostPrice]]*tblOrders[[#This Row],[Quantity]])</f>
        <v>144994.40000000002</v>
      </c>
      <c r="O2100" t="str">
        <f>TEXT(tblOrders[[#This Row],[Date]],"mmm-yyyy")</f>
        <v>Feb-2025</v>
      </c>
      <c r="P2100" t="str">
        <f>_xlfn.XLOOKUP(tblOrders[[#This Row],[OrderID]], tblReturns[OrderID], tblReturns[Returned])</f>
        <v>No</v>
      </c>
      <c r="Q2100" t="str">
        <f>_xlfn.XLOOKUP(tblOrders[[#This Row],[OrderID]], tblShipping[OrderID], tblShipping[ShipMode])</f>
        <v>Standard</v>
      </c>
      <c r="R2100" t="str">
        <f>IFERROR(_xlfn.XLOOKUP(A2099, tblCustomers[CustomerID], tblCustomers[CustomerName]), "Not Found")</f>
        <v>Not Found</v>
      </c>
      <c r="S2100" t="str">
        <f>IF(tblOrders[[#This Row],[Sales]]&gt;1000000,"High Value","Standard")</f>
        <v>Standard</v>
      </c>
      <c r="T2100" t="str">
        <f>_xlfn.XLOOKUP(tblOrders[[#This Row],[ProductID]], tblProducts[ProductID], tblProducts[ProductName])</f>
        <v>Product 61</v>
      </c>
      <c r="U2100">
        <f>_xlfn.XLOOKUP(tblOrders[[#This Row],[SalesRepID]], tblSalesreps[RepID], tblSalesreps[Target])</f>
        <v>8698154</v>
      </c>
    </row>
    <row r="2101" spans="1:21">
      <c r="A2101" t="s">
        <v>2898</v>
      </c>
      <c r="B2101" s="7" t="s">
        <v>22</v>
      </c>
      <c r="C2101" t="s">
        <v>632</v>
      </c>
      <c r="D2101" t="s">
        <v>100</v>
      </c>
      <c r="E2101" t="s">
        <v>19</v>
      </c>
      <c r="F2101" t="s">
        <v>14</v>
      </c>
      <c r="G2101">
        <v>6</v>
      </c>
      <c r="H2101">
        <v>0.1</v>
      </c>
      <c r="I2101" s="2">
        <v>448756.2</v>
      </c>
      <c r="J2101" t="str">
        <f>_xlfn.XLOOKUP(tblOrders[[#This Row],[CustomerID]], tblCustomers[CustomerID], tblCustomers[CustomerName])</f>
        <v>Customer 290</v>
      </c>
      <c r="K2101" t="str">
        <f>_xlfn.XLOOKUP(tblOrders[[#This Row],[CustomerID]], tblCustomers[CustomerID], tblCustomers[Segment])</f>
        <v>Consumer</v>
      </c>
      <c r="L2101" t="str">
        <f>_xlfn.XLOOKUP(tblOrders[[#This Row],[ProductID]], tblProducts[ProductID], tblProducts[Category])</f>
        <v>Electronics</v>
      </c>
      <c r="M2101">
        <f>_xlfn.XLOOKUP(tblOrders[[#This Row],[ProductID]], tblProducts[ProductID], tblProducts[CostPrice])</f>
        <v>39197</v>
      </c>
      <c r="N2101">
        <f>tblOrders[[#This Row],[Sales]]-(tblOrders[[#This Row],[CostPrice]]*tblOrders[[#This Row],[Quantity]])</f>
        <v>213574.2</v>
      </c>
      <c r="O2101" t="str">
        <f>TEXT(tblOrders[[#This Row],[Date]],"mmm-yyyy")</f>
        <v>Sep-2025</v>
      </c>
      <c r="P2101" t="str">
        <f>_xlfn.XLOOKUP(tblOrders[[#This Row],[OrderID]], tblReturns[OrderID], tblReturns[Returned])</f>
        <v>No</v>
      </c>
      <c r="Q2101" t="str">
        <f>_xlfn.XLOOKUP(tblOrders[[#This Row],[OrderID]], tblShipping[OrderID], tblShipping[ShipMode])</f>
        <v>Standard</v>
      </c>
      <c r="R2101" t="str">
        <f>IFERROR(_xlfn.XLOOKUP(A2100, tblCustomers[CustomerID], tblCustomers[CustomerName]), "Not Found")</f>
        <v>Not Found</v>
      </c>
      <c r="S2101" t="str">
        <f>IF(tblOrders[[#This Row],[Sales]]&gt;1000000,"High Value","Standard")</f>
        <v>Standard</v>
      </c>
      <c r="T2101" t="str">
        <f>_xlfn.XLOOKUP(tblOrders[[#This Row],[ProductID]], tblProducts[ProductID], tblProducts[ProductName])</f>
        <v>Product 21</v>
      </c>
      <c r="U2101">
        <f>_xlfn.XLOOKUP(tblOrders[[#This Row],[SalesRepID]], tblSalesreps[RepID], tblSalesreps[Target])</f>
        <v>11347243</v>
      </c>
    </row>
    <row r="2102" spans="1:21">
      <c r="A2102" t="s">
        <v>2899</v>
      </c>
      <c r="B2102" s="7" t="s">
        <v>500</v>
      </c>
      <c r="C2102" t="s">
        <v>970</v>
      </c>
      <c r="D2102" t="s">
        <v>454</v>
      </c>
      <c r="E2102" t="s">
        <v>202</v>
      </c>
      <c r="F2102" t="s">
        <v>88</v>
      </c>
      <c r="G2102">
        <v>2</v>
      </c>
      <c r="H2102">
        <v>0</v>
      </c>
      <c r="I2102" s="2">
        <v>236386</v>
      </c>
      <c r="J2102" t="str">
        <f>_xlfn.XLOOKUP(tblOrders[[#This Row],[CustomerID]], tblCustomers[CustomerID], tblCustomers[CustomerName])</f>
        <v>Customer 256</v>
      </c>
      <c r="K2102" t="str">
        <f>_xlfn.XLOOKUP(tblOrders[[#This Row],[CustomerID]], tblCustomers[CustomerID], tblCustomers[Segment])</f>
        <v>Corporate</v>
      </c>
      <c r="L2102" t="str">
        <f>_xlfn.XLOOKUP(tblOrders[[#This Row],[ProductID]], tblProducts[ProductID], tblProducts[Category])</f>
        <v>Furniture</v>
      </c>
      <c r="M2102">
        <f>_xlfn.XLOOKUP(tblOrders[[#This Row],[ProductID]], tblProducts[ProductID], tblProducts[CostPrice])</f>
        <v>31369</v>
      </c>
      <c r="N2102">
        <f>tblOrders[[#This Row],[Sales]]-(tblOrders[[#This Row],[CostPrice]]*tblOrders[[#This Row],[Quantity]])</f>
        <v>173648</v>
      </c>
      <c r="O2102" t="str">
        <f>TEXT(tblOrders[[#This Row],[Date]],"mmm-yyyy")</f>
        <v>Jul-2025</v>
      </c>
      <c r="P2102" t="str">
        <f>_xlfn.XLOOKUP(tblOrders[[#This Row],[OrderID]], tblReturns[OrderID], tblReturns[Returned])</f>
        <v>No</v>
      </c>
      <c r="Q2102" t="str">
        <f>_xlfn.XLOOKUP(tblOrders[[#This Row],[OrderID]], tblShipping[OrderID], tblShipping[ShipMode])</f>
        <v>Express</v>
      </c>
      <c r="R2102" t="str">
        <f>IFERROR(_xlfn.XLOOKUP(A2101, tblCustomers[CustomerID], tblCustomers[CustomerName]), "Not Found")</f>
        <v>Not Found</v>
      </c>
      <c r="S2102" t="str">
        <f>IF(tblOrders[[#This Row],[Sales]]&gt;1000000,"High Value","Standard")</f>
        <v>Standard</v>
      </c>
      <c r="T2102" t="str">
        <f>_xlfn.XLOOKUP(tblOrders[[#This Row],[ProductID]], tblProducts[ProductID], tblProducts[ProductName])</f>
        <v>Product 37</v>
      </c>
      <c r="U2102">
        <f>_xlfn.XLOOKUP(tblOrders[[#This Row],[SalesRepID]], tblSalesreps[RepID], tblSalesreps[Target])</f>
        <v>10652665</v>
      </c>
    </row>
    <row r="2103" spans="1:21">
      <c r="A2103" t="s">
        <v>2900</v>
      </c>
      <c r="B2103" s="7" t="s">
        <v>1012</v>
      </c>
      <c r="C2103" t="s">
        <v>415</v>
      </c>
      <c r="D2103" t="s">
        <v>1230</v>
      </c>
      <c r="E2103" t="s">
        <v>202</v>
      </c>
      <c r="F2103" t="s">
        <v>51</v>
      </c>
      <c r="G2103">
        <v>9</v>
      </c>
      <c r="H2103">
        <v>0.1</v>
      </c>
      <c r="I2103" s="2">
        <v>1089936</v>
      </c>
      <c r="J2103" t="str">
        <f>_xlfn.XLOOKUP(tblOrders[[#This Row],[CustomerID]], tblCustomers[CustomerID], tblCustomers[CustomerName])</f>
        <v>Customer 81</v>
      </c>
      <c r="K2103" t="str">
        <f>_xlfn.XLOOKUP(tblOrders[[#This Row],[CustomerID]], tblCustomers[CustomerID], tblCustomers[Segment])</f>
        <v>SME</v>
      </c>
      <c r="L2103" t="str">
        <f>_xlfn.XLOOKUP(tblOrders[[#This Row],[ProductID]], tblProducts[ProductID], tblProducts[Category])</f>
        <v>Furniture</v>
      </c>
      <c r="M2103">
        <f>_xlfn.XLOOKUP(tblOrders[[#This Row],[ProductID]], tblProducts[ProductID], tblProducts[CostPrice])</f>
        <v>48520</v>
      </c>
      <c r="N2103">
        <f>tblOrders[[#This Row],[Sales]]-(tblOrders[[#This Row],[CostPrice]]*tblOrders[[#This Row],[Quantity]])</f>
        <v>653256</v>
      </c>
      <c r="O2103" t="str">
        <f>TEXT(tblOrders[[#This Row],[Date]],"mmm-yyyy")</f>
        <v>May-2025</v>
      </c>
      <c r="P2103" t="str">
        <f>_xlfn.XLOOKUP(tblOrders[[#This Row],[OrderID]], tblReturns[OrderID], tblReturns[Returned])</f>
        <v>No</v>
      </c>
      <c r="Q2103" t="str">
        <f>_xlfn.XLOOKUP(tblOrders[[#This Row],[OrderID]], tblShipping[OrderID], tblShipping[ShipMode])</f>
        <v>Express</v>
      </c>
      <c r="R2103" t="str">
        <f>IFERROR(_xlfn.XLOOKUP(A2102, tblCustomers[CustomerID], tblCustomers[CustomerName]), "Not Found")</f>
        <v>Not Found</v>
      </c>
      <c r="S2103" t="str">
        <f>IF(tblOrders[[#This Row],[Sales]]&gt;1000000,"High Value","Standard")</f>
        <v>High Value</v>
      </c>
      <c r="T2103" t="str">
        <f>_xlfn.XLOOKUP(tblOrders[[#This Row],[ProductID]], tblProducts[ProductID], tblProducts[ProductName])</f>
        <v>Product 73</v>
      </c>
      <c r="U2103">
        <f>_xlfn.XLOOKUP(tblOrders[[#This Row],[SalesRepID]], tblSalesreps[RepID], tblSalesreps[Target])</f>
        <v>10652665</v>
      </c>
    </row>
    <row r="2104" spans="1:21">
      <c r="A2104" t="s">
        <v>2901</v>
      </c>
      <c r="B2104" s="7" t="s">
        <v>461</v>
      </c>
      <c r="C2104" t="s">
        <v>1138</v>
      </c>
      <c r="D2104" t="s">
        <v>269</v>
      </c>
      <c r="E2104" t="s">
        <v>205</v>
      </c>
      <c r="F2104" t="s">
        <v>26</v>
      </c>
      <c r="G2104">
        <v>7</v>
      </c>
      <c r="H2104">
        <v>0.15</v>
      </c>
      <c r="I2104" s="2">
        <v>277513.95</v>
      </c>
      <c r="J2104" t="str">
        <f>_xlfn.XLOOKUP(tblOrders[[#This Row],[CustomerID]], tblCustomers[CustomerID], tblCustomers[CustomerName])</f>
        <v>Customer 87</v>
      </c>
      <c r="K2104" t="str">
        <f>_xlfn.XLOOKUP(tblOrders[[#This Row],[CustomerID]], tblCustomers[CustomerID], tblCustomers[Segment])</f>
        <v>Consumer</v>
      </c>
      <c r="L2104" t="str">
        <f>_xlfn.XLOOKUP(tblOrders[[#This Row],[ProductID]], tblProducts[ProductID], tblProducts[Category])</f>
        <v>Office</v>
      </c>
      <c r="M2104">
        <f>_xlfn.XLOOKUP(tblOrders[[#This Row],[ProductID]], tblProducts[ProductID], tblProducts[CostPrice])</f>
        <v>28606</v>
      </c>
      <c r="N2104">
        <f>tblOrders[[#This Row],[Sales]]-(tblOrders[[#This Row],[CostPrice]]*tblOrders[[#This Row],[Quantity]])</f>
        <v>77271.950000000012</v>
      </c>
      <c r="O2104" t="str">
        <f>TEXT(tblOrders[[#This Row],[Date]],"mmm-yyyy")</f>
        <v>Mar-2025</v>
      </c>
      <c r="P2104" t="str">
        <f>_xlfn.XLOOKUP(tblOrders[[#This Row],[OrderID]], tblReturns[OrderID], tblReturns[Returned])</f>
        <v>No</v>
      </c>
      <c r="Q2104" t="str">
        <f>_xlfn.XLOOKUP(tblOrders[[#This Row],[OrderID]], tblShipping[OrderID], tblShipping[ShipMode])</f>
        <v>Pickup</v>
      </c>
      <c r="R2104" t="str">
        <f>IFERROR(_xlfn.XLOOKUP(A2103, tblCustomers[CustomerID], tblCustomers[CustomerName]), "Not Found")</f>
        <v>Not Found</v>
      </c>
      <c r="S2104" t="str">
        <f>IF(tblOrders[[#This Row],[Sales]]&gt;1000000,"High Value","Standard")</f>
        <v>Standard</v>
      </c>
      <c r="T2104" t="str">
        <f>_xlfn.XLOOKUP(tblOrders[[#This Row],[ProductID]], tblProducts[ProductID], tblProducts[ProductName])</f>
        <v>Product 62</v>
      </c>
      <c r="U2104">
        <f>_xlfn.XLOOKUP(tblOrders[[#This Row],[SalesRepID]], tblSalesreps[RepID], tblSalesreps[Target])</f>
        <v>16246424</v>
      </c>
    </row>
    <row r="2105" spans="1:21">
      <c r="A2105" t="s">
        <v>2902</v>
      </c>
      <c r="B2105" s="7" t="s">
        <v>923</v>
      </c>
      <c r="C2105" t="s">
        <v>565</v>
      </c>
      <c r="D2105" t="s">
        <v>516</v>
      </c>
      <c r="E2105" t="s">
        <v>210</v>
      </c>
      <c r="F2105" t="s">
        <v>26</v>
      </c>
      <c r="G2105">
        <v>6</v>
      </c>
      <c r="H2105">
        <v>0.1</v>
      </c>
      <c r="I2105" s="2">
        <v>657741.6</v>
      </c>
      <c r="J2105" t="str">
        <f>_xlfn.XLOOKUP(tblOrders[[#This Row],[CustomerID]], tblCustomers[CustomerID], tblCustomers[CustomerName])</f>
        <v>Customer 22</v>
      </c>
      <c r="K2105" t="str">
        <f>_xlfn.XLOOKUP(tblOrders[[#This Row],[CustomerID]], tblCustomers[CustomerID], tblCustomers[Segment])</f>
        <v>Consumer</v>
      </c>
      <c r="L2105" t="str">
        <f>_xlfn.XLOOKUP(tblOrders[[#This Row],[ProductID]], tblProducts[ProductID], tblProducts[Category])</f>
        <v>Home</v>
      </c>
      <c r="M2105">
        <f>_xlfn.XLOOKUP(tblOrders[[#This Row],[ProductID]], tblProducts[ProductID], tblProducts[CostPrice])</f>
        <v>48408</v>
      </c>
      <c r="N2105">
        <f>tblOrders[[#This Row],[Sales]]-(tblOrders[[#This Row],[CostPrice]]*tblOrders[[#This Row],[Quantity]])</f>
        <v>367293.6</v>
      </c>
      <c r="O2105" t="str">
        <f>TEXT(tblOrders[[#This Row],[Date]],"mmm-yyyy")</f>
        <v>Feb-2025</v>
      </c>
      <c r="P2105" t="str">
        <f>_xlfn.XLOOKUP(tblOrders[[#This Row],[OrderID]], tblReturns[OrderID], tblReturns[Returned])</f>
        <v>No</v>
      </c>
      <c r="Q2105" t="str">
        <f>_xlfn.XLOOKUP(tblOrders[[#This Row],[OrderID]], tblShipping[OrderID], tblShipping[ShipMode])</f>
        <v>Express</v>
      </c>
      <c r="R2105" t="str">
        <f>IFERROR(_xlfn.XLOOKUP(A2104, tblCustomers[CustomerID], tblCustomers[CustomerName]), "Not Found")</f>
        <v>Not Found</v>
      </c>
      <c r="S2105" t="str">
        <f>IF(tblOrders[[#This Row],[Sales]]&gt;1000000,"High Value","Standard")</f>
        <v>Standard</v>
      </c>
      <c r="T2105" t="str">
        <f>_xlfn.XLOOKUP(tblOrders[[#This Row],[ProductID]], tblProducts[ProductID], tblProducts[ProductName])</f>
        <v>Product 12</v>
      </c>
      <c r="U2105">
        <f>_xlfn.XLOOKUP(tblOrders[[#This Row],[SalesRepID]], tblSalesreps[RepID], tblSalesreps[Target])</f>
        <v>19336654</v>
      </c>
    </row>
    <row r="2106" spans="1:21">
      <c r="A2106" t="s">
        <v>2903</v>
      </c>
      <c r="B2106" s="7" t="s">
        <v>461</v>
      </c>
      <c r="C2106" t="s">
        <v>885</v>
      </c>
      <c r="D2106" t="s">
        <v>155</v>
      </c>
      <c r="E2106" t="s">
        <v>35</v>
      </c>
      <c r="F2106" t="s">
        <v>20</v>
      </c>
      <c r="G2106">
        <v>5</v>
      </c>
      <c r="H2106">
        <v>0</v>
      </c>
      <c r="I2106" s="2">
        <v>462180</v>
      </c>
      <c r="J2106" t="str">
        <f>_xlfn.XLOOKUP(tblOrders[[#This Row],[CustomerID]], tblCustomers[CustomerID], tblCustomers[CustomerName])</f>
        <v>Customer 277</v>
      </c>
      <c r="K2106" t="str">
        <f>_xlfn.XLOOKUP(tblOrders[[#This Row],[CustomerID]], tblCustomers[CustomerID], tblCustomers[Segment])</f>
        <v>Corporate</v>
      </c>
      <c r="L2106" t="str">
        <f>_xlfn.XLOOKUP(tblOrders[[#This Row],[ProductID]], tblProducts[ProductID], tblProducts[Category])</f>
        <v>Electronics</v>
      </c>
      <c r="M2106">
        <f>_xlfn.XLOOKUP(tblOrders[[#This Row],[ProductID]], tblProducts[ProductID], tblProducts[CostPrice])</f>
        <v>23271</v>
      </c>
      <c r="N2106">
        <f>tblOrders[[#This Row],[Sales]]-(tblOrders[[#This Row],[CostPrice]]*tblOrders[[#This Row],[Quantity]])</f>
        <v>345825</v>
      </c>
      <c r="O2106" t="str">
        <f>TEXT(tblOrders[[#This Row],[Date]],"mmm-yyyy")</f>
        <v>Mar-2025</v>
      </c>
      <c r="P2106" t="str">
        <f>_xlfn.XLOOKUP(tblOrders[[#This Row],[OrderID]], tblReturns[OrderID], tblReturns[Returned])</f>
        <v>No</v>
      </c>
      <c r="Q2106" t="str">
        <f>_xlfn.XLOOKUP(tblOrders[[#This Row],[OrderID]], tblShipping[OrderID], tblShipping[ShipMode])</f>
        <v>Express</v>
      </c>
      <c r="R2106" t="str">
        <f>IFERROR(_xlfn.XLOOKUP(A2105, tblCustomers[CustomerID], tblCustomers[CustomerName]), "Not Found")</f>
        <v>Not Found</v>
      </c>
      <c r="S2106" t="str">
        <f>IF(tblOrders[[#This Row],[Sales]]&gt;1000000,"High Value","Standard")</f>
        <v>Standard</v>
      </c>
      <c r="T2106" t="str">
        <f>_xlfn.XLOOKUP(tblOrders[[#This Row],[ProductID]], tblProducts[ProductID], tblProducts[ProductName])</f>
        <v>Product 48</v>
      </c>
      <c r="U2106">
        <f>_xlfn.XLOOKUP(tblOrders[[#This Row],[SalesRepID]], tblSalesreps[RepID], tblSalesreps[Target])</f>
        <v>19619177</v>
      </c>
    </row>
    <row r="2107" spans="1:21">
      <c r="A2107" t="s">
        <v>2904</v>
      </c>
      <c r="B2107" s="7" t="s">
        <v>520</v>
      </c>
      <c r="C2107" t="s">
        <v>29</v>
      </c>
      <c r="D2107" t="s">
        <v>1034</v>
      </c>
      <c r="E2107" t="s">
        <v>40</v>
      </c>
      <c r="F2107" t="s">
        <v>51</v>
      </c>
      <c r="G2107">
        <v>4</v>
      </c>
      <c r="H2107">
        <v>0.1</v>
      </c>
      <c r="I2107" s="2">
        <v>67482</v>
      </c>
      <c r="J2107" t="str">
        <f>_xlfn.XLOOKUP(tblOrders[[#This Row],[CustomerID]], tblCustomers[CustomerID], tblCustomers[CustomerName])</f>
        <v>Customer 163</v>
      </c>
      <c r="K2107" t="str">
        <f>_xlfn.XLOOKUP(tblOrders[[#This Row],[CustomerID]], tblCustomers[CustomerID], tblCustomers[Segment])</f>
        <v>Corporate</v>
      </c>
      <c r="L2107" t="str">
        <f>_xlfn.XLOOKUP(tblOrders[[#This Row],[ProductID]], tblProducts[ProductID], tblProducts[Category])</f>
        <v>Furniture</v>
      </c>
      <c r="M2107">
        <f>_xlfn.XLOOKUP(tblOrders[[#This Row],[ProductID]], tblProducts[ProductID], tblProducts[CostPrice])</f>
        <v>51071</v>
      </c>
      <c r="N2107">
        <f>tblOrders[[#This Row],[Sales]]-(tblOrders[[#This Row],[CostPrice]]*tblOrders[[#This Row],[Quantity]])</f>
        <v>-136802</v>
      </c>
      <c r="O2107" t="str">
        <f>TEXT(tblOrders[[#This Row],[Date]],"mmm-yyyy")</f>
        <v>Jan-2025</v>
      </c>
      <c r="P2107" t="str">
        <f>_xlfn.XLOOKUP(tblOrders[[#This Row],[OrderID]], tblReturns[OrderID], tblReturns[Returned])</f>
        <v>No</v>
      </c>
      <c r="Q2107" t="str">
        <f>_xlfn.XLOOKUP(tblOrders[[#This Row],[OrderID]], tblShipping[OrderID], tblShipping[ShipMode])</f>
        <v>Pickup</v>
      </c>
      <c r="R2107" t="str">
        <f>IFERROR(_xlfn.XLOOKUP(A2106, tblCustomers[CustomerID], tblCustomers[CustomerName]), "Not Found")</f>
        <v>Not Found</v>
      </c>
      <c r="S2107" t="str">
        <f>IF(tblOrders[[#This Row],[Sales]]&gt;1000000,"High Value","Standard")</f>
        <v>Standard</v>
      </c>
      <c r="T2107" t="str">
        <f>_xlfn.XLOOKUP(tblOrders[[#This Row],[ProductID]], tblProducts[ProductID], tblProducts[ProductName])</f>
        <v>Product 66</v>
      </c>
      <c r="U2107">
        <f>_xlfn.XLOOKUP(tblOrders[[#This Row],[SalesRepID]], tblSalesreps[RepID], tblSalesreps[Target])</f>
        <v>6291486</v>
      </c>
    </row>
    <row r="2108" spans="1:21">
      <c r="A2108" t="s">
        <v>2905</v>
      </c>
      <c r="B2108" s="7" t="s">
        <v>267</v>
      </c>
      <c r="C2108" t="s">
        <v>956</v>
      </c>
      <c r="D2108" t="s">
        <v>543</v>
      </c>
      <c r="E2108" t="s">
        <v>119</v>
      </c>
      <c r="F2108" t="s">
        <v>51</v>
      </c>
      <c r="G2108">
        <v>9</v>
      </c>
      <c r="H2108">
        <v>0.15</v>
      </c>
      <c r="I2108" s="2">
        <v>140132.70000000001</v>
      </c>
      <c r="J2108" t="str">
        <f>_xlfn.XLOOKUP(tblOrders[[#This Row],[CustomerID]], tblCustomers[CustomerID], tblCustomers[CustomerName])</f>
        <v>Customer 198</v>
      </c>
      <c r="K2108" t="str">
        <f>_xlfn.XLOOKUP(tblOrders[[#This Row],[CustomerID]], tblCustomers[CustomerID], tblCustomers[Segment])</f>
        <v>SME</v>
      </c>
      <c r="L2108" t="str">
        <f>_xlfn.XLOOKUP(tblOrders[[#This Row],[ProductID]], tblProducts[ProductID], tblProducts[Category])</f>
        <v>Furniture</v>
      </c>
      <c r="M2108">
        <f>_xlfn.XLOOKUP(tblOrders[[#This Row],[ProductID]], tblProducts[ProductID], tblProducts[CostPrice])</f>
        <v>29153</v>
      </c>
      <c r="N2108">
        <f>tblOrders[[#This Row],[Sales]]-(tblOrders[[#This Row],[CostPrice]]*tblOrders[[#This Row],[Quantity]])</f>
        <v>-122244.29999999999</v>
      </c>
      <c r="O2108" t="str">
        <f>TEXT(tblOrders[[#This Row],[Date]],"mmm-yyyy")</f>
        <v>Oct-2025</v>
      </c>
      <c r="P2108" t="str">
        <f>_xlfn.XLOOKUP(tblOrders[[#This Row],[OrderID]], tblReturns[OrderID], tblReturns[Returned])</f>
        <v>No</v>
      </c>
      <c r="Q2108" t="str">
        <f>_xlfn.XLOOKUP(tblOrders[[#This Row],[OrderID]], tblShipping[OrderID], tblShipping[ShipMode])</f>
        <v>Pickup</v>
      </c>
      <c r="R2108" t="str">
        <f>IFERROR(_xlfn.XLOOKUP(A2107, tblCustomers[CustomerID], tblCustomers[CustomerName]), "Not Found")</f>
        <v>Not Found</v>
      </c>
      <c r="S2108" t="str">
        <f>IF(tblOrders[[#This Row],[Sales]]&gt;1000000,"High Value","Standard")</f>
        <v>Standard</v>
      </c>
      <c r="T2108" t="str">
        <f>_xlfn.XLOOKUP(tblOrders[[#This Row],[ProductID]], tblProducts[ProductID], tblProducts[ProductName])</f>
        <v>Product 16</v>
      </c>
      <c r="U2108">
        <f>_xlfn.XLOOKUP(tblOrders[[#This Row],[SalesRepID]], tblSalesreps[RepID], tblSalesreps[Target])</f>
        <v>5886694</v>
      </c>
    </row>
    <row r="2109" spans="1:21">
      <c r="A2109" t="s">
        <v>2906</v>
      </c>
      <c r="B2109" s="7" t="s">
        <v>188</v>
      </c>
      <c r="C2109" t="s">
        <v>735</v>
      </c>
      <c r="D2109" t="s">
        <v>216</v>
      </c>
      <c r="E2109" t="s">
        <v>87</v>
      </c>
      <c r="F2109" t="s">
        <v>14</v>
      </c>
      <c r="G2109">
        <v>6</v>
      </c>
      <c r="H2109">
        <v>0.1</v>
      </c>
      <c r="I2109" s="2">
        <v>292728.59999999998</v>
      </c>
      <c r="J2109" t="str">
        <f>_xlfn.XLOOKUP(tblOrders[[#This Row],[CustomerID]], tblCustomers[CustomerID], tblCustomers[CustomerName])</f>
        <v>Customer 137</v>
      </c>
      <c r="K2109" t="str">
        <f>_xlfn.XLOOKUP(tblOrders[[#This Row],[CustomerID]], tblCustomers[CustomerID], tblCustomers[Segment])</f>
        <v>Corporate</v>
      </c>
      <c r="L2109" t="str">
        <f>_xlfn.XLOOKUP(tblOrders[[#This Row],[ProductID]], tblProducts[ProductID], tblProducts[Category])</f>
        <v>Home</v>
      </c>
      <c r="M2109">
        <f>_xlfn.XLOOKUP(tblOrders[[#This Row],[ProductID]], tblProducts[ProductID], tblProducts[CostPrice])</f>
        <v>15200</v>
      </c>
      <c r="N2109">
        <f>tblOrders[[#This Row],[Sales]]-(tblOrders[[#This Row],[CostPrice]]*tblOrders[[#This Row],[Quantity]])</f>
        <v>201528.59999999998</v>
      </c>
      <c r="O2109" t="str">
        <f>TEXT(tblOrders[[#This Row],[Date]],"mmm-yyyy")</f>
        <v>Feb-2025</v>
      </c>
      <c r="P2109" t="str">
        <f>_xlfn.XLOOKUP(tblOrders[[#This Row],[OrderID]], tblReturns[OrderID], tblReturns[Returned])</f>
        <v>No</v>
      </c>
      <c r="Q2109" t="str">
        <f>_xlfn.XLOOKUP(tblOrders[[#This Row],[OrderID]], tblShipping[OrderID], tblShipping[ShipMode])</f>
        <v>Express</v>
      </c>
      <c r="R2109" t="str">
        <f>IFERROR(_xlfn.XLOOKUP(A2108, tblCustomers[CustomerID], tblCustomers[CustomerName]), "Not Found")</f>
        <v>Not Found</v>
      </c>
      <c r="S2109" t="str">
        <f>IF(tblOrders[[#This Row],[Sales]]&gt;1000000,"High Value","Standard")</f>
        <v>Standard</v>
      </c>
      <c r="T2109" t="str">
        <f>_xlfn.XLOOKUP(tblOrders[[#This Row],[ProductID]], tblProducts[ProductID], tblProducts[ProductName])</f>
        <v>Product 52</v>
      </c>
      <c r="U2109">
        <f>_xlfn.XLOOKUP(tblOrders[[#This Row],[SalesRepID]], tblSalesreps[RepID], tblSalesreps[Target])</f>
        <v>18500989</v>
      </c>
    </row>
    <row r="2110" spans="1:21">
      <c r="A2110" t="s">
        <v>2907</v>
      </c>
      <c r="B2110" s="7" t="s">
        <v>711</v>
      </c>
      <c r="C2110" t="s">
        <v>1176</v>
      </c>
      <c r="D2110" t="s">
        <v>145</v>
      </c>
      <c r="E2110" t="s">
        <v>45</v>
      </c>
      <c r="F2110" t="s">
        <v>20</v>
      </c>
      <c r="G2110">
        <v>9</v>
      </c>
      <c r="H2110">
        <v>0.2</v>
      </c>
      <c r="I2110" s="2">
        <v>70516.800000000003</v>
      </c>
      <c r="J2110" t="str">
        <f>_xlfn.XLOOKUP(tblOrders[[#This Row],[CustomerID]], tblCustomers[CustomerID], tblCustomers[CustomerName])</f>
        <v>Customer 106</v>
      </c>
      <c r="K2110" t="str">
        <f>_xlfn.XLOOKUP(tblOrders[[#This Row],[CustomerID]], tblCustomers[CustomerID], tblCustomers[Segment])</f>
        <v>SME</v>
      </c>
      <c r="L2110" t="str">
        <f>_xlfn.XLOOKUP(tblOrders[[#This Row],[ProductID]], tblProducts[ProductID], tblProducts[Category])</f>
        <v>Furniture</v>
      </c>
      <c r="M2110">
        <f>_xlfn.XLOOKUP(tblOrders[[#This Row],[ProductID]], tblProducts[ProductID], tblProducts[CostPrice])</f>
        <v>55764</v>
      </c>
      <c r="N2110">
        <f>tblOrders[[#This Row],[Sales]]-(tblOrders[[#This Row],[CostPrice]]*tblOrders[[#This Row],[Quantity]])</f>
        <v>-431359.2</v>
      </c>
      <c r="O2110" t="str">
        <f>TEXT(tblOrders[[#This Row],[Date]],"mmm-yyyy")</f>
        <v>Jul-2025</v>
      </c>
      <c r="P2110" t="str">
        <f>_xlfn.XLOOKUP(tblOrders[[#This Row],[OrderID]], tblReturns[OrderID], tblReturns[Returned])</f>
        <v>No</v>
      </c>
      <c r="Q2110" t="str">
        <f>_xlfn.XLOOKUP(tblOrders[[#This Row],[OrderID]], tblShipping[OrderID], tblShipping[ShipMode])</f>
        <v>Express</v>
      </c>
      <c r="R2110" t="str">
        <f>IFERROR(_xlfn.XLOOKUP(A2109, tblCustomers[CustomerID], tblCustomers[CustomerName]), "Not Found")</f>
        <v>Not Found</v>
      </c>
      <c r="S2110" t="str">
        <f>IF(tblOrders[[#This Row],[Sales]]&gt;1000000,"High Value","Standard")</f>
        <v>Standard</v>
      </c>
      <c r="T2110" t="str">
        <f>_xlfn.XLOOKUP(tblOrders[[#This Row],[ProductID]], tblProducts[ProductID], tblProducts[ProductName])</f>
        <v>Product 89</v>
      </c>
      <c r="U2110">
        <f>_xlfn.XLOOKUP(tblOrders[[#This Row],[SalesRepID]], tblSalesreps[RepID], tblSalesreps[Target])</f>
        <v>11319839</v>
      </c>
    </row>
    <row r="2111" spans="1:21">
      <c r="A2111" t="s">
        <v>2908</v>
      </c>
      <c r="B2111" s="7" t="s">
        <v>495</v>
      </c>
      <c r="C2111" t="s">
        <v>591</v>
      </c>
      <c r="D2111" t="s">
        <v>78</v>
      </c>
      <c r="E2111" t="s">
        <v>45</v>
      </c>
      <c r="F2111" t="s">
        <v>51</v>
      </c>
      <c r="G2111">
        <v>5</v>
      </c>
      <c r="H2111">
        <v>0.05</v>
      </c>
      <c r="I2111" s="2">
        <v>249118.5</v>
      </c>
      <c r="J2111" t="str">
        <f>_xlfn.XLOOKUP(tblOrders[[#This Row],[CustomerID]], tblCustomers[CustomerID], tblCustomers[CustomerName])</f>
        <v>Customer 98</v>
      </c>
      <c r="K2111" t="str">
        <f>_xlfn.XLOOKUP(tblOrders[[#This Row],[CustomerID]], tblCustomers[CustomerID], tblCustomers[Segment])</f>
        <v>Corporate</v>
      </c>
      <c r="L2111" t="str">
        <f>_xlfn.XLOOKUP(tblOrders[[#This Row],[ProductID]], tblProducts[ProductID], tblProducts[Category])</f>
        <v>Office</v>
      </c>
      <c r="M2111">
        <f>_xlfn.XLOOKUP(tblOrders[[#This Row],[ProductID]], tblProducts[ProductID], tblProducts[CostPrice])</f>
        <v>76942</v>
      </c>
      <c r="N2111">
        <f>tblOrders[[#This Row],[Sales]]-(tblOrders[[#This Row],[CostPrice]]*tblOrders[[#This Row],[Quantity]])</f>
        <v>-135591.5</v>
      </c>
      <c r="O2111" t="str">
        <f>TEXT(tblOrders[[#This Row],[Date]],"mmm-yyyy")</f>
        <v>Dec-2025</v>
      </c>
      <c r="P2111" t="str">
        <f>_xlfn.XLOOKUP(tblOrders[[#This Row],[OrderID]], tblReturns[OrderID], tblReturns[Returned])</f>
        <v>Yes</v>
      </c>
      <c r="Q2111" t="str">
        <f>_xlfn.XLOOKUP(tblOrders[[#This Row],[OrderID]], tblShipping[OrderID], tblShipping[ShipMode])</f>
        <v>Express</v>
      </c>
      <c r="R2111" t="str">
        <f>IFERROR(_xlfn.XLOOKUP(A2110, tblCustomers[CustomerID], tblCustomers[CustomerName]), "Not Found")</f>
        <v>Not Found</v>
      </c>
      <c r="S2111" t="str">
        <f>IF(tblOrders[[#This Row],[Sales]]&gt;1000000,"High Value","Standard")</f>
        <v>Standard</v>
      </c>
      <c r="T2111" t="str">
        <f>_xlfn.XLOOKUP(tblOrders[[#This Row],[ProductID]], tblProducts[ProductID], tblProducts[ProductName])</f>
        <v>Product 22</v>
      </c>
      <c r="U2111">
        <f>_xlfn.XLOOKUP(tblOrders[[#This Row],[SalesRepID]], tblSalesreps[RepID], tblSalesreps[Target])</f>
        <v>11319839</v>
      </c>
    </row>
    <row r="2112" spans="1:21">
      <c r="A2112" t="s">
        <v>2909</v>
      </c>
      <c r="B2112" s="7" t="s">
        <v>1474</v>
      </c>
      <c r="C2112" t="s">
        <v>421</v>
      </c>
      <c r="D2112" t="s">
        <v>193</v>
      </c>
      <c r="E2112" t="s">
        <v>19</v>
      </c>
      <c r="F2112" t="s">
        <v>20</v>
      </c>
      <c r="G2112">
        <v>4</v>
      </c>
      <c r="H2112">
        <v>0.05</v>
      </c>
      <c r="I2112" s="2">
        <v>211375</v>
      </c>
      <c r="J2112" t="str">
        <f>_xlfn.XLOOKUP(tblOrders[[#This Row],[CustomerID]], tblCustomers[CustomerID], tblCustomers[CustomerName])</f>
        <v>Customer 271</v>
      </c>
      <c r="K2112" t="str">
        <f>_xlfn.XLOOKUP(tblOrders[[#This Row],[CustomerID]], tblCustomers[CustomerID], tblCustomers[Segment])</f>
        <v>Consumer</v>
      </c>
      <c r="L2112" t="str">
        <f>_xlfn.XLOOKUP(tblOrders[[#This Row],[ProductID]], tblProducts[ProductID], tblProducts[Category])</f>
        <v>Office</v>
      </c>
      <c r="M2112">
        <f>_xlfn.XLOOKUP(tblOrders[[#This Row],[ProductID]], tblProducts[ProductID], tblProducts[CostPrice])</f>
        <v>44099</v>
      </c>
      <c r="N2112">
        <f>tblOrders[[#This Row],[Sales]]-(tblOrders[[#This Row],[CostPrice]]*tblOrders[[#This Row],[Quantity]])</f>
        <v>34979</v>
      </c>
      <c r="O2112" t="str">
        <f>TEXT(tblOrders[[#This Row],[Date]],"mmm-yyyy")</f>
        <v>Oct-2025</v>
      </c>
      <c r="P2112" t="str">
        <f>_xlfn.XLOOKUP(tblOrders[[#This Row],[OrderID]], tblReturns[OrderID], tblReturns[Returned])</f>
        <v>No</v>
      </c>
      <c r="Q2112" t="str">
        <f>_xlfn.XLOOKUP(tblOrders[[#This Row],[OrderID]], tblShipping[OrderID], tblShipping[ShipMode])</f>
        <v>Express</v>
      </c>
      <c r="R2112" t="str">
        <f>IFERROR(_xlfn.XLOOKUP(A2111, tblCustomers[CustomerID], tblCustomers[CustomerName]), "Not Found")</f>
        <v>Not Found</v>
      </c>
      <c r="S2112" t="str">
        <f>IF(tblOrders[[#This Row],[Sales]]&gt;1000000,"High Value","Standard")</f>
        <v>Standard</v>
      </c>
      <c r="T2112" t="str">
        <f>_xlfn.XLOOKUP(tblOrders[[#This Row],[ProductID]], tblProducts[ProductID], tblProducts[ProductName])</f>
        <v>Product 44</v>
      </c>
      <c r="U2112">
        <f>_xlfn.XLOOKUP(tblOrders[[#This Row],[SalesRepID]], tblSalesreps[RepID], tblSalesreps[Target])</f>
        <v>11347243</v>
      </c>
    </row>
    <row r="2113" spans="1:21">
      <c r="A2113" t="s">
        <v>2910</v>
      </c>
      <c r="B2113" s="7" t="s">
        <v>446</v>
      </c>
      <c r="C2113" t="s">
        <v>67</v>
      </c>
      <c r="D2113" t="s">
        <v>352</v>
      </c>
      <c r="E2113" t="s">
        <v>50</v>
      </c>
      <c r="F2113" t="s">
        <v>51</v>
      </c>
      <c r="G2113">
        <v>6</v>
      </c>
      <c r="H2113">
        <v>0.2</v>
      </c>
      <c r="I2113" s="2">
        <v>519571.20000000001</v>
      </c>
      <c r="J2113" t="str">
        <f>_xlfn.XLOOKUP(tblOrders[[#This Row],[CustomerID]], tblCustomers[CustomerID], tblCustomers[CustomerName])</f>
        <v>Customer 177</v>
      </c>
      <c r="K2113" t="str">
        <f>_xlfn.XLOOKUP(tblOrders[[#This Row],[CustomerID]], tblCustomers[CustomerID], tblCustomers[Segment])</f>
        <v>Corporate</v>
      </c>
      <c r="L2113" t="str">
        <f>_xlfn.XLOOKUP(tblOrders[[#This Row],[ProductID]], tblProducts[ProductID], tblProducts[Category])</f>
        <v>Electronics</v>
      </c>
      <c r="M2113">
        <f>_xlfn.XLOOKUP(tblOrders[[#This Row],[ProductID]], tblProducts[ProductID], tblProducts[CostPrice])</f>
        <v>58522</v>
      </c>
      <c r="N2113">
        <f>tblOrders[[#This Row],[Sales]]-(tblOrders[[#This Row],[CostPrice]]*tblOrders[[#This Row],[Quantity]])</f>
        <v>168439.2</v>
      </c>
      <c r="O2113" t="str">
        <f>TEXT(tblOrders[[#This Row],[Date]],"mmm-yyyy")</f>
        <v>Jan-2025</v>
      </c>
      <c r="P2113" t="str">
        <f>_xlfn.XLOOKUP(tblOrders[[#This Row],[OrderID]], tblReturns[OrderID], tblReturns[Returned])</f>
        <v>No</v>
      </c>
      <c r="Q2113" t="str">
        <f>_xlfn.XLOOKUP(tblOrders[[#This Row],[OrderID]], tblShipping[OrderID], tblShipping[ShipMode])</f>
        <v>Standard</v>
      </c>
      <c r="R2113" t="str">
        <f>IFERROR(_xlfn.XLOOKUP(A2112, tblCustomers[CustomerID], tblCustomers[CustomerName]), "Not Found")</f>
        <v>Not Found</v>
      </c>
      <c r="S2113" t="str">
        <f>IF(tblOrders[[#This Row],[Sales]]&gt;1000000,"High Value","Standard")</f>
        <v>Standard</v>
      </c>
      <c r="T2113" t="str">
        <f>_xlfn.XLOOKUP(tblOrders[[#This Row],[ProductID]], tblProducts[ProductID], tblProducts[ProductName])</f>
        <v>Product 60</v>
      </c>
      <c r="U2113">
        <f>_xlfn.XLOOKUP(tblOrders[[#This Row],[SalesRepID]], tblSalesreps[RepID], tblSalesreps[Target])</f>
        <v>17350666</v>
      </c>
    </row>
    <row r="2114" spans="1:21">
      <c r="A2114" t="s">
        <v>2911</v>
      </c>
      <c r="B2114" s="7" t="s">
        <v>293</v>
      </c>
      <c r="C2114" t="s">
        <v>841</v>
      </c>
      <c r="D2114" t="s">
        <v>587</v>
      </c>
      <c r="E2114" t="s">
        <v>210</v>
      </c>
      <c r="F2114" t="s">
        <v>14</v>
      </c>
      <c r="G2114">
        <v>9</v>
      </c>
      <c r="H2114">
        <v>0.2</v>
      </c>
      <c r="I2114" s="2">
        <v>104176.8</v>
      </c>
      <c r="J2114" t="str">
        <f>_xlfn.XLOOKUP(tblOrders[[#This Row],[CustomerID]], tblCustomers[CustomerID], tblCustomers[CustomerName])</f>
        <v>Customer 247</v>
      </c>
      <c r="K2114" t="str">
        <f>_xlfn.XLOOKUP(tblOrders[[#This Row],[CustomerID]], tblCustomers[CustomerID], tblCustomers[Segment])</f>
        <v>SME</v>
      </c>
      <c r="L2114" t="str">
        <f>_xlfn.XLOOKUP(tblOrders[[#This Row],[ProductID]], tblProducts[ProductID], tblProducts[Category])</f>
        <v>Electronics</v>
      </c>
      <c r="M2114">
        <f>_xlfn.XLOOKUP(tblOrders[[#This Row],[ProductID]], tblProducts[ProductID], tblProducts[CostPrice])</f>
        <v>67500</v>
      </c>
      <c r="N2114">
        <f>tblOrders[[#This Row],[Sales]]-(tblOrders[[#This Row],[CostPrice]]*tblOrders[[#This Row],[Quantity]])</f>
        <v>-503323.2</v>
      </c>
      <c r="O2114" t="str">
        <f>TEXT(tblOrders[[#This Row],[Date]],"mmm-yyyy")</f>
        <v>Feb-2025</v>
      </c>
      <c r="P2114" t="str">
        <f>_xlfn.XLOOKUP(tblOrders[[#This Row],[OrderID]], tblReturns[OrderID], tblReturns[Returned])</f>
        <v>No</v>
      </c>
      <c r="Q2114" t="str">
        <f>_xlfn.XLOOKUP(tblOrders[[#This Row],[OrderID]], tblShipping[OrderID], tblShipping[ShipMode])</f>
        <v>Standard</v>
      </c>
      <c r="R2114" t="str">
        <f>IFERROR(_xlfn.XLOOKUP(A2113, tblCustomers[CustomerID], tblCustomers[CustomerName]), "Not Found")</f>
        <v>Not Found</v>
      </c>
      <c r="S2114" t="str">
        <f>IF(tblOrders[[#This Row],[Sales]]&gt;1000000,"High Value","Standard")</f>
        <v>Standard</v>
      </c>
      <c r="T2114" t="str">
        <f>_xlfn.XLOOKUP(tblOrders[[#This Row],[ProductID]], tblProducts[ProductID], tblProducts[ProductName])</f>
        <v>Product 97</v>
      </c>
      <c r="U2114">
        <f>_xlfn.XLOOKUP(tblOrders[[#This Row],[SalesRepID]], tblSalesreps[RepID], tblSalesreps[Target])</f>
        <v>19336654</v>
      </c>
    </row>
    <row r="2115" spans="1:21">
      <c r="A2115" t="s">
        <v>2912</v>
      </c>
      <c r="B2115" s="7" t="s">
        <v>531</v>
      </c>
      <c r="C2115" t="s">
        <v>365</v>
      </c>
      <c r="D2115" t="s">
        <v>318</v>
      </c>
      <c r="E2115" t="s">
        <v>56</v>
      </c>
      <c r="F2115" t="s">
        <v>51</v>
      </c>
      <c r="G2115">
        <v>10</v>
      </c>
      <c r="H2115">
        <v>0.1</v>
      </c>
      <c r="I2115" s="2">
        <v>719622</v>
      </c>
      <c r="J2115" t="str">
        <f>_xlfn.XLOOKUP(tblOrders[[#This Row],[CustomerID]], tblCustomers[CustomerID], tblCustomers[CustomerName])</f>
        <v>Customer 225</v>
      </c>
      <c r="K2115" t="str">
        <f>_xlfn.XLOOKUP(tblOrders[[#This Row],[CustomerID]], tblCustomers[CustomerID], tblCustomers[Segment])</f>
        <v>SME</v>
      </c>
      <c r="L2115" t="str">
        <f>_xlfn.XLOOKUP(tblOrders[[#This Row],[ProductID]], tblProducts[ProductID], tblProducts[Category])</f>
        <v>Office</v>
      </c>
      <c r="M2115">
        <f>_xlfn.XLOOKUP(tblOrders[[#This Row],[ProductID]], tblProducts[ProductID], tblProducts[CostPrice])</f>
        <v>39205</v>
      </c>
      <c r="N2115">
        <f>tblOrders[[#This Row],[Sales]]-(tblOrders[[#This Row],[CostPrice]]*tblOrders[[#This Row],[Quantity]])</f>
        <v>327572</v>
      </c>
      <c r="O2115" t="str">
        <f>TEXT(tblOrders[[#This Row],[Date]],"mmm-yyyy")</f>
        <v>Jun-2025</v>
      </c>
      <c r="P2115" t="str">
        <f>_xlfn.XLOOKUP(tblOrders[[#This Row],[OrderID]], tblReturns[OrderID], tblReturns[Returned])</f>
        <v>No</v>
      </c>
      <c r="Q2115" t="str">
        <f>_xlfn.XLOOKUP(tblOrders[[#This Row],[OrderID]], tblShipping[OrderID], tblShipping[ShipMode])</f>
        <v>Pickup</v>
      </c>
      <c r="R2115" t="str">
        <f>IFERROR(_xlfn.XLOOKUP(A2114, tblCustomers[CustomerID], tblCustomers[CustomerName]), "Not Found")</f>
        <v>Not Found</v>
      </c>
      <c r="S2115" t="str">
        <f>IF(tblOrders[[#This Row],[Sales]]&gt;1000000,"High Value","Standard")</f>
        <v>Standard</v>
      </c>
      <c r="T2115" t="str">
        <f>_xlfn.XLOOKUP(tblOrders[[#This Row],[ProductID]], tblProducts[ProductID], tblProducts[ProductName])</f>
        <v>Product 74</v>
      </c>
      <c r="U2115">
        <f>_xlfn.XLOOKUP(tblOrders[[#This Row],[SalesRepID]], tblSalesreps[RepID], tblSalesreps[Target])</f>
        <v>14265630</v>
      </c>
    </row>
    <row r="2116" spans="1:21">
      <c r="A2116" t="s">
        <v>2913</v>
      </c>
      <c r="B2116" s="7" t="s">
        <v>887</v>
      </c>
      <c r="C2116" t="s">
        <v>307</v>
      </c>
      <c r="D2116" t="s">
        <v>397</v>
      </c>
      <c r="E2116" t="s">
        <v>87</v>
      </c>
      <c r="F2116" t="s">
        <v>51</v>
      </c>
      <c r="G2116">
        <v>10</v>
      </c>
      <c r="H2116">
        <v>0.2</v>
      </c>
      <c r="I2116" s="2">
        <v>639584</v>
      </c>
      <c r="J2116" t="str">
        <f>_xlfn.XLOOKUP(tblOrders[[#This Row],[CustomerID]], tblCustomers[CustomerID], tblCustomers[CustomerName])</f>
        <v>Customer 17</v>
      </c>
      <c r="K2116" t="str">
        <f>_xlfn.XLOOKUP(tblOrders[[#This Row],[CustomerID]], tblCustomers[CustomerID], tblCustomers[Segment])</f>
        <v>SME</v>
      </c>
      <c r="L2116" t="str">
        <f>_xlfn.XLOOKUP(tblOrders[[#This Row],[ProductID]], tblProducts[ProductID], tblProducts[Category])</f>
        <v>Electronics</v>
      </c>
      <c r="M2116">
        <f>_xlfn.XLOOKUP(tblOrders[[#This Row],[ProductID]], tblProducts[ProductID], tblProducts[CostPrice])</f>
        <v>13474</v>
      </c>
      <c r="N2116">
        <f>tblOrders[[#This Row],[Sales]]-(tblOrders[[#This Row],[CostPrice]]*tblOrders[[#This Row],[Quantity]])</f>
        <v>504844</v>
      </c>
      <c r="O2116" t="str">
        <f>TEXT(tblOrders[[#This Row],[Date]],"mmm-yyyy")</f>
        <v>Nov-2025</v>
      </c>
      <c r="P2116" t="str">
        <f>_xlfn.XLOOKUP(tblOrders[[#This Row],[OrderID]], tblReturns[OrderID], tblReturns[Returned])</f>
        <v>No</v>
      </c>
      <c r="Q2116" t="str">
        <f>_xlfn.XLOOKUP(tblOrders[[#This Row],[OrderID]], tblShipping[OrderID], tblShipping[ShipMode])</f>
        <v>Standard</v>
      </c>
      <c r="R2116" t="str">
        <f>IFERROR(_xlfn.XLOOKUP(A2115, tblCustomers[CustomerID], tblCustomers[CustomerName]), "Not Found")</f>
        <v>Not Found</v>
      </c>
      <c r="S2116" t="str">
        <f>IF(tblOrders[[#This Row],[Sales]]&gt;1000000,"High Value","Standard")</f>
        <v>Standard</v>
      </c>
      <c r="T2116" t="str">
        <f>_xlfn.XLOOKUP(tblOrders[[#This Row],[ProductID]], tblProducts[ProductID], tblProducts[ProductName])</f>
        <v>Product 27</v>
      </c>
      <c r="U2116">
        <f>_xlfn.XLOOKUP(tblOrders[[#This Row],[SalesRepID]], tblSalesreps[RepID], tblSalesreps[Target])</f>
        <v>18500989</v>
      </c>
    </row>
    <row r="2117" spans="1:21">
      <c r="A2117" t="s">
        <v>2914</v>
      </c>
      <c r="B2117" s="7" t="s">
        <v>500</v>
      </c>
      <c r="C2117" t="s">
        <v>487</v>
      </c>
      <c r="D2117" t="s">
        <v>387</v>
      </c>
      <c r="E2117" t="s">
        <v>165</v>
      </c>
      <c r="F2117" t="s">
        <v>88</v>
      </c>
      <c r="G2117">
        <v>1</v>
      </c>
      <c r="H2117">
        <v>0.1</v>
      </c>
      <c r="I2117" s="2">
        <v>106012.8</v>
      </c>
      <c r="J2117" t="str">
        <f>_xlfn.XLOOKUP(tblOrders[[#This Row],[CustomerID]], tblCustomers[CustomerID], tblCustomers[CustomerName])</f>
        <v>Customer 297</v>
      </c>
      <c r="K2117" t="str">
        <f>_xlfn.XLOOKUP(tblOrders[[#This Row],[CustomerID]], tblCustomers[CustomerID], tblCustomers[Segment])</f>
        <v>Corporate</v>
      </c>
      <c r="L2117" t="str">
        <f>_xlfn.XLOOKUP(tblOrders[[#This Row],[ProductID]], tblProducts[ProductID], tblProducts[Category])</f>
        <v>Furniture</v>
      </c>
      <c r="M2117">
        <f>_xlfn.XLOOKUP(tblOrders[[#This Row],[ProductID]], tblProducts[ProductID], tblProducts[CostPrice])</f>
        <v>37464</v>
      </c>
      <c r="N2117">
        <f>tblOrders[[#This Row],[Sales]]-(tblOrders[[#This Row],[CostPrice]]*tblOrders[[#This Row],[Quantity]])</f>
        <v>68548.800000000003</v>
      </c>
      <c r="O2117" t="str">
        <f>TEXT(tblOrders[[#This Row],[Date]],"mmm-yyyy")</f>
        <v>Jul-2025</v>
      </c>
      <c r="P2117" t="str">
        <f>_xlfn.XLOOKUP(tblOrders[[#This Row],[OrderID]], tblReturns[OrderID], tblReturns[Returned])</f>
        <v>No</v>
      </c>
      <c r="Q2117" t="str">
        <f>_xlfn.XLOOKUP(tblOrders[[#This Row],[OrderID]], tblShipping[OrderID], tblShipping[ShipMode])</f>
        <v>Standard</v>
      </c>
      <c r="R2117" t="str">
        <f>IFERROR(_xlfn.XLOOKUP(A2116, tblCustomers[CustomerID], tblCustomers[CustomerName]), "Not Found")</f>
        <v>Not Found</v>
      </c>
      <c r="S2117" t="str">
        <f>IF(tblOrders[[#This Row],[Sales]]&gt;1000000,"High Value","Standard")</f>
        <v>Standard</v>
      </c>
      <c r="T2117" t="str">
        <f>_xlfn.XLOOKUP(tblOrders[[#This Row],[ProductID]], tblProducts[ProductID], tblProducts[ProductName])</f>
        <v>Product 63</v>
      </c>
      <c r="U2117">
        <f>_xlfn.XLOOKUP(tblOrders[[#This Row],[SalesRepID]], tblSalesreps[RepID], tblSalesreps[Target])</f>
        <v>16839910</v>
      </c>
    </row>
    <row r="2118" spans="1:21">
      <c r="A2118" t="s">
        <v>2915</v>
      </c>
      <c r="B2118" s="7" t="s">
        <v>1532</v>
      </c>
      <c r="C2118" t="s">
        <v>457</v>
      </c>
      <c r="D2118" t="s">
        <v>96</v>
      </c>
      <c r="E2118" t="s">
        <v>45</v>
      </c>
      <c r="F2118" t="s">
        <v>51</v>
      </c>
      <c r="G2118">
        <v>4</v>
      </c>
      <c r="H2118">
        <v>0.05</v>
      </c>
      <c r="I2118" s="2">
        <v>423027.4</v>
      </c>
      <c r="J2118" t="str">
        <f>_xlfn.XLOOKUP(tblOrders[[#This Row],[CustomerID]], tblCustomers[CustomerID], tblCustomers[CustomerName])</f>
        <v>Customer 61</v>
      </c>
      <c r="K2118" t="str">
        <f>_xlfn.XLOOKUP(tblOrders[[#This Row],[CustomerID]], tblCustomers[CustomerID], tblCustomers[Segment])</f>
        <v>Consumer</v>
      </c>
      <c r="L2118" t="str">
        <f>_xlfn.XLOOKUP(tblOrders[[#This Row],[ProductID]], tblProducts[ProductID], tblProducts[Category])</f>
        <v>Office</v>
      </c>
      <c r="M2118">
        <f>_xlfn.XLOOKUP(tblOrders[[#This Row],[ProductID]], tblProducts[ProductID], tblProducts[CostPrice])</f>
        <v>20831</v>
      </c>
      <c r="N2118">
        <f>tblOrders[[#This Row],[Sales]]-(tblOrders[[#This Row],[CostPrice]]*tblOrders[[#This Row],[Quantity]])</f>
        <v>339703.4</v>
      </c>
      <c r="O2118" t="str">
        <f>TEXT(tblOrders[[#This Row],[Date]],"mmm-yyyy")</f>
        <v>Nov-2025</v>
      </c>
      <c r="P2118" t="str">
        <f>_xlfn.XLOOKUP(tblOrders[[#This Row],[OrderID]], tblReturns[OrderID], tblReturns[Returned])</f>
        <v>No</v>
      </c>
      <c r="Q2118" t="str">
        <f>_xlfn.XLOOKUP(tblOrders[[#This Row],[OrderID]], tblShipping[OrderID], tblShipping[ShipMode])</f>
        <v>Pickup</v>
      </c>
      <c r="R2118" t="str">
        <f>IFERROR(_xlfn.XLOOKUP(A2117, tblCustomers[CustomerID], tblCustomers[CustomerName]), "Not Found")</f>
        <v>Not Found</v>
      </c>
      <c r="S2118" t="str">
        <f>IF(tblOrders[[#This Row],[Sales]]&gt;1000000,"High Value","Standard")</f>
        <v>Standard</v>
      </c>
      <c r="T2118" t="str">
        <f>_xlfn.XLOOKUP(tblOrders[[#This Row],[ProductID]], tblProducts[ProductID], tblProducts[ProductName])</f>
        <v>Product 24</v>
      </c>
      <c r="U2118">
        <f>_xlfn.XLOOKUP(tblOrders[[#This Row],[SalesRepID]], tblSalesreps[RepID], tblSalesreps[Target])</f>
        <v>11319839</v>
      </c>
    </row>
    <row r="2119" spans="1:21">
      <c r="A2119" t="s">
        <v>2916</v>
      </c>
      <c r="B2119" s="7" t="s">
        <v>354</v>
      </c>
      <c r="C2119" t="s">
        <v>1147</v>
      </c>
      <c r="D2119" t="s">
        <v>30</v>
      </c>
      <c r="E2119" t="s">
        <v>13</v>
      </c>
      <c r="F2119" t="s">
        <v>20</v>
      </c>
      <c r="G2119">
        <v>9</v>
      </c>
      <c r="H2119">
        <v>0</v>
      </c>
      <c r="I2119" s="2">
        <v>1343043</v>
      </c>
      <c r="J2119" t="str">
        <f>_xlfn.XLOOKUP(tblOrders[[#This Row],[CustomerID]], tblCustomers[CustomerID], tblCustomers[CustomerName])</f>
        <v>Customer 258</v>
      </c>
      <c r="K2119" t="str">
        <f>_xlfn.XLOOKUP(tblOrders[[#This Row],[CustomerID]], tblCustomers[CustomerID], tblCustomers[Segment])</f>
        <v>Corporate</v>
      </c>
      <c r="L2119" t="str">
        <f>_xlfn.XLOOKUP(tblOrders[[#This Row],[ProductID]], tblProducts[ProductID], tblProducts[Category])</f>
        <v>Furniture</v>
      </c>
      <c r="M2119">
        <f>_xlfn.XLOOKUP(tblOrders[[#This Row],[ProductID]], tblProducts[ProductID], tblProducts[CostPrice])</f>
        <v>18655</v>
      </c>
      <c r="N2119">
        <f>tblOrders[[#This Row],[Sales]]-(tblOrders[[#This Row],[CostPrice]]*tblOrders[[#This Row],[Quantity]])</f>
        <v>1175148</v>
      </c>
      <c r="O2119" t="str">
        <f>TEXT(tblOrders[[#This Row],[Date]],"mmm-yyyy")</f>
        <v>Feb-2025</v>
      </c>
      <c r="P2119" t="str">
        <f>_xlfn.XLOOKUP(tblOrders[[#This Row],[OrderID]], tblReturns[OrderID], tblReturns[Returned])</f>
        <v>No</v>
      </c>
      <c r="Q2119" t="str">
        <f>_xlfn.XLOOKUP(tblOrders[[#This Row],[OrderID]], tblShipping[OrderID], tblShipping[ShipMode])</f>
        <v>Express</v>
      </c>
      <c r="R2119" t="str">
        <f>IFERROR(_xlfn.XLOOKUP(A2118, tblCustomers[CustomerID], tblCustomers[CustomerName]), "Not Found")</f>
        <v>Not Found</v>
      </c>
      <c r="S2119" t="str">
        <f>IF(tblOrders[[#This Row],[Sales]]&gt;1000000,"High Value","Standard")</f>
        <v>High Value</v>
      </c>
      <c r="T2119" t="str">
        <f>_xlfn.XLOOKUP(tblOrders[[#This Row],[ProductID]], tblProducts[ProductID], tblProducts[ProductName])</f>
        <v>Product 34</v>
      </c>
      <c r="U2119">
        <f>_xlfn.XLOOKUP(tblOrders[[#This Row],[SalesRepID]], tblSalesreps[RepID], tblSalesreps[Target])</f>
        <v>11852878</v>
      </c>
    </row>
    <row r="2120" spans="1:21">
      <c r="A2120" t="s">
        <v>2917</v>
      </c>
      <c r="B2120" s="7" t="s">
        <v>657</v>
      </c>
      <c r="C2120" t="s">
        <v>344</v>
      </c>
      <c r="D2120" t="s">
        <v>1093</v>
      </c>
      <c r="E2120" t="s">
        <v>56</v>
      </c>
      <c r="F2120" t="s">
        <v>51</v>
      </c>
      <c r="G2120">
        <v>4</v>
      </c>
      <c r="H2120">
        <v>0.15</v>
      </c>
      <c r="I2120" s="2">
        <v>446188.79999999999</v>
      </c>
      <c r="J2120" t="str">
        <f>_xlfn.XLOOKUP(tblOrders[[#This Row],[CustomerID]], tblCustomers[CustomerID], tblCustomers[CustomerName])</f>
        <v>Customer 68</v>
      </c>
      <c r="K2120" t="str">
        <f>_xlfn.XLOOKUP(tblOrders[[#This Row],[CustomerID]], tblCustomers[CustomerID], tblCustomers[Segment])</f>
        <v>Consumer</v>
      </c>
      <c r="L2120" t="str">
        <f>_xlfn.XLOOKUP(tblOrders[[#This Row],[ProductID]], tblProducts[ProductID], tblProducts[Category])</f>
        <v>Office</v>
      </c>
      <c r="M2120">
        <f>_xlfn.XLOOKUP(tblOrders[[#This Row],[ProductID]], tblProducts[ProductID], tblProducts[CostPrice])</f>
        <v>9813</v>
      </c>
      <c r="N2120">
        <f>tblOrders[[#This Row],[Sales]]-(tblOrders[[#This Row],[CostPrice]]*tblOrders[[#This Row],[Quantity]])</f>
        <v>406936.8</v>
      </c>
      <c r="O2120" t="str">
        <f>TEXT(tblOrders[[#This Row],[Date]],"mmm-yyyy")</f>
        <v>Dec-2025</v>
      </c>
      <c r="P2120" t="str">
        <f>_xlfn.XLOOKUP(tblOrders[[#This Row],[OrderID]], tblReturns[OrderID], tblReturns[Returned])</f>
        <v>No</v>
      </c>
      <c r="Q2120" t="str">
        <f>_xlfn.XLOOKUP(tblOrders[[#This Row],[OrderID]], tblShipping[OrderID], tblShipping[ShipMode])</f>
        <v>Express</v>
      </c>
      <c r="R2120" t="str">
        <f>IFERROR(_xlfn.XLOOKUP(A2119, tblCustomers[CustomerID], tblCustomers[CustomerName]), "Not Found")</f>
        <v>Not Found</v>
      </c>
      <c r="S2120" t="str">
        <f>IF(tblOrders[[#This Row],[Sales]]&gt;1000000,"High Value","Standard")</f>
        <v>Standard</v>
      </c>
      <c r="T2120" t="str">
        <f>_xlfn.XLOOKUP(tblOrders[[#This Row],[ProductID]], tblProducts[ProductID], tblProducts[ProductName])</f>
        <v>Product 77</v>
      </c>
      <c r="U2120">
        <f>_xlfn.XLOOKUP(tblOrders[[#This Row],[SalesRepID]], tblSalesreps[RepID], tblSalesreps[Target])</f>
        <v>14265630</v>
      </c>
    </row>
    <row r="2121" spans="1:21">
      <c r="A2121" t="s">
        <v>2918</v>
      </c>
      <c r="B2121" s="7" t="s">
        <v>518</v>
      </c>
      <c r="C2121" t="s">
        <v>361</v>
      </c>
      <c r="D2121" t="s">
        <v>111</v>
      </c>
      <c r="E2121" t="s">
        <v>13</v>
      </c>
      <c r="F2121" t="s">
        <v>51</v>
      </c>
      <c r="G2121">
        <v>5</v>
      </c>
      <c r="H2121">
        <v>0.15</v>
      </c>
      <c r="I2121" s="2">
        <v>312893.5</v>
      </c>
      <c r="J2121" t="str">
        <f>_xlfn.XLOOKUP(tblOrders[[#This Row],[CustomerID]], tblCustomers[CustomerID], tblCustomers[CustomerName])</f>
        <v>Customer 34</v>
      </c>
      <c r="K2121" t="str">
        <f>_xlfn.XLOOKUP(tblOrders[[#This Row],[CustomerID]], tblCustomers[CustomerID], tblCustomers[Segment])</f>
        <v>Corporate</v>
      </c>
      <c r="L2121" t="str">
        <f>_xlfn.XLOOKUP(tblOrders[[#This Row],[ProductID]], tblProducts[ProductID], tblProducts[Category])</f>
        <v>Furniture</v>
      </c>
      <c r="M2121">
        <f>_xlfn.XLOOKUP(tblOrders[[#This Row],[ProductID]], tblProducts[ProductID], tblProducts[CostPrice])</f>
        <v>34907</v>
      </c>
      <c r="N2121">
        <f>tblOrders[[#This Row],[Sales]]-(tblOrders[[#This Row],[CostPrice]]*tblOrders[[#This Row],[Quantity]])</f>
        <v>138358.5</v>
      </c>
      <c r="O2121" t="str">
        <f>TEXT(tblOrders[[#This Row],[Date]],"mmm-yyyy")</f>
        <v>Apr-2025</v>
      </c>
      <c r="P2121" t="str">
        <f>_xlfn.XLOOKUP(tblOrders[[#This Row],[OrderID]], tblReturns[OrderID], tblReturns[Returned])</f>
        <v>No</v>
      </c>
      <c r="Q2121" t="str">
        <f>_xlfn.XLOOKUP(tblOrders[[#This Row],[OrderID]], tblShipping[OrderID], tblShipping[ShipMode])</f>
        <v>Standard</v>
      </c>
      <c r="R2121" t="str">
        <f>IFERROR(_xlfn.XLOOKUP(A2120, tblCustomers[CustomerID], tblCustomers[CustomerName]), "Not Found")</f>
        <v>Not Found</v>
      </c>
      <c r="S2121" t="str">
        <f>IF(tblOrders[[#This Row],[Sales]]&gt;1000000,"High Value","Standard")</f>
        <v>Standard</v>
      </c>
      <c r="T2121" t="str">
        <f>_xlfn.XLOOKUP(tblOrders[[#This Row],[ProductID]], tblProducts[ProductID], tblProducts[ProductName])</f>
        <v>Product 68</v>
      </c>
      <c r="U2121">
        <f>_xlfn.XLOOKUP(tblOrders[[#This Row],[SalesRepID]], tblSalesreps[RepID], tblSalesreps[Target])</f>
        <v>11852878</v>
      </c>
    </row>
    <row r="2122" spans="1:21">
      <c r="A2122" t="s">
        <v>2919</v>
      </c>
      <c r="B2122" s="7" t="s">
        <v>752</v>
      </c>
      <c r="C2122" t="s">
        <v>545</v>
      </c>
      <c r="D2122" t="s">
        <v>474</v>
      </c>
      <c r="E2122" t="s">
        <v>50</v>
      </c>
      <c r="F2122" t="s">
        <v>14</v>
      </c>
      <c r="G2122">
        <v>4</v>
      </c>
      <c r="H2122">
        <v>0.15</v>
      </c>
      <c r="I2122" s="2">
        <v>179006.6</v>
      </c>
      <c r="J2122" t="str">
        <f>_xlfn.XLOOKUP(tblOrders[[#This Row],[CustomerID]], tblCustomers[CustomerID], tblCustomers[CustomerName])</f>
        <v>Customer 257</v>
      </c>
      <c r="K2122" t="str">
        <f>_xlfn.XLOOKUP(tblOrders[[#This Row],[CustomerID]], tblCustomers[CustomerID], tblCustomers[Segment])</f>
        <v>Consumer</v>
      </c>
      <c r="L2122" t="str">
        <f>_xlfn.XLOOKUP(tblOrders[[#This Row],[ProductID]], tblProducts[ProductID], tblProducts[Category])</f>
        <v>Office</v>
      </c>
      <c r="M2122">
        <f>_xlfn.XLOOKUP(tblOrders[[#This Row],[ProductID]], tblProducts[ProductID], tblProducts[CostPrice])</f>
        <v>5129</v>
      </c>
      <c r="N2122">
        <f>tblOrders[[#This Row],[Sales]]-(tblOrders[[#This Row],[CostPrice]]*tblOrders[[#This Row],[Quantity]])</f>
        <v>158490.6</v>
      </c>
      <c r="O2122" t="str">
        <f>TEXT(tblOrders[[#This Row],[Date]],"mmm-yyyy")</f>
        <v>Sep-2025</v>
      </c>
      <c r="P2122" t="str">
        <f>_xlfn.XLOOKUP(tblOrders[[#This Row],[OrderID]], tblReturns[OrderID], tblReturns[Returned])</f>
        <v>No</v>
      </c>
      <c r="Q2122" t="str">
        <f>_xlfn.XLOOKUP(tblOrders[[#This Row],[OrderID]], tblShipping[OrderID], tblShipping[ShipMode])</f>
        <v>Pickup</v>
      </c>
      <c r="R2122" t="str">
        <f>IFERROR(_xlfn.XLOOKUP(A2121, tblCustomers[CustomerID], tblCustomers[CustomerName]), "Not Found")</f>
        <v>Not Found</v>
      </c>
      <c r="S2122" t="str">
        <f>IF(tblOrders[[#This Row],[Sales]]&gt;1000000,"High Value","Standard")</f>
        <v>Standard</v>
      </c>
      <c r="T2122" t="str">
        <f>_xlfn.XLOOKUP(tblOrders[[#This Row],[ProductID]], tblProducts[ProductID], tblProducts[ProductName])</f>
        <v>Product 69</v>
      </c>
      <c r="U2122">
        <f>_xlfn.XLOOKUP(tblOrders[[#This Row],[SalesRepID]], tblSalesreps[RepID], tblSalesreps[Target])</f>
        <v>17350666</v>
      </c>
    </row>
    <row r="2123" spans="1:21">
      <c r="A2123" t="s">
        <v>2920</v>
      </c>
      <c r="B2123" s="7" t="s">
        <v>988</v>
      </c>
      <c r="C2123" t="s">
        <v>1464</v>
      </c>
      <c r="D2123" t="s">
        <v>236</v>
      </c>
      <c r="E2123" t="s">
        <v>87</v>
      </c>
      <c r="F2123" t="s">
        <v>26</v>
      </c>
      <c r="G2123">
        <v>10</v>
      </c>
      <c r="H2123">
        <v>0.2</v>
      </c>
      <c r="I2123" s="2">
        <v>616976</v>
      </c>
      <c r="J2123" t="str">
        <f>_xlfn.XLOOKUP(tblOrders[[#This Row],[CustomerID]], tblCustomers[CustomerID], tblCustomers[CustomerName])</f>
        <v>Customer 73</v>
      </c>
      <c r="K2123" t="str">
        <f>_xlfn.XLOOKUP(tblOrders[[#This Row],[CustomerID]], tblCustomers[CustomerID], tblCustomers[Segment])</f>
        <v>SME</v>
      </c>
      <c r="L2123" t="str">
        <f>_xlfn.XLOOKUP(tblOrders[[#This Row],[ProductID]], tblProducts[ProductID], tblProducts[Category])</f>
        <v>Furniture</v>
      </c>
      <c r="M2123">
        <f>_xlfn.XLOOKUP(tblOrders[[#This Row],[ProductID]], tblProducts[ProductID], tblProducts[CostPrice])</f>
        <v>21756</v>
      </c>
      <c r="N2123">
        <f>tblOrders[[#This Row],[Sales]]-(tblOrders[[#This Row],[CostPrice]]*tblOrders[[#This Row],[Quantity]])</f>
        <v>399416</v>
      </c>
      <c r="O2123" t="str">
        <f>TEXT(tblOrders[[#This Row],[Date]],"mmm-yyyy")</f>
        <v>Jan-2025</v>
      </c>
      <c r="P2123" t="str">
        <f>_xlfn.XLOOKUP(tblOrders[[#This Row],[OrderID]], tblReturns[OrderID], tblReturns[Returned])</f>
        <v>No</v>
      </c>
      <c r="Q2123" t="str">
        <f>_xlfn.XLOOKUP(tblOrders[[#This Row],[OrderID]], tblShipping[OrderID], tblShipping[ShipMode])</f>
        <v>Standard</v>
      </c>
      <c r="R2123" t="str">
        <f>IFERROR(_xlfn.XLOOKUP(A2122, tblCustomers[CustomerID], tblCustomers[CustomerName]), "Not Found")</f>
        <v>Not Found</v>
      </c>
      <c r="S2123" t="str">
        <f>IF(tblOrders[[#This Row],[Sales]]&gt;1000000,"High Value","Standard")</f>
        <v>Standard</v>
      </c>
      <c r="T2123" t="str">
        <f>_xlfn.XLOOKUP(tblOrders[[#This Row],[ProductID]], tblProducts[ProductID], tblProducts[ProductName])</f>
        <v>Product 41</v>
      </c>
      <c r="U2123">
        <f>_xlfn.XLOOKUP(tblOrders[[#This Row],[SalesRepID]], tblSalesreps[RepID], tblSalesreps[Target])</f>
        <v>18500989</v>
      </c>
    </row>
    <row r="2124" spans="1:21">
      <c r="A2124" t="s">
        <v>2921</v>
      </c>
      <c r="B2124" s="7" t="s">
        <v>1181</v>
      </c>
      <c r="C2124" t="s">
        <v>478</v>
      </c>
      <c r="D2124" t="s">
        <v>349</v>
      </c>
      <c r="E2124" t="s">
        <v>40</v>
      </c>
      <c r="F2124" t="s">
        <v>20</v>
      </c>
      <c r="G2124">
        <v>6</v>
      </c>
      <c r="H2124">
        <v>0</v>
      </c>
      <c r="I2124" s="2">
        <v>876324</v>
      </c>
      <c r="J2124" t="str">
        <f>_xlfn.XLOOKUP(tblOrders[[#This Row],[CustomerID]], tblCustomers[CustomerID], tblCustomers[CustomerName])</f>
        <v>Customer 145</v>
      </c>
      <c r="K2124" t="str">
        <f>_xlfn.XLOOKUP(tblOrders[[#This Row],[CustomerID]], tblCustomers[CustomerID], tblCustomers[Segment])</f>
        <v>SME</v>
      </c>
      <c r="L2124" t="str">
        <f>_xlfn.XLOOKUP(tblOrders[[#This Row],[ProductID]], tblProducts[ProductID], tblProducts[Category])</f>
        <v>Office</v>
      </c>
      <c r="M2124">
        <f>_xlfn.XLOOKUP(tblOrders[[#This Row],[ProductID]], tblProducts[ProductID], tblProducts[CostPrice])</f>
        <v>26900</v>
      </c>
      <c r="N2124">
        <f>tblOrders[[#This Row],[Sales]]-(tblOrders[[#This Row],[CostPrice]]*tblOrders[[#This Row],[Quantity]])</f>
        <v>714924</v>
      </c>
      <c r="O2124" t="str">
        <f>TEXT(tblOrders[[#This Row],[Date]],"mmm-yyyy")</f>
        <v>Apr-2025</v>
      </c>
      <c r="P2124" t="str">
        <f>_xlfn.XLOOKUP(tblOrders[[#This Row],[OrderID]], tblReturns[OrderID], tblReturns[Returned])</f>
        <v>No</v>
      </c>
      <c r="Q2124" t="str">
        <f>_xlfn.XLOOKUP(tblOrders[[#This Row],[OrderID]], tblShipping[OrderID], tblShipping[ShipMode])</f>
        <v>Express</v>
      </c>
      <c r="R2124" t="str">
        <f>IFERROR(_xlfn.XLOOKUP(A2123, tblCustomers[CustomerID], tblCustomers[CustomerName]), "Not Found")</f>
        <v>Not Found</v>
      </c>
      <c r="S2124" t="str">
        <f>IF(tblOrders[[#This Row],[Sales]]&gt;1000000,"High Value","Standard")</f>
        <v>Standard</v>
      </c>
      <c r="T2124" t="str">
        <f>_xlfn.XLOOKUP(tblOrders[[#This Row],[ProductID]], tblProducts[ProductID], tblProducts[ProductName])</f>
        <v>Product 61</v>
      </c>
      <c r="U2124">
        <f>_xlfn.XLOOKUP(tblOrders[[#This Row],[SalesRepID]], tblSalesreps[RepID], tblSalesreps[Target])</f>
        <v>6291486</v>
      </c>
    </row>
    <row r="2125" spans="1:21">
      <c r="A2125" t="s">
        <v>2922</v>
      </c>
      <c r="B2125" s="7" t="s">
        <v>1169</v>
      </c>
      <c r="C2125" t="s">
        <v>464</v>
      </c>
      <c r="D2125" t="s">
        <v>546</v>
      </c>
      <c r="E2125" t="s">
        <v>210</v>
      </c>
      <c r="F2125" t="s">
        <v>26</v>
      </c>
      <c r="G2125">
        <v>8</v>
      </c>
      <c r="H2125">
        <v>0.15</v>
      </c>
      <c r="I2125" s="2">
        <v>449391.6</v>
      </c>
      <c r="J2125" t="str">
        <f>_xlfn.XLOOKUP(tblOrders[[#This Row],[CustomerID]], tblCustomers[CustomerID], tblCustomers[CustomerName])</f>
        <v>Customer 187</v>
      </c>
      <c r="K2125" t="str">
        <f>_xlfn.XLOOKUP(tblOrders[[#This Row],[CustomerID]], tblCustomers[CustomerID], tblCustomers[Segment])</f>
        <v>Corporate</v>
      </c>
      <c r="L2125" t="str">
        <f>_xlfn.XLOOKUP(tblOrders[[#This Row],[ProductID]], tblProducts[ProductID], tblProducts[Category])</f>
        <v>Home</v>
      </c>
      <c r="M2125">
        <f>_xlfn.XLOOKUP(tblOrders[[#This Row],[ProductID]], tblProducts[ProductID], tblProducts[CostPrice])</f>
        <v>51783</v>
      </c>
      <c r="N2125">
        <f>tblOrders[[#This Row],[Sales]]-(tblOrders[[#This Row],[CostPrice]]*tblOrders[[#This Row],[Quantity]])</f>
        <v>35127.599999999977</v>
      </c>
      <c r="O2125" t="str">
        <f>TEXT(tblOrders[[#This Row],[Date]],"mmm-yyyy")</f>
        <v>Nov-2025</v>
      </c>
      <c r="P2125" t="str">
        <f>_xlfn.XLOOKUP(tblOrders[[#This Row],[OrderID]], tblReturns[OrderID], tblReturns[Returned])</f>
        <v>No</v>
      </c>
      <c r="Q2125" t="str">
        <f>_xlfn.XLOOKUP(tblOrders[[#This Row],[OrderID]], tblShipping[OrderID], tblShipping[ShipMode])</f>
        <v>Pickup</v>
      </c>
      <c r="R2125" t="str">
        <f>IFERROR(_xlfn.XLOOKUP(A2124, tblCustomers[CustomerID], tblCustomers[CustomerName]), "Not Found")</f>
        <v>Not Found</v>
      </c>
      <c r="S2125" t="str">
        <f>IF(tblOrders[[#This Row],[Sales]]&gt;1000000,"High Value","Standard")</f>
        <v>Standard</v>
      </c>
      <c r="T2125" t="str">
        <f>_xlfn.XLOOKUP(tblOrders[[#This Row],[ProductID]], tblProducts[ProductID], tblProducts[ProductName])</f>
        <v>Product 14</v>
      </c>
      <c r="U2125">
        <f>_xlfn.XLOOKUP(tblOrders[[#This Row],[SalesRepID]], tblSalesreps[RepID], tblSalesreps[Target])</f>
        <v>19336654</v>
      </c>
    </row>
    <row r="2126" spans="1:21">
      <c r="A2126" t="s">
        <v>2923</v>
      </c>
      <c r="B2126" s="7" t="s">
        <v>1701</v>
      </c>
      <c r="C2126" t="s">
        <v>885</v>
      </c>
      <c r="D2126" t="s">
        <v>39</v>
      </c>
      <c r="E2126" t="s">
        <v>205</v>
      </c>
      <c r="F2126" t="s">
        <v>20</v>
      </c>
      <c r="G2126">
        <v>6</v>
      </c>
      <c r="H2126">
        <v>0.05</v>
      </c>
      <c r="I2126" s="2">
        <v>94152.6</v>
      </c>
      <c r="J2126" t="str">
        <f>_xlfn.XLOOKUP(tblOrders[[#This Row],[CustomerID]], tblCustomers[CustomerID], tblCustomers[CustomerName])</f>
        <v>Customer 277</v>
      </c>
      <c r="K2126" t="str">
        <f>_xlfn.XLOOKUP(tblOrders[[#This Row],[CustomerID]], tblCustomers[CustomerID], tblCustomers[Segment])</f>
        <v>Corporate</v>
      </c>
      <c r="L2126" t="str">
        <f>_xlfn.XLOOKUP(tblOrders[[#This Row],[ProductID]], tblProducts[ProductID], tblProducts[Category])</f>
        <v>Office</v>
      </c>
      <c r="M2126">
        <f>_xlfn.XLOOKUP(tblOrders[[#This Row],[ProductID]], tblProducts[ProductID], tblProducts[CostPrice])</f>
        <v>63926</v>
      </c>
      <c r="N2126">
        <f>tblOrders[[#This Row],[Sales]]-(tblOrders[[#This Row],[CostPrice]]*tblOrders[[#This Row],[Quantity]])</f>
        <v>-289403.40000000002</v>
      </c>
      <c r="O2126" t="str">
        <f>TEXT(tblOrders[[#This Row],[Date]],"mmm-yyyy")</f>
        <v>Jan-2025</v>
      </c>
      <c r="P2126" t="str">
        <f>_xlfn.XLOOKUP(tblOrders[[#This Row],[OrderID]], tblReturns[OrderID], tblReturns[Returned])</f>
        <v>No</v>
      </c>
      <c r="Q2126" t="str">
        <f>_xlfn.XLOOKUP(tblOrders[[#This Row],[OrderID]], tblShipping[OrderID], tblShipping[ShipMode])</f>
        <v>Express</v>
      </c>
      <c r="R2126" t="str">
        <f>IFERROR(_xlfn.XLOOKUP(A2125, tblCustomers[CustomerID], tblCustomers[CustomerName]), "Not Found")</f>
        <v>Not Found</v>
      </c>
      <c r="S2126" t="str">
        <f>IF(tblOrders[[#This Row],[Sales]]&gt;1000000,"High Value","Standard")</f>
        <v>Standard</v>
      </c>
      <c r="T2126" t="str">
        <f>_xlfn.XLOOKUP(tblOrders[[#This Row],[ProductID]], tblProducts[ProductID], tblProducts[ProductName])</f>
        <v>Product 4</v>
      </c>
      <c r="U2126">
        <f>_xlfn.XLOOKUP(tblOrders[[#This Row],[SalesRepID]], tblSalesreps[RepID], tblSalesreps[Target])</f>
        <v>16246424</v>
      </c>
    </row>
    <row r="2127" spans="1:21">
      <c r="A2127" t="s">
        <v>2924</v>
      </c>
      <c r="B2127" s="7" t="s">
        <v>2316</v>
      </c>
      <c r="C2127" t="s">
        <v>129</v>
      </c>
      <c r="D2127" t="s">
        <v>1029</v>
      </c>
      <c r="E2127" t="s">
        <v>119</v>
      </c>
      <c r="F2127" t="s">
        <v>26</v>
      </c>
      <c r="G2127">
        <v>2</v>
      </c>
      <c r="H2127">
        <v>0.05</v>
      </c>
      <c r="I2127" s="2">
        <v>122694.39999999999</v>
      </c>
      <c r="J2127" t="str">
        <f>_xlfn.XLOOKUP(tblOrders[[#This Row],[CustomerID]], tblCustomers[CustomerID], tblCustomers[CustomerName])</f>
        <v>Customer 237</v>
      </c>
      <c r="K2127" t="str">
        <f>_xlfn.XLOOKUP(tblOrders[[#This Row],[CustomerID]], tblCustomers[CustomerID], tblCustomers[Segment])</f>
        <v>Consumer</v>
      </c>
      <c r="L2127" t="str">
        <f>_xlfn.XLOOKUP(tblOrders[[#This Row],[ProductID]], tblProducts[ProductID], tblProducts[Category])</f>
        <v>Furniture</v>
      </c>
      <c r="M2127">
        <f>_xlfn.XLOOKUP(tblOrders[[#This Row],[ProductID]], tblProducts[ProductID], tblProducts[CostPrice])</f>
        <v>74501</v>
      </c>
      <c r="N2127">
        <f>tblOrders[[#This Row],[Sales]]-(tblOrders[[#This Row],[CostPrice]]*tblOrders[[#This Row],[Quantity]])</f>
        <v>-26307.600000000006</v>
      </c>
      <c r="O2127" t="str">
        <f>TEXT(tblOrders[[#This Row],[Date]],"mmm-yyyy")</f>
        <v>Jul-2025</v>
      </c>
      <c r="P2127" t="str">
        <f>_xlfn.XLOOKUP(tblOrders[[#This Row],[OrderID]], tblReturns[OrderID], tblReturns[Returned])</f>
        <v>No</v>
      </c>
      <c r="Q2127" t="str">
        <f>_xlfn.XLOOKUP(tblOrders[[#This Row],[OrderID]], tblShipping[OrderID], tblShipping[ShipMode])</f>
        <v>Standard</v>
      </c>
      <c r="R2127" t="str">
        <f>IFERROR(_xlfn.XLOOKUP(A2126, tblCustomers[CustomerID], tblCustomers[CustomerName]), "Not Found")</f>
        <v>Not Found</v>
      </c>
      <c r="S2127" t="str">
        <f>IF(tblOrders[[#This Row],[Sales]]&gt;1000000,"High Value","Standard")</f>
        <v>Standard</v>
      </c>
      <c r="T2127" t="str">
        <f>_xlfn.XLOOKUP(tblOrders[[#This Row],[ProductID]], tblProducts[ProductID], tblProducts[ProductName])</f>
        <v>Product 18</v>
      </c>
      <c r="U2127">
        <f>_xlfn.XLOOKUP(tblOrders[[#This Row],[SalesRepID]], tblSalesreps[RepID], tblSalesreps[Target])</f>
        <v>5886694</v>
      </c>
    </row>
    <row r="2128" spans="1:21">
      <c r="A2128" t="s">
        <v>2925</v>
      </c>
      <c r="B2128" s="7" t="s">
        <v>472</v>
      </c>
      <c r="C2128" t="s">
        <v>317</v>
      </c>
      <c r="D2128" t="s">
        <v>18</v>
      </c>
      <c r="E2128" t="s">
        <v>56</v>
      </c>
      <c r="F2128" t="s">
        <v>14</v>
      </c>
      <c r="G2128">
        <v>9</v>
      </c>
      <c r="H2128">
        <v>0.15</v>
      </c>
      <c r="I2128" s="2">
        <v>367972.65</v>
      </c>
      <c r="J2128" t="str">
        <f>_xlfn.XLOOKUP(tblOrders[[#This Row],[CustomerID]], tblCustomers[CustomerID], tblCustomers[CustomerName])</f>
        <v>Customer 56</v>
      </c>
      <c r="K2128" t="str">
        <f>_xlfn.XLOOKUP(tblOrders[[#This Row],[CustomerID]], tblCustomers[CustomerID], tblCustomers[Segment])</f>
        <v>SME</v>
      </c>
      <c r="L2128" t="str">
        <f>_xlfn.XLOOKUP(tblOrders[[#This Row],[ProductID]], tblProducts[ProductID], tblProducts[Category])</f>
        <v>Electronics</v>
      </c>
      <c r="M2128">
        <f>_xlfn.XLOOKUP(tblOrders[[#This Row],[ProductID]], tblProducts[ProductID], tblProducts[CostPrice])</f>
        <v>55008</v>
      </c>
      <c r="N2128">
        <f>tblOrders[[#This Row],[Sales]]-(tblOrders[[#This Row],[CostPrice]]*tblOrders[[#This Row],[Quantity]])</f>
        <v>-127099.34999999998</v>
      </c>
      <c r="O2128" t="str">
        <f>TEXT(tblOrders[[#This Row],[Date]],"mmm-yyyy")</f>
        <v>Mar-2025</v>
      </c>
      <c r="P2128" t="str">
        <f>_xlfn.XLOOKUP(tblOrders[[#This Row],[OrderID]], tblReturns[OrderID], tblReturns[Returned])</f>
        <v>No</v>
      </c>
      <c r="Q2128" t="str">
        <f>_xlfn.XLOOKUP(tblOrders[[#This Row],[OrderID]], tblShipping[OrderID], tblShipping[ShipMode])</f>
        <v>Standard</v>
      </c>
      <c r="R2128" t="str">
        <f>IFERROR(_xlfn.XLOOKUP(A2127, tblCustomers[CustomerID], tblCustomers[CustomerName]), "Not Found")</f>
        <v>Not Found</v>
      </c>
      <c r="S2128" t="str">
        <f>IF(tblOrders[[#This Row],[Sales]]&gt;1000000,"High Value","Standard")</f>
        <v>Standard</v>
      </c>
      <c r="T2128" t="str">
        <f>_xlfn.XLOOKUP(tblOrders[[#This Row],[ProductID]], tblProducts[ProductID], tblProducts[ProductName])</f>
        <v>Product 94</v>
      </c>
      <c r="U2128">
        <f>_xlfn.XLOOKUP(tblOrders[[#This Row],[SalesRepID]], tblSalesreps[RepID], tblSalesreps[Target])</f>
        <v>14265630</v>
      </c>
    </row>
    <row r="2129" spans="1:21">
      <c r="A2129" t="s">
        <v>2926</v>
      </c>
      <c r="B2129" s="7" t="s">
        <v>1095</v>
      </c>
      <c r="C2129" t="s">
        <v>814</v>
      </c>
      <c r="D2129" t="s">
        <v>339</v>
      </c>
      <c r="E2129" t="s">
        <v>45</v>
      </c>
      <c r="F2129" t="s">
        <v>14</v>
      </c>
      <c r="G2129">
        <v>9</v>
      </c>
      <c r="H2129">
        <v>0.15</v>
      </c>
      <c r="I2129" s="2">
        <v>883988.1</v>
      </c>
      <c r="J2129" t="str">
        <f>_xlfn.XLOOKUP(tblOrders[[#This Row],[CustomerID]], tblCustomers[CustomerID], tblCustomers[CustomerName])</f>
        <v>Customer 235</v>
      </c>
      <c r="K2129" t="str">
        <f>_xlfn.XLOOKUP(tblOrders[[#This Row],[CustomerID]], tblCustomers[CustomerID], tblCustomers[Segment])</f>
        <v>Consumer</v>
      </c>
      <c r="L2129" t="str">
        <f>_xlfn.XLOOKUP(tblOrders[[#This Row],[ProductID]], tblProducts[ProductID], tblProducts[Category])</f>
        <v>Office</v>
      </c>
      <c r="M2129">
        <f>_xlfn.XLOOKUP(tblOrders[[#This Row],[ProductID]], tblProducts[ProductID], tblProducts[CostPrice])</f>
        <v>73889</v>
      </c>
      <c r="N2129">
        <f>tblOrders[[#This Row],[Sales]]-(tblOrders[[#This Row],[CostPrice]]*tblOrders[[#This Row],[Quantity]])</f>
        <v>218987.09999999998</v>
      </c>
      <c r="O2129" t="str">
        <f>TEXT(tblOrders[[#This Row],[Date]],"mmm-yyyy")</f>
        <v>Jul-2025</v>
      </c>
      <c r="P2129" t="str">
        <f>_xlfn.XLOOKUP(tblOrders[[#This Row],[OrderID]], tblReturns[OrderID], tblReturns[Returned])</f>
        <v>No</v>
      </c>
      <c r="Q2129" t="str">
        <f>_xlfn.XLOOKUP(tblOrders[[#This Row],[OrderID]], tblShipping[OrderID], tblShipping[ShipMode])</f>
        <v>Standard</v>
      </c>
      <c r="R2129" t="str">
        <f>IFERROR(_xlfn.XLOOKUP(A2128, tblCustomers[CustomerID], tblCustomers[CustomerName]), "Not Found")</f>
        <v>Not Found</v>
      </c>
      <c r="S2129" t="str">
        <f>IF(tblOrders[[#This Row],[Sales]]&gt;1000000,"High Value","Standard")</f>
        <v>Standard</v>
      </c>
      <c r="T2129" t="str">
        <f>_xlfn.XLOOKUP(tblOrders[[#This Row],[ProductID]], tblProducts[ProductID], tblProducts[ProductName])</f>
        <v>Product 83</v>
      </c>
      <c r="U2129">
        <f>_xlfn.XLOOKUP(tblOrders[[#This Row],[SalesRepID]], tblSalesreps[RepID], tblSalesreps[Target])</f>
        <v>11319839</v>
      </c>
    </row>
    <row r="2130" spans="1:21">
      <c r="A2130" t="s">
        <v>2927</v>
      </c>
      <c r="B2130" s="7" t="s">
        <v>1089</v>
      </c>
      <c r="C2130" t="s">
        <v>231</v>
      </c>
      <c r="D2130" t="s">
        <v>318</v>
      </c>
      <c r="E2130" t="s">
        <v>56</v>
      </c>
      <c r="F2130" t="s">
        <v>26</v>
      </c>
      <c r="G2130">
        <v>9</v>
      </c>
      <c r="H2130">
        <v>0.05</v>
      </c>
      <c r="I2130" s="2">
        <v>126830.7</v>
      </c>
      <c r="J2130" t="str">
        <f>_xlfn.XLOOKUP(tblOrders[[#This Row],[CustomerID]], tblCustomers[CustomerID], tblCustomers[CustomerName])</f>
        <v>Customer 28</v>
      </c>
      <c r="K2130" t="str">
        <f>_xlfn.XLOOKUP(tblOrders[[#This Row],[CustomerID]], tblCustomers[CustomerID], tblCustomers[Segment])</f>
        <v>SME</v>
      </c>
      <c r="L2130" t="str">
        <f>_xlfn.XLOOKUP(tblOrders[[#This Row],[ProductID]], tblProducts[ProductID], tblProducts[Category])</f>
        <v>Office</v>
      </c>
      <c r="M2130">
        <f>_xlfn.XLOOKUP(tblOrders[[#This Row],[ProductID]], tblProducts[ProductID], tblProducts[CostPrice])</f>
        <v>39205</v>
      </c>
      <c r="N2130">
        <f>tblOrders[[#This Row],[Sales]]-(tblOrders[[#This Row],[CostPrice]]*tblOrders[[#This Row],[Quantity]])</f>
        <v>-226014.3</v>
      </c>
      <c r="O2130" t="str">
        <f>TEXT(tblOrders[[#This Row],[Date]],"mmm-yyyy")</f>
        <v>Apr-2025</v>
      </c>
      <c r="P2130" t="str">
        <f>_xlfn.XLOOKUP(tblOrders[[#This Row],[OrderID]], tblReturns[OrderID], tblReturns[Returned])</f>
        <v>No</v>
      </c>
      <c r="Q2130" t="str">
        <f>_xlfn.XLOOKUP(tblOrders[[#This Row],[OrderID]], tblShipping[OrderID], tblShipping[ShipMode])</f>
        <v>Express</v>
      </c>
      <c r="R2130" t="str">
        <f>IFERROR(_xlfn.XLOOKUP(A2129, tblCustomers[CustomerID], tblCustomers[CustomerName]), "Not Found")</f>
        <v>Not Found</v>
      </c>
      <c r="S2130" t="str">
        <f>IF(tblOrders[[#This Row],[Sales]]&gt;1000000,"High Value","Standard")</f>
        <v>Standard</v>
      </c>
      <c r="T2130" t="str">
        <f>_xlfn.XLOOKUP(tblOrders[[#This Row],[ProductID]], tblProducts[ProductID], tblProducts[ProductName])</f>
        <v>Product 74</v>
      </c>
      <c r="U2130">
        <f>_xlfn.XLOOKUP(tblOrders[[#This Row],[SalesRepID]], tblSalesreps[RepID], tblSalesreps[Target])</f>
        <v>14265630</v>
      </c>
    </row>
    <row r="2131" spans="1:21">
      <c r="A2131" t="s">
        <v>2928</v>
      </c>
      <c r="B2131" s="7" t="s">
        <v>623</v>
      </c>
      <c r="C2131" t="s">
        <v>426</v>
      </c>
      <c r="D2131" t="s">
        <v>349</v>
      </c>
      <c r="E2131" t="s">
        <v>50</v>
      </c>
      <c r="F2131" t="s">
        <v>51</v>
      </c>
      <c r="G2131">
        <v>9</v>
      </c>
      <c r="H2131">
        <v>0.2</v>
      </c>
      <c r="I2131" s="2">
        <v>982972.8</v>
      </c>
      <c r="J2131" t="str">
        <f>_xlfn.XLOOKUP(tblOrders[[#This Row],[CustomerID]], tblCustomers[CustomerID], tblCustomers[CustomerName])</f>
        <v>Customer 195</v>
      </c>
      <c r="K2131" t="str">
        <f>_xlfn.XLOOKUP(tblOrders[[#This Row],[CustomerID]], tblCustomers[CustomerID], tblCustomers[Segment])</f>
        <v>Corporate</v>
      </c>
      <c r="L2131" t="str">
        <f>_xlfn.XLOOKUP(tblOrders[[#This Row],[ProductID]], tblProducts[ProductID], tblProducts[Category])</f>
        <v>Office</v>
      </c>
      <c r="M2131">
        <f>_xlfn.XLOOKUP(tblOrders[[#This Row],[ProductID]], tblProducts[ProductID], tblProducts[CostPrice])</f>
        <v>26900</v>
      </c>
      <c r="N2131">
        <f>tblOrders[[#This Row],[Sales]]-(tblOrders[[#This Row],[CostPrice]]*tblOrders[[#This Row],[Quantity]])</f>
        <v>740872.8</v>
      </c>
      <c r="O2131" t="str">
        <f>TEXT(tblOrders[[#This Row],[Date]],"mmm-yyyy")</f>
        <v>Jul-2025</v>
      </c>
      <c r="P2131" t="str">
        <f>_xlfn.XLOOKUP(tblOrders[[#This Row],[OrderID]], tblReturns[OrderID], tblReturns[Returned])</f>
        <v>No</v>
      </c>
      <c r="Q2131" t="str">
        <f>_xlfn.XLOOKUP(tblOrders[[#This Row],[OrderID]], tblShipping[OrderID], tblShipping[ShipMode])</f>
        <v>Standard</v>
      </c>
      <c r="R2131" t="str">
        <f>IFERROR(_xlfn.XLOOKUP(A2130, tblCustomers[CustomerID], tblCustomers[CustomerName]), "Not Found")</f>
        <v>Not Found</v>
      </c>
      <c r="S2131" t="str">
        <f>IF(tblOrders[[#This Row],[Sales]]&gt;1000000,"High Value","Standard")</f>
        <v>Standard</v>
      </c>
      <c r="T2131" t="str">
        <f>_xlfn.XLOOKUP(tblOrders[[#This Row],[ProductID]], tblProducts[ProductID], tblProducts[ProductName])</f>
        <v>Product 61</v>
      </c>
      <c r="U2131">
        <f>_xlfn.XLOOKUP(tblOrders[[#This Row],[SalesRepID]], tblSalesreps[RepID], tblSalesreps[Target])</f>
        <v>17350666</v>
      </c>
    </row>
    <row r="2132" spans="1:21">
      <c r="A2132" t="s">
        <v>2929</v>
      </c>
      <c r="B2132" s="7" t="s">
        <v>53</v>
      </c>
      <c r="C2132" t="s">
        <v>294</v>
      </c>
      <c r="D2132" t="s">
        <v>817</v>
      </c>
      <c r="E2132" t="s">
        <v>197</v>
      </c>
      <c r="F2132" t="s">
        <v>20</v>
      </c>
      <c r="G2132">
        <v>3</v>
      </c>
      <c r="H2132">
        <v>0.15</v>
      </c>
      <c r="I2132" s="2">
        <v>277679.7</v>
      </c>
      <c r="J2132" t="str">
        <f>_xlfn.XLOOKUP(tblOrders[[#This Row],[CustomerID]], tblCustomers[CustomerID], tblCustomers[CustomerName])</f>
        <v>Customer 284</v>
      </c>
      <c r="K2132" t="str">
        <f>_xlfn.XLOOKUP(tblOrders[[#This Row],[CustomerID]], tblCustomers[CustomerID], tblCustomers[Segment])</f>
        <v>SME</v>
      </c>
      <c r="L2132" t="str">
        <f>_xlfn.XLOOKUP(tblOrders[[#This Row],[ProductID]], tblProducts[ProductID], tblProducts[Category])</f>
        <v>Furniture</v>
      </c>
      <c r="M2132">
        <f>_xlfn.XLOOKUP(tblOrders[[#This Row],[ProductID]], tblProducts[ProductID], tblProducts[CostPrice])</f>
        <v>11009</v>
      </c>
      <c r="N2132">
        <f>tblOrders[[#This Row],[Sales]]-(tblOrders[[#This Row],[CostPrice]]*tblOrders[[#This Row],[Quantity]])</f>
        <v>244652.7</v>
      </c>
      <c r="O2132" t="str">
        <f>TEXT(tblOrders[[#This Row],[Date]],"mmm-yyyy")</f>
        <v>Apr-2025</v>
      </c>
      <c r="P2132" t="str">
        <f>_xlfn.XLOOKUP(tblOrders[[#This Row],[OrderID]], tblReturns[OrderID], tblReturns[Returned])</f>
        <v>Yes</v>
      </c>
      <c r="Q2132" t="str">
        <f>_xlfn.XLOOKUP(tblOrders[[#This Row],[OrderID]], tblShipping[OrderID], tblShipping[ShipMode])</f>
        <v>Pickup</v>
      </c>
      <c r="R2132" t="str">
        <f>IFERROR(_xlfn.XLOOKUP(A2131, tblCustomers[CustomerID], tblCustomers[CustomerName]), "Not Found")</f>
        <v>Not Found</v>
      </c>
      <c r="S2132" t="str">
        <f>IF(tblOrders[[#This Row],[Sales]]&gt;1000000,"High Value","Standard")</f>
        <v>Standard</v>
      </c>
      <c r="T2132" t="str">
        <f>_xlfn.XLOOKUP(tblOrders[[#This Row],[ProductID]], tblProducts[ProductID], tblProducts[ProductName])</f>
        <v>Product 99</v>
      </c>
      <c r="U2132">
        <f>_xlfn.XLOOKUP(tblOrders[[#This Row],[SalesRepID]], tblSalesreps[RepID], tblSalesreps[Target])</f>
        <v>19562258</v>
      </c>
    </row>
    <row r="2133" spans="1:21">
      <c r="A2133" t="s">
        <v>2930</v>
      </c>
      <c r="B2133" s="7" t="s">
        <v>871</v>
      </c>
      <c r="C2133" t="s">
        <v>803</v>
      </c>
      <c r="D2133" t="s">
        <v>667</v>
      </c>
      <c r="E2133" t="s">
        <v>25</v>
      </c>
      <c r="F2133" t="s">
        <v>26</v>
      </c>
      <c r="G2133">
        <v>1</v>
      </c>
      <c r="H2133">
        <v>0.05</v>
      </c>
      <c r="I2133" s="2">
        <v>99186.65</v>
      </c>
      <c r="J2133" t="str">
        <f>_xlfn.XLOOKUP(tblOrders[[#This Row],[CustomerID]], tblCustomers[CustomerID], tblCustomers[CustomerName])</f>
        <v>Customer 153</v>
      </c>
      <c r="K2133" t="str">
        <f>_xlfn.XLOOKUP(tblOrders[[#This Row],[CustomerID]], tblCustomers[CustomerID], tblCustomers[Segment])</f>
        <v>SME</v>
      </c>
      <c r="L2133" t="str">
        <f>_xlfn.XLOOKUP(tblOrders[[#This Row],[ProductID]], tblProducts[ProductID], tblProducts[Category])</f>
        <v>Electronics</v>
      </c>
      <c r="M2133">
        <f>_xlfn.XLOOKUP(tblOrders[[#This Row],[ProductID]], tblProducts[ProductID], tblProducts[CostPrice])</f>
        <v>13676</v>
      </c>
      <c r="N2133">
        <f>tblOrders[[#This Row],[Sales]]-(tblOrders[[#This Row],[CostPrice]]*tblOrders[[#This Row],[Quantity]])</f>
        <v>85510.65</v>
      </c>
      <c r="O2133" t="str">
        <f>TEXT(tblOrders[[#This Row],[Date]],"mmm-yyyy")</f>
        <v>Nov-2025</v>
      </c>
      <c r="P2133" t="str">
        <f>_xlfn.XLOOKUP(tblOrders[[#This Row],[OrderID]], tblReturns[OrderID], tblReturns[Returned])</f>
        <v>No</v>
      </c>
      <c r="Q2133" t="str">
        <f>_xlfn.XLOOKUP(tblOrders[[#This Row],[OrderID]], tblShipping[OrderID], tblShipping[ShipMode])</f>
        <v>Express</v>
      </c>
      <c r="R2133" t="str">
        <f>IFERROR(_xlfn.XLOOKUP(A2132, tblCustomers[CustomerID], tblCustomers[CustomerName]), "Not Found")</f>
        <v>Not Found</v>
      </c>
      <c r="S2133" t="str">
        <f>IF(tblOrders[[#This Row],[Sales]]&gt;1000000,"High Value","Standard")</f>
        <v>Standard</v>
      </c>
      <c r="T2133" t="str">
        <f>_xlfn.XLOOKUP(tblOrders[[#This Row],[ProductID]], tblProducts[ProductID], tblProducts[ProductName])</f>
        <v>Product 10</v>
      </c>
      <c r="U2133">
        <f>_xlfn.XLOOKUP(tblOrders[[#This Row],[SalesRepID]], tblSalesreps[RepID], tblSalesreps[Target])</f>
        <v>7094914</v>
      </c>
    </row>
    <row r="2134" spans="1:21">
      <c r="A2134" t="s">
        <v>2931</v>
      </c>
      <c r="B2134" s="7" t="s">
        <v>575</v>
      </c>
      <c r="C2134" t="s">
        <v>231</v>
      </c>
      <c r="D2134" t="s">
        <v>133</v>
      </c>
      <c r="E2134" t="s">
        <v>87</v>
      </c>
      <c r="F2134" t="s">
        <v>20</v>
      </c>
      <c r="G2134">
        <v>7</v>
      </c>
      <c r="H2134">
        <v>0.15</v>
      </c>
      <c r="I2134" s="2">
        <v>568457.05000000005</v>
      </c>
      <c r="J2134" t="str">
        <f>_xlfn.XLOOKUP(tblOrders[[#This Row],[CustomerID]], tblCustomers[CustomerID], tblCustomers[CustomerName])</f>
        <v>Customer 28</v>
      </c>
      <c r="K2134" t="str">
        <f>_xlfn.XLOOKUP(tblOrders[[#This Row],[CustomerID]], tblCustomers[CustomerID], tblCustomers[Segment])</f>
        <v>SME</v>
      </c>
      <c r="L2134" t="str">
        <f>_xlfn.XLOOKUP(tblOrders[[#This Row],[ProductID]], tblProducts[ProductID], tblProducts[Category])</f>
        <v>Furniture</v>
      </c>
      <c r="M2134">
        <f>_xlfn.XLOOKUP(tblOrders[[#This Row],[ProductID]], tblProducts[ProductID], tblProducts[CostPrice])</f>
        <v>53604</v>
      </c>
      <c r="N2134">
        <f>tblOrders[[#This Row],[Sales]]-(tblOrders[[#This Row],[CostPrice]]*tblOrders[[#This Row],[Quantity]])</f>
        <v>193229.05000000005</v>
      </c>
      <c r="O2134" t="str">
        <f>TEXT(tblOrders[[#This Row],[Date]],"mmm-yyyy")</f>
        <v>Apr-2025</v>
      </c>
      <c r="P2134" t="str">
        <f>_xlfn.XLOOKUP(tblOrders[[#This Row],[OrderID]], tblReturns[OrderID], tblReturns[Returned])</f>
        <v>No</v>
      </c>
      <c r="Q2134" t="str">
        <f>_xlfn.XLOOKUP(tblOrders[[#This Row],[OrderID]], tblShipping[OrderID], tblShipping[ShipMode])</f>
        <v>Standard</v>
      </c>
      <c r="R2134" t="str">
        <f>IFERROR(_xlfn.XLOOKUP(A2133, tblCustomers[CustomerID], tblCustomers[CustomerName]), "Not Found")</f>
        <v>Not Found</v>
      </c>
      <c r="S2134" t="str">
        <f>IF(tblOrders[[#This Row],[Sales]]&gt;1000000,"High Value","Standard")</f>
        <v>Standard</v>
      </c>
      <c r="T2134" t="str">
        <f>_xlfn.XLOOKUP(tblOrders[[#This Row],[ProductID]], tblProducts[ProductID], tblProducts[ProductName])</f>
        <v>Product 6</v>
      </c>
      <c r="U2134">
        <f>_xlfn.XLOOKUP(tblOrders[[#This Row],[SalesRepID]], tblSalesreps[RepID], tblSalesreps[Target])</f>
        <v>18500989</v>
      </c>
    </row>
    <row r="2135" spans="1:21">
      <c r="A2135" t="s">
        <v>2932</v>
      </c>
      <c r="B2135" s="7" t="s">
        <v>443</v>
      </c>
      <c r="C2135" t="s">
        <v>602</v>
      </c>
      <c r="D2135" t="s">
        <v>141</v>
      </c>
      <c r="E2135" t="s">
        <v>87</v>
      </c>
      <c r="F2135" t="s">
        <v>20</v>
      </c>
      <c r="G2135">
        <v>5</v>
      </c>
      <c r="H2135">
        <v>0.2</v>
      </c>
      <c r="I2135" s="2">
        <v>179056</v>
      </c>
      <c r="J2135" t="str">
        <f>_xlfn.XLOOKUP(tblOrders[[#This Row],[CustomerID]], tblCustomers[CustomerID], tblCustomers[CustomerName])</f>
        <v>Customer 226</v>
      </c>
      <c r="K2135" t="str">
        <f>_xlfn.XLOOKUP(tblOrders[[#This Row],[CustomerID]], tblCustomers[CustomerID], tblCustomers[Segment])</f>
        <v>Corporate</v>
      </c>
      <c r="L2135" t="str">
        <f>_xlfn.XLOOKUP(tblOrders[[#This Row],[ProductID]], tblProducts[ProductID], tblProducts[Category])</f>
        <v>Home</v>
      </c>
      <c r="M2135">
        <f>_xlfn.XLOOKUP(tblOrders[[#This Row],[ProductID]], tblProducts[ProductID], tblProducts[CostPrice])</f>
        <v>32671</v>
      </c>
      <c r="N2135">
        <f>tblOrders[[#This Row],[Sales]]-(tblOrders[[#This Row],[CostPrice]]*tblOrders[[#This Row],[Quantity]])</f>
        <v>15701</v>
      </c>
      <c r="O2135" t="str">
        <f>TEXT(tblOrders[[#This Row],[Date]],"mmm-yyyy")</f>
        <v>Jan-2025</v>
      </c>
      <c r="P2135" t="str">
        <f>_xlfn.XLOOKUP(tblOrders[[#This Row],[OrderID]], tblReturns[OrderID], tblReturns[Returned])</f>
        <v>No</v>
      </c>
      <c r="Q2135" t="str">
        <f>_xlfn.XLOOKUP(tblOrders[[#This Row],[OrderID]], tblShipping[OrderID], tblShipping[ShipMode])</f>
        <v>Express</v>
      </c>
      <c r="R2135" t="str">
        <f>IFERROR(_xlfn.XLOOKUP(A2134, tblCustomers[CustomerID], tblCustomers[CustomerName]), "Not Found")</f>
        <v>Not Found</v>
      </c>
      <c r="S2135" t="str">
        <f>IF(tblOrders[[#This Row],[Sales]]&gt;1000000,"High Value","Standard")</f>
        <v>Standard</v>
      </c>
      <c r="T2135" t="str">
        <f>_xlfn.XLOOKUP(tblOrders[[#This Row],[ProductID]], tblProducts[ProductID], tblProducts[ProductName])</f>
        <v>Product 80</v>
      </c>
      <c r="U2135">
        <f>_xlfn.XLOOKUP(tblOrders[[#This Row],[SalesRepID]], tblSalesreps[RepID], tblSalesreps[Target])</f>
        <v>18500989</v>
      </c>
    </row>
    <row r="2136" spans="1:21">
      <c r="A2136" t="s">
        <v>2933</v>
      </c>
      <c r="B2136" s="7" t="s">
        <v>58</v>
      </c>
      <c r="C2136" t="s">
        <v>196</v>
      </c>
      <c r="D2136" t="s">
        <v>1029</v>
      </c>
      <c r="E2136" t="s">
        <v>25</v>
      </c>
      <c r="F2136" t="s">
        <v>14</v>
      </c>
      <c r="G2136">
        <v>10</v>
      </c>
      <c r="H2136">
        <v>0.15</v>
      </c>
      <c r="I2136" s="2">
        <v>543371</v>
      </c>
      <c r="J2136" t="str">
        <f>_xlfn.XLOOKUP(tblOrders[[#This Row],[CustomerID]], tblCustomers[CustomerID], tblCustomers[CustomerName])</f>
        <v>Customer 99</v>
      </c>
      <c r="K2136" t="str">
        <f>_xlfn.XLOOKUP(tblOrders[[#This Row],[CustomerID]], tblCustomers[CustomerID], tblCustomers[Segment])</f>
        <v>Consumer</v>
      </c>
      <c r="L2136" t="str">
        <f>_xlfn.XLOOKUP(tblOrders[[#This Row],[ProductID]], tblProducts[ProductID], tblProducts[Category])</f>
        <v>Furniture</v>
      </c>
      <c r="M2136">
        <f>_xlfn.XLOOKUP(tblOrders[[#This Row],[ProductID]], tblProducts[ProductID], tblProducts[CostPrice])</f>
        <v>74501</v>
      </c>
      <c r="N2136">
        <f>tblOrders[[#This Row],[Sales]]-(tblOrders[[#This Row],[CostPrice]]*tblOrders[[#This Row],[Quantity]])</f>
        <v>-201639</v>
      </c>
      <c r="O2136" t="str">
        <f>TEXT(tblOrders[[#This Row],[Date]],"mmm-yyyy")</f>
        <v>Jan-2025</v>
      </c>
      <c r="P2136" t="str">
        <f>_xlfn.XLOOKUP(tblOrders[[#This Row],[OrderID]], tblReturns[OrderID], tblReturns[Returned])</f>
        <v>No</v>
      </c>
      <c r="Q2136" t="str">
        <f>_xlfn.XLOOKUP(tblOrders[[#This Row],[OrderID]], tblShipping[OrderID], tblShipping[ShipMode])</f>
        <v>Express</v>
      </c>
      <c r="R2136" t="str">
        <f>IFERROR(_xlfn.XLOOKUP(A2135, tblCustomers[CustomerID], tblCustomers[CustomerName]), "Not Found")</f>
        <v>Not Found</v>
      </c>
      <c r="S2136" t="str">
        <f>IF(tblOrders[[#This Row],[Sales]]&gt;1000000,"High Value","Standard")</f>
        <v>Standard</v>
      </c>
      <c r="T2136" t="str">
        <f>_xlfn.XLOOKUP(tblOrders[[#This Row],[ProductID]], tblProducts[ProductID], tblProducts[ProductName])</f>
        <v>Product 18</v>
      </c>
      <c r="U2136">
        <f>_xlfn.XLOOKUP(tblOrders[[#This Row],[SalesRepID]], tblSalesreps[RepID], tblSalesreps[Target])</f>
        <v>7094914</v>
      </c>
    </row>
    <row r="2137" spans="1:21">
      <c r="A2137" t="s">
        <v>2934</v>
      </c>
      <c r="B2137" s="7" t="s">
        <v>807</v>
      </c>
      <c r="C2137" t="s">
        <v>641</v>
      </c>
      <c r="D2137" t="s">
        <v>201</v>
      </c>
      <c r="E2137" t="s">
        <v>74</v>
      </c>
      <c r="F2137" t="s">
        <v>14</v>
      </c>
      <c r="G2137">
        <v>9</v>
      </c>
      <c r="H2137">
        <v>0</v>
      </c>
      <c r="I2137" s="2">
        <v>991413</v>
      </c>
      <c r="J2137" t="str">
        <f>_xlfn.XLOOKUP(tblOrders[[#This Row],[CustomerID]], tblCustomers[CustomerID], tblCustomers[CustomerName])</f>
        <v>Customer 253</v>
      </c>
      <c r="K2137" t="str">
        <f>_xlfn.XLOOKUP(tblOrders[[#This Row],[CustomerID]], tblCustomers[CustomerID], tblCustomers[Segment])</f>
        <v>Corporate</v>
      </c>
      <c r="L2137" t="str">
        <f>_xlfn.XLOOKUP(tblOrders[[#This Row],[ProductID]], tblProducts[ProductID], tblProducts[Category])</f>
        <v>Furniture</v>
      </c>
      <c r="M2137">
        <f>_xlfn.XLOOKUP(tblOrders[[#This Row],[ProductID]], tblProducts[ProductID], tblProducts[CostPrice])</f>
        <v>22542</v>
      </c>
      <c r="N2137">
        <f>tblOrders[[#This Row],[Sales]]-(tblOrders[[#This Row],[CostPrice]]*tblOrders[[#This Row],[Quantity]])</f>
        <v>788535</v>
      </c>
      <c r="O2137" t="str">
        <f>TEXT(tblOrders[[#This Row],[Date]],"mmm-yyyy")</f>
        <v>Sep-2025</v>
      </c>
      <c r="P2137" t="str">
        <f>_xlfn.XLOOKUP(tblOrders[[#This Row],[OrderID]], tblReturns[OrderID], tblReturns[Returned])</f>
        <v>No</v>
      </c>
      <c r="Q2137" t="str">
        <f>_xlfn.XLOOKUP(tblOrders[[#This Row],[OrderID]], tblShipping[OrderID], tblShipping[ShipMode])</f>
        <v>Standard</v>
      </c>
      <c r="R2137" t="str">
        <f>IFERROR(_xlfn.XLOOKUP(A2136, tblCustomers[CustomerID], tblCustomers[CustomerName]), "Not Found")</f>
        <v>Not Found</v>
      </c>
      <c r="S2137" t="str">
        <f>IF(tblOrders[[#This Row],[Sales]]&gt;1000000,"High Value","Standard")</f>
        <v>Standard</v>
      </c>
      <c r="T2137" t="str">
        <f>_xlfn.XLOOKUP(tblOrders[[#This Row],[ProductID]], tblProducts[ProductID], tblProducts[ProductName])</f>
        <v>Product 50</v>
      </c>
      <c r="U2137">
        <f>_xlfn.XLOOKUP(tblOrders[[#This Row],[SalesRepID]], tblSalesreps[RepID], tblSalesreps[Target])</f>
        <v>7254801</v>
      </c>
    </row>
    <row r="2138" spans="1:21">
      <c r="A2138" t="s">
        <v>2935</v>
      </c>
      <c r="B2138" s="7" t="s">
        <v>623</v>
      </c>
      <c r="C2138" t="s">
        <v>763</v>
      </c>
      <c r="D2138" t="s">
        <v>587</v>
      </c>
      <c r="E2138" t="s">
        <v>40</v>
      </c>
      <c r="F2138" t="s">
        <v>88</v>
      </c>
      <c r="G2138">
        <v>5</v>
      </c>
      <c r="H2138">
        <v>0.15</v>
      </c>
      <c r="I2138" s="2">
        <v>226168</v>
      </c>
      <c r="J2138" t="str">
        <f>_xlfn.XLOOKUP(tblOrders[[#This Row],[CustomerID]], tblCustomers[CustomerID], tblCustomers[CustomerName])</f>
        <v>Customer 5</v>
      </c>
      <c r="K2138" t="str">
        <f>_xlfn.XLOOKUP(tblOrders[[#This Row],[CustomerID]], tblCustomers[CustomerID], tblCustomers[Segment])</f>
        <v>Corporate</v>
      </c>
      <c r="L2138" t="str">
        <f>_xlfn.XLOOKUP(tblOrders[[#This Row],[ProductID]], tblProducts[ProductID], tblProducts[Category])</f>
        <v>Electronics</v>
      </c>
      <c r="M2138">
        <f>_xlfn.XLOOKUP(tblOrders[[#This Row],[ProductID]], tblProducts[ProductID], tblProducts[CostPrice])</f>
        <v>67500</v>
      </c>
      <c r="N2138">
        <f>tblOrders[[#This Row],[Sales]]-(tblOrders[[#This Row],[CostPrice]]*tblOrders[[#This Row],[Quantity]])</f>
        <v>-111332</v>
      </c>
      <c r="O2138" t="str">
        <f>TEXT(tblOrders[[#This Row],[Date]],"mmm-yyyy")</f>
        <v>Jul-2025</v>
      </c>
      <c r="P2138" t="str">
        <f>_xlfn.XLOOKUP(tblOrders[[#This Row],[OrderID]], tblReturns[OrderID], tblReturns[Returned])</f>
        <v>No</v>
      </c>
      <c r="Q2138" t="str">
        <f>_xlfn.XLOOKUP(tblOrders[[#This Row],[OrderID]], tblShipping[OrderID], tblShipping[ShipMode])</f>
        <v>Express</v>
      </c>
      <c r="R2138" t="str">
        <f>IFERROR(_xlfn.XLOOKUP(A2137, tblCustomers[CustomerID], tblCustomers[CustomerName]), "Not Found")</f>
        <v>Not Found</v>
      </c>
      <c r="S2138" t="str">
        <f>IF(tblOrders[[#This Row],[Sales]]&gt;1000000,"High Value","Standard")</f>
        <v>Standard</v>
      </c>
      <c r="T2138" t="str">
        <f>_xlfn.XLOOKUP(tblOrders[[#This Row],[ProductID]], tblProducts[ProductID], tblProducts[ProductName])</f>
        <v>Product 97</v>
      </c>
      <c r="U2138">
        <f>_xlfn.XLOOKUP(tblOrders[[#This Row],[SalesRepID]], tblSalesreps[RepID], tblSalesreps[Target])</f>
        <v>6291486</v>
      </c>
    </row>
    <row r="2139" spans="1:21">
      <c r="A2139" t="s">
        <v>2936</v>
      </c>
      <c r="B2139" s="7" t="s">
        <v>420</v>
      </c>
      <c r="C2139" t="s">
        <v>466</v>
      </c>
      <c r="D2139" t="s">
        <v>39</v>
      </c>
      <c r="E2139" t="s">
        <v>205</v>
      </c>
      <c r="F2139" t="s">
        <v>14</v>
      </c>
      <c r="G2139">
        <v>1</v>
      </c>
      <c r="H2139">
        <v>0.15</v>
      </c>
      <c r="I2139" s="2">
        <v>7587.95</v>
      </c>
      <c r="J2139" t="str">
        <f>_xlfn.XLOOKUP(tblOrders[[#This Row],[CustomerID]], tblCustomers[CustomerID], tblCustomers[CustomerName])</f>
        <v>Customer 233</v>
      </c>
      <c r="K2139" t="str">
        <f>_xlfn.XLOOKUP(tblOrders[[#This Row],[CustomerID]], tblCustomers[CustomerID], tblCustomers[Segment])</f>
        <v>SME</v>
      </c>
      <c r="L2139" t="str">
        <f>_xlfn.XLOOKUP(tblOrders[[#This Row],[ProductID]], tblProducts[ProductID], tblProducts[Category])</f>
        <v>Office</v>
      </c>
      <c r="M2139">
        <f>_xlfn.XLOOKUP(tblOrders[[#This Row],[ProductID]], tblProducts[ProductID], tblProducts[CostPrice])</f>
        <v>63926</v>
      </c>
      <c r="N2139">
        <f>tblOrders[[#This Row],[Sales]]-(tblOrders[[#This Row],[CostPrice]]*tblOrders[[#This Row],[Quantity]])</f>
        <v>-56338.05</v>
      </c>
      <c r="O2139" t="str">
        <f>TEXT(tblOrders[[#This Row],[Date]],"mmm-yyyy")</f>
        <v>Nov-2025</v>
      </c>
      <c r="P2139" t="str">
        <f>_xlfn.XLOOKUP(tblOrders[[#This Row],[OrderID]], tblReturns[OrderID], tblReturns[Returned])</f>
        <v>No</v>
      </c>
      <c r="Q2139" t="str">
        <f>_xlfn.XLOOKUP(tblOrders[[#This Row],[OrderID]], tblShipping[OrderID], tblShipping[ShipMode])</f>
        <v>Pickup</v>
      </c>
      <c r="R2139" t="str">
        <f>IFERROR(_xlfn.XLOOKUP(A2138, tblCustomers[CustomerID], tblCustomers[CustomerName]), "Not Found")</f>
        <v>Not Found</v>
      </c>
      <c r="S2139" t="str">
        <f>IF(tblOrders[[#This Row],[Sales]]&gt;1000000,"High Value","Standard")</f>
        <v>Standard</v>
      </c>
      <c r="T2139" t="str">
        <f>_xlfn.XLOOKUP(tblOrders[[#This Row],[ProductID]], tblProducts[ProductID], tblProducts[ProductName])</f>
        <v>Product 4</v>
      </c>
      <c r="U2139">
        <f>_xlfn.XLOOKUP(tblOrders[[#This Row],[SalesRepID]], tblSalesreps[RepID], tblSalesreps[Target])</f>
        <v>16246424</v>
      </c>
    </row>
    <row r="2140" spans="1:21">
      <c r="A2140" t="s">
        <v>2937</v>
      </c>
      <c r="B2140" s="7" t="s">
        <v>1618</v>
      </c>
      <c r="C2140" t="s">
        <v>1176</v>
      </c>
      <c r="D2140" t="s">
        <v>78</v>
      </c>
      <c r="E2140" t="s">
        <v>210</v>
      </c>
      <c r="F2140" t="s">
        <v>14</v>
      </c>
      <c r="G2140">
        <v>7</v>
      </c>
      <c r="H2140">
        <v>0</v>
      </c>
      <c r="I2140" s="2">
        <v>871486</v>
      </c>
      <c r="J2140" t="str">
        <f>_xlfn.XLOOKUP(tblOrders[[#This Row],[CustomerID]], tblCustomers[CustomerID], tblCustomers[CustomerName])</f>
        <v>Customer 106</v>
      </c>
      <c r="K2140" t="str">
        <f>_xlfn.XLOOKUP(tblOrders[[#This Row],[CustomerID]], tblCustomers[CustomerID], tblCustomers[Segment])</f>
        <v>SME</v>
      </c>
      <c r="L2140" t="str">
        <f>_xlfn.XLOOKUP(tblOrders[[#This Row],[ProductID]], tblProducts[ProductID], tblProducts[Category])</f>
        <v>Office</v>
      </c>
      <c r="M2140">
        <f>_xlfn.XLOOKUP(tblOrders[[#This Row],[ProductID]], tblProducts[ProductID], tblProducts[CostPrice])</f>
        <v>76942</v>
      </c>
      <c r="N2140">
        <f>tblOrders[[#This Row],[Sales]]-(tblOrders[[#This Row],[CostPrice]]*tblOrders[[#This Row],[Quantity]])</f>
        <v>332892</v>
      </c>
      <c r="O2140" t="str">
        <f>TEXT(tblOrders[[#This Row],[Date]],"mmm-yyyy")</f>
        <v>Apr-2025</v>
      </c>
      <c r="P2140" t="str">
        <f>_xlfn.XLOOKUP(tblOrders[[#This Row],[OrderID]], tblReturns[OrderID], tblReturns[Returned])</f>
        <v>No</v>
      </c>
      <c r="Q2140" t="str">
        <f>_xlfn.XLOOKUP(tblOrders[[#This Row],[OrderID]], tblShipping[OrderID], tblShipping[ShipMode])</f>
        <v>Standard</v>
      </c>
      <c r="R2140" t="str">
        <f>IFERROR(_xlfn.XLOOKUP(A2139, tblCustomers[CustomerID], tblCustomers[CustomerName]), "Not Found")</f>
        <v>Not Found</v>
      </c>
      <c r="S2140" t="str">
        <f>IF(tblOrders[[#This Row],[Sales]]&gt;1000000,"High Value","Standard")</f>
        <v>Standard</v>
      </c>
      <c r="T2140" t="str">
        <f>_xlfn.XLOOKUP(tblOrders[[#This Row],[ProductID]], tblProducts[ProductID], tblProducts[ProductName])</f>
        <v>Product 22</v>
      </c>
      <c r="U2140">
        <f>_xlfn.XLOOKUP(tblOrders[[#This Row],[SalesRepID]], tblSalesreps[RepID], tblSalesreps[Target])</f>
        <v>19336654</v>
      </c>
    </row>
    <row r="2141" spans="1:21">
      <c r="A2141" t="s">
        <v>2938</v>
      </c>
      <c r="B2141" s="7" t="s">
        <v>1274</v>
      </c>
      <c r="C2141" t="s">
        <v>29</v>
      </c>
      <c r="D2141" t="s">
        <v>504</v>
      </c>
      <c r="E2141" t="s">
        <v>50</v>
      </c>
      <c r="F2141" t="s">
        <v>26</v>
      </c>
      <c r="G2141">
        <v>1</v>
      </c>
      <c r="H2141">
        <v>0.2</v>
      </c>
      <c r="I2141" s="2">
        <v>76784</v>
      </c>
      <c r="J2141" t="str">
        <f>_xlfn.XLOOKUP(tblOrders[[#This Row],[CustomerID]], tblCustomers[CustomerID], tblCustomers[CustomerName])</f>
        <v>Customer 163</v>
      </c>
      <c r="K2141" t="str">
        <f>_xlfn.XLOOKUP(tblOrders[[#This Row],[CustomerID]], tblCustomers[CustomerID], tblCustomers[Segment])</f>
        <v>Corporate</v>
      </c>
      <c r="L2141" t="str">
        <f>_xlfn.XLOOKUP(tblOrders[[#This Row],[ProductID]], tblProducts[ProductID], tblProducts[Category])</f>
        <v>Office</v>
      </c>
      <c r="M2141">
        <f>_xlfn.XLOOKUP(tblOrders[[#This Row],[ProductID]], tblProducts[ProductID], tblProducts[CostPrice])</f>
        <v>12010</v>
      </c>
      <c r="N2141">
        <f>tblOrders[[#This Row],[Sales]]-(tblOrders[[#This Row],[CostPrice]]*tblOrders[[#This Row],[Quantity]])</f>
        <v>64774</v>
      </c>
      <c r="O2141" t="str">
        <f>TEXT(tblOrders[[#This Row],[Date]],"mmm-yyyy")</f>
        <v>Mar-2025</v>
      </c>
      <c r="P2141" t="str">
        <f>_xlfn.XLOOKUP(tblOrders[[#This Row],[OrderID]], tblReturns[OrderID], tblReturns[Returned])</f>
        <v>No</v>
      </c>
      <c r="Q2141" t="str">
        <f>_xlfn.XLOOKUP(tblOrders[[#This Row],[OrderID]], tblShipping[OrderID], tblShipping[ShipMode])</f>
        <v>Express</v>
      </c>
      <c r="R2141" t="str">
        <f>IFERROR(_xlfn.XLOOKUP(A2140, tblCustomers[CustomerID], tblCustomers[CustomerName]), "Not Found")</f>
        <v>Not Found</v>
      </c>
      <c r="S2141" t="str">
        <f>IF(tblOrders[[#This Row],[Sales]]&gt;1000000,"High Value","Standard")</f>
        <v>Standard</v>
      </c>
      <c r="T2141" t="str">
        <f>_xlfn.XLOOKUP(tblOrders[[#This Row],[ProductID]], tblProducts[ProductID], tblProducts[ProductName])</f>
        <v>Product 15</v>
      </c>
      <c r="U2141">
        <f>_xlfn.XLOOKUP(tblOrders[[#This Row],[SalesRepID]], tblSalesreps[RepID], tblSalesreps[Target])</f>
        <v>17350666</v>
      </c>
    </row>
    <row r="2142" spans="1:21">
      <c r="A2142" t="s">
        <v>2939</v>
      </c>
      <c r="B2142" s="7" t="s">
        <v>918</v>
      </c>
      <c r="C2142" t="s">
        <v>1584</v>
      </c>
      <c r="D2142" t="s">
        <v>92</v>
      </c>
      <c r="E2142" t="s">
        <v>25</v>
      </c>
      <c r="F2142" t="s">
        <v>88</v>
      </c>
      <c r="G2142">
        <v>6</v>
      </c>
      <c r="H2142">
        <v>0.15</v>
      </c>
      <c r="I2142" s="2">
        <v>284539.2</v>
      </c>
      <c r="J2142" t="str">
        <f>_xlfn.XLOOKUP(tblOrders[[#This Row],[CustomerID]], tblCustomers[CustomerID], tblCustomers[CustomerName])</f>
        <v>Customer 209</v>
      </c>
      <c r="K2142" t="str">
        <f>_xlfn.XLOOKUP(tblOrders[[#This Row],[CustomerID]], tblCustomers[CustomerID], tblCustomers[Segment])</f>
        <v>Corporate</v>
      </c>
      <c r="L2142" t="str">
        <f>_xlfn.XLOOKUP(tblOrders[[#This Row],[ProductID]], tblProducts[ProductID], tblProducts[Category])</f>
        <v>Home</v>
      </c>
      <c r="M2142">
        <f>_xlfn.XLOOKUP(tblOrders[[#This Row],[ProductID]], tblProducts[ProductID], tblProducts[CostPrice])</f>
        <v>65463</v>
      </c>
      <c r="N2142">
        <f>tblOrders[[#This Row],[Sales]]-(tblOrders[[#This Row],[CostPrice]]*tblOrders[[#This Row],[Quantity]])</f>
        <v>-108238.79999999999</v>
      </c>
      <c r="O2142" t="str">
        <f>TEXT(tblOrders[[#This Row],[Date]],"mmm-yyyy")</f>
        <v>May-2025</v>
      </c>
      <c r="P2142" t="str">
        <f>_xlfn.XLOOKUP(tblOrders[[#This Row],[OrderID]], tblReturns[OrderID], tblReturns[Returned])</f>
        <v>No</v>
      </c>
      <c r="Q2142" t="str">
        <f>_xlfn.XLOOKUP(tblOrders[[#This Row],[OrderID]], tblShipping[OrderID], tblShipping[ShipMode])</f>
        <v>Pickup</v>
      </c>
      <c r="R2142" t="str">
        <f>IFERROR(_xlfn.XLOOKUP(A2141, tblCustomers[CustomerID], tblCustomers[CustomerName]), "Not Found")</f>
        <v>Not Found</v>
      </c>
      <c r="S2142" t="str">
        <f>IF(tblOrders[[#This Row],[Sales]]&gt;1000000,"High Value","Standard")</f>
        <v>Standard</v>
      </c>
      <c r="T2142" t="str">
        <f>_xlfn.XLOOKUP(tblOrders[[#This Row],[ProductID]], tblProducts[ProductID], tblProducts[ProductName])</f>
        <v>Product 32</v>
      </c>
      <c r="U2142">
        <f>_xlfn.XLOOKUP(tblOrders[[#This Row],[SalesRepID]], tblSalesreps[RepID], tblSalesreps[Target])</f>
        <v>7094914</v>
      </c>
    </row>
    <row r="2143" spans="1:21">
      <c r="A2143" t="s">
        <v>2940</v>
      </c>
      <c r="B2143" s="7" t="s">
        <v>446</v>
      </c>
      <c r="C2143" t="s">
        <v>1276</v>
      </c>
      <c r="D2143" t="s">
        <v>49</v>
      </c>
      <c r="E2143" t="s">
        <v>45</v>
      </c>
      <c r="F2143" t="s">
        <v>26</v>
      </c>
      <c r="G2143">
        <v>6</v>
      </c>
      <c r="H2143">
        <v>0</v>
      </c>
      <c r="I2143" s="2">
        <v>663870</v>
      </c>
      <c r="J2143" t="str">
        <f>_xlfn.XLOOKUP(tblOrders[[#This Row],[CustomerID]], tblCustomers[CustomerID], tblCustomers[CustomerName])</f>
        <v>Customer 196</v>
      </c>
      <c r="K2143" t="str">
        <f>_xlfn.XLOOKUP(tblOrders[[#This Row],[CustomerID]], tblCustomers[CustomerID], tblCustomers[Segment])</f>
        <v>SME</v>
      </c>
      <c r="L2143" t="str">
        <f>_xlfn.XLOOKUP(tblOrders[[#This Row],[ProductID]], tblProducts[ProductID], tblProducts[Category])</f>
        <v>Home</v>
      </c>
      <c r="M2143">
        <f>_xlfn.XLOOKUP(tblOrders[[#This Row],[ProductID]], tblProducts[ProductID], tblProducts[CostPrice])</f>
        <v>71372</v>
      </c>
      <c r="N2143">
        <f>tblOrders[[#This Row],[Sales]]-(tblOrders[[#This Row],[CostPrice]]*tblOrders[[#This Row],[Quantity]])</f>
        <v>235638</v>
      </c>
      <c r="O2143" t="str">
        <f>TEXT(tblOrders[[#This Row],[Date]],"mmm-yyyy")</f>
        <v>Jan-2025</v>
      </c>
      <c r="P2143" t="str">
        <f>_xlfn.XLOOKUP(tblOrders[[#This Row],[OrderID]], tblReturns[OrderID], tblReturns[Returned])</f>
        <v>No</v>
      </c>
      <c r="Q2143" t="str">
        <f>_xlfn.XLOOKUP(tblOrders[[#This Row],[OrderID]], tblShipping[OrderID], tblShipping[ShipMode])</f>
        <v>Pickup</v>
      </c>
      <c r="R2143" t="str">
        <f>IFERROR(_xlfn.XLOOKUP(A2142, tblCustomers[CustomerID], tblCustomers[CustomerName]), "Not Found")</f>
        <v>Not Found</v>
      </c>
      <c r="S2143" t="str">
        <f>IF(tblOrders[[#This Row],[Sales]]&gt;1000000,"High Value","Standard")</f>
        <v>Standard</v>
      </c>
      <c r="T2143" t="str">
        <f>_xlfn.XLOOKUP(tblOrders[[#This Row],[ProductID]], tblProducts[ProductID], tblProducts[ProductName])</f>
        <v>Product 51</v>
      </c>
      <c r="U2143">
        <f>_xlfn.XLOOKUP(tblOrders[[#This Row],[SalesRepID]], tblSalesreps[RepID], tblSalesreps[Target])</f>
        <v>11319839</v>
      </c>
    </row>
    <row r="2144" spans="1:21">
      <c r="A2144" t="s">
        <v>2941</v>
      </c>
      <c r="B2144" s="7" t="s">
        <v>2164</v>
      </c>
      <c r="C2144" t="s">
        <v>1102</v>
      </c>
      <c r="D2144" t="s">
        <v>24</v>
      </c>
      <c r="E2144" t="s">
        <v>45</v>
      </c>
      <c r="F2144" t="s">
        <v>14</v>
      </c>
      <c r="G2144">
        <v>1</v>
      </c>
      <c r="H2144">
        <v>0.2</v>
      </c>
      <c r="I2144" s="2">
        <v>107308</v>
      </c>
      <c r="J2144" t="str">
        <f>_xlfn.XLOOKUP(tblOrders[[#This Row],[CustomerID]], tblCustomers[CustomerID], tblCustomers[CustomerName])</f>
        <v>Customer 90</v>
      </c>
      <c r="K2144" t="str">
        <f>_xlfn.XLOOKUP(tblOrders[[#This Row],[CustomerID]], tblCustomers[CustomerID], tblCustomers[Segment])</f>
        <v>Corporate</v>
      </c>
      <c r="L2144" t="str">
        <f>_xlfn.XLOOKUP(tblOrders[[#This Row],[ProductID]], tblProducts[ProductID], tblProducts[Category])</f>
        <v>Home</v>
      </c>
      <c r="M2144">
        <f>_xlfn.XLOOKUP(tblOrders[[#This Row],[ProductID]], tblProducts[ProductID], tblProducts[CostPrice])</f>
        <v>57647</v>
      </c>
      <c r="N2144">
        <f>tblOrders[[#This Row],[Sales]]-(tblOrders[[#This Row],[CostPrice]]*tblOrders[[#This Row],[Quantity]])</f>
        <v>49661</v>
      </c>
      <c r="O2144" t="str">
        <f>TEXT(tblOrders[[#This Row],[Date]],"mmm-yyyy")</f>
        <v>Jul-2025</v>
      </c>
      <c r="P2144" t="str">
        <f>_xlfn.XLOOKUP(tblOrders[[#This Row],[OrderID]], tblReturns[OrderID], tblReturns[Returned])</f>
        <v>No</v>
      </c>
      <c r="Q2144" t="str">
        <f>_xlfn.XLOOKUP(tblOrders[[#This Row],[OrderID]], tblShipping[OrderID], tblShipping[ShipMode])</f>
        <v>Pickup</v>
      </c>
      <c r="R2144" t="str">
        <f>IFERROR(_xlfn.XLOOKUP(A2143, tblCustomers[CustomerID], tblCustomers[CustomerName]), "Not Found")</f>
        <v>Not Found</v>
      </c>
      <c r="S2144" t="str">
        <f>IF(tblOrders[[#This Row],[Sales]]&gt;1000000,"High Value","Standard")</f>
        <v>Standard</v>
      </c>
      <c r="T2144" t="str">
        <f>_xlfn.XLOOKUP(tblOrders[[#This Row],[ProductID]], tblProducts[ProductID], tblProducts[ProductName])</f>
        <v>Product 2</v>
      </c>
      <c r="U2144">
        <f>_xlfn.XLOOKUP(tblOrders[[#This Row],[SalesRepID]], tblSalesreps[RepID], tblSalesreps[Target])</f>
        <v>11319839</v>
      </c>
    </row>
    <row r="2145" spans="1:21">
      <c r="A2145" t="s">
        <v>2942</v>
      </c>
      <c r="B2145" s="7" t="s">
        <v>976</v>
      </c>
      <c r="C2145" t="s">
        <v>882</v>
      </c>
      <c r="D2145" t="s">
        <v>643</v>
      </c>
      <c r="E2145" t="s">
        <v>13</v>
      </c>
      <c r="F2145" t="s">
        <v>51</v>
      </c>
      <c r="G2145">
        <v>10</v>
      </c>
      <c r="H2145">
        <v>0.2</v>
      </c>
      <c r="I2145" s="2">
        <v>812632</v>
      </c>
      <c r="J2145" t="str">
        <f>_xlfn.XLOOKUP(tblOrders[[#This Row],[CustomerID]], tblCustomers[CustomerID], tblCustomers[CustomerName])</f>
        <v>Customer 10</v>
      </c>
      <c r="K2145" t="str">
        <f>_xlfn.XLOOKUP(tblOrders[[#This Row],[CustomerID]], tblCustomers[CustomerID], tblCustomers[Segment])</f>
        <v>SME</v>
      </c>
      <c r="L2145" t="str">
        <f>_xlfn.XLOOKUP(tblOrders[[#This Row],[ProductID]], tblProducts[ProductID], tblProducts[Category])</f>
        <v>Home</v>
      </c>
      <c r="M2145">
        <f>_xlfn.XLOOKUP(tblOrders[[#This Row],[ProductID]], tblProducts[ProductID], tblProducts[CostPrice])</f>
        <v>77766</v>
      </c>
      <c r="N2145">
        <f>tblOrders[[#This Row],[Sales]]-(tblOrders[[#This Row],[CostPrice]]*tblOrders[[#This Row],[Quantity]])</f>
        <v>34972</v>
      </c>
      <c r="O2145" t="str">
        <f>TEXT(tblOrders[[#This Row],[Date]],"mmm-yyyy")</f>
        <v>May-2025</v>
      </c>
      <c r="P2145" t="str">
        <f>_xlfn.XLOOKUP(tblOrders[[#This Row],[OrderID]], tblReturns[OrderID], tblReturns[Returned])</f>
        <v>No</v>
      </c>
      <c r="Q2145" t="str">
        <f>_xlfn.XLOOKUP(tblOrders[[#This Row],[OrderID]], tblShipping[OrderID], tblShipping[ShipMode])</f>
        <v>Express</v>
      </c>
      <c r="R2145" t="str">
        <f>IFERROR(_xlfn.XLOOKUP(A2144, tblCustomers[CustomerID], tblCustomers[CustomerName]), "Not Found")</f>
        <v>Not Found</v>
      </c>
      <c r="S2145" t="str">
        <f>IF(tblOrders[[#This Row],[Sales]]&gt;1000000,"High Value","Standard")</f>
        <v>Standard</v>
      </c>
      <c r="T2145" t="str">
        <f>_xlfn.XLOOKUP(tblOrders[[#This Row],[ProductID]], tblProducts[ProductID], tblProducts[ProductName])</f>
        <v>Product 1</v>
      </c>
      <c r="U2145">
        <f>_xlfn.XLOOKUP(tblOrders[[#This Row],[SalesRepID]], tblSalesreps[RepID], tblSalesreps[Target])</f>
        <v>11852878</v>
      </c>
    </row>
    <row r="2146" spans="1:21">
      <c r="A2146" t="s">
        <v>2943</v>
      </c>
      <c r="B2146" s="7" t="s">
        <v>98</v>
      </c>
      <c r="C2146" t="s">
        <v>63</v>
      </c>
      <c r="D2146" t="s">
        <v>397</v>
      </c>
      <c r="E2146" t="s">
        <v>56</v>
      </c>
      <c r="F2146" t="s">
        <v>26</v>
      </c>
      <c r="G2146">
        <v>6</v>
      </c>
      <c r="H2146">
        <v>0.1</v>
      </c>
      <c r="I2146" s="2">
        <v>70891.199999999997</v>
      </c>
      <c r="J2146" t="str">
        <f>_xlfn.XLOOKUP(tblOrders[[#This Row],[CustomerID]], tblCustomers[CustomerID], tblCustomers[CustomerName])</f>
        <v>Customer 44</v>
      </c>
      <c r="K2146" t="str">
        <f>_xlfn.XLOOKUP(tblOrders[[#This Row],[CustomerID]], tblCustomers[CustomerID], tblCustomers[Segment])</f>
        <v>Consumer</v>
      </c>
      <c r="L2146" t="str">
        <f>_xlfn.XLOOKUP(tblOrders[[#This Row],[ProductID]], tblProducts[ProductID], tblProducts[Category])</f>
        <v>Electronics</v>
      </c>
      <c r="M2146">
        <f>_xlfn.XLOOKUP(tblOrders[[#This Row],[ProductID]], tblProducts[ProductID], tblProducts[CostPrice])</f>
        <v>13474</v>
      </c>
      <c r="N2146">
        <f>tblOrders[[#This Row],[Sales]]-(tblOrders[[#This Row],[CostPrice]]*tblOrders[[#This Row],[Quantity]])</f>
        <v>-9952.8000000000029</v>
      </c>
      <c r="O2146" t="str">
        <f>TEXT(tblOrders[[#This Row],[Date]],"mmm-yyyy")</f>
        <v>Sep-2025</v>
      </c>
      <c r="P2146" t="str">
        <f>_xlfn.XLOOKUP(tblOrders[[#This Row],[OrderID]], tblReturns[OrderID], tblReturns[Returned])</f>
        <v>No</v>
      </c>
      <c r="Q2146" t="str">
        <f>_xlfn.XLOOKUP(tblOrders[[#This Row],[OrderID]], tblShipping[OrderID], tblShipping[ShipMode])</f>
        <v>Express</v>
      </c>
      <c r="R2146" t="str">
        <f>IFERROR(_xlfn.XLOOKUP(A2145, tblCustomers[CustomerID], tblCustomers[CustomerName]), "Not Found")</f>
        <v>Not Found</v>
      </c>
      <c r="S2146" t="str">
        <f>IF(tblOrders[[#This Row],[Sales]]&gt;1000000,"High Value","Standard")</f>
        <v>Standard</v>
      </c>
      <c r="T2146" t="str">
        <f>_xlfn.XLOOKUP(tblOrders[[#This Row],[ProductID]], tblProducts[ProductID], tblProducts[ProductName])</f>
        <v>Product 27</v>
      </c>
      <c r="U2146">
        <f>_xlfn.XLOOKUP(tblOrders[[#This Row],[SalesRepID]], tblSalesreps[RepID], tblSalesreps[Target])</f>
        <v>14265630</v>
      </c>
    </row>
    <row r="2147" spans="1:21">
      <c r="A2147" t="s">
        <v>2944</v>
      </c>
      <c r="B2147" s="7" t="s">
        <v>701</v>
      </c>
      <c r="C2147" t="s">
        <v>251</v>
      </c>
      <c r="D2147" t="s">
        <v>137</v>
      </c>
      <c r="E2147" t="s">
        <v>186</v>
      </c>
      <c r="F2147" t="s">
        <v>20</v>
      </c>
      <c r="G2147">
        <v>6</v>
      </c>
      <c r="H2147">
        <v>0.1</v>
      </c>
      <c r="I2147" s="2">
        <v>300893.40000000002</v>
      </c>
      <c r="J2147" t="str">
        <f>_xlfn.XLOOKUP(tblOrders[[#This Row],[CustomerID]], tblCustomers[CustomerID], tblCustomers[CustomerName])</f>
        <v>Customer 175</v>
      </c>
      <c r="K2147" t="str">
        <f>_xlfn.XLOOKUP(tblOrders[[#This Row],[CustomerID]], tblCustomers[CustomerID], tblCustomers[Segment])</f>
        <v>Consumer</v>
      </c>
      <c r="L2147" t="str">
        <f>_xlfn.XLOOKUP(tblOrders[[#This Row],[ProductID]], tblProducts[ProductID], tblProducts[Category])</f>
        <v>Home</v>
      </c>
      <c r="M2147">
        <f>_xlfn.XLOOKUP(tblOrders[[#This Row],[ProductID]], tblProducts[ProductID], tblProducts[CostPrice])</f>
        <v>26666</v>
      </c>
      <c r="N2147">
        <f>tblOrders[[#This Row],[Sales]]-(tblOrders[[#This Row],[CostPrice]]*tblOrders[[#This Row],[Quantity]])</f>
        <v>140897.40000000002</v>
      </c>
      <c r="O2147" t="str">
        <f>TEXT(tblOrders[[#This Row],[Date]],"mmm-yyyy")</f>
        <v>Jan-2025</v>
      </c>
      <c r="P2147" t="str">
        <f>_xlfn.XLOOKUP(tblOrders[[#This Row],[OrderID]], tblReturns[OrderID], tblReturns[Returned])</f>
        <v>No</v>
      </c>
      <c r="Q2147" t="str">
        <f>_xlfn.XLOOKUP(tblOrders[[#This Row],[OrderID]], tblShipping[OrderID], tblShipping[ShipMode])</f>
        <v>Standard</v>
      </c>
      <c r="R2147" t="str">
        <f>IFERROR(_xlfn.XLOOKUP(A2146, tblCustomers[CustomerID], tblCustomers[CustomerName]), "Not Found")</f>
        <v>Not Found</v>
      </c>
      <c r="S2147" t="str">
        <f>IF(tblOrders[[#This Row],[Sales]]&gt;1000000,"High Value","Standard")</f>
        <v>Standard</v>
      </c>
      <c r="T2147" t="str">
        <f>_xlfn.XLOOKUP(tblOrders[[#This Row],[ProductID]], tblProducts[ProductID], tblProducts[ProductName])</f>
        <v>Product 76</v>
      </c>
      <c r="U2147">
        <f>_xlfn.XLOOKUP(tblOrders[[#This Row],[SalesRepID]], tblSalesreps[RepID], tblSalesreps[Target])</f>
        <v>15141830</v>
      </c>
    </row>
    <row r="2148" spans="1:21">
      <c r="A2148" t="s">
        <v>2945</v>
      </c>
      <c r="B2148" s="7" t="s">
        <v>62</v>
      </c>
      <c r="C2148" t="s">
        <v>1525</v>
      </c>
      <c r="D2148" t="s">
        <v>510</v>
      </c>
      <c r="E2148" t="s">
        <v>50</v>
      </c>
      <c r="F2148" t="s">
        <v>51</v>
      </c>
      <c r="G2148">
        <v>1</v>
      </c>
      <c r="H2148">
        <v>0.1</v>
      </c>
      <c r="I2148" s="2">
        <v>23758.2</v>
      </c>
      <c r="J2148" t="str">
        <f>_xlfn.XLOOKUP(tblOrders[[#This Row],[CustomerID]], tblCustomers[CustomerID], tblCustomers[CustomerName])</f>
        <v>Customer 223</v>
      </c>
      <c r="K2148" t="str">
        <f>_xlfn.XLOOKUP(tblOrders[[#This Row],[CustomerID]], tblCustomers[CustomerID], tblCustomers[Segment])</f>
        <v>SME</v>
      </c>
      <c r="L2148" t="str">
        <f>_xlfn.XLOOKUP(tblOrders[[#This Row],[ProductID]], tblProducts[ProductID], tblProducts[Category])</f>
        <v>Furniture</v>
      </c>
      <c r="M2148">
        <f>_xlfn.XLOOKUP(tblOrders[[#This Row],[ProductID]], tblProducts[ProductID], tblProducts[CostPrice])</f>
        <v>67718</v>
      </c>
      <c r="N2148">
        <f>tblOrders[[#This Row],[Sales]]-(tblOrders[[#This Row],[CostPrice]]*tblOrders[[#This Row],[Quantity]])</f>
        <v>-43959.8</v>
      </c>
      <c r="O2148" t="str">
        <f>TEXT(tblOrders[[#This Row],[Date]],"mmm-yyyy")</f>
        <v>Sep-2025</v>
      </c>
      <c r="P2148" t="str">
        <f>_xlfn.XLOOKUP(tblOrders[[#This Row],[OrderID]], tblReturns[OrderID], tblReturns[Returned])</f>
        <v>No</v>
      </c>
      <c r="Q2148" t="str">
        <f>_xlfn.XLOOKUP(tblOrders[[#This Row],[OrderID]], tblShipping[OrderID], tblShipping[ShipMode])</f>
        <v>Standard</v>
      </c>
      <c r="R2148" t="str">
        <f>IFERROR(_xlfn.XLOOKUP(A2147, tblCustomers[CustomerID], tblCustomers[CustomerName]), "Not Found")</f>
        <v>Not Found</v>
      </c>
      <c r="S2148" t="str">
        <f>IF(tblOrders[[#This Row],[Sales]]&gt;1000000,"High Value","Standard")</f>
        <v>Standard</v>
      </c>
      <c r="T2148" t="str">
        <f>_xlfn.XLOOKUP(tblOrders[[#This Row],[ProductID]], tblProducts[ProductID], tblProducts[ProductName])</f>
        <v>Product 81</v>
      </c>
      <c r="U2148">
        <f>_xlfn.XLOOKUP(tblOrders[[#This Row],[SalesRepID]], tblSalesreps[RepID], tblSalesreps[Target])</f>
        <v>17350666</v>
      </c>
    </row>
    <row r="2149" spans="1:21">
      <c r="A2149" t="s">
        <v>2946</v>
      </c>
      <c r="B2149" s="7" t="s">
        <v>360</v>
      </c>
      <c r="C2149" t="s">
        <v>581</v>
      </c>
      <c r="D2149" t="s">
        <v>145</v>
      </c>
      <c r="E2149" t="s">
        <v>25</v>
      </c>
      <c r="F2149" t="s">
        <v>88</v>
      </c>
      <c r="G2149">
        <v>1</v>
      </c>
      <c r="H2149">
        <v>0.05</v>
      </c>
      <c r="I2149" s="2">
        <v>41258.5</v>
      </c>
      <c r="J2149" t="str">
        <f>_xlfn.XLOOKUP(tblOrders[[#This Row],[CustomerID]], tblCustomers[CustomerID], tblCustomers[CustomerName])</f>
        <v>Customer 238</v>
      </c>
      <c r="K2149" t="str">
        <f>_xlfn.XLOOKUP(tblOrders[[#This Row],[CustomerID]], tblCustomers[CustomerID], tblCustomers[Segment])</f>
        <v>Consumer</v>
      </c>
      <c r="L2149" t="str">
        <f>_xlfn.XLOOKUP(tblOrders[[#This Row],[ProductID]], tblProducts[ProductID], tblProducts[Category])</f>
        <v>Furniture</v>
      </c>
      <c r="M2149">
        <f>_xlfn.XLOOKUP(tblOrders[[#This Row],[ProductID]], tblProducts[ProductID], tblProducts[CostPrice])</f>
        <v>55764</v>
      </c>
      <c r="N2149">
        <f>tblOrders[[#This Row],[Sales]]-(tblOrders[[#This Row],[CostPrice]]*tblOrders[[#This Row],[Quantity]])</f>
        <v>-14505.5</v>
      </c>
      <c r="O2149" t="str">
        <f>TEXT(tblOrders[[#This Row],[Date]],"mmm-yyyy")</f>
        <v>Mar-2025</v>
      </c>
      <c r="P2149" t="str">
        <f>_xlfn.XLOOKUP(tblOrders[[#This Row],[OrderID]], tblReturns[OrderID], tblReturns[Returned])</f>
        <v>No</v>
      </c>
      <c r="Q2149" t="str">
        <f>_xlfn.XLOOKUP(tblOrders[[#This Row],[OrderID]], tblShipping[OrderID], tblShipping[ShipMode])</f>
        <v>Express</v>
      </c>
      <c r="R2149" t="str">
        <f>IFERROR(_xlfn.XLOOKUP(A2148, tblCustomers[CustomerID], tblCustomers[CustomerName]), "Not Found")</f>
        <v>Not Found</v>
      </c>
      <c r="S2149" t="str">
        <f>IF(tblOrders[[#This Row],[Sales]]&gt;1000000,"High Value","Standard")</f>
        <v>Standard</v>
      </c>
      <c r="T2149" t="str">
        <f>_xlfn.XLOOKUP(tblOrders[[#This Row],[ProductID]], tblProducts[ProductID], tblProducts[ProductName])</f>
        <v>Product 89</v>
      </c>
      <c r="U2149">
        <f>_xlfn.XLOOKUP(tblOrders[[#This Row],[SalesRepID]], tblSalesreps[RepID], tblSalesreps[Target])</f>
        <v>7094914</v>
      </c>
    </row>
    <row r="2150" spans="1:21">
      <c r="A2150" t="s">
        <v>2947</v>
      </c>
      <c r="B2150" s="7" t="s">
        <v>1829</v>
      </c>
      <c r="C2150" t="s">
        <v>616</v>
      </c>
      <c r="D2150" t="s">
        <v>504</v>
      </c>
      <c r="E2150" t="s">
        <v>197</v>
      </c>
      <c r="F2150" t="s">
        <v>51</v>
      </c>
      <c r="G2150">
        <v>3</v>
      </c>
      <c r="H2150">
        <v>0.15</v>
      </c>
      <c r="I2150" s="2">
        <v>163243.35</v>
      </c>
      <c r="J2150" t="str">
        <f>_xlfn.XLOOKUP(tblOrders[[#This Row],[CustomerID]], tblCustomers[CustomerID], tblCustomers[CustomerName])</f>
        <v>Customer 161</v>
      </c>
      <c r="K2150" t="str">
        <f>_xlfn.XLOOKUP(tblOrders[[#This Row],[CustomerID]], tblCustomers[CustomerID], tblCustomers[Segment])</f>
        <v>SME</v>
      </c>
      <c r="L2150" t="str">
        <f>_xlfn.XLOOKUP(tblOrders[[#This Row],[ProductID]], tblProducts[ProductID], tblProducts[Category])</f>
        <v>Office</v>
      </c>
      <c r="M2150">
        <f>_xlfn.XLOOKUP(tblOrders[[#This Row],[ProductID]], tblProducts[ProductID], tblProducts[CostPrice])</f>
        <v>12010</v>
      </c>
      <c r="N2150">
        <f>tblOrders[[#This Row],[Sales]]-(tblOrders[[#This Row],[CostPrice]]*tblOrders[[#This Row],[Quantity]])</f>
        <v>127213.35</v>
      </c>
      <c r="O2150" t="str">
        <f>TEXT(tblOrders[[#This Row],[Date]],"mmm-yyyy")</f>
        <v>Mar-2025</v>
      </c>
      <c r="P2150" t="str">
        <f>_xlfn.XLOOKUP(tblOrders[[#This Row],[OrderID]], tblReturns[OrderID], tblReturns[Returned])</f>
        <v>Yes</v>
      </c>
      <c r="Q2150" t="str">
        <f>_xlfn.XLOOKUP(tblOrders[[#This Row],[OrderID]], tblShipping[OrderID], tblShipping[ShipMode])</f>
        <v>Pickup</v>
      </c>
      <c r="R2150" t="str">
        <f>IFERROR(_xlfn.XLOOKUP(A2149, tblCustomers[CustomerID], tblCustomers[CustomerName]), "Not Found")</f>
        <v>Not Found</v>
      </c>
      <c r="S2150" t="str">
        <f>IF(tblOrders[[#This Row],[Sales]]&gt;1000000,"High Value","Standard")</f>
        <v>Standard</v>
      </c>
      <c r="T2150" t="str">
        <f>_xlfn.XLOOKUP(tblOrders[[#This Row],[ProductID]], tblProducts[ProductID], tblProducts[ProductName])</f>
        <v>Product 15</v>
      </c>
      <c r="U2150">
        <f>_xlfn.XLOOKUP(tblOrders[[#This Row],[SalesRepID]], tblSalesreps[RepID], tblSalesreps[Target])</f>
        <v>19562258</v>
      </c>
    </row>
    <row r="2151" spans="1:21">
      <c r="A2151" t="s">
        <v>2948</v>
      </c>
      <c r="B2151" s="7" t="s">
        <v>969</v>
      </c>
      <c r="C2151" t="s">
        <v>593</v>
      </c>
      <c r="D2151" t="s">
        <v>133</v>
      </c>
      <c r="E2151" t="s">
        <v>202</v>
      </c>
      <c r="F2151" t="s">
        <v>26</v>
      </c>
      <c r="G2151">
        <v>6</v>
      </c>
      <c r="H2151">
        <v>0.05</v>
      </c>
      <c r="I2151" s="2">
        <v>556348.5</v>
      </c>
      <c r="J2151" t="str">
        <f>_xlfn.XLOOKUP(tblOrders[[#This Row],[CustomerID]], tblCustomers[CustomerID], tblCustomers[CustomerName])</f>
        <v>Customer 120</v>
      </c>
      <c r="K2151" t="str">
        <f>_xlfn.XLOOKUP(tblOrders[[#This Row],[CustomerID]], tblCustomers[CustomerID], tblCustomers[Segment])</f>
        <v>SME</v>
      </c>
      <c r="L2151" t="str">
        <f>_xlfn.XLOOKUP(tblOrders[[#This Row],[ProductID]], tblProducts[ProductID], tblProducts[Category])</f>
        <v>Furniture</v>
      </c>
      <c r="M2151">
        <f>_xlfn.XLOOKUP(tblOrders[[#This Row],[ProductID]], tblProducts[ProductID], tblProducts[CostPrice])</f>
        <v>53604</v>
      </c>
      <c r="N2151">
        <f>tblOrders[[#This Row],[Sales]]-(tblOrders[[#This Row],[CostPrice]]*tblOrders[[#This Row],[Quantity]])</f>
        <v>234724.5</v>
      </c>
      <c r="O2151" t="str">
        <f>TEXT(tblOrders[[#This Row],[Date]],"mmm-yyyy")</f>
        <v>Jan-2025</v>
      </c>
      <c r="P2151" t="str">
        <f>_xlfn.XLOOKUP(tblOrders[[#This Row],[OrderID]], tblReturns[OrderID], tblReturns[Returned])</f>
        <v>No</v>
      </c>
      <c r="Q2151" t="str">
        <f>_xlfn.XLOOKUP(tblOrders[[#This Row],[OrderID]], tblShipping[OrderID], tblShipping[ShipMode])</f>
        <v>Express</v>
      </c>
      <c r="R2151" t="str">
        <f>IFERROR(_xlfn.XLOOKUP(A2150, tblCustomers[CustomerID], tblCustomers[CustomerName]), "Not Found")</f>
        <v>Not Found</v>
      </c>
      <c r="S2151" t="str">
        <f>IF(tblOrders[[#This Row],[Sales]]&gt;1000000,"High Value","Standard")</f>
        <v>Standard</v>
      </c>
      <c r="T2151" t="str">
        <f>_xlfn.XLOOKUP(tblOrders[[#This Row],[ProductID]], tblProducts[ProductID], tblProducts[ProductName])</f>
        <v>Product 6</v>
      </c>
      <c r="U2151">
        <f>_xlfn.XLOOKUP(tblOrders[[#This Row],[SalesRepID]], tblSalesreps[RepID], tblSalesreps[Target])</f>
        <v>10652665</v>
      </c>
    </row>
    <row r="2152" spans="1:21">
      <c r="A2152" t="s">
        <v>2949</v>
      </c>
      <c r="B2152" s="7" t="s">
        <v>291</v>
      </c>
      <c r="C2152" t="s">
        <v>48</v>
      </c>
      <c r="D2152" t="s">
        <v>617</v>
      </c>
      <c r="E2152" t="s">
        <v>210</v>
      </c>
      <c r="F2152" t="s">
        <v>51</v>
      </c>
      <c r="G2152">
        <v>5</v>
      </c>
      <c r="H2152">
        <v>0</v>
      </c>
      <c r="I2152" s="2">
        <v>489395</v>
      </c>
      <c r="J2152" t="str">
        <f>_xlfn.XLOOKUP(tblOrders[[#This Row],[CustomerID]], tblCustomers[CustomerID], tblCustomers[CustomerName])</f>
        <v>Customer 143</v>
      </c>
      <c r="K2152" t="str">
        <f>_xlfn.XLOOKUP(tblOrders[[#This Row],[CustomerID]], tblCustomers[CustomerID], tblCustomers[Segment])</f>
        <v>SME</v>
      </c>
      <c r="L2152" t="str">
        <f>_xlfn.XLOOKUP(tblOrders[[#This Row],[ProductID]], tblProducts[ProductID], tblProducts[Category])</f>
        <v>Home</v>
      </c>
      <c r="M2152">
        <f>_xlfn.XLOOKUP(tblOrders[[#This Row],[ProductID]], tblProducts[ProductID], tblProducts[CostPrice])</f>
        <v>61495</v>
      </c>
      <c r="N2152">
        <f>tblOrders[[#This Row],[Sales]]-(tblOrders[[#This Row],[CostPrice]]*tblOrders[[#This Row],[Quantity]])</f>
        <v>181920</v>
      </c>
      <c r="O2152" t="str">
        <f>TEXT(tblOrders[[#This Row],[Date]],"mmm-yyyy")</f>
        <v>Aug-2025</v>
      </c>
      <c r="P2152" t="str">
        <f>_xlfn.XLOOKUP(tblOrders[[#This Row],[OrderID]], tblReturns[OrderID], tblReturns[Returned])</f>
        <v>No</v>
      </c>
      <c r="Q2152" t="str">
        <f>_xlfn.XLOOKUP(tblOrders[[#This Row],[OrderID]], tblShipping[OrderID], tblShipping[ShipMode])</f>
        <v>Standard</v>
      </c>
      <c r="R2152" t="str">
        <f>IFERROR(_xlfn.XLOOKUP(A2151, tblCustomers[CustomerID], tblCustomers[CustomerName]), "Not Found")</f>
        <v>Not Found</v>
      </c>
      <c r="S2152" t="str">
        <f>IF(tblOrders[[#This Row],[Sales]]&gt;1000000,"High Value","Standard")</f>
        <v>Standard</v>
      </c>
      <c r="T2152" t="str">
        <f>_xlfn.XLOOKUP(tblOrders[[#This Row],[ProductID]], tblProducts[ProductID], tblProducts[ProductName])</f>
        <v>Product 45</v>
      </c>
      <c r="U2152">
        <f>_xlfn.XLOOKUP(tblOrders[[#This Row],[SalesRepID]], tblSalesreps[RepID], tblSalesreps[Target])</f>
        <v>19336654</v>
      </c>
    </row>
    <row r="2153" spans="1:21">
      <c r="A2153" t="s">
        <v>2950</v>
      </c>
      <c r="B2153" s="7" t="s">
        <v>1829</v>
      </c>
      <c r="C2153" t="s">
        <v>703</v>
      </c>
      <c r="D2153" t="s">
        <v>12</v>
      </c>
      <c r="E2153" t="s">
        <v>45</v>
      </c>
      <c r="F2153" t="s">
        <v>14</v>
      </c>
      <c r="G2153">
        <v>3</v>
      </c>
      <c r="H2153">
        <v>0.05</v>
      </c>
      <c r="I2153" s="2">
        <v>178988.55</v>
      </c>
      <c r="J2153" t="str">
        <f>_xlfn.XLOOKUP(tblOrders[[#This Row],[CustomerID]], tblCustomers[CustomerID], tblCustomers[CustomerName])</f>
        <v>Customer 20</v>
      </c>
      <c r="K2153" t="str">
        <f>_xlfn.XLOOKUP(tblOrders[[#This Row],[CustomerID]], tblCustomers[CustomerID], tblCustomers[Segment])</f>
        <v>SME</v>
      </c>
      <c r="L2153" t="str">
        <f>_xlfn.XLOOKUP(tblOrders[[#This Row],[ProductID]], tblProducts[ProductID], tblProducts[Category])</f>
        <v>Furniture</v>
      </c>
      <c r="M2153">
        <f>_xlfn.XLOOKUP(tblOrders[[#This Row],[ProductID]], tblProducts[ProductID], tblProducts[CostPrice])</f>
        <v>72369</v>
      </c>
      <c r="N2153">
        <f>tblOrders[[#This Row],[Sales]]-(tblOrders[[#This Row],[CostPrice]]*tblOrders[[#This Row],[Quantity]])</f>
        <v>-38118.450000000012</v>
      </c>
      <c r="O2153" t="str">
        <f>TEXT(tblOrders[[#This Row],[Date]],"mmm-yyyy")</f>
        <v>Mar-2025</v>
      </c>
      <c r="P2153" t="str">
        <f>_xlfn.XLOOKUP(tblOrders[[#This Row],[OrderID]], tblReturns[OrderID], tblReturns[Returned])</f>
        <v>No</v>
      </c>
      <c r="Q2153" t="str">
        <f>_xlfn.XLOOKUP(tblOrders[[#This Row],[OrderID]], tblShipping[OrderID], tblShipping[ShipMode])</f>
        <v>Express</v>
      </c>
      <c r="R2153" t="str">
        <f>IFERROR(_xlfn.XLOOKUP(A2152, tblCustomers[CustomerID], tblCustomers[CustomerName]), "Not Found")</f>
        <v>Not Found</v>
      </c>
      <c r="S2153" t="str">
        <f>IF(tblOrders[[#This Row],[Sales]]&gt;1000000,"High Value","Standard")</f>
        <v>Standard</v>
      </c>
      <c r="T2153" t="str">
        <f>_xlfn.XLOOKUP(tblOrders[[#This Row],[ProductID]], tblProducts[ProductID], tblProducts[ProductName])</f>
        <v>Product 19</v>
      </c>
      <c r="U2153">
        <f>_xlfn.XLOOKUP(tblOrders[[#This Row],[SalesRepID]], tblSalesreps[RepID], tblSalesreps[Target])</f>
        <v>11319839</v>
      </c>
    </row>
    <row r="2154" spans="1:21">
      <c r="A2154" t="s">
        <v>2951</v>
      </c>
      <c r="B2154" s="7" t="s">
        <v>840</v>
      </c>
      <c r="C2154" t="s">
        <v>1554</v>
      </c>
      <c r="D2154" t="s">
        <v>83</v>
      </c>
      <c r="E2154" t="s">
        <v>40</v>
      </c>
      <c r="F2154" t="s">
        <v>26</v>
      </c>
      <c r="G2154">
        <v>7</v>
      </c>
      <c r="H2154">
        <v>0.15</v>
      </c>
      <c r="I2154" s="2">
        <v>277704.34999999998</v>
      </c>
      <c r="J2154" t="str">
        <f>_xlfn.XLOOKUP(tblOrders[[#This Row],[CustomerID]], tblCustomers[CustomerID], tblCustomers[CustomerName])</f>
        <v>Customer 151</v>
      </c>
      <c r="K2154" t="str">
        <f>_xlfn.XLOOKUP(tblOrders[[#This Row],[CustomerID]], tblCustomers[CustomerID], tblCustomers[Segment])</f>
        <v>SME</v>
      </c>
      <c r="L2154" t="str">
        <f>_xlfn.XLOOKUP(tblOrders[[#This Row],[ProductID]], tblProducts[ProductID], tblProducts[Category])</f>
        <v>Furniture</v>
      </c>
      <c r="M2154">
        <f>_xlfn.XLOOKUP(tblOrders[[#This Row],[ProductID]], tblProducts[ProductID], tblProducts[CostPrice])</f>
        <v>79600</v>
      </c>
      <c r="N2154">
        <f>tblOrders[[#This Row],[Sales]]-(tblOrders[[#This Row],[CostPrice]]*tblOrders[[#This Row],[Quantity]])</f>
        <v>-279495.65000000002</v>
      </c>
      <c r="O2154" t="str">
        <f>TEXT(tblOrders[[#This Row],[Date]],"mmm-yyyy")</f>
        <v>Jul-2025</v>
      </c>
      <c r="P2154" t="str">
        <f>_xlfn.XLOOKUP(tblOrders[[#This Row],[OrderID]], tblReturns[OrderID], tblReturns[Returned])</f>
        <v>No</v>
      </c>
      <c r="Q2154" t="str">
        <f>_xlfn.XLOOKUP(tblOrders[[#This Row],[OrderID]], tblShipping[OrderID], tblShipping[ShipMode])</f>
        <v>Express</v>
      </c>
      <c r="R2154" t="str">
        <f>IFERROR(_xlfn.XLOOKUP(A2153, tblCustomers[CustomerID], tblCustomers[CustomerName]), "Not Found")</f>
        <v>Not Found</v>
      </c>
      <c r="S2154" t="str">
        <f>IF(tblOrders[[#This Row],[Sales]]&gt;1000000,"High Value","Standard")</f>
        <v>Standard</v>
      </c>
      <c r="T2154" t="str">
        <f>_xlfn.XLOOKUP(tblOrders[[#This Row],[ProductID]], tblProducts[ProductID], tblProducts[ProductName])</f>
        <v>Product 43</v>
      </c>
      <c r="U2154">
        <f>_xlfn.XLOOKUP(tblOrders[[#This Row],[SalesRepID]], tblSalesreps[RepID], tblSalesreps[Target])</f>
        <v>6291486</v>
      </c>
    </row>
    <row r="2155" spans="1:21">
      <c r="A2155" t="s">
        <v>2952</v>
      </c>
      <c r="B2155" s="7" t="s">
        <v>1214</v>
      </c>
      <c r="C2155" t="s">
        <v>466</v>
      </c>
      <c r="D2155" t="s">
        <v>44</v>
      </c>
      <c r="E2155" t="s">
        <v>13</v>
      </c>
      <c r="F2155" t="s">
        <v>14</v>
      </c>
      <c r="G2155">
        <v>1</v>
      </c>
      <c r="H2155">
        <v>0.15</v>
      </c>
      <c r="I2155" s="2">
        <v>97452.5</v>
      </c>
      <c r="J2155" t="str">
        <f>_xlfn.XLOOKUP(tblOrders[[#This Row],[CustomerID]], tblCustomers[CustomerID], tblCustomers[CustomerName])</f>
        <v>Customer 233</v>
      </c>
      <c r="K2155" t="str">
        <f>_xlfn.XLOOKUP(tblOrders[[#This Row],[CustomerID]], tblCustomers[CustomerID], tblCustomers[Segment])</f>
        <v>SME</v>
      </c>
      <c r="L2155" t="str">
        <f>_xlfn.XLOOKUP(tblOrders[[#This Row],[ProductID]], tblProducts[ProductID], tblProducts[Category])</f>
        <v>Furniture</v>
      </c>
      <c r="M2155">
        <f>_xlfn.XLOOKUP(tblOrders[[#This Row],[ProductID]], tblProducts[ProductID], tblProducts[CostPrice])</f>
        <v>48953</v>
      </c>
      <c r="N2155">
        <f>tblOrders[[#This Row],[Sales]]-(tblOrders[[#This Row],[CostPrice]]*tblOrders[[#This Row],[Quantity]])</f>
        <v>48499.5</v>
      </c>
      <c r="O2155" t="str">
        <f>TEXT(tblOrders[[#This Row],[Date]],"mmm-yyyy")</f>
        <v>Nov-2025</v>
      </c>
      <c r="P2155" t="str">
        <f>_xlfn.XLOOKUP(tblOrders[[#This Row],[OrderID]], tblReturns[OrderID], tblReturns[Returned])</f>
        <v>No</v>
      </c>
      <c r="Q2155" t="str">
        <f>_xlfn.XLOOKUP(tblOrders[[#This Row],[OrderID]], tblShipping[OrderID], tblShipping[ShipMode])</f>
        <v>Standard</v>
      </c>
      <c r="R2155" t="str">
        <f>IFERROR(_xlfn.XLOOKUP(A2154, tblCustomers[CustomerID], tblCustomers[CustomerName]), "Not Found")</f>
        <v>Not Found</v>
      </c>
      <c r="S2155" t="str">
        <f>IF(tblOrders[[#This Row],[Sales]]&gt;1000000,"High Value","Standard")</f>
        <v>Standard</v>
      </c>
      <c r="T2155" t="str">
        <f>_xlfn.XLOOKUP(tblOrders[[#This Row],[ProductID]], tblProducts[ProductID], tblProducts[ProductName])</f>
        <v>Product 56</v>
      </c>
      <c r="U2155">
        <f>_xlfn.XLOOKUP(tblOrders[[#This Row],[SalesRepID]], tblSalesreps[RepID], tblSalesreps[Target])</f>
        <v>11852878</v>
      </c>
    </row>
    <row r="2156" spans="1:21">
      <c r="A2156" t="s">
        <v>2953</v>
      </c>
      <c r="B2156" s="7" t="s">
        <v>280</v>
      </c>
      <c r="C2156" t="s">
        <v>501</v>
      </c>
      <c r="D2156" t="s">
        <v>24</v>
      </c>
      <c r="E2156" t="s">
        <v>13</v>
      </c>
      <c r="F2156" t="s">
        <v>14</v>
      </c>
      <c r="G2156">
        <v>8</v>
      </c>
      <c r="H2156">
        <v>0.2</v>
      </c>
      <c r="I2156" s="2">
        <v>320115.20000000001</v>
      </c>
      <c r="J2156" t="str">
        <f>_xlfn.XLOOKUP(tblOrders[[#This Row],[CustomerID]], tblCustomers[CustomerID], tblCustomers[CustomerName])</f>
        <v>Customer 265</v>
      </c>
      <c r="K2156" t="str">
        <f>_xlfn.XLOOKUP(tblOrders[[#This Row],[CustomerID]], tblCustomers[CustomerID], tblCustomers[Segment])</f>
        <v>SME</v>
      </c>
      <c r="L2156" t="str">
        <f>_xlfn.XLOOKUP(tblOrders[[#This Row],[ProductID]], tblProducts[ProductID], tblProducts[Category])</f>
        <v>Home</v>
      </c>
      <c r="M2156">
        <f>_xlfn.XLOOKUP(tblOrders[[#This Row],[ProductID]], tblProducts[ProductID], tblProducts[CostPrice])</f>
        <v>57647</v>
      </c>
      <c r="N2156">
        <f>tblOrders[[#This Row],[Sales]]-(tblOrders[[#This Row],[CostPrice]]*tblOrders[[#This Row],[Quantity]])</f>
        <v>-141060.79999999999</v>
      </c>
      <c r="O2156" t="str">
        <f>TEXT(tblOrders[[#This Row],[Date]],"mmm-yyyy")</f>
        <v>Aug-2025</v>
      </c>
      <c r="P2156" t="str">
        <f>_xlfn.XLOOKUP(tblOrders[[#This Row],[OrderID]], tblReturns[OrderID], tblReturns[Returned])</f>
        <v>No</v>
      </c>
      <c r="Q2156" t="str">
        <f>_xlfn.XLOOKUP(tblOrders[[#This Row],[OrderID]], tblShipping[OrderID], tblShipping[ShipMode])</f>
        <v>Express</v>
      </c>
      <c r="R2156" t="str">
        <f>IFERROR(_xlfn.XLOOKUP(A2155, tblCustomers[CustomerID], tblCustomers[CustomerName]), "Not Found")</f>
        <v>Not Found</v>
      </c>
      <c r="S2156" t="str">
        <f>IF(tblOrders[[#This Row],[Sales]]&gt;1000000,"High Value","Standard")</f>
        <v>Standard</v>
      </c>
      <c r="T2156" t="str">
        <f>_xlfn.XLOOKUP(tblOrders[[#This Row],[ProductID]], tblProducts[ProductID], tblProducts[ProductName])</f>
        <v>Product 2</v>
      </c>
      <c r="U2156">
        <f>_xlfn.XLOOKUP(tblOrders[[#This Row],[SalesRepID]], tblSalesreps[RepID], tblSalesreps[Target])</f>
        <v>11852878</v>
      </c>
    </row>
    <row r="2157" spans="1:21">
      <c r="A2157" t="s">
        <v>2954</v>
      </c>
      <c r="B2157" s="7" t="s">
        <v>2772</v>
      </c>
      <c r="C2157" t="s">
        <v>1425</v>
      </c>
      <c r="D2157" t="s">
        <v>39</v>
      </c>
      <c r="E2157" t="s">
        <v>56</v>
      </c>
      <c r="F2157" t="s">
        <v>88</v>
      </c>
      <c r="G2157">
        <v>9</v>
      </c>
      <c r="H2157">
        <v>0.1</v>
      </c>
      <c r="I2157" s="2">
        <v>990783.9</v>
      </c>
      <c r="J2157" t="str">
        <f>_xlfn.XLOOKUP(tblOrders[[#This Row],[CustomerID]], tblCustomers[CustomerID], tblCustomers[CustomerName])</f>
        <v>Customer 63</v>
      </c>
      <c r="K2157" t="str">
        <f>_xlfn.XLOOKUP(tblOrders[[#This Row],[CustomerID]], tblCustomers[CustomerID], tblCustomers[Segment])</f>
        <v>Corporate</v>
      </c>
      <c r="L2157" t="str">
        <f>_xlfn.XLOOKUP(tblOrders[[#This Row],[ProductID]], tblProducts[ProductID], tblProducts[Category])</f>
        <v>Office</v>
      </c>
      <c r="M2157">
        <f>_xlfn.XLOOKUP(tblOrders[[#This Row],[ProductID]], tblProducts[ProductID], tblProducts[CostPrice])</f>
        <v>63926</v>
      </c>
      <c r="N2157">
        <f>tblOrders[[#This Row],[Sales]]-(tblOrders[[#This Row],[CostPrice]]*tblOrders[[#This Row],[Quantity]])</f>
        <v>415449.9</v>
      </c>
      <c r="O2157" t="str">
        <f>TEXT(tblOrders[[#This Row],[Date]],"mmm-yyyy")</f>
        <v>Oct-2025</v>
      </c>
      <c r="P2157" t="str">
        <f>_xlfn.XLOOKUP(tblOrders[[#This Row],[OrderID]], tblReturns[OrderID], tblReturns[Returned])</f>
        <v>No</v>
      </c>
      <c r="Q2157" t="str">
        <f>_xlfn.XLOOKUP(tblOrders[[#This Row],[OrderID]], tblShipping[OrderID], tblShipping[ShipMode])</f>
        <v>Express</v>
      </c>
      <c r="R2157" t="str">
        <f>IFERROR(_xlfn.XLOOKUP(A2156, tblCustomers[CustomerID], tblCustomers[CustomerName]), "Not Found")</f>
        <v>Not Found</v>
      </c>
      <c r="S2157" t="str">
        <f>IF(tblOrders[[#This Row],[Sales]]&gt;1000000,"High Value","Standard")</f>
        <v>Standard</v>
      </c>
      <c r="T2157" t="str">
        <f>_xlfn.XLOOKUP(tblOrders[[#This Row],[ProductID]], tblProducts[ProductID], tblProducts[ProductName])</f>
        <v>Product 4</v>
      </c>
      <c r="U2157">
        <f>_xlfn.XLOOKUP(tblOrders[[#This Row],[SalesRepID]], tblSalesreps[RepID], tblSalesreps[Target])</f>
        <v>14265630</v>
      </c>
    </row>
    <row r="2158" spans="1:21">
      <c r="A2158" t="s">
        <v>2955</v>
      </c>
      <c r="B2158" s="7" t="s">
        <v>615</v>
      </c>
      <c r="C2158" t="s">
        <v>1036</v>
      </c>
      <c r="D2158" t="s">
        <v>60</v>
      </c>
      <c r="E2158" t="s">
        <v>119</v>
      </c>
      <c r="F2158" t="s">
        <v>88</v>
      </c>
      <c r="G2158">
        <v>7</v>
      </c>
      <c r="H2158">
        <v>0.1</v>
      </c>
      <c r="I2158" s="2">
        <v>755407.8</v>
      </c>
      <c r="J2158" t="str">
        <f>_xlfn.XLOOKUP(tblOrders[[#This Row],[CustomerID]], tblCustomers[CustomerID], tblCustomers[CustomerName])</f>
        <v>Customer 7</v>
      </c>
      <c r="K2158" t="str">
        <f>_xlfn.XLOOKUP(tblOrders[[#This Row],[CustomerID]], tblCustomers[CustomerID], tblCustomers[Segment])</f>
        <v>SME</v>
      </c>
      <c r="L2158" t="str">
        <f>_xlfn.XLOOKUP(tblOrders[[#This Row],[ProductID]], tblProducts[ProductID], tblProducts[Category])</f>
        <v>Office</v>
      </c>
      <c r="M2158">
        <f>_xlfn.XLOOKUP(tblOrders[[#This Row],[ProductID]], tblProducts[ProductID], tblProducts[CostPrice])</f>
        <v>62137</v>
      </c>
      <c r="N2158">
        <f>tblOrders[[#This Row],[Sales]]-(tblOrders[[#This Row],[CostPrice]]*tblOrders[[#This Row],[Quantity]])</f>
        <v>320448.80000000005</v>
      </c>
      <c r="O2158" t="str">
        <f>TEXT(tblOrders[[#This Row],[Date]],"mmm-yyyy")</f>
        <v>Sep-2025</v>
      </c>
      <c r="P2158" t="str">
        <f>_xlfn.XLOOKUP(tblOrders[[#This Row],[OrderID]], tblReturns[OrderID], tblReturns[Returned])</f>
        <v>No</v>
      </c>
      <c r="Q2158" t="str">
        <f>_xlfn.XLOOKUP(tblOrders[[#This Row],[OrderID]], tblShipping[OrderID], tblShipping[ShipMode])</f>
        <v>Standard</v>
      </c>
      <c r="R2158" t="str">
        <f>IFERROR(_xlfn.XLOOKUP(A2157, tblCustomers[CustomerID], tblCustomers[CustomerName]), "Not Found")</f>
        <v>Not Found</v>
      </c>
      <c r="S2158" t="str">
        <f>IF(tblOrders[[#This Row],[Sales]]&gt;1000000,"High Value","Standard")</f>
        <v>Standard</v>
      </c>
      <c r="T2158" t="str">
        <f>_xlfn.XLOOKUP(tblOrders[[#This Row],[ProductID]], tblProducts[ProductID], tblProducts[ProductName])</f>
        <v>Product 100</v>
      </c>
      <c r="U2158">
        <f>_xlfn.XLOOKUP(tblOrders[[#This Row],[SalesRepID]], tblSalesreps[RepID], tblSalesreps[Target])</f>
        <v>5886694</v>
      </c>
    </row>
    <row r="2159" spans="1:21">
      <c r="A2159" t="s">
        <v>2956</v>
      </c>
      <c r="B2159" s="7" t="s">
        <v>1178</v>
      </c>
      <c r="C2159" t="s">
        <v>653</v>
      </c>
      <c r="D2159" t="s">
        <v>546</v>
      </c>
      <c r="E2159" t="s">
        <v>197</v>
      </c>
      <c r="F2159" t="s">
        <v>88</v>
      </c>
      <c r="G2159">
        <v>8</v>
      </c>
      <c r="H2159">
        <v>0.1</v>
      </c>
      <c r="I2159" s="2">
        <v>965484</v>
      </c>
      <c r="J2159" t="str">
        <f>_xlfn.XLOOKUP(tblOrders[[#This Row],[CustomerID]], tblCustomers[CustomerID], tblCustomers[CustomerName])</f>
        <v>Customer 204</v>
      </c>
      <c r="K2159" t="str">
        <f>_xlfn.XLOOKUP(tblOrders[[#This Row],[CustomerID]], tblCustomers[CustomerID], tblCustomers[Segment])</f>
        <v>Consumer</v>
      </c>
      <c r="L2159" t="str">
        <f>_xlfn.XLOOKUP(tblOrders[[#This Row],[ProductID]], tblProducts[ProductID], tblProducts[Category])</f>
        <v>Home</v>
      </c>
      <c r="M2159">
        <f>_xlfn.XLOOKUP(tblOrders[[#This Row],[ProductID]], tblProducts[ProductID], tblProducts[CostPrice])</f>
        <v>51783</v>
      </c>
      <c r="N2159">
        <f>tblOrders[[#This Row],[Sales]]-(tblOrders[[#This Row],[CostPrice]]*tblOrders[[#This Row],[Quantity]])</f>
        <v>551220</v>
      </c>
      <c r="O2159" t="str">
        <f>TEXT(tblOrders[[#This Row],[Date]],"mmm-yyyy")</f>
        <v>Apr-2025</v>
      </c>
      <c r="P2159" t="str">
        <f>_xlfn.XLOOKUP(tblOrders[[#This Row],[OrderID]], tblReturns[OrderID], tblReturns[Returned])</f>
        <v>Yes</v>
      </c>
      <c r="Q2159" t="str">
        <f>_xlfn.XLOOKUP(tblOrders[[#This Row],[OrderID]], tblShipping[OrderID], tblShipping[ShipMode])</f>
        <v>Express</v>
      </c>
      <c r="R2159" t="str">
        <f>IFERROR(_xlfn.XLOOKUP(A2158, tblCustomers[CustomerID], tblCustomers[CustomerName]), "Not Found")</f>
        <v>Not Found</v>
      </c>
      <c r="S2159" t="str">
        <f>IF(tblOrders[[#This Row],[Sales]]&gt;1000000,"High Value","Standard")</f>
        <v>Standard</v>
      </c>
      <c r="T2159" t="str">
        <f>_xlfn.XLOOKUP(tblOrders[[#This Row],[ProductID]], tblProducts[ProductID], tblProducts[ProductName])</f>
        <v>Product 14</v>
      </c>
      <c r="U2159">
        <f>_xlfn.XLOOKUP(tblOrders[[#This Row],[SalesRepID]], tblSalesreps[RepID], tblSalesreps[Target])</f>
        <v>19562258</v>
      </c>
    </row>
    <row r="2160" spans="1:21">
      <c r="A2160" t="s">
        <v>2957</v>
      </c>
      <c r="B2160" s="7" t="s">
        <v>47</v>
      </c>
      <c r="C2160" t="s">
        <v>554</v>
      </c>
      <c r="D2160" t="s">
        <v>232</v>
      </c>
      <c r="E2160" t="s">
        <v>119</v>
      </c>
      <c r="F2160" t="s">
        <v>88</v>
      </c>
      <c r="G2160">
        <v>7</v>
      </c>
      <c r="H2160">
        <v>0.05</v>
      </c>
      <c r="I2160" s="2">
        <v>103979.4</v>
      </c>
      <c r="J2160" t="str">
        <f>_xlfn.XLOOKUP(tblOrders[[#This Row],[CustomerID]], tblCustomers[CustomerID], tblCustomers[CustomerName])</f>
        <v>Customer 219</v>
      </c>
      <c r="K2160" t="str">
        <f>_xlfn.XLOOKUP(tblOrders[[#This Row],[CustomerID]], tblCustomers[CustomerID], tblCustomers[Segment])</f>
        <v>SME</v>
      </c>
      <c r="L2160" t="str">
        <f>_xlfn.XLOOKUP(tblOrders[[#This Row],[ProductID]], tblProducts[ProductID], tblProducts[Category])</f>
        <v>Electronics</v>
      </c>
      <c r="M2160">
        <f>_xlfn.XLOOKUP(tblOrders[[#This Row],[ProductID]], tblProducts[ProductID], tblProducts[CostPrice])</f>
        <v>41456</v>
      </c>
      <c r="N2160">
        <f>tblOrders[[#This Row],[Sales]]-(tblOrders[[#This Row],[CostPrice]]*tblOrders[[#This Row],[Quantity]])</f>
        <v>-186212.6</v>
      </c>
      <c r="O2160" t="str">
        <f>TEXT(tblOrders[[#This Row],[Date]],"mmm-yyyy")</f>
        <v>Sep-2025</v>
      </c>
      <c r="P2160" t="str">
        <f>_xlfn.XLOOKUP(tblOrders[[#This Row],[OrderID]], tblReturns[OrderID], tblReturns[Returned])</f>
        <v>No</v>
      </c>
      <c r="Q2160" t="str">
        <f>_xlfn.XLOOKUP(tblOrders[[#This Row],[OrderID]], tblShipping[OrderID], tblShipping[ShipMode])</f>
        <v>Express</v>
      </c>
      <c r="R2160" t="str">
        <f>IFERROR(_xlfn.XLOOKUP(A2159, tblCustomers[CustomerID], tblCustomers[CustomerName]), "Not Found")</f>
        <v>Not Found</v>
      </c>
      <c r="S2160" t="str">
        <f>IF(tblOrders[[#This Row],[Sales]]&gt;1000000,"High Value","Standard")</f>
        <v>Standard</v>
      </c>
      <c r="T2160" t="str">
        <f>_xlfn.XLOOKUP(tblOrders[[#This Row],[ProductID]], tblProducts[ProductID], tblProducts[ProductName])</f>
        <v>Product 86</v>
      </c>
      <c r="U2160">
        <f>_xlfn.XLOOKUP(tblOrders[[#This Row],[SalesRepID]], tblSalesreps[RepID], tblSalesreps[Target])</f>
        <v>5886694</v>
      </c>
    </row>
    <row r="2161" spans="1:21">
      <c r="A2161" t="s">
        <v>2958</v>
      </c>
      <c r="B2161" s="7" t="s">
        <v>1683</v>
      </c>
      <c r="C2161" t="s">
        <v>243</v>
      </c>
      <c r="D2161" t="s">
        <v>587</v>
      </c>
      <c r="E2161" t="s">
        <v>25</v>
      </c>
      <c r="F2161" t="s">
        <v>14</v>
      </c>
      <c r="G2161">
        <v>8</v>
      </c>
      <c r="H2161">
        <v>0.05</v>
      </c>
      <c r="I2161" s="2">
        <v>415476.8</v>
      </c>
      <c r="J2161" t="str">
        <f>_xlfn.XLOOKUP(tblOrders[[#This Row],[CustomerID]], tblCustomers[CustomerID], tblCustomers[CustomerName])</f>
        <v>Customer 128</v>
      </c>
      <c r="K2161" t="str">
        <f>_xlfn.XLOOKUP(tblOrders[[#This Row],[CustomerID]], tblCustomers[CustomerID], tblCustomers[Segment])</f>
        <v>Consumer</v>
      </c>
      <c r="L2161" t="str">
        <f>_xlfn.XLOOKUP(tblOrders[[#This Row],[ProductID]], tblProducts[ProductID], tblProducts[Category])</f>
        <v>Electronics</v>
      </c>
      <c r="M2161">
        <f>_xlfn.XLOOKUP(tblOrders[[#This Row],[ProductID]], tblProducts[ProductID], tblProducts[CostPrice])</f>
        <v>67500</v>
      </c>
      <c r="N2161">
        <f>tblOrders[[#This Row],[Sales]]-(tblOrders[[#This Row],[CostPrice]]*tblOrders[[#This Row],[Quantity]])</f>
        <v>-124523.20000000001</v>
      </c>
      <c r="O2161" t="str">
        <f>TEXT(tblOrders[[#This Row],[Date]],"mmm-yyyy")</f>
        <v>May-2025</v>
      </c>
      <c r="P2161" t="str">
        <f>_xlfn.XLOOKUP(tblOrders[[#This Row],[OrderID]], tblReturns[OrderID], tblReturns[Returned])</f>
        <v>No</v>
      </c>
      <c r="Q2161" t="str">
        <f>_xlfn.XLOOKUP(tblOrders[[#This Row],[OrderID]], tblShipping[OrderID], tblShipping[ShipMode])</f>
        <v>Express</v>
      </c>
      <c r="R2161" t="str">
        <f>IFERROR(_xlfn.XLOOKUP(A2160, tblCustomers[CustomerID], tblCustomers[CustomerName]), "Not Found")</f>
        <v>Not Found</v>
      </c>
      <c r="S2161" t="str">
        <f>IF(tblOrders[[#This Row],[Sales]]&gt;1000000,"High Value","Standard")</f>
        <v>Standard</v>
      </c>
      <c r="T2161" t="str">
        <f>_xlfn.XLOOKUP(tblOrders[[#This Row],[ProductID]], tblProducts[ProductID], tblProducts[ProductName])</f>
        <v>Product 97</v>
      </c>
      <c r="U2161">
        <f>_xlfn.XLOOKUP(tblOrders[[#This Row],[SalesRepID]], tblSalesreps[RepID], tblSalesreps[Target])</f>
        <v>7094914</v>
      </c>
    </row>
    <row r="2162" spans="1:21">
      <c r="A2162" t="s">
        <v>2959</v>
      </c>
      <c r="B2162" s="7" t="s">
        <v>16</v>
      </c>
      <c r="C2162" t="s">
        <v>632</v>
      </c>
      <c r="D2162" t="s">
        <v>96</v>
      </c>
      <c r="E2162" t="s">
        <v>119</v>
      </c>
      <c r="F2162" t="s">
        <v>26</v>
      </c>
      <c r="G2162">
        <v>8</v>
      </c>
      <c r="H2162">
        <v>0.2</v>
      </c>
      <c r="I2162" s="2">
        <v>472697.59999999998</v>
      </c>
      <c r="J2162" t="str">
        <f>_xlfn.XLOOKUP(tblOrders[[#This Row],[CustomerID]], tblCustomers[CustomerID], tblCustomers[CustomerName])</f>
        <v>Customer 290</v>
      </c>
      <c r="K2162" t="str">
        <f>_xlfn.XLOOKUP(tblOrders[[#This Row],[CustomerID]], tblCustomers[CustomerID], tblCustomers[Segment])</f>
        <v>Consumer</v>
      </c>
      <c r="L2162" t="str">
        <f>_xlfn.XLOOKUP(tblOrders[[#This Row],[ProductID]], tblProducts[ProductID], tblProducts[Category])</f>
        <v>Office</v>
      </c>
      <c r="M2162">
        <f>_xlfn.XLOOKUP(tblOrders[[#This Row],[ProductID]], tblProducts[ProductID], tblProducts[CostPrice])</f>
        <v>20831</v>
      </c>
      <c r="N2162">
        <f>tblOrders[[#This Row],[Sales]]-(tblOrders[[#This Row],[CostPrice]]*tblOrders[[#This Row],[Quantity]])</f>
        <v>306049.59999999998</v>
      </c>
      <c r="O2162" t="str">
        <f>TEXT(tblOrders[[#This Row],[Date]],"mmm-yyyy")</f>
        <v>Apr-2025</v>
      </c>
      <c r="P2162" t="str">
        <f>_xlfn.XLOOKUP(tblOrders[[#This Row],[OrderID]], tblReturns[OrderID], tblReturns[Returned])</f>
        <v>No</v>
      </c>
      <c r="Q2162" t="str">
        <f>_xlfn.XLOOKUP(tblOrders[[#This Row],[OrderID]], tblShipping[OrderID], tblShipping[ShipMode])</f>
        <v>Pickup</v>
      </c>
      <c r="R2162" t="str">
        <f>IFERROR(_xlfn.XLOOKUP(A2161, tblCustomers[CustomerID], tblCustomers[CustomerName]), "Not Found")</f>
        <v>Not Found</v>
      </c>
      <c r="S2162" t="str">
        <f>IF(tblOrders[[#This Row],[Sales]]&gt;1000000,"High Value","Standard")</f>
        <v>Standard</v>
      </c>
      <c r="T2162" t="str">
        <f>_xlfn.XLOOKUP(tblOrders[[#This Row],[ProductID]], tblProducts[ProductID], tblProducts[ProductName])</f>
        <v>Product 24</v>
      </c>
      <c r="U2162">
        <f>_xlfn.XLOOKUP(tblOrders[[#This Row],[SalesRepID]], tblSalesreps[RepID], tblSalesreps[Target])</f>
        <v>5886694</v>
      </c>
    </row>
    <row r="2163" spans="1:21">
      <c r="A2163" t="s">
        <v>2960</v>
      </c>
      <c r="B2163" s="7" t="s">
        <v>446</v>
      </c>
      <c r="C2163" t="s">
        <v>304</v>
      </c>
      <c r="D2163" t="s">
        <v>403</v>
      </c>
      <c r="E2163" t="s">
        <v>165</v>
      </c>
      <c r="F2163" t="s">
        <v>51</v>
      </c>
      <c r="G2163">
        <v>4</v>
      </c>
      <c r="H2163">
        <v>0.1</v>
      </c>
      <c r="I2163" s="2">
        <v>251506.8</v>
      </c>
      <c r="J2163" t="str">
        <f>_xlfn.XLOOKUP(tblOrders[[#This Row],[CustomerID]], tblCustomers[CustomerID], tblCustomers[CustomerName])</f>
        <v>Customer 278</v>
      </c>
      <c r="K2163" t="str">
        <f>_xlfn.XLOOKUP(tblOrders[[#This Row],[CustomerID]], tblCustomers[CustomerID], tblCustomers[Segment])</f>
        <v>Consumer</v>
      </c>
      <c r="L2163" t="str">
        <f>_xlfn.XLOOKUP(tblOrders[[#This Row],[ProductID]], tblProducts[ProductID], tblProducts[Category])</f>
        <v>Furniture</v>
      </c>
      <c r="M2163">
        <f>_xlfn.XLOOKUP(tblOrders[[#This Row],[ProductID]], tblProducts[ProductID], tblProducts[CostPrice])</f>
        <v>53072</v>
      </c>
      <c r="N2163">
        <f>tblOrders[[#This Row],[Sales]]-(tblOrders[[#This Row],[CostPrice]]*tblOrders[[#This Row],[Quantity]])</f>
        <v>39218.799999999988</v>
      </c>
      <c r="O2163" t="str">
        <f>TEXT(tblOrders[[#This Row],[Date]],"mmm-yyyy")</f>
        <v>Jan-2025</v>
      </c>
      <c r="P2163" t="str">
        <f>_xlfn.XLOOKUP(tblOrders[[#This Row],[OrderID]], tblReturns[OrderID], tblReturns[Returned])</f>
        <v>No</v>
      </c>
      <c r="Q2163" t="str">
        <f>_xlfn.XLOOKUP(tblOrders[[#This Row],[OrderID]], tblShipping[OrderID], tblShipping[ShipMode])</f>
        <v>Pickup</v>
      </c>
      <c r="R2163" t="str">
        <f>IFERROR(_xlfn.XLOOKUP(A2162, tblCustomers[CustomerID], tblCustomers[CustomerName]), "Not Found")</f>
        <v>Not Found</v>
      </c>
      <c r="S2163" t="str">
        <f>IF(tblOrders[[#This Row],[Sales]]&gt;1000000,"High Value","Standard")</f>
        <v>Standard</v>
      </c>
      <c r="T2163" t="str">
        <f>_xlfn.XLOOKUP(tblOrders[[#This Row],[ProductID]], tblProducts[ProductID], tblProducts[ProductName])</f>
        <v>Product 78</v>
      </c>
      <c r="U2163">
        <f>_xlfn.XLOOKUP(tblOrders[[#This Row],[SalesRepID]], tblSalesreps[RepID], tblSalesreps[Target])</f>
        <v>16839910</v>
      </c>
    </row>
    <row r="2164" spans="1:21">
      <c r="A2164" t="s">
        <v>2961</v>
      </c>
      <c r="B2164" s="7" t="s">
        <v>827</v>
      </c>
      <c r="C2164" t="s">
        <v>464</v>
      </c>
      <c r="D2164" t="s">
        <v>643</v>
      </c>
      <c r="E2164" t="s">
        <v>119</v>
      </c>
      <c r="F2164" t="s">
        <v>26</v>
      </c>
      <c r="G2164">
        <v>3</v>
      </c>
      <c r="H2164">
        <v>0.05</v>
      </c>
      <c r="I2164" s="2">
        <v>262006.2</v>
      </c>
      <c r="J2164" t="str">
        <f>_xlfn.XLOOKUP(tblOrders[[#This Row],[CustomerID]], tblCustomers[CustomerID], tblCustomers[CustomerName])</f>
        <v>Customer 187</v>
      </c>
      <c r="K2164" t="str">
        <f>_xlfn.XLOOKUP(tblOrders[[#This Row],[CustomerID]], tblCustomers[CustomerID], tblCustomers[Segment])</f>
        <v>Corporate</v>
      </c>
      <c r="L2164" t="str">
        <f>_xlfn.XLOOKUP(tblOrders[[#This Row],[ProductID]], tblProducts[ProductID], tblProducts[Category])</f>
        <v>Home</v>
      </c>
      <c r="M2164">
        <f>_xlfn.XLOOKUP(tblOrders[[#This Row],[ProductID]], tblProducts[ProductID], tblProducts[CostPrice])</f>
        <v>77766</v>
      </c>
      <c r="N2164">
        <f>tblOrders[[#This Row],[Sales]]-(tblOrders[[#This Row],[CostPrice]]*tblOrders[[#This Row],[Quantity]])</f>
        <v>28708.200000000012</v>
      </c>
      <c r="O2164" t="str">
        <f>TEXT(tblOrders[[#This Row],[Date]],"mmm-yyyy")</f>
        <v>Dec-2025</v>
      </c>
      <c r="P2164" t="str">
        <f>_xlfn.XLOOKUP(tblOrders[[#This Row],[OrderID]], tblReturns[OrderID], tblReturns[Returned])</f>
        <v>No</v>
      </c>
      <c r="Q2164" t="str">
        <f>_xlfn.XLOOKUP(tblOrders[[#This Row],[OrderID]], tblShipping[OrderID], tblShipping[ShipMode])</f>
        <v>Pickup</v>
      </c>
      <c r="R2164" t="str">
        <f>IFERROR(_xlfn.XLOOKUP(A2163, tblCustomers[CustomerID], tblCustomers[CustomerName]), "Not Found")</f>
        <v>Not Found</v>
      </c>
      <c r="S2164" t="str">
        <f>IF(tblOrders[[#This Row],[Sales]]&gt;1000000,"High Value","Standard")</f>
        <v>Standard</v>
      </c>
      <c r="T2164" t="str">
        <f>_xlfn.XLOOKUP(tblOrders[[#This Row],[ProductID]], tblProducts[ProductID], tblProducts[ProductName])</f>
        <v>Product 1</v>
      </c>
      <c r="U2164">
        <f>_xlfn.XLOOKUP(tblOrders[[#This Row],[SalesRepID]], tblSalesreps[RepID], tblSalesreps[Target])</f>
        <v>5886694</v>
      </c>
    </row>
    <row r="2165" spans="1:21">
      <c r="A2165" t="s">
        <v>2962</v>
      </c>
      <c r="B2165" s="7" t="s">
        <v>1474</v>
      </c>
      <c r="C2165" t="s">
        <v>365</v>
      </c>
      <c r="D2165" t="s">
        <v>96</v>
      </c>
      <c r="E2165" t="s">
        <v>56</v>
      </c>
      <c r="F2165" t="s">
        <v>51</v>
      </c>
      <c r="G2165">
        <v>3</v>
      </c>
      <c r="H2165">
        <v>0.1</v>
      </c>
      <c r="I2165" s="2">
        <v>358284.6</v>
      </c>
      <c r="J2165" t="str">
        <f>_xlfn.XLOOKUP(tblOrders[[#This Row],[CustomerID]], tblCustomers[CustomerID], tblCustomers[CustomerName])</f>
        <v>Customer 225</v>
      </c>
      <c r="K2165" t="str">
        <f>_xlfn.XLOOKUP(tblOrders[[#This Row],[CustomerID]], tblCustomers[CustomerID], tblCustomers[Segment])</f>
        <v>SME</v>
      </c>
      <c r="L2165" t="str">
        <f>_xlfn.XLOOKUP(tblOrders[[#This Row],[ProductID]], tblProducts[ProductID], tblProducts[Category])</f>
        <v>Office</v>
      </c>
      <c r="M2165">
        <f>_xlfn.XLOOKUP(tblOrders[[#This Row],[ProductID]], tblProducts[ProductID], tblProducts[CostPrice])</f>
        <v>20831</v>
      </c>
      <c r="N2165">
        <f>tblOrders[[#This Row],[Sales]]-(tblOrders[[#This Row],[CostPrice]]*tblOrders[[#This Row],[Quantity]])</f>
        <v>295791.59999999998</v>
      </c>
      <c r="O2165" t="str">
        <f>TEXT(tblOrders[[#This Row],[Date]],"mmm-yyyy")</f>
        <v>Oct-2025</v>
      </c>
      <c r="P2165" t="str">
        <f>_xlfn.XLOOKUP(tblOrders[[#This Row],[OrderID]], tblReturns[OrderID], tblReturns[Returned])</f>
        <v>No</v>
      </c>
      <c r="Q2165" t="str">
        <f>_xlfn.XLOOKUP(tblOrders[[#This Row],[OrderID]], tblShipping[OrderID], tblShipping[ShipMode])</f>
        <v>Express</v>
      </c>
      <c r="R2165" t="str">
        <f>IFERROR(_xlfn.XLOOKUP(A2164, tblCustomers[CustomerID], tblCustomers[CustomerName]), "Not Found")</f>
        <v>Not Found</v>
      </c>
      <c r="S2165" t="str">
        <f>IF(tblOrders[[#This Row],[Sales]]&gt;1000000,"High Value","Standard")</f>
        <v>Standard</v>
      </c>
      <c r="T2165" t="str">
        <f>_xlfn.XLOOKUP(tblOrders[[#This Row],[ProductID]], tblProducts[ProductID], tblProducts[ProductName])</f>
        <v>Product 24</v>
      </c>
      <c r="U2165">
        <f>_xlfn.XLOOKUP(tblOrders[[#This Row],[SalesRepID]], tblSalesreps[RepID], tblSalesreps[Target])</f>
        <v>14265630</v>
      </c>
    </row>
    <row r="2166" spans="1:21">
      <c r="A2166" t="s">
        <v>2963</v>
      </c>
      <c r="B2166" s="7" t="s">
        <v>1889</v>
      </c>
      <c r="C2166" t="s">
        <v>507</v>
      </c>
      <c r="D2166" t="s">
        <v>560</v>
      </c>
      <c r="E2166" t="s">
        <v>56</v>
      </c>
      <c r="F2166" t="s">
        <v>14</v>
      </c>
      <c r="G2166">
        <v>3</v>
      </c>
      <c r="H2166">
        <v>0</v>
      </c>
      <c r="I2166" s="2">
        <v>367932</v>
      </c>
      <c r="J2166" t="str">
        <f>_xlfn.XLOOKUP(tblOrders[[#This Row],[CustomerID]], tblCustomers[CustomerID], tblCustomers[CustomerName])</f>
        <v>Customer 133</v>
      </c>
      <c r="K2166" t="str">
        <f>_xlfn.XLOOKUP(tblOrders[[#This Row],[CustomerID]], tblCustomers[CustomerID], tblCustomers[Segment])</f>
        <v>Corporate</v>
      </c>
      <c r="L2166" t="str">
        <f>_xlfn.XLOOKUP(tblOrders[[#This Row],[ProductID]], tblProducts[ProductID], tblProducts[Category])</f>
        <v>Electronics</v>
      </c>
      <c r="M2166">
        <f>_xlfn.XLOOKUP(tblOrders[[#This Row],[ProductID]], tblProducts[ProductID], tblProducts[CostPrice])</f>
        <v>53062</v>
      </c>
      <c r="N2166">
        <f>tblOrders[[#This Row],[Sales]]-(tblOrders[[#This Row],[CostPrice]]*tblOrders[[#This Row],[Quantity]])</f>
        <v>208746</v>
      </c>
      <c r="O2166" t="str">
        <f>TEXT(tblOrders[[#This Row],[Date]],"mmm-yyyy")</f>
        <v>Oct-2025</v>
      </c>
      <c r="P2166" t="str">
        <f>_xlfn.XLOOKUP(tblOrders[[#This Row],[OrderID]], tblReturns[OrderID], tblReturns[Returned])</f>
        <v>No</v>
      </c>
      <c r="Q2166" t="str">
        <f>_xlfn.XLOOKUP(tblOrders[[#This Row],[OrderID]], tblShipping[OrderID], tblShipping[ShipMode])</f>
        <v>Pickup</v>
      </c>
      <c r="R2166" t="str">
        <f>IFERROR(_xlfn.XLOOKUP(A2165, tblCustomers[CustomerID], tblCustomers[CustomerName]), "Not Found")</f>
        <v>Not Found</v>
      </c>
      <c r="S2166" t="str">
        <f>IF(tblOrders[[#This Row],[Sales]]&gt;1000000,"High Value","Standard")</f>
        <v>Standard</v>
      </c>
      <c r="T2166" t="str">
        <f>_xlfn.XLOOKUP(tblOrders[[#This Row],[ProductID]], tblProducts[ProductID], tblProducts[ProductName])</f>
        <v>Product 31</v>
      </c>
      <c r="U2166">
        <f>_xlfn.XLOOKUP(tblOrders[[#This Row],[SalesRepID]], tblSalesreps[RepID], tblSalesreps[Target])</f>
        <v>14265630</v>
      </c>
    </row>
    <row r="2167" spans="1:21">
      <c r="A2167" t="s">
        <v>2964</v>
      </c>
      <c r="B2167" s="7" t="s">
        <v>47</v>
      </c>
      <c r="C2167" t="s">
        <v>415</v>
      </c>
      <c r="D2167" t="s">
        <v>349</v>
      </c>
      <c r="E2167" t="s">
        <v>45</v>
      </c>
      <c r="F2167" t="s">
        <v>88</v>
      </c>
      <c r="G2167">
        <v>10</v>
      </c>
      <c r="H2167">
        <v>0.1</v>
      </c>
      <c r="I2167" s="2">
        <v>810891</v>
      </c>
      <c r="J2167" t="str">
        <f>_xlfn.XLOOKUP(tblOrders[[#This Row],[CustomerID]], tblCustomers[CustomerID], tblCustomers[CustomerName])</f>
        <v>Customer 81</v>
      </c>
      <c r="K2167" t="str">
        <f>_xlfn.XLOOKUP(tblOrders[[#This Row],[CustomerID]], tblCustomers[CustomerID], tblCustomers[Segment])</f>
        <v>SME</v>
      </c>
      <c r="L2167" t="str">
        <f>_xlfn.XLOOKUP(tblOrders[[#This Row],[ProductID]], tblProducts[ProductID], tblProducts[Category])</f>
        <v>Office</v>
      </c>
      <c r="M2167">
        <f>_xlfn.XLOOKUP(tblOrders[[#This Row],[ProductID]], tblProducts[ProductID], tblProducts[CostPrice])</f>
        <v>26900</v>
      </c>
      <c r="N2167">
        <f>tblOrders[[#This Row],[Sales]]-(tblOrders[[#This Row],[CostPrice]]*tblOrders[[#This Row],[Quantity]])</f>
        <v>541891</v>
      </c>
      <c r="O2167" t="str">
        <f>TEXT(tblOrders[[#This Row],[Date]],"mmm-yyyy")</f>
        <v>Sep-2025</v>
      </c>
      <c r="P2167" t="str">
        <f>_xlfn.XLOOKUP(tblOrders[[#This Row],[OrderID]], tblReturns[OrderID], tblReturns[Returned])</f>
        <v>No</v>
      </c>
      <c r="Q2167" t="str">
        <f>_xlfn.XLOOKUP(tblOrders[[#This Row],[OrderID]], tblShipping[OrderID], tblShipping[ShipMode])</f>
        <v>Standard</v>
      </c>
      <c r="R2167" t="str">
        <f>IFERROR(_xlfn.XLOOKUP(A2166, tblCustomers[CustomerID], tblCustomers[CustomerName]), "Not Found")</f>
        <v>Not Found</v>
      </c>
      <c r="S2167" t="str">
        <f>IF(tblOrders[[#This Row],[Sales]]&gt;1000000,"High Value","Standard")</f>
        <v>Standard</v>
      </c>
      <c r="T2167" t="str">
        <f>_xlfn.XLOOKUP(tblOrders[[#This Row],[ProductID]], tblProducts[ProductID], tblProducts[ProductName])</f>
        <v>Product 61</v>
      </c>
      <c r="U2167">
        <f>_xlfn.XLOOKUP(tblOrders[[#This Row],[SalesRepID]], tblSalesreps[RepID], tblSalesreps[Target])</f>
        <v>11319839</v>
      </c>
    </row>
    <row r="2168" spans="1:21">
      <c r="A2168" t="s">
        <v>2965</v>
      </c>
      <c r="B2168" s="7" t="s">
        <v>1829</v>
      </c>
      <c r="C2168" t="s">
        <v>63</v>
      </c>
      <c r="D2168" t="s">
        <v>321</v>
      </c>
      <c r="E2168" t="s">
        <v>119</v>
      </c>
      <c r="F2168" t="s">
        <v>88</v>
      </c>
      <c r="G2168">
        <v>6</v>
      </c>
      <c r="H2168">
        <v>0.05</v>
      </c>
      <c r="I2168" s="2">
        <v>303034.8</v>
      </c>
      <c r="J2168" t="str">
        <f>_xlfn.XLOOKUP(tblOrders[[#This Row],[CustomerID]], tblCustomers[CustomerID], tblCustomers[CustomerName])</f>
        <v>Customer 44</v>
      </c>
      <c r="K2168" t="str">
        <f>_xlfn.XLOOKUP(tblOrders[[#This Row],[CustomerID]], tblCustomers[CustomerID], tblCustomers[Segment])</f>
        <v>Consumer</v>
      </c>
      <c r="L2168" t="str">
        <f>_xlfn.XLOOKUP(tblOrders[[#This Row],[ProductID]], tblProducts[ProductID], tblProducts[Category])</f>
        <v>Home</v>
      </c>
      <c r="M2168">
        <f>_xlfn.XLOOKUP(tblOrders[[#This Row],[ProductID]], tblProducts[ProductID], tblProducts[CostPrice])</f>
        <v>70588</v>
      </c>
      <c r="N2168">
        <f>tblOrders[[#This Row],[Sales]]-(tblOrders[[#This Row],[CostPrice]]*tblOrders[[#This Row],[Quantity]])</f>
        <v>-120493.20000000001</v>
      </c>
      <c r="O2168" t="str">
        <f>TEXT(tblOrders[[#This Row],[Date]],"mmm-yyyy")</f>
        <v>Mar-2025</v>
      </c>
      <c r="P2168" t="str">
        <f>_xlfn.XLOOKUP(tblOrders[[#This Row],[OrderID]], tblReturns[OrderID], tblReturns[Returned])</f>
        <v>No</v>
      </c>
      <c r="Q2168" t="str">
        <f>_xlfn.XLOOKUP(tblOrders[[#This Row],[OrderID]], tblShipping[OrderID], tblShipping[ShipMode])</f>
        <v>Standard</v>
      </c>
      <c r="R2168" t="str">
        <f>IFERROR(_xlfn.XLOOKUP(A2167, tblCustomers[CustomerID], tblCustomers[CustomerName]), "Not Found")</f>
        <v>Not Found</v>
      </c>
      <c r="S2168" t="str">
        <f>IF(tblOrders[[#This Row],[Sales]]&gt;1000000,"High Value","Standard")</f>
        <v>Standard</v>
      </c>
      <c r="T2168" t="str">
        <f>_xlfn.XLOOKUP(tblOrders[[#This Row],[ProductID]], tblProducts[ProductID], tblProducts[ProductName])</f>
        <v>Product 95</v>
      </c>
      <c r="U2168">
        <f>_xlfn.XLOOKUP(tblOrders[[#This Row],[SalesRepID]], tblSalesreps[RepID], tblSalesreps[Target])</f>
        <v>5886694</v>
      </c>
    </row>
    <row r="2169" spans="1:21">
      <c r="A2169" t="s">
        <v>2966</v>
      </c>
      <c r="B2169" s="7" t="s">
        <v>472</v>
      </c>
      <c r="C2169" t="s">
        <v>294</v>
      </c>
      <c r="D2169" t="s">
        <v>1230</v>
      </c>
      <c r="E2169" t="s">
        <v>79</v>
      </c>
      <c r="F2169" t="s">
        <v>20</v>
      </c>
      <c r="G2169">
        <v>9</v>
      </c>
      <c r="H2169">
        <v>0.2</v>
      </c>
      <c r="I2169" s="2">
        <v>318434.40000000002</v>
      </c>
      <c r="J2169" t="str">
        <f>_xlfn.XLOOKUP(tblOrders[[#This Row],[CustomerID]], tblCustomers[CustomerID], tblCustomers[CustomerName])</f>
        <v>Customer 284</v>
      </c>
      <c r="K2169" t="str">
        <f>_xlfn.XLOOKUP(tblOrders[[#This Row],[CustomerID]], tblCustomers[CustomerID], tblCustomers[Segment])</f>
        <v>SME</v>
      </c>
      <c r="L2169" t="str">
        <f>_xlfn.XLOOKUP(tblOrders[[#This Row],[ProductID]], tblProducts[ProductID], tblProducts[Category])</f>
        <v>Furniture</v>
      </c>
      <c r="M2169">
        <f>_xlfn.XLOOKUP(tblOrders[[#This Row],[ProductID]], tblProducts[ProductID], tblProducts[CostPrice])</f>
        <v>48520</v>
      </c>
      <c r="N2169">
        <f>tblOrders[[#This Row],[Sales]]-(tblOrders[[#This Row],[CostPrice]]*tblOrders[[#This Row],[Quantity]])</f>
        <v>-118245.59999999998</v>
      </c>
      <c r="O2169" t="str">
        <f>TEXT(tblOrders[[#This Row],[Date]],"mmm-yyyy")</f>
        <v>Mar-2025</v>
      </c>
      <c r="P2169" t="str">
        <f>_xlfn.XLOOKUP(tblOrders[[#This Row],[OrderID]], tblReturns[OrderID], tblReturns[Returned])</f>
        <v>No</v>
      </c>
      <c r="Q2169" t="str">
        <f>_xlfn.XLOOKUP(tblOrders[[#This Row],[OrderID]], tblShipping[OrderID], tblShipping[ShipMode])</f>
        <v>Pickup</v>
      </c>
      <c r="R2169" t="str">
        <f>IFERROR(_xlfn.XLOOKUP(A2168, tblCustomers[CustomerID], tblCustomers[CustomerName]), "Not Found")</f>
        <v>Not Found</v>
      </c>
      <c r="S2169" t="str">
        <f>IF(tblOrders[[#This Row],[Sales]]&gt;1000000,"High Value","Standard")</f>
        <v>Standard</v>
      </c>
      <c r="T2169" t="str">
        <f>_xlfn.XLOOKUP(tblOrders[[#This Row],[ProductID]], tblProducts[ProductID], tblProducts[ProductName])</f>
        <v>Product 73</v>
      </c>
      <c r="U2169">
        <f>_xlfn.XLOOKUP(tblOrders[[#This Row],[SalesRepID]], tblSalesreps[RepID], tblSalesreps[Target])</f>
        <v>8592536</v>
      </c>
    </row>
    <row r="2170" spans="1:21">
      <c r="A2170" t="s">
        <v>2967</v>
      </c>
      <c r="B2170" s="7" t="s">
        <v>542</v>
      </c>
      <c r="C2170" t="s">
        <v>1498</v>
      </c>
      <c r="D2170" t="s">
        <v>209</v>
      </c>
      <c r="E2170" t="s">
        <v>56</v>
      </c>
      <c r="F2170" t="s">
        <v>26</v>
      </c>
      <c r="G2170">
        <v>2</v>
      </c>
      <c r="H2170">
        <v>0.1</v>
      </c>
      <c r="I2170" s="2">
        <v>244769.4</v>
      </c>
      <c r="J2170" t="str">
        <f>_xlfn.XLOOKUP(tblOrders[[#This Row],[CustomerID]], tblCustomers[CustomerID], tblCustomers[CustomerName])</f>
        <v>Customer 114</v>
      </c>
      <c r="K2170" t="str">
        <f>_xlfn.XLOOKUP(tblOrders[[#This Row],[CustomerID]], tblCustomers[CustomerID], tblCustomers[Segment])</f>
        <v>Consumer</v>
      </c>
      <c r="L2170" t="str">
        <f>_xlfn.XLOOKUP(tblOrders[[#This Row],[ProductID]], tblProducts[ProductID], tblProducts[Category])</f>
        <v>Office</v>
      </c>
      <c r="M2170">
        <f>_xlfn.XLOOKUP(tblOrders[[#This Row],[ProductID]], tblProducts[ProductID], tblProducts[CostPrice])</f>
        <v>27558</v>
      </c>
      <c r="N2170">
        <f>tblOrders[[#This Row],[Sales]]-(tblOrders[[#This Row],[CostPrice]]*tblOrders[[#This Row],[Quantity]])</f>
        <v>189653.4</v>
      </c>
      <c r="O2170" t="str">
        <f>TEXT(tblOrders[[#This Row],[Date]],"mmm-yyyy")</f>
        <v>Jan-2025</v>
      </c>
      <c r="P2170" t="str">
        <f>_xlfn.XLOOKUP(tblOrders[[#This Row],[OrderID]], tblReturns[OrderID], tblReturns[Returned])</f>
        <v>No</v>
      </c>
      <c r="Q2170" t="str">
        <f>_xlfn.XLOOKUP(tblOrders[[#This Row],[OrderID]], tblShipping[OrderID], tblShipping[ShipMode])</f>
        <v>Standard</v>
      </c>
      <c r="R2170" t="str">
        <f>IFERROR(_xlfn.XLOOKUP(A2169, tblCustomers[CustomerID], tblCustomers[CustomerName]), "Not Found")</f>
        <v>Not Found</v>
      </c>
      <c r="S2170" t="str">
        <f>IF(tblOrders[[#This Row],[Sales]]&gt;1000000,"High Value","Standard")</f>
        <v>Standard</v>
      </c>
      <c r="T2170" t="str">
        <f>_xlfn.XLOOKUP(tblOrders[[#This Row],[ProductID]], tblProducts[ProductID], tblProducts[ProductName])</f>
        <v>Product 93</v>
      </c>
      <c r="U2170">
        <f>_xlfn.XLOOKUP(tblOrders[[#This Row],[SalesRepID]], tblSalesreps[RepID], tblSalesreps[Target])</f>
        <v>14265630</v>
      </c>
    </row>
    <row r="2171" spans="1:21">
      <c r="A2171" t="s">
        <v>2968</v>
      </c>
      <c r="B2171" s="7" t="s">
        <v>394</v>
      </c>
      <c r="C2171" t="s">
        <v>1036</v>
      </c>
      <c r="D2171" t="s">
        <v>318</v>
      </c>
      <c r="E2171" t="s">
        <v>74</v>
      </c>
      <c r="F2171" t="s">
        <v>14</v>
      </c>
      <c r="G2171">
        <v>5</v>
      </c>
      <c r="H2171">
        <v>0.1</v>
      </c>
      <c r="I2171" s="2">
        <v>504247.5</v>
      </c>
      <c r="J2171" t="str">
        <f>_xlfn.XLOOKUP(tblOrders[[#This Row],[CustomerID]], tblCustomers[CustomerID], tblCustomers[CustomerName])</f>
        <v>Customer 7</v>
      </c>
      <c r="K2171" t="str">
        <f>_xlfn.XLOOKUP(tblOrders[[#This Row],[CustomerID]], tblCustomers[CustomerID], tblCustomers[Segment])</f>
        <v>SME</v>
      </c>
      <c r="L2171" t="str">
        <f>_xlfn.XLOOKUP(tblOrders[[#This Row],[ProductID]], tblProducts[ProductID], tblProducts[Category])</f>
        <v>Office</v>
      </c>
      <c r="M2171">
        <f>_xlfn.XLOOKUP(tblOrders[[#This Row],[ProductID]], tblProducts[ProductID], tblProducts[CostPrice])</f>
        <v>39205</v>
      </c>
      <c r="N2171">
        <f>tblOrders[[#This Row],[Sales]]-(tblOrders[[#This Row],[CostPrice]]*tblOrders[[#This Row],[Quantity]])</f>
        <v>308222.5</v>
      </c>
      <c r="O2171" t="str">
        <f>TEXT(tblOrders[[#This Row],[Date]],"mmm-yyyy")</f>
        <v>Sep-2025</v>
      </c>
      <c r="P2171" t="str">
        <f>_xlfn.XLOOKUP(tblOrders[[#This Row],[OrderID]], tblReturns[OrderID], tblReturns[Returned])</f>
        <v>No</v>
      </c>
      <c r="Q2171" t="str">
        <f>_xlfn.XLOOKUP(tblOrders[[#This Row],[OrderID]], tblShipping[OrderID], tblShipping[ShipMode])</f>
        <v>Standard</v>
      </c>
      <c r="R2171" t="str">
        <f>IFERROR(_xlfn.XLOOKUP(A2170, tblCustomers[CustomerID], tblCustomers[CustomerName]), "Not Found")</f>
        <v>Not Found</v>
      </c>
      <c r="S2171" t="str">
        <f>IF(tblOrders[[#This Row],[Sales]]&gt;1000000,"High Value","Standard")</f>
        <v>Standard</v>
      </c>
      <c r="T2171" t="str">
        <f>_xlfn.XLOOKUP(tblOrders[[#This Row],[ProductID]], tblProducts[ProductID], tblProducts[ProductName])</f>
        <v>Product 74</v>
      </c>
      <c r="U2171">
        <f>_xlfn.XLOOKUP(tblOrders[[#This Row],[SalesRepID]], tblSalesreps[RepID], tblSalesreps[Target])</f>
        <v>7254801</v>
      </c>
    </row>
    <row r="2172" spans="1:21">
      <c r="A2172" t="s">
        <v>2969</v>
      </c>
      <c r="B2172" s="7" t="s">
        <v>847</v>
      </c>
      <c r="C2172" t="s">
        <v>311</v>
      </c>
      <c r="D2172" t="s">
        <v>255</v>
      </c>
      <c r="E2172" t="s">
        <v>202</v>
      </c>
      <c r="F2172" t="s">
        <v>88</v>
      </c>
      <c r="G2172">
        <v>5</v>
      </c>
      <c r="H2172">
        <v>0</v>
      </c>
      <c r="I2172" s="2">
        <v>521475</v>
      </c>
      <c r="J2172" t="str">
        <f>_xlfn.XLOOKUP(tblOrders[[#This Row],[CustomerID]], tblCustomers[CustomerID], tblCustomers[CustomerName])</f>
        <v>Customer 182</v>
      </c>
      <c r="K2172" t="str">
        <f>_xlfn.XLOOKUP(tblOrders[[#This Row],[CustomerID]], tblCustomers[CustomerID], tblCustomers[Segment])</f>
        <v>Consumer</v>
      </c>
      <c r="L2172" t="str">
        <f>_xlfn.XLOOKUP(tblOrders[[#This Row],[ProductID]], tblProducts[ProductID], tblProducts[Category])</f>
        <v>Electronics</v>
      </c>
      <c r="M2172">
        <f>_xlfn.XLOOKUP(tblOrders[[#This Row],[ProductID]], tblProducts[ProductID], tblProducts[CostPrice])</f>
        <v>58560</v>
      </c>
      <c r="N2172">
        <f>tblOrders[[#This Row],[Sales]]-(tblOrders[[#This Row],[CostPrice]]*tblOrders[[#This Row],[Quantity]])</f>
        <v>228675</v>
      </c>
      <c r="O2172" t="str">
        <f>TEXT(tblOrders[[#This Row],[Date]],"mmm-yyyy")</f>
        <v>Apr-2025</v>
      </c>
      <c r="P2172" t="str">
        <f>_xlfn.XLOOKUP(tblOrders[[#This Row],[OrderID]], tblReturns[OrderID], tblReturns[Returned])</f>
        <v>No</v>
      </c>
      <c r="Q2172" t="str">
        <f>_xlfn.XLOOKUP(tblOrders[[#This Row],[OrderID]], tblShipping[OrderID], tblShipping[ShipMode])</f>
        <v>Pickup</v>
      </c>
      <c r="R2172" t="str">
        <f>IFERROR(_xlfn.XLOOKUP(A2171, tblCustomers[CustomerID], tblCustomers[CustomerName]), "Not Found")</f>
        <v>Not Found</v>
      </c>
      <c r="S2172" t="str">
        <f>IF(tblOrders[[#This Row],[Sales]]&gt;1000000,"High Value","Standard")</f>
        <v>Standard</v>
      </c>
      <c r="T2172" t="str">
        <f>_xlfn.XLOOKUP(tblOrders[[#This Row],[ProductID]], tblProducts[ProductID], tblProducts[ProductName])</f>
        <v>Product 79</v>
      </c>
      <c r="U2172">
        <f>_xlfn.XLOOKUP(tblOrders[[#This Row],[SalesRepID]], tblSalesreps[RepID], tblSalesreps[Target])</f>
        <v>10652665</v>
      </c>
    </row>
    <row r="2173" spans="1:21">
      <c r="A2173" t="s">
        <v>2970</v>
      </c>
      <c r="B2173" s="7" t="s">
        <v>1050</v>
      </c>
      <c r="C2173" t="s">
        <v>540</v>
      </c>
      <c r="D2173" t="s">
        <v>372</v>
      </c>
      <c r="E2173" t="s">
        <v>56</v>
      </c>
      <c r="F2173" t="s">
        <v>26</v>
      </c>
      <c r="G2173">
        <v>5</v>
      </c>
      <c r="H2173">
        <v>0</v>
      </c>
      <c r="I2173" s="2">
        <v>728495</v>
      </c>
      <c r="J2173" t="str">
        <f>_xlfn.XLOOKUP(tblOrders[[#This Row],[CustomerID]], tblCustomers[CustomerID], tblCustomers[CustomerName])</f>
        <v>Customer 103</v>
      </c>
      <c r="K2173" t="str">
        <f>_xlfn.XLOOKUP(tblOrders[[#This Row],[CustomerID]], tblCustomers[CustomerID], tblCustomers[Segment])</f>
        <v>Corporate</v>
      </c>
      <c r="L2173" t="str">
        <f>_xlfn.XLOOKUP(tblOrders[[#This Row],[ProductID]], tblProducts[ProductID], tblProducts[Category])</f>
        <v>Office</v>
      </c>
      <c r="M2173">
        <f>_xlfn.XLOOKUP(tblOrders[[#This Row],[ProductID]], tblProducts[ProductID], tblProducts[CostPrice])</f>
        <v>18283</v>
      </c>
      <c r="N2173">
        <f>tblOrders[[#This Row],[Sales]]-(tblOrders[[#This Row],[CostPrice]]*tblOrders[[#This Row],[Quantity]])</f>
        <v>637080</v>
      </c>
      <c r="O2173" t="str">
        <f>TEXT(tblOrders[[#This Row],[Date]],"mmm-yyyy")</f>
        <v>May-2025</v>
      </c>
      <c r="P2173" t="str">
        <f>_xlfn.XLOOKUP(tblOrders[[#This Row],[OrderID]], tblReturns[OrderID], tblReturns[Returned])</f>
        <v>No</v>
      </c>
      <c r="Q2173" t="str">
        <f>_xlfn.XLOOKUP(tblOrders[[#This Row],[OrderID]], tblShipping[OrderID], tblShipping[ShipMode])</f>
        <v>Pickup</v>
      </c>
      <c r="R2173" t="str">
        <f>IFERROR(_xlfn.XLOOKUP(A2172, tblCustomers[CustomerID], tblCustomers[CustomerName]), "Not Found")</f>
        <v>Not Found</v>
      </c>
      <c r="S2173" t="str">
        <f>IF(tblOrders[[#This Row],[Sales]]&gt;1000000,"High Value","Standard")</f>
        <v>Standard</v>
      </c>
      <c r="T2173" t="str">
        <f>_xlfn.XLOOKUP(tblOrders[[#This Row],[ProductID]], tblProducts[ProductID], tblProducts[ProductName])</f>
        <v>Product 57</v>
      </c>
      <c r="U2173">
        <f>_xlfn.XLOOKUP(tblOrders[[#This Row],[SalesRepID]], tblSalesreps[RepID], tblSalesreps[Target])</f>
        <v>14265630</v>
      </c>
    </row>
    <row r="2174" spans="1:21">
      <c r="A2174" t="s">
        <v>2971</v>
      </c>
      <c r="B2174" s="7" t="s">
        <v>1181</v>
      </c>
      <c r="C2174" t="s">
        <v>434</v>
      </c>
      <c r="D2174" t="s">
        <v>566</v>
      </c>
      <c r="E2174" t="s">
        <v>87</v>
      </c>
      <c r="F2174" t="s">
        <v>26</v>
      </c>
      <c r="G2174">
        <v>1</v>
      </c>
      <c r="H2174">
        <v>0.2</v>
      </c>
      <c r="I2174" s="2">
        <v>114349.6</v>
      </c>
      <c r="J2174" t="str">
        <f>_xlfn.XLOOKUP(tblOrders[[#This Row],[CustomerID]], tblCustomers[CustomerID], tblCustomers[CustomerName])</f>
        <v>Customer 29</v>
      </c>
      <c r="K2174" t="str">
        <f>_xlfn.XLOOKUP(tblOrders[[#This Row],[CustomerID]], tblCustomers[CustomerID], tblCustomers[Segment])</f>
        <v>Consumer</v>
      </c>
      <c r="L2174" t="str">
        <f>_xlfn.XLOOKUP(tblOrders[[#This Row],[ProductID]], tblProducts[ProductID], tblProducts[Category])</f>
        <v>Electronics</v>
      </c>
      <c r="M2174">
        <f>_xlfn.XLOOKUP(tblOrders[[#This Row],[ProductID]], tblProducts[ProductID], tblProducts[CostPrice])</f>
        <v>26222</v>
      </c>
      <c r="N2174">
        <f>tblOrders[[#This Row],[Sales]]-(tblOrders[[#This Row],[CostPrice]]*tblOrders[[#This Row],[Quantity]])</f>
        <v>88127.6</v>
      </c>
      <c r="O2174" t="str">
        <f>TEXT(tblOrders[[#This Row],[Date]],"mmm-yyyy")</f>
        <v>Apr-2025</v>
      </c>
      <c r="P2174" t="str">
        <f>_xlfn.XLOOKUP(tblOrders[[#This Row],[OrderID]], tblReturns[OrderID], tblReturns[Returned])</f>
        <v>No</v>
      </c>
      <c r="Q2174" t="str">
        <f>_xlfn.XLOOKUP(tblOrders[[#This Row],[OrderID]], tblShipping[OrderID], tblShipping[ShipMode])</f>
        <v>Express</v>
      </c>
      <c r="R2174" t="str">
        <f>IFERROR(_xlfn.XLOOKUP(A2173, tblCustomers[CustomerID], tblCustomers[CustomerName]), "Not Found")</f>
        <v>Not Found</v>
      </c>
      <c r="S2174" t="str">
        <f>IF(tblOrders[[#This Row],[Sales]]&gt;1000000,"High Value","Standard")</f>
        <v>Standard</v>
      </c>
      <c r="T2174" t="str">
        <f>_xlfn.XLOOKUP(tblOrders[[#This Row],[ProductID]], tblProducts[ProductID], tblProducts[ProductName])</f>
        <v>Product 87</v>
      </c>
      <c r="U2174">
        <f>_xlfn.XLOOKUP(tblOrders[[#This Row],[SalesRepID]], tblSalesreps[RepID], tblSalesreps[Target])</f>
        <v>18500989</v>
      </c>
    </row>
    <row r="2175" spans="1:21">
      <c r="A2175" t="s">
        <v>2972</v>
      </c>
      <c r="B2175" s="7" t="s">
        <v>207</v>
      </c>
      <c r="C2175" t="s">
        <v>924</v>
      </c>
      <c r="D2175" t="s">
        <v>68</v>
      </c>
      <c r="E2175" t="s">
        <v>105</v>
      </c>
      <c r="F2175" t="s">
        <v>20</v>
      </c>
      <c r="G2175">
        <v>10</v>
      </c>
      <c r="H2175">
        <v>0.1</v>
      </c>
      <c r="I2175" s="2">
        <v>1217124</v>
      </c>
      <c r="J2175" t="str">
        <f>_xlfn.XLOOKUP(tblOrders[[#This Row],[CustomerID]], tblCustomers[CustomerID], tblCustomers[CustomerName])</f>
        <v>Customer 40</v>
      </c>
      <c r="K2175" t="str">
        <f>_xlfn.XLOOKUP(tblOrders[[#This Row],[CustomerID]], tblCustomers[CustomerID], tblCustomers[Segment])</f>
        <v>Corporate</v>
      </c>
      <c r="L2175" t="str">
        <f>_xlfn.XLOOKUP(tblOrders[[#This Row],[ProductID]], tblProducts[ProductID], tblProducts[Category])</f>
        <v>Home</v>
      </c>
      <c r="M2175">
        <f>_xlfn.XLOOKUP(tblOrders[[#This Row],[ProductID]], tblProducts[ProductID], tblProducts[CostPrice])</f>
        <v>7159</v>
      </c>
      <c r="N2175">
        <f>tblOrders[[#This Row],[Sales]]-(tblOrders[[#This Row],[CostPrice]]*tblOrders[[#This Row],[Quantity]])</f>
        <v>1145534</v>
      </c>
      <c r="O2175" t="str">
        <f>TEXT(tblOrders[[#This Row],[Date]],"mmm-yyyy")</f>
        <v>Dec-2025</v>
      </c>
      <c r="P2175" t="str">
        <f>_xlfn.XLOOKUP(tblOrders[[#This Row],[OrderID]], tblReturns[OrderID], tblReturns[Returned])</f>
        <v>Yes</v>
      </c>
      <c r="Q2175" t="str">
        <f>_xlfn.XLOOKUP(tblOrders[[#This Row],[OrderID]], tblShipping[OrderID], tblShipping[ShipMode])</f>
        <v>Express</v>
      </c>
      <c r="R2175" t="str">
        <f>IFERROR(_xlfn.XLOOKUP(A2174, tblCustomers[CustomerID], tblCustomers[CustomerName]), "Not Found")</f>
        <v>Not Found</v>
      </c>
      <c r="S2175" t="str">
        <f>IF(tblOrders[[#This Row],[Sales]]&gt;1000000,"High Value","Standard")</f>
        <v>High Value</v>
      </c>
      <c r="T2175" t="str">
        <f>_xlfn.XLOOKUP(tblOrders[[#This Row],[ProductID]], tblProducts[ProductID], tblProducts[ProductName])</f>
        <v>Product 26</v>
      </c>
      <c r="U2175">
        <f>_xlfn.XLOOKUP(tblOrders[[#This Row],[SalesRepID]], tblSalesreps[RepID], tblSalesreps[Target])</f>
        <v>8698154</v>
      </c>
    </row>
    <row r="2176" spans="1:21">
      <c r="A2176" t="s">
        <v>2973</v>
      </c>
      <c r="B2176" s="7" t="s">
        <v>124</v>
      </c>
      <c r="C2176" t="s">
        <v>54</v>
      </c>
      <c r="D2176" t="s">
        <v>248</v>
      </c>
      <c r="E2176" t="s">
        <v>119</v>
      </c>
      <c r="F2176" t="s">
        <v>20</v>
      </c>
      <c r="G2176">
        <v>6</v>
      </c>
      <c r="H2176">
        <v>0</v>
      </c>
      <c r="I2176" s="2">
        <v>710658</v>
      </c>
      <c r="J2176" t="str">
        <f>_xlfn.XLOOKUP(tblOrders[[#This Row],[CustomerID]], tblCustomers[CustomerID], tblCustomers[CustomerName])</f>
        <v>Customer 141</v>
      </c>
      <c r="K2176" t="str">
        <f>_xlfn.XLOOKUP(tblOrders[[#This Row],[CustomerID]], tblCustomers[CustomerID], tblCustomers[Segment])</f>
        <v>Consumer</v>
      </c>
      <c r="L2176" t="str">
        <f>_xlfn.XLOOKUP(tblOrders[[#This Row],[ProductID]], tblProducts[ProductID], tblProducts[Category])</f>
        <v>Furniture</v>
      </c>
      <c r="M2176">
        <f>_xlfn.XLOOKUP(tblOrders[[#This Row],[ProductID]], tblProducts[ProductID], tblProducts[CostPrice])</f>
        <v>31758</v>
      </c>
      <c r="N2176">
        <f>tblOrders[[#This Row],[Sales]]-(tblOrders[[#This Row],[CostPrice]]*tblOrders[[#This Row],[Quantity]])</f>
        <v>520110</v>
      </c>
      <c r="O2176" t="str">
        <f>TEXT(tblOrders[[#This Row],[Date]],"mmm-yyyy")</f>
        <v>Jan-2025</v>
      </c>
      <c r="P2176" t="str">
        <f>_xlfn.XLOOKUP(tblOrders[[#This Row],[OrderID]], tblReturns[OrderID], tblReturns[Returned])</f>
        <v>No</v>
      </c>
      <c r="Q2176" t="str">
        <f>_xlfn.XLOOKUP(tblOrders[[#This Row],[OrderID]], tblShipping[OrderID], tblShipping[ShipMode])</f>
        <v>Pickup</v>
      </c>
      <c r="R2176" t="str">
        <f>IFERROR(_xlfn.XLOOKUP(A2175, tblCustomers[CustomerID], tblCustomers[CustomerName]), "Not Found")</f>
        <v>Not Found</v>
      </c>
      <c r="S2176" t="str">
        <f>IF(tblOrders[[#This Row],[Sales]]&gt;1000000,"High Value","Standard")</f>
        <v>Standard</v>
      </c>
      <c r="T2176" t="str">
        <f>_xlfn.XLOOKUP(tblOrders[[#This Row],[ProductID]], tblProducts[ProductID], tblProducts[ProductName])</f>
        <v>Product 35</v>
      </c>
      <c r="U2176">
        <f>_xlfn.XLOOKUP(tblOrders[[#This Row],[SalesRepID]], tblSalesreps[RepID], tblSalesreps[Target])</f>
        <v>5886694</v>
      </c>
    </row>
    <row r="2177" spans="1:21">
      <c r="A2177" t="s">
        <v>2974</v>
      </c>
      <c r="B2177" s="7" t="s">
        <v>2006</v>
      </c>
      <c r="C2177" t="s">
        <v>916</v>
      </c>
      <c r="D2177" t="s">
        <v>902</v>
      </c>
      <c r="E2177" t="s">
        <v>19</v>
      </c>
      <c r="F2177" t="s">
        <v>26</v>
      </c>
      <c r="G2177">
        <v>1</v>
      </c>
      <c r="H2177">
        <v>0</v>
      </c>
      <c r="I2177" s="2">
        <v>107390</v>
      </c>
      <c r="J2177" t="str">
        <f>_xlfn.XLOOKUP(tblOrders[[#This Row],[CustomerID]], tblCustomers[CustomerID], tblCustomers[CustomerName])</f>
        <v>Customer 60</v>
      </c>
      <c r="K2177" t="str">
        <f>_xlfn.XLOOKUP(tblOrders[[#This Row],[CustomerID]], tblCustomers[CustomerID], tblCustomers[Segment])</f>
        <v>Consumer</v>
      </c>
      <c r="L2177" t="str">
        <f>_xlfn.XLOOKUP(tblOrders[[#This Row],[ProductID]], tblProducts[ProductID], tblProducts[Category])</f>
        <v>Furniture</v>
      </c>
      <c r="M2177">
        <f>_xlfn.XLOOKUP(tblOrders[[#This Row],[ProductID]], tblProducts[ProductID], tblProducts[CostPrice])</f>
        <v>44361</v>
      </c>
      <c r="N2177">
        <f>tblOrders[[#This Row],[Sales]]-(tblOrders[[#This Row],[CostPrice]]*tblOrders[[#This Row],[Quantity]])</f>
        <v>63029</v>
      </c>
      <c r="O2177" t="str">
        <f>TEXT(tblOrders[[#This Row],[Date]],"mmm-yyyy")</f>
        <v>Aug-2025</v>
      </c>
      <c r="P2177" t="str">
        <f>_xlfn.XLOOKUP(tblOrders[[#This Row],[OrderID]], tblReturns[OrderID], tblReturns[Returned])</f>
        <v>No</v>
      </c>
      <c r="Q2177" t="str">
        <f>_xlfn.XLOOKUP(tblOrders[[#This Row],[OrderID]], tblShipping[OrderID], tblShipping[ShipMode])</f>
        <v>Standard</v>
      </c>
      <c r="R2177" t="str">
        <f>IFERROR(_xlfn.XLOOKUP(A2176, tblCustomers[CustomerID], tblCustomers[CustomerName]), "Not Found")</f>
        <v>Not Found</v>
      </c>
      <c r="S2177" t="str">
        <f>IF(tblOrders[[#This Row],[Sales]]&gt;1000000,"High Value","Standard")</f>
        <v>Standard</v>
      </c>
      <c r="T2177" t="str">
        <f>_xlfn.XLOOKUP(tblOrders[[#This Row],[ProductID]], tblProducts[ProductID], tblProducts[ProductName])</f>
        <v>Product 3</v>
      </c>
      <c r="U2177">
        <f>_xlfn.XLOOKUP(tblOrders[[#This Row],[SalesRepID]], tblSalesreps[RepID], tblSalesreps[Target])</f>
        <v>11347243</v>
      </c>
    </row>
    <row r="2178" spans="1:21">
      <c r="A2178" t="s">
        <v>2975</v>
      </c>
      <c r="B2178" s="7" t="s">
        <v>1548</v>
      </c>
      <c r="C2178" t="s">
        <v>82</v>
      </c>
      <c r="D2178" t="s">
        <v>643</v>
      </c>
      <c r="E2178" t="s">
        <v>13</v>
      </c>
      <c r="F2178" t="s">
        <v>26</v>
      </c>
      <c r="G2178">
        <v>2</v>
      </c>
      <c r="H2178">
        <v>0.05</v>
      </c>
      <c r="I2178" s="2">
        <v>24510</v>
      </c>
      <c r="J2178" t="str">
        <f>_xlfn.XLOOKUP(tblOrders[[#This Row],[CustomerID]], tblCustomers[CustomerID], tblCustomers[CustomerName])</f>
        <v>Customer 260</v>
      </c>
      <c r="K2178" t="str">
        <f>_xlfn.XLOOKUP(tblOrders[[#This Row],[CustomerID]], tblCustomers[CustomerID], tblCustomers[Segment])</f>
        <v>SME</v>
      </c>
      <c r="L2178" t="str">
        <f>_xlfn.XLOOKUP(tblOrders[[#This Row],[ProductID]], tblProducts[ProductID], tblProducts[Category])</f>
        <v>Home</v>
      </c>
      <c r="M2178">
        <f>_xlfn.XLOOKUP(tblOrders[[#This Row],[ProductID]], tblProducts[ProductID], tblProducts[CostPrice])</f>
        <v>77766</v>
      </c>
      <c r="N2178">
        <f>tblOrders[[#This Row],[Sales]]-(tblOrders[[#This Row],[CostPrice]]*tblOrders[[#This Row],[Quantity]])</f>
        <v>-131022</v>
      </c>
      <c r="O2178" t="str">
        <f>TEXT(tblOrders[[#This Row],[Date]],"mmm-yyyy")</f>
        <v>Jan-2025</v>
      </c>
      <c r="P2178" t="str">
        <f>_xlfn.XLOOKUP(tblOrders[[#This Row],[OrderID]], tblReturns[OrderID], tblReturns[Returned])</f>
        <v>No</v>
      </c>
      <c r="Q2178" t="str">
        <f>_xlfn.XLOOKUP(tblOrders[[#This Row],[OrderID]], tblShipping[OrderID], tblShipping[ShipMode])</f>
        <v>Pickup</v>
      </c>
      <c r="R2178" t="str">
        <f>IFERROR(_xlfn.XLOOKUP(A2177, tblCustomers[CustomerID], tblCustomers[CustomerName]), "Not Found")</f>
        <v>Not Found</v>
      </c>
      <c r="S2178" t="str">
        <f>IF(tblOrders[[#This Row],[Sales]]&gt;1000000,"High Value","Standard")</f>
        <v>Standard</v>
      </c>
      <c r="T2178" t="str">
        <f>_xlfn.XLOOKUP(tblOrders[[#This Row],[ProductID]], tblProducts[ProductID], tblProducts[ProductName])</f>
        <v>Product 1</v>
      </c>
      <c r="U2178">
        <f>_xlfn.XLOOKUP(tblOrders[[#This Row],[SalesRepID]], tblSalesreps[RepID], tblSalesreps[Target])</f>
        <v>11852878</v>
      </c>
    </row>
    <row r="2179" spans="1:21">
      <c r="A2179" t="s">
        <v>2976</v>
      </c>
      <c r="B2179" s="7" t="s">
        <v>149</v>
      </c>
      <c r="C2179" t="s">
        <v>507</v>
      </c>
      <c r="D2179" t="s">
        <v>83</v>
      </c>
      <c r="E2179" t="s">
        <v>87</v>
      </c>
      <c r="F2179" t="s">
        <v>14</v>
      </c>
      <c r="G2179">
        <v>1</v>
      </c>
      <c r="H2179">
        <v>0</v>
      </c>
      <c r="I2179" s="2">
        <v>123110</v>
      </c>
      <c r="J2179" t="str">
        <f>_xlfn.XLOOKUP(tblOrders[[#This Row],[CustomerID]], tblCustomers[CustomerID], tblCustomers[CustomerName])</f>
        <v>Customer 133</v>
      </c>
      <c r="K2179" t="str">
        <f>_xlfn.XLOOKUP(tblOrders[[#This Row],[CustomerID]], tblCustomers[CustomerID], tblCustomers[Segment])</f>
        <v>Corporate</v>
      </c>
      <c r="L2179" t="str">
        <f>_xlfn.XLOOKUP(tblOrders[[#This Row],[ProductID]], tblProducts[ProductID], tblProducts[Category])</f>
        <v>Furniture</v>
      </c>
      <c r="M2179">
        <f>_xlfn.XLOOKUP(tblOrders[[#This Row],[ProductID]], tblProducts[ProductID], tblProducts[CostPrice])</f>
        <v>79600</v>
      </c>
      <c r="N2179">
        <f>tblOrders[[#This Row],[Sales]]-(tblOrders[[#This Row],[CostPrice]]*tblOrders[[#This Row],[Quantity]])</f>
        <v>43510</v>
      </c>
      <c r="O2179" t="str">
        <f>TEXT(tblOrders[[#This Row],[Date]],"mmm-yyyy")</f>
        <v>Oct-2025</v>
      </c>
      <c r="P2179" t="str">
        <f>_xlfn.XLOOKUP(tblOrders[[#This Row],[OrderID]], tblReturns[OrderID], tblReturns[Returned])</f>
        <v>No</v>
      </c>
      <c r="Q2179" t="str">
        <f>_xlfn.XLOOKUP(tblOrders[[#This Row],[OrderID]], tblShipping[OrderID], tblShipping[ShipMode])</f>
        <v>Pickup</v>
      </c>
      <c r="R2179" t="str">
        <f>IFERROR(_xlfn.XLOOKUP(A2178, tblCustomers[CustomerID], tblCustomers[CustomerName]), "Not Found")</f>
        <v>Not Found</v>
      </c>
      <c r="S2179" t="str">
        <f>IF(tblOrders[[#This Row],[Sales]]&gt;1000000,"High Value","Standard")</f>
        <v>Standard</v>
      </c>
      <c r="T2179" t="str">
        <f>_xlfn.XLOOKUP(tblOrders[[#This Row],[ProductID]], tblProducts[ProductID], tblProducts[ProductName])</f>
        <v>Product 43</v>
      </c>
      <c r="U2179">
        <f>_xlfn.XLOOKUP(tblOrders[[#This Row],[SalesRepID]], tblSalesreps[RepID], tblSalesreps[Target])</f>
        <v>18500989</v>
      </c>
    </row>
    <row r="2180" spans="1:21">
      <c r="A2180" t="s">
        <v>2977</v>
      </c>
      <c r="B2180" s="7" t="s">
        <v>889</v>
      </c>
      <c r="C2180" t="s">
        <v>376</v>
      </c>
      <c r="D2180" t="s">
        <v>1034</v>
      </c>
      <c r="E2180" t="s">
        <v>69</v>
      </c>
      <c r="F2180" t="s">
        <v>51</v>
      </c>
      <c r="G2180">
        <v>3</v>
      </c>
      <c r="H2180">
        <v>0.15</v>
      </c>
      <c r="I2180" s="2">
        <v>374872.95</v>
      </c>
      <c r="J2180" t="str">
        <f>_xlfn.XLOOKUP(tblOrders[[#This Row],[CustomerID]], tblCustomers[CustomerID], tblCustomers[CustomerName])</f>
        <v>Customer 118</v>
      </c>
      <c r="K2180" t="str">
        <f>_xlfn.XLOOKUP(tblOrders[[#This Row],[CustomerID]], tblCustomers[CustomerID], tblCustomers[Segment])</f>
        <v>Corporate</v>
      </c>
      <c r="L2180" t="str">
        <f>_xlfn.XLOOKUP(tblOrders[[#This Row],[ProductID]], tblProducts[ProductID], tblProducts[Category])</f>
        <v>Furniture</v>
      </c>
      <c r="M2180">
        <f>_xlfn.XLOOKUP(tblOrders[[#This Row],[ProductID]], tblProducts[ProductID], tblProducts[CostPrice])</f>
        <v>51071</v>
      </c>
      <c r="N2180">
        <f>tblOrders[[#This Row],[Sales]]-(tblOrders[[#This Row],[CostPrice]]*tblOrders[[#This Row],[Quantity]])</f>
        <v>221659.95</v>
      </c>
      <c r="O2180" t="str">
        <f>TEXT(tblOrders[[#This Row],[Date]],"mmm-yyyy")</f>
        <v>Nov-2025</v>
      </c>
      <c r="P2180" t="str">
        <f>_xlfn.XLOOKUP(tblOrders[[#This Row],[OrderID]], tblReturns[OrderID], tblReturns[Returned])</f>
        <v>No</v>
      </c>
      <c r="Q2180" t="str">
        <f>_xlfn.XLOOKUP(tblOrders[[#This Row],[OrderID]], tblShipping[OrderID], tblShipping[ShipMode])</f>
        <v>Express</v>
      </c>
      <c r="R2180" t="str">
        <f>IFERROR(_xlfn.XLOOKUP(A2179, tblCustomers[CustomerID], tblCustomers[CustomerName]), "Not Found")</f>
        <v>Not Found</v>
      </c>
      <c r="S2180" t="str">
        <f>IF(tblOrders[[#This Row],[Sales]]&gt;1000000,"High Value","Standard")</f>
        <v>Standard</v>
      </c>
      <c r="T2180" t="str">
        <f>_xlfn.XLOOKUP(tblOrders[[#This Row],[ProductID]], tblProducts[ProductID], tblProducts[ProductName])</f>
        <v>Product 66</v>
      </c>
      <c r="U2180">
        <f>_xlfn.XLOOKUP(tblOrders[[#This Row],[SalesRepID]], tblSalesreps[RepID], tblSalesreps[Target])</f>
        <v>19473459</v>
      </c>
    </row>
    <row r="2181" spans="1:21">
      <c r="A2181" t="s">
        <v>2978</v>
      </c>
      <c r="B2181" s="7" t="s">
        <v>313</v>
      </c>
      <c r="C2181" t="s">
        <v>254</v>
      </c>
      <c r="D2181" t="s">
        <v>422</v>
      </c>
      <c r="E2181" t="s">
        <v>210</v>
      </c>
      <c r="F2181" t="s">
        <v>26</v>
      </c>
      <c r="G2181">
        <v>10</v>
      </c>
      <c r="H2181">
        <v>0.05</v>
      </c>
      <c r="I2181" s="2">
        <v>790257.5</v>
      </c>
      <c r="J2181" t="str">
        <f>_xlfn.XLOOKUP(tblOrders[[#This Row],[CustomerID]], tblCustomers[CustomerID], tblCustomers[CustomerName])</f>
        <v>Customer 59</v>
      </c>
      <c r="K2181" t="str">
        <f>_xlfn.XLOOKUP(tblOrders[[#This Row],[CustomerID]], tblCustomers[CustomerID], tblCustomers[Segment])</f>
        <v>SME</v>
      </c>
      <c r="L2181" t="str">
        <f>_xlfn.XLOOKUP(tblOrders[[#This Row],[ProductID]], tblProducts[ProductID], tblProducts[Category])</f>
        <v>Furniture</v>
      </c>
      <c r="M2181">
        <f>_xlfn.XLOOKUP(tblOrders[[#This Row],[ProductID]], tblProducts[ProductID], tblProducts[CostPrice])</f>
        <v>69526</v>
      </c>
      <c r="N2181">
        <f>tblOrders[[#This Row],[Sales]]-(tblOrders[[#This Row],[CostPrice]]*tblOrders[[#This Row],[Quantity]])</f>
        <v>94997.5</v>
      </c>
      <c r="O2181" t="str">
        <f>TEXT(tblOrders[[#This Row],[Date]],"mmm-yyyy")</f>
        <v>Dec-2025</v>
      </c>
      <c r="P2181" t="str">
        <f>_xlfn.XLOOKUP(tblOrders[[#This Row],[OrderID]], tblReturns[OrderID], tblReturns[Returned])</f>
        <v>No</v>
      </c>
      <c r="Q2181" t="str">
        <f>_xlfn.XLOOKUP(tblOrders[[#This Row],[OrderID]], tblShipping[OrderID], tblShipping[ShipMode])</f>
        <v>Standard</v>
      </c>
      <c r="R2181" t="str">
        <f>IFERROR(_xlfn.XLOOKUP(A2180, tblCustomers[CustomerID], tblCustomers[CustomerName]), "Not Found")</f>
        <v>Not Found</v>
      </c>
      <c r="S2181" t="str">
        <f>IF(tblOrders[[#This Row],[Sales]]&gt;1000000,"High Value","Standard")</f>
        <v>Standard</v>
      </c>
      <c r="T2181" t="str">
        <f>_xlfn.XLOOKUP(tblOrders[[#This Row],[ProductID]], tblProducts[ProductID], tblProducts[ProductName])</f>
        <v>Product 36</v>
      </c>
      <c r="U2181">
        <f>_xlfn.XLOOKUP(tblOrders[[#This Row],[SalesRepID]], tblSalesreps[RepID], tblSalesreps[Target])</f>
        <v>19336654</v>
      </c>
    </row>
    <row r="2182" spans="1:21">
      <c r="A2182" t="s">
        <v>2979</v>
      </c>
      <c r="B2182" s="7" t="s">
        <v>2006</v>
      </c>
      <c r="C2182" t="s">
        <v>833</v>
      </c>
      <c r="D2182" t="s">
        <v>126</v>
      </c>
      <c r="E2182" t="s">
        <v>210</v>
      </c>
      <c r="F2182" t="s">
        <v>20</v>
      </c>
      <c r="G2182">
        <v>2</v>
      </c>
      <c r="H2182">
        <v>0.05</v>
      </c>
      <c r="I2182" s="2">
        <v>108638.2</v>
      </c>
      <c r="J2182" t="str">
        <f>_xlfn.XLOOKUP(tblOrders[[#This Row],[CustomerID]], tblCustomers[CustomerID], tblCustomers[CustomerName])</f>
        <v>Customer 101</v>
      </c>
      <c r="K2182" t="str">
        <f>_xlfn.XLOOKUP(tblOrders[[#This Row],[CustomerID]], tblCustomers[CustomerID], tblCustomers[Segment])</f>
        <v>SME</v>
      </c>
      <c r="L2182" t="str">
        <f>_xlfn.XLOOKUP(tblOrders[[#This Row],[ProductID]], tblProducts[ProductID], tblProducts[Category])</f>
        <v>Furniture</v>
      </c>
      <c r="M2182">
        <f>_xlfn.XLOOKUP(tblOrders[[#This Row],[ProductID]], tblProducts[ProductID], tblProducts[CostPrice])</f>
        <v>47434</v>
      </c>
      <c r="N2182">
        <f>tblOrders[[#This Row],[Sales]]-(tblOrders[[#This Row],[CostPrice]]*tblOrders[[#This Row],[Quantity]])</f>
        <v>13770.199999999997</v>
      </c>
      <c r="O2182" t="str">
        <f>TEXT(tblOrders[[#This Row],[Date]],"mmm-yyyy")</f>
        <v>Aug-2025</v>
      </c>
      <c r="P2182" t="str">
        <f>_xlfn.XLOOKUP(tblOrders[[#This Row],[OrderID]], tblReturns[OrderID], tblReturns[Returned])</f>
        <v>No</v>
      </c>
      <c r="Q2182" t="str">
        <f>_xlfn.XLOOKUP(tblOrders[[#This Row],[OrderID]], tblShipping[OrderID], tblShipping[ShipMode])</f>
        <v>Express</v>
      </c>
      <c r="R2182" t="str">
        <f>IFERROR(_xlfn.XLOOKUP(A2181, tblCustomers[CustomerID], tblCustomers[CustomerName]), "Not Found")</f>
        <v>Not Found</v>
      </c>
      <c r="S2182" t="str">
        <f>IF(tblOrders[[#This Row],[Sales]]&gt;1000000,"High Value","Standard")</f>
        <v>Standard</v>
      </c>
      <c r="T2182" t="str">
        <f>_xlfn.XLOOKUP(tblOrders[[#This Row],[ProductID]], tblProducts[ProductID], tblProducts[ProductName])</f>
        <v>Product 67</v>
      </c>
      <c r="U2182">
        <f>_xlfn.XLOOKUP(tblOrders[[#This Row],[SalesRepID]], tblSalesreps[RepID], tblSalesreps[Target])</f>
        <v>19336654</v>
      </c>
    </row>
    <row r="2183" spans="1:21">
      <c r="A2183" t="s">
        <v>2980</v>
      </c>
      <c r="B2183" s="7" t="s">
        <v>715</v>
      </c>
      <c r="C2183" t="s">
        <v>426</v>
      </c>
      <c r="D2183" t="s">
        <v>820</v>
      </c>
      <c r="E2183" t="s">
        <v>25</v>
      </c>
      <c r="F2183" t="s">
        <v>88</v>
      </c>
      <c r="G2183">
        <v>5</v>
      </c>
      <c r="H2183">
        <v>0</v>
      </c>
      <c r="I2183" s="2">
        <v>589930</v>
      </c>
      <c r="J2183" t="str">
        <f>_xlfn.XLOOKUP(tblOrders[[#This Row],[CustomerID]], tblCustomers[CustomerID], tblCustomers[CustomerName])</f>
        <v>Customer 195</v>
      </c>
      <c r="K2183" t="str">
        <f>_xlfn.XLOOKUP(tblOrders[[#This Row],[CustomerID]], tblCustomers[CustomerID], tblCustomers[Segment])</f>
        <v>Corporate</v>
      </c>
      <c r="L2183" t="str">
        <f>_xlfn.XLOOKUP(tblOrders[[#This Row],[ProductID]], tblProducts[ProductID], tblProducts[Category])</f>
        <v>Home</v>
      </c>
      <c r="M2183">
        <f>_xlfn.XLOOKUP(tblOrders[[#This Row],[ProductID]], tblProducts[ProductID], tblProducts[CostPrice])</f>
        <v>35035</v>
      </c>
      <c r="N2183">
        <f>tblOrders[[#This Row],[Sales]]-(tblOrders[[#This Row],[CostPrice]]*tblOrders[[#This Row],[Quantity]])</f>
        <v>414755</v>
      </c>
      <c r="O2183" t="str">
        <f>TEXT(tblOrders[[#This Row],[Date]],"mmm-yyyy")</f>
        <v>May-2025</v>
      </c>
      <c r="P2183" t="str">
        <f>_xlfn.XLOOKUP(tblOrders[[#This Row],[OrderID]], tblReturns[OrderID], tblReturns[Returned])</f>
        <v>No</v>
      </c>
      <c r="Q2183" t="str">
        <f>_xlfn.XLOOKUP(tblOrders[[#This Row],[OrderID]], tblShipping[OrderID], tblShipping[ShipMode])</f>
        <v>Standard</v>
      </c>
      <c r="R2183" t="str">
        <f>IFERROR(_xlfn.XLOOKUP(A2182, tblCustomers[CustomerID], tblCustomers[CustomerName]), "Not Found")</f>
        <v>Not Found</v>
      </c>
      <c r="S2183" t="str">
        <f>IF(tblOrders[[#This Row],[Sales]]&gt;1000000,"High Value","Standard")</f>
        <v>Standard</v>
      </c>
      <c r="T2183" t="str">
        <f>_xlfn.XLOOKUP(tblOrders[[#This Row],[ProductID]], tblProducts[ProductID], tblProducts[ProductName])</f>
        <v>Product 20</v>
      </c>
      <c r="U2183">
        <f>_xlfn.XLOOKUP(tblOrders[[#This Row],[SalesRepID]], tblSalesreps[RepID], tblSalesreps[Target])</f>
        <v>7094914</v>
      </c>
    </row>
    <row r="2184" spans="1:21">
      <c r="A2184" t="s">
        <v>2981</v>
      </c>
      <c r="B2184" s="7" t="s">
        <v>394</v>
      </c>
      <c r="C2184" t="s">
        <v>537</v>
      </c>
      <c r="D2184" t="s">
        <v>64</v>
      </c>
      <c r="E2184" t="s">
        <v>202</v>
      </c>
      <c r="F2184" t="s">
        <v>14</v>
      </c>
      <c r="G2184">
        <v>4</v>
      </c>
      <c r="H2184">
        <v>0</v>
      </c>
      <c r="I2184" s="2">
        <v>130196</v>
      </c>
      <c r="J2184" t="str">
        <f>_xlfn.XLOOKUP(tblOrders[[#This Row],[CustomerID]], tblCustomers[CustomerID], tblCustomers[CustomerName])</f>
        <v>Customer 108</v>
      </c>
      <c r="K2184" t="str">
        <f>_xlfn.XLOOKUP(tblOrders[[#This Row],[CustomerID]], tblCustomers[CustomerID], tblCustomers[Segment])</f>
        <v>Corporate</v>
      </c>
      <c r="L2184" t="str">
        <f>_xlfn.XLOOKUP(tblOrders[[#This Row],[ProductID]], tblProducts[ProductID], tblProducts[Category])</f>
        <v>Office</v>
      </c>
      <c r="M2184">
        <f>_xlfn.XLOOKUP(tblOrders[[#This Row],[ProductID]], tblProducts[ProductID], tblProducts[CostPrice])</f>
        <v>13311</v>
      </c>
      <c r="N2184">
        <f>tblOrders[[#This Row],[Sales]]-(tblOrders[[#This Row],[CostPrice]]*tblOrders[[#This Row],[Quantity]])</f>
        <v>76952</v>
      </c>
      <c r="O2184" t="str">
        <f>TEXT(tblOrders[[#This Row],[Date]],"mmm-yyyy")</f>
        <v>Sep-2025</v>
      </c>
      <c r="P2184" t="str">
        <f>_xlfn.XLOOKUP(tblOrders[[#This Row],[OrderID]], tblReturns[OrderID], tblReturns[Returned])</f>
        <v>No</v>
      </c>
      <c r="Q2184" t="str">
        <f>_xlfn.XLOOKUP(tblOrders[[#This Row],[OrderID]], tblShipping[OrderID], tblShipping[ShipMode])</f>
        <v>Pickup</v>
      </c>
      <c r="R2184" t="str">
        <f>IFERROR(_xlfn.XLOOKUP(A2183, tblCustomers[CustomerID], tblCustomers[CustomerName]), "Not Found")</f>
        <v>Not Found</v>
      </c>
      <c r="S2184" t="str">
        <f>IF(tblOrders[[#This Row],[Sales]]&gt;1000000,"High Value","Standard")</f>
        <v>Standard</v>
      </c>
      <c r="T2184" t="str">
        <f>_xlfn.XLOOKUP(tblOrders[[#This Row],[ProductID]], tblProducts[ProductID], tblProducts[ProductName])</f>
        <v>Product 91</v>
      </c>
      <c r="U2184">
        <f>_xlfn.XLOOKUP(tblOrders[[#This Row],[SalesRepID]], tblSalesreps[RepID], tblSalesreps[Target])</f>
        <v>10652665</v>
      </c>
    </row>
    <row r="2185" spans="1:21">
      <c r="A2185" t="s">
        <v>2982</v>
      </c>
      <c r="B2185" s="7" t="s">
        <v>575</v>
      </c>
      <c r="C2185" t="s">
        <v>189</v>
      </c>
      <c r="D2185" t="s">
        <v>914</v>
      </c>
      <c r="E2185" t="s">
        <v>50</v>
      </c>
      <c r="F2185" t="s">
        <v>26</v>
      </c>
      <c r="G2185">
        <v>9</v>
      </c>
      <c r="H2185">
        <v>0.2</v>
      </c>
      <c r="I2185" s="2">
        <v>148262.39999999999</v>
      </c>
      <c r="J2185" t="str">
        <f>_xlfn.XLOOKUP(tblOrders[[#This Row],[CustomerID]], tblCustomers[CustomerID], tblCustomers[CustomerName])</f>
        <v>Customer 216</v>
      </c>
      <c r="K2185" t="str">
        <f>_xlfn.XLOOKUP(tblOrders[[#This Row],[CustomerID]], tblCustomers[CustomerID], tblCustomers[Segment])</f>
        <v>Consumer</v>
      </c>
      <c r="L2185" t="str">
        <f>_xlfn.XLOOKUP(tblOrders[[#This Row],[ProductID]], tblProducts[ProductID], tblProducts[Category])</f>
        <v>Office</v>
      </c>
      <c r="M2185">
        <f>_xlfn.XLOOKUP(tblOrders[[#This Row],[ProductID]], tblProducts[ProductID], tblProducts[CostPrice])</f>
        <v>24464</v>
      </c>
      <c r="N2185">
        <f>tblOrders[[#This Row],[Sales]]-(tblOrders[[#This Row],[CostPrice]]*tblOrders[[#This Row],[Quantity]])</f>
        <v>-71913.600000000006</v>
      </c>
      <c r="O2185" t="str">
        <f>TEXT(tblOrders[[#This Row],[Date]],"mmm-yyyy")</f>
        <v>Apr-2025</v>
      </c>
      <c r="P2185" t="str">
        <f>_xlfn.XLOOKUP(tblOrders[[#This Row],[OrderID]], tblReturns[OrderID], tblReturns[Returned])</f>
        <v>Yes</v>
      </c>
      <c r="Q2185" t="str">
        <f>_xlfn.XLOOKUP(tblOrders[[#This Row],[OrderID]], tblShipping[OrderID], tblShipping[ShipMode])</f>
        <v>Pickup</v>
      </c>
      <c r="R2185" t="str">
        <f>IFERROR(_xlfn.XLOOKUP(A2184, tblCustomers[CustomerID], tblCustomers[CustomerName]), "Not Found")</f>
        <v>Not Found</v>
      </c>
      <c r="S2185" t="str">
        <f>IF(tblOrders[[#This Row],[Sales]]&gt;1000000,"High Value","Standard")</f>
        <v>Standard</v>
      </c>
      <c r="T2185" t="str">
        <f>_xlfn.XLOOKUP(tblOrders[[#This Row],[ProductID]], tblProducts[ProductID], tblProducts[ProductName])</f>
        <v>Product 46</v>
      </c>
      <c r="U2185">
        <f>_xlfn.XLOOKUP(tblOrders[[#This Row],[SalesRepID]], tblSalesreps[RepID], tblSalesreps[Target])</f>
        <v>17350666</v>
      </c>
    </row>
    <row r="2186" spans="1:21">
      <c r="A2186" t="s">
        <v>2983</v>
      </c>
      <c r="B2186" s="7" t="s">
        <v>293</v>
      </c>
      <c r="C2186" t="s">
        <v>429</v>
      </c>
      <c r="D2186" t="s">
        <v>510</v>
      </c>
      <c r="E2186" t="s">
        <v>50</v>
      </c>
      <c r="F2186" t="s">
        <v>26</v>
      </c>
      <c r="G2186">
        <v>4</v>
      </c>
      <c r="H2186">
        <v>0.2</v>
      </c>
      <c r="I2186" s="2">
        <v>292480</v>
      </c>
      <c r="J2186" t="str">
        <f>_xlfn.XLOOKUP(tblOrders[[#This Row],[CustomerID]], tblCustomers[CustomerID], tblCustomers[CustomerName])</f>
        <v>Customer 243</v>
      </c>
      <c r="K2186" t="str">
        <f>_xlfn.XLOOKUP(tblOrders[[#This Row],[CustomerID]], tblCustomers[CustomerID], tblCustomers[Segment])</f>
        <v>Corporate</v>
      </c>
      <c r="L2186" t="str">
        <f>_xlfn.XLOOKUP(tblOrders[[#This Row],[ProductID]], tblProducts[ProductID], tblProducts[Category])</f>
        <v>Furniture</v>
      </c>
      <c r="M2186">
        <f>_xlfn.XLOOKUP(tblOrders[[#This Row],[ProductID]], tblProducts[ProductID], tblProducts[CostPrice])</f>
        <v>67718</v>
      </c>
      <c r="N2186">
        <f>tblOrders[[#This Row],[Sales]]-(tblOrders[[#This Row],[CostPrice]]*tblOrders[[#This Row],[Quantity]])</f>
        <v>21608</v>
      </c>
      <c r="O2186" t="str">
        <f>TEXT(tblOrders[[#This Row],[Date]],"mmm-yyyy")</f>
        <v>Feb-2025</v>
      </c>
      <c r="P2186" t="str">
        <f>_xlfn.XLOOKUP(tblOrders[[#This Row],[OrderID]], tblReturns[OrderID], tblReturns[Returned])</f>
        <v>Yes</v>
      </c>
      <c r="Q2186" t="str">
        <f>_xlfn.XLOOKUP(tblOrders[[#This Row],[OrderID]], tblShipping[OrderID], tblShipping[ShipMode])</f>
        <v>Express</v>
      </c>
      <c r="R2186" t="str">
        <f>IFERROR(_xlfn.XLOOKUP(A2185, tblCustomers[CustomerID], tblCustomers[CustomerName]), "Not Found")</f>
        <v>Not Found</v>
      </c>
      <c r="S2186" t="str">
        <f>IF(tblOrders[[#This Row],[Sales]]&gt;1000000,"High Value","Standard")</f>
        <v>Standard</v>
      </c>
      <c r="T2186" t="str">
        <f>_xlfn.XLOOKUP(tblOrders[[#This Row],[ProductID]], tblProducts[ProductID], tblProducts[ProductName])</f>
        <v>Product 81</v>
      </c>
      <c r="U2186">
        <f>_xlfn.XLOOKUP(tblOrders[[#This Row],[SalesRepID]], tblSalesreps[RepID], tblSalesreps[Target])</f>
        <v>17350666</v>
      </c>
    </row>
    <row r="2187" spans="1:21">
      <c r="A2187" t="s">
        <v>2984</v>
      </c>
      <c r="B2187" s="7" t="s">
        <v>949</v>
      </c>
      <c r="C2187" t="s">
        <v>1160</v>
      </c>
      <c r="D2187" t="s">
        <v>587</v>
      </c>
      <c r="E2187" t="s">
        <v>13</v>
      </c>
      <c r="F2187" t="s">
        <v>20</v>
      </c>
      <c r="G2187">
        <v>10</v>
      </c>
      <c r="H2187">
        <v>0</v>
      </c>
      <c r="I2187" s="2">
        <v>948690</v>
      </c>
      <c r="J2187" t="str">
        <f>_xlfn.XLOOKUP(tblOrders[[#This Row],[CustomerID]], tblCustomers[CustomerID], tblCustomers[CustomerName])</f>
        <v>Customer 89</v>
      </c>
      <c r="K2187" t="str">
        <f>_xlfn.XLOOKUP(tblOrders[[#This Row],[CustomerID]], tblCustomers[CustomerID], tblCustomers[Segment])</f>
        <v>Consumer</v>
      </c>
      <c r="L2187" t="str">
        <f>_xlfn.XLOOKUP(tblOrders[[#This Row],[ProductID]], tblProducts[ProductID], tblProducts[Category])</f>
        <v>Electronics</v>
      </c>
      <c r="M2187">
        <f>_xlfn.XLOOKUP(tblOrders[[#This Row],[ProductID]], tblProducts[ProductID], tblProducts[CostPrice])</f>
        <v>67500</v>
      </c>
      <c r="N2187">
        <f>tblOrders[[#This Row],[Sales]]-(tblOrders[[#This Row],[CostPrice]]*tblOrders[[#This Row],[Quantity]])</f>
        <v>273690</v>
      </c>
      <c r="O2187" t="str">
        <f>TEXT(tblOrders[[#This Row],[Date]],"mmm-yyyy")</f>
        <v>Dec-2025</v>
      </c>
      <c r="P2187" t="str">
        <f>_xlfn.XLOOKUP(tblOrders[[#This Row],[OrderID]], tblReturns[OrderID], tblReturns[Returned])</f>
        <v>No</v>
      </c>
      <c r="Q2187" t="str">
        <f>_xlfn.XLOOKUP(tblOrders[[#This Row],[OrderID]], tblShipping[OrderID], tblShipping[ShipMode])</f>
        <v>Pickup</v>
      </c>
      <c r="R2187" t="str">
        <f>IFERROR(_xlfn.XLOOKUP(A2186, tblCustomers[CustomerID], tblCustomers[CustomerName]), "Not Found")</f>
        <v>Not Found</v>
      </c>
      <c r="S2187" t="str">
        <f>IF(tblOrders[[#This Row],[Sales]]&gt;1000000,"High Value","Standard")</f>
        <v>Standard</v>
      </c>
      <c r="T2187" t="str">
        <f>_xlfn.XLOOKUP(tblOrders[[#This Row],[ProductID]], tblProducts[ProductID], tblProducts[ProductName])</f>
        <v>Product 97</v>
      </c>
      <c r="U2187">
        <f>_xlfn.XLOOKUP(tblOrders[[#This Row],[SalesRepID]], tblSalesreps[RepID], tblSalesreps[Target])</f>
        <v>11852878</v>
      </c>
    </row>
    <row r="2188" spans="1:21">
      <c r="A2188" t="s">
        <v>2985</v>
      </c>
      <c r="B2188" s="7" t="s">
        <v>752</v>
      </c>
      <c r="C2188" t="s">
        <v>1586</v>
      </c>
      <c r="D2188" t="s">
        <v>382</v>
      </c>
      <c r="E2188" t="s">
        <v>105</v>
      </c>
      <c r="F2188" t="s">
        <v>20</v>
      </c>
      <c r="G2188">
        <v>4</v>
      </c>
      <c r="H2188">
        <v>0</v>
      </c>
      <c r="I2188" s="2">
        <v>453232</v>
      </c>
      <c r="J2188" t="str">
        <f>_xlfn.XLOOKUP(tblOrders[[#This Row],[CustomerID]], tblCustomers[CustomerID], tblCustomers[CustomerName])</f>
        <v>Customer 267</v>
      </c>
      <c r="K2188" t="str">
        <f>_xlfn.XLOOKUP(tblOrders[[#This Row],[CustomerID]], tblCustomers[CustomerID], tblCustomers[Segment])</f>
        <v>Corporate</v>
      </c>
      <c r="L2188" t="str">
        <f>_xlfn.XLOOKUP(tblOrders[[#This Row],[ProductID]], tblProducts[ProductID], tblProducts[Category])</f>
        <v>Office</v>
      </c>
      <c r="M2188">
        <f>_xlfn.XLOOKUP(tblOrders[[#This Row],[ProductID]], tblProducts[ProductID], tblProducts[CostPrice])</f>
        <v>61777</v>
      </c>
      <c r="N2188">
        <f>tblOrders[[#This Row],[Sales]]-(tblOrders[[#This Row],[CostPrice]]*tblOrders[[#This Row],[Quantity]])</f>
        <v>206124</v>
      </c>
      <c r="O2188" t="str">
        <f>TEXT(tblOrders[[#This Row],[Date]],"mmm-yyyy")</f>
        <v>Sep-2025</v>
      </c>
      <c r="P2188" t="str">
        <f>_xlfn.XLOOKUP(tblOrders[[#This Row],[OrderID]], tblReturns[OrderID], tblReturns[Returned])</f>
        <v>No</v>
      </c>
      <c r="Q2188" t="str">
        <f>_xlfn.XLOOKUP(tblOrders[[#This Row],[OrderID]], tblShipping[OrderID], tblShipping[ShipMode])</f>
        <v>Pickup</v>
      </c>
      <c r="R2188" t="str">
        <f>IFERROR(_xlfn.XLOOKUP(A2187, tblCustomers[CustomerID], tblCustomers[CustomerName]), "Not Found")</f>
        <v>Not Found</v>
      </c>
      <c r="S2188" t="str">
        <f>IF(tblOrders[[#This Row],[Sales]]&gt;1000000,"High Value","Standard")</f>
        <v>Standard</v>
      </c>
      <c r="T2188" t="str">
        <f>_xlfn.XLOOKUP(tblOrders[[#This Row],[ProductID]], tblProducts[ProductID], tblProducts[ProductName])</f>
        <v>Product 65</v>
      </c>
      <c r="U2188">
        <f>_xlfn.XLOOKUP(tblOrders[[#This Row],[SalesRepID]], tblSalesreps[RepID], tblSalesreps[Target])</f>
        <v>8698154</v>
      </c>
    </row>
    <row r="2189" spans="1:21">
      <c r="A2189" t="s">
        <v>2986</v>
      </c>
      <c r="B2189" s="7" t="s">
        <v>599</v>
      </c>
      <c r="C2189" t="s">
        <v>418</v>
      </c>
      <c r="D2189" t="s">
        <v>321</v>
      </c>
      <c r="E2189" t="s">
        <v>105</v>
      </c>
      <c r="F2189" t="s">
        <v>26</v>
      </c>
      <c r="G2189">
        <v>8</v>
      </c>
      <c r="H2189">
        <v>0.1</v>
      </c>
      <c r="I2189" s="2">
        <v>151776</v>
      </c>
      <c r="J2189" t="str">
        <f>_xlfn.XLOOKUP(tblOrders[[#This Row],[CustomerID]], tblCustomers[CustomerID], tblCustomers[CustomerName])</f>
        <v>Customer 113</v>
      </c>
      <c r="K2189" t="str">
        <f>_xlfn.XLOOKUP(tblOrders[[#This Row],[CustomerID]], tblCustomers[CustomerID], tblCustomers[Segment])</f>
        <v>Consumer</v>
      </c>
      <c r="L2189" t="str">
        <f>_xlfn.XLOOKUP(tblOrders[[#This Row],[ProductID]], tblProducts[ProductID], tblProducts[Category])</f>
        <v>Home</v>
      </c>
      <c r="M2189">
        <f>_xlfn.XLOOKUP(tblOrders[[#This Row],[ProductID]], tblProducts[ProductID], tblProducts[CostPrice])</f>
        <v>70588</v>
      </c>
      <c r="N2189">
        <f>tblOrders[[#This Row],[Sales]]-(tblOrders[[#This Row],[CostPrice]]*tblOrders[[#This Row],[Quantity]])</f>
        <v>-412928</v>
      </c>
      <c r="O2189" t="str">
        <f>TEXT(tblOrders[[#This Row],[Date]],"mmm-yyyy")</f>
        <v>Oct-2025</v>
      </c>
      <c r="P2189" t="str">
        <f>_xlfn.XLOOKUP(tblOrders[[#This Row],[OrderID]], tblReturns[OrderID], tblReturns[Returned])</f>
        <v>No</v>
      </c>
      <c r="Q2189" t="str">
        <f>_xlfn.XLOOKUP(tblOrders[[#This Row],[OrderID]], tblShipping[OrderID], tblShipping[ShipMode])</f>
        <v>Pickup</v>
      </c>
      <c r="R2189" t="str">
        <f>IFERROR(_xlfn.XLOOKUP(A2188, tblCustomers[CustomerID], tblCustomers[CustomerName]), "Not Found")</f>
        <v>Not Found</v>
      </c>
      <c r="S2189" t="str">
        <f>IF(tblOrders[[#This Row],[Sales]]&gt;1000000,"High Value","Standard")</f>
        <v>Standard</v>
      </c>
      <c r="T2189" t="str">
        <f>_xlfn.XLOOKUP(tblOrders[[#This Row],[ProductID]], tblProducts[ProductID], tblProducts[ProductName])</f>
        <v>Product 95</v>
      </c>
      <c r="U2189">
        <f>_xlfn.XLOOKUP(tblOrders[[#This Row],[SalesRepID]], tblSalesreps[RepID], tblSalesreps[Target])</f>
        <v>8698154</v>
      </c>
    </row>
    <row r="2190" spans="1:21">
      <c r="A2190" t="s">
        <v>2987</v>
      </c>
      <c r="B2190" s="7" t="s">
        <v>720</v>
      </c>
      <c r="C2190" t="s">
        <v>192</v>
      </c>
      <c r="D2190" t="s">
        <v>248</v>
      </c>
      <c r="E2190" t="s">
        <v>165</v>
      </c>
      <c r="F2190" t="s">
        <v>26</v>
      </c>
      <c r="G2190">
        <v>3</v>
      </c>
      <c r="H2190">
        <v>0</v>
      </c>
      <c r="I2190" s="2">
        <v>146625</v>
      </c>
      <c r="J2190" t="str">
        <f>_xlfn.XLOOKUP(tblOrders[[#This Row],[CustomerID]], tblCustomers[CustomerID], tblCustomers[CustomerName])</f>
        <v>Customer 268</v>
      </c>
      <c r="K2190" t="str">
        <f>_xlfn.XLOOKUP(tblOrders[[#This Row],[CustomerID]], tblCustomers[CustomerID], tblCustomers[Segment])</f>
        <v>Consumer</v>
      </c>
      <c r="L2190" t="str">
        <f>_xlfn.XLOOKUP(tblOrders[[#This Row],[ProductID]], tblProducts[ProductID], tblProducts[Category])</f>
        <v>Furniture</v>
      </c>
      <c r="M2190">
        <f>_xlfn.XLOOKUP(tblOrders[[#This Row],[ProductID]], tblProducts[ProductID], tblProducts[CostPrice])</f>
        <v>31758</v>
      </c>
      <c r="N2190">
        <f>tblOrders[[#This Row],[Sales]]-(tblOrders[[#This Row],[CostPrice]]*tblOrders[[#This Row],[Quantity]])</f>
        <v>51351</v>
      </c>
      <c r="O2190" t="str">
        <f>TEXT(tblOrders[[#This Row],[Date]],"mmm-yyyy")</f>
        <v>Mar-2025</v>
      </c>
      <c r="P2190" t="str">
        <f>_xlfn.XLOOKUP(tblOrders[[#This Row],[OrderID]], tblReturns[OrderID], tblReturns[Returned])</f>
        <v>No</v>
      </c>
      <c r="Q2190" t="str">
        <f>_xlfn.XLOOKUP(tblOrders[[#This Row],[OrderID]], tblShipping[OrderID], tblShipping[ShipMode])</f>
        <v>Express</v>
      </c>
      <c r="R2190" t="str">
        <f>IFERROR(_xlfn.XLOOKUP(A2189, tblCustomers[CustomerID], tblCustomers[CustomerName]), "Not Found")</f>
        <v>Not Found</v>
      </c>
      <c r="S2190" t="str">
        <f>IF(tblOrders[[#This Row],[Sales]]&gt;1000000,"High Value","Standard")</f>
        <v>Standard</v>
      </c>
      <c r="T2190" t="str">
        <f>_xlfn.XLOOKUP(tblOrders[[#This Row],[ProductID]], tblProducts[ProductID], tblProducts[ProductName])</f>
        <v>Product 35</v>
      </c>
      <c r="U2190">
        <f>_xlfn.XLOOKUP(tblOrders[[#This Row],[SalesRepID]], tblSalesreps[RepID], tblSalesreps[Target])</f>
        <v>16839910</v>
      </c>
    </row>
    <row r="2191" spans="1:21">
      <c r="A2191" t="s">
        <v>2988</v>
      </c>
      <c r="B2191" s="7" t="s">
        <v>1198</v>
      </c>
      <c r="C2191" t="s">
        <v>724</v>
      </c>
      <c r="D2191" t="s">
        <v>269</v>
      </c>
      <c r="E2191" t="s">
        <v>87</v>
      </c>
      <c r="F2191" t="s">
        <v>20</v>
      </c>
      <c r="G2191">
        <v>4</v>
      </c>
      <c r="H2191">
        <v>0.05</v>
      </c>
      <c r="I2191" s="2">
        <v>70250.600000000006</v>
      </c>
      <c r="J2191" t="str">
        <f>_xlfn.XLOOKUP(tblOrders[[#This Row],[CustomerID]], tblCustomers[CustomerID], tblCustomers[CustomerName])</f>
        <v>Customer 162</v>
      </c>
      <c r="K2191" t="str">
        <f>_xlfn.XLOOKUP(tblOrders[[#This Row],[CustomerID]], tblCustomers[CustomerID], tblCustomers[Segment])</f>
        <v>Consumer</v>
      </c>
      <c r="L2191" t="str">
        <f>_xlfn.XLOOKUP(tblOrders[[#This Row],[ProductID]], tblProducts[ProductID], tblProducts[Category])</f>
        <v>Office</v>
      </c>
      <c r="M2191">
        <f>_xlfn.XLOOKUP(tblOrders[[#This Row],[ProductID]], tblProducts[ProductID], tblProducts[CostPrice])</f>
        <v>28606</v>
      </c>
      <c r="N2191">
        <f>tblOrders[[#This Row],[Sales]]-(tblOrders[[#This Row],[CostPrice]]*tblOrders[[#This Row],[Quantity]])</f>
        <v>-44173.399999999994</v>
      </c>
      <c r="O2191" t="str">
        <f>TEXT(tblOrders[[#This Row],[Date]],"mmm-yyyy")</f>
        <v>Mar-2025</v>
      </c>
      <c r="P2191" t="str">
        <f>_xlfn.XLOOKUP(tblOrders[[#This Row],[OrderID]], tblReturns[OrderID], tblReturns[Returned])</f>
        <v>No</v>
      </c>
      <c r="Q2191" t="str">
        <f>_xlfn.XLOOKUP(tblOrders[[#This Row],[OrderID]], tblShipping[OrderID], tblShipping[ShipMode])</f>
        <v>Pickup</v>
      </c>
      <c r="R2191" t="str">
        <f>IFERROR(_xlfn.XLOOKUP(A2190, tblCustomers[CustomerID], tblCustomers[CustomerName]), "Not Found")</f>
        <v>Not Found</v>
      </c>
      <c r="S2191" t="str">
        <f>IF(tblOrders[[#This Row],[Sales]]&gt;1000000,"High Value","Standard")</f>
        <v>Standard</v>
      </c>
      <c r="T2191" t="str">
        <f>_xlfn.XLOOKUP(tblOrders[[#This Row],[ProductID]], tblProducts[ProductID], tblProducts[ProductName])</f>
        <v>Product 62</v>
      </c>
      <c r="U2191">
        <f>_xlfn.XLOOKUP(tblOrders[[#This Row],[SalesRepID]], tblSalesreps[RepID], tblSalesreps[Target])</f>
        <v>18500989</v>
      </c>
    </row>
    <row r="2192" spans="1:21">
      <c r="A2192" t="s">
        <v>2989</v>
      </c>
      <c r="B2192" s="7" t="s">
        <v>107</v>
      </c>
      <c r="C2192" t="s">
        <v>136</v>
      </c>
      <c r="D2192" t="s">
        <v>314</v>
      </c>
      <c r="E2192" t="s">
        <v>197</v>
      </c>
      <c r="F2192" t="s">
        <v>20</v>
      </c>
      <c r="G2192">
        <v>9</v>
      </c>
      <c r="H2192">
        <v>0.05</v>
      </c>
      <c r="I2192" s="2">
        <v>117767.7</v>
      </c>
      <c r="J2192" t="str">
        <f>_xlfn.XLOOKUP(tblOrders[[#This Row],[CustomerID]], tblCustomers[CustomerID], tblCustomers[CustomerName])</f>
        <v>Customer 263</v>
      </c>
      <c r="K2192" t="str">
        <f>_xlfn.XLOOKUP(tblOrders[[#This Row],[CustomerID]], tblCustomers[CustomerID], tblCustomers[Segment])</f>
        <v>Corporate</v>
      </c>
      <c r="L2192" t="str">
        <f>_xlfn.XLOOKUP(tblOrders[[#This Row],[ProductID]], tblProducts[ProductID], tblProducts[Category])</f>
        <v>Furniture</v>
      </c>
      <c r="M2192">
        <f>_xlfn.XLOOKUP(tblOrders[[#This Row],[ProductID]], tblProducts[ProductID], tblProducts[CostPrice])</f>
        <v>10109</v>
      </c>
      <c r="N2192">
        <f>tblOrders[[#This Row],[Sales]]-(tblOrders[[#This Row],[CostPrice]]*tblOrders[[#This Row],[Quantity]])</f>
        <v>26786.699999999997</v>
      </c>
      <c r="O2192" t="str">
        <f>TEXT(tblOrders[[#This Row],[Date]],"mmm-yyyy")</f>
        <v>Feb-2025</v>
      </c>
      <c r="P2192" t="str">
        <f>_xlfn.XLOOKUP(tblOrders[[#This Row],[OrderID]], tblReturns[OrderID], tblReturns[Returned])</f>
        <v>No</v>
      </c>
      <c r="Q2192" t="str">
        <f>_xlfn.XLOOKUP(tblOrders[[#This Row],[OrderID]], tblShipping[OrderID], tblShipping[ShipMode])</f>
        <v>Express</v>
      </c>
      <c r="R2192" t="str">
        <f>IFERROR(_xlfn.XLOOKUP(A2191, tblCustomers[CustomerID], tblCustomers[CustomerName]), "Not Found")</f>
        <v>Not Found</v>
      </c>
      <c r="S2192" t="str">
        <f>IF(tblOrders[[#This Row],[Sales]]&gt;1000000,"High Value","Standard")</f>
        <v>Standard</v>
      </c>
      <c r="T2192" t="str">
        <f>_xlfn.XLOOKUP(tblOrders[[#This Row],[ProductID]], tblProducts[ProductID], tblProducts[ProductName])</f>
        <v>Product 8</v>
      </c>
      <c r="U2192">
        <f>_xlfn.XLOOKUP(tblOrders[[#This Row],[SalesRepID]], tblSalesreps[RepID], tblSalesreps[Target])</f>
        <v>19562258</v>
      </c>
    </row>
    <row r="2193" spans="1:21">
      <c r="A2193" t="s">
        <v>2990</v>
      </c>
      <c r="B2193" s="7" t="s">
        <v>550</v>
      </c>
      <c r="C2193" t="s">
        <v>1155</v>
      </c>
      <c r="D2193" t="s">
        <v>377</v>
      </c>
      <c r="E2193" t="s">
        <v>87</v>
      </c>
      <c r="F2193" t="s">
        <v>20</v>
      </c>
      <c r="G2193">
        <v>5</v>
      </c>
      <c r="H2193">
        <v>0.15</v>
      </c>
      <c r="I2193" s="2">
        <v>52542.75</v>
      </c>
      <c r="J2193" t="str">
        <f>_xlfn.XLOOKUP(tblOrders[[#This Row],[CustomerID]], tblCustomers[CustomerID], tblCustomers[CustomerName])</f>
        <v>Customer 92</v>
      </c>
      <c r="K2193" t="str">
        <f>_xlfn.XLOOKUP(tblOrders[[#This Row],[CustomerID]], tblCustomers[CustomerID], tblCustomers[Segment])</f>
        <v>SME</v>
      </c>
      <c r="L2193" t="str">
        <f>_xlfn.XLOOKUP(tblOrders[[#This Row],[ProductID]], tblProducts[ProductID], tblProducts[Category])</f>
        <v>Home</v>
      </c>
      <c r="M2193">
        <f>_xlfn.XLOOKUP(tblOrders[[#This Row],[ProductID]], tblProducts[ProductID], tblProducts[CostPrice])</f>
        <v>38053</v>
      </c>
      <c r="N2193">
        <f>tblOrders[[#This Row],[Sales]]-(tblOrders[[#This Row],[CostPrice]]*tblOrders[[#This Row],[Quantity]])</f>
        <v>-137722.25</v>
      </c>
      <c r="O2193" t="str">
        <f>TEXT(tblOrders[[#This Row],[Date]],"mmm-yyyy")</f>
        <v>Jun-2025</v>
      </c>
      <c r="P2193" t="str">
        <f>_xlfn.XLOOKUP(tblOrders[[#This Row],[OrderID]], tblReturns[OrderID], tblReturns[Returned])</f>
        <v>No</v>
      </c>
      <c r="Q2193" t="str">
        <f>_xlfn.XLOOKUP(tblOrders[[#This Row],[OrderID]], tblShipping[OrderID], tblShipping[ShipMode])</f>
        <v>Standard</v>
      </c>
      <c r="R2193" t="str">
        <f>IFERROR(_xlfn.XLOOKUP(A2192, tblCustomers[CustomerID], tblCustomers[CustomerName]), "Not Found")</f>
        <v>Not Found</v>
      </c>
      <c r="S2193" t="str">
        <f>IF(tblOrders[[#This Row],[Sales]]&gt;1000000,"High Value","Standard")</f>
        <v>Standard</v>
      </c>
      <c r="T2193" t="str">
        <f>_xlfn.XLOOKUP(tblOrders[[#This Row],[ProductID]], tblProducts[ProductID], tblProducts[ProductName])</f>
        <v>Product 82</v>
      </c>
      <c r="U2193">
        <f>_xlfn.XLOOKUP(tblOrders[[#This Row],[SalesRepID]], tblSalesreps[RepID], tblSalesreps[Target])</f>
        <v>18500989</v>
      </c>
    </row>
    <row r="2194" spans="1:21">
      <c r="A2194" t="s">
        <v>2991</v>
      </c>
      <c r="B2194" s="7" t="s">
        <v>575</v>
      </c>
      <c r="C2194" t="s">
        <v>819</v>
      </c>
      <c r="D2194" t="s">
        <v>190</v>
      </c>
      <c r="E2194" t="s">
        <v>202</v>
      </c>
      <c r="F2194" t="s">
        <v>14</v>
      </c>
      <c r="G2194">
        <v>4</v>
      </c>
      <c r="H2194">
        <v>0.15</v>
      </c>
      <c r="I2194" s="2">
        <v>124851.4</v>
      </c>
      <c r="J2194" t="str">
        <f>_xlfn.XLOOKUP(tblOrders[[#This Row],[CustomerID]], tblCustomers[CustomerID], tblCustomers[CustomerName])</f>
        <v>Customer 229</v>
      </c>
      <c r="K2194" t="str">
        <f>_xlfn.XLOOKUP(tblOrders[[#This Row],[CustomerID]], tblCustomers[CustomerID], tblCustomers[Segment])</f>
        <v>SME</v>
      </c>
      <c r="L2194" t="str">
        <f>_xlfn.XLOOKUP(tblOrders[[#This Row],[ProductID]], tblProducts[ProductID], tblProducts[Category])</f>
        <v>Furniture</v>
      </c>
      <c r="M2194">
        <f>_xlfn.XLOOKUP(tblOrders[[#This Row],[ProductID]], tblProducts[ProductID], tblProducts[CostPrice])</f>
        <v>47272</v>
      </c>
      <c r="N2194">
        <f>tblOrders[[#This Row],[Sales]]-(tblOrders[[#This Row],[CostPrice]]*tblOrders[[#This Row],[Quantity]])</f>
        <v>-64236.600000000006</v>
      </c>
      <c r="O2194" t="str">
        <f>TEXT(tblOrders[[#This Row],[Date]],"mmm-yyyy")</f>
        <v>Apr-2025</v>
      </c>
      <c r="P2194" t="str">
        <f>_xlfn.XLOOKUP(tblOrders[[#This Row],[OrderID]], tblReturns[OrderID], tblReturns[Returned])</f>
        <v>No</v>
      </c>
      <c r="Q2194" t="str">
        <f>_xlfn.XLOOKUP(tblOrders[[#This Row],[OrderID]], tblShipping[OrderID], tblShipping[ShipMode])</f>
        <v>Express</v>
      </c>
      <c r="R2194" t="str">
        <f>IFERROR(_xlfn.XLOOKUP(A2193, tblCustomers[CustomerID], tblCustomers[CustomerName]), "Not Found")</f>
        <v>Not Found</v>
      </c>
      <c r="S2194" t="str">
        <f>IF(tblOrders[[#This Row],[Sales]]&gt;1000000,"High Value","Standard")</f>
        <v>Standard</v>
      </c>
      <c r="T2194" t="str">
        <f>_xlfn.XLOOKUP(tblOrders[[#This Row],[ProductID]], tblProducts[ProductID], tblProducts[ProductName])</f>
        <v>Product 33</v>
      </c>
      <c r="U2194">
        <f>_xlfn.XLOOKUP(tblOrders[[#This Row],[SalesRepID]], tblSalesreps[RepID], tblSalesreps[Target])</f>
        <v>10652665</v>
      </c>
    </row>
    <row r="2195" spans="1:21">
      <c r="A2195" t="s">
        <v>2992</v>
      </c>
      <c r="B2195" s="7" t="s">
        <v>698</v>
      </c>
      <c r="C2195" t="s">
        <v>1549</v>
      </c>
      <c r="D2195" t="s">
        <v>422</v>
      </c>
      <c r="E2195" t="s">
        <v>40</v>
      </c>
      <c r="F2195" t="s">
        <v>14</v>
      </c>
      <c r="G2195">
        <v>10</v>
      </c>
      <c r="H2195">
        <v>0.15</v>
      </c>
      <c r="I2195" s="2">
        <v>277771.5</v>
      </c>
      <c r="J2195" t="str">
        <f>_xlfn.XLOOKUP(tblOrders[[#This Row],[CustomerID]], tblCustomers[CustomerID], tblCustomers[CustomerName])</f>
        <v>Customer 230</v>
      </c>
      <c r="K2195" t="str">
        <f>_xlfn.XLOOKUP(tblOrders[[#This Row],[CustomerID]], tblCustomers[CustomerID], tblCustomers[Segment])</f>
        <v>Corporate</v>
      </c>
      <c r="L2195" t="str">
        <f>_xlfn.XLOOKUP(tblOrders[[#This Row],[ProductID]], tblProducts[ProductID], tblProducts[Category])</f>
        <v>Furniture</v>
      </c>
      <c r="M2195">
        <f>_xlfn.XLOOKUP(tblOrders[[#This Row],[ProductID]], tblProducts[ProductID], tblProducts[CostPrice])</f>
        <v>69526</v>
      </c>
      <c r="N2195">
        <f>tblOrders[[#This Row],[Sales]]-(tblOrders[[#This Row],[CostPrice]]*tblOrders[[#This Row],[Quantity]])</f>
        <v>-417488.5</v>
      </c>
      <c r="O2195" t="str">
        <f>TEXT(tblOrders[[#This Row],[Date]],"mmm-yyyy")</f>
        <v>Aug-2025</v>
      </c>
      <c r="P2195" t="str">
        <f>_xlfn.XLOOKUP(tblOrders[[#This Row],[OrderID]], tblReturns[OrderID], tblReturns[Returned])</f>
        <v>No</v>
      </c>
      <c r="Q2195" t="str">
        <f>_xlfn.XLOOKUP(tblOrders[[#This Row],[OrderID]], tblShipping[OrderID], tblShipping[ShipMode])</f>
        <v>Express</v>
      </c>
      <c r="R2195" t="str">
        <f>IFERROR(_xlfn.XLOOKUP(A2194, tblCustomers[CustomerID], tblCustomers[CustomerName]), "Not Found")</f>
        <v>Not Found</v>
      </c>
      <c r="S2195" t="str">
        <f>IF(tblOrders[[#This Row],[Sales]]&gt;1000000,"High Value","Standard")</f>
        <v>Standard</v>
      </c>
      <c r="T2195" t="str">
        <f>_xlfn.XLOOKUP(tblOrders[[#This Row],[ProductID]], tblProducts[ProductID], tblProducts[ProductName])</f>
        <v>Product 36</v>
      </c>
      <c r="U2195">
        <f>_xlfn.XLOOKUP(tblOrders[[#This Row],[SalesRepID]], tblSalesreps[RepID], tblSalesreps[Target])</f>
        <v>6291486</v>
      </c>
    </row>
    <row r="2196" spans="1:21">
      <c r="A2196" t="s">
        <v>2993</v>
      </c>
      <c r="B2196" s="7" t="s">
        <v>612</v>
      </c>
      <c r="C2196" t="s">
        <v>1315</v>
      </c>
      <c r="D2196" t="s">
        <v>491</v>
      </c>
      <c r="E2196" t="s">
        <v>40</v>
      </c>
      <c r="F2196" t="s">
        <v>14</v>
      </c>
      <c r="G2196">
        <v>6</v>
      </c>
      <c r="H2196">
        <v>0.2</v>
      </c>
      <c r="I2196" s="2">
        <v>223684.8</v>
      </c>
      <c r="J2196" t="str">
        <f>_xlfn.XLOOKUP(tblOrders[[#This Row],[CustomerID]], tblCustomers[CustomerID], tblCustomers[CustomerName])</f>
        <v>Customer 270</v>
      </c>
      <c r="K2196" t="str">
        <f>_xlfn.XLOOKUP(tblOrders[[#This Row],[CustomerID]], tblCustomers[CustomerID], tblCustomers[Segment])</f>
        <v>Corporate</v>
      </c>
      <c r="L2196" t="str">
        <f>_xlfn.XLOOKUP(tblOrders[[#This Row],[ProductID]], tblProducts[ProductID], tblProducts[Category])</f>
        <v>Home</v>
      </c>
      <c r="M2196">
        <f>_xlfn.XLOOKUP(tblOrders[[#This Row],[ProductID]], tblProducts[ProductID], tblProducts[CostPrice])</f>
        <v>75749</v>
      </c>
      <c r="N2196">
        <f>tblOrders[[#This Row],[Sales]]-(tblOrders[[#This Row],[CostPrice]]*tblOrders[[#This Row],[Quantity]])</f>
        <v>-230809.2</v>
      </c>
      <c r="O2196" t="str">
        <f>TEXT(tblOrders[[#This Row],[Date]],"mmm-yyyy")</f>
        <v>Nov-2025</v>
      </c>
      <c r="P2196" t="str">
        <f>_xlfn.XLOOKUP(tblOrders[[#This Row],[OrderID]], tblReturns[OrderID], tblReturns[Returned])</f>
        <v>No</v>
      </c>
      <c r="Q2196" t="str">
        <f>_xlfn.XLOOKUP(tblOrders[[#This Row],[OrderID]], tblShipping[OrderID], tblShipping[ShipMode])</f>
        <v>Pickup</v>
      </c>
      <c r="R2196" t="str">
        <f>IFERROR(_xlfn.XLOOKUP(A2195, tblCustomers[CustomerID], tblCustomers[CustomerName]), "Not Found")</f>
        <v>Not Found</v>
      </c>
      <c r="S2196" t="str">
        <f>IF(tblOrders[[#This Row],[Sales]]&gt;1000000,"High Value","Standard")</f>
        <v>Standard</v>
      </c>
      <c r="T2196" t="str">
        <f>_xlfn.XLOOKUP(tblOrders[[#This Row],[ProductID]], tblProducts[ProductID], tblProducts[ProductName])</f>
        <v>Product 49</v>
      </c>
      <c r="U2196">
        <f>_xlfn.XLOOKUP(tblOrders[[#This Row],[SalesRepID]], tblSalesreps[RepID], tblSalesreps[Target])</f>
        <v>6291486</v>
      </c>
    </row>
    <row r="2197" spans="1:21">
      <c r="A2197" t="s">
        <v>2994</v>
      </c>
      <c r="B2197" s="7" t="s">
        <v>428</v>
      </c>
      <c r="C2197" t="s">
        <v>161</v>
      </c>
      <c r="D2197" t="s">
        <v>269</v>
      </c>
      <c r="E2197" t="s">
        <v>74</v>
      </c>
      <c r="F2197" t="s">
        <v>20</v>
      </c>
      <c r="G2197">
        <v>10</v>
      </c>
      <c r="H2197">
        <v>0.05</v>
      </c>
      <c r="I2197" s="2">
        <v>466089</v>
      </c>
      <c r="J2197" t="str">
        <f>_xlfn.XLOOKUP(tblOrders[[#This Row],[CustomerID]], tblCustomers[CustomerID], tblCustomers[CustomerName])</f>
        <v>Customer 115</v>
      </c>
      <c r="K2197" t="str">
        <f>_xlfn.XLOOKUP(tblOrders[[#This Row],[CustomerID]], tblCustomers[CustomerID], tblCustomers[Segment])</f>
        <v>Consumer</v>
      </c>
      <c r="L2197" t="str">
        <f>_xlfn.XLOOKUP(tblOrders[[#This Row],[ProductID]], tblProducts[ProductID], tblProducts[Category])</f>
        <v>Office</v>
      </c>
      <c r="M2197">
        <f>_xlfn.XLOOKUP(tblOrders[[#This Row],[ProductID]], tblProducts[ProductID], tblProducts[CostPrice])</f>
        <v>28606</v>
      </c>
      <c r="N2197">
        <f>tblOrders[[#This Row],[Sales]]-(tblOrders[[#This Row],[CostPrice]]*tblOrders[[#This Row],[Quantity]])</f>
        <v>180029</v>
      </c>
      <c r="O2197" t="str">
        <f>TEXT(tblOrders[[#This Row],[Date]],"mmm-yyyy")</f>
        <v>May-2025</v>
      </c>
      <c r="P2197" t="str">
        <f>_xlfn.XLOOKUP(tblOrders[[#This Row],[OrderID]], tblReturns[OrderID], tblReturns[Returned])</f>
        <v>No</v>
      </c>
      <c r="Q2197" t="str">
        <f>_xlfn.XLOOKUP(tblOrders[[#This Row],[OrderID]], tblShipping[OrderID], tblShipping[ShipMode])</f>
        <v>Standard</v>
      </c>
      <c r="R2197" t="str">
        <f>IFERROR(_xlfn.XLOOKUP(A2196, tblCustomers[CustomerID], tblCustomers[CustomerName]), "Not Found")</f>
        <v>Not Found</v>
      </c>
      <c r="S2197" t="str">
        <f>IF(tblOrders[[#This Row],[Sales]]&gt;1000000,"High Value","Standard")</f>
        <v>Standard</v>
      </c>
      <c r="T2197" t="str">
        <f>_xlfn.XLOOKUP(tblOrders[[#This Row],[ProductID]], tblProducts[ProductID], tblProducts[ProductName])</f>
        <v>Product 62</v>
      </c>
      <c r="U2197">
        <f>_xlfn.XLOOKUP(tblOrders[[#This Row],[SalesRepID]], tblSalesreps[RepID], tblSalesreps[Target])</f>
        <v>7254801</v>
      </c>
    </row>
    <row r="2198" spans="1:21">
      <c r="A2198" t="s">
        <v>2995</v>
      </c>
      <c r="B2198" s="7" t="s">
        <v>1324</v>
      </c>
      <c r="C2198" t="s">
        <v>261</v>
      </c>
      <c r="D2198" t="s">
        <v>155</v>
      </c>
      <c r="E2198" t="s">
        <v>202</v>
      </c>
      <c r="F2198" t="s">
        <v>26</v>
      </c>
      <c r="G2198">
        <v>4</v>
      </c>
      <c r="H2198">
        <v>0.2</v>
      </c>
      <c r="I2198" s="2">
        <v>56572.800000000003</v>
      </c>
      <c r="J2198" t="str">
        <f>_xlfn.XLOOKUP(tblOrders[[#This Row],[CustomerID]], tblCustomers[CustomerID], tblCustomers[CustomerName])</f>
        <v>Customer 117</v>
      </c>
      <c r="K2198" t="str">
        <f>_xlfn.XLOOKUP(tblOrders[[#This Row],[CustomerID]], tblCustomers[CustomerID], tblCustomers[Segment])</f>
        <v>Consumer</v>
      </c>
      <c r="L2198" t="str">
        <f>_xlfn.XLOOKUP(tblOrders[[#This Row],[ProductID]], tblProducts[ProductID], tblProducts[Category])</f>
        <v>Electronics</v>
      </c>
      <c r="M2198">
        <f>_xlfn.XLOOKUP(tblOrders[[#This Row],[ProductID]], tblProducts[ProductID], tblProducts[CostPrice])</f>
        <v>23271</v>
      </c>
      <c r="N2198">
        <f>tblOrders[[#This Row],[Sales]]-(tblOrders[[#This Row],[CostPrice]]*tblOrders[[#This Row],[Quantity]])</f>
        <v>-36511.199999999997</v>
      </c>
      <c r="O2198" t="str">
        <f>TEXT(tblOrders[[#This Row],[Date]],"mmm-yyyy")</f>
        <v>Apr-2025</v>
      </c>
      <c r="P2198" t="str">
        <f>_xlfn.XLOOKUP(tblOrders[[#This Row],[OrderID]], tblReturns[OrderID], tblReturns[Returned])</f>
        <v>No</v>
      </c>
      <c r="Q2198" t="str">
        <f>_xlfn.XLOOKUP(tblOrders[[#This Row],[OrderID]], tblShipping[OrderID], tblShipping[ShipMode])</f>
        <v>Pickup</v>
      </c>
      <c r="R2198" t="str">
        <f>IFERROR(_xlfn.XLOOKUP(A2197, tblCustomers[CustomerID], tblCustomers[CustomerName]), "Not Found")</f>
        <v>Not Found</v>
      </c>
      <c r="S2198" t="str">
        <f>IF(tblOrders[[#This Row],[Sales]]&gt;1000000,"High Value","Standard")</f>
        <v>Standard</v>
      </c>
      <c r="T2198" t="str">
        <f>_xlfn.XLOOKUP(tblOrders[[#This Row],[ProductID]], tblProducts[ProductID], tblProducts[ProductName])</f>
        <v>Product 48</v>
      </c>
      <c r="U2198">
        <f>_xlfn.XLOOKUP(tblOrders[[#This Row],[SalesRepID]], tblSalesreps[RepID], tblSalesreps[Target])</f>
        <v>10652665</v>
      </c>
    </row>
    <row r="2199" spans="1:21">
      <c r="A2199" t="s">
        <v>2996</v>
      </c>
      <c r="B2199" s="7" t="s">
        <v>619</v>
      </c>
      <c r="C2199" t="s">
        <v>759</v>
      </c>
      <c r="D2199" t="s">
        <v>817</v>
      </c>
      <c r="E2199" t="s">
        <v>50</v>
      </c>
      <c r="F2199" t="s">
        <v>88</v>
      </c>
      <c r="G2199">
        <v>6</v>
      </c>
      <c r="H2199">
        <v>0</v>
      </c>
      <c r="I2199" s="2">
        <v>372504</v>
      </c>
      <c r="J2199" t="str">
        <f>_xlfn.XLOOKUP(tblOrders[[#This Row],[CustomerID]], tblCustomers[CustomerID], tblCustomers[CustomerName])</f>
        <v>Customer 74</v>
      </c>
      <c r="K2199" t="str">
        <f>_xlfn.XLOOKUP(tblOrders[[#This Row],[CustomerID]], tblCustomers[CustomerID], tblCustomers[Segment])</f>
        <v>Corporate</v>
      </c>
      <c r="L2199" t="str">
        <f>_xlfn.XLOOKUP(tblOrders[[#This Row],[ProductID]], tblProducts[ProductID], tblProducts[Category])</f>
        <v>Furniture</v>
      </c>
      <c r="M2199">
        <f>_xlfn.XLOOKUP(tblOrders[[#This Row],[ProductID]], tblProducts[ProductID], tblProducts[CostPrice])</f>
        <v>11009</v>
      </c>
      <c r="N2199">
        <f>tblOrders[[#This Row],[Sales]]-(tblOrders[[#This Row],[CostPrice]]*tblOrders[[#This Row],[Quantity]])</f>
        <v>306450</v>
      </c>
      <c r="O2199" t="str">
        <f>TEXT(tblOrders[[#This Row],[Date]],"mmm-yyyy")</f>
        <v>Mar-2025</v>
      </c>
      <c r="P2199" t="str">
        <f>_xlfn.XLOOKUP(tblOrders[[#This Row],[OrderID]], tblReturns[OrderID], tblReturns[Returned])</f>
        <v>No</v>
      </c>
      <c r="Q2199" t="str">
        <f>_xlfn.XLOOKUP(tblOrders[[#This Row],[OrderID]], tblShipping[OrderID], tblShipping[ShipMode])</f>
        <v>Pickup</v>
      </c>
      <c r="R2199" t="str">
        <f>IFERROR(_xlfn.XLOOKUP(A2198, tblCustomers[CustomerID], tblCustomers[CustomerName]), "Not Found")</f>
        <v>Not Found</v>
      </c>
      <c r="S2199" t="str">
        <f>IF(tblOrders[[#This Row],[Sales]]&gt;1000000,"High Value","Standard")</f>
        <v>Standard</v>
      </c>
      <c r="T2199" t="str">
        <f>_xlfn.XLOOKUP(tblOrders[[#This Row],[ProductID]], tblProducts[ProductID], tblProducts[ProductName])</f>
        <v>Product 99</v>
      </c>
      <c r="U2199">
        <f>_xlfn.XLOOKUP(tblOrders[[#This Row],[SalesRepID]], tblSalesreps[RepID], tblSalesreps[Target])</f>
        <v>17350666</v>
      </c>
    </row>
    <row r="2200" spans="1:21">
      <c r="A2200" t="s">
        <v>2997</v>
      </c>
      <c r="B2200" s="7" t="s">
        <v>949</v>
      </c>
      <c r="C2200" t="s">
        <v>402</v>
      </c>
      <c r="D2200" t="s">
        <v>566</v>
      </c>
      <c r="E2200" t="s">
        <v>50</v>
      </c>
      <c r="F2200" t="s">
        <v>88</v>
      </c>
      <c r="G2200">
        <v>3</v>
      </c>
      <c r="H2200">
        <v>0.15</v>
      </c>
      <c r="I2200" s="2">
        <v>159913.04999999999</v>
      </c>
      <c r="J2200" t="str">
        <f>_xlfn.XLOOKUP(tblOrders[[#This Row],[CustomerID]], tblCustomers[CustomerID], tblCustomers[CustomerName])</f>
        <v>Customer 217</v>
      </c>
      <c r="K2200" t="str">
        <f>_xlfn.XLOOKUP(tblOrders[[#This Row],[CustomerID]], tblCustomers[CustomerID], tblCustomers[Segment])</f>
        <v>SME</v>
      </c>
      <c r="L2200" t="str">
        <f>_xlfn.XLOOKUP(tblOrders[[#This Row],[ProductID]], tblProducts[ProductID], tblProducts[Category])</f>
        <v>Electronics</v>
      </c>
      <c r="M2200">
        <f>_xlfn.XLOOKUP(tblOrders[[#This Row],[ProductID]], tblProducts[ProductID], tblProducts[CostPrice])</f>
        <v>26222</v>
      </c>
      <c r="N2200">
        <f>tblOrders[[#This Row],[Sales]]-(tblOrders[[#This Row],[CostPrice]]*tblOrders[[#This Row],[Quantity]])</f>
        <v>81247.049999999988</v>
      </c>
      <c r="O2200" t="str">
        <f>TEXT(tblOrders[[#This Row],[Date]],"mmm-yyyy")</f>
        <v>Dec-2025</v>
      </c>
      <c r="P2200" t="str">
        <f>_xlfn.XLOOKUP(tblOrders[[#This Row],[OrderID]], tblReturns[OrderID], tblReturns[Returned])</f>
        <v>No</v>
      </c>
      <c r="Q2200" t="str">
        <f>_xlfn.XLOOKUP(tblOrders[[#This Row],[OrderID]], tblShipping[OrderID], tblShipping[ShipMode])</f>
        <v>Pickup</v>
      </c>
      <c r="R2200" t="str">
        <f>IFERROR(_xlfn.XLOOKUP(A2199, tblCustomers[CustomerID], tblCustomers[CustomerName]), "Not Found")</f>
        <v>Not Found</v>
      </c>
      <c r="S2200" t="str">
        <f>IF(tblOrders[[#This Row],[Sales]]&gt;1000000,"High Value","Standard")</f>
        <v>Standard</v>
      </c>
      <c r="T2200" t="str">
        <f>_xlfn.XLOOKUP(tblOrders[[#This Row],[ProductID]], tblProducts[ProductID], tblProducts[ProductName])</f>
        <v>Product 87</v>
      </c>
      <c r="U2200">
        <f>_xlfn.XLOOKUP(tblOrders[[#This Row],[SalesRepID]], tblSalesreps[RepID], tblSalesreps[Target])</f>
        <v>17350666</v>
      </c>
    </row>
    <row r="2201" spans="1:21">
      <c r="A2201" t="s">
        <v>2998</v>
      </c>
      <c r="B2201" s="7" t="s">
        <v>1474</v>
      </c>
      <c r="C2201" t="s">
        <v>129</v>
      </c>
      <c r="D2201" t="s">
        <v>422</v>
      </c>
      <c r="E2201" t="s">
        <v>197</v>
      </c>
      <c r="F2201" t="s">
        <v>51</v>
      </c>
      <c r="G2201">
        <v>10</v>
      </c>
      <c r="H2201">
        <v>0.05</v>
      </c>
      <c r="I2201" s="2">
        <v>1338512</v>
      </c>
      <c r="J2201" t="str">
        <f>_xlfn.XLOOKUP(tblOrders[[#This Row],[CustomerID]], tblCustomers[CustomerID], tblCustomers[CustomerName])</f>
        <v>Customer 237</v>
      </c>
      <c r="K2201" t="str">
        <f>_xlfn.XLOOKUP(tblOrders[[#This Row],[CustomerID]], tblCustomers[CustomerID], tblCustomers[Segment])</f>
        <v>Consumer</v>
      </c>
      <c r="L2201" t="str">
        <f>_xlfn.XLOOKUP(tblOrders[[#This Row],[ProductID]], tblProducts[ProductID], tblProducts[Category])</f>
        <v>Furniture</v>
      </c>
      <c r="M2201">
        <f>_xlfn.XLOOKUP(tblOrders[[#This Row],[ProductID]], tblProducts[ProductID], tblProducts[CostPrice])</f>
        <v>69526</v>
      </c>
      <c r="N2201">
        <f>tblOrders[[#This Row],[Sales]]-(tblOrders[[#This Row],[CostPrice]]*tblOrders[[#This Row],[Quantity]])</f>
        <v>643252</v>
      </c>
      <c r="O2201" t="str">
        <f>TEXT(tblOrders[[#This Row],[Date]],"mmm-yyyy")</f>
        <v>Oct-2025</v>
      </c>
      <c r="P2201" t="str">
        <f>_xlfn.XLOOKUP(tblOrders[[#This Row],[OrderID]], tblReturns[OrderID], tblReturns[Returned])</f>
        <v>No</v>
      </c>
      <c r="Q2201" t="str">
        <f>_xlfn.XLOOKUP(tblOrders[[#This Row],[OrderID]], tblShipping[OrderID], tblShipping[ShipMode])</f>
        <v>Standard</v>
      </c>
      <c r="R2201" t="str">
        <f>IFERROR(_xlfn.XLOOKUP(A2200, tblCustomers[CustomerID], tblCustomers[CustomerName]), "Not Found")</f>
        <v>Not Found</v>
      </c>
      <c r="S2201" t="str">
        <f>IF(tblOrders[[#This Row],[Sales]]&gt;1000000,"High Value","Standard")</f>
        <v>High Value</v>
      </c>
      <c r="T2201" t="str">
        <f>_xlfn.XLOOKUP(tblOrders[[#This Row],[ProductID]], tblProducts[ProductID], tblProducts[ProductName])</f>
        <v>Product 36</v>
      </c>
      <c r="U2201">
        <f>_xlfn.XLOOKUP(tblOrders[[#This Row],[SalesRepID]], tblSalesreps[RepID], tblSalesreps[Target])</f>
        <v>19562258</v>
      </c>
    </row>
    <row r="2202" spans="1:21">
      <c r="A2202" t="s">
        <v>2999</v>
      </c>
      <c r="B2202" s="7" t="s">
        <v>1335</v>
      </c>
      <c r="C2202" t="s">
        <v>602</v>
      </c>
      <c r="D2202" t="s">
        <v>914</v>
      </c>
      <c r="E2202" t="s">
        <v>45</v>
      </c>
      <c r="F2202" t="s">
        <v>20</v>
      </c>
      <c r="G2202">
        <v>4</v>
      </c>
      <c r="H2202">
        <v>0.1</v>
      </c>
      <c r="I2202" s="2">
        <v>56224.800000000003</v>
      </c>
      <c r="J2202" t="str">
        <f>_xlfn.XLOOKUP(tblOrders[[#This Row],[CustomerID]], tblCustomers[CustomerID], tblCustomers[CustomerName])</f>
        <v>Customer 226</v>
      </c>
      <c r="K2202" t="str">
        <f>_xlfn.XLOOKUP(tblOrders[[#This Row],[CustomerID]], tblCustomers[CustomerID], tblCustomers[Segment])</f>
        <v>Corporate</v>
      </c>
      <c r="L2202" t="str">
        <f>_xlfn.XLOOKUP(tblOrders[[#This Row],[ProductID]], tblProducts[ProductID], tblProducts[Category])</f>
        <v>Office</v>
      </c>
      <c r="M2202">
        <f>_xlfn.XLOOKUP(tblOrders[[#This Row],[ProductID]], tblProducts[ProductID], tblProducts[CostPrice])</f>
        <v>24464</v>
      </c>
      <c r="N2202">
        <f>tblOrders[[#This Row],[Sales]]-(tblOrders[[#This Row],[CostPrice]]*tblOrders[[#This Row],[Quantity]])</f>
        <v>-41631.199999999997</v>
      </c>
      <c r="O2202" t="str">
        <f>TEXT(tblOrders[[#This Row],[Date]],"mmm-yyyy")</f>
        <v>Apr-2025</v>
      </c>
      <c r="P2202" t="str">
        <f>_xlfn.XLOOKUP(tblOrders[[#This Row],[OrderID]], tblReturns[OrderID], tblReturns[Returned])</f>
        <v>No</v>
      </c>
      <c r="Q2202" t="str">
        <f>_xlfn.XLOOKUP(tblOrders[[#This Row],[OrderID]], tblShipping[OrderID], tblShipping[ShipMode])</f>
        <v>Express</v>
      </c>
      <c r="R2202" t="str">
        <f>IFERROR(_xlfn.XLOOKUP(A2201, tblCustomers[CustomerID], tblCustomers[CustomerName]), "Not Found")</f>
        <v>Not Found</v>
      </c>
      <c r="S2202" t="str">
        <f>IF(tblOrders[[#This Row],[Sales]]&gt;1000000,"High Value","Standard")</f>
        <v>Standard</v>
      </c>
      <c r="T2202" t="str">
        <f>_xlfn.XLOOKUP(tblOrders[[#This Row],[ProductID]], tblProducts[ProductID], tblProducts[ProductName])</f>
        <v>Product 46</v>
      </c>
      <c r="U2202">
        <f>_xlfn.XLOOKUP(tblOrders[[#This Row],[SalesRepID]], tblSalesreps[RepID], tblSalesreps[Target])</f>
        <v>11319839</v>
      </c>
    </row>
    <row r="2203" spans="1:21">
      <c r="A2203" t="s">
        <v>3000</v>
      </c>
      <c r="B2203" s="7" t="s">
        <v>1165</v>
      </c>
      <c r="C2203" t="s">
        <v>573</v>
      </c>
      <c r="D2203" t="s">
        <v>430</v>
      </c>
      <c r="E2203" t="s">
        <v>19</v>
      </c>
      <c r="F2203" t="s">
        <v>88</v>
      </c>
      <c r="G2203">
        <v>2</v>
      </c>
      <c r="H2203">
        <v>0</v>
      </c>
      <c r="I2203" s="2">
        <v>24596</v>
      </c>
      <c r="J2203" t="str">
        <f>_xlfn.XLOOKUP(tblOrders[[#This Row],[CustomerID]], tblCustomers[CustomerID], tblCustomers[CustomerName])</f>
        <v>Customer 13</v>
      </c>
      <c r="K2203" t="str">
        <f>_xlfn.XLOOKUP(tblOrders[[#This Row],[CustomerID]], tblCustomers[CustomerID], tblCustomers[Segment])</f>
        <v>Corporate</v>
      </c>
      <c r="L2203" t="str">
        <f>_xlfn.XLOOKUP(tblOrders[[#This Row],[ProductID]], tblProducts[ProductID], tblProducts[Category])</f>
        <v>Office</v>
      </c>
      <c r="M2203">
        <f>_xlfn.XLOOKUP(tblOrders[[#This Row],[ProductID]], tblProducts[ProductID], tblProducts[CostPrice])</f>
        <v>7566</v>
      </c>
      <c r="N2203">
        <f>tblOrders[[#This Row],[Sales]]-(tblOrders[[#This Row],[CostPrice]]*tblOrders[[#This Row],[Quantity]])</f>
        <v>9464</v>
      </c>
      <c r="O2203" t="str">
        <f>TEXT(tblOrders[[#This Row],[Date]],"mmm-yyyy")</f>
        <v>May-2025</v>
      </c>
      <c r="P2203" t="str">
        <f>_xlfn.XLOOKUP(tblOrders[[#This Row],[OrderID]], tblReturns[OrderID], tblReturns[Returned])</f>
        <v>No</v>
      </c>
      <c r="Q2203" t="str">
        <f>_xlfn.XLOOKUP(tblOrders[[#This Row],[OrderID]], tblShipping[OrderID], tblShipping[ShipMode])</f>
        <v>Pickup</v>
      </c>
      <c r="R2203" t="str">
        <f>IFERROR(_xlfn.XLOOKUP(A2202, tblCustomers[CustomerID], tblCustomers[CustomerName]), "Not Found")</f>
        <v>Not Found</v>
      </c>
      <c r="S2203" t="str">
        <f>IF(tblOrders[[#This Row],[Sales]]&gt;1000000,"High Value","Standard")</f>
        <v>Standard</v>
      </c>
      <c r="T2203" t="str">
        <f>_xlfn.XLOOKUP(tblOrders[[#This Row],[ProductID]], tblProducts[ProductID], tblProducts[ProductName])</f>
        <v>Product 85</v>
      </c>
      <c r="U2203">
        <f>_xlfn.XLOOKUP(tblOrders[[#This Row],[SalesRepID]], tblSalesreps[RepID], tblSalesreps[Target])</f>
        <v>11347243</v>
      </c>
    </row>
    <row r="2204" spans="1:21">
      <c r="A2204" t="s">
        <v>3001</v>
      </c>
      <c r="B2204" s="7" t="s">
        <v>374</v>
      </c>
      <c r="C2204" t="s">
        <v>694</v>
      </c>
      <c r="D2204" t="s">
        <v>169</v>
      </c>
      <c r="E2204" t="s">
        <v>87</v>
      </c>
      <c r="F2204" t="s">
        <v>20</v>
      </c>
      <c r="G2204">
        <v>4</v>
      </c>
      <c r="H2204">
        <v>0.15</v>
      </c>
      <c r="I2204" s="2">
        <v>241801.2</v>
      </c>
      <c r="J2204" t="str">
        <f>_xlfn.XLOOKUP(tblOrders[[#This Row],[CustomerID]], tblCustomers[CustomerID], tblCustomers[CustomerName])</f>
        <v>Customer 299</v>
      </c>
      <c r="K2204" t="str">
        <f>_xlfn.XLOOKUP(tblOrders[[#This Row],[CustomerID]], tblCustomers[CustomerID], tblCustomers[Segment])</f>
        <v>SME</v>
      </c>
      <c r="L2204" t="str">
        <f>_xlfn.XLOOKUP(tblOrders[[#This Row],[ProductID]], tblProducts[ProductID], tblProducts[Category])</f>
        <v>Electronics</v>
      </c>
      <c r="M2204">
        <f>_xlfn.XLOOKUP(tblOrders[[#This Row],[ProductID]], tblProducts[ProductID], tblProducts[CostPrice])</f>
        <v>8587</v>
      </c>
      <c r="N2204">
        <f>tblOrders[[#This Row],[Sales]]-(tblOrders[[#This Row],[CostPrice]]*tblOrders[[#This Row],[Quantity]])</f>
        <v>207453.2</v>
      </c>
      <c r="O2204" t="str">
        <f>TEXT(tblOrders[[#This Row],[Date]],"mmm-yyyy")</f>
        <v>Jul-2025</v>
      </c>
      <c r="P2204" t="str">
        <f>_xlfn.XLOOKUP(tblOrders[[#This Row],[OrderID]], tblReturns[OrderID], tblReturns[Returned])</f>
        <v>No</v>
      </c>
      <c r="Q2204" t="str">
        <f>_xlfn.XLOOKUP(tblOrders[[#This Row],[OrderID]], tblShipping[OrderID], tblShipping[ShipMode])</f>
        <v>Standard</v>
      </c>
      <c r="R2204" t="str">
        <f>IFERROR(_xlfn.XLOOKUP(A2203, tblCustomers[CustomerID], tblCustomers[CustomerName]), "Not Found")</f>
        <v>Not Found</v>
      </c>
      <c r="S2204" t="str">
        <f>IF(tblOrders[[#This Row],[Sales]]&gt;1000000,"High Value","Standard")</f>
        <v>Standard</v>
      </c>
      <c r="T2204" t="str">
        <f>_xlfn.XLOOKUP(tblOrders[[#This Row],[ProductID]], tblProducts[ProductID], tblProducts[ProductName])</f>
        <v>Product 9</v>
      </c>
      <c r="U2204">
        <f>_xlfn.XLOOKUP(tblOrders[[#This Row],[SalesRepID]], tblSalesreps[RepID], tblSalesreps[Target])</f>
        <v>18500989</v>
      </c>
    </row>
    <row r="2205" spans="1:21">
      <c r="A2205" t="s">
        <v>3002</v>
      </c>
      <c r="B2205" s="7" t="s">
        <v>686</v>
      </c>
      <c r="C2205" t="s">
        <v>67</v>
      </c>
      <c r="D2205" t="s">
        <v>115</v>
      </c>
      <c r="E2205" t="s">
        <v>210</v>
      </c>
      <c r="F2205" t="s">
        <v>88</v>
      </c>
      <c r="G2205">
        <v>6</v>
      </c>
      <c r="H2205">
        <v>0</v>
      </c>
      <c r="I2205" s="2">
        <v>696024</v>
      </c>
      <c r="J2205" t="str">
        <f>_xlfn.XLOOKUP(tblOrders[[#This Row],[CustomerID]], tblCustomers[CustomerID], tblCustomers[CustomerName])</f>
        <v>Customer 177</v>
      </c>
      <c r="K2205" t="str">
        <f>_xlfn.XLOOKUP(tblOrders[[#This Row],[CustomerID]], tblCustomers[CustomerID], tblCustomers[Segment])</f>
        <v>Corporate</v>
      </c>
      <c r="L2205" t="str">
        <f>_xlfn.XLOOKUP(tblOrders[[#This Row],[ProductID]], tblProducts[ProductID], tblProducts[Category])</f>
        <v>Electronics</v>
      </c>
      <c r="M2205">
        <f>_xlfn.XLOOKUP(tblOrders[[#This Row],[ProductID]], tblProducts[ProductID], tblProducts[CostPrice])</f>
        <v>66631</v>
      </c>
      <c r="N2205">
        <f>tblOrders[[#This Row],[Sales]]-(tblOrders[[#This Row],[CostPrice]]*tblOrders[[#This Row],[Quantity]])</f>
        <v>296238</v>
      </c>
      <c r="O2205" t="str">
        <f>TEXT(tblOrders[[#This Row],[Date]],"mmm-yyyy")</f>
        <v>Jul-2025</v>
      </c>
      <c r="P2205" t="str">
        <f>_xlfn.XLOOKUP(tblOrders[[#This Row],[OrderID]], tblReturns[OrderID], tblReturns[Returned])</f>
        <v>No</v>
      </c>
      <c r="Q2205" t="str">
        <f>_xlfn.XLOOKUP(tblOrders[[#This Row],[OrderID]], tblShipping[OrderID], tblShipping[ShipMode])</f>
        <v>Pickup</v>
      </c>
      <c r="R2205" t="str">
        <f>IFERROR(_xlfn.XLOOKUP(A2204, tblCustomers[CustomerID], tblCustomers[CustomerName]), "Not Found")</f>
        <v>Not Found</v>
      </c>
      <c r="S2205" t="str">
        <f>IF(tblOrders[[#This Row],[Sales]]&gt;1000000,"High Value","Standard")</f>
        <v>Standard</v>
      </c>
      <c r="T2205" t="str">
        <f>_xlfn.XLOOKUP(tblOrders[[#This Row],[ProductID]], tblProducts[ProductID], tblProducts[ProductName])</f>
        <v>Product 70</v>
      </c>
      <c r="U2205">
        <f>_xlfn.XLOOKUP(tblOrders[[#This Row],[SalesRepID]], tblSalesreps[RepID], tblSalesreps[Target])</f>
        <v>19336654</v>
      </c>
    </row>
    <row r="2206" spans="1:21">
      <c r="A2206" t="s">
        <v>3003</v>
      </c>
      <c r="B2206" s="7" t="s">
        <v>771</v>
      </c>
      <c r="C2206" t="s">
        <v>490</v>
      </c>
      <c r="D2206" t="s">
        <v>133</v>
      </c>
      <c r="E2206" t="s">
        <v>35</v>
      </c>
      <c r="F2206" t="s">
        <v>88</v>
      </c>
      <c r="G2206">
        <v>1</v>
      </c>
      <c r="H2206">
        <v>0.1</v>
      </c>
      <c r="I2206" s="2">
        <v>16168.5</v>
      </c>
      <c r="J2206" t="str">
        <f>_xlfn.XLOOKUP(tblOrders[[#This Row],[CustomerID]], tblCustomers[CustomerID], tblCustomers[CustomerName])</f>
        <v>Customer 231</v>
      </c>
      <c r="K2206" t="str">
        <f>_xlfn.XLOOKUP(tblOrders[[#This Row],[CustomerID]], tblCustomers[CustomerID], tblCustomers[Segment])</f>
        <v>SME</v>
      </c>
      <c r="L2206" t="str">
        <f>_xlfn.XLOOKUP(tblOrders[[#This Row],[ProductID]], tblProducts[ProductID], tblProducts[Category])</f>
        <v>Furniture</v>
      </c>
      <c r="M2206">
        <f>_xlfn.XLOOKUP(tblOrders[[#This Row],[ProductID]], tblProducts[ProductID], tblProducts[CostPrice])</f>
        <v>53604</v>
      </c>
      <c r="N2206">
        <f>tblOrders[[#This Row],[Sales]]-(tblOrders[[#This Row],[CostPrice]]*tblOrders[[#This Row],[Quantity]])</f>
        <v>-37435.5</v>
      </c>
      <c r="O2206" t="str">
        <f>TEXT(tblOrders[[#This Row],[Date]],"mmm-yyyy")</f>
        <v>Jan-2025</v>
      </c>
      <c r="P2206" t="str">
        <f>_xlfn.XLOOKUP(tblOrders[[#This Row],[OrderID]], tblReturns[OrderID], tblReturns[Returned])</f>
        <v>No</v>
      </c>
      <c r="Q2206" t="str">
        <f>_xlfn.XLOOKUP(tblOrders[[#This Row],[OrderID]], tblShipping[OrderID], tblShipping[ShipMode])</f>
        <v>Standard</v>
      </c>
      <c r="R2206" t="str">
        <f>IFERROR(_xlfn.XLOOKUP(A2205, tblCustomers[CustomerID], tblCustomers[CustomerName]), "Not Found")</f>
        <v>Not Found</v>
      </c>
      <c r="S2206" t="str">
        <f>IF(tblOrders[[#This Row],[Sales]]&gt;1000000,"High Value","Standard")</f>
        <v>Standard</v>
      </c>
      <c r="T2206" t="str">
        <f>_xlfn.XLOOKUP(tblOrders[[#This Row],[ProductID]], tblProducts[ProductID], tblProducts[ProductName])</f>
        <v>Product 6</v>
      </c>
      <c r="U2206">
        <f>_xlfn.XLOOKUP(tblOrders[[#This Row],[SalesRepID]], tblSalesreps[RepID], tblSalesreps[Target])</f>
        <v>19619177</v>
      </c>
    </row>
    <row r="2207" spans="1:21">
      <c r="A2207" t="s">
        <v>3004</v>
      </c>
      <c r="B2207" s="7" t="s">
        <v>1887</v>
      </c>
      <c r="C2207" t="s">
        <v>1182</v>
      </c>
      <c r="D2207" t="s">
        <v>182</v>
      </c>
      <c r="E2207" t="s">
        <v>25</v>
      </c>
      <c r="F2207" t="s">
        <v>88</v>
      </c>
      <c r="G2207">
        <v>4</v>
      </c>
      <c r="H2207">
        <v>0.2</v>
      </c>
      <c r="I2207" s="2">
        <v>295737.59999999998</v>
      </c>
      <c r="J2207" t="str">
        <f>_xlfn.XLOOKUP(tblOrders[[#This Row],[CustomerID]], tblCustomers[CustomerID], tblCustomers[CustomerName])</f>
        <v>Customer 93</v>
      </c>
      <c r="K2207" t="str">
        <f>_xlfn.XLOOKUP(tblOrders[[#This Row],[CustomerID]], tblCustomers[CustomerID], tblCustomers[Segment])</f>
        <v>SME</v>
      </c>
      <c r="L2207" t="str">
        <f>_xlfn.XLOOKUP(tblOrders[[#This Row],[ProductID]], tblProducts[ProductID], tblProducts[Category])</f>
        <v>Furniture</v>
      </c>
      <c r="M2207">
        <f>_xlfn.XLOOKUP(tblOrders[[#This Row],[ProductID]], tblProducts[ProductID], tblProducts[CostPrice])</f>
        <v>76428</v>
      </c>
      <c r="N2207">
        <f>tblOrders[[#This Row],[Sales]]-(tblOrders[[#This Row],[CostPrice]]*tblOrders[[#This Row],[Quantity]])</f>
        <v>-9974.4000000000233</v>
      </c>
      <c r="O2207" t="str">
        <f>TEXT(tblOrders[[#This Row],[Date]],"mmm-yyyy")</f>
        <v>Jun-2025</v>
      </c>
      <c r="P2207" t="str">
        <f>_xlfn.XLOOKUP(tblOrders[[#This Row],[OrderID]], tblReturns[OrderID], tblReturns[Returned])</f>
        <v>No</v>
      </c>
      <c r="Q2207" t="str">
        <f>_xlfn.XLOOKUP(tblOrders[[#This Row],[OrderID]], tblShipping[OrderID], tblShipping[ShipMode])</f>
        <v>Pickup</v>
      </c>
      <c r="R2207" t="str">
        <f>IFERROR(_xlfn.XLOOKUP(A2206, tblCustomers[CustomerID], tblCustomers[CustomerName]), "Not Found")</f>
        <v>Not Found</v>
      </c>
      <c r="S2207" t="str">
        <f>IF(tblOrders[[#This Row],[Sales]]&gt;1000000,"High Value","Standard")</f>
        <v>Standard</v>
      </c>
      <c r="T2207" t="str">
        <f>_xlfn.XLOOKUP(tblOrders[[#This Row],[ProductID]], tblProducts[ProductID], tblProducts[ProductName])</f>
        <v>Product 11</v>
      </c>
      <c r="U2207">
        <f>_xlfn.XLOOKUP(tblOrders[[#This Row],[SalesRepID]], tblSalesreps[RepID], tblSalesreps[Target])</f>
        <v>7094914</v>
      </c>
    </row>
    <row r="2208" spans="1:21">
      <c r="A2208" t="s">
        <v>3005</v>
      </c>
      <c r="B2208" s="7" t="s">
        <v>881</v>
      </c>
      <c r="C2208" t="s">
        <v>468</v>
      </c>
      <c r="D2208" t="s">
        <v>272</v>
      </c>
      <c r="E2208" t="s">
        <v>25</v>
      </c>
      <c r="F2208" t="s">
        <v>26</v>
      </c>
      <c r="G2208">
        <v>10</v>
      </c>
      <c r="H2208">
        <v>0.05</v>
      </c>
      <c r="I2208" s="2">
        <v>198711.5</v>
      </c>
      <c r="J2208" t="str">
        <f>_xlfn.XLOOKUP(tblOrders[[#This Row],[CustomerID]], tblCustomers[CustomerID], tblCustomers[CustomerName])</f>
        <v>Customer 38</v>
      </c>
      <c r="K2208" t="str">
        <f>_xlfn.XLOOKUP(tblOrders[[#This Row],[CustomerID]], tblCustomers[CustomerID], tblCustomers[Segment])</f>
        <v>Corporate</v>
      </c>
      <c r="L2208" t="str">
        <f>_xlfn.XLOOKUP(tblOrders[[#This Row],[ProductID]], tblProducts[ProductID], tblProducts[Category])</f>
        <v>Furniture</v>
      </c>
      <c r="M2208">
        <f>_xlfn.XLOOKUP(tblOrders[[#This Row],[ProductID]], tblProducts[ProductID], tblProducts[CostPrice])</f>
        <v>48118</v>
      </c>
      <c r="N2208">
        <f>tblOrders[[#This Row],[Sales]]-(tblOrders[[#This Row],[CostPrice]]*tblOrders[[#This Row],[Quantity]])</f>
        <v>-282468.5</v>
      </c>
      <c r="O2208" t="str">
        <f>TEXT(tblOrders[[#This Row],[Date]],"mmm-yyyy")</f>
        <v>Mar-2025</v>
      </c>
      <c r="P2208" t="str">
        <f>_xlfn.XLOOKUP(tblOrders[[#This Row],[OrderID]], tblReturns[OrderID], tblReturns[Returned])</f>
        <v>Yes</v>
      </c>
      <c r="Q2208" t="str">
        <f>_xlfn.XLOOKUP(tblOrders[[#This Row],[OrderID]], tblShipping[OrderID], tblShipping[ShipMode])</f>
        <v>Standard</v>
      </c>
      <c r="R2208" t="str">
        <f>IFERROR(_xlfn.XLOOKUP(A2207, tblCustomers[CustomerID], tblCustomers[CustomerName]), "Not Found")</f>
        <v>Not Found</v>
      </c>
      <c r="S2208" t="str">
        <f>IF(tblOrders[[#This Row],[Sales]]&gt;1000000,"High Value","Standard")</f>
        <v>Standard</v>
      </c>
      <c r="T2208" t="str">
        <f>_xlfn.XLOOKUP(tblOrders[[#This Row],[ProductID]], tblProducts[ProductID], tblProducts[ProductName])</f>
        <v>Product 75</v>
      </c>
      <c r="U2208">
        <f>_xlfn.XLOOKUP(tblOrders[[#This Row],[SalesRepID]], tblSalesreps[RepID], tblSalesreps[Target])</f>
        <v>7094914</v>
      </c>
    </row>
    <row r="2209" spans="1:21">
      <c r="A2209" t="s">
        <v>3006</v>
      </c>
      <c r="B2209" s="7" t="s">
        <v>1178</v>
      </c>
      <c r="C2209" t="s">
        <v>814</v>
      </c>
      <c r="D2209" t="s">
        <v>34</v>
      </c>
      <c r="E2209" t="s">
        <v>35</v>
      </c>
      <c r="F2209" t="s">
        <v>88</v>
      </c>
      <c r="G2209">
        <v>4</v>
      </c>
      <c r="H2209">
        <v>0.2</v>
      </c>
      <c r="I2209" s="2">
        <v>204512</v>
      </c>
      <c r="J2209" t="str">
        <f>_xlfn.XLOOKUP(tblOrders[[#This Row],[CustomerID]], tblCustomers[CustomerID], tblCustomers[CustomerName])</f>
        <v>Customer 235</v>
      </c>
      <c r="K2209" t="str">
        <f>_xlfn.XLOOKUP(tblOrders[[#This Row],[CustomerID]], tblCustomers[CustomerID], tblCustomers[Segment])</f>
        <v>Consumer</v>
      </c>
      <c r="L2209" t="str">
        <f>_xlfn.XLOOKUP(tblOrders[[#This Row],[ProductID]], tblProducts[ProductID], tblProducts[Category])</f>
        <v>Electronics</v>
      </c>
      <c r="M2209">
        <f>_xlfn.XLOOKUP(tblOrders[[#This Row],[ProductID]], tblProducts[ProductID], tblProducts[CostPrice])</f>
        <v>24518</v>
      </c>
      <c r="N2209">
        <f>tblOrders[[#This Row],[Sales]]-(tblOrders[[#This Row],[CostPrice]]*tblOrders[[#This Row],[Quantity]])</f>
        <v>106440</v>
      </c>
      <c r="O2209" t="str">
        <f>TEXT(tblOrders[[#This Row],[Date]],"mmm-yyyy")</f>
        <v>Apr-2025</v>
      </c>
      <c r="P2209" t="str">
        <f>_xlfn.XLOOKUP(tblOrders[[#This Row],[OrderID]], tblReturns[OrderID], tblReturns[Returned])</f>
        <v>No</v>
      </c>
      <c r="Q2209" t="str">
        <f>_xlfn.XLOOKUP(tblOrders[[#This Row],[OrderID]], tblShipping[OrderID], tblShipping[ShipMode])</f>
        <v>Standard</v>
      </c>
      <c r="R2209" t="str">
        <f>IFERROR(_xlfn.XLOOKUP(A2208, tblCustomers[CustomerID], tblCustomers[CustomerName]), "Not Found")</f>
        <v>Not Found</v>
      </c>
      <c r="S2209" t="str">
        <f>IF(tblOrders[[#This Row],[Sales]]&gt;1000000,"High Value","Standard")</f>
        <v>Standard</v>
      </c>
      <c r="T2209" t="str">
        <f>_xlfn.XLOOKUP(tblOrders[[#This Row],[ProductID]], tblProducts[ProductID], tblProducts[ProductName])</f>
        <v>Product 90</v>
      </c>
      <c r="U2209">
        <f>_xlfn.XLOOKUP(tblOrders[[#This Row],[SalesRepID]], tblSalesreps[RepID], tblSalesreps[Target])</f>
        <v>19619177</v>
      </c>
    </row>
    <row r="2210" spans="1:21">
      <c r="A2210" t="s">
        <v>3007</v>
      </c>
      <c r="B2210" s="7" t="s">
        <v>47</v>
      </c>
      <c r="C2210" t="s">
        <v>573</v>
      </c>
      <c r="D2210" t="s">
        <v>255</v>
      </c>
      <c r="E2210" t="s">
        <v>186</v>
      </c>
      <c r="F2210" t="s">
        <v>26</v>
      </c>
      <c r="G2210">
        <v>5</v>
      </c>
      <c r="H2210">
        <v>0.15</v>
      </c>
      <c r="I2210" s="2">
        <v>394170.5</v>
      </c>
      <c r="J2210" t="str">
        <f>_xlfn.XLOOKUP(tblOrders[[#This Row],[CustomerID]], tblCustomers[CustomerID], tblCustomers[CustomerName])</f>
        <v>Customer 13</v>
      </c>
      <c r="K2210" t="str">
        <f>_xlfn.XLOOKUP(tblOrders[[#This Row],[CustomerID]], tblCustomers[CustomerID], tblCustomers[Segment])</f>
        <v>Corporate</v>
      </c>
      <c r="L2210" t="str">
        <f>_xlfn.XLOOKUP(tblOrders[[#This Row],[ProductID]], tblProducts[ProductID], tblProducts[Category])</f>
        <v>Electronics</v>
      </c>
      <c r="M2210">
        <f>_xlfn.XLOOKUP(tblOrders[[#This Row],[ProductID]], tblProducts[ProductID], tblProducts[CostPrice])</f>
        <v>58560</v>
      </c>
      <c r="N2210">
        <f>tblOrders[[#This Row],[Sales]]-(tblOrders[[#This Row],[CostPrice]]*tblOrders[[#This Row],[Quantity]])</f>
        <v>101370.5</v>
      </c>
      <c r="O2210" t="str">
        <f>TEXT(tblOrders[[#This Row],[Date]],"mmm-yyyy")</f>
        <v>Sep-2025</v>
      </c>
      <c r="P2210" t="str">
        <f>_xlfn.XLOOKUP(tblOrders[[#This Row],[OrderID]], tblReturns[OrderID], tblReturns[Returned])</f>
        <v>No</v>
      </c>
      <c r="Q2210" t="str">
        <f>_xlfn.XLOOKUP(tblOrders[[#This Row],[OrderID]], tblShipping[OrderID], tblShipping[ShipMode])</f>
        <v>Standard</v>
      </c>
      <c r="R2210" t="str">
        <f>IFERROR(_xlfn.XLOOKUP(A2209, tblCustomers[CustomerID], tblCustomers[CustomerName]), "Not Found")</f>
        <v>Not Found</v>
      </c>
      <c r="S2210" t="str">
        <f>IF(tblOrders[[#This Row],[Sales]]&gt;1000000,"High Value","Standard")</f>
        <v>Standard</v>
      </c>
      <c r="T2210" t="str">
        <f>_xlfn.XLOOKUP(tblOrders[[#This Row],[ProductID]], tblProducts[ProductID], tblProducts[ProductName])</f>
        <v>Product 79</v>
      </c>
      <c r="U2210">
        <f>_xlfn.XLOOKUP(tblOrders[[#This Row],[SalesRepID]], tblSalesreps[RepID], tblSalesreps[Target])</f>
        <v>15141830</v>
      </c>
    </row>
    <row r="2211" spans="1:21">
      <c r="A2211" t="s">
        <v>3008</v>
      </c>
      <c r="B2211" s="7" t="s">
        <v>1008</v>
      </c>
      <c r="C2211" t="s">
        <v>1397</v>
      </c>
      <c r="D2211" t="s">
        <v>133</v>
      </c>
      <c r="E2211" t="s">
        <v>50</v>
      </c>
      <c r="F2211" t="s">
        <v>88</v>
      </c>
      <c r="G2211">
        <v>3</v>
      </c>
      <c r="H2211">
        <v>0</v>
      </c>
      <c r="I2211" s="2">
        <v>384549</v>
      </c>
      <c r="J2211" t="str">
        <f>_xlfn.XLOOKUP(tblOrders[[#This Row],[CustomerID]], tblCustomers[CustomerID], tblCustomers[CustomerName])</f>
        <v>Customer 176</v>
      </c>
      <c r="K2211" t="str">
        <f>_xlfn.XLOOKUP(tblOrders[[#This Row],[CustomerID]], tblCustomers[CustomerID], tblCustomers[Segment])</f>
        <v>Corporate</v>
      </c>
      <c r="L2211" t="str">
        <f>_xlfn.XLOOKUP(tblOrders[[#This Row],[ProductID]], tblProducts[ProductID], tblProducts[Category])</f>
        <v>Furniture</v>
      </c>
      <c r="M2211">
        <f>_xlfn.XLOOKUP(tblOrders[[#This Row],[ProductID]], tblProducts[ProductID], tblProducts[CostPrice])</f>
        <v>53604</v>
      </c>
      <c r="N2211">
        <f>tblOrders[[#This Row],[Sales]]-(tblOrders[[#This Row],[CostPrice]]*tblOrders[[#This Row],[Quantity]])</f>
        <v>223737</v>
      </c>
      <c r="O2211" t="str">
        <f>TEXT(tblOrders[[#This Row],[Date]],"mmm-yyyy")</f>
        <v>Apr-2025</v>
      </c>
      <c r="P2211" t="str">
        <f>_xlfn.XLOOKUP(tblOrders[[#This Row],[OrderID]], tblReturns[OrderID], tblReturns[Returned])</f>
        <v>No</v>
      </c>
      <c r="Q2211" t="str">
        <f>_xlfn.XLOOKUP(tblOrders[[#This Row],[OrderID]], tblShipping[OrderID], tblShipping[ShipMode])</f>
        <v>Standard</v>
      </c>
      <c r="R2211" t="str">
        <f>IFERROR(_xlfn.XLOOKUP(A2210, tblCustomers[CustomerID], tblCustomers[CustomerName]), "Not Found")</f>
        <v>Not Found</v>
      </c>
      <c r="S2211" t="str">
        <f>IF(tblOrders[[#This Row],[Sales]]&gt;1000000,"High Value","Standard")</f>
        <v>Standard</v>
      </c>
      <c r="T2211" t="str">
        <f>_xlfn.XLOOKUP(tblOrders[[#This Row],[ProductID]], tblProducts[ProductID], tblProducts[ProductName])</f>
        <v>Product 6</v>
      </c>
      <c r="U2211">
        <f>_xlfn.XLOOKUP(tblOrders[[#This Row],[SalesRepID]], tblSalesreps[RepID], tblSalesreps[Target])</f>
        <v>17350666</v>
      </c>
    </row>
    <row r="2212" spans="1:21">
      <c r="A2212" t="s">
        <v>3009</v>
      </c>
      <c r="B2212" s="7" t="s">
        <v>1165</v>
      </c>
      <c r="C2212" t="s">
        <v>690</v>
      </c>
      <c r="D2212" t="s">
        <v>34</v>
      </c>
      <c r="E2212" t="s">
        <v>210</v>
      </c>
      <c r="F2212" t="s">
        <v>20</v>
      </c>
      <c r="G2212">
        <v>4</v>
      </c>
      <c r="H2212">
        <v>0.15</v>
      </c>
      <c r="I2212" s="2">
        <v>185500.6</v>
      </c>
      <c r="J2212" t="str">
        <f>_xlfn.XLOOKUP(tblOrders[[#This Row],[CustomerID]], tblCustomers[CustomerID], tblCustomers[CustomerName])</f>
        <v>Customer 292</v>
      </c>
      <c r="K2212" t="str">
        <f>_xlfn.XLOOKUP(tblOrders[[#This Row],[CustomerID]], tblCustomers[CustomerID], tblCustomers[Segment])</f>
        <v>Consumer</v>
      </c>
      <c r="L2212" t="str">
        <f>_xlfn.XLOOKUP(tblOrders[[#This Row],[ProductID]], tblProducts[ProductID], tblProducts[Category])</f>
        <v>Electronics</v>
      </c>
      <c r="M2212">
        <f>_xlfn.XLOOKUP(tblOrders[[#This Row],[ProductID]], tblProducts[ProductID], tblProducts[CostPrice])</f>
        <v>24518</v>
      </c>
      <c r="N2212">
        <f>tblOrders[[#This Row],[Sales]]-(tblOrders[[#This Row],[CostPrice]]*tblOrders[[#This Row],[Quantity]])</f>
        <v>87428.6</v>
      </c>
      <c r="O2212" t="str">
        <f>TEXT(tblOrders[[#This Row],[Date]],"mmm-yyyy")</f>
        <v>May-2025</v>
      </c>
      <c r="P2212" t="str">
        <f>_xlfn.XLOOKUP(tblOrders[[#This Row],[OrderID]], tblReturns[OrderID], tblReturns[Returned])</f>
        <v>No</v>
      </c>
      <c r="Q2212" t="str">
        <f>_xlfn.XLOOKUP(tblOrders[[#This Row],[OrderID]], tblShipping[OrderID], tblShipping[ShipMode])</f>
        <v>Standard</v>
      </c>
      <c r="R2212" t="str">
        <f>IFERROR(_xlfn.XLOOKUP(A2211, tblCustomers[CustomerID], tblCustomers[CustomerName]), "Not Found")</f>
        <v>Not Found</v>
      </c>
      <c r="S2212" t="str">
        <f>IF(tblOrders[[#This Row],[Sales]]&gt;1000000,"High Value","Standard")</f>
        <v>Standard</v>
      </c>
      <c r="T2212" t="str">
        <f>_xlfn.XLOOKUP(tblOrders[[#This Row],[ProductID]], tblProducts[ProductID], tblProducts[ProductName])</f>
        <v>Product 90</v>
      </c>
      <c r="U2212">
        <f>_xlfn.XLOOKUP(tblOrders[[#This Row],[SalesRepID]], tblSalesreps[RepID], tblSalesreps[Target])</f>
        <v>19336654</v>
      </c>
    </row>
    <row r="2213" spans="1:21">
      <c r="A2213" t="s">
        <v>3010</v>
      </c>
      <c r="B2213" s="7" t="s">
        <v>443</v>
      </c>
      <c r="C2213" t="s">
        <v>389</v>
      </c>
      <c r="D2213" t="s">
        <v>543</v>
      </c>
      <c r="E2213" t="s">
        <v>87</v>
      </c>
      <c r="F2213" t="s">
        <v>51</v>
      </c>
      <c r="G2213">
        <v>4</v>
      </c>
      <c r="H2213">
        <v>0.15</v>
      </c>
      <c r="I2213" s="2">
        <v>239989</v>
      </c>
      <c r="J2213" t="str">
        <f>_xlfn.XLOOKUP(tblOrders[[#This Row],[CustomerID]], tblCustomers[CustomerID], tblCustomers[CustomerName])</f>
        <v>Customer 127</v>
      </c>
      <c r="K2213" t="str">
        <f>_xlfn.XLOOKUP(tblOrders[[#This Row],[CustomerID]], tblCustomers[CustomerID], tblCustomers[Segment])</f>
        <v>SME</v>
      </c>
      <c r="L2213" t="str">
        <f>_xlfn.XLOOKUP(tblOrders[[#This Row],[ProductID]], tblProducts[ProductID], tblProducts[Category])</f>
        <v>Furniture</v>
      </c>
      <c r="M2213">
        <f>_xlfn.XLOOKUP(tblOrders[[#This Row],[ProductID]], tblProducts[ProductID], tblProducts[CostPrice])</f>
        <v>29153</v>
      </c>
      <c r="N2213">
        <f>tblOrders[[#This Row],[Sales]]-(tblOrders[[#This Row],[CostPrice]]*tblOrders[[#This Row],[Quantity]])</f>
        <v>123377</v>
      </c>
      <c r="O2213" t="str">
        <f>TEXT(tblOrders[[#This Row],[Date]],"mmm-yyyy")</f>
        <v>Jan-2025</v>
      </c>
      <c r="P2213" t="str">
        <f>_xlfn.XLOOKUP(tblOrders[[#This Row],[OrderID]], tblReturns[OrderID], tblReturns[Returned])</f>
        <v>No</v>
      </c>
      <c r="Q2213" t="str">
        <f>_xlfn.XLOOKUP(tblOrders[[#This Row],[OrderID]], tblShipping[OrderID], tblShipping[ShipMode])</f>
        <v>Standard</v>
      </c>
      <c r="R2213" t="str">
        <f>IFERROR(_xlfn.XLOOKUP(A2212, tblCustomers[CustomerID], tblCustomers[CustomerName]), "Not Found")</f>
        <v>Not Found</v>
      </c>
      <c r="S2213" t="str">
        <f>IF(tblOrders[[#This Row],[Sales]]&gt;1000000,"High Value","Standard")</f>
        <v>Standard</v>
      </c>
      <c r="T2213" t="str">
        <f>_xlfn.XLOOKUP(tblOrders[[#This Row],[ProductID]], tblProducts[ProductID], tblProducts[ProductName])</f>
        <v>Product 16</v>
      </c>
      <c r="U2213">
        <f>_xlfn.XLOOKUP(tblOrders[[#This Row],[SalesRepID]], tblSalesreps[RepID], tblSalesreps[Target])</f>
        <v>18500989</v>
      </c>
    </row>
    <row r="2214" spans="1:21">
      <c r="A2214" t="s">
        <v>3011</v>
      </c>
      <c r="B2214" s="7" t="s">
        <v>1335</v>
      </c>
      <c r="C2214" t="s">
        <v>956</v>
      </c>
      <c r="D2214" t="s">
        <v>400</v>
      </c>
      <c r="E2214" t="s">
        <v>205</v>
      </c>
      <c r="F2214" t="s">
        <v>20</v>
      </c>
      <c r="G2214">
        <v>6</v>
      </c>
      <c r="H2214">
        <v>0.15</v>
      </c>
      <c r="I2214" s="2">
        <v>697119</v>
      </c>
      <c r="J2214" t="str">
        <f>_xlfn.XLOOKUP(tblOrders[[#This Row],[CustomerID]], tblCustomers[CustomerID], tblCustomers[CustomerName])</f>
        <v>Customer 198</v>
      </c>
      <c r="K2214" t="str">
        <f>_xlfn.XLOOKUP(tblOrders[[#This Row],[CustomerID]], tblCustomers[CustomerID], tblCustomers[Segment])</f>
        <v>SME</v>
      </c>
      <c r="L2214" t="str">
        <f>_xlfn.XLOOKUP(tblOrders[[#This Row],[ProductID]], tblProducts[ProductID], tblProducts[Category])</f>
        <v>Electronics</v>
      </c>
      <c r="M2214">
        <f>_xlfn.XLOOKUP(tblOrders[[#This Row],[ProductID]], tblProducts[ProductID], tblProducts[CostPrice])</f>
        <v>36044</v>
      </c>
      <c r="N2214">
        <f>tblOrders[[#This Row],[Sales]]-(tblOrders[[#This Row],[CostPrice]]*tblOrders[[#This Row],[Quantity]])</f>
        <v>480855</v>
      </c>
      <c r="O2214" t="str">
        <f>TEXT(tblOrders[[#This Row],[Date]],"mmm-yyyy")</f>
        <v>Apr-2025</v>
      </c>
      <c r="P2214" t="str">
        <f>_xlfn.XLOOKUP(tblOrders[[#This Row],[OrderID]], tblReturns[OrderID], tblReturns[Returned])</f>
        <v>No</v>
      </c>
      <c r="Q2214" t="str">
        <f>_xlfn.XLOOKUP(tblOrders[[#This Row],[OrderID]], tblShipping[OrderID], tblShipping[ShipMode])</f>
        <v>Pickup</v>
      </c>
      <c r="R2214" t="str">
        <f>IFERROR(_xlfn.XLOOKUP(A2213, tblCustomers[CustomerID], tblCustomers[CustomerName]), "Not Found")</f>
        <v>Not Found</v>
      </c>
      <c r="S2214" t="str">
        <f>IF(tblOrders[[#This Row],[Sales]]&gt;1000000,"High Value","Standard")</f>
        <v>Standard</v>
      </c>
      <c r="T2214" t="str">
        <f>_xlfn.XLOOKUP(tblOrders[[#This Row],[ProductID]], tblProducts[ProductID], tblProducts[ProductName])</f>
        <v>Product 29</v>
      </c>
      <c r="U2214">
        <f>_xlfn.XLOOKUP(tblOrders[[#This Row],[SalesRepID]], tblSalesreps[RepID], tblSalesreps[Target])</f>
        <v>16246424</v>
      </c>
    </row>
    <row r="2215" spans="1:21">
      <c r="A2215" t="s">
        <v>3012</v>
      </c>
      <c r="B2215" s="7" t="s">
        <v>812</v>
      </c>
      <c r="C2215" t="s">
        <v>753</v>
      </c>
      <c r="D2215" t="s">
        <v>314</v>
      </c>
      <c r="E2215" t="s">
        <v>210</v>
      </c>
      <c r="F2215" t="s">
        <v>51</v>
      </c>
      <c r="G2215">
        <v>5</v>
      </c>
      <c r="H2215">
        <v>0.1</v>
      </c>
      <c r="I2215" s="2">
        <v>600754.5</v>
      </c>
      <c r="J2215" t="str">
        <f>_xlfn.XLOOKUP(tblOrders[[#This Row],[CustomerID]], tblCustomers[CustomerID], tblCustomers[CustomerName])</f>
        <v>Customer 116</v>
      </c>
      <c r="K2215" t="str">
        <f>_xlfn.XLOOKUP(tblOrders[[#This Row],[CustomerID]], tblCustomers[CustomerID], tblCustomers[Segment])</f>
        <v>Consumer</v>
      </c>
      <c r="L2215" t="str">
        <f>_xlfn.XLOOKUP(tblOrders[[#This Row],[ProductID]], tblProducts[ProductID], tblProducts[Category])</f>
        <v>Furniture</v>
      </c>
      <c r="M2215">
        <f>_xlfn.XLOOKUP(tblOrders[[#This Row],[ProductID]], tblProducts[ProductID], tblProducts[CostPrice])</f>
        <v>10109</v>
      </c>
      <c r="N2215">
        <f>tblOrders[[#This Row],[Sales]]-(tblOrders[[#This Row],[CostPrice]]*tblOrders[[#This Row],[Quantity]])</f>
        <v>550209.5</v>
      </c>
      <c r="O2215" t="str">
        <f>TEXT(tblOrders[[#This Row],[Date]],"mmm-yyyy")</f>
        <v>Sep-2025</v>
      </c>
      <c r="P2215" t="str">
        <f>_xlfn.XLOOKUP(tblOrders[[#This Row],[OrderID]], tblReturns[OrderID], tblReturns[Returned])</f>
        <v>No</v>
      </c>
      <c r="Q2215" t="str">
        <f>_xlfn.XLOOKUP(tblOrders[[#This Row],[OrderID]], tblShipping[OrderID], tblShipping[ShipMode])</f>
        <v>Express</v>
      </c>
      <c r="R2215" t="str">
        <f>IFERROR(_xlfn.XLOOKUP(A2214, tblCustomers[CustomerID], tblCustomers[CustomerName]), "Not Found")</f>
        <v>Not Found</v>
      </c>
      <c r="S2215" t="str">
        <f>IF(tblOrders[[#This Row],[Sales]]&gt;1000000,"High Value","Standard")</f>
        <v>Standard</v>
      </c>
      <c r="T2215" t="str">
        <f>_xlfn.XLOOKUP(tblOrders[[#This Row],[ProductID]], tblProducts[ProductID], tblProducts[ProductName])</f>
        <v>Product 8</v>
      </c>
      <c r="U2215">
        <f>_xlfn.XLOOKUP(tblOrders[[#This Row],[SalesRepID]], tblSalesreps[RepID], tblSalesreps[Target])</f>
        <v>19336654</v>
      </c>
    </row>
    <row r="2216" spans="1:21">
      <c r="A2216" t="s">
        <v>3013</v>
      </c>
      <c r="B2216" s="7" t="s">
        <v>884</v>
      </c>
      <c r="C2216" t="s">
        <v>2045</v>
      </c>
      <c r="D2216" t="s">
        <v>30</v>
      </c>
      <c r="E2216" t="s">
        <v>210</v>
      </c>
      <c r="F2216" t="s">
        <v>20</v>
      </c>
      <c r="G2216">
        <v>10</v>
      </c>
      <c r="H2216">
        <v>0.1</v>
      </c>
      <c r="I2216" s="2">
        <v>143064</v>
      </c>
      <c r="J2216" t="str">
        <f>_xlfn.XLOOKUP(tblOrders[[#This Row],[CustomerID]], tblCustomers[CustomerID], tblCustomers[CustomerName])</f>
        <v>Customer 190</v>
      </c>
      <c r="K2216" t="str">
        <f>_xlfn.XLOOKUP(tblOrders[[#This Row],[CustomerID]], tblCustomers[CustomerID], tblCustomers[Segment])</f>
        <v>SME</v>
      </c>
      <c r="L2216" t="str">
        <f>_xlfn.XLOOKUP(tblOrders[[#This Row],[ProductID]], tblProducts[ProductID], tblProducts[Category])</f>
        <v>Furniture</v>
      </c>
      <c r="M2216">
        <f>_xlfn.XLOOKUP(tblOrders[[#This Row],[ProductID]], tblProducts[ProductID], tblProducts[CostPrice])</f>
        <v>18655</v>
      </c>
      <c r="N2216">
        <f>tblOrders[[#This Row],[Sales]]-(tblOrders[[#This Row],[CostPrice]]*tblOrders[[#This Row],[Quantity]])</f>
        <v>-43486</v>
      </c>
      <c r="O2216" t="str">
        <f>TEXT(tblOrders[[#This Row],[Date]],"mmm-yyyy")</f>
        <v>Dec-2025</v>
      </c>
      <c r="P2216" t="str">
        <f>_xlfn.XLOOKUP(tblOrders[[#This Row],[OrderID]], tblReturns[OrderID], tblReturns[Returned])</f>
        <v>Yes</v>
      </c>
      <c r="Q2216" t="str">
        <f>_xlfn.XLOOKUP(tblOrders[[#This Row],[OrderID]], tblShipping[OrderID], tblShipping[ShipMode])</f>
        <v>Express</v>
      </c>
      <c r="R2216" t="str">
        <f>IFERROR(_xlfn.XLOOKUP(A2215, tblCustomers[CustomerID], tblCustomers[CustomerName]), "Not Found")</f>
        <v>Not Found</v>
      </c>
      <c r="S2216" t="str">
        <f>IF(tblOrders[[#This Row],[Sales]]&gt;1000000,"High Value","Standard")</f>
        <v>Standard</v>
      </c>
      <c r="T2216" t="str">
        <f>_xlfn.XLOOKUP(tblOrders[[#This Row],[ProductID]], tblProducts[ProductID], tblProducts[ProductName])</f>
        <v>Product 34</v>
      </c>
      <c r="U2216">
        <f>_xlfn.XLOOKUP(tblOrders[[#This Row],[SalesRepID]], tblSalesreps[RepID], tblSalesreps[Target])</f>
        <v>19336654</v>
      </c>
    </row>
    <row r="2217" spans="1:21">
      <c r="A2217" t="s">
        <v>3014</v>
      </c>
      <c r="B2217" s="7" t="s">
        <v>283</v>
      </c>
      <c r="C2217" t="s">
        <v>1455</v>
      </c>
      <c r="D2217" t="s">
        <v>820</v>
      </c>
      <c r="E2217" t="s">
        <v>74</v>
      </c>
      <c r="F2217" t="s">
        <v>51</v>
      </c>
      <c r="G2217">
        <v>7</v>
      </c>
      <c r="H2217">
        <v>0.2</v>
      </c>
      <c r="I2217" s="2">
        <v>276035.20000000001</v>
      </c>
      <c r="J2217" t="str">
        <f>_xlfn.XLOOKUP(tblOrders[[#This Row],[CustomerID]], tblCustomers[CustomerID], tblCustomers[CustomerName])</f>
        <v>Customer 62</v>
      </c>
      <c r="K2217" t="str">
        <f>_xlfn.XLOOKUP(tblOrders[[#This Row],[CustomerID]], tblCustomers[CustomerID], tblCustomers[Segment])</f>
        <v>Consumer</v>
      </c>
      <c r="L2217" t="str">
        <f>_xlfn.XLOOKUP(tblOrders[[#This Row],[ProductID]], tblProducts[ProductID], tblProducts[Category])</f>
        <v>Home</v>
      </c>
      <c r="M2217">
        <f>_xlfn.XLOOKUP(tblOrders[[#This Row],[ProductID]], tblProducts[ProductID], tblProducts[CostPrice])</f>
        <v>35035</v>
      </c>
      <c r="N2217">
        <f>tblOrders[[#This Row],[Sales]]-(tblOrders[[#This Row],[CostPrice]]*tblOrders[[#This Row],[Quantity]])</f>
        <v>30790.200000000012</v>
      </c>
      <c r="O2217" t="str">
        <f>TEXT(tblOrders[[#This Row],[Date]],"mmm-yyyy")</f>
        <v>Jun-2025</v>
      </c>
      <c r="P2217" t="str">
        <f>_xlfn.XLOOKUP(tblOrders[[#This Row],[OrderID]], tblReturns[OrderID], tblReturns[Returned])</f>
        <v>Yes</v>
      </c>
      <c r="Q2217" t="str">
        <f>_xlfn.XLOOKUP(tblOrders[[#This Row],[OrderID]], tblShipping[OrderID], tblShipping[ShipMode])</f>
        <v>Express</v>
      </c>
      <c r="R2217" t="str">
        <f>IFERROR(_xlfn.XLOOKUP(A2216, tblCustomers[CustomerID], tblCustomers[CustomerName]), "Not Found")</f>
        <v>Not Found</v>
      </c>
      <c r="S2217" t="str">
        <f>IF(tblOrders[[#This Row],[Sales]]&gt;1000000,"High Value","Standard")</f>
        <v>Standard</v>
      </c>
      <c r="T2217" t="str">
        <f>_xlfn.XLOOKUP(tblOrders[[#This Row],[ProductID]], tblProducts[ProductID], tblProducts[ProductName])</f>
        <v>Product 20</v>
      </c>
      <c r="U2217">
        <f>_xlfn.XLOOKUP(tblOrders[[#This Row],[SalesRepID]], tblSalesreps[RepID], tblSalesreps[Target])</f>
        <v>7254801</v>
      </c>
    </row>
    <row r="2218" spans="1:21">
      <c r="A2218" t="s">
        <v>3015</v>
      </c>
      <c r="B2218" s="7" t="s">
        <v>963</v>
      </c>
      <c r="C2218" t="s">
        <v>412</v>
      </c>
      <c r="D2218" t="s">
        <v>133</v>
      </c>
      <c r="E2218" t="s">
        <v>105</v>
      </c>
      <c r="F2218" t="s">
        <v>20</v>
      </c>
      <c r="G2218">
        <v>4</v>
      </c>
      <c r="H2218">
        <v>0.05</v>
      </c>
      <c r="I2218" s="2">
        <v>261181.6</v>
      </c>
      <c r="J2218" t="str">
        <f>_xlfn.XLOOKUP(tblOrders[[#This Row],[CustomerID]], tblCustomers[CustomerID], tblCustomers[CustomerName])</f>
        <v>Customer 111</v>
      </c>
      <c r="K2218" t="str">
        <f>_xlfn.XLOOKUP(tblOrders[[#This Row],[CustomerID]], tblCustomers[CustomerID], tblCustomers[Segment])</f>
        <v>Corporate</v>
      </c>
      <c r="L2218" t="str">
        <f>_xlfn.XLOOKUP(tblOrders[[#This Row],[ProductID]], tblProducts[ProductID], tblProducts[Category])</f>
        <v>Furniture</v>
      </c>
      <c r="M2218">
        <f>_xlfn.XLOOKUP(tblOrders[[#This Row],[ProductID]], tblProducts[ProductID], tblProducts[CostPrice])</f>
        <v>53604</v>
      </c>
      <c r="N2218">
        <f>tblOrders[[#This Row],[Sales]]-(tblOrders[[#This Row],[CostPrice]]*tblOrders[[#This Row],[Quantity]])</f>
        <v>46765.600000000006</v>
      </c>
      <c r="O2218" t="str">
        <f>TEXT(tblOrders[[#This Row],[Date]],"mmm-yyyy")</f>
        <v>Mar-2025</v>
      </c>
      <c r="P2218" t="str">
        <f>_xlfn.XLOOKUP(tblOrders[[#This Row],[OrderID]], tblReturns[OrderID], tblReturns[Returned])</f>
        <v>Yes</v>
      </c>
      <c r="Q2218" t="str">
        <f>_xlfn.XLOOKUP(tblOrders[[#This Row],[OrderID]], tblShipping[OrderID], tblShipping[ShipMode])</f>
        <v>Express</v>
      </c>
      <c r="R2218" t="str">
        <f>IFERROR(_xlfn.XLOOKUP(A2217, tblCustomers[CustomerID], tblCustomers[CustomerName]), "Not Found")</f>
        <v>Not Found</v>
      </c>
      <c r="S2218" t="str">
        <f>IF(tblOrders[[#This Row],[Sales]]&gt;1000000,"High Value","Standard")</f>
        <v>Standard</v>
      </c>
      <c r="T2218" t="str">
        <f>_xlfn.XLOOKUP(tblOrders[[#This Row],[ProductID]], tblProducts[ProductID], tblProducts[ProductName])</f>
        <v>Product 6</v>
      </c>
      <c r="U2218">
        <f>_xlfn.XLOOKUP(tblOrders[[#This Row],[SalesRepID]], tblSalesreps[RepID], tblSalesreps[Target])</f>
        <v>8698154</v>
      </c>
    </row>
    <row r="2219" spans="1:21">
      <c r="A2219" t="s">
        <v>3016</v>
      </c>
      <c r="B2219" s="7" t="s">
        <v>94</v>
      </c>
      <c r="C2219" t="s">
        <v>11</v>
      </c>
      <c r="D2219" t="s">
        <v>24</v>
      </c>
      <c r="E2219" t="s">
        <v>205</v>
      </c>
      <c r="F2219" t="s">
        <v>20</v>
      </c>
      <c r="G2219">
        <v>1</v>
      </c>
      <c r="H2219">
        <v>0.1</v>
      </c>
      <c r="I2219" s="2">
        <v>112650.3</v>
      </c>
      <c r="J2219" t="str">
        <f>_xlfn.XLOOKUP(tblOrders[[#This Row],[CustomerID]], tblCustomers[CustomerID], tblCustomers[CustomerName])</f>
        <v>Customer 168</v>
      </c>
      <c r="K2219" t="str">
        <f>_xlfn.XLOOKUP(tblOrders[[#This Row],[CustomerID]], tblCustomers[CustomerID], tblCustomers[Segment])</f>
        <v>SME</v>
      </c>
      <c r="L2219" t="str">
        <f>_xlfn.XLOOKUP(tblOrders[[#This Row],[ProductID]], tblProducts[ProductID], tblProducts[Category])</f>
        <v>Home</v>
      </c>
      <c r="M2219">
        <f>_xlfn.XLOOKUP(tblOrders[[#This Row],[ProductID]], tblProducts[ProductID], tblProducts[CostPrice])</f>
        <v>57647</v>
      </c>
      <c r="N2219">
        <f>tblOrders[[#This Row],[Sales]]-(tblOrders[[#This Row],[CostPrice]]*tblOrders[[#This Row],[Quantity]])</f>
        <v>55003.3</v>
      </c>
      <c r="O2219" t="str">
        <f>TEXT(tblOrders[[#This Row],[Date]],"mmm-yyyy")</f>
        <v>Dec-2025</v>
      </c>
      <c r="P2219" t="str">
        <f>_xlfn.XLOOKUP(tblOrders[[#This Row],[OrderID]], tblReturns[OrderID], tblReturns[Returned])</f>
        <v>No</v>
      </c>
      <c r="Q2219" t="str">
        <f>_xlfn.XLOOKUP(tblOrders[[#This Row],[OrderID]], tblShipping[OrderID], tblShipping[ShipMode])</f>
        <v>Standard</v>
      </c>
      <c r="R2219" t="str">
        <f>IFERROR(_xlfn.XLOOKUP(A2218, tblCustomers[CustomerID], tblCustomers[CustomerName]), "Not Found")</f>
        <v>Not Found</v>
      </c>
      <c r="S2219" t="str">
        <f>IF(tblOrders[[#This Row],[Sales]]&gt;1000000,"High Value","Standard")</f>
        <v>Standard</v>
      </c>
      <c r="T2219" t="str">
        <f>_xlfn.XLOOKUP(tblOrders[[#This Row],[ProductID]], tblProducts[ProductID], tblProducts[ProductName])</f>
        <v>Product 2</v>
      </c>
      <c r="U2219">
        <f>_xlfn.XLOOKUP(tblOrders[[#This Row],[SalesRepID]], tblSalesreps[RepID], tblSalesreps[Target])</f>
        <v>16246424</v>
      </c>
    </row>
    <row r="2220" spans="1:21">
      <c r="A2220" t="s">
        <v>3017</v>
      </c>
      <c r="B2220" s="7" t="s">
        <v>414</v>
      </c>
      <c r="C2220" t="s">
        <v>897</v>
      </c>
      <c r="D2220" t="s">
        <v>914</v>
      </c>
      <c r="E2220" t="s">
        <v>205</v>
      </c>
      <c r="F2220" t="s">
        <v>88</v>
      </c>
      <c r="G2220">
        <v>4</v>
      </c>
      <c r="H2220">
        <v>0.05</v>
      </c>
      <c r="I2220" s="2">
        <v>489056.2</v>
      </c>
      <c r="J2220" t="str">
        <f>_xlfn.XLOOKUP(tblOrders[[#This Row],[CustomerID]], tblCustomers[CustomerID], tblCustomers[CustomerName])</f>
        <v>Customer 274</v>
      </c>
      <c r="K2220" t="str">
        <f>_xlfn.XLOOKUP(tblOrders[[#This Row],[CustomerID]], tblCustomers[CustomerID], tblCustomers[Segment])</f>
        <v>Corporate</v>
      </c>
      <c r="L2220" t="str">
        <f>_xlfn.XLOOKUP(tblOrders[[#This Row],[ProductID]], tblProducts[ProductID], tblProducts[Category])</f>
        <v>Office</v>
      </c>
      <c r="M2220">
        <f>_xlfn.XLOOKUP(tblOrders[[#This Row],[ProductID]], tblProducts[ProductID], tblProducts[CostPrice])</f>
        <v>24464</v>
      </c>
      <c r="N2220">
        <f>tblOrders[[#This Row],[Sales]]-(tblOrders[[#This Row],[CostPrice]]*tblOrders[[#This Row],[Quantity]])</f>
        <v>391200.2</v>
      </c>
      <c r="O2220" t="str">
        <f>TEXT(tblOrders[[#This Row],[Date]],"mmm-yyyy")</f>
        <v>Jun-2025</v>
      </c>
      <c r="P2220" t="str">
        <f>_xlfn.XLOOKUP(tblOrders[[#This Row],[OrderID]], tblReturns[OrderID], tblReturns[Returned])</f>
        <v>No</v>
      </c>
      <c r="Q2220" t="str">
        <f>_xlfn.XLOOKUP(tblOrders[[#This Row],[OrderID]], tblShipping[OrderID], tblShipping[ShipMode])</f>
        <v>Standard</v>
      </c>
      <c r="R2220" t="str">
        <f>IFERROR(_xlfn.XLOOKUP(A2219, tblCustomers[CustomerID], tblCustomers[CustomerName]), "Not Found")</f>
        <v>Not Found</v>
      </c>
      <c r="S2220" t="str">
        <f>IF(tblOrders[[#This Row],[Sales]]&gt;1000000,"High Value","Standard")</f>
        <v>Standard</v>
      </c>
      <c r="T2220" t="str">
        <f>_xlfn.XLOOKUP(tblOrders[[#This Row],[ProductID]], tblProducts[ProductID], tblProducts[ProductName])</f>
        <v>Product 46</v>
      </c>
      <c r="U2220">
        <f>_xlfn.XLOOKUP(tblOrders[[#This Row],[SalesRepID]], tblSalesreps[RepID], tblSalesreps[Target])</f>
        <v>16246424</v>
      </c>
    </row>
    <row r="2221" spans="1:21">
      <c r="A2221" t="s">
        <v>3018</v>
      </c>
      <c r="B2221" s="7" t="s">
        <v>113</v>
      </c>
      <c r="C2221" t="s">
        <v>1051</v>
      </c>
      <c r="D2221" t="s">
        <v>513</v>
      </c>
      <c r="E2221" t="s">
        <v>25</v>
      </c>
      <c r="F2221" t="s">
        <v>26</v>
      </c>
      <c r="G2221">
        <v>5</v>
      </c>
      <c r="H2221">
        <v>0.05</v>
      </c>
      <c r="I2221" s="2">
        <v>392758.5</v>
      </c>
      <c r="J2221" t="str">
        <f>_xlfn.XLOOKUP(tblOrders[[#This Row],[CustomerID]], tblCustomers[CustomerID], tblCustomers[CustomerName])</f>
        <v>Customer 132</v>
      </c>
      <c r="K2221" t="str">
        <f>_xlfn.XLOOKUP(tblOrders[[#This Row],[CustomerID]], tblCustomers[CustomerID], tblCustomers[Segment])</f>
        <v>Consumer</v>
      </c>
      <c r="L2221" t="str">
        <f>_xlfn.XLOOKUP(tblOrders[[#This Row],[ProductID]], tblProducts[ProductID], tblProducts[Category])</f>
        <v>Furniture</v>
      </c>
      <c r="M2221">
        <f>_xlfn.XLOOKUP(tblOrders[[#This Row],[ProductID]], tblProducts[ProductID], tblProducts[CostPrice])</f>
        <v>3310</v>
      </c>
      <c r="N2221">
        <f>tblOrders[[#This Row],[Sales]]-(tblOrders[[#This Row],[CostPrice]]*tblOrders[[#This Row],[Quantity]])</f>
        <v>376208.5</v>
      </c>
      <c r="O2221" t="str">
        <f>TEXT(tblOrders[[#This Row],[Date]],"mmm-yyyy")</f>
        <v>Nov-2025</v>
      </c>
      <c r="P2221" t="str">
        <f>_xlfn.XLOOKUP(tblOrders[[#This Row],[OrderID]], tblReturns[OrderID], tblReturns[Returned])</f>
        <v>Yes</v>
      </c>
      <c r="Q2221" t="str">
        <f>_xlfn.XLOOKUP(tblOrders[[#This Row],[OrderID]], tblShipping[OrderID], tblShipping[ShipMode])</f>
        <v>Pickup</v>
      </c>
      <c r="R2221" t="str">
        <f>IFERROR(_xlfn.XLOOKUP(A2220, tblCustomers[CustomerID], tblCustomers[CustomerName]), "Not Found")</f>
        <v>Not Found</v>
      </c>
      <c r="S2221" t="str">
        <f>IF(tblOrders[[#This Row],[Sales]]&gt;1000000,"High Value","Standard")</f>
        <v>Standard</v>
      </c>
      <c r="T2221" t="str">
        <f>_xlfn.XLOOKUP(tblOrders[[#This Row],[ProductID]], tblProducts[ProductID], tblProducts[ProductName])</f>
        <v>Product 5</v>
      </c>
      <c r="U2221">
        <f>_xlfn.XLOOKUP(tblOrders[[#This Row],[SalesRepID]], tblSalesreps[RepID], tblSalesreps[Target])</f>
        <v>7094914</v>
      </c>
    </row>
    <row r="2222" spans="1:21">
      <c r="A2222" t="s">
        <v>3019</v>
      </c>
      <c r="B2222" s="7" t="s">
        <v>1374</v>
      </c>
      <c r="C2222" t="s">
        <v>605</v>
      </c>
      <c r="D2222" t="s">
        <v>248</v>
      </c>
      <c r="E2222" t="s">
        <v>35</v>
      </c>
      <c r="F2222" t="s">
        <v>20</v>
      </c>
      <c r="G2222">
        <v>4</v>
      </c>
      <c r="H2222">
        <v>0.05</v>
      </c>
      <c r="I2222" s="2">
        <v>135660</v>
      </c>
      <c r="J2222" t="str">
        <f>_xlfn.XLOOKUP(tblOrders[[#This Row],[CustomerID]], tblCustomers[CustomerID], tblCustomers[CustomerName])</f>
        <v>Customer 207</v>
      </c>
      <c r="K2222" t="str">
        <f>_xlfn.XLOOKUP(tblOrders[[#This Row],[CustomerID]], tblCustomers[CustomerID], tblCustomers[Segment])</f>
        <v>SME</v>
      </c>
      <c r="L2222" t="str">
        <f>_xlfn.XLOOKUP(tblOrders[[#This Row],[ProductID]], tblProducts[ProductID], tblProducts[Category])</f>
        <v>Furniture</v>
      </c>
      <c r="M2222">
        <f>_xlfn.XLOOKUP(tblOrders[[#This Row],[ProductID]], tblProducts[ProductID], tblProducts[CostPrice])</f>
        <v>31758</v>
      </c>
      <c r="N2222">
        <f>tblOrders[[#This Row],[Sales]]-(tblOrders[[#This Row],[CostPrice]]*tblOrders[[#This Row],[Quantity]])</f>
        <v>8628</v>
      </c>
      <c r="O2222" t="str">
        <f>TEXT(tblOrders[[#This Row],[Date]],"mmm-yyyy")</f>
        <v>Aug-2025</v>
      </c>
      <c r="P2222" t="str">
        <f>_xlfn.XLOOKUP(tblOrders[[#This Row],[OrderID]], tblReturns[OrderID], tblReturns[Returned])</f>
        <v>No</v>
      </c>
      <c r="Q2222" t="str">
        <f>_xlfn.XLOOKUP(tblOrders[[#This Row],[OrderID]], tblShipping[OrderID], tblShipping[ShipMode])</f>
        <v>Standard</v>
      </c>
      <c r="R2222" t="str">
        <f>IFERROR(_xlfn.XLOOKUP(A2221, tblCustomers[CustomerID], tblCustomers[CustomerName]), "Not Found")</f>
        <v>Not Found</v>
      </c>
      <c r="S2222" t="str">
        <f>IF(tblOrders[[#This Row],[Sales]]&gt;1000000,"High Value","Standard")</f>
        <v>Standard</v>
      </c>
      <c r="T2222" t="str">
        <f>_xlfn.XLOOKUP(tblOrders[[#This Row],[ProductID]], tblProducts[ProductID], tblProducts[ProductName])</f>
        <v>Product 35</v>
      </c>
      <c r="U2222">
        <f>_xlfn.XLOOKUP(tblOrders[[#This Row],[SalesRepID]], tblSalesreps[RepID], tblSalesreps[Target])</f>
        <v>19619177</v>
      </c>
    </row>
    <row r="2223" spans="1:21">
      <c r="A2223" t="s">
        <v>3020</v>
      </c>
      <c r="B2223" s="7" t="s">
        <v>283</v>
      </c>
      <c r="C2223" t="s">
        <v>108</v>
      </c>
      <c r="D2223" t="s">
        <v>1034</v>
      </c>
      <c r="E2223" t="s">
        <v>50</v>
      </c>
      <c r="F2223" t="s">
        <v>14</v>
      </c>
      <c r="G2223">
        <v>8</v>
      </c>
      <c r="H2223">
        <v>0.05</v>
      </c>
      <c r="I2223" s="2">
        <v>192272.4</v>
      </c>
      <c r="J2223" t="str">
        <f>_xlfn.XLOOKUP(tblOrders[[#This Row],[CustomerID]], tblCustomers[CustomerID], tblCustomers[CustomerName])</f>
        <v>Customer 96</v>
      </c>
      <c r="K2223" t="str">
        <f>_xlfn.XLOOKUP(tblOrders[[#This Row],[CustomerID]], tblCustomers[CustomerID], tblCustomers[Segment])</f>
        <v>Consumer</v>
      </c>
      <c r="L2223" t="str">
        <f>_xlfn.XLOOKUP(tblOrders[[#This Row],[ProductID]], tblProducts[ProductID], tblProducts[Category])</f>
        <v>Furniture</v>
      </c>
      <c r="M2223">
        <f>_xlfn.XLOOKUP(tblOrders[[#This Row],[ProductID]], tblProducts[ProductID], tblProducts[CostPrice])</f>
        <v>51071</v>
      </c>
      <c r="N2223">
        <f>tblOrders[[#This Row],[Sales]]-(tblOrders[[#This Row],[CostPrice]]*tblOrders[[#This Row],[Quantity]])</f>
        <v>-216295.6</v>
      </c>
      <c r="O2223" t="str">
        <f>TEXT(tblOrders[[#This Row],[Date]],"mmm-yyyy")</f>
        <v>Jun-2025</v>
      </c>
      <c r="P2223" t="str">
        <f>_xlfn.XLOOKUP(tblOrders[[#This Row],[OrderID]], tblReturns[OrderID], tblReturns[Returned])</f>
        <v>No</v>
      </c>
      <c r="Q2223" t="str">
        <f>_xlfn.XLOOKUP(tblOrders[[#This Row],[OrderID]], tblShipping[OrderID], tblShipping[ShipMode])</f>
        <v>Pickup</v>
      </c>
      <c r="R2223" t="str">
        <f>IFERROR(_xlfn.XLOOKUP(A2222, tblCustomers[CustomerID], tblCustomers[CustomerName]), "Not Found")</f>
        <v>Not Found</v>
      </c>
      <c r="S2223" t="str">
        <f>IF(tblOrders[[#This Row],[Sales]]&gt;1000000,"High Value","Standard")</f>
        <v>Standard</v>
      </c>
      <c r="T2223" t="str">
        <f>_xlfn.XLOOKUP(tblOrders[[#This Row],[ProductID]], tblProducts[ProductID], tblProducts[ProductName])</f>
        <v>Product 66</v>
      </c>
      <c r="U2223">
        <f>_xlfn.XLOOKUP(tblOrders[[#This Row],[SalesRepID]], tblSalesreps[RepID], tblSalesreps[Target])</f>
        <v>17350666</v>
      </c>
    </row>
    <row r="2224" spans="1:21">
      <c r="A2224" t="s">
        <v>3021</v>
      </c>
      <c r="B2224" s="7" t="s">
        <v>1889</v>
      </c>
      <c r="C2224" t="s">
        <v>845</v>
      </c>
      <c r="D2224" t="s">
        <v>39</v>
      </c>
      <c r="E2224" t="s">
        <v>205</v>
      </c>
      <c r="F2224" t="s">
        <v>20</v>
      </c>
      <c r="G2224">
        <v>1</v>
      </c>
      <c r="H2224">
        <v>0</v>
      </c>
      <c r="I2224" s="2">
        <v>53834</v>
      </c>
      <c r="J2224" t="str">
        <f>_xlfn.XLOOKUP(tblOrders[[#This Row],[CustomerID]], tblCustomers[CustomerID], tblCustomers[CustomerName])</f>
        <v>Customer 259</v>
      </c>
      <c r="K2224" t="str">
        <f>_xlfn.XLOOKUP(tblOrders[[#This Row],[CustomerID]], tblCustomers[CustomerID], tblCustomers[Segment])</f>
        <v>Consumer</v>
      </c>
      <c r="L2224" t="str">
        <f>_xlfn.XLOOKUP(tblOrders[[#This Row],[ProductID]], tblProducts[ProductID], tblProducts[Category])</f>
        <v>Office</v>
      </c>
      <c r="M2224">
        <f>_xlfn.XLOOKUP(tblOrders[[#This Row],[ProductID]], tblProducts[ProductID], tblProducts[CostPrice])</f>
        <v>63926</v>
      </c>
      <c r="N2224">
        <f>tblOrders[[#This Row],[Sales]]-(tblOrders[[#This Row],[CostPrice]]*tblOrders[[#This Row],[Quantity]])</f>
        <v>-10092</v>
      </c>
      <c r="O2224" t="str">
        <f>TEXT(tblOrders[[#This Row],[Date]],"mmm-yyyy")</f>
        <v>Oct-2025</v>
      </c>
      <c r="P2224" t="str">
        <f>_xlfn.XLOOKUP(tblOrders[[#This Row],[OrderID]], tblReturns[OrderID], tblReturns[Returned])</f>
        <v>No</v>
      </c>
      <c r="Q2224" t="str">
        <f>_xlfn.XLOOKUP(tblOrders[[#This Row],[OrderID]], tblShipping[OrderID], tblShipping[ShipMode])</f>
        <v>Standard</v>
      </c>
      <c r="R2224" t="str">
        <f>IFERROR(_xlfn.XLOOKUP(A2223, tblCustomers[CustomerID], tblCustomers[CustomerName]), "Not Found")</f>
        <v>Not Found</v>
      </c>
      <c r="S2224" t="str">
        <f>IF(tblOrders[[#This Row],[Sales]]&gt;1000000,"High Value","Standard")</f>
        <v>Standard</v>
      </c>
      <c r="T2224" t="str">
        <f>_xlfn.XLOOKUP(tblOrders[[#This Row],[ProductID]], tblProducts[ProductID], tblProducts[ProductName])</f>
        <v>Product 4</v>
      </c>
      <c r="U2224">
        <f>_xlfn.XLOOKUP(tblOrders[[#This Row],[SalesRepID]], tblSalesreps[RepID], tblSalesreps[Target])</f>
        <v>16246424</v>
      </c>
    </row>
    <row r="2225" spans="1:21">
      <c r="A2225" t="s">
        <v>3022</v>
      </c>
      <c r="B2225" s="7" t="s">
        <v>153</v>
      </c>
      <c r="C2225" t="s">
        <v>464</v>
      </c>
      <c r="D2225" t="s">
        <v>914</v>
      </c>
      <c r="E2225" t="s">
        <v>45</v>
      </c>
      <c r="F2225" t="s">
        <v>51</v>
      </c>
      <c r="G2225">
        <v>4</v>
      </c>
      <c r="H2225">
        <v>0.05</v>
      </c>
      <c r="I2225" s="2">
        <v>143317</v>
      </c>
      <c r="J2225" t="str">
        <f>_xlfn.XLOOKUP(tblOrders[[#This Row],[CustomerID]], tblCustomers[CustomerID], tblCustomers[CustomerName])</f>
        <v>Customer 187</v>
      </c>
      <c r="K2225" t="str">
        <f>_xlfn.XLOOKUP(tblOrders[[#This Row],[CustomerID]], tblCustomers[CustomerID], tblCustomers[Segment])</f>
        <v>Corporate</v>
      </c>
      <c r="L2225" t="str">
        <f>_xlfn.XLOOKUP(tblOrders[[#This Row],[ProductID]], tblProducts[ProductID], tblProducts[Category])</f>
        <v>Office</v>
      </c>
      <c r="M2225">
        <f>_xlfn.XLOOKUP(tblOrders[[#This Row],[ProductID]], tblProducts[ProductID], tblProducts[CostPrice])</f>
        <v>24464</v>
      </c>
      <c r="N2225">
        <f>tblOrders[[#This Row],[Sales]]-(tblOrders[[#This Row],[CostPrice]]*tblOrders[[#This Row],[Quantity]])</f>
        <v>45461</v>
      </c>
      <c r="O2225" t="str">
        <f>TEXT(tblOrders[[#This Row],[Date]],"mmm-yyyy")</f>
        <v>Jun-2025</v>
      </c>
      <c r="P2225" t="str">
        <f>_xlfn.XLOOKUP(tblOrders[[#This Row],[OrderID]], tblReturns[OrderID], tblReturns[Returned])</f>
        <v>No</v>
      </c>
      <c r="Q2225" t="str">
        <f>_xlfn.XLOOKUP(tblOrders[[#This Row],[OrderID]], tblShipping[OrderID], tblShipping[ShipMode])</f>
        <v>Standard</v>
      </c>
      <c r="R2225" t="str">
        <f>IFERROR(_xlfn.XLOOKUP(A2224, tblCustomers[CustomerID], tblCustomers[CustomerName]), "Not Found")</f>
        <v>Not Found</v>
      </c>
      <c r="S2225" t="str">
        <f>IF(tblOrders[[#This Row],[Sales]]&gt;1000000,"High Value","Standard")</f>
        <v>Standard</v>
      </c>
      <c r="T2225" t="str">
        <f>_xlfn.XLOOKUP(tblOrders[[#This Row],[ProductID]], tblProducts[ProductID], tblProducts[ProductName])</f>
        <v>Product 46</v>
      </c>
      <c r="U2225">
        <f>_xlfn.XLOOKUP(tblOrders[[#This Row],[SalesRepID]], tblSalesreps[RepID], tblSalesreps[Target])</f>
        <v>11319839</v>
      </c>
    </row>
    <row r="2226" spans="1:21">
      <c r="A2226" t="s">
        <v>3023</v>
      </c>
      <c r="B2226" s="7" t="s">
        <v>1129</v>
      </c>
      <c r="C2226" t="s">
        <v>196</v>
      </c>
      <c r="D2226" t="s">
        <v>288</v>
      </c>
      <c r="E2226" t="s">
        <v>56</v>
      </c>
      <c r="F2226" t="s">
        <v>88</v>
      </c>
      <c r="G2226">
        <v>6</v>
      </c>
      <c r="H2226">
        <v>0.05</v>
      </c>
      <c r="I2226" s="2">
        <v>714928.2</v>
      </c>
      <c r="J2226" t="str">
        <f>_xlfn.XLOOKUP(tblOrders[[#This Row],[CustomerID]], tblCustomers[CustomerID], tblCustomers[CustomerName])</f>
        <v>Customer 99</v>
      </c>
      <c r="K2226" t="str">
        <f>_xlfn.XLOOKUP(tblOrders[[#This Row],[CustomerID]], tblCustomers[CustomerID], tblCustomers[Segment])</f>
        <v>Consumer</v>
      </c>
      <c r="L2226" t="str">
        <f>_xlfn.XLOOKUP(tblOrders[[#This Row],[ProductID]], tblProducts[ProductID], tblProducts[Category])</f>
        <v>Furniture</v>
      </c>
      <c r="M2226">
        <f>_xlfn.XLOOKUP(tblOrders[[#This Row],[ProductID]], tblProducts[ProductID], tblProducts[CostPrice])</f>
        <v>34258</v>
      </c>
      <c r="N2226">
        <f>tblOrders[[#This Row],[Sales]]-(tblOrders[[#This Row],[CostPrice]]*tblOrders[[#This Row],[Quantity]])</f>
        <v>509380.19999999995</v>
      </c>
      <c r="O2226" t="str">
        <f>TEXT(tblOrders[[#This Row],[Date]],"mmm-yyyy")</f>
        <v>Dec-2025</v>
      </c>
      <c r="P2226" t="str">
        <f>_xlfn.XLOOKUP(tblOrders[[#This Row],[OrderID]], tblReturns[OrderID], tblReturns[Returned])</f>
        <v>No</v>
      </c>
      <c r="Q2226" t="str">
        <f>_xlfn.XLOOKUP(tblOrders[[#This Row],[OrderID]], tblShipping[OrderID], tblShipping[ShipMode])</f>
        <v>Standard</v>
      </c>
      <c r="R2226" t="str">
        <f>IFERROR(_xlfn.XLOOKUP(A2225, tblCustomers[CustomerID], tblCustomers[CustomerName]), "Not Found")</f>
        <v>Not Found</v>
      </c>
      <c r="S2226" t="str">
        <f>IF(tblOrders[[#This Row],[Sales]]&gt;1000000,"High Value","Standard")</f>
        <v>Standard</v>
      </c>
      <c r="T2226" t="str">
        <f>_xlfn.XLOOKUP(tblOrders[[#This Row],[ProductID]], tblProducts[ProductID], tblProducts[ProductName])</f>
        <v>Product 39</v>
      </c>
      <c r="U2226">
        <f>_xlfn.XLOOKUP(tblOrders[[#This Row],[SalesRepID]], tblSalesreps[RepID], tblSalesreps[Target])</f>
        <v>14265630</v>
      </c>
    </row>
    <row r="2227" spans="1:21">
      <c r="A2227" t="s">
        <v>3024</v>
      </c>
      <c r="B2227" s="7" t="s">
        <v>173</v>
      </c>
      <c r="C2227" t="s">
        <v>1117</v>
      </c>
      <c r="D2227" t="s">
        <v>104</v>
      </c>
      <c r="E2227" t="s">
        <v>74</v>
      </c>
      <c r="F2227" t="s">
        <v>51</v>
      </c>
      <c r="G2227">
        <v>4</v>
      </c>
      <c r="H2227">
        <v>0.1</v>
      </c>
      <c r="I2227" s="2">
        <v>494928</v>
      </c>
      <c r="J2227" t="str">
        <f>_xlfn.XLOOKUP(tblOrders[[#This Row],[CustomerID]], tblCustomers[CustomerID], tblCustomers[CustomerName])</f>
        <v>Customer 109</v>
      </c>
      <c r="K2227" t="str">
        <f>_xlfn.XLOOKUP(tblOrders[[#This Row],[CustomerID]], tblCustomers[CustomerID], tblCustomers[Segment])</f>
        <v>SME</v>
      </c>
      <c r="L2227" t="str">
        <f>_xlfn.XLOOKUP(tblOrders[[#This Row],[ProductID]], tblProducts[ProductID], tblProducts[Category])</f>
        <v>Furniture</v>
      </c>
      <c r="M2227">
        <f>_xlfn.XLOOKUP(tblOrders[[#This Row],[ProductID]], tblProducts[ProductID], tblProducts[CostPrice])</f>
        <v>10664</v>
      </c>
      <c r="N2227">
        <f>tblOrders[[#This Row],[Sales]]-(tblOrders[[#This Row],[CostPrice]]*tblOrders[[#This Row],[Quantity]])</f>
        <v>452272</v>
      </c>
      <c r="O2227" t="str">
        <f>TEXT(tblOrders[[#This Row],[Date]],"mmm-yyyy")</f>
        <v>Jun-2025</v>
      </c>
      <c r="P2227" t="str">
        <f>_xlfn.XLOOKUP(tblOrders[[#This Row],[OrderID]], tblReturns[OrderID], tblReturns[Returned])</f>
        <v>No</v>
      </c>
      <c r="Q2227" t="str">
        <f>_xlfn.XLOOKUP(tblOrders[[#This Row],[OrderID]], tblShipping[OrderID], tblShipping[ShipMode])</f>
        <v>Standard</v>
      </c>
      <c r="R2227" t="str">
        <f>IFERROR(_xlfn.XLOOKUP(A2226, tblCustomers[CustomerID], tblCustomers[CustomerName]), "Not Found")</f>
        <v>Not Found</v>
      </c>
      <c r="S2227" t="str">
        <f>IF(tblOrders[[#This Row],[Sales]]&gt;1000000,"High Value","Standard")</f>
        <v>Standard</v>
      </c>
      <c r="T2227" t="str">
        <f>_xlfn.XLOOKUP(tblOrders[[#This Row],[ProductID]], tblProducts[ProductID], tblProducts[ProductName])</f>
        <v>Product 23</v>
      </c>
      <c r="U2227">
        <f>_xlfn.XLOOKUP(tblOrders[[#This Row],[SalesRepID]], tblSalesreps[RepID], tblSalesreps[Target])</f>
        <v>7254801</v>
      </c>
    </row>
    <row r="2228" spans="1:21">
      <c r="A2228" t="s">
        <v>3025</v>
      </c>
      <c r="B2228" s="7" t="s">
        <v>234</v>
      </c>
      <c r="C2228" t="s">
        <v>327</v>
      </c>
      <c r="D2228" t="s">
        <v>513</v>
      </c>
      <c r="E2228" t="s">
        <v>105</v>
      </c>
      <c r="F2228" t="s">
        <v>88</v>
      </c>
      <c r="G2228">
        <v>8</v>
      </c>
      <c r="H2228">
        <v>0.1</v>
      </c>
      <c r="I2228" s="2">
        <v>244195.20000000001</v>
      </c>
      <c r="J2228" t="str">
        <f>_xlfn.XLOOKUP(tblOrders[[#This Row],[CustomerID]], tblCustomers[CustomerID], tblCustomers[CustomerName])</f>
        <v>Customer 48</v>
      </c>
      <c r="K2228" t="str">
        <f>_xlfn.XLOOKUP(tblOrders[[#This Row],[CustomerID]], tblCustomers[CustomerID], tblCustomers[Segment])</f>
        <v>Consumer</v>
      </c>
      <c r="L2228" t="str">
        <f>_xlfn.XLOOKUP(tblOrders[[#This Row],[ProductID]], tblProducts[ProductID], tblProducts[Category])</f>
        <v>Furniture</v>
      </c>
      <c r="M2228">
        <f>_xlfn.XLOOKUP(tblOrders[[#This Row],[ProductID]], tblProducts[ProductID], tblProducts[CostPrice])</f>
        <v>3310</v>
      </c>
      <c r="N2228">
        <f>tblOrders[[#This Row],[Sales]]-(tblOrders[[#This Row],[CostPrice]]*tblOrders[[#This Row],[Quantity]])</f>
        <v>217715.20000000001</v>
      </c>
      <c r="O2228" t="str">
        <f>TEXT(tblOrders[[#This Row],[Date]],"mmm-yyyy")</f>
        <v>Sep-2025</v>
      </c>
      <c r="P2228" t="str">
        <f>_xlfn.XLOOKUP(tblOrders[[#This Row],[OrderID]], tblReturns[OrderID], tblReturns[Returned])</f>
        <v>No</v>
      </c>
      <c r="Q2228" t="str">
        <f>_xlfn.XLOOKUP(tblOrders[[#This Row],[OrderID]], tblShipping[OrderID], tblShipping[ShipMode])</f>
        <v>Pickup</v>
      </c>
      <c r="R2228" t="str">
        <f>IFERROR(_xlfn.XLOOKUP(A2227, tblCustomers[CustomerID], tblCustomers[CustomerName]), "Not Found")</f>
        <v>Not Found</v>
      </c>
      <c r="S2228" t="str">
        <f>IF(tblOrders[[#This Row],[Sales]]&gt;1000000,"High Value","Standard")</f>
        <v>Standard</v>
      </c>
      <c r="T2228" t="str">
        <f>_xlfn.XLOOKUP(tblOrders[[#This Row],[ProductID]], tblProducts[ProductID], tblProducts[ProductName])</f>
        <v>Product 5</v>
      </c>
      <c r="U2228">
        <f>_xlfn.XLOOKUP(tblOrders[[#This Row],[SalesRepID]], tblSalesreps[RepID], tblSalesreps[Target])</f>
        <v>8698154</v>
      </c>
    </row>
    <row r="2229" spans="1:21">
      <c r="A2229" t="s">
        <v>3026</v>
      </c>
      <c r="B2229" s="7" t="s">
        <v>1122</v>
      </c>
      <c r="C2229" t="s">
        <v>1217</v>
      </c>
      <c r="D2229" t="s">
        <v>377</v>
      </c>
      <c r="E2229" t="s">
        <v>69</v>
      </c>
      <c r="F2229" t="s">
        <v>88</v>
      </c>
      <c r="G2229">
        <v>6</v>
      </c>
      <c r="H2229">
        <v>0.05</v>
      </c>
      <c r="I2229" s="2">
        <v>129059.4</v>
      </c>
      <c r="J2229" t="str">
        <f>_xlfn.XLOOKUP(tblOrders[[#This Row],[CustomerID]], tblCustomers[CustomerID], tblCustomers[CustomerName])</f>
        <v>Customer 100</v>
      </c>
      <c r="K2229" t="str">
        <f>_xlfn.XLOOKUP(tblOrders[[#This Row],[CustomerID]], tblCustomers[CustomerID], tblCustomers[Segment])</f>
        <v>Corporate</v>
      </c>
      <c r="L2229" t="str">
        <f>_xlfn.XLOOKUP(tblOrders[[#This Row],[ProductID]], tblProducts[ProductID], tblProducts[Category])</f>
        <v>Home</v>
      </c>
      <c r="M2229">
        <f>_xlfn.XLOOKUP(tblOrders[[#This Row],[ProductID]], tblProducts[ProductID], tblProducts[CostPrice])</f>
        <v>38053</v>
      </c>
      <c r="N2229">
        <f>tblOrders[[#This Row],[Sales]]-(tblOrders[[#This Row],[CostPrice]]*tblOrders[[#This Row],[Quantity]])</f>
        <v>-99258.6</v>
      </c>
      <c r="O2229" t="str">
        <f>TEXT(tblOrders[[#This Row],[Date]],"mmm-yyyy")</f>
        <v>Oct-2025</v>
      </c>
      <c r="P2229" t="str">
        <f>_xlfn.XLOOKUP(tblOrders[[#This Row],[OrderID]], tblReturns[OrderID], tblReturns[Returned])</f>
        <v>Yes</v>
      </c>
      <c r="Q2229" t="str">
        <f>_xlfn.XLOOKUP(tblOrders[[#This Row],[OrderID]], tblShipping[OrderID], tblShipping[ShipMode])</f>
        <v>Express</v>
      </c>
      <c r="R2229" t="str">
        <f>IFERROR(_xlfn.XLOOKUP(A2228, tblCustomers[CustomerID], tblCustomers[CustomerName]), "Not Found")</f>
        <v>Not Found</v>
      </c>
      <c r="S2229" t="str">
        <f>IF(tblOrders[[#This Row],[Sales]]&gt;1000000,"High Value","Standard")</f>
        <v>Standard</v>
      </c>
      <c r="T2229" t="str">
        <f>_xlfn.XLOOKUP(tblOrders[[#This Row],[ProductID]], tblProducts[ProductID], tblProducts[ProductName])</f>
        <v>Product 82</v>
      </c>
      <c r="U2229">
        <f>_xlfn.XLOOKUP(tblOrders[[#This Row],[SalesRepID]], tblSalesreps[RepID], tblSalesreps[Target])</f>
        <v>19473459</v>
      </c>
    </row>
    <row r="2230" spans="1:21">
      <c r="A2230" t="s">
        <v>3027</v>
      </c>
      <c r="B2230" s="7" t="s">
        <v>536</v>
      </c>
      <c r="C2230" t="s">
        <v>1582</v>
      </c>
      <c r="D2230" t="s">
        <v>223</v>
      </c>
      <c r="E2230" t="s">
        <v>40</v>
      </c>
      <c r="F2230" t="s">
        <v>20</v>
      </c>
      <c r="G2230">
        <v>3</v>
      </c>
      <c r="H2230">
        <v>0.2</v>
      </c>
      <c r="I2230" s="2">
        <v>297496.8</v>
      </c>
      <c r="J2230" t="str">
        <f>_xlfn.XLOOKUP(tblOrders[[#This Row],[CustomerID]], tblCustomers[CustomerID], tblCustomers[CustomerName])</f>
        <v>Customer 224</v>
      </c>
      <c r="K2230" t="str">
        <f>_xlfn.XLOOKUP(tblOrders[[#This Row],[CustomerID]], tblCustomers[CustomerID], tblCustomers[Segment])</f>
        <v>Corporate</v>
      </c>
      <c r="L2230" t="str">
        <f>_xlfn.XLOOKUP(tblOrders[[#This Row],[ProductID]], tblProducts[ProductID], tblProducts[Category])</f>
        <v>Office</v>
      </c>
      <c r="M2230">
        <f>_xlfn.XLOOKUP(tblOrders[[#This Row],[ProductID]], tblProducts[ProductID], tblProducts[CostPrice])</f>
        <v>66106</v>
      </c>
      <c r="N2230">
        <f>tblOrders[[#This Row],[Sales]]-(tblOrders[[#This Row],[CostPrice]]*tblOrders[[#This Row],[Quantity]])</f>
        <v>99178.799999999988</v>
      </c>
      <c r="O2230" t="str">
        <f>TEXT(tblOrders[[#This Row],[Date]],"mmm-yyyy")</f>
        <v>Apr-2025</v>
      </c>
      <c r="P2230" t="str">
        <f>_xlfn.XLOOKUP(tblOrders[[#This Row],[OrderID]], tblReturns[OrderID], tblReturns[Returned])</f>
        <v>No</v>
      </c>
      <c r="Q2230" t="str">
        <f>_xlfn.XLOOKUP(tblOrders[[#This Row],[OrderID]], tblShipping[OrderID], tblShipping[ShipMode])</f>
        <v>Pickup</v>
      </c>
      <c r="R2230" t="str">
        <f>IFERROR(_xlfn.XLOOKUP(A2229, tblCustomers[CustomerID], tblCustomers[CustomerName]), "Not Found")</f>
        <v>Not Found</v>
      </c>
      <c r="S2230" t="str">
        <f>IF(tblOrders[[#This Row],[Sales]]&gt;1000000,"High Value","Standard")</f>
        <v>Standard</v>
      </c>
      <c r="T2230" t="str">
        <f>_xlfn.XLOOKUP(tblOrders[[#This Row],[ProductID]], tblProducts[ProductID], tblProducts[ProductName])</f>
        <v>Product 58</v>
      </c>
      <c r="U2230">
        <f>_xlfn.XLOOKUP(tblOrders[[#This Row],[SalesRepID]], tblSalesreps[RepID], tblSalesreps[Target])</f>
        <v>6291486</v>
      </c>
    </row>
    <row r="2231" spans="1:21">
      <c r="A2231" t="s">
        <v>3028</v>
      </c>
      <c r="B2231" s="7" t="s">
        <v>737</v>
      </c>
      <c r="C2231" t="s">
        <v>800</v>
      </c>
      <c r="D2231" t="s">
        <v>372</v>
      </c>
      <c r="E2231" t="s">
        <v>210</v>
      </c>
      <c r="F2231" t="s">
        <v>51</v>
      </c>
      <c r="G2231">
        <v>5</v>
      </c>
      <c r="H2231">
        <v>0.1</v>
      </c>
      <c r="I2231" s="2">
        <v>92128.5</v>
      </c>
      <c r="J2231" t="str">
        <f>_xlfn.XLOOKUP(tblOrders[[#This Row],[CustomerID]], tblCustomers[CustomerID], tblCustomers[CustomerName])</f>
        <v>Customer 148</v>
      </c>
      <c r="K2231" t="str">
        <f>_xlfn.XLOOKUP(tblOrders[[#This Row],[CustomerID]], tblCustomers[CustomerID], tblCustomers[Segment])</f>
        <v>Corporate</v>
      </c>
      <c r="L2231" t="str">
        <f>_xlfn.XLOOKUP(tblOrders[[#This Row],[ProductID]], tblProducts[ProductID], tblProducts[Category])</f>
        <v>Office</v>
      </c>
      <c r="M2231">
        <f>_xlfn.XLOOKUP(tblOrders[[#This Row],[ProductID]], tblProducts[ProductID], tblProducts[CostPrice])</f>
        <v>18283</v>
      </c>
      <c r="N2231">
        <f>tblOrders[[#This Row],[Sales]]-(tblOrders[[#This Row],[CostPrice]]*tblOrders[[#This Row],[Quantity]])</f>
        <v>713.5</v>
      </c>
      <c r="O2231" t="str">
        <f>TEXT(tblOrders[[#This Row],[Date]],"mmm-yyyy")</f>
        <v>Nov-2025</v>
      </c>
      <c r="P2231" t="str">
        <f>_xlfn.XLOOKUP(tblOrders[[#This Row],[OrderID]], tblReturns[OrderID], tblReturns[Returned])</f>
        <v>No</v>
      </c>
      <c r="Q2231" t="str">
        <f>_xlfn.XLOOKUP(tblOrders[[#This Row],[OrderID]], tblShipping[OrderID], tblShipping[ShipMode])</f>
        <v>Express</v>
      </c>
      <c r="R2231" t="str">
        <f>IFERROR(_xlfn.XLOOKUP(A2230, tblCustomers[CustomerID], tblCustomers[CustomerName]), "Not Found")</f>
        <v>Not Found</v>
      </c>
      <c r="S2231" t="str">
        <f>IF(tblOrders[[#This Row],[Sales]]&gt;1000000,"High Value","Standard")</f>
        <v>Standard</v>
      </c>
      <c r="T2231" t="str">
        <f>_xlfn.XLOOKUP(tblOrders[[#This Row],[ProductID]], tblProducts[ProductID], tblProducts[ProductName])</f>
        <v>Product 57</v>
      </c>
      <c r="U2231">
        <f>_xlfn.XLOOKUP(tblOrders[[#This Row],[SalesRepID]], tblSalesreps[RepID], tblSalesreps[Target])</f>
        <v>19336654</v>
      </c>
    </row>
    <row r="2232" spans="1:21">
      <c r="A2232" t="s">
        <v>3029</v>
      </c>
      <c r="B2232" s="7" t="s">
        <v>143</v>
      </c>
      <c r="C2232" t="s">
        <v>1475</v>
      </c>
      <c r="D2232" t="s">
        <v>454</v>
      </c>
      <c r="E2232" t="s">
        <v>197</v>
      </c>
      <c r="F2232" t="s">
        <v>14</v>
      </c>
      <c r="G2232">
        <v>10</v>
      </c>
      <c r="H2232">
        <v>0.1</v>
      </c>
      <c r="I2232" s="2">
        <v>107694</v>
      </c>
      <c r="J2232" t="str">
        <f>_xlfn.XLOOKUP(tblOrders[[#This Row],[CustomerID]], tblCustomers[CustomerID], tblCustomers[CustomerName])</f>
        <v>Customer 21</v>
      </c>
      <c r="K2232" t="str">
        <f>_xlfn.XLOOKUP(tblOrders[[#This Row],[CustomerID]], tblCustomers[CustomerID], tblCustomers[Segment])</f>
        <v>Corporate</v>
      </c>
      <c r="L2232" t="str">
        <f>_xlfn.XLOOKUP(tblOrders[[#This Row],[ProductID]], tblProducts[ProductID], tblProducts[Category])</f>
        <v>Furniture</v>
      </c>
      <c r="M2232">
        <f>_xlfn.XLOOKUP(tblOrders[[#This Row],[ProductID]], tblProducts[ProductID], tblProducts[CostPrice])</f>
        <v>31369</v>
      </c>
      <c r="N2232">
        <f>tblOrders[[#This Row],[Sales]]-(tblOrders[[#This Row],[CostPrice]]*tblOrders[[#This Row],[Quantity]])</f>
        <v>-205996</v>
      </c>
      <c r="O2232" t="str">
        <f>TEXT(tblOrders[[#This Row],[Date]],"mmm-yyyy")</f>
        <v>Feb-2025</v>
      </c>
      <c r="P2232" t="str">
        <f>_xlfn.XLOOKUP(tblOrders[[#This Row],[OrderID]], tblReturns[OrderID], tblReturns[Returned])</f>
        <v>No</v>
      </c>
      <c r="Q2232" t="str">
        <f>_xlfn.XLOOKUP(tblOrders[[#This Row],[OrderID]], tblShipping[OrderID], tblShipping[ShipMode])</f>
        <v>Pickup</v>
      </c>
      <c r="R2232" t="str">
        <f>IFERROR(_xlfn.XLOOKUP(A2231, tblCustomers[CustomerID], tblCustomers[CustomerName]), "Not Found")</f>
        <v>Not Found</v>
      </c>
      <c r="S2232" t="str">
        <f>IF(tblOrders[[#This Row],[Sales]]&gt;1000000,"High Value","Standard")</f>
        <v>Standard</v>
      </c>
      <c r="T2232" t="str">
        <f>_xlfn.XLOOKUP(tblOrders[[#This Row],[ProductID]], tblProducts[ProductID], tblProducts[ProductName])</f>
        <v>Product 37</v>
      </c>
      <c r="U2232">
        <f>_xlfn.XLOOKUP(tblOrders[[#This Row],[SalesRepID]], tblSalesreps[RepID], tblSalesreps[Target])</f>
        <v>19562258</v>
      </c>
    </row>
    <row r="2233" spans="1:21">
      <c r="A2233" t="s">
        <v>3030</v>
      </c>
      <c r="B2233" s="7" t="s">
        <v>769</v>
      </c>
      <c r="C2233" t="s">
        <v>1158</v>
      </c>
      <c r="D2233" t="s">
        <v>24</v>
      </c>
      <c r="E2233" t="s">
        <v>87</v>
      </c>
      <c r="F2233" t="s">
        <v>14</v>
      </c>
      <c r="G2233">
        <v>3</v>
      </c>
      <c r="H2233">
        <v>0</v>
      </c>
      <c r="I2233" s="2">
        <v>179913</v>
      </c>
      <c r="J2233" t="str">
        <f>_xlfn.XLOOKUP(tblOrders[[#This Row],[CustomerID]], tblCustomers[CustomerID], tblCustomers[CustomerName])</f>
        <v>Customer 124</v>
      </c>
      <c r="K2233" t="str">
        <f>_xlfn.XLOOKUP(tblOrders[[#This Row],[CustomerID]], tblCustomers[CustomerID], tblCustomers[Segment])</f>
        <v>SME</v>
      </c>
      <c r="L2233" t="str">
        <f>_xlfn.XLOOKUP(tblOrders[[#This Row],[ProductID]], tblProducts[ProductID], tblProducts[Category])</f>
        <v>Home</v>
      </c>
      <c r="M2233">
        <f>_xlfn.XLOOKUP(tblOrders[[#This Row],[ProductID]], tblProducts[ProductID], tblProducts[CostPrice])</f>
        <v>57647</v>
      </c>
      <c r="N2233">
        <f>tblOrders[[#This Row],[Sales]]-(tblOrders[[#This Row],[CostPrice]]*tblOrders[[#This Row],[Quantity]])</f>
        <v>6972</v>
      </c>
      <c r="O2233" t="str">
        <f>TEXT(tblOrders[[#This Row],[Date]],"mmm-yyyy")</f>
        <v>Apr-2025</v>
      </c>
      <c r="P2233" t="str">
        <f>_xlfn.XLOOKUP(tblOrders[[#This Row],[OrderID]], tblReturns[OrderID], tblReturns[Returned])</f>
        <v>Yes</v>
      </c>
      <c r="Q2233" t="str">
        <f>_xlfn.XLOOKUP(tblOrders[[#This Row],[OrderID]], tblShipping[OrderID], tblShipping[ShipMode])</f>
        <v>Standard</v>
      </c>
      <c r="R2233" t="str">
        <f>IFERROR(_xlfn.XLOOKUP(A2232, tblCustomers[CustomerID], tblCustomers[CustomerName]), "Not Found")</f>
        <v>Not Found</v>
      </c>
      <c r="S2233" t="str">
        <f>IF(tblOrders[[#This Row],[Sales]]&gt;1000000,"High Value","Standard")</f>
        <v>Standard</v>
      </c>
      <c r="T2233" t="str">
        <f>_xlfn.XLOOKUP(tblOrders[[#This Row],[ProductID]], tblProducts[ProductID], tblProducts[ProductName])</f>
        <v>Product 2</v>
      </c>
      <c r="U2233">
        <f>_xlfn.XLOOKUP(tblOrders[[#This Row],[SalesRepID]], tblSalesreps[RepID], tblSalesreps[Target])</f>
        <v>18500989</v>
      </c>
    </row>
    <row r="2234" spans="1:21">
      <c r="A2234" t="s">
        <v>3031</v>
      </c>
      <c r="B2234" s="7" t="s">
        <v>743</v>
      </c>
      <c r="C2234" t="s">
        <v>1223</v>
      </c>
      <c r="D2234" t="s">
        <v>387</v>
      </c>
      <c r="E2234" t="s">
        <v>40</v>
      </c>
      <c r="F2234" t="s">
        <v>20</v>
      </c>
      <c r="G2234">
        <v>7</v>
      </c>
      <c r="H2234">
        <v>0</v>
      </c>
      <c r="I2234" s="2">
        <v>792183</v>
      </c>
      <c r="J2234" t="str">
        <f>_xlfn.XLOOKUP(tblOrders[[#This Row],[CustomerID]], tblCustomers[CustomerID], tblCustomers[CustomerName])</f>
        <v>Customer 164</v>
      </c>
      <c r="K2234" t="str">
        <f>_xlfn.XLOOKUP(tblOrders[[#This Row],[CustomerID]], tblCustomers[CustomerID], tblCustomers[Segment])</f>
        <v>Consumer</v>
      </c>
      <c r="L2234" t="str">
        <f>_xlfn.XLOOKUP(tblOrders[[#This Row],[ProductID]], tblProducts[ProductID], tblProducts[Category])</f>
        <v>Furniture</v>
      </c>
      <c r="M2234">
        <f>_xlfn.XLOOKUP(tblOrders[[#This Row],[ProductID]], tblProducts[ProductID], tblProducts[CostPrice])</f>
        <v>37464</v>
      </c>
      <c r="N2234">
        <f>tblOrders[[#This Row],[Sales]]-(tblOrders[[#This Row],[CostPrice]]*tblOrders[[#This Row],[Quantity]])</f>
        <v>529935</v>
      </c>
      <c r="O2234" t="str">
        <f>TEXT(tblOrders[[#This Row],[Date]],"mmm-yyyy")</f>
        <v>Jun-2025</v>
      </c>
      <c r="P2234" t="str">
        <f>_xlfn.XLOOKUP(tblOrders[[#This Row],[OrderID]], tblReturns[OrderID], tblReturns[Returned])</f>
        <v>No</v>
      </c>
      <c r="Q2234" t="str">
        <f>_xlfn.XLOOKUP(tblOrders[[#This Row],[OrderID]], tblShipping[OrderID], tblShipping[ShipMode])</f>
        <v>Pickup</v>
      </c>
      <c r="R2234" t="str">
        <f>IFERROR(_xlfn.XLOOKUP(A2233, tblCustomers[CustomerID], tblCustomers[CustomerName]), "Not Found")</f>
        <v>Not Found</v>
      </c>
      <c r="S2234" t="str">
        <f>IF(tblOrders[[#This Row],[Sales]]&gt;1000000,"High Value","Standard")</f>
        <v>Standard</v>
      </c>
      <c r="T2234" t="str">
        <f>_xlfn.XLOOKUP(tblOrders[[#This Row],[ProductID]], tblProducts[ProductID], tblProducts[ProductName])</f>
        <v>Product 63</v>
      </c>
      <c r="U2234">
        <f>_xlfn.XLOOKUP(tblOrders[[#This Row],[SalesRepID]], tblSalesreps[RepID], tblSalesreps[Target])</f>
        <v>6291486</v>
      </c>
    </row>
    <row r="2235" spans="1:21">
      <c r="A2235" t="s">
        <v>3032</v>
      </c>
      <c r="B2235" s="7" t="s">
        <v>1181</v>
      </c>
      <c r="C2235" t="s">
        <v>694</v>
      </c>
      <c r="D2235" t="s">
        <v>158</v>
      </c>
      <c r="E2235" t="s">
        <v>87</v>
      </c>
      <c r="F2235" t="s">
        <v>51</v>
      </c>
      <c r="G2235">
        <v>3</v>
      </c>
      <c r="H2235">
        <v>0</v>
      </c>
      <c r="I2235" s="2">
        <v>411774</v>
      </c>
      <c r="J2235" t="str">
        <f>_xlfn.XLOOKUP(tblOrders[[#This Row],[CustomerID]], tblCustomers[CustomerID], tblCustomers[CustomerName])</f>
        <v>Customer 299</v>
      </c>
      <c r="K2235" t="str">
        <f>_xlfn.XLOOKUP(tblOrders[[#This Row],[CustomerID]], tblCustomers[CustomerID], tblCustomers[Segment])</f>
        <v>SME</v>
      </c>
      <c r="L2235" t="str">
        <f>_xlfn.XLOOKUP(tblOrders[[#This Row],[ProductID]], tblProducts[ProductID], tblProducts[Category])</f>
        <v>Home</v>
      </c>
      <c r="M2235">
        <f>_xlfn.XLOOKUP(tblOrders[[#This Row],[ProductID]], tblProducts[ProductID], tblProducts[CostPrice])</f>
        <v>6817</v>
      </c>
      <c r="N2235">
        <f>tblOrders[[#This Row],[Sales]]-(tblOrders[[#This Row],[CostPrice]]*tblOrders[[#This Row],[Quantity]])</f>
        <v>391323</v>
      </c>
      <c r="O2235" t="str">
        <f>TEXT(tblOrders[[#This Row],[Date]],"mmm-yyyy")</f>
        <v>Apr-2025</v>
      </c>
      <c r="P2235" t="str">
        <f>_xlfn.XLOOKUP(tblOrders[[#This Row],[OrderID]], tblReturns[OrderID], tblReturns[Returned])</f>
        <v>No</v>
      </c>
      <c r="Q2235" t="str">
        <f>_xlfn.XLOOKUP(tblOrders[[#This Row],[OrderID]], tblShipping[OrderID], tblShipping[ShipMode])</f>
        <v>Pickup</v>
      </c>
      <c r="R2235" t="str">
        <f>IFERROR(_xlfn.XLOOKUP(A2234, tblCustomers[CustomerID], tblCustomers[CustomerName]), "Not Found")</f>
        <v>Not Found</v>
      </c>
      <c r="S2235" t="str">
        <f>IF(tblOrders[[#This Row],[Sales]]&gt;1000000,"High Value","Standard")</f>
        <v>Standard</v>
      </c>
      <c r="T2235" t="str">
        <f>_xlfn.XLOOKUP(tblOrders[[#This Row],[ProductID]], tblProducts[ProductID], tblProducts[ProductName])</f>
        <v>Product 7</v>
      </c>
      <c r="U2235">
        <f>_xlfn.XLOOKUP(tblOrders[[#This Row],[SalesRepID]], tblSalesreps[RepID], tblSalesreps[Target])</f>
        <v>18500989</v>
      </c>
    </row>
    <row r="2236" spans="1:21">
      <c r="A2236" t="s">
        <v>3033</v>
      </c>
      <c r="B2236" s="7" t="s">
        <v>1019</v>
      </c>
      <c r="C2236" t="s">
        <v>563</v>
      </c>
      <c r="D2236" t="s">
        <v>34</v>
      </c>
      <c r="E2236" t="s">
        <v>186</v>
      </c>
      <c r="F2236" t="s">
        <v>88</v>
      </c>
      <c r="G2236">
        <v>8</v>
      </c>
      <c r="H2236">
        <v>0.2</v>
      </c>
      <c r="I2236" s="2">
        <v>54316.800000000003</v>
      </c>
      <c r="J2236" t="str">
        <f>_xlfn.XLOOKUP(tblOrders[[#This Row],[CustomerID]], tblCustomers[CustomerID], tblCustomers[CustomerName])</f>
        <v>Customer 65</v>
      </c>
      <c r="K2236" t="str">
        <f>_xlfn.XLOOKUP(tblOrders[[#This Row],[CustomerID]], tblCustomers[CustomerID], tblCustomers[Segment])</f>
        <v>Corporate</v>
      </c>
      <c r="L2236" t="str">
        <f>_xlfn.XLOOKUP(tblOrders[[#This Row],[ProductID]], tblProducts[ProductID], tblProducts[Category])</f>
        <v>Electronics</v>
      </c>
      <c r="M2236">
        <f>_xlfn.XLOOKUP(tblOrders[[#This Row],[ProductID]], tblProducts[ProductID], tblProducts[CostPrice])</f>
        <v>24518</v>
      </c>
      <c r="N2236">
        <f>tblOrders[[#This Row],[Sales]]-(tblOrders[[#This Row],[CostPrice]]*tblOrders[[#This Row],[Quantity]])</f>
        <v>-141827.20000000001</v>
      </c>
      <c r="O2236" t="str">
        <f>TEXT(tblOrders[[#This Row],[Date]],"mmm-yyyy")</f>
        <v>Apr-2025</v>
      </c>
      <c r="P2236" t="str">
        <f>_xlfn.XLOOKUP(tblOrders[[#This Row],[OrderID]], tblReturns[OrderID], tblReturns[Returned])</f>
        <v>No</v>
      </c>
      <c r="Q2236" t="str">
        <f>_xlfn.XLOOKUP(tblOrders[[#This Row],[OrderID]], tblShipping[OrderID], tblShipping[ShipMode])</f>
        <v>Pickup</v>
      </c>
      <c r="R2236" t="str">
        <f>IFERROR(_xlfn.XLOOKUP(A2235, tblCustomers[CustomerID], tblCustomers[CustomerName]), "Not Found")</f>
        <v>Not Found</v>
      </c>
      <c r="S2236" t="str">
        <f>IF(tblOrders[[#This Row],[Sales]]&gt;1000000,"High Value","Standard")</f>
        <v>Standard</v>
      </c>
      <c r="T2236" t="str">
        <f>_xlfn.XLOOKUP(tblOrders[[#This Row],[ProductID]], tblProducts[ProductID], tblProducts[ProductName])</f>
        <v>Product 90</v>
      </c>
      <c r="U2236">
        <f>_xlfn.XLOOKUP(tblOrders[[#This Row],[SalesRepID]], tblSalesreps[RepID], tblSalesreps[Target])</f>
        <v>15141830</v>
      </c>
    </row>
    <row r="2237" spans="1:21">
      <c r="A2237" t="s">
        <v>3034</v>
      </c>
      <c r="B2237" s="7" t="s">
        <v>628</v>
      </c>
      <c r="C2237" t="s">
        <v>956</v>
      </c>
      <c r="D2237" t="s">
        <v>169</v>
      </c>
      <c r="E2237" t="s">
        <v>13</v>
      </c>
      <c r="F2237" t="s">
        <v>20</v>
      </c>
      <c r="G2237">
        <v>7</v>
      </c>
      <c r="H2237">
        <v>0.1</v>
      </c>
      <c r="I2237" s="2">
        <v>215453.7</v>
      </c>
      <c r="J2237" t="str">
        <f>_xlfn.XLOOKUP(tblOrders[[#This Row],[CustomerID]], tblCustomers[CustomerID], tblCustomers[CustomerName])</f>
        <v>Customer 198</v>
      </c>
      <c r="K2237" t="str">
        <f>_xlfn.XLOOKUP(tblOrders[[#This Row],[CustomerID]], tblCustomers[CustomerID], tblCustomers[Segment])</f>
        <v>SME</v>
      </c>
      <c r="L2237" t="str">
        <f>_xlfn.XLOOKUP(tblOrders[[#This Row],[ProductID]], tblProducts[ProductID], tblProducts[Category])</f>
        <v>Electronics</v>
      </c>
      <c r="M2237">
        <f>_xlfn.XLOOKUP(tblOrders[[#This Row],[ProductID]], tblProducts[ProductID], tblProducts[CostPrice])</f>
        <v>8587</v>
      </c>
      <c r="N2237">
        <f>tblOrders[[#This Row],[Sales]]-(tblOrders[[#This Row],[CostPrice]]*tblOrders[[#This Row],[Quantity]])</f>
        <v>155344.70000000001</v>
      </c>
      <c r="O2237" t="str">
        <f>TEXT(tblOrders[[#This Row],[Date]],"mmm-yyyy")</f>
        <v>Dec-2025</v>
      </c>
      <c r="P2237" t="str">
        <f>_xlfn.XLOOKUP(tblOrders[[#This Row],[OrderID]], tblReturns[OrderID], tblReturns[Returned])</f>
        <v>Yes</v>
      </c>
      <c r="Q2237" t="str">
        <f>_xlfn.XLOOKUP(tblOrders[[#This Row],[OrderID]], tblShipping[OrderID], tblShipping[ShipMode])</f>
        <v>Standard</v>
      </c>
      <c r="R2237" t="str">
        <f>IFERROR(_xlfn.XLOOKUP(A2236, tblCustomers[CustomerID], tblCustomers[CustomerName]), "Not Found")</f>
        <v>Not Found</v>
      </c>
      <c r="S2237" t="str">
        <f>IF(tblOrders[[#This Row],[Sales]]&gt;1000000,"High Value","Standard")</f>
        <v>Standard</v>
      </c>
      <c r="T2237" t="str">
        <f>_xlfn.XLOOKUP(tblOrders[[#This Row],[ProductID]], tblProducts[ProductID], tblProducts[ProductName])</f>
        <v>Product 9</v>
      </c>
      <c r="U2237">
        <f>_xlfn.XLOOKUP(tblOrders[[#This Row],[SalesRepID]], tblSalesreps[RepID], tblSalesreps[Target])</f>
        <v>11852878</v>
      </c>
    </row>
    <row r="2238" spans="1:21">
      <c r="A2238" t="s">
        <v>3035</v>
      </c>
      <c r="B2238" s="7" t="s">
        <v>812</v>
      </c>
      <c r="C2238" t="s">
        <v>1464</v>
      </c>
      <c r="D2238" t="s">
        <v>60</v>
      </c>
      <c r="E2238" t="s">
        <v>79</v>
      </c>
      <c r="F2238" t="s">
        <v>20</v>
      </c>
      <c r="G2238">
        <v>8</v>
      </c>
      <c r="H2238">
        <v>0.05</v>
      </c>
      <c r="I2238" s="2">
        <v>815540.8</v>
      </c>
      <c r="J2238" t="str">
        <f>_xlfn.XLOOKUP(tblOrders[[#This Row],[CustomerID]], tblCustomers[CustomerID], tblCustomers[CustomerName])</f>
        <v>Customer 73</v>
      </c>
      <c r="K2238" t="str">
        <f>_xlfn.XLOOKUP(tblOrders[[#This Row],[CustomerID]], tblCustomers[CustomerID], tblCustomers[Segment])</f>
        <v>SME</v>
      </c>
      <c r="L2238" t="str">
        <f>_xlfn.XLOOKUP(tblOrders[[#This Row],[ProductID]], tblProducts[ProductID], tblProducts[Category])</f>
        <v>Office</v>
      </c>
      <c r="M2238">
        <f>_xlfn.XLOOKUP(tblOrders[[#This Row],[ProductID]], tblProducts[ProductID], tblProducts[CostPrice])</f>
        <v>62137</v>
      </c>
      <c r="N2238">
        <f>tblOrders[[#This Row],[Sales]]-(tblOrders[[#This Row],[CostPrice]]*tblOrders[[#This Row],[Quantity]])</f>
        <v>318444.80000000005</v>
      </c>
      <c r="O2238" t="str">
        <f>TEXT(tblOrders[[#This Row],[Date]],"mmm-yyyy")</f>
        <v>Sep-2025</v>
      </c>
      <c r="P2238" t="str">
        <f>_xlfn.XLOOKUP(tblOrders[[#This Row],[OrderID]], tblReturns[OrderID], tblReturns[Returned])</f>
        <v>Yes</v>
      </c>
      <c r="Q2238" t="str">
        <f>_xlfn.XLOOKUP(tblOrders[[#This Row],[OrderID]], tblShipping[OrderID], tblShipping[ShipMode])</f>
        <v>Standard</v>
      </c>
      <c r="R2238" t="str">
        <f>IFERROR(_xlfn.XLOOKUP(A2237, tblCustomers[CustomerID], tblCustomers[CustomerName]), "Not Found")</f>
        <v>Not Found</v>
      </c>
      <c r="S2238" t="str">
        <f>IF(tblOrders[[#This Row],[Sales]]&gt;1000000,"High Value","Standard")</f>
        <v>Standard</v>
      </c>
      <c r="T2238" t="str">
        <f>_xlfn.XLOOKUP(tblOrders[[#This Row],[ProductID]], tblProducts[ProductID], tblProducts[ProductName])</f>
        <v>Product 100</v>
      </c>
      <c r="U2238">
        <f>_xlfn.XLOOKUP(tblOrders[[#This Row],[SalesRepID]], tblSalesreps[RepID], tblSalesreps[Target])</f>
        <v>8592536</v>
      </c>
    </row>
    <row r="2239" spans="1:21">
      <c r="A2239" t="s">
        <v>3036</v>
      </c>
      <c r="B2239" s="7" t="s">
        <v>58</v>
      </c>
      <c r="C2239" t="s">
        <v>672</v>
      </c>
      <c r="D2239" t="s">
        <v>223</v>
      </c>
      <c r="E2239" t="s">
        <v>186</v>
      </c>
      <c r="F2239" t="s">
        <v>88</v>
      </c>
      <c r="G2239">
        <v>6</v>
      </c>
      <c r="H2239">
        <v>0.05</v>
      </c>
      <c r="I2239" s="2">
        <v>816046.2</v>
      </c>
      <c r="J2239" t="str">
        <f>_xlfn.XLOOKUP(tblOrders[[#This Row],[CustomerID]], tblCustomers[CustomerID], tblCustomers[CustomerName])</f>
        <v>Customer 41</v>
      </c>
      <c r="K2239" t="str">
        <f>_xlfn.XLOOKUP(tblOrders[[#This Row],[CustomerID]], tblCustomers[CustomerID], tblCustomers[Segment])</f>
        <v>Corporate</v>
      </c>
      <c r="L2239" t="str">
        <f>_xlfn.XLOOKUP(tblOrders[[#This Row],[ProductID]], tblProducts[ProductID], tblProducts[Category])</f>
        <v>Office</v>
      </c>
      <c r="M2239">
        <f>_xlfn.XLOOKUP(tblOrders[[#This Row],[ProductID]], tblProducts[ProductID], tblProducts[CostPrice])</f>
        <v>66106</v>
      </c>
      <c r="N2239">
        <f>tblOrders[[#This Row],[Sales]]-(tblOrders[[#This Row],[CostPrice]]*tblOrders[[#This Row],[Quantity]])</f>
        <v>419410.19999999995</v>
      </c>
      <c r="O2239" t="str">
        <f>TEXT(tblOrders[[#This Row],[Date]],"mmm-yyyy")</f>
        <v>Jan-2025</v>
      </c>
      <c r="P2239" t="str">
        <f>_xlfn.XLOOKUP(tblOrders[[#This Row],[OrderID]], tblReturns[OrderID], tblReturns[Returned])</f>
        <v>No</v>
      </c>
      <c r="Q2239" t="str">
        <f>_xlfn.XLOOKUP(tblOrders[[#This Row],[OrderID]], tblShipping[OrderID], tblShipping[ShipMode])</f>
        <v>Standard</v>
      </c>
      <c r="R2239" t="str">
        <f>IFERROR(_xlfn.XLOOKUP(A2238, tblCustomers[CustomerID], tblCustomers[CustomerName]), "Not Found")</f>
        <v>Not Found</v>
      </c>
      <c r="S2239" t="str">
        <f>IF(tblOrders[[#This Row],[Sales]]&gt;1000000,"High Value","Standard")</f>
        <v>Standard</v>
      </c>
      <c r="T2239" t="str">
        <f>_xlfn.XLOOKUP(tblOrders[[#This Row],[ProductID]], tblProducts[ProductID], tblProducts[ProductName])</f>
        <v>Product 58</v>
      </c>
      <c r="U2239">
        <f>_xlfn.XLOOKUP(tblOrders[[#This Row],[SalesRepID]], tblSalesreps[RepID], tblSalesreps[Target])</f>
        <v>15141830</v>
      </c>
    </row>
    <row r="2240" spans="1:21">
      <c r="A2240" t="s">
        <v>3037</v>
      </c>
      <c r="B2240" s="7" t="s">
        <v>1567</v>
      </c>
      <c r="C2240" t="s">
        <v>1457</v>
      </c>
      <c r="D2240" t="s">
        <v>118</v>
      </c>
      <c r="E2240" t="s">
        <v>165</v>
      </c>
      <c r="F2240" t="s">
        <v>51</v>
      </c>
      <c r="G2240">
        <v>4</v>
      </c>
      <c r="H2240">
        <v>0.1</v>
      </c>
      <c r="I2240" s="2">
        <v>371149.2</v>
      </c>
      <c r="J2240" t="str">
        <f>_xlfn.XLOOKUP(tblOrders[[#This Row],[CustomerID]], tblCustomers[CustomerID], tblCustomers[CustomerName])</f>
        <v>Customer 199</v>
      </c>
      <c r="K2240" t="str">
        <f>_xlfn.XLOOKUP(tblOrders[[#This Row],[CustomerID]], tblCustomers[CustomerID], tblCustomers[Segment])</f>
        <v>Corporate</v>
      </c>
      <c r="L2240" t="str">
        <f>_xlfn.XLOOKUP(tblOrders[[#This Row],[ProductID]], tblProducts[ProductID], tblProducts[Category])</f>
        <v>Home</v>
      </c>
      <c r="M2240">
        <f>_xlfn.XLOOKUP(tblOrders[[#This Row],[ProductID]], tblProducts[ProductID], tblProducts[CostPrice])</f>
        <v>78122</v>
      </c>
      <c r="N2240">
        <f>tblOrders[[#This Row],[Sales]]-(tblOrders[[#This Row],[CostPrice]]*tblOrders[[#This Row],[Quantity]])</f>
        <v>58661.200000000012</v>
      </c>
      <c r="O2240" t="str">
        <f>TEXT(tblOrders[[#This Row],[Date]],"mmm-yyyy")</f>
        <v>Nov-2025</v>
      </c>
      <c r="P2240" t="str">
        <f>_xlfn.XLOOKUP(tblOrders[[#This Row],[OrderID]], tblReturns[OrderID], tblReturns[Returned])</f>
        <v>No</v>
      </c>
      <c r="Q2240" t="str">
        <f>_xlfn.XLOOKUP(tblOrders[[#This Row],[OrderID]], tblShipping[OrderID], tblShipping[ShipMode])</f>
        <v>Standard</v>
      </c>
      <c r="R2240" t="str">
        <f>IFERROR(_xlfn.XLOOKUP(A2239, tblCustomers[CustomerID], tblCustomers[CustomerName]), "Not Found")</f>
        <v>Not Found</v>
      </c>
      <c r="S2240" t="str">
        <f>IF(tblOrders[[#This Row],[Sales]]&gt;1000000,"High Value","Standard")</f>
        <v>Standard</v>
      </c>
      <c r="T2240" t="str">
        <f>_xlfn.XLOOKUP(tblOrders[[#This Row],[ProductID]], tblProducts[ProductID], tblProducts[ProductName])</f>
        <v>Product 59</v>
      </c>
      <c r="U2240">
        <f>_xlfn.XLOOKUP(tblOrders[[#This Row],[SalesRepID]], tblSalesreps[RepID], tblSalesreps[Target])</f>
        <v>16839910</v>
      </c>
    </row>
    <row r="2241" spans="1:21">
      <c r="A2241" t="s">
        <v>3038</v>
      </c>
      <c r="B2241" s="7" t="s">
        <v>1149</v>
      </c>
      <c r="C2241" t="s">
        <v>641</v>
      </c>
      <c r="D2241" t="s">
        <v>83</v>
      </c>
      <c r="E2241" t="s">
        <v>56</v>
      </c>
      <c r="F2241" t="s">
        <v>20</v>
      </c>
      <c r="G2241">
        <v>10</v>
      </c>
      <c r="H2241">
        <v>0.1</v>
      </c>
      <c r="I2241" s="2">
        <v>1323513</v>
      </c>
      <c r="J2241" t="str">
        <f>_xlfn.XLOOKUP(tblOrders[[#This Row],[CustomerID]], tblCustomers[CustomerID], tblCustomers[CustomerName])</f>
        <v>Customer 253</v>
      </c>
      <c r="K2241" t="str">
        <f>_xlfn.XLOOKUP(tblOrders[[#This Row],[CustomerID]], tblCustomers[CustomerID], tblCustomers[Segment])</f>
        <v>Corporate</v>
      </c>
      <c r="L2241" t="str">
        <f>_xlfn.XLOOKUP(tblOrders[[#This Row],[ProductID]], tblProducts[ProductID], tblProducts[Category])</f>
        <v>Furniture</v>
      </c>
      <c r="M2241">
        <f>_xlfn.XLOOKUP(tblOrders[[#This Row],[ProductID]], tblProducts[ProductID], tblProducts[CostPrice])</f>
        <v>79600</v>
      </c>
      <c r="N2241">
        <f>tblOrders[[#This Row],[Sales]]-(tblOrders[[#This Row],[CostPrice]]*tblOrders[[#This Row],[Quantity]])</f>
        <v>527513</v>
      </c>
      <c r="O2241" t="str">
        <f>TEXT(tblOrders[[#This Row],[Date]],"mmm-yyyy")</f>
        <v>Mar-2025</v>
      </c>
      <c r="P2241" t="str">
        <f>_xlfn.XLOOKUP(tblOrders[[#This Row],[OrderID]], tblReturns[OrderID], tblReturns[Returned])</f>
        <v>No</v>
      </c>
      <c r="Q2241" t="str">
        <f>_xlfn.XLOOKUP(tblOrders[[#This Row],[OrderID]], tblShipping[OrderID], tblShipping[ShipMode])</f>
        <v>Standard</v>
      </c>
      <c r="R2241" t="str">
        <f>IFERROR(_xlfn.XLOOKUP(A2240, tblCustomers[CustomerID], tblCustomers[CustomerName]), "Not Found")</f>
        <v>Not Found</v>
      </c>
      <c r="S2241" t="str">
        <f>IF(tblOrders[[#This Row],[Sales]]&gt;1000000,"High Value","Standard")</f>
        <v>High Value</v>
      </c>
      <c r="T2241" t="str">
        <f>_xlfn.XLOOKUP(tblOrders[[#This Row],[ProductID]], tblProducts[ProductID], tblProducts[ProductName])</f>
        <v>Product 43</v>
      </c>
      <c r="U2241">
        <f>_xlfn.XLOOKUP(tblOrders[[#This Row],[SalesRepID]], tblSalesreps[RepID], tblSalesreps[Target])</f>
        <v>14265630</v>
      </c>
    </row>
    <row r="2242" spans="1:21">
      <c r="A2242" t="s">
        <v>3039</v>
      </c>
      <c r="B2242" s="7" t="s">
        <v>280</v>
      </c>
      <c r="C2242" t="s">
        <v>154</v>
      </c>
      <c r="D2242" t="s">
        <v>288</v>
      </c>
      <c r="E2242" t="s">
        <v>79</v>
      </c>
      <c r="F2242" t="s">
        <v>88</v>
      </c>
      <c r="G2242">
        <v>6</v>
      </c>
      <c r="H2242">
        <v>0.05</v>
      </c>
      <c r="I2242" s="2">
        <v>698432.4</v>
      </c>
      <c r="J2242" t="str">
        <f>_xlfn.XLOOKUP(tblOrders[[#This Row],[CustomerID]], tblCustomers[CustomerID], tblCustomers[CustomerName])</f>
        <v>Customer 122</v>
      </c>
      <c r="K2242" t="str">
        <f>_xlfn.XLOOKUP(tblOrders[[#This Row],[CustomerID]], tblCustomers[CustomerID], tblCustomers[Segment])</f>
        <v>Consumer</v>
      </c>
      <c r="L2242" t="str">
        <f>_xlfn.XLOOKUP(tblOrders[[#This Row],[ProductID]], tblProducts[ProductID], tblProducts[Category])</f>
        <v>Furniture</v>
      </c>
      <c r="M2242">
        <f>_xlfn.XLOOKUP(tblOrders[[#This Row],[ProductID]], tblProducts[ProductID], tblProducts[CostPrice])</f>
        <v>34258</v>
      </c>
      <c r="N2242">
        <f>tblOrders[[#This Row],[Sales]]-(tblOrders[[#This Row],[CostPrice]]*tblOrders[[#This Row],[Quantity]])</f>
        <v>492884.4</v>
      </c>
      <c r="O2242" t="str">
        <f>TEXT(tblOrders[[#This Row],[Date]],"mmm-yyyy")</f>
        <v>Aug-2025</v>
      </c>
      <c r="P2242" t="str">
        <f>_xlfn.XLOOKUP(tblOrders[[#This Row],[OrderID]], tblReturns[OrderID], tblReturns[Returned])</f>
        <v>Yes</v>
      </c>
      <c r="Q2242" t="str">
        <f>_xlfn.XLOOKUP(tblOrders[[#This Row],[OrderID]], tblShipping[OrderID], tblShipping[ShipMode])</f>
        <v>Pickup</v>
      </c>
      <c r="R2242" t="str">
        <f>IFERROR(_xlfn.XLOOKUP(A2241, tblCustomers[CustomerID], tblCustomers[CustomerName]), "Not Found")</f>
        <v>Not Found</v>
      </c>
      <c r="S2242" t="str">
        <f>IF(tblOrders[[#This Row],[Sales]]&gt;1000000,"High Value","Standard")</f>
        <v>Standard</v>
      </c>
      <c r="T2242" t="str">
        <f>_xlfn.XLOOKUP(tblOrders[[#This Row],[ProductID]], tblProducts[ProductID], tblProducts[ProductName])</f>
        <v>Product 39</v>
      </c>
      <c r="U2242">
        <f>_xlfn.XLOOKUP(tblOrders[[#This Row],[SalesRepID]], tblSalesreps[RepID], tblSalesreps[Target])</f>
        <v>8592536</v>
      </c>
    </row>
    <row r="2243" spans="1:21">
      <c r="A2243" t="s">
        <v>3040</v>
      </c>
      <c r="B2243" s="7" t="s">
        <v>42</v>
      </c>
      <c r="C2243" t="s">
        <v>767</v>
      </c>
      <c r="D2243" t="s">
        <v>118</v>
      </c>
      <c r="E2243" t="s">
        <v>40</v>
      </c>
      <c r="F2243" t="s">
        <v>26</v>
      </c>
      <c r="G2243">
        <v>4</v>
      </c>
      <c r="H2243">
        <v>0.15</v>
      </c>
      <c r="I2243" s="2">
        <v>456164.4</v>
      </c>
      <c r="J2243" t="str">
        <f>_xlfn.XLOOKUP(tblOrders[[#This Row],[CustomerID]], tblCustomers[CustomerID], tblCustomers[CustomerName])</f>
        <v>Customer 134</v>
      </c>
      <c r="K2243" t="str">
        <f>_xlfn.XLOOKUP(tblOrders[[#This Row],[CustomerID]], tblCustomers[CustomerID], tblCustomers[Segment])</f>
        <v>Consumer</v>
      </c>
      <c r="L2243" t="str">
        <f>_xlfn.XLOOKUP(tblOrders[[#This Row],[ProductID]], tblProducts[ProductID], tblProducts[Category])</f>
        <v>Home</v>
      </c>
      <c r="M2243">
        <f>_xlfn.XLOOKUP(tblOrders[[#This Row],[ProductID]], tblProducts[ProductID], tblProducts[CostPrice])</f>
        <v>78122</v>
      </c>
      <c r="N2243">
        <f>tblOrders[[#This Row],[Sales]]-(tblOrders[[#This Row],[CostPrice]]*tblOrders[[#This Row],[Quantity]])</f>
        <v>143676.40000000002</v>
      </c>
      <c r="O2243" t="str">
        <f>TEXT(tblOrders[[#This Row],[Date]],"mmm-yyyy")</f>
        <v>May-2025</v>
      </c>
      <c r="P2243" t="str">
        <f>_xlfn.XLOOKUP(tblOrders[[#This Row],[OrderID]], tblReturns[OrderID], tblReturns[Returned])</f>
        <v>No</v>
      </c>
      <c r="Q2243" t="str">
        <f>_xlfn.XLOOKUP(tblOrders[[#This Row],[OrderID]], tblShipping[OrderID], tblShipping[ShipMode])</f>
        <v>Standard</v>
      </c>
      <c r="R2243" t="str">
        <f>IFERROR(_xlfn.XLOOKUP(A2242, tblCustomers[CustomerID], tblCustomers[CustomerName]), "Not Found")</f>
        <v>Not Found</v>
      </c>
      <c r="S2243" t="str">
        <f>IF(tblOrders[[#This Row],[Sales]]&gt;1000000,"High Value","Standard")</f>
        <v>Standard</v>
      </c>
      <c r="T2243" t="str">
        <f>_xlfn.XLOOKUP(tblOrders[[#This Row],[ProductID]], tblProducts[ProductID], tblProducts[ProductName])</f>
        <v>Product 59</v>
      </c>
      <c r="U2243">
        <f>_xlfn.XLOOKUP(tblOrders[[#This Row],[SalesRepID]], tblSalesreps[RepID], tblSalesreps[Target])</f>
        <v>6291486</v>
      </c>
    </row>
    <row r="2244" spans="1:21">
      <c r="A2244" t="s">
        <v>3041</v>
      </c>
      <c r="B2244" s="7" t="s">
        <v>1823</v>
      </c>
      <c r="C2244" t="s">
        <v>177</v>
      </c>
      <c r="D2244" t="s">
        <v>216</v>
      </c>
      <c r="E2244" t="s">
        <v>19</v>
      </c>
      <c r="F2244" t="s">
        <v>14</v>
      </c>
      <c r="G2244">
        <v>8</v>
      </c>
      <c r="H2244">
        <v>0</v>
      </c>
      <c r="I2244" s="2">
        <v>638296</v>
      </c>
      <c r="J2244" t="str">
        <f>_xlfn.XLOOKUP(tblOrders[[#This Row],[CustomerID]], tblCustomers[CustomerID], tblCustomers[CustomerName])</f>
        <v>Customer 174</v>
      </c>
      <c r="K2244" t="str">
        <f>_xlfn.XLOOKUP(tblOrders[[#This Row],[CustomerID]], tblCustomers[CustomerID], tblCustomers[Segment])</f>
        <v>Consumer</v>
      </c>
      <c r="L2244" t="str">
        <f>_xlfn.XLOOKUP(tblOrders[[#This Row],[ProductID]], tblProducts[ProductID], tblProducts[Category])</f>
        <v>Home</v>
      </c>
      <c r="M2244">
        <f>_xlfn.XLOOKUP(tblOrders[[#This Row],[ProductID]], tblProducts[ProductID], tblProducts[CostPrice])</f>
        <v>15200</v>
      </c>
      <c r="N2244">
        <f>tblOrders[[#This Row],[Sales]]-(tblOrders[[#This Row],[CostPrice]]*tblOrders[[#This Row],[Quantity]])</f>
        <v>516696</v>
      </c>
      <c r="O2244" t="str">
        <f>TEXT(tblOrders[[#This Row],[Date]],"mmm-yyyy")</f>
        <v>Aug-2025</v>
      </c>
      <c r="P2244" t="str">
        <f>_xlfn.XLOOKUP(tblOrders[[#This Row],[OrderID]], tblReturns[OrderID], tblReturns[Returned])</f>
        <v>No</v>
      </c>
      <c r="Q2244" t="str">
        <f>_xlfn.XLOOKUP(tblOrders[[#This Row],[OrderID]], tblShipping[OrderID], tblShipping[ShipMode])</f>
        <v>Express</v>
      </c>
      <c r="R2244" t="str">
        <f>IFERROR(_xlfn.XLOOKUP(A2243, tblCustomers[CustomerID], tblCustomers[CustomerName]), "Not Found")</f>
        <v>Not Found</v>
      </c>
      <c r="S2244" t="str">
        <f>IF(tblOrders[[#This Row],[Sales]]&gt;1000000,"High Value","Standard")</f>
        <v>Standard</v>
      </c>
      <c r="T2244" t="str">
        <f>_xlfn.XLOOKUP(tblOrders[[#This Row],[ProductID]], tblProducts[ProductID], tblProducts[ProductName])</f>
        <v>Product 52</v>
      </c>
      <c r="U2244">
        <f>_xlfn.XLOOKUP(tblOrders[[#This Row],[SalesRepID]], tblSalesreps[RepID], tblSalesreps[Target])</f>
        <v>11347243</v>
      </c>
    </row>
    <row r="2245" spans="1:21">
      <c r="A2245" t="s">
        <v>3042</v>
      </c>
      <c r="B2245" s="7" t="s">
        <v>424</v>
      </c>
      <c r="C2245" t="s">
        <v>787</v>
      </c>
      <c r="D2245" t="s">
        <v>236</v>
      </c>
      <c r="E2245" t="s">
        <v>202</v>
      </c>
      <c r="F2245" t="s">
        <v>20</v>
      </c>
      <c r="G2245">
        <v>7</v>
      </c>
      <c r="H2245">
        <v>0.05</v>
      </c>
      <c r="I2245" s="2">
        <v>505872.15</v>
      </c>
      <c r="J2245" t="str">
        <f>_xlfn.XLOOKUP(tblOrders[[#This Row],[CustomerID]], tblCustomers[CustomerID], tblCustomers[CustomerName])</f>
        <v>Customer 282</v>
      </c>
      <c r="K2245" t="str">
        <f>_xlfn.XLOOKUP(tblOrders[[#This Row],[CustomerID]], tblCustomers[CustomerID], tblCustomers[Segment])</f>
        <v>SME</v>
      </c>
      <c r="L2245" t="str">
        <f>_xlfn.XLOOKUP(tblOrders[[#This Row],[ProductID]], tblProducts[ProductID], tblProducts[Category])</f>
        <v>Furniture</v>
      </c>
      <c r="M2245">
        <f>_xlfn.XLOOKUP(tblOrders[[#This Row],[ProductID]], tblProducts[ProductID], tblProducts[CostPrice])</f>
        <v>21756</v>
      </c>
      <c r="N2245">
        <f>tblOrders[[#This Row],[Sales]]-(tblOrders[[#This Row],[CostPrice]]*tblOrders[[#This Row],[Quantity]])</f>
        <v>353580.15</v>
      </c>
      <c r="O2245" t="str">
        <f>TEXT(tblOrders[[#This Row],[Date]],"mmm-yyyy")</f>
        <v>Feb-2025</v>
      </c>
      <c r="P2245" t="str">
        <f>_xlfn.XLOOKUP(tblOrders[[#This Row],[OrderID]], tblReturns[OrderID], tblReturns[Returned])</f>
        <v>No</v>
      </c>
      <c r="Q2245" t="str">
        <f>_xlfn.XLOOKUP(tblOrders[[#This Row],[OrderID]], tblShipping[OrderID], tblShipping[ShipMode])</f>
        <v>Standard</v>
      </c>
      <c r="R2245" t="str">
        <f>IFERROR(_xlfn.XLOOKUP(A2244, tblCustomers[CustomerID], tblCustomers[CustomerName]), "Not Found")</f>
        <v>Not Found</v>
      </c>
      <c r="S2245" t="str">
        <f>IF(tblOrders[[#This Row],[Sales]]&gt;1000000,"High Value","Standard")</f>
        <v>Standard</v>
      </c>
      <c r="T2245" t="str">
        <f>_xlfn.XLOOKUP(tblOrders[[#This Row],[ProductID]], tblProducts[ProductID], tblProducts[ProductName])</f>
        <v>Product 41</v>
      </c>
      <c r="U2245">
        <f>_xlfn.XLOOKUP(tblOrders[[#This Row],[SalesRepID]], tblSalesreps[RepID], tblSalesreps[Target])</f>
        <v>10652665</v>
      </c>
    </row>
    <row r="2246" spans="1:21">
      <c r="A2246" t="s">
        <v>3043</v>
      </c>
      <c r="B2246" s="7" t="s">
        <v>615</v>
      </c>
      <c r="C2246" t="s">
        <v>181</v>
      </c>
      <c r="D2246" t="s">
        <v>362</v>
      </c>
      <c r="E2246" t="s">
        <v>79</v>
      </c>
      <c r="F2246" t="s">
        <v>26</v>
      </c>
      <c r="G2246">
        <v>10</v>
      </c>
      <c r="H2246">
        <v>0.1</v>
      </c>
      <c r="I2246" s="2">
        <v>263376</v>
      </c>
      <c r="J2246" t="str">
        <f>_xlfn.XLOOKUP(tblOrders[[#This Row],[CustomerID]], tblCustomers[CustomerID], tblCustomers[CustomerName])</f>
        <v>Customer 3</v>
      </c>
      <c r="K2246" t="str">
        <f>_xlfn.XLOOKUP(tblOrders[[#This Row],[CustomerID]], tblCustomers[CustomerID], tblCustomers[Segment])</f>
        <v>Corporate</v>
      </c>
      <c r="L2246" t="str">
        <f>_xlfn.XLOOKUP(tblOrders[[#This Row],[ProductID]], tblProducts[ProductID], tblProducts[Category])</f>
        <v>Home</v>
      </c>
      <c r="M2246">
        <f>_xlfn.XLOOKUP(tblOrders[[#This Row],[ProductID]], tblProducts[ProductID], tblProducts[CostPrice])</f>
        <v>41409</v>
      </c>
      <c r="N2246">
        <f>tblOrders[[#This Row],[Sales]]-(tblOrders[[#This Row],[CostPrice]]*tblOrders[[#This Row],[Quantity]])</f>
        <v>-150714</v>
      </c>
      <c r="O2246" t="str">
        <f>TEXT(tblOrders[[#This Row],[Date]],"mmm-yyyy")</f>
        <v>Sep-2025</v>
      </c>
      <c r="P2246" t="str">
        <f>_xlfn.XLOOKUP(tblOrders[[#This Row],[OrderID]], tblReturns[OrderID], tblReturns[Returned])</f>
        <v>No</v>
      </c>
      <c r="Q2246" t="str">
        <f>_xlfn.XLOOKUP(tblOrders[[#This Row],[OrderID]], tblShipping[OrderID], tblShipping[ShipMode])</f>
        <v>Express</v>
      </c>
      <c r="R2246" t="str">
        <f>IFERROR(_xlfn.XLOOKUP(A2245, tblCustomers[CustomerID], tblCustomers[CustomerName]), "Not Found")</f>
        <v>Not Found</v>
      </c>
      <c r="S2246" t="str">
        <f>IF(tblOrders[[#This Row],[Sales]]&gt;1000000,"High Value","Standard")</f>
        <v>Standard</v>
      </c>
      <c r="T2246" t="str">
        <f>_xlfn.XLOOKUP(tblOrders[[#This Row],[ProductID]], tblProducts[ProductID], tblProducts[ProductName])</f>
        <v>Product 25</v>
      </c>
      <c r="U2246">
        <f>_xlfn.XLOOKUP(tblOrders[[#This Row],[SalesRepID]], tblSalesreps[RepID], tblSalesreps[Target])</f>
        <v>8592536</v>
      </c>
    </row>
    <row r="2247" spans="1:21">
      <c r="A2247" t="s">
        <v>3044</v>
      </c>
      <c r="B2247" s="7" t="s">
        <v>655</v>
      </c>
      <c r="C2247" t="s">
        <v>1096</v>
      </c>
      <c r="D2247" t="s">
        <v>382</v>
      </c>
      <c r="E2247" t="s">
        <v>19</v>
      </c>
      <c r="F2247" t="s">
        <v>51</v>
      </c>
      <c r="G2247">
        <v>7</v>
      </c>
      <c r="H2247">
        <v>0.2</v>
      </c>
      <c r="I2247" s="2">
        <v>336274.4</v>
      </c>
      <c r="J2247" t="str">
        <f>_xlfn.XLOOKUP(tblOrders[[#This Row],[CustomerID]], tblCustomers[CustomerID], tblCustomers[CustomerName])</f>
        <v>Customer 76</v>
      </c>
      <c r="K2247" t="str">
        <f>_xlfn.XLOOKUP(tblOrders[[#This Row],[CustomerID]], tblCustomers[CustomerID], tblCustomers[Segment])</f>
        <v>Consumer</v>
      </c>
      <c r="L2247" t="str">
        <f>_xlfn.XLOOKUP(tblOrders[[#This Row],[ProductID]], tblProducts[ProductID], tblProducts[Category])</f>
        <v>Office</v>
      </c>
      <c r="M2247">
        <f>_xlfn.XLOOKUP(tblOrders[[#This Row],[ProductID]], tblProducts[ProductID], tblProducts[CostPrice])</f>
        <v>61777</v>
      </c>
      <c r="N2247">
        <f>tblOrders[[#This Row],[Sales]]-(tblOrders[[#This Row],[CostPrice]]*tblOrders[[#This Row],[Quantity]])</f>
        <v>-96164.599999999977</v>
      </c>
      <c r="O2247" t="str">
        <f>TEXT(tblOrders[[#This Row],[Date]],"mmm-yyyy")</f>
        <v>Jan-2025</v>
      </c>
      <c r="P2247" t="str">
        <f>_xlfn.XLOOKUP(tblOrders[[#This Row],[OrderID]], tblReturns[OrderID], tblReturns[Returned])</f>
        <v>No</v>
      </c>
      <c r="Q2247" t="str">
        <f>_xlfn.XLOOKUP(tblOrders[[#This Row],[OrderID]], tblShipping[OrderID], tblShipping[ShipMode])</f>
        <v>Standard</v>
      </c>
      <c r="R2247" t="str">
        <f>IFERROR(_xlfn.XLOOKUP(A2246, tblCustomers[CustomerID], tblCustomers[CustomerName]), "Not Found")</f>
        <v>Not Found</v>
      </c>
      <c r="S2247" t="str">
        <f>IF(tblOrders[[#This Row],[Sales]]&gt;1000000,"High Value","Standard")</f>
        <v>Standard</v>
      </c>
      <c r="T2247" t="str">
        <f>_xlfn.XLOOKUP(tblOrders[[#This Row],[ProductID]], tblProducts[ProductID], tblProducts[ProductName])</f>
        <v>Product 65</v>
      </c>
      <c r="U2247">
        <f>_xlfn.XLOOKUP(tblOrders[[#This Row],[SalesRepID]], tblSalesreps[RepID], tblSalesreps[Target])</f>
        <v>11347243</v>
      </c>
    </row>
    <row r="2248" spans="1:21">
      <c r="A2248" t="s">
        <v>3045</v>
      </c>
      <c r="B2248" s="7" t="s">
        <v>1212</v>
      </c>
      <c r="C2248" t="s">
        <v>1158</v>
      </c>
      <c r="D2248" t="s">
        <v>100</v>
      </c>
      <c r="E2248" t="s">
        <v>13</v>
      </c>
      <c r="F2248" t="s">
        <v>26</v>
      </c>
      <c r="G2248">
        <v>4</v>
      </c>
      <c r="H2248">
        <v>0.15</v>
      </c>
      <c r="I2248" s="2">
        <v>434448.6</v>
      </c>
      <c r="J2248" t="str">
        <f>_xlfn.XLOOKUP(tblOrders[[#This Row],[CustomerID]], tblCustomers[CustomerID], tblCustomers[CustomerName])</f>
        <v>Customer 124</v>
      </c>
      <c r="K2248" t="str">
        <f>_xlfn.XLOOKUP(tblOrders[[#This Row],[CustomerID]], tblCustomers[CustomerID], tblCustomers[Segment])</f>
        <v>SME</v>
      </c>
      <c r="L2248" t="str">
        <f>_xlfn.XLOOKUP(tblOrders[[#This Row],[ProductID]], tblProducts[ProductID], tblProducts[Category])</f>
        <v>Electronics</v>
      </c>
      <c r="M2248">
        <f>_xlfn.XLOOKUP(tblOrders[[#This Row],[ProductID]], tblProducts[ProductID], tblProducts[CostPrice])</f>
        <v>39197</v>
      </c>
      <c r="N2248">
        <f>tblOrders[[#This Row],[Sales]]-(tblOrders[[#This Row],[CostPrice]]*tblOrders[[#This Row],[Quantity]])</f>
        <v>277660.59999999998</v>
      </c>
      <c r="O2248" t="str">
        <f>TEXT(tblOrders[[#This Row],[Date]],"mmm-yyyy")</f>
        <v>Jul-2025</v>
      </c>
      <c r="P2248" t="str">
        <f>_xlfn.XLOOKUP(tblOrders[[#This Row],[OrderID]], tblReturns[OrderID], tblReturns[Returned])</f>
        <v>No</v>
      </c>
      <c r="Q2248" t="str">
        <f>_xlfn.XLOOKUP(tblOrders[[#This Row],[OrderID]], tblShipping[OrderID], tblShipping[ShipMode])</f>
        <v>Standard</v>
      </c>
      <c r="R2248" t="str">
        <f>IFERROR(_xlfn.XLOOKUP(A2247, tblCustomers[CustomerID], tblCustomers[CustomerName]), "Not Found")</f>
        <v>Not Found</v>
      </c>
      <c r="S2248" t="str">
        <f>IF(tblOrders[[#This Row],[Sales]]&gt;1000000,"High Value","Standard")</f>
        <v>Standard</v>
      </c>
      <c r="T2248" t="str">
        <f>_xlfn.XLOOKUP(tblOrders[[#This Row],[ProductID]], tblProducts[ProductID], tblProducts[ProductName])</f>
        <v>Product 21</v>
      </c>
      <c r="U2248">
        <f>_xlfn.XLOOKUP(tblOrders[[#This Row],[SalesRepID]], tblSalesreps[RepID], tblSalesreps[Target])</f>
        <v>11852878</v>
      </c>
    </row>
    <row r="2249" spans="1:21">
      <c r="A2249" t="s">
        <v>3046</v>
      </c>
      <c r="B2249" s="7" t="s">
        <v>1017</v>
      </c>
      <c r="C2249" t="s">
        <v>833</v>
      </c>
      <c r="D2249" t="s">
        <v>130</v>
      </c>
      <c r="E2249" t="s">
        <v>87</v>
      </c>
      <c r="F2249" t="s">
        <v>20</v>
      </c>
      <c r="G2249">
        <v>2</v>
      </c>
      <c r="H2249">
        <v>0.05</v>
      </c>
      <c r="I2249" s="2">
        <v>156734.79999999999</v>
      </c>
      <c r="J2249" t="str">
        <f>_xlfn.XLOOKUP(tblOrders[[#This Row],[CustomerID]], tblCustomers[CustomerID], tblCustomers[CustomerName])</f>
        <v>Customer 101</v>
      </c>
      <c r="K2249" t="str">
        <f>_xlfn.XLOOKUP(tblOrders[[#This Row],[CustomerID]], tblCustomers[CustomerID], tblCustomers[Segment])</f>
        <v>SME</v>
      </c>
      <c r="L2249" t="str">
        <f>_xlfn.XLOOKUP(tblOrders[[#This Row],[ProductID]], tblProducts[ProductID], tblProducts[Category])</f>
        <v>Home</v>
      </c>
      <c r="M2249">
        <f>_xlfn.XLOOKUP(tblOrders[[#This Row],[ProductID]], tblProducts[ProductID], tblProducts[CostPrice])</f>
        <v>4229</v>
      </c>
      <c r="N2249">
        <f>tblOrders[[#This Row],[Sales]]-(tblOrders[[#This Row],[CostPrice]]*tblOrders[[#This Row],[Quantity]])</f>
        <v>148276.79999999999</v>
      </c>
      <c r="O2249" t="str">
        <f>TEXT(tblOrders[[#This Row],[Date]],"mmm-yyyy")</f>
        <v>Nov-2025</v>
      </c>
      <c r="P2249" t="str">
        <f>_xlfn.XLOOKUP(tblOrders[[#This Row],[OrderID]], tblReturns[OrderID], tblReturns[Returned])</f>
        <v>No</v>
      </c>
      <c r="Q2249" t="str">
        <f>_xlfn.XLOOKUP(tblOrders[[#This Row],[OrderID]], tblShipping[OrderID], tblShipping[ShipMode])</f>
        <v>Pickup</v>
      </c>
      <c r="R2249" t="str">
        <f>IFERROR(_xlfn.XLOOKUP(A2248, tblCustomers[CustomerID], tblCustomers[CustomerName]), "Not Found")</f>
        <v>Not Found</v>
      </c>
      <c r="S2249" t="str">
        <f>IF(tblOrders[[#This Row],[Sales]]&gt;1000000,"High Value","Standard")</f>
        <v>Standard</v>
      </c>
      <c r="T2249" t="str">
        <f>_xlfn.XLOOKUP(tblOrders[[#This Row],[ProductID]], tblProducts[ProductID], tblProducts[ProductName])</f>
        <v>Product 92</v>
      </c>
      <c r="U2249">
        <f>_xlfn.XLOOKUP(tblOrders[[#This Row],[SalesRepID]], tblSalesreps[RepID], tblSalesreps[Target])</f>
        <v>18500989</v>
      </c>
    </row>
    <row r="2250" spans="1:21">
      <c r="A2250" t="s">
        <v>3047</v>
      </c>
      <c r="B2250" s="7" t="s">
        <v>411</v>
      </c>
      <c r="C2250" t="s">
        <v>882</v>
      </c>
      <c r="D2250" t="s">
        <v>118</v>
      </c>
      <c r="E2250" t="s">
        <v>210</v>
      </c>
      <c r="F2250" t="s">
        <v>88</v>
      </c>
      <c r="G2250">
        <v>6</v>
      </c>
      <c r="H2250">
        <v>0</v>
      </c>
      <c r="I2250" s="2">
        <v>465924</v>
      </c>
      <c r="J2250" t="str">
        <f>_xlfn.XLOOKUP(tblOrders[[#This Row],[CustomerID]], tblCustomers[CustomerID], tblCustomers[CustomerName])</f>
        <v>Customer 10</v>
      </c>
      <c r="K2250" t="str">
        <f>_xlfn.XLOOKUP(tblOrders[[#This Row],[CustomerID]], tblCustomers[CustomerID], tblCustomers[Segment])</f>
        <v>SME</v>
      </c>
      <c r="L2250" t="str">
        <f>_xlfn.XLOOKUP(tblOrders[[#This Row],[ProductID]], tblProducts[ProductID], tblProducts[Category])</f>
        <v>Home</v>
      </c>
      <c r="M2250">
        <f>_xlfn.XLOOKUP(tblOrders[[#This Row],[ProductID]], tblProducts[ProductID], tblProducts[CostPrice])</f>
        <v>78122</v>
      </c>
      <c r="N2250">
        <f>tblOrders[[#This Row],[Sales]]-(tblOrders[[#This Row],[CostPrice]]*tblOrders[[#This Row],[Quantity]])</f>
        <v>-2808</v>
      </c>
      <c r="O2250" t="str">
        <f>TEXT(tblOrders[[#This Row],[Date]],"mmm-yyyy")</f>
        <v>Sep-2025</v>
      </c>
      <c r="P2250" t="str">
        <f>_xlfn.XLOOKUP(tblOrders[[#This Row],[OrderID]], tblReturns[OrderID], tblReturns[Returned])</f>
        <v>No</v>
      </c>
      <c r="Q2250" t="str">
        <f>_xlfn.XLOOKUP(tblOrders[[#This Row],[OrderID]], tblShipping[OrderID], tblShipping[ShipMode])</f>
        <v>Pickup</v>
      </c>
      <c r="R2250" t="str">
        <f>IFERROR(_xlfn.XLOOKUP(A2249, tblCustomers[CustomerID], tblCustomers[CustomerName]), "Not Found")</f>
        <v>Not Found</v>
      </c>
      <c r="S2250" t="str">
        <f>IF(tblOrders[[#This Row],[Sales]]&gt;1000000,"High Value","Standard")</f>
        <v>Standard</v>
      </c>
      <c r="T2250" t="str">
        <f>_xlfn.XLOOKUP(tblOrders[[#This Row],[ProductID]], tblProducts[ProductID], tblProducts[ProductName])</f>
        <v>Product 59</v>
      </c>
      <c r="U2250">
        <f>_xlfn.XLOOKUP(tblOrders[[#This Row],[SalesRepID]], tblSalesreps[RepID], tblSalesreps[Target])</f>
        <v>19336654</v>
      </c>
    </row>
    <row r="2251" spans="1:21">
      <c r="A2251" t="s">
        <v>3048</v>
      </c>
      <c r="B2251" s="7" t="s">
        <v>875</v>
      </c>
      <c r="C2251" t="s">
        <v>712</v>
      </c>
      <c r="D2251" t="s">
        <v>155</v>
      </c>
      <c r="E2251" t="s">
        <v>105</v>
      </c>
      <c r="F2251" t="s">
        <v>26</v>
      </c>
      <c r="G2251">
        <v>4</v>
      </c>
      <c r="H2251">
        <v>0.2</v>
      </c>
      <c r="I2251" s="2">
        <v>304736</v>
      </c>
      <c r="J2251" t="str">
        <f>_xlfn.XLOOKUP(tblOrders[[#This Row],[CustomerID]], tblCustomers[CustomerID], tblCustomers[CustomerName])</f>
        <v>Customer 294</v>
      </c>
      <c r="K2251" t="str">
        <f>_xlfn.XLOOKUP(tblOrders[[#This Row],[CustomerID]], tblCustomers[CustomerID], tblCustomers[Segment])</f>
        <v>SME</v>
      </c>
      <c r="L2251" t="str">
        <f>_xlfn.XLOOKUP(tblOrders[[#This Row],[ProductID]], tblProducts[ProductID], tblProducts[Category])</f>
        <v>Electronics</v>
      </c>
      <c r="M2251">
        <f>_xlfn.XLOOKUP(tblOrders[[#This Row],[ProductID]], tblProducts[ProductID], tblProducts[CostPrice])</f>
        <v>23271</v>
      </c>
      <c r="N2251">
        <f>tblOrders[[#This Row],[Sales]]-(tblOrders[[#This Row],[CostPrice]]*tblOrders[[#This Row],[Quantity]])</f>
        <v>211652</v>
      </c>
      <c r="O2251" t="str">
        <f>TEXT(tblOrders[[#This Row],[Date]],"mmm-yyyy")</f>
        <v>Oct-2025</v>
      </c>
      <c r="P2251" t="str">
        <f>_xlfn.XLOOKUP(tblOrders[[#This Row],[OrderID]], tblReturns[OrderID], tblReturns[Returned])</f>
        <v>No</v>
      </c>
      <c r="Q2251" t="str">
        <f>_xlfn.XLOOKUP(tblOrders[[#This Row],[OrderID]], tblShipping[OrderID], tblShipping[ShipMode])</f>
        <v>Pickup</v>
      </c>
      <c r="R2251" t="str">
        <f>IFERROR(_xlfn.XLOOKUP(A2250, tblCustomers[CustomerID], tblCustomers[CustomerName]), "Not Found")</f>
        <v>Not Found</v>
      </c>
      <c r="S2251" t="str">
        <f>IF(tblOrders[[#This Row],[Sales]]&gt;1000000,"High Value","Standard")</f>
        <v>Standard</v>
      </c>
      <c r="T2251" t="str">
        <f>_xlfn.XLOOKUP(tblOrders[[#This Row],[ProductID]], tblProducts[ProductID], tblProducts[ProductName])</f>
        <v>Product 48</v>
      </c>
      <c r="U2251">
        <f>_xlfn.XLOOKUP(tblOrders[[#This Row],[SalesRepID]], tblSalesreps[RepID], tblSalesreps[Target])</f>
        <v>8698154</v>
      </c>
    </row>
    <row r="2252" spans="1:21">
      <c r="A2252" t="s">
        <v>3049</v>
      </c>
      <c r="B2252" s="7" t="s">
        <v>62</v>
      </c>
      <c r="C2252" t="s">
        <v>470</v>
      </c>
      <c r="D2252" t="s">
        <v>973</v>
      </c>
      <c r="E2252" t="s">
        <v>197</v>
      </c>
      <c r="F2252" t="s">
        <v>88</v>
      </c>
      <c r="G2252">
        <v>10</v>
      </c>
      <c r="H2252">
        <v>0</v>
      </c>
      <c r="I2252" s="2">
        <v>212600</v>
      </c>
      <c r="J2252" t="str">
        <f>_xlfn.XLOOKUP(tblOrders[[#This Row],[CustomerID]], tblCustomers[CustomerID], tblCustomers[CustomerName])</f>
        <v>Customer 276</v>
      </c>
      <c r="K2252" t="str">
        <f>_xlfn.XLOOKUP(tblOrders[[#This Row],[CustomerID]], tblCustomers[CustomerID], tblCustomers[Segment])</f>
        <v>Consumer</v>
      </c>
      <c r="L2252" t="str">
        <f>_xlfn.XLOOKUP(tblOrders[[#This Row],[ProductID]], tblProducts[ProductID], tblProducts[Category])</f>
        <v>Office</v>
      </c>
      <c r="M2252">
        <f>_xlfn.XLOOKUP(tblOrders[[#This Row],[ProductID]], tblProducts[ProductID], tblProducts[CostPrice])</f>
        <v>44507</v>
      </c>
      <c r="N2252">
        <f>tblOrders[[#This Row],[Sales]]-(tblOrders[[#This Row],[CostPrice]]*tblOrders[[#This Row],[Quantity]])</f>
        <v>-232470</v>
      </c>
      <c r="O2252" t="str">
        <f>TEXT(tblOrders[[#This Row],[Date]],"mmm-yyyy")</f>
        <v>Sep-2025</v>
      </c>
      <c r="P2252" t="str">
        <f>_xlfn.XLOOKUP(tblOrders[[#This Row],[OrderID]], tblReturns[OrderID], tblReturns[Returned])</f>
        <v>No</v>
      </c>
      <c r="Q2252" t="str">
        <f>_xlfn.XLOOKUP(tblOrders[[#This Row],[OrderID]], tblShipping[OrderID], tblShipping[ShipMode])</f>
        <v>Pickup</v>
      </c>
      <c r="R2252" t="str">
        <f>IFERROR(_xlfn.XLOOKUP(A2251, tblCustomers[CustomerID], tblCustomers[CustomerName]), "Not Found")</f>
        <v>Not Found</v>
      </c>
      <c r="S2252" t="str">
        <f>IF(tblOrders[[#This Row],[Sales]]&gt;1000000,"High Value","Standard")</f>
        <v>Standard</v>
      </c>
      <c r="T2252" t="str">
        <f>_xlfn.XLOOKUP(tblOrders[[#This Row],[ProductID]], tblProducts[ProductID], tblProducts[ProductName])</f>
        <v>Product 53</v>
      </c>
      <c r="U2252">
        <f>_xlfn.XLOOKUP(tblOrders[[#This Row],[SalesRepID]], tblSalesreps[RepID], tblSalesreps[Target])</f>
        <v>19562258</v>
      </c>
    </row>
    <row r="2253" spans="1:21">
      <c r="A2253" t="s">
        <v>3050</v>
      </c>
      <c r="B2253" s="7" t="s">
        <v>583</v>
      </c>
      <c r="C2253" t="s">
        <v>980</v>
      </c>
      <c r="D2253" t="s">
        <v>162</v>
      </c>
      <c r="E2253" t="s">
        <v>19</v>
      </c>
      <c r="F2253" t="s">
        <v>26</v>
      </c>
      <c r="G2253">
        <v>5</v>
      </c>
      <c r="H2253">
        <v>0.05</v>
      </c>
      <c r="I2253" s="2">
        <v>83343.5</v>
      </c>
      <c r="J2253" t="str">
        <f>_xlfn.XLOOKUP(tblOrders[[#This Row],[CustomerID]], tblCustomers[CustomerID], tblCustomers[CustomerName])</f>
        <v>Customer 181</v>
      </c>
      <c r="K2253" t="str">
        <f>_xlfn.XLOOKUP(tblOrders[[#This Row],[CustomerID]], tblCustomers[CustomerID], tblCustomers[Segment])</f>
        <v>Consumer</v>
      </c>
      <c r="L2253" t="str">
        <f>_xlfn.XLOOKUP(tblOrders[[#This Row],[ProductID]], tblProducts[ProductID], tblProducts[Category])</f>
        <v>Furniture</v>
      </c>
      <c r="M2253">
        <f>_xlfn.XLOOKUP(tblOrders[[#This Row],[ProductID]], tblProducts[ProductID], tblProducts[CostPrice])</f>
        <v>62257</v>
      </c>
      <c r="N2253">
        <f>tblOrders[[#This Row],[Sales]]-(tblOrders[[#This Row],[CostPrice]]*tblOrders[[#This Row],[Quantity]])</f>
        <v>-227941.5</v>
      </c>
      <c r="O2253" t="str">
        <f>TEXT(tblOrders[[#This Row],[Date]],"mmm-yyyy")</f>
        <v>Mar-2025</v>
      </c>
      <c r="P2253" t="str">
        <f>_xlfn.XLOOKUP(tblOrders[[#This Row],[OrderID]], tblReturns[OrderID], tblReturns[Returned])</f>
        <v>No</v>
      </c>
      <c r="Q2253" t="str">
        <f>_xlfn.XLOOKUP(tblOrders[[#This Row],[OrderID]], tblShipping[OrderID], tblShipping[ShipMode])</f>
        <v>Express</v>
      </c>
      <c r="R2253" t="str">
        <f>IFERROR(_xlfn.XLOOKUP(A2252, tblCustomers[CustomerID], tblCustomers[CustomerName]), "Not Found")</f>
        <v>Not Found</v>
      </c>
      <c r="S2253" t="str">
        <f>IF(tblOrders[[#This Row],[Sales]]&gt;1000000,"High Value","Standard")</f>
        <v>Standard</v>
      </c>
      <c r="T2253" t="str">
        <f>_xlfn.XLOOKUP(tblOrders[[#This Row],[ProductID]], tblProducts[ProductID], tblProducts[ProductName])</f>
        <v>Product 55</v>
      </c>
      <c r="U2253">
        <f>_xlfn.XLOOKUP(tblOrders[[#This Row],[SalesRepID]], tblSalesreps[RepID], tblSalesreps[Target])</f>
        <v>11347243</v>
      </c>
    </row>
    <row r="2254" spans="1:21">
      <c r="A2254" t="s">
        <v>3051</v>
      </c>
      <c r="B2254" s="7" t="s">
        <v>1335</v>
      </c>
      <c r="C2254" t="s">
        <v>980</v>
      </c>
      <c r="D2254" t="s">
        <v>64</v>
      </c>
      <c r="E2254" t="s">
        <v>50</v>
      </c>
      <c r="F2254" t="s">
        <v>88</v>
      </c>
      <c r="G2254">
        <v>9</v>
      </c>
      <c r="H2254">
        <v>0.2</v>
      </c>
      <c r="I2254" s="2">
        <v>1019412</v>
      </c>
      <c r="J2254" t="str">
        <f>_xlfn.XLOOKUP(tblOrders[[#This Row],[CustomerID]], tblCustomers[CustomerID], tblCustomers[CustomerName])</f>
        <v>Customer 181</v>
      </c>
      <c r="K2254" t="str">
        <f>_xlfn.XLOOKUP(tblOrders[[#This Row],[CustomerID]], tblCustomers[CustomerID], tblCustomers[Segment])</f>
        <v>Consumer</v>
      </c>
      <c r="L2254" t="str">
        <f>_xlfn.XLOOKUP(tblOrders[[#This Row],[ProductID]], tblProducts[ProductID], tblProducts[Category])</f>
        <v>Office</v>
      </c>
      <c r="M2254">
        <f>_xlfn.XLOOKUP(tblOrders[[#This Row],[ProductID]], tblProducts[ProductID], tblProducts[CostPrice])</f>
        <v>13311</v>
      </c>
      <c r="N2254">
        <f>tblOrders[[#This Row],[Sales]]-(tblOrders[[#This Row],[CostPrice]]*tblOrders[[#This Row],[Quantity]])</f>
        <v>899613</v>
      </c>
      <c r="O2254" t="str">
        <f>TEXT(tblOrders[[#This Row],[Date]],"mmm-yyyy")</f>
        <v>Apr-2025</v>
      </c>
      <c r="P2254" t="str">
        <f>_xlfn.XLOOKUP(tblOrders[[#This Row],[OrderID]], tblReturns[OrderID], tblReturns[Returned])</f>
        <v>No</v>
      </c>
      <c r="Q2254" t="str">
        <f>_xlfn.XLOOKUP(tblOrders[[#This Row],[OrderID]], tblShipping[OrderID], tblShipping[ShipMode])</f>
        <v>Standard</v>
      </c>
      <c r="R2254" t="str">
        <f>IFERROR(_xlfn.XLOOKUP(A2253, tblCustomers[CustomerID], tblCustomers[CustomerName]), "Not Found")</f>
        <v>Not Found</v>
      </c>
      <c r="S2254" t="str">
        <f>IF(tblOrders[[#This Row],[Sales]]&gt;1000000,"High Value","Standard")</f>
        <v>High Value</v>
      </c>
      <c r="T2254" t="str">
        <f>_xlfn.XLOOKUP(tblOrders[[#This Row],[ProductID]], tblProducts[ProductID], tblProducts[ProductName])</f>
        <v>Product 91</v>
      </c>
      <c r="U2254">
        <f>_xlfn.XLOOKUP(tblOrders[[#This Row],[SalesRepID]], tblSalesreps[RepID], tblSalesreps[Target])</f>
        <v>17350666</v>
      </c>
    </row>
    <row r="2255" spans="1:21">
      <c r="A2255" t="s">
        <v>3052</v>
      </c>
      <c r="B2255" s="7" t="s">
        <v>486</v>
      </c>
      <c r="C2255" t="s">
        <v>1498</v>
      </c>
      <c r="D2255" t="s">
        <v>474</v>
      </c>
      <c r="E2255" t="s">
        <v>105</v>
      </c>
      <c r="F2255" t="s">
        <v>26</v>
      </c>
      <c r="G2255">
        <v>3</v>
      </c>
      <c r="H2255">
        <v>0.1</v>
      </c>
      <c r="I2255" s="2">
        <v>16561.8</v>
      </c>
      <c r="J2255" t="str">
        <f>_xlfn.XLOOKUP(tblOrders[[#This Row],[CustomerID]], tblCustomers[CustomerID], tblCustomers[CustomerName])</f>
        <v>Customer 114</v>
      </c>
      <c r="K2255" t="str">
        <f>_xlfn.XLOOKUP(tblOrders[[#This Row],[CustomerID]], tblCustomers[CustomerID], tblCustomers[Segment])</f>
        <v>Consumer</v>
      </c>
      <c r="L2255" t="str">
        <f>_xlfn.XLOOKUP(tblOrders[[#This Row],[ProductID]], tblProducts[ProductID], tblProducts[Category])</f>
        <v>Office</v>
      </c>
      <c r="M2255">
        <f>_xlfn.XLOOKUP(tblOrders[[#This Row],[ProductID]], tblProducts[ProductID], tblProducts[CostPrice])</f>
        <v>5129</v>
      </c>
      <c r="N2255">
        <f>tblOrders[[#This Row],[Sales]]-(tblOrders[[#This Row],[CostPrice]]*tblOrders[[#This Row],[Quantity]])</f>
        <v>1174.7999999999993</v>
      </c>
      <c r="O2255" t="str">
        <f>TEXT(tblOrders[[#This Row],[Date]],"mmm-yyyy")</f>
        <v>Sep-2025</v>
      </c>
      <c r="P2255" t="str">
        <f>_xlfn.XLOOKUP(tblOrders[[#This Row],[OrderID]], tblReturns[OrderID], tblReturns[Returned])</f>
        <v>No</v>
      </c>
      <c r="Q2255" t="str">
        <f>_xlfn.XLOOKUP(tblOrders[[#This Row],[OrderID]], tblShipping[OrderID], tblShipping[ShipMode])</f>
        <v>Pickup</v>
      </c>
      <c r="R2255" t="str">
        <f>IFERROR(_xlfn.XLOOKUP(A2254, tblCustomers[CustomerID], tblCustomers[CustomerName]), "Not Found")</f>
        <v>Not Found</v>
      </c>
      <c r="S2255" t="str">
        <f>IF(tblOrders[[#This Row],[Sales]]&gt;1000000,"High Value","Standard")</f>
        <v>Standard</v>
      </c>
      <c r="T2255" t="str">
        <f>_xlfn.XLOOKUP(tblOrders[[#This Row],[ProductID]], tblProducts[ProductID], tblProducts[ProductName])</f>
        <v>Product 69</v>
      </c>
      <c r="U2255">
        <f>_xlfn.XLOOKUP(tblOrders[[#This Row],[SalesRepID]], tblSalesreps[RepID], tblSalesreps[Target])</f>
        <v>8698154</v>
      </c>
    </row>
    <row r="2256" spans="1:21">
      <c r="A2256" t="s">
        <v>3053</v>
      </c>
      <c r="B2256" s="7" t="s">
        <v>1438</v>
      </c>
      <c r="C2256" t="s">
        <v>481</v>
      </c>
      <c r="D2256" t="s">
        <v>643</v>
      </c>
      <c r="E2256" t="s">
        <v>40</v>
      </c>
      <c r="F2256" t="s">
        <v>14</v>
      </c>
      <c r="G2256">
        <v>3</v>
      </c>
      <c r="H2256">
        <v>0.15</v>
      </c>
      <c r="I2256" s="2">
        <v>78583.350000000006</v>
      </c>
      <c r="J2256" t="str">
        <f>_xlfn.XLOOKUP(tblOrders[[#This Row],[CustomerID]], tblCustomers[CustomerID], tblCustomers[CustomerName])</f>
        <v>Customer 166</v>
      </c>
      <c r="K2256" t="str">
        <f>_xlfn.XLOOKUP(tblOrders[[#This Row],[CustomerID]], tblCustomers[CustomerID], tblCustomers[Segment])</f>
        <v>SME</v>
      </c>
      <c r="L2256" t="str">
        <f>_xlfn.XLOOKUP(tblOrders[[#This Row],[ProductID]], tblProducts[ProductID], tblProducts[Category])</f>
        <v>Home</v>
      </c>
      <c r="M2256">
        <f>_xlfn.XLOOKUP(tblOrders[[#This Row],[ProductID]], tblProducts[ProductID], tblProducts[CostPrice])</f>
        <v>77766</v>
      </c>
      <c r="N2256">
        <f>tblOrders[[#This Row],[Sales]]-(tblOrders[[#This Row],[CostPrice]]*tblOrders[[#This Row],[Quantity]])</f>
        <v>-154714.65</v>
      </c>
      <c r="O2256" t="str">
        <f>TEXT(tblOrders[[#This Row],[Date]],"mmm-yyyy")</f>
        <v>Mar-2025</v>
      </c>
      <c r="P2256" t="str">
        <f>_xlfn.XLOOKUP(tblOrders[[#This Row],[OrderID]], tblReturns[OrderID], tblReturns[Returned])</f>
        <v>No</v>
      </c>
      <c r="Q2256" t="str">
        <f>_xlfn.XLOOKUP(tblOrders[[#This Row],[OrderID]], tblShipping[OrderID], tblShipping[ShipMode])</f>
        <v>Express</v>
      </c>
      <c r="R2256" t="str">
        <f>IFERROR(_xlfn.XLOOKUP(A2255, tblCustomers[CustomerID], tblCustomers[CustomerName]), "Not Found")</f>
        <v>Not Found</v>
      </c>
      <c r="S2256" t="str">
        <f>IF(tblOrders[[#This Row],[Sales]]&gt;1000000,"High Value","Standard")</f>
        <v>Standard</v>
      </c>
      <c r="T2256" t="str">
        <f>_xlfn.XLOOKUP(tblOrders[[#This Row],[ProductID]], tblProducts[ProductID], tblProducts[ProductName])</f>
        <v>Product 1</v>
      </c>
      <c r="U2256">
        <f>_xlfn.XLOOKUP(tblOrders[[#This Row],[SalesRepID]], tblSalesreps[RepID], tblSalesreps[Target])</f>
        <v>6291486</v>
      </c>
    </row>
    <row r="2257" spans="1:21">
      <c r="A2257" t="s">
        <v>3054</v>
      </c>
      <c r="B2257" s="7" t="s">
        <v>1302</v>
      </c>
      <c r="C2257" t="s">
        <v>300</v>
      </c>
      <c r="D2257" t="s">
        <v>387</v>
      </c>
      <c r="E2257" t="s">
        <v>35</v>
      </c>
      <c r="F2257" t="s">
        <v>26</v>
      </c>
      <c r="G2257">
        <v>2</v>
      </c>
      <c r="H2257">
        <v>0.15</v>
      </c>
      <c r="I2257" s="2">
        <v>250617.4</v>
      </c>
      <c r="J2257" t="str">
        <f>_xlfn.XLOOKUP(tblOrders[[#This Row],[CustomerID]], tblCustomers[CustomerID], tblCustomers[CustomerName])</f>
        <v>Customer 211</v>
      </c>
      <c r="K2257" t="str">
        <f>_xlfn.XLOOKUP(tblOrders[[#This Row],[CustomerID]], tblCustomers[CustomerID], tblCustomers[Segment])</f>
        <v>SME</v>
      </c>
      <c r="L2257" t="str">
        <f>_xlfn.XLOOKUP(tblOrders[[#This Row],[ProductID]], tblProducts[ProductID], tblProducts[Category])</f>
        <v>Furniture</v>
      </c>
      <c r="M2257">
        <f>_xlfn.XLOOKUP(tblOrders[[#This Row],[ProductID]], tblProducts[ProductID], tblProducts[CostPrice])</f>
        <v>37464</v>
      </c>
      <c r="N2257">
        <f>tblOrders[[#This Row],[Sales]]-(tblOrders[[#This Row],[CostPrice]]*tblOrders[[#This Row],[Quantity]])</f>
        <v>175689.4</v>
      </c>
      <c r="O2257" t="str">
        <f>TEXT(tblOrders[[#This Row],[Date]],"mmm-yyyy")</f>
        <v>Aug-2025</v>
      </c>
      <c r="P2257" t="str">
        <f>_xlfn.XLOOKUP(tblOrders[[#This Row],[OrderID]], tblReturns[OrderID], tblReturns[Returned])</f>
        <v>No</v>
      </c>
      <c r="Q2257" t="str">
        <f>_xlfn.XLOOKUP(tblOrders[[#This Row],[OrderID]], tblShipping[OrderID], tblShipping[ShipMode])</f>
        <v>Standard</v>
      </c>
      <c r="R2257" t="str">
        <f>IFERROR(_xlfn.XLOOKUP(A2256, tblCustomers[CustomerID], tblCustomers[CustomerName]), "Not Found")</f>
        <v>Not Found</v>
      </c>
      <c r="S2257" t="str">
        <f>IF(tblOrders[[#This Row],[Sales]]&gt;1000000,"High Value","Standard")</f>
        <v>Standard</v>
      </c>
      <c r="T2257" t="str">
        <f>_xlfn.XLOOKUP(tblOrders[[#This Row],[ProductID]], tblProducts[ProductID], tblProducts[ProductName])</f>
        <v>Product 63</v>
      </c>
      <c r="U2257">
        <f>_xlfn.XLOOKUP(tblOrders[[#This Row],[SalesRepID]], tblSalesreps[RepID], tblSalesreps[Target])</f>
        <v>19619177</v>
      </c>
    </row>
    <row r="2258" spans="1:21">
      <c r="A2258" t="s">
        <v>3055</v>
      </c>
      <c r="B2258" s="7" t="s">
        <v>1349</v>
      </c>
      <c r="C2258" t="s">
        <v>470</v>
      </c>
      <c r="D2258" t="s">
        <v>162</v>
      </c>
      <c r="E2258" t="s">
        <v>165</v>
      </c>
      <c r="F2258" t="s">
        <v>20</v>
      </c>
      <c r="G2258">
        <v>10</v>
      </c>
      <c r="H2258">
        <v>0.15</v>
      </c>
      <c r="I2258" s="2">
        <v>929993.5</v>
      </c>
      <c r="J2258" t="str">
        <f>_xlfn.XLOOKUP(tblOrders[[#This Row],[CustomerID]], tblCustomers[CustomerID], tblCustomers[CustomerName])</f>
        <v>Customer 276</v>
      </c>
      <c r="K2258" t="str">
        <f>_xlfn.XLOOKUP(tblOrders[[#This Row],[CustomerID]], tblCustomers[CustomerID], tblCustomers[Segment])</f>
        <v>Consumer</v>
      </c>
      <c r="L2258" t="str">
        <f>_xlfn.XLOOKUP(tblOrders[[#This Row],[ProductID]], tblProducts[ProductID], tblProducts[Category])</f>
        <v>Furniture</v>
      </c>
      <c r="M2258">
        <f>_xlfn.XLOOKUP(tblOrders[[#This Row],[ProductID]], tblProducts[ProductID], tblProducts[CostPrice])</f>
        <v>62257</v>
      </c>
      <c r="N2258">
        <f>tblOrders[[#This Row],[Sales]]-(tblOrders[[#This Row],[CostPrice]]*tblOrders[[#This Row],[Quantity]])</f>
        <v>307423.5</v>
      </c>
      <c r="O2258" t="str">
        <f>TEXT(tblOrders[[#This Row],[Date]],"mmm-yyyy")</f>
        <v>Aug-2025</v>
      </c>
      <c r="P2258" t="str">
        <f>_xlfn.XLOOKUP(tblOrders[[#This Row],[OrderID]], tblReturns[OrderID], tblReturns[Returned])</f>
        <v>No</v>
      </c>
      <c r="Q2258" t="str">
        <f>_xlfn.XLOOKUP(tblOrders[[#This Row],[OrderID]], tblShipping[OrderID], tblShipping[ShipMode])</f>
        <v>Standard</v>
      </c>
      <c r="R2258" t="str">
        <f>IFERROR(_xlfn.XLOOKUP(A2257, tblCustomers[CustomerID], tblCustomers[CustomerName]), "Not Found")</f>
        <v>Not Found</v>
      </c>
      <c r="S2258" t="str">
        <f>IF(tblOrders[[#This Row],[Sales]]&gt;1000000,"High Value","Standard")</f>
        <v>Standard</v>
      </c>
      <c r="T2258" t="str">
        <f>_xlfn.XLOOKUP(tblOrders[[#This Row],[ProductID]], tblProducts[ProductID], tblProducts[ProductName])</f>
        <v>Product 55</v>
      </c>
      <c r="U2258">
        <f>_xlfn.XLOOKUP(tblOrders[[#This Row],[SalesRepID]], tblSalesreps[RepID], tblSalesreps[Target])</f>
        <v>16839910</v>
      </c>
    </row>
    <row r="2259" spans="1:21">
      <c r="A2259" t="s">
        <v>3056</v>
      </c>
      <c r="B2259" s="7" t="s">
        <v>1031</v>
      </c>
      <c r="C2259" t="s">
        <v>261</v>
      </c>
      <c r="D2259" t="s">
        <v>137</v>
      </c>
      <c r="E2259" t="s">
        <v>25</v>
      </c>
      <c r="F2259" t="s">
        <v>51</v>
      </c>
      <c r="G2259">
        <v>1</v>
      </c>
      <c r="H2259">
        <v>0.1</v>
      </c>
      <c r="I2259" s="2">
        <v>113810.4</v>
      </c>
      <c r="J2259" t="str">
        <f>_xlfn.XLOOKUP(tblOrders[[#This Row],[CustomerID]], tblCustomers[CustomerID], tblCustomers[CustomerName])</f>
        <v>Customer 117</v>
      </c>
      <c r="K2259" t="str">
        <f>_xlfn.XLOOKUP(tblOrders[[#This Row],[CustomerID]], tblCustomers[CustomerID], tblCustomers[Segment])</f>
        <v>Consumer</v>
      </c>
      <c r="L2259" t="str">
        <f>_xlfn.XLOOKUP(tblOrders[[#This Row],[ProductID]], tblProducts[ProductID], tblProducts[Category])</f>
        <v>Home</v>
      </c>
      <c r="M2259">
        <f>_xlfn.XLOOKUP(tblOrders[[#This Row],[ProductID]], tblProducts[ProductID], tblProducts[CostPrice])</f>
        <v>26666</v>
      </c>
      <c r="N2259">
        <f>tblOrders[[#This Row],[Sales]]-(tblOrders[[#This Row],[CostPrice]]*tblOrders[[#This Row],[Quantity]])</f>
        <v>87144.4</v>
      </c>
      <c r="O2259" t="str">
        <f>TEXT(tblOrders[[#This Row],[Date]],"mmm-yyyy")</f>
        <v>Aug-2025</v>
      </c>
      <c r="P2259" t="str">
        <f>_xlfn.XLOOKUP(tblOrders[[#This Row],[OrderID]], tblReturns[OrderID], tblReturns[Returned])</f>
        <v>Yes</v>
      </c>
      <c r="Q2259" t="str">
        <f>_xlfn.XLOOKUP(tblOrders[[#This Row],[OrderID]], tblShipping[OrderID], tblShipping[ShipMode])</f>
        <v>Express</v>
      </c>
      <c r="R2259" t="str">
        <f>IFERROR(_xlfn.XLOOKUP(A2258, tblCustomers[CustomerID], tblCustomers[CustomerName]), "Not Found")</f>
        <v>Not Found</v>
      </c>
      <c r="S2259" t="str">
        <f>IF(tblOrders[[#This Row],[Sales]]&gt;1000000,"High Value","Standard")</f>
        <v>Standard</v>
      </c>
      <c r="T2259" t="str">
        <f>_xlfn.XLOOKUP(tblOrders[[#This Row],[ProductID]], tblProducts[ProductID], tblProducts[ProductName])</f>
        <v>Product 76</v>
      </c>
      <c r="U2259">
        <f>_xlfn.XLOOKUP(tblOrders[[#This Row],[SalesRepID]], tblSalesreps[RepID], tblSalesreps[Target])</f>
        <v>7094914</v>
      </c>
    </row>
    <row r="2260" spans="1:21">
      <c r="A2260" t="s">
        <v>3057</v>
      </c>
      <c r="B2260" s="7" t="s">
        <v>1266</v>
      </c>
      <c r="C2260" t="s">
        <v>219</v>
      </c>
      <c r="D2260" t="s">
        <v>141</v>
      </c>
      <c r="E2260" t="s">
        <v>69</v>
      </c>
      <c r="F2260" t="s">
        <v>20</v>
      </c>
      <c r="G2260">
        <v>6</v>
      </c>
      <c r="H2260">
        <v>0</v>
      </c>
      <c r="I2260" s="2">
        <v>611436</v>
      </c>
      <c r="J2260" t="str">
        <f>_xlfn.XLOOKUP(tblOrders[[#This Row],[CustomerID]], tblCustomers[CustomerID], tblCustomers[CustomerName])</f>
        <v>Customer 82</v>
      </c>
      <c r="K2260" t="str">
        <f>_xlfn.XLOOKUP(tblOrders[[#This Row],[CustomerID]], tblCustomers[CustomerID], tblCustomers[Segment])</f>
        <v>Consumer</v>
      </c>
      <c r="L2260" t="str">
        <f>_xlfn.XLOOKUP(tblOrders[[#This Row],[ProductID]], tblProducts[ProductID], tblProducts[Category])</f>
        <v>Home</v>
      </c>
      <c r="M2260">
        <f>_xlfn.XLOOKUP(tblOrders[[#This Row],[ProductID]], tblProducts[ProductID], tblProducts[CostPrice])</f>
        <v>32671</v>
      </c>
      <c r="N2260">
        <f>tblOrders[[#This Row],[Sales]]-(tblOrders[[#This Row],[CostPrice]]*tblOrders[[#This Row],[Quantity]])</f>
        <v>415410</v>
      </c>
      <c r="O2260" t="str">
        <f>TEXT(tblOrders[[#This Row],[Date]],"mmm-yyyy")</f>
        <v>May-2025</v>
      </c>
      <c r="P2260" t="str">
        <f>_xlfn.XLOOKUP(tblOrders[[#This Row],[OrderID]], tblReturns[OrderID], tblReturns[Returned])</f>
        <v>No</v>
      </c>
      <c r="Q2260" t="str">
        <f>_xlfn.XLOOKUP(tblOrders[[#This Row],[OrderID]], tblShipping[OrderID], tblShipping[ShipMode])</f>
        <v>Pickup</v>
      </c>
      <c r="R2260" t="str">
        <f>IFERROR(_xlfn.XLOOKUP(A2259, tblCustomers[CustomerID], tblCustomers[CustomerName]), "Not Found")</f>
        <v>Not Found</v>
      </c>
      <c r="S2260" t="str">
        <f>IF(tblOrders[[#This Row],[Sales]]&gt;1000000,"High Value","Standard")</f>
        <v>Standard</v>
      </c>
      <c r="T2260" t="str">
        <f>_xlfn.XLOOKUP(tblOrders[[#This Row],[ProductID]], tblProducts[ProductID], tblProducts[ProductName])</f>
        <v>Product 80</v>
      </c>
      <c r="U2260">
        <f>_xlfn.XLOOKUP(tblOrders[[#This Row],[SalesRepID]], tblSalesreps[RepID], tblSalesreps[Target])</f>
        <v>19473459</v>
      </c>
    </row>
    <row r="2261" spans="1:21">
      <c r="A2261" t="s">
        <v>3058</v>
      </c>
      <c r="B2261" s="7" t="s">
        <v>743</v>
      </c>
      <c r="C2261" t="s">
        <v>1897</v>
      </c>
      <c r="D2261" t="s">
        <v>190</v>
      </c>
      <c r="E2261" t="s">
        <v>25</v>
      </c>
      <c r="F2261" t="s">
        <v>20</v>
      </c>
      <c r="G2261">
        <v>9</v>
      </c>
      <c r="H2261">
        <v>0</v>
      </c>
      <c r="I2261" s="2">
        <v>394281</v>
      </c>
      <c r="J2261" t="str">
        <f>_xlfn.XLOOKUP(tblOrders[[#This Row],[CustomerID]], tblCustomers[CustomerID], tblCustomers[CustomerName])</f>
        <v>Customer 75</v>
      </c>
      <c r="K2261" t="str">
        <f>_xlfn.XLOOKUP(tblOrders[[#This Row],[CustomerID]], tblCustomers[CustomerID], tblCustomers[Segment])</f>
        <v>SME</v>
      </c>
      <c r="L2261" t="str">
        <f>_xlfn.XLOOKUP(tblOrders[[#This Row],[ProductID]], tblProducts[ProductID], tblProducts[Category])</f>
        <v>Furniture</v>
      </c>
      <c r="M2261">
        <f>_xlfn.XLOOKUP(tblOrders[[#This Row],[ProductID]], tblProducts[ProductID], tblProducts[CostPrice])</f>
        <v>47272</v>
      </c>
      <c r="N2261">
        <f>tblOrders[[#This Row],[Sales]]-(tblOrders[[#This Row],[CostPrice]]*tblOrders[[#This Row],[Quantity]])</f>
        <v>-31167</v>
      </c>
      <c r="O2261" t="str">
        <f>TEXT(tblOrders[[#This Row],[Date]],"mmm-yyyy")</f>
        <v>Jun-2025</v>
      </c>
      <c r="P2261" t="str">
        <f>_xlfn.XLOOKUP(tblOrders[[#This Row],[OrderID]], tblReturns[OrderID], tblReturns[Returned])</f>
        <v>No</v>
      </c>
      <c r="Q2261" t="str">
        <f>_xlfn.XLOOKUP(tblOrders[[#This Row],[OrderID]], tblShipping[OrderID], tblShipping[ShipMode])</f>
        <v>Express</v>
      </c>
      <c r="R2261" t="str">
        <f>IFERROR(_xlfn.XLOOKUP(A2260, tblCustomers[CustomerID], tblCustomers[CustomerName]), "Not Found")</f>
        <v>Not Found</v>
      </c>
      <c r="S2261" t="str">
        <f>IF(tblOrders[[#This Row],[Sales]]&gt;1000000,"High Value","Standard")</f>
        <v>Standard</v>
      </c>
      <c r="T2261" t="str">
        <f>_xlfn.XLOOKUP(tblOrders[[#This Row],[ProductID]], tblProducts[ProductID], tblProducts[ProductName])</f>
        <v>Product 33</v>
      </c>
      <c r="U2261">
        <f>_xlfn.XLOOKUP(tblOrders[[#This Row],[SalesRepID]], tblSalesreps[RepID], tblSalesreps[Target])</f>
        <v>7094914</v>
      </c>
    </row>
    <row r="2262" spans="1:21">
      <c r="A2262" t="s">
        <v>3059</v>
      </c>
      <c r="B2262" s="7" t="s">
        <v>1541</v>
      </c>
      <c r="C2262" t="s">
        <v>703</v>
      </c>
      <c r="D2262" t="s">
        <v>158</v>
      </c>
      <c r="E2262" t="s">
        <v>87</v>
      </c>
      <c r="F2262" t="s">
        <v>26</v>
      </c>
      <c r="G2262">
        <v>6</v>
      </c>
      <c r="H2262">
        <v>0.1</v>
      </c>
      <c r="I2262" s="2">
        <v>514290.6</v>
      </c>
      <c r="J2262" t="str">
        <f>_xlfn.XLOOKUP(tblOrders[[#This Row],[CustomerID]], tblCustomers[CustomerID], tblCustomers[CustomerName])</f>
        <v>Customer 20</v>
      </c>
      <c r="K2262" t="str">
        <f>_xlfn.XLOOKUP(tblOrders[[#This Row],[CustomerID]], tblCustomers[CustomerID], tblCustomers[Segment])</f>
        <v>SME</v>
      </c>
      <c r="L2262" t="str">
        <f>_xlfn.XLOOKUP(tblOrders[[#This Row],[ProductID]], tblProducts[ProductID], tblProducts[Category])</f>
        <v>Home</v>
      </c>
      <c r="M2262">
        <f>_xlfn.XLOOKUP(tblOrders[[#This Row],[ProductID]], tblProducts[ProductID], tblProducts[CostPrice])</f>
        <v>6817</v>
      </c>
      <c r="N2262">
        <f>tblOrders[[#This Row],[Sales]]-(tblOrders[[#This Row],[CostPrice]]*tblOrders[[#This Row],[Quantity]])</f>
        <v>473388.6</v>
      </c>
      <c r="O2262" t="str">
        <f>TEXT(tblOrders[[#This Row],[Date]],"mmm-yyyy")</f>
        <v>Dec-2025</v>
      </c>
      <c r="P2262" t="str">
        <f>_xlfn.XLOOKUP(tblOrders[[#This Row],[OrderID]], tblReturns[OrderID], tblReturns[Returned])</f>
        <v>No</v>
      </c>
      <c r="Q2262" t="str">
        <f>_xlfn.XLOOKUP(tblOrders[[#This Row],[OrderID]], tblShipping[OrderID], tblShipping[ShipMode])</f>
        <v>Standard</v>
      </c>
      <c r="R2262" t="str">
        <f>IFERROR(_xlfn.XLOOKUP(A2261, tblCustomers[CustomerID], tblCustomers[CustomerName]), "Not Found")</f>
        <v>Not Found</v>
      </c>
      <c r="S2262" t="str">
        <f>IF(tblOrders[[#This Row],[Sales]]&gt;1000000,"High Value","Standard")</f>
        <v>Standard</v>
      </c>
      <c r="T2262" t="str">
        <f>_xlfn.XLOOKUP(tblOrders[[#This Row],[ProductID]], tblProducts[ProductID], tblProducts[ProductName])</f>
        <v>Product 7</v>
      </c>
      <c r="U2262">
        <f>_xlfn.XLOOKUP(tblOrders[[#This Row],[SalesRepID]], tblSalesreps[RepID], tblSalesreps[Target])</f>
        <v>18500989</v>
      </c>
    </row>
    <row r="2263" spans="1:21">
      <c r="A2263" t="s">
        <v>3060</v>
      </c>
      <c r="B2263" s="7" t="s">
        <v>715</v>
      </c>
      <c r="C2263" t="s">
        <v>716</v>
      </c>
      <c r="D2263" t="s">
        <v>244</v>
      </c>
      <c r="E2263" t="s">
        <v>56</v>
      </c>
      <c r="F2263" t="s">
        <v>51</v>
      </c>
      <c r="G2263">
        <v>1</v>
      </c>
      <c r="H2263">
        <v>0</v>
      </c>
      <c r="I2263" s="2">
        <v>137152</v>
      </c>
      <c r="J2263" t="str">
        <f>_xlfn.XLOOKUP(tblOrders[[#This Row],[CustomerID]], tblCustomers[CustomerID], tblCustomers[CustomerName])</f>
        <v>Customer 121</v>
      </c>
      <c r="K2263" t="str">
        <f>_xlfn.XLOOKUP(tblOrders[[#This Row],[CustomerID]], tblCustomers[CustomerID], tblCustomers[Segment])</f>
        <v>Corporate</v>
      </c>
      <c r="L2263" t="str">
        <f>_xlfn.XLOOKUP(tblOrders[[#This Row],[ProductID]], tblProducts[ProductID], tblProducts[Category])</f>
        <v>Electronics</v>
      </c>
      <c r="M2263">
        <f>_xlfn.XLOOKUP(tblOrders[[#This Row],[ProductID]], tblProducts[ProductID], tblProducts[CostPrice])</f>
        <v>12227</v>
      </c>
      <c r="N2263">
        <f>tblOrders[[#This Row],[Sales]]-(tblOrders[[#This Row],[CostPrice]]*tblOrders[[#This Row],[Quantity]])</f>
        <v>124925</v>
      </c>
      <c r="O2263" t="str">
        <f>TEXT(tblOrders[[#This Row],[Date]],"mmm-yyyy")</f>
        <v>May-2025</v>
      </c>
      <c r="P2263" t="str">
        <f>_xlfn.XLOOKUP(tblOrders[[#This Row],[OrderID]], tblReturns[OrderID], tblReturns[Returned])</f>
        <v>No</v>
      </c>
      <c r="Q2263" t="str">
        <f>_xlfn.XLOOKUP(tblOrders[[#This Row],[OrderID]], tblShipping[OrderID], tblShipping[ShipMode])</f>
        <v>Pickup</v>
      </c>
      <c r="R2263" t="str">
        <f>IFERROR(_xlfn.XLOOKUP(A2262, tblCustomers[CustomerID], tblCustomers[CustomerName]), "Not Found")</f>
        <v>Not Found</v>
      </c>
      <c r="S2263" t="str">
        <f>IF(tblOrders[[#This Row],[Sales]]&gt;1000000,"High Value","Standard")</f>
        <v>Standard</v>
      </c>
      <c r="T2263" t="str">
        <f>_xlfn.XLOOKUP(tblOrders[[#This Row],[ProductID]], tblProducts[ProductID], tblProducts[ProductName])</f>
        <v>Product 96</v>
      </c>
      <c r="U2263">
        <f>_xlfn.XLOOKUP(tblOrders[[#This Row],[SalesRepID]], tblSalesreps[RepID], tblSalesreps[Target])</f>
        <v>14265630</v>
      </c>
    </row>
    <row r="2264" spans="1:21">
      <c r="A2264" t="s">
        <v>3061</v>
      </c>
      <c r="B2264" s="7" t="s">
        <v>16</v>
      </c>
      <c r="C2264" t="s">
        <v>1163</v>
      </c>
      <c r="D2264" t="s">
        <v>454</v>
      </c>
      <c r="E2264" t="s">
        <v>205</v>
      </c>
      <c r="F2264" t="s">
        <v>26</v>
      </c>
      <c r="G2264">
        <v>9</v>
      </c>
      <c r="H2264">
        <v>0.05</v>
      </c>
      <c r="I2264" s="2">
        <v>992005.2</v>
      </c>
      <c r="J2264" t="str">
        <f>_xlfn.XLOOKUP(tblOrders[[#This Row],[CustomerID]], tblCustomers[CustomerID], tblCustomers[CustomerName])</f>
        <v>Customer 80</v>
      </c>
      <c r="K2264" t="str">
        <f>_xlfn.XLOOKUP(tblOrders[[#This Row],[CustomerID]], tblCustomers[CustomerID], tblCustomers[Segment])</f>
        <v>SME</v>
      </c>
      <c r="L2264" t="str">
        <f>_xlfn.XLOOKUP(tblOrders[[#This Row],[ProductID]], tblProducts[ProductID], tblProducts[Category])</f>
        <v>Furniture</v>
      </c>
      <c r="M2264">
        <f>_xlfn.XLOOKUP(tblOrders[[#This Row],[ProductID]], tblProducts[ProductID], tblProducts[CostPrice])</f>
        <v>31369</v>
      </c>
      <c r="N2264">
        <f>tblOrders[[#This Row],[Sales]]-(tblOrders[[#This Row],[CostPrice]]*tblOrders[[#This Row],[Quantity]])</f>
        <v>709684.2</v>
      </c>
      <c r="O2264" t="str">
        <f>TEXT(tblOrders[[#This Row],[Date]],"mmm-yyyy")</f>
        <v>Apr-2025</v>
      </c>
      <c r="P2264" t="str">
        <f>_xlfn.XLOOKUP(tblOrders[[#This Row],[OrderID]], tblReturns[OrderID], tblReturns[Returned])</f>
        <v>No</v>
      </c>
      <c r="Q2264" t="str">
        <f>_xlfn.XLOOKUP(tblOrders[[#This Row],[OrderID]], tblShipping[OrderID], tblShipping[ShipMode])</f>
        <v>Standard</v>
      </c>
      <c r="R2264" t="str">
        <f>IFERROR(_xlfn.XLOOKUP(A2263, tblCustomers[CustomerID], tblCustomers[CustomerName]), "Not Found")</f>
        <v>Not Found</v>
      </c>
      <c r="S2264" t="str">
        <f>IF(tblOrders[[#This Row],[Sales]]&gt;1000000,"High Value","Standard")</f>
        <v>Standard</v>
      </c>
      <c r="T2264" t="str">
        <f>_xlfn.XLOOKUP(tblOrders[[#This Row],[ProductID]], tblProducts[ProductID], tblProducts[ProductName])</f>
        <v>Product 37</v>
      </c>
      <c r="U2264">
        <f>_xlfn.XLOOKUP(tblOrders[[#This Row],[SalesRepID]], tblSalesreps[RepID], tblSalesreps[Target])</f>
        <v>16246424</v>
      </c>
    </row>
    <row r="2265" spans="1:21">
      <c r="A2265" t="s">
        <v>3062</v>
      </c>
      <c r="B2265" s="7" t="s">
        <v>1235</v>
      </c>
      <c r="C2265" t="s">
        <v>219</v>
      </c>
      <c r="D2265" t="s">
        <v>100</v>
      </c>
      <c r="E2265" t="s">
        <v>87</v>
      </c>
      <c r="F2265" t="s">
        <v>20</v>
      </c>
      <c r="G2265">
        <v>3</v>
      </c>
      <c r="H2265">
        <v>0.1</v>
      </c>
      <c r="I2265" s="2">
        <v>353216.7</v>
      </c>
      <c r="J2265" t="str">
        <f>_xlfn.XLOOKUP(tblOrders[[#This Row],[CustomerID]], tblCustomers[CustomerID], tblCustomers[CustomerName])</f>
        <v>Customer 82</v>
      </c>
      <c r="K2265" t="str">
        <f>_xlfn.XLOOKUP(tblOrders[[#This Row],[CustomerID]], tblCustomers[CustomerID], tblCustomers[Segment])</f>
        <v>Consumer</v>
      </c>
      <c r="L2265" t="str">
        <f>_xlfn.XLOOKUP(tblOrders[[#This Row],[ProductID]], tblProducts[ProductID], tblProducts[Category])</f>
        <v>Electronics</v>
      </c>
      <c r="M2265">
        <f>_xlfn.XLOOKUP(tblOrders[[#This Row],[ProductID]], tblProducts[ProductID], tblProducts[CostPrice])</f>
        <v>39197</v>
      </c>
      <c r="N2265">
        <f>tblOrders[[#This Row],[Sales]]-(tblOrders[[#This Row],[CostPrice]]*tblOrders[[#This Row],[Quantity]])</f>
        <v>235625.7</v>
      </c>
      <c r="O2265" t="str">
        <f>TEXT(tblOrders[[#This Row],[Date]],"mmm-yyyy")</f>
        <v>Oct-2025</v>
      </c>
      <c r="P2265" t="str">
        <f>_xlfn.XLOOKUP(tblOrders[[#This Row],[OrderID]], tblReturns[OrderID], tblReturns[Returned])</f>
        <v>Yes</v>
      </c>
      <c r="Q2265" t="str">
        <f>_xlfn.XLOOKUP(tblOrders[[#This Row],[OrderID]], tblShipping[OrderID], tblShipping[ShipMode])</f>
        <v>Standard</v>
      </c>
      <c r="R2265" t="str">
        <f>IFERROR(_xlfn.XLOOKUP(A2264, tblCustomers[CustomerID], tblCustomers[CustomerName]), "Not Found")</f>
        <v>Not Found</v>
      </c>
      <c r="S2265" t="str">
        <f>IF(tblOrders[[#This Row],[Sales]]&gt;1000000,"High Value","Standard")</f>
        <v>Standard</v>
      </c>
      <c r="T2265" t="str">
        <f>_xlfn.XLOOKUP(tblOrders[[#This Row],[ProductID]], tblProducts[ProductID], tblProducts[ProductName])</f>
        <v>Product 21</v>
      </c>
      <c r="U2265">
        <f>_xlfn.XLOOKUP(tblOrders[[#This Row],[SalesRepID]], tblSalesreps[RepID], tblSalesreps[Target])</f>
        <v>18500989</v>
      </c>
    </row>
    <row r="2266" spans="1:21">
      <c r="A2266" t="s">
        <v>3063</v>
      </c>
      <c r="B2266" s="7" t="s">
        <v>1810</v>
      </c>
      <c r="C2266" t="s">
        <v>11</v>
      </c>
      <c r="D2266" t="s">
        <v>126</v>
      </c>
      <c r="E2266" t="s">
        <v>205</v>
      </c>
      <c r="F2266" t="s">
        <v>51</v>
      </c>
      <c r="G2266">
        <v>4</v>
      </c>
      <c r="H2266">
        <v>0.2</v>
      </c>
      <c r="I2266" s="2">
        <v>138985.60000000001</v>
      </c>
      <c r="J2266" t="str">
        <f>_xlfn.XLOOKUP(tblOrders[[#This Row],[CustomerID]], tblCustomers[CustomerID], tblCustomers[CustomerName])</f>
        <v>Customer 168</v>
      </c>
      <c r="K2266" t="str">
        <f>_xlfn.XLOOKUP(tblOrders[[#This Row],[CustomerID]], tblCustomers[CustomerID], tblCustomers[Segment])</f>
        <v>SME</v>
      </c>
      <c r="L2266" t="str">
        <f>_xlfn.XLOOKUP(tblOrders[[#This Row],[ProductID]], tblProducts[ProductID], tblProducts[Category])</f>
        <v>Furniture</v>
      </c>
      <c r="M2266">
        <f>_xlfn.XLOOKUP(tblOrders[[#This Row],[ProductID]], tblProducts[ProductID], tblProducts[CostPrice])</f>
        <v>47434</v>
      </c>
      <c r="N2266">
        <f>tblOrders[[#This Row],[Sales]]-(tblOrders[[#This Row],[CostPrice]]*tblOrders[[#This Row],[Quantity]])</f>
        <v>-50750.399999999994</v>
      </c>
      <c r="O2266" t="str">
        <f>TEXT(tblOrders[[#This Row],[Date]],"mmm-yyyy")</f>
        <v>Nov-2025</v>
      </c>
      <c r="P2266" t="str">
        <f>_xlfn.XLOOKUP(tblOrders[[#This Row],[OrderID]], tblReturns[OrderID], tblReturns[Returned])</f>
        <v>Yes</v>
      </c>
      <c r="Q2266" t="str">
        <f>_xlfn.XLOOKUP(tblOrders[[#This Row],[OrderID]], tblShipping[OrderID], tblShipping[ShipMode])</f>
        <v>Express</v>
      </c>
      <c r="R2266" t="str">
        <f>IFERROR(_xlfn.XLOOKUP(A2265, tblCustomers[CustomerID], tblCustomers[CustomerName]), "Not Found")</f>
        <v>Not Found</v>
      </c>
      <c r="S2266" t="str">
        <f>IF(tblOrders[[#This Row],[Sales]]&gt;1000000,"High Value","Standard")</f>
        <v>Standard</v>
      </c>
      <c r="T2266" t="str">
        <f>_xlfn.XLOOKUP(tblOrders[[#This Row],[ProductID]], tblProducts[ProductID], tblProducts[ProductName])</f>
        <v>Product 67</v>
      </c>
      <c r="U2266">
        <f>_xlfn.XLOOKUP(tblOrders[[#This Row],[SalesRepID]], tblSalesreps[RepID], tblSalesreps[Target])</f>
        <v>16246424</v>
      </c>
    </row>
    <row r="2267" spans="1:21">
      <c r="A2267" t="s">
        <v>3064</v>
      </c>
      <c r="B2267" s="7" t="s">
        <v>879</v>
      </c>
      <c r="C2267" t="s">
        <v>845</v>
      </c>
      <c r="D2267" t="s">
        <v>318</v>
      </c>
      <c r="E2267" t="s">
        <v>19</v>
      </c>
      <c r="F2267" t="s">
        <v>88</v>
      </c>
      <c r="G2267">
        <v>9</v>
      </c>
      <c r="H2267">
        <v>0.05</v>
      </c>
      <c r="I2267" s="2">
        <v>942714.45</v>
      </c>
      <c r="J2267" t="str">
        <f>_xlfn.XLOOKUP(tblOrders[[#This Row],[CustomerID]], tblCustomers[CustomerID], tblCustomers[CustomerName])</f>
        <v>Customer 259</v>
      </c>
      <c r="K2267" t="str">
        <f>_xlfn.XLOOKUP(tblOrders[[#This Row],[CustomerID]], tblCustomers[CustomerID], tblCustomers[Segment])</f>
        <v>Consumer</v>
      </c>
      <c r="L2267" t="str">
        <f>_xlfn.XLOOKUP(tblOrders[[#This Row],[ProductID]], tblProducts[ProductID], tblProducts[Category])</f>
        <v>Office</v>
      </c>
      <c r="M2267">
        <f>_xlfn.XLOOKUP(tblOrders[[#This Row],[ProductID]], tblProducts[ProductID], tblProducts[CostPrice])</f>
        <v>39205</v>
      </c>
      <c r="N2267">
        <f>tblOrders[[#This Row],[Sales]]-(tblOrders[[#This Row],[CostPrice]]*tblOrders[[#This Row],[Quantity]])</f>
        <v>589869.44999999995</v>
      </c>
      <c r="O2267" t="str">
        <f>TEXT(tblOrders[[#This Row],[Date]],"mmm-yyyy")</f>
        <v>Jan-2025</v>
      </c>
      <c r="P2267" t="str">
        <f>_xlfn.XLOOKUP(tblOrders[[#This Row],[OrderID]], tblReturns[OrderID], tblReturns[Returned])</f>
        <v>No</v>
      </c>
      <c r="Q2267" t="str">
        <f>_xlfn.XLOOKUP(tblOrders[[#This Row],[OrderID]], tblShipping[OrderID], tblShipping[ShipMode])</f>
        <v>Standard</v>
      </c>
      <c r="R2267" t="str">
        <f>IFERROR(_xlfn.XLOOKUP(A2266, tblCustomers[CustomerID], tblCustomers[CustomerName]), "Not Found")</f>
        <v>Not Found</v>
      </c>
      <c r="S2267" t="str">
        <f>IF(tblOrders[[#This Row],[Sales]]&gt;1000000,"High Value","Standard")</f>
        <v>Standard</v>
      </c>
      <c r="T2267" t="str">
        <f>_xlfn.XLOOKUP(tblOrders[[#This Row],[ProductID]], tblProducts[ProductID], tblProducts[ProductName])</f>
        <v>Product 74</v>
      </c>
      <c r="U2267">
        <f>_xlfn.XLOOKUP(tblOrders[[#This Row],[SalesRepID]], tblSalesreps[RepID], tblSalesreps[Target])</f>
        <v>11347243</v>
      </c>
    </row>
    <row r="2268" spans="1:21">
      <c r="A2268" t="s">
        <v>3065</v>
      </c>
      <c r="B2268" s="7" t="s">
        <v>1335</v>
      </c>
      <c r="C2268" t="s">
        <v>705</v>
      </c>
      <c r="D2268" t="s">
        <v>585</v>
      </c>
      <c r="E2268" t="s">
        <v>202</v>
      </c>
      <c r="F2268" t="s">
        <v>26</v>
      </c>
      <c r="G2268">
        <v>5</v>
      </c>
      <c r="H2268">
        <v>0</v>
      </c>
      <c r="I2268" s="2">
        <v>709175</v>
      </c>
      <c r="J2268" t="str">
        <f>_xlfn.XLOOKUP(tblOrders[[#This Row],[CustomerID]], tblCustomers[CustomerID], tblCustomers[CustomerName])</f>
        <v>Customer 228</v>
      </c>
      <c r="K2268" t="str">
        <f>_xlfn.XLOOKUP(tblOrders[[#This Row],[CustomerID]], tblCustomers[CustomerID], tblCustomers[Segment])</f>
        <v>Corporate</v>
      </c>
      <c r="L2268" t="str">
        <f>_xlfn.XLOOKUP(tblOrders[[#This Row],[ProductID]], tblProducts[ProductID], tblProducts[Category])</f>
        <v>Office</v>
      </c>
      <c r="M2268">
        <f>_xlfn.XLOOKUP(tblOrders[[#This Row],[ProductID]], tblProducts[ProductID], tblProducts[CostPrice])</f>
        <v>49623</v>
      </c>
      <c r="N2268">
        <f>tblOrders[[#This Row],[Sales]]-(tblOrders[[#This Row],[CostPrice]]*tblOrders[[#This Row],[Quantity]])</f>
        <v>461060</v>
      </c>
      <c r="O2268" t="str">
        <f>TEXT(tblOrders[[#This Row],[Date]],"mmm-yyyy")</f>
        <v>Apr-2025</v>
      </c>
      <c r="P2268" t="str">
        <f>_xlfn.XLOOKUP(tblOrders[[#This Row],[OrderID]], tblReturns[OrderID], tblReturns[Returned])</f>
        <v>No</v>
      </c>
      <c r="Q2268" t="str">
        <f>_xlfn.XLOOKUP(tblOrders[[#This Row],[OrderID]], tblShipping[OrderID], tblShipping[ShipMode])</f>
        <v>Pickup</v>
      </c>
      <c r="R2268" t="str">
        <f>IFERROR(_xlfn.XLOOKUP(A2267, tblCustomers[CustomerID], tblCustomers[CustomerName]), "Not Found")</f>
        <v>Not Found</v>
      </c>
      <c r="S2268" t="str">
        <f>IF(tblOrders[[#This Row],[Sales]]&gt;1000000,"High Value","Standard")</f>
        <v>Standard</v>
      </c>
      <c r="T2268" t="str">
        <f>_xlfn.XLOOKUP(tblOrders[[#This Row],[ProductID]], tblProducts[ProductID], tblProducts[ProductName])</f>
        <v>Product 54</v>
      </c>
      <c r="U2268">
        <f>_xlfn.XLOOKUP(tblOrders[[#This Row],[SalesRepID]], tblSalesreps[RepID], tblSalesreps[Target])</f>
        <v>10652665</v>
      </c>
    </row>
    <row r="2269" spans="1:21">
      <c r="A2269" t="s">
        <v>3066</v>
      </c>
      <c r="B2269" s="7" t="s">
        <v>995</v>
      </c>
      <c r="C2269" t="s">
        <v>1457</v>
      </c>
      <c r="D2269" t="s">
        <v>667</v>
      </c>
      <c r="E2269" t="s">
        <v>87</v>
      </c>
      <c r="F2269" t="s">
        <v>20</v>
      </c>
      <c r="G2269">
        <v>10</v>
      </c>
      <c r="H2269">
        <v>0.1</v>
      </c>
      <c r="I2269" s="2">
        <v>1296126</v>
      </c>
      <c r="J2269" t="str">
        <f>_xlfn.XLOOKUP(tblOrders[[#This Row],[CustomerID]], tblCustomers[CustomerID], tblCustomers[CustomerName])</f>
        <v>Customer 199</v>
      </c>
      <c r="K2269" t="str">
        <f>_xlfn.XLOOKUP(tblOrders[[#This Row],[CustomerID]], tblCustomers[CustomerID], tblCustomers[Segment])</f>
        <v>Corporate</v>
      </c>
      <c r="L2269" t="str">
        <f>_xlfn.XLOOKUP(tblOrders[[#This Row],[ProductID]], tblProducts[ProductID], tblProducts[Category])</f>
        <v>Electronics</v>
      </c>
      <c r="M2269">
        <f>_xlfn.XLOOKUP(tblOrders[[#This Row],[ProductID]], tblProducts[ProductID], tblProducts[CostPrice])</f>
        <v>13676</v>
      </c>
      <c r="N2269">
        <f>tblOrders[[#This Row],[Sales]]-(tblOrders[[#This Row],[CostPrice]]*tblOrders[[#This Row],[Quantity]])</f>
        <v>1159366</v>
      </c>
      <c r="O2269" t="str">
        <f>TEXT(tblOrders[[#This Row],[Date]],"mmm-yyyy")</f>
        <v>Feb-2025</v>
      </c>
      <c r="P2269" t="str">
        <f>_xlfn.XLOOKUP(tblOrders[[#This Row],[OrderID]], tblReturns[OrderID], tblReturns[Returned])</f>
        <v>No</v>
      </c>
      <c r="Q2269" t="str">
        <f>_xlfn.XLOOKUP(tblOrders[[#This Row],[OrderID]], tblShipping[OrderID], tblShipping[ShipMode])</f>
        <v>Standard</v>
      </c>
      <c r="R2269" t="str">
        <f>IFERROR(_xlfn.XLOOKUP(A2268, tblCustomers[CustomerID], tblCustomers[CustomerName]), "Not Found")</f>
        <v>Not Found</v>
      </c>
      <c r="S2269" t="str">
        <f>IF(tblOrders[[#This Row],[Sales]]&gt;1000000,"High Value","Standard")</f>
        <v>High Value</v>
      </c>
      <c r="T2269" t="str">
        <f>_xlfn.XLOOKUP(tblOrders[[#This Row],[ProductID]], tblProducts[ProductID], tblProducts[ProductName])</f>
        <v>Product 10</v>
      </c>
      <c r="U2269">
        <f>_xlfn.XLOOKUP(tblOrders[[#This Row],[SalesRepID]], tblSalesreps[RepID], tblSalesreps[Target])</f>
        <v>18500989</v>
      </c>
    </row>
    <row r="2270" spans="1:21">
      <c r="A2270" t="s">
        <v>3067</v>
      </c>
      <c r="B2270" s="7" t="s">
        <v>758</v>
      </c>
      <c r="C2270" t="s">
        <v>376</v>
      </c>
      <c r="D2270" t="s">
        <v>744</v>
      </c>
      <c r="E2270" t="s">
        <v>205</v>
      </c>
      <c r="F2270" t="s">
        <v>51</v>
      </c>
      <c r="G2270">
        <v>6</v>
      </c>
      <c r="H2270">
        <v>0.15</v>
      </c>
      <c r="I2270" s="2">
        <v>599520.30000000005</v>
      </c>
      <c r="J2270" t="str">
        <f>_xlfn.XLOOKUP(tblOrders[[#This Row],[CustomerID]], tblCustomers[CustomerID], tblCustomers[CustomerName])</f>
        <v>Customer 118</v>
      </c>
      <c r="K2270" t="str">
        <f>_xlfn.XLOOKUP(tblOrders[[#This Row],[CustomerID]], tblCustomers[CustomerID], tblCustomers[Segment])</f>
        <v>Corporate</v>
      </c>
      <c r="L2270" t="str">
        <f>_xlfn.XLOOKUP(tblOrders[[#This Row],[ProductID]], tblProducts[ProductID], tblProducts[Category])</f>
        <v>Electronics</v>
      </c>
      <c r="M2270">
        <f>_xlfn.XLOOKUP(tblOrders[[#This Row],[ProductID]], tblProducts[ProductID], tblProducts[CostPrice])</f>
        <v>37361</v>
      </c>
      <c r="N2270">
        <f>tblOrders[[#This Row],[Sales]]-(tblOrders[[#This Row],[CostPrice]]*tblOrders[[#This Row],[Quantity]])</f>
        <v>375354.30000000005</v>
      </c>
      <c r="O2270" t="str">
        <f>TEXT(tblOrders[[#This Row],[Date]],"mmm-yyyy")</f>
        <v>Mar-2025</v>
      </c>
      <c r="P2270" t="str">
        <f>_xlfn.XLOOKUP(tblOrders[[#This Row],[OrderID]], tblReturns[OrderID], tblReturns[Returned])</f>
        <v>No</v>
      </c>
      <c r="Q2270" t="str">
        <f>_xlfn.XLOOKUP(tblOrders[[#This Row],[OrderID]], tblShipping[OrderID], tblShipping[ShipMode])</f>
        <v>Express</v>
      </c>
      <c r="R2270" t="str">
        <f>IFERROR(_xlfn.XLOOKUP(A2269, tblCustomers[CustomerID], tblCustomers[CustomerName]), "Not Found")</f>
        <v>Not Found</v>
      </c>
      <c r="S2270" t="str">
        <f>IF(tblOrders[[#This Row],[Sales]]&gt;1000000,"High Value","Standard")</f>
        <v>Standard</v>
      </c>
      <c r="T2270" t="str">
        <f>_xlfn.XLOOKUP(tblOrders[[#This Row],[ProductID]], tblProducts[ProductID], tblProducts[ProductName])</f>
        <v>Product 72</v>
      </c>
      <c r="U2270">
        <f>_xlfn.XLOOKUP(tblOrders[[#This Row],[SalesRepID]], tblSalesreps[RepID], tblSalesreps[Target])</f>
        <v>16246424</v>
      </c>
    </row>
    <row r="2271" spans="1:21">
      <c r="A2271" t="s">
        <v>3068</v>
      </c>
      <c r="B2271" s="7" t="s">
        <v>1017</v>
      </c>
      <c r="C2271" t="s">
        <v>1457</v>
      </c>
      <c r="D2271" t="s">
        <v>400</v>
      </c>
      <c r="E2271" t="s">
        <v>25</v>
      </c>
      <c r="F2271" t="s">
        <v>88</v>
      </c>
      <c r="G2271">
        <v>3</v>
      </c>
      <c r="H2271">
        <v>0.1</v>
      </c>
      <c r="I2271" s="2">
        <v>396530.1</v>
      </c>
      <c r="J2271" t="str">
        <f>_xlfn.XLOOKUP(tblOrders[[#This Row],[CustomerID]], tblCustomers[CustomerID], tblCustomers[CustomerName])</f>
        <v>Customer 199</v>
      </c>
      <c r="K2271" t="str">
        <f>_xlfn.XLOOKUP(tblOrders[[#This Row],[CustomerID]], tblCustomers[CustomerID], tblCustomers[Segment])</f>
        <v>Corporate</v>
      </c>
      <c r="L2271" t="str">
        <f>_xlfn.XLOOKUP(tblOrders[[#This Row],[ProductID]], tblProducts[ProductID], tblProducts[Category])</f>
        <v>Electronics</v>
      </c>
      <c r="M2271">
        <f>_xlfn.XLOOKUP(tblOrders[[#This Row],[ProductID]], tblProducts[ProductID], tblProducts[CostPrice])</f>
        <v>36044</v>
      </c>
      <c r="N2271">
        <f>tblOrders[[#This Row],[Sales]]-(tblOrders[[#This Row],[CostPrice]]*tblOrders[[#This Row],[Quantity]])</f>
        <v>288398.09999999998</v>
      </c>
      <c r="O2271" t="str">
        <f>TEXT(tblOrders[[#This Row],[Date]],"mmm-yyyy")</f>
        <v>Nov-2025</v>
      </c>
      <c r="P2271" t="str">
        <f>_xlfn.XLOOKUP(tblOrders[[#This Row],[OrderID]], tblReturns[OrderID], tblReturns[Returned])</f>
        <v>No</v>
      </c>
      <c r="Q2271" t="str">
        <f>_xlfn.XLOOKUP(tblOrders[[#This Row],[OrderID]], tblShipping[OrderID], tblShipping[ShipMode])</f>
        <v>Pickup</v>
      </c>
      <c r="R2271" t="str">
        <f>IFERROR(_xlfn.XLOOKUP(A2270, tblCustomers[CustomerID], tblCustomers[CustomerName]), "Not Found")</f>
        <v>Not Found</v>
      </c>
      <c r="S2271" t="str">
        <f>IF(tblOrders[[#This Row],[Sales]]&gt;1000000,"High Value","Standard")</f>
        <v>Standard</v>
      </c>
      <c r="T2271" t="str">
        <f>_xlfn.XLOOKUP(tblOrders[[#This Row],[ProductID]], tblProducts[ProductID], tblProducts[ProductName])</f>
        <v>Product 29</v>
      </c>
      <c r="U2271">
        <f>_xlfn.XLOOKUP(tblOrders[[#This Row],[SalesRepID]], tblSalesreps[RepID], tblSalesreps[Target])</f>
        <v>7094914</v>
      </c>
    </row>
    <row r="2272" spans="1:21">
      <c r="A2272" t="s">
        <v>3069</v>
      </c>
      <c r="B2272" s="7" t="s">
        <v>1092</v>
      </c>
      <c r="C2272" t="s">
        <v>11</v>
      </c>
      <c r="D2272" t="s">
        <v>30</v>
      </c>
      <c r="E2272" t="s">
        <v>186</v>
      </c>
      <c r="F2272" t="s">
        <v>88</v>
      </c>
      <c r="G2272">
        <v>9</v>
      </c>
      <c r="H2272">
        <v>0</v>
      </c>
      <c r="I2272" s="2">
        <v>694476</v>
      </c>
      <c r="J2272" t="str">
        <f>_xlfn.XLOOKUP(tblOrders[[#This Row],[CustomerID]], tblCustomers[CustomerID], tblCustomers[CustomerName])</f>
        <v>Customer 168</v>
      </c>
      <c r="K2272" t="str">
        <f>_xlfn.XLOOKUP(tblOrders[[#This Row],[CustomerID]], tblCustomers[CustomerID], tblCustomers[Segment])</f>
        <v>SME</v>
      </c>
      <c r="L2272" t="str">
        <f>_xlfn.XLOOKUP(tblOrders[[#This Row],[ProductID]], tblProducts[ProductID], tblProducts[Category])</f>
        <v>Furniture</v>
      </c>
      <c r="M2272">
        <f>_xlfn.XLOOKUP(tblOrders[[#This Row],[ProductID]], tblProducts[ProductID], tblProducts[CostPrice])</f>
        <v>18655</v>
      </c>
      <c r="N2272">
        <f>tblOrders[[#This Row],[Sales]]-(tblOrders[[#This Row],[CostPrice]]*tblOrders[[#This Row],[Quantity]])</f>
        <v>526581</v>
      </c>
      <c r="O2272" t="str">
        <f>TEXT(tblOrders[[#This Row],[Date]],"mmm-yyyy")</f>
        <v>Dec-2025</v>
      </c>
      <c r="P2272" t="str">
        <f>_xlfn.XLOOKUP(tblOrders[[#This Row],[OrderID]], tblReturns[OrderID], tblReturns[Returned])</f>
        <v>No</v>
      </c>
      <c r="Q2272" t="str">
        <f>_xlfn.XLOOKUP(tblOrders[[#This Row],[OrderID]], tblShipping[OrderID], tblShipping[ShipMode])</f>
        <v>Pickup</v>
      </c>
      <c r="R2272" t="str">
        <f>IFERROR(_xlfn.XLOOKUP(A2271, tblCustomers[CustomerID], tblCustomers[CustomerName]), "Not Found")</f>
        <v>Not Found</v>
      </c>
      <c r="S2272" t="str">
        <f>IF(tblOrders[[#This Row],[Sales]]&gt;1000000,"High Value","Standard")</f>
        <v>Standard</v>
      </c>
      <c r="T2272" t="str">
        <f>_xlfn.XLOOKUP(tblOrders[[#This Row],[ProductID]], tblProducts[ProductID], tblProducts[ProductName])</f>
        <v>Product 34</v>
      </c>
      <c r="U2272">
        <f>_xlfn.XLOOKUP(tblOrders[[#This Row],[SalesRepID]], tblSalesreps[RepID], tblSalesreps[Target])</f>
        <v>15141830</v>
      </c>
    </row>
    <row r="2273" spans="1:21">
      <c r="A2273" t="s">
        <v>3070</v>
      </c>
      <c r="B2273" s="7" t="s">
        <v>497</v>
      </c>
      <c r="C2273" t="s">
        <v>2795</v>
      </c>
      <c r="D2273" t="s">
        <v>308</v>
      </c>
      <c r="E2273" t="s">
        <v>79</v>
      </c>
      <c r="F2273" t="s">
        <v>20</v>
      </c>
      <c r="G2273">
        <v>6</v>
      </c>
      <c r="H2273">
        <v>0.2</v>
      </c>
      <c r="I2273" s="2">
        <v>659025.6</v>
      </c>
      <c r="J2273" t="str">
        <f>_xlfn.XLOOKUP(tblOrders[[#This Row],[CustomerID]], tblCustomers[CustomerID], tblCustomers[CustomerName])</f>
        <v>Customer 179</v>
      </c>
      <c r="K2273" t="str">
        <f>_xlfn.XLOOKUP(tblOrders[[#This Row],[CustomerID]], tblCustomers[CustomerID], tblCustomers[Segment])</f>
        <v>Corporate</v>
      </c>
      <c r="L2273" t="str">
        <f>_xlfn.XLOOKUP(tblOrders[[#This Row],[ProductID]], tblProducts[ProductID], tblProducts[Category])</f>
        <v>Furniture</v>
      </c>
      <c r="M2273">
        <f>_xlfn.XLOOKUP(tblOrders[[#This Row],[ProductID]], tblProducts[ProductID], tblProducts[CostPrice])</f>
        <v>27039</v>
      </c>
      <c r="N2273">
        <f>tblOrders[[#This Row],[Sales]]-(tblOrders[[#This Row],[CostPrice]]*tblOrders[[#This Row],[Quantity]])</f>
        <v>496791.6</v>
      </c>
      <c r="O2273" t="str">
        <f>TEXT(tblOrders[[#This Row],[Date]],"mmm-yyyy")</f>
        <v>Mar-2025</v>
      </c>
      <c r="P2273" t="str">
        <f>_xlfn.XLOOKUP(tblOrders[[#This Row],[OrderID]], tblReturns[OrderID], tblReturns[Returned])</f>
        <v>No</v>
      </c>
      <c r="Q2273" t="str">
        <f>_xlfn.XLOOKUP(tblOrders[[#This Row],[OrderID]], tblShipping[OrderID], tblShipping[ShipMode])</f>
        <v>Standard</v>
      </c>
      <c r="R2273" t="str">
        <f>IFERROR(_xlfn.XLOOKUP(A2272, tblCustomers[CustomerID], tblCustomers[CustomerName]), "Not Found")</f>
        <v>Not Found</v>
      </c>
      <c r="S2273" t="str">
        <f>IF(tblOrders[[#This Row],[Sales]]&gt;1000000,"High Value","Standard")</f>
        <v>Standard</v>
      </c>
      <c r="T2273" t="str">
        <f>_xlfn.XLOOKUP(tblOrders[[#This Row],[ProductID]], tblProducts[ProductID], tblProducts[ProductName])</f>
        <v>Product 13</v>
      </c>
      <c r="U2273">
        <f>_xlfn.XLOOKUP(tblOrders[[#This Row],[SalesRepID]], tblSalesreps[RepID], tblSalesreps[Target])</f>
        <v>8592536</v>
      </c>
    </row>
    <row r="2274" spans="1:21">
      <c r="A2274" t="s">
        <v>3071</v>
      </c>
      <c r="B2274" s="7" t="s">
        <v>1132</v>
      </c>
      <c r="C2274" t="s">
        <v>687</v>
      </c>
      <c r="D2274" t="s">
        <v>269</v>
      </c>
      <c r="E2274" t="s">
        <v>186</v>
      </c>
      <c r="F2274" t="s">
        <v>26</v>
      </c>
      <c r="G2274">
        <v>8</v>
      </c>
      <c r="H2274">
        <v>0.05</v>
      </c>
      <c r="I2274" s="2">
        <v>1043487.6</v>
      </c>
      <c r="J2274" t="str">
        <f>_xlfn.XLOOKUP(tblOrders[[#This Row],[CustomerID]], tblCustomers[CustomerID], tblCustomers[CustomerName])</f>
        <v>Customer 147</v>
      </c>
      <c r="K2274" t="str">
        <f>_xlfn.XLOOKUP(tblOrders[[#This Row],[CustomerID]], tblCustomers[CustomerID], tblCustomers[Segment])</f>
        <v>Consumer</v>
      </c>
      <c r="L2274" t="str">
        <f>_xlfn.XLOOKUP(tblOrders[[#This Row],[ProductID]], tblProducts[ProductID], tblProducts[Category])</f>
        <v>Office</v>
      </c>
      <c r="M2274">
        <f>_xlfn.XLOOKUP(tblOrders[[#This Row],[ProductID]], tblProducts[ProductID], tblProducts[CostPrice])</f>
        <v>28606</v>
      </c>
      <c r="N2274">
        <f>tblOrders[[#This Row],[Sales]]-(tblOrders[[#This Row],[CostPrice]]*tblOrders[[#This Row],[Quantity]])</f>
        <v>814639.6</v>
      </c>
      <c r="O2274" t="str">
        <f>TEXT(tblOrders[[#This Row],[Date]],"mmm-yyyy")</f>
        <v>Feb-2025</v>
      </c>
      <c r="P2274" t="str">
        <f>_xlfn.XLOOKUP(tblOrders[[#This Row],[OrderID]], tblReturns[OrderID], tblReturns[Returned])</f>
        <v>No</v>
      </c>
      <c r="Q2274" t="str">
        <f>_xlfn.XLOOKUP(tblOrders[[#This Row],[OrderID]], tblShipping[OrderID], tblShipping[ShipMode])</f>
        <v>Express</v>
      </c>
      <c r="R2274" t="str">
        <f>IFERROR(_xlfn.XLOOKUP(A2273, tblCustomers[CustomerID], tblCustomers[CustomerName]), "Not Found")</f>
        <v>Not Found</v>
      </c>
      <c r="S2274" t="str">
        <f>IF(tblOrders[[#This Row],[Sales]]&gt;1000000,"High Value","Standard")</f>
        <v>High Value</v>
      </c>
      <c r="T2274" t="str">
        <f>_xlfn.XLOOKUP(tblOrders[[#This Row],[ProductID]], tblProducts[ProductID], tblProducts[ProductName])</f>
        <v>Product 62</v>
      </c>
      <c r="U2274">
        <f>_xlfn.XLOOKUP(tblOrders[[#This Row],[SalesRepID]], tblSalesreps[RepID], tblSalesreps[Target])</f>
        <v>15141830</v>
      </c>
    </row>
    <row r="2275" spans="1:21">
      <c r="A2275" t="s">
        <v>3072</v>
      </c>
      <c r="B2275" s="7" t="s">
        <v>1181</v>
      </c>
      <c r="C2275" t="s">
        <v>358</v>
      </c>
      <c r="D2275" t="s">
        <v>255</v>
      </c>
      <c r="E2275" t="s">
        <v>19</v>
      </c>
      <c r="F2275" t="s">
        <v>14</v>
      </c>
      <c r="G2275">
        <v>7</v>
      </c>
      <c r="H2275">
        <v>0</v>
      </c>
      <c r="I2275" s="2">
        <v>37926</v>
      </c>
      <c r="J2275" t="str">
        <f>_xlfn.XLOOKUP(tblOrders[[#This Row],[CustomerID]], tblCustomers[CustomerID], tblCustomers[CustomerName])</f>
        <v>Customer 285</v>
      </c>
      <c r="K2275" t="str">
        <f>_xlfn.XLOOKUP(tblOrders[[#This Row],[CustomerID]], tblCustomers[CustomerID], tblCustomers[Segment])</f>
        <v>Corporate</v>
      </c>
      <c r="L2275" t="str">
        <f>_xlfn.XLOOKUP(tblOrders[[#This Row],[ProductID]], tblProducts[ProductID], tblProducts[Category])</f>
        <v>Electronics</v>
      </c>
      <c r="M2275">
        <f>_xlfn.XLOOKUP(tblOrders[[#This Row],[ProductID]], tblProducts[ProductID], tblProducts[CostPrice])</f>
        <v>58560</v>
      </c>
      <c r="N2275">
        <f>tblOrders[[#This Row],[Sales]]-(tblOrders[[#This Row],[CostPrice]]*tblOrders[[#This Row],[Quantity]])</f>
        <v>-371994</v>
      </c>
      <c r="O2275" t="str">
        <f>TEXT(tblOrders[[#This Row],[Date]],"mmm-yyyy")</f>
        <v>Apr-2025</v>
      </c>
      <c r="P2275" t="str">
        <f>_xlfn.XLOOKUP(tblOrders[[#This Row],[OrderID]], tblReturns[OrderID], tblReturns[Returned])</f>
        <v>No</v>
      </c>
      <c r="Q2275" t="str">
        <f>_xlfn.XLOOKUP(tblOrders[[#This Row],[OrderID]], tblShipping[OrderID], tblShipping[ShipMode])</f>
        <v>Pickup</v>
      </c>
      <c r="R2275" t="str">
        <f>IFERROR(_xlfn.XLOOKUP(A2274, tblCustomers[CustomerID], tblCustomers[CustomerName]), "Not Found")</f>
        <v>Not Found</v>
      </c>
      <c r="S2275" t="str">
        <f>IF(tblOrders[[#This Row],[Sales]]&gt;1000000,"High Value","Standard")</f>
        <v>Standard</v>
      </c>
      <c r="T2275" t="str">
        <f>_xlfn.XLOOKUP(tblOrders[[#This Row],[ProductID]], tblProducts[ProductID], tblProducts[ProductName])</f>
        <v>Product 79</v>
      </c>
      <c r="U2275">
        <f>_xlfn.XLOOKUP(tblOrders[[#This Row],[SalesRepID]], tblSalesreps[RepID], tblSalesreps[Target])</f>
        <v>11347243</v>
      </c>
    </row>
    <row r="2276" spans="1:21">
      <c r="A2276" t="s">
        <v>3073</v>
      </c>
      <c r="B2276" s="7" t="s">
        <v>293</v>
      </c>
      <c r="C2276" t="s">
        <v>1344</v>
      </c>
      <c r="D2276" t="s">
        <v>83</v>
      </c>
      <c r="E2276" t="s">
        <v>25</v>
      </c>
      <c r="F2276" t="s">
        <v>20</v>
      </c>
      <c r="G2276">
        <v>8</v>
      </c>
      <c r="H2276">
        <v>0.05</v>
      </c>
      <c r="I2276" s="2">
        <v>885377.2</v>
      </c>
      <c r="J2276" t="str">
        <f>_xlfn.XLOOKUP(tblOrders[[#This Row],[CustomerID]], tblCustomers[CustomerID], tblCustomers[CustomerName])</f>
        <v>Customer 264</v>
      </c>
      <c r="K2276" t="str">
        <f>_xlfn.XLOOKUP(tblOrders[[#This Row],[CustomerID]], tblCustomers[CustomerID], tblCustomers[Segment])</f>
        <v>Corporate</v>
      </c>
      <c r="L2276" t="str">
        <f>_xlfn.XLOOKUP(tblOrders[[#This Row],[ProductID]], tblProducts[ProductID], tblProducts[Category])</f>
        <v>Furniture</v>
      </c>
      <c r="M2276">
        <f>_xlfn.XLOOKUP(tblOrders[[#This Row],[ProductID]], tblProducts[ProductID], tblProducts[CostPrice])</f>
        <v>79600</v>
      </c>
      <c r="N2276">
        <f>tblOrders[[#This Row],[Sales]]-(tblOrders[[#This Row],[CostPrice]]*tblOrders[[#This Row],[Quantity]])</f>
        <v>248577.19999999995</v>
      </c>
      <c r="O2276" t="str">
        <f>TEXT(tblOrders[[#This Row],[Date]],"mmm-yyyy")</f>
        <v>Feb-2025</v>
      </c>
      <c r="P2276" t="str">
        <f>_xlfn.XLOOKUP(tblOrders[[#This Row],[OrderID]], tblReturns[OrderID], tblReturns[Returned])</f>
        <v>No</v>
      </c>
      <c r="Q2276" t="str">
        <f>_xlfn.XLOOKUP(tblOrders[[#This Row],[OrderID]], tblShipping[OrderID], tblShipping[ShipMode])</f>
        <v>Express</v>
      </c>
      <c r="R2276" t="str">
        <f>IFERROR(_xlfn.XLOOKUP(A2275, tblCustomers[CustomerID], tblCustomers[CustomerName]), "Not Found")</f>
        <v>Not Found</v>
      </c>
      <c r="S2276" t="str">
        <f>IF(tblOrders[[#This Row],[Sales]]&gt;1000000,"High Value","Standard")</f>
        <v>Standard</v>
      </c>
      <c r="T2276" t="str">
        <f>_xlfn.XLOOKUP(tblOrders[[#This Row],[ProductID]], tblProducts[ProductID], tblProducts[ProductName])</f>
        <v>Product 43</v>
      </c>
      <c r="U2276">
        <f>_xlfn.XLOOKUP(tblOrders[[#This Row],[SalesRepID]], tblSalesreps[RepID], tblSalesreps[Target])</f>
        <v>7094914</v>
      </c>
    </row>
    <row r="2277" spans="1:21">
      <c r="A2277" t="s">
        <v>3074</v>
      </c>
      <c r="B2277" s="7" t="s">
        <v>424</v>
      </c>
      <c r="C2277" t="s">
        <v>476</v>
      </c>
      <c r="D2277" t="s">
        <v>162</v>
      </c>
      <c r="E2277" t="s">
        <v>40</v>
      </c>
      <c r="F2277" t="s">
        <v>26</v>
      </c>
      <c r="G2277">
        <v>6</v>
      </c>
      <c r="H2277">
        <v>0.05</v>
      </c>
      <c r="I2277" s="2">
        <v>339492</v>
      </c>
      <c r="J2277" t="str">
        <f>_xlfn.XLOOKUP(tblOrders[[#This Row],[CustomerID]], tblCustomers[CustomerID], tblCustomers[CustomerName])</f>
        <v>Customer 142</v>
      </c>
      <c r="K2277" t="str">
        <f>_xlfn.XLOOKUP(tblOrders[[#This Row],[CustomerID]], tblCustomers[CustomerID], tblCustomers[Segment])</f>
        <v>Consumer</v>
      </c>
      <c r="L2277" t="str">
        <f>_xlfn.XLOOKUP(tblOrders[[#This Row],[ProductID]], tblProducts[ProductID], tblProducts[Category])</f>
        <v>Furniture</v>
      </c>
      <c r="M2277">
        <f>_xlfn.XLOOKUP(tblOrders[[#This Row],[ProductID]], tblProducts[ProductID], tblProducts[CostPrice])</f>
        <v>62257</v>
      </c>
      <c r="N2277">
        <f>tblOrders[[#This Row],[Sales]]-(tblOrders[[#This Row],[CostPrice]]*tblOrders[[#This Row],[Quantity]])</f>
        <v>-34050</v>
      </c>
      <c r="O2277" t="str">
        <f>TEXT(tblOrders[[#This Row],[Date]],"mmm-yyyy")</f>
        <v>Feb-2025</v>
      </c>
      <c r="P2277" t="str">
        <f>_xlfn.XLOOKUP(tblOrders[[#This Row],[OrderID]], tblReturns[OrderID], tblReturns[Returned])</f>
        <v>Yes</v>
      </c>
      <c r="Q2277" t="str">
        <f>_xlfn.XLOOKUP(tblOrders[[#This Row],[OrderID]], tblShipping[OrderID], tblShipping[ShipMode])</f>
        <v>Standard</v>
      </c>
      <c r="R2277" t="str">
        <f>IFERROR(_xlfn.XLOOKUP(A2276, tblCustomers[CustomerID], tblCustomers[CustomerName]), "Not Found")</f>
        <v>Not Found</v>
      </c>
      <c r="S2277" t="str">
        <f>IF(tblOrders[[#This Row],[Sales]]&gt;1000000,"High Value","Standard")</f>
        <v>Standard</v>
      </c>
      <c r="T2277" t="str">
        <f>_xlfn.XLOOKUP(tblOrders[[#This Row],[ProductID]], tblProducts[ProductID], tblProducts[ProductName])</f>
        <v>Product 55</v>
      </c>
      <c r="U2277">
        <f>_xlfn.XLOOKUP(tblOrders[[#This Row],[SalesRepID]], tblSalesreps[RepID], tblSalesreps[Target])</f>
        <v>6291486</v>
      </c>
    </row>
    <row r="2278" spans="1:21">
      <c r="A2278" t="s">
        <v>3075</v>
      </c>
      <c r="B2278" s="7" t="s">
        <v>42</v>
      </c>
      <c r="C2278" t="s">
        <v>327</v>
      </c>
      <c r="D2278" t="s">
        <v>18</v>
      </c>
      <c r="E2278" t="s">
        <v>19</v>
      </c>
      <c r="F2278" t="s">
        <v>20</v>
      </c>
      <c r="G2278">
        <v>2</v>
      </c>
      <c r="H2278">
        <v>0</v>
      </c>
      <c r="I2278" s="2">
        <v>56176</v>
      </c>
      <c r="J2278" t="str">
        <f>_xlfn.XLOOKUP(tblOrders[[#This Row],[CustomerID]], tblCustomers[CustomerID], tblCustomers[CustomerName])</f>
        <v>Customer 48</v>
      </c>
      <c r="K2278" t="str">
        <f>_xlfn.XLOOKUP(tblOrders[[#This Row],[CustomerID]], tblCustomers[CustomerID], tblCustomers[Segment])</f>
        <v>Consumer</v>
      </c>
      <c r="L2278" t="str">
        <f>_xlfn.XLOOKUP(tblOrders[[#This Row],[ProductID]], tblProducts[ProductID], tblProducts[Category])</f>
        <v>Electronics</v>
      </c>
      <c r="M2278">
        <f>_xlfn.XLOOKUP(tblOrders[[#This Row],[ProductID]], tblProducts[ProductID], tblProducts[CostPrice])</f>
        <v>55008</v>
      </c>
      <c r="N2278">
        <f>tblOrders[[#This Row],[Sales]]-(tblOrders[[#This Row],[CostPrice]]*tblOrders[[#This Row],[Quantity]])</f>
        <v>-53840</v>
      </c>
      <c r="O2278" t="str">
        <f>TEXT(tblOrders[[#This Row],[Date]],"mmm-yyyy")</f>
        <v>May-2025</v>
      </c>
      <c r="P2278" t="str">
        <f>_xlfn.XLOOKUP(tblOrders[[#This Row],[OrderID]], tblReturns[OrderID], tblReturns[Returned])</f>
        <v>No</v>
      </c>
      <c r="Q2278" t="str">
        <f>_xlfn.XLOOKUP(tblOrders[[#This Row],[OrderID]], tblShipping[OrderID], tblShipping[ShipMode])</f>
        <v>Express</v>
      </c>
      <c r="R2278" t="str">
        <f>IFERROR(_xlfn.XLOOKUP(A2277, tblCustomers[CustomerID], tblCustomers[CustomerName]), "Not Found")</f>
        <v>Not Found</v>
      </c>
      <c r="S2278" t="str">
        <f>IF(tblOrders[[#This Row],[Sales]]&gt;1000000,"High Value","Standard")</f>
        <v>Standard</v>
      </c>
      <c r="T2278" t="str">
        <f>_xlfn.XLOOKUP(tblOrders[[#This Row],[ProductID]], tblProducts[ProductID], tblProducts[ProductName])</f>
        <v>Product 94</v>
      </c>
      <c r="U2278">
        <f>_xlfn.XLOOKUP(tblOrders[[#This Row],[SalesRepID]], tblSalesreps[RepID], tblSalesreps[Target])</f>
        <v>11347243</v>
      </c>
    </row>
    <row r="2279" spans="1:21">
      <c r="A2279" t="s">
        <v>3076</v>
      </c>
      <c r="B2279" s="7" t="s">
        <v>666</v>
      </c>
      <c r="C2279" t="s">
        <v>441</v>
      </c>
      <c r="D2279" t="s">
        <v>12</v>
      </c>
      <c r="E2279" t="s">
        <v>74</v>
      </c>
      <c r="F2279" t="s">
        <v>14</v>
      </c>
      <c r="G2279">
        <v>8</v>
      </c>
      <c r="H2279">
        <v>0</v>
      </c>
      <c r="I2279" s="2">
        <v>575248</v>
      </c>
      <c r="J2279" t="str">
        <f>_xlfn.XLOOKUP(tblOrders[[#This Row],[CustomerID]], tblCustomers[CustomerID], tblCustomers[CustomerName])</f>
        <v>Customer 214</v>
      </c>
      <c r="K2279" t="str">
        <f>_xlfn.XLOOKUP(tblOrders[[#This Row],[CustomerID]], tblCustomers[CustomerID], tblCustomers[Segment])</f>
        <v>Consumer</v>
      </c>
      <c r="L2279" t="str">
        <f>_xlfn.XLOOKUP(tblOrders[[#This Row],[ProductID]], tblProducts[ProductID], tblProducts[Category])</f>
        <v>Furniture</v>
      </c>
      <c r="M2279">
        <f>_xlfn.XLOOKUP(tblOrders[[#This Row],[ProductID]], tblProducts[ProductID], tblProducts[CostPrice])</f>
        <v>72369</v>
      </c>
      <c r="N2279">
        <f>tblOrders[[#This Row],[Sales]]-(tblOrders[[#This Row],[CostPrice]]*tblOrders[[#This Row],[Quantity]])</f>
        <v>-3704</v>
      </c>
      <c r="O2279" t="str">
        <f>TEXT(tblOrders[[#This Row],[Date]],"mmm-yyyy")</f>
        <v>Dec-2025</v>
      </c>
      <c r="P2279" t="str">
        <f>_xlfn.XLOOKUP(tblOrders[[#This Row],[OrderID]], tblReturns[OrderID], tblReturns[Returned])</f>
        <v>No</v>
      </c>
      <c r="Q2279" t="str">
        <f>_xlfn.XLOOKUP(tblOrders[[#This Row],[OrderID]], tblShipping[OrderID], tblShipping[ShipMode])</f>
        <v>Pickup</v>
      </c>
      <c r="R2279" t="str">
        <f>IFERROR(_xlfn.XLOOKUP(A2278, tblCustomers[CustomerID], tblCustomers[CustomerName]), "Not Found")</f>
        <v>Not Found</v>
      </c>
      <c r="S2279" t="str">
        <f>IF(tblOrders[[#This Row],[Sales]]&gt;1000000,"High Value","Standard")</f>
        <v>Standard</v>
      </c>
      <c r="T2279" t="str">
        <f>_xlfn.XLOOKUP(tblOrders[[#This Row],[ProductID]], tblProducts[ProductID], tblProducts[ProductName])</f>
        <v>Product 19</v>
      </c>
      <c r="U2279">
        <f>_xlfn.XLOOKUP(tblOrders[[#This Row],[SalesRepID]], tblSalesreps[RepID], tblSalesreps[Target])</f>
        <v>7254801</v>
      </c>
    </row>
    <row r="2280" spans="1:21">
      <c r="A2280" t="s">
        <v>3077</v>
      </c>
      <c r="B2280" s="7" t="s">
        <v>548</v>
      </c>
      <c r="C2280" t="s">
        <v>399</v>
      </c>
      <c r="D2280" t="s">
        <v>55</v>
      </c>
      <c r="E2280" t="s">
        <v>197</v>
      </c>
      <c r="F2280" t="s">
        <v>14</v>
      </c>
      <c r="G2280">
        <v>5</v>
      </c>
      <c r="H2280">
        <v>0.2</v>
      </c>
      <c r="I2280" s="2">
        <v>73140</v>
      </c>
      <c r="J2280" t="str">
        <f>_xlfn.XLOOKUP(tblOrders[[#This Row],[CustomerID]], tblCustomers[CustomerID], tblCustomers[CustomerName])</f>
        <v>Customer 26</v>
      </c>
      <c r="K2280" t="str">
        <f>_xlfn.XLOOKUP(tblOrders[[#This Row],[CustomerID]], tblCustomers[CustomerID], tblCustomers[Segment])</f>
        <v>SME</v>
      </c>
      <c r="L2280" t="str">
        <f>_xlfn.XLOOKUP(tblOrders[[#This Row],[ProductID]], tblProducts[ProductID], tblProducts[Category])</f>
        <v>Home</v>
      </c>
      <c r="M2280">
        <f>_xlfn.XLOOKUP(tblOrders[[#This Row],[ProductID]], tblProducts[ProductID], tblProducts[CostPrice])</f>
        <v>23348</v>
      </c>
      <c r="N2280">
        <f>tblOrders[[#This Row],[Sales]]-(tblOrders[[#This Row],[CostPrice]]*tblOrders[[#This Row],[Quantity]])</f>
        <v>-43600</v>
      </c>
      <c r="O2280" t="str">
        <f>TEXT(tblOrders[[#This Row],[Date]],"mmm-yyyy")</f>
        <v>Aug-2025</v>
      </c>
      <c r="P2280" t="str">
        <f>_xlfn.XLOOKUP(tblOrders[[#This Row],[OrderID]], tblReturns[OrderID], tblReturns[Returned])</f>
        <v>No</v>
      </c>
      <c r="Q2280" t="str">
        <f>_xlfn.XLOOKUP(tblOrders[[#This Row],[OrderID]], tblShipping[OrderID], tblShipping[ShipMode])</f>
        <v>Standard</v>
      </c>
      <c r="R2280" t="str">
        <f>IFERROR(_xlfn.XLOOKUP(A2279, tblCustomers[CustomerID], tblCustomers[CustomerName]), "Not Found")</f>
        <v>Not Found</v>
      </c>
      <c r="S2280" t="str">
        <f>IF(tblOrders[[#This Row],[Sales]]&gt;1000000,"High Value","Standard")</f>
        <v>Standard</v>
      </c>
      <c r="T2280" t="str">
        <f>_xlfn.XLOOKUP(tblOrders[[#This Row],[ProductID]], tblProducts[ProductID], tblProducts[ProductName])</f>
        <v>Product 47</v>
      </c>
      <c r="U2280">
        <f>_xlfn.XLOOKUP(tblOrders[[#This Row],[SalesRepID]], tblSalesreps[RepID], tblSalesreps[Target])</f>
        <v>19562258</v>
      </c>
    </row>
    <row r="2281" spans="1:21">
      <c r="A2281" t="s">
        <v>3078</v>
      </c>
      <c r="B2281" s="7" t="s">
        <v>920</v>
      </c>
      <c r="C2281" t="s">
        <v>402</v>
      </c>
      <c r="D2281" t="s">
        <v>255</v>
      </c>
      <c r="E2281" t="s">
        <v>210</v>
      </c>
      <c r="F2281" t="s">
        <v>14</v>
      </c>
      <c r="G2281">
        <v>8</v>
      </c>
      <c r="H2281">
        <v>0.15</v>
      </c>
      <c r="I2281" s="2">
        <v>349792</v>
      </c>
      <c r="J2281" t="str">
        <f>_xlfn.XLOOKUP(tblOrders[[#This Row],[CustomerID]], tblCustomers[CustomerID], tblCustomers[CustomerName])</f>
        <v>Customer 217</v>
      </c>
      <c r="K2281" t="str">
        <f>_xlfn.XLOOKUP(tblOrders[[#This Row],[CustomerID]], tblCustomers[CustomerID], tblCustomers[Segment])</f>
        <v>SME</v>
      </c>
      <c r="L2281" t="str">
        <f>_xlfn.XLOOKUP(tblOrders[[#This Row],[ProductID]], tblProducts[ProductID], tblProducts[Category])</f>
        <v>Electronics</v>
      </c>
      <c r="M2281">
        <f>_xlfn.XLOOKUP(tblOrders[[#This Row],[ProductID]], tblProducts[ProductID], tblProducts[CostPrice])</f>
        <v>58560</v>
      </c>
      <c r="N2281">
        <f>tblOrders[[#This Row],[Sales]]-(tblOrders[[#This Row],[CostPrice]]*tblOrders[[#This Row],[Quantity]])</f>
        <v>-118688</v>
      </c>
      <c r="O2281" t="str">
        <f>TEXT(tblOrders[[#This Row],[Date]],"mmm-yyyy")</f>
        <v>Dec-2025</v>
      </c>
      <c r="P2281" t="str">
        <f>_xlfn.XLOOKUP(tblOrders[[#This Row],[OrderID]], tblReturns[OrderID], tblReturns[Returned])</f>
        <v>No</v>
      </c>
      <c r="Q2281" t="str">
        <f>_xlfn.XLOOKUP(tblOrders[[#This Row],[OrderID]], tblShipping[OrderID], tblShipping[ShipMode])</f>
        <v>Express</v>
      </c>
      <c r="R2281" t="str">
        <f>IFERROR(_xlfn.XLOOKUP(A2280, tblCustomers[CustomerID], tblCustomers[CustomerName]), "Not Found")</f>
        <v>Not Found</v>
      </c>
      <c r="S2281" t="str">
        <f>IF(tblOrders[[#This Row],[Sales]]&gt;1000000,"High Value","Standard")</f>
        <v>Standard</v>
      </c>
      <c r="T2281" t="str">
        <f>_xlfn.XLOOKUP(tblOrders[[#This Row],[ProductID]], tblProducts[ProductID], tblProducts[ProductName])</f>
        <v>Product 79</v>
      </c>
      <c r="U2281">
        <f>_xlfn.XLOOKUP(tblOrders[[#This Row],[SalesRepID]], tblSalesreps[RepID], tblSalesreps[Target])</f>
        <v>19336654</v>
      </c>
    </row>
    <row r="2282" spans="1:21">
      <c r="A2282" t="s">
        <v>3079</v>
      </c>
      <c r="B2282" s="7" t="s">
        <v>1260</v>
      </c>
      <c r="C2282" t="s">
        <v>2795</v>
      </c>
      <c r="D2282" t="s">
        <v>83</v>
      </c>
      <c r="E2282" t="s">
        <v>74</v>
      </c>
      <c r="F2282" t="s">
        <v>51</v>
      </c>
      <c r="G2282">
        <v>6</v>
      </c>
      <c r="H2282">
        <v>0.15</v>
      </c>
      <c r="I2282" s="2">
        <v>410300.1</v>
      </c>
      <c r="J2282" t="str">
        <f>_xlfn.XLOOKUP(tblOrders[[#This Row],[CustomerID]], tblCustomers[CustomerID], tblCustomers[CustomerName])</f>
        <v>Customer 179</v>
      </c>
      <c r="K2282" t="str">
        <f>_xlfn.XLOOKUP(tblOrders[[#This Row],[CustomerID]], tblCustomers[CustomerID], tblCustomers[Segment])</f>
        <v>Corporate</v>
      </c>
      <c r="L2282" t="str">
        <f>_xlfn.XLOOKUP(tblOrders[[#This Row],[ProductID]], tblProducts[ProductID], tblProducts[Category])</f>
        <v>Furniture</v>
      </c>
      <c r="M2282">
        <f>_xlfn.XLOOKUP(tblOrders[[#This Row],[ProductID]], tblProducts[ProductID], tblProducts[CostPrice])</f>
        <v>79600</v>
      </c>
      <c r="N2282">
        <f>tblOrders[[#This Row],[Sales]]-(tblOrders[[#This Row],[CostPrice]]*tblOrders[[#This Row],[Quantity]])</f>
        <v>-67299.900000000023</v>
      </c>
      <c r="O2282" t="str">
        <f>TEXT(tblOrders[[#This Row],[Date]],"mmm-yyyy")</f>
        <v>May-2025</v>
      </c>
      <c r="P2282" t="str">
        <f>_xlfn.XLOOKUP(tblOrders[[#This Row],[OrderID]], tblReturns[OrderID], tblReturns[Returned])</f>
        <v>No</v>
      </c>
      <c r="Q2282" t="str">
        <f>_xlfn.XLOOKUP(tblOrders[[#This Row],[OrderID]], tblShipping[OrderID], tblShipping[ShipMode])</f>
        <v>Standard</v>
      </c>
      <c r="R2282" t="str">
        <f>IFERROR(_xlfn.XLOOKUP(A2281, tblCustomers[CustomerID], tblCustomers[CustomerName]), "Not Found")</f>
        <v>Not Found</v>
      </c>
      <c r="S2282" t="str">
        <f>IF(tblOrders[[#This Row],[Sales]]&gt;1000000,"High Value","Standard")</f>
        <v>Standard</v>
      </c>
      <c r="T2282" t="str">
        <f>_xlfn.XLOOKUP(tblOrders[[#This Row],[ProductID]], tblProducts[ProductID], tblProducts[ProductName])</f>
        <v>Product 43</v>
      </c>
      <c r="U2282">
        <f>_xlfn.XLOOKUP(tblOrders[[#This Row],[SalesRepID]], tblSalesreps[RepID], tblSalesreps[Target])</f>
        <v>7254801</v>
      </c>
    </row>
    <row r="2283" spans="1:21">
      <c r="A2283" t="s">
        <v>3080</v>
      </c>
      <c r="B2283" s="7" t="s">
        <v>558</v>
      </c>
      <c r="C2283" t="s">
        <v>529</v>
      </c>
      <c r="D2283" t="s">
        <v>587</v>
      </c>
      <c r="E2283" t="s">
        <v>74</v>
      </c>
      <c r="F2283" t="s">
        <v>51</v>
      </c>
      <c r="G2283">
        <v>1</v>
      </c>
      <c r="H2283">
        <v>0.2</v>
      </c>
      <c r="I2283" s="2">
        <v>92370.4</v>
      </c>
      <c r="J2283" t="str">
        <f>_xlfn.XLOOKUP(tblOrders[[#This Row],[CustomerID]], tblCustomers[CustomerID], tblCustomers[CustomerName])</f>
        <v>Customer 126</v>
      </c>
      <c r="K2283" t="str">
        <f>_xlfn.XLOOKUP(tblOrders[[#This Row],[CustomerID]], tblCustomers[CustomerID], tblCustomers[Segment])</f>
        <v>SME</v>
      </c>
      <c r="L2283" t="str">
        <f>_xlfn.XLOOKUP(tblOrders[[#This Row],[ProductID]], tblProducts[ProductID], tblProducts[Category])</f>
        <v>Electronics</v>
      </c>
      <c r="M2283">
        <f>_xlfn.XLOOKUP(tblOrders[[#This Row],[ProductID]], tblProducts[ProductID], tblProducts[CostPrice])</f>
        <v>67500</v>
      </c>
      <c r="N2283">
        <f>tblOrders[[#This Row],[Sales]]-(tblOrders[[#This Row],[CostPrice]]*tblOrders[[#This Row],[Quantity]])</f>
        <v>24870.399999999994</v>
      </c>
      <c r="O2283" t="str">
        <f>TEXT(tblOrders[[#This Row],[Date]],"mmm-yyyy")</f>
        <v>Dec-2025</v>
      </c>
      <c r="P2283" t="str">
        <f>_xlfn.XLOOKUP(tblOrders[[#This Row],[OrderID]], tblReturns[OrderID], tblReturns[Returned])</f>
        <v>No</v>
      </c>
      <c r="Q2283" t="str">
        <f>_xlfn.XLOOKUP(tblOrders[[#This Row],[OrderID]], tblShipping[OrderID], tblShipping[ShipMode])</f>
        <v>Express</v>
      </c>
      <c r="R2283" t="str">
        <f>IFERROR(_xlfn.XLOOKUP(A2282, tblCustomers[CustomerID], tblCustomers[CustomerName]), "Not Found")</f>
        <v>Not Found</v>
      </c>
      <c r="S2283" t="str">
        <f>IF(tblOrders[[#This Row],[Sales]]&gt;1000000,"High Value","Standard")</f>
        <v>Standard</v>
      </c>
      <c r="T2283" t="str">
        <f>_xlfn.XLOOKUP(tblOrders[[#This Row],[ProductID]], tblProducts[ProductID], tblProducts[ProductName])</f>
        <v>Product 97</v>
      </c>
      <c r="U2283">
        <f>_xlfn.XLOOKUP(tblOrders[[#This Row],[SalesRepID]], tblSalesreps[RepID], tblSalesreps[Target])</f>
        <v>7254801</v>
      </c>
    </row>
    <row r="2284" spans="1:21">
      <c r="A2284" t="s">
        <v>3081</v>
      </c>
      <c r="B2284" s="7" t="s">
        <v>1810</v>
      </c>
      <c r="C2284" t="s">
        <v>735</v>
      </c>
      <c r="D2284" t="s">
        <v>55</v>
      </c>
      <c r="E2284" t="s">
        <v>197</v>
      </c>
      <c r="F2284" t="s">
        <v>26</v>
      </c>
      <c r="G2284">
        <v>3</v>
      </c>
      <c r="H2284">
        <v>0.1</v>
      </c>
      <c r="I2284" s="2">
        <v>318586.5</v>
      </c>
      <c r="J2284" t="str">
        <f>_xlfn.XLOOKUP(tblOrders[[#This Row],[CustomerID]], tblCustomers[CustomerID], tblCustomers[CustomerName])</f>
        <v>Customer 137</v>
      </c>
      <c r="K2284" t="str">
        <f>_xlfn.XLOOKUP(tblOrders[[#This Row],[CustomerID]], tblCustomers[CustomerID], tblCustomers[Segment])</f>
        <v>Corporate</v>
      </c>
      <c r="L2284" t="str">
        <f>_xlfn.XLOOKUP(tblOrders[[#This Row],[ProductID]], tblProducts[ProductID], tblProducts[Category])</f>
        <v>Home</v>
      </c>
      <c r="M2284">
        <f>_xlfn.XLOOKUP(tblOrders[[#This Row],[ProductID]], tblProducts[ProductID], tblProducts[CostPrice])</f>
        <v>23348</v>
      </c>
      <c r="N2284">
        <f>tblOrders[[#This Row],[Sales]]-(tblOrders[[#This Row],[CostPrice]]*tblOrders[[#This Row],[Quantity]])</f>
        <v>248542.5</v>
      </c>
      <c r="O2284" t="str">
        <f>TEXT(tblOrders[[#This Row],[Date]],"mmm-yyyy")</f>
        <v>Nov-2025</v>
      </c>
      <c r="P2284" t="str">
        <f>_xlfn.XLOOKUP(tblOrders[[#This Row],[OrderID]], tblReturns[OrderID], tblReturns[Returned])</f>
        <v>No</v>
      </c>
      <c r="Q2284" t="str">
        <f>_xlfn.XLOOKUP(tblOrders[[#This Row],[OrderID]], tblShipping[OrderID], tblShipping[ShipMode])</f>
        <v>Standard</v>
      </c>
      <c r="R2284" t="str">
        <f>IFERROR(_xlfn.XLOOKUP(A2283, tblCustomers[CustomerID], tblCustomers[CustomerName]), "Not Found")</f>
        <v>Not Found</v>
      </c>
      <c r="S2284" t="str">
        <f>IF(tblOrders[[#This Row],[Sales]]&gt;1000000,"High Value","Standard")</f>
        <v>Standard</v>
      </c>
      <c r="T2284" t="str">
        <f>_xlfn.XLOOKUP(tblOrders[[#This Row],[ProductID]], tblProducts[ProductID], tblProducts[ProductName])</f>
        <v>Product 47</v>
      </c>
      <c r="U2284">
        <f>_xlfn.XLOOKUP(tblOrders[[#This Row],[SalesRepID]], tblSalesreps[RepID], tblSalesreps[Target])</f>
        <v>19562258</v>
      </c>
    </row>
    <row r="2285" spans="1:21">
      <c r="A2285" t="s">
        <v>3082</v>
      </c>
      <c r="B2285" s="7" t="s">
        <v>351</v>
      </c>
      <c r="C2285" t="s">
        <v>977</v>
      </c>
      <c r="D2285" t="s">
        <v>1029</v>
      </c>
      <c r="E2285" t="s">
        <v>40</v>
      </c>
      <c r="F2285" t="s">
        <v>51</v>
      </c>
      <c r="G2285">
        <v>10</v>
      </c>
      <c r="H2285">
        <v>0.2</v>
      </c>
      <c r="I2285" s="2">
        <v>1121896</v>
      </c>
      <c r="J2285" t="str">
        <f>_xlfn.XLOOKUP(tblOrders[[#This Row],[CustomerID]], tblCustomers[CustomerID], tblCustomers[CustomerName])</f>
        <v>Customer 194</v>
      </c>
      <c r="K2285" t="str">
        <f>_xlfn.XLOOKUP(tblOrders[[#This Row],[CustomerID]], tblCustomers[CustomerID], tblCustomers[Segment])</f>
        <v>SME</v>
      </c>
      <c r="L2285" t="str">
        <f>_xlfn.XLOOKUP(tblOrders[[#This Row],[ProductID]], tblProducts[ProductID], tblProducts[Category])</f>
        <v>Furniture</v>
      </c>
      <c r="M2285">
        <f>_xlfn.XLOOKUP(tblOrders[[#This Row],[ProductID]], tblProducts[ProductID], tblProducts[CostPrice])</f>
        <v>74501</v>
      </c>
      <c r="N2285">
        <f>tblOrders[[#This Row],[Sales]]-(tblOrders[[#This Row],[CostPrice]]*tblOrders[[#This Row],[Quantity]])</f>
        <v>376886</v>
      </c>
      <c r="O2285" t="str">
        <f>TEXT(tblOrders[[#This Row],[Date]],"mmm-yyyy")</f>
        <v>Feb-2025</v>
      </c>
      <c r="P2285" t="str">
        <f>_xlfn.XLOOKUP(tblOrders[[#This Row],[OrderID]], tblReturns[OrderID], tblReturns[Returned])</f>
        <v>No</v>
      </c>
      <c r="Q2285" t="str">
        <f>_xlfn.XLOOKUP(tblOrders[[#This Row],[OrderID]], tblShipping[OrderID], tblShipping[ShipMode])</f>
        <v>Pickup</v>
      </c>
      <c r="R2285" t="str">
        <f>IFERROR(_xlfn.XLOOKUP(A2284, tblCustomers[CustomerID], tblCustomers[CustomerName]), "Not Found")</f>
        <v>Not Found</v>
      </c>
      <c r="S2285" t="str">
        <f>IF(tblOrders[[#This Row],[Sales]]&gt;1000000,"High Value","Standard")</f>
        <v>High Value</v>
      </c>
      <c r="T2285" t="str">
        <f>_xlfn.XLOOKUP(tblOrders[[#This Row],[ProductID]], tblProducts[ProductID], tblProducts[ProductName])</f>
        <v>Product 18</v>
      </c>
      <c r="U2285">
        <f>_xlfn.XLOOKUP(tblOrders[[#This Row],[SalesRepID]], tblSalesreps[RepID], tblSalesreps[Target])</f>
        <v>6291486</v>
      </c>
    </row>
    <row r="2286" spans="1:21">
      <c r="A2286" t="s">
        <v>3083</v>
      </c>
      <c r="B2286" s="7" t="s">
        <v>1793</v>
      </c>
      <c r="C2286" t="s">
        <v>468</v>
      </c>
      <c r="D2286" t="s">
        <v>130</v>
      </c>
      <c r="E2286" t="s">
        <v>119</v>
      </c>
      <c r="F2286" t="s">
        <v>14</v>
      </c>
      <c r="G2286">
        <v>6</v>
      </c>
      <c r="H2286">
        <v>0.15</v>
      </c>
      <c r="I2286" s="2">
        <v>318734.7</v>
      </c>
      <c r="J2286" t="str">
        <f>_xlfn.XLOOKUP(tblOrders[[#This Row],[CustomerID]], tblCustomers[CustomerID], tblCustomers[CustomerName])</f>
        <v>Customer 38</v>
      </c>
      <c r="K2286" t="str">
        <f>_xlfn.XLOOKUP(tblOrders[[#This Row],[CustomerID]], tblCustomers[CustomerID], tblCustomers[Segment])</f>
        <v>Corporate</v>
      </c>
      <c r="L2286" t="str">
        <f>_xlfn.XLOOKUP(tblOrders[[#This Row],[ProductID]], tblProducts[ProductID], tblProducts[Category])</f>
        <v>Home</v>
      </c>
      <c r="M2286">
        <f>_xlfn.XLOOKUP(tblOrders[[#This Row],[ProductID]], tblProducts[ProductID], tblProducts[CostPrice])</f>
        <v>4229</v>
      </c>
      <c r="N2286">
        <f>tblOrders[[#This Row],[Sales]]-(tblOrders[[#This Row],[CostPrice]]*tblOrders[[#This Row],[Quantity]])</f>
        <v>293360.7</v>
      </c>
      <c r="O2286" t="str">
        <f>TEXT(tblOrders[[#This Row],[Date]],"mmm-yyyy")</f>
        <v>Aug-2025</v>
      </c>
      <c r="P2286" t="str">
        <f>_xlfn.XLOOKUP(tblOrders[[#This Row],[OrderID]], tblReturns[OrderID], tblReturns[Returned])</f>
        <v>No</v>
      </c>
      <c r="Q2286" t="str">
        <f>_xlfn.XLOOKUP(tblOrders[[#This Row],[OrderID]], tblShipping[OrderID], tblShipping[ShipMode])</f>
        <v>Express</v>
      </c>
      <c r="R2286" t="str">
        <f>IFERROR(_xlfn.XLOOKUP(A2285, tblCustomers[CustomerID], tblCustomers[CustomerName]), "Not Found")</f>
        <v>Not Found</v>
      </c>
      <c r="S2286" t="str">
        <f>IF(tblOrders[[#This Row],[Sales]]&gt;1000000,"High Value","Standard")</f>
        <v>Standard</v>
      </c>
      <c r="T2286" t="str">
        <f>_xlfn.XLOOKUP(tblOrders[[#This Row],[ProductID]], tblProducts[ProductID], tblProducts[ProductName])</f>
        <v>Product 92</v>
      </c>
      <c r="U2286">
        <f>_xlfn.XLOOKUP(tblOrders[[#This Row],[SalesRepID]], tblSalesreps[RepID], tblSalesreps[Target])</f>
        <v>5886694</v>
      </c>
    </row>
    <row r="2287" spans="1:21">
      <c r="A2287" t="s">
        <v>3084</v>
      </c>
      <c r="B2287" s="7" t="s">
        <v>1219</v>
      </c>
      <c r="C2287" t="s">
        <v>54</v>
      </c>
      <c r="D2287" t="s">
        <v>12</v>
      </c>
      <c r="E2287" t="s">
        <v>50</v>
      </c>
      <c r="F2287" t="s">
        <v>26</v>
      </c>
      <c r="G2287">
        <v>10</v>
      </c>
      <c r="H2287">
        <v>0.2</v>
      </c>
      <c r="I2287" s="2">
        <v>177328</v>
      </c>
      <c r="J2287" t="str">
        <f>_xlfn.XLOOKUP(tblOrders[[#This Row],[CustomerID]], tblCustomers[CustomerID], tblCustomers[CustomerName])</f>
        <v>Customer 141</v>
      </c>
      <c r="K2287" t="str">
        <f>_xlfn.XLOOKUP(tblOrders[[#This Row],[CustomerID]], tblCustomers[CustomerID], tblCustomers[Segment])</f>
        <v>Consumer</v>
      </c>
      <c r="L2287" t="str">
        <f>_xlfn.XLOOKUP(tblOrders[[#This Row],[ProductID]], tblProducts[ProductID], tblProducts[Category])</f>
        <v>Furniture</v>
      </c>
      <c r="M2287">
        <f>_xlfn.XLOOKUP(tblOrders[[#This Row],[ProductID]], tblProducts[ProductID], tblProducts[CostPrice])</f>
        <v>72369</v>
      </c>
      <c r="N2287">
        <f>tblOrders[[#This Row],[Sales]]-(tblOrders[[#This Row],[CostPrice]]*tblOrders[[#This Row],[Quantity]])</f>
        <v>-546362</v>
      </c>
      <c r="O2287" t="str">
        <f>TEXT(tblOrders[[#This Row],[Date]],"mmm-yyyy")</f>
        <v>Aug-2025</v>
      </c>
      <c r="P2287" t="str">
        <f>_xlfn.XLOOKUP(tblOrders[[#This Row],[OrderID]], tblReturns[OrderID], tblReturns[Returned])</f>
        <v>Yes</v>
      </c>
      <c r="Q2287" t="str">
        <f>_xlfn.XLOOKUP(tblOrders[[#This Row],[OrderID]], tblShipping[OrderID], tblShipping[ShipMode])</f>
        <v>Pickup</v>
      </c>
      <c r="R2287" t="str">
        <f>IFERROR(_xlfn.XLOOKUP(A2286, tblCustomers[CustomerID], tblCustomers[CustomerName]), "Not Found")</f>
        <v>Not Found</v>
      </c>
      <c r="S2287" t="str">
        <f>IF(tblOrders[[#This Row],[Sales]]&gt;1000000,"High Value","Standard")</f>
        <v>Standard</v>
      </c>
      <c r="T2287" t="str">
        <f>_xlfn.XLOOKUP(tblOrders[[#This Row],[ProductID]], tblProducts[ProductID], tblProducts[ProductName])</f>
        <v>Product 19</v>
      </c>
      <c r="U2287">
        <f>_xlfn.XLOOKUP(tblOrders[[#This Row],[SalesRepID]], tblSalesreps[RepID], tblSalesreps[Target])</f>
        <v>17350666</v>
      </c>
    </row>
    <row r="2288" spans="1:21">
      <c r="A2288" t="s">
        <v>3085</v>
      </c>
      <c r="B2288" s="7" t="s">
        <v>480</v>
      </c>
      <c r="C2288" t="s">
        <v>687</v>
      </c>
      <c r="D2288" t="s">
        <v>321</v>
      </c>
      <c r="E2288" t="s">
        <v>45</v>
      </c>
      <c r="F2288" t="s">
        <v>20</v>
      </c>
      <c r="G2288">
        <v>8</v>
      </c>
      <c r="H2288">
        <v>0.2</v>
      </c>
      <c r="I2288" s="2">
        <v>490771.20000000001</v>
      </c>
      <c r="J2288" t="str">
        <f>_xlfn.XLOOKUP(tblOrders[[#This Row],[CustomerID]], tblCustomers[CustomerID], tblCustomers[CustomerName])</f>
        <v>Customer 147</v>
      </c>
      <c r="K2288" t="str">
        <f>_xlfn.XLOOKUP(tblOrders[[#This Row],[CustomerID]], tblCustomers[CustomerID], tblCustomers[Segment])</f>
        <v>Consumer</v>
      </c>
      <c r="L2288" t="str">
        <f>_xlfn.XLOOKUP(tblOrders[[#This Row],[ProductID]], tblProducts[ProductID], tblProducts[Category])</f>
        <v>Home</v>
      </c>
      <c r="M2288">
        <f>_xlfn.XLOOKUP(tblOrders[[#This Row],[ProductID]], tblProducts[ProductID], tblProducts[CostPrice])</f>
        <v>70588</v>
      </c>
      <c r="N2288">
        <f>tblOrders[[#This Row],[Sales]]-(tblOrders[[#This Row],[CostPrice]]*tblOrders[[#This Row],[Quantity]])</f>
        <v>-73932.799999999988</v>
      </c>
      <c r="O2288" t="str">
        <f>TEXT(tblOrders[[#This Row],[Date]],"mmm-yyyy")</f>
        <v>May-2025</v>
      </c>
      <c r="P2288" t="str">
        <f>_xlfn.XLOOKUP(tblOrders[[#This Row],[OrderID]], tblReturns[OrderID], tblReturns[Returned])</f>
        <v>No</v>
      </c>
      <c r="Q2288" t="str">
        <f>_xlfn.XLOOKUP(tblOrders[[#This Row],[OrderID]], tblShipping[OrderID], tblShipping[ShipMode])</f>
        <v>Pickup</v>
      </c>
      <c r="R2288" t="str">
        <f>IFERROR(_xlfn.XLOOKUP(A2287, tblCustomers[CustomerID], tblCustomers[CustomerName]), "Not Found")</f>
        <v>Not Found</v>
      </c>
      <c r="S2288" t="str">
        <f>IF(tblOrders[[#This Row],[Sales]]&gt;1000000,"High Value","Standard")</f>
        <v>Standard</v>
      </c>
      <c r="T2288" t="str">
        <f>_xlfn.XLOOKUP(tblOrders[[#This Row],[ProductID]], tblProducts[ProductID], tblProducts[ProductName])</f>
        <v>Product 95</v>
      </c>
      <c r="U2288">
        <f>_xlfn.XLOOKUP(tblOrders[[#This Row],[SalesRepID]], tblSalesreps[RepID], tblSalesreps[Target])</f>
        <v>11319839</v>
      </c>
    </row>
    <row r="2289" spans="1:21">
      <c r="A2289" t="s">
        <v>3086</v>
      </c>
      <c r="B2289" s="7" t="s">
        <v>277</v>
      </c>
      <c r="C2289" t="s">
        <v>247</v>
      </c>
      <c r="D2289" t="s">
        <v>244</v>
      </c>
      <c r="E2289" t="s">
        <v>79</v>
      </c>
      <c r="F2289" t="s">
        <v>51</v>
      </c>
      <c r="G2289">
        <v>5</v>
      </c>
      <c r="H2289">
        <v>0.05</v>
      </c>
      <c r="I2289" s="2">
        <v>509831.75</v>
      </c>
      <c r="J2289" t="str">
        <f>_xlfn.XLOOKUP(tblOrders[[#This Row],[CustomerID]], tblCustomers[CustomerID], tblCustomers[CustomerName])</f>
        <v>Customer 102</v>
      </c>
      <c r="K2289" t="str">
        <f>_xlfn.XLOOKUP(tblOrders[[#This Row],[CustomerID]], tblCustomers[CustomerID], tblCustomers[Segment])</f>
        <v>Consumer</v>
      </c>
      <c r="L2289" t="str">
        <f>_xlfn.XLOOKUP(tblOrders[[#This Row],[ProductID]], tblProducts[ProductID], tblProducts[Category])</f>
        <v>Electronics</v>
      </c>
      <c r="M2289">
        <f>_xlfn.XLOOKUP(tblOrders[[#This Row],[ProductID]], tblProducts[ProductID], tblProducts[CostPrice])</f>
        <v>12227</v>
      </c>
      <c r="N2289">
        <f>tblOrders[[#This Row],[Sales]]-(tblOrders[[#This Row],[CostPrice]]*tblOrders[[#This Row],[Quantity]])</f>
        <v>448696.75</v>
      </c>
      <c r="O2289" t="str">
        <f>TEXT(tblOrders[[#This Row],[Date]],"mmm-yyyy")</f>
        <v>Oct-2025</v>
      </c>
      <c r="P2289" t="str">
        <f>_xlfn.XLOOKUP(tblOrders[[#This Row],[OrderID]], tblReturns[OrderID], tblReturns[Returned])</f>
        <v>No</v>
      </c>
      <c r="Q2289" t="str">
        <f>_xlfn.XLOOKUP(tblOrders[[#This Row],[OrderID]], tblShipping[OrderID], tblShipping[ShipMode])</f>
        <v>Pickup</v>
      </c>
      <c r="R2289" t="str">
        <f>IFERROR(_xlfn.XLOOKUP(A2288, tblCustomers[CustomerID], tblCustomers[CustomerName]), "Not Found")</f>
        <v>Not Found</v>
      </c>
      <c r="S2289" t="str">
        <f>IF(tblOrders[[#This Row],[Sales]]&gt;1000000,"High Value","Standard")</f>
        <v>Standard</v>
      </c>
      <c r="T2289" t="str">
        <f>_xlfn.XLOOKUP(tblOrders[[#This Row],[ProductID]], tblProducts[ProductID], tblProducts[ProductName])</f>
        <v>Product 96</v>
      </c>
      <c r="U2289">
        <f>_xlfn.XLOOKUP(tblOrders[[#This Row],[SalesRepID]], tblSalesreps[RepID], tblSalesreps[Target])</f>
        <v>8592536</v>
      </c>
    </row>
    <row r="2290" spans="1:21">
      <c r="A2290" t="s">
        <v>3087</v>
      </c>
      <c r="B2290" s="7" t="s">
        <v>1154</v>
      </c>
      <c r="C2290" t="s">
        <v>1279</v>
      </c>
      <c r="D2290" t="s">
        <v>49</v>
      </c>
      <c r="E2290" t="s">
        <v>202</v>
      </c>
      <c r="F2290" t="s">
        <v>51</v>
      </c>
      <c r="G2290">
        <v>6</v>
      </c>
      <c r="H2290">
        <v>0.05</v>
      </c>
      <c r="I2290" s="2">
        <v>110893.5</v>
      </c>
      <c r="J2290" t="str">
        <f>_xlfn.XLOOKUP(tblOrders[[#This Row],[CustomerID]], tblCustomers[CustomerID], tblCustomers[CustomerName])</f>
        <v>Customer 210</v>
      </c>
      <c r="K2290" t="str">
        <f>_xlfn.XLOOKUP(tblOrders[[#This Row],[CustomerID]], tblCustomers[CustomerID], tblCustomers[Segment])</f>
        <v>Corporate</v>
      </c>
      <c r="L2290" t="str">
        <f>_xlfn.XLOOKUP(tblOrders[[#This Row],[ProductID]], tblProducts[ProductID], tblProducts[Category])</f>
        <v>Home</v>
      </c>
      <c r="M2290">
        <f>_xlfn.XLOOKUP(tblOrders[[#This Row],[ProductID]], tblProducts[ProductID], tblProducts[CostPrice])</f>
        <v>71372</v>
      </c>
      <c r="N2290">
        <f>tblOrders[[#This Row],[Sales]]-(tblOrders[[#This Row],[CostPrice]]*tblOrders[[#This Row],[Quantity]])</f>
        <v>-317338.5</v>
      </c>
      <c r="O2290" t="str">
        <f>TEXT(tblOrders[[#This Row],[Date]],"mmm-yyyy")</f>
        <v>Nov-2025</v>
      </c>
      <c r="P2290" t="str">
        <f>_xlfn.XLOOKUP(tblOrders[[#This Row],[OrderID]], tblReturns[OrderID], tblReturns[Returned])</f>
        <v>No</v>
      </c>
      <c r="Q2290" t="str">
        <f>_xlfn.XLOOKUP(tblOrders[[#This Row],[OrderID]], tblShipping[OrderID], tblShipping[ShipMode])</f>
        <v>Express</v>
      </c>
      <c r="R2290" t="str">
        <f>IFERROR(_xlfn.XLOOKUP(A2289, tblCustomers[CustomerID], tblCustomers[CustomerName]), "Not Found")</f>
        <v>Not Found</v>
      </c>
      <c r="S2290" t="str">
        <f>IF(tblOrders[[#This Row],[Sales]]&gt;1000000,"High Value","Standard")</f>
        <v>Standard</v>
      </c>
      <c r="T2290" t="str">
        <f>_xlfn.XLOOKUP(tblOrders[[#This Row],[ProductID]], tblProducts[ProductID], tblProducts[ProductName])</f>
        <v>Product 51</v>
      </c>
      <c r="U2290">
        <f>_xlfn.XLOOKUP(tblOrders[[#This Row],[SalesRepID]], tblSalesreps[RepID], tblSalesreps[Target])</f>
        <v>10652665</v>
      </c>
    </row>
    <row r="2291" spans="1:21">
      <c r="A2291" t="s">
        <v>3088</v>
      </c>
      <c r="B2291" s="7" t="s">
        <v>1154</v>
      </c>
      <c r="C2291" t="s">
        <v>819</v>
      </c>
      <c r="D2291" t="s">
        <v>12</v>
      </c>
      <c r="E2291" t="s">
        <v>40</v>
      </c>
      <c r="F2291" t="s">
        <v>20</v>
      </c>
      <c r="G2291">
        <v>7</v>
      </c>
      <c r="H2291">
        <v>0.05</v>
      </c>
      <c r="I2291" s="2">
        <v>416782.1</v>
      </c>
      <c r="J2291" t="str">
        <f>_xlfn.XLOOKUP(tblOrders[[#This Row],[CustomerID]], tblCustomers[CustomerID], tblCustomers[CustomerName])</f>
        <v>Customer 229</v>
      </c>
      <c r="K2291" t="str">
        <f>_xlfn.XLOOKUP(tblOrders[[#This Row],[CustomerID]], tblCustomers[CustomerID], tblCustomers[Segment])</f>
        <v>SME</v>
      </c>
      <c r="L2291" t="str">
        <f>_xlfn.XLOOKUP(tblOrders[[#This Row],[ProductID]], tblProducts[ProductID], tblProducts[Category])</f>
        <v>Furniture</v>
      </c>
      <c r="M2291">
        <f>_xlfn.XLOOKUP(tblOrders[[#This Row],[ProductID]], tblProducts[ProductID], tblProducts[CostPrice])</f>
        <v>72369</v>
      </c>
      <c r="N2291">
        <f>tblOrders[[#This Row],[Sales]]-(tblOrders[[#This Row],[CostPrice]]*tblOrders[[#This Row],[Quantity]])</f>
        <v>-89800.900000000023</v>
      </c>
      <c r="O2291" t="str">
        <f>TEXT(tblOrders[[#This Row],[Date]],"mmm-yyyy")</f>
        <v>Nov-2025</v>
      </c>
      <c r="P2291" t="str">
        <f>_xlfn.XLOOKUP(tblOrders[[#This Row],[OrderID]], tblReturns[OrderID], tblReturns[Returned])</f>
        <v>No</v>
      </c>
      <c r="Q2291" t="str">
        <f>_xlfn.XLOOKUP(tblOrders[[#This Row],[OrderID]], tblShipping[OrderID], tblShipping[ShipMode])</f>
        <v>Pickup</v>
      </c>
      <c r="R2291" t="str">
        <f>IFERROR(_xlfn.XLOOKUP(A2290, tblCustomers[CustomerID], tblCustomers[CustomerName]), "Not Found")</f>
        <v>Not Found</v>
      </c>
      <c r="S2291" t="str">
        <f>IF(tblOrders[[#This Row],[Sales]]&gt;1000000,"High Value","Standard")</f>
        <v>Standard</v>
      </c>
      <c r="T2291" t="str">
        <f>_xlfn.XLOOKUP(tblOrders[[#This Row],[ProductID]], tblProducts[ProductID], tblProducts[ProductName])</f>
        <v>Product 19</v>
      </c>
      <c r="U2291">
        <f>_xlfn.XLOOKUP(tblOrders[[#This Row],[SalesRepID]], tblSalesreps[RepID], tblSalesreps[Target])</f>
        <v>6291486</v>
      </c>
    </row>
    <row r="2292" spans="1:21">
      <c r="A2292" t="s">
        <v>3089</v>
      </c>
      <c r="B2292" s="7" t="s">
        <v>326</v>
      </c>
      <c r="C2292" t="s">
        <v>426</v>
      </c>
      <c r="D2292" t="s">
        <v>543</v>
      </c>
      <c r="E2292" t="s">
        <v>210</v>
      </c>
      <c r="F2292" t="s">
        <v>14</v>
      </c>
      <c r="G2292">
        <v>10</v>
      </c>
      <c r="H2292">
        <v>0.2</v>
      </c>
      <c r="I2292" s="2">
        <v>302552</v>
      </c>
      <c r="J2292" t="str">
        <f>_xlfn.XLOOKUP(tblOrders[[#This Row],[CustomerID]], tblCustomers[CustomerID], tblCustomers[CustomerName])</f>
        <v>Customer 195</v>
      </c>
      <c r="K2292" t="str">
        <f>_xlfn.XLOOKUP(tblOrders[[#This Row],[CustomerID]], tblCustomers[CustomerID], tblCustomers[Segment])</f>
        <v>Corporate</v>
      </c>
      <c r="L2292" t="str">
        <f>_xlfn.XLOOKUP(tblOrders[[#This Row],[ProductID]], tblProducts[ProductID], tblProducts[Category])</f>
        <v>Furniture</v>
      </c>
      <c r="M2292">
        <f>_xlfn.XLOOKUP(tblOrders[[#This Row],[ProductID]], tblProducts[ProductID], tblProducts[CostPrice])</f>
        <v>29153</v>
      </c>
      <c r="N2292">
        <f>tblOrders[[#This Row],[Sales]]-(tblOrders[[#This Row],[CostPrice]]*tblOrders[[#This Row],[Quantity]])</f>
        <v>11022</v>
      </c>
      <c r="O2292" t="str">
        <f>TEXT(tblOrders[[#This Row],[Date]],"mmm-yyyy")</f>
        <v>Dec-2025</v>
      </c>
      <c r="P2292" t="str">
        <f>_xlfn.XLOOKUP(tblOrders[[#This Row],[OrderID]], tblReturns[OrderID], tblReturns[Returned])</f>
        <v>No</v>
      </c>
      <c r="Q2292" t="str">
        <f>_xlfn.XLOOKUP(tblOrders[[#This Row],[OrderID]], tblShipping[OrderID], tblShipping[ShipMode])</f>
        <v>Pickup</v>
      </c>
      <c r="R2292" t="str">
        <f>IFERROR(_xlfn.XLOOKUP(A2291, tblCustomers[CustomerID], tblCustomers[CustomerName]), "Not Found")</f>
        <v>Not Found</v>
      </c>
      <c r="S2292" t="str">
        <f>IF(tblOrders[[#This Row],[Sales]]&gt;1000000,"High Value","Standard")</f>
        <v>Standard</v>
      </c>
      <c r="T2292" t="str">
        <f>_xlfn.XLOOKUP(tblOrders[[#This Row],[ProductID]], tblProducts[ProductID], tblProducts[ProductName])</f>
        <v>Product 16</v>
      </c>
      <c r="U2292">
        <f>_xlfn.XLOOKUP(tblOrders[[#This Row],[SalesRepID]], tblSalesreps[RepID], tblSalesreps[Target])</f>
        <v>19336654</v>
      </c>
    </row>
    <row r="2293" spans="1:21">
      <c r="A2293" t="s">
        <v>3090</v>
      </c>
      <c r="B2293" s="7" t="s">
        <v>381</v>
      </c>
      <c r="C2293" t="s">
        <v>897</v>
      </c>
      <c r="D2293" t="s">
        <v>111</v>
      </c>
      <c r="E2293" t="s">
        <v>210</v>
      </c>
      <c r="F2293" t="s">
        <v>88</v>
      </c>
      <c r="G2293">
        <v>3</v>
      </c>
      <c r="H2293">
        <v>0.2</v>
      </c>
      <c r="I2293" s="2">
        <v>94377.600000000006</v>
      </c>
      <c r="J2293" t="str">
        <f>_xlfn.XLOOKUP(tblOrders[[#This Row],[CustomerID]], tblCustomers[CustomerID], tblCustomers[CustomerName])</f>
        <v>Customer 274</v>
      </c>
      <c r="K2293" t="str">
        <f>_xlfn.XLOOKUP(tblOrders[[#This Row],[CustomerID]], tblCustomers[CustomerID], tblCustomers[Segment])</f>
        <v>Corporate</v>
      </c>
      <c r="L2293" t="str">
        <f>_xlfn.XLOOKUP(tblOrders[[#This Row],[ProductID]], tblProducts[ProductID], tblProducts[Category])</f>
        <v>Furniture</v>
      </c>
      <c r="M2293">
        <f>_xlfn.XLOOKUP(tblOrders[[#This Row],[ProductID]], tblProducts[ProductID], tblProducts[CostPrice])</f>
        <v>34907</v>
      </c>
      <c r="N2293">
        <f>tblOrders[[#This Row],[Sales]]-(tblOrders[[#This Row],[CostPrice]]*tblOrders[[#This Row],[Quantity]])</f>
        <v>-10343.399999999994</v>
      </c>
      <c r="O2293" t="str">
        <f>TEXT(tblOrders[[#This Row],[Date]],"mmm-yyyy")</f>
        <v>Sep-2025</v>
      </c>
      <c r="P2293" t="str">
        <f>_xlfn.XLOOKUP(tblOrders[[#This Row],[OrderID]], tblReturns[OrderID], tblReturns[Returned])</f>
        <v>No</v>
      </c>
      <c r="Q2293" t="str">
        <f>_xlfn.XLOOKUP(tblOrders[[#This Row],[OrderID]], tblShipping[OrderID], tblShipping[ShipMode])</f>
        <v>Express</v>
      </c>
      <c r="R2293" t="str">
        <f>IFERROR(_xlfn.XLOOKUP(A2292, tblCustomers[CustomerID], tblCustomers[CustomerName]), "Not Found")</f>
        <v>Not Found</v>
      </c>
      <c r="S2293" t="str">
        <f>IF(tblOrders[[#This Row],[Sales]]&gt;1000000,"High Value","Standard")</f>
        <v>Standard</v>
      </c>
      <c r="T2293" t="str">
        <f>_xlfn.XLOOKUP(tblOrders[[#This Row],[ProductID]], tblProducts[ProductID], tblProducts[ProductName])</f>
        <v>Product 68</v>
      </c>
      <c r="U2293">
        <f>_xlfn.XLOOKUP(tblOrders[[#This Row],[SalesRepID]], tblSalesreps[RepID], tblSalesreps[Target])</f>
        <v>19336654</v>
      </c>
    </row>
    <row r="2294" spans="1:21">
      <c r="A2294" t="s">
        <v>3091</v>
      </c>
      <c r="B2294" s="7" t="s">
        <v>1104</v>
      </c>
      <c r="C2294" t="s">
        <v>1464</v>
      </c>
      <c r="D2294" t="s">
        <v>44</v>
      </c>
      <c r="E2294" t="s">
        <v>69</v>
      </c>
      <c r="F2294" t="s">
        <v>26</v>
      </c>
      <c r="G2294">
        <v>8</v>
      </c>
      <c r="H2294">
        <v>0.05</v>
      </c>
      <c r="I2294" s="2">
        <v>298832</v>
      </c>
      <c r="J2294" t="str">
        <f>_xlfn.XLOOKUP(tblOrders[[#This Row],[CustomerID]], tblCustomers[CustomerID], tblCustomers[CustomerName])</f>
        <v>Customer 73</v>
      </c>
      <c r="K2294" t="str">
        <f>_xlfn.XLOOKUP(tblOrders[[#This Row],[CustomerID]], tblCustomers[CustomerID], tblCustomers[Segment])</f>
        <v>SME</v>
      </c>
      <c r="L2294" t="str">
        <f>_xlfn.XLOOKUP(tblOrders[[#This Row],[ProductID]], tblProducts[ProductID], tblProducts[Category])</f>
        <v>Furniture</v>
      </c>
      <c r="M2294">
        <f>_xlfn.XLOOKUP(tblOrders[[#This Row],[ProductID]], tblProducts[ProductID], tblProducts[CostPrice])</f>
        <v>48953</v>
      </c>
      <c r="N2294">
        <f>tblOrders[[#This Row],[Sales]]-(tblOrders[[#This Row],[CostPrice]]*tblOrders[[#This Row],[Quantity]])</f>
        <v>-92792</v>
      </c>
      <c r="O2294" t="str">
        <f>TEXT(tblOrders[[#This Row],[Date]],"mmm-yyyy")</f>
        <v>Nov-2025</v>
      </c>
      <c r="P2294" t="str">
        <f>_xlfn.XLOOKUP(tblOrders[[#This Row],[OrderID]], tblReturns[OrderID], tblReturns[Returned])</f>
        <v>No</v>
      </c>
      <c r="Q2294" t="str">
        <f>_xlfn.XLOOKUP(tblOrders[[#This Row],[OrderID]], tblShipping[OrderID], tblShipping[ShipMode])</f>
        <v>Standard</v>
      </c>
      <c r="R2294" t="str">
        <f>IFERROR(_xlfn.XLOOKUP(A2293, tblCustomers[CustomerID], tblCustomers[CustomerName]), "Not Found")</f>
        <v>Not Found</v>
      </c>
      <c r="S2294" t="str">
        <f>IF(tblOrders[[#This Row],[Sales]]&gt;1000000,"High Value","Standard")</f>
        <v>Standard</v>
      </c>
      <c r="T2294" t="str">
        <f>_xlfn.XLOOKUP(tblOrders[[#This Row],[ProductID]], tblProducts[ProductID], tblProducts[ProductName])</f>
        <v>Product 56</v>
      </c>
      <c r="U2294">
        <f>_xlfn.XLOOKUP(tblOrders[[#This Row],[SalesRepID]], tblSalesreps[RepID], tblSalesreps[Target])</f>
        <v>19473459</v>
      </c>
    </row>
    <row r="2295" spans="1:21">
      <c r="A2295" t="s">
        <v>3092</v>
      </c>
      <c r="B2295" s="7" t="s">
        <v>628</v>
      </c>
      <c r="C2295" t="s">
        <v>781</v>
      </c>
      <c r="D2295" t="s">
        <v>269</v>
      </c>
      <c r="E2295" t="s">
        <v>202</v>
      </c>
      <c r="F2295" t="s">
        <v>14</v>
      </c>
      <c r="G2295">
        <v>2</v>
      </c>
      <c r="H2295">
        <v>0.2</v>
      </c>
      <c r="I2295" s="2">
        <v>126553.60000000001</v>
      </c>
      <c r="J2295" t="str">
        <f>_xlfn.XLOOKUP(tblOrders[[#This Row],[CustomerID]], tblCustomers[CustomerID], tblCustomers[CustomerName])</f>
        <v>Customer 252</v>
      </c>
      <c r="K2295" t="str">
        <f>_xlfn.XLOOKUP(tblOrders[[#This Row],[CustomerID]], tblCustomers[CustomerID], tblCustomers[Segment])</f>
        <v>Corporate</v>
      </c>
      <c r="L2295" t="str">
        <f>_xlfn.XLOOKUP(tblOrders[[#This Row],[ProductID]], tblProducts[ProductID], tblProducts[Category])</f>
        <v>Office</v>
      </c>
      <c r="M2295">
        <f>_xlfn.XLOOKUP(tblOrders[[#This Row],[ProductID]], tblProducts[ProductID], tblProducts[CostPrice])</f>
        <v>28606</v>
      </c>
      <c r="N2295">
        <f>tblOrders[[#This Row],[Sales]]-(tblOrders[[#This Row],[CostPrice]]*tblOrders[[#This Row],[Quantity]])</f>
        <v>69341.600000000006</v>
      </c>
      <c r="O2295" t="str">
        <f>TEXT(tblOrders[[#This Row],[Date]],"mmm-yyyy")</f>
        <v>Dec-2025</v>
      </c>
      <c r="P2295" t="str">
        <f>_xlfn.XLOOKUP(tblOrders[[#This Row],[OrderID]], tblReturns[OrderID], tblReturns[Returned])</f>
        <v>No</v>
      </c>
      <c r="Q2295" t="str">
        <f>_xlfn.XLOOKUP(tblOrders[[#This Row],[OrderID]], tblShipping[OrderID], tblShipping[ShipMode])</f>
        <v>Pickup</v>
      </c>
      <c r="R2295" t="str">
        <f>IFERROR(_xlfn.XLOOKUP(A2294, tblCustomers[CustomerID], tblCustomers[CustomerName]), "Not Found")</f>
        <v>Not Found</v>
      </c>
      <c r="S2295" t="str">
        <f>IF(tblOrders[[#This Row],[Sales]]&gt;1000000,"High Value","Standard")</f>
        <v>Standard</v>
      </c>
      <c r="T2295" t="str">
        <f>_xlfn.XLOOKUP(tblOrders[[#This Row],[ProductID]], tblProducts[ProductID], tblProducts[ProductName])</f>
        <v>Product 62</v>
      </c>
      <c r="U2295">
        <f>_xlfn.XLOOKUP(tblOrders[[#This Row],[SalesRepID]], tblSalesreps[RepID], tblSalesreps[Target])</f>
        <v>10652665</v>
      </c>
    </row>
    <row r="2296" spans="1:21">
      <c r="A2296" t="s">
        <v>3093</v>
      </c>
      <c r="B2296" s="7" t="s">
        <v>493</v>
      </c>
      <c r="C2296" t="s">
        <v>848</v>
      </c>
      <c r="D2296" t="s">
        <v>820</v>
      </c>
      <c r="E2296" t="s">
        <v>50</v>
      </c>
      <c r="F2296" t="s">
        <v>88</v>
      </c>
      <c r="G2296">
        <v>8</v>
      </c>
      <c r="H2296">
        <v>0.1</v>
      </c>
      <c r="I2296" s="2">
        <v>354513.6</v>
      </c>
      <c r="J2296" t="str">
        <f>_xlfn.XLOOKUP(tblOrders[[#This Row],[CustomerID]], tblCustomers[CustomerID], tblCustomers[CustomerName])</f>
        <v>Customer 218</v>
      </c>
      <c r="K2296" t="str">
        <f>_xlfn.XLOOKUP(tblOrders[[#This Row],[CustomerID]], tblCustomers[CustomerID], tblCustomers[Segment])</f>
        <v>SME</v>
      </c>
      <c r="L2296" t="str">
        <f>_xlfn.XLOOKUP(tblOrders[[#This Row],[ProductID]], tblProducts[ProductID], tblProducts[Category])</f>
        <v>Home</v>
      </c>
      <c r="M2296">
        <f>_xlfn.XLOOKUP(tblOrders[[#This Row],[ProductID]], tblProducts[ProductID], tblProducts[CostPrice])</f>
        <v>35035</v>
      </c>
      <c r="N2296">
        <f>tblOrders[[#This Row],[Sales]]-(tblOrders[[#This Row],[CostPrice]]*tblOrders[[#This Row],[Quantity]])</f>
        <v>74233.599999999977</v>
      </c>
      <c r="O2296" t="str">
        <f>TEXT(tblOrders[[#This Row],[Date]],"mmm-yyyy")</f>
        <v>Jul-2025</v>
      </c>
      <c r="P2296" t="str">
        <f>_xlfn.XLOOKUP(tblOrders[[#This Row],[OrderID]], tblReturns[OrderID], tblReturns[Returned])</f>
        <v>No</v>
      </c>
      <c r="Q2296" t="str">
        <f>_xlfn.XLOOKUP(tblOrders[[#This Row],[OrderID]], tblShipping[OrderID], tblShipping[ShipMode])</f>
        <v>Express</v>
      </c>
      <c r="R2296" t="str">
        <f>IFERROR(_xlfn.XLOOKUP(A2295, tblCustomers[CustomerID], tblCustomers[CustomerName]), "Not Found")</f>
        <v>Not Found</v>
      </c>
      <c r="S2296" t="str">
        <f>IF(tblOrders[[#This Row],[Sales]]&gt;1000000,"High Value","Standard")</f>
        <v>Standard</v>
      </c>
      <c r="T2296" t="str">
        <f>_xlfn.XLOOKUP(tblOrders[[#This Row],[ProductID]], tblProducts[ProductID], tblProducts[ProductName])</f>
        <v>Product 20</v>
      </c>
      <c r="U2296">
        <f>_xlfn.XLOOKUP(tblOrders[[#This Row],[SalesRepID]], tblSalesreps[RepID], tblSalesreps[Target])</f>
        <v>17350666</v>
      </c>
    </row>
    <row r="2297" spans="1:21">
      <c r="A2297" t="s">
        <v>3094</v>
      </c>
      <c r="B2297" s="7" t="s">
        <v>351</v>
      </c>
      <c r="C2297" t="s">
        <v>429</v>
      </c>
      <c r="D2297" t="s">
        <v>314</v>
      </c>
      <c r="E2297" t="s">
        <v>40</v>
      </c>
      <c r="F2297" t="s">
        <v>51</v>
      </c>
      <c r="G2297">
        <v>2</v>
      </c>
      <c r="H2297">
        <v>0.1</v>
      </c>
      <c r="I2297" s="2">
        <v>33424.199999999997</v>
      </c>
      <c r="J2297" t="str">
        <f>_xlfn.XLOOKUP(tblOrders[[#This Row],[CustomerID]], tblCustomers[CustomerID], tblCustomers[CustomerName])</f>
        <v>Customer 243</v>
      </c>
      <c r="K2297" t="str">
        <f>_xlfn.XLOOKUP(tblOrders[[#This Row],[CustomerID]], tblCustomers[CustomerID], tblCustomers[Segment])</f>
        <v>Corporate</v>
      </c>
      <c r="L2297" t="str">
        <f>_xlfn.XLOOKUP(tblOrders[[#This Row],[ProductID]], tblProducts[ProductID], tblProducts[Category])</f>
        <v>Furniture</v>
      </c>
      <c r="M2297">
        <f>_xlfn.XLOOKUP(tblOrders[[#This Row],[ProductID]], tblProducts[ProductID], tblProducts[CostPrice])</f>
        <v>10109</v>
      </c>
      <c r="N2297">
        <f>tblOrders[[#This Row],[Sales]]-(tblOrders[[#This Row],[CostPrice]]*tblOrders[[#This Row],[Quantity]])</f>
        <v>13206.199999999997</v>
      </c>
      <c r="O2297" t="str">
        <f>TEXT(tblOrders[[#This Row],[Date]],"mmm-yyyy")</f>
        <v>Feb-2025</v>
      </c>
      <c r="P2297" t="str">
        <f>_xlfn.XLOOKUP(tblOrders[[#This Row],[OrderID]], tblReturns[OrderID], tblReturns[Returned])</f>
        <v>No</v>
      </c>
      <c r="Q2297" t="str">
        <f>_xlfn.XLOOKUP(tblOrders[[#This Row],[OrderID]], tblShipping[OrderID], tblShipping[ShipMode])</f>
        <v>Express</v>
      </c>
      <c r="R2297" t="str">
        <f>IFERROR(_xlfn.XLOOKUP(A2296, tblCustomers[CustomerID], tblCustomers[CustomerName]), "Not Found")</f>
        <v>Not Found</v>
      </c>
      <c r="S2297" t="str">
        <f>IF(tblOrders[[#This Row],[Sales]]&gt;1000000,"High Value","Standard")</f>
        <v>Standard</v>
      </c>
      <c r="T2297" t="str">
        <f>_xlfn.XLOOKUP(tblOrders[[#This Row],[ProductID]], tblProducts[ProductID], tblProducts[ProductName])</f>
        <v>Product 8</v>
      </c>
      <c r="U2297">
        <f>_xlfn.XLOOKUP(tblOrders[[#This Row],[SalesRepID]], tblSalesreps[RepID], tblSalesreps[Target])</f>
        <v>6291486</v>
      </c>
    </row>
    <row r="2298" spans="1:21">
      <c r="A2298" t="s">
        <v>3095</v>
      </c>
      <c r="B2298" s="7" t="s">
        <v>1401</v>
      </c>
      <c r="C2298" t="s">
        <v>763</v>
      </c>
      <c r="D2298" t="s">
        <v>100</v>
      </c>
      <c r="E2298" t="s">
        <v>87</v>
      </c>
      <c r="F2298" t="s">
        <v>20</v>
      </c>
      <c r="G2298">
        <v>8</v>
      </c>
      <c r="H2298">
        <v>0.15</v>
      </c>
      <c r="I2298" s="2">
        <v>360046.4</v>
      </c>
      <c r="J2298" t="str">
        <f>_xlfn.XLOOKUP(tblOrders[[#This Row],[CustomerID]], tblCustomers[CustomerID], tblCustomers[CustomerName])</f>
        <v>Customer 5</v>
      </c>
      <c r="K2298" t="str">
        <f>_xlfn.XLOOKUP(tblOrders[[#This Row],[CustomerID]], tblCustomers[CustomerID], tblCustomers[Segment])</f>
        <v>Corporate</v>
      </c>
      <c r="L2298" t="str">
        <f>_xlfn.XLOOKUP(tblOrders[[#This Row],[ProductID]], tblProducts[ProductID], tblProducts[Category])</f>
        <v>Electronics</v>
      </c>
      <c r="M2298">
        <f>_xlfn.XLOOKUP(tblOrders[[#This Row],[ProductID]], tblProducts[ProductID], tblProducts[CostPrice])</f>
        <v>39197</v>
      </c>
      <c r="N2298">
        <f>tblOrders[[#This Row],[Sales]]-(tblOrders[[#This Row],[CostPrice]]*tblOrders[[#This Row],[Quantity]])</f>
        <v>46470.400000000023</v>
      </c>
      <c r="O2298" t="str">
        <f>TEXT(tblOrders[[#This Row],[Date]],"mmm-yyyy")</f>
        <v>Jul-2025</v>
      </c>
      <c r="P2298" t="str">
        <f>_xlfn.XLOOKUP(tblOrders[[#This Row],[OrderID]], tblReturns[OrderID], tblReturns[Returned])</f>
        <v>No</v>
      </c>
      <c r="Q2298" t="str">
        <f>_xlfn.XLOOKUP(tblOrders[[#This Row],[OrderID]], tblShipping[OrderID], tblShipping[ShipMode])</f>
        <v>Express</v>
      </c>
      <c r="R2298" t="str">
        <f>IFERROR(_xlfn.XLOOKUP(A2297, tblCustomers[CustomerID], tblCustomers[CustomerName]), "Not Found")</f>
        <v>Not Found</v>
      </c>
      <c r="S2298" t="str">
        <f>IF(tblOrders[[#This Row],[Sales]]&gt;1000000,"High Value","Standard")</f>
        <v>Standard</v>
      </c>
      <c r="T2298" t="str">
        <f>_xlfn.XLOOKUP(tblOrders[[#This Row],[ProductID]], tblProducts[ProductID], tblProducts[ProductName])</f>
        <v>Product 21</v>
      </c>
      <c r="U2298">
        <f>_xlfn.XLOOKUP(tblOrders[[#This Row],[SalesRepID]], tblSalesreps[RepID], tblSalesreps[Target])</f>
        <v>18500989</v>
      </c>
    </row>
    <row r="2299" spans="1:21">
      <c r="A2299" t="s">
        <v>3096</v>
      </c>
      <c r="B2299" s="7" t="s">
        <v>553</v>
      </c>
      <c r="C2299" t="s">
        <v>409</v>
      </c>
      <c r="D2299" t="s">
        <v>491</v>
      </c>
      <c r="E2299" t="s">
        <v>202</v>
      </c>
      <c r="F2299" t="s">
        <v>20</v>
      </c>
      <c r="G2299">
        <v>6</v>
      </c>
      <c r="H2299">
        <v>0.05</v>
      </c>
      <c r="I2299" s="2">
        <v>181185.9</v>
      </c>
      <c r="J2299" t="str">
        <f>_xlfn.XLOOKUP(tblOrders[[#This Row],[CustomerID]], tblCustomers[CustomerID], tblCustomers[CustomerName])</f>
        <v>Customer 24</v>
      </c>
      <c r="K2299" t="str">
        <f>_xlfn.XLOOKUP(tblOrders[[#This Row],[CustomerID]], tblCustomers[CustomerID], tblCustomers[Segment])</f>
        <v>SME</v>
      </c>
      <c r="L2299" t="str">
        <f>_xlfn.XLOOKUP(tblOrders[[#This Row],[ProductID]], tblProducts[ProductID], tblProducts[Category])</f>
        <v>Home</v>
      </c>
      <c r="M2299">
        <f>_xlfn.XLOOKUP(tblOrders[[#This Row],[ProductID]], tblProducts[ProductID], tblProducts[CostPrice])</f>
        <v>75749</v>
      </c>
      <c r="N2299">
        <f>tblOrders[[#This Row],[Sales]]-(tblOrders[[#This Row],[CostPrice]]*tblOrders[[#This Row],[Quantity]])</f>
        <v>-273308.09999999998</v>
      </c>
      <c r="O2299" t="str">
        <f>TEXT(tblOrders[[#This Row],[Date]],"mmm-yyyy")</f>
        <v>Jun-2025</v>
      </c>
      <c r="P2299" t="str">
        <f>_xlfn.XLOOKUP(tblOrders[[#This Row],[OrderID]], tblReturns[OrderID], tblReturns[Returned])</f>
        <v>No</v>
      </c>
      <c r="Q2299" t="str">
        <f>_xlfn.XLOOKUP(tblOrders[[#This Row],[OrderID]], tblShipping[OrderID], tblShipping[ShipMode])</f>
        <v>Pickup</v>
      </c>
      <c r="R2299" t="str">
        <f>IFERROR(_xlfn.XLOOKUP(A2298, tblCustomers[CustomerID], tblCustomers[CustomerName]), "Not Found")</f>
        <v>Not Found</v>
      </c>
      <c r="S2299" t="str">
        <f>IF(tblOrders[[#This Row],[Sales]]&gt;1000000,"High Value","Standard")</f>
        <v>Standard</v>
      </c>
      <c r="T2299" t="str">
        <f>_xlfn.XLOOKUP(tblOrders[[#This Row],[ProductID]], tblProducts[ProductID], tblProducts[ProductName])</f>
        <v>Product 49</v>
      </c>
      <c r="U2299">
        <f>_xlfn.XLOOKUP(tblOrders[[#This Row],[SalesRepID]], tblSalesreps[RepID], tblSalesreps[Target])</f>
        <v>10652665</v>
      </c>
    </row>
    <row r="2300" spans="1:21">
      <c r="A2300" t="s">
        <v>3097</v>
      </c>
      <c r="B2300" s="7" t="s">
        <v>634</v>
      </c>
      <c r="C2300" t="s">
        <v>852</v>
      </c>
      <c r="D2300" t="s">
        <v>1029</v>
      </c>
      <c r="E2300" t="s">
        <v>87</v>
      </c>
      <c r="F2300" t="s">
        <v>88</v>
      </c>
      <c r="G2300">
        <v>9</v>
      </c>
      <c r="H2300">
        <v>0.05</v>
      </c>
      <c r="I2300" s="2">
        <v>436571.55</v>
      </c>
      <c r="J2300" t="str">
        <f>_xlfn.XLOOKUP(tblOrders[[#This Row],[CustomerID]], tblCustomers[CustomerID], tblCustomers[CustomerName])</f>
        <v>Customer 69</v>
      </c>
      <c r="K2300" t="str">
        <f>_xlfn.XLOOKUP(tblOrders[[#This Row],[CustomerID]], tblCustomers[CustomerID], tblCustomers[Segment])</f>
        <v>Consumer</v>
      </c>
      <c r="L2300" t="str">
        <f>_xlfn.XLOOKUP(tblOrders[[#This Row],[ProductID]], tblProducts[ProductID], tblProducts[Category])</f>
        <v>Furniture</v>
      </c>
      <c r="M2300">
        <f>_xlfn.XLOOKUP(tblOrders[[#This Row],[ProductID]], tblProducts[ProductID], tblProducts[CostPrice])</f>
        <v>74501</v>
      </c>
      <c r="N2300">
        <f>tblOrders[[#This Row],[Sales]]-(tblOrders[[#This Row],[CostPrice]]*tblOrders[[#This Row],[Quantity]])</f>
        <v>-233937.45</v>
      </c>
      <c r="O2300" t="str">
        <f>TEXT(tblOrders[[#This Row],[Date]],"mmm-yyyy")</f>
        <v>Jun-2025</v>
      </c>
      <c r="P2300" t="str">
        <f>_xlfn.XLOOKUP(tblOrders[[#This Row],[OrderID]], tblReturns[OrderID], tblReturns[Returned])</f>
        <v>No</v>
      </c>
      <c r="Q2300" t="str">
        <f>_xlfn.XLOOKUP(tblOrders[[#This Row],[OrderID]], tblShipping[OrderID], tblShipping[ShipMode])</f>
        <v>Standard</v>
      </c>
      <c r="R2300" t="str">
        <f>IFERROR(_xlfn.XLOOKUP(A2299, tblCustomers[CustomerID], tblCustomers[CustomerName]), "Not Found")</f>
        <v>Not Found</v>
      </c>
      <c r="S2300" t="str">
        <f>IF(tblOrders[[#This Row],[Sales]]&gt;1000000,"High Value","Standard")</f>
        <v>Standard</v>
      </c>
      <c r="T2300" t="str">
        <f>_xlfn.XLOOKUP(tblOrders[[#This Row],[ProductID]], tblProducts[ProductID], tblProducts[ProductName])</f>
        <v>Product 18</v>
      </c>
      <c r="U2300">
        <f>_xlfn.XLOOKUP(tblOrders[[#This Row],[SalesRepID]], tblSalesreps[RepID], tblSalesreps[Target])</f>
        <v>18500989</v>
      </c>
    </row>
    <row r="2301" spans="1:21">
      <c r="A2301" t="s">
        <v>3098</v>
      </c>
      <c r="B2301" s="7" t="s">
        <v>483</v>
      </c>
      <c r="C2301" t="s">
        <v>1036</v>
      </c>
      <c r="D2301" t="s">
        <v>55</v>
      </c>
      <c r="E2301" t="s">
        <v>205</v>
      </c>
      <c r="F2301" t="s">
        <v>26</v>
      </c>
      <c r="G2301">
        <v>7</v>
      </c>
      <c r="H2301">
        <v>0.05</v>
      </c>
      <c r="I2301" s="2">
        <v>427721.35</v>
      </c>
      <c r="J2301" t="str">
        <f>_xlfn.XLOOKUP(tblOrders[[#This Row],[CustomerID]], tblCustomers[CustomerID], tblCustomers[CustomerName])</f>
        <v>Customer 7</v>
      </c>
      <c r="K2301" t="str">
        <f>_xlfn.XLOOKUP(tblOrders[[#This Row],[CustomerID]], tblCustomers[CustomerID], tblCustomers[Segment])</f>
        <v>SME</v>
      </c>
      <c r="L2301" t="str">
        <f>_xlfn.XLOOKUP(tblOrders[[#This Row],[ProductID]], tblProducts[ProductID], tblProducts[Category])</f>
        <v>Home</v>
      </c>
      <c r="M2301">
        <f>_xlfn.XLOOKUP(tblOrders[[#This Row],[ProductID]], tblProducts[ProductID], tblProducts[CostPrice])</f>
        <v>23348</v>
      </c>
      <c r="N2301">
        <f>tblOrders[[#This Row],[Sales]]-(tblOrders[[#This Row],[CostPrice]]*tblOrders[[#This Row],[Quantity]])</f>
        <v>264285.34999999998</v>
      </c>
      <c r="O2301" t="str">
        <f>TEXT(tblOrders[[#This Row],[Date]],"mmm-yyyy")</f>
        <v>May-2025</v>
      </c>
      <c r="P2301" t="str">
        <f>_xlfn.XLOOKUP(tblOrders[[#This Row],[OrderID]], tblReturns[OrderID], tblReturns[Returned])</f>
        <v>No</v>
      </c>
      <c r="Q2301" t="str">
        <f>_xlfn.XLOOKUP(tblOrders[[#This Row],[OrderID]], tblShipping[OrderID], tblShipping[ShipMode])</f>
        <v>Express</v>
      </c>
      <c r="R2301" t="str">
        <f>IFERROR(_xlfn.XLOOKUP(A2300, tblCustomers[CustomerID], tblCustomers[CustomerName]), "Not Found")</f>
        <v>Not Found</v>
      </c>
      <c r="S2301" t="str">
        <f>IF(tblOrders[[#This Row],[Sales]]&gt;1000000,"High Value","Standard")</f>
        <v>Standard</v>
      </c>
      <c r="T2301" t="str">
        <f>_xlfn.XLOOKUP(tblOrders[[#This Row],[ProductID]], tblProducts[ProductID], tblProducts[ProductName])</f>
        <v>Product 47</v>
      </c>
      <c r="U2301">
        <f>_xlfn.XLOOKUP(tblOrders[[#This Row],[SalesRepID]], tblSalesreps[RepID], tblSalesreps[Target])</f>
        <v>16246424</v>
      </c>
    </row>
    <row r="2302" spans="1:21">
      <c r="A2302" t="s">
        <v>3099</v>
      </c>
      <c r="B2302" s="7" t="s">
        <v>424</v>
      </c>
      <c r="C2302" t="s">
        <v>67</v>
      </c>
      <c r="D2302" t="s">
        <v>73</v>
      </c>
      <c r="E2302" t="s">
        <v>202</v>
      </c>
      <c r="F2302" t="s">
        <v>88</v>
      </c>
      <c r="G2302">
        <v>3</v>
      </c>
      <c r="H2302">
        <v>0.05</v>
      </c>
      <c r="I2302" s="2">
        <v>195678.15</v>
      </c>
      <c r="J2302" t="str">
        <f>_xlfn.XLOOKUP(tblOrders[[#This Row],[CustomerID]], tblCustomers[CustomerID], tblCustomers[CustomerName])</f>
        <v>Customer 177</v>
      </c>
      <c r="K2302" t="str">
        <f>_xlfn.XLOOKUP(tblOrders[[#This Row],[CustomerID]], tblCustomers[CustomerID], tblCustomers[Segment])</f>
        <v>Corporate</v>
      </c>
      <c r="L2302" t="str">
        <f>_xlfn.XLOOKUP(tblOrders[[#This Row],[ProductID]], tblProducts[ProductID], tblProducts[Category])</f>
        <v>Office</v>
      </c>
      <c r="M2302">
        <f>_xlfn.XLOOKUP(tblOrders[[#This Row],[ProductID]], tblProducts[ProductID], tblProducts[CostPrice])</f>
        <v>28523</v>
      </c>
      <c r="N2302">
        <f>tblOrders[[#This Row],[Sales]]-(tblOrders[[#This Row],[CostPrice]]*tblOrders[[#This Row],[Quantity]])</f>
        <v>110109.15</v>
      </c>
      <c r="O2302" t="str">
        <f>TEXT(tblOrders[[#This Row],[Date]],"mmm-yyyy")</f>
        <v>Feb-2025</v>
      </c>
      <c r="P2302" t="str">
        <f>_xlfn.XLOOKUP(tblOrders[[#This Row],[OrderID]], tblReturns[OrderID], tblReturns[Returned])</f>
        <v>No</v>
      </c>
      <c r="Q2302" t="str">
        <f>_xlfn.XLOOKUP(tblOrders[[#This Row],[OrderID]], tblShipping[OrderID], tblShipping[ShipMode])</f>
        <v>Express</v>
      </c>
      <c r="R2302" t="str">
        <f>IFERROR(_xlfn.XLOOKUP(A2301, tblCustomers[CustomerID], tblCustomers[CustomerName]), "Not Found")</f>
        <v>Not Found</v>
      </c>
      <c r="S2302" t="str">
        <f>IF(tblOrders[[#This Row],[Sales]]&gt;1000000,"High Value","Standard")</f>
        <v>Standard</v>
      </c>
      <c r="T2302" t="str">
        <f>_xlfn.XLOOKUP(tblOrders[[#This Row],[ProductID]], tblProducts[ProductID], tblProducts[ProductName])</f>
        <v>Product 30</v>
      </c>
      <c r="U2302">
        <f>_xlfn.XLOOKUP(tblOrders[[#This Row],[SalesRepID]], tblSalesreps[RepID], tblSalesreps[Target])</f>
        <v>10652665</v>
      </c>
    </row>
    <row r="2303" spans="1:21">
      <c r="A2303" t="s">
        <v>3100</v>
      </c>
      <c r="B2303" s="7" t="s">
        <v>708</v>
      </c>
      <c r="C2303" t="s">
        <v>1432</v>
      </c>
      <c r="D2303" t="s">
        <v>201</v>
      </c>
      <c r="E2303" t="s">
        <v>119</v>
      </c>
      <c r="F2303" t="s">
        <v>20</v>
      </c>
      <c r="G2303">
        <v>10</v>
      </c>
      <c r="H2303">
        <v>0.1</v>
      </c>
      <c r="I2303" s="2">
        <v>56034</v>
      </c>
      <c r="J2303" t="str">
        <f>_xlfn.XLOOKUP(tblOrders[[#This Row],[CustomerID]], tblCustomers[CustomerID], tblCustomers[CustomerName])</f>
        <v>Customer 135</v>
      </c>
      <c r="K2303" t="str">
        <f>_xlfn.XLOOKUP(tblOrders[[#This Row],[CustomerID]], tblCustomers[CustomerID], tblCustomers[Segment])</f>
        <v>Corporate</v>
      </c>
      <c r="L2303" t="str">
        <f>_xlfn.XLOOKUP(tblOrders[[#This Row],[ProductID]], tblProducts[ProductID], tblProducts[Category])</f>
        <v>Furniture</v>
      </c>
      <c r="M2303">
        <f>_xlfn.XLOOKUP(tblOrders[[#This Row],[ProductID]], tblProducts[ProductID], tblProducts[CostPrice])</f>
        <v>22542</v>
      </c>
      <c r="N2303">
        <f>tblOrders[[#This Row],[Sales]]-(tblOrders[[#This Row],[CostPrice]]*tblOrders[[#This Row],[Quantity]])</f>
        <v>-169386</v>
      </c>
      <c r="O2303" t="str">
        <f>TEXT(tblOrders[[#This Row],[Date]],"mmm-yyyy")</f>
        <v>Nov-2025</v>
      </c>
      <c r="P2303" t="str">
        <f>_xlfn.XLOOKUP(tblOrders[[#This Row],[OrderID]], tblReturns[OrderID], tblReturns[Returned])</f>
        <v>No</v>
      </c>
      <c r="Q2303" t="str">
        <f>_xlfn.XLOOKUP(tblOrders[[#This Row],[OrderID]], tblShipping[OrderID], tblShipping[ShipMode])</f>
        <v>Standard</v>
      </c>
      <c r="R2303" t="str">
        <f>IFERROR(_xlfn.XLOOKUP(A2302, tblCustomers[CustomerID], tblCustomers[CustomerName]), "Not Found")</f>
        <v>Not Found</v>
      </c>
      <c r="S2303" t="str">
        <f>IF(tblOrders[[#This Row],[Sales]]&gt;1000000,"High Value","Standard")</f>
        <v>Standard</v>
      </c>
      <c r="T2303" t="str">
        <f>_xlfn.XLOOKUP(tblOrders[[#This Row],[ProductID]], tblProducts[ProductID], tblProducts[ProductName])</f>
        <v>Product 50</v>
      </c>
      <c r="U2303">
        <f>_xlfn.XLOOKUP(tblOrders[[#This Row],[SalesRepID]], tblSalesreps[RepID], tblSalesreps[Target])</f>
        <v>5886694</v>
      </c>
    </row>
    <row r="2304" spans="1:21">
      <c r="A2304" t="s">
        <v>3101</v>
      </c>
      <c r="B2304" s="7" t="s">
        <v>531</v>
      </c>
      <c r="C2304" t="s">
        <v>724</v>
      </c>
      <c r="D2304" t="s">
        <v>597</v>
      </c>
      <c r="E2304" t="s">
        <v>202</v>
      </c>
      <c r="F2304" t="s">
        <v>14</v>
      </c>
      <c r="G2304">
        <v>4</v>
      </c>
      <c r="H2304">
        <v>0</v>
      </c>
      <c r="I2304" s="2">
        <v>362388</v>
      </c>
      <c r="J2304" t="str">
        <f>_xlfn.XLOOKUP(tblOrders[[#This Row],[CustomerID]], tblCustomers[CustomerID], tblCustomers[CustomerName])</f>
        <v>Customer 162</v>
      </c>
      <c r="K2304" t="str">
        <f>_xlfn.XLOOKUP(tblOrders[[#This Row],[CustomerID]], tblCustomers[CustomerID], tblCustomers[Segment])</f>
        <v>Consumer</v>
      </c>
      <c r="L2304" t="str">
        <f>_xlfn.XLOOKUP(tblOrders[[#This Row],[ProductID]], tblProducts[ProductID], tblProducts[Category])</f>
        <v>Electronics</v>
      </c>
      <c r="M2304">
        <f>_xlfn.XLOOKUP(tblOrders[[#This Row],[ProductID]], tblProducts[ProductID], tblProducts[CostPrice])</f>
        <v>35454</v>
      </c>
      <c r="N2304">
        <f>tblOrders[[#This Row],[Sales]]-(tblOrders[[#This Row],[CostPrice]]*tblOrders[[#This Row],[Quantity]])</f>
        <v>220572</v>
      </c>
      <c r="O2304" t="str">
        <f>TEXT(tblOrders[[#This Row],[Date]],"mmm-yyyy")</f>
        <v>Jun-2025</v>
      </c>
      <c r="P2304" t="str">
        <f>_xlfn.XLOOKUP(tblOrders[[#This Row],[OrderID]], tblReturns[OrderID], tblReturns[Returned])</f>
        <v>Yes</v>
      </c>
      <c r="Q2304" t="str">
        <f>_xlfn.XLOOKUP(tblOrders[[#This Row],[OrderID]], tblShipping[OrderID], tblShipping[ShipMode])</f>
        <v>Express</v>
      </c>
      <c r="R2304" t="str">
        <f>IFERROR(_xlfn.XLOOKUP(A2303, tblCustomers[CustomerID], tblCustomers[CustomerName]), "Not Found")</f>
        <v>Not Found</v>
      </c>
      <c r="S2304" t="str">
        <f>IF(tblOrders[[#This Row],[Sales]]&gt;1000000,"High Value","Standard")</f>
        <v>Standard</v>
      </c>
      <c r="T2304" t="str">
        <f>_xlfn.XLOOKUP(tblOrders[[#This Row],[ProductID]], tblProducts[ProductID], tblProducts[ProductName])</f>
        <v>Product 28</v>
      </c>
      <c r="U2304">
        <f>_xlfn.XLOOKUP(tblOrders[[#This Row],[SalesRepID]], tblSalesreps[RepID], tblSalesreps[Target])</f>
        <v>10652665</v>
      </c>
    </row>
    <row r="2305" spans="1:21">
      <c r="A2305" t="s">
        <v>3102</v>
      </c>
      <c r="B2305" s="7" t="s">
        <v>250</v>
      </c>
      <c r="C2305" t="s">
        <v>196</v>
      </c>
      <c r="D2305" t="s">
        <v>543</v>
      </c>
      <c r="E2305" t="s">
        <v>210</v>
      </c>
      <c r="F2305" t="s">
        <v>51</v>
      </c>
      <c r="G2305">
        <v>6</v>
      </c>
      <c r="H2305">
        <v>0</v>
      </c>
      <c r="I2305" s="2">
        <v>662904</v>
      </c>
      <c r="J2305" t="str">
        <f>_xlfn.XLOOKUP(tblOrders[[#This Row],[CustomerID]], tblCustomers[CustomerID], tblCustomers[CustomerName])</f>
        <v>Customer 99</v>
      </c>
      <c r="K2305" t="str">
        <f>_xlfn.XLOOKUP(tblOrders[[#This Row],[CustomerID]], tblCustomers[CustomerID], tblCustomers[Segment])</f>
        <v>Consumer</v>
      </c>
      <c r="L2305" t="str">
        <f>_xlfn.XLOOKUP(tblOrders[[#This Row],[ProductID]], tblProducts[ProductID], tblProducts[Category])</f>
        <v>Furniture</v>
      </c>
      <c r="M2305">
        <f>_xlfn.XLOOKUP(tblOrders[[#This Row],[ProductID]], tblProducts[ProductID], tblProducts[CostPrice])</f>
        <v>29153</v>
      </c>
      <c r="N2305">
        <f>tblOrders[[#This Row],[Sales]]-(tblOrders[[#This Row],[CostPrice]]*tblOrders[[#This Row],[Quantity]])</f>
        <v>487986</v>
      </c>
      <c r="O2305" t="str">
        <f>TEXT(tblOrders[[#This Row],[Date]],"mmm-yyyy")</f>
        <v>Jul-2025</v>
      </c>
      <c r="P2305" t="str">
        <f>_xlfn.XLOOKUP(tblOrders[[#This Row],[OrderID]], tblReturns[OrderID], tblReturns[Returned])</f>
        <v>No</v>
      </c>
      <c r="Q2305" t="str">
        <f>_xlfn.XLOOKUP(tblOrders[[#This Row],[OrderID]], tblShipping[OrderID], tblShipping[ShipMode])</f>
        <v>Express</v>
      </c>
      <c r="R2305" t="str">
        <f>IFERROR(_xlfn.XLOOKUP(A2304, tblCustomers[CustomerID], tblCustomers[CustomerName]), "Not Found")</f>
        <v>Not Found</v>
      </c>
      <c r="S2305" t="str">
        <f>IF(tblOrders[[#This Row],[Sales]]&gt;1000000,"High Value","Standard")</f>
        <v>Standard</v>
      </c>
      <c r="T2305" t="str">
        <f>_xlfn.XLOOKUP(tblOrders[[#This Row],[ProductID]], tblProducts[ProductID], tblProducts[ProductName])</f>
        <v>Product 16</v>
      </c>
      <c r="U2305">
        <f>_xlfn.XLOOKUP(tblOrders[[#This Row],[SalesRepID]], tblSalesreps[RepID], tblSalesreps[Target])</f>
        <v>19336654</v>
      </c>
    </row>
    <row r="2306" spans="1:21">
      <c r="A2306" t="s">
        <v>3103</v>
      </c>
      <c r="B2306" s="7" t="s">
        <v>1210</v>
      </c>
      <c r="C2306" t="s">
        <v>200</v>
      </c>
      <c r="D2306" t="s">
        <v>73</v>
      </c>
      <c r="E2306" t="s">
        <v>13</v>
      </c>
      <c r="F2306" t="s">
        <v>51</v>
      </c>
      <c r="G2306">
        <v>1</v>
      </c>
      <c r="H2306">
        <v>0.1</v>
      </c>
      <c r="I2306" s="2">
        <v>22087.8</v>
      </c>
      <c r="J2306" t="str">
        <f>_xlfn.XLOOKUP(tblOrders[[#This Row],[CustomerID]], tblCustomers[CustomerID], tblCustomers[CustomerName])</f>
        <v>Customer 125</v>
      </c>
      <c r="K2306" t="str">
        <f>_xlfn.XLOOKUP(tblOrders[[#This Row],[CustomerID]], tblCustomers[CustomerID], tblCustomers[Segment])</f>
        <v>Corporate</v>
      </c>
      <c r="L2306" t="str">
        <f>_xlfn.XLOOKUP(tblOrders[[#This Row],[ProductID]], tblProducts[ProductID], tblProducts[Category])</f>
        <v>Office</v>
      </c>
      <c r="M2306">
        <f>_xlfn.XLOOKUP(tblOrders[[#This Row],[ProductID]], tblProducts[ProductID], tblProducts[CostPrice])</f>
        <v>28523</v>
      </c>
      <c r="N2306">
        <f>tblOrders[[#This Row],[Sales]]-(tblOrders[[#This Row],[CostPrice]]*tblOrders[[#This Row],[Quantity]])</f>
        <v>-6435.2000000000007</v>
      </c>
      <c r="O2306" t="str">
        <f>TEXT(tblOrders[[#This Row],[Date]],"mmm-yyyy")</f>
        <v>Jan-2025</v>
      </c>
      <c r="P2306" t="str">
        <f>_xlfn.XLOOKUP(tblOrders[[#This Row],[OrderID]], tblReturns[OrderID], tblReturns[Returned])</f>
        <v>No</v>
      </c>
      <c r="Q2306" t="str">
        <f>_xlfn.XLOOKUP(tblOrders[[#This Row],[OrderID]], tblShipping[OrderID], tblShipping[ShipMode])</f>
        <v>Standard</v>
      </c>
      <c r="R2306" t="str">
        <f>IFERROR(_xlfn.XLOOKUP(A2305, tblCustomers[CustomerID], tblCustomers[CustomerName]), "Not Found")</f>
        <v>Not Found</v>
      </c>
      <c r="S2306" t="str">
        <f>IF(tblOrders[[#This Row],[Sales]]&gt;1000000,"High Value","Standard")</f>
        <v>Standard</v>
      </c>
      <c r="T2306" t="str">
        <f>_xlfn.XLOOKUP(tblOrders[[#This Row],[ProductID]], tblProducts[ProductID], tblProducts[ProductName])</f>
        <v>Product 30</v>
      </c>
      <c r="U2306">
        <f>_xlfn.XLOOKUP(tblOrders[[#This Row],[SalesRepID]], tblSalesreps[RepID], tblSalesreps[Target])</f>
        <v>11852878</v>
      </c>
    </row>
    <row r="2307" spans="1:21">
      <c r="A2307" t="s">
        <v>3104</v>
      </c>
      <c r="B2307" s="7" t="s">
        <v>889</v>
      </c>
      <c r="C2307" t="s">
        <v>1582</v>
      </c>
      <c r="D2307" t="s">
        <v>55</v>
      </c>
      <c r="E2307" t="s">
        <v>56</v>
      </c>
      <c r="F2307" t="s">
        <v>20</v>
      </c>
      <c r="G2307">
        <v>8</v>
      </c>
      <c r="H2307">
        <v>0.15</v>
      </c>
      <c r="I2307" s="2">
        <v>113702.8</v>
      </c>
      <c r="J2307" t="str">
        <f>_xlfn.XLOOKUP(tblOrders[[#This Row],[CustomerID]], tblCustomers[CustomerID], tblCustomers[CustomerName])</f>
        <v>Customer 224</v>
      </c>
      <c r="K2307" t="str">
        <f>_xlfn.XLOOKUP(tblOrders[[#This Row],[CustomerID]], tblCustomers[CustomerID], tblCustomers[Segment])</f>
        <v>Corporate</v>
      </c>
      <c r="L2307" t="str">
        <f>_xlfn.XLOOKUP(tblOrders[[#This Row],[ProductID]], tblProducts[ProductID], tblProducts[Category])</f>
        <v>Home</v>
      </c>
      <c r="M2307">
        <f>_xlfn.XLOOKUP(tblOrders[[#This Row],[ProductID]], tblProducts[ProductID], tblProducts[CostPrice])</f>
        <v>23348</v>
      </c>
      <c r="N2307">
        <f>tblOrders[[#This Row],[Sales]]-(tblOrders[[#This Row],[CostPrice]]*tblOrders[[#This Row],[Quantity]])</f>
        <v>-73081.2</v>
      </c>
      <c r="O2307" t="str">
        <f>TEXT(tblOrders[[#This Row],[Date]],"mmm-yyyy")</f>
        <v>Nov-2025</v>
      </c>
      <c r="P2307" t="str">
        <f>_xlfn.XLOOKUP(tblOrders[[#This Row],[OrderID]], tblReturns[OrderID], tblReturns[Returned])</f>
        <v>No</v>
      </c>
      <c r="Q2307" t="str">
        <f>_xlfn.XLOOKUP(tblOrders[[#This Row],[OrderID]], tblShipping[OrderID], tblShipping[ShipMode])</f>
        <v>Standard</v>
      </c>
      <c r="R2307" t="str">
        <f>IFERROR(_xlfn.XLOOKUP(A2306, tblCustomers[CustomerID], tblCustomers[CustomerName]), "Not Found")</f>
        <v>Not Found</v>
      </c>
      <c r="S2307" t="str">
        <f>IF(tblOrders[[#This Row],[Sales]]&gt;1000000,"High Value","Standard")</f>
        <v>Standard</v>
      </c>
      <c r="T2307" t="str">
        <f>_xlfn.XLOOKUP(tblOrders[[#This Row],[ProductID]], tblProducts[ProductID], tblProducts[ProductName])</f>
        <v>Product 47</v>
      </c>
      <c r="U2307">
        <f>_xlfn.XLOOKUP(tblOrders[[#This Row],[SalesRepID]], tblSalesreps[RepID], tblSalesreps[Target])</f>
        <v>14265630</v>
      </c>
    </row>
    <row r="2308" spans="1:21">
      <c r="A2308" t="s">
        <v>3105</v>
      </c>
      <c r="B2308" s="7" t="s">
        <v>1015</v>
      </c>
      <c r="C2308" t="s">
        <v>767</v>
      </c>
      <c r="D2308" t="s">
        <v>24</v>
      </c>
      <c r="E2308" t="s">
        <v>205</v>
      </c>
      <c r="F2308" t="s">
        <v>14</v>
      </c>
      <c r="G2308">
        <v>10</v>
      </c>
      <c r="H2308">
        <v>0.15</v>
      </c>
      <c r="I2308" s="2">
        <v>1002915</v>
      </c>
      <c r="J2308" t="str">
        <f>_xlfn.XLOOKUP(tblOrders[[#This Row],[CustomerID]], tblCustomers[CustomerID], tblCustomers[CustomerName])</f>
        <v>Customer 134</v>
      </c>
      <c r="K2308" t="str">
        <f>_xlfn.XLOOKUP(tblOrders[[#This Row],[CustomerID]], tblCustomers[CustomerID], tblCustomers[Segment])</f>
        <v>Consumer</v>
      </c>
      <c r="L2308" t="str">
        <f>_xlfn.XLOOKUP(tblOrders[[#This Row],[ProductID]], tblProducts[ProductID], tblProducts[Category])</f>
        <v>Home</v>
      </c>
      <c r="M2308">
        <f>_xlfn.XLOOKUP(tblOrders[[#This Row],[ProductID]], tblProducts[ProductID], tblProducts[CostPrice])</f>
        <v>57647</v>
      </c>
      <c r="N2308">
        <f>tblOrders[[#This Row],[Sales]]-(tblOrders[[#This Row],[CostPrice]]*tblOrders[[#This Row],[Quantity]])</f>
        <v>426445</v>
      </c>
      <c r="O2308" t="str">
        <f>TEXT(tblOrders[[#This Row],[Date]],"mmm-yyyy")</f>
        <v>Jun-2025</v>
      </c>
      <c r="P2308" t="str">
        <f>_xlfn.XLOOKUP(tblOrders[[#This Row],[OrderID]], tblReturns[OrderID], tblReturns[Returned])</f>
        <v>No</v>
      </c>
      <c r="Q2308" t="str">
        <f>_xlfn.XLOOKUP(tblOrders[[#This Row],[OrderID]], tblShipping[OrderID], tblShipping[ShipMode])</f>
        <v>Express</v>
      </c>
      <c r="R2308" t="str">
        <f>IFERROR(_xlfn.XLOOKUP(A2307, tblCustomers[CustomerID], tblCustomers[CustomerName]), "Not Found")</f>
        <v>Not Found</v>
      </c>
      <c r="S2308" t="str">
        <f>IF(tblOrders[[#This Row],[Sales]]&gt;1000000,"High Value","Standard")</f>
        <v>High Value</v>
      </c>
      <c r="T2308" t="str">
        <f>_xlfn.XLOOKUP(tblOrders[[#This Row],[ProductID]], tblProducts[ProductID], tblProducts[ProductName])</f>
        <v>Product 2</v>
      </c>
      <c r="U2308">
        <f>_xlfn.XLOOKUP(tblOrders[[#This Row],[SalesRepID]], tblSalesreps[RepID], tblSalesreps[Target])</f>
        <v>16246424</v>
      </c>
    </row>
    <row r="2309" spans="1:21">
      <c r="A2309" t="s">
        <v>3106</v>
      </c>
      <c r="B2309" s="7" t="s">
        <v>132</v>
      </c>
      <c r="C2309" t="s">
        <v>466</v>
      </c>
      <c r="D2309" t="s">
        <v>422</v>
      </c>
      <c r="E2309" t="s">
        <v>74</v>
      </c>
      <c r="F2309" t="s">
        <v>14</v>
      </c>
      <c r="G2309">
        <v>10</v>
      </c>
      <c r="H2309">
        <v>0.15</v>
      </c>
      <c r="I2309" s="2">
        <v>203167</v>
      </c>
      <c r="J2309" t="str">
        <f>_xlfn.XLOOKUP(tblOrders[[#This Row],[CustomerID]], tblCustomers[CustomerID], tblCustomers[CustomerName])</f>
        <v>Customer 233</v>
      </c>
      <c r="K2309" t="str">
        <f>_xlfn.XLOOKUP(tblOrders[[#This Row],[CustomerID]], tblCustomers[CustomerID], tblCustomers[Segment])</f>
        <v>SME</v>
      </c>
      <c r="L2309" t="str">
        <f>_xlfn.XLOOKUP(tblOrders[[#This Row],[ProductID]], tblProducts[ProductID], tblProducts[Category])</f>
        <v>Furniture</v>
      </c>
      <c r="M2309">
        <f>_xlfn.XLOOKUP(tblOrders[[#This Row],[ProductID]], tblProducts[ProductID], tblProducts[CostPrice])</f>
        <v>69526</v>
      </c>
      <c r="N2309">
        <f>tblOrders[[#This Row],[Sales]]-(tblOrders[[#This Row],[CostPrice]]*tblOrders[[#This Row],[Quantity]])</f>
        <v>-492093</v>
      </c>
      <c r="O2309" t="str">
        <f>TEXT(tblOrders[[#This Row],[Date]],"mmm-yyyy")</f>
        <v>Jan-2025</v>
      </c>
      <c r="P2309" t="str">
        <f>_xlfn.XLOOKUP(tblOrders[[#This Row],[OrderID]], tblReturns[OrderID], tblReturns[Returned])</f>
        <v>No</v>
      </c>
      <c r="Q2309" t="str">
        <f>_xlfn.XLOOKUP(tblOrders[[#This Row],[OrderID]], tblShipping[OrderID], tblShipping[ShipMode])</f>
        <v>Express</v>
      </c>
      <c r="R2309" t="str">
        <f>IFERROR(_xlfn.XLOOKUP(A2308, tblCustomers[CustomerID], tblCustomers[CustomerName]), "Not Found")</f>
        <v>Not Found</v>
      </c>
      <c r="S2309" t="str">
        <f>IF(tblOrders[[#This Row],[Sales]]&gt;1000000,"High Value","Standard")</f>
        <v>Standard</v>
      </c>
      <c r="T2309" t="str">
        <f>_xlfn.XLOOKUP(tblOrders[[#This Row],[ProductID]], tblProducts[ProductID], tblProducts[ProductName])</f>
        <v>Product 36</v>
      </c>
      <c r="U2309">
        <f>_xlfn.XLOOKUP(tblOrders[[#This Row],[SalesRepID]], tblSalesreps[RepID], tblSalesreps[Target])</f>
        <v>7254801</v>
      </c>
    </row>
    <row r="2310" spans="1:21">
      <c r="A2310" t="s">
        <v>3107</v>
      </c>
      <c r="B2310" s="7" t="s">
        <v>1017</v>
      </c>
      <c r="C2310" t="s">
        <v>501</v>
      </c>
      <c r="D2310" t="s">
        <v>34</v>
      </c>
      <c r="E2310" t="s">
        <v>56</v>
      </c>
      <c r="F2310" t="s">
        <v>26</v>
      </c>
      <c r="G2310">
        <v>3</v>
      </c>
      <c r="H2310">
        <v>0.15</v>
      </c>
      <c r="I2310" s="2">
        <v>145503</v>
      </c>
      <c r="J2310" t="str">
        <f>_xlfn.XLOOKUP(tblOrders[[#This Row],[CustomerID]], tblCustomers[CustomerID], tblCustomers[CustomerName])</f>
        <v>Customer 265</v>
      </c>
      <c r="K2310" t="str">
        <f>_xlfn.XLOOKUP(tblOrders[[#This Row],[CustomerID]], tblCustomers[CustomerID], tblCustomers[Segment])</f>
        <v>SME</v>
      </c>
      <c r="L2310" t="str">
        <f>_xlfn.XLOOKUP(tblOrders[[#This Row],[ProductID]], tblProducts[ProductID], tblProducts[Category])</f>
        <v>Electronics</v>
      </c>
      <c r="M2310">
        <f>_xlfn.XLOOKUP(tblOrders[[#This Row],[ProductID]], tblProducts[ProductID], tblProducts[CostPrice])</f>
        <v>24518</v>
      </c>
      <c r="N2310">
        <f>tblOrders[[#This Row],[Sales]]-(tblOrders[[#This Row],[CostPrice]]*tblOrders[[#This Row],[Quantity]])</f>
        <v>71949</v>
      </c>
      <c r="O2310" t="str">
        <f>TEXT(tblOrders[[#This Row],[Date]],"mmm-yyyy")</f>
        <v>Nov-2025</v>
      </c>
      <c r="P2310" t="str">
        <f>_xlfn.XLOOKUP(tblOrders[[#This Row],[OrderID]], tblReturns[OrderID], tblReturns[Returned])</f>
        <v>No</v>
      </c>
      <c r="Q2310" t="str">
        <f>_xlfn.XLOOKUP(tblOrders[[#This Row],[OrderID]], tblShipping[OrderID], tblShipping[ShipMode])</f>
        <v>Pickup</v>
      </c>
      <c r="R2310" t="str">
        <f>IFERROR(_xlfn.XLOOKUP(A2309, tblCustomers[CustomerID], tblCustomers[CustomerName]), "Not Found")</f>
        <v>Not Found</v>
      </c>
      <c r="S2310" t="str">
        <f>IF(tblOrders[[#This Row],[Sales]]&gt;1000000,"High Value","Standard")</f>
        <v>Standard</v>
      </c>
      <c r="T2310" t="str">
        <f>_xlfn.XLOOKUP(tblOrders[[#This Row],[ProductID]], tblProducts[ProductID], tblProducts[ProductName])</f>
        <v>Product 90</v>
      </c>
      <c r="U2310">
        <f>_xlfn.XLOOKUP(tblOrders[[#This Row],[SalesRepID]], tblSalesreps[RepID], tblSalesreps[Target])</f>
        <v>14265630</v>
      </c>
    </row>
    <row r="2311" spans="1:21">
      <c r="A2311" t="s">
        <v>3108</v>
      </c>
      <c r="B2311" s="7" t="s">
        <v>1862</v>
      </c>
      <c r="C2311" t="s">
        <v>1549</v>
      </c>
      <c r="D2311" t="s">
        <v>178</v>
      </c>
      <c r="E2311" t="s">
        <v>210</v>
      </c>
      <c r="F2311" t="s">
        <v>51</v>
      </c>
      <c r="G2311">
        <v>6</v>
      </c>
      <c r="H2311">
        <v>0.15</v>
      </c>
      <c r="I2311" s="2">
        <v>654727.80000000005</v>
      </c>
      <c r="J2311" t="str">
        <f>_xlfn.XLOOKUP(tblOrders[[#This Row],[CustomerID]], tblCustomers[CustomerID], tblCustomers[CustomerName])</f>
        <v>Customer 230</v>
      </c>
      <c r="K2311" t="str">
        <f>_xlfn.XLOOKUP(tblOrders[[#This Row],[CustomerID]], tblCustomers[CustomerID], tblCustomers[Segment])</f>
        <v>Corporate</v>
      </c>
      <c r="L2311" t="str">
        <f>_xlfn.XLOOKUP(tblOrders[[#This Row],[ProductID]], tblProducts[ProductID], tblProducts[Category])</f>
        <v>Office</v>
      </c>
      <c r="M2311">
        <f>_xlfn.XLOOKUP(tblOrders[[#This Row],[ProductID]], tblProducts[ProductID], tblProducts[CostPrice])</f>
        <v>46035</v>
      </c>
      <c r="N2311">
        <f>tblOrders[[#This Row],[Sales]]-(tblOrders[[#This Row],[CostPrice]]*tblOrders[[#This Row],[Quantity]])</f>
        <v>378517.80000000005</v>
      </c>
      <c r="O2311" t="str">
        <f>TEXT(tblOrders[[#This Row],[Date]],"mmm-yyyy")</f>
        <v>Oct-2025</v>
      </c>
      <c r="P2311" t="str">
        <f>_xlfn.XLOOKUP(tblOrders[[#This Row],[OrderID]], tblReturns[OrderID], tblReturns[Returned])</f>
        <v>No</v>
      </c>
      <c r="Q2311" t="str">
        <f>_xlfn.XLOOKUP(tblOrders[[#This Row],[OrderID]], tblShipping[OrderID], tblShipping[ShipMode])</f>
        <v>Pickup</v>
      </c>
      <c r="R2311" t="str">
        <f>IFERROR(_xlfn.XLOOKUP(A2310, tblCustomers[CustomerID], tblCustomers[CustomerName]), "Not Found")</f>
        <v>Not Found</v>
      </c>
      <c r="S2311" t="str">
        <f>IF(tblOrders[[#This Row],[Sales]]&gt;1000000,"High Value","Standard")</f>
        <v>Standard</v>
      </c>
      <c r="T2311" t="str">
        <f>_xlfn.XLOOKUP(tblOrders[[#This Row],[ProductID]], tblProducts[ProductID], tblProducts[ProductName])</f>
        <v>Product 84</v>
      </c>
      <c r="U2311">
        <f>_xlfn.XLOOKUP(tblOrders[[#This Row],[SalesRepID]], tblSalesreps[RepID], tblSalesreps[Target])</f>
        <v>19336654</v>
      </c>
    </row>
    <row r="2312" spans="1:21">
      <c r="A2312" t="s">
        <v>3109</v>
      </c>
      <c r="B2312" s="7" t="s">
        <v>1889</v>
      </c>
      <c r="C2312" t="s">
        <v>67</v>
      </c>
      <c r="D2312" t="s">
        <v>100</v>
      </c>
      <c r="E2312" t="s">
        <v>119</v>
      </c>
      <c r="F2312" t="s">
        <v>51</v>
      </c>
      <c r="G2312">
        <v>2</v>
      </c>
      <c r="H2312">
        <v>0.05</v>
      </c>
      <c r="I2312" s="2">
        <v>136414.29999999999</v>
      </c>
      <c r="J2312" t="str">
        <f>_xlfn.XLOOKUP(tblOrders[[#This Row],[CustomerID]], tblCustomers[CustomerID], tblCustomers[CustomerName])</f>
        <v>Customer 177</v>
      </c>
      <c r="K2312" t="str">
        <f>_xlfn.XLOOKUP(tblOrders[[#This Row],[CustomerID]], tblCustomers[CustomerID], tblCustomers[Segment])</f>
        <v>Corporate</v>
      </c>
      <c r="L2312" t="str">
        <f>_xlfn.XLOOKUP(tblOrders[[#This Row],[ProductID]], tblProducts[ProductID], tblProducts[Category])</f>
        <v>Electronics</v>
      </c>
      <c r="M2312">
        <f>_xlfn.XLOOKUP(tblOrders[[#This Row],[ProductID]], tblProducts[ProductID], tblProducts[CostPrice])</f>
        <v>39197</v>
      </c>
      <c r="N2312">
        <f>tblOrders[[#This Row],[Sales]]-(tblOrders[[#This Row],[CostPrice]]*tblOrders[[#This Row],[Quantity]])</f>
        <v>58020.299999999988</v>
      </c>
      <c r="O2312" t="str">
        <f>TEXT(tblOrders[[#This Row],[Date]],"mmm-yyyy")</f>
        <v>Oct-2025</v>
      </c>
      <c r="P2312" t="str">
        <f>_xlfn.XLOOKUP(tblOrders[[#This Row],[OrderID]], tblReturns[OrderID], tblReturns[Returned])</f>
        <v>No</v>
      </c>
      <c r="Q2312" t="str">
        <f>_xlfn.XLOOKUP(tblOrders[[#This Row],[OrderID]], tblShipping[OrderID], tblShipping[ShipMode])</f>
        <v>Standard</v>
      </c>
      <c r="R2312" t="str">
        <f>IFERROR(_xlfn.XLOOKUP(A2311, tblCustomers[CustomerID], tblCustomers[CustomerName]), "Not Found")</f>
        <v>Not Found</v>
      </c>
      <c r="S2312" t="str">
        <f>IF(tblOrders[[#This Row],[Sales]]&gt;1000000,"High Value","Standard")</f>
        <v>Standard</v>
      </c>
      <c r="T2312" t="str">
        <f>_xlfn.XLOOKUP(tblOrders[[#This Row],[ProductID]], tblProducts[ProductID], tblProducts[ProductName])</f>
        <v>Product 21</v>
      </c>
      <c r="U2312">
        <f>_xlfn.XLOOKUP(tblOrders[[#This Row],[SalesRepID]], tblSalesreps[RepID], tblSalesreps[Target])</f>
        <v>5886694</v>
      </c>
    </row>
    <row r="2313" spans="1:21">
      <c r="A2313" t="s">
        <v>3110</v>
      </c>
      <c r="B2313" s="7" t="s">
        <v>623</v>
      </c>
      <c r="C2313" t="s">
        <v>852</v>
      </c>
      <c r="D2313" t="s">
        <v>111</v>
      </c>
      <c r="E2313" t="s">
        <v>74</v>
      </c>
      <c r="F2313" t="s">
        <v>20</v>
      </c>
      <c r="G2313">
        <v>4</v>
      </c>
      <c r="H2313">
        <v>0.2</v>
      </c>
      <c r="I2313" s="2">
        <v>330028.79999999999</v>
      </c>
      <c r="J2313" t="str">
        <f>_xlfn.XLOOKUP(tblOrders[[#This Row],[CustomerID]], tblCustomers[CustomerID], tblCustomers[CustomerName])</f>
        <v>Customer 69</v>
      </c>
      <c r="K2313" t="str">
        <f>_xlfn.XLOOKUP(tblOrders[[#This Row],[CustomerID]], tblCustomers[CustomerID], tblCustomers[Segment])</f>
        <v>Consumer</v>
      </c>
      <c r="L2313" t="str">
        <f>_xlfn.XLOOKUP(tblOrders[[#This Row],[ProductID]], tblProducts[ProductID], tblProducts[Category])</f>
        <v>Furniture</v>
      </c>
      <c r="M2313">
        <f>_xlfn.XLOOKUP(tblOrders[[#This Row],[ProductID]], tblProducts[ProductID], tblProducts[CostPrice])</f>
        <v>34907</v>
      </c>
      <c r="N2313">
        <f>tblOrders[[#This Row],[Sales]]-(tblOrders[[#This Row],[CostPrice]]*tblOrders[[#This Row],[Quantity]])</f>
        <v>190400.8</v>
      </c>
      <c r="O2313" t="str">
        <f>TEXT(tblOrders[[#This Row],[Date]],"mmm-yyyy")</f>
        <v>Jul-2025</v>
      </c>
      <c r="P2313" t="str">
        <f>_xlfn.XLOOKUP(tblOrders[[#This Row],[OrderID]], tblReturns[OrderID], tblReturns[Returned])</f>
        <v>Yes</v>
      </c>
      <c r="Q2313" t="str">
        <f>_xlfn.XLOOKUP(tblOrders[[#This Row],[OrderID]], tblShipping[OrderID], tblShipping[ShipMode])</f>
        <v>Pickup</v>
      </c>
      <c r="R2313" t="str">
        <f>IFERROR(_xlfn.XLOOKUP(A2312, tblCustomers[CustomerID], tblCustomers[CustomerName]), "Not Found")</f>
        <v>Not Found</v>
      </c>
      <c r="S2313" t="str">
        <f>IF(tblOrders[[#This Row],[Sales]]&gt;1000000,"High Value","Standard")</f>
        <v>Standard</v>
      </c>
      <c r="T2313" t="str">
        <f>_xlfn.XLOOKUP(tblOrders[[#This Row],[ProductID]], tblProducts[ProductID], tblProducts[ProductName])</f>
        <v>Product 68</v>
      </c>
      <c r="U2313">
        <f>_xlfn.XLOOKUP(tblOrders[[#This Row],[SalesRepID]], tblSalesreps[RepID], tblSalesreps[Target])</f>
        <v>7254801</v>
      </c>
    </row>
    <row r="2314" spans="1:21">
      <c r="A2314" t="s">
        <v>3111</v>
      </c>
      <c r="B2314" s="7" t="s">
        <v>329</v>
      </c>
      <c r="C2314" t="s">
        <v>893</v>
      </c>
      <c r="D2314" t="s">
        <v>255</v>
      </c>
      <c r="E2314" t="s">
        <v>25</v>
      </c>
      <c r="F2314" t="s">
        <v>51</v>
      </c>
      <c r="G2314">
        <v>5</v>
      </c>
      <c r="H2314">
        <v>0.05</v>
      </c>
      <c r="I2314" s="2">
        <v>694070</v>
      </c>
      <c r="J2314" t="str">
        <f>_xlfn.XLOOKUP(tblOrders[[#This Row],[CustomerID]], tblCustomers[CustomerID], tblCustomers[CustomerName])</f>
        <v>Customer 152</v>
      </c>
      <c r="K2314" t="str">
        <f>_xlfn.XLOOKUP(tblOrders[[#This Row],[CustomerID]], tblCustomers[CustomerID], tblCustomers[Segment])</f>
        <v>SME</v>
      </c>
      <c r="L2314" t="str">
        <f>_xlfn.XLOOKUP(tblOrders[[#This Row],[ProductID]], tblProducts[ProductID], tblProducts[Category])</f>
        <v>Electronics</v>
      </c>
      <c r="M2314">
        <f>_xlfn.XLOOKUP(tblOrders[[#This Row],[ProductID]], tblProducts[ProductID], tblProducts[CostPrice])</f>
        <v>58560</v>
      </c>
      <c r="N2314">
        <f>tblOrders[[#This Row],[Sales]]-(tblOrders[[#This Row],[CostPrice]]*tblOrders[[#This Row],[Quantity]])</f>
        <v>401270</v>
      </c>
      <c r="O2314" t="str">
        <f>TEXT(tblOrders[[#This Row],[Date]],"mmm-yyyy")</f>
        <v>Nov-2025</v>
      </c>
      <c r="P2314" t="str">
        <f>_xlfn.XLOOKUP(tblOrders[[#This Row],[OrderID]], tblReturns[OrderID], tblReturns[Returned])</f>
        <v>No</v>
      </c>
      <c r="Q2314" t="str">
        <f>_xlfn.XLOOKUP(tblOrders[[#This Row],[OrderID]], tblShipping[OrderID], tblShipping[ShipMode])</f>
        <v>Express</v>
      </c>
      <c r="R2314" t="str">
        <f>IFERROR(_xlfn.XLOOKUP(A2313, tblCustomers[CustomerID], tblCustomers[CustomerName]), "Not Found")</f>
        <v>Not Found</v>
      </c>
      <c r="S2314" t="str">
        <f>IF(tblOrders[[#This Row],[Sales]]&gt;1000000,"High Value","Standard")</f>
        <v>Standard</v>
      </c>
      <c r="T2314" t="str">
        <f>_xlfn.XLOOKUP(tblOrders[[#This Row],[ProductID]], tblProducts[ProductID], tblProducts[ProductName])</f>
        <v>Product 79</v>
      </c>
      <c r="U2314">
        <f>_xlfn.XLOOKUP(tblOrders[[#This Row],[SalesRepID]], tblSalesreps[RepID], tblSalesreps[Target])</f>
        <v>7094914</v>
      </c>
    </row>
    <row r="2315" spans="1:21">
      <c r="A2315" t="s">
        <v>3112</v>
      </c>
      <c r="B2315" s="7" t="s">
        <v>1829</v>
      </c>
      <c r="C2315" t="s">
        <v>684</v>
      </c>
      <c r="D2315" t="s">
        <v>543</v>
      </c>
      <c r="E2315" t="s">
        <v>186</v>
      </c>
      <c r="F2315" t="s">
        <v>26</v>
      </c>
      <c r="G2315">
        <v>9</v>
      </c>
      <c r="H2315">
        <v>0.05</v>
      </c>
      <c r="I2315" s="2">
        <v>175300.65</v>
      </c>
      <c r="J2315" t="str">
        <f>_xlfn.XLOOKUP(tblOrders[[#This Row],[CustomerID]], tblCustomers[CustomerID], tblCustomers[CustomerName])</f>
        <v>Customer 55</v>
      </c>
      <c r="K2315" t="str">
        <f>_xlfn.XLOOKUP(tblOrders[[#This Row],[CustomerID]], tblCustomers[CustomerID], tblCustomers[Segment])</f>
        <v>Corporate</v>
      </c>
      <c r="L2315" t="str">
        <f>_xlfn.XLOOKUP(tblOrders[[#This Row],[ProductID]], tblProducts[ProductID], tblProducts[Category])</f>
        <v>Furniture</v>
      </c>
      <c r="M2315">
        <f>_xlfn.XLOOKUP(tblOrders[[#This Row],[ProductID]], tblProducts[ProductID], tblProducts[CostPrice])</f>
        <v>29153</v>
      </c>
      <c r="N2315">
        <f>tblOrders[[#This Row],[Sales]]-(tblOrders[[#This Row],[CostPrice]]*tblOrders[[#This Row],[Quantity]])</f>
        <v>-87076.35</v>
      </c>
      <c r="O2315" t="str">
        <f>TEXT(tblOrders[[#This Row],[Date]],"mmm-yyyy")</f>
        <v>Mar-2025</v>
      </c>
      <c r="P2315" t="str">
        <f>_xlfn.XLOOKUP(tblOrders[[#This Row],[OrderID]], tblReturns[OrderID], tblReturns[Returned])</f>
        <v>No</v>
      </c>
      <c r="Q2315" t="str">
        <f>_xlfn.XLOOKUP(tblOrders[[#This Row],[OrderID]], tblShipping[OrderID], tblShipping[ShipMode])</f>
        <v>Express</v>
      </c>
      <c r="R2315" t="str">
        <f>IFERROR(_xlfn.XLOOKUP(A2314, tblCustomers[CustomerID], tblCustomers[CustomerName]), "Not Found")</f>
        <v>Not Found</v>
      </c>
      <c r="S2315" t="str">
        <f>IF(tblOrders[[#This Row],[Sales]]&gt;1000000,"High Value","Standard")</f>
        <v>Standard</v>
      </c>
      <c r="T2315" t="str">
        <f>_xlfn.XLOOKUP(tblOrders[[#This Row],[ProductID]], tblProducts[ProductID], tblProducts[ProductName])</f>
        <v>Product 16</v>
      </c>
      <c r="U2315">
        <f>_xlfn.XLOOKUP(tblOrders[[#This Row],[SalesRepID]], tblSalesreps[RepID], tblSalesreps[Target])</f>
        <v>15141830</v>
      </c>
    </row>
    <row r="2316" spans="1:21">
      <c r="A2316" t="s">
        <v>3113</v>
      </c>
      <c r="B2316" s="7" t="s">
        <v>847</v>
      </c>
      <c r="C2316" t="s">
        <v>650</v>
      </c>
      <c r="D2316" t="s">
        <v>209</v>
      </c>
      <c r="E2316" t="s">
        <v>105</v>
      </c>
      <c r="F2316" t="s">
        <v>14</v>
      </c>
      <c r="G2316">
        <v>9</v>
      </c>
      <c r="H2316">
        <v>0.15</v>
      </c>
      <c r="I2316" s="2">
        <v>1140836.8500000001</v>
      </c>
      <c r="J2316" t="str">
        <f>_xlfn.XLOOKUP(tblOrders[[#This Row],[CustomerID]], tblCustomers[CustomerID], tblCustomers[CustomerName])</f>
        <v>Customer 47</v>
      </c>
      <c r="K2316" t="str">
        <f>_xlfn.XLOOKUP(tblOrders[[#This Row],[CustomerID]], tblCustomers[CustomerID], tblCustomers[Segment])</f>
        <v>SME</v>
      </c>
      <c r="L2316" t="str">
        <f>_xlfn.XLOOKUP(tblOrders[[#This Row],[ProductID]], tblProducts[ProductID], tblProducts[Category])</f>
        <v>Office</v>
      </c>
      <c r="M2316">
        <f>_xlfn.XLOOKUP(tblOrders[[#This Row],[ProductID]], tblProducts[ProductID], tblProducts[CostPrice])</f>
        <v>27558</v>
      </c>
      <c r="N2316">
        <f>tblOrders[[#This Row],[Sales]]-(tblOrders[[#This Row],[CostPrice]]*tblOrders[[#This Row],[Quantity]])</f>
        <v>892814.85000000009</v>
      </c>
      <c r="O2316" t="str">
        <f>TEXT(tblOrders[[#This Row],[Date]],"mmm-yyyy")</f>
        <v>Apr-2025</v>
      </c>
      <c r="P2316" t="str">
        <f>_xlfn.XLOOKUP(tblOrders[[#This Row],[OrderID]], tblReturns[OrderID], tblReturns[Returned])</f>
        <v>No</v>
      </c>
      <c r="Q2316" t="str">
        <f>_xlfn.XLOOKUP(tblOrders[[#This Row],[OrderID]], tblShipping[OrderID], tblShipping[ShipMode])</f>
        <v>Pickup</v>
      </c>
      <c r="R2316" t="str">
        <f>IFERROR(_xlfn.XLOOKUP(A2315, tblCustomers[CustomerID], tblCustomers[CustomerName]), "Not Found")</f>
        <v>Not Found</v>
      </c>
      <c r="S2316" t="str">
        <f>IF(tblOrders[[#This Row],[Sales]]&gt;1000000,"High Value","Standard")</f>
        <v>High Value</v>
      </c>
      <c r="T2316" t="str">
        <f>_xlfn.XLOOKUP(tblOrders[[#This Row],[ProductID]], tblProducts[ProductID], tblProducts[ProductName])</f>
        <v>Product 93</v>
      </c>
      <c r="U2316">
        <f>_xlfn.XLOOKUP(tblOrders[[#This Row],[SalesRepID]], tblSalesreps[RepID], tblSalesreps[Target])</f>
        <v>8698154</v>
      </c>
    </row>
    <row r="2317" spans="1:21">
      <c r="A2317" t="s">
        <v>3114</v>
      </c>
      <c r="B2317" s="7" t="s">
        <v>780</v>
      </c>
      <c r="C2317" t="s">
        <v>150</v>
      </c>
      <c r="D2317" t="s">
        <v>372</v>
      </c>
      <c r="E2317" t="s">
        <v>35</v>
      </c>
      <c r="F2317" t="s">
        <v>51</v>
      </c>
      <c r="G2317">
        <v>2</v>
      </c>
      <c r="H2317">
        <v>0.2</v>
      </c>
      <c r="I2317" s="2">
        <v>45923.199999999997</v>
      </c>
      <c r="J2317" t="str">
        <f>_xlfn.XLOOKUP(tblOrders[[#This Row],[CustomerID]], tblCustomers[CustomerID], tblCustomers[CustomerName])</f>
        <v>Customer 240</v>
      </c>
      <c r="K2317" t="str">
        <f>_xlfn.XLOOKUP(tblOrders[[#This Row],[CustomerID]], tblCustomers[CustomerID], tblCustomers[Segment])</f>
        <v>Corporate</v>
      </c>
      <c r="L2317" t="str">
        <f>_xlfn.XLOOKUP(tblOrders[[#This Row],[ProductID]], tblProducts[ProductID], tblProducts[Category])</f>
        <v>Office</v>
      </c>
      <c r="M2317">
        <f>_xlfn.XLOOKUP(tblOrders[[#This Row],[ProductID]], tblProducts[ProductID], tblProducts[CostPrice])</f>
        <v>18283</v>
      </c>
      <c r="N2317">
        <f>tblOrders[[#This Row],[Sales]]-(tblOrders[[#This Row],[CostPrice]]*tblOrders[[#This Row],[Quantity]])</f>
        <v>9357.1999999999971</v>
      </c>
      <c r="O2317" t="str">
        <f>TEXT(tblOrders[[#This Row],[Date]],"mmm-yyyy")</f>
        <v>Dec-2025</v>
      </c>
      <c r="P2317" t="str">
        <f>_xlfn.XLOOKUP(tblOrders[[#This Row],[OrderID]], tblReturns[OrderID], tblReturns[Returned])</f>
        <v>No</v>
      </c>
      <c r="Q2317" t="str">
        <f>_xlfn.XLOOKUP(tblOrders[[#This Row],[OrderID]], tblShipping[OrderID], tblShipping[ShipMode])</f>
        <v>Pickup</v>
      </c>
      <c r="R2317" t="str">
        <f>IFERROR(_xlfn.XLOOKUP(A2316, tblCustomers[CustomerID], tblCustomers[CustomerName]), "Not Found")</f>
        <v>Not Found</v>
      </c>
      <c r="S2317" t="str">
        <f>IF(tblOrders[[#This Row],[Sales]]&gt;1000000,"High Value","Standard")</f>
        <v>Standard</v>
      </c>
      <c r="T2317" t="str">
        <f>_xlfn.XLOOKUP(tblOrders[[#This Row],[ProductID]], tblProducts[ProductID], tblProducts[ProductName])</f>
        <v>Product 57</v>
      </c>
      <c r="U2317">
        <f>_xlfn.XLOOKUP(tblOrders[[#This Row],[SalesRepID]], tblSalesreps[RepID], tblSalesreps[Target])</f>
        <v>19619177</v>
      </c>
    </row>
    <row r="2318" spans="1:21">
      <c r="A2318" t="s">
        <v>3115</v>
      </c>
      <c r="B2318" s="7" t="s">
        <v>337</v>
      </c>
      <c r="C2318" t="s">
        <v>2795</v>
      </c>
      <c r="D2318" t="s">
        <v>201</v>
      </c>
      <c r="E2318" t="s">
        <v>45</v>
      </c>
      <c r="F2318" t="s">
        <v>51</v>
      </c>
      <c r="G2318">
        <v>4</v>
      </c>
      <c r="H2318">
        <v>0.05</v>
      </c>
      <c r="I2318" s="2">
        <v>436114.6</v>
      </c>
      <c r="J2318" t="str">
        <f>_xlfn.XLOOKUP(tblOrders[[#This Row],[CustomerID]], tblCustomers[CustomerID], tblCustomers[CustomerName])</f>
        <v>Customer 179</v>
      </c>
      <c r="K2318" t="str">
        <f>_xlfn.XLOOKUP(tblOrders[[#This Row],[CustomerID]], tblCustomers[CustomerID], tblCustomers[Segment])</f>
        <v>Corporate</v>
      </c>
      <c r="L2318" t="str">
        <f>_xlfn.XLOOKUP(tblOrders[[#This Row],[ProductID]], tblProducts[ProductID], tblProducts[Category])</f>
        <v>Furniture</v>
      </c>
      <c r="M2318">
        <f>_xlfn.XLOOKUP(tblOrders[[#This Row],[ProductID]], tblProducts[ProductID], tblProducts[CostPrice])</f>
        <v>22542</v>
      </c>
      <c r="N2318">
        <f>tblOrders[[#This Row],[Sales]]-(tblOrders[[#This Row],[CostPrice]]*tblOrders[[#This Row],[Quantity]])</f>
        <v>345946.6</v>
      </c>
      <c r="O2318" t="str">
        <f>TEXT(tblOrders[[#This Row],[Date]],"mmm-yyyy")</f>
        <v>May-2025</v>
      </c>
      <c r="P2318" t="str">
        <f>_xlfn.XLOOKUP(tblOrders[[#This Row],[OrderID]], tblReturns[OrderID], tblReturns[Returned])</f>
        <v>No</v>
      </c>
      <c r="Q2318" t="str">
        <f>_xlfn.XLOOKUP(tblOrders[[#This Row],[OrderID]], tblShipping[OrderID], tblShipping[ShipMode])</f>
        <v>Pickup</v>
      </c>
      <c r="R2318" t="str">
        <f>IFERROR(_xlfn.XLOOKUP(A2317, tblCustomers[CustomerID], tblCustomers[CustomerName]), "Not Found")</f>
        <v>Not Found</v>
      </c>
      <c r="S2318" t="str">
        <f>IF(tblOrders[[#This Row],[Sales]]&gt;1000000,"High Value","Standard")</f>
        <v>Standard</v>
      </c>
      <c r="T2318" t="str">
        <f>_xlfn.XLOOKUP(tblOrders[[#This Row],[ProductID]], tblProducts[ProductID], tblProducts[ProductName])</f>
        <v>Product 50</v>
      </c>
      <c r="U2318">
        <f>_xlfn.XLOOKUP(tblOrders[[#This Row],[SalesRepID]], tblSalesreps[RepID], tblSalesreps[Target])</f>
        <v>11319839</v>
      </c>
    </row>
    <row r="2319" spans="1:21">
      <c r="A2319" t="s">
        <v>3116</v>
      </c>
      <c r="B2319" s="7" t="s">
        <v>1633</v>
      </c>
      <c r="C2319" t="s">
        <v>756</v>
      </c>
      <c r="D2319" t="s">
        <v>141</v>
      </c>
      <c r="E2319" t="s">
        <v>35</v>
      </c>
      <c r="F2319" t="s">
        <v>20</v>
      </c>
      <c r="G2319">
        <v>8</v>
      </c>
      <c r="H2319">
        <v>0.1</v>
      </c>
      <c r="I2319" s="2">
        <v>906926.4</v>
      </c>
      <c r="J2319" t="str">
        <f>_xlfn.XLOOKUP(tblOrders[[#This Row],[CustomerID]], tblCustomers[CustomerID], tblCustomers[CustomerName])</f>
        <v>Customer 254</v>
      </c>
      <c r="K2319" t="str">
        <f>_xlfn.XLOOKUP(tblOrders[[#This Row],[CustomerID]], tblCustomers[CustomerID], tblCustomers[Segment])</f>
        <v>Corporate</v>
      </c>
      <c r="L2319" t="str">
        <f>_xlfn.XLOOKUP(tblOrders[[#This Row],[ProductID]], tblProducts[ProductID], tblProducts[Category])</f>
        <v>Home</v>
      </c>
      <c r="M2319">
        <f>_xlfn.XLOOKUP(tblOrders[[#This Row],[ProductID]], tblProducts[ProductID], tblProducts[CostPrice])</f>
        <v>32671</v>
      </c>
      <c r="N2319">
        <f>tblOrders[[#This Row],[Sales]]-(tblOrders[[#This Row],[CostPrice]]*tblOrders[[#This Row],[Quantity]])</f>
        <v>645558.4</v>
      </c>
      <c r="O2319" t="str">
        <f>TEXT(tblOrders[[#This Row],[Date]],"mmm-yyyy")</f>
        <v>Mar-2025</v>
      </c>
      <c r="P2319" t="str">
        <f>_xlfn.XLOOKUP(tblOrders[[#This Row],[OrderID]], tblReturns[OrderID], tblReturns[Returned])</f>
        <v>No</v>
      </c>
      <c r="Q2319" t="str">
        <f>_xlfn.XLOOKUP(tblOrders[[#This Row],[OrderID]], tblShipping[OrderID], tblShipping[ShipMode])</f>
        <v>Standard</v>
      </c>
      <c r="R2319" t="str">
        <f>IFERROR(_xlfn.XLOOKUP(A2318, tblCustomers[CustomerID], tblCustomers[CustomerName]), "Not Found")</f>
        <v>Not Found</v>
      </c>
      <c r="S2319" t="str">
        <f>IF(tblOrders[[#This Row],[Sales]]&gt;1000000,"High Value","Standard")</f>
        <v>Standard</v>
      </c>
      <c r="T2319" t="str">
        <f>_xlfn.XLOOKUP(tblOrders[[#This Row],[ProductID]], tblProducts[ProductID], tblProducts[ProductName])</f>
        <v>Product 80</v>
      </c>
      <c r="U2319">
        <f>_xlfn.XLOOKUP(tblOrders[[#This Row],[SalesRepID]], tblSalesreps[RepID], tblSalesreps[Target])</f>
        <v>19619177</v>
      </c>
    </row>
    <row r="2320" spans="1:21">
      <c r="A2320" t="s">
        <v>3117</v>
      </c>
      <c r="B2320" s="7" t="s">
        <v>320</v>
      </c>
      <c r="C2320" t="s">
        <v>916</v>
      </c>
      <c r="D2320" t="s">
        <v>190</v>
      </c>
      <c r="E2320" t="s">
        <v>35</v>
      </c>
      <c r="F2320" t="s">
        <v>88</v>
      </c>
      <c r="G2320">
        <v>1</v>
      </c>
      <c r="H2320">
        <v>0</v>
      </c>
      <c r="I2320" s="2">
        <v>51803</v>
      </c>
      <c r="J2320" t="str">
        <f>_xlfn.XLOOKUP(tblOrders[[#This Row],[CustomerID]], tblCustomers[CustomerID], tblCustomers[CustomerName])</f>
        <v>Customer 60</v>
      </c>
      <c r="K2320" t="str">
        <f>_xlfn.XLOOKUP(tblOrders[[#This Row],[CustomerID]], tblCustomers[CustomerID], tblCustomers[Segment])</f>
        <v>Consumer</v>
      </c>
      <c r="L2320" t="str">
        <f>_xlfn.XLOOKUP(tblOrders[[#This Row],[ProductID]], tblProducts[ProductID], tblProducts[Category])</f>
        <v>Furniture</v>
      </c>
      <c r="M2320">
        <f>_xlfn.XLOOKUP(tblOrders[[#This Row],[ProductID]], tblProducts[ProductID], tblProducts[CostPrice])</f>
        <v>47272</v>
      </c>
      <c r="N2320">
        <f>tblOrders[[#This Row],[Sales]]-(tblOrders[[#This Row],[CostPrice]]*tblOrders[[#This Row],[Quantity]])</f>
        <v>4531</v>
      </c>
      <c r="O2320" t="str">
        <f>TEXT(tblOrders[[#This Row],[Date]],"mmm-yyyy")</f>
        <v>Jun-2025</v>
      </c>
      <c r="P2320" t="str">
        <f>_xlfn.XLOOKUP(tblOrders[[#This Row],[OrderID]], tblReturns[OrderID], tblReturns[Returned])</f>
        <v>No</v>
      </c>
      <c r="Q2320" t="str">
        <f>_xlfn.XLOOKUP(tblOrders[[#This Row],[OrderID]], tblShipping[OrderID], tblShipping[ShipMode])</f>
        <v>Pickup</v>
      </c>
      <c r="R2320" t="str">
        <f>IFERROR(_xlfn.XLOOKUP(A2319, tblCustomers[CustomerID], tblCustomers[CustomerName]), "Not Found")</f>
        <v>Not Found</v>
      </c>
      <c r="S2320" t="str">
        <f>IF(tblOrders[[#This Row],[Sales]]&gt;1000000,"High Value","Standard")</f>
        <v>Standard</v>
      </c>
      <c r="T2320" t="str">
        <f>_xlfn.XLOOKUP(tblOrders[[#This Row],[ProductID]], tblProducts[ProductID], tblProducts[ProductName])</f>
        <v>Product 33</v>
      </c>
      <c r="U2320">
        <f>_xlfn.XLOOKUP(tblOrders[[#This Row],[SalesRepID]], tblSalesreps[RepID], tblSalesreps[Target])</f>
        <v>19619177</v>
      </c>
    </row>
    <row r="2321" spans="1:21">
      <c r="A2321" t="s">
        <v>3118</v>
      </c>
      <c r="B2321" s="7" t="s">
        <v>299</v>
      </c>
      <c r="C2321" t="s">
        <v>196</v>
      </c>
      <c r="D2321" t="s">
        <v>339</v>
      </c>
      <c r="E2321" t="s">
        <v>69</v>
      </c>
      <c r="F2321" t="s">
        <v>51</v>
      </c>
      <c r="G2321">
        <v>9</v>
      </c>
      <c r="H2321">
        <v>0</v>
      </c>
      <c r="I2321" s="2">
        <v>462870</v>
      </c>
      <c r="J2321" t="str">
        <f>_xlfn.XLOOKUP(tblOrders[[#This Row],[CustomerID]], tblCustomers[CustomerID], tblCustomers[CustomerName])</f>
        <v>Customer 99</v>
      </c>
      <c r="K2321" t="str">
        <f>_xlfn.XLOOKUP(tblOrders[[#This Row],[CustomerID]], tblCustomers[CustomerID], tblCustomers[Segment])</f>
        <v>Consumer</v>
      </c>
      <c r="L2321" t="str">
        <f>_xlfn.XLOOKUP(tblOrders[[#This Row],[ProductID]], tblProducts[ProductID], tblProducts[Category])</f>
        <v>Office</v>
      </c>
      <c r="M2321">
        <f>_xlfn.XLOOKUP(tblOrders[[#This Row],[ProductID]], tblProducts[ProductID], tblProducts[CostPrice])</f>
        <v>73889</v>
      </c>
      <c r="N2321">
        <f>tblOrders[[#This Row],[Sales]]-(tblOrders[[#This Row],[CostPrice]]*tblOrders[[#This Row],[Quantity]])</f>
        <v>-202131</v>
      </c>
      <c r="O2321" t="str">
        <f>TEXT(tblOrders[[#This Row],[Date]],"mmm-yyyy")</f>
        <v>Apr-2025</v>
      </c>
      <c r="P2321" t="str">
        <f>_xlfn.XLOOKUP(tblOrders[[#This Row],[OrderID]], tblReturns[OrderID], tblReturns[Returned])</f>
        <v>No</v>
      </c>
      <c r="Q2321" t="str">
        <f>_xlfn.XLOOKUP(tblOrders[[#This Row],[OrderID]], tblShipping[OrderID], tblShipping[ShipMode])</f>
        <v>Express</v>
      </c>
      <c r="R2321" t="str">
        <f>IFERROR(_xlfn.XLOOKUP(A2320, tblCustomers[CustomerID], tblCustomers[CustomerName]), "Not Found")</f>
        <v>Not Found</v>
      </c>
      <c r="S2321" t="str">
        <f>IF(tblOrders[[#This Row],[Sales]]&gt;1000000,"High Value","Standard")</f>
        <v>Standard</v>
      </c>
      <c r="T2321" t="str">
        <f>_xlfn.XLOOKUP(tblOrders[[#This Row],[ProductID]], tblProducts[ProductID], tblProducts[ProductName])</f>
        <v>Product 83</v>
      </c>
      <c r="U2321">
        <f>_xlfn.XLOOKUP(tblOrders[[#This Row],[SalesRepID]], tblSalesreps[RepID], tblSalesreps[Target])</f>
        <v>19473459</v>
      </c>
    </row>
    <row r="2322" spans="1:21">
      <c r="A2322" t="s">
        <v>3119</v>
      </c>
      <c r="B2322" s="7" t="s">
        <v>143</v>
      </c>
      <c r="C2322" t="s">
        <v>1068</v>
      </c>
      <c r="D2322" t="s">
        <v>78</v>
      </c>
      <c r="E2322" t="s">
        <v>105</v>
      </c>
      <c r="F2322" t="s">
        <v>51</v>
      </c>
      <c r="G2322">
        <v>9</v>
      </c>
      <c r="H2322">
        <v>0.1</v>
      </c>
      <c r="I2322" s="2">
        <v>684531</v>
      </c>
      <c r="J2322" t="str">
        <f>_xlfn.XLOOKUP(tblOrders[[#This Row],[CustomerID]], tblCustomers[CustomerID], tblCustomers[CustomerName])</f>
        <v>Customer 236</v>
      </c>
      <c r="K2322" t="str">
        <f>_xlfn.XLOOKUP(tblOrders[[#This Row],[CustomerID]], tblCustomers[CustomerID], tblCustomers[Segment])</f>
        <v>Corporate</v>
      </c>
      <c r="L2322" t="str">
        <f>_xlfn.XLOOKUP(tblOrders[[#This Row],[ProductID]], tblProducts[ProductID], tblProducts[Category])</f>
        <v>Office</v>
      </c>
      <c r="M2322">
        <f>_xlfn.XLOOKUP(tblOrders[[#This Row],[ProductID]], tblProducts[ProductID], tblProducts[CostPrice])</f>
        <v>76942</v>
      </c>
      <c r="N2322">
        <f>tblOrders[[#This Row],[Sales]]-(tblOrders[[#This Row],[CostPrice]]*tblOrders[[#This Row],[Quantity]])</f>
        <v>-7947</v>
      </c>
      <c r="O2322" t="str">
        <f>TEXT(tblOrders[[#This Row],[Date]],"mmm-yyyy")</f>
        <v>Feb-2025</v>
      </c>
      <c r="P2322" t="str">
        <f>_xlfn.XLOOKUP(tblOrders[[#This Row],[OrderID]], tblReturns[OrderID], tblReturns[Returned])</f>
        <v>No</v>
      </c>
      <c r="Q2322" t="str">
        <f>_xlfn.XLOOKUP(tblOrders[[#This Row],[OrderID]], tblShipping[OrderID], tblShipping[ShipMode])</f>
        <v>Pickup</v>
      </c>
      <c r="R2322" t="str">
        <f>IFERROR(_xlfn.XLOOKUP(A2321, tblCustomers[CustomerID], tblCustomers[CustomerName]), "Not Found")</f>
        <v>Not Found</v>
      </c>
      <c r="S2322" t="str">
        <f>IF(tblOrders[[#This Row],[Sales]]&gt;1000000,"High Value","Standard")</f>
        <v>Standard</v>
      </c>
      <c r="T2322" t="str">
        <f>_xlfn.XLOOKUP(tblOrders[[#This Row],[ProductID]], tblProducts[ProductID], tblProducts[ProductName])</f>
        <v>Product 22</v>
      </c>
      <c r="U2322">
        <f>_xlfn.XLOOKUP(tblOrders[[#This Row],[SalesRepID]], tblSalesreps[RepID], tblSalesreps[Target])</f>
        <v>8698154</v>
      </c>
    </row>
    <row r="2323" spans="1:21">
      <c r="A2323" t="s">
        <v>3120</v>
      </c>
      <c r="B2323" s="7" t="s">
        <v>1092</v>
      </c>
      <c r="C2323" t="s">
        <v>1068</v>
      </c>
      <c r="D2323" t="s">
        <v>516</v>
      </c>
      <c r="E2323" t="s">
        <v>40</v>
      </c>
      <c r="F2323" t="s">
        <v>88</v>
      </c>
      <c r="G2323">
        <v>1</v>
      </c>
      <c r="H2323">
        <v>0.1</v>
      </c>
      <c r="I2323" s="2">
        <v>109449.9</v>
      </c>
      <c r="J2323" t="str">
        <f>_xlfn.XLOOKUP(tblOrders[[#This Row],[CustomerID]], tblCustomers[CustomerID], tblCustomers[CustomerName])</f>
        <v>Customer 236</v>
      </c>
      <c r="K2323" t="str">
        <f>_xlfn.XLOOKUP(tblOrders[[#This Row],[CustomerID]], tblCustomers[CustomerID], tblCustomers[Segment])</f>
        <v>Corporate</v>
      </c>
      <c r="L2323" t="str">
        <f>_xlfn.XLOOKUP(tblOrders[[#This Row],[ProductID]], tblProducts[ProductID], tblProducts[Category])</f>
        <v>Home</v>
      </c>
      <c r="M2323">
        <f>_xlfn.XLOOKUP(tblOrders[[#This Row],[ProductID]], tblProducts[ProductID], tblProducts[CostPrice])</f>
        <v>48408</v>
      </c>
      <c r="N2323">
        <f>tblOrders[[#This Row],[Sales]]-(tblOrders[[#This Row],[CostPrice]]*tblOrders[[#This Row],[Quantity]])</f>
        <v>61041.899999999994</v>
      </c>
      <c r="O2323" t="str">
        <f>TEXT(tblOrders[[#This Row],[Date]],"mmm-yyyy")</f>
        <v>Dec-2025</v>
      </c>
      <c r="P2323" t="str">
        <f>_xlfn.XLOOKUP(tblOrders[[#This Row],[OrderID]], tblReturns[OrderID], tblReturns[Returned])</f>
        <v>No</v>
      </c>
      <c r="Q2323" t="str">
        <f>_xlfn.XLOOKUP(tblOrders[[#This Row],[OrderID]], tblShipping[OrderID], tblShipping[ShipMode])</f>
        <v>Express</v>
      </c>
      <c r="R2323" t="str">
        <f>IFERROR(_xlfn.XLOOKUP(A2322, tblCustomers[CustomerID], tblCustomers[CustomerName]), "Not Found")</f>
        <v>Not Found</v>
      </c>
      <c r="S2323" t="str">
        <f>IF(tblOrders[[#This Row],[Sales]]&gt;1000000,"High Value","Standard")</f>
        <v>Standard</v>
      </c>
      <c r="T2323" t="str">
        <f>_xlfn.XLOOKUP(tblOrders[[#This Row],[ProductID]], tblProducts[ProductID], tblProducts[ProductName])</f>
        <v>Product 12</v>
      </c>
      <c r="U2323">
        <f>_xlfn.XLOOKUP(tblOrders[[#This Row],[SalesRepID]], tblSalesreps[RepID], tblSalesreps[Target])</f>
        <v>6291486</v>
      </c>
    </row>
    <row r="2324" spans="1:21">
      <c r="A2324" t="s">
        <v>3121</v>
      </c>
      <c r="B2324" s="7" t="s">
        <v>785</v>
      </c>
      <c r="C2324" t="s">
        <v>677</v>
      </c>
      <c r="D2324" t="s">
        <v>491</v>
      </c>
      <c r="E2324" t="s">
        <v>50</v>
      </c>
      <c r="F2324" t="s">
        <v>26</v>
      </c>
      <c r="G2324">
        <v>6</v>
      </c>
      <c r="H2324">
        <v>0.15</v>
      </c>
      <c r="I2324" s="2">
        <v>604987.5</v>
      </c>
      <c r="J2324" t="str">
        <f>_xlfn.XLOOKUP(tblOrders[[#This Row],[CustomerID]], tblCustomers[CustomerID], tblCustomers[CustomerName])</f>
        <v>Customer 279</v>
      </c>
      <c r="K2324" t="str">
        <f>_xlfn.XLOOKUP(tblOrders[[#This Row],[CustomerID]], tblCustomers[CustomerID], tblCustomers[Segment])</f>
        <v>SME</v>
      </c>
      <c r="L2324" t="str">
        <f>_xlfn.XLOOKUP(tblOrders[[#This Row],[ProductID]], tblProducts[ProductID], tblProducts[Category])</f>
        <v>Home</v>
      </c>
      <c r="M2324">
        <f>_xlfn.XLOOKUP(tblOrders[[#This Row],[ProductID]], tblProducts[ProductID], tblProducts[CostPrice])</f>
        <v>75749</v>
      </c>
      <c r="N2324">
        <f>tblOrders[[#This Row],[Sales]]-(tblOrders[[#This Row],[CostPrice]]*tblOrders[[#This Row],[Quantity]])</f>
        <v>150493.5</v>
      </c>
      <c r="O2324" t="str">
        <f>TEXT(tblOrders[[#This Row],[Date]],"mmm-yyyy")</f>
        <v>Dec-2025</v>
      </c>
      <c r="P2324" t="str">
        <f>_xlfn.XLOOKUP(tblOrders[[#This Row],[OrderID]], tblReturns[OrderID], tblReturns[Returned])</f>
        <v>Yes</v>
      </c>
      <c r="Q2324" t="str">
        <f>_xlfn.XLOOKUP(tblOrders[[#This Row],[OrderID]], tblShipping[OrderID], tblShipping[ShipMode])</f>
        <v>Standard</v>
      </c>
      <c r="R2324" t="str">
        <f>IFERROR(_xlfn.XLOOKUP(A2323, tblCustomers[CustomerID], tblCustomers[CustomerName]), "Not Found")</f>
        <v>Not Found</v>
      </c>
      <c r="S2324" t="str">
        <f>IF(tblOrders[[#This Row],[Sales]]&gt;1000000,"High Value","Standard")</f>
        <v>Standard</v>
      </c>
      <c r="T2324" t="str">
        <f>_xlfn.XLOOKUP(tblOrders[[#This Row],[ProductID]], tblProducts[ProductID], tblProducts[ProductName])</f>
        <v>Product 49</v>
      </c>
      <c r="U2324">
        <f>_xlfn.XLOOKUP(tblOrders[[#This Row],[SalesRepID]], tblSalesreps[RepID], tblSalesreps[Target])</f>
        <v>17350666</v>
      </c>
    </row>
    <row r="2325" spans="1:21">
      <c r="A2325" t="s">
        <v>3122</v>
      </c>
      <c r="B2325" s="7" t="s">
        <v>503</v>
      </c>
      <c r="C2325" t="s">
        <v>48</v>
      </c>
      <c r="D2325" t="s">
        <v>244</v>
      </c>
      <c r="E2325" t="s">
        <v>50</v>
      </c>
      <c r="F2325" t="s">
        <v>20</v>
      </c>
      <c r="G2325">
        <v>8</v>
      </c>
      <c r="H2325">
        <v>0.15</v>
      </c>
      <c r="I2325" s="2">
        <v>370368.8</v>
      </c>
      <c r="J2325" t="str">
        <f>_xlfn.XLOOKUP(tblOrders[[#This Row],[CustomerID]], tblCustomers[CustomerID], tblCustomers[CustomerName])</f>
        <v>Customer 143</v>
      </c>
      <c r="K2325" t="str">
        <f>_xlfn.XLOOKUP(tblOrders[[#This Row],[CustomerID]], tblCustomers[CustomerID], tblCustomers[Segment])</f>
        <v>SME</v>
      </c>
      <c r="L2325" t="str">
        <f>_xlfn.XLOOKUP(tblOrders[[#This Row],[ProductID]], tblProducts[ProductID], tblProducts[Category])</f>
        <v>Electronics</v>
      </c>
      <c r="M2325">
        <f>_xlfn.XLOOKUP(tblOrders[[#This Row],[ProductID]], tblProducts[ProductID], tblProducts[CostPrice])</f>
        <v>12227</v>
      </c>
      <c r="N2325">
        <f>tblOrders[[#This Row],[Sales]]-(tblOrders[[#This Row],[CostPrice]]*tblOrders[[#This Row],[Quantity]])</f>
        <v>272552.8</v>
      </c>
      <c r="O2325" t="str">
        <f>TEXT(tblOrders[[#This Row],[Date]],"mmm-yyyy")</f>
        <v>Jan-2025</v>
      </c>
      <c r="P2325" t="str">
        <f>_xlfn.XLOOKUP(tblOrders[[#This Row],[OrderID]], tblReturns[OrderID], tblReturns[Returned])</f>
        <v>No</v>
      </c>
      <c r="Q2325" t="str">
        <f>_xlfn.XLOOKUP(tblOrders[[#This Row],[OrderID]], tblShipping[OrderID], tblShipping[ShipMode])</f>
        <v>Pickup</v>
      </c>
      <c r="R2325" t="str">
        <f>IFERROR(_xlfn.XLOOKUP(A2324, tblCustomers[CustomerID], tblCustomers[CustomerName]), "Not Found")</f>
        <v>Not Found</v>
      </c>
      <c r="S2325" t="str">
        <f>IF(tblOrders[[#This Row],[Sales]]&gt;1000000,"High Value","Standard")</f>
        <v>Standard</v>
      </c>
      <c r="T2325" t="str">
        <f>_xlfn.XLOOKUP(tblOrders[[#This Row],[ProductID]], tblProducts[ProductID], tblProducts[ProductName])</f>
        <v>Product 96</v>
      </c>
      <c r="U2325">
        <f>_xlfn.XLOOKUP(tblOrders[[#This Row],[SalesRepID]], tblSalesreps[RepID], tblSalesreps[Target])</f>
        <v>17350666</v>
      </c>
    </row>
    <row r="2326" spans="1:21">
      <c r="A2326" t="s">
        <v>3123</v>
      </c>
      <c r="B2326" s="7" t="s">
        <v>737</v>
      </c>
      <c r="C2326" t="s">
        <v>1006</v>
      </c>
      <c r="D2326" t="s">
        <v>178</v>
      </c>
      <c r="E2326" t="s">
        <v>25</v>
      </c>
      <c r="F2326" t="s">
        <v>14</v>
      </c>
      <c r="G2326">
        <v>2</v>
      </c>
      <c r="H2326">
        <v>0.1</v>
      </c>
      <c r="I2326" s="2">
        <v>102571.2</v>
      </c>
      <c r="J2326" t="str">
        <f>_xlfn.XLOOKUP(tblOrders[[#This Row],[CustomerID]], tblCustomers[CustomerID], tblCustomers[CustomerName])</f>
        <v>Customer 45</v>
      </c>
      <c r="K2326" t="str">
        <f>_xlfn.XLOOKUP(tblOrders[[#This Row],[CustomerID]], tblCustomers[CustomerID], tblCustomers[Segment])</f>
        <v>Consumer</v>
      </c>
      <c r="L2326" t="str">
        <f>_xlfn.XLOOKUP(tblOrders[[#This Row],[ProductID]], tblProducts[ProductID], tblProducts[Category])</f>
        <v>Office</v>
      </c>
      <c r="M2326">
        <f>_xlfn.XLOOKUP(tblOrders[[#This Row],[ProductID]], tblProducts[ProductID], tblProducts[CostPrice])</f>
        <v>46035</v>
      </c>
      <c r="N2326">
        <f>tblOrders[[#This Row],[Sales]]-(tblOrders[[#This Row],[CostPrice]]*tblOrders[[#This Row],[Quantity]])</f>
        <v>10501.199999999997</v>
      </c>
      <c r="O2326" t="str">
        <f>TEXT(tblOrders[[#This Row],[Date]],"mmm-yyyy")</f>
        <v>Nov-2025</v>
      </c>
      <c r="P2326" t="str">
        <f>_xlfn.XLOOKUP(tblOrders[[#This Row],[OrderID]], tblReturns[OrderID], tblReturns[Returned])</f>
        <v>Yes</v>
      </c>
      <c r="Q2326" t="str">
        <f>_xlfn.XLOOKUP(tblOrders[[#This Row],[OrderID]], tblShipping[OrderID], tblShipping[ShipMode])</f>
        <v>Express</v>
      </c>
      <c r="R2326" t="str">
        <f>IFERROR(_xlfn.XLOOKUP(A2325, tblCustomers[CustomerID], tblCustomers[CustomerName]), "Not Found")</f>
        <v>Not Found</v>
      </c>
      <c r="S2326" t="str">
        <f>IF(tblOrders[[#This Row],[Sales]]&gt;1000000,"High Value","Standard")</f>
        <v>Standard</v>
      </c>
      <c r="T2326" t="str">
        <f>_xlfn.XLOOKUP(tblOrders[[#This Row],[ProductID]], tblProducts[ProductID], tblProducts[ProductName])</f>
        <v>Product 84</v>
      </c>
      <c r="U2326">
        <f>_xlfn.XLOOKUP(tblOrders[[#This Row],[SalesRepID]], tblSalesreps[RepID], tblSalesreps[Target])</f>
        <v>7094914</v>
      </c>
    </row>
    <row r="2327" spans="1:21">
      <c r="A2327" t="s">
        <v>3124</v>
      </c>
      <c r="B2327" s="7" t="s">
        <v>1008</v>
      </c>
      <c r="C2327" t="s">
        <v>658</v>
      </c>
      <c r="D2327" t="s">
        <v>96</v>
      </c>
      <c r="E2327" t="s">
        <v>202</v>
      </c>
      <c r="F2327" t="s">
        <v>26</v>
      </c>
      <c r="G2327">
        <v>8</v>
      </c>
      <c r="H2327">
        <v>0.1</v>
      </c>
      <c r="I2327" s="2">
        <v>122486.39999999999</v>
      </c>
      <c r="J2327" t="str">
        <f>_xlfn.XLOOKUP(tblOrders[[#This Row],[CustomerID]], tblCustomers[CustomerID], tblCustomers[CustomerName])</f>
        <v>Customer 178</v>
      </c>
      <c r="K2327" t="str">
        <f>_xlfn.XLOOKUP(tblOrders[[#This Row],[CustomerID]], tblCustomers[CustomerID], tblCustomers[Segment])</f>
        <v>Consumer</v>
      </c>
      <c r="L2327" t="str">
        <f>_xlfn.XLOOKUP(tblOrders[[#This Row],[ProductID]], tblProducts[ProductID], tblProducts[Category])</f>
        <v>Office</v>
      </c>
      <c r="M2327">
        <f>_xlfn.XLOOKUP(tblOrders[[#This Row],[ProductID]], tblProducts[ProductID], tblProducts[CostPrice])</f>
        <v>20831</v>
      </c>
      <c r="N2327">
        <f>tblOrders[[#This Row],[Sales]]-(tblOrders[[#This Row],[CostPrice]]*tblOrders[[#This Row],[Quantity]])</f>
        <v>-44161.600000000006</v>
      </c>
      <c r="O2327" t="str">
        <f>TEXT(tblOrders[[#This Row],[Date]],"mmm-yyyy")</f>
        <v>Apr-2025</v>
      </c>
      <c r="P2327" t="str">
        <f>_xlfn.XLOOKUP(tblOrders[[#This Row],[OrderID]], tblReturns[OrderID], tblReturns[Returned])</f>
        <v>No</v>
      </c>
      <c r="Q2327" t="str">
        <f>_xlfn.XLOOKUP(tblOrders[[#This Row],[OrderID]], tblShipping[OrderID], tblShipping[ShipMode])</f>
        <v>Standard</v>
      </c>
      <c r="R2327" t="str">
        <f>IFERROR(_xlfn.XLOOKUP(A2326, tblCustomers[CustomerID], tblCustomers[CustomerName]), "Not Found")</f>
        <v>Not Found</v>
      </c>
      <c r="S2327" t="str">
        <f>IF(tblOrders[[#This Row],[Sales]]&gt;1000000,"High Value","Standard")</f>
        <v>Standard</v>
      </c>
      <c r="T2327" t="str">
        <f>_xlfn.XLOOKUP(tblOrders[[#This Row],[ProductID]], tblProducts[ProductID], tblProducts[ProductName])</f>
        <v>Product 24</v>
      </c>
      <c r="U2327">
        <f>_xlfn.XLOOKUP(tblOrders[[#This Row],[SalesRepID]], tblSalesreps[RepID], tblSalesreps[Target])</f>
        <v>10652665</v>
      </c>
    </row>
    <row r="2328" spans="1:21">
      <c r="A2328" t="s">
        <v>3125</v>
      </c>
      <c r="B2328" s="7" t="s">
        <v>480</v>
      </c>
      <c r="C2328" t="s">
        <v>333</v>
      </c>
      <c r="D2328" t="s">
        <v>39</v>
      </c>
      <c r="E2328" t="s">
        <v>35</v>
      </c>
      <c r="F2328" t="s">
        <v>26</v>
      </c>
      <c r="G2328">
        <v>4</v>
      </c>
      <c r="H2328">
        <v>0.2</v>
      </c>
      <c r="I2328" s="2">
        <v>50156.800000000003</v>
      </c>
      <c r="J2328" t="str">
        <f>_xlfn.XLOOKUP(tblOrders[[#This Row],[CustomerID]], tblCustomers[CustomerID], tblCustomers[CustomerName])</f>
        <v>Customer 49</v>
      </c>
      <c r="K2328" t="str">
        <f>_xlfn.XLOOKUP(tblOrders[[#This Row],[CustomerID]], tblCustomers[CustomerID], tblCustomers[Segment])</f>
        <v>SME</v>
      </c>
      <c r="L2328" t="str">
        <f>_xlfn.XLOOKUP(tblOrders[[#This Row],[ProductID]], tblProducts[ProductID], tblProducts[Category])</f>
        <v>Office</v>
      </c>
      <c r="M2328">
        <f>_xlfn.XLOOKUP(tblOrders[[#This Row],[ProductID]], tblProducts[ProductID], tblProducts[CostPrice])</f>
        <v>63926</v>
      </c>
      <c r="N2328">
        <f>tblOrders[[#This Row],[Sales]]-(tblOrders[[#This Row],[CostPrice]]*tblOrders[[#This Row],[Quantity]])</f>
        <v>-205547.2</v>
      </c>
      <c r="O2328" t="str">
        <f>TEXT(tblOrders[[#This Row],[Date]],"mmm-yyyy")</f>
        <v>May-2025</v>
      </c>
      <c r="P2328" t="str">
        <f>_xlfn.XLOOKUP(tblOrders[[#This Row],[OrderID]], tblReturns[OrderID], tblReturns[Returned])</f>
        <v>No</v>
      </c>
      <c r="Q2328" t="str">
        <f>_xlfn.XLOOKUP(tblOrders[[#This Row],[OrderID]], tblShipping[OrderID], tblShipping[ShipMode])</f>
        <v>Pickup</v>
      </c>
      <c r="R2328" t="str">
        <f>IFERROR(_xlfn.XLOOKUP(A2327, tblCustomers[CustomerID], tblCustomers[CustomerName]), "Not Found")</f>
        <v>Not Found</v>
      </c>
      <c r="S2328" t="str">
        <f>IF(tblOrders[[#This Row],[Sales]]&gt;1000000,"High Value","Standard")</f>
        <v>Standard</v>
      </c>
      <c r="T2328" t="str">
        <f>_xlfn.XLOOKUP(tblOrders[[#This Row],[ProductID]], tblProducts[ProductID], tblProducts[ProductName])</f>
        <v>Product 4</v>
      </c>
      <c r="U2328">
        <f>_xlfn.XLOOKUP(tblOrders[[#This Row],[SalesRepID]], tblSalesreps[RepID], tblSalesreps[Target])</f>
        <v>19619177</v>
      </c>
    </row>
    <row r="2329" spans="1:21">
      <c r="A2329" t="s">
        <v>3126</v>
      </c>
      <c r="B2329" s="7" t="s">
        <v>1438</v>
      </c>
      <c r="C2329" t="s">
        <v>629</v>
      </c>
      <c r="D2329" t="s">
        <v>39</v>
      </c>
      <c r="E2329" t="s">
        <v>205</v>
      </c>
      <c r="F2329" t="s">
        <v>51</v>
      </c>
      <c r="G2329">
        <v>4</v>
      </c>
      <c r="H2329">
        <v>0.15</v>
      </c>
      <c r="I2329" s="2">
        <v>347184.2</v>
      </c>
      <c r="J2329" t="str">
        <f>_xlfn.XLOOKUP(tblOrders[[#This Row],[CustomerID]], tblCustomers[CustomerID], tblCustomers[CustomerName])</f>
        <v>Customer 12</v>
      </c>
      <c r="K2329" t="str">
        <f>_xlfn.XLOOKUP(tblOrders[[#This Row],[CustomerID]], tblCustomers[CustomerID], tblCustomers[Segment])</f>
        <v>Corporate</v>
      </c>
      <c r="L2329" t="str">
        <f>_xlfn.XLOOKUP(tblOrders[[#This Row],[ProductID]], tblProducts[ProductID], tblProducts[Category])</f>
        <v>Office</v>
      </c>
      <c r="M2329">
        <f>_xlfn.XLOOKUP(tblOrders[[#This Row],[ProductID]], tblProducts[ProductID], tblProducts[CostPrice])</f>
        <v>63926</v>
      </c>
      <c r="N2329">
        <f>tblOrders[[#This Row],[Sales]]-(tblOrders[[#This Row],[CostPrice]]*tblOrders[[#This Row],[Quantity]])</f>
        <v>91480.200000000012</v>
      </c>
      <c r="O2329" t="str">
        <f>TEXT(tblOrders[[#This Row],[Date]],"mmm-yyyy")</f>
        <v>Mar-2025</v>
      </c>
      <c r="P2329" t="str">
        <f>_xlfn.XLOOKUP(tblOrders[[#This Row],[OrderID]], tblReturns[OrderID], tblReturns[Returned])</f>
        <v>No</v>
      </c>
      <c r="Q2329" t="str">
        <f>_xlfn.XLOOKUP(tblOrders[[#This Row],[OrderID]], tblShipping[OrderID], tblShipping[ShipMode])</f>
        <v>Express</v>
      </c>
      <c r="R2329" t="str">
        <f>IFERROR(_xlfn.XLOOKUP(A2328, tblCustomers[CustomerID], tblCustomers[CustomerName]), "Not Found")</f>
        <v>Not Found</v>
      </c>
      <c r="S2329" t="str">
        <f>IF(tblOrders[[#This Row],[Sales]]&gt;1000000,"High Value","Standard")</f>
        <v>Standard</v>
      </c>
      <c r="T2329" t="str">
        <f>_xlfn.XLOOKUP(tblOrders[[#This Row],[ProductID]], tblProducts[ProductID], tblProducts[ProductName])</f>
        <v>Product 4</v>
      </c>
      <c r="U2329">
        <f>_xlfn.XLOOKUP(tblOrders[[#This Row],[SalesRepID]], tblSalesreps[RepID], tblSalesreps[Target])</f>
        <v>16246424</v>
      </c>
    </row>
    <row r="2330" spans="1:21">
      <c r="A2330" t="s">
        <v>3127</v>
      </c>
      <c r="B2330" s="7" t="s">
        <v>927</v>
      </c>
      <c r="C2330" t="s">
        <v>108</v>
      </c>
      <c r="D2330" t="s">
        <v>60</v>
      </c>
      <c r="E2330" t="s">
        <v>35</v>
      </c>
      <c r="F2330" t="s">
        <v>20</v>
      </c>
      <c r="G2330">
        <v>5</v>
      </c>
      <c r="H2330">
        <v>0.1</v>
      </c>
      <c r="I2330" s="2">
        <v>185485.5</v>
      </c>
      <c r="J2330" t="str">
        <f>_xlfn.XLOOKUP(tblOrders[[#This Row],[CustomerID]], tblCustomers[CustomerID], tblCustomers[CustomerName])</f>
        <v>Customer 96</v>
      </c>
      <c r="K2330" t="str">
        <f>_xlfn.XLOOKUP(tblOrders[[#This Row],[CustomerID]], tblCustomers[CustomerID], tblCustomers[Segment])</f>
        <v>Consumer</v>
      </c>
      <c r="L2330" t="str">
        <f>_xlfn.XLOOKUP(tblOrders[[#This Row],[ProductID]], tblProducts[ProductID], tblProducts[Category])</f>
        <v>Office</v>
      </c>
      <c r="M2330">
        <f>_xlfn.XLOOKUP(tblOrders[[#This Row],[ProductID]], tblProducts[ProductID], tblProducts[CostPrice])</f>
        <v>62137</v>
      </c>
      <c r="N2330">
        <f>tblOrders[[#This Row],[Sales]]-(tblOrders[[#This Row],[CostPrice]]*tblOrders[[#This Row],[Quantity]])</f>
        <v>-125199.5</v>
      </c>
      <c r="O2330" t="str">
        <f>TEXT(tblOrders[[#This Row],[Date]],"mmm-yyyy")</f>
        <v>Apr-2025</v>
      </c>
      <c r="P2330" t="str">
        <f>_xlfn.XLOOKUP(tblOrders[[#This Row],[OrderID]], tblReturns[OrderID], tblReturns[Returned])</f>
        <v>No</v>
      </c>
      <c r="Q2330" t="str">
        <f>_xlfn.XLOOKUP(tblOrders[[#This Row],[OrderID]], tblShipping[OrderID], tblShipping[ShipMode])</f>
        <v>Express</v>
      </c>
      <c r="R2330" t="str">
        <f>IFERROR(_xlfn.XLOOKUP(A2329, tblCustomers[CustomerID], tblCustomers[CustomerName]), "Not Found")</f>
        <v>Not Found</v>
      </c>
      <c r="S2330" t="str">
        <f>IF(tblOrders[[#This Row],[Sales]]&gt;1000000,"High Value","Standard")</f>
        <v>Standard</v>
      </c>
      <c r="T2330" t="str">
        <f>_xlfn.XLOOKUP(tblOrders[[#This Row],[ProductID]], tblProducts[ProductID], tblProducts[ProductName])</f>
        <v>Product 100</v>
      </c>
      <c r="U2330">
        <f>_xlfn.XLOOKUP(tblOrders[[#This Row],[SalesRepID]], tblSalesreps[RepID], tblSalesreps[Target])</f>
        <v>19619177</v>
      </c>
    </row>
    <row r="2331" spans="1:21">
      <c r="A2331" t="s">
        <v>3128</v>
      </c>
      <c r="B2331" s="7" t="s">
        <v>493</v>
      </c>
      <c r="C2331" t="s">
        <v>934</v>
      </c>
      <c r="D2331" t="s">
        <v>151</v>
      </c>
      <c r="E2331" t="s">
        <v>56</v>
      </c>
      <c r="F2331" t="s">
        <v>26</v>
      </c>
      <c r="G2331">
        <v>3</v>
      </c>
      <c r="H2331">
        <v>0.2</v>
      </c>
      <c r="I2331" s="2">
        <v>125414.39999999999</v>
      </c>
      <c r="J2331" t="str">
        <f>_xlfn.XLOOKUP(tblOrders[[#This Row],[CustomerID]], tblCustomers[CustomerID], tblCustomers[CustomerName])</f>
        <v>Customer 85</v>
      </c>
      <c r="K2331" t="str">
        <f>_xlfn.XLOOKUP(tblOrders[[#This Row],[CustomerID]], tblCustomers[CustomerID], tblCustomers[Segment])</f>
        <v>Consumer</v>
      </c>
      <c r="L2331" t="str">
        <f>_xlfn.XLOOKUP(tblOrders[[#This Row],[ProductID]], tblProducts[ProductID], tblProducts[Category])</f>
        <v>Electronics</v>
      </c>
      <c r="M2331">
        <f>_xlfn.XLOOKUP(tblOrders[[#This Row],[ProductID]], tblProducts[ProductID], tblProducts[CostPrice])</f>
        <v>63366</v>
      </c>
      <c r="N2331">
        <f>tblOrders[[#This Row],[Sales]]-(tblOrders[[#This Row],[CostPrice]]*tblOrders[[#This Row],[Quantity]])</f>
        <v>-64683.600000000006</v>
      </c>
      <c r="O2331" t="str">
        <f>TEXT(tblOrders[[#This Row],[Date]],"mmm-yyyy")</f>
        <v>Jul-2025</v>
      </c>
      <c r="P2331" t="str">
        <f>_xlfn.XLOOKUP(tblOrders[[#This Row],[OrderID]], tblReturns[OrderID], tblReturns[Returned])</f>
        <v>Yes</v>
      </c>
      <c r="Q2331" t="str">
        <f>_xlfn.XLOOKUP(tblOrders[[#This Row],[OrderID]], tblShipping[OrderID], tblShipping[ShipMode])</f>
        <v>Express</v>
      </c>
      <c r="R2331" t="str">
        <f>IFERROR(_xlfn.XLOOKUP(A2330, tblCustomers[CustomerID], tblCustomers[CustomerName]), "Not Found")</f>
        <v>Not Found</v>
      </c>
      <c r="S2331" t="str">
        <f>IF(tblOrders[[#This Row],[Sales]]&gt;1000000,"High Value","Standard")</f>
        <v>Standard</v>
      </c>
      <c r="T2331" t="str">
        <f>_xlfn.XLOOKUP(tblOrders[[#This Row],[ProductID]], tblProducts[ProductID], tblProducts[ProductName])</f>
        <v>Product 40</v>
      </c>
      <c r="U2331">
        <f>_xlfn.XLOOKUP(tblOrders[[#This Row],[SalesRepID]], tblSalesreps[RepID], tblSalesreps[Target])</f>
        <v>14265630</v>
      </c>
    </row>
    <row r="2332" spans="1:21">
      <c r="A2332" t="s">
        <v>3129</v>
      </c>
      <c r="B2332" s="7" t="s">
        <v>260</v>
      </c>
      <c r="C2332" t="s">
        <v>559</v>
      </c>
      <c r="D2332" t="s">
        <v>504</v>
      </c>
      <c r="E2332" t="s">
        <v>45</v>
      </c>
      <c r="F2332" t="s">
        <v>26</v>
      </c>
      <c r="G2332">
        <v>9</v>
      </c>
      <c r="H2332">
        <v>0</v>
      </c>
      <c r="I2332" s="2">
        <v>920016</v>
      </c>
      <c r="J2332" t="str">
        <f>_xlfn.XLOOKUP(tblOrders[[#This Row],[CustomerID]], tblCustomers[CustomerID], tblCustomers[CustomerName])</f>
        <v>Customer 293</v>
      </c>
      <c r="K2332" t="str">
        <f>_xlfn.XLOOKUP(tblOrders[[#This Row],[CustomerID]], tblCustomers[CustomerID], tblCustomers[Segment])</f>
        <v>Consumer</v>
      </c>
      <c r="L2332" t="str">
        <f>_xlfn.XLOOKUP(tblOrders[[#This Row],[ProductID]], tblProducts[ProductID], tblProducts[Category])</f>
        <v>Office</v>
      </c>
      <c r="M2332">
        <f>_xlfn.XLOOKUP(tblOrders[[#This Row],[ProductID]], tblProducts[ProductID], tblProducts[CostPrice])</f>
        <v>12010</v>
      </c>
      <c r="N2332">
        <f>tblOrders[[#This Row],[Sales]]-(tblOrders[[#This Row],[CostPrice]]*tblOrders[[#This Row],[Quantity]])</f>
        <v>811926</v>
      </c>
      <c r="O2332" t="str">
        <f>TEXT(tblOrders[[#This Row],[Date]],"mmm-yyyy")</f>
        <v>Jun-2025</v>
      </c>
      <c r="P2332" t="str">
        <f>_xlfn.XLOOKUP(tblOrders[[#This Row],[OrderID]], tblReturns[OrderID], tblReturns[Returned])</f>
        <v>No</v>
      </c>
      <c r="Q2332" t="str">
        <f>_xlfn.XLOOKUP(tblOrders[[#This Row],[OrderID]], tblShipping[OrderID], tblShipping[ShipMode])</f>
        <v>Express</v>
      </c>
      <c r="R2332" t="str">
        <f>IFERROR(_xlfn.XLOOKUP(A2331, tblCustomers[CustomerID], tblCustomers[CustomerName]), "Not Found")</f>
        <v>Not Found</v>
      </c>
      <c r="S2332" t="str">
        <f>IF(tblOrders[[#This Row],[Sales]]&gt;1000000,"High Value","Standard")</f>
        <v>Standard</v>
      </c>
      <c r="T2332" t="str">
        <f>_xlfn.XLOOKUP(tblOrders[[#This Row],[ProductID]], tblProducts[ProductID], tblProducts[ProductName])</f>
        <v>Product 15</v>
      </c>
      <c r="U2332">
        <f>_xlfn.XLOOKUP(tblOrders[[#This Row],[SalesRepID]], tblSalesreps[RepID], tblSalesreps[Target])</f>
        <v>11319839</v>
      </c>
    </row>
    <row r="2333" spans="1:21">
      <c r="A2333" t="s">
        <v>3130</v>
      </c>
      <c r="B2333" s="7" t="s">
        <v>1149</v>
      </c>
      <c r="C2333" t="s">
        <v>882</v>
      </c>
      <c r="D2333" t="s">
        <v>339</v>
      </c>
      <c r="E2333" t="s">
        <v>79</v>
      </c>
      <c r="F2333" t="s">
        <v>88</v>
      </c>
      <c r="G2333">
        <v>5</v>
      </c>
      <c r="H2333">
        <v>0.2</v>
      </c>
      <c r="I2333" s="2">
        <v>464248</v>
      </c>
      <c r="J2333" t="str">
        <f>_xlfn.XLOOKUP(tblOrders[[#This Row],[CustomerID]], tblCustomers[CustomerID], tblCustomers[CustomerName])</f>
        <v>Customer 10</v>
      </c>
      <c r="K2333" t="str">
        <f>_xlfn.XLOOKUP(tblOrders[[#This Row],[CustomerID]], tblCustomers[CustomerID], tblCustomers[Segment])</f>
        <v>SME</v>
      </c>
      <c r="L2333" t="str">
        <f>_xlfn.XLOOKUP(tblOrders[[#This Row],[ProductID]], tblProducts[ProductID], tblProducts[Category])</f>
        <v>Office</v>
      </c>
      <c r="M2333">
        <f>_xlfn.XLOOKUP(tblOrders[[#This Row],[ProductID]], tblProducts[ProductID], tblProducts[CostPrice])</f>
        <v>73889</v>
      </c>
      <c r="N2333">
        <f>tblOrders[[#This Row],[Sales]]-(tblOrders[[#This Row],[CostPrice]]*tblOrders[[#This Row],[Quantity]])</f>
        <v>94803</v>
      </c>
      <c r="O2333" t="str">
        <f>TEXT(tblOrders[[#This Row],[Date]],"mmm-yyyy")</f>
        <v>Mar-2025</v>
      </c>
      <c r="P2333" t="str">
        <f>_xlfn.XLOOKUP(tblOrders[[#This Row],[OrderID]], tblReturns[OrderID], tblReturns[Returned])</f>
        <v>No</v>
      </c>
      <c r="Q2333" t="str">
        <f>_xlfn.XLOOKUP(tblOrders[[#This Row],[OrderID]], tblShipping[OrderID], tblShipping[ShipMode])</f>
        <v>Standard</v>
      </c>
      <c r="R2333" t="str">
        <f>IFERROR(_xlfn.XLOOKUP(A2332, tblCustomers[CustomerID], tblCustomers[CustomerName]), "Not Found")</f>
        <v>Not Found</v>
      </c>
      <c r="S2333" t="str">
        <f>IF(tblOrders[[#This Row],[Sales]]&gt;1000000,"High Value","Standard")</f>
        <v>Standard</v>
      </c>
      <c r="T2333" t="str">
        <f>_xlfn.XLOOKUP(tblOrders[[#This Row],[ProductID]], tblProducts[ProductID], tblProducts[ProductName])</f>
        <v>Product 83</v>
      </c>
      <c r="U2333">
        <f>_xlfn.XLOOKUP(tblOrders[[#This Row],[SalesRepID]], tblSalesreps[RepID], tblSalesreps[Target])</f>
        <v>8592536</v>
      </c>
    </row>
    <row r="2334" spans="1:21">
      <c r="A2334" t="s">
        <v>3131</v>
      </c>
      <c r="B2334" s="7" t="s">
        <v>1019</v>
      </c>
      <c r="C2334" t="s">
        <v>1176</v>
      </c>
      <c r="D2334" t="s">
        <v>817</v>
      </c>
      <c r="E2334" t="s">
        <v>40</v>
      </c>
      <c r="F2334" t="s">
        <v>51</v>
      </c>
      <c r="G2334">
        <v>5</v>
      </c>
      <c r="H2334">
        <v>0</v>
      </c>
      <c r="I2334" s="2">
        <v>658345</v>
      </c>
      <c r="J2334" t="str">
        <f>_xlfn.XLOOKUP(tblOrders[[#This Row],[CustomerID]], tblCustomers[CustomerID], tblCustomers[CustomerName])</f>
        <v>Customer 106</v>
      </c>
      <c r="K2334" t="str">
        <f>_xlfn.XLOOKUP(tblOrders[[#This Row],[CustomerID]], tblCustomers[CustomerID], tblCustomers[Segment])</f>
        <v>SME</v>
      </c>
      <c r="L2334" t="str">
        <f>_xlfn.XLOOKUP(tblOrders[[#This Row],[ProductID]], tblProducts[ProductID], tblProducts[Category])</f>
        <v>Furniture</v>
      </c>
      <c r="M2334">
        <f>_xlfn.XLOOKUP(tblOrders[[#This Row],[ProductID]], tblProducts[ProductID], tblProducts[CostPrice])</f>
        <v>11009</v>
      </c>
      <c r="N2334">
        <f>tblOrders[[#This Row],[Sales]]-(tblOrders[[#This Row],[CostPrice]]*tblOrders[[#This Row],[Quantity]])</f>
        <v>603300</v>
      </c>
      <c r="O2334" t="str">
        <f>TEXT(tblOrders[[#This Row],[Date]],"mmm-yyyy")</f>
        <v>Apr-2025</v>
      </c>
      <c r="P2334" t="str">
        <f>_xlfn.XLOOKUP(tblOrders[[#This Row],[OrderID]], tblReturns[OrderID], tblReturns[Returned])</f>
        <v>No</v>
      </c>
      <c r="Q2334" t="str">
        <f>_xlfn.XLOOKUP(tblOrders[[#This Row],[OrderID]], tblShipping[OrderID], tblShipping[ShipMode])</f>
        <v>Standard</v>
      </c>
      <c r="R2334" t="str">
        <f>IFERROR(_xlfn.XLOOKUP(A2333, tblCustomers[CustomerID], tblCustomers[CustomerName]), "Not Found")</f>
        <v>Not Found</v>
      </c>
      <c r="S2334" t="str">
        <f>IF(tblOrders[[#This Row],[Sales]]&gt;1000000,"High Value","Standard")</f>
        <v>Standard</v>
      </c>
      <c r="T2334" t="str">
        <f>_xlfn.XLOOKUP(tblOrders[[#This Row],[ProductID]], tblProducts[ProductID], tblProducts[ProductName])</f>
        <v>Product 99</v>
      </c>
      <c r="U2334">
        <f>_xlfn.XLOOKUP(tblOrders[[#This Row],[SalesRepID]], tblSalesreps[RepID], tblSalesreps[Target])</f>
        <v>6291486</v>
      </c>
    </row>
    <row r="2335" spans="1:21">
      <c r="A2335" t="s">
        <v>3132</v>
      </c>
      <c r="B2335" s="7" t="s">
        <v>840</v>
      </c>
      <c r="C2335" t="s">
        <v>426</v>
      </c>
      <c r="D2335" t="s">
        <v>372</v>
      </c>
      <c r="E2335" t="s">
        <v>25</v>
      </c>
      <c r="F2335" t="s">
        <v>14</v>
      </c>
      <c r="G2335">
        <v>7</v>
      </c>
      <c r="H2335">
        <v>0.15</v>
      </c>
      <c r="I2335" s="2">
        <v>622072.5</v>
      </c>
      <c r="J2335" t="str">
        <f>_xlfn.XLOOKUP(tblOrders[[#This Row],[CustomerID]], tblCustomers[CustomerID], tblCustomers[CustomerName])</f>
        <v>Customer 195</v>
      </c>
      <c r="K2335" t="str">
        <f>_xlfn.XLOOKUP(tblOrders[[#This Row],[CustomerID]], tblCustomers[CustomerID], tblCustomers[Segment])</f>
        <v>Corporate</v>
      </c>
      <c r="L2335" t="str">
        <f>_xlfn.XLOOKUP(tblOrders[[#This Row],[ProductID]], tblProducts[ProductID], tblProducts[Category])</f>
        <v>Office</v>
      </c>
      <c r="M2335">
        <f>_xlfn.XLOOKUP(tblOrders[[#This Row],[ProductID]], tblProducts[ProductID], tblProducts[CostPrice])</f>
        <v>18283</v>
      </c>
      <c r="N2335">
        <f>tblOrders[[#This Row],[Sales]]-(tblOrders[[#This Row],[CostPrice]]*tblOrders[[#This Row],[Quantity]])</f>
        <v>494091.5</v>
      </c>
      <c r="O2335" t="str">
        <f>TEXT(tblOrders[[#This Row],[Date]],"mmm-yyyy")</f>
        <v>Jul-2025</v>
      </c>
      <c r="P2335" t="str">
        <f>_xlfn.XLOOKUP(tblOrders[[#This Row],[OrderID]], tblReturns[OrderID], tblReturns[Returned])</f>
        <v>No</v>
      </c>
      <c r="Q2335" t="str">
        <f>_xlfn.XLOOKUP(tblOrders[[#This Row],[OrderID]], tblShipping[OrderID], tblShipping[ShipMode])</f>
        <v>Standard</v>
      </c>
      <c r="R2335" t="str">
        <f>IFERROR(_xlfn.XLOOKUP(A2334, tblCustomers[CustomerID], tblCustomers[CustomerName]), "Not Found")</f>
        <v>Not Found</v>
      </c>
      <c r="S2335" t="str">
        <f>IF(tblOrders[[#This Row],[Sales]]&gt;1000000,"High Value","Standard")</f>
        <v>Standard</v>
      </c>
      <c r="T2335" t="str">
        <f>_xlfn.XLOOKUP(tblOrders[[#This Row],[ProductID]], tblProducts[ProductID], tblProducts[ProductName])</f>
        <v>Product 57</v>
      </c>
      <c r="U2335">
        <f>_xlfn.XLOOKUP(tblOrders[[#This Row],[SalesRepID]], tblSalesreps[RepID], tblSalesreps[Target])</f>
        <v>7094914</v>
      </c>
    </row>
    <row r="2336" spans="1:21">
      <c r="A2336" t="s">
        <v>3133</v>
      </c>
      <c r="B2336" s="7" t="s">
        <v>805</v>
      </c>
      <c r="C2336" t="s">
        <v>1694</v>
      </c>
      <c r="D2336" t="s">
        <v>369</v>
      </c>
      <c r="E2336" t="s">
        <v>205</v>
      </c>
      <c r="F2336" t="s">
        <v>26</v>
      </c>
      <c r="G2336">
        <v>5</v>
      </c>
      <c r="H2336">
        <v>0.2</v>
      </c>
      <c r="I2336" s="2">
        <v>265732</v>
      </c>
      <c r="J2336" t="str">
        <f>_xlfn.XLOOKUP(tblOrders[[#This Row],[CustomerID]], tblCustomers[CustomerID], tblCustomers[CustomerName])</f>
        <v>Customer 54</v>
      </c>
      <c r="K2336" t="str">
        <f>_xlfn.XLOOKUP(tblOrders[[#This Row],[CustomerID]], tblCustomers[CustomerID], tblCustomers[Segment])</f>
        <v>Consumer</v>
      </c>
      <c r="L2336" t="str">
        <f>_xlfn.XLOOKUP(tblOrders[[#This Row],[ProductID]], tblProducts[ProductID], tblProducts[Category])</f>
        <v>Office</v>
      </c>
      <c r="M2336">
        <f>_xlfn.XLOOKUP(tblOrders[[#This Row],[ProductID]], tblProducts[ProductID], tblProducts[CostPrice])</f>
        <v>12456</v>
      </c>
      <c r="N2336">
        <f>tblOrders[[#This Row],[Sales]]-(tblOrders[[#This Row],[CostPrice]]*tblOrders[[#This Row],[Quantity]])</f>
        <v>203452</v>
      </c>
      <c r="O2336" t="str">
        <f>TEXT(tblOrders[[#This Row],[Date]],"mmm-yyyy")</f>
        <v>Dec-2025</v>
      </c>
      <c r="P2336" t="str">
        <f>_xlfn.XLOOKUP(tblOrders[[#This Row],[OrderID]], tblReturns[OrderID], tblReturns[Returned])</f>
        <v>No</v>
      </c>
      <c r="Q2336" t="str">
        <f>_xlfn.XLOOKUP(tblOrders[[#This Row],[OrderID]], tblShipping[OrderID], tblShipping[ShipMode])</f>
        <v>Standard</v>
      </c>
      <c r="R2336" t="str">
        <f>IFERROR(_xlfn.XLOOKUP(A2335, tblCustomers[CustomerID], tblCustomers[CustomerName]), "Not Found")</f>
        <v>Not Found</v>
      </c>
      <c r="S2336" t="str">
        <f>IF(tblOrders[[#This Row],[Sales]]&gt;1000000,"High Value","Standard")</f>
        <v>Standard</v>
      </c>
      <c r="T2336" t="str">
        <f>_xlfn.XLOOKUP(tblOrders[[#This Row],[ProductID]], tblProducts[ProductID], tblProducts[ProductName])</f>
        <v>Product 42</v>
      </c>
      <c r="U2336">
        <f>_xlfn.XLOOKUP(tblOrders[[#This Row],[SalesRepID]], tblSalesreps[RepID], tblSalesreps[Target])</f>
        <v>16246424</v>
      </c>
    </row>
    <row r="2337" spans="1:21">
      <c r="A2337" t="s">
        <v>3134</v>
      </c>
      <c r="B2337" s="7" t="s">
        <v>113</v>
      </c>
      <c r="C2337" t="s">
        <v>1432</v>
      </c>
      <c r="D2337" t="s">
        <v>377</v>
      </c>
      <c r="E2337" t="s">
        <v>19</v>
      </c>
      <c r="F2337" t="s">
        <v>88</v>
      </c>
      <c r="G2337">
        <v>7</v>
      </c>
      <c r="H2337">
        <v>0.15</v>
      </c>
      <c r="I2337" s="2">
        <v>552177.85</v>
      </c>
      <c r="J2337" t="str">
        <f>_xlfn.XLOOKUP(tblOrders[[#This Row],[CustomerID]], tblCustomers[CustomerID], tblCustomers[CustomerName])</f>
        <v>Customer 135</v>
      </c>
      <c r="K2337" t="str">
        <f>_xlfn.XLOOKUP(tblOrders[[#This Row],[CustomerID]], tblCustomers[CustomerID], tblCustomers[Segment])</f>
        <v>Corporate</v>
      </c>
      <c r="L2337" t="str">
        <f>_xlfn.XLOOKUP(tblOrders[[#This Row],[ProductID]], tblProducts[ProductID], tblProducts[Category])</f>
        <v>Home</v>
      </c>
      <c r="M2337">
        <f>_xlfn.XLOOKUP(tblOrders[[#This Row],[ProductID]], tblProducts[ProductID], tblProducts[CostPrice])</f>
        <v>38053</v>
      </c>
      <c r="N2337">
        <f>tblOrders[[#This Row],[Sales]]-(tblOrders[[#This Row],[CostPrice]]*tblOrders[[#This Row],[Quantity]])</f>
        <v>285806.84999999998</v>
      </c>
      <c r="O2337" t="str">
        <f>TEXT(tblOrders[[#This Row],[Date]],"mmm-yyyy")</f>
        <v>Nov-2025</v>
      </c>
      <c r="P2337" t="str">
        <f>_xlfn.XLOOKUP(tblOrders[[#This Row],[OrderID]], tblReturns[OrderID], tblReturns[Returned])</f>
        <v>No</v>
      </c>
      <c r="Q2337" t="str">
        <f>_xlfn.XLOOKUP(tblOrders[[#This Row],[OrderID]], tblShipping[OrderID], tblShipping[ShipMode])</f>
        <v>Standard</v>
      </c>
      <c r="R2337" t="str">
        <f>IFERROR(_xlfn.XLOOKUP(A2336, tblCustomers[CustomerID], tblCustomers[CustomerName]), "Not Found")</f>
        <v>Not Found</v>
      </c>
      <c r="S2337" t="str">
        <f>IF(tblOrders[[#This Row],[Sales]]&gt;1000000,"High Value","Standard")</f>
        <v>Standard</v>
      </c>
      <c r="T2337" t="str">
        <f>_xlfn.XLOOKUP(tblOrders[[#This Row],[ProductID]], tblProducts[ProductID], tblProducts[ProductName])</f>
        <v>Product 82</v>
      </c>
      <c r="U2337">
        <f>_xlfn.XLOOKUP(tblOrders[[#This Row],[SalesRepID]], tblSalesreps[RepID], tblSalesreps[Target])</f>
        <v>11347243</v>
      </c>
    </row>
    <row r="2338" spans="1:21">
      <c r="A2338" t="s">
        <v>3135</v>
      </c>
      <c r="B2338" s="7" t="s">
        <v>523</v>
      </c>
      <c r="C2338" t="s">
        <v>1483</v>
      </c>
      <c r="D2338" t="s">
        <v>162</v>
      </c>
      <c r="E2338" t="s">
        <v>35</v>
      </c>
      <c r="F2338" t="s">
        <v>88</v>
      </c>
      <c r="G2338">
        <v>1</v>
      </c>
      <c r="H2338">
        <v>0.1</v>
      </c>
      <c r="I2338" s="2">
        <v>80827.199999999997</v>
      </c>
      <c r="J2338" t="str">
        <f>_xlfn.XLOOKUP(tblOrders[[#This Row],[CustomerID]], tblCustomers[CustomerID], tblCustomers[CustomerName])</f>
        <v>Customer 144</v>
      </c>
      <c r="K2338" t="str">
        <f>_xlfn.XLOOKUP(tblOrders[[#This Row],[CustomerID]], tblCustomers[CustomerID], tblCustomers[Segment])</f>
        <v>Corporate</v>
      </c>
      <c r="L2338" t="str">
        <f>_xlfn.XLOOKUP(tblOrders[[#This Row],[ProductID]], tblProducts[ProductID], tblProducts[Category])</f>
        <v>Furniture</v>
      </c>
      <c r="M2338">
        <f>_xlfn.XLOOKUP(tblOrders[[#This Row],[ProductID]], tblProducts[ProductID], tblProducts[CostPrice])</f>
        <v>62257</v>
      </c>
      <c r="N2338">
        <f>tblOrders[[#This Row],[Sales]]-(tblOrders[[#This Row],[CostPrice]]*tblOrders[[#This Row],[Quantity]])</f>
        <v>18570.199999999997</v>
      </c>
      <c r="O2338" t="str">
        <f>TEXT(tblOrders[[#This Row],[Date]],"mmm-yyyy")</f>
        <v>Jan-2025</v>
      </c>
      <c r="P2338" t="str">
        <f>_xlfn.XLOOKUP(tblOrders[[#This Row],[OrderID]], tblReturns[OrderID], tblReturns[Returned])</f>
        <v>No</v>
      </c>
      <c r="Q2338" t="str">
        <f>_xlfn.XLOOKUP(tblOrders[[#This Row],[OrderID]], tblShipping[OrderID], tblShipping[ShipMode])</f>
        <v>Standard</v>
      </c>
      <c r="R2338" t="str">
        <f>IFERROR(_xlfn.XLOOKUP(A2337, tblCustomers[CustomerID], tblCustomers[CustomerName]), "Not Found")</f>
        <v>Not Found</v>
      </c>
      <c r="S2338" t="str">
        <f>IF(tblOrders[[#This Row],[Sales]]&gt;1000000,"High Value","Standard")</f>
        <v>Standard</v>
      </c>
      <c r="T2338" t="str">
        <f>_xlfn.XLOOKUP(tblOrders[[#This Row],[ProductID]], tblProducts[ProductID], tblProducts[ProductName])</f>
        <v>Product 55</v>
      </c>
      <c r="U2338">
        <f>_xlfn.XLOOKUP(tblOrders[[#This Row],[SalesRepID]], tblSalesreps[RepID], tblSalesreps[Target])</f>
        <v>19619177</v>
      </c>
    </row>
    <row r="2339" spans="1:21">
      <c r="A2339" t="s">
        <v>3136</v>
      </c>
      <c r="B2339" s="7" t="s">
        <v>683</v>
      </c>
      <c r="C2339" t="s">
        <v>581</v>
      </c>
      <c r="D2339" t="s">
        <v>178</v>
      </c>
      <c r="E2339" t="s">
        <v>79</v>
      </c>
      <c r="F2339" t="s">
        <v>14</v>
      </c>
      <c r="G2339">
        <v>9</v>
      </c>
      <c r="H2339">
        <v>0.05</v>
      </c>
      <c r="I2339" s="2">
        <v>459784.8</v>
      </c>
      <c r="J2339" t="str">
        <f>_xlfn.XLOOKUP(tblOrders[[#This Row],[CustomerID]], tblCustomers[CustomerID], tblCustomers[CustomerName])</f>
        <v>Customer 238</v>
      </c>
      <c r="K2339" t="str">
        <f>_xlfn.XLOOKUP(tblOrders[[#This Row],[CustomerID]], tblCustomers[CustomerID], tblCustomers[Segment])</f>
        <v>Consumer</v>
      </c>
      <c r="L2339" t="str">
        <f>_xlfn.XLOOKUP(tblOrders[[#This Row],[ProductID]], tblProducts[ProductID], tblProducts[Category])</f>
        <v>Office</v>
      </c>
      <c r="M2339">
        <f>_xlfn.XLOOKUP(tblOrders[[#This Row],[ProductID]], tblProducts[ProductID], tblProducts[CostPrice])</f>
        <v>46035</v>
      </c>
      <c r="N2339">
        <f>tblOrders[[#This Row],[Sales]]-(tblOrders[[#This Row],[CostPrice]]*tblOrders[[#This Row],[Quantity]])</f>
        <v>45469.799999999988</v>
      </c>
      <c r="O2339" t="str">
        <f>TEXT(tblOrders[[#This Row],[Date]],"mmm-yyyy")</f>
        <v>Sep-2025</v>
      </c>
      <c r="P2339" t="str">
        <f>_xlfn.XLOOKUP(tblOrders[[#This Row],[OrderID]], tblReturns[OrderID], tblReturns[Returned])</f>
        <v>No</v>
      </c>
      <c r="Q2339" t="str">
        <f>_xlfn.XLOOKUP(tblOrders[[#This Row],[OrderID]], tblShipping[OrderID], tblShipping[ShipMode])</f>
        <v>Pickup</v>
      </c>
      <c r="R2339" t="str">
        <f>IFERROR(_xlfn.XLOOKUP(A2338, tblCustomers[CustomerID], tblCustomers[CustomerName]), "Not Found")</f>
        <v>Not Found</v>
      </c>
      <c r="S2339" t="str">
        <f>IF(tblOrders[[#This Row],[Sales]]&gt;1000000,"High Value","Standard")</f>
        <v>Standard</v>
      </c>
      <c r="T2339" t="str">
        <f>_xlfn.XLOOKUP(tblOrders[[#This Row],[ProductID]], tblProducts[ProductID], tblProducts[ProductName])</f>
        <v>Product 84</v>
      </c>
      <c r="U2339">
        <f>_xlfn.XLOOKUP(tblOrders[[#This Row],[SalesRepID]], tblSalesreps[RepID], tblSalesreps[Target])</f>
        <v>8592536</v>
      </c>
    </row>
    <row r="2340" spans="1:21">
      <c r="A2340" t="s">
        <v>3137</v>
      </c>
      <c r="B2340" s="7" t="s">
        <v>500</v>
      </c>
      <c r="C2340" t="s">
        <v>578</v>
      </c>
      <c r="D2340" t="s">
        <v>1230</v>
      </c>
      <c r="E2340" t="s">
        <v>210</v>
      </c>
      <c r="F2340" t="s">
        <v>88</v>
      </c>
      <c r="G2340">
        <v>3</v>
      </c>
      <c r="H2340">
        <v>0.15</v>
      </c>
      <c r="I2340" s="2">
        <v>318693.90000000002</v>
      </c>
      <c r="J2340" t="str">
        <f>_xlfn.XLOOKUP(tblOrders[[#This Row],[CustomerID]], tblCustomers[CustomerID], tblCustomers[CustomerName])</f>
        <v>Customer 202</v>
      </c>
      <c r="K2340" t="str">
        <f>_xlfn.XLOOKUP(tblOrders[[#This Row],[CustomerID]], tblCustomers[CustomerID], tblCustomers[Segment])</f>
        <v>SME</v>
      </c>
      <c r="L2340" t="str">
        <f>_xlfn.XLOOKUP(tblOrders[[#This Row],[ProductID]], tblProducts[ProductID], tblProducts[Category])</f>
        <v>Furniture</v>
      </c>
      <c r="M2340">
        <f>_xlfn.XLOOKUP(tblOrders[[#This Row],[ProductID]], tblProducts[ProductID], tblProducts[CostPrice])</f>
        <v>48520</v>
      </c>
      <c r="N2340">
        <f>tblOrders[[#This Row],[Sales]]-(tblOrders[[#This Row],[CostPrice]]*tblOrders[[#This Row],[Quantity]])</f>
        <v>173133.90000000002</v>
      </c>
      <c r="O2340" t="str">
        <f>TEXT(tblOrders[[#This Row],[Date]],"mmm-yyyy")</f>
        <v>Jul-2025</v>
      </c>
      <c r="P2340" t="str">
        <f>_xlfn.XLOOKUP(tblOrders[[#This Row],[OrderID]], tblReturns[OrderID], tblReturns[Returned])</f>
        <v>No</v>
      </c>
      <c r="Q2340" t="str">
        <f>_xlfn.XLOOKUP(tblOrders[[#This Row],[OrderID]], tblShipping[OrderID], tblShipping[ShipMode])</f>
        <v>Express</v>
      </c>
      <c r="R2340" t="str">
        <f>IFERROR(_xlfn.XLOOKUP(A2339, tblCustomers[CustomerID], tblCustomers[CustomerName]), "Not Found")</f>
        <v>Not Found</v>
      </c>
      <c r="S2340" t="str">
        <f>IF(tblOrders[[#This Row],[Sales]]&gt;1000000,"High Value","Standard")</f>
        <v>Standard</v>
      </c>
      <c r="T2340" t="str">
        <f>_xlfn.XLOOKUP(tblOrders[[#This Row],[ProductID]], tblProducts[ProductID], tblProducts[ProductName])</f>
        <v>Product 73</v>
      </c>
      <c r="U2340">
        <f>_xlfn.XLOOKUP(tblOrders[[#This Row],[SalesRepID]], tblSalesreps[RepID], tblSalesreps[Target])</f>
        <v>19336654</v>
      </c>
    </row>
    <row r="2341" spans="1:21">
      <c r="A2341" t="s">
        <v>3138</v>
      </c>
      <c r="B2341" s="7" t="s">
        <v>583</v>
      </c>
      <c r="C2341" t="s">
        <v>33</v>
      </c>
      <c r="D2341" t="s">
        <v>236</v>
      </c>
      <c r="E2341" t="s">
        <v>210</v>
      </c>
      <c r="F2341" t="s">
        <v>26</v>
      </c>
      <c r="G2341">
        <v>6</v>
      </c>
      <c r="H2341">
        <v>0.2</v>
      </c>
      <c r="I2341" s="2">
        <v>662779.19999999995</v>
      </c>
      <c r="J2341" t="str">
        <f>_xlfn.XLOOKUP(tblOrders[[#This Row],[CustomerID]], tblCustomers[CustomerID], tblCustomers[CustomerName])</f>
        <v>Customer 19</v>
      </c>
      <c r="K2341" t="str">
        <f>_xlfn.XLOOKUP(tblOrders[[#This Row],[CustomerID]], tblCustomers[CustomerID], tblCustomers[Segment])</f>
        <v>Consumer</v>
      </c>
      <c r="L2341" t="str">
        <f>_xlfn.XLOOKUP(tblOrders[[#This Row],[ProductID]], tblProducts[ProductID], tblProducts[Category])</f>
        <v>Furniture</v>
      </c>
      <c r="M2341">
        <f>_xlfn.XLOOKUP(tblOrders[[#This Row],[ProductID]], tblProducts[ProductID], tblProducts[CostPrice])</f>
        <v>21756</v>
      </c>
      <c r="N2341">
        <f>tblOrders[[#This Row],[Sales]]-(tblOrders[[#This Row],[CostPrice]]*tblOrders[[#This Row],[Quantity]])</f>
        <v>532243.19999999995</v>
      </c>
      <c r="O2341" t="str">
        <f>TEXT(tblOrders[[#This Row],[Date]],"mmm-yyyy")</f>
        <v>Mar-2025</v>
      </c>
      <c r="P2341" t="str">
        <f>_xlfn.XLOOKUP(tblOrders[[#This Row],[OrderID]], tblReturns[OrderID], tblReturns[Returned])</f>
        <v>No</v>
      </c>
      <c r="Q2341" t="str">
        <f>_xlfn.XLOOKUP(tblOrders[[#This Row],[OrderID]], tblShipping[OrderID], tblShipping[ShipMode])</f>
        <v>Express</v>
      </c>
      <c r="R2341" t="str">
        <f>IFERROR(_xlfn.XLOOKUP(A2340, tblCustomers[CustomerID], tblCustomers[CustomerName]), "Not Found")</f>
        <v>Not Found</v>
      </c>
      <c r="S2341" t="str">
        <f>IF(tblOrders[[#This Row],[Sales]]&gt;1000000,"High Value","Standard")</f>
        <v>Standard</v>
      </c>
      <c r="T2341" t="str">
        <f>_xlfn.XLOOKUP(tblOrders[[#This Row],[ProductID]], tblProducts[ProductID], tblProducts[ProductName])</f>
        <v>Product 41</v>
      </c>
      <c r="U2341">
        <f>_xlfn.XLOOKUP(tblOrders[[#This Row],[SalesRepID]], tblSalesreps[RepID], tblSalesreps[Target])</f>
        <v>19336654</v>
      </c>
    </row>
    <row r="2342" spans="1:21">
      <c r="A2342" t="s">
        <v>3139</v>
      </c>
      <c r="B2342" s="7" t="s">
        <v>42</v>
      </c>
      <c r="C2342" t="s">
        <v>1023</v>
      </c>
      <c r="D2342" t="s">
        <v>44</v>
      </c>
      <c r="E2342" t="s">
        <v>87</v>
      </c>
      <c r="F2342" t="s">
        <v>88</v>
      </c>
      <c r="G2342">
        <v>6</v>
      </c>
      <c r="H2342">
        <v>0.2</v>
      </c>
      <c r="I2342" s="2">
        <v>697070.4</v>
      </c>
      <c r="J2342" t="str">
        <f>_xlfn.XLOOKUP(tblOrders[[#This Row],[CustomerID]], tblCustomers[CustomerID], tblCustomers[CustomerName])</f>
        <v>Customer 200</v>
      </c>
      <c r="K2342" t="str">
        <f>_xlfn.XLOOKUP(tblOrders[[#This Row],[CustomerID]], tblCustomers[CustomerID], tblCustomers[Segment])</f>
        <v>Consumer</v>
      </c>
      <c r="L2342" t="str">
        <f>_xlfn.XLOOKUP(tblOrders[[#This Row],[ProductID]], tblProducts[ProductID], tblProducts[Category])</f>
        <v>Furniture</v>
      </c>
      <c r="M2342">
        <f>_xlfn.XLOOKUP(tblOrders[[#This Row],[ProductID]], tblProducts[ProductID], tblProducts[CostPrice])</f>
        <v>48953</v>
      </c>
      <c r="N2342">
        <f>tblOrders[[#This Row],[Sales]]-(tblOrders[[#This Row],[CostPrice]]*tblOrders[[#This Row],[Quantity]])</f>
        <v>403352.4</v>
      </c>
      <c r="O2342" t="str">
        <f>TEXT(tblOrders[[#This Row],[Date]],"mmm-yyyy")</f>
        <v>May-2025</v>
      </c>
      <c r="P2342" t="str">
        <f>_xlfn.XLOOKUP(tblOrders[[#This Row],[OrderID]], tblReturns[OrderID], tblReturns[Returned])</f>
        <v>No</v>
      </c>
      <c r="Q2342" t="str">
        <f>_xlfn.XLOOKUP(tblOrders[[#This Row],[OrderID]], tblShipping[OrderID], tblShipping[ShipMode])</f>
        <v>Express</v>
      </c>
      <c r="R2342" t="str">
        <f>IFERROR(_xlfn.XLOOKUP(A2341, tblCustomers[CustomerID], tblCustomers[CustomerName]), "Not Found")</f>
        <v>Not Found</v>
      </c>
      <c r="S2342" t="str">
        <f>IF(tblOrders[[#This Row],[Sales]]&gt;1000000,"High Value","Standard")</f>
        <v>Standard</v>
      </c>
      <c r="T2342" t="str">
        <f>_xlfn.XLOOKUP(tblOrders[[#This Row],[ProductID]], tblProducts[ProductID], tblProducts[ProductName])</f>
        <v>Product 56</v>
      </c>
      <c r="U2342">
        <f>_xlfn.XLOOKUP(tblOrders[[#This Row],[SalesRepID]], tblSalesreps[RepID], tblSalesreps[Target])</f>
        <v>18500989</v>
      </c>
    </row>
    <row r="2343" spans="1:21">
      <c r="A2343" t="s">
        <v>3140</v>
      </c>
      <c r="B2343" s="7" t="s">
        <v>1092</v>
      </c>
      <c r="C2343" t="s">
        <v>677</v>
      </c>
      <c r="D2343" t="s">
        <v>560</v>
      </c>
      <c r="E2343" t="s">
        <v>186</v>
      </c>
      <c r="F2343" t="s">
        <v>14</v>
      </c>
      <c r="G2343">
        <v>4</v>
      </c>
      <c r="H2343">
        <v>0.15</v>
      </c>
      <c r="I2343" s="2">
        <v>271925.2</v>
      </c>
      <c r="J2343" t="str">
        <f>_xlfn.XLOOKUP(tblOrders[[#This Row],[CustomerID]], tblCustomers[CustomerID], tblCustomers[CustomerName])</f>
        <v>Customer 279</v>
      </c>
      <c r="K2343" t="str">
        <f>_xlfn.XLOOKUP(tblOrders[[#This Row],[CustomerID]], tblCustomers[CustomerID], tblCustomers[Segment])</f>
        <v>SME</v>
      </c>
      <c r="L2343" t="str">
        <f>_xlfn.XLOOKUP(tblOrders[[#This Row],[ProductID]], tblProducts[ProductID], tblProducts[Category])</f>
        <v>Electronics</v>
      </c>
      <c r="M2343">
        <f>_xlfn.XLOOKUP(tblOrders[[#This Row],[ProductID]], tblProducts[ProductID], tblProducts[CostPrice])</f>
        <v>53062</v>
      </c>
      <c r="N2343">
        <f>tblOrders[[#This Row],[Sales]]-(tblOrders[[#This Row],[CostPrice]]*tblOrders[[#This Row],[Quantity]])</f>
        <v>59677.200000000012</v>
      </c>
      <c r="O2343" t="str">
        <f>TEXT(tblOrders[[#This Row],[Date]],"mmm-yyyy")</f>
        <v>Dec-2025</v>
      </c>
      <c r="P2343" t="str">
        <f>_xlfn.XLOOKUP(tblOrders[[#This Row],[OrderID]], tblReturns[OrderID], tblReturns[Returned])</f>
        <v>No</v>
      </c>
      <c r="Q2343" t="str">
        <f>_xlfn.XLOOKUP(tblOrders[[#This Row],[OrderID]], tblShipping[OrderID], tblShipping[ShipMode])</f>
        <v>Standard</v>
      </c>
      <c r="R2343" t="str">
        <f>IFERROR(_xlfn.XLOOKUP(A2342, tblCustomers[CustomerID], tblCustomers[CustomerName]), "Not Found")</f>
        <v>Not Found</v>
      </c>
      <c r="S2343" t="str">
        <f>IF(tblOrders[[#This Row],[Sales]]&gt;1000000,"High Value","Standard")</f>
        <v>Standard</v>
      </c>
      <c r="T2343" t="str">
        <f>_xlfn.XLOOKUP(tblOrders[[#This Row],[ProductID]], tblProducts[ProductID], tblProducts[ProductName])</f>
        <v>Product 31</v>
      </c>
      <c r="U2343">
        <f>_xlfn.XLOOKUP(tblOrders[[#This Row],[SalesRepID]], tblSalesreps[RepID], tblSalesreps[Target])</f>
        <v>15141830</v>
      </c>
    </row>
    <row r="2344" spans="1:21">
      <c r="A2344" t="s">
        <v>3141</v>
      </c>
      <c r="B2344" s="7" t="s">
        <v>1302</v>
      </c>
      <c r="C2344" t="s">
        <v>934</v>
      </c>
      <c r="D2344" t="s">
        <v>162</v>
      </c>
      <c r="E2344" t="s">
        <v>35</v>
      </c>
      <c r="F2344" t="s">
        <v>20</v>
      </c>
      <c r="G2344">
        <v>6</v>
      </c>
      <c r="H2344">
        <v>0.1</v>
      </c>
      <c r="I2344" s="2">
        <v>574047</v>
      </c>
      <c r="J2344" t="str">
        <f>_xlfn.XLOOKUP(tblOrders[[#This Row],[CustomerID]], tblCustomers[CustomerID], tblCustomers[CustomerName])</f>
        <v>Customer 85</v>
      </c>
      <c r="K2344" t="str">
        <f>_xlfn.XLOOKUP(tblOrders[[#This Row],[CustomerID]], tblCustomers[CustomerID], tblCustomers[Segment])</f>
        <v>Consumer</v>
      </c>
      <c r="L2344" t="str">
        <f>_xlfn.XLOOKUP(tblOrders[[#This Row],[ProductID]], tblProducts[ProductID], tblProducts[Category])</f>
        <v>Furniture</v>
      </c>
      <c r="M2344">
        <f>_xlfn.XLOOKUP(tblOrders[[#This Row],[ProductID]], tblProducts[ProductID], tblProducts[CostPrice])</f>
        <v>62257</v>
      </c>
      <c r="N2344">
        <f>tblOrders[[#This Row],[Sales]]-(tblOrders[[#This Row],[CostPrice]]*tblOrders[[#This Row],[Quantity]])</f>
        <v>200505</v>
      </c>
      <c r="O2344" t="str">
        <f>TEXT(tblOrders[[#This Row],[Date]],"mmm-yyyy")</f>
        <v>Aug-2025</v>
      </c>
      <c r="P2344" t="str">
        <f>_xlfn.XLOOKUP(tblOrders[[#This Row],[OrderID]], tblReturns[OrderID], tblReturns[Returned])</f>
        <v>No</v>
      </c>
      <c r="Q2344" t="str">
        <f>_xlfn.XLOOKUP(tblOrders[[#This Row],[OrderID]], tblShipping[OrderID], tblShipping[ShipMode])</f>
        <v>Standard</v>
      </c>
      <c r="R2344" t="str">
        <f>IFERROR(_xlfn.XLOOKUP(A2343, tblCustomers[CustomerID], tblCustomers[CustomerName]), "Not Found")</f>
        <v>Not Found</v>
      </c>
      <c r="S2344" t="str">
        <f>IF(tblOrders[[#This Row],[Sales]]&gt;1000000,"High Value","Standard")</f>
        <v>Standard</v>
      </c>
      <c r="T2344" t="str">
        <f>_xlfn.XLOOKUP(tblOrders[[#This Row],[ProductID]], tblProducts[ProductID], tblProducts[ProductName])</f>
        <v>Product 55</v>
      </c>
      <c r="U2344">
        <f>_xlfn.XLOOKUP(tblOrders[[#This Row],[SalesRepID]], tblSalesreps[RepID], tblSalesreps[Target])</f>
        <v>19619177</v>
      </c>
    </row>
    <row r="2345" spans="1:21">
      <c r="A2345" t="s">
        <v>3142</v>
      </c>
      <c r="B2345" s="7" t="s">
        <v>548</v>
      </c>
      <c r="C2345" t="s">
        <v>389</v>
      </c>
      <c r="D2345" t="s">
        <v>817</v>
      </c>
      <c r="E2345" t="s">
        <v>165</v>
      </c>
      <c r="F2345" t="s">
        <v>88</v>
      </c>
      <c r="G2345">
        <v>9</v>
      </c>
      <c r="H2345">
        <v>0.05</v>
      </c>
      <c r="I2345" s="2">
        <v>1014979.05</v>
      </c>
      <c r="J2345" t="str">
        <f>_xlfn.XLOOKUP(tblOrders[[#This Row],[CustomerID]], tblCustomers[CustomerID], tblCustomers[CustomerName])</f>
        <v>Customer 127</v>
      </c>
      <c r="K2345" t="str">
        <f>_xlfn.XLOOKUP(tblOrders[[#This Row],[CustomerID]], tblCustomers[CustomerID], tblCustomers[Segment])</f>
        <v>SME</v>
      </c>
      <c r="L2345" t="str">
        <f>_xlfn.XLOOKUP(tblOrders[[#This Row],[ProductID]], tblProducts[ProductID], tblProducts[Category])</f>
        <v>Furniture</v>
      </c>
      <c r="M2345">
        <f>_xlfn.XLOOKUP(tblOrders[[#This Row],[ProductID]], tblProducts[ProductID], tblProducts[CostPrice])</f>
        <v>11009</v>
      </c>
      <c r="N2345">
        <f>tblOrders[[#This Row],[Sales]]-(tblOrders[[#This Row],[CostPrice]]*tblOrders[[#This Row],[Quantity]])</f>
        <v>915898.05</v>
      </c>
      <c r="O2345" t="str">
        <f>TEXT(tblOrders[[#This Row],[Date]],"mmm-yyyy")</f>
        <v>Aug-2025</v>
      </c>
      <c r="P2345" t="str">
        <f>_xlfn.XLOOKUP(tblOrders[[#This Row],[OrderID]], tblReturns[OrderID], tblReturns[Returned])</f>
        <v>No</v>
      </c>
      <c r="Q2345" t="str">
        <f>_xlfn.XLOOKUP(tblOrders[[#This Row],[OrderID]], tblShipping[OrderID], tblShipping[ShipMode])</f>
        <v>Pickup</v>
      </c>
      <c r="R2345" t="str">
        <f>IFERROR(_xlfn.XLOOKUP(A2344, tblCustomers[CustomerID], tblCustomers[CustomerName]), "Not Found")</f>
        <v>Not Found</v>
      </c>
      <c r="S2345" t="str">
        <f>IF(tblOrders[[#This Row],[Sales]]&gt;1000000,"High Value","Standard")</f>
        <v>High Value</v>
      </c>
      <c r="T2345" t="str">
        <f>_xlfn.XLOOKUP(tblOrders[[#This Row],[ProductID]], tblProducts[ProductID], tblProducts[ProductName])</f>
        <v>Product 99</v>
      </c>
      <c r="U2345">
        <f>_xlfn.XLOOKUP(tblOrders[[#This Row],[SalesRepID]], tblSalesreps[RepID], tblSalesreps[Target])</f>
        <v>16839910</v>
      </c>
    </row>
    <row r="2346" spans="1:21">
      <c r="A2346" t="s">
        <v>3143</v>
      </c>
      <c r="B2346" s="7" t="s">
        <v>184</v>
      </c>
      <c r="C2346" t="s">
        <v>1382</v>
      </c>
      <c r="D2346" t="s">
        <v>973</v>
      </c>
      <c r="E2346" t="s">
        <v>19</v>
      </c>
      <c r="F2346" t="s">
        <v>20</v>
      </c>
      <c r="G2346">
        <v>6</v>
      </c>
      <c r="H2346">
        <v>0.15</v>
      </c>
      <c r="I2346" s="2">
        <v>138577.20000000001</v>
      </c>
      <c r="J2346" t="str">
        <f>_xlfn.XLOOKUP(tblOrders[[#This Row],[CustomerID]], tblCustomers[CustomerID], tblCustomers[CustomerName])</f>
        <v>Customer 212</v>
      </c>
      <c r="K2346" t="str">
        <f>_xlfn.XLOOKUP(tblOrders[[#This Row],[CustomerID]], tblCustomers[CustomerID], tblCustomers[Segment])</f>
        <v>Consumer</v>
      </c>
      <c r="L2346" t="str">
        <f>_xlfn.XLOOKUP(tblOrders[[#This Row],[ProductID]], tblProducts[ProductID], tblProducts[Category])</f>
        <v>Office</v>
      </c>
      <c r="M2346">
        <f>_xlfn.XLOOKUP(tblOrders[[#This Row],[ProductID]], tblProducts[ProductID], tblProducts[CostPrice])</f>
        <v>44507</v>
      </c>
      <c r="N2346">
        <f>tblOrders[[#This Row],[Sales]]-(tblOrders[[#This Row],[CostPrice]]*tblOrders[[#This Row],[Quantity]])</f>
        <v>-128464.79999999999</v>
      </c>
      <c r="O2346" t="str">
        <f>TEXT(tblOrders[[#This Row],[Date]],"mmm-yyyy")</f>
        <v>May-2025</v>
      </c>
      <c r="P2346" t="str">
        <f>_xlfn.XLOOKUP(tblOrders[[#This Row],[OrderID]], tblReturns[OrderID], tblReturns[Returned])</f>
        <v>No</v>
      </c>
      <c r="Q2346" t="str">
        <f>_xlfn.XLOOKUP(tblOrders[[#This Row],[OrderID]], tblShipping[OrderID], tblShipping[ShipMode])</f>
        <v>Standard</v>
      </c>
      <c r="R2346" t="str">
        <f>IFERROR(_xlfn.XLOOKUP(A2345, tblCustomers[CustomerID], tblCustomers[CustomerName]), "Not Found")</f>
        <v>Not Found</v>
      </c>
      <c r="S2346" t="str">
        <f>IF(tblOrders[[#This Row],[Sales]]&gt;1000000,"High Value","Standard")</f>
        <v>Standard</v>
      </c>
      <c r="T2346" t="str">
        <f>_xlfn.XLOOKUP(tblOrders[[#This Row],[ProductID]], tblProducts[ProductID], tblProducts[ProductName])</f>
        <v>Product 53</v>
      </c>
      <c r="U2346">
        <f>_xlfn.XLOOKUP(tblOrders[[#This Row],[SalesRepID]], tblSalesreps[RepID], tblSalesreps[Target])</f>
        <v>11347243</v>
      </c>
    </row>
    <row r="2347" spans="1:21">
      <c r="A2347" t="s">
        <v>3144</v>
      </c>
      <c r="B2347" s="7" t="s">
        <v>132</v>
      </c>
      <c r="C2347" t="s">
        <v>629</v>
      </c>
      <c r="D2347" t="s">
        <v>362</v>
      </c>
      <c r="E2347" t="s">
        <v>186</v>
      </c>
      <c r="F2347" t="s">
        <v>88</v>
      </c>
      <c r="G2347">
        <v>3</v>
      </c>
      <c r="H2347">
        <v>0.2</v>
      </c>
      <c r="I2347" s="2">
        <v>315348</v>
      </c>
      <c r="J2347" t="str">
        <f>_xlfn.XLOOKUP(tblOrders[[#This Row],[CustomerID]], tblCustomers[CustomerID], tblCustomers[CustomerName])</f>
        <v>Customer 12</v>
      </c>
      <c r="K2347" t="str">
        <f>_xlfn.XLOOKUP(tblOrders[[#This Row],[CustomerID]], tblCustomers[CustomerID], tblCustomers[Segment])</f>
        <v>Corporate</v>
      </c>
      <c r="L2347" t="str">
        <f>_xlfn.XLOOKUP(tblOrders[[#This Row],[ProductID]], tblProducts[ProductID], tblProducts[Category])</f>
        <v>Home</v>
      </c>
      <c r="M2347">
        <f>_xlfn.XLOOKUP(tblOrders[[#This Row],[ProductID]], tblProducts[ProductID], tblProducts[CostPrice])</f>
        <v>41409</v>
      </c>
      <c r="N2347">
        <f>tblOrders[[#This Row],[Sales]]-(tblOrders[[#This Row],[CostPrice]]*tblOrders[[#This Row],[Quantity]])</f>
        <v>191121</v>
      </c>
      <c r="O2347" t="str">
        <f>TEXT(tblOrders[[#This Row],[Date]],"mmm-yyyy")</f>
        <v>Jan-2025</v>
      </c>
      <c r="P2347" t="str">
        <f>_xlfn.XLOOKUP(tblOrders[[#This Row],[OrderID]], tblReturns[OrderID], tblReturns[Returned])</f>
        <v>No</v>
      </c>
      <c r="Q2347" t="str">
        <f>_xlfn.XLOOKUP(tblOrders[[#This Row],[OrderID]], tblShipping[OrderID], tblShipping[ShipMode])</f>
        <v>Pickup</v>
      </c>
      <c r="R2347" t="str">
        <f>IFERROR(_xlfn.XLOOKUP(A2346, tblCustomers[CustomerID], tblCustomers[CustomerName]), "Not Found")</f>
        <v>Not Found</v>
      </c>
      <c r="S2347" t="str">
        <f>IF(tblOrders[[#This Row],[Sales]]&gt;1000000,"High Value","Standard")</f>
        <v>Standard</v>
      </c>
      <c r="T2347" t="str">
        <f>_xlfn.XLOOKUP(tblOrders[[#This Row],[ProductID]], tblProducts[ProductID], tblProducts[ProductName])</f>
        <v>Product 25</v>
      </c>
      <c r="U2347">
        <f>_xlfn.XLOOKUP(tblOrders[[#This Row],[SalesRepID]], tblSalesreps[RepID], tblSalesreps[Target])</f>
        <v>15141830</v>
      </c>
    </row>
    <row r="2348" spans="1:21">
      <c r="A2348" t="s">
        <v>3145</v>
      </c>
      <c r="B2348" s="7" t="s">
        <v>1281</v>
      </c>
      <c r="C2348" t="s">
        <v>327</v>
      </c>
      <c r="D2348" t="s">
        <v>126</v>
      </c>
      <c r="E2348" t="s">
        <v>186</v>
      </c>
      <c r="F2348" t="s">
        <v>14</v>
      </c>
      <c r="G2348">
        <v>7</v>
      </c>
      <c r="H2348">
        <v>0.2</v>
      </c>
      <c r="I2348" s="2">
        <v>774188.8</v>
      </c>
      <c r="J2348" t="str">
        <f>_xlfn.XLOOKUP(tblOrders[[#This Row],[CustomerID]], tblCustomers[CustomerID], tblCustomers[CustomerName])</f>
        <v>Customer 48</v>
      </c>
      <c r="K2348" t="str">
        <f>_xlfn.XLOOKUP(tblOrders[[#This Row],[CustomerID]], tblCustomers[CustomerID], tblCustomers[Segment])</f>
        <v>Consumer</v>
      </c>
      <c r="L2348" t="str">
        <f>_xlfn.XLOOKUP(tblOrders[[#This Row],[ProductID]], tblProducts[ProductID], tblProducts[Category])</f>
        <v>Furniture</v>
      </c>
      <c r="M2348">
        <f>_xlfn.XLOOKUP(tblOrders[[#This Row],[ProductID]], tblProducts[ProductID], tblProducts[CostPrice])</f>
        <v>47434</v>
      </c>
      <c r="N2348">
        <f>tblOrders[[#This Row],[Sales]]-(tblOrders[[#This Row],[CostPrice]]*tblOrders[[#This Row],[Quantity]])</f>
        <v>442150.80000000005</v>
      </c>
      <c r="O2348" t="str">
        <f>TEXT(tblOrders[[#This Row],[Date]],"mmm-yyyy")</f>
        <v>Jun-2025</v>
      </c>
      <c r="P2348" t="str">
        <f>_xlfn.XLOOKUP(tblOrders[[#This Row],[OrderID]], tblReturns[OrderID], tblReturns[Returned])</f>
        <v>No</v>
      </c>
      <c r="Q2348" t="str">
        <f>_xlfn.XLOOKUP(tblOrders[[#This Row],[OrderID]], tblShipping[OrderID], tblShipping[ShipMode])</f>
        <v>Standard</v>
      </c>
      <c r="R2348" t="str">
        <f>IFERROR(_xlfn.XLOOKUP(A2347, tblCustomers[CustomerID], tblCustomers[CustomerName]), "Not Found")</f>
        <v>Not Found</v>
      </c>
      <c r="S2348" t="str">
        <f>IF(tblOrders[[#This Row],[Sales]]&gt;1000000,"High Value","Standard")</f>
        <v>Standard</v>
      </c>
      <c r="T2348" t="str">
        <f>_xlfn.XLOOKUP(tblOrders[[#This Row],[ProductID]], tblProducts[ProductID], tblProducts[ProductName])</f>
        <v>Product 67</v>
      </c>
      <c r="U2348">
        <f>_xlfn.XLOOKUP(tblOrders[[#This Row],[SalesRepID]], tblSalesreps[RepID], tblSalesreps[Target])</f>
        <v>15141830</v>
      </c>
    </row>
    <row r="2349" spans="1:21">
      <c r="A2349" t="s">
        <v>3146</v>
      </c>
      <c r="B2349" s="7" t="s">
        <v>536</v>
      </c>
      <c r="C2349" t="s">
        <v>376</v>
      </c>
      <c r="D2349" t="s">
        <v>543</v>
      </c>
      <c r="E2349" t="s">
        <v>56</v>
      </c>
      <c r="F2349" t="s">
        <v>14</v>
      </c>
      <c r="G2349">
        <v>5</v>
      </c>
      <c r="H2349">
        <v>0.05</v>
      </c>
      <c r="I2349" s="2">
        <v>318055.25</v>
      </c>
      <c r="J2349" t="str">
        <f>_xlfn.XLOOKUP(tblOrders[[#This Row],[CustomerID]], tblCustomers[CustomerID], tblCustomers[CustomerName])</f>
        <v>Customer 118</v>
      </c>
      <c r="K2349" t="str">
        <f>_xlfn.XLOOKUP(tblOrders[[#This Row],[CustomerID]], tblCustomers[CustomerID], tblCustomers[Segment])</f>
        <v>Corporate</v>
      </c>
      <c r="L2349" t="str">
        <f>_xlfn.XLOOKUP(tblOrders[[#This Row],[ProductID]], tblProducts[ProductID], tblProducts[Category])</f>
        <v>Furniture</v>
      </c>
      <c r="M2349">
        <f>_xlfn.XLOOKUP(tblOrders[[#This Row],[ProductID]], tblProducts[ProductID], tblProducts[CostPrice])</f>
        <v>29153</v>
      </c>
      <c r="N2349">
        <f>tblOrders[[#This Row],[Sales]]-(tblOrders[[#This Row],[CostPrice]]*tblOrders[[#This Row],[Quantity]])</f>
        <v>172290.25</v>
      </c>
      <c r="O2349" t="str">
        <f>TEXT(tblOrders[[#This Row],[Date]],"mmm-yyyy")</f>
        <v>Apr-2025</v>
      </c>
      <c r="P2349" t="str">
        <f>_xlfn.XLOOKUP(tblOrders[[#This Row],[OrderID]], tblReturns[OrderID], tblReturns[Returned])</f>
        <v>No</v>
      </c>
      <c r="Q2349" t="str">
        <f>_xlfn.XLOOKUP(tblOrders[[#This Row],[OrderID]], tblShipping[OrderID], tblShipping[ShipMode])</f>
        <v>Express</v>
      </c>
      <c r="R2349" t="str">
        <f>IFERROR(_xlfn.XLOOKUP(A2348, tblCustomers[CustomerID], tblCustomers[CustomerName]), "Not Found")</f>
        <v>Not Found</v>
      </c>
      <c r="S2349" t="str">
        <f>IF(tblOrders[[#This Row],[Sales]]&gt;1000000,"High Value","Standard")</f>
        <v>Standard</v>
      </c>
      <c r="T2349" t="str">
        <f>_xlfn.XLOOKUP(tblOrders[[#This Row],[ProductID]], tblProducts[ProductID], tblProducts[ProductName])</f>
        <v>Product 16</v>
      </c>
      <c r="U2349">
        <f>_xlfn.XLOOKUP(tblOrders[[#This Row],[SalesRepID]], tblSalesreps[RepID], tblSalesreps[Target])</f>
        <v>14265630</v>
      </c>
    </row>
    <row r="2350" spans="1:21">
      <c r="A2350" t="s">
        <v>3147</v>
      </c>
      <c r="B2350" s="7" t="s">
        <v>722</v>
      </c>
      <c r="C2350" t="s">
        <v>129</v>
      </c>
      <c r="D2350" t="s">
        <v>504</v>
      </c>
      <c r="E2350" t="s">
        <v>45</v>
      </c>
      <c r="F2350" t="s">
        <v>26</v>
      </c>
      <c r="G2350">
        <v>5</v>
      </c>
      <c r="H2350">
        <v>0</v>
      </c>
      <c r="I2350" s="2">
        <v>167805</v>
      </c>
      <c r="J2350" t="str">
        <f>_xlfn.XLOOKUP(tblOrders[[#This Row],[CustomerID]], tblCustomers[CustomerID], tblCustomers[CustomerName])</f>
        <v>Customer 237</v>
      </c>
      <c r="K2350" t="str">
        <f>_xlfn.XLOOKUP(tblOrders[[#This Row],[CustomerID]], tblCustomers[CustomerID], tblCustomers[Segment])</f>
        <v>Consumer</v>
      </c>
      <c r="L2350" t="str">
        <f>_xlfn.XLOOKUP(tblOrders[[#This Row],[ProductID]], tblProducts[ProductID], tblProducts[Category])</f>
        <v>Office</v>
      </c>
      <c r="M2350">
        <f>_xlfn.XLOOKUP(tblOrders[[#This Row],[ProductID]], tblProducts[ProductID], tblProducts[CostPrice])</f>
        <v>12010</v>
      </c>
      <c r="N2350">
        <f>tblOrders[[#This Row],[Sales]]-(tblOrders[[#This Row],[CostPrice]]*tblOrders[[#This Row],[Quantity]])</f>
        <v>107755</v>
      </c>
      <c r="O2350" t="str">
        <f>TEXT(tblOrders[[#This Row],[Date]],"mmm-yyyy")</f>
        <v>Jun-2025</v>
      </c>
      <c r="P2350" t="str">
        <f>_xlfn.XLOOKUP(tblOrders[[#This Row],[OrderID]], tblReturns[OrderID], tblReturns[Returned])</f>
        <v>No</v>
      </c>
      <c r="Q2350" t="str">
        <f>_xlfn.XLOOKUP(tblOrders[[#This Row],[OrderID]], tblShipping[OrderID], tblShipping[ShipMode])</f>
        <v>Express</v>
      </c>
      <c r="R2350" t="str">
        <f>IFERROR(_xlfn.XLOOKUP(A2349, tblCustomers[CustomerID], tblCustomers[CustomerName]), "Not Found")</f>
        <v>Not Found</v>
      </c>
      <c r="S2350" t="str">
        <f>IF(tblOrders[[#This Row],[Sales]]&gt;1000000,"High Value","Standard")</f>
        <v>Standard</v>
      </c>
      <c r="T2350" t="str">
        <f>_xlfn.XLOOKUP(tblOrders[[#This Row],[ProductID]], tblProducts[ProductID], tblProducts[ProductName])</f>
        <v>Product 15</v>
      </c>
      <c r="U2350">
        <f>_xlfn.XLOOKUP(tblOrders[[#This Row],[SalesRepID]], tblSalesreps[RepID], tblSalesreps[Target])</f>
        <v>11319839</v>
      </c>
    </row>
    <row r="2351" spans="1:21">
      <c r="A2351" t="s">
        <v>3148</v>
      </c>
      <c r="B2351" s="7" t="s">
        <v>446</v>
      </c>
      <c r="C2351" t="s">
        <v>376</v>
      </c>
      <c r="D2351" t="s">
        <v>491</v>
      </c>
      <c r="E2351" t="s">
        <v>202</v>
      </c>
      <c r="F2351" t="s">
        <v>26</v>
      </c>
      <c r="G2351">
        <v>1</v>
      </c>
      <c r="H2351">
        <v>0.15</v>
      </c>
      <c r="I2351" s="2">
        <v>30312.7</v>
      </c>
      <c r="J2351" t="str">
        <f>_xlfn.XLOOKUP(tblOrders[[#This Row],[CustomerID]], tblCustomers[CustomerID], tblCustomers[CustomerName])</f>
        <v>Customer 118</v>
      </c>
      <c r="K2351" t="str">
        <f>_xlfn.XLOOKUP(tblOrders[[#This Row],[CustomerID]], tblCustomers[CustomerID], tblCustomers[Segment])</f>
        <v>Corporate</v>
      </c>
      <c r="L2351" t="str">
        <f>_xlfn.XLOOKUP(tblOrders[[#This Row],[ProductID]], tblProducts[ProductID], tblProducts[Category])</f>
        <v>Home</v>
      </c>
      <c r="M2351">
        <f>_xlfn.XLOOKUP(tblOrders[[#This Row],[ProductID]], tblProducts[ProductID], tblProducts[CostPrice])</f>
        <v>75749</v>
      </c>
      <c r="N2351">
        <f>tblOrders[[#This Row],[Sales]]-(tblOrders[[#This Row],[CostPrice]]*tblOrders[[#This Row],[Quantity]])</f>
        <v>-45436.3</v>
      </c>
      <c r="O2351" t="str">
        <f>TEXT(tblOrders[[#This Row],[Date]],"mmm-yyyy")</f>
        <v>Jan-2025</v>
      </c>
      <c r="P2351" t="str">
        <f>_xlfn.XLOOKUP(tblOrders[[#This Row],[OrderID]], tblReturns[OrderID], tblReturns[Returned])</f>
        <v>No</v>
      </c>
      <c r="Q2351" t="str">
        <f>_xlfn.XLOOKUP(tblOrders[[#This Row],[OrderID]], tblShipping[OrderID], tblShipping[ShipMode])</f>
        <v>Pickup</v>
      </c>
      <c r="R2351" t="str">
        <f>IFERROR(_xlfn.XLOOKUP(A2350, tblCustomers[CustomerID], tblCustomers[CustomerName]), "Not Found")</f>
        <v>Not Found</v>
      </c>
      <c r="S2351" t="str">
        <f>IF(tblOrders[[#This Row],[Sales]]&gt;1000000,"High Value","Standard")</f>
        <v>Standard</v>
      </c>
      <c r="T2351" t="str">
        <f>_xlfn.XLOOKUP(tblOrders[[#This Row],[ProductID]], tblProducts[ProductID], tblProducts[ProductName])</f>
        <v>Product 49</v>
      </c>
      <c r="U2351">
        <f>_xlfn.XLOOKUP(tblOrders[[#This Row],[SalesRepID]], tblSalesreps[RepID], tblSalesreps[Target])</f>
        <v>10652665</v>
      </c>
    </row>
    <row r="2352" spans="1:21">
      <c r="A2352" t="s">
        <v>3149</v>
      </c>
      <c r="B2352" s="7" t="s">
        <v>1045</v>
      </c>
      <c r="C2352" t="s">
        <v>970</v>
      </c>
      <c r="D2352" t="s">
        <v>820</v>
      </c>
      <c r="E2352" t="s">
        <v>210</v>
      </c>
      <c r="F2352" t="s">
        <v>14</v>
      </c>
      <c r="G2352">
        <v>1</v>
      </c>
      <c r="H2352">
        <v>0.05</v>
      </c>
      <c r="I2352" s="2">
        <v>138555.6</v>
      </c>
      <c r="J2352" t="str">
        <f>_xlfn.XLOOKUP(tblOrders[[#This Row],[CustomerID]], tblCustomers[CustomerID], tblCustomers[CustomerName])</f>
        <v>Customer 256</v>
      </c>
      <c r="K2352" t="str">
        <f>_xlfn.XLOOKUP(tblOrders[[#This Row],[CustomerID]], tblCustomers[CustomerID], tblCustomers[Segment])</f>
        <v>Corporate</v>
      </c>
      <c r="L2352" t="str">
        <f>_xlfn.XLOOKUP(tblOrders[[#This Row],[ProductID]], tblProducts[ProductID], tblProducts[Category])</f>
        <v>Home</v>
      </c>
      <c r="M2352">
        <f>_xlfn.XLOOKUP(tblOrders[[#This Row],[ProductID]], tblProducts[ProductID], tblProducts[CostPrice])</f>
        <v>35035</v>
      </c>
      <c r="N2352">
        <f>tblOrders[[#This Row],[Sales]]-(tblOrders[[#This Row],[CostPrice]]*tblOrders[[#This Row],[Quantity]])</f>
        <v>103520.6</v>
      </c>
      <c r="O2352" t="str">
        <f>TEXT(tblOrders[[#This Row],[Date]],"mmm-yyyy")</f>
        <v>Jan-2025</v>
      </c>
      <c r="P2352" t="str">
        <f>_xlfn.XLOOKUP(tblOrders[[#This Row],[OrderID]], tblReturns[OrderID], tblReturns[Returned])</f>
        <v>No</v>
      </c>
      <c r="Q2352" t="str">
        <f>_xlfn.XLOOKUP(tblOrders[[#This Row],[OrderID]], tblShipping[OrderID], tblShipping[ShipMode])</f>
        <v>Pickup</v>
      </c>
      <c r="R2352" t="str">
        <f>IFERROR(_xlfn.XLOOKUP(A2351, tblCustomers[CustomerID], tblCustomers[CustomerName]), "Not Found")</f>
        <v>Not Found</v>
      </c>
      <c r="S2352" t="str">
        <f>IF(tblOrders[[#This Row],[Sales]]&gt;1000000,"High Value","Standard")</f>
        <v>Standard</v>
      </c>
      <c r="T2352" t="str">
        <f>_xlfn.XLOOKUP(tblOrders[[#This Row],[ProductID]], tblProducts[ProductID], tblProducts[ProductName])</f>
        <v>Product 20</v>
      </c>
      <c r="U2352">
        <f>_xlfn.XLOOKUP(tblOrders[[#This Row],[SalesRepID]], tblSalesreps[RepID], tblSalesreps[Target])</f>
        <v>19336654</v>
      </c>
    </row>
    <row r="2353" spans="1:21">
      <c r="A2353" t="s">
        <v>3150</v>
      </c>
      <c r="B2353" s="7" t="s">
        <v>66</v>
      </c>
      <c r="C2353" t="s">
        <v>1582</v>
      </c>
      <c r="D2353" t="s">
        <v>362</v>
      </c>
      <c r="E2353" t="s">
        <v>40</v>
      </c>
      <c r="F2353" t="s">
        <v>88</v>
      </c>
      <c r="G2353">
        <v>4</v>
      </c>
      <c r="H2353">
        <v>0.15</v>
      </c>
      <c r="I2353" s="2">
        <v>400462.2</v>
      </c>
      <c r="J2353" t="str">
        <f>_xlfn.XLOOKUP(tblOrders[[#This Row],[CustomerID]], tblCustomers[CustomerID], tblCustomers[CustomerName])</f>
        <v>Customer 224</v>
      </c>
      <c r="K2353" t="str">
        <f>_xlfn.XLOOKUP(tblOrders[[#This Row],[CustomerID]], tblCustomers[CustomerID], tblCustomers[Segment])</f>
        <v>Corporate</v>
      </c>
      <c r="L2353" t="str">
        <f>_xlfn.XLOOKUP(tblOrders[[#This Row],[ProductID]], tblProducts[ProductID], tblProducts[Category])</f>
        <v>Home</v>
      </c>
      <c r="M2353">
        <f>_xlfn.XLOOKUP(tblOrders[[#This Row],[ProductID]], tblProducts[ProductID], tblProducts[CostPrice])</f>
        <v>41409</v>
      </c>
      <c r="N2353">
        <f>tblOrders[[#This Row],[Sales]]-(tblOrders[[#This Row],[CostPrice]]*tblOrders[[#This Row],[Quantity]])</f>
        <v>234826.2</v>
      </c>
      <c r="O2353" t="str">
        <f>TEXT(tblOrders[[#This Row],[Date]],"mmm-yyyy")</f>
        <v>Mar-2025</v>
      </c>
      <c r="P2353" t="str">
        <f>_xlfn.XLOOKUP(tblOrders[[#This Row],[OrderID]], tblReturns[OrderID], tblReturns[Returned])</f>
        <v>No</v>
      </c>
      <c r="Q2353" t="str">
        <f>_xlfn.XLOOKUP(tblOrders[[#This Row],[OrderID]], tblShipping[OrderID], tblShipping[ShipMode])</f>
        <v>Express</v>
      </c>
      <c r="R2353" t="str">
        <f>IFERROR(_xlfn.XLOOKUP(A2352, tblCustomers[CustomerID], tblCustomers[CustomerName]), "Not Found")</f>
        <v>Not Found</v>
      </c>
      <c r="S2353" t="str">
        <f>IF(tblOrders[[#This Row],[Sales]]&gt;1000000,"High Value","Standard")</f>
        <v>Standard</v>
      </c>
      <c r="T2353" t="str">
        <f>_xlfn.XLOOKUP(tblOrders[[#This Row],[ProductID]], tblProducts[ProductID], tblProducts[ProductName])</f>
        <v>Product 25</v>
      </c>
      <c r="U2353">
        <f>_xlfn.XLOOKUP(tblOrders[[#This Row],[SalesRepID]], tblSalesreps[RepID], tblSalesreps[Target])</f>
        <v>6291486</v>
      </c>
    </row>
    <row r="2354" spans="1:21">
      <c r="A2354" t="s">
        <v>3151</v>
      </c>
      <c r="B2354" s="7" t="s">
        <v>1418</v>
      </c>
      <c r="C2354" t="s">
        <v>650</v>
      </c>
      <c r="D2354" t="s">
        <v>308</v>
      </c>
      <c r="E2354" t="s">
        <v>79</v>
      </c>
      <c r="F2354" t="s">
        <v>26</v>
      </c>
      <c r="G2354">
        <v>3</v>
      </c>
      <c r="H2354">
        <v>0.05</v>
      </c>
      <c r="I2354" s="2">
        <v>202238.85</v>
      </c>
      <c r="J2354" t="str">
        <f>_xlfn.XLOOKUP(tblOrders[[#This Row],[CustomerID]], tblCustomers[CustomerID], tblCustomers[CustomerName])</f>
        <v>Customer 47</v>
      </c>
      <c r="K2354" t="str">
        <f>_xlfn.XLOOKUP(tblOrders[[#This Row],[CustomerID]], tblCustomers[CustomerID], tblCustomers[Segment])</f>
        <v>SME</v>
      </c>
      <c r="L2354" t="str">
        <f>_xlfn.XLOOKUP(tblOrders[[#This Row],[ProductID]], tblProducts[ProductID], tblProducts[Category])</f>
        <v>Furniture</v>
      </c>
      <c r="M2354">
        <f>_xlfn.XLOOKUP(tblOrders[[#This Row],[ProductID]], tblProducts[ProductID], tblProducts[CostPrice])</f>
        <v>27039</v>
      </c>
      <c r="N2354">
        <f>tblOrders[[#This Row],[Sales]]-(tblOrders[[#This Row],[CostPrice]]*tblOrders[[#This Row],[Quantity]])</f>
        <v>121121.85</v>
      </c>
      <c r="O2354" t="str">
        <f>TEXT(tblOrders[[#This Row],[Date]],"mmm-yyyy")</f>
        <v>Mar-2025</v>
      </c>
      <c r="P2354" t="str">
        <f>_xlfn.XLOOKUP(tblOrders[[#This Row],[OrderID]], tblReturns[OrderID], tblReturns[Returned])</f>
        <v>No</v>
      </c>
      <c r="Q2354" t="str">
        <f>_xlfn.XLOOKUP(tblOrders[[#This Row],[OrderID]], tblShipping[OrderID], tblShipping[ShipMode])</f>
        <v>Pickup</v>
      </c>
      <c r="R2354" t="str">
        <f>IFERROR(_xlfn.XLOOKUP(A2353, tblCustomers[CustomerID], tblCustomers[CustomerName]), "Not Found")</f>
        <v>Not Found</v>
      </c>
      <c r="S2354" t="str">
        <f>IF(tblOrders[[#This Row],[Sales]]&gt;1000000,"High Value","Standard")</f>
        <v>Standard</v>
      </c>
      <c r="T2354" t="str">
        <f>_xlfn.XLOOKUP(tblOrders[[#This Row],[ProductID]], tblProducts[ProductID], tblProducts[ProductName])</f>
        <v>Product 13</v>
      </c>
      <c r="U2354">
        <f>_xlfn.XLOOKUP(tblOrders[[#This Row],[SalesRepID]], tblSalesreps[RepID], tblSalesreps[Target])</f>
        <v>8592536</v>
      </c>
    </row>
    <row r="2355" spans="1:21">
      <c r="A2355" t="s">
        <v>3152</v>
      </c>
      <c r="B2355" s="7" t="s">
        <v>332</v>
      </c>
      <c r="C2355" t="s">
        <v>728</v>
      </c>
      <c r="D2355" t="s">
        <v>158</v>
      </c>
      <c r="E2355" t="s">
        <v>210</v>
      </c>
      <c r="F2355" t="s">
        <v>14</v>
      </c>
      <c r="G2355">
        <v>7</v>
      </c>
      <c r="H2355">
        <v>0.2</v>
      </c>
      <c r="I2355" s="2">
        <v>200827.2</v>
      </c>
      <c r="J2355" t="str">
        <f>_xlfn.XLOOKUP(tblOrders[[#This Row],[CustomerID]], tblCustomers[CustomerID], tblCustomers[CustomerName])</f>
        <v>Customer 138</v>
      </c>
      <c r="K2355" t="str">
        <f>_xlfn.XLOOKUP(tblOrders[[#This Row],[CustomerID]], tblCustomers[CustomerID], tblCustomers[Segment])</f>
        <v>Corporate</v>
      </c>
      <c r="L2355" t="str">
        <f>_xlfn.XLOOKUP(tblOrders[[#This Row],[ProductID]], tblProducts[ProductID], tblProducts[Category])</f>
        <v>Home</v>
      </c>
      <c r="M2355">
        <f>_xlfn.XLOOKUP(tblOrders[[#This Row],[ProductID]], tblProducts[ProductID], tblProducts[CostPrice])</f>
        <v>6817</v>
      </c>
      <c r="N2355">
        <f>tblOrders[[#This Row],[Sales]]-(tblOrders[[#This Row],[CostPrice]]*tblOrders[[#This Row],[Quantity]])</f>
        <v>153108.20000000001</v>
      </c>
      <c r="O2355" t="str">
        <f>TEXT(tblOrders[[#This Row],[Date]],"mmm-yyyy")</f>
        <v>Aug-2025</v>
      </c>
      <c r="P2355" t="str">
        <f>_xlfn.XLOOKUP(tblOrders[[#This Row],[OrderID]], tblReturns[OrderID], tblReturns[Returned])</f>
        <v>No</v>
      </c>
      <c r="Q2355" t="str">
        <f>_xlfn.XLOOKUP(tblOrders[[#This Row],[OrderID]], tblShipping[OrderID], tblShipping[ShipMode])</f>
        <v>Express</v>
      </c>
      <c r="R2355" t="str">
        <f>IFERROR(_xlfn.XLOOKUP(A2354, tblCustomers[CustomerID], tblCustomers[CustomerName]), "Not Found")</f>
        <v>Not Found</v>
      </c>
      <c r="S2355" t="str">
        <f>IF(tblOrders[[#This Row],[Sales]]&gt;1000000,"High Value","Standard")</f>
        <v>Standard</v>
      </c>
      <c r="T2355" t="str">
        <f>_xlfn.XLOOKUP(tblOrders[[#This Row],[ProductID]], tblProducts[ProductID], tblProducts[ProductName])</f>
        <v>Product 7</v>
      </c>
      <c r="U2355">
        <f>_xlfn.XLOOKUP(tblOrders[[#This Row],[SalesRepID]], tblSalesreps[RepID], tblSalesreps[Target])</f>
        <v>19336654</v>
      </c>
    </row>
    <row r="2356" spans="1:21">
      <c r="A2356" t="s">
        <v>3153</v>
      </c>
      <c r="B2356" s="7" t="s">
        <v>640</v>
      </c>
      <c r="C2356" t="s">
        <v>436</v>
      </c>
      <c r="D2356" t="s">
        <v>18</v>
      </c>
      <c r="E2356" t="s">
        <v>74</v>
      </c>
      <c r="F2356" t="s">
        <v>20</v>
      </c>
      <c r="G2356">
        <v>2</v>
      </c>
      <c r="H2356">
        <v>0.05</v>
      </c>
      <c r="I2356" s="2">
        <v>245100</v>
      </c>
      <c r="J2356" t="str">
        <f>_xlfn.XLOOKUP(tblOrders[[#This Row],[CustomerID]], tblCustomers[CustomerID], tblCustomers[CustomerName])</f>
        <v>Customer 129</v>
      </c>
      <c r="K2356" t="str">
        <f>_xlfn.XLOOKUP(tblOrders[[#This Row],[CustomerID]], tblCustomers[CustomerID], tblCustomers[Segment])</f>
        <v>Corporate</v>
      </c>
      <c r="L2356" t="str">
        <f>_xlfn.XLOOKUP(tblOrders[[#This Row],[ProductID]], tblProducts[ProductID], tblProducts[Category])</f>
        <v>Electronics</v>
      </c>
      <c r="M2356">
        <f>_xlfn.XLOOKUP(tblOrders[[#This Row],[ProductID]], tblProducts[ProductID], tblProducts[CostPrice])</f>
        <v>55008</v>
      </c>
      <c r="N2356">
        <f>tblOrders[[#This Row],[Sales]]-(tblOrders[[#This Row],[CostPrice]]*tblOrders[[#This Row],[Quantity]])</f>
        <v>135084</v>
      </c>
      <c r="O2356" t="str">
        <f>TEXT(tblOrders[[#This Row],[Date]],"mmm-yyyy")</f>
        <v>Jan-2025</v>
      </c>
      <c r="P2356" t="str">
        <f>_xlfn.XLOOKUP(tblOrders[[#This Row],[OrderID]], tblReturns[OrderID], tblReturns[Returned])</f>
        <v>No</v>
      </c>
      <c r="Q2356" t="str">
        <f>_xlfn.XLOOKUP(tblOrders[[#This Row],[OrderID]], tblShipping[OrderID], tblShipping[ShipMode])</f>
        <v>Express</v>
      </c>
      <c r="R2356" t="str">
        <f>IFERROR(_xlfn.XLOOKUP(A2355, tblCustomers[CustomerID], tblCustomers[CustomerName]), "Not Found")</f>
        <v>Not Found</v>
      </c>
      <c r="S2356" t="str">
        <f>IF(tblOrders[[#This Row],[Sales]]&gt;1000000,"High Value","Standard")</f>
        <v>Standard</v>
      </c>
      <c r="T2356" t="str">
        <f>_xlfn.XLOOKUP(tblOrders[[#This Row],[ProductID]], tblProducts[ProductID], tblProducts[ProductName])</f>
        <v>Product 94</v>
      </c>
      <c r="U2356">
        <f>_xlfn.XLOOKUP(tblOrders[[#This Row],[SalesRepID]], tblSalesreps[RepID], tblSalesreps[Target])</f>
        <v>7254801</v>
      </c>
    </row>
    <row r="2357" spans="1:21">
      <c r="A2357" t="s">
        <v>3154</v>
      </c>
      <c r="B2357" s="7" t="s">
        <v>1474</v>
      </c>
      <c r="C2357" t="s">
        <v>324</v>
      </c>
      <c r="D2357" t="s">
        <v>182</v>
      </c>
      <c r="E2357" t="s">
        <v>205</v>
      </c>
      <c r="F2357" t="s">
        <v>51</v>
      </c>
      <c r="G2357">
        <v>3</v>
      </c>
      <c r="H2357">
        <v>0.05</v>
      </c>
      <c r="I2357" s="2">
        <v>271696.2</v>
      </c>
      <c r="J2357" t="str">
        <f>_xlfn.XLOOKUP(tblOrders[[#This Row],[CustomerID]], tblCustomers[CustomerID], tblCustomers[CustomerName])</f>
        <v>Customer 150</v>
      </c>
      <c r="K2357" t="str">
        <f>_xlfn.XLOOKUP(tblOrders[[#This Row],[CustomerID]], tblCustomers[CustomerID], tblCustomers[Segment])</f>
        <v>SME</v>
      </c>
      <c r="L2357" t="str">
        <f>_xlfn.XLOOKUP(tblOrders[[#This Row],[ProductID]], tblProducts[ProductID], tblProducts[Category])</f>
        <v>Furniture</v>
      </c>
      <c r="M2357">
        <f>_xlfn.XLOOKUP(tblOrders[[#This Row],[ProductID]], tblProducts[ProductID], tblProducts[CostPrice])</f>
        <v>76428</v>
      </c>
      <c r="N2357">
        <f>tblOrders[[#This Row],[Sales]]-(tblOrders[[#This Row],[CostPrice]]*tblOrders[[#This Row],[Quantity]])</f>
        <v>42412.200000000012</v>
      </c>
      <c r="O2357" t="str">
        <f>TEXT(tblOrders[[#This Row],[Date]],"mmm-yyyy")</f>
        <v>Oct-2025</v>
      </c>
      <c r="P2357" t="str">
        <f>_xlfn.XLOOKUP(tblOrders[[#This Row],[OrderID]], tblReturns[OrderID], tblReturns[Returned])</f>
        <v>No</v>
      </c>
      <c r="Q2357" t="str">
        <f>_xlfn.XLOOKUP(tblOrders[[#This Row],[OrderID]], tblShipping[OrderID], tblShipping[ShipMode])</f>
        <v>Express</v>
      </c>
      <c r="R2357" t="str">
        <f>IFERROR(_xlfn.XLOOKUP(A2356, tblCustomers[CustomerID], tblCustomers[CustomerName]), "Not Found")</f>
        <v>Not Found</v>
      </c>
      <c r="S2357" t="str">
        <f>IF(tblOrders[[#This Row],[Sales]]&gt;1000000,"High Value","Standard")</f>
        <v>Standard</v>
      </c>
      <c r="T2357" t="str">
        <f>_xlfn.XLOOKUP(tblOrders[[#This Row],[ProductID]], tblProducts[ProductID], tblProducts[ProductName])</f>
        <v>Product 11</v>
      </c>
      <c r="U2357">
        <f>_xlfn.XLOOKUP(tblOrders[[#This Row],[SalesRepID]], tblSalesreps[RepID], tblSalesreps[Target])</f>
        <v>16246424</v>
      </c>
    </row>
    <row r="2358" spans="1:21">
      <c r="A2358" t="s">
        <v>3155</v>
      </c>
      <c r="B2358" s="7" t="s">
        <v>1567</v>
      </c>
      <c r="C2358" t="s">
        <v>1155</v>
      </c>
      <c r="D2358" t="s">
        <v>73</v>
      </c>
      <c r="E2358" t="s">
        <v>186</v>
      </c>
      <c r="F2358" t="s">
        <v>88</v>
      </c>
      <c r="G2358">
        <v>3</v>
      </c>
      <c r="H2358">
        <v>0.2</v>
      </c>
      <c r="I2358" s="2">
        <v>14416.8</v>
      </c>
      <c r="J2358" t="str">
        <f>_xlfn.XLOOKUP(tblOrders[[#This Row],[CustomerID]], tblCustomers[CustomerID], tblCustomers[CustomerName])</f>
        <v>Customer 92</v>
      </c>
      <c r="K2358" t="str">
        <f>_xlfn.XLOOKUP(tblOrders[[#This Row],[CustomerID]], tblCustomers[CustomerID], tblCustomers[Segment])</f>
        <v>SME</v>
      </c>
      <c r="L2358" t="str">
        <f>_xlfn.XLOOKUP(tblOrders[[#This Row],[ProductID]], tblProducts[ProductID], tblProducts[Category])</f>
        <v>Office</v>
      </c>
      <c r="M2358">
        <f>_xlfn.XLOOKUP(tblOrders[[#This Row],[ProductID]], tblProducts[ProductID], tblProducts[CostPrice])</f>
        <v>28523</v>
      </c>
      <c r="N2358">
        <f>tblOrders[[#This Row],[Sales]]-(tblOrders[[#This Row],[CostPrice]]*tblOrders[[#This Row],[Quantity]])</f>
        <v>-71152.2</v>
      </c>
      <c r="O2358" t="str">
        <f>TEXT(tblOrders[[#This Row],[Date]],"mmm-yyyy")</f>
        <v>Nov-2025</v>
      </c>
      <c r="P2358" t="str">
        <f>_xlfn.XLOOKUP(tblOrders[[#This Row],[OrderID]], tblReturns[OrderID], tblReturns[Returned])</f>
        <v>No</v>
      </c>
      <c r="Q2358" t="str">
        <f>_xlfn.XLOOKUP(tblOrders[[#This Row],[OrderID]], tblShipping[OrderID], tblShipping[ShipMode])</f>
        <v>Pickup</v>
      </c>
      <c r="R2358" t="str">
        <f>IFERROR(_xlfn.XLOOKUP(A2357, tblCustomers[CustomerID], tblCustomers[CustomerName]), "Not Found")</f>
        <v>Not Found</v>
      </c>
      <c r="S2358" t="str">
        <f>IF(tblOrders[[#This Row],[Sales]]&gt;1000000,"High Value","Standard")</f>
        <v>Standard</v>
      </c>
      <c r="T2358" t="str">
        <f>_xlfn.XLOOKUP(tblOrders[[#This Row],[ProductID]], tblProducts[ProductID], tblProducts[ProductName])</f>
        <v>Product 30</v>
      </c>
      <c r="U2358">
        <f>_xlfn.XLOOKUP(tblOrders[[#This Row],[SalesRepID]], tblSalesreps[RepID], tblSalesreps[Target])</f>
        <v>15141830</v>
      </c>
    </row>
    <row r="2359" spans="1:21">
      <c r="A2359" t="s">
        <v>3156</v>
      </c>
      <c r="B2359" s="7" t="s">
        <v>1327</v>
      </c>
      <c r="C2359" t="s">
        <v>1336</v>
      </c>
      <c r="D2359" t="s">
        <v>164</v>
      </c>
      <c r="E2359" t="s">
        <v>19</v>
      </c>
      <c r="F2359" t="s">
        <v>51</v>
      </c>
      <c r="G2359">
        <v>1</v>
      </c>
      <c r="H2359">
        <v>0.15</v>
      </c>
      <c r="I2359" s="2">
        <v>49607.7</v>
      </c>
      <c r="J2359" t="str">
        <f>_xlfn.XLOOKUP(tblOrders[[#This Row],[CustomerID]], tblCustomers[CustomerID], tblCustomers[CustomerName])</f>
        <v>Customer 220</v>
      </c>
      <c r="K2359" t="str">
        <f>_xlfn.XLOOKUP(tblOrders[[#This Row],[CustomerID]], tblCustomers[CustomerID], tblCustomers[Segment])</f>
        <v>SME</v>
      </c>
      <c r="L2359" t="str">
        <f>_xlfn.XLOOKUP(tblOrders[[#This Row],[ProductID]], tblProducts[ProductID], tblProducts[Category])</f>
        <v>Electronics</v>
      </c>
      <c r="M2359">
        <f>_xlfn.XLOOKUP(tblOrders[[#This Row],[ProductID]], tblProducts[ProductID], tblProducts[CostPrice])</f>
        <v>44535</v>
      </c>
      <c r="N2359">
        <f>tblOrders[[#This Row],[Sales]]-(tblOrders[[#This Row],[CostPrice]]*tblOrders[[#This Row],[Quantity]])</f>
        <v>5072.6999999999971</v>
      </c>
      <c r="O2359" t="str">
        <f>TEXT(tblOrders[[#This Row],[Date]],"mmm-yyyy")</f>
        <v>Oct-2025</v>
      </c>
      <c r="P2359" t="str">
        <f>_xlfn.XLOOKUP(tblOrders[[#This Row],[OrderID]], tblReturns[OrderID], tblReturns[Returned])</f>
        <v>No</v>
      </c>
      <c r="Q2359" t="str">
        <f>_xlfn.XLOOKUP(tblOrders[[#This Row],[OrderID]], tblShipping[OrderID], tblShipping[ShipMode])</f>
        <v>Standard</v>
      </c>
      <c r="R2359" t="str">
        <f>IFERROR(_xlfn.XLOOKUP(A2358, tblCustomers[CustomerID], tblCustomers[CustomerName]), "Not Found")</f>
        <v>Not Found</v>
      </c>
      <c r="S2359" t="str">
        <f>IF(tblOrders[[#This Row],[Sales]]&gt;1000000,"High Value","Standard")</f>
        <v>Standard</v>
      </c>
      <c r="T2359" t="str">
        <f>_xlfn.XLOOKUP(tblOrders[[#This Row],[ProductID]], tblProducts[ProductID], tblProducts[ProductName])</f>
        <v>Product 71</v>
      </c>
      <c r="U2359">
        <f>_xlfn.XLOOKUP(tblOrders[[#This Row],[SalesRepID]], tblSalesreps[RepID], tblSalesreps[Target])</f>
        <v>11347243</v>
      </c>
    </row>
    <row r="2360" spans="1:21">
      <c r="A2360" t="s">
        <v>3157</v>
      </c>
      <c r="B2360" s="7" t="s">
        <v>631</v>
      </c>
      <c r="C2360" t="s">
        <v>1109</v>
      </c>
      <c r="D2360" t="s">
        <v>178</v>
      </c>
      <c r="E2360" t="s">
        <v>79</v>
      </c>
      <c r="F2360" t="s">
        <v>51</v>
      </c>
      <c r="G2360">
        <v>7</v>
      </c>
      <c r="H2360">
        <v>0.15</v>
      </c>
      <c r="I2360" s="2">
        <v>570206.35</v>
      </c>
      <c r="J2360" t="str">
        <f>_xlfn.XLOOKUP(tblOrders[[#This Row],[CustomerID]], tblCustomers[CustomerID], tblCustomers[CustomerName])</f>
        <v>Customer 43</v>
      </c>
      <c r="K2360" t="str">
        <f>_xlfn.XLOOKUP(tblOrders[[#This Row],[CustomerID]], tblCustomers[CustomerID], tblCustomers[Segment])</f>
        <v>Consumer</v>
      </c>
      <c r="L2360" t="str">
        <f>_xlfn.XLOOKUP(tblOrders[[#This Row],[ProductID]], tblProducts[ProductID], tblProducts[Category])</f>
        <v>Office</v>
      </c>
      <c r="M2360">
        <f>_xlfn.XLOOKUP(tblOrders[[#This Row],[ProductID]], tblProducts[ProductID], tblProducts[CostPrice])</f>
        <v>46035</v>
      </c>
      <c r="N2360">
        <f>tblOrders[[#This Row],[Sales]]-(tblOrders[[#This Row],[CostPrice]]*tblOrders[[#This Row],[Quantity]])</f>
        <v>247961.34999999998</v>
      </c>
      <c r="O2360" t="str">
        <f>TEXT(tblOrders[[#This Row],[Date]],"mmm-yyyy")</f>
        <v>Jan-2025</v>
      </c>
      <c r="P2360" t="str">
        <f>_xlfn.XLOOKUP(tblOrders[[#This Row],[OrderID]], tblReturns[OrderID], tblReturns[Returned])</f>
        <v>No</v>
      </c>
      <c r="Q2360" t="str">
        <f>_xlfn.XLOOKUP(tblOrders[[#This Row],[OrderID]], tblShipping[OrderID], tblShipping[ShipMode])</f>
        <v>Pickup</v>
      </c>
      <c r="R2360" t="str">
        <f>IFERROR(_xlfn.XLOOKUP(A2359, tblCustomers[CustomerID], tblCustomers[CustomerName]), "Not Found")</f>
        <v>Not Found</v>
      </c>
      <c r="S2360" t="str">
        <f>IF(tblOrders[[#This Row],[Sales]]&gt;1000000,"High Value","Standard")</f>
        <v>Standard</v>
      </c>
      <c r="T2360" t="str">
        <f>_xlfn.XLOOKUP(tblOrders[[#This Row],[ProductID]], tblProducts[ProductID], tblProducts[ProductName])</f>
        <v>Product 84</v>
      </c>
      <c r="U2360">
        <f>_xlfn.XLOOKUP(tblOrders[[#This Row],[SalesRepID]], tblSalesreps[RepID], tblSalesreps[Target])</f>
        <v>8592536</v>
      </c>
    </row>
    <row r="2361" spans="1:21">
      <c r="A2361" t="s">
        <v>3158</v>
      </c>
      <c r="B2361" s="7" t="s">
        <v>542</v>
      </c>
      <c r="C2361" t="s">
        <v>1397</v>
      </c>
      <c r="D2361" t="s">
        <v>430</v>
      </c>
      <c r="E2361" t="s">
        <v>50</v>
      </c>
      <c r="F2361" t="s">
        <v>88</v>
      </c>
      <c r="G2361">
        <v>6</v>
      </c>
      <c r="H2361">
        <v>0.2</v>
      </c>
      <c r="I2361" s="2">
        <v>440179.20000000001</v>
      </c>
      <c r="J2361" t="str">
        <f>_xlfn.XLOOKUP(tblOrders[[#This Row],[CustomerID]], tblCustomers[CustomerID], tblCustomers[CustomerName])</f>
        <v>Customer 176</v>
      </c>
      <c r="K2361" t="str">
        <f>_xlfn.XLOOKUP(tblOrders[[#This Row],[CustomerID]], tblCustomers[CustomerID], tblCustomers[Segment])</f>
        <v>Corporate</v>
      </c>
      <c r="L2361" t="str">
        <f>_xlfn.XLOOKUP(tblOrders[[#This Row],[ProductID]], tblProducts[ProductID], tblProducts[Category])</f>
        <v>Office</v>
      </c>
      <c r="M2361">
        <f>_xlfn.XLOOKUP(tblOrders[[#This Row],[ProductID]], tblProducts[ProductID], tblProducts[CostPrice])</f>
        <v>7566</v>
      </c>
      <c r="N2361">
        <f>tblOrders[[#This Row],[Sales]]-(tblOrders[[#This Row],[CostPrice]]*tblOrders[[#This Row],[Quantity]])</f>
        <v>394783.2</v>
      </c>
      <c r="O2361" t="str">
        <f>TEXT(tblOrders[[#This Row],[Date]],"mmm-yyyy")</f>
        <v>Jan-2025</v>
      </c>
      <c r="P2361" t="str">
        <f>_xlfn.XLOOKUP(tblOrders[[#This Row],[OrderID]], tblReturns[OrderID], tblReturns[Returned])</f>
        <v>No</v>
      </c>
      <c r="Q2361" t="str">
        <f>_xlfn.XLOOKUP(tblOrders[[#This Row],[OrderID]], tblShipping[OrderID], tblShipping[ShipMode])</f>
        <v>Pickup</v>
      </c>
      <c r="R2361" t="str">
        <f>IFERROR(_xlfn.XLOOKUP(A2360, tblCustomers[CustomerID], tblCustomers[CustomerName]), "Not Found")</f>
        <v>Not Found</v>
      </c>
      <c r="S2361" t="str">
        <f>IF(tblOrders[[#This Row],[Sales]]&gt;1000000,"High Value","Standard")</f>
        <v>Standard</v>
      </c>
      <c r="T2361" t="str">
        <f>_xlfn.XLOOKUP(tblOrders[[#This Row],[ProductID]], tblProducts[ProductID], tblProducts[ProductName])</f>
        <v>Product 85</v>
      </c>
      <c r="U2361">
        <f>_xlfn.XLOOKUP(tblOrders[[#This Row],[SalesRepID]], tblSalesreps[RepID], tblSalesreps[Target])</f>
        <v>17350666</v>
      </c>
    </row>
    <row r="2362" spans="1:21">
      <c r="A2362" t="s">
        <v>3159</v>
      </c>
      <c r="B2362" s="7" t="s">
        <v>296</v>
      </c>
      <c r="C2362" t="s">
        <v>1634</v>
      </c>
      <c r="D2362" t="s">
        <v>362</v>
      </c>
      <c r="E2362" t="s">
        <v>45</v>
      </c>
      <c r="F2362" t="s">
        <v>26</v>
      </c>
      <c r="G2362">
        <v>7</v>
      </c>
      <c r="H2362">
        <v>0.05</v>
      </c>
      <c r="I2362" s="2">
        <v>369148.15</v>
      </c>
      <c r="J2362" t="str">
        <f>_xlfn.XLOOKUP(tblOrders[[#This Row],[CustomerID]], tblCustomers[CustomerID], tblCustomers[CustomerName])</f>
        <v>Customer 296</v>
      </c>
      <c r="K2362" t="str">
        <f>_xlfn.XLOOKUP(tblOrders[[#This Row],[CustomerID]], tblCustomers[CustomerID], tblCustomers[Segment])</f>
        <v>SME</v>
      </c>
      <c r="L2362" t="str">
        <f>_xlfn.XLOOKUP(tblOrders[[#This Row],[ProductID]], tblProducts[ProductID], tblProducts[Category])</f>
        <v>Home</v>
      </c>
      <c r="M2362">
        <f>_xlfn.XLOOKUP(tblOrders[[#This Row],[ProductID]], tblProducts[ProductID], tblProducts[CostPrice])</f>
        <v>41409</v>
      </c>
      <c r="N2362">
        <f>tblOrders[[#This Row],[Sales]]-(tblOrders[[#This Row],[CostPrice]]*tblOrders[[#This Row],[Quantity]])</f>
        <v>79285.150000000023</v>
      </c>
      <c r="O2362" t="str">
        <f>TEXT(tblOrders[[#This Row],[Date]],"mmm-yyyy")</f>
        <v>Nov-2025</v>
      </c>
      <c r="P2362" t="str">
        <f>_xlfn.XLOOKUP(tblOrders[[#This Row],[OrderID]], tblReturns[OrderID], tblReturns[Returned])</f>
        <v>No</v>
      </c>
      <c r="Q2362" t="str">
        <f>_xlfn.XLOOKUP(tblOrders[[#This Row],[OrderID]], tblShipping[OrderID], tblShipping[ShipMode])</f>
        <v>Express</v>
      </c>
      <c r="R2362" t="str">
        <f>IFERROR(_xlfn.XLOOKUP(A2361, tblCustomers[CustomerID], tblCustomers[CustomerName]), "Not Found")</f>
        <v>Not Found</v>
      </c>
      <c r="S2362" t="str">
        <f>IF(tblOrders[[#This Row],[Sales]]&gt;1000000,"High Value","Standard")</f>
        <v>Standard</v>
      </c>
      <c r="T2362" t="str">
        <f>_xlfn.XLOOKUP(tblOrders[[#This Row],[ProductID]], tblProducts[ProductID], tblProducts[ProductName])</f>
        <v>Product 25</v>
      </c>
      <c r="U2362">
        <f>_xlfn.XLOOKUP(tblOrders[[#This Row],[SalesRepID]], tblSalesreps[RepID], tblSalesreps[Target])</f>
        <v>11319839</v>
      </c>
    </row>
    <row r="2363" spans="1:21">
      <c r="A2363" t="s">
        <v>3160</v>
      </c>
      <c r="B2363" s="7" t="s">
        <v>132</v>
      </c>
      <c r="C2363" t="s">
        <v>1086</v>
      </c>
      <c r="D2363" t="s">
        <v>39</v>
      </c>
      <c r="E2363" t="s">
        <v>79</v>
      </c>
      <c r="F2363" t="s">
        <v>26</v>
      </c>
      <c r="G2363">
        <v>8</v>
      </c>
      <c r="H2363">
        <v>0</v>
      </c>
      <c r="I2363" s="2">
        <v>142464</v>
      </c>
      <c r="J2363" t="str">
        <f>_xlfn.XLOOKUP(tblOrders[[#This Row],[CustomerID]], tblCustomers[CustomerID], tblCustomers[CustomerName])</f>
        <v>Customer 242</v>
      </c>
      <c r="K2363" t="str">
        <f>_xlfn.XLOOKUP(tblOrders[[#This Row],[CustomerID]], tblCustomers[CustomerID], tblCustomers[Segment])</f>
        <v>Consumer</v>
      </c>
      <c r="L2363" t="str">
        <f>_xlfn.XLOOKUP(tblOrders[[#This Row],[ProductID]], tblProducts[ProductID], tblProducts[Category])</f>
        <v>Office</v>
      </c>
      <c r="M2363">
        <f>_xlfn.XLOOKUP(tblOrders[[#This Row],[ProductID]], tblProducts[ProductID], tblProducts[CostPrice])</f>
        <v>63926</v>
      </c>
      <c r="N2363">
        <f>tblOrders[[#This Row],[Sales]]-(tblOrders[[#This Row],[CostPrice]]*tblOrders[[#This Row],[Quantity]])</f>
        <v>-368944</v>
      </c>
      <c r="O2363" t="str">
        <f>TEXT(tblOrders[[#This Row],[Date]],"mmm-yyyy")</f>
        <v>Jan-2025</v>
      </c>
      <c r="P2363" t="str">
        <f>_xlfn.XLOOKUP(tblOrders[[#This Row],[OrderID]], tblReturns[OrderID], tblReturns[Returned])</f>
        <v>No</v>
      </c>
      <c r="Q2363" t="str">
        <f>_xlfn.XLOOKUP(tblOrders[[#This Row],[OrderID]], tblShipping[OrderID], tblShipping[ShipMode])</f>
        <v>Express</v>
      </c>
      <c r="R2363" t="str">
        <f>IFERROR(_xlfn.XLOOKUP(A2362, tblCustomers[CustomerID], tblCustomers[CustomerName]), "Not Found")</f>
        <v>Not Found</v>
      </c>
      <c r="S2363" t="str">
        <f>IF(tblOrders[[#This Row],[Sales]]&gt;1000000,"High Value","Standard")</f>
        <v>Standard</v>
      </c>
      <c r="T2363" t="str">
        <f>_xlfn.XLOOKUP(tblOrders[[#This Row],[ProductID]], tblProducts[ProductID], tblProducts[ProductName])</f>
        <v>Product 4</v>
      </c>
      <c r="U2363">
        <f>_xlfn.XLOOKUP(tblOrders[[#This Row],[SalesRepID]], tblSalesreps[RepID], tblSalesreps[Target])</f>
        <v>8592536</v>
      </c>
    </row>
    <row r="2364" spans="1:21">
      <c r="A2364" t="s">
        <v>3161</v>
      </c>
      <c r="B2364" s="7" t="s">
        <v>812</v>
      </c>
      <c r="C2364" t="s">
        <v>584</v>
      </c>
      <c r="D2364" t="s">
        <v>820</v>
      </c>
      <c r="E2364" t="s">
        <v>74</v>
      </c>
      <c r="F2364" t="s">
        <v>14</v>
      </c>
      <c r="G2364">
        <v>6</v>
      </c>
      <c r="H2364">
        <v>0.2</v>
      </c>
      <c r="I2364" s="2">
        <v>701044.8</v>
      </c>
      <c r="J2364" t="str">
        <f>_xlfn.XLOOKUP(tblOrders[[#This Row],[CustomerID]], tblCustomers[CustomerID], tblCustomers[CustomerName])</f>
        <v>Customer 232</v>
      </c>
      <c r="K2364" t="str">
        <f>_xlfn.XLOOKUP(tblOrders[[#This Row],[CustomerID]], tblCustomers[CustomerID], tblCustomers[Segment])</f>
        <v>Corporate</v>
      </c>
      <c r="L2364" t="str">
        <f>_xlfn.XLOOKUP(tblOrders[[#This Row],[ProductID]], tblProducts[ProductID], tblProducts[Category])</f>
        <v>Home</v>
      </c>
      <c r="M2364">
        <f>_xlfn.XLOOKUP(tblOrders[[#This Row],[ProductID]], tblProducts[ProductID], tblProducts[CostPrice])</f>
        <v>35035</v>
      </c>
      <c r="N2364">
        <f>tblOrders[[#This Row],[Sales]]-(tblOrders[[#This Row],[CostPrice]]*tblOrders[[#This Row],[Quantity]])</f>
        <v>490834.80000000005</v>
      </c>
      <c r="O2364" t="str">
        <f>TEXT(tblOrders[[#This Row],[Date]],"mmm-yyyy")</f>
        <v>Sep-2025</v>
      </c>
      <c r="P2364" t="str">
        <f>_xlfn.XLOOKUP(tblOrders[[#This Row],[OrderID]], tblReturns[OrderID], tblReturns[Returned])</f>
        <v>No</v>
      </c>
      <c r="Q2364" t="str">
        <f>_xlfn.XLOOKUP(tblOrders[[#This Row],[OrderID]], tblShipping[OrderID], tblShipping[ShipMode])</f>
        <v>Pickup</v>
      </c>
      <c r="R2364" t="str">
        <f>IFERROR(_xlfn.XLOOKUP(A2363, tblCustomers[CustomerID], tblCustomers[CustomerName]), "Not Found")</f>
        <v>Not Found</v>
      </c>
      <c r="S2364" t="str">
        <f>IF(tblOrders[[#This Row],[Sales]]&gt;1000000,"High Value","Standard")</f>
        <v>Standard</v>
      </c>
      <c r="T2364" t="str">
        <f>_xlfn.XLOOKUP(tblOrders[[#This Row],[ProductID]], tblProducts[ProductID], tblProducts[ProductName])</f>
        <v>Product 20</v>
      </c>
      <c r="U2364">
        <f>_xlfn.XLOOKUP(tblOrders[[#This Row],[SalesRepID]], tblSalesreps[RepID], tblSalesreps[Target])</f>
        <v>7254801</v>
      </c>
    </row>
    <row r="2365" spans="1:21">
      <c r="A2365" t="s">
        <v>3162</v>
      </c>
      <c r="B2365" s="7" t="s">
        <v>949</v>
      </c>
      <c r="C2365" t="s">
        <v>48</v>
      </c>
      <c r="D2365" t="s">
        <v>155</v>
      </c>
      <c r="E2365" t="s">
        <v>50</v>
      </c>
      <c r="F2365" t="s">
        <v>20</v>
      </c>
      <c r="G2365">
        <v>8</v>
      </c>
      <c r="H2365">
        <v>0</v>
      </c>
      <c r="I2365" s="2">
        <v>272904</v>
      </c>
      <c r="J2365" t="str">
        <f>_xlfn.XLOOKUP(tblOrders[[#This Row],[CustomerID]], tblCustomers[CustomerID], tblCustomers[CustomerName])</f>
        <v>Customer 143</v>
      </c>
      <c r="K2365" t="str">
        <f>_xlfn.XLOOKUP(tblOrders[[#This Row],[CustomerID]], tblCustomers[CustomerID], tblCustomers[Segment])</f>
        <v>SME</v>
      </c>
      <c r="L2365" t="str">
        <f>_xlfn.XLOOKUP(tblOrders[[#This Row],[ProductID]], tblProducts[ProductID], tblProducts[Category])</f>
        <v>Electronics</v>
      </c>
      <c r="M2365">
        <f>_xlfn.XLOOKUP(tblOrders[[#This Row],[ProductID]], tblProducts[ProductID], tblProducts[CostPrice])</f>
        <v>23271</v>
      </c>
      <c r="N2365">
        <f>tblOrders[[#This Row],[Sales]]-(tblOrders[[#This Row],[CostPrice]]*tblOrders[[#This Row],[Quantity]])</f>
        <v>86736</v>
      </c>
      <c r="O2365" t="str">
        <f>TEXT(tblOrders[[#This Row],[Date]],"mmm-yyyy")</f>
        <v>Dec-2025</v>
      </c>
      <c r="P2365" t="str">
        <f>_xlfn.XLOOKUP(tblOrders[[#This Row],[OrderID]], tblReturns[OrderID], tblReturns[Returned])</f>
        <v>No</v>
      </c>
      <c r="Q2365" t="str">
        <f>_xlfn.XLOOKUP(tblOrders[[#This Row],[OrderID]], tblShipping[OrderID], tblShipping[ShipMode])</f>
        <v>Express</v>
      </c>
      <c r="R2365" t="str">
        <f>IFERROR(_xlfn.XLOOKUP(A2364, tblCustomers[CustomerID], tblCustomers[CustomerName]), "Not Found")</f>
        <v>Not Found</v>
      </c>
      <c r="S2365" t="str">
        <f>IF(tblOrders[[#This Row],[Sales]]&gt;1000000,"High Value","Standard")</f>
        <v>Standard</v>
      </c>
      <c r="T2365" t="str">
        <f>_xlfn.XLOOKUP(tblOrders[[#This Row],[ProductID]], tblProducts[ProductID], tblProducts[ProductName])</f>
        <v>Product 48</v>
      </c>
      <c r="U2365">
        <f>_xlfn.XLOOKUP(tblOrders[[#This Row],[SalesRepID]], tblSalesreps[RepID], tblSalesreps[Target])</f>
        <v>17350666</v>
      </c>
    </row>
    <row r="2366" spans="1:21">
      <c r="A2366" t="s">
        <v>3163</v>
      </c>
      <c r="B2366" s="7" t="s">
        <v>920</v>
      </c>
      <c r="C2366" t="s">
        <v>1897</v>
      </c>
      <c r="D2366" t="s">
        <v>190</v>
      </c>
      <c r="E2366" t="s">
        <v>40</v>
      </c>
      <c r="F2366" t="s">
        <v>14</v>
      </c>
      <c r="G2366">
        <v>5</v>
      </c>
      <c r="H2366">
        <v>0.2</v>
      </c>
      <c r="I2366" s="2">
        <v>585820</v>
      </c>
      <c r="J2366" t="str">
        <f>_xlfn.XLOOKUP(tblOrders[[#This Row],[CustomerID]], tblCustomers[CustomerID], tblCustomers[CustomerName])</f>
        <v>Customer 75</v>
      </c>
      <c r="K2366" t="str">
        <f>_xlfn.XLOOKUP(tblOrders[[#This Row],[CustomerID]], tblCustomers[CustomerID], tblCustomers[Segment])</f>
        <v>SME</v>
      </c>
      <c r="L2366" t="str">
        <f>_xlfn.XLOOKUP(tblOrders[[#This Row],[ProductID]], tblProducts[ProductID], tblProducts[Category])</f>
        <v>Furniture</v>
      </c>
      <c r="M2366">
        <f>_xlfn.XLOOKUP(tblOrders[[#This Row],[ProductID]], tblProducts[ProductID], tblProducts[CostPrice])</f>
        <v>47272</v>
      </c>
      <c r="N2366">
        <f>tblOrders[[#This Row],[Sales]]-(tblOrders[[#This Row],[CostPrice]]*tblOrders[[#This Row],[Quantity]])</f>
        <v>349460</v>
      </c>
      <c r="O2366" t="str">
        <f>TEXT(tblOrders[[#This Row],[Date]],"mmm-yyyy")</f>
        <v>Dec-2025</v>
      </c>
      <c r="P2366" t="str">
        <f>_xlfn.XLOOKUP(tblOrders[[#This Row],[OrderID]], tblReturns[OrderID], tblReturns[Returned])</f>
        <v>No</v>
      </c>
      <c r="Q2366" t="str">
        <f>_xlfn.XLOOKUP(tblOrders[[#This Row],[OrderID]], tblShipping[OrderID], tblShipping[ShipMode])</f>
        <v>Pickup</v>
      </c>
      <c r="R2366" t="str">
        <f>IFERROR(_xlfn.XLOOKUP(A2365, tblCustomers[CustomerID], tblCustomers[CustomerName]), "Not Found")</f>
        <v>Not Found</v>
      </c>
      <c r="S2366" t="str">
        <f>IF(tblOrders[[#This Row],[Sales]]&gt;1000000,"High Value","Standard")</f>
        <v>Standard</v>
      </c>
      <c r="T2366" t="str">
        <f>_xlfn.XLOOKUP(tblOrders[[#This Row],[ProductID]], tblProducts[ProductID], tblProducts[ProductName])</f>
        <v>Product 33</v>
      </c>
      <c r="U2366">
        <f>_xlfn.XLOOKUP(tblOrders[[#This Row],[SalesRepID]], tblSalesreps[RepID], tblSalesreps[Target])</f>
        <v>6291486</v>
      </c>
    </row>
    <row r="2367" spans="1:21">
      <c r="A2367" t="s">
        <v>3164</v>
      </c>
      <c r="B2367" s="7" t="s">
        <v>260</v>
      </c>
      <c r="C2367" t="s">
        <v>1352</v>
      </c>
      <c r="D2367" t="s">
        <v>30</v>
      </c>
      <c r="E2367" t="s">
        <v>119</v>
      </c>
      <c r="F2367" t="s">
        <v>88</v>
      </c>
      <c r="G2367">
        <v>3</v>
      </c>
      <c r="H2367">
        <v>0.2</v>
      </c>
      <c r="I2367" s="2">
        <v>245637.6</v>
      </c>
      <c r="J2367" t="str">
        <f>_xlfn.XLOOKUP(tblOrders[[#This Row],[CustomerID]], tblCustomers[CustomerID], tblCustomers[CustomerName])</f>
        <v>Customer 36</v>
      </c>
      <c r="K2367" t="str">
        <f>_xlfn.XLOOKUP(tblOrders[[#This Row],[CustomerID]], tblCustomers[CustomerID], tblCustomers[Segment])</f>
        <v>SME</v>
      </c>
      <c r="L2367" t="str">
        <f>_xlfn.XLOOKUP(tblOrders[[#This Row],[ProductID]], tblProducts[ProductID], tblProducts[Category])</f>
        <v>Furniture</v>
      </c>
      <c r="M2367">
        <f>_xlfn.XLOOKUP(tblOrders[[#This Row],[ProductID]], tblProducts[ProductID], tblProducts[CostPrice])</f>
        <v>18655</v>
      </c>
      <c r="N2367">
        <f>tblOrders[[#This Row],[Sales]]-(tblOrders[[#This Row],[CostPrice]]*tblOrders[[#This Row],[Quantity]])</f>
        <v>189672.6</v>
      </c>
      <c r="O2367" t="str">
        <f>TEXT(tblOrders[[#This Row],[Date]],"mmm-yyyy")</f>
        <v>Jun-2025</v>
      </c>
      <c r="P2367" t="str">
        <f>_xlfn.XLOOKUP(tblOrders[[#This Row],[OrderID]], tblReturns[OrderID], tblReturns[Returned])</f>
        <v>No</v>
      </c>
      <c r="Q2367" t="str">
        <f>_xlfn.XLOOKUP(tblOrders[[#This Row],[OrderID]], tblShipping[OrderID], tblShipping[ShipMode])</f>
        <v>Standard</v>
      </c>
      <c r="R2367" t="str">
        <f>IFERROR(_xlfn.XLOOKUP(A2366, tblCustomers[CustomerID], tblCustomers[CustomerName]), "Not Found")</f>
        <v>Not Found</v>
      </c>
      <c r="S2367" t="str">
        <f>IF(tblOrders[[#This Row],[Sales]]&gt;1000000,"High Value","Standard")</f>
        <v>Standard</v>
      </c>
      <c r="T2367" t="str">
        <f>_xlfn.XLOOKUP(tblOrders[[#This Row],[ProductID]], tblProducts[ProductID], tblProducts[ProductName])</f>
        <v>Product 34</v>
      </c>
      <c r="U2367">
        <f>_xlfn.XLOOKUP(tblOrders[[#This Row],[SalesRepID]], tblSalesreps[RepID], tblSalesreps[Target])</f>
        <v>5886694</v>
      </c>
    </row>
    <row r="2368" spans="1:21">
      <c r="A2368" t="s">
        <v>3165</v>
      </c>
      <c r="B2368" s="7" t="s">
        <v>1715</v>
      </c>
      <c r="C2368" t="s">
        <v>304</v>
      </c>
      <c r="D2368" t="s">
        <v>92</v>
      </c>
      <c r="E2368" t="s">
        <v>35</v>
      </c>
      <c r="F2368" t="s">
        <v>14</v>
      </c>
      <c r="G2368">
        <v>2</v>
      </c>
      <c r="H2368">
        <v>0</v>
      </c>
      <c r="I2368" s="2">
        <v>97642</v>
      </c>
      <c r="J2368" t="str">
        <f>_xlfn.XLOOKUP(tblOrders[[#This Row],[CustomerID]], tblCustomers[CustomerID], tblCustomers[CustomerName])</f>
        <v>Customer 278</v>
      </c>
      <c r="K2368" t="str">
        <f>_xlfn.XLOOKUP(tblOrders[[#This Row],[CustomerID]], tblCustomers[CustomerID], tblCustomers[Segment])</f>
        <v>Consumer</v>
      </c>
      <c r="L2368" t="str">
        <f>_xlfn.XLOOKUP(tblOrders[[#This Row],[ProductID]], tblProducts[ProductID], tblProducts[Category])</f>
        <v>Home</v>
      </c>
      <c r="M2368">
        <f>_xlfn.XLOOKUP(tblOrders[[#This Row],[ProductID]], tblProducts[ProductID], tblProducts[CostPrice])</f>
        <v>65463</v>
      </c>
      <c r="N2368">
        <f>tblOrders[[#This Row],[Sales]]-(tblOrders[[#This Row],[CostPrice]]*tblOrders[[#This Row],[Quantity]])</f>
        <v>-33284</v>
      </c>
      <c r="O2368" t="str">
        <f>TEXT(tblOrders[[#This Row],[Date]],"mmm-yyyy")</f>
        <v>Nov-2025</v>
      </c>
      <c r="P2368" t="str">
        <f>_xlfn.XLOOKUP(tblOrders[[#This Row],[OrderID]], tblReturns[OrderID], tblReturns[Returned])</f>
        <v>No</v>
      </c>
      <c r="Q2368" t="str">
        <f>_xlfn.XLOOKUP(tblOrders[[#This Row],[OrderID]], tblShipping[OrderID], tblShipping[ShipMode])</f>
        <v>Standard</v>
      </c>
      <c r="R2368" t="str">
        <f>IFERROR(_xlfn.XLOOKUP(A2367, tblCustomers[CustomerID], tblCustomers[CustomerName]), "Not Found")</f>
        <v>Not Found</v>
      </c>
      <c r="S2368" t="str">
        <f>IF(tblOrders[[#This Row],[Sales]]&gt;1000000,"High Value","Standard")</f>
        <v>Standard</v>
      </c>
      <c r="T2368" t="str">
        <f>_xlfn.XLOOKUP(tblOrders[[#This Row],[ProductID]], tblProducts[ProductID], tblProducts[ProductName])</f>
        <v>Product 32</v>
      </c>
      <c r="U2368">
        <f>_xlfn.XLOOKUP(tblOrders[[#This Row],[SalesRepID]], tblSalesreps[RepID], tblSalesreps[Target])</f>
        <v>19619177</v>
      </c>
    </row>
    <row r="2369" spans="1:21">
      <c r="A2369" t="s">
        <v>3166</v>
      </c>
      <c r="B2369" s="7" t="s">
        <v>1401</v>
      </c>
      <c r="C2369" t="s">
        <v>616</v>
      </c>
      <c r="D2369" t="s">
        <v>288</v>
      </c>
      <c r="E2369" t="s">
        <v>87</v>
      </c>
      <c r="F2369" t="s">
        <v>26</v>
      </c>
      <c r="G2369">
        <v>2</v>
      </c>
      <c r="H2369">
        <v>0.1</v>
      </c>
      <c r="I2369" s="2">
        <v>182566.8</v>
      </c>
      <c r="J2369" t="str">
        <f>_xlfn.XLOOKUP(tblOrders[[#This Row],[CustomerID]], tblCustomers[CustomerID], tblCustomers[CustomerName])</f>
        <v>Customer 161</v>
      </c>
      <c r="K2369" t="str">
        <f>_xlfn.XLOOKUP(tblOrders[[#This Row],[CustomerID]], tblCustomers[CustomerID], tblCustomers[Segment])</f>
        <v>SME</v>
      </c>
      <c r="L2369" t="str">
        <f>_xlfn.XLOOKUP(tblOrders[[#This Row],[ProductID]], tblProducts[ProductID], tblProducts[Category])</f>
        <v>Furniture</v>
      </c>
      <c r="M2369">
        <f>_xlfn.XLOOKUP(tblOrders[[#This Row],[ProductID]], tblProducts[ProductID], tblProducts[CostPrice])</f>
        <v>34258</v>
      </c>
      <c r="N2369">
        <f>tblOrders[[#This Row],[Sales]]-(tblOrders[[#This Row],[CostPrice]]*tblOrders[[#This Row],[Quantity]])</f>
        <v>114050.79999999999</v>
      </c>
      <c r="O2369" t="str">
        <f>TEXT(tblOrders[[#This Row],[Date]],"mmm-yyyy")</f>
        <v>Jul-2025</v>
      </c>
      <c r="P2369" t="str">
        <f>_xlfn.XLOOKUP(tblOrders[[#This Row],[OrderID]], tblReturns[OrderID], tblReturns[Returned])</f>
        <v>No</v>
      </c>
      <c r="Q2369" t="str">
        <f>_xlfn.XLOOKUP(tblOrders[[#This Row],[OrderID]], tblShipping[OrderID], tblShipping[ShipMode])</f>
        <v>Express</v>
      </c>
      <c r="R2369" t="str">
        <f>IFERROR(_xlfn.XLOOKUP(A2368, tblCustomers[CustomerID], tblCustomers[CustomerName]), "Not Found")</f>
        <v>Not Found</v>
      </c>
      <c r="S2369" t="str">
        <f>IF(tblOrders[[#This Row],[Sales]]&gt;1000000,"High Value","Standard")</f>
        <v>Standard</v>
      </c>
      <c r="T2369" t="str">
        <f>_xlfn.XLOOKUP(tblOrders[[#This Row],[ProductID]], tblProducts[ProductID], tblProducts[ProductName])</f>
        <v>Product 39</v>
      </c>
      <c r="U2369">
        <f>_xlfn.XLOOKUP(tblOrders[[#This Row],[SalesRepID]], tblSalesreps[RepID], tblSalesreps[Target])</f>
        <v>18500989</v>
      </c>
    </row>
    <row r="2370" spans="1:21">
      <c r="A2370" t="s">
        <v>3167</v>
      </c>
      <c r="B2370" s="7" t="s">
        <v>1043</v>
      </c>
      <c r="C2370" t="s">
        <v>641</v>
      </c>
      <c r="D2370" t="s">
        <v>141</v>
      </c>
      <c r="E2370" t="s">
        <v>186</v>
      </c>
      <c r="F2370" t="s">
        <v>51</v>
      </c>
      <c r="G2370">
        <v>5</v>
      </c>
      <c r="H2370">
        <v>0.05</v>
      </c>
      <c r="I2370" s="2">
        <v>169228.25</v>
      </c>
      <c r="J2370" t="str">
        <f>_xlfn.XLOOKUP(tblOrders[[#This Row],[CustomerID]], tblCustomers[CustomerID], tblCustomers[CustomerName])</f>
        <v>Customer 253</v>
      </c>
      <c r="K2370" t="str">
        <f>_xlfn.XLOOKUP(tblOrders[[#This Row],[CustomerID]], tblCustomers[CustomerID], tblCustomers[Segment])</f>
        <v>Corporate</v>
      </c>
      <c r="L2370" t="str">
        <f>_xlfn.XLOOKUP(tblOrders[[#This Row],[ProductID]], tblProducts[ProductID], tblProducts[Category])</f>
        <v>Home</v>
      </c>
      <c r="M2370">
        <f>_xlfn.XLOOKUP(tblOrders[[#This Row],[ProductID]], tblProducts[ProductID], tblProducts[CostPrice])</f>
        <v>32671</v>
      </c>
      <c r="N2370">
        <f>tblOrders[[#This Row],[Sales]]-(tblOrders[[#This Row],[CostPrice]]*tblOrders[[#This Row],[Quantity]])</f>
        <v>5873.25</v>
      </c>
      <c r="O2370" t="str">
        <f>TEXT(tblOrders[[#This Row],[Date]],"mmm-yyyy")</f>
        <v>Mar-2025</v>
      </c>
      <c r="P2370" t="str">
        <f>_xlfn.XLOOKUP(tblOrders[[#This Row],[OrderID]], tblReturns[OrderID], tblReturns[Returned])</f>
        <v>No</v>
      </c>
      <c r="Q2370" t="str">
        <f>_xlfn.XLOOKUP(tblOrders[[#This Row],[OrderID]], tblShipping[OrderID], tblShipping[ShipMode])</f>
        <v>Express</v>
      </c>
      <c r="R2370" t="str">
        <f>IFERROR(_xlfn.XLOOKUP(A2369, tblCustomers[CustomerID], tblCustomers[CustomerName]), "Not Found")</f>
        <v>Not Found</v>
      </c>
      <c r="S2370" t="str">
        <f>IF(tblOrders[[#This Row],[Sales]]&gt;1000000,"High Value","Standard")</f>
        <v>Standard</v>
      </c>
      <c r="T2370" t="str">
        <f>_xlfn.XLOOKUP(tblOrders[[#This Row],[ProductID]], tblProducts[ProductID], tblProducts[ProductName])</f>
        <v>Product 80</v>
      </c>
      <c r="U2370">
        <f>_xlfn.XLOOKUP(tblOrders[[#This Row],[SalesRepID]], tblSalesreps[RepID], tblSalesreps[Target])</f>
        <v>15141830</v>
      </c>
    </row>
    <row r="2371" spans="1:21">
      <c r="A2371" t="s">
        <v>3168</v>
      </c>
      <c r="B2371" s="7" t="s">
        <v>167</v>
      </c>
      <c r="C2371" t="s">
        <v>447</v>
      </c>
      <c r="D2371" t="s">
        <v>223</v>
      </c>
      <c r="E2371" t="s">
        <v>186</v>
      </c>
      <c r="F2371" t="s">
        <v>20</v>
      </c>
      <c r="G2371">
        <v>3</v>
      </c>
      <c r="H2371">
        <v>0</v>
      </c>
      <c r="I2371" s="2">
        <v>287292</v>
      </c>
      <c r="J2371" t="str">
        <f>_xlfn.XLOOKUP(tblOrders[[#This Row],[CustomerID]], tblCustomers[CustomerID], tblCustomers[CustomerName])</f>
        <v>Customer 203</v>
      </c>
      <c r="K2371" t="str">
        <f>_xlfn.XLOOKUP(tblOrders[[#This Row],[CustomerID]], tblCustomers[CustomerID], tblCustomers[Segment])</f>
        <v>Consumer</v>
      </c>
      <c r="L2371" t="str">
        <f>_xlfn.XLOOKUP(tblOrders[[#This Row],[ProductID]], tblProducts[ProductID], tblProducts[Category])</f>
        <v>Office</v>
      </c>
      <c r="M2371">
        <f>_xlfn.XLOOKUP(tblOrders[[#This Row],[ProductID]], tblProducts[ProductID], tblProducts[CostPrice])</f>
        <v>66106</v>
      </c>
      <c r="N2371">
        <f>tblOrders[[#This Row],[Sales]]-(tblOrders[[#This Row],[CostPrice]]*tblOrders[[#This Row],[Quantity]])</f>
        <v>88974</v>
      </c>
      <c r="O2371" t="str">
        <f>TEXT(tblOrders[[#This Row],[Date]],"mmm-yyyy")</f>
        <v>Apr-2025</v>
      </c>
      <c r="P2371" t="str">
        <f>_xlfn.XLOOKUP(tblOrders[[#This Row],[OrderID]], tblReturns[OrderID], tblReturns[Returned])</f>
        <v>No</v>
      </c>
      <c r="Q2371" t="str">
        <f>_xlfn.XLOOKUP(tblOrders[[#This Row],[OrderID]], tblShipping[OrderID], tblShipping[ShipMode])</f>
        <v>Pickup</v>
      </c>
      <c r="R2371" t="str">
        <f>IFERROR(_xlfn.XLOOKUP(A2370, tblCustomers[CustomerID], tblCustomers[CustomerName]), "Not Found")</f>
        <v>Not Found</v>
      </c>
      <c r="S2371" t="str">
        <f>IF(tblOrders[[#This Row],[Sales]]&gt;1000000,"High Value","Standard")</f>
        <v>Standard</v>
      </c>
      <c r="T2371" t="str">
        <f>_xlfn.XLOOKUP(tblOrders[[#This Row],[ProductID]], tblProducts[ProductID], tblProducts[ProductName])</f>
        <v>Product 58</v>
      </c>
      <c r="U2371">
        <f>_xlfn.XLOOKUP(tblOrders[[#This Row],[SalesRepID]], tblSalesreps[RepID], tblSalesreps[Target])</f>
        <v>15141830</v>
      </c>
    </row>
    <row r="2372" spans="1:21">
      <c r="A2372" t="s">
        <v>3169</v>
      </c>
      <c r="B2372" s="7" t="s">
        <v>988</v>
      </c>
      <c r="C2372" t="s">
        <v>863</v>
      </c>
      <c r="D2372" t="s">
        <v>474</v>
      </c>
      <c r="E2372" t="s">
        <v>69</v>
      </c>
      <c r="F2372" t="s">
        <v>20</v>
      </c>
      <c r="G2372">
        <v>3</v>
      </c>
      <c r="H2372">
        <v>0.1</v>
      </c>
      <c r="I2372" s="2">
        <v>191043.9</v>
      </c>
      <c r="J2372" t="str">
        <f>_xlfn.XLOOKUP(tblOrders[[#This Row],[CustomerID]], tblCustomers[CustomerID], tblCustomers[CustomerName])</f>
        <v>Customer 193</v>
      </c>
      <c r="K2372" t="str">
        <f>_xlfn.XLOOKUP(tblOrders[[#This Row],[CustomerID]], tblCustomers[CustomerID], tblCustomers[Segment])</f>
        <v>Corporate</v>
      </c>
      <c r="L2372" t="str">
        <f>_xlfn.XLOOKUP(tblOrders[[#This Row],[ProductID]], tblProducts[ProductID], tblProducts[Category])</f>
        <v>Office</v>
      </c>
      <c r="M2372">
        <f>_xlfn.XLOOKUP(tblOrders[[#This Row],[ProductID]], tblProducts[ProductID], tblProducts[CostPrice])</f>
        <v>5129</v>
      </c>
      <c r="N2372">
        <f>tblOrders[[#This Row],[Sales]]-(tblOrders[[#This Row],[CostPrice]]*tblOrders[[#This Row],[Quantity]])</f>
        <v>175656.9</v>
      </c>
      <c r="O2372" t="str">
        <f>TEXT(tblOrders[[#This Row],[Date]],"mmm-yyyy")</f>
        <v>Jan-2025</v>
      </c>
      <c r="P2372" t="str">
        <f>_xlfn.XLOOKUP(tblOrders[[#This Row],[OrderID]], tblReturns[OrderID], tblReturns[Returned])</f>
        <v>No</v>
      </c>
      <c r="Q2372" t="str">
        <f>_xlfn.XLOOKUP(tblOrders[[#This Row],[OrderID]], tblShipping[OrderID], tblShipping[ShipMode])</f>
        <v>Pickup</v>
      </c>
      <c r="R2372" t="str">
        <f>IFERROR(_xlfn.XLOOKUP(A2371, tblCustomers[CustomerID], tblCustomers[CustomerName]), "Not Found")</f>
        <v>Not Found</v>
      </c>
      <c r="S2372" t="str">
        <f>IF(tblOrders[[#This Row],[Sales]]&gt;1000000,"High Value","Standard")</f>
        <v>Standard</v>
      </c>
      <c r="T2372" t="str">
        <f>_xlfn.XLOOKUP(tblOrders[[#This Row],[ProductID]], tblProducts[ProductID], tblProducts[ProductName])</f>
        <v>Product 69</v>
      </c>
      <c r="U2372">
        <f>_xlfn.XLOOKUP(tblOrders[[#This Row],[SalesRepID]], tblSalesreps[RepID], tblSalesreps[Target])</f>
        <v>19473459</v>
      </c>
    </row>
    <row r="2373" spans="1:21">
      <c r="A2373" t="s">
        <v>3170</v>
      </c>
      <c r="B2373" s="7" t="s">
        <v>812</v>
      </c>
      <c r="C2373" t="s">
        <v>1992</v>
      </c>
      <c r="D2373" t="s">
        <v>236</v>
      </c>
      <c r="E2373" t="s">
        <v>165</v>
      </c>
      <c r="F2373" t="s">
        <v>14</v>
      </c>
      <c r="G2373">
        <v>2</v>
      </c>
      <c r="H2373">
        <v>0.05</v>
      </c>
      <c r="I2373" s="2">
        <v>132247.6</v>
      </c>
      <c r="J2373" t="str">
        <f>_xlfn.XLOOKUP(tblOrders[[#This Row],[CustomerID]], tblCustomers[CustomerID], tblCustomers[CustomerName])</f>
        <v>Customer 171</v>
      </c>
      <c r="K2373" t="str">
        <f>_xlfn.XLOOKUP(tblOrders[[#This Row],[CustomerID]], tblCustomers[CustomerID], tblCustomers[Segment])</f>
        <v>SME</v>
      </c>
      <c r="L2373" t="str">
        <f>_xlfn.XLOOKUP(tblOrders[[#This Row],[ProductID]], tblProducts[ProductID], tblProducts[Category])</f>
        <v>Furniture</v>
      </c>
      <c r="M2373">
        <f>_xlfn.XLOOKUP(tblOrders[[#This Row],[ProductID]], tblProducts[ProductID], tblProducts[CostPrice])</f>
        <v>21756</v>
      </c>
      <c r="N2373">
        <f>tblOrders[[#This Row],[Sales]]-(tblOrders[[#This Row],[CostPrice]]*tblOrders[[#This Row],[Quantity]])</f>
        <v>88735.6</v>
      </c>
      <c r="O2373" t="str">
        <f>TEXT(tblOrders[[#This Row],[Date]],"mmm-yyyy")</f>
        <v>Sep-2025</v>
      </c>
      <c r="P2373" t="str">
        <f>_xlfn.XLOOKUP(tblOrders[[#This Row],[OrderID]], tblReturns[OrderID], tblReturns[Returned])</f>
        <v>No</v>
      </c>
      <c r="Q2373" t="str">
        <f>_xlfn.XLOOKUP(tblOrders[[#This Row],[OrderID]], tblShipping[OrderID], tblShipping[ShipMode])</f>
        <v>Pickup</v>
      </c>
      <c r="R2373" t="str">
        <f>IFERROR(_xlfn.XLOOKUP(A2372, tblCustomers[CustomerID], tblCustomers[CustomerName]), "Not Found")</f>
        <v>Not Found</v>
      </c>
      <c r="S2373" t="str">
        <f>IF(tblOrders[[#This Row],[Sales]]&gt;1000000,"High Value","Standard")</f>
        <v>Standard</v>
      </c>
      <c r="T2373" t="str">
        <f>_xlfn.XLOOKUP(tblOrders[[#This Row],[ProductID]], tblProducts[ProductID], tblProducts[ProductName])</f>
        <v>Product 41</v>
      </c>
      <c r="U2373">
        <f>_xlfn.XLOOKUP(tblOrders[[#This Row],[SalesRepID]], tblSalesreps[RepID], tblSalesreps[Target])</f>
        <v>16839910</v>
      </c>
    </row>
    <row r="2374" spans="1:21">
      <c r="A2374" t="s">
        <v>3171</v>
      </c>
      <c r="B2374" s="7" t="s">
        <v>414</v>
      </c>
      <c r="C2374" t="s">
        <v>936</v>
      </c>
      <c r="D2374" t="s">
        <v>372</v>
      </c>
      <c r="E2374" t="s">
        <v>210</v>
      </c>
      <c r="F2374" t="s">
        <v>26</v>
      </c>
      <c r="G2374">
        <v>3</v>
      </c>
      <c r="H2374">
        <v>0.1</v>
      </c>
      <c r="I2374" s="2">
        <v>337775.4</v>
      </c>
      <c r="J2374" t="str">
        <f>_xlfn.XLOOKUP(tblOrders[[#This Row],[CustomerID]], tblCustomers[CustomerID], tblCustomers[CustomerName])</f>
        <v>Customer 184</v>
      </c>
      <c r="K2374" t="str">
        <f>_xlfn.XLOOKUP(tblOrders[[#This Row],[CustomerID]], tblCustomers[CustomerID], tblCustomers[Segment])</f>
        <v>Corporate</v>
      </c>
      <c r="L2374" t="str">
        <f>_xlfn.XLOOKUP(tblOrders[[#This Row],[ProductID]], tblProducts[ProductID], tblProducts[Category])</f>
        <v>Office</v>
      </c>
      <c r="M2374">
        <f>_xlfn.XLOOKUP(tblOrders[[#This Row],[ProductID]], tblProducts[ProductID], tblProducts[CostPrice])</f>
        <v>18283</v>
      </c>
      <c r="N2374">
        <f>tblOrders[[#This Row],[Sales]]-(tblOrders[[#This Row],[CostPrice]]*tblOrders[[#This Row],[Quantity]])</f>
        <v>282926.40000000002</v>
      </c>
      <c r="O2374" t="str">
        <f>TEXT(tblOrders[[#This Row],[Date]],"mmm-yyyy")</f>
        <v>Jun-2025</v>
      </c>
      <c r="P2374" t="str">
        <f>_xlfn.XLOOKUP(tblOrders[[#This Row],[OrderID]], tblReturns[OrderID], tblReturns[Returned])</f>
        <v>No</v>
      </c>
      <c r="Q2374" t="str">
        <f>_xlfn.XLOOKUP(tblOrders[[#This Row],[OrderID]], tblShipping[OrderID], tblShipping[ShipMode])</f>
        <v>Express</v>
      </c>
      <c r="R2374" t="str">
        <f>IFERROR(_xlfn.XLOOKUP(A2373, tblCustomers[CustomerID], tblCustomers[CustomerName]), "Not Found")</f>
        <v>Not Found</v>
      </c>
      <c r="S2374" t="str">
        <f>IF(tblOrders[[#This Row],[Sales]]&gt;1000000,"High Value","Standard")</f>
        <v>Standard</v>
      </c>
      <c r="T2374" t="str">
        <f>_xlfn.XLOOKUP(tblOrders[[#This Row],[ProductID]], tblProducts[ProductID], tblProducts[ProductName])</f>
        <v>Product 57</v>
      </c>
      <c r="U2374">
        <f>_xlfn.XLOOKUP(tblOrders[[#This Row],[SalesRepID]], tblSalesreps[RepID], tblSalesreps[Target])</f>
        <v>19336654</v>
      </c>
    </row>
    <row r="2375" spans="1:21">
      <c r="A2375" t="s">
        <v>3172</v>
      </c>
      <c r="B2375" s="7" t="s">
        <v>204</v>
      </c>
      <c r="C2375" t="s">
        <v>358</v>
      </c>
      <c r="D2375" t="s">
        <v>55</v>
      </c>
      <c r="E2375" t="s">
        <v>165</v>
      </c>
      <c r="F2375" t="s">
        <v>51</v>
      </c>
      <c r="G2375">
        <v>6</v>
      </c>
      <c r="H2375">
        <v>0.2</v>
      </c>
      <c r="I2375" s="2">
        <v>130593.60000000001</v>
      </c>
      <c r="J2375" t="str">
        <f>_xlfn.XLOOKUP(tblOrders[[#This Row],[CustomerID]], tblCustomers[CustomerID], tblCustomers[CustomerName])</f>
        <v>Customer 285</v>
      </c>
      <c r="K2375" t="str">
        <f>_xlfn.XLOOKUP(tblOrders[[#This Row],[CustomerID]], tblCustomers[CustomerID], tblCustomers[Segment])</f>
        <v>Corporate</v>
      </c>
      <c r="L2375" t="str">
        <f>_xlfn.XLOOKUP(tblOrders[[#This Row],[ProductID]], tblProducts[ProductID], tblProducts[Category])</f>
        <v>Home</v>
      </c>
      <c r="M2375">
        <f>_xlfn.XLOOKUP(tblOrders[[#This Row],[ProductID]], tblProducts[ProductID], tblProducts[CostPrice])</f>
        <v>23348</v>
      </c>
      <c r="N2375">
        <f>tblOrders[[#This Row],[Sales]]-(tblOrders[[#This Row],[CostPrice]]*tblOrders[[#This Row],[Quantity]])</f>
        <v>-9494.3999999999942</v>
      </c>
      <c r="O2375" t="str">
        <f>TEXT(tblOrders[[#This Row],[Date]],"mmm-yyyy")</f>
        <v>Jul-2025</v>
      </c>
      <c r="P2375" t="str">
        <f>_xlfn.XLOOKUP(tblOrders[[#This Row],[OrderID]], tblReturns[OrderID], tblReturns[Returned])</f>
        <v>No</v>
      </c>
      <c r="Q2375" t="str">
        <f>_xlfn.XLOOKUP(tblOrders[[#This Row],[OrderID]], tblShipping[OrderID], tblShipping[ShipMode])</f>
        <v>Standard</v>
      </c>
      <c r="R2375" t="str">
        <f>IFERROR(_xlfn.XLOOKUP(A2374, tblCustomers[CustomerID], tblCustomers[CustomerName]), "Not Found")</f>
        <v>Not Found</v>
      </c>
      <c r="S2375" t="str">
        <f>IF(tblOrders[[#This Row],[Sales]]&gt;1000000,"High Value","Standard")</f>
        <v>Standard</v>
      </c>
      <c r="T2375" t="str">
        <f>_xlfn.XLOOKUP(tblOrders[[#This Row],[ProductID]], tblProducts[ProductID], tblProducts[ProductName])</f>
        <v>Product 47</v>
      </c>
      <c r="U2375">
        <f>_xlfn.XLOOKUP(tblOrders[[#This Row],[SalesRepID]], tblSalesreps[RepID], tblSalesreps[Target])</f>
        <v>16839910</v>
      </c>
    </row>
    <row r="2376" spans="1:21">
      <c r="A2376" t="s">
        <v>3173</v>
      </c>
      <c r="B2376" s="7" t="s">
        <v>785</v>
      </c>
      <c r="C2376" t="s">
        <v>559</v>
      </c>
      <c r="D2376" t="s">
        <v>369</v>
      </c>
      <c r="E2376" t="s">
        <v>35</v>
      </c>
      <c r="F2376" t="s">
        <v>26</v>
      </c>
      <c r="G2376">
        <v>3</v>
      </c>
      <c r="H2376">
        <v>0.05</v>
      </c>
      <c r="I2376" s="2">
        <v>283110.45</v>
      </c>
      <c r="J2376" t="str">
        <f>_xlfn.XLOOKUP(tblOrders[[#This Row],[CustomerID]], tblCustomers[CustomerID], tblCustomers[CustomerName])</f>
        <v>Customer 293</v>
      </c>
      <c r="K2376" t="str">
        <f>_xlfn.XLOOKUP(tblOrders[[#This Row],[CustomerID]], tblCustomers[CustomerID], tblCustomers[Segment])</f>
        <v>Consumer</v>
      </c>
      <c r="L2376" t="str">
        <f>_xlfn.XLOOKUP(tblOrders[[#This Row],[ProductID]], tblProducts[ProductID], tblProducts[Category])</f>
        <v>Office</v>
      </c>
      <c r="M2376">
        <f>_xlfn.XLOOKUP(tblOrders[[#This Row],[ProductID]], tblProducts[ProductID], tblProducts[CostPrice])</f>
        <v>12456</v>
      </c>
      <c r="N2376">
        <f>tblOrders[[#This Row],[Sales]]-(tblOrders[[#This Row],[CostPrice]]*tblOrders[[#This Row],[Quantity]])</f>
        <v>245742.45</v>
      </c>
      <c r="O2376" t="str">
        <f>TEXT(tblOrders[[#This Row],[Date]],"mmm-yyyy")</f>
        <v>Dec-2025</v>
      </c>
      <c r="P2376" t="str">
        <f>_xlfn.XLOOKUP(tblOrders[[#This Row],[OrderID]], tblReturns[OrderID], tblReturns[Returned])</f>
        <v>No</v>
      </c>
      <c r="Q2376" t="str">
        <f>_xlfn.XLOOKUP(tblOrders[[#This Row],[OrderID]], tblShipping[OrderID], tblShipping[ShipMode])</f>
        <v>Pickup</v>
      </c>
      <c r="R2376" t="str">
        <f>IFERROR(_xlfn.XLOOKUP(A2375, tblCustomers[CustomerID], tblCustomers[CustomerName]), "Not Found")</f>
        <v>Not Found</v>
      </c>
      <c r="S2376" t="str">
        <f>IF(tblOrders[[#This Row],[Sales]]&gt;1000000,"High Value","Standard")</f>
        <v>Standard</v>
      </c>
      <c r="T2376" t="str">
        <f>_xlfn.XLOOKUP(tblOrders[[#This Row],[ProductID]], tblProducts[ProductID], tblProducts[ProductName])</f>
        <v>Product 42</v>
      </c>
      <c r="U2376">
        <f>_xlfn.XLOOKUP(tblOrders[[#This Row],[SalesRepID]], tblSalesreps[RepID], tblSalesreps[Target])</f>
        <v>19619177</v>
      </c>
    </row>
    <row r="2377" spans="1:21">
      <c r="A2377" t="s">
        <v>3174</v>
      </c>
      <c r="B2377" s="7" t="s">
        <v>1567</v>
      </c>
      <c r="C2377" t="s">
        <v>468</v>
      </c>
      <c r="D2377" t="s">
        <v>372</v>
      </c>
      <c r="E2377" t="s">
        <v>79</v>
      </c>
      <c r="F2377" t="s">
        <v>51</v>
      </c>
      <c r="G2377">
        <v>2</v>
      </c>
      <c r="H2377">
        <v>0.15</v>
      </c>
      <c r="I2377" s="2">
        <v>161231.4</v>
      </c>
      <c r="J2377" t="str">
        <f>_xlfn.XLOOKUP(tblOrders[[#This Row],[CustomerID]], tblCustomers[CustomerID], tblCustomers[CustomerName])</f>
        <v>Customer 38</v>
      </c>
      <c r="K2377" t="str">
        <f>_xlfn.XLOOKUP(tblOrders[[#This Row],[CustomerID]], tblCustomers[CustomerID], tblCustomers[Segment])</f>
        <v>Corporate</v>
      </c>
      <c r="L2377" t="str">
        <f>_xlfn.XLOOKUP(tblOrders[[#This Row],[ProductID]], tblProducts[ProductID], tblProducts[Category])</f>
        <v>Office</v>
      </c>
      <c r="M2377">
        <f>_xlfn.XLOOKUP(tblOrders[[#This Row],[ProductID]], tblProducts[ProductID], tblProducts[CostPrice])</f>
        <v>18283</v>
      </c>
      <c r="N2377">
        <f>tblOrders[[#This Row],[Sales]]-(tblOrders[[#This Row],[CostPrice]]*tblOrders[[#This Row],[Quantity]])</f>
        <v>124665.4</v>
      </c>
      <c r="O2377" t="str">
        <f>TEXT(tblOrders[[#This Row],[Date]],"mmm-yyyy")</f>
        <v>Nov-2025</v>
      </c>
      <c r="P2377" t="str">
        <f>_xlfn.XLOOKUP(tblOrders[[#This Row],[OrderID]], tblReturns[OrderID], tblReturns[Returned])</f>
        <v>No</v>
      </c>
      <c r="Q2377" t="str">
        <f>_xlfn.XLOOKUP(tblOrders[[#This Row],[OrderID]], tblShipping[OrderID], tblShipping[ShipMode])</f>
        <v>Standard</v>
      </c>
      <c r="R2377" t="str">
        <f>IFERROR(_xlfn.XLOOKUP(A2376, tblCustomers[CustomerID], tblCustomers[CustomerName]), "Not Found")</f>
        <v>Not Found</v>
      </c>
      <c r="S2377" t="str">
        <f>IF(tblOrders[[#This Row],[Sales]]&gt;1000000,"High Value","Standard")</f>
        <v>Standard</v>
      </c>
      <c r="T2377" t="str">
        <f>_xlfn.XLOOKUP(tblOrders[[#This Row],[ProductID]], tblProducts[ProductID], tblProducts[ProductName])</f>
        <v>Product 57</v>
      </c>
      <c r="U2377">
        <f>_xlfn.XLOOKUP(tblOrders[[#This Row],[SalesRepID]], tblSalesreps[RepID], tblSalesreps[Target])</f>
        <v>8592536</v>
      </c>
    </row>
    <row r="2378" spans="1:21">
      <c r="A2378" t="s">
        <v>3175</v>
      </c>
      <c r="B2378" s="7" t="s">
        <v>1027</v>
      </c>
      <c r="C2378" t="s">
        <v>185</v>
      </c>
      <c r="D2378" t="s">
        <v>130</v>
      </c>
      <c r="E2378" t="s">
        <v>56</v>
      </c>
      <c r="F2378" t="s">
        <v>20</v>
      </c>
      <c r="G2378">
        <v>5</v>
      </c>
      <c r="H2378">
        <v>0.05</v>
      </c>
      <c r="I2378" s="2">
        <v>106984.25</v>
      </c>
      <c r="J2378" t="str">
        <f>_xlfn.XLOOKUP(tblOrders[[#This Row],[CustomerID]], tblCustomers[CustomerID], tblCustomers[CustomerName])</f>
        <v>Customer 165</v>
      </c>
      <c r="K2378" t="str">
        <f>_xlfn.XLOOKUP(tblOrders[[#This Row],[CustomerID]], tblCustomers[CustomerID], tblCustomers[Segment])</f>
        <v>Consumer</v>
      </c>
      <c r="L2378" t="str">
        <f>_xlfn.XLOOKUP(tblOrders[[#This Row],[ProductID]], tblProducts[ProductID], tblProducts[Category])</f>
        <v>Home</v>
      </c>
      <c r="M2378">
        <f>_xlfn.XLOOKUP(tblOrders[[#This Row],[ProductID]], tblProducts[ProductID], tblProducts[CostPrice])</f>
        <v>4229</v>
      </c>
      <c r="N2378">
        <f>tblOrders[[#This Row],[Sales]]-(tblOrders[[#This Row],[CostPrice]]*tblOrders[[#This Row],[Quantity]])</f>
        <v>85839.25</v>
      </c>
      <c r="O2378" t="str">
        <f>TEXT(tblOrders[[#This Row],[Date]],"mmm-yyyy")</f>
        <v>Aug-2025</v>
      </c>
      <c r="P2378" t="str">
        <f>_xlfn.XLOOKUP(tblOrders[[#This Row],[OrderID]], tblReturns[OrderID], tblReturns[Returned])</f>
        <v>No</v>
      </c>
      <c r="Q2378" t="str">
        <f>_xlfn.XLOOKUP(tblOrders[[#This Row],[OrderID]], tblShipping[OrderID], tblShipping[ShipMode])</f>
        <v>Standard</v>
      </c>
      <c r="R2378" t="str">
        <f>IFERROR(_xlfn.XLOOKUP(A2377, tblCustomers[CustomerID], tblCustomers[CustomerName]), "Not Found")</f>
        <v>Not Found</v>
      </c>
      <c r="S2378" t="str">
        <f>IF(tblOrders[[#This Row],[Sales]]&gt;1000000,"High Value","Standard")</f>
        <v>Standard</v>
      </c>
      <c r="T2378" t="str">
        <f>_xlfn.XLOOKUP(tblOrders[[#This Row],[ProductID]], tblProducts[ProductID], tblProducts[ProductName])</f>
        <v>Product 92</v>
      </c>
      <c r="U2378">
        <f>_xlfn.XLOOKUP(tblOrders[[#This Row],[SalesRepID]], tblSalesreps[RepID], tblSalesreps[Target])</f>
        <v>14265630</v>
      </c>
    </row>
    <row r="2379" spans="1:21">
      <c r="A2379" t="s">
        <v>3176</v>
      </c>
      <c r="B2379" s="7" t="s">
        <v>199</v>
      </c>
      <c r="C2379" t="s">
        <v>251</v>
      </c>
      <c r="D2379" t="s">
        <v>104</v>
      </c>
      <c r="E2379" t="s">
        <v>50</v>
      </c>
      <c r="F2379" t="s">
        <v>26</v>
      </c>
      <c r="G2379">
        <v>10</v>
      </c>
      <c r="H2379">
        <v>0.05</v>
      </c>
      <c r="I2379" s="2">
        <v>759430</v>
      </c>
      <c r="J2379" t="str">
        <f>_xlfn.XLOOKUP(tblOrders[[#This Row],[CustomerID]], tblCustomers[CustomerID], tblCustomers[CustomerName])</f>
        <v>Customer 175</v>
      </c>
      <c r="K2379" t="str">
        <f>_xlfn.XLOOKUP(tblOrders[[#This Row],[CustomerID]], tblCustomers[CustomerID], tblCustomers[Segment])</f>
        <v>Consumer</v>
      </c>
      <c r="L2379" t="str">
        <f>_xlfn.XLOOKUP(tblOrders[[#This Row],[ProductID]], tblProducts[ProductID], tblProducts[Category])</f>
        <v>Furniture</v>
      </c>
      <c r="M2379">
        <f>_xlfn.XLOOKUP(tblOrders[[#This Row],[ProductID]], tblProducts[ProductID], tblProducts[CostPrice])</f>
        <v>10664</v>
      </c>
      <c r="N2379">
        <f>tblOrders[[#This Row],[Sales]]-(tblOrders[[#This Row],[CostPrice]]*tblOrders[[#This Row],[Quantity]])</f>
        <v>652790</v>
      </c>
      <c r="O2379" t="str">
        <f>TEXT(tblOrders[[#This Row],[Date]],"mmm-yyyy")</f>
        <v>Dec-2025</v>
      </c>
      <c r="P2379" t="str">
        <f>_xlfn.XLOOKUP(tblOrders[[#This Row],[OrderID]], tblReturns[OrderID], tblReturns[Returned])</f>
        <v>No</v>
      </c>
      <c r="Q2379" t="str">
        <f>_xlfn.XLOOKUP(tblOrders[[#This Row],[OrderID]], tblShipping[OrderID], tblShipping[ShipMode])</f>
        <v>Standard</v>
      </c>
      <c r="R2379" t="str">
        <f>IFERROR(_xlfn.XLOOKUP(A2378, tblCustomers[CustomerID], tblCustomers[CustomerName]), "Not Found")</f>
        <v>Not Found</v>
      </c>
      <c r="S2379" t="str">
        <f>IF(tblOrders[[#This Row],[Sales]]&gt;1000000,"High Value","Standard")</f>
        <v>Standard</v>
      </c>
      <c r="T2379" t="str">
        <f>_xlfn.XLOOKUP(tblOrders[[#This Row],[ProductID]], tblProducts[ProductID], tblProducts[ProductName])</f>
        <v>Product 23</v>
      </c>
      <c r="U2379">
        <f>_xlfn.XLOOKUP(tblOrders[[#This Row],[SalesRepID]], tblSalesreps[RepID], tblSalesreps[Target])</f>
        <v>17350666</v>
      </c>
    </row>
    <row r="2380" spans="1:21">
      <c r="A2380" t="s">
        <v>3177</v>
      </c>
      <c r="B2380" s="7" t="s">
        <v>253</v>
      </c>
      <c r="C2380" t="s">
        <v>885</v>
      </c>
      <c r="D2380" t="s">
        <v>945</v>
      </c>
      <c r="E2380" t="s">
        <v>69</v>
      </c>
      <c r="F2380" t="s">
        <v>20</v>
      </c>
      <c r="G2380">
        <v>2</v>
      </c>
      <c r="H2380">
        <v>0.15</v>
      </c>
      <c r="I2380" s="2">
        <v>41571.800000000003</v>
      </c>
      <c r="J2380" t="str">
        <f>_xlfn.XLOOKUP(tblOrders[[#This Row],[CustomerID]], tblCustomers[CustomerID], tblCustomers[CustomerName])</f>
        <v>Customer 277</v>
      </c>
      <c r="K2380" t="str">
        <f>_xlfn.XLOOKUP(tblOrders[[#This Row],[CustomerID]], tblCustomers[CustomerID], tblCustomers[Segment])</f>
        <v>Corporate</v>
      </c>
      <c r="L2380" t="str">
        <f>_xlfn.XLOOKUP(tblOrders[[#This Row],[ProductID]], tblProducts[ProductID], tblProducts[Category])</f>
        <v>Home</v>
      </c>
      <c r="M2380">
        <f>_xlfn.XLOOKUP(tblOrders[[#This Row],[ProductID]], tblProducts[ProductID], tblProducts[CostPrice])</f>
        <v>54711</v>
      </c>
      <c r="N2380">
        <f>tblOrders[[#This Row],[Sales]]-(tblOrders[[#This Row],[CostPrice]]*tblOrders[[#This Row],[Quantity]])</f>
        <v>-67850.2</v>
      </c>
      <c r="O2380" t="str">
        <f>TEXT(tblOrders[[#This Row],[Date]],"mmm-yyyy")</f>
        <v>Jun-2025</v>
      </c>
      <c r="P2380" t="str">
        <f>_xlfn.XLOOKUP(tblOrders[[#This Row],[OrderID]], tblReturns[OrderID], tblReturns[Returned])</f>
        <v>No</v>
      </c>
      <c r="Q2380" t="str">
        <f>_xlfn.XLOOKUP(tblOrders[[#This Row],[OrderID]], tblShipping[OrderID], tblShipping[ShipMode])</f>
        <v>Express</v>
      </c>
      <c r="R2380" t="str">
        <f>IFERROR(_xlfn.XLOOKUP(A2379, tblCustomers[CustomerID], tblCustomers[CustomerName]), "Not Found")</f>
        <v>Not Found</v>
      </c>
      <c r="S2380" t="str">
        <f>IF(tblOrders[[#This Row],[Sales]]&gt;1000000,"High Value","Standard")</f>
        <v>Standard</v>
      </c>
      <c r="T2380" t="str">
        <f>_xlfn.XLOOKUP(tblOrders[[#This Row],[ProductID]], tblProducts[ProductID], tblProducts[ProductName])</f>
        <v>Product 38</v>
      </c>
      <c r="U2380">
        <f>_xlfn.XLOOKUP(tblOrders[[#This Row],[SalesRepID]], tblSalesreps[RepID], tblSalesreps[Target])</f>
        <v>19473459</v>
      </c>
    </row>
    <row r="2381" spans="1:21">
      <c r="A2381" t="s">
        <v>3178</v>
      </c>
      <c r="B2381" s="7" t="s">
        <v>995</v>
      </c>
      <c r="C2381" t="s">
        <v>1806</v>
      </c>
      <c r="D2381" t="s">
        <v>100</v>
      </c>
      <c r="E2381" t="s">
        <v>40</v>
      </c>
      <c r="F2381" t="s">
        <v>26</v>
      </c>
      <c r="G2381">
        <v>9</v>
      </c>
      <c r="H2381">
        <v>0.1</v>
      </c>
      <c r="I2381" s="2">
        <v>692987.4</v>
      </c>
      <c r="J2381" t="str">
        <f>_xlfn.XLOOKUP(tblOrders[[#This Row],[CustomerID]], tblCustomers[CustomerID], tblCustomers[CustomerName])</f>
        <v>Customer 9</v>
      </c>
      <c r="K2381" t="str">
        <f>_xlfn.XLOOKUP(tblOrders[[#This Row],[CustomerID]], tblCustomers[CustomerID], tblCustomers[Segment])</f>
        <v>Consumer</v>
      </c>
      <c r="L2381" t="str">
        <f>_xlfn.XLOOKUP(tblOrders[[#This Row],[ProductID]], tblProducts[ProductID], tblProducts[Category])</f>
        <v>Electronics</v>
      </c>
      <c r="M2381">
        <f>_xlfn.XLOOKUP(tblOrders[[#This Row],[ProductID]], tblProducts[ProductID], tblProducts[CostPrice])</f>
        <v>39197</v>
      </c>
      <c r="N2381">
        <f>tblOrders[[#This Row],[Sales]]-(tblOrders[[#This Row],[CostPrice]]*tblOrders[[#This Row],[Quantity]])</f>
        <v>340214.4</v>
      </c>
      <c r="O2381" t="str">
        <f>TEXT(tblOrders[[#This Row],[Date]],"mmm-yyyy")</f>
        <v>Feb-2025</v>
      </c>
      <c r="P2381" t="str">
        <f>_xlfn.XLOOKUP(tblOrders[[#This Row],[OrderID]], tblReturns[OrderID], tblReturns[Returned])</f>
        <v>No</v>
      </c>
      <c r="Q2381" t="str">
        <f>_xlfn.XLOOKUP(tblOrders[[#This Row],[OrderID]], tblShipping[OrderID], tblShipping[ShipMode])</f>
        <v>Pickup</v>
      </c>
      <c r="R2381" t="str">
        <f>IFERROR(_xlfn.XLOOKUP(A2380, tblCustomers[CustomerID], tblCustomers[CustomerName]), "Not Found")</f>
        <v>Not Found</v>
      </c>
      <c r="S2381" t="str">
        <f>IF(tblOrders[[#This Row],[Sales]]&gt;1000000,"High Value","Standard")</f>
        <v>Standard</v>
      </c>
      <c r="T2381" t="str">
        <f>_xlfn.XLOOKUP(tblOrders[[#This Row],[ProductID]], tblProducts[ProductID], tblProducts[ProductName])</f>
        <v>Product 21</v>
      </c>
      <c r="U2381">
        <f>_xlfn.XLOOKUP(tblOrders[[#This Row],[SalesRepID]], tblSalesreps[RepID], tblSalesreps[Target])</f>
        <v>6291486</v>
      </c>
    </row>
    <row r="2382" spans="1:21">
      <c r="A2382" t="s">
        <v>3179</v>
      </c>
      <c r="B2382" s="7" t="s">
        <v>364</v>
      </c>
      <c r="C2382" t="s">
        <v>136</v>
      </c>
      <c r="D2382" t="s">
        <v>382</v>
      </c>
      <c r="E2382" t="s">
        <v>35</v>
      </c>
      <c r="F2382" t="s">
        <v>51</v>
      </c>
      <c r="G2382">
        <v>3</v>
      </c>
      <c r="H2382">
        <v>0.15</v>
      </c>
      <c r="I2382" s="2">
        <v>151679.1</v>
      </c>
      <c r="J2382" t="str">
        <f>_xlfn.XLOOKUP(tblOrders[[#This Row],[CustomerID]], tblCustomers[CustomerID], tblCustomers[CustomerName])</f>
        <v>Customer 263</v>
      </c>
      <c r="K2382" t="str">
        <f>_xlfn.XLOOKUP(tblOrders[[#This Row],[CustomerID]], tblCustomers[CustomerID], tblCustomers[Segment])</f>
        <v>Corporate</v>
      </c>
      <c r="L2382" t="str">
        <f>_xlfn.XLOOKUP(tblOrders[[#This Row],[ProductID]], tblProducts[ProductID], tblProducts[Category])</f>
        <v>Office</v>
      </c>
      <c r="M2382">
        <f>_xlfn.XLOOKUP(tblOrders[[#This Row],[ProductID]], tblProducts[ProductID], tblProducts[CostPrice])</f>
        <v>61777</v>
      </c>
      <c r="N2382">
        <f>tblOrders[[#This Row],[Sales]]-(tblOrders[[#This Row],[CostPrice]]*tblOrders[[#This Row],[Quantity]])</f>
        <v>-33651.899999999994</v>
      </c>
      <c r="O2382" t="str">
        <f>TEXT(tblOrders[[#This Row],[Date]],"mmm-yyyy")</f>
        <v>Apr-2025</v>
      </c>
      <c r="P2382" t="str">
        <f>_xlfn.XLOOKUP(tblOrders[[#This Row],[OrderID]], tblReturns[OrderID], tblReturns[Returned])</f>
        <v>No</v>
      </c>
      <c r="Q2382" t="str">
        <f>_xlfn.XLOOKUP(tblOrders[[#This Row],[OrderID]], tblShipping[OrderID], tblShipping[ShipMode])</f>
        <v>Express</v>
      </c>
      <c r="R2382" t="str">
        <f>IFERROR(_xlfn.XLOOKUP(A2381, tblCustomers[CustomerID], tblCustomers[CustomerName]), "Not Found")</f>
        <v>Not Found</v>
      </c>
      <c r="S2382" t="str">
        <f>IF(tblOrders[[#This Row],[Sales]]&gt;1000000,"High Value","Standard")</f>
        <v>Standard</v>
      </c>
      <c r="T2382" t="str">
        <f>_xlfn.XLOOKUP(tblOrders[[#This Row],[ProductID]], tblProducts[ProductID], tblProducts[ProductName])</f>
        <v>Product 65</v>
      </c>
      <c r="U2382">
        <f>_xlfn.XLOOKUP(tblOrders[[#This Row],[SalesRepID]], tblSalesreps[RepID], tblSalesreps[Target])</f>
        <v>19619177</v>
      </c>
    </row>
    <row r="2383" spans="1:21">
      <c r="A2383" t="s">
        <v>3180</v>
      </c>
      <c r="B2383" s="7" t="s">
        <v>76</v>
      </c>
      <c r="C2383" t="s">
        <v>287</v>
      </c>
      <c r="D2383" t="s">
        <v>137</v>
      </c>
      <c r="E2383" t="s">
        <v>74</v>
      </c>
      <c r="F2383" t="s">
        <v>88</v>
      </c>
      <c r="G2383">
        <v>4</v>
      </c>
      <c r="H2383">
        <v>0.15</v>
      </c>
      <c r="I2383" s="2">
        <v>373374.4</v>
      </c>
      <c r="J2383" t="str">
        <f>_xlfn.XLOOKUP(tblOrders[[#This Row],[CustomerID]], tblCustomers[CustomerID], tblCustomers[CustomerName])</f>
        <v>Customer 183</v>
      </c>
      <c r="K2383" t="str">
        <f>_xlfn.XLOOKUP(tblOrders[[#This Row],[CustomerID]], tblCustomers[CustomerID], tblCustomers[Segment])</f>
        <v>Consumer</v>
      </c>
      <c r="L2383" t="str">
        <f>_xlfn.XLOOKUP(tblOrders[[#This Row],[ProductID]], tblProducts[ProductID], tblProducts[Category])</f>
        <v>Home</v>
      </c>
      <c r="M2383">
        <f>_xlfn.XLOOKUP(tblOrders[[#This Row],[ProductID]], tblProducts[ProductID], tblProducts[CostPrice])</f>
        <v>26666</v>
      </c>
      <c r="N2383">
        <f>tblOrders[[#This Row],[Sales]]-(tblOrders[[#This Row],[CostPrice]]*tblOrders[[#This Row],[Quantity]])</f>
        <v>266710.40000000002</v>
      </c>
      <c r="O2383" t="str">
        <f>TEXT(tblOrders[[#This Row],[Date]],"mmm-yyyy")</f>
        <v>Jun-2025</v>
      </c>
      <c r="P2383" t="str">
        <f>_xlfn.XLOOKUP(tblOrders[[#This Row],[OrderID]], tblReturns[OrderID], tblReturns[Returned])</f>
        <v>No</v>
      </c>
      <c r="Q2383" t="str">
        <f>_xlfn.XLOOKUP(tblOrders[[#This Row],[OrderID]], tblShipping[OrderID], tblShipping[ShipMode])</f>
        <v>Express</v>
      </c>
      <c r="R2383" t="str">
        <f>IFERROR(_xlfn.XLOOKUP(A2382, tblCustomers[CustomerID], tblCustomers[CustomerName]), "Not Found")</f>
        <v>Not Found</v>
      </c>
      <c r="S2383" t="str">
        <f>IF(tblOrders[[#This Row],[Sales]]&gt;1000000,"High Value","Standard")</f>
        <v>Standard</v>
      </c>
      <c r="T2383" t="str">
        <f>_xlfn.XLOOKUP(tblOrders[[#This Row],[ProductID]], tblProducts[ProductID], tblProducts[ProductName])</f>
        <v>Product 76</v>
      </c>
      <c r="U2383">
        <f>_xlfn.XLOOKUP(tblOrders[[#This Row],[SalesRepID]], tblSalesreps[RepID], tblSalesreps[Target])</f>
        <v>7254801</v>
      </c>
    </row>
    <row r="2384" spans="1:21">
      <c r="A2384" t="s">
        <v>3181</v>
      </c>
      <c r="B2384" s="7" t="s">
        <v>1249</v>
      </c>
      <c r="C2384" t="s">
        <v>426</v>
      </c>
      <c r="D2384" t="s">
        <v>543</v>
      </c>
      <c r="E2384" t="s">
        <v>210</v>
      </c>
      <c r="F2384" t="s">
        <v>26</v>
      </c>
      <c r="G2384">
        <v>5</v>
      </c>
      <c r="H2384">
        <v>0.05</v>
      </c>
      <c r="I2384" s="2">
        <v>709721.25</v>
      </c>
      <c r="J2384" t="str">
        <f>_xlfn.XLOOKUP(tblOrders[[#This Row],[CustomerID]], tblCustomers[CustomerID], tblCustomers[CustomerName])</f>
        <v>Customer 195</v>
      </c>
      <c r="K2384" t="str">
        <f>_xlfn.XLOOKUP(tblOrders[[#This Row],[CustomerID]], tblCustomers[CustomerID], tblCustomers[Segment])</f>
        <v>Corporate</v>
      </c>
      <c r="L2384" t="str">
        <f>_xlfn.XLOOKUP(tblOrders[[#This Row],[ProductID]], tblProducts[ProductID], tblProducts[Category])</f>
        <v>Furniture</v>
      </c>
      <c r="M2384">
        <f>_xlfn.XLOOKUP(tblOrders[[#This Row],[ProductID]], tblProducts[ProductID], tblProducts[CostPrice])</f>
        <v>29153</v>
      </c>
      <c r="N2384">
        <f>tblOrders[[#This Row],[Sales]]-(tblOrders[[#This Row],[CostPrice]]*tblOrders[[#This Row],[Quantity]])</f>
        <v>563956.25</v>
      </c>
      <c r="O2384" t="str">
        <f>TEXT(tblOrders[[#This Row],[Date]],"mmm-yyyy")</f>
        <v>Jun-2025</v>
      </c>
      <c r="P2384" t="str">
        <f>_xlfn.XLOOKUP(tblOrders[[#This Row],[OrderID]], tblReturns[OrderID], tblReturns[Returned])</f>
        <v>No</v>
      </c>
      <c r="Q2384" t="str">
        <f>_xlfn.XLOOKUP(tblOrders[[#This Row],[OrderID]], tblShipping[OrderID], tblShipping[ShipMode])</f>
        <v>Standard</v>
      </c>
      <c r="R2384" t="str">
        <f>IFERROR(_xlfn.XLOOKUP(A2383, tblCustomers[CustomerID], tblCustomers[CustomerName]), "Not Found")</f>
        <v>Not Found</v>
      </c>
      <c r="S2384" t="str">
        <f>IF(tblOrders[[#This Row],[Sales]]&gt;1000000,"High Value","Standard")</f>
        <v>Standard</v>
      </c>
      <c r="T2384" t="str">
        <f>_xlfn.XLOOKUP(tblOrders[[#This Row],[ProductID]], tblProducts[ProductID], tblProducts[ProductName])</f>
        <v>Product 16</v>
      </c>
      <c r="U2384">
        <f>_xlfn.XLOOKUP(tblOrders[[#This Row],[SalesRepID]], tblSalesreps[RepID], tblSalesreps[Target])</f>
        <v>19336654</v>
      </c>
    </row>
    <row r="2385" spans="1:21">
      <c r="A2385" t="s">
        <v>3182</v>
      </c>
      <c r="B2385" s="7" t="s">
        <v>85</v>
      </c>
      <c r="C2385" t="s">
        <v>934</v>
      </c>
      <c r="D2385" t="s">
        <v>126</v>
      </c>
      <c r="E2385" t="s">
        <v>50</v>
      </c>
      <c r="F2385" t="s">
        <v>20</v>
      </c>
      <c r="G2385">
        <v>10</v>
      </c>
      <c r="H2385">
        <v>0</v>
      </c>
      <c r="I2385" s="2">
        <v>113920</v>
      </c>
      <c r="J2385" t="str">
        <f>_xlfn.XLOOKUP(tblOrders[[#This Row],[CustomerID]], tblCustomers[CustomerID], tblCustomers[CustomerName])</f>
        <v>Customer 85</v>
      </c>
      <c r="K2385" t="str">
        <f>_xlfn.XLOOKUP(tblOrders[[#This Row],[CustomerID]], tblCustomers[CustomerID], tblCustomers[Segment])</f>
        <v>Consumer</v>
      </c>
      <c r="L2385" t="str">
        <f>_xlfn.XLOOKUP(tblOrders[[#This Row],[ProductID]], tblProducts[ProductID], tblProducts[Category])</f>
        <v>Furniture</v>
      </c>
      <c r="M2385">
        <f>_xlfn.XLOOKUP(tblOrders[[#This Row],[ProductID]], tblProducts[ProductID], tblProducts[CostPrice])</f>
        <v>47434</v>
      </c>
      <c r="N2385">
        <f>tblOrders[[#This Row],[Sales]]-(tblOrders[[#This Row],[CostPrice]]*tblOrders[[#This Row],[Quantity]])</f>
        <v>-360420</v>
      </c>
      <c r="O2385" t="str">
        <f>TEXT(tblOrders[[#This Row],[Date]],"mmm-yyyy")</f>
        <v>Jul-2025</v>
      </c>
      <c r="P2385" t="str">
        <f>_xlfn.XLOOKUP(tblOrders[[#This Row],[OrderID]], tblReturns[OrderID], tblReturns[Returned])</f>
        <v>No</v>
      </c>
      <c r="Q2385" t="str">
        <f>_xlfn.XLOOKUP(tblOrders[[#This Row],[OrderID]], tblShipping[OrderID], tblShipping[ShipMode])</f>
        <v>Express</v>
      </c>
      <c r="R2385" t="str">
        <f>IFERROR(_xlfn.XLOOKUP(A2384, tblCustomers[CustomerID], tblCustomers[CustomerName]), "Not Found")</f>
        <v>Not Found</v>
      </c>
      <c r="S2385" t="str">
        <f>IF(tblOrders[[#This Row],[Sales]]&gt;1000000,"High Value","Standard")</f>
        <v>Standard</v>
      </c>
      <c r="T2385" t="str">
        <f>_xlfn.XLOOKUP(tblOrders[[#This Row],[ProductID]], tblProducts[ProductID], tblProducts[ProductName])</f>
        <v>Product 67</v>
      </c>
      <c r="U2385">
        <f>_xlfn.XLOOKUP(tblOrders[[#This Row],[SalesRepID]], tblSalesreps[RepID], tblSalesreps[Target])</f>
        <v>17350666</v>
      </c>
    </row>
    <row r="2386" spans="1:21">
      <c r="A2386" t="s">
        <v>3183</v>
      </c>
      <c r="B2386" s="7" t="s">
        <v>807</v>
      </c>
      <c r="C2386" t="s">
        <v>429</v>
      </c>
      <c r="D2386" t="s">
        <v>155</v>
      </c>
      <c r="E2386" t="s">
        <v>202</v>
      </c>
      <c r="F2386" t="s">
        <v>26</v>
      </c>
      <c r="G2386">
        <v>10</v>
      </c>
      <c r="H2386">
        <v>0.1</v>
      </c>
      <c r="I2386" s="2">
        <v>630144</v>
      </c>
      <c r="J2386" t="str">
        <f>_xlfn.XLOOKUP(tblOrders[[#This Row],[CustomerID]], tblCustomers[CustomerID], tblCustomers[CustomerName])</f>
        <v>Customer 243</v>
      </c>
      <c r="K2386" t="str">
        <f>_xlfn.XLOOKUP(tblOrders[[#This Row],[CustomerID]], tblCustomers[CustomerID], tblCustomers[Segment])</f>
        <v>Corporate</v>
      </c>
      <c r="L2386" t="str">
        <f>_xlfn.XLOOKUP(tblOrders[[#This Row],[ProductID]], tblProducts[ProductID], tblProducts[Category])</f>
        <v>Electronics</v>
      </c>
      <c r="M2386">
        <f>_xlfn.XLOOKUP(tblOrders[[#This Row],[ProductID]], tblProducts[ProductID], tblProducts[CostPrice])</f>
        <v>23271</v>
      </c>
      <c r="N2386">
        <f>tblOrders[[#This Row],[Sales]]-(tblOrders[[#This Row],[CostPrice]]*tblOrders[[#This Row],[Quantity]])</f>
        <v>397434</v>
      </c>
      <c r="O2386" t="str">
        <f>TEXT(tblOrders[[#This Row],[Date]],"mmm-yyyy")</f>
        <v>Sep-2025</v>
      </c>
      <c r="P2386" t="str">
        <f>_xlfn.XLOOKUP(tblOrders[[#This Row],[OrderID]], tblReturns[OrderID], tblReturns[Returned])</f>
        <v>No</v>
      </c>
      <c r="Q2386" t="str">
        <f>_xlfn.XLOOKUP(tblOrders[[#This Row],[OrderID]], tblShipping[OrderID], tblShipping[ShipMode])</f>
        <v>Express</v>
      </c>
      <c r="R2386" t="str">
        <f>IFERROR(_xlfn.XLOOKUP(A2385, tblCustomers[CustomerID], tblCustomers[CustomerName]), "Not Found")</f>
        <v>Not Found</v>
      </c>
      <c r="S2386" t="str">
        <f>IF(tblOrders[[#This Row],[Sales]]&gt;1000000,"High Value","Standard")</f>
        <v>Standard</v>
      </c>
      <c r="T2386" t="str">
        <f>_xlfn.XLOOKUP(tblOrders[[#This Row],[ProductID]], tblProducts[ProductID], tblProducts[ProductName])</f>
        <v>Product 48</v>
      </c>
      <c r="U2386">
        <f>_xlfn.XLOOKUP(tblOrders[[#This Row],[SalesRepID]], tblSalesreps[RepID], tblSalesreps[Target])</f>
        <v>10652665</v>
      </c>
    </row>
    <row r="2387" spans="1:21">
      <c r="A2387" t="s">
        <v>3184</v>
      </c>
      <c r="B2387" s="7" t="s">
        <v>407</v>
      </c>
      <c r="C2387" t="s">
        <v>677</v>
      </c>
      <c r="D2387" t="s">
        <v>265</v>
      </c>
      <c r="E2387" t="s">
        <v>119</v>
      </c>
      <c r="F2387" t="s">
        <v>26</v>
      </c>
      <c r="G2387">
        <v>8</v>
      </c>
      <c r="H2387">
        <v>0.15</v>
      </c>
      <c r="I2387" s="2">
        <v>705976</v>
      </c>
      <c r="J2387" t="str">
        <f>_xlfn.XLOOKUP(tblOrders[[#This Row],[CustomerID]], tblCustomers[CustomerID], tblCustomers[CustomerName])</f>
        <v>Customer 279</v>
      </c>
      <c r="K2387" t="str">
        <f>_xlfn.XLOOKUP(tblOrders[[#This Row],[CustomerID]], tblCustomers[CustomerID], tblCustomers[Segment])</f>
        <v>SME</v>
      </c>
      <c r="L2387" t="str">
        <f>_xlfn.XLOOKUP(tblOrders[[#This Row],[ProductID]], tblProducts[ProductID], tblProducts[Category])</f>
        <v>Home</v>
      </c>
      <c r="M2387">
        <f>_xlfn.XLOOKUP(tblOrders[[#This Row],[ProductID]], tblProducts[ProductID], tblProducts[CostPrice])</f>
        <v>33642</v>
      </c>
      <c r="N2387">
        <f>tblOrders[[#This Row],[Sales]]-(tblOrders[[#This Row],[CostPrice]]*tblOrders[[#This Row],[Quantity]])</f>
        <v>436840</v>
      </c>
      <c r="O2387" t="str">
        <f>TEXT(tblOrders[[#This Row],[Date]],"mmm-yyyy")</f>
        <v>Feb-2025</v>
      </c>
      <c r="P2387" t="str">
        <f>_xlfn.XLOOKUP(tblOrders[[#This Row],[OrderID]], tblReturns[OrderID], tblReturns[Returned])</f>
        <v>No</v>
      </c>
      <c r="Q2387" t="str">
        <f>_xlfn.XLOOKUP(tblOrders[[#This Row],[OrderID]], tblShipping[OrderID], tblShipping[ShipMode])</f>
        <v>Pickup</v>
      </c>
      <c r="R2387" t="str">
        <f>IFERROR(_xlfn.XLOOKUP(A2386, tblCustomers[CustomerID], tblCustomers[CustomerName]), "Not Found")</f>
        <v>Not Found</v>
      </c>
      <c r="S2387" t="str">
        <f>IF(tblOrders[[#This Row],[Sales]]&gt;1000000,"High Value","Standard")</f>
        <v>Standard</v>
      </c>
      <c r="T2387" t="str">
        <f>_xlfn.XLOOKUP(tblOrders[[#This Row],[ProductID]], tblProducts[ProductID], tblProducts[ProductName])</f>
        <v>Product 17</v>
      </c>
      <c r="U2387">
        <f>_xlfn.XLOOKUP(tblOrders[[#This Row],[SalesRepID]], tblSalesreps[RepID], tblSalesreps[Target])</f>
        <v>5886694</v>
      </c>
    </row>
    <row r="2388" spans="1:21">
      <c r="A2388" t="s">
        <v>3185</v>
      </c>
      <c r="B2388" s="7" t="s">
        <v>862</v>
      </c>
      <c r="C2388" t="s">
        <v>347</v>
      </c>
      <c r="D2388" t="s">
        <v>137</v>
      </c>
      <c r="E2388" t="s">
        <v>186</v>
      </c>
      <c r="F2388" t="s">
        <v>20</v>
      </c>
      <c r="G2388">
        <v>6</v>
      </c>
      <c r="H2388">
        <v>0.2</v>
      </c>
      <c r="I2388" s="2">
        <v>428006.40000000002</v>
      </c>
      <c r="J2388" t="str">
        <f>_xlfn.XLOOKUP(tblOrders[[#This Row],[CustomerID]], tblCustomers[CustomerID], tblCustomers[CustomerName])</f>
        <v>Customer 58</v>
      </c>
      <c r="K2388" t="str">
        <f>_xlfn.XLOOKUP(tblOrders[[#This Row],[CustomerID]], tblCustomers[CustomerID], tblCustomers[Segment])</f>
        <v>SME</v>
      </c>
      <c r="L2388" t="str">
        <f>_xlfn.XLOOKUP(tblOrders[[#This Row],[ProductID]], tblProducts[ProductID], tblProducts[Category])</f>
        <v>Home</v>
      </c>
      <c r="M2388">
        <f>_xlfn.XLOOKUP(tblOrders[[#This Row],[ProductID]], tblProducts[ProductID], tblProducts[CostPrice])</f>
        <v>26666</v>
      </c>
      <c r="N2388">
        <f>tblOrders[[#This Row],[Sales]]-(tblOrders[[#This Row],[CostPrice]]*tblOrders[[#This Row],[Quantity]])</f>
        <v>268010.40000000002</v>
      </c>
      <c r="O2388" t="str">
        <f>TEXT(tblOrders[[#This Row],[Date]],"mmm-yyyy")</f>
        <v>Mar-2025</v>
      </c>
      <c r="P2388" t="str">
        <f>_xlfn.XLOOKUP(tblOrders[[#This Row],[OrderID]], tblReturns[OrderID], tblReturns[Returned])</f>
        <v>No</v>
      </c>
      <c r="Q2388" t="str">
        <f>_xlfn.XLOOKUP(tblOrders[[#This Row],[OrderID]], tblShipping[OrderID], tblShipping[ShipMode])</f>
        <v>Pickup</v>
      </c>
      <c r="R2388" t="str">
        <f>IFERROR(_xlfn.XLOOKUP(A2387, tblCustomers[CustomerID], tblCustomers[CustomerName]), "Not Found")</f>
        <v>Not Found</v>
      </c>
      <c r="S2388" t="str">
        <f>IF(tblOrders[[#This Row],[Sales]]&gt;1000000,"High Value","Standard")</f>
        <v>Standard</v>
      </c>
      <c r="T2388" t="str">
        <f>_xlfn.XLOOKUP(tblOrders[[#This Row],[ProductID]], tblProducts[ProductID], tblProducts[ProductName])</f>
        <v>Product 76</v>
      </c>
      <c r="U2388">
        <f>_xlfn.XLOOKUP(tblOrders[[#This Row],[SalesRepID]], tblSalesreps[RepID], tblSalesreps[Target])</f>
        <v>15141830</v>
      </c>
    </row>
    <row r="2389" spans="1:21">
      <c r="A2389" t="s">
        <v>3186</v>
      </c>
      <c r="B2389" s="7" t="s">
        <v>250</v>
      </c>
      <c r="C2389" t="s">
        <v>593</v>
      </c>
      <c r="D2389" t="s">
        <v>369</v>
      </c>
      <c r="E2389" t="s">
        <v>69</v>
      </c>
      <c r="F2389" t="s">
        <v>20</v>
      </c>
      <c r="G2389">
        <v>8</v>
      </c>
      <c r="H2389">
        <v>0.1</v>
      </c>
      <c r="I2389" s="2">
        <v>937173.6</v>
      </c>
      <c r="J2389" t="str">
        <f>_xlfn.XLOOKUP(tblOrders[[#This Row],[CustomerID]], tblCustomers[CustomerID], tblCustomers[CustomerName])</f>
        <v>Customer 120</v>
      </c>
      <c r="K2389" t="str">
        <f>_xlfn.XLOOKUP(tblOrders[[#This Row],[CustomerID]], tblCustomers[CustomerID], tblCustomers[Segment])</f>
        <v>SME</v>
      </c>
      <c r="L2389" t="str">
        <f>_xlfn.XLOOKUP(tblOrders[[#This Row],[ProductID]], tblProducts[ProductID], tblProducts[Category])</f>
        <v>Office</v>
      </c>
      <c r="M2389">
        <f>_xlfn.XLOOKUP(tblOrders[[#This Row],[ProductID]], tblProducts[ProductID], tblProducts[CostPrice])</f>
        <v>12456</v>
      </c>
      <c r="N2389">
        <f>tblOrders[[#This Row],[Sales]]-(tblOrders[[#This Row],[CostPrice]]*tblOrders[[#This Row],[Quantity]])</f>
        <v>837525.6</v>
      </c>
      <c r="O2389" t="str">
        <f>TEXT(tblOrders[[#This Row],[Date]],"mmm-yyyy")</f>
        <v>Jul-2025</v>
      </c>
      <c r="P2389" t="str">
        <f>_xlfn.XLOOKUP(tblOrders[[#This Row],[OrderID]], tblReturns[OrderID], tblReturns[Returned])</f>
        <v>No</v>
      </c>
      <c r="Q2389" t="str">
        <f>_xlfn.XLOOKUP(tblOrders[[#This Row],[OrderID]], tblShipping[OrderID], tblShipping[ShipMode])</f>
        <v>Express</v>
      </c>
      <c r="R2389" t="str">
        <f>IFERROR(_xlfn.XLOOKUP(A2388, tblCustomers[CustomerID], tblCustomers[CustomerName]), "Not Found")</f>
        <v>Not Found</v>
      </c>
      <c r="S2389" t="str">
        <f>IF(tblOrders[[#This Row],[Sales]]&gt;1000000,"High Value","Standard")</f>
        <v>Standard</v>
      </c>
      <c r="T2389" t="str">
        <f>_xlfn.XLOOKUP(tblOrders[[#This Row],[ProductID]], tblProducts[ProductID], tblProducts[ProductName])</f>
        <v>Product 42</v>
      </c>
      <c r="U2389">
        <f>_xlfn.XLOOKUP(tblOrders[[#This Row],[SalesRepID]], tblSalesreps[RepID], tblSalesreps[Target])</f>
        <v>19473459</v>
      </c>
    </row>
    <row r="2390" spans="1:21">
      <c r="A2390" t="s">
        <v>3187</v>
      </c>
      <c r="B2390" s="7" t="s">
        <v>1401</v>
      </c>
      <c r="C2390" t="s">
        <v>157</v>
      </c>
      <c r="D2390" t="s">
        <v>318</v>
      </c>
      <c r="E2390" t="s">
        <v>74</v>
      </c>
      <c r="F2390" t="s">
        <v>14</v>
      </c>
      <c r="G2390">
        <v>3</v>
      </c>
      <c r="H2390">
        <v>0.1</v>
      </c>
      <c r="I2390" s="2">
        <v>335232</v>
      </c>
      <c r="J2390" t="str">
        <f>_xlfn.XLOOKUP(tblOrders[[#This Row],[CustomerID]], tblCustomers[CustomerID], tblCustomers[CustomerName])</f>
        <v>Customer 155</v>
      </c>
      <c r="K2390" t="str">
        <f>_xlfn.XLOOKUP(tblOrders[[#This Row],[CustomerID]], tblCustomers[CustomerID], tblCustomers[Segment])</f>
        <v>SME</v>
      </c>
      <c r="L2390" t="str">
        <f>_xlfn.XLOOKUP(tblOrders[[#This Row],[ProductID]], tblProducts[ProductID], tblProducts[Category])</f>
        <v>Office</v>
      </c>
      <c r="M2390">
        <f>_xlfn.XLOOKUP(tblOrders[[#This Row],[ProductID]], tblProducts[ProductID], tblProducts[CostPrice])</f>
        <v>39205</v>
      </c>
      <c r="N2390">
        <f>tblOrders[[#This Row],[Sales]]-(tblOrders[[#This Row],[CostPrice]]*tblOrders[[#This Row],[Quantity]])</f>
        <v>217617</v>
      </c>
      <c r="O2390" t="str">
        <f>TEXT(tblOrders[[#This Row],[Date]],"mmm-yyyy")</f>
        <v>Jul-2025</v>
      </c>
      <c r="P2390" t="str">
        <f>_xlfn.XLOOKUP(tblOrders[[#This Row],[OrderID]], tblReturns[OrderID], tblReturns[Returned])</f>
        <v>No</v>
      </c>
      <c r="Q2390" t="str">
        <f>_xlfn.XLOOKUP(tblOrders[[#This Row],[OrderID]], tblShipping[OrderID], tblShipping[ShipMode])</f>
        <v>Standard</v>
      </c>
      <c r="R2390" t="str">
        <f>IFERROR(_xlfn.XLOOKUP(A2389, tblCustomers[CustomerID], tblCustomers[CustomerName]), "Not Found")</f>
        <v>Not Found</v>
      </c>
      <c r="S2390" t="str">
        <f>IF(tblOrders[[#This Row],[Sales]]&gt;1000000,"High Value","Standard")</f>
        <v>Standard</v>
      </c>
      <c r="T2390" t="str">
        <f>_xlfn.XLOOKUP(tblOrders[[#This Row],[ProductID]], tblProducts[ProductID], tblProducts[ProductName])</f>
        <v>Product 74</v>
      </c>
      <c r="U2390">
        <f>_xlfn.XLOOKUP(tblOrders[[#This Row],[SalesRepID]], tblSalesreps[RepID], tblSalesreps[Target])</f>
        <v>7254801</v>
      </c>
    </row>
    <row r="2391" spans="1:21">
      <c r="A2391" t="s">
        <v>3188</v>
      </c>
      <c r="B2391" s="7" t="s">
        <v>22</v>
      </c>
      <c r="C2391" t="s">
        <v>728</v>
      </c>
      <c r="D2391" t="s">
        <v>314</v>
      </c>
      <c r="E2391" t="s">
        <v>165</v>
      </c>
      <c r="F2391" t="s">
        <v>88</v>
      </c>
      <c r="G2391">
        <v>9</v>
      </c>
      <c r="H2391">
        <v>0.15</v>
      </c>
      <c r="I2391" s="2">
        <v>472800.6</v>
      </c>
      <c r="J2391" t="str">
        <f>_xlfn.XLOOKUP(tblOrders[[#This Row],[CustomerID]], tblCustomers[CustomerID], tblCustomers[CustomerName])</f>
        <v>Customer 138</v>
      </c>
      <c r="K2391" t="str">
        <f>_xlfn.XLOOKUP(tblOrders[[#This Row],[CustomerID]], tblCustomers[CustomerID], tblCustomers[Segment])</f>
        <v>Corporate</v>
      </c>
      <c r="L2391" t="str">
        <f>_xlfn.XLOOKUP(tblOrders[[#This Row],[ProductID]], tblProducts[ProductID], tblProducts[Category])</f>
        <v>Furniture</v>
      </c>
      <c r="M2391">
        <f>_xlfn.XLOOKUP(tblOrders[[#This Row],[ProductID]], tblProducts[ProductID], tblProducts[CostPrice])</f>
        <v>10109</v>
      </c>
      <c r="N2391">
        <f>tblOrders[[#This Row],[Sales]]-(tblOrders[[#This Row],[CostPrice]]*tblOrders[[#This Row],[Quantity]])</f>
        <v>381819.6</v>
      </c>
      <c r="O2391" t="str">
        <f>TEXT(tblOrders[[#This Row],[Date]],"mmm-yyyy")</f>
        <v>Sep-2025</v>
      </c>
      <c r="P2391" t="str">
        <f>_xlfn.XLOOKUP(tblOrders[[#This Row],[OrderID]], tblReturns[OrderID], tblReturns[Returned])</f>
        <v>No</v>
      </c>
      <c r="Q2391" t="str">
        <f>_xlfn.XLOOKUP(tblOrders[[#This Row],[OrderID]], tblShipping[OrderID], tblShipping[ShipMode])</f>
        <v>Express</v>
      </c>
      <c r="R2391" t="str">
        <f>IFERROR(_xlfn.XLOOKUP(A2390, tblCustomers[CustomerID], tblCustomers[CustomerName]), "Not Found")</f>
        <v>Not Found</v>
      </c>
      <c r="S2391" t="str">
        <f>IF(tblOrders[[#This Row],[Sales]]&gt;1000000,"High Value","Standard")</f>
        <v>Standard</v>
      </c>
      <c r="T2391" t="str">
        <f>_xlfn.XLOOKUP(tblOrders[[#This Row],[ProductID]], tblProducts[ProductID], tblProducts[ProductName])</f>
        <v>Product 8</v>
      </c>
      <c r="U2391">
        <f>_xlfn.XLOOKUP(tblOrders[[#This Row],[SalesRepID]], tblSalesreps[RepID], tblSalesreps[Target])</f>
        <v>16839910</v>
      </c>
    </row>
    <row r="2392" spans="1:21">
      <c r="A2392" t="s">
        <v>3189</v>
      </c>
      <c r="B2392" s="7" t="s">
        <v>920</v>
      </c>
      <c r="C2392" t="s">
        <v>330</v>
      </c>
      <c r="D2392" t="s">
        <v>504</v>
      </c>
      <c r="E2392" t="s">
        <v>210</v>
      </c>
      <c r="F2392" t="s">
        <v>88</v>
      </c>
      <c r="G2392">
        <v>10</v>
      </c>
      <c r="H2392">
        <v>0.15</v>
      </c>
      <c r="I2392" s="2">
        <v>1145545</v>
      </c>
      <c r="J2392" t="str">
        <f>_xlfn.XLOOKUP(tblOrders[[#This Row],[CustomerID]], tblCustomers[CustomerID], tblCustomers[CustomerName])</f>
        <v>Customer 140</v>
      </c>
      <c r="K2392" t="str">
        <f>_xlfn.XLOOKUP(tblOrders[[#This Row],[CustomerID]], tblCustomers[CustomerID], tblCustomers[Segment])</f>
        <v>Consumer</v>
      </c>
      <c r="L2392" t="str">
        <f>_xlfn.XLOOKUP(tblOrders[[#This Row],[ProductID]], tblProducts[ProductID], tblProducts[Category])</f>
        <v>Office</v>
      </c>
      <c r="M2392">
        <f>_xlfn.XLOOKUP(tblOrders[[#This Row],[ProductID]], tblProducts[ProductID], tblProducts[CostPrice])</f>
        <v>12010</v>
      </c>
      <c r="N2392">
        <f>tblOrders[[#This Row],[Sales]]-(tblOrders[[#This Row],[CostPrice]]*tblOrders[[#This Row],[Quantity]])</f>
        <v>1025445</v>
      </c>
      <c r="O2392" t="str">
        <f>TEXT(tblOrders[[#This Row],[Date]],"mmm-yyyy")</f>
        <v>Dec-2025</v>
      </c>
      <c r="P2392" t="str">
        <f>_xlfn.XLOOKUP(tblOrders[[#This Row],[OrderID]], tblReturns[OrderID], tblReturns[Returned])</f>
        <v>No</v>
      </c>
      <c r="Q2392" t="str">
        <f>_xlfn.XLOOKUP(tblOrders[[#This Row],[OrderID]], tblShipping[OrderID], tblShipping[ShipMode])</f>
        <v>Pickup</v>
      </c>
      <c r="R2392" t="str">
        <f>IFERROR(_xlfn.XLOOKUP(A2391, tblCustomers[CustomerID], tblCustomers[CustomerName]), "Not Found")</f>
        <v>Not Found</v>
      </c>
      <c r="S2392" t="str">
        <f>IF(tblOrders[[#This Row],[Sales]]&gt;1000000,"High Value","Standard")</f>
        <v>High Value</v>
      </c>
      <c r="T2392" t="str">
        <f>_xlfn.XLOOKUP(tblOrders[[#This Row],[ProductID]], tblProducts[ProductID], tblProducts[ProductName])</f>
        <v>Product 15</v>
      </c>
      <c r="U2392">
        <f>_xlfn.XLOOKUP(tblOrders[[#This Row],[SalesRepID]], tblSalesreps[RepID], tblSalesreps[Target])</f>
        <v>19336654</v>
      </c>
    </row>
    <row r="2393" spans="1:21">
      <c r="A2393" t="s">
        <v>3190</v>
      </c>
      <c r="B2393" s="7" t="s">
        <v>260</v>
      </c>
      <c r="C2393" t="s">
        <v>219</v>
      </c>
      <c r="D2393" t="s">
        <v>1230</v>
      </c>
      <c r="E2393" t="s">
        <v>19</v>
      </c>
      <c r="F2393" t="s">
        <v>88</v>
      </c>
      <c r="G2393">
        <v>10</v>
      </c>
      <c r="H2393">
        <v>0.05</v>
      </c>
      <c r="I2393" s="2">
        <v>187093</v>
      </c>
      <c r="J2393" t="str">
        <f>_xlfn.XLOOKUP(tblOrders[[#This Row],[CustomerID]], tblCustomers[CustomerID], tblCustomers[CustomerName])</f>
        <v>Customer 82</v>
      </c>
      <c r="K2393" t="str">
        <f>_xlfn.XLOOKUP(tblOrders[[#This Row],[CustomerID]], tblCustomers[CustomerID], tblCustomers[Segment])</f>
        <v>Consumer</v>
      </c>
      <c r="L2393" t="str">
        <f>_xlfn.XLOOKUP(tblOrders[[#This Row],[ProductID]], tblProducts[ProductID], tblProducts[Category])</f>
        <v>Furniture</v>
      </c>
      <c r="M2393">
        <f>_xlfn.XLOOKUP(tblOrders[[#This Row],[ProductID]], tblProducts[ProductID], tblProducts[CostPrice])</f>
        <v>48520</v>
      </c>
      <c r="N2393">
        <f>tblOrders[[#This Row],[Sales]]-(tblOrders[[#This Row],[CostPrice]]*tblOrders[[#This Row],[Quantity]])</f>
        <v>-298107</v>
      </c>
      <c r="O2393" t="str">
        <f>TEXT(tblOrders[[#This Row],[Date]],"mmm-yyyy")</f>
        <v>Jun-2025</v>
      </c>
      <c r="P2393" t="str">
        <f>_xlfn.XLOOKUP(tblOrders[[#This Row],[OrderID]], tblReturns[OrderID], tblReturns[Returned])</f>
        <v>No</v>
      </c>
      <c r="Q2393" t="str">
        <f>_xlfn.XLOOKUP(tblOrders[[#This Row],[OrderID]], tblShipping[OrderID], tblShipping[ShipMode])</f>
        <v>Express</v>
      </c>
      <c r="R2393" t="str">
        <f>IFERROR(_xlfn.XLOOKUP(A2392, tblCustomers[CustomerID], tblCustomers[CustomerName]), "Not Found")</f>
        <v>Not Found</v>
      </c>
      <c r="S2393" t="str">
        <f>IF(tblOrders[[#This Row],[Sales]]&gt;1000000,"High Value","Standard")</f>
        <v>Standard</v>
      </c>
      <c r="T2393" t="str">
        <f>_xlfn.XLOOKUP(tblOrders[[#This Row],[ProductID]], tblProducts[ProductID], tblProducts[ProductName])</f>
        <v>Product 73</v>
      </c>
      <c r="U2393">
        <f>_xlfn.XLOOKUP(tblOrders[[#This Row],[SalesRepID]], tblSalesreps[RepID], tblSalesreps[Target])</f>
        <v>11347243</v>
      </c>
    </row>
    <row r="2394" spans="1:21">
      <c r="A2394" t="s">
        <v>3191</v>
      </c>
      <c r="B2394" s="7" t="s">
        <v>1395</v>
      </c>
      <c r="C2394" t="s">
        <v>724</v>
      </c>
      <c r="D2394" t="s">
        <v>513</v>
      </c>
      <c r="E2394" t="s">
        <v>186</v>
      </c>
      <c r="F2394" t="s">
        <v>20</v>
      </c>
      <c r="G2394">
        <v>5</v>
      </c>
      <c r="H2394">
        <v>0.05</v>
      </c>
      <c r="I2394" s="2">
        <v>283888.5</v>
      </c>
      <c r="J2394" t="str">
        <f>_xlfn.XLOOKUP(tblOrders[[#This Row],[CustomerID]], tblCustomers[CustomerID], tblCustomers[CustomerName])</f>
        <v>Customer 162</v>
      </c>
      <c r="K2394" t="str">
        <f>_xlfn.XLOOKUP(tblOrders[[#This Row],[CustomerID]], tblCustomers[CustomerID], tblCustomers[Segment])</f>
        <v>Consumer</v>
      </c>
      <c r="L2394" t="str">
        <f>_xlfn.XLOOKUP(tblOrders[[#This Row],[ProductID]], tblProducts[ProductID], tblProducts[Category])</f>
        <v>Furniture</v>
      </c>
      <c r="M2394">
        <f>_xlfn.XLOOKUP(tblOrders[[#This Row],[ProductID]], tblProducts[ProductID], tblProducts[CostPrice])</f>
        <v>3310</v>
      </c>
      <c r="N2394">
        <f>tblOrders[[#This Row],[Sales]]-(tblOrders[[#This Row],[CostPrice]]*tblOrders[[#This Row],[Quantity]])</f>
        <v>267338.5</v>
      </c>
      <c r="O2394" t="str">
        <f>TEXT(tblOrders[[#This Row],[Date]],"mmm-yyyy")</f>
        <v>Feb-2025</v>
      </c>
      <c r="P2394" t="str">
        <f>_xlfn.XLOOKUP(tblOrders[[#This Row],[OrderID]], tblReturns[OrderID], tblReturns[Returned])</f>
        <v>No</v>
      </c>
      <c r="Q2394" t="str">
        <f>_xlfn.XLOOKUP(tblOrders[[#This Row],[OrderID]], tblShipping[OrderID], tblShipping[ShipMode])</f>
        <v>Pickup</v>
      </c>
      <c r="R2394" t="str">
        <f>IFERROR(_xlfn.XLOOKUP(A2393, tblCustomers[CustomerID], tblCustomers[CustomerName]), "Not Found")</f>
        <v>Not Found</v>
      </c>
      <c r="S2394" t="str">
        <f>IF(tblOrders[[#This Row],[Sales]]&gt;1000000,"High Value","Standard")</f>
        <v>Standard</v>
      </c>
      <c r="T2394" t="str">
        <f>_xlfn.XLOOKUP(tblOrders[[#This Row],[ProductID]], tblProducts[ProductID], tblProducts[ProductName])</f>
        <v>Product 5</v>
      </c>
      <c r="U2394">
        <f>_xlfn.XLOOKUP(tblOrders[[#This Row],[SalesRepID]], tblSalesreps[RepID], tblSalesreps[Target])</f>
        <v>15141830</v>
      </c>
    </row>
    <row r="2395" spans="1:21">
      <c r="A2395" t="s">
        <v>3192</v>
      </c>
      <c r="B2395" s="7" t="s">
        <v>486</v>
      </c>
      <c r="C2395" t="s">
        <v>956</v>
      </c>
      <c r="D2395" t="s">
        <v>111</v>
      </c>
      <c r="E2395" t="s">
        <v>197</v>
      </c>
      <c r="F2395" t="s">
        <v>20</v>
      </c>
      <c r="G2395">
        <v>5</v>
      </c>
      <c r="H2395">
        <v>0.2</v>
      </c>
      <c r="I2395" s="2">
        <v>520600</v>
      </c>
      <c r="J2395" t="str">
        <f>_xlfn.XLOOKUP(tblOrders[[#This Row],[CustomerID]], tblCustomers[CustomerID], tblCustomers[CustomerName])</f>
        <v>Customer 198</v>
      </c>
      <c r="K2395" t="str">
        <f>_xlfn.XLOOKUP(tblOrders[[#This Row],[CustomerID]], tblCustomers[CustomerID], tblCustomers[Segment])</f>
        <v>SME</v>
      </c>
      <c r="L2395" t="str">
        <f>_xlfn.XLOOKUP(tblOrders[[#This Row],[ProductID]], tblProducts[ProductID], tblProducts[Category])</f>
        <v>Furniture</v>
      </c>
      <c r="M2395">
        <f>_xlfn.XLOOKUP(tblOrders[[#This Row],[ProductID]], tblProducts[ProductID], tblProducts[CostPrice])</f>
        <v>34907</v>
      </c>
      <c r="N2395">
        <f>tblOrders[[#This Row],[Sales]]-(tblOrders[[#This Row],[CostPrice]]*tblOrders[[#This Row],[Quantity]])</f>
        <v>346065</v>
      </c>
      <c r="O2395" t="str">
        <f>TEXT(tblOrders[[#This Row],[Date]],"mmm-yyyy")</f>
        <v>Sep-2025</v>
      </c>
      <c r="P2395" t="str">
        <f>_xlfn.XLOOKUP(tblOrders[[#This Row],[OrderID]], tblReturns[OrderID], tblReturns[Returned])</f>
        <v>No</v>
      </c>
      <c r="Q2395" t="str">
        <f>_xlfn.XLOOKUP(tblOrders[[#This Row],[OrderID]], tblShipping[OrderID], tblShipping[ShipMode])</f>
        <v>Standard</v>
      </c>
      <c r="R2395" t="str">
        <f>IFERROR(_xlfn.XLOOKUP(A2394, tblCustomers[CustomerID], tblCustomers[CustomerName]), "Not Found")</f>
        <v>Not Found</v>
      </c>
      <c r="S2395" t="str">
        <f>IF(tblOrders[[#This Row],[Sales]]&gt;1000000,"High Value","Standard")</f>
        <v>Standard</v>
      </c>
      <c r="T2395" t="str">
        <f>_xlfn.XLOOKUP(tblOrders[[#This Row],[ProductID]], tblProducts[ProductID], tblProducts[ProductName])</f>
        <v>Product 68</v>
      </c>
      <c r="U2395">
        <f>_xlfn.XLOOKUP(tblOrders[[#This Row],[SalesRepID]], tblSalesreps[RepID], tblSalesreps[Target])</f>
        <v>19562258</v>
      </c>
    </row>
    <row r="2396" spans="1:21">
      <c r="A2396" t="s">
        <v>3193</v>
      </c>
      <c r="B2396" s="7" t="s">
        <v>495</v>
      </c>
      <c r="C2396" t="s">
        <v>376</v>
      </c>
      <c r="D2396" t="s">
        <v>145</v>
      </c>
      <c r="E2396" t="s">
        <v>56</v>
      </c>
      <c r="F2396" t="s">
        <v>88</v>
      </c>
      <c r="G2396">
        <v>7</v>
      </c>
      <c r="H2396">
        <v>0.15</v>
      </c>
      <c r="I2396" s="2">
        <v>418743.15</v>
      </c>
      <c r="J2396" t="str">
        <f>_xlfn.XLOOKUP(tblOrders[[#This Row],[CustomerID]], tblCustomers[CustomerID], tblCustomers[CustomerName])</f>
        <v>Customer 118</v>
      </c>
      <c r="K2396" t="str">
        <f>_xlfn.XLOOKUP(tblOrders[[#This Row],[CustomerID]], tblCustomers[CustomerID], tblCustomers[Segment])</f>
        <v>Corporate</v>
      </c>
      <c r="L2396" t="str">
        <f>_xlfn.XLOOKUP(tblOrders[[#This Row],[ProductID]], tblProducts[ProductID], tblProducts[Category])</f>
        <v>Furniture</v>
      </c>
      <c r="M2396">
        <f>_xlfn.XLOOKUP(tblOrders[[#This Row],[ProductID]], tblProducts[ProductID], tblProducts[CostPrice])</f>
        <v>55764</v>
      </c>
      <c r="N2396">
        <f>tblOrders[[#This Row],[Sales]]-(tblOrders[[#This Row],[CostPrice]]*tblOrders[[#This Row],[Quantity]])</f>
        <v>28395.150000000023</v>
      </c>
      <c r="O2396" t="str">
        <f>TEXT(tblOrders[[#This Row],[Date]],"mmm-yyyy")</f>
        <v>Dec-2025</v>
      </c>
      <c r="P2396" t="str">
        <f>_xlfn.XLOOKUP(tblOrders[[#This Row],[OrderID]], tblReturns[OrderID], tblReturns[Returned])</f>
        <v>No</v>
      </c>
      <c r="Q2396" t="str">
        <f>_xlfn.XLOOKUP(tblOrders[[#This Row],[OrderID]], tblShipping[OrderID], tblShipping[ShipMode])</f>
        <v>Pickup</v>
      </c>
      <c r="R2396" t="str">
        <f>IFERROR(_xlfn.XLOOKUP(A2395, tblCustomers[CustomerID], tblCustomers[CustomerName]), "Not Found")</f>
        <v>Not Found</v>
      </c>
      <c r="S2396" t="str">
        <f>IF(tblOrders[[#This Row],[Sales]]&gt;1000000,"High Value","Standard")</f>
        <v>Standard</v>
      </c>
      <c r="T2396" t="str">
        <f>_xlfn.XLOOKUP(tblOrders[[#This Row],[ProductID]], tblProducts[ProductID], tblProducts[ProductName])</f>
        <v>Product 89</v>
      </c>
      <c r="U2396">
        <f>_xlfn.XLOOKUP(tblOrders[[#This Row],[SalesRepID]], tblSalesreps[RepID], tblSalesreps[Target])</f>
        <v>14265630</v>
      </c>
    </row>
    <row r="2397" spans="1:21">
      <c r="A2397" t="s">
        <v>3194</v>
      </c>
      <c r="B2397" s="7" t="s">
        <v>1605</v>
      </c>
      <c r="C2397" t="s">
        <v>243</v>
      </c>
      <c r="D2397" t="s">
        <v>226</v>
      </c>
      <c r="E2397" t="s">
        <v>74</v>
      </c>
      <c r="F2397" t="s">
        <v>26</v>
      </c>
      <c r="G2397">
        <v>2</v>
      </c>
      <c r="H2397">
        <v>0.05</v>
      </c>
      <c r="I2397" s="2">
        <v>210428.79999999999</v>
      </c>
      <c r="J2397" t="str">
        <f>_xlfn.XLOOKUP(tblOrders[[#This Row],[CustomerID]], tblCustomers[CustomerID], tblCustomers[CustomerName])</f>
        <v>Customer 128</v>
      </c>
      <c r="K2397" t="str">
        <f>_xlfn.XLOOKUP(tblOrders[[#This Row],[CustomerID]], tblCustomers[CustomerID], tblCustomers[Segment])</f>
        <v>Consumer</v>
      </c>
      <c r="L2397" t="str">
        <f>_xlfn.XLOOKUP(tblOrders[[#This Row],[ProductID]], tblProducts[ProductID], tblProducts[Category])</f>
        <v>Furniture</v>
      </c>
      <c r="M2397">
        <f>_xlfn.XLOOKUP(tblOrders[[#This Row],[ProductID]], tblProducts[ProductID], tblProducts[CostPrice])</f>
        <v>75432</v>
      </c>
      <c r="N2397">
        <f>tblOrders[[#This Row],[Sales]]-(tblOrders[[#This Row],[CostPrice]]*tblOrders[[#This Row],[Quantity]])</f>
        <v>59564.799999999988</v>
      </c>
      <c r="O2397" t="str">
        <f>TEXT(tblOrders[[#This Row],[Date]],"mmm-yyyy")</f>
        <v>Jan-2025</v>
      </c>
      <c r="P2397" t="str">
        <f>_xlfn.XLOOKUP(tblOrders[[#This Row],[OrderID]], tblReturns[OrderID], tblReturns[Returned])</f>
        <v>No</v>
      </c>
      <c r="Q2397" t="str">
        <f>_xlfn.XLOOKUP(tblOrders[[#This Row],[OrderID]], tblShipping[OrderID], tblShipping[ShipMode])</f>
        <v>Pickup</v>
      </c>
      <c r="R2397" t="str">
        <f>IFERROR(_xlfn.XLOOKUP(A2396, tblCustomers[CustomerID], tblCustomers[CustomerName]), "Not Found")</f>
        <v>Not Found</v>
      </c>
      <c r="S2397" t="str">
        <f>IF(tblOrders[[#This Row],[Sales]]&gt;1000000,"High Value","Standard")</f>
        <v>Standard</v>
      </c>
      <c r="T2397" t="str">
        <f>_xlfn.XLOOKUP(tblOrders[[#This Row],[ProductID]], tblProducts[ProductID], tblProducts[ProductName])</f>
        <v>Product 88</v>
      </c>
      <c r="U2397">
        <f>_xlfn.XLOOKUP(tblOrders[[#This Row],[SalesRepID]], tblSalesreps[RepID], tblSalesreps[Target])</f>
        <v>7254801</v>
      </c>
    </row>
    <row r="2398" spans="1:21">
      <c r="A2398" t="s">
        <v>3195</v>
      </c>
      <c r="B2398" s="7" t="s">
        <v>428</v>
      </c>
      <c r="C2398" t="s">
        <v>11</v>
      </c>
      <c r="D2398" t="s">
        <v>301</v>
      </c>
      <c r="E2398" t="s">
        <v>186</v>
      </c>
      <c r="F2398" t="s">
        <v>88</v>
      </c>
      <c r="G2398">
        <v>3</v>
      </c>
      <c r="H2398">
        <v>0</v>
      </c>
      <c r="I2398" s="2">
        <v>369222</v>
      </c>
      <c r="J2398" t="str">
        <f>_xlfn.XLOOKUP(tblOrders[[#This Row],[CustomerID]], tblCustomers[CustomerID], tblCustomers[CustomerName])</f>
        <v>Customer 168</v>
      </c>
      <c r="K2398" t="str">
        <f>_xlfn.XLOOKUP(tblOrders[[#This Row],[CustomerID]], tblCustomers[CustomerID], tblCustomers[Segment])</f>
        <v>SME</v>
      </c>
      <c r="L2398" t="str">
        <f>_xlfn.XLOOKUP(tblOrders[[#This Row],[ProductID]], tblProducts[ProductID], tblProducts[Category])</f>
        <v>Office</v>
      </c>
      <c r="M2398">
        <f>_xlfn.XLOOKUP(tblOrders[[#This Row],[ProductID]], tblProducts[ProductID], tblProducts[CostPrice])</f>
        <v>77841</v>
      </c>
      <c r="N2398">
        <f>tblOrders[[#This Row],[Sales]]-(tblOrders[[#This Row],[CostPrice]]*tblOrders[[#This Row],[Quantity]])</f>
        <v>135699</v>
      </c>
      <c r="O2398" t="str">
        <f>TEXT(tblOrders[[#This Row],[Date]],"mmm-yyyy")</f>
        <v>May-2025</v>
      </c>
      <c r="P2398" t="str">
        <f>_xlfn.XLOOKUP(tblOrders[[#This Row],[OrderID]], tblReturns[OrderID], tblReturns[Returned])</f>
        <v>Yes</v>
      </c>
      <c r="Q2398" t="str">
        <f>_xlfn.XLOOKUP(tblOrders[[#This Row],[OrderID]], tblShipping[OrderID], tblShipping[ShipMode])</f>
        <v>Express</v>
      </c>
      <c r="R2398" t="str">
        <f>IFERROR(_xlfn.XLOOKUP(A2397, tblCustomers[CustomerID], tblCustomers[CustomerName]), "Not Found")</f>
        <v>Not Found</v>
      </c>
      <c r="S2398" t="str">
        <f>IF(tblOrders[[#This Row],[Sales]]&gt;1000000,"High Value","Standard")</f>
        <v>Standard</v>
      </c>
      <c r="T2398" t="str">
        <f>_xlfn.XLOOKUP(tblOrders[[#This Row],[ProductID]], tblProducts[ProductID], tblProducts[ProductName])</f>
        <v>Product 98</v>
      </c>
      <c r="U2398">
        <f>_xlfn.XLOOKUP(tblOrders[[#This Row],[SalesRepID]], tblSalesreps[RepID], tblSalesreps[Target])</f>
        <v>15141830</v>
      </c>
    </row>
    <row r="2399" spans="1:21">
      <c r="A2399" t="s">
        <v>3196</v>
      </c>
      <c r="B2399" s="7" t="s">
        <v>1015</v>
      </c>
      <c r="C2399" t="s">
        <v>1582</v>
      </c>
      <c r="D2399" t="s">
        <v>255</v>
      </c>
      <c r="E2399" t="s">
        <v>119</v>
      </c>
      <c r="F2399" t="s">
        <v>14</v>
      </c>
      <c r="G2399">
        <v>5</v>
      </c>
      <c r="H2399">
        <v>0</v>
      </c>
      <c r="I2399" s="2">
        <v>736865</v>
      </c>
      <c r="J2399" t="str">
        <f>_xlfn.XLOOKUP(tblOrders[[#This Row],[CustomerID]], tblCustomers[CustomerID], tblCustomers[CustomerName])</f>
        <v>Customer 224</v>
      </c>
      <c r="K2399" t="str">
        <f>_xlfn.XLOOKUP(tblOrders[[#This Row],[CustomerID]], tblCustomers[CustomerID], tblCustomers[Segment])</f>
        <v>Corporate</v>
      </c>
      <c r="L2399" t="str">
        <f>_xlfn.XLOOKUP(tblOrders[[#This Row],[ProductID]], tblProducts[ProductID], tblProducts[Category])</f>
        <v>Electronics</v>
      </c>
      <c r="M2399">
        <f>_xlfn.XLOOKUP(tblOrders[[#This Row],[ProductID]], tblProducts[ProductID], tblProducts[CostPrice])</f>
        <v>58560</v>
      </c>
      <c r="N2399">
        <f>tblOrders[[#This Row],[Sales]]-(tblOrders[[#This Row],[CostPrice]]*tblOrders[[#This Row],[Quantity]])</f>
        <v>444065</v>
      </c>
      <c r="O2399" t="str">
        <f>TEXT(tblOrders[[#This Row],[Date]],"mmm-yyyy")</f>
        <v>Jun-2025</v>
      </c>
      <c r="P2399" t="str">
        <f>_xlfn.XLOOKUP(tblOrders[[#This Row],[OrderID]], tblReturns[OrderID], tblReturns[Returned])</f>
        <v>No</v>
      </c>
      <c r="Q2399" t="str">
        <f>_xlfn.XLOOKUP(tblOrders[[#This Row],[OrderID]], tblShipping[OrderID], tblShipping[ShipMode])</f>
        <v>Express</v>
      </c>
      <c r="R2399" t="str">
        <f>IFERROR(_xlfn.XLOOKUP(A2398, tblCustomers[CustomerID], tblCustomers[CustomerName]), "Not Found")</f>
        <v>Not Found</v>
      </c>
      <c r="S2399" t="str">
        <f>IF(tblOrders[[#This Row],[Sales]]&gt;1000000,"High Value","Standard")</f>
        <v>Standard</v>
      </c>
      <c r="T2399" t="str">
        <f>_xlfn.XLOOKUP(tblOrders[[#This Row],[ProductID]], tblProducts[ProductID], tblProducts[ProductName])</f>
        <v>Product 79</v>
      </c>
      <c r="U2399">
        <f>_xlfn.XLOOKUP(tblOrders[[#This Row],[SalesRepID]], tblSalesreps[RepID], tblSalesreps[Target])</f>
        <v>5886694</v>
      </c>
    </row>
    <row r="2400" spans="1:21">
      <c r="A2400" t="s">
        <v>3197</v>
      </c>
      <c r="B2400" s="7" t="s">
        <v>812</v>
      </c>
      <c r="C2400" t="s">
        <v>1155</v>
      </c>
      <c r="D2400" t="s">
        <v>265</v>
      </c>
      <c r="E2400" t="s">
        <v>105</v>
      </c>
      <c r="F2400" t="s">
        <v>14</v>
      </c>
      <c r="G2400">
        <v>5</v>
      </c>
      <c r="H2400">
        <v>0.2</v>
      </c>
      <c r="I2400" s="2">
        <v>273988</v>
      </c>
      <c r="J2400" t="str">
        <f>_xlfn.XLOOKUP(tblOrders[[#This Row],[CustomerID]], tblCustomers[CustomerID], tblCustomers[CustomerName])</f>
        <v>Customer 92</v>
      </c>
      <c r="K2400" t="str">
        <f>_xlfn.XLOOKUP(tblOrders[[#This Row],[CustomerID]], tblCustomers[CustomerID], tblCustomers[Segment])</f>
        <v>SME</v>
      </c>
      <c r="L2400" t="str">
        <f>_xlfn.XLOOKUP(tblOrders[[#This Row],[ProductID]], tblProducts[ProductID], tblProducts[Category])</f>
        <v>Home</v>
      </c>
      <c r="M2400">
        <f>_xlfn.XLOOKUP(tblOrders[[#This Row],[ProductID]], tblProducts[ProductID], tblProducts[CostPrice])</f>
        <v>33642</v>
      </c>
      <c r="N2400">
        <f>tblOrders[[#This Row],[Sales]]-(tblOrders[[#This Row],[CostPrice]]*tblOrders[[#This Row],[Quantity]])</f>
        <v>105778</v>
      </c>
      <c r="O2400" t="str">
        <f>TEXT(tblOrders[[#This Row],[Date]],"mmm-yyyy")</f>
        <v>Sep-2025</v>
      </c>
      <c r="P2400" t="str">
        <f>_xlfn.XLOOKUP(tblOrders[[#This Row],[OrderID]], tblReturns[OrderID], tblReturns[Returned])</f>
        <v>No</v>
      </c>
      <c r="Q2400" t="str">
        <f>_xlfn.XLOOKUP(tblOrders[[#This Row],[OrderID]], tblShipping[OrderID], tblShipping[ShipMode])</f>
        <v>Standard</v>
      </c>
      <c r="R2400" t="str">
        <f>IFERROR(_xlfn.XLOOKUP(A2399, tblCustomers[CustomerID], tblCustomers[CustomerName]), "Not Found")</f>
        <v>Not Found</v>
      </c>
      <c r="S2400" t="str">
        <f>IF(tblOrders[[#This Row],[Sales]]&gt;1000000,"High Value","Standard")</f>
        <v>Standard</v>
      </c>
      <c r="T2400" t="str">
        <f>_xlfn.XLOOKUP(tblOrders[[#This Row],[ProductID]], tblProducts[ProductID], tblProducts[ProductName])</f>
        <v>Product 17</v>
      </c>
      <c r="U2400">
        <f>_xlfn.XLOOKUP(tblOrders[[#This Row],[SalesRepID]], tblSalesreps[RepID], tblSalesreps[Target])</f>
        <v>8698154</v>
      </c>
    </row>
    <row r="2401" spans="1:21">
      <c r="A2401" t="s">
        <v>3198</v>
      </c>
      <c r="B2401" s="7" t="s">
        <v>1235</v>
      </c>
      <c r="C2401" t="s">
        <v>602</v>
      </c>
      <c r="D2401" t="s">
        <v>137</v>
      </c>
      <c r="E2401" t="s">
        <v>186</v>
      </c>
      <c r="F2401" t="s">
        <v>51</v>
      </c>
      <c r="G2401">
        <v>4</v>
      </c>
      <c r="H2401">
        <v>0.05</v>
      </c>
      <c r="I2401" s="2">
        <v>64721.599999999999</v>
      </c>
      <c r="J2401" t="str">
        <f>_xlfn.XLOOKUP(tblOrders[[#This Row],[CustomerID]], tblCustomers[CustomerID], tblCustomers[CustomerName])</f>
        <v>Customer 226</v>
      </c>
      <c r="K2401" t="str">
        <f>_xlfn.XLOOKUP(tblOrders[[#This Row],[CustomerID]], tblCustomers[CustomerID], tblCustomers[Segment])</f>
        <v>Corporate</v>
      </c>
      <c r="L2401" t="str">
        <f>_xlfn.XLOOKUP(tblOrders[[#This Row],[ProductID]], tblProducts[ProductID], tblProducts[Category])</f>
        <v>Home</v>
      </c>
      <c r="M2401">
        <f>_xlfn.XLOOKUP(tblOrders[[#This Row],[ProductID]], tblProducts[ProductID], tblProducts[CostPrice])</f>
        <v>26666</v>
      </c>
      <c r="N2401">
        <f>tblOrders[[#This Row],[Sales]]-(tblOrders[[#This Row],[CostPrice]]*tblOrders[[#This Row],[Quantity]])</f>
        <v>-41942.400000000001</v>
      </c>
      <c r="O2401" t="str">
        <f>TEXT(tblOrders[[#This Row],[Date]],"mmm-yyyy")</f>
        <v>Oct-2025</v>
      </c>
      <c r="P2401" t="str">
        <f>_xlfn.XLOOKUP(tblOrders[[#This Row],[OrderID]], tblReturns[OrderID], tblReturns[Returned])</f>
        <v>No</v>
      </c>
      <c r="Q2401" t="str">
        <f>_xlfn.XLOOKUP(tblOrders[[#This Row],[OrderID]], tblShipping[OrderID], tblShipping[ShipMode])</f>
        <v>Pickup</v>
      </c>
      <c r="R2401" t="str">
        <f>IFERROR(_xlfn.XLOOKUP(A2400, tblCustomers[CustomerID], tblCustomers[CustomerName]), "Not Found")</f>
        <v>Not Found</v>
      </c>
      <c r="S2401" t="str">
        <f>IF(tblOrders[[#This Row],[Sales]]&gt;1000000,"High Value","Standard")</f>
        <v>Standard</v>
      </c>
      <c r="T2401" t="str">
        <f>_xlfn.XLOOKUP(tblOrders[[#This Row],[ProductID]], tblProducts[ProductID], tblProducts[ProductName])</f>
        <v>Product 76</v>
      </c>
      <c r="U2401">
        <f>_xlfn.XLOOKUP(tblOrders[[#This Row],[SalesRepID]], tblSalesreps[RepID], tblSalesreps[Target])</f>
        <v>15141830</v>
      </c>
    </row>
    <row r="2402" spans="1:21">
      <c r="A2402" t="s">
        <v>3199</v>
      </c>
      <c r="B2402" s="7" t="s">
        <v>296</v>
      </c>
      <c r="C2402" t="s">
        <v>753</v>
      </c>
      <c r="D2402" t="s">
        <v>377</v>
      </c>
      <c r="E2402" t="s">
        <v>202</v>
      </c>
      <c r="F2402" t="s">
        <v>26</v>
      </c>
      <c r="G2402">
        <v>2</v>
      </c>
      <c r="H2402">
        <v>0.2</v>
      </c>
      <c r="I2402" s="2">
        <v>69203.199999999997</v>
      </c>
      <c r="J2402" t="str">
        <f>_xlfn.XLOOKUP(tblOrders[[#This Row],[CustomerID]], tblCustomers[CustomerID], tblCustomers[CustomerName])</f>
        <v>Customer 116</v>
      </c>
      <c r="K2402" t="str">
        <f>_xlfn.XLOOKUP(tblOrders[[#This Row],[CustomerID]], tblCustomers[CustomerID], tblCustomers[Segment])</f>
        <v>Consumer</v>
      </c>
      <c r="L2402" t="str">
        <f>_xlfn.XLOOKUP(tblOrders[[#This Row],[ProductID]], tblProducts[ProductID], tblProducts[Category])</f>
        <v>Home</v>
      </c>
      <c r="M2402">
        <f>_xlfn.XLOOKUP(tblOrders[[#This Row],[ProductID]], tblProducts[ProductID], tblProducts[CostPrice])</f>
        <v>38053</v>
      </c>
      <c r="N2402">
        <f>tblOrders[[#This Row],[Sales]]-(tblOrders[[#This Row],[CostPrice]]*tblOrders[[#This Row],[Quantity]])</f>
        <v>-6902.8000000000029</v>
      </c>
      <c r="O2402" t="str">
        <f>TEXT(tblOrders[[#This Row],[Date]],"mmm-yyyy")</f>
        <v>Nov-2025</v>
      </c>
      <c r="P2402" t="str">
        <f>_xlfn.XLOOKUP(tblOrders[[#This Row],[OrderID]], tblReturns[OrderID], tblReturns[Returned])</f>
        <v>No</v>
      </c>
      <c r="Q2402" t="str">
        <f>_xlfn.XLOOKUP(tblOrders[[#This Row],[OrderID]], tblShipping[OrderID], tblShipping[ShipMode])</f>
        <v>Standard</v>
      </c>
      <c r="R2402" t="str">
        <f>IFERROR(_xlfn.XLOOKUP(A2401, tblCustomers[CustomerID], tblCustomers[CustomerName]), "Not Found")</f>
        <v>Not Found</v>
      </c>
      <c r="S2402" t="str">
        <f>IF(tblOrders[[#This Row],[Sales]]&gt;1000000,"High Value","Standard")</f>
        <v>Standard</v>
      </c>
      <c r="T2402" t="str">
        <f>_xlfn.XLOOKUP(tblOrders[[#This Row],[ProductID]], tblProducts[ProductID], tblProducts[ProductName])</f>
        <v>Product 82</v>
      </c>
      <c r="U2402">
        <f>_xlfn.XLOOKUP(tblOrders[[#This Row],[SalesRepID]], tblSalesreps[RepID], tblSalesreps[Target])</f>
        <v>10652665</v>
      </c>
    </row>
    <row r="2403" spans="1:21">
      <c r="A2403" t="s">
        <v>3200</v>
      </c>
      <c r="B2403" s="7" t="s">
        <v>396</v>
      </c>
      <c r="C2403" t="s">
        <v>1023</v>
      </c>
      <c r="D2403" t="s">
        <v>369</v>
      </c>
      <c r="E2403" t="s">
        <v>186</v>
      </c>
      <c r="F2403" t="s">
        <v>88</v>
      </c>
      <c r="G2403">
        <v>3</v>
      </c>
      <c r="H2403">
        <v>0.15</v>
      </c>
      <c r="I2403" s="2">
        <v>183046.65</v>
      </c>
      <c r="J2403" t="str">
        <f>_xlfn.XLOOKUP(tblOrders[[#This Row],[CustomerID]], tblCustomers[CustomerID], tblCustomers[CustomerName])</f>
        <v>Customer 200</v>
      </c>
      <c r="K2403" t="str">
        <f>_xlfn.XLOOKUP(tblOrders[[#This Row],[CustomerID]], tblCustomers[CustomerID], tblCustomers[Segment])</f>
        <v>Consumer</v>
      </c>
      <c r="L2403" t="str">
        <f>_xlfn.XLOOKUP(tblOrders[[#This Row],[ProductID]], tblProducts[ProductID], tblProducts[Category])</f>
        <v>Office</v>
      </c>
      <c r="M2403">
        <f>_xlfn.XLOOKUP(tblOrders[[#This Row],[ProductID]], tblProducts[ProductID], tblProducts[CostPrice])</f>
        <v>12456</v>
      </c>
      <c r="N2403">
        <f>tblOrders[[#This Row],[Sales]]-(tblOrders[[#This Row],[CostPrice]]*tblOrders[[#This Row],[Quantity]])</f>
        <v>145678.65</v>
      </c>
      <c r="O2403" t="str">
        <f>TEXT(tblOrders[[#This Row],[Date]],"mmm-yyyy")</f>
        <v>Oct-2025</v>
      </c>
      <c r="P2403" t="str">
        <f>_xlfn.XLOOKUP(tblOrders[[#This Row],[OrderID]], tblReturns[OrderID], tblReturns[Returned])</f>
        <v>No</v>
      </c>
      <c r="Q2403" t="str">
        <f>_xlfn.XLOOKUP(tblOrders[[#This Row],[OrderID]], tblShipping[OrderID], tblShipping[ShipMode])</f>
        <v>Express</v>
      </c>
      <c r="R2403" t="str">
        <f>IFERROR(_xlfn.XLOOKUP(A2402, tblCustomers[CustomerID], tblCustomers[CustomerName]), "Not Found")</f>
        <v>Not Found</v>
      </c>
      <c r="S2403" t="str">
        <f>IF(tblOrders[[#This Row],[Sales]]&gt;1000000,"High Value","Standard")</f>
        <v>Standard</v>
      </c>
      <c r="T2403" t="str">
        <f>_xlfn.XLOOKUP(tblOrders[[#This Row],[ProductID]], tblProducts[ProductID], tblProducts[ProductName])</f>
        <v>Product 42</v>
      </c>
      <c r="U2403">
        <f>_xlfn.XLOOKUP(tblOrders[[#This Row],[SalesRepID]], tblSalesreps[RepID], tblSalesreps[Target])</f>
        <v>15141830</v>
      </c>
    </row>
    <row r="2404" spans="1:21">
      <c r="A2404" t="s">
        <v>3201</v>
      </c>
      <c r="B2404" s="7" t="s">
        <v>153</v>
      </c>
      <c r="C2404" t="s">
        <v>1086</v>
      </c>
      <c r="D2404" t="s">
        <v>118</v>
      </c>
      <c r="E2404" t="s">
        <v>165</v>
      </c>
      <c r="F2404" t="s">
        <v>14</v>
      </c>
      <c r="G2404">
        <v>9</v>
      </c>
      <c r="H2404">
        <v>0.1</v>
      </c>
      <c r="I2404" s="2">
        <v>416809.8</v>
      </c>
      <c r="J2404" t="str">
        <f>_xlfn.XLOOKUP(tblOrders[[#This Row],[CustomerID]], tblCustomers[CustomerID], tblCustomers[CustomerName])</f>
        <v>Customer 242</v>
      </c>
      <c r="K2404" t="str">
        <f>_xlfn.XLOOKUP(tblOrders[[#This Row],[CustomerID]], tblCustomers[CustomerID], tblCustomers[Segment])</f>
        <v>Consumer</v>
      </c>
      <c r="L2404" t="str">
        <f>_xlfn.XLOOKUP(tblOrders[[#This Row],[ProductID]], tblProducts[ProductID], tblProducts[Category])</f>
        <v>Home</v>
      </c>
      <c r="M2404">
        <f>_xlfn.XLOOKUP(tblOrders[[#This Row],[ProductID]], tblProducts[ProductID], tblProducts[CostPrice])</f>
        <v>78122</v>
      </c>
      <c r="N2404">
        <f>tblOrders[[#This Row],[Sales]]-(tblOrders[[#This Row],[CostPrice]]*tblOrders[[#This Row],[Quantity]])</f>
        <v>-286288.2</v>
      </c>
      <c r="O2404" t="str">
        <f>TEXT(tblOrders[[#This Row],[Date]],"mmm-yyyy")</f>
        <v>Jun-2025</v>
      </c>
      <c r="P2404" t="str">
        <f>_xlfn.XLOOKUP(tblOrders[[#This Row],[OrderID]], tblReturns[OrderID], tblReturns[Returned])</f>
        <v>No</v>
      </c>
      <c r="Q2404" t="str">
        <f>_xlfn.XLOOKUP(tblOrders[[#This Row],[OrderID]], tblShipping[OrderID], tblShipping[ShipMode])</f>
        <v>Standard</v>
      </c>
      <c r="R2404" t="str">
        <f>IFERROR(_xlfn.XLOOKUP(A2403, tblCustomers[CustomerID], tblCustomers[CustomerName]), "Not Found")</f>
        <v>Not Found</v>
      </c>
      <c r="S2404" t="str">
        <f>IF(tblOrders[[#This Row],[Sales]]&gt;1000000,"High Value","Standard")</f>
        <v>Standard</v>
      </c>
      <c r="T2404" t="str">
        <f>_xlfn.XLOOKUP(tblOrders[[#This Row],[ProductID]], tblProducts[ProductID], tblProducts[ProductName])</f>
        <v>Product 59</v>
      </c>
      <c r="U2404">
        <f>_xlfn.XLOOKUP(tblOrders[[#This Row],[SalesRepID]], tblSalesreps[RepID], tblSalesreps[Target])</f>
        <v>16839910</v>
      </c>
    </row>
    <row r="2405" spans="1:21">
      <c r="A2405" t="s">
        <v>3202</v>
      </c>
      <c r="B2405" s="7" t="s">
        <v>1178</v>
      </c>
      <c r="C2405" t="s">
        <v>1086</v>
      </c>
      <c r="D2405" t="s">
        <v>96</v>
      </c>
      <c r="E2405" t="s">
        <v>13</v>
      </c>
      <c r="F2405" t="s">
        <v>20</v>
      </c>
      <c r="G2405">
        <v>3</v>
      </c>
      <c r="H2405">
        <v>0</v>
      </c>
      <c r="I2405" s="2">
        <v>440109</v>
      </c>
      <c r="J2405" t="str">
        <f>_xlfn.XLOOKUP(tblOrders[[#This Row],[CustomerID]], tblCustomers[CustomerID], tblCustomers[CustomerName])</f>
        <v>Customer 242</v>
      </c>
      <c r="K2405" t="str">
        <f>_xlfn.XLOOKUP(tblOrders[[#This Row],[CustomerID]], tblCustomers[CustomerID], tblCustomers[Segment])</f>
        <v>Consumer</v>
      </c>
      <c r="L2405" t="str">
        <f>_xlfn.XLOOKUP(tblOrders[[#This Row],[ProductID]], tblProducts[ProductID], tblProducts[Category])</f>
        <v>Office</v>
      </c>
      <c r="M2405">
        <f>_xlfn.XLOOKUP(tblOrders[[#This Row],[ProductID]], tblProducts[ProductID], tblProducts[CostPrice])</f>
        <v>20831</v>
      </c>
      <c r="N2405">
        <f>tblOrders[[#This Row],[Sales]]-(tblOrders[[#This Row],[CostPrice]]*tblOrders[[#This Row],[Quantity]])</f>
        <v>377616</v>
      </c>
      <c r="O2405" t="str">
        <f>TEXT(tblOrders[[#This Row],[Date]],"mmm-yyyy")</f>
        <v>Apr-2025</v>
      </c>
      <c r="P2405" t="str">
        <f>_xlfn.XLOOKUP(tblOrders[[#This Row],[OrderID]], tblReturns[OrderID], tblReturns[Returned])</f>
        <v>No</v>
      </c>
      <c r="Q2405" t="str">
        <f>_xlfn.XLOOKUP(tblOrders[[#This Row],[OrderID]], tblShipping[OrderID], tblShipping[ShipMode])</f>
        <v>Pickup</v>
      </c>
      <c r="R2405" t="str">
        <f>IFERROR(_xlfn.XLOOKUP(A2404, tblCustomers[CustomerID], tblCustomers[CustomerName]), "Not Found")</f>
        <v>Not Found</v>
      </c>
      <c r="S2405" t="str">
        <f>IF(tblOrders[[#This Row],[Sales]]&gt;1000000,"High Value","Standard")</f>
        <v>Standard</v>
      </c>
      <c r="T2405" t="str">
        <f>_xlfn.XLOOKUP(tblOrders[[#This Row],[ProductID]], tblProducts[ProductID], tblProducts[ProductName])</f>
        <v>Product 24</v>
      </c>
      <c r="U2405">
        <f>_xlfn.XLOOKUP(tblOrders[[#This Row],[SalesRepID]], tblSalesreps[RepID], tblSalesreps[Target])</f>
        <v>11852878</v>
      </c>
    </row>
    <row r="2406" spans="1:21">
      <c r="A2406" t="s">
        <v>3203</v>
      </c>
      <c r="B2406" s="7" t="s">
        <v>932</v>
      </c>
      <c r="C2406" t="s">
        <v>405</v>
      </c>
      <c r="D2406" t="s">
        <v>151</v>
      </c>
      <c r="E2406" t="s">
        <v>40</v>
      </c>
      <c r="F2406" t="s">
        <v>88</v>
      </c>
      <c r="G2406">
        <v>10</v>
      </c>
      <c r="H2406">
        <v>0.2</v>
      </c>
      <c r="I2406" s="2">
        <v>332408</v>
      </c>
      <c r="J2406" t="str">
        <f>_xlfn.XLOOKUP(tblOrders[[#This Row],[CustomerID]], tblCustomers[CustomerID], tblCustomers[CustomerName])</f>
        <v>Customer 107</v>
      </c>
      <c r="K2406" t="str">
        <f>_xlfn.XLOOKUP(tblOrders[[#This Row],[CustomerID]], tblCustomers[CustomerID], tblCustomers[Segment])</f>
        <v>SME</v>
      </c>
      <c r="L2406" t="str">
        <f>_xlfn.XLOOKUP(tblOrders[[#This Row],[ProductID]], tblProducts[ProductID], tblProducts[Category])</f>
        <v>Electronics</v>
      </c>
      <c r="M2406">
        <f>_xlfn.XLOOKUP(tblOrders[[#This Row],[ProductID]], tblProducts[ProductID], tblProducts[CostPrice])</f>
        <v>63366</v>
      </c>
      <c r="N2406">
        <f>tblOrders[[#This Row],[Sales]]-(tblOrders[[#This Row],[CostPrice]]*tblOrders[[#This Row],[Quantity]])</f>
        <v>-301252</v>
      </c>
      <c r="O2406" t="str">
        <f>TEXT(tblOrders[[#This Row],[Date]],"mmm-yyyy")</f>
        <v>Jul-2025</v>
      </c>
      <c r="P2406" t="str">
        <f>_xlfn.XLOOKUP(tblOrders[[#This Row],[OrderID]], tblReturns[OrderID], tblReturns[Returned])</f>
        <v>No</v>
      </c>
      <c r="Q2406" t="str">
        <f>_xlfn.XLOOKUP(tblOrders[[#This Row],[OrderID]], tblShipping[OrderID], tblShipping[ShipMode])</f>
        <v>Pickup</v>
      </c>
      <c r="R2406" t="str">
        <f>IFERROR(_xlfn.XLOOKUP(A2405, tblCustomers[CustomerID], tblCustomers[CustomerName]), "Not Found")</f>
        <v>Not Found</v>
      </c>
      <c r="S2406" t="str">
        <f>IF(tblOrders[[#This Row],[Sales]]&gt;1000000,"High Value","Standard")</f>
        <v>Standard</v>
      </c>
      <c r="T2406" t="str">
        <f>_xlfn.XLOOKUP(tblOrders[[#This Row],[ProductID]], tblProducts[ProductID], tblProducts[ProductName])</f>
        <v>Product 40</v>
      </c>
      <c r="U2406">
        <f>_xlfn.XLOOKUP(tblOrders[[#This Row],[SalesRepID]], tblSalesreps[RepID], tblSalesreps[Target])</f>
        <v>6291486</v>
      </c>
    </row>
    <row r="2407" spans="1:21">
      <c r="A2407" t="s">
        <v>3204</v>
      </c>
      <c r="B2407" s="7" t="s">
        <v>1869</v>
      </c>
      <c r="C2407" t="s">
        <v>129</v>
      </c>
      <c r="D2407" t="s">
        <v>667</v>
      </c>
      <c r="E2407" t="s">
        <v>165</v>
      </c>
      <c r="F2407" t="s">
        <v>88</v>
      </c>
      <c r="G2407">
        <v>4</v>
      </c>
      <c r="H2407">
        <v>0.05</v>
      </c>
      <c r="I2407" s="2">
        <v>318139.8</v>
      </c>
      <c r="J2407" t="str">
        <f>_xlfn.XLOOKUP(tblOrders[[#This Row],[CustomerID]], tblCustomers[CustomerID], tblCustomers[CustomerName])</f>
        <v>Customer 237</v>
      </c>
      <c r="K2407" t="str">
        <f>_xlfn.XLOOKUP(tblOrders[[#This Row],[CustomerID]], tblCustomers[CustomerID], tblCustomers[Segment])</f>
        <v>Consumer</v>
      </c>
      <c r="L2407" t="str">
        <f>_xlfn.XLOOKUP(tblOrders[[#This Row],[ProductID]], tblProducts[ProductID], tblProducts[Category])</f>
        <v>Electronics</v>
      </c>
      <c r="M2407">
        <f>_xlfn.XLOOKUP(tblOrders[[#This Row],[ProductID]], tblProducts[ProductID], tblProducts[CostPrice])</f>
        <v>13676</v>
      </c>
      <c r="N2407">
        <f>tblOrders[[#This Row],[Sales]]-(tblOrders[[#This Row],[CostPrice]]*tblOrders[[#This Row],[Quantity]])</f>
        <v>263435.8</v>
      </c>
      <c r="O2407" t="str">
        <f>TEXT(tblOrders[[#This Row],[Date]],"mmm-yyyy")</f>
        <v>Feb-2025</v>
      </c>
      <c r="P2407" t="str">
        <f>_xlfn.XLOOKUP(tblOrders[[#This Row],[OrderID]], tblReturns[OrderID], tblReturns[Returned])</f>
        <v>No</v>
      </c>
      <c r="Q2407" t="str">
        <f>_xlfn.XLOOKUP(tblOrders[[#This Row],[OrderID]], tblShipping[OrderID], tblShipping[ShipMode])</f>
        <v>Standard</v>
      </c>
      <c r="R2407" t="str">
        <f>IFERROR(_xlfn.XLOOKUP(A2406, tblCustomers[CustomerID], tblCustomers[CustomerName]), "Not Found")</f>
        <v>Not Found</v>
      </c>
      <c r="S2407" t="str">
        <f>IF(tblOrders[[#This Row],[Sales]]&gt;1000000,"High Value","Standard")</f>
        <v>Standard</v>
      </c>
      <c r="T2407" t="str">
        <f>_xlfn.XLOOKUP(tblOrders[[#This Row],[ProductID]], tblProducts[ProductID], tblProducts[ProductName])</f>
        <v>Product 10</v>
      </c>
      <c r="U2407">
        <f>_xlfn.XLOOKUP(tblOrders[[#This Row],[SalesRepID]], tblSalesreps[RepID], tblSalesreps[Target])</f>
        <v>16839910</v>
      </c>
    </row>
    <row r="2408" spans="1:21">
      <c r="A2408" t="s">
        <v>3205</v>
      </c>
      <c r="B2408" s="7" t="s">
        <v>619</v>
      </c>
      <c r="C2408" t="s">
        <v>724</v>
      </c>
      <c r="D2408" t="s">
        <v>513</v>
      </c>
      <c r="E2408" t="s">
        <v>210</v>
      </c>
      <c r="F2408" t="s">
        <v>51</v>
      </c>
      <c r="G2408">
        <v>10</v>
      </c>
      <c r="H2408">
        <v>0.15</v>
      </c>
      <c r="I2408" s="2">
        <v>780266</v>
      </c>
      <c r="J2408" t="str">
        <f>_xlfn.XLOOKUP(tblOrders[[#This Row],[CustomerID]], tblCustomers[CustomerID], tblCustomers[CustomerName])</f>
        <v>Customer 162</v>
      </c>
      <c r="K2408" t="str">
        <f>_xlfn.XLOOKUP(tblOrders[[#This Row],[CustomerID]], tblCustomers[CustomerID], tblCustomers[Segment])</f>
        <v>Consumer</v>
      </c>
      <c r="L2408" t="str">
        <f>_xlfn.XLOOKUP(tblOrders[[#This Row],[ProductID]], tblProducts[ProductID], tblProducts[Category])</f>
        <v>Furniture</v>
      </c>
      <c r="M2408">
        <f>_xlfn.XLOOKUP(tblOrders[[#This Row],[ProductID]], tblProducts[ProductID], tblProducts[CostPrice])</f>
        <v>3310</v>
      </c>
      <c r="N2408">
        <f>tblOrders[[#This Row],[Sales]]-(tblOrders[[#This Row],[CostPrice]]*tblOrders[[#This Row],[Quantity]])</f>
        <v>747166</v>
      </c>
      <c r="O2408" t="str">
        <f>TEXT(tblOrders[[#This Row],[Date]],"mmm-yyyy")</f>
        <v>Mar-2025</v>
      </c>
      <c r="P2408" t="str">
        <f>_xlfn.XLOOKUP(tblOrders[[#This Row],[OrderID]], tblReturns[OrderID], tblReturns[Returned])</f>
        <v>No</v>
      </c>
      <c r="Q2408" t="str">
        <f>_xlfn.XLOOKUP(tblOrders[[#This Row],[OrderID]], tblShipping[OrderID], tblShipping[ShipMode])</f>
        <v>Pickup</v>
      </c>
      <c r="R2408" t="str">
        <f>IFERROR(_xlfn.XLOOKUP(A2407, tblCustomers[CustomerID], tblCustomers[CustomerName]), "Not Found")</f>
        <v>Not Found</v>
      </c>
      <c r="S2408" t="str">
        <f>IF(tblOrders[[#This Row],[Sales]]&gt;1000000,"High Value","Standard")</f>
        <v>Standard</v>
      </c>
      <c r="T2408" t="str">
        <f>_xlfn.XLOOKUP(tblOrders[[#This Row],[ProductID]], tblProducts[ProductID], tblProducts[ProductName])</f>
        <v>Product 5</v>
      </c>
      <c r="U2408">
        <f>_xlfn.XLOOKUP(tblOrders[[#This Row],[SalesRepID]], tblSalesreps[RepID], tblSalesreps[Target])</f>
        <v>19336654</v>
      </c>
    </row>
    <row r="2409" spans="1:21">
      <c r="A2409" t="s">
        <v>3206</v>
      </c>
      <c r="B2409" s="7" t="s">
        <v>1089</v>
      </c>
      <c r="C2409" t="s">
        <v>605</v>
      </c>
      <c r="D2409" t="s">
        <v>12</v>
      </c>
      <c r="E2409" t="s">
        <v>210</v>
      </c>
      <c r="F2409" t="s">
        <v>88</v>
      </c>
      <c r="G2409">
        <v>5</v>
      </c>
      <c r="H2409">
        <v>0.05</v>
      </c>
      <c r="I2409" s="2">
        <v>510454</v>
      </c>
      <c r="J2409" t="str">
        <f>_xlfn.XLOOKUP(tblOrders[[#This Row],[CustomerID]], tblCustomers[CustomerID], tblCustomers[CustomerName])</f>
        <v>Customer 207</v>
      </c>
      <c r="K2409" t="str">
        <f>_xlfn.XLOOKUP(tblOrders[[#This Row],[CustomerID]], tblCustomers[CustomerID], tblCustomers[Segment])</f>
        <v>SME</v>
      </c>
      <c r="L2409" t="str">
        <f>_xlfn.XLOOKUP(tblOrders[[#This Row],[ProductID]], tblProducts[ProductID], tblProducts[Category])</f>
        <v>Furniture</v>
      </c>
      <c r="M2409">
        <f>_xlfn.XLOOKUP(tblOrders[[#This Row],[ProductID]], tblProducts[ProductID], tblProducts[CostPrice])</f>
        <v>72369</v>
      </c>
      <c r="N2409">
        <f>tblOrders[[#This Row],[Sales]]-(tblOrders[[#This Row],[CostPrice]]*tblOrders[[#This Row],[Quantity]])</f>
        <v>148609</v>
      </c>
      <c r="O2409" t="str">
        <f>TEXT(tblOrders[[#This Row],[Date]],"mmm-yyyy")</f>
        <v>Apr-2025</v>
      </c>
      <c r="P2409" t="str">
        <f>_xlfn.XLOOKUP(tblOrders[[#This Row],[OrderID]], tblReturns[OrderID], tblReturns[Returned])</f>
        <v>No</v>
      </c>
      <c r="Q2409" t="str">
        <f>_xlfn.XLOOKUP(tblOrders[[#This Row],[OrderID]], tblShipping[OrderID], tblShipping[ShipMode])</f>
        <v>Express</v>
      </c>
      <c r="R2409" t="str">
        <f>IFERROR(_xlfn.XLOOKUP(A2408, tblCustomers[CustomerID], tblCustomers[CustomerName]), "Not Found")</f>
        <v>Not Found</v>
      </c>
      <c r="S2409" t="str">
        <f>IF(tblOrders[[#This Row],[Sales]]&gt;1000000,"High Value","Standard")</f>
        <v>Standard</v>
      </c>
      <c r="T2409" t="str">
        <f>_xlfn.XLOOKUP(tblOrders[[#This Row],[ProductID]], tblProducts[ProductID], tblProducts[ProductName])</f>
        <v>Product 19</v>
      </c>
      <c r="U2409">
        <f>_xlfn.XLOOKUP(tblOrders[[#This Row],[SalesRepID]], tblSalesreps[RepID], tblSalesreps[Target])</f>
        <v>19336654</v>
      </c>
    </row>
    <row r="2410" spans="1:21">
      <c r="A2410" t="s">
        <v>3207</v>
      </c>
      <c r="B2410" s="7" t="s">
        <v>827</v>
      </c>
      <c r="C2410" t="s">
        <v>1432</v>
      </c>
      <c r="D2410" t="s">
        <v>255</v>
      </c>
      <c r="E2410" t="s">
        <v>25</v>
      </c>
      <c r="F2410" t="s">
        <v>20</v>
      </c>
      <c r="G2410">
        <v>10</v>
      </c>
      <c r="H2410">
        <v>0.05</v>
      </c>
      <c r="I2410" s="2">
        <v>732307.5</v>
      </c>
      <c r="J2410" t="str">
        <f>_xlfn.XLOOKUP(tblOrders[[#This Row],[CustomerID]], tblCustomers[CustomerID], tblCustomers[CustomerName])</f>
        <v>Customer 135</v>
      </c>
      <c r="K2410" t="str">
        <f>_xlfn.XLOOKUP(tblOrders[[#This Row],[CustomerID]], tblCustomers[CustomerID], tblCustomers[Segment])</f>
        <v>Corporate</v>
      </c>
      <c r="L2410" t="str">
        <f>_xlfn.XLOOKUP(tblOrders[[#This Row],[ProductID]], tblProducts[ProductID], tblProducts[Category])</f>
        <v>Electronics</v>
      </c>
      <c r="M2410">
        <f>_xlfn.XLOOKUP(tblOrders[[#This Row],[ProductID]], tblProducts[ProductID], tblProducts[CostPrice])</f>
        <v>58560</v>
      </c>
      <c r="N2410">
        <f>tblOrders[[#This Row],[Sales]]-(tblOrders[[#This Row],[CostPrice]]*tblOrders[[#This Row],[Quantity]])</f>
        <v>146707.5</v>
      </c>
      <c r="O2410" t="str">
        <f>TEXT(tblOrders[[#This Row],[Date]],"mmm-yyyy")</f>
        <v>Dec-2025</v>
      </c>
      <c r="P2410" t="str">
        <f>_xlfn.XLOOKUP(tblOrders[[#This Row],[OrderID]], tblReturns[OrderID], tblReturns[Returned])</f>
        <v>No</v>
      </c>
      <c r="Q2410" t="str">
        <f>_xlfn.XLOOKUP(tblOrders[[#This Row],[OrderID]], tblShipping[OrderID], tblShipping[ShipMode])</f>
        <v>Pickup</v>
      </c>
      <c r="R2410" t="str">
        <f>IFERROR(_xlfn.XLOOKUP(A2409, tblCustomers[CustomerID], tblCustomers[CustomerName]), "Not Found")</f>
        <v>Not Found</v>
      </c>
      <c r="S2410" t="str">
        <f>IF(tblOrders[[#This Row],[Sales]]&gt;1000000,"High Value","Standard")</f>
        <v>Standard</v>
      </c>
      <c r="T2410" t="str">
        <f>_xlfn.XLOOKUP(tblOrders[[#This Row],[ProductID]], tblProducts[ProductID], tblProducts[ProductName])</f>
        <v>Product 79</v>
      </c>
      <c r="U2410">
        <f>_xlfn.XLOOKUP(tblOrders[[#This Row],[SalesRepID]], tblSalesreps[RepID], tblSalesreps[Target])</f>
        <v>7094914</v>
      </c>
    </row>
    <row r="2411" spans="1:21">
      <c r="A2411" t="s">
        <v>3208</v>
      </c>
      <c r="B2411" s="7" t="s">
        <v>417</v>
      </c>
      <c r="C2411" t="s">
        <v>444</v>
      </c>
      <c r="D2411" t="s">
        <v>182</v>
      </c>
      <c r="E2411" t="s">
        <v>25</v>
      </c>
      <c r="F2411" t="s">
        <v>51</v>
      </c>
      <c r="G2411">
        <v>7</v>
      </c>
      <c r="H2411">
        <v>0.2</v>
      </c>
      <c r="I2411" s="2">
        <v>86318.399999999994</v>
      </c>
      <c r="J2411" t="str">
        <f>_xlfn.XLOOKUP(tblOrders[[#This Row],[CustomerID]], tblCustomers[CustomerID], tblCustomers[CustomerName])</f>
        <v>Customer 261</v>
      </c>
      <c r="K2411" t="str">
        <f>_xlfn.XLOOKUP(tblOrders[[#This Row],[CustomerID]], tblCustomers[CustomerID], tblCustomers[Segment])</f>
        <v>Corporate</v>
      </c>
      <c r="L2411" t="str">
        <f>_xlfn.XLOOKUP(tblOrders[[#This Row],[ProductID]], tblProducts[ProductID], tblProducts[Category])</f>
        <v>Furniture</v>
      </c>
      <c r="M2411">
        <f>_xlfn.XLOOKUP(tblOrders[[#This Row],[ProductID]], tblProducts[ProductID], tblProducts[CostPrice])</f>
        <v>76428</v>
      </c>
      <c r="N2411">
        <f>tblOrders[[#This Row],[Sales]]-(tblOrders[[#This Row],[CostPrice]]*tblOrders[[#This Row],[Quantity]])</f>
        <v>-448677.6</v>
      </c>
      <c r="O2411" t="str">
        <f>TEXT(tblOrders[[#This Row],[Date]],"mmm-yyyy")</f>
        <v>Feb-2025</v>
      </c>
      <c r="P2411" t="str">
        <f>_xlfn.XLOOKUP(tblOrders[[#This Row],[OrderID]], tblReturns[OrderID], tblReturns[Returned])</f>
        <v>No</v>
      </c>
      <c r="Q2411" t="str">
        <f>_xlfn.XLOOKUP(tblOrders[[#This Row],[OrderID]], tblShipping[OrderID], tblShipping[ShipMode])</f>
        <v>Express</v>
      </c>
      <c r="R2411" t="str">
        <f>IFERROR(_xlfn.XLOOKUP(A2410, tblCustomers[CustomerID], tblCustomers[CustomerName]), "Not Found")</f>
        <v>Not Found</v>
      </c>
      <c r="S2411" t="str">
        <f>IF(tblOrders[[#This Row],[Sales]]&gt;1000000,"High Value","Standard")</f>
        <v>Standard</v>
      </c>
      <c r="T2411" t="str">
        <f>_xlfn.XLOOKUP(tblOrders[[#This Row],[ProductID]], tblProducts[ProductID], tblProducts[ProductName])</f>
        <v>Product 11</v>
      </c>
      <c r="U2411">
        <f>_xlfn.XLOOKUP(tblOrders[[#This Row],[SalesRepID]], tblSalesreps[RepID], tblSalesreps[Target])</f>
        <v>7094914</v>
      </c>
    </row>
    <row r="2412" spans="1:21">
      <c r="A2412" t="s">
        <v>3209</v>
      </c>
      <c r="B2412" s="7" t="s">
        <v>1178</v>
      </c>
      <c r="C2412" t="s">
        <v>1076</v>
      </c>
      <c r="D2412" t="s">
        <v>1230</v>
      </c>
      <c r="E2412" t="s">
        <v>25</v>
      </c>
      <c r="F2412" t="s">
        <v>51</v>
      </c>
      <c r="G2412">
        <v>9</v>
      </c>
      <c r="H2412">
        <v>0.2</v>
      </c>
      <c r="I2412" s="2">
        <v>741304.8</v>
      </c>
      <c r="J2412" t="str">
        <f>_xlfn.XLOOKUP(tblOrders[[#This Row],[CustomerID]], tblCustomers[CustomerID], tblCustomers[CustomerName])</f>
        <v>Customer 167</v>
      </c>
      <c r="K2412" t="str">
        <f>_xlfn.XLOOKUP(tblOrders[[#This Row],[CustomerID]], tblCustomers[CustomerID], tblCustomers[Segment])</f>
        <v>SME</v>
      </c>
      <c r="L2412" t="str">
        <f>_xlfn.XLOOKUP(tblOrders[[#This Row],[ProductID]], tblProducts[ProductID], tblProducts[Category])</f>
        <v>Furniture</v>
      </c>
      <c r="M2412">
        <f>_xlfn.XLOOKUP(tblOrders[[#This Row],[ProductID]], tblProducts[ProductID], tblProducts[CostPrice])</f>
        <v>48520</v>
      </c>
      <c r="N2412">
        <f>tblOrders[[#This Row],[Sales]]-(tblOrders[[#This Row],[CostPrice]]*tblOrders[[#This Row],[Quantity]])</f>
        <v>304624.80000000005</v>
      </c>
      <c r="O2412" t="str">
        <f>TEXT(tblOrders[[#This Row],[Date]],"mmm-yyyy")</f>
        <v>Apr-2025</v>
      </c>
      <c r="P2412" t="str">
        <f>_xlfn.XLOOKUP(tblOrders[[#This Row],[OrderID]], tblReturns[OrderID], tblReturns[Returned])</f>
        <v>No</v>
      </c>
      <c r="Q2412" t="str">
        <f>_xlfn.XLOOKUP(tblOrders[[#This Row],[OrderID]], tblShipping[OrderID], tblShipping[ShipMode])</f>
        <v>Express</v>
      </c>
      <c r="R2412" t="str">
        <f>IFERROR(_xlfn.XLOOKUP(A2411, tblCustomers[CustomerID], tblCustomers[CustomerName]), "Not Found")</f>
        <v>Not Found</v>
      </c>
      <c r="S2412" t="str">
        <f>IF(tblOrders[[#This Row],[Sales]]&gt;1000000,"High Value","Standard")</f>
        <v>Standard</v>
      </c>
      <c r="T2412" t="str">
        <f>_xlfn.XLOOKUP(tblOrders[[#This Row],[ProductID]], tblProducts[ProductID], tblProducts[ProductName])</f>
        <v>Product 73</v>
      </c>
      <c r="U2412">
        <f>_xlfn.XLOOKUP(tblOrders[[#This Row],[SalesRepID]], tblSalesreps[RepID], tblSalesreps[Target])</f>
        <v>7094914</v>
      </c>
    </row>
    <row r="2413" spans="1:21">
      <c r="A2413" t="s">
        <v>3210</v>
      </c>
      <c r="B2413" s="7" t="s">
        <v>539</v>
      </c>
      <c r="C2413" t="s">
        <v>841</v>
      </c>
      <c r="D2413" t="s">
        <v>190</v>
      </c>
      <c r="E2413" t="s">
        <v>105</v>
      </c>
      <c r="F2413" t="s">
        <v>26</v>
      </c>
      <c r="G2413">
        <v>1</v>
      </c>
      <c r="H2413">
        <v>0.2</v>
      </c>
      <c r="I2413" s="2">
        <v>118796.8</v>
      </c>
      <c r="J2413" t="str">
        <f>_xlfn.XLOOKUP(tblOrders[[#This Row],[CustomerID]], tblCustomers[CustomerID], tblCustomers[CustomerName])</f>
        <v>Customer 247</v>
      </c>
      <c r="K2413" t="str">
        <f>_xlfn.XLOOKUP(tblOrders[[#This Row],[CustomerID]], tblCustomers[CustomerID], tblCustomers[Segment])</f>
        <v>SME</v>
      </c>
      <c r="L2413" t="str">
        <f>_xlfn.XLOOKUP(tblOrders[[#This Row],[ProductID]], tblProducts[ProductID], tblProducts[Category])</f>
        <v>Furniture</v>
      </c>
      <c r="M2413">
        <f>_xlfn.XLOOKUP(tblOrders[[#This Row],[ProductID]], tblProducts[ProductID], tblProducts[CostPrice])</f>
        <v>47272</v>
      </c>
      <c r="N2413">
        <f>tblOrders[[#This Row],[Sales]]-(tblOrders[[#This Row],[CostPrice]]*tblOrders[[#This Row],[Quantity]])</f>
        <v>71524.800000000003</v>
      </c>
      <c r="O2413" t="str">
        <f>TEXT(tblOrders[[#This Row],[Date]],"mmm-yyyy")</f>
        <v>Jul-2025</v>
      </c>
      <c r="P2413" t="str">
        <f>_xlfn.XLOOKUP(tblOrders[[#This Row],[OrderID]], tblReturns[OrderID], tblReturns[Returned])</f>
        <v>No</v>
      </c>
      <c r="Q2413" t="str">
        <f>_xlfn.XLOOKUP(tblOrders[[#This Row],[OrderID]], tblShipping[OrderID], tblShipping[ShipMode])</f>
        <v>Express</v>
      </c>
      <c r="R2413" t="str">
        <f>IFERROR(_xlfn.XLOOKUP(A2412, tblCustomers[CustomerID], tblCustomers[CustomerName]), "Not Found")</f>
        <v>Not Found</v>
      </c>
      <c r="S2413" t="str">
        <f>IF(tblOrders[[#This Row],[Sales]]&gt;1000000,"High Value","Standard")</f>
        <v>Standard</v>
      </c>
      <c r="T2413" t="str">
        <f>_xlfn.XLOOKUP(tblOrders[[#This Row],[ProductID]], tblProducts[ProductID], tblProducts[ProductName])</f>
        <v>Product 33</v>
      </c>
      <c r="U2413">
        <f>_xlfn.XLOOKUP(tblOrders[[#This Row],[SalesRepID]], tblSalesreps[RepID], tblSalesreps[Target])</f>
        <v>8698154</v>
      </c>
    </row>
    <row r="2414" spans="1:21">
      <c r="A2414" t="s">
        <v>3211</v>
      </c>
      <c r="B2414" s="7" t="s">
        <v>1887</v>
      </c>
      <c r="C2414" t="s">
        <v>825</v>
      </c>
      <c r="D2414" t="s">
        <v>155</v>
      </c>
      <c r="E2414" t="s">
        <v>56</v>
      </c>
      <c r="F2414" t="s">
        <v>88</v>
      </c>
      <c r="G2414">
        <v>4</v>
      </c>
      <c r="H2414">
        <v>0</v>
      </c>
      <c r="I2414" s="2">
        <v>257004</v>
      </c>
      <c r="J2414" t="str">
        <f>_xlfn.XLOOKUP(tblOrders[[#This Row],[CustomerID]], tblCustomers[CustomerID], tblCustomers[CustomerName])</f>
        <v>Customer 250</v>
      </c>
      <c r="K2414" t="str">
        <f>_xlfn.XLOOKUP(tblOrders[[#This Row],[CustomerID]], tblCustomers[CustomerID], tblCustomers[Segment])</f>
        <v>SME</v>
      </c>
      <c r="L2414" t="str">
        <f>_xlfn.XLOOKUP(tblOrders[[#This Row],[ProductID]], tblProducts[ProductID], tblProducts[Category])</f>
        <v>Electronics</v>
      </c>
      <c r="M2414">
        <f>_xlfn.XLOOKUP(tblOrders[[#This Row],[ProductID]], tblProducts[ProductID], tblProducts[CostPrice])</f>
        <v>23271</v>
      </c>
      <c r="N2414">
        <f>tblOrders[[#This Row],[Sales]]-(tblOrders[[#This Row],[CostPrice]]*tblOrders[[#This Row],[Quantity]])</f>
        <v>163920</v>
      </c>
      <c r="O2414" t="str">
        <f>TEXT(tblOrders[[#This Row],[Date]],"mmm-yyyy")</f>
        <v>Jun-2025</v>
      </c>
      <c r="P2414" t="str">
        <f>_xlfn.XLOOKUP(tblOrders[[#This Row],[OrderID]], tblReturns[OrderID], tblReturns[Returned])</f>
        <v>No</v>
      </c>
      <c r="Q2414" t="str">
        <f>_xlfn.XLOOKUP(tblOrders[[#This Row],[OrderID]], tblShipping[OrderID], tblShipping[ShipMode])</f>
        <v>Pickup</v>
      </c>
      <c r="R2414" t="str">
        <f>IFERROR(_xlfn.XLOOKUP(A2413, tblCustomers[CustomerID], tblCustomers[CustomerName]), "Not Found")</f>
        <v>Not Found</v>
      </c>
      <c r="S2414" t="str">
        <f>IF(tblOrders[[#This Row],[Sales]]&gt;1000000,"High Value","Standard")</f>
        <v>Standard</v>
      </c>
      <c r="T2414" t="str">
        <f>_xlfn.XLOOKUP(tblOrders[[#This Row],[ProductID]], tblProducts[ProductID], tblProducts[ProductName])</f>
        <v>Product 48</v>
      </c>
      <c r="U2414">
        <f>_xlfn.XLOOKUP(tblOrders[[#This Row],[SalesRepID]], tblSalesreps[RepID], tblSalesreps[Target])</f>
        <v>14265630</v>
      </c>
    </row>
    <row r="2415" spans="1:21">
      <c r="A2415" t="s">
        <v>3212</v>
      </c>
      <c r="B2415" s="7" t="s">
        <v>1204</v>
      </c>
      <c r="C2415" t="s">
        <v>327</v>
      </c>
      <c r="D2415" t="s">
        <v>73</v>
      </c>
      <c r="E2415" t="s">
        <v>50</v>
      </c>
      <c r="F2415" t="s">
        <v>51</v>
      </c>
      <c r="G2415">
        <v>5</v>
      </c>
      <c r="H2415">
        <v>0.1</v>
      </c>
      <c r="I2415" s="2">
        <v>176274</v>
      </c>
      <c r="J2415" t="str">
        <f>_xlfn.XLOOKUP(tblOrders[[#This Row],[CustomerID]], tblCustomers[CustomerID], tblCustomers[CustomerName])</f>
        <v>Customer 48</v>
      </c>
      <c r="K2415" t="str">
        <f>_xlfn.XLOOKUP(tblOrders[[#This Row],[CustomerID]], tblCustomers[CustomerID], tblCustomers[Segment])</f>
        <v>Consumer</v>
      </c>
      <c r="L2415" t="str">
        <f>_xlfn.XLOOKUP(tblOrders[[#This Row],[ProductID]], tblProducts[ProductID], tblProducts[Category])</f>
        <v>Office</v>
      </c>
      <c r="M2415">
        <f>_xlfn.XLOOKUP(tblOrders[[#This Row],[ProductID]], tblProducts[ProductID], tblProducts[CostPrice])</f>
        <v>28523</v>
      </c>
      <c r="N2415">
        <f>tblOrders[[#This Row],[Sales]]-(tblOrders[[#This Row],[CostPrice]]*tblOrders[[#This Row],[Quantity]])</f>
        <v>33659</v>
      </c>
      <c r="O2415" t="str">
        <f>TEXT(tblOrders[[#This Row],[Date]],"mmm-yyyy")</f>
        <v>Sep-2025</v>
      </c>
      <c r="P2415" t="str">
        <f>_xlfn.XLOOKUP(tblOrders[[#This Row],[OrderID]], tblReturns[OrderID], tblReturns[Returned])</f>
        <v>Yes</v>
      </c>
      <c r="Q2415" t="str">
        <f>_xlfn.XLOOKUP(tblOrders[[#This Row],[OrderID]], tblShipping[OrderID], tblShipping[ShipMode])</f>
        <v>Express</v>
      </c>
      <c r="R2415" t="str">
        <f>IFERROR(_xlfn.XLOOKUP(A2414, tblCustomers[CustomerID], tblCustomers[CustomerName]), "Not Found")</f>
        <v>Not Found</v>
      </c>
      <c r="S2415" t="str">
        <f>IF(tblOrders[[#This Row],[Sales]]&gt;1000000,"High Value","Standard")</f>
        <v>Standard</v>
      </c>
      <c r="T2415" t="str">
        <f>_xlfn.XLOOKUP(tblOrders[[#This Row],[ProductID]], tblProducts[ProductID], tblProducts[ProductName])</f>
        <v>Product 30</v>
      </c>
      <c r="U2415">
        <f>_xlfn.XLOOKUP(tblOrders[[#This Row],[SalesRepID]], tblSalesreps[RepID], tblSalesreps[Target])</f>
        <v>17350666</v>
      </c>
    </row>
    <row r="2416" spans="1:21">
      <c r="A2416" t="s">
        <v>3213</v>
      </c>
      <c r="B2416" s="7" t="s">
        <v>533</v>
      </c>
      <c r="C2416" t="s">
        <v>384</v>
      </c>
      <c r="D2416" t="s">
        <v>39</v>
      </c>
      <c r="E2416" t="s">
        <v>202</v>
      </c>
      <c r="F2416" t="s">
        <v>26</v>
      </c>
      <c r="G2416">
        <v>4</v>
      </c>
      <c r="H2416">
        <v>0.2</v>
      </c>
      <c r="I2416" s="2">
        <v>157574.39999999999</v>
      </c>
      <c r="J2416" t="str">
        <f>_xlfn.XLOOKUP(tblOrders[[#This Row],[CustomerID]], tblCustomers[CustomerID], tblCustomers[CustomerName])</f>
        <v>Customer 234</v>
      </c>
      <c r="K2416" t="str">
        <f>_xlfn.XLOOKUP(tblOrders[[#This Row],[CustomerID]], tblCustomers[CustomerID], tblCustomers[Segment])</f>
        <v>Corporate</v>
      </c>
      <c r="L2416" t="str">
        <f>_xlfn.XLOOKUP(tblOrders[[#This Row],[ProductID]], tblProducts[ProductID], tblProducts[Category])</f>
        <v>Office</v>
      </c>
      <c r="M2416">
        <f>_xlfn.XLOOKUP(tblOrders[[#This Row],[ProductID]], tblProducts[ProductID], tblProducts[CostPrice])</f>
        <v>63926</v>
      </c>
      <c r="N2416">
        <f>tblOrders[[#This Row],[Sales]]-(tblOrders[[#This Row],[CostPrice]]*tblOrders[[#This Row],[Quantity]])</f>
        <v>-98129.600000000006</v>
      </c>
      <c r="O2416" t="str">
        <f>TEXT(tblOrders[[#This Row],[Date]],"mmm-yyyy")</f>
        <v>Sep-2025</v>
      </c>
      <c r="P2416" t="str">
        <f>_xlfn.XLOOKUP(tblOrders[[#This Row],[OrderID]], tblReturns[OrderID], tblReturns[Returned])</f>
        <v>No</v>
      </c>
      <c r="Q2416" t="str">
        <f>_xlfn.XLOOKUP(tblOrders[[#This Row],[OrderID]], tblShipping[OrderID], tblShipping[ShipMode])</f>
        <v>Pickup</v>
      </c>
      <c r="R2416" t="str">
        <f>IFERROR(_xlfn.XLOOKUP(A2415, tblCustomers[CustomerID], tblCustomers[CustomerName]), "Not Found")</f>
        <v>Not Found</v>
      </c>
      <c r="S2416" t="str">
        <f>IF(tblOrders[[#This Row],[Sales]]&gt;1000000,"High Value","Standard")</f>
        <v>Standard</v>
      </c>
      <c r="T2416" t="str">
        <f>_xlfn.XLOOKUP(tblOrders[[#This Row],[ProductID]], tblProducts[ProductID], tblProducts[ProductName])</f>
        <v>Product 4</v>
      </c>
      <c r="U2416">
        <f>_xlfn.XLOOKUP(tblOrders[[#This Row],[SalesRepID]], tblSalesreps[RepID], tblSalesreps[Target])</f>
        <v>10652665</v>
      </c>
    </row>
    <row r="2417" spans="1:21">
      <c r="A2417" t="s">
        <v>3214</v>
      </c>
      <c r="B2417" s="7" t="s">
        <v>394</v>
      </c>
      <c r="C2417" t="s">
        <v>444</v>
      </c>
      <c r="D2417" t="s">
        <v>422</v>
      </c>
      <c r="E2417" t="s">
        <v>13</v>
      </c>
      <c r="F2417" t="s">
        <v>14</v>
      </c>
      <c r="G2417">
        <v>2</v>
      </c>
      <c r="H2417">
        <v>0.05</v>
      </c>
      <c r="I2417" s="2">
        <v>203585</v>
      </c>
      <c r="J2417" t="str">
        <f>_xlfn.XLOOKUP(tblOrders[[#This Row],[CustomerID]], tblCustomers[CustomerID], tblCustomers[CustomerName])</f>
        <v>Customer 261</v>
      </c>
      <c r="K2417" t="str">
        <f>_xlfn.XLOOKUP(tblOrders[[#This Row],[CustomerID]], tblCustomers[CustomerID], tblCustomers[Segment])</f>
        <v>Corporate</v>
      </c>
      <c r="L2417" t="str">
        <f>_xlfn.XLOOKUP(tblOrders[[#This Row],[ProductID]], tblProducts[ProductID], tblProducts[Category])</f>
        <v>Furniture</v>
      </c>
      <c r="M2417">
        <f>_xlfn.XLOOKUP(tblOrders[[#This Row],[ProductID]], tblProducts[ProductID], tblProducts[CostPrice])</f>
        <v>69526</v>
      </c>
      <c r="N2417">
        <f>tblOrders[[#This Row],[Sales]]-(tblOrders[[#This Row],[CostPrice]]*tblOrders[[#This Row],[Quantity]])</f>
        <v>64533</v>
      </c>
      <c r="O2417" t="str">
        <f>TEXT(tblOrders[[#This Row],[Date]],"mmm-yyyy")</f>
        <v>Sep-2025</v>
      </c>
      <c r="P2417" t="str">
        <f>_xlfn.XLOOKUP(tblOrders[[#This Row],[OrderID]], tblReturns[OrderID], tblReturns[Returned])</f>
        <v>No</v>
      </c>
      <c r="Q2417" t="str">
        <f>_xlfn.XLOOKUP(tblOrders[[#This Row],[OrderID]], tblShipping[OrderID], tblShipping[ShipMode])</f>
        <v>Express</v>
      </c>
      <c r="R2417" t="str">
        <f>IFERROR(_xlfn.XLOOKUP(A2416, tblCustomers[CustomerID], tblCustomers[CustomerName]), "Not Found")</f>
        <v>Not Found</v>
      </c>
      <c r="S2417" t="str">
        <f>IF(tblOrders[[#This Row],[Sales]]&gt;1000000,"High Value","Standard")</f>
        <v>Standard</v>
      </c>
      <c r="T2417" t="str">
        <f>_xlfn.XLOOKUP(tblOrders[[#This Row],[ProductID]], tblProducts[ProductID], tblProducts[ProductName])</f>
        <v>Product 36</v>
      </c>
      <c r="U2417">
        <f>_xlfn.XLOOKUP(tblOrders[[#This Row],[SalesRepID]], tblSalesreps[RepID], tblSalesreps[Target])</f>
        <v>11852878</v>
      </c>
    </row>
    <row r="2418" spans="1:21">
      <c r="A2418" t="s">
        <v>3215</v>
      </c>
      <c r="B2418" s="7" t="s">
        <v>2772</v>
      </c>
      <c r="C2418" t="s">
        <v>814</v>
      </c>
      <c r="D2418" t="s">
        <v>491</v>
      </c>
      <c r="E2418" t="s">
        <v>105</v>
      </c>
      <c r="F2418" t="s">
        <v>26</v>
      </c>
      <c r="G2418">
        <v>9</v>
      </c>
      <c r="H2418">
        <v>0.2</v>
      </c>
      <c r="I2418" s="2">
        <v>852120</v>
      </c>
      <c r="J2418" t="str">
        <f>_xlfn.XLOOKUP(tblOrders[[#This Row],[CustomerID]], tblCustomers[CustomerID], tblCustomers[CustomerName])</f>
        <v>Customer 235</v>
      </c>
      <c r="K2418" t="str">
        <f>_xlfn.XLOOKUP(tblOrders[[#This Row],[CustomerID]], tblCustomers[CustomerID], tblCustomers[Segment])</f>
        <v>Consumer</v>
      </c>
      <c r="L2418" t="str">
        <f>_xlfn.XLOOKUP(tblOrders[[#This Row],[ProductID]], tblProducts[ProductID], tblProducts[Category])</f>
        <v>Home</v>
      </c>
      <c r="M2418">
        <f>_xlfn.XLOOKUP(tblOrders[[#This Row],[ProductID]], tblProducts[ProductID], tblProducts[CostPrice])</f>
        <v>75749</v>
      </c>
      <c r="N2418">
        <f>tblOrders[[#This Row],[Sales]]-(tblOrders[[#This Row],[CostPrice]]*tblOrders[[#This Row],[Quantity]])</f>
        <v>170379</v>
      </c>
      <c r="O2418" t="str">
        <f>TEXT(tblOrders[[#This Row],[Date]],"mmm-yyyy")</f>
        <v>Oct-2025</v>
      </c>
      <c r="P2418" t="str">
        <f>_xlfn.XLOOKUP(tblOrders[[#This Row],[OrderID]], tblReturns[OrderID], tblReturns[Returned])</f>
        <v>No</v>
      </c>
      <c r="Q2418" t="str">
        <f>_xlfn.XLOOKUP(tblOrders[[#This Row],[OrderID]], tblShipping[OrderID], tblShipping[ShipMode])</f>
        <v>Express</v>
      </c>
      <c r="R2418" t="str">
        <f>IFERROR(_xlfn.XLOOKUP(A2417, tblCustomers[CustomerID], tblCustomers[CustomerName]), "Not Found")</f>
        <v>Not Found</v>
      </c>
      <c r="S2418" t="str">
        <f>IF(tblOrders[[#This Row],[Sales]]&gt;1000000,"High Value","Standard")</f>
        <v>Standard</v>
      </c>
      <c r="T2418" t="str">
        <f>_xlfn.XLOOKUP(tblOrders[[#This Row],[ProductID]], tblProducts[ProductID], tblProducts[ProductName])</f>
        <v>Product 49</v>
      </c>
      <c r="U2418">
        <f>_xlfn.XLOOKUP(tblOrders[[#This Row],[SalesRepID]], tblSalesreps[RepID], tblSalesreps[Target])</f>
        <v>8698154</v>
      </c>
    </row>
    <row r="2419" spans="1:21">
      <c r="A2419" t="s">
        <v>3216</v>
      </c>
      <c r="B2419" s="7" t="s">
        <v>722</v>
      </c>
      <c r="C2419" t="s">
        <v>453</v>
      </c>
      <c r="D2419" t="s">
        <v>34</v>
      </c>
      <c r="E2419" t="s">
        <v>165</v>
      </c>
      <c r="F2419" t="s">
        <v>14</v>
      </c>
      <c r="G2419">
        <v>6</v>
      </c>
      <c r="H2419">
        <v>0</v>
      </c>
      <c r="I2419" s="2">
        <v>68502</v>
      </c>
      <c r="J2419" t="str">
        <f>_xlfn.XLOOKUP(tblOrders[[#This Row],[CustomerID]], tblCustomers[CustomerID], tblCustomers[CustomerName])</f>
        <v>Customer 192</v>
      </c>
      <c r="K2419" t="str">
        <f>_xlfn.XLOOKUP(tblOrders[[#This Row],[CustomerID]], tblCustomers[CustomerID], tblCustomers[Segment])</f>
        <v>Corporate</v>
      </c>
      <c r="L2419" t="str">
        <f>_xlfn.XLOOKUP(tblOrders[[#This Row],[ProductID]], tblProducts[ProductID], tblProducts[Category])</f>
        <v>Electronics</v>
      </c>
      <c r="M2419">
        <f>_xlfn.XLOOKUP(tblOrders[[#This Row],[ProductID]], tblProducts[ProductID], tblProducts[CostPrice])</f>
        <v>24518</v>
      </c>
      <c r="N2419">
        <f>tblOrders[[#This Row],[Sales]]-(tblOrders[[#This Row],[CostPrice]]*tblOrders[[#This Row],[Quantity]])</f>
        <v>-78606</v>
      </c>
      <c r="O2419" t="str">
        <f>TEXT(tblOrders[[#This Row],[Date]],"mmm-yyyy")</f>
        <v>Jun-2025</v>
      </c>
      <c r="P2419" t="str">
        <f>_xlfn.XLOOKUP(tblOrders[[#This Row],[OrderID]], tblReturns[OrderID], tblReturns[Returned])</f>
        <v>No</v>
      </c>
      <c r="Q2419" t="str">
        <f>_xlfn.XLOOKUP(tblOrders[[#This Row],[OrderID]], tblShipping[OrderID], tblShipping[ShipMode])</f>
        <v>Standard</v>
      </c>
      <c r="R2419" t="str">
        <f>IFERROR(_xlfn.XLOOKUP(A2418, tblCustomers[CustomerID], tblCustomers[CustomerName]), "Not Found")</f>
        <v>Not Found</v>
      </c>
      <c r="S2419" t="str">
        <f>IF(tblOrders[[#This Row],[Sales]]&gt;1000000,"High Value","Standard")</f>
        <v>Standard</v>
      </c>
      <c r="T2419" t="str">
        <f>_xlfn.XLOOKUP(tblOrders[[#This Row],[ProductID]], tblProducts[ProductID], tblProducts[ProductName])</f>
        <v>Product 90</v>
      </c>
      <c r="U2419">
        <f>_xlfn.XLOOKUP(tblOrders[[#This Row],[SalesRepID]], tblSalesreps[RepID], tblSalesreps[Target])</f>
        <v>16839910</v>
      </c>
    </row>
    <row r="2420" spans="1:21">
      <c r="A2420" t="s">
        <v>3217</v>
      </c>
      <c r="B2420" s="7" t="s">
        <v>807</v>
      </c>
      <c r="C2420" t="s">
        <v>632</v>
      </c>
      <c r="D2420" t="s">
        <v>288</v>
      </c>
      <c r="E2420" t="s">
        <v>165</v>
      </c>
      <c r="F2420" t="s">
        <v>26</v>
      </c>
      <c r="G2420">
        <v>1</v>
      </c>
      <c r="H2420">
        <v>0.05</v>
      </c>
      <c r="I2420" s="2">
        <v>63550.25</v>
      </c>
      <c r="J2420" t="str">
        <f>_xlfn.XLOOKUP(tblOrders[[#This Row],[CustomerID]], tblCustomers[CustomerID], tblCustomers[CustomerName])</f>
        <v>Customer 290</v>
      </c>
      <c r="K2420" t="str">
        <f>_xlfn.XLOOKUP(tblOrders[[#This Row],[CustomerID]], tblCustomers[CustomerID], tblCustomers[Segment])</f>
        <v>Consumer</v>
      </c>
      <c r="L2420" t="str">
        <f>_xlfn.XLOOKUP(tblOrders[[#This Row],[ProductID]], tblProducts[ProductID], tblProducts[Category])</f>
        <v>Furniture</v>
      </c>
      <c r="M2420">
        <f>_xlfn.XLOOKUP(tblOrders[[#This Row],[ProductID]], tblProducts[ProductID], tblProducts[CostPrice])</f>
        <v>34258</v>
      </c>
      <c r="N2420">
        <f>tblOrders[[#This Row],[Sales]]-(tblOrders[[#This Row],[CostPrice]]*tblOrders[[#This Row],[Quantity]])</f>
        <v>29292.25</v>
      </c>
      <c r="O2420" t="str">
        <f>TEXT(tblOrders[[#This Row],[Date]],"mmm-yyyy")</f>
        <v>Sep-2025</v>
      </c>
      <c r="P2420" t="str">
        <f>_xlfn.XLOOKUP(tblOrders[[#This Row],[OrderID]], tblReturns[OrderID], tblReturns[Returned])</f>
        <v>No</v>
      </c>
      <c r="Q2420" t="str">
        <f>_xlfn.XLOOKUP(tblOrders[[#This Row],[OrderID]], tblShipping[OrderID], tblShipping[ShipMode])</f>
        <v>Express</v>
      </c>
      <c r="R2420" t="str">
        <f>IFERROR(_xlfn.XLOOKUP(A2419, tblCustomers[CustomerID], tblCustomers[CustomerName]), "Not Found")</f>
        <v>Not Found</v>
      </c>
      <c r="S2420" t="str">
        <f>IF(tblOrders[[#This Row],[Sales]]&gt;1000000,"High Value","Standard")</f>
        <v>Standard</v>
      </c>
      <c r="T2420" t="str">
        <f>_xlfn.XLOOKUP(tblOrders[[#This Row],[ProductID]], tblProducts[ProductID], tblProducts[ProductName])</f>
        <v>Product 39</v>
      </c>
      <c r="U2420">
        <f>_xlfn.XLOOKUP(tblOrders[[#This Row],[SalesRepID]], tblSalesreps[RepID], tblSalesreps[Target])</f>
        <v>16839910</v>
      </c>
    </row>
    <row r="2421" spans="1:21">
      <c r="A2421" t="s">
        <v>3218</v>
      </c>
      <c r="B2421" s="7" t="s">
        <v>1151</v>
      </c>
      <c r="C2421" t="s">
        <v>43</v>
      </c>
      <c r="D2421" t="s">
        <v>617</v>
      </c>
      <c r="E2421" t="s">
        <v>35</v>
      </c>
      <c r="F2421" t="s">
        <v>51</v>
      </c>
      <c r="G2421">
        <v>5</v>
      </c>
      <c r="H2421">
        <v>0.1</v>
      </c>
      <c r="I2421" s="2">
        <v>101416.5</v>
      </c>
      <c r="J2421" t="str">
        <f>_xlfn.XLOOKUP(tblOrders[[#This Row],[CustomerID]], tblCustomers[CustomerID], tblCustomers[CustomerName])</f>
        <v>Customer 283</v>
      </c>
      <c r="K2421" t="str">
        <f>_xlfn.XLOOKUP(tblOrders[[#This Row],[CustomerID]], tblCustomers[CustomerID], tblCustomers[Segment])</f>
        <v>Corporate</v>
      </c>
      <c r="L2421" t="str">
        <f>_xlfn.XLOOKUP(tblOrders[[#This Row],[ProductID]], tblProducts[ProductID], tblProducts[Category])</f>
        <v>Home</v>
      </c>
      <c r="M2421">
        <f>_xlfn.XLOOKUP(tblOrders[[#This Row],[ProductID]], tblProducts[ProductID], tblProducts[CostPrice])</f>
        <v>61495</v>
      </c>
      <c r="N2421">
        <f>tblOrders[[#This Row],[Sales]]-(tblOrders[[#This Row],[CostPrice]]*tblOrders[[#This Row],[Quantity]])</f>
        <v>-206058.5</v>
      </c>
      <c r="O2421" t="str">
        <f>TEXT(tblOrders[[#This Row],[Date]],"mmm-yyyy")</f>
        <v>Jul-2025</v>
      </c>
      <c r="P2421" t="str">
        <f>_xlfn.XLOOKUP(tblOrders[[#This Row],[OrderID]], tblReturns[OrderID], tblReturns[Returned])</f>
        <v>No</v>
      </c>
      <c r="Q2421" t="str">
        <f>_xlfn.XLOOKUP(tblOrders[[#This Row],[OrderID]], tblShipping[OrderID], tblShipping[ShipMode])</f>
        <v>Express</v>
      </c>
      <c r="R2421" t="str">
        <f>IFERROR(_xlfn.XLOOKUP(A2420, tblCustomers[CustomerID], tblCustomers[CustomerName]), "Not Found")</f>
        <v>Not Found</v>
      </c>
      <c r="S2421" t="str">
        <f>IF(tblOrders[[#This Row],[Sales]]&gt;1000000,"High Value","Standard")</f>
        <v>Standard</v>
      </c>
      <c r="T2421" t="str">
        <f>_xlfn.XLOOKUP(tblOrders[[#This Row],[ProductID]], tblProducts[ProductID], tblProducts[ProductName])</f>
        <v>Product 45</v>
      </c>
      <c r="U2421">
        <f>_xlfn.XLOOKUP(tblOrders[[#This Row],[SalesRepID]], tblSalesreps[RepID], tblSalesreps[Target])</f>
        <v>19619177</v>
      </c>
    </row>
    <row r="2422" spans="1:21">
      <c r="A2422" t="s">
        <v>3219</v>
      </c>
      <c r="B2422" s="7" t="s">
        <v>117</v>
      </c>
      <c r="C2422" t="s">
        <v>800</v>
      </c>
      <c r="D2422" t="s">
        <v>126</v>
      </c>
      <c r="E2422" t="s">
        <v>119</v>
      </c>
      <c r="F2422" t="s">
        <v>88</v>
      </c>
      <c r="G2422">
        <v>7</v>
      </c>
      <c r="H2422">
        <v>0</v>
      </c>
      <c r="I2422" s="2">
        <v>565684</v>
      </c>
      <c r="J2422" t="str">
        <f>_xlfn.XLOOKUP(tblOrders[[#This Row],[CustomerID]], tblCustomers[CustomerID], tblCustomers[CustomerName])</f>
        <v>Customer 148</v>
      </c>
      <c r="K2422" t="str">
        <f>_xlfn.XLOOKUP(tblOrders[[#This Row],[CustomerID]], tblCustomers[CustomerID], tblCustomers[Segment])</f>
        <v>Corporate</v>
      </c>
      <c r="L2422" t="str">
        <f>_xlfn.XLOOKUP(tblOrders[[#This Row],[ProductID]], tblProducts[ProductID], tblProducts[Category])</f>
        <v>Furniture</v>
      </c>
      <c r="M2422">
        <f>_xlfn.XLOOKUP(tblOrders[[#This Row],[ProductID]], tblProducts[ProductID], tblProducts[CostPrice])</f>
        <v>47434</v>
      </c>
      <c r="N2422">
        <f>tblOrders[[#This Row],[Sales]]-(tblOrders[[#This Row],[CostPrice]]*tblOrders[[#This Row],[Quantity]])</f>
        <v>233646</v>
      </c>
      <c r="O2422" t="str">
        <f>TEXT(tblOrders[[#This Row],[Date]],"mmm-yyyy")</f>
        <v>Sep-2025</v>
      </c>
      <c r="P2422" t="str">
        <f>_xlfn.XLOOKUP(tblOrders[[#This Row],[OrderID]], tblReturns[OrderID], tblReturns[Returned])</f>
        <v>No</v>
      </c>
      <c r="Q2422" t="str">
        <f>_xlfn.XLOOKUP(tblOrders[[#This Row],[OrderID]], tblShipping[OrderID], tblShipping[ShipMode])</f>
        <v>Pickup</v>
      </c>
      <c r="R2422" t="str">
        <f>IFERROR(_xlfn.XLOOKUP(A2421, tblCustomers[CustomerID], tblCustomers[CustomerName]), "Not Found")</f>
        <v>Not Found</v>
      </c>
      <c r="S2422" t="str">
        <f>IF(tblOrders[[#This Row],[Sales]]&gt;1000000,"High Value","Standard")</f>
        <v>Standard</v>
      </c>
      <c r="T2422" t="str">
        <f>_xlfn.XLOOKUP(tblOrders[[#This Row],[ProductID]], tblProducts[ProductID], tblProducts[ProductName])</f>
        <v>Product 67</v>
      </c>
      <c r="U2422">
        <f>_xlfn.XLOOKUP(tblOrders[[#This Row],[SalesRepID]], tblSalesreps[RepID], tblSalesreps[Target])</f>
        <v>5886694</v>
      </c>
    </row>
    <row r="2423" spans="1:21">
      <c r="A2423" t="s">
        <v>3220</v>
      </c>
      <c r="B2423" s="7" t="s">
        <v>722</v>
      </c>
      <c r="C2423" t="s">
        <v>59</v>
      </c>
      <c r="D2423" t="s">
        <v>513</v>
      </c>
      <c r="E2423" t="s">
        <v>25</v>
      </c>
      <c r="F2423" t="s">
        <v>26</v>
      </c>
      <c r="G2423">
        <v>9</v>
      </c>
      <c r="H2423">
        <v>0.05</v>
      </c>
      <c r="I2423" s="2">
        <v>476089.65</v>
      </c>
      <c r="J2423" t="str">
        <f>_xlfn.XLOOKUP(tblOrders[[#This Row],[CustomerID]], tblCustomers[CustomerID], tblCustomers[CustomerName])</f>
        <v>Customer 227</v>
      </c>
      <c r="K2423" t="str">
        <f>_xlfn.XLOOKUP(tblOrders[[#This Row],[CustomerID]], tblCustomers[CustomerID], tblCustomers[Segment])</f>
        <v>Consumer</v>
      </c>
      <c r="L2423" t="str">
        <f>_xlfn.XLOOKUP(tblOrders[[#This Row],[ProductID]], tblProducts[ProductID], tblProducts[Category])</f>
        <v>Furniture</v>
      </c>
      <c r="M2423">
        <f>_xlfn.XLOOKUP(tblOrders[[#This Row],[ProductID]], tblProducts[ProductID], tblProducts[CostPrice])</f>
        <v>3310</v>
      </c>
      <c r="N2423">
        <f>tblOrders[[#This Row],[Sales]]-(tblOrders[[#This Row],[CostPrice]]*tblOrders[[#This Row],[Quantity]])</f>
        <v>446299.65</v>
      </c>
      <c r="O2423" t="str">
        <f>TEXT(tblOrders[[#This Row],[Date]],"mmm-yyyy")</f>
        <v>Jun-2025</v>
      </c>
      <c r="P2423" t="str">
        <f>_xlfn.XLOOKUP(tblOrders[[#This Row],[OrderID]], tblReturns[OrderID], tblReturns[Returned])</f>
        <v>Yes</v>
      </c>
      <c r="Q2423" t="str">
        <f>_xlfn.XLOOKUP(tblOrders[[#This Row],[OrderID]], tblShipping[OrderID], tblShipping[ShipMode])</f>
        <v>Express</v>
      </c>
      <c r="R2423" t="str">
        <f>IFERROR(_xlfn.XLOOKUP(A2422, tblCustomers[CustomerID], tblCustomers[CustomerName]), "Not Found")</f>
        <v>Not Found</v>
      </c>
      <c r="S2423" t="str">
        <f>IF(tblOrders[[#This Row],[Sales]]&gt;1000000,"High Value","Standard")</f>
        <v>Standard</v>
      </c>
      <c r="T2423" t="str">
        <f>_xlfn.XLOOKUP(tblOrders[[#This Row],[ProductID]], tblProducts[ProductID], tblProducts[ProductName])</f>
        <v>Product 5</v>
      </c>
      <c r="U2423">
        <f>_xlfn.XLOOKUP(tblOrders[[#This Row],[SalesRepID]], tblSalesreps[RepID], tblSalesreps[Target])</f>
        <v>7094914</v>
      </c>
    </row>
    <row r="2424" spans="1:21">
      <c r="A2424" t="s">
        <v>3221</v>
      </c>
      <c r="B2424" s="7" t="s">
        <v>976</v>
      </c>
      <c r="C2424" t="s">
        <v>464</v>
      </c>
      <c r="D2424" t="s">
        <v>516</v>
      </c>
      <c r="E2424" t="s">
        <v>186</v>
      </c>
      <c r="F2424" t="s">
        <v>26</v>
      </c>
      <c r="G2424">
        <v>4</v>
      </c>
      <c r="H2424">
        <v>0.05</v>
      </c>
      <c r="I2424" s="2">
        <v>420591.6</v>
      </c>
      <c r="J2424" t="str">
        <f>_xlfn.XLOOKUP(tblOrders[[#This Row],[CustomerID]], tblCustomers[CustomerID], tblCustomers[CustomerName])</f>
        <v>Customer 187</v>
      </c>
      <c r="K2424" t="str">
        <f>_xlfn.XLOOKUP(tblOrders[[#This Row],[CustomerID]], tblCustomers[CustomerID], tblCustomers[Segment])</f>
        <v>Corporate</v>
      </c>
      <c r="L2424" t="str">
        <f>_xlfn.XLOOKUP(tblOrders[[#This Row],[ProductID]], tblProducts[ProductID], tblProducts[Category])</f>
        <v>Home</v>
      </c>
      <c r="M2424">
        <f>_xlfn.XLOOKUP(tblOrders[[#This Row],[ProductID]], tblProducts[ProductID], tblProducts[CostPrice])</f>
        <v>48408</v>
      </c>
      <c r="N2424">
        <f>tblOrders[[#This Row],[Sales]]-(tblOrders[[#This Row],[CostPrice]]*tblOrders[[#This Row],[Quantity]])</f>
        <v>226959.59999999998</v>
      </c>
      <c r="O2424" t="str">
        <f>TEXT(tblOrders[[#This Row],[Date]],"mmm-yyyy")</f>
        <v>May-2025</v>
      </c>
      <c r="P2424" t="str">
        <f>_xlfn.XLOOKUP(tblOrders[[#This Row],[OrderID]], tblReturns[OrderID], tblReturns[Returned])</f>
        <v>No</v>
      </c>
      <c r="Q2424" t="str">
        <f>_xlfn.XLOOKUP(tblOrders[[#This Row],[OrderID]], tblShipping[OrderID], tblShipping[ShipMode])</f>
        <v>Express</v>
      </c>
      <c r="R2424" t="str">
        <f>IFERROR(_xlfn.XLOOKUP(A2423, tblCustomers[CustomerID], tblCustomers[CustomerName]), "Not Found")</f>
        <v>Not Found</v>
      </c>
      <c r="S2424" t="str">
        <f>IF(tblOrders[[#This Row],[Sales]]&gt;1000000,"High Value","Standard")</f>
        <v>Standard</v>
      </c>
      <c r="T2424" t="str">
        <f>_xlfn.XLOOKUP(tblOrders[[#This Row],[ProductID]], tblProducts[ProductID], tblProducts[ProductName])</f>
        <v>Product 12</v>
      </c>
      <c r="U2424">
        <f>_xlfn.XLOOKUP(tblOrders[[#This Row],[SalesRepID]], tblSalesreps[RepID], tblSalesreps[Target])</f>
        <v>15141830</v>
      </c>
    </row>
    <row r="2425" spans="1:21">
      <c r="A2425" t="s">
        <v>3222</v>
      </c>
      <c r="B2425" s="7" t="s">
        <v>1027</v>
      </c>
      <c r="C2425" t="s">
        <v>347</v>
      </c>
      <c r="D2425" t="s">
        <v>133</v>
      </c>
      <c r="E2425" t="s">
        <v>50</v>
      </c>
      <c r="F2425" t="s">
        <v>20</v>
      </c>
      <c r="G2425">
        <v>5</v>
      </c>
      <c r="H2425">
        <v>0.2</v>
      </c>
      <c r="I2425" s="2">
        <v>206708</v>
      </c>
      <c r="J2425" t="str">
        <f>_xlfn.XLOOKUP(tblOrders[[#This Row],[CustomerID]], tblCustomers[CustomerID], tblCustomers[CustomerName])</f>
        <v>Customer 58</v>
      </c>
      <c r="K2425" t="str">
        <f>_xlfn.XLOOKUP(tblOrders[[#This Row],[CustomerID]], tblCustomers[CustomerID], tblCustomers[Segment])</f>
        <v>SME</v>
      </c>
      <c r="L2425" t="str">
        <f>_xlfn.XLOOKUP(tblOrders[[#This Row],[ProductID]], tblProducts[ProductID], tblProducts[Category])</f>
        <v>Furniture</v>
      </c>
      <c r="M2425">
        <f>_xlfn.XLOOKUP(tblOrders[[#This Row],[ProductID]], tblProducts[ProductID], tblProducts[CostPrice])</f>
        <v>53604</v>
      </c>
      <c r="N2425">
        <f>tblOrders[[#This Row],[Sales]]-(tblOrders[[#This Row],[CostPrice]]*tblOrders[[#This Row],[Quantity]])</f>
        <v>-61312</v>
      </c>
      <c r="O2425" t="str">
        <f>TEXT(tblOrders[[#This Row],[Date]],"mmm-yyyy")</f>
        <v>Aug-2025</v>
      </c>
      <c r="P2425" t="str">
        <f>_xlfn.XLOOKUP(tblOrders[[#This Row],[OrderID]], tblReturns[OrderID], tblReturns[Returned])</f>
        <v>No</v>
      </c>
      <c r="Q2425" t="str">
        <f>_xlfn.XLOOKUP(tblOrders[[#This Row],[OrderID]], tblShipping[OrderID], tblShipping[ShipMode])</f>
        <v>Standard</v>
      </c>
      <c r="R2425" t="str">
        <f>IFERROR(_xlfn.XLOOKUP(A2424, tblCustomers[CustomerID], tblCustomers[CustomerName]), "Not Found")</f>
        <v>Not Found</v>
      </c>
      <c r="S2425" t="str">
        <f>IF(tblOrders[[#This Row],[Sales]]&gt;1000000,"High Value","Standard")</f>
        <v>Standard</v>
      </c>
      <c r="T2425" t="str">
        <f>_xlfn.XLOOKUP(tblOrders[[#This Row],[ProductID]], tblProducts[ProductID], tblProducts[ProductName])</f>
        <v>Product 6</v>
      </c>
      <c r="U2425">
        <f>_xlfn.XLOOKUP(tblOrders[[#This Row],[SalesRepID]], tblSalesreps[RepID], tblSalesreps[Target])</f>
        <v>17350666</v>
      </c>
    </row>
    <row r="2426" spans="1:21">
      <c r="A2426" t="s">
        <v>3223</v>
      </c>
      <c r="B2426" s="7" t="s">
        <v>1162</v>
      </c>
      <c r="C2426" t="s">
        <v>658</v>
      </c>
      <c r="D2426" t="s">
        <v>96</v>
      </c>
      <c r="E2426" t="s">
        <v>56</v>
      </c>
      <c r="F2426" t="s">
        <v>51</v>
      </c>
      <c r="G2426">
        <v>7</v>
      </c>
      <c r="H2426">
        <v>0.15</v>
      </c>
      <c r="I2426" s="2">
        <v>581267.4</v>
      </c>
      <c r="J2426" t="str">
        <f>_xlfn.XLOOKUP(tblOrders[[#This Row],[CustomerID]], tblCustomers[CustomerID], tblCustomers[CustomerName])</f>
        <v>Customer 178</v>
      </c>
      <c r="K2426" t="str">
        <f>_xlfn.XLOOKUP(tblOrders[[#This Row],[CustomerID]], tblCustomers[CustomerID], tblCustomers[Segment])</f>
        <v>Consumer</v>
      </c>
      <c r="L2426" t="str">
        <f>_xlfn.XLOOKUP(tblOrders[[#This Row],[ProductID]], tblProducts[ProductID], tblProducts[Category])</f>
        <v>Office</v>
      </c>
      <c r="M2426">
        <f>_xlfn.XLOOKUP(tblOrders[[#This Row],[ProductID]], tblProducts[ProductID], tblProducts[CostPrice])</f>
        <v>20831</v>
      </c>
      <c r="N2426">
        <f>tblOrders[[#This Row],[Sales]]-(tblOrders[[#This Row],[CostPrice]]*tblOrders[[#This Row],[Quantity]])</f>
        <v>435450.4</v>
      </c>
      <c r="O2426" t="str">
        <f>TEXT(tblOrders[[#This Row],[Date]],"mmm-yyyy")</f>
        <v>Apr-2025</v>
      </c>
      <c r="P2426" t="str">
        <f>_xlfn.XLOOKUP(tblOrders[[#This Row],[OrderID]], tblReturns[OrderID], tblReturns[Returned])</f>
        <v>No</v>
      </c>
      <c r="Q2426" t="str">
        <f>_xlfn.XLOOKUP(tblOrders[[#This Row],[OrderID]], tblShipping[OrderID], tblShipping[ShipMode])</f>
        <v>Standard</v>
      </c>
      <c r="R2426" t="str">
        <f>IFERROR(_xlfn.XLOOKUP(A2425, tblCustomers[CustomerID], tblCustomers[CustomerName]), "Not Found")</f>
        <v>Not Found</v>
      </c>
      <c r="S2426" t="str">
        <f>IF(tblOrders[[#This Row],[Sales]]&gt;1000000,"High Value","Standard")</f>
        <v>Standard</v>
      </c>
      <c r="T2426" t="str">
        <f>_xlfn.XLOOKUP(tblOrders[[#This Row],[ProductID]], tblProducts[ProductID], tblProducts[ProductName])</f>
        <v>Product 24</v>
      </c>
      <c r="U2426">
        <f>_xlfn.XLOOKUP(tblOrders[[#This Row],[SalesRepID]], tblSalesreps[RepID], tblSalesreps[Target])</f>
        <v>14265630</v>
      </c>
    </row>
    <row r="2427" spans="1:21">
      <c r="A2427" t="s">
        <v>3224</v>
      </c>
      <c r="B2427" s="7" t="s">
        <v>1214</v>
      </c>
      <c r="C2427" t="s">
        <v>376</v>
      </c>
      <c r="D2427" t="s">
        <v>164</v>
      </c>
      <c r="E2427" t="s">
        <v>205</v>
      </c>
      <c r="F2427" t="s">
        <v>14</v>
      </c>
      <c r="G2427">
        <v>8</v>
      </c>
      <c r="H2427">
        <v>0</v>
      </c>
      <c r="I2427" s="2">
        <v>764800</v>
      </c>
      <c r="J2427" t="str">
        <f>_xlfn.XLOOKUP(tblOrders[[#This Row],[CustomerID]], tblCustomers[CustomerID], tblCustomers[CustomerName])</f>
        <v>Customer 118</v>
      </c>
      <c r="K2427" t="str">
        <f>_xlfn.XLOOKUP(tblOrders[[#This Row],[CustomerID]], tblCustomers[CustomerID], tblCustomers[Segment])</f>
        <v>Corporate</v>
      </c>
      <c r="L2427" t="str">
        <f>_xlfn.XLOOKUP(tblOrders[[#This Row],[ProductID]], tblProducts[ProductID], tblProducts[Category])</f>
        <v>Electronics</v>
      </c>
      <c r="M2427">
        <f>_xlfn.XLOOKUP(tblOrders[[#This Row],[ProductID]], tblProducts[ProductID], tblProducts[CostPrice])</f>
        <v>44535</v>
      </c>
      <c r="N2427">
        <f>tblOrders[[#This Row],[Sales]]-(tblOrders[[#This Row],[CostPrice]]*tblOrders[[#This Row],[Quantity]])</f>
        <v>408520</v>
      </c>
      <c r="O2427" t="str">
        <f>TEXT(tblOrders[[#This Row],[Date]],"mmm-yyyy")</f>
        <v>Nov-2025</v>
      </c>
      <c r="P2427" t="str">
        <f>_xlfn.XLOOKUP(tblOrders[[#This Row],[OrderID]], tblReturns[OrderID], tblReturns[Returned])</f>
        <v>No</v>
      </c>
      <c r="Q2427" t="str">
        <f>_xlfn.XLOOKUP(tblOrders[[#This Row],[OrderID]], tblShipping[OrderID], tblShipping[ShipMode])</f>
        <v>Standard</v>
      </c>
      <c r="R2427" t="str">
        <f>IFERROR(_xlfn.XLOOKUP(A2426, tblCustomers[CustomerID], tblCustomers[CustomerName]), "Not Found")</f>
        <v>Not Found</v>
      </c>
      <c r="S2427" t="str">
        <f>IF(tblOrders[[#This Row],[Sales]]&gt;1000000,"High Value","Standard")</f>
        <v>Standard</v>
      </c>
      <c r="T2427" t="str">
        <f>_xlfn.XLOOKUP(tblOrders[[#This Row],[ProductID]], tblProducts[ProductID], tblProducts[ProductName])</f>
        <v>Product 71</v>
      </c>
      <c r="U2427">
        <f>_xlfn.XLOOKUP(tblOrders[[#This Row],[SalesRepID]], tblSalesreps[RepID], tblSalesreps[Target])</f>
        <v>16246424</v>
      </c>
    </row>
    <row r="2428" spans="1:21">
      <c r="A2428" t="s">
        <v>3225</v>
      </c>
      <c r="B2428" s="7" t="s">
        <v>884</v>
      </c>
      <c r="C2428" t="s">
        <v>534</v>
      </c>
      <c r="D2428" t="s">
        <v>255</v>
      </c>
      <c r="E2428" t="s">
        <v>74</v>
      </c>
      <c r="F2428" t="s">
        <v>51</v>
      </c>
      <c r="G2428">
        <v>9</v>
      </c>
      <c r="H2428">
        <v>0.1</v>
      </c>
      <c r="I2428" s="2">
        <v>148383.9</v>
      </c>
      <c r="J2428" t="str">
        <f>_xlfn.XLOOKUP(tblOrders[[#This Row],[CustomerID]], tblCustomers[CustomerID], tblCustomers[CustomerName])</f>
        <v>Customer 66</v>
      </c>
      <c r="K2428" t="str">
        <f>_xlfn.XLOOKUP(tblOrders[[#This Row],[CustomerID]], tblCustomers[CustomerID], tblCustomers[Segment])</f>
        <v>Consumer</v>
      </c>
      <c r="L2428" t="str">
        <f>_xlfn.XLOOKUP(tblOrders[[#This Row],[ProductID]], tblProducts[ProductID], tblProducts[Category])</f>
        <v>Electronics</v>
      </c>
      <c r="M2428">
        <f>_xlfn.XLOOKUP(tblOrders[[#This Row],[ProductID]], tblProducts[ProductID], tblProducts[CostPrice])</f>
        <v>58560</v>
      </c>
      <c r="N2428">
        <f>tblOrders[[#This Row],[Sales]]-(tblOrders[[#This Row],[CostPrice]]*tblOrders[[#This Row],[Quantity]])</f>
        <v>-378656.1</v>
      </c>
      <c r="O2428" t="str">
        <f>TEXT(tblOrders[[#This Row],[Date]],"mmm-yyyy")</f>
        <v>Dec-2025</v>
      </c>
      <c r="P2428" t="str">
        <f>_xlfn.XLOOKUP(tblOrders[[#This Row],[OrderID]], tblReturns[OrderID], tblReturns[Returned])</f>
        <v>No</v>
      </c>
      <c r="Q2428" t="str">
        <f>_xlfn.XLOOKUP(tblOrders[[#This Row],[OrderID]], tblShipping[OrderID], tblShipping[ShipMode])</f>
        <v>Express</v>
      </c>
      <c r="R2428" t="str">
        <f>IFERROR(_xlfn.XLOOKUP(A2427, tblCustomers[CustomerID], tblCustomers[CustomerName]), "Not Found")</f>
        <v>Not Found</v>
      </c>
      <c r="S2428" t="str">
        <f>IF(tblOrders[[#This Row],[Sales]]&gt;1000000,"High Value","Standard")</f>
        <v>Standard</v>
      </c>
      <c r="T2428" t="str">
        <f>_xlfn.XLOOKUP(tblOrders[[#This Row],[ProductID]], tblProducts[ProductID], tblProducts[ProductName])</f>
        <v>Product 79</v>
      </c>
      <c r="U2428">
        <f>_xlfn.XLOOKUP(tblOrders[[#This Row],[SalesRepID]], tblSalesreps[RepID], tblSalesreps[Target])</f>
        <v>7254801</v>
      </c>
    </row>
    <row r="2429" spans="1:21">
      <c r="A2429" t="s">
        <v>3226</v>
      </c>
      <c r="B2429" s="7" t="s">
        <v>758</v>
      </c>
      <c r="C2429" t="s">
        <v>1250</v>
      </c>
      <c r="D2429" t="s">
        <v>248</v>
      </c>
      <c r="E2429" t="s">
        <v>210</v>
      </c>
      <c r="F2429" t="s">
        <v>14</v>
      </c>
      <c r="G2429">
        <v>10</v>
      </c>
      <c r="H2429">
        <v>0</v>
      </c>
      <c r="I2429" s="2">
        <v>462160</v>
      </c>
      <c r="J2429" t="str">
        <f>_xlfn.XLOOKUP(tblOrders[[#This Row],[CustomerID]], tblCustomers[CustomerID], tblCustomers[CustomerName])</f>
        <v>Customer 291</v>
      </c>
      <c r="K2429" t="str">
        <f>_xlfn.XLOOKUP(tblOrders[[#This Row],[CustomerID]], tblCustomers[CustomerID], tblCustomers[Segment])</f>
        <v>Consumer</v>
      </c>
      <c r="L2429" t="str">
        <f>_xlfn.XLOOKUP(tblOrders[[#This Row],[ProductID]], tblProducts[ProductID], tblProducts[Category])</f>
        <v>Furniture</v>
      </c>
      <c r="M2429">
        <f>_xlfn.XLOOKUP(tblOrders[[#This Row],[ProductID]], tblProducts[ProductID], tblProducts[CostPrice])</f>
        <v>31758</v>
      </c>
      <c r="N2429">
        <f>tblOrders[[#This Row],[Sales]]-(tblOrders[[#This Row],[CostPrice]]*tblOrders[[#This Row],[Quantity]])</f>
        <v>144580</v>
      </c>
      <c r="O2429" t="str">
        <f>TEXT(tblOrders[[#This Row],[Date]],"mmm-yyyy")</f>
        <v>Mar-2025</v>
      </c>
      <c r="P2429" t="str">
        <f>_xlfn.XLOOKUP(tblOrders[[#This Row],[OrderID]], tblReturns[OrderID], tblReturns[Returned])</f>
        <v>Yes</v>
      </c>
      <c r="Q2429" t="str">
        <f>_xlfn.XLOOKUP(tblOrders[[#This Row],[OrderID]], tblShipping[OrderID], tblShipping[ShipMode])</f>
        <v>Express</v>
      </c>
      <c r="R2429" t="str">
        <f>IFERROR(_xlfn.XLOOKUP(A2428, tblCustomers[CustomerID], tblCustomers[CustomerName]), "Not Found")</f>
        <v>Not Found</v>
      </c>
      <c r="S2429" t="str">
        <f>IF(tblOrders[[#This Row],[Sales]]&gt;1000000,"High Value","Standard")</f>
        <v>Standard</v>
      </c>
      <c r="T2429" t="str">
        <f>_xlfn.XLOOKUP(tblOrders[[#This Row],[ProductID]], tblProducts[ProductID], tblProducts[ProductName])</f>
        <v>Product 35</v>
      </c>
      <c r="U2429">
        <f>_xlfn.XLOOKUP(tblOrders[[#This Row],[SalesRepID]], tblSalesreps[RepID], tblSalesreps[Target])</f>
        <v>19336654</v>
      </c>
    </row>
    <row r="2430" spans="1:21">
      <c r="A2430" t="s">
        <v>3227</v>
      </c>
      <c r="B2430" s="7" t="s">
        <v>844</v>
      </c>
      <c r="C2430" t="s">
        <v>481</v>
      </c>
      <c r="D2430" t="s">
        <v>597</v>
      </c>
      <c r="E2430" t="s">
        <v>87</v>
      </c>
      <c r="F2430" t="s">
        <v>14</v>
      </c>
      <c r="G2430">
        <v>9</v>
      </c>
      <c r="H2430">
        <v>0</v>
      </c>
      <c r="I2430" s="2">
        <v>87327</v>
      </c>
      <c r="J2430" t="str">
        <f>_xlfn.XLOOKUP(tblOrders[[#This Row],[CustomerID]], tblCustomers[CustomerID], tblCustomers[CustomerName])</f>
        <v>Customer 166</v>
      </c>
      <c r="K2430" t="str">
        <f>_xlfn.XLOOKUP(tblOrders[[#This Row],[CustomerID]], tblCustomers[CustomerID], tblCustomers[Segment])</f>
        <v>SME</v>
      </c>
      <c r="L2430" t="str">
        <f>_xlfn.XLOOKUP(tblOrders[[#This Row],[ProductID]], tblProducts[ProductID], tblProducts[Category])</f>
        <v>Electronics</v>
      </c>
      <c r="M2430">
        <f>_xlfn.XLOOKUP(tblOrders[[#This Row],[ProductID]], tblProducts[ProductID], tblProducts[CostPrice])</f>
        <v>35454</v>
      </c>
      <c r="N2430">
        <f>tblOrders[[#This Row],[Sales]]-(tblOrders[[#This Row],[CostPrice]]*tblOrders[[#This Row],[Quantity]])</f>
        <v>-231759</v>
      </c>
      <c r="O2430" t="str">
        <f>TEXT(tblOrders[[#This Row],[Date]],"mmm-yyyy")</f>
        <v>Feb-2025</v>
      </c>
      <c r="P2430" t="str">
        <f>_xlfn.XLOOKUP(tblOrders[[#This Row],[OrderID]], tblReturns[OrderID], tblReturns[Returned])</f>
        <v>No</v>
      </c>
      <c r="Q2430" t="str">
        <f>_xlfn.XLOOKUP(tblOrders[[#This Row],[OrderID]], tblShipping[OrderID], tblShipping[ShipMode])</f>
        <v>Express</v>
      </c>
      <c r="R2430" t="str">
        <f>IFERROR(_xlfn.XLOOKUP(A2429, tblCustomers[CustomerID], tblCustomers[CustomerName]), "Not Found")</f>
        <v>Not Found</v>
      </c>
      <c r="S2430" t="str">
        <f>IF(tblOrders[[#This Row],[Sales]]&gt;1000000,"High Value","Standard")</f>
        <v>Standard</v>
      </c>
      <c r="T2430" t="str">
        <f>_xlfn.XLOOKUP(tblOrders[[#This Row],[ProductID]], tblProducts[ProductID], tblProducts[ProductName])</f>
        <v>Product 28</v>
      </c>
      <c r="U2430">
        <f>_xlfn.XLOOKUP(tblOrders[[#This Row],[SalesRepID]], tblSalesreps[RepID], tblSalesreps[Target])</f>
        <v>18500989</v>
      </c>
    </row>
    <row r="2431" spans="1:21">
      <c r="A2431" t="s">
        <v>3228</v>
      </c>
      <c r="B2431" s="7" t="s">
        <v>533</v>
      </c>
      <c r="C2431" t="s">
        <v>192</v>
      </c>
      <c r="D2431" t="s">
        <v>430</v>
      </c>
      <c r="E2431" t="s">
        <v>79</v>
      </c>
      <c r="F2431" t="s">
        <v>14</v>
      </c>
      <c r="G2431">
        <v>6</v>
      </c>
      <c r="H2431">
        <v>0</v>
      </c>
      <c r="I2431" s="2">
        <v>630408</v>
      </c>
      <c r="J2431" t="str">
        <f>_xlfn.XLOOKUP(tblOrders[[#This Row],[CustomerID]], tblCustomers[CustomerID], tblCustomers[CustomerName])</f>
        <v>Customer 268</v>
      </c>
      <c r="K2431" t="str">
        <f>_xlfn.XLOOKUP(tblOrders[[#This Row],[CustomerID]], tblCustomers[CustomerID], tblCustomers[Segment])</f>
        <v>Consumer</v>
      </c>
      <c r="L2431" t="str">
        <f>_xlfn.XLOOKUP(tblOrders[[#This Row],[ProductID]], tblProducts[ProductID], tblProducts[Category])</f>
        <v>Office</v>
      </c>
      <c r="M2431">
        <f>_xlfn.XLOOKUP(tblOrders[[#This Row],[ProductID]], tblProducts[ProductID], tblProducts[CostPrice])</f>
        <v>7566</v>
      </c>
      <c r="N2431">
        <f>tblOrders[[#This Row],[Sales]]-(tblOrders[[#This Row],[CostPrice]]*tblOrders[[#This Row],[Quantity]])</f>
        <v>585012</v>
      </c>
      <c r="O2431" t="str">
        <f>TEXT(tblOrders[[#This Row],[Date]],"mmm-yyyy")</f>
        <v>Sep-2025</v>
      </c>
      <c r="P2431" t="str">
        <f>_xlfn.XLOOKUP(tblOrders[[#This Row],[OrderID]], tblReturns[OrderID], tblReturns[Returned])</f>
        <v>No</v>
      </c>
      <c r="Q2431" t="str">
        <f>_xlfn.XLOOKUP(tblOrders[[#This Row],[OrderID]], tblShipping[OrderID], tblShipping[ShipMode])</f>
        <v>Express</v>
      </c>
      <c r="R2431" t="str">
        <f>IFERROR(_xlfn.XLOOKUP(A2430, tblCustomers[CustomerID], tblCustomers[CustomerName]), "Not Found")</f>
        <v>Not Found</v>
      </c>
      <c r="S2431" t="str">
        <f>IF(tblOrders[[#This Row],[Sales]]&gt;1000000,"High Value","Standard")</f>
        <v>Standard</v>
      </c>
      <c r="T2431" t="str">
        <f>_xlfn.XLOOKUP(tblOrders[[#This Row],[ProductID]], tblProducts[ProductID], tblProducts[ProductName])</f>
        <v>Product 85</v>
      </c>
      <c r="U2431">
        <f>_xlfn.XLOOKUP(tblOrders[[#This Row],[SalesRepID]], tblSalesreps[RepID], tblSalesreps[Target])</f>
        <v>8592536</v>
      </c>
    </row>
    <row r="2432" spans="1:21">
      <c r="A2432" t="s">
        <v>3229</v>
      </c>
      <c r="B2432" s="7" t="s">
        <v>1154</v>
      </c>
      <c r="C2432" t="s">
        <v>43</v>
      </c>
      <c r="D2432" t="s">
        <v>945</v>
      </c>
      <c r="E2432" t="s">
        <v>56</v>
      </c>
      <c r="F2432" t="s">
        <v>51</v>
      </c>
      <c r="G2432">
        <v>4</v>
      </c>
      <c r="H2432">
        <v>0.05</v>
      </c>
      <c r="I2432" s="2">
        <v>96504.8</v>
      </c>
      <c r="J2432" t="str">
        <f>_xlfn.XLOOKUP(tblOrders[[#This Row],[CustomerID]], tblCustomers[CustomerID], tblCustomers[CustomerName])</f>
        <v>Customer 283</v>
      </c>
      <c r="K2432" t="str">
        <f>_xlfn.XLOOKUP(tblOrders[[#This Row],[CustomerID]], tblCustomers[CustomerID], tblCustomers[Segment])</f>
        <v>Corporate</v>
      </c>
      <c r="L2432" t="str">
        <f>_xlfn.XLOOKUP(tblOrders[[#This Row],[ProductID]], tblProducts[ProductID], tblProducts[Category])</f>
        <v>Home</v>
      </c>
      <c r="M2432">
        <f>_xlfn.XLOOKUP(tblOrders[[#This Row],[ProductID]], tblProducts[ProductID], tblProducts[CostPrice])</f>
        <v>54711</v>
      </c>
      <c r="N2432">
        <f>tblOrders[[#This Row],[Sales]]-(tblOrders[[#This Row],[CostPrice]]*tblOrders[[#This Row],[Quantity]])</f>
        <v>-122339.2</v>
      </c>
      <c r="O2432" t="str">
        <f>TEXT(tblOrders[[#This Row],[Date]],"mmm-yyyy")</f>
        <v>Nov-2025</v>
      </c>
      <c r="P2432" t="str">
        <f>_xlfn.XLOOKUP(tblOrders[[#This Row],[OrderID]], tblReturns[OrderID], tblReturns[Returned])</f>
        <v>No</v>
      </c>
      <c r="Q2432" t="str">
        <f>_xlfn.XLOOKUP(tblOrders[[#This Row],[OrderID]], tblShipping[OrderID], tblShipping[ShipMode])</f>
        <v>Standard</v>
      </c>
      <c r="R2432" t="str">
        <f>IFERROR(_xlfn.XLOOKUP(A2431, tblCustomers[CustomerID], tblCustomers[CustomerName]), "Not Found")</f>
        <v>Not Found</v>
      </c>
      <c r="S2432" t="str">
        <f>IF(tblOrders[[#This Row],[Sales]]&gt;1000000,"High Value","Standard")</f>
        <v>Standard</v>
      </c>
      <c r="T2432" t="str">
        <f>_xlfn.XLOOKUP(tblOrders[[#This Row],[ProductID]], tblProducts[ProductID], tblProducts[ProductName])</f>
        <v>Product 38</v>
      </c>
      <c r="U2432">
        <f>_xlfn.XLOOKUP(tblOrders[[#This Row],[SalesRepID]], tblSalesreps[RepID], tblSalesreps[Target])</f>
        <v>14265630</v>
      </c>
    </row>
    <row r="2433" spans="1:21">
      <c r="A2433" t="s">
        <v>3230</v>
      </c>
      <c r="B2433" s="7" t="s">
        <v>1242</v>
      </c>
      <c r="C2433" t="s">
        <v>1475</v>
      </c>
      <c r="D2433" t="s">
        <v>39</v>
      </c>
      <c r="E2433" t="s">
        <v>186</v>
      </c>
      <c r="F2433" t="s">
        <v>51</v>
      </c>
      <c r="G2433">
        <v>2</v>
      </c>
      <c r="H2433">
        <v>0</v>
      </c>
      <c r="I2433" s="2">
        <v>109330</v>
      </c>
      <c r="J2433" t="str">
        <f>_xlfn.XLOOKUP(tblOrders[[#This Row],[CustomerID]], tblCustomers[CustomerID], tblCustomers[CustomerName])</f>
        <v>Customer 21</v>
      </c>
      <c r="K2433" t="str">
        <f>_xlfn.XLOOKUP(tblOrders[[#This Row],[CustomerID]], tblCustomers[CustomerID], tblCustomers[Segment])</f>
        <v>Corporate</v>
      </c>
      <c r="L2433" t="str">
        <f>_xlfn.XLOOKUP(tblOrders[[#This Row],[ProductID]], tblProducts[ProductID], tblProducts[Category])</f>
        <v>Office</v>
      </c>
      <c r="M2433">
        <f>_xlfn.XLOOKUP(tblOrders[[#This Row],[ProductID]], tblProducts[ProductID], tblProducts[CostPrice])</f>
        <v>63926</v>
      </c>
      <c r="N2433">
        <f>tblOrders[[#This Row],[Sales]]-(tblOrders[[#This Row],[CostPrice]]*tblOrders[[#This Row],[Quantity]])</f>
        <v>-18522</v>
      </c>
      <c r="O2433" t="str">
        <f>TEXT(tblOrders[[#This Row],[Date]],"mmm-yyyy")</f>
        <v>Mar-2025</v>
      </c>
      <c r="P2433" t="str">
        <f>_xlfn.XLOOKUP(tblOrders[[#This Row],[OrderID]], tblReturns[OrderID], tblReturns[Returned])</f>
        <v>No</v>
      </c>
      <c r="Q2433" t="str">
        <f>_xlfn.XLOOKUP(tblOrders[[#This Row],[OrderID]], tblShipping[OrderID], tblShipping[ShipMode])</f>
        <v>Standard</v>
      </c>
      <c r="R2433" t="str">
        <f>IFERROR(_xlfn.XLOOKUP(A2432, tblCustomers[CustomerID], tblCustomers[CustomerName]), "Not Found")</f>
        <v>Not Found</v>
      </c>
      <c r="S2433" t="str">
        <f>IF(tblOrders[[#This Row],[Sales]]&gt;1000000,"High Value","Standard")</f>
        <v>Standard</v>
      </c>
      <c r="T2433" t="str">
        <f>_xlfn.XLOOKUP(tblOrders[[#This Row],[ProductID]], tblProducts[ProductID], tblProducts[ProductName])</f>
        <v>Product 4</v>
      </c>
      <c r="U2433">
        <f>_xlfn.XLOOKUP(tblOrders[[#This Row],[SalesRepID]], tblSalesreps[RepID], tblSalesreps[Target])</f>
        <v>15141830</v>
      </c>
    </row>
    <row r="2434" spans="1:21">
      <c r="A2434" t="s">
        <v>3231</v>
      </c>
      <c r="B2434" s="7" t="s">
        <v>1427</v>
      </c>
      <c r="C2434" t="s">
        <v>1584</v>
      </c>
      <c r="D2434" t="s">
        <v>504</v>
      </c>
      <c r="E2434" t="s">
        <v>205</v>
      </c>
      <c r="F2434" t="s">
        <v>88</v>
      </c>
      <c r="G2434">
        <v>9</v>
      </c>
      <c r="H2434">
        <v>0.1</v>
      </c>
      <c r="I2434" s="2">
        <v>863921.7</v>
      </c>
      <c r="J2434" t="str">
        <f>_xlfn.XLOOKUP(tblOrders[[#This Row],[CustomerID]], tblCustomers[CustomerID], tblCustomers[CustomerName])</f>
        <v>Customer 209</v>
      </c>
      <c r="K2434" t="str">
        <f>_xlfn.XLOOKUP(tblOrders[[#This Row],[CustomerID]], tblCustomers[CustomerID], tblCustomers[Segment])</f>
        <v>Corporate</v>
      </c>
      <c r="L2434" t="str">
        <f>_xlfn.XLOOKUP(tblOrders[[#This Row],[ProductID]], tblProducts[ProductID], tblProducts[Category])</f>
        <v>Office</v>
      </c>
      <c r="M2434">
        <f>_xlfn.XLOOKUP(tblOrders[[#This Row],[ProductID]], tblProducts[ProductID], tblProducts[CostPrice])</f>
        <v>12010</v>
      </c>
      <c r="N2434">
        <f>tblOrders[[#This Row],[Sales]]-(tblOrders[[#This Row],[CostPrice]]*tblOrders[[#This Row],[Quantity]])</f>
        <v>755831.7</v>
      </c>
      <c r="O2434" t="str">
        <f>TEXT(tblOrders[[#This Row],[Date]],"mmm-yyyy")</f>
        <v>Jan-2025</v>
      </c>
      <c r="P2434" t="str">
        <f>_xlfn.XLOOKUP(tblOrders[[#This Row],[OrderID]], tblReturns[OrderID], tblReturns[Returned])</f>
        <v>No</v>
      </c>
      <c r="Q2434" t="str">
        <f>_xlfn.XLOOKUP(tblOrders[[#This Row],[OrderID]], tblShipping[OrderID], tblShipping[ShipMode])</f>
        <v>Standard</v>
      </c>
      <c r="R2434" t="str">
        <f>IFERROR(_xlfn.XLOOKUP(A2433, tblCustomers[CustomerID], tblCustomers[CustomerName]), "Not Found")</f>
        <v>Not Found</v>
      </c>
      <c r="S2434" t="str">
        <f>IF(tblOrders[[#This Row],[Sales]]&gt;1000000,"High Value","Standard")</f>
        <v>Standard</v>
      </c>
      <c r="T2434" t="str">
        <f>_xlfn.XLOOKUP(tblOrders[[#This Row],[ProductID]], tblProducts[ProductID], tblProducts[ProductName])</f>
        <v>Product 15</v>
      </c>
      <c r="U2434">
        <f>_xlfn.XLOOKUP(tblOrders[[#This Row],[SalesRepID]], tblSalesreps[RepID], tblSalesreps[Target])</f>
        <v>16246424</v>
      </c>
    </row>
    <row r="2435" spans="1:21">
      <c r="A2435" t="s">
        <v>3232</v>
      </c>
      <c r="B2435" s="7" t="s">
        <v>76</v>
      </c>
      <c r="C2435" t="s">
        <v>936</v>
      </c>
      <c r="D2435" t="s">
        <v>301</v>
      </c>
      <c r="E2435" t="s">
        <v>19</v>
      </c>
      <c r="F2435" t="s">
        <v>51</v>
      </c>
      <c r="G2435">
        <v>2</v>
      </c>
      <c r="H2435">
        <v>0.1</v>
      </c>
      <c r="I2435" s="2">
        <v>24301.8</v>
      </c>
      <c r="J2435" t="str">
        <f>_xlfn.XLOOKUP(tblOrders[[#This Row],[CustomerID]], tblCustomers[CustomerID], tblCustomers[CustomerName])</f>
        <v>Customer 184</v>
      </c>
      <c r="K2435" t="str">
        <f>_xlfn.XLOOKUP(tblOrders[[#This Row],[CustomerID]], tblCustomers[CustomerID], tblCustomers[Segment])</f>
        <v>Corporate</v>
      </c>
      <c r="L2435" t="str">
        <f>_xlfn.XLOOKUP(tblOrders[[#This Row],[ProductID]], tblProducts[ProductID], tblProducts[Category])</f>
        <v>Office</v>
      </c>
      <c r="M2435">
        <f>_xlfn.XLOOKUP(tblOrders[[#This Row],[ProductID]], tblProducts[ProductID], tblProducts[CostPrice])</f>
        <v>77841</v>
      </c>
      <c r="N2435">
        <f>tblOrders[[#This Row],[Sales]]-(tblOrders[[#This Row],[CostPrice]]*tblOrders[[#This Row],[Quantity]])</f>
        <v>-131380.20000000001</v>
      </c>
      <c r="O2435" t="str">
        <f>TEXT(tblOrders[[#This Row],[Date]],"mmm-yyyy")</f>
        <v>Jun-2025</v>
      </c>
      <c r="P2435" t="str">
        <f>_xlfn.XLOOKUP(tblOrders[[#This Row],[OrderID]], tblReturns[OrderID], tblReturns[Returned])</f>
        <v>No</v>
      </c>
      <c r="Q2435" t="str">
        <f>_xlfn.XLOOKUP(tblOrders[[#This Row],[OrderID]], tblShipping[OrderID], tblShipping[ShipMode])</f>
        <v>Express</v>
      </c>
      <c r="R2435" t="str">
        <f>IFERROR(_xlfn.XLOOKUP(A2434, tblCustomers[CustomerID], tblCustomers[CustomerName]), "Not Found")</f>
        <v>Not Found</v>
      </c>
      <c r="S2435" t="str">
        <f>IF(tblOrders[[#This Row],[Sales]]&gt;1000000,"High Value","Standard")</f>
        <v>Standard</v>
      </c>
      <c r="T2435" t="str">
        <f>_xlfn.XLOOKUP(tblOrders[[#This Row],[ProductID]], tblProducts[ProductID], tblProducts[ProductName])</f>
        <v>Product 98</v>
      </c>
      <c r="U2435">
        <f>_xlfn.XLOOKUP(tblOrders[[#This Row],[SalesRepID]], tblSalesreps[RepID], tblSalesreps[Target])</f>
        <v>11347243</v>
      </c>
    </row>
    <row r="2436" spans="1:21">
      <c r="A2436" t="s">
        <v>3233</v>
      </c>
      <c r="B2436" s="7" t="s">
        <v>2124</v>
      </c>
      <c r="C2436" t="s">
        <v>629</v>
      </c>
      <c r="D2436" t="s">
        <v>269</v>
      </c>
      <c r="E2436" t="s">
        <v>197</v>
      </c>
      <c r="F2436" t="s">
        <v>51</v>
      </c>
      <c r="G2436">
        <v>6</v>
      </c>
      <c r="H2436">
        <v>0.1</v>
      </c>
      <c r="I2436" s="2">
        <v>356259.6</v>
      </c>
      <c r="J2436" t="str">
        <f>_xlfn.XLOOKUP(tblOrders[[#This Row],[CustomerID]], tblCustomers[CustomerID], tblCustomers[CustomerName])</f>
        <v>Customer 12</v>
      </c>
      <c r="K2436" t="str">
        <f>_xlfn.XLOOKUP(tblOrders[[#This Row],[CustomerID]], tblCustomers[CustomerID], tblCustomers[Segment])</f>
        <v>Corporate</v>
      </c>
      <c r="L2436" t="str">
        <f>_xlfn.XLOOKUP(tblOrders[[#This Row],[ProductID]], tblProducts[ProductID], tblProducts[Category])</f>
        <v>Office</v>
      </c>
      <c r="M2436">
        <f>_xlfn.XLOOKUP(tblOrders[[#This Row],[ProductID]], tblProducts[ProductID], tblProducts[CostPrice])</f>
        <v>28606</v>
      </c>
      <c r="N2436">
        <f>tblOrders[[#This Row],[Sales]]-(tblOrders[[#This Row],[CostPrice]]*tblOrders[[#This Row],[Quantity]])</f>
        <v>184623.59999999998</v>
      </c>
      <c r="O2436" t="str">
        <f>TEXT(tblOrders[[#This Row],[Date]],"mmm-yyyy")</f>
        <v>Oct-2025</v>
      </c>
      <c r="P2436" t="str">
        <f>_xlfn.XLOOKUP(tblOrders[[#This Row],[OrderID]], tblReturns[OrderID], tblReturns[Returned])</f>
        <v>No</v>
      </c>
      <c r="Q2436" t="str">
        <f>_xlfn.XLOOKUP(tblOrders[[#This Row],[OrderID]], tblShipping[OrderID], tblShipping[ShipMode])</f>
        <v>Express</v>
      </c>
      <c r="R2436" t="str">
        <f>IFERROR(_xlfn.XLOOKUP(A2435, tblCustomers[CustomerID], tblCustomers[CustomerName]), "Not Found")</f>
        <v>Not Found</v>
      </c>
      <c r="S2436" t="str">
        <f>IF(tblOrders[[#This Row],[Sales]]&gt;1000000,"High Value","Standard")</f>
        <v>Standard</v>
      </c>
      <c r="T2436" t="str">
        <f>_xlfn.XLOOKUP(tblOrders[[#This Row],[ProductID]], tblProducts[ProductID], tblProducts[ProductName])</f>
        <v>Product 62</v>
      </c>
      <c r="U2436">
        <f>_xlfn.XLOOKUP(tblOrders[[#This Row],[SalesRepID]], tblSalesreps[RepID], tblSalesreps[Target])</f>
        <v>19562258</v>
      </c>
    </row>
    <row r="2437" spans="1:21">
      <c r="A2437" t="s">
        <v>3234</v>
      </c>
      <c r="B2437" s="7" t="s">
        <v>1340</v>
      </c>
      <c r="C2437" t="s">
        <v>569</v>
      </c>
      <c r="D2437" t="s">
        <v>349</v>
      </c>
      <c r="E2437" t="s">
        <v>74</v>
      </c>
      <c r="F2437" t="s">
        <v>51</v>
      </c>
      <c r="G2437">
        <v>3</v>
      </c>
      <c r="H2437">
        <v>0.2</v>
      </c>
      <c r="I2437" s="2">
        <v>256987.2</v>
      </c>
      <c r="J2437" t="str">
        <f>_xlfn.XLOOKUP(tblOrders[[#This Row],[CustomerID]], tblCustomers[CustomerID], tblCustomers[CustomerName])</f>
        <v>Customer 64</v>
      </c>
      <c r="K2437" t="str">
        <f>_xlfn.XLOOKUP(tblOrders[[#This Row],[CustomerID]], tblCustomers[CustomerID], tblCustomers[Segment])</f>
        <v>Corporate</v>
      </c>
      <c r="L2437" t="str">
        <f>_xlfn.XLOOKUP(tblOrders[[#This Row],[ProductID]], tblProducts[ProductID], tblProducts[Category])</f>
        <v>Office</v>
      </c>
      <c r="M2437">
        <f>_xlfn.XLOOKUP(tblOrders[[#This Row],[ProductID]], tblProducts[ProductID], tblProducts[CostPrice])</f>
        <v>26900</v>
      </c>
      <c r="N2437">
        <f>tblOrders[[#This Row],[Sales]]-(tblOrders[[#This Row],[CostPrice]]*tblOrders[[#This Row],[Quantity]])</f>
        <v>176287.2</v>
      </c>
      <c r="O2437" t="str">
        <f>TEXT(tblOrders[[#This Row],[Date]],"mmm-yyyy")</f>
        <v>Feb-2025</v>
      </c>
      <c r="P2437" t="str">
        <f>_xlfn.XLOOKUP(tblOrders[[#This Row],[OrderID]], tblReturns[OrderID], tblReturns[Returned])</f>
        <v>No</v>
      </c>
      <c r="Q2437" t="str">
        <f>_xlfn.XLOOKUP(tblOrders[[#This Row],[OrderID]], tblShipping[OrderID], tblShipping[ShipMode])</f>
        <v>Express</v>
      </c>
      <c r="R2437" t="str">
        <f>IFERROR(_xlfn.XLOOKUP(A2436, tblCustomers[CustomerID], tblCustomers[CustomerName]), "Not Found")</f>
        <v>Not Found</v>
      </c>
      <c r="S2437" t="str">
        <f>IF(tblOrders[[#This Row],[Sales]]&gt;1000000,"High Value","Standard")</f>
        <v>Standard</v>
      </c>
      <c r="T2437" t="str">
        <f>_xlfn.XLOOKUP(tblOrders[[#This Row],[ProductID]], tblProducts[ProductID], tblProducts[ProductName])</f>
        <v>Product 61</v>
      </c>
      <c r="U2437">
        <f>_xlfn.XLOOKUP(tblOrders[[#This Row],[SalesRepID]], tblSalesreps[RepID], tblSalesreps[Target])</f>
        <v>7254801</v>
      </c>
    </row>
    <row r="2438" spans="1:21">
      <c r="A2438" t="s">
        <v>3235</v>
      </c>
      <c r="B2438" s="7" t="s">
        <v>1120</v>
      </c>
      <c r="C2438" t="s">
        <v>1193</v>
      </c>
      <c r="D2438" t="s">
        <v>301</v>
      </c>
      <c r="E2438" t="s">
        <v>210</v>
      </c>
      <c r="F2438" t="s">
        <v>26</v>
      </c>
      <c r="G2438">
        <v>4</v>
      </c>
      <c r="H2438">
        <v>0.05</v>
      </c>
      <c r="I2438" s="2">
        <v>395116.4</v>
      </c>
      <c r="J2438" t="str">
        <f>_xlfn.XLOOKUP(tblOrders[[#This Row],[CustomerID]], tblCustomers[CustomerID], tblCustomers[CustomerName])</f>
        <v>Customer 57</v>
      </c>
      <c r="K2438" t="str">
        <f>_xlfn.XLOOKUP(tblOrders[[#This Row],[CustomerID]], tblCustomers[CustomerID], tblCustomers[Segment])</f>
        <v>SME</v>
      </c>
      <c r="L2438" t="str">
        <f>_xlfn.XLOOKUP(tblOrders[[#This Row],[ProductID]], tblProducts[ProductID], tblProducts[Category])</f>
        <v>Office</v>
      </c>
      <c r="M2438">
        <f>_xlfn.XLOOKUP(tblOrders[[#This Row],[ProductID]], tblProducts[ProductID], tblProducts[CostPrice])</f>
        <v>77841</v>
      </c>
      <c r="N2438">
        <f>tblOrders[[#This Row],[Sales]]-(tblOrders[[#This Row],[CostPrice]]*tblOrders[[#This Row],[Quantity]])</f>
        <v>83752.400000000023</v>
      </c>
      <c r="O2438" t="str">
        <f>TEXT(tblOrders[[#This Row],[Date]],"mmm-yyyy")</f>
        <v>Jun-2025</v>
      </c>
      <c r="P2438" t="str">
        <f>_xlfn.XLOOKUP(tblOrders[[#This Row],[OrderID]], tblReturns[OrderID], tblReturns[Returned])</f>
        <v>No</v>
      </c>
      <c r="Q2438" t="str">
        <f>_xlfn.XLOOKUP(tblOrders[[#This Row],[OrderID]], tblShipping[OrderID], tblShipping[ShipMode])</f>
        <v>Express</v>
      </c>
      <c r="R2438" t="str">
        <f>IFERROR(_xlfn.XLOOKUP(A2437, tblCustomers[CustomerID], tblCustomers[CustomerName]), "Not Found")</f>
        <v>Not Found</v>
      </c>
      <c r="S2438" t="str">
        <f>IF(tblOrders[[#This Row],[Sales]]&gt;1000000,"High Value","Standard")</f>
        <v>Standard</v>
      </c>
      <c r="T2438" t="str">
        <f>_xlfn.XLOOKUP(tblOrders[[#This Row],[ProductID]], tblProducts[ProductID], tblProducts[ProductName])</f>
        <v>Product 98</v>
      </c>
      <c r="U2438">
        <f>_xlfn.XLOOKUP(tblOrders[[#This Row],[SalesRepID]], tblSalesreps[RepID], tblSalesreps[Target])</f>
        <v>19336654</v>
      </c>
    </row>
    <row r="2439" spans="1:21">
      <c r="A2439" t="s">
        <v>3236</v>
      </c>
      <c r="B2439" s="7" t="s">
        <v>1399</v>
      </c>
      <c r="C2439" t="s">
        <v>515</v>
      </c>
      <c r="D2439" t="s">
        <v>820</v>
      </c>
      <c r="E2439" t="s">
        <v>74</v>
      </c>
      <c r="F2439" t="s">
        <v>51</v>
      </c>
      <c r="G2439">
        <v>4</v>
      </c>
      <c r="H2439">
        <v>0.2</v>
      </c>
      <c r="I2439" s="2">
        <v>93833.600000000006</v>
      </c>
      <c r="J2439" t="str">
        <f>_xlfn.XLOOKUP(tblOrders[[#This Row],[CustomerID]], tblCustomers[CustomerID], tblCustomers[CustomerName])</f>
        <v>Customer 67</v>
      </c>
      <c r="K2439" t="str">
        <f>_xlfn.XLOOKUP(tblOrders[[#This Row],[CustomerID]], tblCustomers[CustomerID], tblCustomers[Segment])</f>
        <v>SME</v>
      </c>
      <c r="L2439" t="str">
        <f>_xlfn.XLOOKUP(tblOrders[[#This Row],[ProductID]], tblProducts[ProductID], tblProducts[Category])</f>
        <v>Home</v>
      </c>
      <c r="M2439">
        <f>_xlfn.XLOOKUP(tblOrders[[#This Row],[ProductID]], tblProducts[ProductID], tblProducts[CostPrice])</f>
        <v>35035</v>
      </c>
      <c r="N2439">
        <f>tblOrders[[#This Row],[Sales]]-(tblOrders[[#This Row],[CostPrice]]*tblOrders[[#This Row],[Quantity]])</f>
        <v>-46306.399999999994</v>
      </c>
      <c r="O2439" t="str">
        <f>TEXT(tblOrders[[#This Row],[Date]],"mmm-yyyy")</f>
        <v>Jun-2025</v>
      </c>
      <c r="P2439" t="str">
        <f>_xlfn.XLOOKUP(tblOrders[[#This Row],[OrderID]], tblReturns[OrderID], tblReturns[Returned])</f>
        <v>No</v>
      </c>
      <c r="Q2439" t="str">
        <f>_xlfn.XLOOKUP(tblOrders[[#This Row],[OrderID]], tblShipping[OrderID], tblShipping[ShipMode])</f>
        <v>Pickup</v>
      </c>
      <c r="R2439" t="str">
        <f>IFERROR(_xlfn.XLOOKUP(A2438, tblCustomers[CustomerID], tblCustomers[CustomerName]), "Not Found")</f>
        <v>Not Found</v>
      </c>
      <c r="S2439" t="str">
        <f>IF(tblOrders[[#This Row],[Sales]]&gt;1000000,"High Value","Standard")</f>
        <v>Standard</v>
      </c>
      <c r="T2439" t="str">
        <f>_xlfn.XLOOKUP(tblOrders[[#This Row],[ProductID]], tblProducts[ProductID], tblProducts[ProductName])</f>
        <v>Product 20</v>
      </c>
      <c r="U2439">
        <f>_xlfn.XLOOKUP(tblOrders[[#This Row],[SalesRepID]], tblSalesreps[RepID], tblSalesreps[Target])</f>
        <v>7254801</v>
      </c>
    </row>
    <row r="2440" spans="1:21">
      <c r="A2440" t="s">
        <v>3237</v>
      </c>
      <c r="B2440" s="7" t="s">
        <v>506</v>
      </c>
      <c r="C2440" t="s">
        <v>196</v>
      </c>
      <c r="D2440" t="s">
        <v>30</v>
      </c>
      <c r="E2440" t="s">
        <v>69</v>
      </c>
      <c r="F2440" t="s">
        <v>88</v>
      </c>
      <c r="G2440">
        <v>5</v>
      </c>
      <c r="H2440">
        <v>0.15</v>
      </c>
      <c r="I2440" s="2">
        <v>229487.25</v>
      </c>
      <c r="J2440" t="str">
        <f>_xlfn.XLOOKUP(tblOrders[[#This Row],[CustomerID]], tblCustomers[CustomerID], tblCustomers[CustomerName])</f>
        <v>Customer 99</v>
      </c>
      <c r="K2440" t="str">
        <f>_xlfn.XLOOKUP(tblOrders[[#This Row],[CustomerID]], tblCustomers[CustomerID], tblCustomers[Segment])</f>
        <v>Consumer</v>
      </c>
      <c r="L2440" t="str">
        <f>_xlfn.XLOOKUP(tblOrders[[#This Row],[ProductID]], tblProducts[ProductID], tblProducts[Category])</f>
        <v>Furniture</v>
      </c>
      <c r="M2440">
        <f>_xlfn.XLOOKUP(tblOrders[[#This Row],[ProductID]], tblProducts[ProductID], tblProducts[CostPrice])</f>
        <v>18655</v>
      </c>
      <c r="N2440">
        <f>tblOrders[[#This Row],[Sales]]-(tblOrders[[#This Row],[CostPrice]]*tblOrders[[#This Row],[Quantity]])</f>
        <v>136212.25</v>
      </c>
      <c r="O2440" t="str">
        <f>TEXT(tblOrders[[#This Row],[Date]],"mmm-yyyy")</f>
        <v>Aug-2025</v>
      </c>
      <c r="P2440" t="str">
        <f>_xlfn.XLOOKUP(tblOrders[[#This Row],[OrderID]], tblReturns[OrderID], tblReturns[Returned])</f>
        <v>No</v>
      </c>
      <c r="Q2440" t="str">
        <f>_xlfn.XLOOKUP(tblOrders[[#This Row],[OrderID]], tblShipping[OrderID], tblShipping[ShipMode])</f>
        <v>Pickup</v>
      </c>
      <c r="R2440" t="str">
        <f>IFERROR(_xlfn.XLOOKUP(A2439, tblCustomers[CustomerID], tblCustomers[CustomerName]), "Not Found")</f>
        <v>Not Found</v>
      </c>
      <c r="S2440" t="str">
        <f>IF(tblOrders[[#This Row],[Sales]]&gt;1000000,"High Value","Standard")</f>
        <v>Standard</v>
      </c>
      <c r="T2440" t="str">
        <f>_xlfn.XLOOKUP(tblOrders[[#This Row],[ProductID]], tblProducts[ProductID], tblProducts[ProductName])</f>
        <v>Product 34</v>
      </c>
      <c r="U2440">
        <f>_xlfn.XLOOKUP(tblOrders[[#This Row],[SalesRepID]], tblSalesreps[RepID], tblSalesreps[Target])</f>
        <v>19473459</v>
      </c>
    </row>
    <row r="2441" spans="1:21">
      <c r="A2441" t="s">
        <v>3238</v>
      </c>
      <c r="B2441" s="7" t="s">
        <v>711</v>
      </c>
      <c r="C2441" t="s">
        <v>122</v>
      </c>
      <c r="D2441" t="s">
        <v>301</v>
      </c>
      <c r="E2441" t="s">
        <v>40</v>
      </c>
      <c r="F2441" t="s">
        <v>26</v>
      </c>
      <c r="G2441">
        <v>10</v>
      </c>
      <c r="H2441">
        <v>0.2</v>
      </c>
      <c r="I2441" s="2">
        <v>296992</v>
      </c>
      <c r="J2441" t="str">
        <f>_xlfn.XLOOKUP(tblOrders[[#This Row],[CustomerID]], tblCustomers[CustomerID], tblCustomers[CustomerName])</f>
        <v>Customer 245</v>
      </c>
      <c r="K2441" t="str">
        <f>_xlfn.XLOOKUP(tblOrders[[#This Row],[CustomerID]], tblCustomers[CustomerID], tblCustomers[Segment])</f>
        <v>Corporate</v>
      </c>
      <c r="L2441" t="str">
        <f>_xlfn.XLOOKUP(tblOrders[[#This Row],[ProductID]], tblProducts[ProductID], tblProducts[Category])</f>
        <v>Office</v>
      </c>
      <c r="M2441">
        <f>_xlfn.XLOOKUP(tblOrders[[#This Row],[ProductID]], tblProducts[ProductID], tblProducts[CostPrice])</f>
        <v>77841</v>
      </c>
      <c r="N2441">
        <f>tblOrders[[#This Row],[Sales]]-(tblOrders[[#This Row],[CostPrice]]*tblOrders[[#This Row],[Quantity]])</f>
        <v>-481418</v>
      </c>
      <c r="O2441" t="str">
        <f>TEXT(tblOrders[[#This Row],[Date]],"mmm-yyyy")</f>
        <v>Jul-2025</v>
      </c>
      <c r="P2441" t="str">
        <f>_xlfn.XLOOKUP(tblOrders[[#This Row],[OrderID]], tblReturns[OrderID], tblReturns[Returned])</f>
        <v>No</v>
      </c>
      <c r="Q2441" t="str">
        <f>_xlfn.XLOOKUP(tblOrders[[#This Row],[OrderID]], tblShipping[OrderID], tblShipping[ShipMode])</f>
        <v>Standard</v>
      </c>
      <c r="R2441" t="str">
        <f>IFERROR(_xlfn.XLOOKUP(A2440, tblCustomers[CustomerID], tblCustomers[CustomerName]), "Not Found")</f>
        <v>Not Found</v>
      </c>
      <c r="S2441" t="str">
        <f>IF(tblOrders[[#This Row],[Sales]]&gt;1000000,"High Value","Standard")</f>
        <v>Standard</v>
      </c>
      <c r="T2441" t="str">
        <f>_xlfn.XLOOKUP(tblOrders[[#This Row],[ProductID]], tblProducts[ProductID], tblProducts[ProductName])</f>
        <v>Product 98</v>
      </c>
      <c r="U2441">
        <f>_xlfn.XLOOKUP(tblOrders[[#This Row],[SalesRepID]], tblSalesreps[RepID], tblSalesreps[Target])</f>
        <v>6291486</v>
      </c>
    </row>
    <row r="2442" spans="1:21">
      <c r="A2442" t="s">
        <v>3239</v>
      </c>
      <c r="B2442" s="7" t="s">
        <v>1005</v>
      </c>
      <c r="C2442" t="s">
        <v>355</v>
      </c>
      <c r="D2442" t="s">
        <v>178</v>
      </c>
      <c r="E2442" t="s">
        <v>25</v>
      </c>
      <c r="F2442" t="s">
        <v>26</v>
      </c>
      <c r="G2442">
        <v>3</v>
      </c>
      <c r="H2442">
        <v>0.2</v>
      </c>
      <c r="I2442" s="2">
        <v>286977.59999999998</v>
      </c>
      <c r="J2442" t="str">
        <f>_xlfn.XLOOKUP(tblOrders[[#This Row],[CustomerID]], tblCustomers[CustomerID], tblCustomers[CustomerName])</f>
        <v>Customer 289</v>
      </c>
      <c r="K2442" t="str">
        <f>_xlfn.XLOOKUP(tblOrders[[#This Row],[CustomerID]], tblCustomers[CustomerID], tblCustomers[Segment])</f>
        <v>SME</v>
      </c>
      <c r="L2442" t="str">
        <f>_xlfn.XLOOKUP(tblOrders[[#This Row],[ProductID]], tblProducts[ProductID], tblProducts[Category])</f>
        <v>Office</v>
      </c>
      <c r="M2442">
        <f>_xlfn.XLOOKUP(tblOrders[[#This Row],[ProductID]], tblProducts[ProductID], tblProducts[CostPrice])</f>
        <v>46035</v>
      </c>
      <c r="N2442">
        <f>tblOrders[[#This Row],[Sales]]-(tblOrders[[#This Row],[CostPrice]]*tblOrders[[#This Row],[Quantity]])</f>
        <v>148872.59999999998</v>
      </c>
      <c r="O2442" t="str">
        <f>TEXT(tblOrders[[#This Row],[Date]],"mmm-yyyy")</f>
        <v>Sep-2025</v>
      </c>
      <c r="P2442" t="str">
        <f>_xlfn.XLOOKUP(tblOrders[[#This Row],[OrderID]], tblReturns[OrderID], tblReturns[Returned])</f>
        <v>No</v>
      </c>
      <c r="Q2442" t="str">
        <f>_xlfn.XLOOKUP(tblOrders[[#This Row],[OrderID]], tblShipping[OrderID], tblShipping[ShipMode])</f>
        <v>Pickup</v>
      </c>
      <c r="R2442" t="str">
        <f>IFERROR(_xlfn.XLOOKUP(A2441, tblCustomers[CustomerID], tblCustomers[CustomerName]), "Not Found")</f>
        <v>Not Found</v>
      </c>
      <c r="S2442" t="str">
        <f>IF(tblOrders[[#This Row],[Sales]]&gt;1000000,"High Value","Standard")</f>
        <v>Standard</v>
      </c>
      <c r="T2442" t="str">
        <f>_xlfn.XLOOKUP(tblOrders[[#This Row],[ProductID]], tblProducts[ProductID], tblProducts[ProductName])</f>
        <v>Product 84</v>
      </c>
      <c r="U2442">
        <f>_xlfn.XLOOKUP(tblOrders[[#This Row],[SalesRepID]], tblSalesreps[RepID], tblSalesreps[Target])</f>
        <v>7094914</v>
      </c>
    </row>
    <row r="2443" spans="1:21">
      <c r="A2443" t="s">
        <v>3240</v>
      </c>
      <c r="B2443" s="7" t="s">
        <v>1178</v>
      </c>
      <c r="C2443" t="s">
        <v>600</v>
      </c>
      <c r="D2443" t="s">
        <v>182</v>
      </c>
      <c r="E2443" t="s">
        <v>74</v>
      </c>
      <c r="F2443" t="s">
        <v>20</v>
      </c>
      <c r="G2443">
        <v>10</v>
      </c>
      <c r="H2443">
        <v>0.05</v>
      </c>
      <c r="I2443" s="2">
        <v>729799.5</v>
      </c>
      <c r="J2443" t="str">
        <f>_xlfn.XLOOKUP(tblOrders[[#This Row],[CustomerID]], tblCustomers[CustomerID], tblCustomers[CustomerName])</f>
        <v>Customer 105</v>
      </c>
      <c r="K2443" t="str">
        <f>_xlfn.XLOOKUP(tblOrders[[#This Row],[CustomerID]], tblCustomers[CustomerID], tblCustomers[Segment])</f>
        <v>Consumer</v>
      </c>
      <c r="L2443" t="str">
        <f>_xlfn.XLOOKUP(tblOrders[[#This Row],[ProductID]], tblProducts[ProductID], tblProducts[Category])</f>
        <v>Furniture</v>
      </c>
      <c r="M2443">
        <f>_xlfn.XLOOKUP(tblOrders[[#This Row],[ProductID]], tblProducts[ProductID], tblProducts[CostPrice])</f>
        <v>76428</v>
      </c>
      <c r="N2443">
        <f>tblOrders[[#This Row],[Sales]]-(tblOrders[[#This Row],[CostPrice]]*tblOrders[[#This Row],[Quantity]])</f>
        <v>-34480.5</v>
      </c>
      <c r="O2443" t="str">
        <f>TEXT(tblOrders[[#This Row],[Date]],"mmm-yyyy")</f>
        <v>Apr-2025</v>
      </c>
      <c r="P2443" t="str">
        <f>_xlfn.XLOOKUP(tblOrders[[#This Row],[OrderID]], tblReturns[OrderID], tblReturns[Returned])</f>
        <v>No</v>
      </c>
      <c r="Q2443" t="str">
        <f>_xlfn.XLOOKUP(tblOrders[[#This Row],[OrderID]], tblShipping[OrderID], tblShipping[ShipMode])</f>
        <v>Express</v>
      </c>
      <c r="R2443" t="str">
        <f>IFERROR(_xlfn.XLOOKUP(A2442, tblCustomers[CustomerID], tblCustomers[CustomerName]), "Not Found")</f>
        <v>Not Found</v>
      </c>
      <c r="S2443" t="str">
        <f>IF(tblOrders[[#This Row],[Sales]]&gt;1000000,"High Value","Standard")</f>
        <v>Standard</v>
      </c>
      <c r="T2443" t="str">
        <f>_xlfn.XLOOKUP(tblOrders[[#This Row],[ProductID]], tblProducts[ProductID], tblProducts[ProductName])</f>
        <v>Product 11</v>
      </c>
      <c r="U2443">
        <f>_xlfn.XLOOKUP(tblOrders[[#This Row],[SalesRepID]], tblSalesreps[RepID], tblSalesreps[Target])</f>
        <v>7254801</v>
      </c>
    </row>
    <row r="2444" spans="1:21">
      <c r="A2444" t="s">
        <v>3241</v>
      </c>
      <c r="B2444" s="7" t="s">
        <v>449</v>
      </c>
      <c r="C2444" t="s">
        <v>247</v>
      </c>
      <c r="D2444" t="s">
        <v>422</v>
      </c>
      <c r="E2444" t="s">
        <v>186</v>
      </c>
      <c r="F2444" t="s">
        <v>20</v>
      </c>
      <c r="G2444">
        <v>10</v>
      </c>
      <c r="H2444">
        <v>0.05</v>
      </c>
      <c r="I2444" s="2">
        <v>182200.5</v>
      </c>
      <c r="J2444" t="str">
        <f>_xlfn.XLOOKUP(tblOrders[[#This Row],[CustomerID]], tblCustomers[CustomerID], tblCustomers[CustomerName])</f>
        <v>Customer 102</v>
      </c>
      <c r="K2444" t="str">
        <f>_xlfn.XLOOKUP(tblOrders[[#This Row],[CustomerID]], tblCustomers[CustomerID], tblCustomers[Segment])</f>
        <v>Consumer</v>
      </c>
      <c r="L2444" t="str">
        <f>_xlfn.XLOOKUP(tblOrders[[#This Row],[ProductID]], tblProducts[ProductID], tblProducts[Category])</f>
        <v>Furniture</v>
      </c>
      <c r="M2444">
        <f>_xlfn.XLOOKUP(tblOrders[[#This Row],[ProductID]], tblProducts[ProductID], tblProducts[CostPrice])</f>
        <v>69526</v>
      </c>
      <c r="N2444">
        <f>tblOrders[[#This Row],[Sales]]-(tblOrders[[#This Row],[CostPrice]]*tblOrders[[#This Row],[Quantity]])</f>
        <v>-513059.5</v>
      </c>
      <c r="O2444" t="str">
        <f>TEXT(tblOrders[[#This Row],[Date]],"mmm-yyyy")</f>
        <v>Aug-2025</v>
      </c>
      <c r="P2444" t="str">
        <f>_xlfn.XLOOKUP(tblOrders[[#This Row],[OrderID]], tblReturns[OrderID], tblReturns[Returned])</f>
        <v>No</v>
      </c>
      <c r="Q2444" t="str">
        <f>_xlfn.XLOOKUP(tblOrders[[#This Row],[OrderID]], tblShipping[OrderID], tblShipping[ShipMode])</f>
        <v>Express</v>
      </c>
      <c r="R2444" t="str">
        <f>IFERROR(_xlfn.XLOOKUP(A2443, tblCustomers[CustomerID], tblCustomers[CustomerName]), "Not Found")</f>
        <v>Not Found</v>
      </c>
      <c r="S2444" t="str">
        <f>IF(tblOrders[[#This Row],[Sales]]&gt;1000000,"High Value","Standard")</f>
        <v>Standard</v>
      </c>
      <c r="T2444" t="str">
        <f>_xlfn.XLOOKUP(tblOrders[[#This Row],[ProductID]], tblProducts[ProductID], tblProducts[ProductName])</f>
        <v>Product 36</v>
      </c>
      <c r="U2444">
        <f>_xlfn.XLOOKUP(tblOrders[[#This Row],[SalesRepID]], tblSalesreps[RepID], tblSalesreps[Target])</f>
        <v>15141830</v>
      </c>
    </row>
    <row r="2445" spans="1:21">
      <c r="A2445" t="s">
        <v>3242</v>
      </c>
      <c r="B2445" s="7" t="s">
        <v>184</v>
      </c>
      <c r="C2445" t="s">
        <v>2360</v>
      </c>
      <c r="D2445" t="s">
        <v>174</v>
      </c>
      <c r="E2445" t="s">
        <v>197</v>
      </c>
      <c r="F2445" t="s">
        <v>51</v>
      </c>
      <c r="G2445">
        <v>7</v>
      </c>
      <c r="H2445">
        <v>0.15</v>
      </c>
      <c r="I2445" s="2">
        <v>490268.1</v>
      </c>
      <c r="J2445" t="str">
        <f>_xlfn.XLOOKUP(tblOrders[[#This Row],[CustomerID]], tblCustomers[CustomerID], tblCustomers[CustomerName])</f>
        <v>Customer 288</v>
      </c>
      <c r="K2445" t="str">
        <f>_xlfn.XLOOKUP(tblOrders[[#This Row],[CustomerID]], tblCustomers[CustomerID], tblCustomers[Segment])</f>
        <v>SME</v>
      </c>
      <c r="L2445" t="str">
        <f>_xlfn.XLOOKUP(tblOrders[[#This Row],[ProductID]], tblProducts[ProductID], tblProducts[Category])</f>
        <v>Home</v>
      </c>
      <c r="M2445">
        <f>_xlfn.XLOOKUP(tblOrders[[#This Row],[ProductID]], tblProducts[ProductID], tblProducts[CostPrice])</f>
        <v>62348</v>
      </c>
      <c r="N2445">
        <f>tblOrders[[#This Row],[Sales]]-(tblOrders[[#This Row],[CostPrice]]*tblOrders[[#This Row],[Quantity]])</f>
        <v>53832.099999999977</v>
      </c>
      <c r="O2445" t="str">
        <f>TEXT(tblOrders[[#This Row],[Date]],"mmm-yyyy")</f>
        <v>May-2025</v>
      </c>
      <c r="P2445" t="str">
        <f>_xlfn.XLOOKUP(tblOrders[[#This Row],[OrderID]], tblReturns[OrderID], tblReturns[Returned])</f>
        <v>No</v>
      </c>
      <c r="Q2445" t="str">
        <f>_xlfn.XLOOKUP(tblOrders[[#This Row],[OrderID]], tblShipping[OrderID], tblShipping[ShipMode])</f>
        <v>Pickup</v>
      </c>
      <c r="R2445" t="str">
        <f>IFERROR(_xlfn.XLOOKUP(A2444, tblCustomers[CustomerID], tblCustomers[CustomerName]), "Not Found")</f>
        <v>Not Found</v>
      </c>
      <c r="S2445" t="str">
        <f>IF(tblOrders[[#This Row],[Sales]]&gt;1000000,"High Value","Standard")</f>
        <v>Standard</v>
      </c>
      <c r="T2445" t="str">
        <f>_xlfn.XLOOKUP(tblOrders[[#This Row],[ProductID]], tblProducts[ProductID], tblProducts[ProductName])</f>
        <v>Product 64</v>
      </c>
      <c r="U2445">
        <f>_xlfn.XLOOKUP(tblOrders[[#This Row],[SalesRepID]], tblSalesreps[RepID], tblSalesreps[Target])</f>
        <v>19562258</v>
      </c>
    </row>
    <row r="2446" spans="1:21">
      <c r="A2446" t="s">
        <v>3243</v>
      </c>
      <c r="B2446" s="7" t="s">
        <v>1502</v>
      </c>
      <c r="C2446" t="s">
        <v>885</v>
      </c>
      <c r="D2446" t="s">
        <v>1093</v>
      </c>
      <c r="E2446" t="s">
        <v>19</v>
      </c>
      <c r="F2446" t="s">
        <v>88</v>
      </c>
      <c r="G2446">
        <v>7</v>
      </c>
      <c r="H2446">
        <v>0.2</v>
      </c>
      <c r="I2446" s="2">
        <v>542763.19999999995</v>
      </c>
      <c r="J2446" t="str">
        <f>_xlfn.XLOOKUP(tblOrders[[#This Row],[CustomerID]], tblCustomers[CustomerID], tblCustomers[CustomerName])</f>
        <v>Customer 277</v>
      </c>
      <c r="K2446" t="str">
        <f>_xlfn.XLOOKUP(tblOrders[[#This Row],[CustomerID]], tblCustomers[CustomerID], tblCustomers[Segment])</f>
        <v>Corporate</v>
      </c>
      <c r="L2446" t="str">
        <f>_xlfn.XLOOKUP(tblOrders[[#This Row],[ProductID]], tblProducts[ProductID], tblProducts[Category])</f>
        <v>Office</v>
      </c>
      <c r="M2446">
        <f>_xlfn.XLOOKUP(tblOrders[[#This Row],[ProductID]], tblProducts[ProductID], tblProducts[CostPrice])</f>
        <v>9813</v>
      </c>
      <c r="N2446">
        <f>tblOrders[[#This Row],[Sales]]-(tblOrders[[#This Row],[CostPrice]]*tblOrders[[#This Row],[Quantity]])</f>
        <v>474072.19999999995</v>
      </c>
      <c r="O2446" t="str">
        <f>TEXT(tblOrders[[#This Row],[Date]],"mmm-yyyy")</f>
        <v>Jan-2025</v>
      </c>
      <c r="P2446" t="str">
        <f>_xlfn.XLOOKUP(tblOrders[[#This Row],[OrderID]], tblReturns[OrderID], tblReturns[Returned])</f>
        <v>No</v>
      </c>
      <c r="Q2446" t="str">
        <f>_xlfn.XLOOKUP(tblOrders[[#This Row],[OrderID]], tblShipping[OrderID], tblShipping[ShipMode])</f>
        <v>Pickup</v>
      </c>
      <c r="R2446" t="str">
        <f>IFERROR(_xlfn.XLOOKUP(A2445, tblCustomers[CustomerID], tblCustomers[CustomerName]), "Not Found")</f>
        <v>Not Found</v>
      </c>
      <c r="S2446" t="str">
        <f>IF(tblOrders[[#This Row],[Sales]]&gt;1000000,"High Value","Standard")</f>
        <v>Standard</v>
      </c>
      <c r="T2446" t="str">
        <f>_xlfn.XLOOKUP(tblOrders[[#This Row],[ProductID]], tblProducts[ProductID], tblProducts[ProductName])</f>
        <v>Product 77</v>
      </c>
      <c r="U2446">
        <f>_xlfn.XLOOKUP(tblOrders[[#This Row],[SalesRepID]], tblSalesreps[RepID], tblSalesreps[Target])</f>
        <v>11347243</v>
      </c>
    </row>
    <row r="2447" spans="1:21">
      <c r="A2447" t="s">
        <v>3244</v>
      </c>
      <c r="B2447" s="7" t="s">
        <v>785</v>
      </c>
      <c r="C2447" t="s">
        <v>952</v>
      </c>
      <c r="D2447" t="s">
        <v>510</v>
      </c>
      <c r="E2447" t="s">
        <v>87</v>
      </c>
      <c r="F2447" t="s">
        <v>20</v>
      </c>
      <c r="G2447">
        <v>9</v>
      </c>
      <c r="H2447">
        <v>0.1</v>
      </c>
      <c r="I2447" s="2">
        <v>201681.9</v>
      </c>
      <c r="J2447" t="str">
        <f>_xlfn.XLOOKUP(tblOrders[[#This Row],[CustomerID]], tblCustomers[CustomerID], tblCustomers[CustomerName])</f>
        <v>Customer 46</v>
      </c>
      <c r="K2447" t="str">
        <f>_xlfn.XLOOKUP(tblOrders[[#This Row],[CustomerID]], tblCustomers[CustomerID], tblCustomers[Segment])</f>
        <v>Corporate</v>
      </c>
      <c r="L2447" t="str">
        <f>_xlfn.XLOOKUP(tblOrders[[#This Row],[ProductID]], tblProducts[ProductID], tblProducts[Category])</f>
        <v>Furniture</v>
      </c>
      <c r="M2447">
        <f>_xlfn.XLOOKUP(tblOrders[[#This Row],[ProductID]], tblProducts[ProductID], tblProducts[CostPrice])</f>
        <v>67718</v>
      </c>
      <c r="N2447">
        <f>tblOrders[[#This Row],[Sales]]-(tblOrders[[#This Row],[CostPrice]]*tblOrders[[#This Row],[Quantity]])</f>
        <v>-407780.1</v>
      </c>
      <c r="O2447" t="str">
        <f>TEXT(tblOrders[[#This Row],[Date]],"mmm-yyyy")</f>
        <v>Dec-2025</v>
      </c>
      <c r="P2447" t="str">
        <f>_xlfn.XLOOKUP(tblOrders[[#This Row],[OrderID]], tblReturns[OrderID], tblReturns[Returned])</f>
        <v>No</v>
      </c>
      <c r="Q2447" t="str">
        <f>_xlfn.XLOOKUP(tblOrders[[#This Row],[OrderID]], tblShipping[OrderID], tblShipping[ShipMode])</f>
        <v>Pickup</v>
      </c>
      <c r="R2447" t="str">
        <f>IFERROR(_xlfn.XLOOKUP(A2446, tblCustomers[CustomerID], tblCustomers[CustomerName]), "Not Found")</f>
        <v>Not Found</v>
      </c>
      <c r="S2447" t="str">
        <f>IF(tblOrders[[#This Row],[Sales]]&gt;1000000,"High Value","Standard")</f>
        <v>Standard</v>
      </c>
      <c r="T2447" t="str">
        <f>_xlfn.XLOOKUP(tblOrders[[#This Row],[ProductID]], tblProducts[ProductID], tblProducts[ProductName])</f>
        <v>Product 81</v>
      </c>
      <c r="U2447">
        <f>_xlfn.XLOOKUP(tblOrders[[#This Row],[SalesRepID]], tblSalesreps[RepID], tblSalesreps[Target])</f>
        <v>18500989</v>
      </c>
    </row>
    <row r="2448" spans="1:21">
      <c r="A2448" t="s">
        <v>3245</v>
      </c>
      <c r="B2448" s="7" t="s">
        <v>414</v>
      </c>
      <c r="C2448" t="s">
        <v>507</v>
      </c>
      <c r="D2448" t="s">
        <v>141</v>
      </c>
      <c r="E2448" t="s">
        <v>205</v>
      </c>
      <c r="F2448" t="s">
        <v>14</v>
      </c>
      <c r="G2448">
        <v>5</v>
      </c>
      <c r="H2448">
        <v>0.2</v>
      </c>
      <c r="I2448" s="2">
        <v>125500</v>
      </c>
      <c r="J2448" t="str">
        <f>_xlfn.XLOOKUP(tblOrders[[#This Row],[CustomerID]], tblCustomers[CustomerID], tblCustomers[CustomerName])</f>
        <v>Customer 133</v>
      </c>
      <c r="K2448" t="str">
        <f>_xlfn.XLOOKUP(tblOrders[[#This Row],[CustomerID]], tblCustomers[CustomerID], tblCustomers[Segment])</f>
        <v>Corporate</v>
      </c>
      <c r="L2448" t="str">
        <f>_xlfn.XLOOKUP(tblOrders[[#This Row],[ProductID]], tblProducts[ProductID], tblProducts[Category])</f>
        <v>Home</v>
      </c>
      <c r="M2448">
        <f>_xlfn.XLOOKUP(tblOrders[[#This Row],[ProductID]], tblProducts[ProductID], tblProducts[CostPrice])</f>
        <v>32671</v>
      </c>
      <c r="N2448">
        <f>tblOrders[[#This Row],[Sales]]-(tblOrders[[#This Row],[CostPrice]]*tblOrders[[#This Row],[Quantity]])</f>
        <v>-37855</v>
      </c>
      <c r="O2448" t="str">
        <f>TEXT(tblOrders[[#This Row],[Date]],"mmm-yyyy")</f>
        <v>Jun-2025</v>
      </c>
      <c r="P2448" t="str">
        <f>_xlfn.XLOOKUP(tblOrders[[#This Row],[OrderID]], tblReturns[OrderID], tblReturns[Returned])</f>
        <v>No</v>
      </c>
      <c r="Q2448" t="str">
        <f>_xlfn.XLOOKUP(tblOrders[[#This Row],[OrderID]], tblShipping[OrderID], tblShipping[ShipMode])</f>
        <v>Pickup</v>
      </c>
      <c r="R2448" t="str">
        <f>IFERROR(_xlfn.XLOOKUP(A2447, tblCustomers[CustomerID], tblCustomers[CustomerName]), "Not Found")</f>
        <v>Not Found</v>
      </c>
      <c r="S2448" t="str">
        <f>IF(tblOrders[[#This Row],[Sales]]&gt;1000000,"High Value","Standard")</f>
        <v>Standard</v>
      </c>
      <c r="T2448" t="str">
        <f>_xlfn.XLOOKUP(tblOrders[[#This Row],[ProductID]], tblProducts[ProductID], tblProducts[ProductName])</f>
        <v>Product 80</v>
      </c>
      <c r="U2448">
        <f>_xlfn.XLOOKUP(tblOrders[[#This Row],[SalesRepID]], tblSalesreps[RepID], tblSalesreps[Target])</f>
        <v>16246424</v>
      </c>
    </row>
    <row r="2449" spans="1:21">
      <c r="A2449" t="s">
        <v>3246</v>
      </c>
      <c r="B2449" s="7" t="s">
        <v>746</v>
      </c>
      <c r="C2449" t="s">
        <v>728</v>
      </c>
      <c r="D2449" t="s">
        <v>397</v>
      </c>
      <c r="E2449" t="s">
        <v>40</v>
      </c>
      <c r="F2449" t="s">
        <v>26</v>
      </c>
      <c r="G2449">
        <v>6</v>
      </c>
      <c r="H2449">
        <v>0.05</v>
      </c>
      <c r="I2449" s="2">
        <v>804834.3</v>
      </c>
      <c r="J2449" t="str">
        <f>_xlfn.XLOOKUP(tblOrders[[#This Row],[CustomerID]], tblCustomers[CustomerID], tblCustomers[CustomerName])</f>
        <v>Customer 138</v>
      </c>
      <c r="K2449" t="str">
        <f>_xlfn.XLOOKUP(tblOrders[[#This Row],[CustomerID]], tblCustomers[CustomerID], tblCustomers[Segment])</f>
        <v>Corporate</v>
      </c>
      <c r="L2449" t="str">
        <f>_xlfn.XLOOKUP(tblOrders[[#This Row],[ProductID]], tblProducts[ProductID], tblProducts[Category])</f>
        <v>Electronics</v>
      </c>
      <c r="M2449">
        <f>_xlfn.XLOOKUP(tblOrders[[#This Row],[ProductID]], tblProducts[ProductID], tblProducts[CostPrice])</f>
        <v>13474</v>
      </c>
      <c r="N2449">
        <f>tblOrders[[#This Row],[Sales]]-(tblOrders[[#This Row],[CostPrice]]*tblOrders[[#This Row],[Quantity]])</f>
        <v>723990.3</v>
      </c>
      <c r="O2449" t="str">
        <f>TEXT(tblOrders[[#This Row],[Date]],"mmm-yyyy")</f>
        <v>Jan-2025</v>
      </c>
      <c r="P2449" t="str">
        <f>_xlfn.XLOOKUP(tblOrders[[#This Row],[OrderID]], tblReturns[OrderID], tblReturns[Returned])</f>
        <v>No</v>
      </c>
      <c r="Q2449" t="str">
        <f>_xlfn.XLOOKUP(tblOrders[[#This Row],[OrderID]], tblShipping[OrderID], tblShipping[ShipMode])</f>
        <v>Pickup</v>
      </c>
      <c r="R2449" t="str">
        <f>IFERROR(_xlfn.XLOOKUP(A2448, tblCustomers[CustomerID], tblCustomers[CustomerName]), "Not Found")</f>
        <v>Not Found</v>
      </c>
      <c r="S2449" t="str">
        <f>IF(tblOrders[[#This Row],[Sales]]&gt;1000000,"High Value","Standard")</f>
        <v>Standard</v>
      </c>
      <c r="T2449" t="str">
        <f>_xlfn.XLOOKUP(tblOrders[[#This Row],[ProductID]], tblProducts[ProductID], tblProducts[ProductName])</f>
        <v>Product 27</v>
      </c>
      <c r="U2449">
        <f>_xlfn.XLOOKUP(tblOrders[[#This Row],[SalesRepID]], tblSalesreps[RepID], tblSalesreps[Target])</f>
        <v>6291486</v>
      </c>
    </row>
    <row r="2450" spans="1:21">
      <c r="A2450" t="s">
        <v>3247</v>
      </c>
      <c r="B2450" s="7" t="s">
        <v>955</v>
      </c>
      <c r="C2450" t="s">
        <v>1182</v>
      </c>
      <c r="D2450" t="s">
        <v>1029</v>
      </c>
      <c r="E2450" t="s">
        <v>35</v>
      </c>
      <c r="F2450" t="s">
        <v>20</v>
      </c>
      <c r="G2450">
        <v>10</v>
      </c>
      <c r="H2450">
        <v>0</v>
      </c>
      <c r="I2450" s="2">
        <v>1186790</v>
      </c>
      <c r="J2450" t="str">
        <f>_xlfn.XLOOKUP(tblOrders[[#This Row],[CustomerID]], tblCustomers[CustomerID], tblCustomers[CustomerName])</f>
        <v>Customer 93</v>
      </c>
      <c r="K2450" t="str">
        <f>_xlfn.XLOOKUP(tblOrders[[#This Row],[CustomerID]], tblCustomers[CustomerID], tblCustomers[Segment])</f>
        <v>SME</v>
      </c>
      <c r="L2450" t="str">
        <f>_xlfn.XLOOKUP(tblOrders[[#This Row],[ProductID]], tblProducts[ProductID], tblProducts[Category])</f>
        <v>Furniture</v>
      </c>
      <c r="M2450">
        <f>_xlfn.XLOOKUP(tblOrders[[#This Row],[ProductID]], tblProducts[ProductID], tblProducts[CostPrice])</f>
        <v>74501</v>
      </c>
      <c r="N2450">
        <f>tblOrders[[#This Row],[Sales]]-(tblOrders[[#This Row],[CostPrice]]*tblOrders[[#This Row],[Quantity]])</f>
        <v>441780</v>
      </c>
      <c r="O2450" t="str">
        <f>TEXT(tblOrders[[#This Row],[Date]],"mmm-yyyy")</f>
        <v>Sep-2025</v>
      </c>
      <c r="P2450" t="str">
        <f>_xlfn.XLOOKUP(tblOrders[[#This Row],[OrderID]], tblReturns[OrderID], tblReturns[Returned])</f>
        <v>Yes</v>
      </c>
      <c r="Q2450" t="str">
        <f>_xlfn.XLOOKUP(tblOrders[[#This Row],[OrderID]], tblShipping[OrderID], tblShipping[ShipMode])</f>
        <v>Express</v>
      </c>
      <c r="R2450" t="str">
        <f>IFERROR(_xlfn.XLOOKUP(A2449, tblCustomers[CustomerID], tblCustomers[CustomerName]), "Not Found")</f>
        <v>Not Found</v>
      </c>
      <c r="S2450" t="str">
        <f>IF(tblOrders[[#This Row],[Sales]]&gt;1000000,"High Value","Standard")</f>
        <v>High Value</v>
      </c>
      <c r="T2450" t="str">
        <f>_xlfn.XLOOKUP(tblOrders[[#This Row],[ProductID]], tblProducts[ProductID], tblProducts[ProductName])</f>
        <v>Product 18</v>
      </c>
      <c r="U2450">
        <f>_xlfn.XLOOKUP(tblOrders[[#This Row],[SalesRepID]], tblSalesreps[RepID], tblSalesreps[Target])</f>
        <v>19619177</v>
      </c>
    </row>
    <row r="2451" spans="1:21">
      <c r="A2451" t="s">
        <v>3248</v>
      </c>
      <c r="B2451" s="7" t="s">
        <v>797</v>
      </c>
      <c r="C2451" t="s">
        <v>1336</v>
      </c>
      <c r="D2451" t="s">
        <v>308</v>
      </c>
      <c r="E2451" t="s">
        <v>40</v>
      </c>
      <c r="F2451" t="s">
        <v>26</v>
      </c>
      <c r="G2451">
        <v>5</v>
      </c>
      <c r="H2451">
        <v>0.1</v>
      </c>
      <c r="I2451" s="2">
        <v>213255</v>
      </c>
      <c r="J2451" t="str">
        <f>_xlfn.XLOOKUP(tblOrders[[#This Row],[CustomerID]], tblCustomers[CustomerID], tblCustomers[CustomerName])</f>
        <v>Customer 220</v>
      </c>
      <c r="K2451" t="str">
        <f>_xlfn.XLOOKUP(tblOrders[[#This Row],[CustomerID]], tblCustomers[CustomerID], tblCustomers[Segment])</f>
        <v>SME</v>
      </c>
      <c r="L2451" t="str">
        <f>_xlfn.XLOOKUP(tblOrders[[#This Row],[ProductID]], tblProducts[ProductID], tblProducts[Category])</f>
        <v>Furniture</v>
      </c>
      <c r="M2451">
        <f>_xlfn.XLOOKUP(tblOrders[[#This Row],[ProductID]], tblProducts[ProductID], tblProducts[CostPrice])</f>
        <v>27039</v>
      </c>
      <c r="N2451">
        <f>tblOrders[[#This Row],[Sales]]-(tblOrders[[#This Row],[CostPrice]]*tblOrders[[#This Row],[Quantity]])</f>
        <v>78060</v>
      </c>
      <c r="O2451" t="str">
        <f>TEXT(tblOrders[[#This Row],[Date]],"mmm-yyyy")</f>
        <v>Jan-2025</v>
      </c>
      <c r="P2451" t="str">
        <f>_xlfn.XLOOKUP(tblOrders[[#This Row],[OrderID]], tblReturns[OrderID], tblReturns[Returned])</f>
        <v>No</v>
      </c>
      <c r="Q2451" t="str">
        <f>_xlfn.XLOOKUP(tblOrders[[#This Row],[OrderID]], tblShipping[OrderID], tblShipping[ShipMode])</f>
        <v>Standard</v>
      </c>
      <c r="R2451" t="str">
        <f>IFERROR(_xlfn.XLOOKUP(A2450, tblCustomers[CustomerID], tblCustomers[CustomerName]), "Not Found")</f>
        <v>Not Found</v>
      </c>
      <c r="S2451" t="str">
        <f>IF(tblOrders[[#This Row],[Sales]]&gt;1000000,"High Value","Standard")</f>
        <v>Standard</v>
      </c>
      <c r="T2451" t="str">
        <f>_xlfn.XLOOKUP(tblOrders[[#This Row],[ProductID]], tblProducts[ProductID], tblProducts[ProductName])</f>
        <v>Product 13</v>
      </c>
      <c r="U2451">
        <f>_xlfn.XLOOKUP(tblOrders[[#This Row],[SalesRepID]], tblSalesreps[RepID], tblSalesreps[Target])</f>
        <v>6291486</v>
      </c>
    </row>
    <row r="2452" spans="1:21">
      <c r="A2452" t="s">
        <v>3249</v>
      </c>
      <c r="B2452" s="7" t="s">
        <v>121</v>
      </c>
      <c r="C2452" t="s">
        <v>1336</v>
      </c>
      <c r="D2452" t="s">
        <v>190</v>
      </c>
      <c r="E2452" t="s">
        <v>205</v>
      </c>
      <c r="F2452" t="s">
        <v>26</v>
      </c>
      <c r="G2452">
        <v>9</v>
      </c>
      <c r="H2452">
        <v>0.2</v>
      </c>
      <c r="I2452" s="2">
        <v>798364.8</v>
      </c>
      <c r="J2452" t="str">
        <f>_xlfn.XLOOKUP(tblOrders[[#This Row],[CustomerID]], tblCustomers[CustomerID], tblCustomers[CustomerName])</f>
        <v>Customer 220</v>
      </c>
      <c r="K2452" t="str">
        <f>_xlfn.XLOOKUP(tblOrders[[#This Row],[CustomerID]], tblCustomers[CustomerID], tblCustomers[Segment])</f>
        <v>SME</v>
      </c>
      <c r="L2452" t="str">
        <f>_xlfn.XLOOKUP(tblOrders[[#This Row],[ProductID]], tblProducts[ProductID], tblProducts[Category])</f>
        <v>Furniture</v>
      </c>
      <c r="M2452">
        <f>_xlfn.XLOOKUP(tblOrders[[#This Row],[ProductID]], tblProducts[ProductID], tblProducts[CostPrice])</f>
        <v>47272</v>
      </c>
      <c r="N2452">
        <f>tblOrders[[#This Row],[Sales]]-(tblOrders[[#This Row],[CostPrice]]*tblOrders[[#This Row],[Quantity]])</f>
        <v>372916.80000000005</v>
      </c>
      <c r="O2452" t="str">
        <f>TEXT(tblOrders[[#This Row],[Date]],"mmm-yyyy")</f>
        <v>Oct-2025</v>
      </c>
      <c r="P2452" t="str">
        <f>_xlfn.XLOOKUP(tblOrders[[#This Row],[OrderID]], tblReturns[OrderID], tblReturns[Returned])</f>
        <v>No</v>
      </c>
      <c r="Q2452" t="str">
        <f>_xlfn.XLOOKUP(tblOrders[[#This Row],[OrderID]], tblShipping[OrderID], tblShipping[ShipMode])</f>
        <v>Pickup</v>
      </c>
      <c r="R2452" t="str">
        <f>IFERROR(_xlfn.XLOOKUP(A2451, tblCustomers[CustomerID], tblCustomers[CustomerName]), "Not Found")</f>
        <v>Not Found</v>
      </c>
      <c r="S2452" t="str">
        <f>IF(tblOrders[[#This Row],[Sales]]&gt;1000000,"High Value","Standard")</f>
        <v>Standard</v>
      </c>
      <c r="T2452" t="str">
        <f>_xlfn.XLOOKUP(tblOrders[[#This Row],[ProductID]], tblProducts[ProductID], tblProducts[ProductName])</f>
        <v>Product 33</v>
      </c>
      <c r="U2452">
        <f>_xlfn.XLOOKUP(tblOrders[[#This Row],[SalesRepID]], tblSalesreps[RepID], tblSalesreps[Target])</f>
        <v>16246424</v>
      </c>
    </row>
    <row r="2453" spans="1:21">
      <c r="A2453" t="s">
        <v>3250</v>
      </c>
      <c r="B2453" s="7" t="s">
        <v>1605</v>
      </c>
      <c r="C2453" t="s">
        <v>882</v>
      </c>
      <c r="D2453" t="s">
        <v>617</v>
      </c>
      <c r="E2453" t="s">
        <v>105</v>
      </c>
      <c r="F2453" t="s">
        <v>51</v>
      </c>
      <c r="G2453">
        <v>8</v>
      </c>
      <c r="H2453">
        <v>0.15</v>
      </c>
      <c r="I2453" s="2">
        <v>642042.4</v>
      </c>
      <c r="J2453" t="str">
        <f>_xlfn.XLOOKUP(tblOrders[[#This Row],[CustomerID]], tblCustomers[CustomerID], tblCustomers[CustomerName])</f>
        <v>Customer 10</v>
      </c>
      <c r="K2453" t="str">
        <f>_xlfn.XLOOKUP(tblOrders[[#This Row],[CustomerID]], tblCustomers[CustomerID], tblCustomers[Segment])</f>
        <v>SME</v>
      </c>
      <c r="L2453" t="str">
        <f>_xlfn.XLOOKUP(tblOrders[[#This Row],[ProductID]], tblProducts[ProductID], tblProducts[Category])</f>
        <v>Home</v>
      </c>
      <c r="M2453">
        <f>_xlfn.XLOOKUP(tblOrders[[#This Row],[ProductID]], tblProducts[ProductID], tblProducts[CostPrice])</f>
        <v>61495</v>
      </c>
      <c r="N2453">
        <f>tblOrders[[#This Row],[Sales]]-(tblOrders[[#This Row],[CostPrice]]*tblOrders[[#This Row],[Quantity]])</f>
        <v>150082.40000000002</v>
      </c>
      <c r="O2453" t="str">
        <f>TEXT(tblOrders[[#This Row],[Date]],"mmm-yyyy")</f>
        <v>Jan-2025</v>
      </c>
      <c r="P2453" t="str">
        <f>_xlfn.XLOOKUP(tblOrders[[#This Row],[OrderID]], tblReturns[OrderID], tblReturns[Returned])</f>
        <v>No</v>
      </c>
      <c r="Q2453" t="str">
        <f>_xlfn.XLOOKUP(tblOrders[[#This Row],[OrderID]], tblShipping[OrderID], tblShipping[ShipMode])</f>
        <v>Express</v>
      </c>
      <c r="R2453" t="str">
        <f>IFERROR(_xlfn.XLOOKUP(A2452, tblCustomers[CustomerID], tblCustomers[CustomerName]), "Not Found")</f>
        <v>Not Found</v>
      </c>
      <c r="S2453" t="str">
        <f>IF(tblOrders[[#This Row],[Sales]]&gt;1000000,"High Value","Standard")</f>
        <v>Standard</v>
      </c>
      <c r="T2453" t="str">
        <f>_xlfn.XLOOKUP(tblOrders[[#This Row],[ProductID]], tblProducts[ProductID], tblProducts[ProductName])</f>
        <v>Product 45</v>
      </c>
      <c r="U2453">
        <f>_xlfn.XLOOKUP(tblOrders[[#This Row],[SalesRepID]], tblSalesreps[RepID], tblSalesreps[Target])</f>
        <v>8698154</v>
      </c>
    </row>
    <row r="2454" spans="1:21">
      <c r="A2454" t="s">
        <v>3251</v>
      </c>
      <c r="B2454" s="7" t="s">
        <v>506</v>
      </c>
      <c r="C2454" t="s">
        <v>677</v>
      </c>
      <c r="D2454" t="s">
        <v>226</v>
      </c>
      <c r="E2454" t="s">
        <v>35</v>
      </c>
      <c r="F2454" t="s">
        <v>26</v>
      </c>
      <c r="G2454">
        <v>5</v>
      </c>
      <c r="H2454">
        <v>0.1</v>
      </c>
      <c r="I2454" s="2">
        <v>352161</v>
      </c>
      <c r="J2454" t="str">
        <f>_xlfn.XLOOKUP(tblOrders[[#This Row],[CustomerID]], tblCustomers[CustomerID], tblCustomers[CustomerName])</f>
        <v>Customer 279</v>
      </c>
      <c r="K2454" t="str">
        <f>_xlfn.XLOOKUP(tblOrders[[#This Row],[CustomerID]], tblCustomers[CustomerID], tblCustomers[Segment])</f>
        <v>SME</v>
      </c>
      <c r="L2454" t="str">
        <f>_xlfn.XLOOKUP(tblOrders[[#This Row],[ProductID]], tblProducts[ProductID], tblProducts[Category])</f>
        <v>Furniture</v>
      </c>
      <c r="M2454">
        <f>_xlfn.XLOOKUP(tblOrders[[#This Row],[ProductID]], tblProducts[ProductID], tblProducts[CostPrice])</f>
        <v>75432</v>
      </c>
      <c r="N2454">
        <f>tblOrders[[#This Row],[Sales]]-(tblOrders[[#This Row],[CostPrice]]*tblOrders[[#This Row],[Quantity]])</f>
        <v>-24999</v>
      </c>
      <c r="O2454" t="str">
        <f>TEXT(tblOrders[[#This Row],[Date]],"mmm-yyyy")</f>
        <v>Aug-2025</v>
      </c>
      <c r="P2454" t="str">
        <f>_xlfn.XLOOKUP(tblOrders[[#This Row],[OrderID]], tblReturns[OrderID], tblReturns[Returned])</f>
        <v>No</v>
      </c>
      <c r="Q2454" t="str">
        <f>_xlfn.XLOOKUP(tblOrders[[#This Row],[OrderID]], tblShipping[OrderID], tblShipping[ShipMode])</f>
        <v>Express</v>
      </c>
      <c r="R2454" t="str">
        <f>IFERROR(_xlfn.XLOOKUP(A2453, tblCustomers[CustomerID], tblCustomers[CustomerName]), "Not Found")</f>
        <v>Not Found</v>
      </c>
      <c r="S2454" t="str">
        <f>IF(tblOrders[[#This Row],[Sales]]&gt;1000000,"High Value","Standard")</f>
        <v>Standard</v>
      </c>
      <c r="T2454" t="str">
        <f>_xlfn.XLOOKUP(tblOrders[[#This Row],[ProductID]], tblProducts[ProductID], tblProducts[ProductName])</f>
        <v>Product 88</v>
      </c>
      <c r="U2454">
        <f>_xlfn.XLOOKUP(tblOrders[[#This Row],[SalesRepID]], tblSalesreps[RepID], tblSalesreps[Target])</f>
        <v>19619177</v>
      </c>
    </row>
    <row r="2455" spans="1:21">
      <c r="A2455" t="s">
        <v>3252</v>
      </c>
      <c r="B2455" s="7" t="s">
        <v>2127</v>
      </c>
      <c r="C2455" t="s">
        <v>1559</v>
      </c>
      <c r="D2455" t="s">
        <v>151</v>
      </c>
      <c r="E2455" t="s">
        <v>197</v>
      </c>
      <c r="F2455" t="s">
        <v>26</v>
      </c>
      <c r="G2455">
        <v>5</v>
      </c>
      <c r="H2455">
        <v>0.05</v>
      </c>
      <c r="I2455" s="2">
        <v>83818.5</v>
      </c>
      <c r="J2455" t="str">
        <f>_xlfn.XLOOKUP(tblOrders[[#This Row],[CustomerID]], tblCustomers[CustomerID], tblCustomers[CustomerName])</f>
        <v>Customer 95</v>
      </c>
      <c r="K2455" t="str">
        <f>_xlfn.XLOOKUP(tblOrders[[#This Row],[CustomerID]], tblCustomers[CustomerID], tblCustomers[Segment])</f>
        <v>Consumer</v>
      </c>
      <c r="L2455" t="str">
        <f>_xlfn.XLOOKUP(tblOrders[[#This Row],[ProductID]], tblProducts[ProductID], tblProducts[Category])</f>
        <v>Electronics</v>
      </c>
      <c r="M2455">
        <f>_xlfn.XLOOKUP(tblOrders[[#This Row],[ProductID]], tblProducts[ProductID], tblProducts[CostPrice])</f>
        <v>63366</v>
      </c>
      <c r="N2455">
        <f>tblOrders[[#This Row],[Sales]]-(tblOrders[[#This Row],[CostPrice]]*tblOrders[[#This Row],[Quantity]])</f>
        <v>-233011.5</v>
      </c>
      <c r="O2455" t="str">
        <f>TEXT(tblOrders[[#This Row],[Date]],"mmm-yyyy")</f>
        <v>Jun-2025</v>
      </c>
      <c r="P2455" t="str">
        <f>_xlfn.XLOOKUP(tblOrders[[#This Row],[OrderID]], tblReturns[OrderID], tblReturns[Returned])</f>
        <v>No</v>
      </c>
      <c r="Q2455" t="str">
        <f>_xlfn.XLOOKUP(tblOrders[[#This Row],[OrderID]], tblShipping[OrderID], tblShipping[ShipMode])</f>
        <v>Pickup</v>
      </c>
      <c r="R2455" t="str">
        <f>IFERROR(_xlfn.XLOOKUP(A2454, tblCustomers[CustomerID], tblCustomers[CustomerName]), "Not Found")</f>
        <v>Not Found</v>
      </c>
      <c r="S2455" t="str">
        <f>IF(tblOrders[[#This Row],[Sales]]&gt;1000000,"High Value","Standard")</f>
        <v>Standard</v>
      </c>
      <c r="T2455" t="str">
        <f>_xlfn.XLOOKUP(tblOrders[[#This Row],[ProductID]], tblProducts[ProductID], tblProducts[ProductName])</f>
        <v>Product 40</v>
      </c>
      <c r="U2455">
        <f>_xlfn.XLOOKUP(tblOrders[[#This Row],[SalesRepID]], tblSalesreps[RepID], tblSalesreps[Target])</f>
        <v>19562258</v>
      </c>
    </row>
    <row r="2456" spans="1:21">
      <c r="A2456" t="s">
        <v>3253</v>
      </c>
      <c r="B2456" s="7" t="s">
        <v>1033</v>
      </c>
      <c r="C2456" t="s">
        <v>1354</v>
      </c>
      <c r="D2456" t="s">
        <v>820</v>
      </c>
      <c r="E2456" t="s">
        <v>105</v>
      </c>
      <c r="F2456" t="s">
        <v>20</v>
      </c>
      <c r="G2456">
        <v>6</v>
      </c>
      <c r="H2456">
        <v>0.2</v>
      </c>
      <c r="I2456" s="2">
        <v>133550.39999999999</v>
      </c>
      <c r="J2456" t="str">
        <f>_xlfn.XLOOKUP(tblOrders[[#This Row],[CustomerID]], tblCustomers[CustomerID], tblCustomers[CustomerName])</f>
        <v>Customer 244</v>
      </c>
      <c r="K2456" t="str">
        <f>_xlfn.XLOOKUP(tblOrders[[#This Row],[CustomerID]], tblCustomers[CustomerID], tblCustomers[Segment])</f>
        <v>Corporate</v>
      </c>
      <c r="L2456" t="str">
        <f>_xlfn.XLOOKUP(tblOrders[[#This Row],[ProductID]], tblProducts[ProductID], tblProducts[Category])</f>
        <v>Home</v>
      </c>
      <c r="M2456">
        <f>_xlfn.XLOOKUP(tblOrders[[#This Row],[ProductID]], tblProducts[ProductID], tblProducts[CostPrice])</f>
        <v>35035</v>
      </c>
      <c r="N2456">
        <f>tblOrders[[#This Row],[Sales]]-(tblOrders[[#This Row],[CostPrice]]*tblOrders[[#This Row],[Quantity]])</f>
        <v>-76659.600000000006</v>
      </c>
      <c r="O2456" t="str">
        <f>TEXT(tblOrders[[#This Row],[Date]],"mmm-yyyy")</f>
        <v>Jul-2025</v>
      </c>
      <c r="P2456" t="str">
        <f>_xlfn.XLOOKUP(tblOrders[[#This Row],[OrderID]], tblReturns[OrderID], tblReturns[Returned])</f>
        <v>No</v>
      </c>
      <c r="Q2456" t="str">
        <f>_xlfn.XLOOKUP(tblOrders[[#This Row],[OrderID]], tblShipping[OrderID], tblShipping[ShipMode])</f>
        <v>Express</v>
      </c>
      <c r="R2456" t="str">
        <f>IFERROR(_xlfn.XLOOKUP(A2455, tblCustomers[CustomerID], tblCustomers[CustomerName]), "Not Found")</f>
        <v>Not Found</v>
      </c>
      <c r="S2456" t="str">
        <f>IF(tblOrders[[#This Row],[Sales]]&gt;1000000,"High Value","Standard")</f>
        <v>Standard</v>
      </c>
      <c r="T2456" t="str">
        <f>_xlfn.XLOOKUP(tblOrders[[#This Row],[ProductID]], tblProducts[ProductID], tblProducts[ProductName])</f>
        <v>Product 20</v>
      </c>
      <c r="U2456">
        <f>_xlfn.XLOOKUP(tblOrders[[#This Row],[SalesRepID]], tblSalesreps[RepID], tblSalesreps[Target])</f>
        <v>8698154</v>
      </c>
    </row>
    <row r="2457" spans="1:21">
      <c r="A2457" t="s">
        <v>3254</v>
      </c>
      <c r="B2457" s="7" t="s">
        <v>1238</v>
      </c>
      <c r="C2457" t="s">
        <v>243</v>
      </c>
      <c r="D2457" t="s">
        <v>597</v>
      </c>
      <c r="E2457" t="s">
        <v>186</v>
      </c>
      <c r="F2457" t="s">
        <v>20</v>
      </c>
      <c r="G2457">
        <v>1</v>
      </c>
      <c r="H2457">
        <v>0</v>
      </c>
      <c r="I2457" s="2">
        <v>141992</v>
      </c>
      <c r="J2457" t="str">
        <f>_xlfn.XLOOKUP(tblOrders[[#This Row],[CustomerID]], tblCustomers[CustomerID], tblCustomers[CustomerName])</f>
        <v>Customer 128</v>
      </c>
      <c r="K2457" t="str">
        <f>_xlfn.XLOOKUP(tblOrders[[#This Row],[CustomerID]], tblCustomers[CustomerID], tblCustomers[Segment])</f>
        <v>Consumer</v>
      </c>
      <c r="L2457" t="str">
        <f>_xlfn.XLOOKUP(tblOrders[[#This Row],[ProductID]], tblProducts[ProductID], tblProducts[Category])</f>
        <v>Electronics</v>
      </c>
      <c r="M2457">
        <f>_xlfn.XLOOKUP(tblOrders[[#This Row],[ProductID]], tblProducts[ProductID], tblProducts[CostPrice])</f>
        <v>35454</v>
      </c>
      <c r="N2457">
        <f>tblOrders[[#This Row],[Sales]]-(tblOrders[[#This Row],[CostPrice]]*tblOrders[[#This Row],[Quantity]])</f>
        <v>106538</v>
      </c>
      <c r="O2457" t="str">
        <f>TEXT(tblOrders[[#This Row],[Date]],"mmm-yyyy")</f>
        <v>Mar-2025</v>
      </c>
      <c r="P2457" t="str">
        <f>_xlfn.XLOOKUP(tblOrders[[#This Row],[OrderID]], tblReturns[OrderID], tblReturns[Returned])</f>
        <v>No</v>
      </c>
      <c r="Q2457" t="str">
        <f>_xlfn.XLOOKUP(tblOrders[[#This Row],[OrderID]], tblShipping[OrderID], tblShipping[ShipMode])</f>
        <v>Pickup</v>
      </c>
      <c r="R2457" t="str">
        <f>IFERROR(_xlfn.XLOOKUP(A2456, tblCustomers[CustomerID], tblCustomers[CustomerName]), "Not Found")</f>
        <v>Not Found</v>
      </c>
      <c r="S2457" t="str">
        <f>IF(tblOrders[[#This Row],[Sales]]&gt;1000000,"High Value","Standard")</f>
        <v>Standard</v>
      </c>
      <c r="T2457" t="str">
        <f>_xlfn.XLOOKUP(tblOrders[[#This Row],[ProductID]], tblProducts[ProductID], tblProducts[ProductName])</f>
        <v>Product 28</v>
      </c>
      <c r="U2457">
        <f>_xlfn.XLOOKUP(tblOrders[[#This Row],[SalesRepID]], tblSalesreps[RepID], tblSalesreps[Target])</f>
        <v>15141830</v>
      </c>
    </row>
    <row r="2458" spans="1:21">
      <c r="A2458" t="s">
        <v>3255</v>
      </c>
      <c r="B2458" s="7" t="s">
        <v>775</v>
      </c>
      <c r="C2458" t="s">
        <v>154</v>
      </c>
      <c r="D2458" t="s">
        <v>158</v>
      </c>
      <c r="E2458" t="s">
        <v>74</v>
      </c>
      <c r="F2458" t="s">
        <v>88</v>
      </c>
      <c r="G2458">
        <v>1</v>
      </c>
      <c r="H2458">
        <v>0.15</v>
      </c>
      <c r="I2458" s="2">
        <v>29684.55</v>
      </c>
      <c r="J2458" t="str">
        <f>_xlfn.XLOOKUP(tblOrders[[#This Row],[CustomerID]], tblCustomers[CustomerID], tblCustomers[CustomerName])</f>
        <v>Customer 122</v>
      </c>
      <c r="K2458" t="str">
        <f>_xlfn.XLOOKUP(tblOrders[[#This Row],[CustomerID]], tblCustomers[CustomerID], tblCustomers[Segment])</f>
        <v>Consumer</v>
      </c>
      <c r="L2458" t="str">
        <f>_xlfn.XLOOKUP(tblOrders[[#This Row],[ProductID]], tblProducts[ProductID], tblProducts[Category])</f>
        <v>Home</v>
      </c>
      <c r="M2458">
        <f>_xlfn.XLOOKUP(tblOrders[[#This Row],[ProductID]], tblProducts[ProductID], tblProducts[CostPrice])</f>
        <v>6817</v>
      </c>
      <c r="N2458">
        <f>tblOrders[[#This Row],[Sales]]-(tblOrders[[#This Row],[CostPrice]]*tblOrders[[#This Row],[Quantity]])</f>
        <v>22867.55</v>
      </c>
      <c r="O2458" t="str">
        <f>TEXT(tblOrders[[#This Row],[Date]],"mmm-yyyy")</f>
        <v>Apr-2025</v>
      </c>
      <c r="P2458" t="str">
        <f>_xlfn.XLOOKUP(tblOrders[[#This Row],[OrderID]], tblReturns[OrderID], tblReturns[Returned])</f>
        <v>No</v>
      </c>
      <c r="Q2458" t="str">
        <f>_xlfn.XLOOKUP(tblOrders[[#This Row],[OrderID]], tblShipping[OrderID], tblShipping[ShipMode])</f>
        <v>Express</v>
      </c>
      <c r="R2458" t="str">
        <f>IFERROR(_xlfn.XLOOKUP(A2457, tblCustomers[CustomerID], tblCustomers[CustomerName]), "Not Found")</f>
        <v>Not Found</v>
      </c>
      <c r="S2458" t="str">
        <f>IF(tblOrders[[#This Row],[Sales]]&gt;1000000,"High Value","Standard")</f>
        <v>Standard</v>
      </c>
      <c r="T2458" t="str">
        <f>_xlfn.XLOOKUP(tblOrders[[#This Row],[ProductID]], tblProducts[ProductID], tblProducts[ProductName])</f>
        <v>Product 7</v>
      </c>
      <c r="U2458">
        <f>_xlfn.XLOOKUP(tblOrders[[#This Row],[SalesRepID]], tblSalesreps[RepID], tblSalesreps[Target])</f>
        <v>7254801</v>
      </c>
    </row>
    <row r="2459" spans="1:21">
      <c r="A2459" t="s">
        <v>3256</v>
      </c>
      <c r="B2459" s="7" t="s">
        <v>81</v>
      </c>
      <c r="C2459" t="s">
        <v>451</v>
      </c>
      <c r="D2459" t="s">
        <v>178</v>
      </c>
      <c r="E2459" t="s">
        <v>105</v>
      </c>
      <c r="F2459" t="s">
        <v>20</v>
      </c>
      <c r="G2459">
        <v>10</v>
      </c>
      <c r="H2459">
        <v>0.2</v>
      </c>
      <c r="I2459" s="2">
        <v>997136</v>
      </c>
      <c r="J2459" t="str">
        <f>_xlfn.XLOOKUP(tblOrders[[#This Row],[CustomerID]], tblCustomers[CustomerID], tblCustomers[CustomerName])</f>
        <v>Customer 221</v>
      </c>
      <c r="K2459" t="str">
        <f>_xlfn.XLOOKUP(tblOrders[[#This Row],[CustomerID]], tblCustomers[CustomerID], tblCustomers[Segment])</f>
        <v>Consumer</v>
      </c>
      <c r="L2459" t="str">
        <f>_xlfn.XLOOKUP(tblOrders[[#This Row],[ProductID]], tblProducts[ProductID], tblProducts[Category])</f>
        <v>Office</v>
      </c>
      <c r="M2459">
        <f>_xlfn.XLOOKUP(tblOrders[[#This Row],[ProductID]], tblProducts[ProductID], tblProducts[CostPrice])</f>
        <v>46035</v>
      </c>
      <c r="N2459">
        <f>tblOrders[[#This Row],[Sales]]-(tblOrders[[#This Row],[CostPrice]]*tblOrders[[#This Row],[Quantity]])</f>
        <v>536786</v>
      </c>
      <c r="O2459" t="str">
        <f>TEXT(tblOrders[[#This Row],[Date]],"mmm-yyyy")</f>
        <v>Nov-2025</v>
      </c>
      <c r="P2459" t="str">
        <f>_xlfn.XLOOKUP(tblOrders[[#This Row],[OrderID]], tblReturns[OrderID], tblReturns[Returned])</f>
        <v>No</v>
      </c>
      <c r="Q2459" t="str">
        <f>_xlfn.XLOOKUP(tblOrders[[#This Row],[OrderID]], tblShipping[OrderID], tblShipping[ShipMode])</f>
        <v>Standard</v>
      </c>
      <c r="R2459" t="str">
        <f>IFERROR(_xlfn.XLOOKUP(A2458, tblCustomers[CustomerID], tblCustomers[CustomerName]), "Not Found")</f>
        <v>Not Found</v>
      </c>
      <c r="S2459" t="str">
        <f>IF(tblOrders[[#This Row],[Sales]]&gt;1000000,"High Value","Standard")</f>
        <v>Standard</v>
      </c>
      <c r="T2459" t="str">
        <f>_xlfn.XLOOKUP(tblOrders[[#This Row],[ProductID]], tblProducts[ProductID], tblProducts[ProductName])</f>
        <v>Product 84</v>
      </c>
      <c r="U2459">
        <f>_xlfn.XLOOKUP(tblOrders[[#This Row],[SalesRepID]], tblSalesreps[RepID], tblSalesreps[Target])</f>
        <v>8698154</v>
      </c>
    </row>
    <row r="2460" spans="1:21">
      <c r="A2460" t="s">
        <v>3257</v>
      </c>
      <c r="B2460" s="7" t="s">
        <v>493</v>
      </c>
      <c r="C2460" t="s">
        <v>810</v>
      </c>
      <c r="D2460" t="s">
        <v>597</v>
      </c>
      <c r="E2460" t="s">
        <v>79</v>
      </c>
      <c r="F2460" t="s">
        <v>20</v>
      </c>
      <c r="G2460">
        <v>6</v>
      </c>
      <c r="H2460">
        <v>0.1</v>
      </c>
      <c r="I2460" s="2">
        <v>531354.6</v>
      </c>
      <c r="J2460" t="str">
        <f>_xlfn.XLOOKUP(tblOrders[[#This Row],[CustomerID]], tblCustomers[CustomerID], tblCustomers[CustomerName])</f>
        <v>Customer 18</v>
      </c>
      <c r="K2460" t="str">
        <f>_xlfn.XLOOKUP(tblOrders[[#This Row],[CustomerID]], tblCustomers[CustomerID], tblCustomers[Segment])</f>
        <v>Corporate</v>
      </c>
      <c r="L2460" t="str">
        <f>_xlfn.XLOOKUP(tblOrders[[#This Row],[ProductID]], tblProducts[ProductID], tblProducts[Category])</f>
        <v>Electronics</v>
      </c>
      <c r="M2460">
        <f>_xlfn.XLOOKUP(tblOrders[[#This Row],[ProductID]], tblProducts[ProductID], tblProducts[CostPrice])</f>
        <v>35454</v>
      </c>
      <c r="N2460">
        <f>tblOrders[[#This Row],[Sales]]-(tblOrders[[#This Row],[CostPrice]]*tblOrders[[#This Row],[Quantity]])</f>
        <v>318630.59999999998</v>
      </c>
      <c r="O2460" t="str">
        <f>TEXT(tblOrders[[#This Row],[Date]],"mmm-yyyy")</f>
        <v>Jul-2025</v>
      </c>
      <c r="P2460" t="str">
        <f>_xlfn.XLOOKUP(tblOrders[[#This Row],[OrderID]], tblReturns[OrderID], tblReturns[Returned])</f>
        <v>No</v>
      </c>
      <c r="Q2460" t="str">
        <f>_xlfn.XLOOKUP(tblOrders[[#This Row],[OrderID]], tblShipping[OrderID], tblShipping[ShipMode])</f>
        <v>Pickup</v>
      </c>
      <c r="R2460" t="str">
        <f>IFERROR(_xlfn.XLOOKUP(A2459, tblCustomers[CustomerID], tblCustomers[CustomerName]), "Not Found")</f>
        <v>Not Found</v>
      </c>
      <c r="S2460" t="str">
        <f>IF(tblOrders[[#This Row],[Sales]]&gt;1000000,"High Value","Standard")</f>
        <v>Standard</v>
      </c>
      <c r="T2460" t="str">
        <f>_xlfn.XLOOKUP(tblOrders[[#This Row],[ProductID]], tblProducts[ProductID], tblProducts[ProductName])</f>
        <v>Product 28</v>
      </c>
      <c r="U2460">
        <f>_xlfn.XLOOKUP(tblOrders[[#This Row],[SalesRepID]], tblSalesreps[RepID], tblSalesreps[Target])</f>
        <v>8592536</v>
      </c>
    </row>
    <row r="2461" spans="1:21">
      <c r="A2461" t="s">
        <v>3258</v>
      </c>
      <c r="B2461" s="7" t="s">
        <v>22</v>
      </c>
      <c r="C2461" t="s">
        <v>936</v>
      </c>
      <c r="D2461" t="s">
        <v>141</v>
      </c>
      <c r="E2461" t="s">
        <v>210</v>
      </c>
      <c r="F2461" t="s">
        <v>88</v>
      </c>
      <c r="G2461">
        <v>1</v>
      </c>
      <c r="H2461">
        <v>0.05</v>
      </c>
      <c r="I2461" s="2">
        <v>80408</v>
      </c>
      <c r="J2461" t="str">
        <f>_xlfn.XLOOKUP(tblOrders[[#This Row],[CustomerID]], tblCustomers[CustomerID], tblCustomers[CustomerName])</f>
        <v>Customer 184</v>
      </c>
      <c r="K2461" t="str">
        <f>_xlfn.XLOOKUP(tblOrders[[#This Row],[CustomerID]], tblCustomers[CustomerID], tblCustomers[Segment])</f>
        <v>Corporate</v>
      </c>
      <c r="L2461" t="str">
        <f>_xlfn.XLOOKUP(tblOrders[[#This Row],[ProductID]], tblProducts[ProductID], tblProducts[Category])</f>
        <v>Home</v>
      </c>
      <c r="M2461">
        <f>_xlfn.XLOOKUP(tblOrders[[#This Row],[ProductID]], tblProducts[ProductID], tblProducts[CostPrice])</f>
        <v>32671</v>
      </c>
      <c r="N2461">
        <f>tblOrders[[#This Row],[Sales]]-(tblOrders[[#This Row],[CostPrice]]*tblOrders[[#This Row],[Quantity]])</f>
        <v>47737</v>
      </c>
      <c r="O2461" t="str">
        <f>TEXT(tblOrders[[#This Row],[Date]],"mmm-yyyy")</f>
        <v>Sep-2025</v>
      </c>
      <c r="P2461" t="str">
        <f>_xlfn.XLOOKUP(tblOrders[[#This Row],[OrderID]], tblReturns[OrderID], tblReturns[Returned])</f>
        <v>No</v>
      </c>
      <c r="Q2461" t="str">
        <f>_xlfn.XLOOKUP(tblOrders[[#This Row],[OrderID]], tblShipping[OrderID], tblShipping[ShipMode])</f>
        <v>Express</v>
      </c>
      <c r="R2461" t="str">
        <f>IFERROR(_xlfn.XLOOKUP(A2460, tblCustomers[CustomerID], tblCustomers[CustomerName]), "Not Found")</f>
        <v>Not Found</v>
      </c>
      <c r="S2461" t="str">
        <f>IF(tblOrders[[#This Row],[Sales]]&gt;1000000,"High Value","Standard")</f>
        <v>Standard</v>
      </c>
      <c r="T2461" t="str">
        <f>_xlfn.XLOOKUP(tblOrders[[#This Row],[ProductID]], tblProducts[ProductID], tblProducts[ProductName])</f>
        <v>Product 80</v>
      </c>
      <c r="U2461">
        <f>_xlfn.XLOOKUP(tblOrders[[#This Row],[SalesRepID]], tblSalesreps[RepID], tblSalesreps[Target])</f>
        <v>19336654</v>
      </c>
    </row>
    <row r="2462" spans="1:21">
      <c r="A2462" t="s">
        <v>3259</v>
      </c>
      <c r="B2462" s="7" t="s">
        <v>737</v>
      </c>
      <c r="C2462" t="s">
        <v>23</v>
      </c>
      <c r="D2462" t="s">
        <v>60</v>
      </c>
      <c r="E2462" t="s">
        <v>202</v>
      </c>
      <c r="F2462" t="s">
        <v>20</v>
      </c>
      <c r="G2462">
        <v>10</v>
      </c>
      <c r="H2462">
        <v>0</v>
      </c>
      <c r="I2462" s="2">
        <v>1442430</v>
      </c>
      <c r="J2462" t="str">
        <f>_xlfn.XLOOKUP(tblOrders[[#This Row],[CustomerID]], tblCustomers[CustomerID], tblCustomers[CustomerName])</f>
        <v>Customer 213</v>
      </c>
      <c r="K2462" t="str">
        <f>_xlfn.XLOOKUP(tblOrders[[#This Row],[CustomerID]], tblCustomers[CustomerID], tblCustomers[Segment])</f>
        <v>Consumer</v>
      </c>
      <c r="L2462" t="str">
        <f>_xlfn.XLOOKUP(tblOrders[[#This Row],[ProductID]], tblProducts[ProductID], tblProducts[Category])</f>
        <v>Office</v>
      </c>
      <c r="M2462">
        <f>_xlfn.XLOOKUP(tblOrders[[#This Row],[ProductID]], tblProducts[ProductID], tblProducts[CostPrice])</f>
        <v>62137</v>
      </c>
      <c r="N2462">
        <f>tblOrders[[#This Row],[Sales]]-(tblOrders[[#This Row],[CostPrice]]*tblOrders[[#This Row],[Quantity]])</f>
        <v>821060</v>
      </c>
      <c r="O2462" t="str">
        <f>TEXT(tblOrders[[#This Row],[Date]],"mmm-yyyy")</f>
        <v>Nov-2025</v>
      </c>
      <c r="P2462" t="str">
        <f>_xlfn.XLOOKUP(tblOrders[[#This Row],[OrderID]], tblReturns[OrderID], tblReturns[Returned])</f>
        <v>No</v>
      </c>
      <c r="Q2462" t="str">
        <f>_xlfn.XLOOKUP(tblOrders[[#This Row],[OrderID]], tblShipping[OrderID], tblShipping[ShipMode])</f>
        <v>Standard</v>
      </c>
      <c r="R2462" t="str">
        <f>IFERROR(_xlfn.XLOOKUP(A2461, tblCustomers[CustomerID], tblCustomers[CustomerName]), "Not Found")</f>
        <v>Not Found</v>
      </c>
      <c r="S2462" t="str">
        <f>IF(tblOrders[[#This Row],[Sales]]&gt;1000000,"High Value","Standard")</f>
        <v>High Value</v>
      </c>
      <c r="T2462" t="str">
        <f>_xlfn.XLOOKUP(tblOrders[[#This Row],[ProductID]], tblProducts[ProductID], tblProducts[ProductName])</f>
        <v>Product 100</v>
      </c>
      <c r="U2462">
        <f>_xlfn.XLOOKUP(tblOrders[[#This Row],[SalesRepID]], tblSalesreps[RepID], tblSalesreps[Target])</f>
        <v>10652665</v>
      </c>
    </row>
    <row r="2463" spans="1:21">
      <c r="A2463" t="s">
        <v>3260</v>
      </c>
      <c r="B2463" s="7" t="s">
        <v>769</v>
      </c>
      <c r="C2463" t="s">
        <v>412</v>
      </c>
      <c r="D2463" t="s">
        <v>372</v>
      </c>
      <c r="E2463" t="s">
        <v>35</v>
      </c>
      <c r="F2463" t="s">
        <v>14</v>
      </c>
      <c r="G2463">
        <v>2</v>
      </c>
      <c r="H2463">
        <v>0.2</v>
      </c>
      <c r="I2463" s="2">
        <v>164428.79999999999</v>
      </c>
      <c r="J2463" t="str">
        <f>_xlfn.XLOOKUP(tblOrders[[#This Row],[CustomerID]], tblCustomers[CustomerID], tblCustomers[CustomerName])</f>
        <v>Customer 111</v>
      </c>
      <c r="K2463" t="str">
        <f>_xlfn.XLOOKUP(tblOrders[[#This Row],[CustomerID]], tblCustomers[CustomerID], tblCustomers[Segment])</f>
        <v>Corporate</v>
      </c>
      <c r="L2463" t="str">
        <f>_xlfn.XLOOKUP(tblOrders[[#This Row],[ProductID]], tblProducts[ProductID], tblProducts[Category])</f>
        <v>Office</v>
      </c>
      <c r="M2463">
        <f>_xlfn.XLOOKUP(tblOrders[[#This Row],[ProductID]], tblProducts[ProductID], tblProducts[CostPrice])</f>
        <v>18283</v>
      </c>
      <c r="N2463">
        <f>tblOrders[[#This Row],[Sales]]-(tblOrders[[#This Row],[CostPrice]]*tblOrders[[#This Row],[Quantity]])</f>
        <v>127862.79999999999</v>
      </c>
      <c r="O2463" t="str">
        <f>TEXT(tblOrders[[#This Row],[Date]],"mmm-yyyy")</f>
        <v>Apr-2025</v>
      </c>
      <c r="P2463" t="str">
        <f>_xlfn.XLOOKUP(tblOrders[[#This Row],[OrderID]], tblReturns[OrderID], tblReturns[Returned])</f>
        <v>No</v>
      </c>
      <c r="Q2463" t="str">
        <f>_xlfn.XLOOKUP(tblOrders[[#This Row],[OrderID]], tblShipping[OrderID], tblShipping[ShipMode])</f>
        <v>Pickup</v>
      </c>
      <c r="R2463" t="str">
        <f>IFERROR(_xlfn.XLOOKUP(A2462, tblCustomers[CustomerID], tblCustomers[CustomerName]), "Not Found")</f>
        <v>Not Found</v>
      </c>
      <c r="S2463" t="str">
        <f>IF(tblOrders[[#This Row],[Sales]]&gt;1000000,"High Value","Standard")</f>
        <v>Standard</v>
      </c>
      <c r="T2463" t="str">
        <f>_xlfn.XLOOKUP(tblOrders[[#This Row],[ProductID]], tblProducts[ProductID], tblProducts[ProductName])</f>
        <v>Product 57</v>
      </c>
      <c r="U2463">
        <f>_xlfn.XLOOKUP(tblOrders[[#This Row],[SalesRepID]], tblSalesreps[RepID], tblSalesreps[Target])</f>
        <v>19619177</v>
      </c>
    </row>
    <row r="2464" spans="1:21">
      <c r="A2464" t="s">
        <v>3261</v>
      </c>
      <c r="B2464" s="7" t="s">
        <v>734</v>
      </c>
      <c r="C2464" t="s">
        <v>192</v>
      </c>
      <c r="D2464" t="s">
        <v>255</v>
      </c>
      <c r="E2464" t="s">
        <v>119</v>
      </c>
      <c r="F2464" t="s">
        <v>14</v>
      </c>
      <c r="G2464">
        <v>1</v>
      </c>
      <c r="H2464">
        <v>0.15</v>
      </c>
      <c r="I2464" s="2">
        <v>71620.149999999994</v>
      </c>
      <c r="J2464" t="str">
        <f>_xlfn.XLOOKUP(tblOrders[[#This Row],[CustomerID]], tblCustomers[CustomerID], tblCustomers[CustomerName])</f>
        <v>Customer 268</v>
      </c>
      <c r="K2464" t="str">
        <f>_xlfn.XLOOKUP(tblOrders[[#This Row],[CustomerID]], tblCustomers[CustomerID], tblCustomers[Segment])</f>
        <v>Consumer</v>
      </c>
      <c r="L2464" t="str">
        <f>_xlfn.XLOOKUP(tblOrders[[#This Row],[ProductID]], tblProducts[ProductID], tblProducts[Category])</f>
        <v>Electronics</v>
      </c>
      <c r="M2464">
        <f>_xlfn.XLOOKUP(tblOrders[[#This Row],[ProductID]], tblProducts[ProductID], tblProducts[CostPrice])</f>
        <v>58560</v>
      </c>
      <c r="N2464">
        <f>tblOrders[[#This Row],[Sales]]-(tblOrders[[#This Row],[CostPrice]]*tblOrders[[#This Row],[Quantity]])</f>
        <v>13060.149999999994</v>
      </c>
      <c r="O2464" t="str">
        <f>TEXT(tblOrders[[#This Row],[Date]],"mmm-yyyy")</f>
        <v>Apr-2025</v>
      </c>
      <c r="P2464" t="str">
        <f>_xlfn.XLOOKUP(tblOrders[[#This Row],[OrderID]], tblReturns[OrderID], tblReturns[Returned])</f>
        <v>No</v>
      </c>
      <c r="Q2464" t="str">
        <f>_xlfn.XLOOKUP(tblOrders[[#This Row],[OrderID]], tblShipping[OrderID], tblShipping[ShipMode])</f>
        <v>Standard</v>
      </c>
      <c r="R2464" t="str">
        <f>IFERROR(_xlfn.XLOOKUP(A2463, tblCustomers[CustomerID], tblCustomers[CustomerName]), "Not Found")</f>
        <v>Not Found</v>
      </c>
      <c r="S2464" t="str">
        <f>IF(tblOrders[[#This Row],[Sales]]&gt;1000000,"High Value","Standard")</f>
        <v>Standard</v>
      </c>
      <c r="T2464" t="str">
        <f>_xlfn.XLOOKUP(tblOrders[[#This Row],[ProductID]], tblProducts[ProductID], tblProducts[ProductName])</f>
        <v>Product 79</v>
      </c>
      <c r="U2464">
        <f>_xlfn.XLOOKUP(tblOrders[[#This Row],[SalesRepID]], tblSalesreps[RepID], tblSalesreps[Target])</f>
        <v>5886694</v>
      </c>
    </row>
    <row r="2465" spans="1:21">
      <c r="A2465" t="s">
        <v>3262</v>
      </c>
      <c r="B2465" s="7" t="s">
        <v>1567</v>
      </c>
      <c r="C2465" t="s">
        <v>140</v>
      </c>
      <c r="D2465" t="s">
        <v>34</v>
      </c>
      <c r="E2465" t="s">
        <v>74</v>
      </c>
      <c r="F2465" t="s">
        <v>20</v>
      </c>
      <c r="G2465">
        <v>9</v>
      </c>
      <c r="H2465">
        <v>0.2</v>
      </c>
      <c r="I2465" s="2">
        <v>807724.8</v>
      </c>
      <c r="J2465" t="str">
        <f>_xlfn.XLOOKUP(tblOrders[[#This Row],[CustomerID]], tblCustomers[CustomerID], tblCustomers[CustomerName])</f>
        <v>Customer 51</v>
      </c>
      <c r="K2465" t="str">
        <f>_xlfn.XLOOKUP(tblOrders[[#This Row],[CustomerID]], tblCustomers[CustomerID], tblCustomers[Segment])</f>
        <v>Consumer</v>
      </c>
      <c r="L2465" t="str">
        <f>_xlfn.XLOOKUP(tblOrders[[#This Row],[ProductID]], tblProducts[ProductID], tblProducts[Category])</f>
        <v>Electronics</v>
      </c>
      <c r="M2465">
        <f>_xlfn.XLOOKUP(tblOrders[[#This Row],[ProductID]], tblProducts[ProductID], tblProducts[CostPrice])</f>
        <v>24518</v>
      </c>
      <c r="N2465">
        <f>tblOrders[[#This Row],[Sales]]-(tblOrders[[#This Row],[CostPrice]]*tblOrders[[#This Row],[Quantity]])</f>
        <v>587062.80000000005</v>
      </c>
      <c r="O2465" t="str">
        <f>TEXT(tblOrders[[#This Row],[Date]],"mmm-yyyy")</f>
        <v>Nov-2025</v>
      </c>
      <c r="P2465" t="str">
        <f>_xlfn.XLOOKUP(tblOrders[[#This Row],[OrderID]], tblReturns[OrderID], tblReturns[Returned])</f>
        <v>No</v>
      </c>
      <c r="Q2465" t="str">
        <f>_xlfn.XLOOKUP(tblOrders[[#This Row],[OrderID]], tblShipping[OrderID], tblShipping[ShipMode])</f>
        <v>Standard</v>
      </c>
      <c r="R2465" t="str">
        <f>IFERROR(_xlfn.XLOOKUP(A2464, tblCustomers[CustomerID], tblCustomers[CustomerName]), "Not Found")</f>
        <v>Not Found</v>
      </c>
      <c r="S2465" t="str">
        <f>IF(tblOrders[[#This Row],[Sales]]&gt;1000000,"High Value","Standard")</f>
        <v>Standard</v>
      </c>
      <c r="T2465" t="str">
        <f>_xlfn.XLOOKUP(tblOrders[[#This Row],[ProductID]], tblProducts[ProductID], tblProducts[ProductName])</f>
        <v>Product 90</v>
      </c>
      <c r="U2465">
        <f>_xlfn.XLOOKUP(tblOrders[[#This Row],[SalesRepID]], tblSalesreps[RepID], tblSalesreps[Target])</f>
        <v>7254801</v>
      </c>
    </row>
    <row r="2466" spans="1:21">
      <c r="A2466" t="s">
        <v>3263</v>
      </c>
      <c r="B2466" s="7" t="s">
        <v>879</v>
      </c>
      <c r="C2466" t="s">
        <v>222</v>
      </c>
      <c r="D2466" t="s">
        <v>126</v>
      </c>
      <c r="E2466" t="s">
        <v>25</v>
      </c>
      <c r="F2466" t="s">
        <v>14</v>
      </c>
      <c r="G2466">
        <v>1</v>
      </c>
      <c r="H2466">
        <v>0.15</v>
      </c>
      <c r="I2466" s="2">
        <v>88819.9</v>
      </c>
      <c r="J2466" t="str">
        <f>_xlfn.XLOOKUP(tblOrders[[#This Row],[CustomerID]], tblCustomers[CustomerID], tblCustomers[CustomerName])</f>
        <v>Customer 86</v>
      </c>
      <c r="K2466" t="str">
        <f>_xlfn.XLOOKUP(tblOrders[[#This Row],[CustomerID]], tblCustomers[CustomerID], tblCustomers[Segment])</f>
        <v>SME</v>
      </c>
      <c r="L2466" t="str">
        <f>_xlfn.XLOOKUP(tblOrders[[#This Row],[ProductID]], tblProducts[ProductID], tblProducts[Category])</f>
        <v>Furniture</v>
      </c>
      <c r="M2466">
        <f>_xlfn.XLOOKUP(tblOrders[[#This Row],[ProductID]], tblProducts[ProductID], tblProducts[CostPrice])</f>
        <v>47434</v>
      </c>
      <c r="N2466">
        <f>tblOrders[[#This Row],[Sales]]-(tblOrders[[#This Row],[CostPrice]]*tblOrders[[#This Row],[Quantity]])</f>
        <v>41385.899999999994</v>
      </c>
      <c r="O2466" t="str">
        <f>TEXT(tblOrders[[#This Row],[Date]],"mmm-yyyy")</f>
        <v>Jan-2025</v>
      </c>
      <c r="P2466" t="str">
        <f>_xlfn.XLOOKUP(tblOrders[[#This Row],[OrderID]], tblReturns[OrderID], tblReturns[Returned])</f>
        <v>Yes</v>
      </c>
      <c r="Q2466" t="str">
        <f>_xlfn.XLOOKUP(tblOrders[[#This Row],[OrderID]], tblShipping[OrderID], tblShipping[ShipMode])</f>
        <v>Pickup</v>
      </c>
      <c r="R2466" t="str">
        <f>IFERROR(_xlfn.XLOOKUP(A2465, tblCustomers[CustomerID], tblCustomers[CustomerName]), "Not Found")</f>
        <v>Not Found</v>
      </c>
      <c r="S2466" t="str">
        <f>IF(tblOrders[[#This Row],[Sales]]&gt;1000000,"High Value","Standard")</f>
        <v>Standard</v>
      </c>
      <c r="T2466" t="str">
        <f>_xlfn.XLOOKUP(tblOrders[[#This Row],[ProductID]], tblProducts[ProductID], tblProducts[ProductName])</f>
        <v>Product 67</v>
      </c>
      <c r="U2466">
        <f>_xlfn.XLOOKUP(tblOrders[[#This Row],[SalesRepID]], tblSalesreps[RepID], tblSalesreps[Target])</f>
        <v>7094914</v>
      </c>
    </row>
    <row r="2467" spans="1:21">
      <c r="A2467" t="s">
        <v>3264</v>
      </c>
      <c r="B2467" s="7" t="s">
        <v>686</v>
      </c>
      <c r="C2467" t="s">
        <v>624</v>
      </c>
      <c r="D2467" t="s">
        <v>454</v>
      </c>
      <c r="E2467" t="s">
        <v>87</v>
      </c>
      <c r="F2467" t="s">
        <v>88</v>
      </c>
      <c r="G2467">
        <v>9</v>
      </c>
      <c r="H2467">
        <v>0.05</v>
      </c>
      <c r="I2467" s="2">
        <v>653117.4</v>
      </c>
      <c r="J2467" t="str">
        <f>_xlfn.XLOOKUP(tblOrders[[#This Row],[CustomerID]], tblCustomers[CustomerID], tblCustomers[CustomerName])</f>
        <v>Customer 119</v>
      </c>
      <c r="K2467" t="str">
        <f>_xlfn.XLOOKUP(tblOrders[[#This Row],[CustomerID]], tblCustomers[CustomerID], tblCustomers[Segment])</f>
        <v>SME</v>
      </c>
      <c r="L2467" t="str">
        <f>_xlfn.XLOOKUP(tblOrders[[#This Row],[ProductID]], tblProducts[ProductID], tblProducts[Category])</f>
        <v>Furniture</v>
      </c>
      <c r="M2467">
        <f>_xlfn.XLOOKUP(tblOrders[[#This Row],[ProductID]], tblProducts[ProductID], tblProducts[CostPrice])</f>
        <v>31369</v>
      </c>
      <c r="N2467">
        <f>tblOrders[[#This Row],[Sales]]-(tblOrders[[#This Row],[CostPrice]]*tblOrders[[#This Row],[Quantity]])</f>
        <v>370796.4</v>
      </c>
      <c r="O2467" t="str">
        <f>TEXT(tblOrders[[#This Row],[Date]],"mmm-yyyy")</f>
        <v>Jul-2025</v>
      </c>
      <c r="P2467" t="str">
        <f>_xlfn.XLOOKUP(tblOrders[[#This Row],[OrderID]], tblReturns[OrderID], tblReturns[Returned])</f>
        <v>No</v>
      </c>
      <c r="Q2467" t="str">
        <f>_xlfn.XLOOKUP(tblOrders[[#This Row],[OrderID]], tblShipping[OrderID], tblShipping[ShipMode])</f>
        <v>Express</v>
      </c>
      <c r="R2467" t="str">
        <f>IFERROR(_xlfn.XLOOKUP(A2466, tblCustomers[CustomerID], tblCustomers[CustomerName]), "Not Found")</f>
        <v>Not Found</v>
      </c>
      <c r="S2467" t="str">
        <f>IF(tblOrders[[#This Row],[Sales]]&gt;1000000,"High Value","Standard")</f>
        <v>Standard</v>
      </c>
      <c r="T2467" t="str">
        <f>_xlfn.XLOOKUP(tblOrders[[#This Row],[ProductID]], tblProducts[ProductID], tblProducts[ProductName])</f>
        <v>Product 37</v>
      </c>
      <c r="U2467">
        <f>_xlfn.XLOOKUP(tblOrders[[#This Row],[SalesRepID]], tblSalesreps[RepID], tblSalesreps[Target])</f>
        <v>18500989</v>
      </c>
    </row>
    <row r="2468" spans="1:21">
      <c r="A2468" t="s">
        <v>3265</v>
      </c>
      <c r="B2468" s="7" t="s">
        <v>1073</v>
      </c>
      <c r="C2468" t="s">
        <v>1243</v>
      </c>
      <c r="D2468" t="s">
        <v>164</v>
      </c>
      <c r="E2468" t="s">
        <v>56</v>
      </c>
      <c r="F2468" t="s">
        <v>14</v>
      </c>
      <c r="G2468">
        <v>4</v>
      </c>
      <c r="H2468">
        <v>0.1</v>
      </c>
      <c r="I2468" s="2">
        <v>116978.4</v>
      </c>
      <c r="J2468" t="str">
        <f>_xlfn.XLOOKUP(tblOrders[[#This Row],[CustomerID]], tblCustomers[CustomerID], tblCustomers[CustomerName])</f>
        <v>Customer 180</v>
      </c>
      <c r="K2468" t="str">
        <f>_xlfn.XLOOKUP(tblOrders[[#This Row],[CustomerID]], tblCustomers[CustomerID], tblCustomers[Segment])</f>
        <v>Consumer</v>
      </c>
      <c r="L2468" t="str">
        <f>_xlfn.XLOOKUP(tblOrders[[#This Row],[ProductID]], tblProducts[ProductID], tblProducts[Category])</f>
        <v>Electronics</v>
      </c>
      <c r="M2468">
        <f>_xlfn.XLOOKUP(tblOrders[[#This Row],[ProductID]], tblProducts[ProductID], tblProducts[CostPrice])</f>
        <v>44535</v>
      </c>
      <c r="N2468">
        <f>tblOrders[[#This Row],[Sales]]-(tblOrders[[#This Row],[CostPrice]]*tblOrders[[#This Row],[Quantity]])</f>
        <v>-61161.600000000006</v>
      </c>
      <c r="O2468" t="str">
        <f>TEXT(tblOrders[[#This Row],[Date]],"mmm-yyyy")</f>
        <v>Mar-2025</v>
      </c>
      <c r="P2468" t="str">
        <f>_xlfn.XLOOKUP(tblOrders[[#This Row],[OrderID]], tblReturns[OrderID], tblReturns[Returned])</f>
        <v>Yes</v>
      </c>
      <c r="Q2468" t="str">
        <f>_xlfn.XLOOKUP(tblOrders[[#This Row],[OrderID]], tblShipping[OrderID], tblShipping[ShipMode])</f>
        <v>Express</v>
      </c>
      <c r="R2468" t="str">
        <f>IFERROR(_xlfn.XLOOKUP(A2467, tblCustomers[CustomerID], tblCustomers[CustomerName]), "Not Found")</f>
        <v>Not Found</v>
      </c>
      <c r="S2468" t="str">
        <f>IF(tblOrders[[#This Row],[Sales]]&gt;1000000,"High Value","Standard")</f>
        <v>Standard</v>
      </c>
      <c r="T2468" t="str">
        <f>_xlfn.XLOOKUP(tblOrders[[#This Row],[ProductID]], tblProducts[ProductID], tblProducts[ProductName])</f>
        <v>Product 71</v>
      </c>
      <c r="U2468">
        <f>_xlfn.XLOOKUP(tblOrders[[#This Row],[SalesRepID]], tblSalesreps[RepID], tblSalesreps[Target])</f>
        <v>14265630</v>
      </c>
    </row>
    <row r="2469" spans="1:21">
      <c r="A2469" t="s">
        <v>3266</v>
      </c>
      <c r="B2469" s="7" t="s">
        <v>830</v>
      </c>
      <c r="C2469" t="s">
        <v>11</v>
      </c>
      <c r="D2469" t="s">
        <v>158</v>
      </c>
      <c r="E2469" t="s">
        <v>186</v>
      </c>
      <c r="F2469" t="s">
        <v>26</v>
      </c>
      <c r="G2469">
        <v>5</v>
      </c>
      <c r="H2469">
        <v>0.05</v>
      </c>
      <c r="I2469" s="2">
        <v>213792.75</v>
      </c>
      <c r="J2469" t="str">
        <f>_xlfn.XLOOKUP(tblOrders[[#This Row],[CustomerID]], tblCustomers[CustomerID], tblCustomers[CustomerName])</f>
        <v>Customer 168</v>
      </c>
      <c r="K2469" t="str">
        <f>_xlfn.XLOOKUP(tblOrders[[#This Row],[CustomerID]], tblCustomers[CustomerID], tblCustomers[Segment])</f>
        <v>SME</v>
      </c>
      <c r="L2469" t="str">
        <f>_xlfn.XLOOKUP(tblOrders[[#This Row],[ProductID]], tblProducts[ProductID], tblProducts[Category])</f>
        <v>Home</v>
      </c>
      <c r="M2469">
        <f>_xlfn.XLOOKUP(tblOrders[[#This Row],[ProductID]], tblProducts[ProductID], tblProducts[CostPrice])</f>
        <v>6817</v>
      </c>
      <c r="N2469">
        <f>tblOrders[[#This Row],[Sales]]-(tblOrders[[#This Row],[CostPrice]]*tblOrders[[#This Row],[Quantity]])</f>
        <v>179707.75</v>
      </c>
      <c r="O2469" t="str">
        <f>TEXT(tblOrders[[#This Row],[Date]],"mmm-yyyy")</f>
        <v>Sep-2025</v>
      </c>
      <c r="P2469" t="str">
        <f>_xlfn.XLOOKUP(tblOrders[[#This Row],[OrderID]], tblReturns[OrderID], tblReturns[Returned])</f>
        <v>No</v>
      </c>
      <c r="Q2469" t="str">
        <f>_xlfn.XLOOKUP(tblOrders[[#This Row],[OrderID]], tblShipping[OrderID], tblShipping[ShipMode])</f>
        <v>Express</v>
      </c>
      <c r="R2469" t="str">
        <f>IFERROR(_xlfn.XLOOKUP(A2468, tblCustomers[CustomerID], tblCustomers[CustomerName]), "Not Found")</f>
        <v>Not Found</v>
      </c>
      <c r="S2469" t="str">
        <f>IF(tblOrders[[#This Row],[Sales]]&gt;1000000,"High Value","Standard")</f>
        <v>Standard</v>
      </c>
      <c r="T2469" t="str">
        <f>_xlfn.XLOOKUP(tblOrders[[#This Row],[ProductID]], tblProducts[ProductID], tblProducts[ProductName])</f>
        <v>Product 7</v>
      </c>
      <c r="U2469">
        <f>_xlfn.XLOOKUP(tblOrders[[#This Row],[SalesRepID]], tblSalesreps[RepID], tblSalesreps[Target])</f>
        <v>15141830</v>
      </c>
    </row>
    <row r="2470" spans="1:21">
      <c r="A2470" t="s">
        <v>3267</v>
      </c>
      <c r="B2470" s="7" t="s">
        <v>1701</v>
      </c>
      <c r="C2470" t="s">
        <v>418</v>
      </c>
      <c r="D2470" t="s">
        <v>44</v>
      </c>
      <c r="E2470" t="s">
        <v>105</v>
      </c>
      <c r="F2470" t="s">
        <v>20</v>
      </c>
      <c r="G2470">
        <v>8</v>
      </c>
      <c r="H2470">
        <v>0.05</v>
      </c>
      <c r="I2470" s="2">
        <v>244020.8</v>
      </c>
      <c r="J2470" t="str">
        <f>_xlfn.XLOOKUP(tblOrders[[#This Row],[CustomerID]], tblCustomers[CustomerID], tblCustomers[CustomerName])</f>
        <v>Customer 113</v>
      </c>
      <c r="K2470" t="str">
        <f>_xlfn.XLOOKUP(tblOrders[[#This Row],[CustomerID]], tblCustomers[CustomerID], tblCustomers[Segment])</f>
        <v>Consumer</v>
      </c>
      <c r="L2470" t="str">
        <f>_xlfn.XLOOKUP(tblOrders[[#This Row],[ProductID]], tblProducts[ProductID], tblProducts[Category])</f>
        <v>Furniture</v>
      </c>
      <c r="M2470">
        <f>_xlfn.XLOOKUP(tblOrders[[#This Row],[ProductID]], tblProducts[ProductID], tblProducts[CostPrice])</f>
        <v>48953</v>
      </c>
      <c r="N2470">
        <f>tblOrders[[#This Row],[Sales]]-(tblOrders[[#This Row],[CostPrice]]*tblOrders[[#This Row],[Quantity]])</f>
        <v>-147603.20000000001</v>
      </c>
      <c r="O2470" t="str">
        <f>TEXT(tblOrders[[#This Row],[Date]],"mmm-yyyy")</f>
        <v>Jan-2025</v>
      </c>
      <c r="P2470" t="str">
        <f>_xlfn.XLOOKUP(tblOrders[[#This Row],[OrderID]], tblReturns[OrderID], tblReturns[Returned])</f>
        <v>No</v>
      </c>
      <c r="Q2470" t="str">
        <f>_xlfn.XLOOKUP(tblOrders[[#This Row],[OrderID]], tblShipping[OrderID], tblShipping[ShipMode])</f>
        <v>Pickup</v>
      </c>
      <c r="R2470" t="str">
        <f>IFERROR(_xlfn.XLOOKUP(A2469, tblCustomers[CustomerID], tblCustomers[CustomerName]), "Not Found")</f>
        <v>Not Found</v>
      </c>
      <c r="S2470" t="str">
        <f>IF(tblOrders[[#This Row],[Sales]]&gt;1000000,"High Value","Standard")</f>
        <v>Standard</v>
      </c>
      <c r="T2470" t="str">
        <f>_xlfn.XLOOKUP(tblOrders[[#This Row],[ProductID]], tblProducts[ProductID], tblProducts[ProductName])</f>
        <v>Product 56</v>
      </c>
      <c r="U2470">
        <f>_xlfn.XLOOKUP(tblOrders[[#This Row],[SalesRepID]], tblSalesreps[RepID], tblSalesreps[Target])</f>
        <v>8698154</v>
      </c>
    </row>
    <row r="2471" spans="1:21">
      <c r="A2471" t="s">
        <v>3268</v>
      </c>
      <c r="B2471" s="7" t="s">
        <v>16</v>
      </c>
      <c r="C2471" t="s">
        <v>154</v>
      </c>
      <c r="D2471" t="s">
        <v>369</v>
      </c>
      <c r="E2471" t="s">
        <v>19</v>
      </c>
      <c r="F2471" t="s">
        <v>14</v>
      </c>
      <c r="G2471">
        <v>9</v>
      </c>
      <c r="H2471">
        <v>0.15</v>
      </c>
      <c r="I2471" s="2">
        <v>152694</v>
      </c>
      <c r="J2471" t="str">
        <f>_xlfn.XLOOKUP(tblOrders[[#This Row],[CustomerID]], tblCustomers[CustomerID], tblCustomers[CustomerName])</f>
        <v>Customer 122</v>
      </c>
      <c r="K2471" t="str">
        <f>_xlfn.XLOOKUP(tblOrders[[#This Row],[CustomerID]], tblCustomers[CustomerID], tblCustomers[Segment])</f>
        <v>Consumer</v>
      </c>
      <c r="L2471" t="str">
        <f>_xlfn.XLOOKUP(tblOrders[[#This Row],[ProductID]], tblProducts[ProductID], tblProducts[Category])</f>
        <v>Office</v>
      </c>
      <c r="M2471">
        <f>_xlfn.XLOOKUP(tblOrders[[#This Row],[ProductID]], tblProducts[ProductID], tblProducts[CostPrice])</f>
        <v>12456</v>
      </c>
      <c r="N2471">
        <f>tblOrders[[#This Row],[Sales]]-(tblOrders[[#This Row],[CostPrice]]*tblOrders[[#This Row],[Quantity]])</f>
        <v>40590</v>
      </c>
      <c r="O2471" t="str">
        <f>TEXT(tblOrders[[#This Row],[Date]],"mmm-yyyy")</f>
        <v>Apr-2025</v>
      </c>
      <c r="P2471" t="str">
        <f>_xlfn.XLOOKUP(tblOrders[[#This Row],[OrderID]], tblReturns[OrderID], tblReturns[Returned])</f>
        <v>Yes</v>
      </c>
      <c r="Q2471" t="str">
        <f>_xlfn.XLOOKUP(tblOrders[[#This Row],[OrderID]], tblShipping[OrderID], tblShipping[ShipMode])</f>
        <v>Standard</v>
      </c>
      <c r="R2471" t="str">
        <f>IFERROR(_xlfn.XLOOKUP(A2470, tblCustomers[CustomerID], tblCustomers[CustomerName]), "Not Found")</f>
        <v>Not Found</v>
      </c>
      <c r="S2471" t="str">
        <f>IF(tblOrders[[#This Row],[Sales]]&gt;1000000,"High Value","Standard")</f>
        <v>Standard</v>
      </c>
      <c r="T2471" t="str">
        <f>_xlfn.XLOOKUP(tblOrders[[#This Row],[ProductID]], tblProducts[ProductID], tblProducts[ProductName])</f>
        <v>Product 42</v>
      </c>
      <c r="U2471">
        <f>_xlfn.XLOOKUP(tblOrders[[#This Row],[SalesRepID]], tblSalesreps[RepID], tblSalesreps[Target])</f>
        <v>11347243</v>
      </c>
    </row>
    <row r="2472" spans="1:21">
      <c r="A2472" t="s">
        <v>3269</v>
      </c>
      <c r="B2472" s="7" t="s">
        <v>230</v>
      </c>
      <c r="C2472" t="s">
        <v>67</v>
      </c>
      <c r="D2472" t="s">
        <v>193</v>
      </c>
      <c r="E2472" t="s">
        <v>45</v>
      </c>
      <c r="F2472" t="s">
        <v>14</v>
      </c>
      <c r="G2472">
        <v>10</v>
      </c>
      <c r="H2472">
        <v>0</v>
      </c>
      <c r="I2472" s="2">
        <v>857980</v>
      </c>
      <c r="J2472" t="str">
        <f>_xlfn.XLOOKUP(tblOrders[[#This Row],[CustomerID]], tblCustomers[CustomerID], tblCustomers[CustomerName])</f>
        <v>Customer 177</v>
      </c>
      <c r="K2472" t="str">
        <f>_xlfn.XLOOKUP(tblOrders[[#This Row],[CustomerID]], tblCustomers[CustomerID], tblCustomers[Segment])</f>
        <v>Corporate</v>
      </c>
      <c r="L2472" t="str">
        <f>_xlfn.XLOOKUP(tblOrders[[#This Row],[ProductID]], tblProducts[ProductID], tblProducts[Category])</f>
        <v>Office</v>
      </c>
      <c r="M2472">
        <f>_xlfn.XLOOKUP(tblOrders[[#This Row],[ProductID]], tblProducts[ProductID], tblProducts[CostPrice])</f>
        <v>44099</v>
      </c>
      <c r="N2472">
        <f>tblOrders[[#This Row],[Sales]]-(tblOrders[[#This Row],[CostPrice]]*tblOrders[[#This Row],[Quantity]])</f>
        <v>416990</v>
      </c>
      <c r="O2472" t="str">
        <f>TEXT(tblOrders[[#This Row],[Date]],"mmm-yyyy")</f>
        <v>Aug-2025</v>
      </c>
      <c r="P2472" t="str">
        <f>_xlfn.XLOOKUP(tblOrders[[#This Row],[OrderID]], tblReturns[OrderID], tblReturns[Returned])</f>
        <v>No</v>
      </c>
      <c r="Q2472" t="str">
        <f>_xlfn.XLOOKUP(tblOrders[[#This Row],[OrderID]], tblShipping[OrderID], tblShipping[ShipMode])</f>
        <v>Pickup</v>
      </c>
      <c r="R2472" t="str">
        <f>IFERROR(_xlfn.XLOOKUP(A2471, tblCustomers[CustomerID], tblCustomers[CustomerName]), "Not Found")</f>
        <v>Not Found</v>
      </c>
      <c r="S2472" t="str">
        <f>IF(tblOrders[[#This Row],[Sales]]&gt;1000000,"High Value","Standard")</f>
        <v>Standard</v>
      </c>
      <c r="T2472" t="str">
        <f>_xlfn.XLOOKUP(tblOrders[[#This Row],[ProductID]], tblProducts[ProductID], tblProducts[ProductName])</f>
        <v>Product 44</v>
      </c>
      <c r="U2472">
        <f>_xlfn.XLOOKUP(tblOrders[[#This Row],[SalesRepID]], tblSalesreps[RepID], tblSalesreps[Target])</f>
        <v>11319839</v>
      </c>
    </row>
    <row r="2473" spans="1:21">
      <c r="A2473" t="s">
        <v>3270</v>
      </c>
      <c r="B2473" s="7" t="s">
        <v>1242</v>
      </c>
      <c r="C2473" t="s">
        <v>2082</v>
      </c>
      <c r="D2473" t="s">
        <v>164</v>
      </c>
      <c r="E2473" t="s">
        <v>79</v>
      </c>
      <c r="F2473" t="s">
        <v>51</v>
      </c>
      <c r="G2473">
        <v>7</v>
      </c>
      <c r="H2473">
        <v>0.1</v>
      </c>
      <c r="I2473" s="2">
        <v>610255.80000000005</v>
      </c>
      <c r="J2473" t="str">
        <f>_xlfn.XLOOKUP(tblOrders[[#This Row],[CustomerID]], tblCustomers[CustomerID], tblCustomers[CustomerName])</f>
        <v>Customer 27</v>
      </c>
      <c r="K2473" t="str">
        <f>_xlfn.XLOOKUP(tblOrders[[#This Row],[CustomerID]], tblCustomers[CustomerID], tblCustomers[Segment])</f>
        <v>Consumer</v>
      </c>
      <c r="L2473" t="str">
        <f>_xlfn.XLOOKUP(tblOrders[[#This Row],[ProductID]], tblProducts[ProductID], tblProducts[Category])</f>
        <v>Electronics</v>
      </c>
      <c r="M2473">
        <f>_xlfn.XLOOKUP(tblOrders[[#This Row],[ProductID]], tblProducts[ProductID], tblProducts[CostPrice])</f>
        <v>44535</v>
      </c>
      <c r="N2473">
        <f>tblOrders[[#This Row],[Sales]]-(tblOrders[[#This Row],[CostPrice]]*tblOrders[[#This Row],[Quantity]])</f>
        <v>298510.80000000005</v>
      </c>
      <c r="O2473" t="str">
        <f>TEXT(tblOrders[[#This Row],[Date]],"mmm-yyyy")</f>
        <v>Mar-2025</v>
      </c>
      <c r="P2473" t="str">
        <f>_xlfn.XLOOKUP(tblOrders[[#This Row],[OrderID]], tblReturns[OrderID], tblReturns[Returned])</f>
        <v>No</v>
      </c>
      <c r="Q2473" t="str">
        <f>_xlfn.XLOOKUP(tblOrders[[#This Row],[OrderID]], tblShipping[OrderID], tblShipping[ShipMode])</f>
        <v>Pickup</v>
      </c>
      <c r="R2473" t="str">
        <f>IFERROR(_xlfn.XLOOKUP(A2472, tblCustomers[CustomerID], tblCustomers[CustomerName]), "Not Found")</f>
        <v>Not Found</v>
      </c>
      <c r="S2473" t="str">
        <f>IF(tblOrders[[#This Row],[Sales]]&gt;1000000,"High Value","Standard")</f>
        <v>Standard</v>
      </c>
      <c r="T2473" t="str">
        <f>_xlfn.XLOOKUP(tblOrders[[#This Row],[ProductID]], tblProducts[ProductID], tblProducts[ProductName])</f>
        <v>Product 71</v>
      </c>
      <c r="U2473">
        <f>_xlfn.XLOOKUP(tblOrders[[#This Row],[SalesRepID]], tblSalesreps[RepID], tblSalesreps[Target])</f>
        <v>8592536</v>
      </c>
    </row>
    <row r="2474" spans="1:21">
      <c r="A2474" t="s">
        <v>3271</v>
      </c>
      <c r="B2474" s="7" t="s">
        <v>769</v>
      </c>
      <c r="C2474" t="s">
        <v>1000</v>
      </c>
      <c r="D2474" t="s">
        <v>39</v>
      </c>
      <c r="E2474" t="s">
        <v>50</v>
      </c>
      <c r="F2474" t="s">
        <v>51</v>
      </c>
      <c r="G2474">
        <v>2</v>
      </c>
      <c r="H2474">
        <v>0.15</v>
      </c>
      <c r="I2474" s="2">
        <v>21005.200000000001</v>
      </c>
      <c r="J2474" t="str">
        <f>_xlfn.XLOOKUP(tblOrders[[#This Row],[CustomerID]], tblCustomers[CustomerID], tblCustomers[CustomerName])</f>
        <v>Customer 160</v>
      </c>
      <c r="K2474" t="str">
        <f>_xlfn.XLOOKUP(tblOrders[[#This Row],[CustomerID]], tblCustomers[CustomerID], tblCustomers[Segment])</f>
        <v>Corporate</v>
      </c>
      <c r="L2474" t="str">
        <f>_xlfn.XLOOKUP(tblOrders[[#This Row],[ProductID]], tblProducts[ProductID], tblProducts[Category])</f>
        <v>Office</v>
      </c>
      <c r="M2474">
        <f>_xlfn.XLOOKUP(tblOrders[[#This Row],[ProductID]], tblProducts[ProductID], tblProducts[CostPrice])</f>
        <v>63926</v>
      </c>
      <c r="N2474">
        <f>tblOrders[[#This Row],[Sales]]-(tblOrders[[#This Row],[CostPrice]]*tblOrders[[#This Row],[Quantity]])</f>
        <v>-106846.8</v>
      </c>
      <c r="O2474" t="str">
        <f>TEXT(tblOrders[[#This Row],[Date]],"mmm-yyyy")</f>
        <v>Apr-2025</v>
      </c>
      <c r="P2474" t="str">
        <f>_xlfn.XLOOKUP(tblOrders[[#This Row],[OrderID]], tblReturns[OrderID], tblReturns[Returned])</f>
        <v>No</v>
      </c>
      <c r="Q2474" t="str">
        <f>_xlfn.XLOOKUP(tblOrders[[#This Row],[OrderID]], tblShipping[OrderID], tblShipping[ShipMode])</f>
        <v>Standard</v>
      </c>
      <c r="R2474" t="str">
        <f>IFERROR(_xlfn.XLOOKUP(A2473, tblCustomers[CustomerID], tblCustomers[CustomerName]), "Not Found")</f>
        <v>Not Found</v>
      </c>
      <c r="S2474" t="str">
        <f>IF(tblOrders[[#This Row],[Sales]]&gt;1000000,"High Value","Standard")</f>
        <v>Standard</v>
      </c>
      <c r="T2474" t="str">
        <f>_xlfn.XLOOKUP(tblOrders[[#This Row],[ProductID]], tblProducts[ProductID], tblProducts[ProductName])</f>
        <v>Product 4</v>
      </c>
      <c r="U2474">
        <f>_xlfn.XLOOKUP(tblOrders[[#This Row],[SalesRepID]], tblSalesreps[RepID], tblSalesreps[Target])</f>
        <v>17350666</v>
      </c>
    </row>
    <row r="2475" spans="1:21">
      <c r="A2475" t="s">
        <v>3272</v>
      </c>
      <c r="B2475" s="7" t="s">
        <v>789</v>
      </c>
      <c r="C2475" t="s">
        <v>521</v>
      </c>
      <c r="D2475" t="s">
        <v>566</v>
      </c>
      <c r="E2475" t="s">
        <v>56</v>
      </c>
      <c r="F2475" t="s">
        <v>20</v>
      </c>
      <c r="G2475">
        <v>5</v>
      </c>
      <c r="H2475">
        <v>0.2</v>
      </c>
      <c r="I2475" s="2">
        <v>293356</v>
      </c>
      <c r="J2475" t="str">
        <f>_xlfn.XLOOKUP(tblOrders[[#This Row],[CustomerID]], tblCustomers[CustomerID], tblCustomers[CustomerName])</f>
        <v>Customer 239</v>
      </c>
      <c r="K2475" t="str">
        <f>_xlfn.XLOOKUP(tblOrders[[#This Row],[CustomerID]], tblCustomers[CustomerID], tblCustomers[Segment])</f>
        <v>Corporate</v>
      </c>
      <c r="L2475" t="str">
        <f>_xlfn.XLOOKUP(tblOrders[[#This Row],[ProductID]], tblProducts[ProductID], tblProducts[Category])</f>
        <v>Electronics</v>
      </c>
      <c r="M2475">
        <f>_xlfn.XLOOKUP(tblOrders[[#This Row],[ProductID]], tblProducts[ProductID], tblProducts[CostPrice])</f>
        <v>26222</v>
      </c>
      <c r="N2475">
        <f>tblOrders[[#This Row],[Sales]]-(tblOrders[[#This Row],[CostPrice]]*tblOrders[[#This Row],[Quantity]])</f>
        <v>162246</v>
      </c>
      <c r="O2475" t="str">
        <f>TEXT(tblOrders[[#This Row],[Date]],"mmm-yyyy")</f>
        <v>Oct-2025</v>
      </c>
      <c r="P2475" t="str">
        <f>_xlfn.XLOOKUP(tblOrders[[#This Row],[OrderID]], tblReturns[OrderID], tblReturns[Returned])</f>
        <v>No</v>
      </c>
      <c r="Q2475" t="str">
        <f>_xlfn.XLOOKUP(tblOrders[[#This Row],[OrderID]], tblShipping[OrderID], tblShipping[ShipMode])</f>
        <v>Pickup</v>
      </c>
      <c r="R2475" t="str">
        <f>IFERROR(_xlfn.XLOOKUP(A2474, tblCustomers[CustomerID], tblCustomers[CustomerName]), "Not Found")</f>
        <v>Not Found</v>
      </c>
      <c r="S2475" t="str">
        <f>IF(tblOrders[[#This Row],[Sales]]&gt;1000000,"High Value","Standard")</f>
        <v>Standard</v>
      </c>
      <c r="T2475" t="str">
        <f>_xlfn.XLOOKUP(tblOrders[[#This Row],[ProductID]], tblProducts[ProductID], tblProducts[ProductName])</f>
        <v>Product 87</v>
      </c>
      <c r="U2475">
        <f>_xlfn.XLOOKUP(tblOrders[[#This Row],[SalesRepID]], tblSalesreps[RepID], tblSalesreps[Target])</f>
        <v>14265630</v>
      </c>
    </row>
    <row r="2476" spans="1:21">
      <c r="A2476" t="s">
        <v>3273</v>
      </c>
      <c r="B2476" s="7" t="s">
        <v>1063</v>
      </c>
      <c r="C2476" t="s">
        <v>54</v>
      </c>
      <c r="D2476" t="s">
        <v>226</v>
      </c>
      <c r="E2476" t="s">
        <v>35</v>
      </c>
      <c r="F2476" t="s">
        <v>20</v>
      </c>
      <c r="G2476">
        <v>9</v>
      </c>
      <c r="H2476">
        <v>0</v>
      </c>
      <c r="I2476" s="2">
        <v>82764</v>
      </c>
      <c r="J2476" t="str">
        <f>_xlfn.XLOOKUP(tblOrders[[#This Row],[CustomerID]], tblCustomers[CustomerID], tblCustomers[CustomerName])</f>
        <v>Customer 141</v>
      </c>
      <c r="K2476" t="str">
        <f>_xlfn.XLOOKUP(tblOrders[[#This Row],[CustomerID]], tblCustomers[CustomerID], tblCustomers[Segment])</f>
        <v>Consumer</v>
      </c>
      <c r="L2476" t="str">
        <f>_xlfn.XLOOKUP(tblOrders[[#This Row],[ProductID]], tblProducts[ProductID], tblProducts[Category])</f>
        <v>Furniture</v>
      </c>
      <c r="M2476">
        <f>_xlfn.XLOOKUP(tblOrders[[#This Row],[ProductID]], tblProducts[ProductID], tblProducts[CostPrice])</f>
        <v>75432</v>
      </c>
      <c r="N2476">
        <f>tblOrders[[#This Row],[Sales]]-(tblOrders[[#This Row],[CostPrice]]*tblOrders[[#This Row],[Quantity]])</f>
        <v>-596124</v>
      </c>
      <c r="O2476" t="str">
        <f>TEXT(tblOrders[[#This Row],[Date]],"mmm-yyyy")</f>
        <v>Jul-2025</v>
      </c>
      <c r="P2476" t="str">
        <f>_xlfn.XLOOKUP(tblOrders[[#This Row],[OrderID]], tblReturns[OrderID], tblReturns[Returned])</f>
        <v>No</v>
      </c>
      <c r="Q2476" t="str">
        <f>_xlfn.XLOOKUP(tblOrders[[#This Row],[OrderID]], tblShipping[OrderID], tblShipping[ShipMode])</f>
        <v>Pickup</v>
      </c>
      <c r="R2476" t="str">
        <f>IFERROR(_xlfn.XLOOKUP(A2475, tblCustomers[CustomerID], tblCustomers[CustomerName]), "Not Found")</f>
        <v>Not Found</v>
      </c>
      <c r="S2476" t="str">
        <f>IF(tblOrders[[#This Row],[Sales]]&gt;1000000,"High Value","Standard")</f>
        <v>Standard</v>
      </c>
      <c r="T2476" t="str">
        <f>_xlfn.XLOOKUP(tblOrders[[#This Row],[ProductID]], tblProducts[ProductID], tblProducts[ProductName])</f>
        <v>Product 88</v>
      </c>
      <c r="U2476">
        <f>_xlfn.XLOOKUP(tblOrders[[#This Row],[SalesRepID]], tblSalesreps[RepID], tblSalesreps[Target])</f>
        <v>19619177</v>
      </c>
    </row>
    <row r="2477" spans="1:21">
      <c r="A2477" t="s">
        <v>3274</v>
      </c>
      <c r="B2477" s="7" t="s">
        <v>895</v>
      </c>
      <c r="C2477" t="s">
        <v>254</v>
      </c>
      <c r="D2477" t="s">
        <v>141</v>
      </c>
      <c r="E2477" t="s">
        <v>74</v>
      </c>
      <c r="F2477" t="s">
        <v>51</v>
      </c>
      <c r="G2477">
        <v>1</v>
      </c>
      <c r="H2477">
        <v>0.05</v>
      </c>
      <c r="I2477" s="2">
        <v>12189.45</v>
      </c>
      <c r="J2477" t="str">
        <f>_xlfn.XLOOKUP(tblOrders[[#This Row],[CustomerID]], tblCustomers[CustomerID], tblCustomers[CustomerName])</f>
        <v>Customer 59</v>
      </c>
      <c r="K2477" t="str">
        <f>_xlfn.XLOOKUP(tblOrders[[#This Row],[CustomerID]], tblCustomers[CustomerID], tblCustomers[Segment])</f>
        <v>SME</v>
      </c>
      <c r="L2477" t="str">
        <f>_xlfn.XLOOKUP(tblOrders[[#This Row],[ProductID]], tblProducts[ProductID], tblProducts[Category])</f>
        <v>Home</v>
      </c>
      <c r="M2477">
        <f>_xlfn.XLOOKUP(tblOrders[[#This Row],[ProductID]], tblProducts[ProductID], tblProducts[CostPrice])</f>
        <v>32671</v>
      </c>
      <c r="N2477">
        <f>tblOrders[[#This Row],[Sales]]-(tblOrders[[#This Row],[CostPrice]]*tblOrders[[#This Row],[Quantity]])</f>
        <v>-20481.55</v>
      </c>
      <c r="O2477" t="str">
        <f>TEXT(tblOrders[[#This Row],[Date]],"mmm-yyyy")</f>
        <v>Mar-2025</v>
      </c>
      <c r="P2477" t="str">
        <f>_xlfn.XLOOKUP(tblOrders[[#This Row],[OrderID]], tblReturns[OrderID], tblReturns[Returned])</f>
        <v>No</v>
      </c>
      <c r="Q2477" t="str">
        <f>_xlfn.XLOOKUP(tblOrders[[#This Row],[OrderID]], tblShipping[OrderID], tblShipping[ShipMode])</f>
        <v>Standard</v>
      </c>
      <c r="R2477" t="str">
        <f>IFERROR(_xlfn.XLOOKUP(A2476, tblCustomers[CustomerID], tblCustomers[CustomerName]), "Not Found")</f>
        <v>Not Found</v>
      </c>
      <c r="S2477" t="str">
        <f>IF(tblOrders[[#This Row],[Sales]]&gt;1000000,"High Value","Standard")</f>
        <v>Standard</v>
      </c>
      <c r="T2477" t="str">
        <f>_xlfn.XLOOKUP(tblOrders[[#This Row],[ProductID]], tblProducts[ProductID], tblProducts[ProductName])</f>
        <v>Product 80</v>
      </c>
      <c r="U2477">
        <f>_xlfn.XLOOKUP(tblOrders[[#This Row],[SalesRepID]], tblSalesreps[RepID], tblSalesreps[Target])</f>
        <v>7254801</v>
      </c>
    </row>
    <row r="2478" spans="1:21">
      <c r="A2478" t="s">
        <v>3275</v>
      </c>
      <c r="B2478" s="7" t="s">
        <v>1324</v>
      </c>
      <c r="C2478" t="s">
        <v>565</v>
      </c>
      <c r="D2478" t="s">
        <v>377</v>
      </c>
      <c r="E2478" t="s">
        <v>45</v>
      </c>
      <c r="F2478" t="s">
        <v>88</v>
      </c>
      <c r="G2478">
        <v>8</v>
      </c>
      <c r="H2478">
        <v>0</v>
      </c>
      <c r="I2478" s="2">
        <v>478520</v>
      </c>
      <c r="J2478" t="str">
        <f>_xlfn.XLOOKUP(tblOrders[[#This Row],[CustomerID]], tblCustomers[CustomerID], tblCustomers[CustomerName])</f>
        <v>Customer 22</v>
      </c>
      <c r="K2478" t="str">
        <f>_xlfn.XLOOKUP(tblOrders[[#This Row],[CustomerID]], tblCustomers[CustomerID], tblCustomers[Segment])</f>
        <v>Consumer</v>
      </c>
      <c r="L2478" t="str">
        <f>_xlfn.XLOOKUP(tblOrders[[#This Row],[ProductID]], tblProducts[ProductID], tblProducts[Category])</f>
        <v>Home</v>
      </c>
      <c r="M2478">
        <f>_xlfn.XLOOKUP(tblOrders[[#This Row],[ProductID]], tblProducts[ProductID], tblProducts[CostPrice])</f>
        <v>38053</v>
      </c>
      <c r="N2478">
        <f>tblOrders[[#This Row],[Sales]]-(tblOrders[[#This Row],[CostPrice]]*tblOrders[[#This Row],[Quantity]])</f>
        <v>174096</v>
      </c>
      <c r="O2478" t="str">
        <f>TEXT(tblOrders[[#This Row],[Date]],"mmm-yyyy")</f>
        <v>Apr-2025</v>
      </c>
      <c r="P2478" t="str">
        <f>_xlfn.XLOOKUP(tblOrders[[#This Row],[OrderID]], tblReturns[OrderID], tblReturns[Returned])</f>
        <v>No</v>
      </c>
      <c r="Q2478" t="str">
        <f>_xlfn.XLOOKUP(tblOrders[[#This Row],[OrderID]], tblShipping[OrderID], tblShipping[ShipMode])</f>
        <v>Pickup</v>
      </c>
      <c r="R2478" t="str">
        <f>IFERROR(_xlfn.XLOOKUP(A2477, tblCustomers[CustomerID], tblCustomers[CustomerName]), "Not Found")</f>
        <v>Not Found</v>
      </c>
      <c r="S2478" t="str">
        <f>IF(tblOrders[[#This Row],[Sales]]&gt;1000000,"High Value","Standard")</f>
        <v>Standard</v>
      </c>
      <c r="T2478" t="str">
        <f>_xlfn.XLOOKUP(tblOrders[[#This Row],[ProductID]], tblProducts[ProductID], tblProducts[ProductName])</f>
        <v>Product 82</v>
      </c>
      <c r="U2478">
        <f>_xlfn.XLOOKUP(tblOrders[[#This Row],[SalesRepID]], tblSalesreps[RepID], tblSalesreps[Target])</f>
        <v>11319839</v>
      </c>
    </row>
    <row r="2479" spans="1:21">
      <c r="A2479" t="s">
        <v>3276</v>
      </c>
      <c r="B2479" s="7" t="s">
        <v>456</v>
      </c>
      <c r="C2479" t="s">
        <v>168</v>
      </c>
      <c r="D2479" t="s">
        <v>174</v>
      </c>
      <c r="E2479" t="s">
        <v>205</v>
      </c>
      <c r="F2479" t="s">
        <v>51</v>
      </c>
      <c r="G2479">
        <v>10</v>
      </c>
      <c r="H2479">
        <v>0.2</v>
      </c>
      <c r="I2479" s="2">
        <v>276736</v>
      </c>
      <c r="J2479" t="str">
        <f>_xlfn.XLOOKUP(tblOrders[[#This Row],[CustomerID]], tblCustomers[CustomerID], tblCustomers[CustomerName])</f>
        <v>Customer 77</v>
      </c>
      <c r="K2479" t="str">
        <f>_xlfn.XLOOKUP(tblOrders[[#This Row],[CustomerID]], tblCustomers[CustomerID], tblCustomers[Segment])</f>
        <v>Corporate</v>
      </c>
      <c r="L2479" t="str">
        <f>_xlfn.XLOOKUP(tblOrders[[#This Row],[ProductID]], tblProducts[ProductID], tblProducts[Category])</f>
        <v>Home</v>
      </c>
      <c r="M2479">
        <f>_xlfn.XLOOKUP(tblOrders[[#This Row],[ProductID]], tblProducts[ProductID], tblProducts[CostPrice])</f>
        <v>62348</v>
      </c>
      <c r="N2479">
        <f>tblOrders[[#This Row],[Sales]]-(tblOrders[[#This Row],[CostPrice]]*tblOrders[[#This Row],[Quantity]])</f>
        <v>-346744</v>
      </c>
      <c r="O2479" t="str">
        <f>TEXT(tblOrders[[#This Row],[Date]],"mmm-yyyy")</f>
        <v>Jul-2025</v>
      </c>
      <c r="P2479" t="str">
        <f>_xlfn.XLOOKUP(tblOrders[[#This Row],[OrderID]], tblReturns[OrderID], tblReturns[Returned])</f>
        <v>No</v>
      </c>
      <c r="Q2479" t="str">
        <f>_xlfn.XLOOKUP(tblOrders[[#This Row],[OrderID]], tblShipping[OrderID], tblShipping[ShipMode])</f>
        <v>Pickup</v>
      </c>
      <c r="R2479" t="str">
        <f>IFERROR(_xlfn.XLOOKUP(A2478, tblCustomers[CustomerID], tblCustomers[CustomerName]), "Not Found")</f>
        <v>Not Found</v>
      </c>
      <c r="S2479" t="str">
        <f>IF(tblOrders[[#This Row],[Sales]]&gt;1000000,"High Value","Standard")</f>
        <v>Standard</v>
      </c>
      <c r="T2479" t="str">
        <f>_xlfn.XLOOKUP(tblOrders[[#This Row],[ProductID]], tblProducts[ProductID], tblProducts[ProductName])</f>
        <v>Product 64</v>
      </c>
      <c r="U2479">
        <f>_xlfn.XLOOKUP(tblOrders[[#This Row],[SalesRepID]], tblSalesreps[RepID], tblSalesreps[Target])</f>
        <v>16246424</v>
      </c>
    </row>
    <row r="2480" spans="1:21">
      <c r="A2480" t="s">
        <v>3277</v>
      </c>
      <c r="B2480" s="7" t="s">
        <v>2772</v>
      </c>
      <c r="C2480" t="s">
        <v>800</v>
      </c>
      <c r="D2480" t="s">
        <v>49</v>
      </c>
      <c r="E2480" t="s">
        <v>19</v>
      </c>
      <c r="F2480" t="s">
        <v>51</v>
      </c>
      <c r="G2480">
        <v>10</v>
      </c>
      <c r="H2480">
        <v>0.05</v>
      </c>
      <c r="I2480" s="2">
        <v>900372</v>
      </c>
      <c r="J2480" t="str">
        <f>_xlfn.XLOOKUP(tblOrders[[#This Row],[CustomerID]], tblCustomers[CustomerID], tblCustomers[CustomerName])</f>
        <v>Customer 148</v>
      </c>
      <c r="K2480" t="str">
        <f>_xlfn.XLOOKUP(tblOrders[[#This Row],[CustomerID]], tblCustomers[CustomerID], tblCustomers[Segment])</f>
        <v>Corporate</v>
      </c>
      <c r="L2480" t="str">
        <f>_xlfn.XLOOKUP(tblOrders[[#This Row],[ProductID]], tblProducts[ProductID], tblProducts[Category])</f>
        <v>Home</v>
      </c>
      <c r="M2480">
        <f>_xlfn.XLOOKUP(tblOrders[[#This Row],[ProductID]], tblProducts[ProductID], tblProducts[CostPrice])</f>
        <v>71372</v>
      </c>
      <c r="N2480">
        <f>tblOrders[[#This Row],[Sales]]-(tblOrders[[#This Row],[CostPrice]]*tblOrders[[#This Row],[Quantity]])</f>
        <v>186652</v>
      </c>
      <c r="O2480" t="str">
        <f>TEXT(tblOrders[[#This Row],[Date]],"mmm-yyyy")</f>
        <v>Oct-2025</v>
      </c>
      <c r="P2480" t="str">
        <f>_xlfn.XLOOKUP(tblOrders[[#This Row],[OrderID]], tblReturns[OrderID], tblReturns[Returned])</f>
        <v>No</v>
      </c>
      <c r="Q2480" t="str">
        <f>_xlfn.XLOOKUP(tblOrders[[#This Row],[OrderID]], tblShipping[OrderID], tblShipping[ShipMode])</f>
        <v>Standard</v>
      </c>
      <c r="R2480" t="str">
        <f>IFERROR(_xlfn.XLOOKUP(A2479, tblCustomers[CustomerID], tblCustomers[CustomerName]), "Not Found")</f>
        <v>Not Found</v>
      </c>
      <c r="S2480" t="str">
        <f>IF(tblOrders[[#This Row],[Sales]]&gt;1000000,"High Value","Standard")</f>
        <v>Standard</v>
      </c>
      <c r="T2480" t="str">
        <f>_xlfn.XLOOKUP(tblOrders[[#This Row],[ProductID]], tblProducts[ProductID], tblProducts[ProductName])</f>
        <v>Product 51</v>
      </c>
      <c r="U2480">
        <f>_xlfn.XLOOKUP(tblOrders[[#This Row],[SalesRepID]], tblSalesreps[RepID], tblSalesreps[Target])</f>
        <v>11347243</v>
      </c>
    </row>
    <row r="2481" spans="1:21">
      <c r="A2481" t="s">
        <v>3278</v>
      </c>
      <c r="B2481" s="7" t="s">
        <v>604</v>
      </c>
      <c r="C2481" t="s">
        <v>893</v>
      </c>
      <c r="D2481" t="s">
        <v>430</v>
      </c>
      <c r="E2481" t="s">
        <v>197</v>
      </c>
      <c r="F2481" t="s">
        <v>26</v>
      </c>
      <c r="G2481">
        <v>8</v>
      </c>
      <c r="H2481">
        <v>0.15</v>
      </c>
      <c r="I2481" s="2">
        <v>624437.19999999995</v>
      </c>
      <c r="J2481" t="str">
        <f>_xlfn.XLOOKUP(tblOrders[[#This Row],[CustomerID]], tblCustomers[CustomerID], tblCustomers[CustomerName])</f>
        <v>Customer 152</v>
      </c>
      <c r="K2481" t="str">
        <f>_xlfn.XLOOKUP(tblOrders[[#This Row],[CustomerID]], tblCustomers[CustomerID], tblCustomers[Segment])</f>
        <v>SME</v>
      </c>
      <c r="L2481" t="str">
        <f>_xlfn.XLOOKUP(tblOrders[[#This Row],[ProductID]], tblProducts[ProductID], tblProducts[Category])</f>
        <v>Office</v>
      </c>
      <c r="M2481">
        <f>_xlfn.XLOOKUP(tblOrders[[#This Row],[ProductID]], tblProducts[ProductID], tblProducts[CostPrice])</f>
        <v>7566</v>
      </c>
      <c r="N2481">
        <f>tblOrders[[#This Row],[Sales]]-(tblOrders[[#This Row],[CostPrice]]*tblOrders[[#This Row],[Quantity]])</f>
        <v>563909.19999999995</v>
      </c>
      <c r="O2481" t="str">
        <f>TEXT(tblOrders[[#This Row],[Date]],"mmm-yyyy")</f>
        <v>Jun-2025</v>
      </c>
      <c r="P2481" t="str">
        <f>_xlfn.XLOOKUP(tblOrders[[#This Row],[OrderID]], tblReturns[OrderID], tblReturns[Returned])</f>
        <v>No</v>
      </c>
      <c r="Q2481" t="str">
        <f>_xlfn.XLOOKUP(tblOrders[[#This Row],[OrderID]], tblShipping[OrderID], tblShipping[ShipMode])</f>
        <v>Pickup</v>
      </c>
      <c r="R2481" t="str">
        <f>IFERROR(_xlfn.XLOOKUP(A2480, tblCustomers[CustomerID], tblCustomers[CustomerName]), "Not Found")</f>
        <v>Not Found</v>
      </c>
      <c r="S2481" t="str">
        <f>IF(tblOrders[[#This Row],[Sales]]&gt;1000000,"High Value","Standard")</f>
        <v>Standard</v>
      </c>
      <c r="T2481" t="str">
        <f>_xlfn.XLOOKUP(tblOrders[[#This Row],[ProductID]], tblProducts[ProductID], tblProducts[ProductName])</f>
        <v>Product 85</v>
      </c>
      <c r="U2481">
        <f>_xlfn.XLOOKUP(tblOrders[[#This Row],[SalesRepID]], tblSalesreps[RepID], tblSalesreps[Target])</f>
        <v>19562258</v>
      </c>
    </row>
    <row r="2482" spans="1:21">
      <c r="A2482" t="s">
        <v>3279</v>
      </c>
      <c r="B2482" s="7" t="s">
        <v>10</v>
      </c>
      <c r="C2482" t="s">
        <v>793</v>
      </c>
      <c r="D2482" t="s">
        <v>1034</v>
      </c>
      <c r="E2482" t="s">
        <v>56</v>
      </c>
      <c r="F2482" t="s">
        <v>51</v>
      </c>
      <c r="G2482">
        <v>6</v>
      </c>
      <c r="H2482">
        <v>0.15</v>
      </c>
      <c r="I2482" s="2">
        <v>93921.600000000006</v>
      </c>
      <c r="J2482" t="str">
        <f>_xlfn.XLOOKUP(tblOrders[[#This Row],[CustomerID]], tblCustomers[CustomerID], tblCustomers[CustomerName])</f>
        <v>Customer 42</v>
      </c>
      <c r="K2482" t="str">
        <f>_xlfn.XLOOKUP(tblOrders[[#This Row],[CustomerID]], tblCustomers[CustomerID], tblCustomers[Segment])</f>
        <v>Corporate</v>
      </c>
      <c r="L2482" t="str">
        <f>_xlfn.XLOOKUP(tblOrders[[#This Row],[ProductID]], tblProducts[ProductID], tblProducts[Category])</f>
        <v>Furniture</v>
      </c>
      <c r="M2482">
        <f>_xlfn.XLOOKUP(tblOrders[[#This Row],[ProductID]], tblProducts[ProductID], tblProducts[CostPrice])</f>
        <v>51071</v>
      </c>
      <c r="N2482">
        <f>tblOrders[[#This Row],[Sales]]-(tblOrders[[#This Row],[CostPrice]]*tblOrders[[#This Row],[Quantity]])</f>
        <v>-212504.4</v>
      </c>
      <c r="O2482" t="str">
        <f>TEXT(tblOrders[[#This Row],[Date]],"mmm-yyyy")</f>
        <v>May-2025</v>
      </c>
      <c r="P2482" t="str">
        <f>_xlfn.XLOOKUP(tblOrders[[#This Row],[OrderID]], tblReturns[OrderID], tblReturns[Returned])</f>
        <v>No</v>
      </c>
      <c r="Q2482" t="str">
        <f>_xlfn.XLOOKUP(tblOrders[[#This Row],[OrderID]], tblShipping[OrderID], tblShipping[ShipMode])</f>
        <v>Pickup</v>
      </c>
      <c r="R2482" t="str">
        <f>IFERROR(_xlfn.XLOOKUP(A2481, tblCustomers[CustomerID], tblCustomers[CustomerName]), "Not Found")</f>
        <v>Not Found</v>
      </c>
      <c r="S2482" t="str">
        <f>IF(tblOrders[[#This Row],[Sales]]&gt;1000000,"High Value","Standard")</f>
        <v>Standard</v>
      </c>
      <c r="T2482" t="str">
        <f>_xlfn.XLOOKUP(tblOrders[[#This Row],[ProductID]], tblProducts[ProductID], tblProducts[ProductName])</f>
        <v>Product 66</v>
      </c>
      <c r="U2482">
        <f>_xlfn.XLOOKUP(tblOrders[[#This Row],[SalesRepID]], tblSalesreps[RepID], tblSalesreps[Target])</f>
        <v>14265630</v>
      </c>
    </row>
    <row r="2483" spans="1:21">
      <c r="A2483" t="s">
        <v>3280</v>
      </c>
      <c r="B2483" s="7" t="s">
        <v>771</v>
      </c>
      <c r="C2483" t="s">
        <v>921</v>
      </c>
      <c r="D2483" t="s">
        <v>1230</v>
      </c>
      <c r="E2483" t="s">
        <v>40</v>
      </c>
      <c r="F2483" t="s">
        <v>20</v>
      </c>
      <c r="G2483">
        <v>4</v>
      </c>
      <c r="H2483">
        <v>0.15</v>
      </c>
      <c r="I2483" s="2">
        <v>130169</v>
      </c>
      <c r="J2483" t="str">
        <f>_xlfn.XLOOKUP(tblOrders[[#This Row],[CustomerID]], tblCustomers[CustomerID], tblCustomers[CustomerName])</f>
        <v>Customer 272</v>
      </c>
      <c r="K2483" t="str">
        <f>_xlfn.XLOOKUP(tblOrders[[#This Row],[CustomerID]], tblCustomers[CustomerID], tblCustomers[Segment])</f>
        <v>Consumer</v>
      </c>
      <c r="L2483" t="str">
        <f>_xlfn.XLOOKUP(tblOrders[[#This Row],[ProductID]], tblProducts[ProductID], tblProducts[Category])</f>
        <v>Furniture</v>
      </c>
      <c r="M2483">
        <f>_xlfn.XLOOKUP(tblOrders[[#This Row],[ProductID]], tblProducts[ProductID], tblProducts[CostPrice])</f>
        <v>48520</v>
      </c>
      <c r="N2483">
        <f>tblOrders[[#This Row],[Sales]]-(tblOrders[[#This Row],[CostPrice]]*tblOrders[[#This Row],[Quantity]])</f>
        <v>-63911</v>
      </c>
      <c r="O2483" t="str">
        <f>TEXT(tblOrders[[#This Row],[Date]],"mmm-yyyy")</f>
        <v>Jan-2025</v>
      </c>
      <c r="P2483" t="str">
        <f>_xlfn.XLOOKUP(tblOrders[[#This Row],[OrderID]], tblReturns[OrderID], tblReturns[Returned])</f>
        <v>No</v>
      </c>
      <c r="Q2483" t="str">
        <f>_xlfn.XLOOKUP(tblOrders[[#This Row],[OrderID]], tblShipping[OrderID], tblShipping[ShipMode])</f>
        <v>Express</v>
      </c>
      <c r="R2483" t="str">
        <f>IFERROR(_xlfn.XLOOKUP(A2482, tblCustomers[CustomerID], tblCustomers[CustomerName]), "Not Found")</f>
        <v>Not Found</v>
      </c>
      <c r="S2483" t="str">
        <f>IF(tblOrders[[#This Row],[Sales]]&gt;1000000,"High Value","Standard")</f>
        <v>Standard</v>
      </c>
      <c r="T2483" t="str">
        <f>_xlfn.XLOOKUP(tblOrders[[#This Row],[ProductID]], tblProducts[ProductID], tblProducts[ProductName])</f>
        <v>Product 73</v>
      </c>
      <c r="U2483">
        <f>_xlfn.XLOOKUP(tblOrders[[#This Row],[SalesRepID]], tblSalesreps[RepID], tblSalesreps[Target])</f>
        <v>6291486</v>
      </c>
    </row>
    <row r="2484" spans="1:21">
      <c r="A2484" t="s">
        <v>3281</v>
      </c>
      <c r="B2484" s="7" t="s">
        <v>1098</v>
      </c>
      <c r="C2484" t="s">
        <v>996</v>
      </c>
      <c r="D2484" t="s">
        <v>92</v>
      </c>
      <c r="E2484" t="s">
        <v>87</v>
      </c>
      <c r="F2484" t="s">
        <v>51</v>
      </c>
      <c r="G2484">
        <v>4</v>
      </c>
      <c r="H2484">
        <v>0.2</v>
      </c>
      <c r="I2484" s="2">
        <v>194880</v>
      </c>
      <c r="J2484" t="str">
        <f>_xlfn.XLOOKUP(tblOrders[[#This Row],[CustomerID]], tblCustomers[CustomerID], tblCustomers[CustomerName])</f>
        <v>Customer 189</v>
      </c>
      <c r="K2484" t="str">
        <f>_xlfn.XLOOKUP(tblOrders[[#This Row],[CustomerID]], tblCustomers[CustomerID], tblCustomers[Segment])</f>
        <v>SME</v>
      </c>
      <c r="L2484" t="str">
        <f>_xlfn.XLOOKUP(tblOrders[[#This Row],[ProductID]], tblProducts[ProductID], tblProducts[Category])</f>
        <v>Home</v>
      </c>
      <c r="M2484">
        <f>_xlfn.XLOOKUP(tblOrders[[#This Row],[ProductID]], tblProducts[ProductID], tblProducts[CostPrice])</f>
        <v>65463</v>
      </c>
      <c r="N2484">
        <f>tblOrders[[#This Row],[Sales]]-(tblOrders[[#This Row],[CostPrice]]*tblOrders[[#This Row],[Quantity]])</f>
        <v>-66972</v>
      </c>
      <c r="O2484" t="str">
        <f>TEXT(tblOrders[[#This Row],[Date]],"mmm-yyyy")</f>
        <v>Dec-2025</v>
      </c>
      <c r="P2484" t="str">
        <f>_xlfn.XLOOKUP(tblOrders[[#This Row],[OrderID]], tblReturns[OrderID], tblReturns[Returned])</f>
        <v>No</v>
      </c>
      <c r="Q2484" t="str">
        <f>_xlfn.XLOOKUP(tblOrders[[#This Row],[OrderID]], tblShipping[OrderID], tblShipping[ShipMode])</f>
        <v>Standard</v>
      </c>
      <c r="R2484" t="str">
        <f>IFERROR(_xlfn.XLOOKUP(A2483, tblCustomers[CustomerID], tblCustomers[CustomerName]), "Not Found")</f>
        <v>Not Found</v>
      </c>
      <c r="S2484" t="str">
        <f>IF(tblOrders[[#This Row],[Sales]]&gt;1000000,"High Value","Standard")</f>
        <v>Standard</v>
      </c>
      <c r="T2484" t="str">
        <f>_xlfn.XLOOKUP(tblOrders[[#This Row],[ProductID]], tblProducts[ProductID], tblProducts[ProductName])</f>
        <v>Product 32</v>
      </c>
      <c r="U2484">
        <f>_xlfn.XLOOKUP(tblOrders[[#This Row],[SalesRepID]], tblSalesreps[RepID], tblSalesreps[Target])</f>
        <v>18500989</v>
      </c>
    </row>
    <row r="2485" spans="1:21">
      <c r="A2485" t="s">
        <v>3282</v>
      </c>
      <c r="B2485" s="7" t="s">
        <v>1357</v>
      </c>
      <c r="C2485" t="s">
        <v>573</v>
      </c>
      <c r="D2485" t="s">
        <v>60</v>
      </c>
      <c r="E2485" t="s">
        <v>13</v>
      </c>
      <c r="F2485" t="s">
        <v>51</v>
      </c>
      <c r="G2485">
        <v>2</v>
      </c>
      <c r="H2485">
        <v>0.15</v>
      </c>
      <c r="I2485" s="2">
        <v>190003.9</v>
      </c>
      <c r="J2485" t="str">
        <f>_xlfn.XLOOKUP(tblOrders[[#This Row],[CustomerID]], tblCustomers[CustomerID], tblCustomers[CustomerName])</f>
        <v>Customer 13</v>
      </c>
      <c r="K2485" t="str">
        <f>_xlfn.XLOOKUP(tblOrders[[#This Row],[CustomerID]], tblCustomers[CustomerID], tblCustomers[Segment])</f>
        <v>Corporate</v>
      </c>
      <c r="L2485" t="str">
        <f>_xlfn.XLOOKUP(tblOrders[[#This Row],[ProductID]], tblProducts[ProductID], tblProducts[Category])</f>
        <v>Office</v>
      </c>
      <c r="M2485">
        <f>_xlfn.XLOOKUP(tblOrders[[#This Row],[ProductID]], tblProducts[ProductID], tblProducts[CostPrice])</f>
        <v>62137</v>
      </c>
      <c r="N2485">
        <f>tblOrders[[#This Row],[Sales]]-(tblOrders[[#This Row],[CostPrice]]*tblOrders[[#This Row],[Quantity]])</f>
        <v>65729.899999999994</v>
      </c>
      <c r="O2485" t="str">
        <f>TEXT(tblOrders[[#This Row],[Date]],"mmm-yyyy")</f>
        <v>Oct-2025</v>
      </c>
      <c r="P2485" t="str">
        <f>_xlfn.XLOOKUP(tblOrders[[#This Row],[OrderID]], tblReturns[OrderID], tblReturns[Returned])</f>
        <v>No</v>
      </c>
      <c r="Q2485" t="str">
        <f>_xlfn.XLOOKUP(tblOrders[[#This Row],[OrderID]], tblShipping[OrderID], tblShipping[ShipMode])</f>
        <v>Express</v>
      </c>
      <c r="R2485" t="str">
        <f>IFERROR(_xlfn.XLOOKUP(A2484, tblCustomers[CustomerID], tblCustomers[CustomerName]), "Not Found")</f>
        <v>Not Found</v>
      </c>
      <c r="S2485" t="str">
        <f>IF(tblOrders[[#This Row],[Sales]]&gt;1000000,"High Value","Standard")</f>
        <v>Standard</v>
      </c>
      <c r="T2485" t="str">
        <f>_xlfn.XLOOKUP(tblOrders[[#This Row],[ProductID]], tblProducts[ProductID], tblProducts[ProductName])</f>
        <v>Product 100</v>
      </c>
      <c r="U2485">
        <f>_xlfn.XLOOKUP(tblOrders[[#This Row],[SalesRepID]], tblSalesreps[RepID], tblSalesreps[Target])</f>
        <v>11852878</v>
      </c>
    </row>
    <row r="2486" spans="1:21">
      <c r="A2486" t="s">
        <v>3283</v>
      </c>
      <c r="B2486" s="7" t="s">
        <v>90</v>
      </c>
      <c r="C2486" t="s">
        <v>641</v>
      </c>
      <c r="D2486" t="s">
        <v>182</v>
      </c>
      <c r="E2486" t="s">
        <v>87</v>
      </c>
      <c r="F2486" t="s">
        <v>26</v>
      </c>
      <c r="G2486">
        <v>3</v>
      </c>
      <c r="H2486">
        <v>0.15</v>
      </c>
      <c r="I2486" s="2">
        <v>13469.1</v>
      </c>
      <c r="J2486" t="str">
        <f>_xlfn.XLOOKUP(tblOrders[[#This Row],[CustomerID]], tblCustomers[CustomerID], tblCustomers[CustomerName])</f>
        <v>Customer 253</v>
      </c>
      <c r="K2486" t="str">
        <f>_xlfn.XLOOKUP(tblOrders[[#This Row],[CustomerID]], tblCustomers[CustomerID], tblCustomers[Segment])</f>
        <v>Corporate</v>
      </c>
      <c r="L2486" t="str">
        <f>_xlfn.XLOOKUP(tblOrders[[#This Row],[ProductID]], tblProducts[ProductID], tblProducts[Category])</f>
        <v>Furniture</v>
      </c>
      <c r="M2486">
        <f>_xlfn.XLOOKUP(tblOrders[[#This Row],[ProductID]], tblProducts[ProductID], tblProducts[CostPrice])</f>
        <v>76428</v>
      </c>
      <c r="N2486">
        <f>tblOrders[[#This Row],[Sales]]-(tblOrders[[#This Row],[CostPrice]]*tblOrders[[#This Row],[Quantity]])</f>
        <v>-215814.9</v>
      </c>
      <c r="O2486" t="str">
        <f>TEXT(tblOrders[[#This Row],[Date]],"mmm-yyyy")</f>
        <v>Jan-2025</v>
      </c>
      <c r="P2486" t="str">
        <f>_xlfn.XLOOKUP(tblOrders[[#This Row],[OrderID]], tblReturns[OrderID], tblReturns[Returned])</f>
        <v>No</v>
      </c>
      <c r="Q2486" t="str">
        <f>_xlfn.XLOOKUP(tblOrders[[#This Row],[OrderID]], tblShipping[OrderID], tblShipping[ShipMode])</f>
        <v>Pickup</v>
      </c>
      <c r="R2486" t="str">
        <f>IFERROR(_xlfn.XLOOKUP(A2485, tblCustomers[CustomerID], tblCustomers[CustomerName]), "Not Found")</f>
        <v>Not Found</v>
      </c>
      <c r="S2486" t="str">
        <f>IF(tblOrders[[#This Row],[Sales]]&gt;1000000,"High Value","Standard")</f>
        <v>Standard</v>
      </c>
      <c r="T2486" t="str">
        <f>_xlfn.XLOOKUP(tblOrders[[#This Row],[ProductID]], tblProducts[ProductID], tblProducts[ProductName])</f>
        <v>Product 11</v>
      </c>
      <c r="U2486">
        <f>_xlfn.XLOOKUP(tblOrders[[#This Row],[SalesRepID]], tblSalesreps[RepID], tblSalesreps[Target])</f>
        <v>18500989</v>
      </c>
    </row>
    <row r="2487" spans="1:21">
      <c r="A2487" t="s">
        <v>3284</v>
      </c>
      <c r="B2487" s="7" t="s">
        <v>1889</v>
      </c>
      <c r="C2487" t="s">
        <v>854</v>
      </c>
      <c r="D2487" t="s">
        <v>403</v>
      </c>
      <c r="E2487" t="s">
        <v>25</v>
      </c>
      <c r="F2487" t="s">
        <v>88</v>
      </c>
      <c r="G2487">
        <v>9</v>
      </c>
      <c r="H2487">
        <v>0.2</v>
      </c>
      <c r="I2487" s="2">
        <v>357321.6</v>
      </c>
      <c r="J2487" t="str">
        <f>_xlfn.XLOOKUP(tblOrders[[#This Row],[CustomerID]], tblCustomers[CustomerID], tblCustomers[CustomerName])</f>
        <v>Customer 91</v>
      </c>
      <c r="K2487" t="str">
        <f>_xlfn.XLOOKUP(tblOrders[[#This Row],[CustomerID]], tblCustomers[CustomerID], tblCustomers[Segment])</f>
        <v>Consumer</v>
      </c>
      <c r="L2487" t="str">
        <f>_xlfn.XLOOKUP(tblOrders[[#This Row],[ProductID]], tblProducts[ProductID], tblProducts[Category])</f>
        <v>Furniture</v>
      </c>
      <c r="M2487">
        <f>_xlfn.XLOOKUP(tblOrders[[#This Row],[ProductID]], tblProducts[ProductID], tblProducts[CostPrice])</f>
        <v>53072</v>
      </c>
      <c r="N2487">
        <f>tblOrders[[#This Row],[Sales]]-(tblOrders[[#This Row],[CostPrice]]*tblOrders[[#This Row],[Quantity]])</f>
        <v>-120326.40000000002</v>
      </c>
      <c r="O2487" t="str">
        <f>TEXT(tblOrders[[#This Row],[Date]],"mmm-yyyy")</f>
        <v>Oct-2025</v>
      </c>
      <c r="P2487" t="str">
        <f>_xlfn.XLOOKUP(tblOrders[[#This Row],[OrderID]], tblReturns[OrderID], tblReturns[Returned])</f>
        <v>No</v>
      </c>
      <c r="Q2487" t="str">
        <f>_xlfn.XLOOKUP(tblOrders[[#This Row],[OrderID]], tblShipping[OrderID], tblShipping[ShipMode])</f>
        <v>Express</v>
      </c>
      <c r="R2487" t="str">
        <f>IFERROR(_xlfn.XLOOKUP(A2486, tblCustomers[CustomerID], tblCustomers[CustomerName]), "Not Found")</f>
        <v>Not Found</v>
      </c>
      <c r="S2487" t="str">
        <f>IF(tblOrders[[#This Row],[Sales]]&gt;1000000,"High Value","Standard")</f>
        <v>Standard</v>
      </c>
      <c r="T2487" t="str">
        <f>_xlfn.XLOOKUP(tblOrders[[#This Row],[ProductID]], tblProducts[ProductID], tblProducts[ProductName])</f>
        <v>Product 78</v>
      </c>
      <c r="U2487">
        <f>_xlfn.XLOOKUP(tblOrders[[#This Row],[SalesRepID]], tblSalesreps[RepID], tblSalesreps[Target])</f>
        <v>7094914</v>
      </c>
    </row>
    <row r="2488" spans="1:21">
      <c r="A2488" t="s">
        <v>3285</v>
      </c>
      <c r="B2488" s="7" t="s">
        <v>66</v>
      </c>
      <c r="C2488" t="s">
        <v>1554</v>
      </c>
      <c r="D2488" t="s">
        <v>104</v>
      </c>
      <c r="E2488" t="s">
        <v>202</v>
      </c>
      <c r="F2488" t="s">
        <v>51</v>
      </c>
      <c r="G2488">
        <v>6</v>
      </c>
      <c r="H2488">
        <v>0.2</v>
      </c>
      <c r="I2488" s="2">
        <v>429580.79999999999</v>
      </c>
      <c r="J2488" t="str">
        <f>_xlfn.XLOOKUP(tblOrders[[#This Row],[CustomerID]], tblCustomers[CustomerID], tblCustomers[CustomerName])</f>
        <v>Customer 151</v>
      </c>
      <c r="K2488" t="str">
        <f>_xlfn.XLOOKUP(tblOrders[[#This Row],[CustomerID]], tblCustomers[CustomerID], tblCustomers[Segment])</f>
        <v>SME</v>
      </c>
      <c r="L2488" t="str">
        <f>_xlfn.XLOOKUP(tblOrders[[#This Row],[ProductID]], tblProducts[ProductID], tblProducts[Category])</f>
        <v>Furniture</v>
      </c>
      <c r="M2488">
        <f>_xlfn.XLOOKUP(tblOrders[[#This Row],[ProductID]], tblProducts[ProductID], tblProducts[CostPrice])</f>
        <v>10664</v>
      </c>
      <c r="N2488">
        <f>tblOrders[[#This Row],[Sales]]-(tblOrders[[#This Row],[CostPrice]]*tblOrders[[#This Row],[Quantity]])</f>
        <v>365596.8</v>
      </c>
      <c r="O2488" t="str">
        <f>TEXT(tblOrders[[#This Row],[Date]],"mmm-yyyy")</f>
        <v>Mar-2025</v>
      </c>
      <c r="P2488" t="str">
        <f>_xlfn.XLOOKUP(tblOrders[[#This Row],[OrderID]], tblReturns[OrderID], tblReturns[Returned])</f>
        <v>Yes</v>
      </c>
      <c r="Q2488" t="str">
        <f>_xlfn.XLOOKUP(tblOrders[[#This Row],[OrderID]], tblShipping[OrderID], tblShipping[ShipMode])</f>
        <v>Standard</v>
      </c>
      <c r="R2488" t="str">
        <f>IFERROR(_xlfn.XLOOKUP(A2487, tblCustomers[CustomerID], tblCustomers[CustomerName]), "Not Found")</f>
        <v>Not Found</v>
      </c>
      <c r="S2488" t="str">
        <f>IF(tblOrders[[#This Row],[Sales]]&gt;1000000,"High Value","Standard")</f>
        <v>Standard</v>
      </c>
      <c r="T2488" t="str">
        <f>_xlfn.XLOOKUP(tblOrders[[#This Row],[ProductID]], tblProducts[ProductID], tblProducts[ProductName])</f>
        <v>Product 23</v>
      </c>
      <c r="U2488">
        <f>_xlfn.XLOOKUP(tblOrders[[#This Row],[SalesRepID]], tblSalesreps[RepID], tblSalesreps[Target])</f>
        <v>10652665</v>
      </c>
    </row>
    <row r="2489" spans="1:21">
      <c r="A2489" t="s">
        <v>3286</v>
      </c>
      <c r="B2489" s="7" t="s">
        <v>969</v>
      </c>
      <c r="C2489" t="s">
        <v>998</v>
      </c>
      <c r="D2489" t="s">
        <v>272</v>
      </c>
      <c r="E2489" t="s">
        <v>19</v>
      </c>
      <c r="F2489" t="s">
        <v>14</v>
      </c>
      <c r="G2489">
        <v>10</v>
      </c>
      <c r="H2489">
        <v>0.1</v>
      </c>
      <c r="I2489" s="2">
        <v>838224</v>
      </c>
      <c r="J2489" t="str">
        <f>_xlfn.XLOOKUP(tblOrders[[#This Row],[CustomerID]], tblCustomers[CustomerID], tblCustomers[CustomerName])</f>
        <v>Customer 84</v>
      </c>
      <c r="K2489" t="str">
        <f>_xlfn.XLOOKUP(tblOrders[[#This Row],[CustomerID]], tblCustomers[CustomerID], tblCustomers[Segment])</f>
        <v>Corporate</v>
      </c>
      <c r="L2489" t="str">
        <f>_xlfn.XLOOKUP(tblOrders[[#This Row],[ProductID]], tblProducts[ProductID], tblProducts[Category])</f>
        <v>Furniture</v>
      </c>
      <c r="M2489">
        <f>_xlfn.XLOOKUP(tblOrders[[#This Row],[ProductID]], tblProducts[ProductID], tblProducts[CostPrice])</f>
        <v>48118</v>
      </c>
      <c r="N2489">
        <f>tblOrders[[#This Row],[Sales]]-(tblOrders[[#This Row],[CostPrice]]*tblOrders[[#This Row],[Quantity]])</f>
        <v>357044</v>
      </c>
      <c r="O2489" t="str">
        <f>TEXT(tblOrders[[#This Row],[Date]],"mmm-yyyy")</f>
        <v>Jan-2025</v>
      </c>
      <c r="P2489" t="str">
        <f>_xlfn.XLOOKUP(tblOrders[[#This Row],[OrderID]], tblReturns[OrderID], tblReturns[Returned])</f>
        <v>No</v>
      </c>
      <c r="Q2489" t="str">
        <f>_xlfn.XLOOKUP(tblOrders[[#This Row],[OrderID]], tblShipping[OrderID], tblShipping[ShipMode])</f>
        <v>Pickup</v>
      </c>
      <c r="R2489" t="str">
        <f>IFERROR(_xlfn.XLOOKUP(A2488, tblCustomers[CustomerID], tblCustomers[CustomerName]), "Not Found")</f>
        <v>Not Found</v>
      </c>
      <c r="S2489" t="str">
        <f>IF(tblOrders[[#This Row],[Sales]]&gt;1000000,"High Value","Standard")</f>
        <v>Standard</v>
      </c>
      <c r="T2489" t="str">
        <f>_xlfn.XLOOKUP(tblOrders[[#This Row],[ProductID]], tblProducts[ProductID], tblProducts[ProductName])</f>
        <v>Product 75</v>
      </c>
      <c r="U2489">
        <f>_xlfn.XLOOKUP(tblOrders[[#This Row],[SalesRepID]], tblSalesreps[RepID], tblSalesreps[Target])</f>
        <v>11347243</v>
      </c>
    </row>
    <row r="2490" spans="1:21">
      <c r="A2490" t="s">
        <v>3287</v>
      </c>
      <c r="B2490" s="7" t="s">
        <v>139</v>
      </c>
      <c r="C2490" t="s">
        <v>934</v>
      </c>
      <c r="D2490" t="s">
        <v>223</v>
      </c>
      <c r="E2490" t="s">
        <v>186</v>
      </c>
      <c r="F2490" t="s">
        <v>14</v>
      </c>
      <c r="G2490">
        <v>4</v>
      </c>
      <c r="H2490">
        <v>0.15</v>
      </c>
      <c r="I2490" s="2">
        <v>101425.4</v>
      </c>
      <c r="J2490" t="str">
        <f>_xlfn.XLOOKUP(tblOrders[[#This Row],[CustomerID]], tblCustomers[CustomerID], tblCustomers[CustomerName])</f>
        <v>Customer 85</v>
      </c>
      <c r="K2490" t="str">
        <f>_xlfn.XLOOKUP(tblOrders[[#This Row],[CustomerID]], tblCustomers[CustomerID], tblCustomers[Segment])</f>
        <v>Consumer</v>
      </c>
      <c r="L2490" t="str">
        <f>_xlfn.XLOOKUP(tblOrders[[#This Row],[ProductID]], tblProducts[ProductID], tblProducts[Category])</f>
        <v>Office</v>
      </c>
      <c r="M2490">
        <f>_xlfn.XLOOKUP(tblOrders[[#This Row],[ProductID]], tblProducts[ProductID], tblProducts[CostPrice])</f>
        <v>66106</v>
      </c>
      <c r="N2490">
        <f>tblOrders[[#This Row],[Sales]]-(tblOrders[[#This Row],[CostPrice]]*tblOrders[[#This Row],[Quantity]])</f>
        <v>-162998.6</v>
      </c>
      <c r="O2490" t="str">
        <f>TEXT(tblOrders[[#This Row],[Date]],"mmm-yyyy")</f>
        <v>Jun-2025</v>
      </c>
      <c r="P2490" t="str">
        <f>_xlfn.XLOOKUP(tblOrders[[#This Row],[OrderID]], tblReturns[OrderID], tblReturns[Returned])</f>
        <v>No</v>
      </c>
      <c r="Q2490" t="str">
        <f>_xlfn.XLOOKUP(tblOrders[[#This Row],[OrderID]], tblShipping[OrderID], tblShipping[ShipMode])</f>
        <v>Express</v>
      </c>
      <c r="R2490" t="str">
        <f>IFERROR(_xlfn.XLOOKUP(A2489, tblCustomers[CustomerID], tblCustomers[CustomerName]), "Not Found")</f>
        <v>Not Found</v>
      </c>
      <c r="S2490" t="str">
        <f>IF(tblOrders[[#This Row],[Sales]]&gt;1000000,"High Value","Standard")</f>
        <v>Standard</v>
      </c>
      <c r="T2490" t="str">
        <f>_xlfn.XLOOKUP(tblOrders[[#This Row],[ProductID]], tblProducts[ProductID], tblProducts[ProductName])</f>
        <v>Product 58</v>
      </c>
      <c r="U2490">
        <f>_xlfn.XLOOKUP(tblOrders[[#This Row],[SalesRepID]], tblSalesreps[RepID], tblSalesreps[Target])</f>
        <v>15141830</v>
      </c>
    </row>
    <row r="2491" spans="1:21">
      <c r="A2491" t="s">
        <v>3288</v>
      </c>
      <c r="B2491" s="7" t="s">
        <v>988</v>
      </c>
      <c r="C2491" t="s">
        <v>1354</v>
      </c>
      <c r="D2491" t="s">
        <v>24</v>
      </c>
      <c r="E2491" t="s">
        <v>13</v>
      </c>
      <c r="F2491" t="s">
        <v>26</v>
      </c>
      <c r="G2491">
        <v>10</v>
      </c>
      <c r="H2491">
        <v>0</v>
      </c>
      <c r="I2491" s="2">
        <v>773580</v>
      </c>
      <c r="J2491" t="str">
        <f>_xlfn.XLOOKUP(tblOrders[[#This Row],[CustomerID]], tblCustomers[CustomerID], tblCustomers[CustomerName])</f>
        <v>Customer 244</v>
      </c>
      <c r="K2491" t="str">
        <f>_xlfn.XLOOKUP(tblOrders[[#This Row],[CustomerID]], tblCustomers[CustomerID], tblCustomers[Segment])</f>
        <v>Corporate</v>
      </c>
      <c r="L2491" t="str">
        <f>_xlfn.XLOOKUP(tblOrders[[#This Row],[ProductID]], tblProducts[ProductID], tblProducts[Category])</f>
        <v>Home</v>
      </c>
      <c r="M2491">
        <f>_xlfn.XLOOKUP(tblOrders[[#This Row],[ProductID]], tblProducts[ProductID], tblProducts[CostPrice])</f>
        <v>57647</v>
      </c>
      <c r="N2491">
        <f>tblOrders[[#This Row],[Sales]]-(tblOrders[[#This Row],[CostPrice]]*tblOrders[[#This Row],[Quantity]])</f>
        <v>197110</v>
      </c>
      <c r="O2491" t="str">
        <f>TEXT(tblOrders[[#This Row],[Date]],"mmm-yyyy")</f>
        <v>Jan-2025</v>
      </c>
      <c r="P2491" t="str">
        <f>_xlfn.XLOOKUP(tblOrders[[#This Row],[OrderID]], tblReturns[OrderID], tblReturns[Returned])</f>
        <v>No</v>
      </c>
      <c r="Q2491" t="str">
        <f>_xlfn.XLOOKUP(tblOrders[[#This Row],[OrderID]], tblShipping[OrderID], tblShipping[ShipMode])</f>
        <v>Pickup</v>
      </c>
      <c r="R2491" t="str">
        <f>IFERROR(_xlfn.XLOOKUP(A2490, tblCustomers[CustomerID], tblCustomers[CustomerName]), "Not Found")</f>
        <v>Not Found</v>
      </c>
      <c r="S2491" t="str">
        <f>IF(tblOrders[[#This Row],[Sales]]&gt;1000000,"High Value","Standard")</f>
        <v>Standard</v>
      </c>
      <c r="T2491" t="str">
        <f>_xlfn.XLOOKUP(tblOrders[[#This Row],[ProductID]], tblProducts[ProductID], tblProducts[ProductName])</f>
        <v>Product 2</v>
      </c>
      <c r="U2491">
        <f>_xlfn.XLOOKUP(tblOrders[[#This Row],[SalesRepID]], tblSalesreps[RepID], tblSalesreps[Target])</f>
        <v>11852878</v>
      </c>
    </row>
    <row r="2492" spans="1:21">
      <c r="A2492" t="s">
        <v>3289</v>
      </c>
      <c r="B2492" s="7" t="s">
        <v>1523</v>
      </c>
      <c r="C2492" t="s">
        <v>956</v>
      </c>
      <c r="D2492" t="s">
        <v>73</v>
      </c>
      <c r="E2492" t="s">
        <v>205</v>
      </c>
      <c r="F2492" t="s">
        <v>20</v>
      </c>
      <c r="G2492">
        <v>7</v>
      </c>
      <c r="H2492">
        <v>0.1</v>
      </c>
      <c r="I2492" s="2">
        <v>764379</v>
      </c>
      <c r="J2492" t="str">
        <f>_xlfn.XLOOKUP(tblOrders[[#This Row],[CustomerID]], tblCustomers[CustomerID], tblCustomers[CustomerName])</f>
        <v>Customer 198</v>
      </c>
      <c r="K2492" t="str">
        <f>_xlfn.XLOOKUP(tblOrders[[#This Row],[CustomerID]], tblCustomers[CustomerID], tblCustomers[Segment])</f>
        <v>SME</v>
      </c>
      <c r="L2492" t="str">
        <f>_xlfn.XLOOKUP(tblOrders[[#This Row],[ProductID]], tblProducts[ProductID], tblProducts[Category])</f>
        <v>Office</v>
      </c>
      <c r="M2492">
        <f>_xlfn.XLOOKUP(tblOrders[[#This Row],[ProductID]], tblProducts[ProductID], tblProducts[CostPrice])</f>
        <v>28523</v>
      </c>
      <c r="N2492">
        <f>tblOrders[[#This Row],[Sales]]-(tblOrders[[#This Row],[CostPrice]]*tblOrders[[#This Row],[Quantity]])</f>
        <v>564718</v>
      </c>
      <c r="O2492" t="str">
        <f>TEXT(tblOrders[[#This Row],[Date]],"mmm-yyyy")</f>
        <v>Feb-2025</v>
      </c>
      <c r="P2492" t="str">
        <f>_xlfn.XLOOKUP(tblOrders[[#This Row],[OrderID]], tblReturns[OrderID], tblReturns[Returned])</f>
        <v>No</v>
      </c>
      <c r="Q2492" t="str">
        <f>_xlfn.XLOOKUP(tblOrders[[#This Row],[OrderID]], tblShipping[OrderID], tblShipping[ShipMode])</f>
        <v>Express</v>
      </c>
      <c r="R2492" t="str">
        <f>IFERROR(_xlfn.XLOOKUP(A2491, tblCustomers[CustomerID], tblCustomers[CustomerName]), "Not Found")</f>
        <v>Not Found</v>
      </c>
      <c r="S2492" t="str">
        <f>IF(tblOrders[[#This Row],[Sales]]&gt;1000000,"High Value","Standard")</f>
        <v>Standard</v>
      </c>
      <c r="T2492" t="str">
        <f>_xlfn.XLOOKUP(tblOrders[[#This Row],[ProductID]], tblProducts[ProductID], tblProducts[ProductName])</f>
        <v>Product 30</v>
      </c>
      <c r="U2492">
        <f>_xlfn.XLOOKUP(tblOrders[[#This Row],[SalesRepID]], tblSalesreps[RepID], tblSalesreps[Target])</f>
        <v>16246424</v>
      </c>
    </row>
    <row r="2493" spans="1:21">
      <c r="A2493" t="s">
        <v>3290</v>
      </c>
      <c r="B2493" s="7" t="s">
        <v>329</v>
      </c>
      <c r="C2493" t="s">
        <v>1554</v>
      </c>
      <c r="D2493" t="s">
        <v>362</v>
      </c>
      <c r="E2493" t="s">
        <v>210</v>
      </c>
      <c r="F2493" t="s">
        <v>26</v>
      </c>
      <c r="G2493">
        <v>4</v>
      </c>
      <c r="H2493">
        <v>0</v>
      </c>
      <c r="I2493" s="2">
        <v>333912</v>
      </c>
      <c r="J2493" t="str">
        <f>_xlfn.XLOOKUP(tblOrders[[#This Row],[CustomerID]], tblCustomers[CustomerID], tblCustomers[CustomerName])</f>
        <v>Customer 151</v>
      </c>
      <c r="K2493" t="str">
        <f>_xlfn.XLOOKUP(tblOrders[[#This Row],[CustomerID]], tblCustomers[CustomerID], tblCustomers[Segment])</f>
        <v>SME</v>
      </c>
      <c r="L2493" t="str">
        <f>_xlfn.XLOOKUP(tblOrders[[#This Row],[ProductID]], tblProducts[ProductID], tblProducts[Category])</f>
        <v>Home</v>
      </c>
      <c r="M2493">
        <f>_xlfn.XLOOKUP(tblOrders[[#This Row],[ProductID]], tblProducts[ProductID], tblProducts[CostPrice])</f>
        <v>41409</v>
      </c>
      <c r="N2493">
        <f>tblOrders[[#This Row],[Sales]]-(tblOrders[[#This Row],[CostPrice]]*tblOrders[[#This Row],[Quantity]])</f>
        <v>168276</v>
      </c>
      <c r="O2493" t="str">
        <f>TEXT(tblOrders[[#This Row],[Date]],"mmm-yyyy")</f>
        <v>Nov-2025</v>
      </c>
      <c r="P2493" t="str">
        <f>_xlfn.XLOOKUP(tblOrders[[#This Row],[OrderID]], tblReturns[OrderID], tblReturns[Returned])</f>
        <v>No</v>
      </c>
      <c r="Q2493" t="str">
        <f>_xlfn.XLOOKUP(tblOrders[[#This Row],[OrderID]], tblShipping[OrderID], tblShipping[ShipMode])</f>
        <v>Express</v>
      </c>
      <c r="R2493" t="str">
        <f>IFERROR(_xlfn.XLOOKUP(A2492, tblCustomers[CustomerID], tblCustomers[CustomerName]), "Not Found")</f>
        <v>Not Found</v>
      </c>
      <c r="S2493" t="str">
        <f>IF(tblOrders[[#This Row],[Sales]]&gt;1000000,"High Value","Standard")</f>
        <v>Standard</v>
      </c>
      <c r="T2493" t="str">
        <f>_xlfn.XLOOKUP(tblOrders[[#This Row],[ProductID]], tblProducts[ProductID], tblProducts[ProductName])</f>
        <v>Product 25</v>
      </c>
      <c r="U2493">
        <f>_xlfn.XLOOKUP(tblOrders[[#This Row],[SalesRepID]], tblSalesreps[RepID], tblSalesreps[Target])</f>
        <v>19336654</v>
      </c>
    </row>
    <row r="2494" spans="1:21">
      <c r="A2494" t="s">
        <v>3291</v>
      </c>
      <c r="B2494" s="7" t="s">
        <v>71</v>
      </c>
      <c r="C2494" t="s">
        <v>453</v>
      </c>
      <c r="D2494" t="s">
        <v>78</v>
      </c>
      <c r="E2494" t="s">
        <v>25</v>
      </c>
      <c r="F2494" t="s">
        <v>26</v>
      </c>
      <c r="G2494">
        <v>4</v>
      </c>
      <c r="H2494">
        <v>0.1</v>
      </c>
      <c r="I2494" s="2">
        <v>37022.400000000001</v>
      </c>
      <c r="J2494" t="str">
        <f>_xlfn.XLOOKUP(tblOrders[[#This Row],[CustomerID]], tblCustomers[CustomerID], tblCustomers[CustomerName])</f>
        <v>Customer 192</v>
      </c>
      <c r="K2494" t="str">
        <f>_xlfn.XLOOKUP(tblOrders[[#This Row],[CustomerID]], tblCustomers[CustomerID], tblCustomers[Segment])</f>
        <v>Corporate</v>
      </c>
      <c r="L2494" t="str">
        <f>_xlfn.XLOOKUP(tblOrders[[#This Row],[ProductID]], tblProducts[ProductID], tblProducts[Category])</f>
        <v>Office</v>
      </c>
      <c r="M2494">
        <f>_xlfn.XLOOKUP(tblOrders[[#This Row],[ProductID]], tblProducts[ProductID], tblProducts[CostPrice])</f>
        <v>76942</v>
      </c>
      <c r="N2494">
        <f>tblOrders[[#This Row],[Sales]]-(tblOrders[[#This Row],[CostPrice]]*tblOrders[[#This Row],[Quantity]])</f>
        <v>-270745.59999999998</v>
      </c>
      <c r="O2494" t="str">
        <f>TEXT(tblOrders[[#This Row],[Date]],"mmm-yyyy")</f>
        <v>Nov-2025</v>
      </c>
      <c r="P2494" t="str">
        <f>_xlfn.XLOOKUP(tblOrders[[#This Row],[OrderID]], tblReturns[OrderID], tblReturns[Returned])</f>
        <v>No</v>
      </c>
      <c r="Q2494" t="str">
        <f>_xlfn.XLOOKUP(tblOrders[[#This Row],[OrderID]], tblShipping[OrderID], tblShipping[ShipMode])</f>
        <v>Standard</v>
      </c>
      <c r="R2494" t="str">
        <f>IFERROR(_xlfn.XLOOKUP(A2493, tblCustomers[CustomerID], tblCustomers[CustomerName]), "Not Found")</f>
        <v>Not Found</v>
      </c>
      <c r="S2494" t="str">
        <f>IF(tblOrders[[#This Row],[Sales]]&gt;1000000,"High Value","Standard")</f>
        <v>Standard</v>
      </c>
      <c r="T2494" t="str">
        <f>_xlfn.XLOOKUP(tblOrders[[#This Row],[ProductID]], tblProducts[ProductID], tblProducts[ProductName])</f>
        <v>Product 22</v>
      </c>
      <c r="U2494">
        <f>_xlfn.XLOOKUP(tblOrders[[#This Row],[SalesRepID]], tblSalesreps[RepID], tblSalesreps[Target])</f>
        <v>7094914</v>
      </c>
    </row>
    <row r="2495" spans="1:21">
      <c r="A2495" t="s">
        <v>3292</v>
      </c>
      <c r="B2495" s="7" t="s">
        <v>884</v>
      </c>
      <c r="C2495" t="s">
        <v>1694</v>
      </c>
      <c r="D2495" t="s">
        <v>382</v>
      </c>
      <c r="E2495" t="s">
        <v>210</v>
      </c>
      <c r="F2495" t="s">
        <v>26</v>
      </c>
      <c r="G2495">
        <v>2</v>
      </c>
      <c r="H2495">
        <v>0.2</v>
      </c>
      <c r="I2495" s="2">
        <v>213830.39999999999</v>
      </c>
      <c r="J2495" t="str">
        <f>_xlfn.XLOOKUP(tblOrders[[#This Row],[CustomerID]], tblCustomers[CustomerID], tblCustomers[CustomerName])</f>
        <v>Customer 54</v>
      </c>
      <c r="K2495" t="str">
        <f>_xlfn.XLOOKUP(tblOrders[[#This Row],[CustomerID]], tblCustomers[CustomerID], tblCustomers[Segment])</f>
        <v>Consumer</v>
      </c>
      <c r="L2495" t="str">
        <f>_xlfn.XLOOKUP(tblOrders[[#This Row],[ProductID]], tblProducts[ProductID], tblProducts[Category])</f>
        <v>Office</v>
      </c>
      <c r="M2495">
        <f>_xlfn.XLOOKUP(tblOrders[[#This Row],[ProductID]], tblProducts[ProductID], tblProducts[CostPrice])</f>
        <v>61777</v>
      </c>
      <c r="N2495">
        <f>tblOrders[[#This Row],[Sales]]-(tblOrders[[#This Row],[CostPrice]]*tblOrders[[#This Row],[Quantity]])</f>
        <v>90276.4</v>
      </c>
      <c r="O2495" t="str">
        <f>TEXT(tblOrders[[#This Row],[Date]],"mmm-yyyy")</f>
        <v>Dec-2025</v>
      </c>
      <c r="P2495" t="str">
        <f>_xlfn.XLOOKUP(tblOrders[[#This Row],[OrderID]], tblReturns[OrderID], tblReturns[Returned])</f>
        <v>No</v>
      </c>
      <c r="Q2495" t="str">
        <f>_xlfn.XLOOKUP(tblOrders[[#This Row],[OrderID]], tblShipping[OrderID], tblShipping[ShipMode])</f>
        <v>Standard</v>
      </c>
      <c r="R2495" t="str">
        <f>IFERROR(_xlfn.XLOOKUP(A2494, tblCustomers[CustomerID], tblCustomers[CustomerName]), "Not Found")</f>
        <v>Not Found</v>
      </c>
      <c r="S2495" t="str">
        <f>IF(tblOrders[[#This Row],[Sales]]&gt;1000000,"High Value","Standard")</f>
        <v>Standard</v>
      </c>
      <c r="T2495" t="str">
        <f>_xlfn.XLOOKUP(tblOrders[[#This Row],[ProductID]], tblProducts[ProductID], tblProducts[ProductName])</f>
        <v>Product 65</v>
      </c>
      <c r="U2495">
        <f>_xlfn.XLOOKUP(tblOrders[[#This Row],[SalesRepID]], tblSalesreps[RepID], tblSalesreps[Target])</f>
        <v>19336654</v>
      </c>
    </row>
    <row r="2496" spans="1:21">
      <c r="A2496" t="s">
        <v>3293</v>
      </c>
      <c r="B2496" s="7" t="s">
        <v>1961</v>
      </c>
      <c r="C2496" t="s">
        <v>854</v>
      </c>
      <c r="D2496" t="s">
        <v>372</v>
      </c>
      <c r="E2496" t="s">
        <v>165</v>
      </c>
      <c r="F2496" t="s">
        <v>20</v>
      </c>
      <c r="G2496">
        <v>6</v>
      </c>
      <c r="H2496">
        <v>0.15</v>
      </c>
      <c r="I2496" s="2">
        <v>544486.19999999995</v>
      </c>
      <c r="J2496" t="str">
        <f>_xlfn.XLOOKUP(tblOrders[[#This Row],[CustomerID]], tblCustomers[CustomerID], tblCustomers[CustomerName])</f>
        <v>Customer 91</v>
      </c>
      <c r="K2496" t="str">
        <f>_xlfn.XLOOKUP(tblOrders[[#This Row],[CustomerID]], tblCustomers[CustomerID], tblCustomers[Segment])</f>
        <v>Consumer</v>
      </c>
      <c r="L2496" t="str">
        <f>_xlfn.XLOOKUP(tblOrders[[#This Row],[ProductID]], tblProducts[ProductID], tblProducts[Category])</f>
        <v>Office</v>
      </c>
      <c r="M2496">
        <f>_xlfn.XLOOKUP(tblOrders[[#This Row],[ProductID]], tblProducts[ProductID], tblProducts[CostPrice])</f>
        <v>18283</v>
      </c>
      <c r="N2496">
        <f>tblOrders[[#This Row],[Sales]]-(tblOrders[[#This Row],[CostPrice]]*tblOrders[[#This Row],[Quantity]])</f>
        <v>434788.19999999995</v>
      </c>
      <c r="O2496" t="str">
        <f>TEXT(tblOrders[[#This Row],[Date]],"mmm-yyyy")</f>
        <v>Dec-2025</v>
      </c>
      <c r="P2496" t="str">
        <f>_xlfn.XLOOKUP(tblOrders[[#This Row],[OrderID]], tblReturns[OrderID], tblReturns[Returned])</f>
        <v>No</v>
      </c>
      <c r="Q2496" t="str">
        <f>_xlfn.XLOOKUP(tblOrders[[#This Row],[OrderID]], tblShipping[OrderID], tblShipping[ShipMode])</f>
        <v>Standard</v>
      </c>
      <c r="R2496" t="str">
        <f>IFERROR(_xlfn.XLOOKUP(A2495, tblCustomers[CustomerID], tblCustomers[CustomerName]), "Not Found")</f>
        <v>Not Found</v>
      </c>
      <c r="S2496" t="str">
        <f>IF(tblOrders[[#This Row],[Sales]]&gt;1000000,"High Value","Standard")</f>
        <v>Standard</v>
      </c>
      <c r="T2496" t="str">
        <f>_xlfn.XLOOKUP(tblOrders[[#This Row],[ProductID]], tblProducts[ProductID], tblProducts[ProductName])</f>
        <v>Product 57</v>
      </c>
      <c r="U2496">
        <f>_xlfn.XLOOKUP(tblOrders[[#This Row],[SalesRepID]], tblSalesreps[RepID], tblSalesreps[Target])</f>
        <v>16839910</v>
      </c>
    </row>
    <row r="2497" spans="1:21">
      <c r="A2497" t="s">
        <v>3294</v>
      </c>
      <c r="B2497" s="7" t="s">
        <v>250</v>
      </c>
      <c r="C2497" t="s">
        <v>712</v>
      </c>
      <c r="D2497" t="s">
        <v>96</v>
      </c>
      <c r="E2497" t="s">
        <v>45</v>
      </c>
      <c r="F2497" t="s">
        <v>51</v>
      </c>
      <c r="G2497">
        <v>1</v>
      </c>
      <c r="H2497">
        <v>0.2</v>
      </c>
      <c r="I2497" s="2">
        <v>76472</v>
      </c>
      <c r="J2497" t="str">
        <f>_xlfn.XLOOKUP(tblOrders[[#This Row],[CustomerID]], tblCustomers[CustomerID], tblCustomers[CustomerName])</f>
        <v>Customer 294</v>
      </c>
      <c r="K2497" t="str">
        <f>_xlfn.XLOOKUP(tblOrders[[#This Row],[CustomerID]], tblCustomers[CustomerID], tblCustomers[Segment])</f>
        <v>SME</v>
      </c>
      <c r="L2497" t="str">
        <f>_xlfn.XLOOKUP(tblOrders[[#This Row],[ProductID]], tblProducts[ProductID], tblProducts[Category])</f>
        <v>Office</v>
      </c>
      <c r="M2497">
        <f>_xlfn.XLOOKUP(tblOrders[[#This Row],[ProductID]], tblProducts[ProductID], tblProducts[CostPrice])</f>
        <v>20831</v>
      </c>
      <c r="N2497">
        <f>tblOrders[[#This Row],[Sales]]-(tblOrders[[#This Row],[CostPrice]]*tblOrders[[#This Row],[Quantity]])</f>
        <v>55641</v>
      </c>
      <c r="O2497" t="str">
        <f>TEXT(tblOrders[[#This Row],[Date]],"mmm-yyyy")</f>
        <v>Jul-2025</v>
      </c>
      <c r="P2497" t="str">
        <f>_xlfn.XLOOKUP(tblOrders[[#This Row],[OrderID]], tblReturns[OrderID], tblReturns[Returned])</f>
        <v>No</v>
      </c>
      <c r="Q2497" t="str">
        <f>_xlfn.XLOOKUP(tblOrders[[#This Row],[OrderID]], tblShipping[OrderID], tblShipping[ShipMode])</f>
        <v>Express</v>
      </c>
      <c r="R2497" t="str">
        <f>IFERROR(_xlfn.XLOOKUP(A2496, tblCustomers[CustomerID], tblCustomers[CustomerName]), "Not Found")</f>
        <v>Not Found</v>
      </c>
      <c r="S2497" t="str">
        <f>IF(tblOrders[[#This Row],[Sales]]&gt;1000000,"High Value","Standard")</f>
        <v>Standard</v>
      </c>
      <c r="T2497" t="str">
        <f>_xlfn.XLOOKUP(tblOrders[[#This Row],[ProductID]], tblProducts[ProductID], tblProducts[ProductName])</f>
        <v>Product 24</v>
      </c>
      <c r="U2497">
        <f>_xlfn.XLOOKUP(tblOrders[[#This Row],[SalesRepID]], tblSalesreps[RepID], tblSalesreps[Target])</f>
        <v>11319839</v>
      </c>
    </row>
    <row r="2498" spans="1:21">
      <c r="A2498" t="s">
        <v>3295</v>
      </c>
      <c r="B2498" s="7" t="s">
        <v>1330</v>
      </c>
      <c r="C2498" t="s">
        <v>845</v>
      </c>
      <c r="D2498" t="s">
        <v>83</v>
      </c>
      <c r="E2498" t="s">
        <v>40</v>
      </c>
      <c r="F2498" t="s">
        <v>14</v>
      </c>
      <c r="G2498">
        <v>2</v>
      </c>
      <c r="H2498">
        <v>0.2</v>
      </c>
      <c r="I2498" s="2">
        <v>86913.600000000006</v>
      </c>
      <c r="J2498" t="str">
        <f>_xlfn.XLOOKUP(tblOrders[[#This Row],[CustomerID]], tblCustomers[CustomerID], tblCustomers[CustomerName])</f>
        <v>Customer 259</v>
      </c>
      <c r="K2498" t="str">
        <f>_xlfn.XLOOKUP(tblOrders[[#This Row],[CustomerID]], tblCustomers[CustomerID], tblCustomers[Segment])</f>
        <v>Consumer</v>
      </c>
      <c r="L2498" t="str">
        <f>_xlfn.XLOOKUP(tblOrders[[#This Row],[ProductID]], tblProducts[ProductID], tblProducts[Category])</f>
        <v>Furniture</v>
      </c>
      <c r="M2498">
        <f>_xlfn.XLOOKUP(tblOrders[[#This Row],[ProductID]], tblProducts[ProductID], tblProducts[CostPrice])</f>
        <v>79600</v>
      </c>
      <c r="N2498">
        <f>tblOrders[[#This Row],[Sales]]-(tblOrders[[#This Row],[CostPrice]]*tblOrders[[#This Row],[Quantity]])</f>
        <v>-72286.399999999994</v>
      </c>
      <c r="O2498" t="str">
        <f>TEXT(tblOrders[[#This Row],[Date]],"mmm-yyyy")</f>
        <v>Feb-2025</v>
      </c>
      <c r="P2498" t="str">
        <f>_xlfn.XLOOKUP(tblOrders[[#This Row],[OrderID]], tblReturns[OrderID], tblReturns[Returned])</f>
        <v>No</v>
      </c>
      <c r="Q2498" t="str">
        <f>_xlfn.XLOOKUP(tblOrders[[#This Row],[OrderID]], tblShipping[OrderID], tblShipping[ShipMode])</f>
        <v>Pickup</v>
      </c>
      <c r="R2498" t="str">
        <f>IFERROR(_xlfn.XLOOKUP(A2497, tblCustomers[CustomerID], tblCustomers[CustomerName]), "Not Found")</f>
        <v>Not Found</v>
      </c>
      <c r="S2498" t="str">
        <f>IF(tblOrders[[#This Row],[Sales]]&gt;1000000,"High Value","Standard")</f>
        <v>Standard</v>
      </c>
      <c r="T2498" t="str">
        <f>_xlfn.XLOOKUP(tblOrders[[#This Row],[ProductID]], tblProducts[ProductID], tblProducts[ProductName])</f>
        <v>Product 43</v>
      </c>
      <c r="U2498">
        <f>_xlfn.XLOOKUP(tblOrders[[#This Row],[SalesRepID]], tblSalesreps[RepID], tblSalesreps[Target])</f>
        <v>6291486</v>
      </c>
    </row>
    <row r="2499" spans="1:21">
      <c r="A2499" t="s">
        <v>3296</v>
      </c>
      <c r="B2499" s="7" t="s">
        <v>1132</v>
      </c>
      <c r="C2499" t="s">
        <v>129</v>
      </c>
      <c r="D2499" t="s">
        <v>244</v>
      </c>
      <c r="E2499" t="s">
        <v>186</v>
      </c>
      <c r="F2499" t="s">
        <v>88</v>
      </c>
      <c r="G2499">
        <v>4</v>
      </c>
      <c r="H2499">
        <v>0.15</v>
      </c>
      <c r="I2499" s="2">
        <v>443893.8</v>
      </c>
      <c r="J2499" t="str">
        <f>_xlfn.XLOOKUP(tblOrders[[#This Row],[CustomerID]], tblCustomers[CustomerID], tblCustomers[CustomerName])</f>
        <v>Customer 237</v>
      </c>
      <c r="K2499" t="str">
        <f>_xlfn.XLOOKUP(tblOrders[[#This Row],[CustomerID]], tblCustomers[CustomerID], tblCustomers[Segment])</f>
        <v>Consumer</v>
      </c>
      <c r="L2499" t="str">
        <f>_xlfn.XLOOKUP(tblOrders[[#This Row],[ProductID]], tblProducts[ProductID], tblProducts[Category])</f>
        <v>Electronics</v>
      </c>
      <c r="M2499">
        <f>_xlfn.XLOOKUP(tblOrders[[#This Row],[ProductID]], tblProducts[ProductID], tblProducts[CostPrice])</f>
        <v>12227</v>
      </c>
      <c r="N2499">
        <f>tblOrders[[#This Row],[Sales]]-(tblOrders[[#This Row],[CostPrice]]*tblOrders[[#This Row],[Quantity]])</f>
        <v>394985.8</v>
      </c>
      <c r="O2499" t="str">
        <f>TEXT(tblOrders[[#This Row],[Date]],"mmm-yyyy")</f>
        <v>Feb-2025</v>
      </c>
      <c r="P2499" t="str">
        <f>_xlfn.XLOOKUP(tblOrders[[#This Row],[OrderID]], tblReturns[OrderID], tblReturns[Returned])</f>
        <v>No</v>
      </c>
      <c r="Q2499" t="str">
        <f>_xlfn.XLOOKUP(tblOrders[[#This Row],[OrderID]], tblShipping[OrderID], tblShipping[ShipMode])</f>
        <v>Standard</v>
      </c>
      <c r="R2499" t="str">
        <f>IFERROR(_xlfn.XLOOKUP(A2498, tblCustomers[CustomerID], tblCustomers[CustomerName]), "Not Found")</f>
        <v>Not Found</v>
      </c>
      <c r="S2499" t="str">
        <f>IF(tblOrders[[#This Row],[Sales]]&gt;1000000,"High Value","Standard")</f>
        <v>Standard</v>
      </c>
      <c r="T2499" t="str">
        <f>_xlfn.XLOOKUP(tblOrders[[#This Row],[ProductID]], tblProducts[ProductID], tblProducts[ProductName])</f>
        <v>Product 96</v>
      </c>
      <c r="U2499">
        <f>_xlfn.XLOOKUP(tblOrders[[#This Row],[SalesRepID]], tblSalesreps[RepID], tblSalesreps[Target])</f>
        <v>15141830</v>
      </c>
    </row>
    <row r="2500" spans="1:21">
      <c r="A2500" t="s">
        <v>3297</v>
      </c>
      <c r="B2500" s="7" t="s">
        <v>777</v>
      </c>
      <c r="C2500" t="s">
        <v>712</v>
      </c>
      <c r="D2500" t="s">
        <v>382</v>
      </c>
      <c r="E2500" t="s">
        <v>205</v>
      </c>
      <c r="F2500" t="s">
        <v>20</v>
      </c>
      <c r="G2500">
        <v>6</v>
      </c>
      <c r="H2500">
        <v>0.05</v>
      </c>
      <c r="I2500" s="2">
        <v>210461.1</v>
      </c>
      <c r="J2500" t="str">
        <f>_xlfn.XLOOKUP(tblOrders[[#This Row],[CustomerID]], tblCustomers[CustomerID], tblCustomers[CustomerName])</f>
        <v>Customer 294</v>
      </c>
      <c r="K2500" t="str">
        <f>_xlfn.XLOOKUP(tblOrders[[#This Row],[CustomerID]], tblCustomers[CustomerID], tblCustomers[Segment])</f>
        <v>SME</v>
      </c>
      <c r="L2500" t="str">
        <f>_xlfn.XLOOKUP(tblOrders[[#This Row],[ProductID]], tblProducts[ProductID], tblProducts[Category])</f>
        <v>Office</v>
      </c>
      <c r="M2500">
        <f>_xlfn.XLOOKUP(tblOrders[[#This Row],[ProductID]], tblProducts[ProductID], tblProducts[CostPrice])</f>
        <v>61777</v>
      </c>
      <c r="N2500">
        <f>tblOrders[[#This Row],[Sales]]-(tblOrders[[#This Row],[CostPrice]]*tblOrders[[#This Row],[Quantity]])</f>
        <v>-160200.9</v>
      </c>
      <c r="O2500" t="str">
        <f>TEXT(tblOrders[[#This Row],[Date]],"mmm-yyyy")</f>
        <v>Jul-2025</v>
      </c>
      <c r="P2500" t="str">
        <f>_xlfn.XLOOKUP(tblOrders[[#This Row],[OrderID]], tblReturns[OrderID], tblReturns[Returned])</f>
        <v>No</v>
      </c>
      <c r="Q2500" t="str">
        <f>_xlfn.XLOOKUP(tblOrders[[#This Row],[OrderID]], tblShipping[OrderID], tblShipping[ShipMode])</f>
        <v>Express</v>
      </c>
      <c r="R2500" t="str">
        <f>IFERROR(_xlfn.XLOOKUP(A2499, tblCustomers[CustomerID], tblCustomers[CustomerName]), "Not Found")</f>
        <v>Not Found</v>
      </c>
      <c r="S2500" t="str">
        <f>IF(tblOrders[[#This Row],[Sales]]&gt;1000000,"High Value","Standard")</f>
        <v>Standard</v>
      </c>
      <c r="T2500" t="str">
        <f>_xlfn.XLOOKUP(tblOrders[[#This Row],[ProductID]], tblProducts[ProductID], tblProducts[ProductName])</f>
        <v>Product 65</v>
      </c>
      <c r="U2500">
        <f>_xlfn.XLOOKUP(tblOrders[[#This Row],[SalesRepID]], tblSalesreps[RepID], tblSalesreps[Target])</f>
        <v>16246424</v>
      </c>
    </row>
    <row r="2501" spans="1:21">
      <c r="A2501" t="s">
        <v>3298</v>
      </c>
      <c r="B2501" s="7" t="s">
        <v>913</v>
      </c>
      <c r="C2501" t="s">
        <v>412</v>
      </c>
      <c r="D2501" t="s">
        <v>349</v>
      </c>
      <c r="E2501" t="s">
        <v>205</v>
      </c>
      <c r="F2501" t="s">
        <v>88</v>
      </c>
      <c r="G2501">
        <v>7</v>
      </c>
      <c r="H2501">
        <v>0.2</v>
      </c>
      <c r="I2501" s="2">
        <v>407960</v>
      </c>
      <c r="J2501" t="str">
        <f>_xlfn.XLOOKUP(tblOrders[[#This Row],[CustomerID]], tblCustomers[CustomerID], tblCustomers[CustomerName])</f>
        <v>Customer 111</v>
      </c>
      <c r="K2501" t="str">
        <f>_xlfn.XLOOKUP(tblOrders[[#This Row],[CustomerID]], tblCustomers[CustomerID], tblCustomers[Segment])</f>
        <v>Corporate</v>
      </c>
      <c r="L2501" t="str">
        <f>_xlfn.XLOOKUP(tblOrders[[#This Row],[ProductID]], tblProducts[ProductID], tblProducts[Category])</f>
        <v>Office</v>
      </c>
      <c r="M2501">
        <f>_xlfn.XLOOKUP(tblOrders[[#This Row],[ProductID]], tblProducts[ProductID], tblProducts[CostPrice])</f>
        <v>26900</v>
      </c>
      <c r="N2501">
        <f>tblOrders[[#This Row],[Sales]]-(tblOrders[[#This Row],[CostPrice]]*tblOrders[[#This Row],[Quantity]])</f>
        <v>219660</v>
      </c>
      <c r="O2501" t="str">
        <f>TEXT(tblOrders[[#This Row],[Date]],"mmm-yyyy")</f>
        <v>May-2025</v>
      </c>
      <c r="P2501" t="str">
        <f>_xlfn.XLOOKUP(tblOrders[[#This Row],[OrderID]], tblReturns[OrderID], tblReturns[Returned])</f>
        <v>Yes</v>
      </c>
      <c r="Q2501" t="str">
        <f>_xlfn.XLOOKUP(tblOrders[[#This Row],[OrderID]], tblShipping[OrderID], tblShipping[ShipMode])</f>
        <v>Standard</v>
      </c>
      <c r="R2501" t="str">
        <f>IFERROR(_xlfn.XLOOKUP(A2500, tblCustomers[CustomerID], tblCustomers[CustomerName]), "Not Found")</f>
        <v>Not Found</v>
      </c>
      <c r="S2501" t="str">
        <f>IF(tblOrders[[#This Row],[Sales]]&gt;1000000,"High Value","Standard")</f>
        <v>Standard</v>
      </c>
      <c r="T2501" t="str">
        <f>_xlfn.XLOOKUP(tblOrders[[#This Row],[ProductID]], tblProducts[ProductID], tblProducts[ProductName])</f>
        <v>Product 61</v>
      </c>
      <c r="U2501">
        <f>_xlfn.XLOOKUP(tblOrders[[#This Row],[SalesRepID]], tblSalesreps[RepID], tblSalesreps[Target])</f>
        <v>16246424</v>
      </c>
    </row>
    <row r="2502" spans="1:21">
      <c r="A2502" t="s">
        <v>3299</v>
      </c>
      <c r="B2502" s="7" t="s">
        <v>1055</v>
      </c>
      <c r="C2502" t="s">
        <v>831</v>
      </c>
      <c r="D2502" t="s">
        <v>474</v>
      </c>
      <c r="E2502" t="s">
        <v>165</v>
      </c>
      <c r="F2502" t="s">
        <v>88</v>
      </c>
      <c r="G2502">
        <v>9</v>
      </c>
      <c r="H2502">
        <v>0.05</v>
      </c>
      <c r="I2502" s="2">
        <v>1155660.75</v>
      </c>
      <c r="J2502" t="str">
        <f>_xlfn.XLOOKUP(tblOrders[[#This Row],[CustomerID]], tblCustomers[CustomerID], tblCustomers[CustomerName])</f>
        <v>Customer 246</v>
      </c>
      <c r="K2502" t="str">
        <f>_xlfn.XLOOKUP(tblOrders[[#This Row],[CustomerID]], tblCustomers[CustomerID], tblCustomers[Segment])</f>
        <v>Consumer</v>
      </c>
      <c r="L2502" t="str">
        <f>_xlfn.XLOOKUP(tblOrders[[#This Row],[ProductID]], tblProducts[ProductID], tblProducts[Category])</f>
        <v>Office</v>
      </c>
      <c r="M2502">
        <f>_xlfn.XLOOKUP(tblOrders[[#This Row],[ProductID]], tblProducts[ProductID], tblProducts[CostPrice])</f>
        <v>5129</v>
      </c>
      <c r="N2502">
        <f>tblOrders[[#This Row],[Sales]]-(tblOrders[[#This Row],[CostPrice]]*tblOrders[[#This Row],[Quantity]])</f>
        <v>1109499.75</v>
      </c>
      <c r="O2502" t="str">
        <f>TEXT(tblOrders[[#This Row],[Date]],"mmm-yyyy")</f>
        <v>Mar-2025</v>
      </c>
      <c r="P2502" t="str">
        <f>_xlfn.XLOOKUP(tblOrders[[#This Row],[OrderID]], tblReturns[OrderID], tblReturns[Returned])</f>
        <v>No</v>
      </c>
      <c r="Q2502" t="str">
        <f>_xlfn.XLOOKUP(tblOrders[[#This Row],[OrderID]], tblShipping[OrderID], tblShipping[ShipMode])</f>
        <v>Standard</v>
      </c>
      <c r="R2502" t="str">
        <f>IFERROR(_xlfn.XLOOKUP(A2501, tblCustomers[CustomerID], tblCustomers[CustomerName]), "Not Found")</f>
        <v>Not Found</v>
      </c>
      <c r="S2502" t="str">
        <f>IF(tblOrders[[#This Row],[Sales]]&gt;1000000,"High Value","Standard")</f>
        <v>High Value</v>
      </c>
      <c r="T2502" t="str">
        <f>_xlfn.XLOOKUP(tblOrders[[#This Row],[ProductID]], tblProducts[ProductID], tblProducts[ProductName])</f>
        <v>Product 69</v>
      </c>
      <c r="U2502">
        <f>_xlfn.XLOOKUP(tblOrders[[#This Row],[SalesRepID]], tblSalesreps[RepID], tblSalesreps[Target])</f>
        <v>16839910</v>
      </c>
    </row>
    <row r="2503" spans="1:21">
      <c r="A2503" t="s">
        <v>3300</v>
      </c>
      <c r="B2503" s="7" t="s">
        <v>720</v>
      </c>
      <c r="C2503" t="s">
        <v>154</v>
      </c>
      <c r="D2503" t="s">
        <v>902</v>
      </c>
      <c r="E2503" t="s">
        <v>105</v>
      </c>
      <c r="F2503" t="s">
        <v>20</v>
      </c>
      <c r="G2503">
        <v>8</v>
      </c>
      <c r="H2503">
        <v>0.1</v>
      </c>
      <c r="I2503" s="2">
        <v>1010296.8</v>
      </c>
      <c r="J2503" t="str">
        <f>_xlfn.XLOOKUP(tblOrders[[#This Row],[CustomerID]], tblCustomers[CustomerID], tblCustomers[CustomerName])</f>
        <v>Customer 122</v>
      </c>
      <c r="K2503" t="str">
        <f>_xlfn.XLOOKUP(tblOrders[[#This Row],[CustomerID]], tblCustomers[CustomerID], tblCustomers[Segment])</f>
        <v>Consumer</v>
      </c>
      <c r="L2503" t="str">
        <f>_xlfn.XLOOKUP(tblOrders[[#This Row],[ProductID]], tblProducts[ProductID], tblProducts[Category])</f>
        <v>Furniture</v>
      </c>
      <c r="M2503">
        <f>_xlfn.XLOOKUP(tblOrders[[#This Row],[ProductID]], tblProducts[ProductID], tblProducts[CostPrice])</f>
        <v>44361</v>
      </c>
      <c r="N2503">
        <f>tblOrders[[#This Row],[Sales]]-(tblOrders[[#This Row],[CostPrice]]*tblOrders[[#This Row],[Quantity]])</f>
        <v>655408.80000000005</v>
      </c>
      <c r="O2503" t="str">
        <f>TEXT(tblOrders[[#This Row],[Date]],"mmm-yyyy")</f>
        <v>Mar-2025</v>
      </c>
      <c r="P2503" t="str">
        <f>_xlfn.XLOOKUP(tblOrders[[#This Row],[OrderID]], tblReturns[OrderID], tblReturns[Returned])</f>
        <v>No</v>
      </c>
      <c r="Q2503" t="str">
        <f>_xlfn.XLOOKUP(tblOrders[[#This Row],[OrderID]], tblShipping[OrderID], tblShipping[ShipMode])</f>
        <v>Express</v>
      </c>
      <c r="R2503" t="str">
        <f>IFERROR(_xlfn.XLOOKUP(A2502, tblCustomers[CustomerID], tblCustomers[CustomerName]), "Not Found")</f>
        <v>Not Found</v>
      </c>
      <c r="S2503" t="str">
        <f>IF(tblOrders[[#This Row],[Sales]]&gt;1000000,"High Value","Standard")</f>
        <v>High Value</v>
      </c>
      <c r="T2503" t="str">
        <f>_xlfn.XLOOKUP(tblOrders[[#This Row],[ProductID]], tblProducts[ProductID], tblProducts[ProductName])</f>
        <v>Product 3</v>
      </c>
      <c r="U2503">
        <f>_xlfn.XLOOKUP(tblOrders[[#This Row],[SalesRepID]], tblSalesreps[RepID], tblSalesreps[Target])</f>
        <v>8698154</v>
      </c>
    </row>
    <row r="2504" spans="1:21">
      <c r="A2504" t="s">
        <v>3301</v>
      </c>
      <c r="B2504" s="7" t="s">
        <v>752</v>
      </c>
      <c r="C2504" t="s">
        <v>304</v>
      </c>
      <c r="D2504" t="s">
        <v>597</v>
      </c>
      <c r="E2504" t="s">
        <v>56</v>
      </c>
      <c r="F2504" t="s">
        <v>20</v>
      </c>
      <c r="G2504">
        <v>8</v>
      </c>
      <c r="H2504">
        <v>0.05</v>
      </c>
      <c r="I2504" s="2">
        <v>367042</v>
      </c>
      <c r="J2504" t="str">
        <f>_xlfn.XLOOKUP(tblOrders[[#This Row],[CustomerID]], tblCustomers[CustomerID], tblCustomers[CustomerName])</f>
        <v>Customer 278</v>
      </c>
      <c r="K2504" t="str">
        <f>_xlfn.XLOOKUP(tblOrders[[#This Row],[CustomerID]], tblCustomers[CustomerID], tblCustomers[Segment])</f>
        <v>Consumer</v>
      </c>
      <c r="L2504" t="str">
        <f>_xlfn.XLOOKUP(tblOrders[[#This Row],[ProductID]], tblProducts[ProductID], tblProducts[Category])</f>
        <v>Electronics</v>
      </c>
      <c r="M2504">
        <f>_xlfn.XLOOKUP(tblOrders[[#This Row],[ProductID]], tblProducts[ProductID], tblProducts[CostPrice])</f>
        <v>35454</v>
      </c>
      <c r="N2504">
        <f>tblOrders[[#This Row],[Sales]]-(tblOrders[[#This Row],[CostPrice]]*tblOrders[[#This Row],[Quantity]])</f>
        <v>83410</v>
      </c>
      <c r="O2504" t="str">
        <f>TEXT(tblOrders[[#This Row],[Date]],"mmm-yyyy")</f>
        <v>Sep-2025</v>
      </c>
      <c r="P2504" t="str">
        <f>_xlfn.XLOOKUP(tblOrders[[#This Row],[OrderID]], tblReturns[OrderID], tblReturns[Returned])</f>
        <v>No</v>
      </c>
      <c r="Q2504" t="str">
        <f>_xlfn.XLOOKUP(tblOrders[[#This Row],[OrderID]], tblShipping[OrderID], tblShipping[ShipMode])</f>
        <v>Standard</v>
      </c>
      <c r="R2504" t="str">
        <f>IFERROR(_xlfn.XLOOKUP(A2503, tblCustomers[CustomerID], tblCustomers[CustomerName]), "Not Found")</f>
        <v>Not Found</v>
      </c>
      <c r="S2504" t="str">
        <f>IF(tblOrders[[#This Row],[Sales]]&gt;1000000,"High Value","Standard")</f>
        <v>Standard</v>
      </c>
      <c r="T2504" t="str">
        <f>_xlfn.XLOOKUP(tblOrders[[#This Row],[ProductID]], tblProducts[ProductID], tblProducts[ProductName])</f>
        <v>Product 28</v>
      </c>
      <c r="U2504">
        <f>_xlfn.XLOOKUP(tblOrders[[#This Row],[SalesRepID]], tblSalesreps[RepID], tblSalesreps[Target])</f>
        <v>14265630</v>
      </c>
    </row>
    <row r="2505" spans="1:21">
      <c r="A2505" t="s">
        <v>3302</v>
      </c>
      <c r="B2505" s="7" t="s">
        <v>1008</v>
      </c>
      <c r="C2505" t="s">
        <v>1425</v>
      </c>
      <c r="D2505" t="s">
        <v>643</v>
      </c>
      <c r="E2505" t="s">
        <v>165</v>
      </c>
      <c r="F2505" t="s">
        <v>51</v>
      </c>
      <c r="G2505">
        <v>3</v>
      </c>
      <c r="H2505">
        <v>0.05</v>
      </c>
      <c r="I2505" s="2">
        <v>410867.4</v>
      </c>
      <c r="J2505" t="str">
        <f>_xlfn.XLOOKUP(tblOrders[[#This Row],[CustomerID]], tblCustomers[CustomerID], tblCustomers[CustomerName])</f>
        <v>Customer 63</v>
      </c>
      <c r="K2505" t="str">
        <f>_xlfn.XLOOKUP(tblOrders[[#This Row],[CustomerID]], tblCustomers[CustomerID], tblCustomers[Segment])</f>
        <v>Corporate</v>
      </c>
      <c r="L2505" t="str">
        <f>_xlfn.XLOOKUP(tblOrders[[#This Row],[ProductID]], tblProducts[ProductID], tblProducts[Category])</f>
        <v>Home</v>
      </c>
      <c r="M2505">
        <f>_xlfn.XLOOKUP(tblOrders[[#This Row],[ProductID]], tblProducts[ProductID], tblProducts[CostPrice])</f>
        <v>77766</v>
      </c>
      <c r="N2505">
        <f>tblOrders[[#This Row],[Sales]]-(tblOrders[[#This Row],[CostPrice]]*tblOrders[[#This Row],[Quantity]])</f>
        <v>177569.40000000002</v>
      </c>
      <c r="O2505" t="str">
        <f>TEXT(tblOrders[[#This Row],[Date]],"mmm-yyyy")</f>
        <v>Apr-2025</v>
      </c>
      <c r="P2505" t="str">
        <f>_xlfn.XLOOKUP(tblOrders[[#This Row],[OrderID]], tblReturns[OrderID], tblReturns[Returned])</f>
        <v>Yes</v>
      </c>
      <c r="Q2505" t="str">
        <f>_xlfn.XLOOKUP(tblOrders[[#This Row],[OrderID]], tblShipping[OrderID], tblShipping[ShipMode])</f>
        <v>Express</v>
      </c>
      <c r="R2505" t="str">
        <f>IFERROR(_xlfn.XLOOKUP(A2504, tblCustomers[CustomerID], tblCustomers[CustomerName]), "Not Found")</f>
        <v>Not Found</v>
      </c>
      <c r="S2505" t="str">
        <f>IF(tblOrders[[#This Row],[Sales]]&gt;1000000,"High Value","Standard")</f>
        <v>Standard</v>
      </c>
      <c r="T2505" t="str">
        <f>_xlfn.XLOOKUP(tblOrders[[#This Row],[ProductID]], tblProducts[ProductID], tblProducts[ProductName])</f>
        <v>Product 1</v>
      </c>
      <c r="U2505">
        <f>_xlfn.XLOOKUP(tblOrders[[#This Row],[SalesRepID]], tblSalesreps[RepID], tblSalesreps[Target])</f>
        <v>16839910</v>
      </c>
    </row>
    <row r="2506" spans="1:21">
      <c r="A2506" t="s">
        <v>3303</v>
      </c>
      <c r="B2506" s="7" t="s">
        <v>780</v>
      </c>
      <c r="C2506" t="s">
        <v>1352</v>
      </c>
      <c r="D2506" t="s">
        <v>226</v>
      </c>
      <c r="E2506" t="s">
        <v>69</v>
      </c>
      <c r="F2506" t="s">
        <v>26</v>
      </c>
      <c r="G2506">
        <v>9</v>
      </c>
      <c r="H2506">
        <v>0.15</v>
      </c>
      <c r="I2506" s="2">
        <v>230043.15</v>
      </c>
      <c r="J2506" t="str">
        <f>_xlfn.XLOOKUP(tblOrders[[#This Row],[CustomerID]], tblCustomers[CustomerID], tblCustomers[CustomerName])</f>
        <v>Customer 36</v>
      </c>
      <c r="K2506" t="str">
        <f>_xlfn.XLOOKUP(tblOrders[[#This Row],[CustomerID]], tblCustomers[CustomerID], tblCustomers[Segment])</f>
        <v>SME</v>
      </c>
      <c r="L2506" t="str">
        <f>_xlfn.XLOOKUP(tblOrders[[#This Row],[ProductID]], tblProducts[ProductID], tblProducts[Category])</f>
        <v>Furniture</v>
      </c>
      <c r="M2506">
        <f>_xlfn.XLOOKUP(tblOrders[[#This Row],[ProductID]], tblProducts[ProductID], tblProducts[CostPrice])</f>
        <v>75432</v>
      </c>
      <c r="N2506">
        <f>tblOrders[[#This Row],[Sales]]-(tblOrders[[#This Row],[CostPrice]]*tblOrders[[#This Row],[Quantity]])</f>
        <v>-448844.85</v>
      </c>
      <c r="O2506" t="str">
        <f>TEXT(tblOrders[[#This Row],[Date]],"mmm-yyyy")</f>
        <v>Dec-2025</v>
      </c>
      <c r="P2506" t="str">
        <f>_xlfn.XLOOKUP(tblOrders[[#This Row],[OrderID]], tblReturns[OrderID], tblReturns[Returned])</f>
        <v>No</v>
      </c>
      <c r="Q2506" t="str">
        <f>_xlfn.XLOOKUP(tblOrders[[#This Row],[OrderID]], tblShipping[OrderID], tblShipping[ShipMode])</f>
        <v>Express</v>
      </c>
      <c r="R2506" t="str">
        <f>IFERROR(_xlfn.XLOOKUP(A2505, tblCustomers[CustomerID], tblCustomers[CustomerName]), "Not Found")</f>
        <v>Not Found</v>
      </c>
      <c r="S2506" t="str">
        <f>IF(tblOrders[[#This Row],[Sales]]&gt;1000000,"High Value","Standard")</f>
        <v>Standard</v>
      </c>
      <c r="T2506" t="str">
        <f>_xlfn.XLOOKUP(tblOrders[[#This Row],[ProductID]], tblProducts[ProductID], tblProducts[ProductName])</f>
        <v>Product 88</v>
      </c>
      <c r="U2506">
        <f>_xlfn.XLOOKUP(tblOrders[[#This Row],[SalesRepID]], tblSalesreps[RepID], tblSalesreps[Target])</f>
        <v>19473459</v>
      </c>
    </row>
    <row r="2507" spans="1:21">
      <c r="A2507" t="s">
        <v>3304</v>
      </c>
      <c r="B2507" s="7" t="s">
        <v>858</v>
      </c>
      <c r="C2507" t="s">
        <v>215</v>
      </c>
      <c r="D2507" t="s">
        <v>137</v>
      </c>
      <c r="E2507" t="s">
        <v>56</v>
      </c>
      <c r="F2507" t="s">
        <v>26</v>
      </c>
      <c r="G2507">
        <v>3</v>
      </c>
      <c r="H2507">
        <v>0.15</v>
      </c>
      <c r="I2507" s="2">
        <v>186481.5</v>
      </c>
      <c r="J2507" t="str">
        <f>_xlfn.XLOOKUP(tblOrders[[#This Row],[CustomerID]], tblCustomers[CustomerID], tblCustomers[CustomerName])</f>
        <v>Customer 25</v>
      </c>
      <c r="K2507" t="str">
        <f>_xlfn.XLOOKUP(tblOrders[[#This Row],[CustomerID]], tblCustomers[CustomerID], tblCustomers[Segment])</f>
        <v>Corporate</v>
      </c>
      <c r="L2507" t="str">
        <f>_xlfn.XLOOKUP(tblOrders[[#This Row],[ProductID]], tblProducts[ProductID], tblProducts[Category])</f>
        <v>Home</v>
      </c>
      <c r="M2507">
        <f>_xlfn.XLOOKUP(tblOrders[[#This Row],[ProductID]], tblProducts[ProductID], tblProducts[CostPrice])</f>
        <v>26666</v>
      </c>
      <c r="N2507">
        <f>tblOrders[[#This Row],[Sales]]-(tblOrders[[#This Row],[CostPrice]]*tblOrders[[#This Row],[Quantity]])</f>
        <v>106483.5</v>
      </c>
      <c r="O2507" t="str">
        <f>TEXT(tblOrders[[#This Row],[Date]],"mmm-yyyy")</f>
        <v>Aug-2025</v>
      </c>
      <c r="P2507" t="str">
        <f>_xlfn.XLOOKUP(tblOrders[[#This Row],[OrderID]], tblReturns[OrderID], tblReturns[Returned])</f>
        <v>No</v>
      </c>
      <c r="Q2507" t="str">
        <f>_xlfn.XLOOKUP(tblOrders[[#This Row],[OrderID]], tblShipping[OrderID], tblShipping[ShipMode])</f>
        <v>Express</v>
      </c>
      <c r="R2507" t="str">
        <f>IFERROR(_xlfn.XLOOKUP(A2506, tblCustomers[CustomerID], tblCustomers[CustomerName]), "Not Found")</f>
        <v>Not Found</v>
      </c>
      <c r="S2507" t="str">
        <f>IF(tblOrders[[#This Row],[Sales]]&gt;1000000,"High Value","Standard")</f>
        <v>Standard</v>
      </c>
      <c r="T2507" t="str">
        <f>_xlfn.XLOOKUP(tblOrders[[#This Row],[ProductID]], tblProducts[ProductID], tblProducts[ProductName])</f>
        <v>Product 76</v>
      </c>
      <c r="U2507">
        <f>_xlfn.XLOOKUP(tblOrders[[#This Row],[SalesRepID]], tblSalesreps[RepID], tblSalesreps[Target])</f>
        <v>14265630</v>
      </c>
    </row>
    <row r="2508" spans="1:21">
      <c r="A2508" t="s">
        <v>3305</v>
      </c>
      <c r="B2508" s="7" t="s">
        <v>1122</v>
      </c>
      <c r="C2508" t="s">
        <v>1582</v>
      </c>
      <c r="D2508" t="s">
        <v>387</v>
      </c>
      <c r="E2508" t="s">
        <v>79</v>
      </c>
      <c r="F2508" t="s">
        <v>51</v>
      </c>
      <c r="G2508">
        <v>1</v>
      </c>
      <c r="H2508">
        <v>0.15</v>
      </c>
      <c r="I2508" s="2">
        <v>93881.65</v>
      </c>
      <c r="J2508" t="str">
        <f>_xlfn.XLOOKUP(tblOrders[[#This Row],[CustomerID]], tblCustomers[CustomerID], tblCustomers[CustomerName])</f>
        <v>Customer 224</v>
      </c>
      <c r="K2508" t="str">
        <f>_xlfn.XLOOKUP(tblOrders[[#This Row],[CustomerID]], tblCustomers[CustomerID], tblCustomers[Segment])</f>
        <v>Corporate</v>
      </c>
      <c r="L2508" t="str">
        <f>_xlfn.XLOOKUP(tblOrders[[#This Row],[ProductID]], tblProducts[ProductID], tblProducts[Category])</f>
        <v>Furniture</v>
      </c>
      <c r="M2508">
        <f>_xlfn.XLOOKUP(tblOrders[[#This Row],[ProductID]], tblProducts[ProductID], tblProducts[CostPrice])</f>
        <v>37464</v>
      </c>
      <c r="N2508">
        <f>tblOrders[[#This Row],[Sales]]-(tblOrders[[#This Row],[CostPrice]]*tblOrders[[#This Row],[Quantity]])</f>
        <v>56417.649999999994</v>
      </c>
      <c r="O2508" t="str">
        <f>TEXT(tblOrders[[#This Row],[Date]],"mmm-yyyy")</f>
        <v>Oct-2025</v>
      </c>
      <c r="P2508" t="str">
        <f>_xlfn.XLOOKUP(tblOrders[[#This Row],[OrderID]], tblReturns[OrderID], tblReturns[Returned])</f>
        <v>No</v>
      </c>
      <c r="Q2508" t="str">
        <f>_xlfn.XLOOKUP(tblOrders[[#This Row],[OrderID]], tblShipping[OrderID], tblShipping[ShipMode])</f>
        <v>Standard</v>
      </c>
      <c r="R2508" t="str">
        <f>IFERROR(_xlfn.XLOOKUP(A2507, tblCustomers[CustomerID], tblCustomers[CustomerName]), "Not Found")</f>
        <v>Not Found</v>
      </c>
      <c r="S2508" t="str">
        <f>IF(tblOrders[[#This Row],[Sales]]&gt;1000000,"High Value","Standard")</f>
        <v>Standard</v>
      </c>
      <c r="T2508" t="str">
        <f>_xlfn.XLOOKUP(tblOrders[[#This Row],[ProductID]], tblProducts[ProductID], tblProducts[ProductName])</f>
        <v>Product 63</v>
      </c>
      <c r="U2508">
        <f>_xlfn.XLOOKUP(tblOrders[[#This Row],[SalesRepID]], tblSalesreps[RepID], tblSalesreps[Target])</f>
        <v>8592536</v>
      </c>
    </row>
    <row r="2509" spans="1:21">
      <c r="A2509" t="s">
        <v>3306</v>
      </c>
      <c r="B2509" s="7" t="s">
        <v>195</v>
      </c>
      <c r="C2509" t="s">
        <v>342</v>
      </c>
      <c r="D2509" t="s">
        <v>137</v>
      </c>
      <c r="E2509" t="s">
        <v>119</v>
      </c>
      <c r="F2509" t="s">
        <v>14</v>
      </c>
      <c r="G2509">
        <v>2</v>
      </c>
      <c r="H2509">
        <v>0.05</v>
      </c>
      <c r="I2509" s="2">
        <v>275311.90000000002</v>
      </c>
      <c r="J2509" t="str">
        <f>_xlfn.XLOOKUP(tblOrders[[#This Row],[CustomerID]], tblCustomers[CustomerID], tblCustomers[CustomerName])</f>
        <v>Customer 94</v>
      </c>
      <c r="K2509" t="str">
        <f>_xlfn.XLOOKUP(tblOrders[[#This Row],[CustomerID]], tblCustomers[CustomerID], tblCustomers[Segment])</f>
        <v>SME</v>
      </c>
      <c r="L2509" t="str">
        <f>_xlfn.XLOOKUP(tblOrders[[#This Row],[ProductID]], tblProducts[ProductID], tblProducts[Category])</f>
        <v>Home</v>
      </c>
      <c r="M2509">
        <f>_xlfn.XLOOKUP(tblOrders[[#This Row],[ProductID]], tblProducts[ProductID], tblProducts[CostPrice])</f>
        <v>26666</v>
      </c>
      <c r="N2509">
        <f>tblOrders[[#This Row],[Sales]]-(tblOrders[[#This Row],[CostPrice]]*tblOrders[[#This Row],[Quantity]])</f>
        <v>221979.90000000002</v>
      </c>
      <c r="O2509" t="str">
        <f>TEXT(tblOrders[[#This Row],[Date]],"mmm-yyyy")</f>
        <v>Oct-2025</v>
      </c>
      <c r="P2509" t="str">
        <f>_xlfn.XLOOKUP(tblOrders[[#This Row],[OrderID]], tblReturns[OrderID], tblReturns[Returned])</f>
        <v>No</v>
      </c>
      <c r="Q2509" t="str">
        <f>_xlfn.XLOOKUP(tblOrders[[#This Row],[OrderID]], tblShipping[OrderID], tblShipping[ShipMode])</f>
        <v>Standard</v>
      </c>
      <c r="R2509" t="str">
        <f>IFERROR(_xlfn.XLOOKUP(A2508, tblCustomers[CustomerID], tblCustomers[CustomerName]), "Not Found")</f>
        <v>Not Found</v>
      </c>
      <c r="S2509" t="str">
        <f>IF(tblOrders[[#This Row],[Sales]]&gt;1000000,"High Value","Standard")</f>
        <v>Standard</v>
      </c>
      <c r="T2509" t="str">
        <f>_xlfn.XLOOKUP(tblOrders[[#This Row],[ProductID]], tblProducts[ProductID], tblProducts[ProductName])</f>
        <v>Product 76</v>
      </c>
      <c r="U2509">
        <f>_xlfn.XLOOKUP(tblOrders[[#This Row],[SalesRepID]], tblSalesreps[RepID], tblSalesreps[Target])</f>
        <v>5886694</v>
      </c>
    </row>
    <row r="2510" spans="1:21">
      <c r="A2510" t="s">
        <v>3307</v>
      </c>
      <c r="B2510" s="7" t="s">
        <v>858</v>
      </c>
      <c r="C2510" t="s">
        <v>573</v>
      </c>
      <c r="D2510" t="s">
        <v>60</v>
      </c>
      <c r="E2510" t="s">
        <v>186</v>
      </c>
      <c r="F2510" t="s">
        <v>26</v>
      </c>
      <c r="G2510">
        <v>10</v>
      </c>
      <c r="H2510">
        <v>0.15</v>
      </c>
      <c r="I2510" s="2">
        <v>725050</v>
      </c>
      <c r="J2510" t="str">
        <f>_xlfn.XLOOKUP(tblOrders[[#This Row],[CustomerID]], tblCustomers[CustomerID], tblCustomers[CustomerName])</f>
        <v>Customer 13</v>
      </c>
      <c r="K2510" t="str">
        <f>_xlfn.XLOOKUP(tblOrders[[#This Row],[CustomerID]], tblCustomers[CustomerID], tblCustomers[Segment])</f>
        <v>Corporate</v>
      </c>
      <c r="L2510" t="str">
        <f>_xlfn.XLOOKUP(tblOrders[[#This Row],[ProductID]], tblProducts[ProductID], tblProducts[Category])</f>
        <v>Office</v>
      </c>
      <c r="M2510">
        <f>_xlfn.XLOOKUP(tblOrders[[#This Row],[ProductID]], tblProducts[ProductID], tblProducts[CostPrice])</f>
        <v>62137</v>
      </c>
      <c r="N2510">
        <f>tblOrders[[#This Row],[Sales]]-(tblOrders[[#This Row],[CostPrice]]*tblOrders[[#This Row],[Quantity]])</f>
        <v>103680</v>
      </c>
      <c r="O2510" t="str">
        <f>TEXT(tblOrders[[#This Row],[Date]],"mmm-yyyy")</f>
        <v>Aug-2025</v>
      </c>
      <c r="P2510" t="str">
        <f>_xlfn.XLOOKUP(tblOrders[[#This Row],[OrderID]], tblReturns[OrderID], tblReturns[Returned])</f>
        <v>Yes</v>
      </c>
      <c r="Q2510" t="str">
        <f>_xlfn.XLOOKUP(tblOrders[[#This Row],[OrderID]], tblShipping[OrderID], tblShipping[ShipMode])</f>
        <v>Express</v>
      </c>
      <c r="R2510" t="str">
        <f>IFERROR(_xlfn.XLOOKUP(A2509, tblCustomers[CustomerID], tblCustomers[CustomerName]), "Not Found")</f>
        <v>Not Found</v>
      </c>
      <c r="S2510" t="str">
        <f>IF(tblOrders[[#This Row],[Sales]]&gt;1000000,"High Value","Standard")</f>
        <v>Standard</v>
      </c>
      <c r="T2510" t="str">
        <f>_xlfn.XLOOKUP(tblOrders[[#This Row],[ProductID]], tblProducts[ProductID], tblProducts[ProductName])</f>
        <v>Product 100</v>
      </c>
      <c r="U2510">
        <f>_xlfn.XLOOKUP(tblOrders[[#This Row],[SalesRepID]], tblSalesreps[RepID], tblSalesreps[Target])</f>
        <v>15141830</v>
      </c>
    </row>
    <row r="2511" spans="1:21">
      <c r="A2511" t="s">
        <v>3308</v>
      </c>
      <c r="B2511" s="7" t="s">
        <v>367</v>
      </c>
      <c r="C2511" t="s">
        <v>338</v>
      </c>
      <c r="D2511" t="s">
        <v>158</v>
      </c>
      <c r="E2511" t="s">
        <v>74</v>
      </c>
      <c r="F2511" t="s">
        <v>20</v>
      </c>
      <c r="G2511">
        <v>3</v>
      </c>
      <c r="H2511">
        <v>0.15</v>
      </c>
      <c r="I2511" s="2">
        <v>65157.599999999999</v>
      </c>
      <c r="J2511" t="str">
        <f>_xlfn.XLOOKUP(tblOrders[[#This Row],[CustomerID]], tblCustomers[CustomerID], tblCustomers[CustomerName])</f>
        <v>Customer 173</v>
      </c>
      <c r="K2511" t="str">
        <f>_xlfn.XLOOKUP(tblOrders[[#This Row],[CustomerID]], tblCustomers[CustomerID], tblCustomers[Segment])</f>
        <v>SME</v>
      </c>
      <c r="L2511" t="str">
        <f>_xlfn.XLOOKUP(tblOrders[[#This Row],[ProductID]], tblProducts[ProductID], tblProducts[Category])</f>
        <v>Home</v>
      </c>
      <c r="M2511">
        <f>_xlfn.XLOOKUP(tblOrders[[#This Row],[ProductID]], tblProducts[ProductID], tblProducts[CostPrice])</f>
        <v>6817</v>
      </c>
      <c r="N2511">
        <f>tblOrders[[#This Row],[Sales]]-(tblOrders[[#This Row],[CostPrice]]*tblOrders[[#This Row],[Quantity]])</f>
        <v>44706.6</v>
      </c>
      <c r="O2511" t="str">
        <f>TEXT(tblOrders[[#This Row],[Date]],"mmm-yyyy")</f>
        <v>Apr-2025</v>
      </c>
      <c r="P2511" t="str">
        <f>_xlfn.XLOOKUP(tblOrders[[#This Row],[OrderID]], tblReturns[OrderID], tblReturns[Returned])</f>
        <v>No</v>
      </c>
      <c r="Q2511" t="str">
        <f>_xlfn.XLOOKUP(tblOrders[[#This Row],[OrderID]], tblShipping[OrderID], tblShipping[ShipMode])</f>
        <v>Pickup</v>
      </c>
      <c r="R2511" t="str">
        <f>IFERROR(_xlfn.XLOOKUP(A2510, tblCustomers[CustomerID], tblCustomers[CustomerName]), "Not Found")</f>
        <v>Not Found</v>
      </c>
      <c r="S2511" t="str">
        <f>IF(tblOrders[[#This Row],[Sales]]&gt;1000000,"High Value","Standard")</f>
        <v>Standard</v>
      </c>
      <c r="T2511" t="str">
        <f>_xlfn.XLOOKUP(tblOrders[[#This Row],[ProductID]], tblProducts[ProductID], tblProducts[ProductName])</f>
        <v>Product 7</v>
      </c>
      <c r="U2511">
        <f>_xlfn.XLOOKUP(tblOrders[[#This Row],[SalesRepID]], tblSalesreps[RepID], tblSalesreps[Target])</f>
        <v>7254801</v>
      </c>
    </row>
    <row r="2512" spans="1:21">
      <c r="A2512" t="s">
        <v>3309</v>
      </c>
      <c r="B2512" s="7" t="s">
        <v>758</v>
      </c>
      <c r="C2512" t="s">
        <v>934</v>
      </c>
      <c r="D2512" t="s">
        <v>30</v>
      </c>
      <c r="E2512" t="s">
        <v>87</v>
      </c>
      <c r="F2512" t="s">
        <v>26</v>
      </c>
      <c r="G2512">
        <v>6</v>
      </c>
      <c r="H2512">
        <v>0</v>
      </c>
      <c r="I2512" s="2">
        <v>805824</v>
      </c>
      <c r="J2512" t="str">
        <f>_xlfn.XLOOKUP(tblOrders[[#This Row],[CustomerID]], tblCustomers[CustomerID], tblCustomers[CustomerName])</f>
        <v>Customer 85</v>
      </c>
      <c r="K2512" t="str">
        <f>_xlfn.XLOOKUP(tblOrders[[#This Row],[CustomerID]], tblCustomers[CustomerID], tblCustomers[Segment])</f>
        <v>Consumer</v>
      </c>
      <c r="L2512" t="str">
        <f>_xlfn.XLOOKUP(tblOrders[[#This Row],[ProductID]], tblProducts[ProductID], tblProducts[Category])</f>
        <v>Furniture</v>
      </c>
      <c r="M2512">
        <f>_xlfn.XLOOKUP(tblOrders[[#This Row],[ProductID]], tblProducts[ProductID], tblProducts[CostPrice])</f>
        <v>18655</v>
      </c>
      <c r="N2512">
        <f>tblOrders[[#This Row],[Sales]]-(tblOrders[[#This Row],[CostPrice]]*tblOrders[[#This Row],[Quantity]])</f>
        <v>693894</v>
      </c>
      <c r="O2512" t="str">
        <f>TEXT(tblOrders[[#This Row],[Date]],"mmm-yyyy")</f>
        <v>Mar-2025</v>
      </c>
      <c r="P2512" t="str">
        <f>_xlfn.XLOOKUP(tblOrders[[#This Row],[OrderID]], tblReturns[OrderID], tblReturns[Returned])</f>
        <v>No</v>
      </c>
      <c r="Q2512" t="str">
        <f>_xlfn.XLOOKUP(tblOrders[[#This Row],[OrderID]], tblShipping[OrderID], tblShipping[ShipMode])</f>
        <v>Standard</v>
      </c>
      <c r="R2512" t="str">
        <f>IFERROR(_xlfn.XLOOKUP(A2511, tblCustomers[CustomerID], tblCustomers[CustomerName]), "Not Found")</f>
        <v>Not Found</v>
      </c>
      <c r="S2512" t="str">
        <f>IF(tblOrders[[#This Row],[Sales]]&gt;1000000,"High Value","Standard")</f>
        <v>Standard</v>
      </c>
      <c r="T2512" t="str">
        <f>_xlfn.XLOOKUP(tblOrders[[#This Row],[ProductID]], tblProducts[ProductID], tblProducts[ProductName])</f>
        <v>Product 34</v>
      </c>
      <c r="U2512">
        <f>_xlfn.XLOOKUP(tblOrders[[#This Row],[SalesRepID]], tblSalesreps[RepID], tblSalesreps[Target])</f>
        <v>18500989</v>
      </c>
    </row>
    <row r="2513" spans="1:21">
      <c r="A2513" t="s">
        <v>3310</v>
      </c>
      <c r="B2513" s="7" t="s">
        <v>847</v>
      </c>
      <c r="C2513" t="s">
        <v>863</v>
      </c>
      <c r="D2513" t="s">
        <v>73</v>
      </c>
      <c r="E2513" t="s">
        <v>50</v>
      </c>
      <c r="F2513" t="s">
        <v>88</v>
      </c>
      <c r="G2513">
        <v>8</v>
      </c>
      <c r="H2513">
        <v>0</v>
      </c>
      <c r="I2513" s="2">
        <v>206784</v>
      </c>
      <c r="J2513" t="str">
        <f>_xlfn.XLOOKUP(tblOrders[[#This Row],[CustomerID]], tblCustomers[CustomerID], tblCustomers[CustomerName])</f>
        <v>Customer 193</v>
      </c>
      <c r="K2513" t="str">
        <f>_xlfn.XLOOKUP(tblOrders[[#This Row],[CustomerID]], tblCustomers[CustomerID], tblCustomers[Segment])</f>
        <v>Corporate</v>
      </c>
      <c r="L2513" t="str">
        <f>_xlfn.XLOOKUP(tblOrders[[#This Row],[ProductID]], tblProducts[ProductID], tblProducts[Category])</f>
        <v>Office</v>
      </c>
      <c r="M2513">
        <f>_xlfn.XLOOKUP(tblOrders[[#This Row],[ProductID]], tblProducts[ProductID], tblProducts[CostPrice])</f>
        <v>28523</v>
      </c>
      <c r="N2513">
        <f>tblOrders[[#This Row],[Sales]]-(tblOrders[[#This Row],[CostPrice]]*tblOrders[[#This Row],[Quantity]])</f>
        <v>-21400</v>
      </c>
      <c r="O2513" t="str">
        <f>TEXT(tblOrders[[#This Row],[Date]],"mmm-yyyy")</f>
        <v>Apr-2025</v>
      </c>
      <c r="P2513" t="str">
        <f>_xlfn.XLOOKUP(tblOrders[[#This Row],[OrderID]], tblReturns[OrderID], tblReturns[Returned])</f>
        <v>No</v>
      </c>
      <c r="Q2513" t="str">
        <f>_xlfn.XLOOKUP(tblOrders[[#This Row],[OrderID]], tblShipping[OrderID], tblShipping[ShipMode])</f>
        <v>Standard</v>
      </c>
      <c r="R2513" t="str">
        <f>IFERROR(_xlfn.XLOOKUP(A2512, tblCustomers[CustomerID], tblCustomers[CustomerName]), "Not Found")</f>
        <v>Not Found</v>
      </c>
      <c r="S2513" t="str">
        <f>IF(tblOrders[[#This Row],[Sales]]&gt;1000000,"High Value","Standard")</f>
        <v>Standard</v>
      </c>
      <c r="T2513" t="str">
        <f>_xlfn.XLOOKUP(tblOrders[[#This Row],[ProductID]], tblProducts[ProductID], tblProducts[ProductName])</f>
        <v>Product 30</v>
      </c>
      <c r="U2513">
        <f>_xlfn.XLOOKUP(tblOrders[[#This Row],[SalesRepID]], tblSalesreps[RepID], tblSalesreps[Target])</f>
        <v>17350666</v>
      </c>
    </row>
    <row r="2514" spans="1:21">
      <c r="A2514" t="s">
        <v>3311</v>
      </c>
      <c r="B2514" s="7" t="s">
        <v>1427</v>
      </c>
      <c r="C2514" t="s">
        <v>916</v>
      </c>
      <c r="D2514" t="s">
        <v>24</v>
      </c>
      <c r="E2514" t="s">
        <v>45</v>
      </c>
      <c r="F2514" t="s">
        <v>88</v>
      </c>
      <c r="G2514">
        <v>1</v>
      </c>
      <c r="H2514">
        <v>0</v>
      </c>
      <c r="I2514" s="2">
        <v>36998</v>
      </c>
      <c r="J2514" t="str">
        <f>_xlfn.XLOOKUP(tblOrders[[#This Row],[CustomerID]], tblCustomers[CustomerID], tblCustomers[CustomerName])</f>
        <v>Customer 60</v>
      </c>
      <c r="K2514" t="str">
        <f>_xlfn.XLOOKUP(tblOrders[[#This Row],[CustomerID]], tblCustomers[CustomerID], tblCustomers[Segment])</f>
        <v>Consumer</v>
      </c>
      <c r="L2514" t="str">
        <f>_xlfn.XLOOKUP(tblOrders[[#This Row],[ProductID]], tblProducts[ProductID], tblProducts[Category])</f>
        <v>Home</v>
      </c>
      <c r="M2514">
        <f>_xlfn.XLOOKUP(tblOrders[[#This Row],[ProductID]], tblProducts[ProductID], tblProducts[CostPrice])</f>
        <v>57647</v>
      </c>
      <c r="N2514">
        <f>tblOrders[[#This Row],[Sales]]-(tblOrders[[#This Row],[CostPrice]]*tblOrders[[#This Row],[Quantity]])</f>
        <v>-20649</v>
      </c>
      <c r="O2514" t="str">
        <f>TEXT(tblOrders[[#This Row],[Date]],"mmm-yyyy")</f>
        <v>Jan-2025</v>
      </c>
      <c r="P2514" t="str">
        <f>_xlfn.XLOOKUP(tblOrders[[#This Row],[OrderID]], tblReturns[OrderID], tblReturns[Returned])</f>
        <v>No</v>
      </c>
      <c r="Q2514" t="str">
        <f>_xlfn.XLOOKUP(tblOrders[[#This Row],[OrderID]], tblShipping[OrderID], tblShipping[ShipMode])</f>
        <v>Pickup</v>
      </c>
      <c r="R2514" t="str">
        <f>IFERROR(_xlfn.XLOOKUP(A2513, tblCustomers[CustomerID], tblCustomers[CustomerName]), "Not Found")</f>
        <v>Not Found</v>
      </c>
      <c r="S2514" t="str">
        <f>IF(tblOrders[[#This Row],[Sales]]&gt;1000000,"High Value","Standard")</f>
        <v>Standard</v>
      </c>
      <c r="T2514" t="str">
        <f>_xlfn.XLOOKUP(tblOrders[[#This Row],[ProductID]], tblProducts[ProductID], tblProducts[ProductName])</f>
        <v>Product 2</v>
      </c>
      <c r="U2514">
        <f>_xlfn.XLOOKUP(tblOrders[[#This Row],[SalesRepID]], tblSalesreps[RepID], tblSalesreps[Target])</f>
        <v>11319839</v>
      </c>
    </row>
    <row r="2515" spans="1:21">
      <c r="A2515" t="s">
        <v>3312</v>
      </c>
      <c r="B2515" s="7" t="s">
        <v>76</v>
      </c>
      <c r="C2515" t="s">
        <v>787</v>
      </c>
      <c r="D2515" t="s">
        <v>269</v>
      </c>
      <c r="E2515" t="s">
        <v>79</v>
      </c>
      <c r="F2515" t="s">
        <v>20</v>
      </c>
      <c r="G2515">
        <v>8</v>
      </c>
      <c r="H2515">
        <v>0.2</v>
      </c>
      <c r="I2515" s="2">
        <v>895904</v>
      </c>
      <c r="J2515" t="str">
        <f>_xlfn.XLOOKUP(tblOrders[[#This Row],[CustomerID]], tblCustomers[CustomerID], tblCustomers[CustomerName])</f>
        <v>Customer 282</v>
      </c>
      <c r="K2515" t="str">
        <f>_xlfn.XLOOKUP(tblOrders[[#This Row],[CustomerID]], tblCustomers[CustomerID], tblCustomers[Segment])</f>
        <v>SME</v>
      </c>
      <c r="L2515" t="str">
        <f>_xlfn.XLOOKUP(tblOrders[[#This Row],[ProductID]], tblProducts[ProductID], tblProducts[Category])</f>
        <v>Office</v>
      </c>
      <c r="M2515">
        <f>_xlfn.XLOOKUP(tblOrders[[#This Row],[ProductID]], tblProducts[ProductID], tblProducts[CostPrice])</f>
        <v>28606</v>
      </c>
      <c r="N2515">
        <f>tblOrders[[#This Row],[Sales]]-(tblOrders[[#This Row],[CostPrice]]*tblOrders[[#This Row],[Quantity]])</f>
        <v>667056</v>
      </c>
      <c r="O2515" t="str">
        <f>TEXT(tblOrders[[#This Row],[Date]],"mmm-yyyy")</f>
        <v>Jun-2025</v>
      </c>
      <c r="P2515" t="str">
        <f>_xlfn.XLOOKUP(tblOrders[[#This Row],[OrderID]], tblReturns[OrderID], tblReturns[Returned])</f>
        <v>Yes</v>
      </c>
      <c r="Q2515" t="str">
        <f>_xlfn.XLOOKUP(tblOrders[[#This Row],[OrderID]], tblShipping[OrderID], tblShipping[ShipMode])</f>
        <v>Express</v>
      </c>
      <c r="R2515" t="str">
        <f>IFERROR(_xlfn.XLOOKUP(A2514, tblCustomers[CustomerID], tblCustomers[CustomerName]), "Not Found")</f>
        <v>Not Found</v>
      </c>
      <c r="S2515" t="str">
        <f>IF(tblOrders[[#This Row],[Sales]]&gt;1000000,"High Value","Standard")</f>
        <v>Standard</v>
      </c>
      <c r="T2515" t="str">
        <f>_xlfn.XLOOKUP(tblOrders[[#This Row],[ProductID]], tblProducts[ProductID], tblProducts[ProductName])</f>
        <v>Product 62</v>
      </c>
      <c r="U2515">
        <f>_xlfn.XLOOKUP(tblOrders[[#This Row],[SalesRepID]], tblSalesreps[RepID], tblSalesreps[Target])</f>
        <v>8592536</v>
      </c>
    </row>
    <row r="2516" spans="1:21">
      <c r="A2516" t="s">
        <v>3313</v>
      </c>
      <c r="B2516" s="7" t="s">
        <v>456</v>
      </c>
      <c r="C2516" t="s">
        <v>344</v>
      </c>
      <c r="D2516" t="s">
        <v>83</v>
      </c>
      <c r="E2516" t="s">
        <v>186</v>
      </c>
      <c r="F2516" t="s">
        <v>14</v>
      </c>
      <c r="G2516">
        <v>2</v>
      </c>
      <c r="H2516">
        <v>0</v>
      </c>
      <c r="I2516" s="2">
        <v>211228</v>
      </c>
      <c r="J2516" t="str">
        <f>_xlfn.XLOOKUP(tblOrders[[#This Row],[CustomerID]], tblCustomers[CustomerID], tblCustomers[CustomerName])</f>
        <v>Customer 68</v>
      </c>
      <c r="K2516" t="str">
        <f>_xlfn.XLOOKUP(tblOrders[[#This Row],[CustomerID]], tblCustomers[CustomerID], tblCustomers[Segment])</f>
        <v>Consumer</v>
      </c>
      <c r="L2516" t="str">
        <f>_xlfn.XLOOKUP(tblOrders[[#This Row],[ProductID]], tblProducts[ProductID], tblProducts[Category])</f>
        <v>Furniture</v>
      </c>
      <c r="M2516">
        <f>_xlfn.XLOOKUP(tblOrders[[#This Row],[ProductID]], tblProducts[ProductID], tblProducts[CostPrice])</f>
        <v>79600</v>
      </c>
      <c r="N2516">
        <f>tblOrders[[#This Row],[Sales]]-(tblOrders[[#This Row],[CostPrice]]*tblOrders[[#This Row],[Quantity]])</f>
        <v>52028</v>
      </c>
      <c r="O2516" t="str">
        <f>TEXT(tblOrders[[#This Row],[Date]],"mmm-yyyy")</f>
        <v>Jul-2025</v>
      </c>
      <c r="P2516" t="str">
        <f>_xlfn.XLOOKUP(tblOrders[[#This Row],[OrderID]], tblReturns[OrderID], tblReturns[Returned])</f>
        <v>No</v>
      </c>
      <c r="Q2516" t="str">
        <f>_xlfn.XLOOKUP(tblOrders[[#This Row],[OrderID]], tblShipping[OrderID], tblShipping[ShipMode])</f>
        <v>Standard</v>
      </c>
      <c r="R2516" t="str">
        <f>IFERROR(_xlfn.XLOOKUP(A2515, tblCustomers[CustomerID], tblCustomers[CustomerName]), "Not Found")</f>
        <v>Not Found</v>
      </c>
      <c r="S2516" t="str">
        <f>IF(tblOrders[[#This Row],[Sales]]&gt;1000000,"High Value","Standard")</f>
        <v>Standard</v>
      </c>
      <c r="T2516" t="str">
        <f>_xlfn.XLOOKUP(tblOrders[[#This Row],[ProductID]], tblProducts[ProductID], tblProducts[ProductName])</f>
        <v>Product 43</v>
      </c>
      <c r="U2516">
        <f>_xlfn.XLOOKUP(tblOrders[[#This Row],[SalesRepID]], tblSalesreps[RepID], tblSalesreps[Target])</f>
        <v>15141830</v>
      </c>
    </row>
    <row r="2517" spans="1:21">
      <c r="A2517" t="s">
        <v>3314</v>
      </c>
      <c r="B2517" s="7" t="s">
        <v>830</v>
      </c>
      <c r="C2517" t="s">
        <v>304</v>
      </c>
      <c r="D2517" t="s">
        <v>60</v>
      </c>
      <c r="E2517" t="s">
        <v>56</v>
      </c>
      <c r="F2517" t="s">
        <v>51</v>
      </c>
      <c r="G2517">
        <v>4</v>
      </c>
      <c r="H2517">
        <v>0.2</v>
      </c>
      <c r="I2517" s="2">
        <v>261340.79999999999</v>
      </c>
      <c r="J2517" t="str">
        <f>_xlfn.XLOOKUP(tblOrders[[#This Row],[CustomerID]], tblCustomers[CustomerID], tblCustomers[CustomerName])</f>
        <v>Customer 278</v>
      </c>
      <c r="K2517" t="str">
        <f>_xlfn.XLOOKUP(tblOrders[[#This Row],[CustomerID]], tblCustomers[CustomerID], tblCustomers[Segment])</f>
        <v>Consumer</v>
      </c>
      <c r="L2517" t="str">
        <f>_xlfn.XLOOKUP(tblOrders[[#This Row],[ProductID]], tblProducts[ProductID], tblProducts[Category])</f>
        <v>Office</v>
      </c>
      <c r="M2517">
        <f>_xlfn.XLOOKUP(tblOrders[[#This Row],[ProductID]], tblProducts[ProductID], tblProducts[CostPrice])</f>
        <v>62137</v>
      </c>
      <c r="N2517">
        <f>tblOrders[[#This Row],[Sales]]-(tblOrders[[#This Row],[CostPrice]]*tblOrders[[#This Row],[Quantity]])</f>
        <v>12792.799999999988</v>
      </c>
      <c r="O2517" t="str">
        <f>TEXT(tblOrders[[#This Row],[Date]],"mmm-yyyy")</f>
        <v>Sep-2025</v>
      </c>
      <c r="P2517" t="str">
        <f>_xlfn.XLOOKUP(tblOrders[[#This Row],[OrderID]], tblReturns[OrderID], tblReturns[Returned])</f>
        <v>No</v>
      </c>
      <c r="Q2517" t="str">
        <f>_xlfn.XLOOKUP(tblOrders[[#This Row],[OrderID]], tblShipping[OrderID], tblShipping[ShipMode])</f>
        <v>Pickup</v>
      </c>
      <c r="R2517" t="str">
        <f>IFERROR(_xlfn.XLOOKUP(A2516, tblCustomers[CustomerID], tblCustomers[CustomerName]), "Not Found")</f>
        <v>Not Found</v>
      </c>
      <c r="S2517" t="str">
        <f>IF(tblOrders[[#This Row],[Sales]]&gt;1000000,"High Value","Standard")</f>
        <v>Standard</v>
      </c>
      <c r="T2517" t="str">
        <f>_xlfn.XLOOKUP(tblOrders[[#This Row],[ProductID]], tblProducts[ProductID], tblProducts[ProductName])</f>
        <v>Product 100</v>
      </c>
      <c r="U2517">
        <f>_xlfn.XLOOKUP(tblOrders[[#This Row],[SalesRepID]], tblSalesreps[RepID], tblSalesreps[Target])</f>
        <v>14265630</v>
      </c>
    </row>
    <row r="2518" spans="1:21">
      <c r="A2518" t="s">
        <v>3315</v>
      </c>
      <c r="B2518" s="7" t="s">
        <v>847</v>
      </c>
      <c r="C2518" t="s">
        <v>1223</v>
      </c>
      <c r="D2518" t="s">
        <v>504</v>
      </c>
      <c r="E2518" t="s">
        <v>202</v>
      </c>
      <c r="F2518" t="s">
        <v>14</v>
      </c>
      <c r="G2518">
        <v>9</v>
      </c>
      <c r="H2518">
        <v>0.2</v>
      </c>
      <c r="I2518" s="2">
        <v>609480</v>
      </c>
      <c r="J2518" t="str">
        <f>_xlfn.XLOOKUP(tblOrders[[#This Row],[CustomerID]], tblCustomers[CustomerID], tblCustomers[CustomerName])</f>
        <v>Customer 164</v>
      </c>
      <c r="K2518" t="str">
        <f>_xlfn.XLOOKUP(tblOrders[[#This Row],[CustomerID]], tblCustomers[CustomerID], tblCustomers[Segment])</f>
        <v>Consumer</v>
      </c>
      <c r="L2518" t="str">
        <f>_xlfn.XLOOKUP(tblOrders[[#This Row],[ProductID]], tblProducts[ProductID], tblProducts[Category])</f>
        <v>Office</v>
      </c>
      <c r="M2518">
        <f>_xlfn.XLOOKUP(tblOrders[[#This Row],[ProductID]], tblProducts[ProductID], tblProducts[CostPrice])</f>
        <v>12010</v>
      </c>
      <c r="N2518">
        <f>tblOrders[[#This Row],[Sales]]-(tblOrders[[#This Row],[CostPrice]]*tblOrders[[#This Row],[Quantity]])</f>
        <v>501390</v>
      </c>
      <c r="O2518" t="str">
        <f>TEXT(tblOrders[[#This Row],[Date]],"mmm-yyyy")</f>
        <v>Apr-2025</v>
      </c>
      <c r="P2518" t="str">
        <f>_xlfn.XLOOKUP(tblOrders[[#This Row],[OrderID]], tblReturns[OrderID], tblReturns[Returned])</f>
        <v>No</v>
      </c>
      <c r="Q2518" t="str">
        <f>_xlfn.XLOOKUP(tblOrders[[#This Row],[OrderID]], tblShipping[OrderID], tblShipping[ShipMode])</f>
        <v>Standard</v>
      </c>
      <c r="R2518" t="str">
        <f>IFERROR(_xlfn.XLOOKUP(A2517, tblCustomers[CustomerID], tblCustomers[CustomerName]), "Not Found")</f>
        <v>Not Found</v>
      </c>
      <c r="S2518" t="str">
        <f>IF(tblOrders[[#This Row],[Sales]]&gt;1000000,"High Value","Standard")</f>
        <v>Standard</v>
      </c>
      <c r="T2518" t="str">
        <f>_xlfn.XLOOKUP(tblOrders[[#This Row],[ProductID]], tblProducts[ProductID], tblProducts[ProductName])</f>
        <v>Product 15</v>
      </c>
      <c r="U2518">
        <f>_xlfn.XLOOKUP(tblOrders[[#This Row],[SalesRepID]], tblSalesreps[RepID], tblSalesreps[Target])</f>
        <v>10652665</v>
      </c>
    </row>
    <row r="2519" spans="1:21">
      <c r="A2519" t="s">
        <v>3316</v>
      </c>
      <c r="B2519" s="7" t="s">
        <v>982</v>
      </c>
      <c r="C2519" t="s">
        <v>1439</v>
      </c>
      <c r="D2519" t="s">
        <v>617</v>
      </c>
      <c r="E2519" t="s">
        <v>35</v>
      </c>
      <c r="F2519" t="s">
        <v>14</v>
      </c>
      <c r="G2519">
        <v>4</v>
      </c>
      <c r="H2519">
        <v>0</v>
      </c>
      <c r="I2519" s="2">
        <v>531680</v>
      </c>
      <c r="J2519" t="str">
        <f>_xlfn.XLOOKUP(tblOrders[[#This Row],[CustomerID]], tblCustomers[CustomerID], tblCustomers[CustomerName])</f>
        <v>Customer 104</v>
      </c>
      <c r="K2519" t="str">
        <f>_xlfn.XLOOKUP(tblOrders[[#This Row],[CustomerID]], tblCustomers[CustomerID], tblCustomers[Segment])</f>
        <v>Consumer</v>
      </c>
      <c r="L2519" t="str">
        <f>_xlfn.XLOOKUP(tblOrders[[#This Row],[ProductID]], tblProducts[ProductID], tblProducts[Category])</f>
        <v>Home</v>
      </c>
      <c r="M2519">
        <f>_xlfn.XLOOKUP(tblOrders[[#This Row],[ProductID]], tblProducts[ProductID], tblProducts[CostPrice])</f>
        <v>61495</v>
      </c>
      <c r="N2519">
        <f>tblOrders[[#This Row],[Sales]]-(tblOrders[[#This Row],[CostPrice]]*tblOrders[[#This Row],[Quantity]])</f>
        <v>285700</v>
      </c>
      <c r="O2519" t="str">
        <f>TEXT(tblOrders[[#This Row],[Date]],"mmm-yyyy")</f>
        <v>Jul-2025</v>
      </c>
      <c r="P2519" t="str">
        <f>_xlfn.XLOOKUP(tblOrders[[#This Row],[OrderID]], tblReturns[OrderID], tblReturns[Returned])</f>
        <v>No</v>
      </c>
      <c r="Q2519" t="str">
        <f>_xlfn.XLOOKUP(tblOrders[[#This Row],[OrderID]], tblShipping[OrderID], tblShipping[ShipMode])</f>
        <v>Express</v>
      </c>
      <c r="R2519" t="str">
        <f>IFERROR(_xlfn.XLOOKUP(A2518, tblCustomers[CustomerID], tblCustomers[CustomerName]), "Not Found")</f>
        <v>Not Found</v>
      </c>
      <c r="S2519" t="str">
        <f>IF(tblOrders[[#This Row],[Sales]]&gt;1000000,"High Value","Standard")</f>
        <v>Standard</v>
      </c>
      <c r="T2519" t="str">
        <f>_xlfn.XLOOKUP(tblOrders[[#This Row],[ProductID]], tblProducts[ProductID], tblProducts[ProductName])</f>
        <v>Product 45</v>
      </c>
      <c r="U2519">
        <f>_xlfn.XLOOKUP(tblOrders[[#This Row],[SalesRepID]], tblSalesreps[RepID], tblSalesreps[Target])</f>
        <v>19619177</v>
      </c>
    </row>
    <row r="2520" spans="1:21">
      <c r="A2520" t="s">
        <v>3317</v>
      </c>
      <c r="B2520" s="7" t="s">
        <v>2127</v>
      </c>
      <c r="C2520" t="s">
        <v>150</v>
      </c>
      <c r="D2520" t="s">
        <v>288</v>
      </c>
      <c r="E2520" t="s">
        <v>40</v>
      </c>
      <c r="F2520" t="s">
        <v>26</v>
      </c>
      <c r="G2520">
        <v>8</v>
      </c>
      <c r="H2520">
        <v>0.2</v>
      </c>
      <c r="I2520" s="2">
        <v>345331.20000000001</v>
      </c>
      <c r="J2520" t="str">
        <f>_xlfn.XLOOKUP(tblOrders[[#This Row],[CustomerID]], tblCustomers[CustomerID], tblCustomers[CustomerName])</f>
        <v>Customer 240</v>
      </c>
      <c r="K2520" t="str">
        <f>_xlfn.XLOOKUP(tblOrders[[#This Row],[CustomerID]], tblCustomers[CustomerID], tblCustomers[Segment])</f>
        <v>Corporate</v>
      </c>
      <c r="L2520" t="str">
        <f>_xlfn.XLOOKUP(tblOrders[[#This Row],[ProductID]], tblProducts[ProductID], tblProducts[Category])</f>
        <v>Furniture</v>
      </c>
      <c r="M2520">
        <f>_xlfn.XLOOKUP(tblOrders[[#This Row],[ProductID]], tblProducts[ProductID], tblProducts[CostPrice])</f>
        <v>34258</v>
      </c>
      <c r="N2520">
        <f>tblOrders[[#This Row],[Sales]]-(tblOrders[[#This Row],[CostPrice]]*tblOrders[[#This Row],[Quantity]])</f>
        <v>71267.200000000012</v>
      </c>
      <c r="O2520" t="str">
        <f>TEXT(tblOrders[[#This Row],[Date]],"mmm-yyyy")</f>
        <v>Jun-2025</v>
      </c>
      <c r="P2520" t="str">
        <f>_xlfn.XLOOKUP(tblOrders[[#This Row],[OrderID]], tblReturns[OrderID], tblReturns[Returned])</f>
        <v>No</v>
      </c>
      <c r="Q2520" t="str">
        <f>_xlfn.XLOOKUP(tblOrders[[#This Row],[OrderID]], tblShipping[OrderID], tblShipping[ShipMode])</f>
        <v>Pickup</v>
      </c>
      <c r="R2520" t="str">
        <f>IFERROR(_xlfn.XLOOKUP(A2519, tblCustomers[CustomerID], tblCustomers[CustomerName]), "Not Found")</f>
        <v>Not Found</v>
      </c>
      <c r="S2520" t="str">
        <f>IF(tblOrders[[#This Row],[Sales]]&gt;1000000,"High Value","Standard")</f>
        <v>Standard</v>
      </c>
      <c r="T2520" t="str">
        <f>_xlfn.XLOOKUP(tblOrders[[#This Row],[ProductID]], tblProducts[ProductID], tblProducts[ProductName])</f>
        <v>Product 39</v>
      </c>
      <c r="U2520">
        <f>_xlfn.XLOOKUP(tblOrders[[#This Row],[SalesRepID]], tblSalesreps[RepID], tblSalesreps[Target])</f>
        <v>6291486</v>
      </c>
    </row>
    <row r="2521" spans="1:21">
      <c r="A2521" t="s">
        <v>3318</v>
      </c>
      <c r="B2521" s="7" t="s">
        <v>212</v>
      </c>
      <c r="C2521" t="s">
        <v>616</v>
      </c>
      <c r="D2521" t="s">
        <v>64</v>
      </c>
      <c r="E2521" t="s">
        <v>74</v>
      </c>
      <c r="F2521" t="s">
        <v>51</v>
      </c>
      <c r="G2521">
        <v>1</v>
      </c>
      <c r="H2521">
        <v>0.2</v>
      </c>
      <c r="I2521" s="2">
        <v>61016</v>
      </c>
      <c r="J2521" t="str">
        <f>_xlfn.XLOOKUP(tblOrders[[#This Row],[CustomerID]], tblCustomers[CustomerID], tblCustomers[CustomerName])</f>
        <v>Customer 161</v>
      </c>
      <c r="K2521" t="str">
        <f>_xlfn.XLOOKUP(tblOrders[[#This Row],[CustomerID]], tblCustomers[CustomerID], tblCustomers[Segment])</f>
        <v>SME</v>
      </c>
      <c r="L2521" t="str">
        <f>_xlfn.XLOOKUP(tblOrders[[#This Row],[ProductID]], tblProducts[ProductID], tblProducts[Category])</f>
        <v>Office</v>
      </c>
      <c r="M2521">
        <f>_xlfn.XLOOKUP(tblOrders[[#This Row],[ProductID]], tblProducts[ProductID], tblProducts[CostPrice])</f>
        <v>13311</v>
      </c>
      <c r="N2521">
        <f>tblOrders[[#This Row],[Sales]]-(tblOrders[[#This Row],[CostPrice]]*tblOrders[[#This Row],[Quantity]])</f>
        <v>47705</v>
      </c>
      <c r="O2521" t="str">
        <f>TEXT(tblOrders[[#This Row],[Date]],"mmm-yyyy")</f>
        <v>May-2025</v>
      </c>
      <c r="P2521" t="str">
        <f>_xlfn.XLOOKUP(tblOrders[[#This Row],[OrderID]], tblReturns[OrderID], tblReturns[Returned])</f>
        <v>No</v>
      </c>
      <c r="Q2521" t="str">
        <f>_xlfn.XLOOKUP(tblOrders[[#This Row],[OrderID]], tblShipping[OrderID], tblShipping[ShipMode])</f>
        <v>Express</v>
      </c>
      <c r="R2521" t="str">
        <f>IFERROR(_xlfn.XLOOKUP(A2520, tblCustomers[CustomerID], tblCustomers[CustomerName]), "Not Found")</f>
        <v>Not Found</v>
      </c>
      <c r="S2521" t="str">
        <f>IF(tblOrders[[#This Row],[Sales]]&gt;1000000,"High Value","Standard")</f>
        <v>Standard</v>
      </c>
      <c r="T2521" t="str">
        <f>_xlfn.XLOOKUP(tblOrders[[#This Row],[ProductID]], tblProducts[ProductID], tblProducts[ProductName])</f>
        <v>Product 91</v>
      </c>
      <c r="U2521">
        <f>_xlfn.XLOOKUP(tblOrders[[#This Row],[SalesRepID]], tblSalesreps[RepID], tblSalesreps[Target])</f>
        <v>7254801</v>
      </c>
    </row>
    <row r="2522" spans="1:21">
      <c r="A2522" t="s">
        <v>3319</v>
      </c>
      <c r="B2522" s="7" t="s">
        <v>1949</v>
      </c>
      <c r="C2522" t="s">
        <v>1619</v>
      </c>
      <c r="D2522" t="s">
        <v>137</v>
      </c>
      <c r="E2522" t="s">
        <v>35</v>
      </c>
      <c r="F2522" t="s">
        <v>88</v>
      </c>
      <c r="G2522">
        <v>4</v>
      </c>
      <c r="H2522">
        <v>0</v>
      </c>
      <c r="I2522" s="2">
        <v>303656</v>
      </c>
      <c r="J2522" t="str">
        <f>_xlfn.XLOOKUP(tblOrders[[#This Row],[CustomerID]], tblCustomers[CustomerID], tblCustomers[CustomerName])</f>
        <v>Customer 280</v>
      </c>
      <c r="K2522" t="str">
        <f>_xlfn.XLOOKUP(tblOrders[[#This Row],[CustomerID]], tblCustomers[CustomerID], tblCustomers[Segment])</f>
        <v>Consumer</v>
      </c>
      <c r="L2522" t="str">
        <f>_xlfn.XLOOKUP(tblOrders[[#This Row],[ProductID]], tblProducts[ProductID], tblProducts[Category])</f>
        <v>Home</v>
      </c>
      <c r="M2522">
        <f>_xlfn.XLOOKUP(tblOrders[[#This Row],[ProductID]], tblProducts[ProductID], tblProducts[CostPrice])</f>
        <v>26666</v>
      </c>
      <c r="N2522">
        <f>tblOrders[[#This Row],[Sales]]-(tblOrders[[#This Row],[CostPrice]]*tblOrders[[#This Row],[Quantity]])</f>
        <v>196992</v>
      </c>
      <c r="O2522" t="str">
        <f>TEXT(tblOrders[[#This Row],[Date]],"mmm-yyyy")</f>
        <v>May-2025</v>
      </c>
      <c r="P2522" t="str">
        <f>_xlfn.XLOOKUP(tblOrders[[#This Row],[OrderID]], tblReturns[OrderID], tblReturns[Returned])</f>
        <v>Yes</v>
      </c>
      <c r="Q2522" t="str">
        <f>_xlfn.XLOOKUP(tblOrders[[#This Row],[OrderID]], tblShipping[OrderID], tblShipping[ShipMode])</f>
        <v>Express</v>
      </c>
      <c r="R2522" t="str">
        <f>IFERROR(_xlfn.XLOOKUP(A2521, tblCustomers[CustomerID], tblCustomers[CustomerName]), "Not Found")</f>
        <v>Not Found</v>
      </c>
      <c r="S2522" t="str">
        <f>IF(tblOrders[[#This Row],[Sales]]&gt;1000000,"High Value","Standard")</f>
        <v>Standard</v>
      </c>
      <c r="T2522" t="str">
        <f>_xlfn.XLOOKUP(tblOrders[[#This Row],[ProductID]], tblProducts[ProductID], tblProducts[ProductName])</f>
        <v>Product 76</v>
      </c>
      <c r="U2522">
        <f>_xlfn.XLOOKUP(tblOrders[[#This Row],[SalesRepID]], tblSalesreps[RepID], tblSalesreps[Target])</f>
        <v>19619177</v>
      </c>
    </row>
    <row r="2523" spans="1:21">
      <c r="A2523" t="s">
        <v>3320</v>
      </c>
      <c r="B2523" s="7" t="s">
        <v>188</v>
      </c>
      <c r="C2523" t="s">
        <v>2360</v>
      </c>
      <c r="D2523" t="s">
        <v>126</v>
      </c>
      <c r="E2523" t="s">
        <v>119</v>
      </c>
      <c r="F2523" t="s">
        <v>20</v>
      </c>
      <c r="G2523">
        <v>9</v>
      </c>
      <c r="H2523">
        <v>0.1</v>
      </c>
      <c r="I2523" s="2">
        <v>1178922.6000000001</v>
      </c>
      <c r="J2523" t="str">
        <f>_xlfn.XLOOKUP(tblOrders[[#This Row],[CustomerID]], tblCustomers[CustomerID], tblCustomers[CustomerName])</f>
        <v>Customer 288</v>
      </c>
      <c r="K2523" t="str">
        <f>_xlfn.XLOOKUP(tblOrders[[#This Row],[CustomerID]], tblCustomers[CustomerID], tblCustomers[Segment])</f>
        <v>SME</v>
      </c>
      <c r="L2523" t="str">
        <f>_xlfn.XLOOKUP(tblOrders[[#This Row],[ProductID]], tblProducts[ProductID], tblProducts[Category])</f>
        <v>Furniture</v>
      </c>
      <c r="M2523">
        <f>_xlfn.XLOOKUP(tblOrders[[#This Row],[ProductID]], tblProducts[ProductID], tblProducts[CostPrice])</f>
        <v>47434</v>
      </c>
      <c r="N2523">
        <f>tblOrders[[#This Row],[Sales]]-(tblOrders[[#This Row],[CostPrice]]*tblOrders[[#This Row],[Quantity]])</f>
        <v>752016.60000000009</v>
      </c>
      <c r="O2523" t="str">
        <f>TEXT(tblOrders[[#This Row],[Date]],"mmm-yyyy")</f>
        <v>Feb-2025</v>
      </c>
      <c r="P2523" t="str">
        <f>_xlfn.XLOOKUP(tblOrders[[#This Row],[OrderID]], tblReturns[OrderID], tblReturns[Returned])</f>
        <v>No</v>
      </c>
      <c r="Q2523" t="str">
        <f>_xlfn.XLOOKUP(tblOrders[[#This Row],[OrderID]], tblShipping[OrderID], tblShipping[ShipMode])</f>
        <v>Express</v>
      </c>
      <c r="R2523" t="str">
        <f>IFERROR(_xlfn.XLOOKUP(A2522, tblCustomers[CustomerID], tblCustomers[CustomerName]), "Not Found")</f>
        <v>Not Found</v>
      </c>
      <c r="S2523" t="str">
        <f>IF(tblOrders[[#This Row],[Sales]]&gt;1000000,"High Value","Standard")</f>
        <v>High Value</v>
      </c>
      <c r="T2523" t="str">
        <f>_xlfn.XLOOKUP(tblOrders[[#This Row],[ProductID]], tblProducts[ProductID], tblProducts[ProductName])</f>
        <v>Product 67</v>
      </c>
      <c r="U2523">
        <f>_xlfn.XLOOKUP(tblOrders[[#This Row],[SalesRepID]], tblSalesreps[RepID], tblSalesreps[Target])</f>
        <v>5886694</v>
      </c>
    </row>
    <row r="2524" spans="1:21">
      <c r="A2524" t="s">
        <v>3321</v>
      </c>
      <c r="B2524" s="7" t="s">
        <v>972</v>
      </c>
      <c r="C2524" t="s">
        <v>327</v>
      </c>
      <c r="D2524" t="s">
        <v>193</v>
      </c>
      <c r="E2524" t="s">
        <v>165</v>
      </c>
      <c r="F2524" t="s">
        <v>26</v>
      </c>
      <c r="G2524">
        <v>2</v>
      </c>
      <c r="H2524">
        <v>0</v>
      </c>
      <c r="I2524" s="2">
        <v>269314</v>
      </c>
      <c r="J2524" t="str">
        <f>_xlfn.XLOOKUP(tblOrders[[#This Row],[CustomerID]], tblCustomers[CustomerID], tblCustomers[CustomerName])</f>
        <v>Customer 48</v>
      </c>
      <c r="K2524" t="str">
        <f>_xlfn.XLOOKUP(tblOrders[[#This Row],[CustomerID]], tblCustomers[CustomerID], tblCustomers[Segment])</f>
        <v>Consumer</v>
      </c>
      <c r="L2524" t="str">
        <f>_xlfn.XLOOKUP(tblOrders[[#This Row],[ProductID]], tblProducts[ProductID], tblProducts[Category])</f>
        <v>Office</v>
      </c>
      <c r="M2524">
        <f>_xlfn.XLOOKUP(tblOrders[[#This Row],[ProductID]], tblProducts[ProductID], tblProducts[CostPrice])</f>
        <v>44099</v>
      </c>
      <c r="N2524">
        <f>tblOrders[[#This Row],[Sales]]-(tblOrders[[#This Row],[CostPrice]]*tblOrders[[#This Row],[Quantity]])</f>
        <v>181116</v>
      </c>
      <c r="O2524" t="str">
        <f>TEXT(tblOrders[[#This Row],[Date]],"mmm-yyyy")</f>
        <v>Feb-2025</v>
      </c>
      <c r="P2524" t="str">
        <f>_xlfn.XLOOKUP(tblOrders[[#This Row],[OrderID]], tblReturns[OrderID], tblReturns[Returned])</f>
        <v>No</v>
      </c>
      <c r="Q2524" t="str">
        <f>_xlfn.XLOOKUP(tblOrders[[#This Row],[OrderID]], tblShipping[OrderID], tblShipping[ShipMode])</f>
        <v>Express</v>
      </c>
      <c r="R2524" t="str">
        <f>IFERROR(_xlfn.XLOOKUP(A2523, tblCustomers[CustomerID], tblCustomers[CustomerName]), "Not Found")</f>
        <v>Not Found</v>
      </c>
      <c r="S2524" t="str">
        <f>IF(tblOrders[[#This Row],[Sales]]&gt;1000000,"High Value","Standard")</f>
        <v>Standard</v>
      </c>
      <c r="T2524" t="str">
        <f>_xlfn.XLOOKUP(tblOrders[[#This Row],[ProductID]], tblProducts[ProductID], tblProducts[ProductName])</f>
        <v>Product 44</v>
      </c>
      <c r="U2524">
        <f>_xlfn.XLOOKUP(tblOrders[[#This Row],[SalesRepID]], tblSalesreps[RepID], tblSalesreps[Target])</f>
        <v>16839910</v>
      </c>
    </row>
    <row r="2525" spans="1:21">
      <c r="A2525" t="s">
        <v>3322</v>
      </c>
      <c r="B2525" s="7" t="s">
        <v>761</v>
      </c>
      <c r="C2525" t="s">
        <v>171</v>
      </c>
      <c r="D2525" t="s">
        <v>209</v>
      </c>
      <c r="E2525" t="s">
        <v>186</v>
      </c>
      <c r="F2525" t="s">
        <v>20</v>
      </c>
      <c r="G2525">
        <v>3</v>
      </c>
      <c r="H2525">
        <v>0.1</v>
      </c>
      <c r="I2525" s="2">
        <v>184987.8</v>
      </c>
      <c r="J2525" t="str">
        <f>_xlfn.XLOOKUP(tblOrders[[#This Row],[CustomerID]], tblCustomers[CustomerID], tblCustomers[CustomerName])</f>
        <v>Customer 251</v>
      </c>
      <c r="K2525" t="str">
        <f>_xlfn.XLOOKUP(tblOrders[[#This Row],[CustomerID]], tblCustomers[CustomerID], tblCustomers[Segment])</f>
        <v>Consumer</v>
      </c>
      <c r="L2525" t="str">
        <f>_xlfn.XLOOKUP(tblOrders[[#This Row],[ProductID]], tblProducts[ProductID], tblProducts[Category])</f>
        <v>Office</v>
      </c>
      <c r="M2525">
        <f>_xlfn.XLOOKUP(tblOrders[[#This Row],[ProductID]], tblProducts[ProductID], tblProducts[CostPrice])</f>
        <v>27558</v>
      </c>
      <c r="N2525">
        <f>tblOrders[[#This Row],[Sales]]-(tblOrders[[#This Row],[CostPrice]]*tblOrders[[#This Row],[Quantity]])</f>
        <v>102313.79999999999</v>
      </c>
      <c r="O2525" t="str">
        <f>TEXT(tblOrders[[#This Row],[Date]],"mmm-yyyy")</f>
        <v>Sep-2025</v>
      </c>
      <c r="P2525" t="str">
        <f>_xlfn.XLOOKUP(tblOrders[[#This Row],[OrderID]], tblReturns[OrderID], tblReturns[Returned])</f>
        <v>No</v>
      </c>
      <c r="Q2525" t="str">
        <f>_xlfn.XLOOKUP(tblOrders[[#This Row],[OrderID]], tblShipping[OrderID], tblShipping[ShipMode])</f>
        <v>Pickup</v>
      </c>
      <c r="R2525" t="str">
        <f>IFERROR(_xlfn.XLOOKUP(A2524, tblCustomers[CustomerID], tblCustomers[CustomerName]), "Not Found")</f>
        <v>Not Found</v>
      </c>
      <c r="S2525" t="str">
        <f>IF(tblOrders[[#This Row],[Sales]]&gt;1000000,"High Value","Standard")</f>
        <v>Standard</v>
      </c>
      <c r="T2525" t="str">
        <f>_xlfn.XLOOKUP(tblOrders[[#This Row],[ProductID]], tblProducts[ProductID], tblProducts[ProductName])</f>
        <v>Product 93</v>
      </c>
      <c r="U2525">
        <f>_xlfn.XLOOKUP(tblOrders[[#This Row],[SalesRepID]], tblSalesreps[RepID], tblSalesreps[Target])</f>
        <v>15141830</v>
      </c>
    </row>
    <row r="2526" spans="1:21">
      <c r="A2526" t="s">
        <v>3323</v>
      </c>
      <c r="B2526" s="7" t="s">
        <v>1249</v>
      </c>
      <c r="C2526" t="s">
        <v>605</v>
      </c>
      <c r="D2526" t="s">
        <v>24</v>
      </c>
      <c r="E2526" t="s">
        <v>50</v>
      </c>
      <c r="F2526" t="s">
        <v>26</v>
      </c>
      <c r="G2526">
        <v>8</v>
      </c>
      <c r="H2526">
        <v>0.05</v>
      </c>
      <c r="I2526" s="2">
        <v>518320</v>
      </c>
      <c r="J2526" t="str">
        <f>_xlfn.XLOOKUP(tblOrders[[#This Row],[CustomerID]], tblCustomers[CustomerID], tblCustomers[CustomerName])</f>
        <v>Customer 207</v>
      </c>
      <c r="K2526" t="str">
        <f>_xlfn.XLOOKUP(tblOrders[[#This Row],[CustomerID]], tblCustomers[CustomerID], tblCustomers[Segment])</f>
        <v>SME</v>
      </c>
      <c r="L2526" t="str">
        <f>_xlfn.XLOOKUP(tblOrders[[#This Row],[ProductID]], tblProducts[ProductID], tblProducts[Category])</f>
        <v>Home</v>
      </c>
      <c r="M2526">
        <f>_xlfn.XLOOKUP(tblOrders[[#This Row],[ProductID]], tblProducts[ProductID], tblProducts[CostPrice])</f>
        <v>57647</v>
      </c>
      <c r="N2526">
        <f>tblOrders[[#This Row],[Sales]]-(tblOrders[[#This Row],[CostPrice]]*tblOrders[[#This Row],[Quantity]])</f>
        <v>57144</v>
      </c>
      <c r="O2526" t="str">
        <f>TEXT(tblOrders[[#This Row],[Date]],"mmm-yyyy")</f>
        <v>Jun-2025</v>
      </c>
      <c r="P2526" t="str">
        <f>_xlfn.XLOOKUP(tblOrders[[#This Row],[OrderID]], tblReturns[OrderID], tblReturns[Returned])</f>
        <v>No</v>
      </c>
      <c r="Q2526" t="str">
        <f>_xlfn.XLOOKUP(tblOrders[[#This Row],[OrderID]], tblShipping[OrderID], tblShipping[ShipMode])</f>
        <v>Express</v>
      </c>
      <c r="R2526" t="str">
        <f>IFERROR(_xlfn.XLOOKUP(A2525, tblCustomers[CustomerID], tblCustomers[CustomerName]), "Not Found")</f>
        <v>Not Found</v>
      </c>
      <c r="S2526" t="str">
        <f>IF(tblOrders[[#This Row],[Sales]]&gt;1000000,"High Value","Standard")</f>
        <v>Standard</v>
      </c>
      <c r="T2526" t="str">
        <f>_xlfn.XLOOKUP(tblOrders[[#This Row],[ProductID]], tblProducts[ProductID], tblProducts[ProductName])</f>
        <v>Product 2</v>
      </c>
      <c r="U2526">
        <f>_xlfn.XLOOKUP(tblOrders[[#This Row],[SalesRepID]], tblSalesreps[RepID], tblSalesreps[Target])</f>
        <v>17350666</v>
      </c>
    </row>
    <row r="2527" spans="1:21">
      <c r="A2527" t="s">
        <v>3324</v>
      </c>
      <c r="B2527" s="7" t="s">
        <v>489</v>
      </c>
      <c r="C2527" t="s">
        <v>1806</v>
      </c>
      <c r="D2527" t="s">
        <v>454</v>
      </c>
      <c r="E2527" t="s">
        <v>25</v>
      </c>
      <c r="F2527" t="s">
        <v>14</v>
      </c>
      <c r="G2527">
        <v>8</v>
      </c>
      <c r="H2527">
        <v>0.15</v>
      </c>
      <c r="I2527" s="2">
        <v>134619.6</v>
      </c>
      <c r="J2527" t="str">
        <f>_xlfn.XLOOKUP(tblOrders[[#This Row],[CustomerID]], tblCustomers[CustomerID], tblCustomers[CustomerName])</f>
        <v>Customer 9</v>
      </c>
      <c r="K2527" t="str">
        <f>_xlfn.XLOOKUP(tblOrders[[#This Row],[CustomerID]], tblCustomers[CustomerID], tblCustomers[Segment])</f>
        <v>Consumer</v>
      </c>
      <c r="L2527" t="str">
        <f>_xlfn.XLOOKUP(tblOrders[[#This Row],[ProductID]], tblProducts[ProductID], tblProducts[Category])</f>
        <v>Furniture</v>
      </c>
      <c r="M2527">
        <f>_xlfn.XLOOKUP(tblOrders[[#This Row],[ProductID]], tblProducts[ProductID], tblProducts[CostPrice])</f>
        <v>31369</v>
      </c>
      <c r="N2527">
        <f>tblOrders[[#This Row],[Sales]]-(tblOrders[[#This Row],[CostPrice]]*tblOrders[[#This Row],[Quantity]])</f>
        <v>-116332.4</v>
      </c>
      <c r="O2527" t="str">
        <f>TEXT(tblOrders[[#This Row],[Date]],"mmm-yyyy")</f>
        <v>Sep-2025</v>
      </c>
      <c r="P2527" t="str">
        <f>_xlfn.XLOOKUP(tblOrders[[#This Row],[OrderID]], tblReturns[OrderID], tblReturns[Returned])</f>
        <v>No</v>
      </c>
      <c r="Q2527" t="str">
        <f>_xlfn.XLOOKUP(tblOrders[[#This Row],[OrderID]], tblShipping[OrderID], tblShipping[ShipMode])</f>
        <v>Express</v>
      </c>
      <c r="R2527" t="str">
        <f>IFERROR(_xlfn.XLOOKUP(A2526, tblCustomers[CustomerID], tblCustomers[CustomerName]), "Not Found")</f>
        <v>Not Found</v>
      </c>
      <c r="S2527" t="str">
        <f>IF(tblOrders[[#This Row],[Sales]]&gt;1000000,"High Value","Standard")</f>
        <v>Standard</v>
      </c>
      <c r="T2527" t="str">
        <f>_xlfn.XLOOKUP(tblOrders[[#This Row],[ProductID]], tblProducts[ProductID], tblProducts[ProductName])</f>
        <v>Product 37</v>
      </c>
      <c r="U2527">
        <f>_xlfn.XLOOKUP(tblOrders[[#This Row],[SalesRepID]], tblSalesreps[RepID], tblSalesreps[Target])</f>
        <v>7094914</v>
      </c>
    </row>
    <row r="2528" spans="1:21">
      <c r="A2528" t="s">
        <v>3325</v>
      </c>
      <c r="B2528" s="7" t="s">
        <v>263</v>
      </c>
      <c r="C2528" t="s">
        <v>591</v>
      </c>
      <c r="D2528" t="s">
        <v>352</v>
      </c>
      <c r="E2528" t="s">
        <v>19</v>
      </c>
      <c r="F2528" t="s">
        <v>51</v>
      </c>
      <c r="G2528">
        <v>7</v>
      </c>
      <c r="H2528">
        <v>0.2</v>
      </c>
      <c r="I2528" s="2">
        <v>101192</v>
      </c>
      <c r="J2528" t="str">
        <f>_xlfn.XLOOKUP(tblOrders[[#This Row],[CustomerID]], tblCustomers[CustomerID], tblCustomers[CustomerName])</f>
        <v>Customer 98</v>
      </c>
      <c r="K2528" t="str">
        <f>_xlfn.XLOOKUP(tblOrders[[#This Row],[CustomerID]], tblCustomers[CustomerID], tblCustomers[Segment])</f>
        <v>Corporate</v>
      </c>
      <c r="L2528" t="str">
        <f>_xlfn.XLOOKUP(tblOrders[[#This Row],[ProductID]], tblProducts[ProductID], tblProducts[Category])</f>
        <v>Electronics</v>
      </c>
      <c r="M2528">
        <f>_xlfn.XLOOKUP(tblOrders[[#This Row],[ProductID]], tblProducts[ProductID], tblProducts[CostPrice])</f>
        <v>58522</v>
      </c>
      <c r="N2528">
        <f>tblOrders[[#This Row],[Sales]]-(tblOrders[[#This Row],[CostPrice]]*tblOrders[[#This Row],[Quantity]])</f>
        <v>-308462</v>
      </c>
      <c r="O2528" t="str">
        <f>TEXT(tblOrders[[#This Row],[Date]],"mmm-yyyy")</f>
        <v>Nov-2025</v>
      </c>
      <c r="P2528" t="str">
        <f>_xlfn.XLOOKUP(tblOrders[[#This Row],[OrderID]], tblReturns[OrderID], tblReturns[Returned])</f>
        <v>No</v>
      </c>
      <c r="Q2528" t="str">
        <f>_xlfn.XLOOKUP(tblOrders[[#This Row],[OrderID]], tblShipping[OrderID], tblShipping[ShipMode])</f>
        <v>Pickup</v>
      </c>
      <c r="R2528" t="str">
        <f>IFERROR(_xlfn.XLOOKUP(A2527, tblCustomers[CustomerID], tblCustomers[CustomerName]), "Not Found")</f>
        <v>Not Found</v>
      </c>
      <c r="S2528" t="str">
        <f>IF(tblOrders[[#This Row],[Sales]]&gt;1000000,"High Value","Standard")</f>
        <v>Standard</v>
      </c>
      <c r="T2528" t="str">
        <f>_xlfn.XLOOKUP(tblOrders[[#This Row],[ProductID]], tblProducts[ProductID], tblProducts[ProductName])</f>
        <v>Product 60</v>
      </c>
      <c r="U2528">
        <f>_xlfn.XLOOKUP(tblOrders[[#This Row],[SalesRepID]], tblSalesreps[RepID], tblSalesreps[Target])</f>
        <v>11347243</v>
      </c>
    </row>
    <row r="2529" spans="1:21">
      <c r="A2529" t="s">
        <v>3326</v>
      </c>
      <c r="B2529" s="7" t="s">
        <v>881</v>
      </c>
      <c r="C2529" t="s">
        <v>569</v>
      </c>
      <c r="D2529" t="s">
        <v>104</v>
      </c>
      <c r="E2529" t="s">
        <v>79</v>
      </c>
      <c r="F2529" t="s">
        <v>88</v>
      </c>
      <c r="G2529">
        <v>1</v>
      </c>
      <c r="H2529">
        <v>0.2</v>
      </c>
      <c r="I2529" s="2">
        <v>69563.199999999997</v>
      </c>
      <c r="J2529" t="str">
        <f>_xlfn.XLOOKUP(tblOrders[[#This Row],[CustomerID]], tblCustomers[CustomerID], tblCustomers[CustomerName])</f>
        <v>Customer 64</v>
      </c>
      <c r="K2529" t="str">
        <f>_xlfn.XLOOKUP(tblOrders[[#This Row],[CustomerID]], tblCustomers[CustomerID], tblCustomers[Segment])</f>
        <v>Corporate</v>
      </c>
      <c r="L2529" t="str">
        <f>_xlfn.XLOOKUP(tblOrders[[#This Row],[ProductID]], tblProducts[ProductID], tblProducts[Category])</f>
        <v>Furniture</v>
      </c>
      <c r="M2529">
        <f>_xlfn.XLOOKUP(tblOrders[[#This Row],[ProductID]], tblProducts[ProductID], tblProducts[CostPrice])</f>
        <v>10664</v>
      </c>
      <c r="N2529">
        <f>tblOrders[[#This Row],[Sales]]-(tblOrders[[#This Row],[CostPrice]]*tblOrders[[#This Row],[Quantity]])</f>
        <v>58899.199999999997</v>
      </c>
      <c r="O2529" t="str">
        <f>TEXT(tblOrders[[#This Row],[Date]],"mmm-yyyy")</f>
        <v>Mar-2025</v>
      </c>
      <c r="P2529" t="str">
        <f>_xlfn.XLOOKUP(tblOrders[[#This Row],[OrderID]], tblReturns[OrderID], tblReturns[Returned])</f>
        <v>No</v>
      </c>
      <c r="Q2529" t="str">
        <f>_xlfn.XLOOKUP(tblOrders[[#This Row],[OrderID]], tblShipping[OrderID], tblShipping[ShipMode])</f>
        <v>Standard</v>
      </c>
      <c r="R2529" t="str">
        <f>IFERROR(_xlfn.XLOOKUP(A2528, tblCustomers[CustomerID], tblCustomers[CustomerName]), "Not Found")</f>
        <v>Not Found</v>
      </c>
      <c r="S2529" t="str">
        <f>IF(tblOrders[[#This Row],[Sales]]&gt;1000000,"High Value","Standard")</f>
        <v>Standard</v>
      </c>
      <c r="T2529" t="str">
        <f>_xlfn.XLOOKUP(tblOrders[[#This Row],[ProductID]], tblProducts[ProductID], tblProducts[ProductName])</f>
        <v>Product 23</v>
      </c>
      <c r="U2529">
        <f>_xlfn.XLOOKUP(tblOrders[[#This Row],[SalesRepID]], tblSalesreps[RepID], tblSalesreps[Target])</f>
        <v>8592536</v>
      </c>
    </row>
    <row r="2530" spans="1:21">
      <c r="A2530" t="s">
        <v>3327</v>
      </c>
      <c r="B2530" s="7" t="s">
        <v>1210</v>
      </c>
      <c r="C2530" t="s">
        <v>709</v>
      </c>
      <c r="D2530" t="s">
        <v>403</v>
      </c>
      <c r="E2530" t="s">
        <v>87</v>
      </c>
      <c r="F2530" t="s">
        <v>20</v>
      </c>
      <c r="G2530">
        <v>6</v>
      </c>
      <c r="H2530">
        <v>0.05</v>
      </c>
      <c r="I2530" s="2">
        <v>403964.7</v>
      </c>
      <c r="J2530" t="str">
        <f>_xlfn.XLOOKUP(tblOrders[[#This Row],[CustomerID]], tblCustomers[CustomerID], tblCustomers[CustomerName])</f>
        <v>Customer 286</v>
      </c>
      <c r="K2530" t="str">
        <f>_xlfn.XLOOKUP(tblOrders[[#This Row],[CustomerID]], tblCustomers[CustomerID], tblCustomers[Segment])</f>
        <v>Consumer</v>
      </c>
      <c r="L2530" t="str">
        <f>_xlfn.XLOOKUP(tblOrders[[#This Row],[ProductID]], tblProducts[ProductID], tblProducts[Category])</f>
        <v>Furniture</v>
      </c>
      <c r="M2530">
        <f>_xlfn.XLOOKUP(tblOrders[[#This Row],[ProductID]], tblProducts[ProductID], tblProducts[CostPrice])</f>
        <v>53072</v>
      </c>
      <c r="N2530">
        <f>tblOrders[[#This Row],[Sales]]-(tblOrders[[#This Row],[CostPrice]]*tblOrders[[#This Row],[Quantity]])</f>
        <v>85532.700000000012</v>
      </c>
      <c r="O2530" t="str">
        <f>TEXT(tblOrders[[#This Row],[Date]],"mmm-yyyy")</f>
        <v>Jan-2025</v>
      </c>
      <c r="P2530" t="str">
        <f>_xlfn.XLOOKUP(tblOrders[[#This Row],[OrderID]], tblReturns[OrderID], tblReturns[Returned])</f>
        <v>No</v>
      </c>
      <c r="Q2530" t="str">
        <f>_xlfn.XLOOKUP(tblOrders[[#This Row],[OrderID]], tblShipping[OrderID], tblShipping[ShipMode])</f>
        <v>Pickup</v>
      </c>
      <c r="R2530" t="str">
        <f>IFERROR(_xlfn.XLOOKUP(A2529, tblCustomers[CustomerID], tblCustomers[CustomerName]), "Not Found")</f>
        <v>Not Found</v>
      </c>
      <c r="S2530" t="str">
        <f>IF(tblOrders[[#This Row],[Sales]]&gt;1000000,"High Value","Standard")</f>
        <v>Standard</v>
      </c>
      <c r="T2530" t="str">
        <f>_xlfn.XLOOKUP(tblOrders[[#This Row],[ProductID]], tblProducts[ProductID], tblProducts[ProductName])</f>
        <v>Product 78</v>
      </c>
      <c r="U2530">
        <f>_xlfn.XLOOKUP(tblOrders[[#This Row],[SalesRepID]], tblSalesreps[RepID], tblSalesreps[Target])</f>
        <v>18500989</v>
      </c>
    </row>
    <row r="2531" spans="1:21">
      <c r="A2531" t="s">
        <v>3328</v>
      </c>
      <c r="B2531" s="7" t="s">
        <v>640</v>
      </c>
      <c r="C2531" t="s">
        <v>1223</v>
      </c>
      <c r="D2531" t="s">
        <v>169</v>
      </c>
      <c r="E2531" t="s">
        <v>45</v>
      </c>
      <c r="F2531" t="s">
        <v>14</v>
      </c>
      <c r="G2531">
        <v>9</v>
      </c>
      <c r="H2531">
        <v>0.15</v>
      </c>
      <c r="I2531" s="2">
        <v>1012324.5</v>
      </c>
      <c r="J2531" t="str">
        <f>_xlfn.XLOOKUP(tblOrders[[#This Row],[CustomerID]], tblCustomers[CustomerID], tblCustomers[CustomerName])</f>
        <v>Customer 164</v>
      </c>
      <c r="K2531" t="str">
        <f>_xlfn.XLOOKUP(tblOrders[[#This Row],[CustomerID]], tblCustomers[CustomerID], tblCustomers[Segment])</f>
        <v>Consumer</v>
      </c>
      <c r="L2531" t="str">
        <f>_xlfn.XLOOKUP(tblOrders[[#This Row],[ProductID]], tblProducts[ProductID], tblProducts[Category])</f>
        <v>Electronics</v>
      </c>
      <c r="M2531">
        <f>_xlfn.XLOOKUP(tblOrders[[#This Row],[ProductID]], tblProducts[ProductID], tblProducts[CostPrice])</f>
        <v>8587</v>
      </c>
      <c r="N2531">
        <f>tblOrders[[#This Row],[Sales]]-(tblOrders[[#This Row],[CostPrice]]*tblOrders[[#This Row],[Quantity]])</f>
        <v>935041.5</v>
      </c>
      <c r="O2531" t="str">
        <f>TEXT(tblOrders[[#This Row],[Date]],"mmm-yyyy")</f>
        <v>Jan-2025</v>
      </c>
      <c r="P2531" t="str">
        <f>_xlfn.XLOOKUP(tblOrders[[#This Row],[OrderID]], tblReturns[OrderID], tblReturns[Returned])</f>
        <v>No</v>
      </c>
      <c r="Q2531" t="str">
        <f>_xlfn.XLOOKUP(tblOrders[[#This Row],[OrderID]], tblShipping[OrderID], tblShipping[ShipMode])</f>
        <v>Express</v>
      </c>
      <c r="R2531" t="str">
        <f>IFERROR(_xlfn.XLOOKUP(A2530, tblCustomers[CustomerID], tblCustomers[CustomerName]), "Not Found")</f>
        <v>Not Found</v>
      </c>
      <c r="S2531" t="str">
        <f>IF(tblOrders[[#This Row],[Sales]]&gt;1000000,"High Value","Standard")</f>
        <v>High Value</v>
      </c>
      <c r="T2531" t="str">
        <f>_xlfn.XLOOKUP(tblOrders[[#This Row],[ProductID]], tblProducts[ProductID], tblProducts[ProductName])</f>
        <v>Product 9</v>
      </c>
      <c r="U2531">
        <f>_xlfn.XLOOKUP(tblOrders[[#This Row],[SalesRepID]], tblSalesreps[RepID], tblSalesreps[Target])</f>
        <v>11319839</v>
      </c>
    </row>
    <row r="2532" spans="1:21">
      <c r="A2532" t="s">
        <v>3329</v>
      </c>
      <c r="B2532" s="7" t="s">
        <v>62</v>
      </c>
      <c r="C2532" t="s">
        <v>692</v>
      </c>
      <c r="D2532" t="s">
        <v>78</v>
      </c>
      <c r="E2532" t="s">
        <v>186</v>
      </c>
      <c r="F2532" t="s">
        <v>26</v>
      </c>
      <c r="G2532">
        <v>9</v>
      </c>
      <c r="H2532">
        <v>0.2</v>
      </c>
      <c r="I2532" s="2">
        <v>579643.19999999995</v>
      </c>
      <c r="J2532" t="str">
        <f>_xlfn.XLOOKUP(tblOrders[[#This Row],[CustomerID]], tblCustomers[CustomerID], tblCustomers[CustomerName])</f>
        <v>Customer 248</v>
      </c>
      <c r="K2532" t="str">
        <f>_xlfn.XLOOKUP(tblOrders[[#This Row],[CustomerID]], tblCustomers[CustomerID], tblCustomers[Segment])</f>
        <v>Consumer</v>
      </c>
      <c r="L2532" t="str">
        <f>_xlfn.XLOOKUP(tblOrders[[#This Row],[ProductID]], tblProducts[ProductID], tblProducts[Category])</f>
        <v>Office</v>
      </c>
      <c r="M2532">
        <f>_xlfn.XLOOKUP(tblOrders[[#This Row],[ProductID]], tblProducts[ProductID], tblProducts[CostPrice])</f>
        <v>76942</v>
      </c>
      <c r="N2532">
        <f>tblOrders[[#This Row],[Sales]]-(tblOrders[[#This Row],[CostPrice]]*tblOrders[[#This Row],[Quantity]])</f>
        <v>-112834.80000000005</v>
      </c>
      <c r="O2532" t="str">
        <f>TEXT(tblOrders[[#This Row],[Date]],"mmm-yyyy")</f>
        <v>Sep-2025</v>
      </c>
      <c r="P2532" t="str">
        <f>_xlfn.XLOOKUP(tblOrders[[#This Row],[OrderID]], tblReturns[OrderID], tblReturns[Returned])</f>
        <v>Yes</v>
      </c>
      <c r="Q2532" t="str">
        <f>_xlfn.XLOOKUP(tblOrders[[#This Row],[OrderID]], tblShipping[OrderID], tblShipping[ShipMode])</f>
        <v>Pickup</v>
      </c>
      <c r="R2532" t="str">
        <f>IFERROR(_xlfn.XLOOKUP(A2531, tblCustomers[CustomerID], tblCustomers[CustomerName]), "Not Found")</f>
        <v>Not Found</v>
      </c>
      <c r="S2532" t="str">
        <f>IF(tblOrders[[#This Row],[Sales]]&gt;1000000,"High Value","Standard")</f>
        <v>Standard</v>
      </c>
      <c r="T2532" t="str">
        <f>_xlfn.XLOOKUP(tblOrders[[#This Row],[ProductID]], tblProducts[ProductID], tblProducts[ProductName])</f>
        <v>Product 22</v>
      </c>
      <c r="U2532">
        <f>_xlfn.XLOOKUP(tblOrders[[#This Row],[SalesRepID]], tblSalesreps[RepID], tblSalesreps[Target])</f>
        <v>15141830</v>
      </c>
    </row>
    <row r="2533" spans="1:21">
      <c r="A2533" t="s">
        <v>3330</v>
      </c>
      <c r="B2533" s="7" t="s">
        <v>107</v>
      </c>
      <c r="C2533" t="s">
        <v>300</v>
      </c>
      <c r="D2533" t="s">
        <v>104</v>
      </c>
      <c r="E2533" t="s">
        <v>210</v>
      </c>
      <c r="F2533" t="s">
        <v>20</v>
      </c>
      <c r="G2533">
        <v>8</v>
      </c>
      <c r="H2533">
        <v>0</v>
      </c>
      <c r="I2533" s="2">
        <v>262568</v>
      </c>
      <c r="J2533" t="str">
        <f>_xlfn.XLOOKUP(tblOrders[[#This Row],[CustomerID]], tblCustomers[CustomerID], tblCustomers[CustomerName])</f>
        <v>Customer 211</v>
      </c>
      <c r="K2533" t="str">
        <f>_xlfn.XLOOKUP(tblOrders[[#This Row],[CustomerID]], tblCustomers[CustomerID], tblCustomers[Segment])</f>
        <v>SME</v>
      </c>
      <c r="L2533" t="str">
        <f>_xlfn.XLOOKUP(tblOrders[[#This Row],[ProductID]], tblProducts[ProductID], tblProducts[Category])</f>
        <v>Furniture</v>
      </c>
      <c r="M2533">
        <f>_xlfn.XLOOKUP(tblOrders[[#This Row],[ProductID]], tblProducts[ProductID], tblProducts[CostPrice])</f>
        <v>10664</v>
      </c>
      <c r="N2533">
        <f>tblOrders[[#This Row],[Sales]]-(tblOrders[[#This Row],[CostPrice]]*tblOrders[[#This Row],[Quantity]])</f>
        <v>177256</v>
      </c>
      <c r="O2533" t="str">
        <f>TEXT(tblOrders[[#This Row],[Date]],"mmm-yyyy")</f>
        <v>Feb-2025</v>
      </c>
      <c r="P2533" t="str">
        <f>_xlfn.XLOOKUP(tblOrders[[#This Row],[OrderID]], tblReturns[OrderID], tblReturns[Returned])</f>
        <v>No</v>
      </c>
      <c r="Q2533" t="str">
        <f>_xlfn.XLOOKUP(tblOrders[[#This Row],[OrderID]], tblShipping[OrderID], tblShipping[ShipMode])</f>
        <v>Standard</v>
      </c>
      <c r="R2533" t="str">
        <f>IFERROR(_xlfn.XLOOKUP(A2532, tblCustomers[CustomerID], tblCustomers[CustomerName]), "Not Found")</f>
        <v>Not Found</v>
      </c>
      <c r="S2533" t="str">
        <f>IF(tblOrders[[#This Row],[Sales]]&gt;1000000,"High Value","Standard")</f>
        <v>Standard</v>
      </c>
      <c r="T2533" t="str">
        <f>_xlfn.XLOOKUP(tblOrders[[#This Row],[ProductID]], tblProducts[ProductID], tblProducts[ProductName])</f>
        <v>Product 23</v>
      </c>
      <c r="U2533">
        <f>_xlfn.XLOOKUP(tblOrders[[#This Row],[SalesRepID]], tblSalesreps[RepID], tblSalesreps[Target])</f>
        <v>19336654</v>
      </c>
    </row>
    <row r="2534" spans="1:21">
      <c r="A2534" t="s">
        <v>3331</v>
      </c>
      <c r="B2534" s="7" t="s">
        <v>1887</v>
      </c>
      <c r="C2534" t="s">
        <v>1086</v>
      </c>
      <c r="D2534" t="s">
        <v>400</v>
      </c>
      <c r="E2534" t="s">
        <v>202</v>
      </c>
      <c r="F2534" t="s">
        <v>88</v>
      </c>
      <c r="G2534">
        <v>2</v>
      </c>
      <c r="H2534">
        <v>0</v>
      </c>
      <c r="I2534" s="2">
        <v>254384</v>
      </c>
      <c r="J2534" t="str">
        <f>_xlfn.XLOOKUP(tblOrders[[#This Row],[CustomerID]], tblCustomers[CustomerID], tblCustomers[CustomerName])</f>
        <v>Customer 242</v>
      </c>
      <c r="K2534" t="str">
        <f>_xlfn.XLOOKUP(tblOrders[[#This Row],[CustomerID]], tblCustomers[CustomerID], tblCustomers[Segment])</f>
        <v>Consumer</v>
      </c>
      <c r="L2534" t="str">
        <f>_xlfn.XLOOKUP(tblOrders[[#This Row],[ProductID]], tblProducts[ProductID], tblProducts[Category])</f>
        <v>Electronics</v>
      </c>
      <c r="M2534">
        <f>_xlfn.XLOOKUP(tblOrders[[#This Row],[ProductID]], tblProducts[ProductID], tblProducts[CostPrice])</f>
        <v>36044</v>
      </c>
      <c r="N2534">
        <f>tblOrders[[#This Row],[Sales]]-(tblOrders[[#This Row],[CostPrice]]*tblOrders[[#This Row],[Quantity]])</f>
        <v>182296</v>
      </c>
      <c r="O2534" t="str">
        <f>TEXT(tblOrders[[#This Row],[Date]],"mmm-yyyy")</f>
        <v>Jun-2025</v>
      </c>
      <c r="P2534" t="str">
        <f>_xlfn.XLOOKUP(tblOrders[[#This Row],[OrderID]], tblReturns[OrderID], tblReturns[Returned])</f>
        <v>No</v>
      </c>
      <c r="Q2534" t="str">
        <f>_xlfn.XLOOKUP(tblOrders[[#This Row],[OrderID]], tblShipping[OrderID], tblShipping[ShipMode])</f>
        <v>Express</v>
      </c>
      <c r="R2534" t="str">
        <f>IFERROR(_xlfn.XLOOKUP(A2533, tblCustomers[CustomerID], tblCustomers[CustomerName]), "Not Found")</f>
        <v>Not Found</v>
      </c>
      <c r="S2534" t="str">
        <f>IF(tblOrders[[#This Row],[Sales]]&gt;1000000,"High Value","Standard")</f>
        <v>Standard</v>
      </c>
      <c r="T2534" t="str">
        <f>_xlfn.XLOOKUP(tblOrders[[#This Row],[ProductID]], tblProducts[ProductID], tblProducts[ProductName])</f>
        <v>Product 29</v>
      </c>
      <c r="U2534">
        <f>_xlfn.XLOOKUP(tblOrders[[#This Row],[SalesRepID]], tblSalesreps[RepID], tblSalesreps[Target])</f>
        <v>10652665</v>
      </c>
    </row>
    <row r="2535" spans="1:21">
      <c r="A2535" t="s">
        <v>3332</v>
      </c>
      <c r="B2535" s="7" t="s">
        <v>1050</v>
      </c>
      <c r="C2535" t="s">
        <v>767</v>
      </c>
      <c r="D2535" t="s">
        <v>454</v>
      </c>
      <c r="E2535" t="s">
        <v>74</v>
      </c>
      <c r="F2535" t="s">
        <v>20</v>
      </c>
      <c r="G2535">
        <v>4</v>
      </c>
      <c r="H2535">
        <v>0.15</v>
      </c>
      <c r="I2535" s="2">
        <v>180138.8</v>
      </c>
      <c r="J2535" t="str">
        <f>_xlfn.XLOOKUP(tblOrders[[#This Row],[CustomerID]], tblCustomers[CustomerID], tblCustomers[CustomerName])</f>
        <v>Customer 134</v>
      </c>
      <c r="K2535" t="str">
        <f>_xlfn.XLOOKUP(tblOrders[[#This Row],[CustomerID]], tblCustomers[CustomerID], tblCustomers[Segment])</f>
        <v>Consumer</v>
      </c>
      <c r="L2535" t="str">
        <f>_xlfn.XLOOKUP(tblOrders[[#This Row],[ProductID]], tblProducts[ProductID], tblProducts[Category])</f>
        <v>Furniture</v>
      </c>
      <c r="M2535">
        <f>_xlfn.XLOOKUP(tblOrders[[#This Row],[ProductID]], tblProducts[ProductID], tblProducts[CostPrice])</f>
        <v>31369</v>
      </c>
      <c r="N2535">
        <f>tblOrders[[#This Row],[Sales]]-(tblOrders[[#This Row],[CostPrice]]*tblOrders[[#This Row],[Quantity]])</f>
        <v>54662.799999999988</v>
      </c>
      <c r="O2535" t="str">
        <f>TEXT(tblOrders[[#This Row],[Date]],"mmm-yyyy")</f>
        <v>May-2025</v>
      </c>
      <c r="P2535" t="str">
        <f>_xlfn.XLOOKUP(tblOrders[[#This Row],[OrderID]], tblReturns[OrderID], tblReturns[Returned])</f>
        <v>No</v>
      </c>
      <c r="Q2535" t="str">
        <f>_xlfn.XLOOKUP(tblOrders[[#This Row],[OrderID]], tblShipping[OrderID], tblShipping[ShipMode])</f>
        <v>Pickup</v>
      </c>
      <c r="R2535" t="str">
        <f>IFERROR(_xlfn.XLOOKUP(A2534, tblCustomers[CustomerID], tblCustomers[CustomerName]), "Not Found")</f>
        <v>Not Found</v>
      </c>
      <c r="S2535" t="str">
        <f>IF(tblOrders[[#This Row],[Sales]]&gt;1000000,"High Value","Standard")</f>
        <v>Standard</v>
      </c>
      <c r="T2535" t="str">
        <f>_xlfn.XLOOKUP(tblOrders[[#This Row],[ProductID]], tblProducts[ProductID], tblProducts[ProductName])</f>
        <v>Product 37</v>
      </c>
      <c r="U2535">
        <f>_xlfn.XLOOKUP(tblOrders[[#This Row],[SalesRepID]], tblSalesreps[RepID], tblSalesreps[Target])</f>
        <v>7254801</v>
      </c>
    </row>
    <row r="2536" spans="1:21">
      <c r="A2536" t="s">
        <v>3333</v>
      </c>
      <c r="B2536" s="7" t="s">
        <v>942</v>
      </c>
      <c r="C2536" t="s">
        <v>621</v>
      </c>
      <c r="D2536" t="s">
        <v>255</v>
      </c>
      <c r="E2536" t="s">
        <v>56</v>
      </c>
      <c r="F2536" t="s">
        <v>51</v>
      </c>
      <c r="G2536">
        <v>10</v>
      </c>
      <c r="H2536">
        <v>0</v>
      </c>
      <c r="I2536" s="2">
        <v>290700</v>
      </c>
      <c r="J2536" t="str">
        <f>_xlfn.XLOOKUP(tblOrders[[#This Row],[CustomerID]], tblCustomers[CustomerID], tblCustomers[CustomerName])</f>
        <v>Customer 295</v>
      </c>
      <c r="K2536" t="str">
        <f>_xlfn.XLOOKUP(tblOrders[[#This Row],[CustomerID]], tblCustomers[CustomerID], tblCustomers[Segment])</f>
        <v>Consumer</v>
      </c>
      <c r="L2536" t="str">
        <f>_xlfn.XLOOKUP(tblOrders[[#This Row],[ProductID]], tblProducts[ProductID], tblProducts[Category])</f>
        <v>Electronics</v>
      </c>
      <c r="M2536">
        <f>_xlfn.XLOOKUP(tblOrders[[#This Row],[ProductID]], tblProducts[ProductID], tblProducts[CostPrice])</f>
        <v>58560</v>
      </c>
      <c r="N2536">
        <f>tblOrders[[#This Row],[Sales]]-(tblOrders[[#This Row],[CostPrice]]*tblOrders[[#This Row],[Quantity]])</f>
        <v>-294900</v>
      </c>
      <c r="O2536" t="str">
        <f>TEXT(tblOrders[[#This Row],[Date]],"mmm-yyyy")</f>
        <v>Oct-2025</v>
      </c>
      <c r="P2536" t="str">
        <f>_xlfn.XLOOKUP(tblOrders[[#This Row],[OrderID]], tblReturns[OrderID], tblReturns[Returned])</f>
        <v>No</v>
      </c>
      <c r="Q2536" t="str">
        <f>_xlfn.XLOOKUP(tblOrders[[#This Row],[OrderID]], tblShipping[OrderID], tblShipping[ShipMode])</f>
        <v>Pickup</v>
      </c>
      <c r="R2536" t="str">
        <f>IFERROR(_xlfn.XLOOKUP(A2535, tblCustomers[CustomerID], tblCustomers[CustomerName]), "Not Found")</f>
        <v>Not Found</v>
      </c>
      <c r="S2536" t="str">
        <f>IF(tblOrders[[#This Row],[Sales]]&gt;1000000,"High Value","Standard")</f>
        <v>Standard</v>
      </c>
      <c r="T2536" t="str">
        <f>_xlfn.XLOOKUP(tblOrders[[#This Row],[ProductID]], tblProducts[ProductID], tblProducts[ProductName])</f>
        <v>Product 79</v>
      </c>
      <c r="U2536">
        <f>_xlfn.XLOOKUP(tblOrders[[#This Row],[SalesRepID]], tblSalesreps[RepID], tblSalesreps[Target])</f>
        <v>14265630</v>
      </c>
    </row>
    <row r="2537" spans="1:21">
      <c r="A2537" t="s">
        <v>3334</v>
      </c>
      <c r="B2537" s="7" t="s">
        <v>879</v>
      </c>
      <c r="C2537" t="s">
        <v>1096</v>
      </c>
      <c r="D2537" t="s">
        <v>18</v>
      </c>
      <c r="E2537" t="s">
        <v>119</v>
      </c>
      <c r="F2537" t="s">
        <v>88</v>
      </c>
      <c r="G2537">
        <v>8</v>
      </c>
      <c r="H2537">
        <v>0.1</v>
      </c>
      <c r="I2537" s="2">
        <v>273412.8</v>
      </c>
      <c r="J2537" t="str">
        <f>_xlfn.XLOOKUP(tblOrders[[#This Row],[CustomerID]], tblCustomers[CustomerID], tblCustomers[CustomerName])</f>
        <v>Customer 76</v>
      </c>
      <c r="K2537" t="str">
        <f>_xlfn.XLOOKUP(tblOrders[[#This Row],[CustomerID]], tblCustomers[CustomerID], tblCustomers[Segment])</f>
        <v>Consumer</v>
      </c>
      <c r="L2537" t="str">
        <f>_xlfn.XLOOKUP(tblOrders[[#This Row],[ProductID]], tblProducts[ProductID], tblProducts[Category])</f>
        <v>Electronics</v>
      </c>
      <c r="M2537">
        <f>_xlfn.XLOOKUP(tblOrders[[#This Row],[ProductID]], tblProducts[ProductID], tblProducts[CostPrice])</f>
        <v>55008</v>
      </c>
      <c r="N2537">
        <f>tblOrders[[#This Row],[Sales]]-(tblOrders[[#This Row],[CostPrice]]*tblOrders[[#This Row],[Quantity]])</f>
        <v>-166651.20000000001</v>
      </c>
      <c r="O2537" t="str">
        <f>TEXT(tblOrders[[#This Row],[Date]],"mmm-yyyy")</f>
        <v>Jan-2025</v>
      </c>
      <c r="P2537" t="str">
        <f>_xlfn.XLOOKUP(tblOrders[[#This Row],[OrderID]], tblReturns[OrderID], tblReturns[Returned])</f>
        <v>No</v>
      </c>
      <c r="Q2537" t="str">
        <f>_xlfn.XLOOKUP(tblOrders[[#This Row],[OrderID]], tblShipping[OrderID], tblShipping[ShipMode])</f>
        <v>Pickup</v>
      </c>
      <c r="R2537" t="str">
        <f>IFERROR(_xlfn.XLOOKUP(A2536, tblCustomers[CustomerID], tblCustomers[CustomerName]), "Not Found")</f>
        <v>Not Found</v>
      </c>
      <c r="S2537" t="str">
        <f>IF(tblOrders[[#This Row],[Sales]]&gt;1000000,"High Value","Standard")</f>
        <v>Standard</v>
      </c>
      <c r="T2537" t="str">
        <f>_xlfn.XLOOKUP(tblOrders[[#This Row],[ProductID]], tblProducts[ProductID], tblProducts[ProductName])</f>
        <v>Product 94</v>
      </c>
      <c r="U2537">
        <f>_xlfn.XLOOKUP(tblOrders[[#This Row],[SalesRepID]], tblSalesreps[RepID], tblSalesreps[Target])</f>
        <v>5886694</v>
      </c>
    </row>
    <row r="2538" spans="1:21">
      <c r="A2538" t="s">
        <v>3335</v>
      </c>
      <c r="B2538" s="7" t="s">
        <v>942</v>
      </c>
      <c r="C2538" t="s">
        <v>687</v>
      </c>
      <c r="D2538" t="s">
        <v>44</v>
      </c>
      <c r="E2538" t="s">
        <v>87</v>
      </c>
      <c r="F2538" t="s">
        <v>51</v>
      </c>
      <c r="G2538">
        <v>4</v>
      </c>
      <c r="H2538">
        <v>0.1</v>
      </c>
      <c r="I2538" s="2">
        <v>321678</v>
      </c>
      <c r="J2538" t="str">
        <f>_xlfn.XLOOKUP(tblOrders[[#This Row],[CustomerID]], tblCustomers[CustomerID], tblCustomers[CustomerName])</f>
        <v>Customer 147</v>
      </c>
      <c r="K2538" t="str">
        <f>_xlfn.XLOOKUP(tblOrders[[#This Row],[CustomerID]], tblCustomers[CustomerID], tblCustomers[Segment])</f>
        <v>Consumer</v>
      </c>
      <c r="L2538" t="str">
        <f>_xlfn.XLOOKUP(tblOrders[[#This Row],[ProductID]], tblProducts[ProductID], tblProducts[Category])</f>
        <v>Furniture</v>
      </c>
      <c r="M2538">
        <f>_xlfn.XLOOKUP(tblOrders[[#This Row],[ProductID]], tblProducts[ProductID], tblProducts[CostPrice])</f>
        <v>48953</v>
      </c>
      <c r="N2538">
        <f>tblOrders[[#This Row],[Sales]]-(tblOrders[[#This Row],[CostPrice]]*tblOrders[[#This Row],[Quantity]])</f>
        <v>125866</v>
      </c>
      <c r="O2538" t="str">
        <f>TEXT(tblOrders[[#This Row],[Date]],"mmm-yyyy")</f>
        <v>Oct-2025</v>
      </c>
      <c r="P2538" t="str">
        <f>_xlfn.XLOOKUP(tblOrders[[#This Row],[OrderID]], tblReturns[OrderID], tblReturns[Returned])</f>
        <v>No</v>
      </c>
      <c r="Q2538" t="str">
        <f>_xlfn.XLOOKUP(tblOrders[[#This Row],[OrderID]], tblShipping[OrderID], tblShipping[ShipMode])</f>
        <v>Pickup</v>
      </c>
      <c r="R2538" t="str">
        <f>IFERROR(_xlfn.XLOOKUP(A2537, tblCustomers[CustomerID], tblCustomers[CustomerName]), "Not Found")</f>
        <v>Not Found</v>
      </c>
      <c r="S2538" t="str">
        <f>IF(tblOrders[[#This Row],[Sales]]&gt;1000000,"High Value","Standard")</f>
        <v>Standard</v>
      </c>
      <c r="T2538" t="str">
        <f>_xlfn.XLOOKUP(tblOrders[[#This Row],[ProductID]], tblProducts[ProductID], tblProducts[ProductName])</f>
        <v>Product 56</v>
      </c>
      <c r="U2538">
        <f>_xlfn.XLOOKUP(tblOrders[[#This Row],[SalesRepID]], tblSalesreps[RepID], tblSalesreps[Target])</f>
        <v>18500989</v>
      </c>
    </row>
    <row r="2539" spans="1:21">
      <c r="A2539" t="s">
        <v>3336</v>
      </c>
      <c r="B2539" s="7" t="s">
        <v>1829</v>
      </c>
      <c r="C2539" t="s">
        <v>641</v>
      </c>
      <c r="D2539" t="s">
        <v>1093</v>
      </c>
      <c r="E2539" t="s">
        <v>69</v>
      </c>
      <c r="F2539" t="s">
        <v>14</v>
      </c>
      <c r="G2539">
        <v>1</v>
      </c>
      <c r="H2539">
        <v>0.05</v>
      </c>
      <c r="I2539" s="2">
        <v>127546.05</v>
      </c>
      <c r="J2539" t="str">
        <f>_xlfn.XLOOKUP(tblOrders[[#This Row],[CustomerID]], tblCustomers[CustomerID], tblCustomers[CustomerName])</f>
        <v>Customer 253</v>
      </c>
      <c r="K2539" t="str">
        <f>_xlfn.XLOOKUP(tblOrders[[#This Row],[CustomerID]], tblCustomers[CustomerID], tblCustomers[Segment])</f>
        <v>Corporate</v>
      </c>
      <c r="L2539" t="str">
        <f>_xlfn.XLOOKUP(tblOrders[[#This Row],[ProductID]], tblProducts[ProductID], tblProducts[Category])</f>
        <v>Office</v>
      </c>
      <c r="M2539">
        <f>_xlfn.XLOOKUP(tblOrders[[#This Row],[ProductID]], tblProducts[ProductID], tblProducts[CostPrice])</f>
        <v>9813</v>
      </c>
      <c r="N2539">
        <f>tblOrders[[#This Row],[Sales]]-(tblOrders[[#This Row],[CostPrice]]*tblOrders[[#This Row],[Quantity]])</f>
        <v>117733.05</v>
      </c>
      <c r="O2539" t="str">
        <f>TEXT(tblOrders[[#This Row],[Date]],"mmm-yyyy")</f>
        <v>Mar-2025</v>
      </c>
      <c r="P2539" t="str">
        <f>_xlfn.XLOOKUP(tblOrders[[#This Row],[OrderID]], tblReturns[OrderID], tblReturns[Returned])</f>
        <v>No</v>
      </c>
      <c r="Q2539" t="str">
        <f>_xlfn.XLOOKUP(tblOrders[[#This Row],[OrderID]], tblShipping[OrderID], tblShipping[ShipMode])</f>
        <v>Express</v>
      </c>
      <c r="R2539" t="str">
        <f>IFERROR(_xlfn.XLOOKUP(A2538, tblCustomers[CustomerID], tblCustomers[CustomerName]), "Not Found")</f>
        <v>Not Found</v>
      </c>
      <c r="S2539" t="str">
        <f>IF(tblOrders[[#This Row],[Sales]]&gt;1000000,"High Value","Standard")</f>
        <v>Standard</v>
      </c>
      <c r="T2539" t="str">
        <f>_xlfn.XLOOKUP(tblOrders[[#This Row],[ProductID]], tblProducts[ProductID], tblProducts[ProductName])</f>
        <v>Product 77</v>
      </c>
      <c r="U2539">
        <f>_xlfn.XLOOKUP(tblOrders[[#This Row],[SalesRepID]], tblSalesreps[RepID], tblSalesreps[Target])</f>
        <v>19473459</v>
      </c>
    </row>
    <row r="2540" spans="1:21">
      <c r="A2540" t="s">
        <v>3337</v>
      </c>
      <c r="B2540" s="7" t="s">
        <v>62</v>
      </c>
      <c r="C2540" t="s">
        <v>1163</v>
      </c>
      <c r="D2540" t="s">
        <v>248</v>
      </c>
      <c r="E2540" t="s">
        <v>50</v>
      </c>
      <c r="F2540" t="s">
        <v>26</v>
      </c>
      <c r="G2540">
        <v>7</v>
      </c>
      <c r="H2540">
        <v>0.15</v>
      </c>
      <c r="I2540" s="2">
        <v>43786.05</v>
      </c>
      <c r="J2540" t="str">
        <f>_xlfn.XLOOKUP(tblOrders[[#This Row],[CustomerID]], tblCustomers[CustomerID], tblCustomers[CustomerName])</f>
        <v>Customer 80</v>
      </c>
      <c r="K2540" t="str">
        <f>_xlfn.XLOOKUP(tblOrders[[#This Row],[CustomerID]], tblCustomers[CustomerID], tblCustomers[Segment])</f>
        <v>SME</v>
      </c>
      <c r="L2540" t="str">
        <f>_xlfn.XLOOKUP(tblOrders[[#This Row],[ProductID]], tblProducts[ProductID], tblProducts[Category])</f>
        <v>Furniture</v>
      </c>
      <c r="M2540">
        <f>_xlfn.XLOOKUP(tblOrders[[#This Row],[ProductID]], tblProducts[ProductID], tblProducts[CostPrice])</f>
        <v>31758</v>
      </c>
      <c r="N2540">
        <f>tblOrders[[#This Row],[Sales]]-(tblOrders[[#This Row],[CostPrice]]*tblOrders[[#This Row],[Quantity]])</f>
        <v>-178519.95</v>
      </c>
      <c r="O2540" t="str">
        <f>TEXT(tblOrders[[#This Row],[Date]],"mmm-yyyy")</f>
        <v>Sep-2025</v>
      </c>
      <c r="P2540" t="str">
        <f>_xlfn.XLOOKUP(tblOrders[[#This Row],[OrderID]], tblReturns[OrderID], tblReturns[Returned])</f>
        <v>No</v>
      </c>
      <c r="Q2540" t="str">
        <f>_xlfn.XLOOKUP(tblOrders[[#This Row],[OrderID]], tblShipping[OrderID], tblShipping[ShipMode])</f>
        <v>Express</v>
      </c>
      <c r="R2540" t="str">
        <f>IFERROR(_xlfn.XLOOKUP(A2539, tblCustomers[CustomerID], tblCustomers[CustomerName]), "Not Found")</f>
        <v>Not Found</v>
      </c>
      <c r="S2540" t="str">
        <f>IF(tblOrders[[#This Row],[Sales]]&gt;1000000,"High Value","Standard")</f>
        <v>Standard</v>
      </c>
      <c r="T2540" t="str">
        <f>_xlfn.XLOOKUP(tblOrders[[#This Row],[ProductID]], tblProducts[ProductID], tblProducts[ProductName])</f>
        <v>Product 35</v>
      </c>
      <c r="U2540">
        <f>_xlfn.XLOOKUP(tblOrders[[#This Row],[SalesRepID]], tblSalesreps[RepID], tblSalesreps[Target])</f>
        <v>17350666</v>
      </c>
    </row>
    <row r="2541" spans="1:21">
      <c r="A2541" t="s">
        <v>3338</v>
      </c>
      <c r="B2541" s="7" t="s">
        <v>1255</v>
      </c>
      <c r="C2541" t="s">
        <v>819</v>
      </c>
      <c r="D2541" t="s">
        <v>232</v>
      </c>
      <c r="E2541" t="s">
        <v>165</v>
      </c>
      <c r="F2541" t="s">
        <v>51</v>
      </c>
      <c r="G2541">
        <v>1</v>
      </c>
      <c r="H2541">
        <v>0.2</v>
      </c>
      <c r="I2541" s="2">
        <v>65588</v>
      </c>
      <c r="J2541" t="str">
        <f>_xlfn.XLOOKUP(tblOrders[[#This Row],[CustomerID]], tblCustomers[CustomerID], tblCustomers[CustomerName])</f>
        <v>Customer 229</v>
      </c>
      <c r="K2541" t="str">
        <f>_xlfn.XLOOKUP(tblOrders[[#This Row],[CustomerID]], tblCustomers[CustomerID], tblCustomers[Segment])</f>
        <v>SME</v>
      </c>
      <c r="L2541" t="str">
        <f>_xlfn.XLOOKUP(tblOrders[[#This Row],[ProductID]], tblProducts[ProductID], tblProducts[Category])</f>
        <v>Electronics</v>
      </c>
      <c r="M2541">
        <f>_xlfn.XLOOKUP(tblOrders[[#This Row],[ProductID]], tblProducts[ProductID], tblProducts[CostPrice])</f>
        <v>41456</v>
      </c>
      <c r="N2541">
        <f>tblOrders[[#This Row],[Sales]]-(tblOrders[[#This Row],[CostPrice]]*tblOrders[[#This Row],[Quantity]])</f>
        <v>24132</v>
      </c>
      <c r="O2541" t="str">
        <f>TEXT(tblOrders[[#This Row],[Date]],"mmm-yyyy")</f>
        <v>Jun-2025</v>
      </c>
      <c r="P2541" t="str">
        <f>_xlfn.XLOOKUP(tblOrders[[#This Row],[OrderID]], tblReturns[OrderID], tblReturns[Returned])</f>
        <v>No</v>
      </c>
      <c r="Q2541" t="str">
        <f>_xlfn.XLOOKUP(tblOrders[[#This Row],[OrderID]], tblShipping[OrderID], tblShipping[ShipMode])</f>
        <v>Pickup</v>
      </c>
      <c r="R2541" t="str">
        <f>IFERROR(_xlfn.XLOOKUP(A2540, tblCustomers[CustomerID], tblCustomers[CustomerName]), "Not Found")</f>
        <v>Not Found</v>
      </c>
      <c r="S2541" t="str">
        <f>IF(tblOrders[[#This Row],[Sales]]&gt;1000000,"High Value","Standard")</f>
        <v>Standard</v>
      </c>
      <c r="T2541" t="str">
        <f>_xlfn.XLOOKUP(tblOrders[[#This Row],[ProductID]], tblProducts[ProductID], tblProducts[ProductName])</f>
        <v>Product 86</v>
      </c>
      <c r="U2541">
        <f>_xlfn.XLOOKUP(tblOrders[[#This Row],[SalesRepID]], tblSalesreps[RepID], tblSalesreps[Target])</f>
        <v>16839910</v>
      </c>
    </row>
    <row r="2542" spans="1:21">
      <c r="A2542" t="s">
        <v>3339</v>
      </c>
      <c r="B2542" s="7" t="s">
        <v>16</v>
      </c>
      <c r="C2542" t="s">
        <v>1250</v>
      </c>
      <c r="D2542" t="s">
        <v>382</v>
      </c>
      <c r="E2542" t="s">
        <v>165</v>
      </c>
      <c r="F2542" t="s">
        <v>26</v>
      </c>
      <c r="G2542">
        <v>7</v>
      </c>
      <c r="H2542">
        <v>0.1</v>
      </c>
      <c r="I2542" s="2">
        <v>42720.3</v>
      </c>
      <c r="J2542" t="str">
        <f>_xlfn.XLOOKUP(tblOrders[[#This Row],[CustomerID]], tblCustomers[CustomerID], tblCustomers[CustomerName])</f>
        <v>Customer 291</v>
      </c>
      <c r="K2542" t="str">
        <f>_xlfn.XLOOKUP(tblOrders[[#This Row],[CustomerID]], tblCustomers[CustomerID], tblCustomers[Segment])</f>
        <v>Consumer</v>
      </c>
      <c r="L2542" t="str">
        <f>_xlfn.XLOOKUP(tblOrders[[#This Row],[ProductID]], tblProducts[ProductID], tblProducts[Category])</f>
        <v>Office</v>
      </c>
      <c r="M2542">
        <f>_xlfn.XLOOKUP(tblOrders[[#This Row],[ProductID]], tblProducts[ProductID], tblProducts[CostPrice])</f>
        <v>61777</v>
      </c>
      <c r="N2542">
        <f>tblOrders[[#This Row],[Sales]]-(tblOrders[[#This Row],[CostPrice]]*tblOrders[[#This Row],[Quantity]])</f>
        <v>-389718.7</v>
      </c>
      <c r="O2542" t="str">
        <f>TEXT(tblOrders[[#This Row],[Date]],"mmm-yyyy")</f>
        <v>Apr-2025</v>
      </c>
      <c r="P2542" t="str">
        <f>_xlfn.XLOOKUP(tblOrders[[#This Row],[OrderID]], tblReturns[OrderID], tblReturns[Returned])</f>
        <v>No</v>
      </c>
      <c r="Q2542" t="str">
        <f>_xlfn.XLOOKUP(tblOrders[[#This Row],[OrderID]], tblShipping[OrderID], tblShipping[ShipMode])</f>
        <v>Express</v>
      </c>
      <c r="R2542" t="str">
        <f>IFERROR(_xlfn.XLOOKUP(A2541, tblCustomers[CustomerID], tblCustomers[CustomerName]), "Not Found")</f>
        <v>Not Found</v>
      </c>
      <c r="S2542" t="str">
        <f>IF(tblOrders[[#This Row],[Sales]]&gt;1000000,"High Value","Standard")</f>
        <v>Standard</v>
      </c>
      <c r="T2542" t="str">
        <f>_xlfn.XLOOKUP(tblOrders[[#This Row],[ProductID]], tblProducts[ProductID], tblProducts[ProductName])</f>
        <v>Product 65</v>
      </c>
      <c r="U2542">
        <f>_xlfn.XLOOKUP(tblOrders[[#This Row],[SalesRepID]], tblSalesreps[RepID], tblSalesreps[Target])</f>
        <v>16839910</v>
      </c>
    </row>
    <row r="2543" spans="1:21">
      <c r="A2543" t="s">
        <v>3340</v>
      </c>
      <c r="B2543" s="7" t="s">
        <v>2164</v>
      </c>
      <c r="C2543" t="s">
        <v>1483</v>
      </c>
      <c r="D2543" t="s">
        <v>141</v>
      </c>
      <c r="E2543" t="s">
        <v>13</v>
      </c>
      <c r="F2543" t="s">
        <v>51</v>
      </c>
      <c r="G2543">
        <v>3</v>
      </c>
      <c r="H2543">
        <v>0.05</v>
      </c>
      <c r="I2543" s="2">
        <v>112358.39999999999</v>
      </c>
      <c r="J2543" t="str">
        <f>_xlfn.XLOOKUP(tblOrders[[#This Row],[CustomerID]], tblCustomers[CustomerID], tblCustomers[CustomerName])</f>
        <v>Customer 144</v>
      </c>
      <c r="K2543" t="str">
        <f>_xlfn.XLOOKUP(tblOrders[[#This Row],[CustomerID]], tblCustomers[CustomerID], tblCustomers[Segment])</f>
        <v>Corporate</v>
      </c>
      <c r="L2543" t="str">
        <f>_xlfn.XLOOKUP(tblOrders[[#This Row],[ProductID]], tblProducts[ProductID], tblProducts[Category])</f>
        <v>Home</v>
      </c>
      <c r="M2543">
        <f>_xlfn.XLOOKUP(tblOrders[[#This Row],[ProductID]], tblProducts[ProductID], tblProducts[CostPrice])</f>
        <v>32671</v>
      </c>
      <c r="N2543">
        <f>tblOrders[[#This Row],[Sales]]-(tblOrders[[#This Row],[CostPrice]]*tblOrders[[#This Row],[Quantity]])</f>
        <v>14345.399999999994</v>
      </c>
      <c r="O2543" t="str">
        <f>TEXT(tblOrders[[#This Row],[Date]],"mmm-yyyy")</f>
        <v>Jul-2025</v>
      </c>
      <c r="P2543" t="str">
        <f>_xlfn.XLOOKUP(tblOrders[[#This Row],[OrderID]], tblReturns[OrderID], tblReturns[Returned])</f>
        <v>No</v>
      </c>
      <c r="Q2543" t="str">
        <f>_xlfn.XLOOKUP(tblOrders[[#This Row],[OrderID]], tblShipping[OrderID], tblShipping[ShipMode])</f>
        <v>Pickup</v>
      </c>
      <c r="R2543" t="str">
        <f>IFERROR(_xlfn.XLOOKUP(A2542, tblCustomers[CustomerID], tblCustomers[CustomerName]), "Not Found")</f>
        <v>Not Found</v>
      </c>
      <c r="S2543" t="str">
        <f>IF(tblOrders[[#This Row],[Sales]]&gt;1000000,"High Value","Standard")</f>
        <v>Standard</v>
      </c>
      <c r="T2543" t="str">
        <f>_xlfn.XLOOKUP(tblOrders[[#This Row],[ProductID]], tblProducts[ProductID], tblProducts[ProductName])</f>
        <v>Product 80</v>
      </c>
      <c r="U2543">
        <f>_xlfn.XLOOKUP(tblOrders[[#This Row],[SalesRepID]], tblSalesreps[RepID], tblSalesreps[Target])</f>
        <v>11852878</v>
      </c>
    </row>
    <row r="2544" spans="1:21">
      <c r="A2544" t="s">
        <v>3341</v>
      </c>
      <c r="B2544" s="7" t="s">
        <v>824</v>
      </c>
      <c r="C2544" t="s">
        <v>324</v>
      </c>
      <c r="D2544" t="s">
        <v>945</v>
      </c>
      <c r="E2544" t="s">
        <v>74</v>
      </c>
      <c r="F2544" t="s">
        <v>26</v>
      </c>
      <c r="G2544">
        <v>5</v>
      </c>
      <c r="H2544">
        <v>0</v>
      </c>
      <c r="I2544" s="2">
        <v>739110</v>
      </c>
      <c r="J2544" t="str">
        <f>_xlfn.XLOOKUP(tblOrders[[#This Row],[CustomerID]], tblCustomers[CustomerID], tblCustomers[CustomerName])</f>
        <v>Customer 150</v>
      </c>
      <c r="K2544" t="str">
        <f>_xlfn.XLOOKUP(tblOrders[[#This Row],[CustomerID]], tblCustomers[CustomerID], tblCustomers[Segment])</f>
        <v>SME</v>
      </c>
      <c r="L2544" t="str">
        <f>_xlfn.XLOOKUP(tblOrders[[#This Row],[ProductID]], tblProducts[ProductID], tblProducts[Category])</f>
        <v>Home</v>
      </c>
      <c r="M2544">
        <f>_xlfn.XLOOKUP(tblOrders[[#This Row],[ProductID]], tblProducts[ProductID], tblProducts[CostPrice])</f>
        <v>54711</v>
      </c>
      <c r="N2544">
        <f>tblOrders[[#This Row],[Sales]]-(tblOrders[[#This Row],[CostPrice]]*tblOrders[[#This Row],[Quantity]])</f>
        <v>465555</v>
      </c>
      <c r="O2544" t="str">
        <f>TEXT(tblOrders[[#This Row],[Date]],"mmm-yyyy")</f>
        <v>Nov-2025</v>
      </c>
      <c r="P2544" t="str">
        <f>_xlfn.XLOOKUP(tblOrders[[#This Row],[OrderID]], tblReturns[OrderID], tblReturns[Returned])</f>
        <v>No</v>
      </c>
      <c r="Q2544" t="str">
        <f>_xlfn.XLOOKUP(tblOrders[[#This Row],[OrderID]], tblShipping[OrderID], tblShipping[ShipMode])</f>
        <v>Express</v>
      </c>
      <c r="R2544" t="str">
        <f>IFERROR(_xlfn.XLOOKUP(A2543, tblCustomers[CustomerID], tblCustomers[CustomerName]), "Not Found")</f>
        <v>Not Found</v>
      </c>
      <c r="S2544" t="str">
        <f>IF(tblOrders[[#This Row],[Sales]]&gt;1000000,"High Value","Standard")</f>
        <v>Standard</v>
      </c>
      <c r="T2544" t="str">
        <f>_xlfn.XLOOKUP(tblOrders[[#This Row],[ProductID]], tblProducts[ProductID], tblProducts[ProductName])</f>
        <v>Product 38</v>
      </c>
      <c r="U2544">
        <f>_xlfn.XLOOKUP(tblOrders[[#This Row],[SalesRepID]], tblSalesreps[RepID], tblSalesreps[Target])</f>
        <v>7254801</v>
      </c>
    </row>
    <row r="2545" spans="1:21">
      <c r="A2545" t="s">
        <v>3342</v>
      </c>
      <c r="B2545" s="7" t="s">
        <v>509</v>
      </c>
      <c r="C2545" t="s">
        <v>677</v>
      </c>
      <c r="D2545" t="s">
        <v>318</v>
      </c>
      <c r="E2545" t="s">
        <v>69</v>
      </c>
      <c r="F2545" t="s">
        <v>51</v>
      </c>
      <c r="G2545">
        <v>4</v>
      </c>
      <c r="H2545">
        <v>0.05</v>
      </c>
      <c r="I2545" s="2">
        <v>362580.8</v>
      </c>
      <c r="J2545" t="str">
        <f>_xlfn.XLOOKUP(tblOrders[[#This Row],[CustomerID]], tblCustomers[CustomerID], tblCustomers[CustomerName])</f>
        <v>Customer 279</v>
      </c>
      <c r="K2545" t="str">
        <f>_xlfn.XLOOKUP(tblOrders[[#This Row],[CustomerID]], tblCustomers[CustomerID], tblCustomers[Segment])</f>
        <v>SME</v>
      </c>
      <c r="L2545" t="str">
        <f>_xlfn.XLOOKUP(tblOrders[[#This Row],[ProductID]], tblProducts[ProductID], tblProducts[Category])</f>
        <v>Office</v>
      </c>
      <c r="M2545">
        <f>_xlfn.XLOOKUP(tblOrders[[#This Row],[ProductID]], tblProducts[ProductID], tblProducts[CostPrice])</f>
        <v>39205</v>
      </c>
      <c r="N2545">
        <f>tblOrders[[#This Row],[Sales]]-(tblOrders[[#This Row],[CostPrice]]*tblOrders[[#This Row],[Quantity]])</f>
        <v>205760.8</v>
      </c>
      <c r="O2545" t="str">
        <f>TEXT(tblOrders[[#This Row],[Date]],"mmm-yyyy")</f>
        <v>Feb-2025</v>
      </c>
      <c r="P2545" t="str">
        <f>_xlfn.XLOOKUP(tblOrders[[#This Row],[OrderID]], tblReturns[OrderID], tblReturns[Returned])</f>
        <v>No</v>
      </c>
      <c r="Q2545" t="str">
        <f>_xlfn.XLOOKUP(tblOrders[[#This Row],[OrderID]], tblShipping[OrderID], tblShipping[ShipMode])</f>
        <v>Standard</v>
      </c>
      <c r="R2545" t="str">
        <f>IFERROR(_xlfn.XLOOKUP(A2544, tblCustomers[CustomerID], tblCustomers[CustomerName]), "Not Found")</f>
        <v>Not Found</v>
      </c>
      <c r="S2545" t="str">
        <f>IF(tblOrders[[#This Row],[Sales]]&gt;1000000,"High Value","Standard")</f>
        <v>Standard</v>
      </c>
      <c r="T2545" t="str">
        <f>_xlfn.XLOOKUP(tblOrders[[#This Row],[ProductID]], tblProducts[ProductID], tblProducts[ProductName])</f>
        <v>Product 74</v>
      </c>
      <c r="U2545">
        <f>_xlfn.XLOOKUP(tblOrders[[#This Row],[SalesRepID]], tblSalesreps[RepID], tblSalesreps[Target])</f>
        <v>19473459</v>
      </c>
    </row>
    <row r="2546" spans="1:21">
      <c r="A2546" t="s">
        <v>3343</v>
      </c>
      <c r="B2546" s="7" t="s">
        <v>640</v>
      </c>
      <c r="C2546" t="s">
        <v>653</v>
      </c>
      <c r="D2546" t="s">
        <v>339</v>
      </c>
      <c r="E2546" t="s">
        <v>202</v>
      </c>
      <c r="F2546" t="s">
        <v>88</v>
      </c>
      <c r="G2546">
        <v>5</v>
      </c>
      <c r="H2546">
        <v>0.2</v>
      </c>
      <c r="I2546" s="2">
        <v>465232</v>
      </c>
      <c r="J2546" t="str">
        <f>_xlfn.XLOOKUP(tblOrders[[#This Row],[CustomerID]], tblCustomers[CustomerID], tblCustomers[CustomerName])</f>
        <v>Customer 204</v>
      </c>
      <c r="K2546" t="str">
        <f>_xlfn.XLOOKUP(tblOrders[[#This Row],[CustomerID]], tblCustomers[CustomerID], tblCustomers[Segment])</f>
        <v>Consumer</v>
      </c>
      <c r="L2546" t="str">
        <f>_xlfn.XLOOKUP(tblOrders[[#This Row],[ProductID]], tblProducts[ProductID], tblProducts[Category])</f>
        <v>Office</v>
      </c>
      <c r="M2546">
        <f>_xlfn.XLOOKUP(tblOrders[[#This Row],[ProductID]], tblProducts[ProductID], tblProducts[CostPrice])</f>
        <v>73889</v>
      </c>
      <c r="N2546">
        <f>tblOrders[[#This Row],[Sales]]-(tblOrders[[#This Row],[CostPrice]]*tblOrders[[#This Row],[Quantity]])</f>
        <v>95787</v>
      </c>
      <c r="O2546" t="str">
        <f>TEXT(tblOrders[[#This Row],[Date]],"mmm-yyyy")</f>
        <v>Jan-2025</v>
      </c>
      <c r="P2546" t="str">
        <f>_xlfn.XLOOKUP(tblOrders[[#This Row],[OrderID]], tblReturns[OrderID], tblReturns[Returned])</f>
        <v>No</v>
      </c>
      <c r="Q2546" t="str">
        <f>_xlfn.XLOOKUP(tblOrders[[#This Row],[OrderID]], tblShipping[OrderID], tblShipping[ShipMode])</f>
        <v>Pickup</v>
      </c>
      <c r="R2546" t="str">
        <f>IFERROR(_xlfn.XLOOKUP(A2545, tblCustomers[CustomerID], tblCustomers[CustomerName]), "Not Found")</f>
        <v>Not Found</v>
      </c>
      <c r="S2546" t="str">
        <f>IF(tblOrders[[#This Row],[Sales]]&gt;1000000,"High Value","Standard")</f>
        <v>Standard</v>
      </c>
      <c r="T2546" t="str">
        <f>_xlfn.XLOOKUP(tblOrders[[#This Row],[ProductID]], tblProducts[ProductID], tblProducts[ProductName])</f>
        <v>Product 83</v>
      </c>
      <c r="U2546">
        <f>_xlfn.XLOOKUP(tblOrders[[#This Row],[SalesRepID]], tblSalesreps[RepID], tblSalesreps[Target])</f>
        <v>10652665</v>
      </c>
    </row>
    <row r="2547" spans="1:21">
      <c r="A2547" t="s">
        <v>3344</v>
      </c>
      <c r="B2547" s="7" t="s">
        <v>572</v>
      </c>
      <c r="C2547" t="s">
        <v>540</v>
      </c>
      <c r="D2547" t="s">
        <v>178</v>
      </c>
      <c r="E2547" t="s">
        <v>105</v>
      </c>
      <c r="F2547" t="s">
        <v>14</v>
      </c>
      <c r="G2547">
        <v>3</v>
      </c>
      <c r="H2547">
        <v>0</v>
      </c>
      <c r="I2547" s="2">
        <v>162099</v>
      </c>
      <c r="J2547" t="str">
        <f>_xlfn.XLOOKUP(tblOrders[[#This Row],[CustomerID]], tblCustomers[CustomerID], tblCustomers[CustomerName])</f>
        <v>Customer 103</v>
      </c>
      <c r="K2547" t="str">
        <f>_xlfn.XLOOKUP(tblOrders[[#This Row],[CustomerID]], tblCustomers[CustomerID], tblCustomers[Segment])</f>
        <v>Corporate</v>
      </c>
      <c r="L2547" t="str">
        <f>_xlfn.XLOOKUP(tblOrders[[#This Row],[ProductID]], tblProducts[ProductID], tblProducts[Category])</f>
        <v>Office</v>
      </c>
      <c r="M2547">
        <f>_xlfn.XLOOKUP(tblOrders[[#This Row],[ProductID]], tblProducts[ProductID], tblProducts[CostPrice])</f>
        <v>46035</v>
      </c>
      <c r="N2547">
        <f>tblOrders[[#This Row],[Sales]]-(tblOrders[[#This Row],[CostPrice]]*tblOrders[[#This Row],[Quantity]])</f>
        <v>23994</v>
      </c>
      <c r="O2547" t="str">
        <f>TEXT(tblOrders[[#This Row],[Date]],"mmm-yyyy")</f>
        <v>Jan-2025</v>
      </c>
      <c r="P2547" t="str">
        <f>_xlfn.XLOOKUP(tblOrders[[#This Row],[OrderID]], tblReturns[OrderID], tblReturns[Returned])</f>
        <v>No</v>
      </c>
      <c r="Q2547" t="str">
        <f>_xlfn.XLOOKUP(tblOrders[[#This Row],[OrderID]], tblShipping[OrderID], tblShipping[ShipMode])</f>
        <v>Standard</v>
      </c>
      <c r="R2547" t="str">
        <f>IFERROR(_xlfn.XLOOKUP(A2546, tblCustomers[CustomerID], tblCustomers[CustomerName]), "Not Found")</f>
        <v>Not Found</v>
      </c>
      <c r="S2547" t="str">
        <f>IF(tblOrders[[#This Row],[Sales]]&gt;1000000,"High Value","Standard")</f>
        <v>Standard</v>
      </c>
      <c r="T2547" t="str">
        <f>_xlfn.XLOOKUP(tblOrders[[#This Row],[ProductID]], tblProducts[ProductID], tblProducts[ProductName])</f>
        <v>Product 84</v>
      </c>
      <c r="U2547">
        <f>_xlfn.XLOOKUP(tblOrders[[#This Row],[SalesRepID]], tblSalesreps[RepID], tblSalesreps[Target])</f>
        <v>8698154</v>
      </c>
    </row>
    <row r="2548" spans="1:21">
      <c r="A2548" t="s">
        <v>3345</v>
      </c>
      <c r="B2548" s="7" t="s">
        <v>1510</v>
      </c>
      <c r="C2548" t="s">
        <v>487</v>
      </c>
      <c r="D2548" t="s">
        <v>104</v>
      </c>
      <c r="E2548" t="s">
        <v>35</v>
      </c>
      <c r="F2548" t="s">
        <v>88</v>
      </c>
      <c r="G2548">
        <v>10</v>
      </c>
      <c r="H2548">
        <v>0.15</v>
      </c>
      <c r="I2548" s="2">
        <v>225386</v>
      </c>
      <c r="J2548" t="str">
        <f>_xlfn.XLOOKUP(tblOrders[[#This Row],[CustomerID]], tblCustomers[CustomerID], tblCustomers[CustomerName])</f>
        <v>Customer 297</v>
      </c>
      <c r="K2548" t="str">
        <f>_xlfn.XLOOKUP(tblOrders[[#This Row],[CustomerID]], tblCustomers[CustomerID], tblCustomers[Segment])</f>
        <v>Corporate</v>
      </c>
      <c r="L2548" t="str">
        <f>_xlfn.XLOOKUP(tblOrders[[#This Row],[ProductID]], tblProducts[ProductID], tblProducts[Category])</f>
        <v>Furniture</v>
      </c>
      <c r="M2548">
        <f>_xlfn.XLOOKUP(tblOrders[[#This Row],[ProductID]], tblProducts[ProductID], tblProducts[CostPrice])</f>
        <v>10664</v>
      </c>
      <c r="N2548">
        <f>tblOrders[[#This Row],[Sales]]-(tblOrders[[#This Row],[CostPrice]]*tblOrders[[#This Row],[Quantity]])</f>
        <v>118746</v>
      </c>
      <c r="O2548" t="str">
        <f>TEXT(tblOrders[[#This Row],[Date]],"mmm-yyyy")</f>
        <v>Jul-2025</v>
      </c>
      <c r="P2548" t="str">
        <f>_xlfn.XLOOKUP(tblOrders[[#This Row],[OrderID]], tblReturns[OrderID], tblReturns[Returned])</f>
        <v>No</v>
      </c>
      <c r="Q2548" t="str">
        <f>_xlfn.XLOOKUP(tblOrders[[#This Row],[OrderID]], tblShipping[OrderID], tblShipping[ShipMode])</f>
        <v>Standard</v>
      </c>
      <c r="R2548" t="str">
        <f>IFERROR(_xlfn.XLOOKUP(A2547, tblCustomers[CustomerID], tblCustomers[CustomerName]), "Not Found")</f>
        <v>Not Found</v>
      </c>
      <c r="S2548" t="str">
        <f>IF(tblOrders[[#This Row],[Sales]]&gt;1000000,"High Value","Standard")</f>
        <v>Standard</v>
      </c>
      <c r="T2548" t="str">
        <f>_xlfn.XLOOKUP(tblOrders[[#This Row],[ProductID]], tblProducts[ProductID], tblProducts[ProductName])</f>
        <v>Product 23</v>
      </c>
      <c r="U2548">
        <f>_xlfn.XLOOKUP(tblOrders[[#This Row],[SalesRepID]], tblSalesreps[RepID], tblSalesreps[Target])</f>
        <v>19619177</v>
      </c>
    </row>
    <row r="2549" spans="1:21">
      <c r="A2549" t="s">
        <v>3346</v>
      </c>
      <c r="B2549" s="7" t="s">
        <v>518</v>
      </c>
      <c r="C2549" t="s">
        <v>934</v>
      </c>
      <c r="D2549" t="s">
        <v>55</v>
      </c>
      <c r="E2549" t="s">
        <v>202</v>
      </c>
      <c r="F2549" t="s">
        <v>51</v>
      </c>
      <c r="G2549">
        <v>10</v>
      </c>
      <c r="H2549">
        <v>0.1</v>
      </c>
      <c r="I2549" s="2">
        <v>435402</v>
      </c>
      <c r="J2549" t="str">
        <f>_xlfn.XLOOKUP(tblOrders[[#This Row],[CustomerID]], tblCustomers[CustomerID], tblCustomers[CustomerName])</f>
        <v>Customer 85</v>
      </c>
      <c r="K2549" t="str">
        <f>_xlfn.XLOOKUP(tblOrders[[#This Row],[CustomerID]], tblCustomers[CustomerID], tblCustomers[Segment])</f>
        <v>Consumer</v>
      </c>
      <c r="L2549" t="str">
        <f>_xlfn.XLOOKUP(tblOrders[[#This Row],[ProductID]], tblProducts[ProductID], tblProducts[Category])</f>
        <v>Home</v>
      </c>
      <c r="M2549">
        <f>_xlfn.XLOOKUP(tblOrders[[#This Row],[ProductID]], tblProducts[ProductID], tblProducts[CostPrice])</f>
        <v>23348</v>
      </c>
      <c r="N2549">
        <f>tblOrders[[#This Row],[Sales]]-(tblOrders[[#This Row],[CostPrice]]*tblOrders[[#This Row],[Quantity]])</f>
        <v>201922</v>
      </c>
      <c r="O2549" t="str">
        <f>TEXT(tblOrders[[#This Row],[Date]],"mmm-yyyy")</f>
        <v>Apr-2025</v>
      </c>
      <c r="P2549" t="str">
        <f>_xlfn.XLOOKUP(tblOrders[[#This Row],[OrderID]], tblReturns[OrderID], tblReturns[Returned])</f>
        <v>No</v>
      </c>
      <c r="Q2549" t="str">
        <f>_xlfn.XLOOKUP(tblOrders[[#This Row],[OrderID]], tblShipping[OrderID], tblShipping[ShipMode])</f>
        <v>Express</v>
      </c>
      <c r="R2549" t="str">
        <f>IFERROR(_xlfn.XLOOKUP(A2548, tblCustomers[CustomerID], tblCustomers[CustomerName]), "Not Found")</f>
        <v>Not Found</v>
      </c>
      <c r="S2549" t="str">
        <f>IF(tblOrders[[#This Row],[Sales]]&gt;1000000,"High Value","Standard")</f>
        <v>Standard</v>
      </c>
      <c r="T2549" t="str">
        <f>_xlfn.XLOOKUP(tblOrders[[#This Row],[ProductID]], tblProducts[ProductID], tblProducts[ProductName])</f>
        <v>Product 47</v>
      </c>
      <c r="U2549">
        <f>_xlfn.XLOOKUP(tblOrders[[#This Row],[SalesRepID]], tblSalesreps[RepID], tblSalesreps[Target])</f>
        <v>10652665</v>
      </c>
    </row>
    <row r="2550" spans="1:21">
      <c r="A2550" t="s">
        <v>3347</v>
      </c>
      <c r="B2550" s="7" t="s">
        <v>1302</v>
      </c>
      <c r="C2550" t="s">
        <v>756</v>
      </c>
      <c r="D2550" t="s">
        <v>174</v>
      </c>
      <c r="E2550" t="s">
        <v>119</v>
      </c>
      <c r="F2550" t="s">
        <v>51</v>
      </c>
      <c r="G2550">
        <v>8</v>
      </c>
      <c r="H2550">
        <v>0.15</v>
      </c>
      <c r="I2550" s="2">
        <v>301756.79999999999</v>
      </c>
      <c r="J2550" t="str">
        <f>_xlfn.XLOOKUP(tblOrders[[#This Row],[CustomerID]], tblCustomers[CustomerID], tblCustomers[CustomerName])</f>
        <v>Customer 254</v>
      </c>
      <c r="K2550" t="str">
        <f>_xlfn.XLOOKUP(tblOrders[[#This Row],[CustomerID]], tblCustomers[CustomerID], tblCustomers[Segment])</f>
        <v>Corporate</v>
      </c>
      <c r="L2550" t="str">
        <f>_xlfn.XLOOKUP(tblOrders[[#This Row],[ProductID]], tblProducts[ProductID], tblProducts[Category])</f>
        <v>Home</v>
      </c>
      <c r="M2550">
        <f>_xlfn.XLOOKUP(tblOrders[[#This Row],[ProductID]], tblProducts[ProductID], tblProducts[CostPrice])</f>
        <v>62348</v>
      </c>
      <c r="N2550">
        <f>tblOrders[[#This Row],[Sales]]-(tblOrders[[#This Row],[CostPrice]]*tblOrders[[#This Row],[Quantity]])</f>
        <v>-197027.20000000001</v>
      </c>
      <c r="O2550" t="str">
        <f>TEXT(tblOrders[[#This Row],[Date]],"mmm-yyyy")</f>
        <v>Aug-2025</v>
      </c>
      <c r="P2550" t="str">
        <f>_xlfn.XLOOKUP(tblOrders[[#This Row],[OrderID]], tblReturns[OrderID], tblReturns[Returned])</f>
        <v>No</v>
      </c>
      <c r="Q2550" t="str">
        <f>_xlfn.XLOOKUP(tblOrders[[#This Row],[OrderID]], tblShipping[OrderID], tblShipping[ShipMode])</f>
        <v>Pickup</v>
      </c>
      <c r="R2550" t="str">
        <f>IFERROR(_xlfn.XLOOKUP(A2549, tblCustomers[CustomerID], tblCustomers[CustomerName]), "Not Found")</f>
        <v>Not Found</v>
      </c>
      <c r="S2550" t="str">
        <f>IF(tblOrders[[#This Row],[Sales]]&gt;1000000,"High Value","Standard")</f>
        <v>Standard</v>
      </c>
      <c r="T2550" t="str">
        <f>_xlfn.XLOOKUP(tblOrders[[#This Row],[ProductID]], tblProducts[ProductID], tblProducts[ProductName])</f>
        <v>Product 64</v>
      </c>
      <c r="U2550">
        <f>_xlfn.XLOOKUP(tblOrders[[#This Row],[SalesRepID]], tblSalesreps[RepID], tblSalesreps[Target])</f>
        <v>5886694</v>
      </c>
    </row>
    <row r="2551" spans="1:21">
      <c r="A2551" t="s">
        <v>3348</v>
      </c>
      <c r="B2551" s="7" t="s">
        <v>58</v>
      </c>
      <c r="C2551" t="s">
        <v>763</v>
      </c>
      <c r="D2551" t="s">
        <v>130</v>
      </c>
      <c r="E2551" t="s">
        <v>45</v>
      </c>
      <c r="F2551" t="s">
        <v>20</v>
      </c>
      <c r="G2551">
        <v>10</v>
      </c>
      <c r="H2551">
        <v>0.05</v>
      </c>
      <c r="I2551" s="2">
        <v>1346074</v>
      </c>
      <c r="J2551" t="str">
        <f>_xlfn.XLOOKUP(tblOrders[[#This Row],[CustomerID]], tblCustomers[CustomerID], tblCustomers[CustomerName])</f>
        <v>Customer 5</v>
      </c>
      <c r="K2551" t="str">
        <f>_xlfn.XLOOKUP(tblOrders[[#This Row],[CustomerID]], tblCustomers[CustomerID], tblCustomers[Segment])</f>
        <v>Corporate</v>
      </c>
      <c r="L2551" t="str">
        <f>_xlfn.XLOOKUP(tblOrders[[#This Row],[ProductID]], tblProducts[ProductID], tblProducts[Category])</f>
        <v>Home</v>
      </c>
      <c r="M2551">
        <f>_xlfn.XLOOKUP(tblOrders[[#This Row],[ProductID]], tblProducts[ProductID], tblProducts[CostPrice])</f>
        <v>4229</v>
      </c>
      <c r="N2551">
        <f>tblOrders[[#This Row],[Sales]]-(tblOrders[[#This Row],[CostPrice]]*tblOrders[[#This Row],[Quantity]])</f>
        <v>1303784</v>
      </c>
      <c r="O2551" t="str">
        <f>TEXT(tblOrders[[#This Row],[Date]],"mmm-yyyy")</f>
        <v>Jan-2025</v>
      </c>
      <c r="P2551" t="str">
        <f>_xlfn.XLOOKUP(tblOrders[[#This Row],[OrderID]], tblReturns[OrderID], tblReturns[Returned])</f>
        <v>No</v>
      </c>
      <c r="Q2551" t="str">
        <f>_xlfn.XLOOKUP(tblOrders[[#This Row],[OrderID]], tblShipping[OrderID], tblShipping[ShipMode])</f>
        <v>Pickup</v>
      </c>
      <c r="R2551" t="str">
        <f>IFERROR(_xlfn.XLOOKUP(A2550, tblCustomers[CustomerID], tblCustomers[CustomerName]), "Not Found")</f>
        <v>Not Found</v>
      </c>
      <c r="S2551" t="str">
        <f>IF(tblOrders[[#This Row],[Sales]]&gt;1000000,"High Value","Standard")</f>
        <v>High Value</v>
      </c>
      <c r="T2551" t="str">
        <f>_xlfn.XLOOKUP(tblOrders[[#This Row],[ProductID]], tblProducts[ProductID], tblProducts[ProductName])</f>
        <v>Product 92</v>
      </c>
      <c r="U2551">
        <f>_xlfn.XLOOKUP(tblOrders[[#This Row],[SalesRepID]], tblSalesreps[RepID], tblSalesreps[Target])</f>
        <v>11319839</v>
      </c>
    </row>
    <row r="2552" spans="1:21">
      <c r="A2552" t="s">
        <v>3349</v>
      </c>
      <c r="B2552" s="7" t="s">
        <v>32</v>
      </c>
      <c r="C2552" t="s">
        <v>72</v>
      </c>
      <c r="D2552" t="s">
        <v>78</v>
      </c>
      <c r="E2552" t="s">
        <v>205</v>
      </c>
      <c r="F2552" t="s">
        <v>20</v>
      </c>
      <c r="G2552">
        <v>4</v>
      </c>
      <c r="H2552">
        <v>0.1</v>
      </c>
      <c r="I2552" s="2">
        <v>163184.4</v>
      </c>
      <c r="J2552" t="str">
        <f>_xlfn.XLOOKUP(tblOrders[[#This Row],[CustomerID]], tblCustomers[CustomerID], tblCustomers[CustomerName])</f>
        <v>Customer 79</v>
      </c>
      <c r="K2552" t="str">
        <f>_xlfn.XLOOKUP(tblOrders[[#This Row],[CustomerID]], tblCustomers[CustomerID], tblCustomers[Segment])</f>
        <v>Corporate</v>
      </c>
      <c r="L2552" t="str">
        <f>_xlfn.XLOOKUP(tblOrders[[#This Row],[ProductID]], tblProducts[ProductID], tblProducts[Category])</f>
        <v>Office</v>
      </c>
      <c r="M2552">
        <f>_xlfn.XLOOKUP(tblOrders[[#This Row],[ProductID]], tblProducts[ProductID], tblProducts[CostPrice])</f>
        <v>76942</v>
      </c>
      <c r="N2552">
        <f>tblOrders[[#This Row],[Sales]]-(tblOrders[[#This Row],[CostPrice]]*tblOrders[[#This Row],[Quantity]])</f>
        <v>-144583.6</v>
      </c>
      <c r="O2552" t="str">
        <f>TEXT(tblOrders[[#This Row],[Date]],"mmm-yyyy")</f>
        <v>Dec-2025</v>
      </c>
      <c r="P2552" t="str">
        <f>_xlfn.XLOOKUP(tblOrders[[#This Row],[OrderID]], tblReturns[OrderID], tblReturns[Returned])</f>
        <v>No</v>
      </c>
      <c r="Q2552" t="str">
        <f>_xlfn.XLOOKUP(tblOrders[[#This Row],[OrderID]], tblShipping[OrderID], tblShipping[ShipMode])</f>
        <v>Standard</v>
      </c>
      <c r="R2552" t="str">
        <f>IFERROR(_xlfn.XLOOKUP(A2551, tblCustomers[CustomerID], tblCustomers[CustomerName]), "Not Found")</f>
        <v>Not Found</v>
      </c>
      <c r="S2552" t="str">
        <f>IF(tblOrders[[#This Row],[Sales]]&gt;1000000,"High Value","Standard")</f>
        <v>Standard</v>
      </c>
      <c r="T2552" t="str">
        <f>_xlfn.XLOOKUP(tblOrders[[#This Row],[ProductID]], tblProducts[ProductID], tblProducts[ProductName])</f>
        <v>Product 22</v>
      </c>
      <c r="U2552">
        <f>_xlfn.XLOOKUP(tblOrders[[#This Row],[SalesRepID]], tblSalesreps[RepID], tblSalesreps[Target])</f>
        <v>16246424</v>
      </c>
    </row>
    <row r="2553" spans="1:21">
      <c r="A2553" t="s">
        <v>3350</v>
      </c>
      <c r="B2553" s="7" t="s">
        <v>1281</v>
      </c>
      <c r="C2553" t="s">
        <v>235</v>
      </c>
      <c r="D2553" t="s">
        <v>454</v>
      </c>
      <c r="E2553" t="s">
        <v>210</v>
      </c>
      <c r="F2553" t="s">
        <v>26</v>
      </c>
      <c r="G2553">
        <v>7</v>
      </c>
      <c r="H2553">
        <v>0</v>
      </c>
      <c r="I2553" s="2">
        <v>125559</v>
      </c>
      <c r="J2553" t="str">
        <f>_xlfn.XLOOKUP(tblOrders[[#This Row],[CustomerID]], tblCustomers[CustomerID], tblCustomers[CustomerName])</f>
        <v>Customer 172</v>
      </c>
      <c r="K2553" t="str">
        <f>_xlfn.XLOOKUP(tblOrders[[#This Row],[CustomerID]], tblCustomers[CustomerID], tblCustomers[Segment])</f>
        <v>SME</v>
      </c>
      <c r="L2553" t="str">
        <f>_xlfn.XLOOKUP(tblOrders[[#This Row],[ProductID]], tblProducts[ProductID], tblProducts[Category])</f>
        <v>Furniture</v>
      </c>
      <c r="M2553">
        <f>_xlfn.XLOOKUP(tblOrders[[#This Row],[ProductID]], tblProducts[ProductID], tblProducts[CostPrice])</f>
        <v>31369</v>
      </c>
      <c r="N2553">
        <f>tblOrders[[#This Row],[Sales]]-(tblOrders[[#This Row],[CostPrice]]*tblOrders[[#This Row],[Quantity]])</f>
        <v>-94024</v>
      </c>
      <c r="O2553" t="str">
        <f>TEXT(tblOrders[[#This Row],[Date]],"mmm-yyyy")</f>
        <v>Jun-2025</v>
      </c>
      <c r="P2553" t="str">
        <f>_xlfn.XLOOKUP(tblOrders[[#This Row],[OrderID]], tblReturns[OrderID], tblReturns[Returned])</f>
        <v>No</v>
      </c>
      <c r="Q2553" t="str">
        <f>_xlfn.XLOOKUP(tblOrders[[#This Row],[OrderID]], tblShipping[OrderID], tblShipping[ShipMode])</f>
        <v>Pickup</v>
      </c>
      <c r="R2553" t="str">
        <f>IFERROR(_xlfn.XLOOKUP(A2552, tblCustomers[CustomerID], tblCustomers[CustomerName]), "Not Found")</f>
        <v>Not Found</v>
      </c>
      <c r="S2553" t="str">
        <f>IF(tblOrders[[#This Row],[Sales]]&gt;1000000,"High Value","Standard")</f>
        <v>Standard</v>
      </c>
      <c r="T2553" t="str">
        <f>_xlfn.XLOOKUP(tblOrders[[#This Row],[ProductID]], tblProducts[ProductID], tblProducts[ProductName])</f>
        <v>Product 37</v>
      </c>
      <c r="U2553">
        <f>_xlfn.XLOOKUP(tblOrders[[#This Row],[SalesRepID]], tblSalesreps[RepID], tblSalesreps[Target])</f>
        <v>19336654</v>
      </c>
    </row>
    <row r="2554" spans="1:21">
      <c r="A2554" t="s">
        <v>3351</v>
      </c>
      <c r="B2554" s="7" t="s">
        <v>595</v>
      </c>
      <c r="C2554" t="s">
        <v>1582</v>
      </c>
      <c r="D2554" t="s">
        <v>945</v>
      </c>
      <c r="E2554" t="s">
        <v>35</v>
      </c>
      <c r="F2554" t="s">
        <v>88</v>
      </c>
      <c r="G2554">
        <v>4</v>
      </c>
      <c r="H2554">
        <v>0.15</v>
      </c>
      <c r="I2554" s="2">
        <v>288330.2</v>
      </c>
      <c r="J2554" t="str">
        <f>_xlfn.XLOOKUP(tblOrders[[#This Row],[CustomerID]], tblCustomers[CustomerID], tblCustomers[CustomerName])</f>
        <v>Customer 224</v>
      </c>
      <c r="K2554" t="str">
        <f>_xlfn.XLOOKUP(tblOrders[[#This Row],[CustomerID]], tblCustomers[CustomerID], tblCustomers[Segment])</f>
        <v>Corporate</v>
      </c>
      <c r="L2554" t="str">
        <f>_xlfn.XLOOKUP(tblOrders[[#This Row],[ProductID]], tblProducts[ProductID], tblProducts[Category])</f>
        <v>Home</v>
      </c>
      <c r="M2554">
        <f>_xlfn.XLOOKUP(tblOrders[[#This Row],[ProductID]], tblProducts[ProductID], tblProducts[CostPrice])</f>
        <v>54711</v>
      </c>
      <c r="N2554">
        <f>tblOrders[[#This Row],[Sales]]-(tblOrders[[#This Row],[CostPrice]]*tblOrders[[#This Row],[Quantity]])</f>
        <v>69486.200000000012</v>
      </c>
      <c r="O2554" t="str">
        <f>TEXT(tblOrders[[#This Row],[Date]],"mmm-yyyy")</f>
        <v>Nov-2025</v>
      </c>
      <c r="P2554" t="str">
        <f>_xlfn.XLOOKUP(tblOrders[[#This Row],[OrderID]], tblReturns[OrderID], tblReturns[Returned])</f>
        <v>No</v>
      </c>
      <c r="Q2554" t="str">
        <f>_xlfn.XLOOKUP(tblOrders[[#This Row],[OrderID]], tblShipping[OrderID], tblShipping[ShipMode])</f>
        <v>Pickup</v>
      </c>
      <c r="R2554" t="str">
        <f>IFERROR(_xlfn.XLOOKUP(A2553, tblCustomers[CustomerID], tblCustomers[CustomerName]), "Not Found")</f>
        <v>Not Found</v>
      </c>
      <c r="S2554" t="str">
        <f>IF(tblOrders[[#This Row],[Sales]]&gt;1000000,"High Value","Standard")</f>
        <v>Standard</v>
      </c>
      <c r="T2554" t="str">
        <f>_xlfn.XLOOKUP(tblOrders[[#This Row],[ProductID]], tblProducts[ProductID], tblProducts[ProductName])</f>
        <v>Product 38</v>
      </c>
      <c r="U2554">
        <f>_xlfn.XLOOKUP(tblOrders[[#This Row],[SalesRepID]], tblSalesreps[RepID], tblSalesreps[Target])</f>
        <v>19619177</v>
      </c>
    </row>
    <row r="2555" spans="1:21">
      <c r="A2555" t="s">
        <v>3352</v>
      </c>
      <c r="B2555" s="7" t="s">
        <v>1327</v>
      </c>
      <c r="C2555" t="s">
        <v>759</v>
      </c>
      <c r="D2555" t="s">
        <v>255</v>
      </c>
      <c r="E2555" t="s">
        <v>119</v>
      </c>
      <c r="F2555" t="s">
        <v>14</v>
      </c>
      <c r="G2555">
        <v>9</v>
      </c>
      <c r="H2555">
        <v>0.05</v>
      </c>
      <c r="I2555" s="2">
        <v>132088.95000000001</v>
      </c>
      <c r="J2555" t="str">
        <f>_xlfn.XLOOKUP(tblOrders[[#This Row],[CustomerID]], tblCustomers[CustomerID], tblCustomers[CustomerName])</f>
        <v>Customer 74</v>
      </c>
      <c r="K2555" t="str">
        <f>_xlfn.XLOOKUP(tblOrders[[#This Row],[CustomerID]], tblCustomers[CustomerID], tblCustomers[Segment])</f>
        <v>Corporate</v>
      </c>
      <c r="L2555" t="str">
        <f>_xlfn.XLOOKUP(tblOrders[[#This Row],[ProductID]], tblProducts[ProductID], tblProducts[Category])</f>
        <v>Electronics</v>
      </c>
      <c r="M2555">
        <f>_xlfn.XLOOKUP(tblOrders[[#This Row],[ProductID]], tblProducts[ProductID], tblProducts[CostPrice])</f>
        <v>58560</v>
      </c>
      <c r="N2555">
        <f>tblOrders[[#This Row],[Sales]]-(tblOrders[[#This Row],[CostPrice]]*tblOrders[[#This Row],[Quantity]])</f>
        <v>-394951.05</v>
      </c>
      <c r="O2555" t="str">
        <f>TEXT(tblOrders[[#This Row],[Date]],"mmm-yyyy")</f>
        <v>Oct-2025</v>
      </c>
      <c r="P2555" t="str">
        <f>_xlfn.XLOOKUP(tblOrders[[#This Row],[OrderID]], tblReturns[OrderID], tblReturns[Returned])</f>
        <v>No</v>
      </c>
      <c r="Q2555" t="str">
        <f>_xlfn.XLOOKUP(tblOrders[[#This Row],[OrderID]], tblShipping[OrderID], tblShipping[ShipMode])</f>
        <v>Pickup</v>
      </c>
      <c r="R2555" t="str">
        <f>IFERROR(_xlfn.XLOOKUP(A2554, tblCustomers[CustomerID], tblCustomers[CustomerName]), "Not Found")</f>
        <v>Not Found</v>
      </c>
      <c r="S2555" t="str">
        <f>IF(tblOrders[[#This Row],[Sales]]&gt;1000000,"High Value","Standard")</f>
        <v>Standard</v>
      </c>
      <c r="T2555" t="str">
        <f>_xlfn.XLOOKUP(tblOrders[[#This Row],[ProductID]], tblProducts[ProductID], tblProducts[ProductName])</f>
        <v>Product 79</v>
      </c>
      <c r="U2555">
        <f>_xlfn.XLOOKUP(tblOrders[[#This Row],[SalesRepID]], tblSalesreps[RepID], tblSalesreps[Target])</f>
        <v>5886694</v>
      </c>
    </row>
    <row r="2556" spans="1:21">
      <c r="A2556" t="s">
        <v>3353</v>
      </c>
      <c r="B2556" s="7" t="s">
        <v>147</v>
      </c>
      <c r="C2556" t="s">
        <v>108</v>
      </c>
      <c r="D2556" t="s">
        <v>158</v>
      </c>
      <c r="E2556" t="s">
        <v>40</v>
      </c>
      <c r="F2556" t="s">
        <v>88</v>
      </c>
      <c r="G2556">
        <v>6</v>
      </c>
      <c r="H2556">
        <v>0.2</v>
      </c>
      <c r="I2556" s="2">
        <v>296990.40000000002</v>
      </c>
      <c r="J2556" t="str">
        <f>_xlfn.XLOOKUP(tblOrders[[#This Row],[CustomerID]], tblCustomers[CustomerID], tblCustomers[CustomerName])</f>
        <v>Customer 96</v>
      </c>
      <c r="K2556" t="str">
        <f>_xlfn.XLOOKUP(tblOrders[[#This Row],[CustomerID]], tblCustomers[CustomerID], tblCustomers[Segment])</f>
        <v>Consumer</v>
      </c>
      <c r="L2556" t="str">
        <f>_xlfn.XLOOKUP(tblOrders[[#This Row],[ProductID]], tblProducts[ProductID], tblProducts[Category])</f>
        <v>Home</v>
      </c>
      <c r="M2556">
        <f>_xlfn.XLOOKUP(tblOrders[[#This Row],[ProductID]], tblProducts[ProductID], tblProducts[CostPrice])</f>
        <v>6817</v>
      </c>
      <c r="N2556">
        <f>tblOrders[[#This Row],[Sales]]-(tblOrders[[#This Row],[CostPrice]]*tblOrders[[#This Row],[Quantity]])</f>
        <v>256088.40000000002</v>
      </c>
      <c r="O2556" t="str">
        <f>TEXT(tblOrders[[#This Row],[Date]],"mmm-yyyy")</f>
        <v>Feb-2025</v>
      </c>
      <c r="P2556" t="str">
        <f>_xlfn.XLOOKUP(tblOrders[[#This Row],[OrderID]], tblReturns[OrderID], tblReturns[Returned])</f>
        <v>No</v>
      </c>
      <c r="Q2556" t="str">
        <f>_xlfn.XLOOKUP(tblOrders[[#This Row],[OrderID]], tblShipping[OrderID], tblShipping[ShipMode])</f>
        <v>Standard</v>
      </c>
      <c r="R2556" t="str">
        <f>IFERROR(_xlfn.XLOOKUP(A2555, tblCustomers[CustomerID], tblCustomers[CustomerName]), "Not Found")</f>
        <v>Not Found</v>
      </c>
      <c r="S2556" t="str">
        <f>IF(tblOrders[[#This Row],[Sales]]&gt;1000000,"High Value","Standard")</f>
        <v>Standard</v>
      </c>
      <c r="T2556" t="str">
        <f>_xlfn.XLOOKUP(tblOrders[[#This Row],[ProductID]], tblProducts[ProductID], tblProducts[ProductName])</f>
        <v>Product 7</v>
      </c>
      <c r="U2556">
        <f>_xlfn.XLOOKUP(tblOrders[[#This Row],[SalesRepID]], tblSalesreps[RepID], tblSalesreps[Target])</f>
        <v>6291486</v>
      </c>
    </row>
    <row r="2557" spans="1:21">
      <c r="A2557" t="s">
        <v>3354</v>
      </c>
      <c r="B2557" s="7" t="s">
        <v>2527</v>
      </c>
      <c r="C2557" t="s">
        <v>29</v>
      </c>
      <c r="D2557" t="s">
        <v>820</v>
      </c>
      <c r="E2557" t="s">
        <v>202</v>
      </c>
      <c r="F2557" t="s">
        <v>20</v>
      </c>
      <c r="G2557">
        <v>10</v>
      </c>
      <c r="H2557">
        <v>0.15</v>
      </c>
      <c r="I2557" s="2">
        <v>1071620.5</v>
      </c>
      <c r="J2557" t="str">
        <f>_xlfn.XLOOKUP(tblOrders[[#This Row],[CustomerID]], tblCustomers[CustomerID], tblCustomers[CustomerName])</f>
        <v>Customer 163</v>
      </c>
      <c r="K2557" t="str">
        <f>_xlfn.XLOOKUP(tblOrders[[#This Row],[CustomerID]], tblCustomers[CustomerID], tblCustomers[Segment])</f>
        <v>Corporate</v>
      </c>
      <c r="L2557" t="str">
        <f>_xlfn.XLOOKUP(tblOrders[[#This Row],[ProductID]], tblProducts[ProductID], tblProducts[Category])</f>
        <v>Home</v>
      </c>
      <c r="M2557">
        <f>_xlfn.XLOOKUP(tblOrders[[#This Row],[ProductID]], tblProducts[ProductID], tblProducts[CostPrice])</f>
        <v>35035</v>
      </c>
      <c r="N2557">
        <f>tblOrders[[#This Row],[Sales]]-(tblOrders[[#This Row],[CostPrice]]*tblOrders[[#This Row],[Quantity]])</f>
        <v>721270.5</v>
      </c>
      <c r="O2557" t="str">
        <f>TEXT(tblOrders[[#This Row],[Date]],"mmm-yyyy")</f>
        <v>Sep-2025</v>
      </c>
      <c r="P2557" t="str">
        <f>_xlfn.XLOOKUP(tblOrders[[#This Row],[OrderID]], tblReturns[OrderID], tblReturns[Returned])</f>
        <v>No</v>
      </c>
      <c r="Q2557" t="str">
        <f>_xlfn.XLOOKUP(tblOrders[[#This Row],[OrderID]], tblShipping[OrderID], tblShipping[ShipMode])</f>
        <v>Pickup</v>
      </c>
      <c r="R2557" t="str">
        <f>IFERROR(_xlfn.XLOOKUP(A2556, tblCustomers[CustomerID], tblCustomers[CustomerName]), "Not Found")</f>
        <v>Not Found</v>
      </c>
      <c r="S2557" t="str">
        <f>IF(tblOrders[[#This Row],[Sales]]&gt;1000000,"High Value","Standard")</f>
        <v>High Value</v>
      </c>
      <c r="T2557" t="str">
        <f>_xlfn.XLOOKUP(tblOrders[[#This Row],[ProductID]], tblProducts[ProductID], tblProducts[ProductName])</f>
        <v>Product 20</v>
      </c>
      <c r="U2557">
        <f>_xlfn.XLOOKUP(tblOrders[[#This Row],[SalesRepID]], tblSalesreps[RepID], tblSalesreps[Target])</f>
        <v>10652665</v>
      </c>
    </row>
    <row r="2558" spans="1:21">
      <c r="A2558" t="s">
        <v>3355</v>
      </c>
      <c r="B2558" s="7" t="s">
        <v>771</v>
      </c>
      <c r="C2558" t="s">
        <v>602</v>
      </c>
      <c r="D2558" t="s">
        <v>269</v>
      </c>
      <c r="E2558" t="s">
        <v>50</v>
      </c>
      <c r="F2558" t="s">
        <v>14</v>
      </c>
      <c r="G2558">
        <v>7</v>
      </c>
      <c r="H2558">
        <v>0.1</v>
      </c>
      <c r="I2558" s="2">
        <v>51924.6</v>
      </c>
      <c r="J2558" t="str">
        <f>_xlfn.XLOOKUP(tblOrders[[#This Row],[CustomerID]], tblCustomers[CustomerID], tblCustomers[CustomerName])</f>
        <v>Customer 226</v>
      </c>
      <c r="K2558" t="str">
        <f>_xlfn.XLOOKUP(tblOrders[[#This Row],[CustomerID]], tblCustomers[CustomerID], tblCustomers[Segment])</f>
        <v>Corporate</v>
      </c>
      <c r="L2558" t="str">
        <f>_xlfn.XLOOKUP(tblOrders[[#This Row],[ProductID]], tblProducts[ProductID], tblProducts[Category])</f>
        <v>Office</v>
      </c>
      <c r="M2558">
        <f>_xlfn.XLOOKUP(tblOrders[[#This Row],[ProductID]], tblProducts[ProductID], tblProducts[CostPrice])</f>
        <v>28606</v>
      </c>
      <c r="N2558">
        <f>tblOrders[[#This Row],[Sales]]-(tblOrders[[#This Row],[CostPrice]]*tblOrders[[#This Row],[Quantity]])</f>
        <v>-148317.4</v>
      </c>
      <c r="O2558" t="str">
        <f>TEXT(tblOrders[[#This Row],[Date]],"mmm-yyyy")</f>
        <v>Jan-2025</v>
      </c>
      <c r="P2558" t="str">
        <f>_xlfn.XLOOKUP(tblOrders[[#This Row],[OrderID]], tblReturns[OrderID], tblReturns[Returned])</f>
        <v>No</v>
      </c>
      <c r="Q2558" t="str">
        <f>_xlfn.XLOOKUP(tblOrders[[#This Row],[OrderID]], tblShipping[OrderID], tblShipping[ShipMode])</f>
        <v>Pickup</v>
      </c>
      <c r="R2558" t="str">
        <f>IFERROR(_xlfn.XLOOKUP(A2557, tblCustomers[CustomerID], tblCustomers[CustomerName]), "Not Found")</f>
        <v>Not Found</v>
      </c>
      <c r="S2558" t="str">
        <f>IF(tblOrders[[#This Row],[Sales]]&gt;1000000,"High Value","Standard")</f>
        <v>Standard</v>
      </c>
      <c r="T2558" t="str">
        <f>_xlfn.XLOOKUP(tblOrders[[#This Row],[ProductID]], tblProducts[ProductID], tblProducts[ProductName])</f>
        <v>Product 62</v>
      </c>
      <c r="U2558">
        <f>_xlfn.XLOOKUP(tblOrders[[#This Row],[SalesRepID]], tblSalesreps[RepID], tblSalesreps[Target])</f>
        <v>17350666</v>
      </c>
    </row>
    <row r="2559" spans="1:21">
      <c r="A2559" t="s">
        <v>3356</v>
      </c>
      <c r="B2559" s="7" t="s">
        <v>930</v>
      </c>
      <c r="C2559" t="s">
        <v>1475</v>
      </c>
      <c r="D2559" t="s">
        <v>182</v>
      </c>
      <c r="E2559" t="s">
        <v>74</v>
      </c>
      <c r="F2559" t="s">
        <v>51</v>
      </c>
      <c r="G2559">
        <v>2</v>
      </c>
      <c r="H2559">
        <v>0.2</v>
      </c>
      <c r="I2559" s="2">
        <v>200134.39999999999</v>
      </c>
      <c r="J2559" t="str">
        <f>_xlfn.XLOOKUP(tblOrders[[#This Row],[CustomerID]], tblCustomers[CustomerID], tblCustomers[CustomerName])</f>
        <v>Customer 21</v>
      </c>
      <c r="K2559" t="str">
        <f>_xlfn.XLOOKUP(tblOrders[[#This Row],[CustomerID]], tblCustomers[CustomerID], tblCustomers[Segment])</f>
        <v>Corporate</v>
      </c>
      <c r="L2559" t="str">
        <f>_xlfn.XLOOKUP(tblOrders[[#This Row],[ProductID]], tblProducts[ProductID], tblProducts[Category])</f>
        <v>Furniture</v>
      </c>
      <c r="M2559">
        <f>_xlfn.XLOOKUP(tblOrders[[#This Row],[ProductID]], tblProducts[ProductID], tblProducts[CostPrice])</f>
        <v>76428</v>
      </c>
      <c r="N2559">
        <f>tblOrders[[#This Row],[Sales]]-(tblOrders[[#This Row],[CostPrice]]*tblOrders[[#This Row],[Quantity]])</f>
        <v>47278.399999999994</v>
      </c>
      <c r="O2559" t="str">
        <f>TEXT(tblOrders[[#This Row],[Date]],"mmm-yyyy")</f>
        <v>Feb-2025</v>
      </c>
      <c r="P2559" t="str">
        <f>_xlfn.XLOOKUP(tblOrders[[#This Row],[OrderID]], tblReturns[OrderID], tblReturns[Returned])</f>
        <v>No</v>
      </c>
      <c r="Q2559" t="str">
        <f>_xlfn.XLOOKUP(tblOrders[[#This Row],[OrderID]], tblShipping[OrderID], tblShipping[ShipMode])</f>
        <v>Standard</v>
      </c>
      <c r="R2559" t="str">
        <f>IFERROR(_xlfn.XLOOKUP(A2558, tblCustomers[CustomerID], tblCustomers[CustomerName]), "Not Found")</f>
        <v>Not Found</v>
      </c>
      <c r="S2559" t="str">
        <f>IF(tblOrders[[#This Row],[Sales]]&gt;1000000,"High Value","Standard")</f>
        <v>Standard</v>
      </c>
      <c r="T2559" t="str">
        <f>_xlfn.XLOOKUP(tblOrders[[#This Row],[ProductID]], tblProducts[ProductID], tblProducts[ProductName])</f>
        <v>Product 11</v>
      </c>
      <c r="U2559">
        <f>_xlfn.XLOOKUP(tblOrders[[#This Row],[SalesRepID]], tblSalesreps[RepID], tblSalesreps[Target])</f>
        <v>7254801</v>
      </c>
    </row>
    <row r="2560" spans="1:21">
      <c r="A2560" t="s">
        <v>3357</v>
      </c>
      <c r="B2560" s="7" t="s">
        <v>76</v>
      </c>
      <c r="C2560" t="s">
        <v>392</v>
      </c>
      <c r="D2560" t="s">
        <v>130</v>
      </c>
      <c r="E2560" t="s">
        <v>74</v>
      </c>
      <c r="F2560" t="s">
        <v>51</v>
      </c>
      <c r="G2560">
        <v>9</v>
      </c>
      <c r="H2560">
        <v>0.15</v>
      </c>
      <c r="I2560" s="2">
        <v>477337.05</v>
      </c>
      <c r="J2560" t="str">
        <f>_xlfn.XLOOKUP(tblOrders[[#This Row],[CustomerID]], tblCustomers[CustomerID], tblCustomers[CustomerName])</f>
        <v>Customer 11</v>
      </c>
      <c r="K2560" t="str">
        <f>_xlfn.XLOOKUP(tblOrders[[#This Row],[CustomerID]], tblCustomers[CustomerID], tblCustomers[Segment])</f>
        <v>SME</v>
      </c>
      <c r="L2560" t="str">
        <f>_xlfn.XLOOKUP(tblOrders[[#This Row],[ProductID]], tblProducts[ProductID], tblProducts[Category])</f>
        <v>Home</v>
      </c>
      <c r="M2560">
        <f>_xlfn.XLOOKUP(tblOrders[[#This Row],[ProductID]], tblProducts[ProductID], tblProducts[CostPrice])</f>
        <v>4229</v>
      </c>
      <c r="N2560">
        <f>tblOrders[[#This Row],[Sales]]-(tblOrders[[#This Row],[CostPrice]]*tblOrders[[#This Row],[Quantity]])</f>
        <v>439276.05</v>
      </c>
      <c r="O2560" t="str">
        <f>TEXT(tblOrders[[#This Row],[Date]],"mmm-yyyy")</f>
        <v>Jun-2025</v>
      </c>
      <c r="P2560" t="str">
        <f>_xlfn.XLOOKUP(tblOrders[[#This Row],[OrderID]], tblReturns[OrderID], tblReturns[Returned])</f>
        <v>Yes</v>
      </c>
      <c r="Q2560" t="str">
        <f>_xlfn.XLOOKUP(tblOrders[[#This Row],[OrderID]], tblShipping[OrderID], tblShipping[ShipMode])</f>
        <v>Standard</v>
      </c>
      <c r="R2560" t="str">
        <f>IFERROR(_xlfn.XLOOKUP(A2559, tblCustomers[CustomerID], tblCustomers[CustomerName]), "Not Found")</f>
        <v>Not Found</v>
      </c>
      <c r="S2560" t="str">
        <f>IF(tblOrders[[#This Row],[Sales]]&gt;1000000,"High Value","Standard")</f>
        <v>Standard</v>
      </c>
      <c r="T2560" t="str">
        <f>_xlfn.XLOOKUP(tblOrders[[#This Row],[ProductID]], tblProducts[ProductID], tblProducts[ProductName])</f>
        <v>Product 92</v>
      </c>
      <c r="U2560">
        <f>_xlfn.XLOOKUP(tblOrders[[#This Row],[SalesRepID]], tblSalesreps[RepID], tblSalesreps[Target])</f>
        <v>7254801</v>
      </c>
    </row>
    <row r="2561" spans="1:21">
      <c r="A2561" t="s">
        <v>3358</v>
      </c>
      <c r="B2561" s="7" t="s">
        <v>341</v>
      </c>
      <c r="C2561" t="s">
        <v>501</v>
      </c>
      <c r="D2561" t="s">
        <v>145</v>
      </c>
      <c r="E2561" t="s">
        <v>19</v>
      </c>
      <c r="F2561" t="s">
        <v>88</v>
      </c>
      <c r="G2561">
        <v>3</v>
      </c>
      <c r="H2561">
        <v>0.1</v>
      </c>
      <c r="I2561" s="2">
        <v>179131.5</v>
      </c>
      <c r="J2561" t="str">
        <f>_xlfn.XLOOKUP(tblOrders[[#This Row],[CustomerID]], tblCustomers[CustomerID], tblCustomers[CustomerName])</f>
        <v>Customer 265</v>
      </c>
      <c r="K2561" t="str">
        <f>_xlfn.XLOOKUP(tblOrders[[#This Row],[CustomerID]], tblCustomers[CustomerID], tblCustomers[Segment])</f>
        <v>SME</v>
      </c>
      <c r="L2561" t="str">
        <f>_xlfn.XLOOKUP(tblOrders[[#This Row],[ProductID]], tblProducts[ProductID], tblProducts[Category])</f>
        <v>Furniture</v>
      </c>
      <c r="M2561">
        <f>_xlfn.XLOOKUP(tblOrders[[#This Row],[ProductID]], tblProducts[ProductID], tblProducts[CostPrice])</f>
        <v>55764</v>
      </c>
      <c r="N2561">
        <f>tblOrders[[#This Row],[Sales]]-(tblOrders[[#This Row],[CostPrice]]*tblOrders[[#This Row],[Quantity]])</f>
        <v>11839.5</v>
      </c>
      <c r="O2561" t="str">
        <f>TEXT(tblOrders[[#This Row],[Date]],"mmm-yyyy")</f>
        <v>Oct-2025</v>
      </c>
      <c r="P2561" t="str">
        <f>_xlfn.XLOOKUP(tblOrders[[#This Row],[OrderID]], tblReturns[OrderID], tblReturns[Returned])</f>
        <v>No</v>
      </c>
      <c r="Q2561" t="str">
        <f>_xlfn.XLOOKUP(tblOrders[[#This Row],[OrderID]], tblShipping[OrderID], tblShipping[ShipMode])</f>
        <v>Pickup</v>
      </c>
      <c r="R2561" t="str">
        <f>IFERROR(_xlfn.XLOOKUP(A2560, tblCustomers[CustomerID], tblCustomers[CustomerName]), "Not Found")</f>
        <v>Not Found</v>
      </c>
      <c r="S2561" t="str">
        <f>IF(tblOrders[[#This Row],[Sales]]&gt;1000000,"High Value","Standard")</f>
        <v>Standard</v>
      </c>
      <c r="T2561" t="str">
        <f>_xlfn.XLOOKUP(tblOrders[[#This Row],[ProductID]], tblProducts[ProductID], tblProducts[ProductName])</f>
        <v>Product 89</v>
      </c>
      <c r="U2561">
        <f>_xlfn.XLOOKUP(tblOrders[[#This Row],[SalesRepID]], tblSalesreps[RepID], tblSalesreps[Target])</f>
        <v>11347243</v>
      </c>
    </row>
    <row r="2562" spans="1:21">
      <c r="A2562" t="s">
        <v>3359</v>
      </c>
      <c r="B2562" s="7" t="s">
        <v>483</v>
      </c>
      <c r="C2562" t="s">
        <v>38</v>
      </c>
      <c r="D2562" t="s">
        <v>18</v>
      </c>
      <c r="E2562" t="s">
        <v>13</v>
      </c>
      <c r="F2562" t="s">
        <v>26</v>
      </c>
      <c r="G2562">
        <v>5</v>
      </c>
      <c r="H2562">
        <v>0.2</v>
      </c>
      <c r="I2562" s="2">
        <v>527340</v>
      </c>
      <c r="J2562" t="str">
        <f>_xlfn.XLOOKUP(tblOrders[[#This Row],[CustomerID]], tblCustomers[CustomerID], tblCustomers[CustomerName])</f>
        <v>Customer 23</v>
      </c>
      <c r="K2562" t="str">
        <f>_xlfn.XLOOKUP(tblOrders[[#This Row],[CustomerID]], tblCustomers[CustomerID], tblCustomers[Segment])</f>
        <v>Consumer</v>
      </c>
      <c r="L2562" t="str">
        <f>_xlfn.XLOOKUP(tblOrders[[#This Row],[ProductID]], tblProducts[ProductID], tblProducts[Category])</f>
        <v>Electronics</v>
      </c>
      <c r="M2562">
        <f>_xlfn.XLOOKUP(tblOrders[[#This Row],[ProductID]], tblProducts[ProductID], tblProducts[CostPrice])</f>
        <v>55008</v>
      </c>
      <c r="N2562">
        <f>tblOrders[[#This Row],[Sales]]-(tblOrders[[#This Row],[CostPrice]]*tblOrders[[#This Row],[Quantity]])</f>
        <v>252300</v>
      </c>
      <c r="O2562" t="str">
        <f>TEXT(tblOrders[[#This Row],[Date]],"mmm-yyyy")</f>
        <v>May-2025</v>
      </c>
      <c r="P2562" t="str">
        <f>_xlfn.XLOOKUP(tblOrders[[#This Row],[OrderID]], tblReturns[OrderID], tblReturns[Returned])</f>
        <v>No</v>
      </c>
      <c r="Q2562" t="str">
        <f>_xlfn.XLOOKUP(tblOrders[[#This Row],[OrderID]], tblShipping[OrderID], tblShipping[ShipMode])</f>
        <v>Pickup</v>
      </c>
      <c r="R2562" t="str">
        <f>IFERROR(_xlfn.XLOOKUP(A2561, tblCustomers[CustomerID], tblCustomers[CustomerName]), "Not Found")</f>
        <v>Not Found</v>
      </c>
      <c r="S2562" t="str">
        <f>IF(tblOrders[[#This Row],[Sales]]&gt;1000000,"High Value","Standard")</f>
        <v>Standard</v>
      </c>
      <c r="T2562" t="str">
        <f>_xlfn.XLOOKUP(tblOrders[[#This Row],[ProductID]], tblProducts[ProductID], tblProducts[ProductName])</f>
        <v>Product 94</v>
      </c>
      <c r="U2562">
        <f>_xlfn.XLOOKUP(tblOrders[[#This Row],[SalesRepID]], tblSalesreps[RepID], tblSalesreps[Target])</f>
        <v>11852878</v>
      </c>
    </row>
    <row r="2563" spans="1:21">
      <c r="A2563" t="s">
        <v>3360</v>
      </c>
      <c r="B2563" s="7" t="s">
        <v>683</v>
      </c>
      <c r="C2563" t="s">
        <v>681</v>
      </c>
      <c r="D2563" t="s">
        <v>667</v>
      </c>
      <c r="E2563" t="s">
        <v>45</v>
      </c>
      <c r="F2563" t="s">
        <v>88</v>
      </c>
      <c r="G2563">
        <v>8</v>
      </c>
      <c r="H2563">
        <v>0.15</v>
      </c>
      <c r="I2563" s="2">
        <v>108732</v>
      </c>
      <c r="J2563" t="str">
        <f>_xlfn.XLOOKUP(tblOrders[[#This Row],[CustomerID]], tblCustomers[CustomerID], tblCustomers[CustomerName])</f>
        <v>Customer 88</v>
      </c>
      <c r="K2563" t="str">
        <f>_xlfn.XLOOKUP(tblOrders[[#This Row],[CustomerID]], tblCustomers[CustomerID], tblCustomers[Segment])</f>
        <v>SME</v>
      </c>
      <c r="L2563" t="str">
        <f>_xlfn.XLOOKUP(tblOrders[[#This Row],[ProductID]], tblProducts[ProductID], tblProducts[Category])</f>
        <v>Electronics</v>
      </c>
      <c r="M2563">
        <f>_xlfn.XLOOKUP(tblOrders[[#This Row],[ProductID]], tblProducts[ProductID], tblProducts[CostPrice])</f>
        <v>13676</v>
      </c>
      <c r="N2563">
        <f>tblOrders[[#This Row],[Sales]]-(tblOrders[[#This Row],[CostPrice]]*tblOrders[[#This Row],[Quantity]])</f>
        <v>-676</v>
      </c>
      <c r="O2563" t="str">
        <f>TEXT(tblOrders[[#This Row],[Date]],"mmm-yyyy")</f>
        <v>Sep-2025</v>
      </c>
      <c r="P2563" t="str">
        <f>_xlfn.XLOOKUP(tblOrders[[#This Row],[OrderID]], tblReturns[OrderID], tblReturns[Returned])</f>
        <v>No</v>
      </c>
      <c r="Q2563" t="str">
        <f>_xlfn.XLOOKUP(tblOrders[[#This Row],[OrderID]], tblShipping[OrderID], tblShipping[ShipMode])</f>
        <v>Express</v>
      </c>
      <c r="R2563" t="str">
        <f>IFERROR(_xlfn.XLOOKUP(A2562, tblCustomers[CustomerID], tblCustomers[CustomerName]), "Not Found")</f>
        <v>Not Found</v>
      </c>
      <c r="S2563" t="str">
        <f>IF(tblOrders[[#This Row],[Sales]]&gt;1000000,"High Value","Standard")</f>
        <v>Standard</v>
      </c>
      <c r="T2563" t="str">
        <f>_xlfn.XLOOKUP(tblOrders[[#This Row],[ProductID]], tblProducts[ProductID], tblProducts[ProductName])</f>
        <v>Product 10</v>
      </c>
      <c r="U2563">
        <f>_xlfn.XLOOKUP(tblOrders[[#This Row],[SalesRepID]], tblSalesreps[RepID], tblSalesreps[Target])</f>
        <v>11319839</v>
      </c>
    </row>
    <row r="2564" spans="1:21">
      <c r="A2564" t="s">
        <v>3361</v>
      </c>
      <c r="B2564" s="7" t="s">
        <v>1113</v>
      </c>
      <c r="C2564" t="s">
        <v>787</v>
      </c>
      <c r="D2564" t="s">
        <v>617</v>
      </c>
      <c r="E2564" t="s">
        <v>119</v>
      </c>
      <c r="F2564" t="s">
        <v>88</v>
      </c>
      <c r="G2564">
        <v>2</v>
      </c>
      <c r="H2564">
        <v>0.2</v>
      </c>
      <c r="I2564" s="2">
        <v>206564.8</v>
      </c>
      <c r="J2564" t="str">
        <f>_xlfn.XLOOKUP(tblOrders[[#This Row],[CustomerID]], tblCustomers[CustomerID], tblCustomers[CustomerName])</f>
        <v>Customer 282</v>
      </c>
      <c r="K2564" t="str">
        <f>_xlfn.XLOOKUP(tblOrders[[#This Row],[CustomerID]], tblCustomers[CustomerID], tblCustomers[Segment])</f>
        <v>SME</v>
      </c>
      <c r="L2564" t="str">
        <f>_xlfn.XLOOKUP(tblOrders[[#This Row],[ProductID]], tblProducts[ProductID], tblProducts[Category])</f>
        <v>Home</v>
      </c>
      <c r="M2564">
        <f>_xlfn.XLOOKUP(tblOrders[[#This Row],[ProductID]], tblProducts[ProductID], tblProducts[CostPrice])</f>
        <v>61495</v>
      </c>
      <c r="N2564">
        <f>tblOrders[[#This Row],[Sales]]-(tblOrders[[#This Row],[CostPrice]]*tblOrders[[#This Row],[Quantity]])</f>
        <v>83574.799999999988</v>
      </c>
      <c r="O2564" t="str">
        <f>TEXT(tblOrders[[#This Row],[Date]],"mmm-yyyy")</f>
        <v>Mar-2025</v>
      </c>
      <c r="P2564" t="str">
        <f>_xlfn.XLOOKUP(tblOrders[[#This Row],[OrderID]], tblReturns[OrderID], tblReturns[Returned])</f>
        <v>No</v>
      </c>
      <c r="Q2564" t="str">
        <f>_xlfn.XLOOKUP(tblOrders[[#This Row],[OrderID]], tblShipping[OrderID], tblShipping[ShipMode])</f>
        <v>Pickup</v>
      </c>
      <c r="R2564" t="str">
        <f>IFERROR(_xlfn.XLOOKUP(A2563, tblCustomers[CustomerID], tblCustomers[CustomerName]), "Not Found")</f>
        <v>Not Found</v>
      </c>
      <c r="S2564" t="str">
        <f>IF(tblOrders[[#This Row],[Sales]]&gt;1000000,"High Value","Standard")</f>
        <v>Standard</v>
      </c>
      <c r="T2564" t="str">
        <f>_xlfn.XLOOKUP(tblOrders[[#This Row],[ProductID]], tblProducts[ProductID], tblProducts[ProductName])</f>
        <v>Product 45</v>
      </c>
      <c r="U2564">
        <f>_xlfn.XLOOKUP(tblOrders[[#This Row],[SalesRepID]], tblSalesreps[RepID], tblSalesreps[Target])</f>
        <v>5886694</v>
      </c>
    </row>
    <row r="2565" spans="1:21">
      <c r="A2565" t="s">
        <v>3362</v>
      </c>
      <c r="B2565" s="7" t="s">
        <v>637</v>
      </c>
      <c r="C2565" t="s">
        <v>672</v>
      </c>
      <c r="D2565" t="s">
        <v>96</v>
      </c>
      <c r="E2565" t="s">
        <v>25</v>
      </c>
      <c r="F2565" t="s">
        <v>88</v>
      </c>
      <c r="G2565">
        <v>2</v>
      </c>
      <c r="H2565">
        <v>0</v>
      </c>
      <c r="I2565" s="2">
        <v>126978</v>
      </c>
      <c r="J2565" t="str">
        <f>_xlfn.XLOOKUP(tblOrders[[#This Row],[CustomerID]], tblCustomers[CustomerID], tblCustomers[CustomerName])</f>
        <v>Customer 41</v>
      </c>
      <c r="K2565" t="str">
        <f>_xlfn.XLOOKUP(tblOrders[[#This Row],[CustomerID]], tblCustomers[CustomerID], tblCustomers[Segment])</f>
        <v>Corporate</v>
      </c>
      <c r="L2565" t="str">
        <f>_xlfn.XLOOKUP(tblOrders[[#This Row],[ProductID]], tblProducts[ProductID], tblProducts[Category])</f>
        <v>Office</v>
      </c>
      <c r="M2565">
        <f>_xlfn.XLOOKUP(tblOrders[[#This Row],[ProductID]], tblProducts[ProductID], tblProducts[CostPrice])</f>
        <v>20831</v>
      </c>
      <c r="N2565">
        <f>tblOrders[[#This Row],[Sales]]-(tblOrders[[#This Row],[CostPrice]]*tblOrders[[#This Row],[Quantity]])</f>
        <v>85316</v>
      </c>
      <c r="O2565" t="str">
        <f>TEXT(tblOrders[[#This Row],[Date]],"mmm-yyyy")</f>
        <v>Sep-2025</v>
      </c>
      <c r="P2565" t="str">
        <f>_xlfn.XLOOKUP(tblOrders[[#This Row],[OrderID]], tblReturns[OrderID], tblReturns[Returned])</f>
        <v>No</v>
      </c>
      <c r="Q2565" t="str">
        <f>_xlfn.XLOOKUP(tblOrders[[#This Row],[OrderID]], tblShipping[OrderID], tblShipping[ShipMode])</f>
        <v>Express</v>
      </c>
      <c r="R2565" t="str">
        <f>IFERROR(_xlfn.XLOOKUP(A2564, tblCustomers[CustomerID], tblCustomers[CustomerName]), "Not Found")</f>
        <v>Not Found</v>
      </c>
      <c r="S2565" t="str">
        <f>IF(tblOrders[[#This Row],[Sales]]&gt;1000000,"High Value","Standard")</f>
        <v>Standard</v>
      </c>
      <c r="T2565" t="str">
        <f>_xlfn.XLOOKUP(tblOrders[[#This Row],[ProductID]], tblProducts[ProductID], tblProducts[ProductName])</f>
        <v>Product 24</v>
      </c>
      <c r="U2565">
        <f>_xlfn.XLOOKUP(tblOrders[[#This Row],[SalesRepID]], tblSalesreps[RepID], tblSalesreps[Target])</f>
        <v>7094914</v>
      </c>
    </row>
    <row r="2566" spans="1:21">
      <c r="A2566" t="s">
        <v>3363</v>
      </c>
      <c r="B2566" s="7" t="s">
        <v>1510</v>
      </c>
      <c r="C2566" t="s">
        <v>1483</v>
      </c>
      <c r="D2566" t="s">
        <v>914</v>
      </c>
      <c r="E2566" t="s">
        <v>45</v>
      </c>
      <c r="F2566" t="s">
        <v>88</v>
      </c>
      <c r="G2566">
        <v>2</v>
      </c>
      <c r="H2566">
        <v>0.2</v>
      </c>
      <c r="I2566" s="2">
        <v>140675.20000000001</v>
      </c>
      <c r="J2566" t="str">
        <f>_xlfn.XLOOKUP(tblOrders[[#This Row],[CustomerID]], tblCustomers[CustomerID], tblCustomers[CustomerName])</f>
        <v>Customer 144</v>
      </c>
      <c r="K2566" t="str">
        <f>_xlfn.XLOOKUP(tblOrders[[#This Row],[CustomerID]], tblCustomers[CustomerID], tblCustomers[Segment])</f>
        <v>Corporate</v>
      </c>
      <c r="L2566" t="str">
        <f>_xlfn.XLOOKUP(tblOrders[[#This Row],[ProductID]], tblProducts[ProductID], tblProducts[Category])</f>
        <v>Office</v>
      </c>
      <c r="M2566">
        <f>_xlfn.XLOOKUP(tblOrders[[#This Row],[ProductID]], tblProducts[ProductID], tblProducts[CostPrice])</f>
        <v>24464</v>
      </c>
      <c r="N2566">
        <f>tblOrders[[#This Row],[Sales]]-(tblOrders[[#This Row],[CostPrice]]*tblOrders[[#This Row],[Quantity]])</f>
        <v>91747.200000000012</v>
      </c>
      <c r="O2566" t="str">
        <f>TEXT(tblOrders[[#This Row],[Date]],"mmm-yyyy")</f>
        <v>Jul-2025</v>
      </c>
      <c r="P2566" t="str">
        <f>_xlfn.XLOOKUP(tblOrders[[#This Row],[OrderID]], tblReturns[OrderID], tblReturns[Returned])</f>
        <v>No</v>
      </c>
      <c r="Q2566" t="str">
        <f>_xlfn.XLOOKUP(tblOrders[[#This Row],[OrderID]], tblShipping[OrderID], tblShipping[ShipMode])</f>
        <v>Pickup</v>
      </c>
      <c r="R2566" t="str">
        <f>IFERROR(_xlfn.XLOOKUP(A2565, tblCustomers[CustomerID], tblCustomers[CustomerName]), "Not Found")</f>
        <v>Not Found</v>
      </c>
      <c r="S2566" t="str">
        <f>IF(tblOrders[[#This Row],[Sales]]&gt;1000000,"High Value","Standard")</f>
        <v>Standard</v>
      </c>
      <c r="T2566" t="str">
        <f>_xlfn.XLOOKUP(tblOrders[[#This Row],[ProductID]], tblProducts[ProductID], tblProducts[ProductName])</f>
        <v>Product 46</v>
      </c>
      <c r="U2566">
        <f>_xlfn.XLOOKUP(tblOrders[[#This Row],[SalesRepID]], tblSalesreps[RepID], tblSalesreps[Target])</f>
        <v>11319839</v>
      </c>
    </row>
    <row r="2567" spans="1:21">
      <c r="A2567" t="s">
        <v>3364</v>
      </c>
      <c r="B2567" s="7" t="s">
        <v>824</v>
      </c>
      <c r="C2567" t="s">
        <v>501</v>
      </c>
      <c r="D2567" t="s">
        <v>403</v>
      </c>
      <c r="E2567" t="s">
        <v>105</v>
      </c>
      <c r="F2567" t="s">
        <v>88</v>
      </c>
      <c r="G2567">
        <v>1</v>
      </c>
      <c r="H2567">
        <v>0.15</v>
      </c>
      <c r="I2567" s="2">
        <v>19278</v>
      </c>
      <c r="J2567" t="str">
        <f>_xlfn.XLOOKUP(tblOrders[[#This Row],[CustomerID]], tblCustomers[CustomerID], tblCustomers[CustomerName])</f>
        <v>Customer 265</v>
      </c>
      <c r="K2567" t="str">
        <f>_xlfn.XLOOKUP(tblOrders[[#This Row],[CustomerID]], tblCustomers[CustomerID], tblCustomers[Segment])</f>
        <v>SME</v>
      </c>
      <c r="L2567" t="str">
        <f>_xlfn.XLOOKUP(tblOrders[[#This Row],[ProductID]], tblProducts[ProductID], tblProducts[Category])</f>
        <v>Furniture</v>
      </c>
      <c r="M2567">
        <f>_xlfn.XLOOKUP(tblOrders[[#This Row],[ProductID]], tblProducts[ProductID], tblProducts[CostPrice])</f>
        <v>53072</v>
      </c>
      <c r="N2567">
        <f>tblOrders[[#This Row],[Sales]]-(tblOrders[[#This Row],[CostPrice]]*tblOrders[[#This Row],[Quantity]])</f>
        <v>-33794</v>
      </c>
      <c r="O2567" t="str">
        <f>TEXT(tblOrders[[#This Row],[Date]],"mmm-yyyy")</f>
        <v>Nov-2025</v>
      </c>
      <c r="P2567" t="str">
        <f>_xlfn.XLOOKUP(tblOrders[[#This Row],[OrderID]], tblReturns[OrderID], tblReturns[Returned])</f>
        <v>No</v>
      </c>
      <c r="Q2567" t="str">
        <f>_xlfn.XLOOKUP(tblOrders[[#This Row],[OrderID]], tblShipping[OrderID], tblShipping[ShipMode])</f>
        <v>Pickup</v>
      </c>
      <c r="R2567" t="str">
        <f>IFERROR(_xlfn.XLOOKUP(A2566, tblCustomers[CustomerID], tblCustomers[CustomerName]), "Not Found")</f>
        <v>Not Found</v>
      </c>
      <c r="S2567" t="str">
        <f>IF(tblOrders[[#This Row],[Sales]]&gt;1000000,"High Value","Standard")</f>
        <v>Standard</v>
      </c>
      <c r="T2567" t="str">
        <f>_xlfn.XLOOKUP(tblOrders[[#This Row],[ProductID]], tblProducts[ProductID], tblProducts[ProductName])</f>
        <v>Product 78</v>
      </c>
      <c r="U2567">
        <f>_xlfn.XLOOKUP(tblOrders[[#This Row],[SalesRepID]], tblSalesreps[RepID], tblSalesreps[Target])</f>
        <v>8698154</v>
      </c>
    </row>
    <row r="2568" spans="1:21">
      <c r="A2568" t="s">
        <v>3365</v>
      </c>
      <c r="B2568" s="7" t="s">
        <v>1048</v>
      </c>
      <c r="C2568" t="s">
        <v>284</v>
      </c>
      <c r="D2568" t="s">
        <v>422</v>
      </c>
      <c r="E2568" t="s">
        <v>205</v>
      </c>
      <c r="F2568" t="s">
        <v>20</v>
      </c>
      <c r="G2568">
        <v>8</v>
      </c>
      <c r="H2568">
        <v>0.15</v>
      </c>
      <c r="I2568" s="2">
        <v>948212.4</v>
      </c>
      <c r="J2568" t="str">
        <f>_xlfn.XLOOKUP(tblOrders[[#This Row],[CustomerID]], tblCustomers[CustomerID], tblCustomers[CustomerName])</f>
        <v>Customer 30</v>
      </c>
      <c r="K2568" t="str">
        <f>_xlfn.XLOOKUP(tblOrders[[#This Row],[CustomerID]], tblCustomers[CustomerID], tblCustomers[Segment])</f>
        <v>SME</v>
      </c>
      <c r="L2568" t="str">
        <f>_xlfn.XLOOKUP(tblOrders[[#This Row],[ProductID]], tblProducts[ProductID], tblProducts[Category])</f>
        <v>Furniture</v>
      </c>
      <c r="M2568">
        <f>_xlfn.XLOOKUP(tblOrders[[#This Row],[ProductID]], tblProducts[ProductID], tblProducts[CostPrice])</f>
        <v>69526</v>
      </c>
      <c r="N2568">
        <f>tblOrders[[#This Row],[Sales]]-(tblOrders[[#This Row],[CostPrice]]*tblOrders[[#This Row],[Quantity]])</f>
        <v>392004.4</v>
      </c>
      <c r="O2568" t="str">
        <f>TEXT(tblOrders[[#This Row],[Date]],"mmm-yyyy")</f>
        <v>May-2025</v>
      </c>
      <c r="P2568" t="str">
        <f>_xlfn.XLOOKUP(tblOrders[[#This Row],[OrderID]], tblReturns[OrderID], tblReturns[Returned])</f>
        <v>No</v>
      </c>
      <c r="Q2568" t="str">
        <f>_xlfn.XLOOKUP(tblOrders[[#This Row],[OrderID]], tblShipping[OrderID], tblShipping[ShipMode])</f>
        <v>Standard</v>
      </c>
      <c r="R2568" t="str">
        <f>IFERROR(_xlfn.XLOOKUP(A2567, tblCustomers[CustomerID], tblCustomers[CustomerName]), "Not Found")</f>
        <v>Not Found</v>
      </c>
      <c r="S2568" t="str">
        <f>IF(tblOrders[[#This Row],[Sales]]&gt;1000000,"High Value","Standard")</f>
        <v>Standard</v>
      </c>
      <c r="T2568" t="str">
        <f>_xlfn.XLOOKUP(tblOrders[[#This Row],[ProductID]], tblProducts[ProductID], tblProducts[ProductName])</f>
        <v>Product 36</v>
      </c>
      <c r="U2568">
        <f>_xlfn.XLOOKUP(tblOrders[[#This Row],[SalesRepID]], tblSalesreps[RepID], tblSalesreps[Target])</f>
        <v>16246424</v>
      </c>
    </row>
    <row r="2569" spans="1:21">
      <c r="A2569" t="s">
        <v>3366</v>
      </c>
      <c r="B2569" s="7" t="s">
        <v>599</v>
      </c>
      <c r="C2569" t="s">
        <v>1575</v>
      </c>
      <c r="D2569" t="s">
        <v>744</v>
      </c>
      <c r="E2569" t="s">
        <v>79</v>
      </c>
      <c r="F2569" t="s">
        <v>51</v>
      </c>
      <c r="G2569">
        <v>4</v>
      </c>
      <c r="H2569">
        <v>0.2</v>
      </c>
      <c r="I2569" s="2">
        <v>333452.79999999999</v>
      </c>
      <c r="J2569" t="str">
        <f>_xlfn.XLOOKUP(tblOrders[[#This Row],[CustomerID]], tblCustomers[CustomerID], tblCustomers[CustomerName])</f>
        <v>Customer 255</v>
      </c>
      <c r="K2569" t="str">
        <f>_xlfn.XLOOKUP(tblOrders[[#This Row],[CustomerID]], tblCustomers[CustomerID], tblCustomers[Segment])</f>
        <v>Consumer</v>
      </c>
      <c r="L2569" t="str">
        <f>_xlfn.XLOOKUP(tblOrders[[#This Row],[ProductID]], tblProducts[ProductID], tblProducts[Category])</f>
        <v>Electronics</v>
      </c>
      <c r="M2569">
        <f>_xlfn.XLOOKUP(tblOrders[[#This Row],[ProductID]], tblProducts[ProductID], tblProducts[CostPrice])</f>
        <v>37361</v>
      </c>
      <c r="N2569">
        <f>tblOrders[[#This Row],[Sales]]-(tblOrders[[#This Row],[CostPrice]]*tblOrders[[#This Row],[Quantity]])</f>
        <v>184008.8</v>
      </c>
      <c r="O2569" t="str">
        <f>TEXT(tblOrders[[#This Row],[Date]],"mmm-yyyy")</f>
        <v>Oct-2025</v>
      </c>
      <c r="P2569" t="str">
        <f>_xlfn.XLOOKUP(tblOrders[[#This Row],[OrderID]], tblReturns[OrderID], tblReturns[Returned])</f>
        <v>No</v>
      </c>
      <c r="Q2569" t="str">
        <f>_xlfn.XLOOKUP(tblOrders[[#This Row],[OrderID]], tblShipping[OrderID], tblShipping[ShipMode])</f>
        <v>Pickup</v>
      </c>
      <c r="R2569" t="str">
        <f>IFERROR(_xlfn.XLOOKUP(A2568, tblCustomers[CustomerID], tblCustomers[CustomerName]), "Not Found")</f>
        <v>Not Found</v>
      </c>
      <c r="S2569" t="str">
        <f>IF(tblOrders[[#This Row],[Sales]]&gt;1000000,"High Value","Standard")</f>
        <v>Standard</v>
      </c>
      <c r="T2569" t="str">
        <f>_xlfn.XLOOKUP(tblOrders[[#This Row],[ProductID]], tblProducts[ProductID], tblProducts[ProductName])</f>
        <v>Product 72</v>
      </c>
      <c r="U2569">
        <f>_xlfn.XLOOKUP(tblOrders[[#This Row],[SalesRepID]], tblSalesreps[RepID], tblSalesreps[Target])</f>
        <v>8592536</v>
      </c>
    </row>
    <row r="2570" spans="1:21">
      <c r="A2570" t="s">
        <v>3367</v>
      </c>
      <c r="B2570" s="7" t="s">
        <v>424</v>
      </c>
      <c r="C2570" t="s">
        <v>1023</v>
      </c>
      <c r="D2570" t="s">
        <v>744</v>
      </c>
      <c r="E2570" t="s">
        <v>205</v>
      </c>
      <c r="F2570" t="s">
        <v>26</v>
      </c>
      <c r="G2570">
        <v>2</v>
      </c>
      <c r="H2570">
        <v>0.1</v>
      </c>
      <c r="I2570" s="2">
        <v>49257</v>
      </c>
      <c r="J2570" t="str">
        <f>_xlfn.XLOOKUP(tblOrders[[#This Row],[CustomerID]], tblCustomers[CustomerID], tblCustomers[CustomerName])</f>
        <v>Customer 200</v>
      </c>
      <c r="K2570" t="str">
        <f>_xlfn.XLOOKUP(tblOrders[[#This Row],[CustomerID]], tblCustomers[CustomerID], tblCustomers[Segment])</f>
        <v>Consumer</v>
      </c>
      <c r="L2570" t="str">
        <f>_xlfn.XLOOKUP(tblOrders[[#This Row],[ProductID]], tblProducts[ProductID], tblProducts[Category])</f>
        <v>Electronics</v>
      </c>
      <c r="M2570">
        <f>_xlfn.XLOOKUP(tblOrders[[#This Row],[ProductID]], tblProducts[ProductID], tblProducts[CostPrice])</f>
        <v>37361</v>
      </c>
      <c r="N2570">
        <f>tblOrders[[#This Row],[Sales]]-(tblOrders[[#This Row],[CostPrice]]*tblOrders[[#This Row],[Quantity]])</f>
        <v>-25465</v>
      </c>
      <c r="O2570" t="str">
        <f>TEXT(tblOrders[[#This Row],[Date]],"mmm-yyyy")</f>
        <v>Feb-2025</v>
      </c>
      <c r="P2570" t="str">
        <f>_xlfn.XLOOKUP(tblOrders[[#This Row],[OrderID]], tblReturns[OrderID], tblReturns[Returned])</f>
        <v>No</v>
      </c>
      <c r="Q2570" t="str">
        <f>_xlfn.XLOOKUP(tblOrders[[#This Row],[OrderID]], tblShipping[OrderID], tblShipping[ShipMode])</f>
        <v>Standard</v>
      </c>
      <c r="R2570" t="str">
        <f>IFERROR(_xlfn.XLOOKUP(A2569, tblCustomers[CustomerID], tblCustomers[CustomerName]), "Not Found")</f>
        <v>Not Found</v>
      </c>
      <c r="S2570" t="str">
        <f>IF(tblOrders[[#This Row],[Sales]]&gt;1000000,"High Value","Standard")</f>
        <v>Standard</v>
      </c>
      <c r="T2570" t="str">
        <f>_xlfn.XLOOKUP(tblOrders[[#This Row],[ProductID]], tblProducts[ProductID], tblProducts[ProductName])</f>
        <v>Product 72</v>
      </c>
      <c r="U2570">
        <f>_xlfn.XLOOKUP(tblOrders[[#This Row],[SalesRepID]], tblSalesreps[RepID], tblSalesreps[Target])</f>
        <v>16246424</v>
      </c>
    </row>
    <row r="2571" spans="1:21">
      <c r="A2571" t="s">
        <v>3368</v>
      </c>
      <c r="B2571" s="7" t="s">
        <v>657</v>
      </c>
      <c r="C2571" t="s">
        <v>333</v>
      </c>
      <c r="D2571" t="s">
        <v>504</v>
      </c>
      <c r="E2571" t="s">
        <v>210</v>
      </c>
      <c r="F2571" t="s">
        <v>20</v>
      </c>
      <c r="G2571">
        <v>8</v>
      </c>
      <c r="H2571">
        <v>0.15</v>
      </c>
      <c r="I2571" s="2">
        <v>980097.6</v>
      </c>
      <c r="J2571" t="str">
        <f>_xlfn.XLOOKUP(tblOrders[[#This Row],[CustomerID]], tblCustomers[CustomerID], tblCustomers[CustomerName])</f>
        <v>Customer 49</v>
      </c>
      <c r="K2571" t="str">
        <f>_xlfn.XLOOKUP(tblOrders[[#This Row],[CustomerID]], tblCustomers[CustomerID], tblCustomers[Segment])</f>
        <v>SME</v>
      </c>
      <c r="L2571" t="str">
        <f>_xlfn.XLOOKUP(tblOrders[[#This Row],[ProductID]], tblProducts[ProductID], tblProducts[Category])</f>
        <v>Office</v>
      </c>
      <c r="M2571">
        <f>_xlfn.XLOOKUP(tblOrders[[#This Row],[ProductID]], tblProducts[ProductID], tblProducts[CostPrice])</f>
        <v>12010</v>
      </c>
      <c r="N2571">
        <f>tblOrders[[#This Row],[Sales]]-(tblOrders[[#This Row],[CostPrice]]*tblOrders[[#This Row],[Quantity]])</f>
        <v>884017.6</v>
      </c>
      <c r="O2571" t="str">
        <f>TEXT(tblOrders[[#This Row],[Date]],"mmm-yyyy")</f>
        <v>Dec-2025</v>
      </c>
      <c r="P2571" t="str">
        <f>_xlfn.XLOOKUP(tblOrders[[#This Row],[OrderID]], tblReturns[OrderID], tblReturns[Returned])</f>
        <v>No</v>
      </c>
      <c r="Q2571" t="str">
        <f>_xlfn.XLOOKUP(tblOrders[[#This Row],[OrderID]], tblShipping[OrderID], tblShipping[ShipMode])</f>
        <v>Standard</v>
      </c>
      <c r="R2571" t="str">
        <f>IFERROR(_xlfn.XLOOKUP(A2570, tblCustomers[CustomerID], tblCustomers[CustomerName]), "Not Found")</f>
        <v>Not Found</v>
      </c>
      <c r="S2571" t="str">
        <f>IF(tblOrders[[#This Row],[Sales]]&gt;1000000,"High Value","Standard")</f>
        <v>Standard</v>
      </c>
      <c r="T2571" t="str">
        <f>_xlfn.XLOOKUP(tblOrders[[#This Row],[ProductID]], tblProducts[ProductID], tblProducts[ProductName])</f>
        <v>Product 15</v>
      </c>
      <c r="U2571">
        <f>_xlfn.XLOOKUP(tblOrders[[#This Row],[SalesRepID]], tblSalesreps[RepID], tblSalesreps[Target])</f>
        <v>19336654</v>
      </c>
    </row>
    <row r="2572" spans="1:21">
      <c r="A2572" t="s">
        <v>3369</v>
      </c>
      <c r="B2572" s="7" t="s">
        <v>871</v>
      </c>
      <c r="C2572" t="s">
        <v>650</v>
      </c>
      <c r="D2572" t="s">
        <v>362</v>
      </c>
      <c r="E2572" t="s">
        <v>197</v>
      </c>
      <c r="F2572" t="s">
        <v>20</v>
      </c>
      <c r="G2572">
        <v>8</v>
      </c>
      <c r="H2572">
        <v>0.05</v>
      </c>
      <c r="I2572" s="2">
        <v>857211.6</v>
      </c>
      <c r="J2572" t="str">
        <f>_xlfn.XLOOKUP(tblOrders[[#This Row],[CustomerID]], tblCustomers[CustomerID], tblCustomers[CustomerName])</f>
        <v>Customer 47</v>
      </c>
      <c r="K2572" t="str">
        <f>_xlfn.XLOOKUP(tblOrders[[#This Row],[CustomerID]], tblCustomers[CustomerID], tblCustomers[Segment])</f>
        <v>SME</v>
      </c>
      <c r="L2572" t="str">
        <f>_xlfn.XLOOKUP(tblOrders[[#This Row],[ProductID]], tblProducts[ProductID], tblProducts[Category])</f>
        <v>Home</v>
      </c>
      <c r="M2572">
        <f>_xlfn.XLOOKUP(tblOrders[[#This Row],[ProductID]], tblProducts[ProductID], tblProducts[CostPrice])</f>
        <v>41409</v>
      </c>
      <c r="N2572">
        <f>tblOrders[[#This Row],[Sales]]-(tblOrders[[#This Row],[CostPrice]]*tblOrders[[#This Row],[Quantity]])</f>
        <v>525939.6</v>
      </c>
      <c r="O2572" t="str">
        <f>TEXT(tblOrders[[#This Row],[Date]],"mmm-yyyy")</f>
        <v>Nov-2025</v>
      </c>
      <c r="P2572" t="str">
        <f>_xlfn.XLOOKUP(tblOrders[[#This Row],[OrderID]], tblReturns[OrderID], tblReturns[Returned])</f>
        <v>No</v>
      </c>
      <c r="Q2572" t="str">
        <f>_xlfn.XLOOKUP(tblOrders[[#This Row],[OrderID]], tblShipping[OrderID], tblShipping[ShipMode])</f>
        <v>Express</v>
      </c>
      <c r="R2572" t="str">
        <f>IFERROR(_xlfn.XLOOKUP(A2571, tblCustomers[CustomerID], tblCustomers[CustomerName]), "Not Found")</f>
        <v>Not Found</v>
      </c>
      <c r="S2572" t="str">
        <f>IF(tblOrders[[#This Row],[Sales]]&gt;1000000,"High Value","Standard")</f>
        <v>Standard</v>
      </c>
      <c r="T2572" t="str">
        <f>_xlfn.XLOOKUP(tblOrders[[#This Row],[ProductID]], tblProducts[ProductID], tblProducts[ProductName])</f>
        <v>Product 25</v>
      </c>
      <c r="U2572">
        <f>_xlfn.XLOOKUP(tblOrders[[#This Row],[SalesRepID]], tblSalesreps[RepID], tblSalesreps[Target])</f>
        <v>19562258</v>
      </c>
    </row>
    <row r="2573" spans="1:21">
      <c r="A2573" t="s">
        <v>3370</v>
      </c>
      <c r="B2573" s="7" t="s">
        <v>1961</v>
      </c>
      <c r="C2573" t="s">
        <v>451</v>
      </c>
      <c r="D2573" t="s">
        <v>643</v>
      </c>
      <c r="E2573" t="s">
        <v>45</v>
      </c>
      <c r="F2573" t="s">
        <v>20</v>
      </c>
      <c r="G2573">
        <v>1</v>
      </c>
      <c r="H2573">
        <v>0.05</v>
      </c>
      <c r="I2573" s="2">
        <v>28295.75</v>
      </c>
      <c r="J2573" t="str">
        <f>_xlfn.XLOOKUP(tblOrders[[#This Row],[CustomerID]], tblCustomers[CustomerID], tblCustomers[CustomerName])</f>
        <v>Customer 221</v>
      </c>
      <c r="K2573" t="str">
        <f>_xlfn.XLOOKUP(tblOrders[[#This Row],[CustomerID]], tblCustomers[CustomerID], tblCustomers[Segment])</f>
        <v>Consumer</v>
      </c>
      <c r="L2573" t="str">
        <f>_xlfn.XLOOKUP(tblOrders[[#This Row],[ProductID]], tblProducts[ProductID], tblProducts[Category])</f>
        <v>Home</v>
      </c>
      <c r="M2573">
        <f>_xlfn.XLOOKUP(tblOrders[[#This Row],[ProductID]], tblProducts[ProductID], tblProducts[CostPrice])</f>
        <v>77766</v>
      </c>
      <c r="N2573">
        <f>tblOrders[[#This Row],[Sales]]-(tblOrders[[#This Row],[CostPrice]]*tblOrders[[#This Row],[Quantity]])</f>
        <v>-49470.25</v>
      </c>
      <c r="O2573" t="str">
        <f>TEXT(tblOrders[[#This Row],[Date]],"mmm-yyyy")</f>
        <v>Dec-2025</v>
      </c>
      <c r="P2573" t="str">
        <f>_xlfn.XLOOKUP(tblOrders[[#This Row],[OrderID]], tblReturns[OrderID], tblReturns[Returned])</f>
        <v>Yes</v>
      </c>
      <c r="Q2573" t="str">
        <f>_xlfn.XLOOKUP(tblOrders[[#This Row],[OrderID]], tblShipping[OrderID], tblShipping[ShipMode])</f>
        <v>Pickup</v>
      </c>
      <c r="R2573" t="str">
        <f>IFERROR(_xlfn.XLOOKUP(A2572, tblCustomers[CustomerID], tblCustomers[CustomerName]), "Not Found")</f>
        <v>Not Found</v>
      </c>
      <c r="S2573" t="str">
        <f>IF(tblOrders[[#This Row],[Sales]]&gt;1000000,"High Value","Standard")</f>
        <v>Standard</v>
      </c>
      <c r="T2573" t="str">
        <f>_xlfn.XLOOKUP(tblOrders[[#This Row],[ProductID]], tblProducts[ProductID], tblProducts[ProductName])</f>
        <v>Product 1</v>
      </c>
      <c r="U2573">
        <f>_xlfn.XLOOKUP(tblOrders[[#This Row],[SalesRepID]], tblSalesreps[RepID], tblSalesreps[Target])</f>
        <v>11319839</v>
      </c>
    </row>
    <row r="2574" spans="1:21">
      <c r="A2574" t="s">
        <v>3371</v>
      </c>
      <c r="B2574" s="7" t="s">
        <v>2772</v>
      </c>
      <c r="C2574" t="s">
        <v>347</v>
      </c>
      <c r="D2574" t="s">
        <v>137</v>
      </c>
      <c r="E2574" t="s">
        <v>205</v>
      </c>
      <c r="F2574" t="s">
        <v>88</v>
      </c>
      <c r="G2574">
        <v>10</v>
      </c>
      <c r="H2574">
        <v>0.05</v>
      </c>
      <c r="I2574" s="2">
        <v>1073462</v>
      </c>
      <c r="J2574" t="str">
        <f>_xlfn.XLOOKUP(tblOrders[[#This Row],[CustomerID]], tblCustomers[CustomerID], tblCustomers[CustomerName])</f>
        <v>Customer 58</v>
      </c>
      <c r="K2574" t="str">
        <f>_xlfn.XLOOKUP(tblOrders[[#This Row],[CustomerID]], tblCustomers[CustomerID], tblCustomers[Segment])</f>
        <v>SME</v>
      </c>
      <c r="L2574" t="str">
        <f>_xlfn.XLOOKUP(tblOrders[[#This Row],[ProductID]], tblProducts[ProductID], tblProducts[Category])</f>
        <v>Home</v>
      </c>
      <c r="M2574">
        <f>_xlfn.XLOOKUP(tblOrders[[#This Row],[ProductID]], tblProducts[ProductID], tblProducts[CostPrice])</f>
        <v>26666</v>
      </c>
      <c r="N2574">
        <f>tblOrders[[#This Row],[Sales]]-(tblOrders[[#This Row],[CostPrice]]*tblOrders[[#This Row],[Quantity]])</f>
        <v>806802</v>
      </c>
      <c r="O2574" t="str">
        <f>TEXT(tblOrders[[#This Row],[Date]],"mmm-yyyy")</f>
        <v>Oct-2025</v>
      </c>
      <c r="P2574" t="str">
        <f>_xlfn.XLOOKUP(tblOrders[[#This Row],[OrderID]], tblReturns[OrderID], tblReturns[Returned])</f>
        <v>No</v>
      </c>
      <c r="Q2574" t="str">
        <f>_xlfn.XLOOKUP(tblOrders[[#This Row],[OrderID]], tblShipping[OrderID], tblShipping[ShipMode])</f>
        <v>Express</v>
      </c>
      <c r="R2574" t="str">
        <f>IFERROR(_xlfn.XLOOKUP(A2573, tblCustomers[CustomerID], tblCustomers[CustomerName]), "Not Found")</f>
        <v>Not Found</v>
      </c>
      <c r="S2574" t="str">
        <f>IF(tblOrders[[#This Row],[Sales]]&gt;1000000,"High Value","Standard")</f>
        <v>High Value</v>
      </c>
      <c r="T2574" t="str">
        <f>_xlfn.XLOOKUP(tblOrders[[#This Row],[ProductID]], tblProducts[ProductID], tblProducts[ProductName])</f>
        <v>Product 76</v>
      </c>
      <c r="U2574">
        <f>_xlfn.XLOOKUP(tblOrders[[#This Row],[SalesRepID]], tblSalesreps[RepID], tblSalesreps[Target])</f>
        <v>16246424</v>
      </c>
    </row>
    <row r="2575" spans="1:21">
      <c r="A2575" t="s">
        <v>3372</v>
      </c>
      <c r="B2575" s="7" t="s">
        <v>619</v>
      </c>
      <c r="C2575" t="s">
        <v>476</v>
      </c>
      <c r="D2575" t="s">
        <v>973</v>
      </c>
      <c r="E2575" t="s">
        <v>50</v>
      </c>
      <c r="F2575" t="s">
        <v>51</v>
      </c>
      <c r="G2575">
        <v>9</v>
      </c>
      <c r="H2575">
        <v>0.15</v>
      </c>
      <c r="I2575" s="2">
        <v>673460.1</v>
      </c>
      <c r="J2575" t="str">
        <f>_xlfn.XLOOKUP(tblOrders[[#This Row],[CustomerID]], tblCustomers[CustomerID], tblCustomers[CustomerName])</f>
        <v>Customer 142</v>
      </c>
      <c r="K2575" t="str">
        <f>_xlfn.XLOOKUP(tblOrders[[#This Row],[CustomerID]], tblCustomers[CustomerID], tblCustomers[Segment])</f>
        <v>Consumer</v>
      </c>
      <c r="L2575" t="str">
        <f>_xlfn.XLOOKUP(tblOrders[[#This Row],[ProductID]], tblProducts[ProductID], tblProducts[Category])</f>
        <v>Office</v>
      </c>
      <c r="M2575">
        <f>_xlfn.XLOOKUP(tblOrders[[#This Row],[ProductID]], tblProducts[ProductID], tblProducts[CostPrice])</f>
        <v>44507</v>
      </c>
      <c r="N2575">
        <f>tblOrders[[#This Row],[Sales]]-(tblOrders[[#This Row],[CostPrice]]*tblOrders[[#This Row],[Quantity]])</f>
        <v>272897.09999999998</v>
      </c>
      <c r="O2575" t="str">
        <f>TEXT(tblOrders[[#This Row],[Date]],"mmm-yyyy")</f>
        <v>Mar-2025</v>
      </c>
      <c r="P2575" t="str">
        <f>_xlfn.XLOOKUP(tblOrders[[#This Row],[OrderID]], tblReturns[OrderID], tblReturns[Returned])</f>
        <v>No</v>
      </c>
      <c r="Q2575" t="str">
        <f>_xlfn.XLOOKUP(tblOrders[[#This Row],[OrderID]], tblShipping[OrderID], tblShipping[ShipMode])</f>
        <v>Pickup</v>
      </c>
      <c r="R2575" t="str">
        <f>IFERROR(_xlfn.XLOOKUP(A2574, tblCustomers[CustomerID], tblCustomers[CustomerName]), "Not Found")</f>
        <v>Not Found</v>
      </c>
      <c r="S2575" t="str">
        <f>IF(tblOrders[[#This Row],[Sales]]&gt;1000000,"High Value","Standard")</f>
        <v>Standard</v>
      </c>
      <c r="T2575" t="str">
        <f>_xlfn.XLOOKUP(tblOrders[[#This Row],[ProductID]], tblProducts[ProductID], tblProducts[ProductName])</f>
        <v>Product 53</v>
      </c>
      <c r="U2575">
        <f>_xlfn.XLOOKUP(tblOrders[[#This Row],[SalesRepID]], tblSalesreps[RepID], tblSalesreps[Target])</f>
        <v>17350666</v>
      </c>
    </row>
    <row r="2576" spans="1:21">
      <c r="A2576" t="s">
        <v>3373</v>
      </c>
      <c r="B2576" s="7" t="s">
        <v>755</v>
      </c>
      <c r="C2576" t="s">
        <v>1586</v>
      </c>
      <c r="D2576" t="s">
        <v>190</v>
      </c>
      <c r="E2576" t="s">
        <v>79</v>
      </c>
      <c r="F2576" t="s">
        <v>88</v>
      </c>
      <c r="G2576">
        <v>10</v>
      </c>
      <c r="H2576">
        <v>0.15</v>
      </c>
      <c r="I2576" s="2">
        <v>920567</v>
      </c>
      <c r="J2576" t="str">
        <f>_xlfn.XLOOKUP(tblOrders[[#This Row],[CustomerID]], tblCustomers[CustomerID], tblCustomers[CustomerName])</f>
        <v>Customer 267</v>
      </c>
      <c r="K2576" t="str">
        <f>_xlfn.XLOOKUP(tblOrders[[#This Row],[CustomerID]], tblCustomers[CustomerID], tblCustomers[Segment])</f>
        <v>Corporate</v>
      </c>
      <c r="L2576" t="str">
        <f>_xlfn.XLOOKUP(tblOrders[[#This Row],[ProductID]], tblProducts[ProductID], tblProducts[Category])</f>
        <v>Furniture</v>
      </c>
      <c r="M2576">
        <f>_xlfn.XLOOKUP(tblOrders[[#This Row],[ProductID]], tblProducts[ProductID], tblProducts[CostPrice])</f>
        <v>47272</v>
      </c>
      <c r="N2576">
        <f>tblOrders[[#This Row],[Sales]]-(tblOrders[[#This Row],[CostPrice]]*tblOrders[[#This Row],[Quantity]])</f>
        <v>447847</v>
      </c>
      <c r="O2576" t="str">
        <f>TEXT(tblOrders[[#This Row],[Date]],"mmm-yyyy")</f>
        <v>Apr-2025</v>
      </c>
      <c r="P2576" t="str">
        <f>_xlfn.XLOOKUP(tblOrders[[#This Row],[OrderID]], tblReturns[OrderID], tblReturns[Returned])</f>
        <v>No</v>
      </c>
      <c r="Q2576" t="str">
        <f>_xlfn.XLOOKUP(tblOrders[[#This Row],[OrderID]], tblShipping[OrderID], tblShipping[ShipMode])</f>
        <v>Pickup</v>
      </c>
      <c r="R2576" t="str">
        <f>IFERROR(_xlfn.XLOOKUP(A2575, tblCustomers[CustomerID], tblCustomers[CustomerName]), "Not Found")</f>
        <v>Not Found</v>
      </c>
      <c r="S2576" t="str">
        <f>IF(tblOrders[[#This Row],[Sales]]&gt;1000000,"High Value","Standard")</f>
        <v>Standard</v>
      </c>
      <c r="T2576" t="str">
        <f>_xlfn.XLOOKUP(tblOrders[[#This Row],[ProductID]], tblProducts[ProductID], tblProducts[ProductName])</f>
        <v>Product 33</v>
      </c>
      <c r="U2576">
        <f>_xlfn.XLOOKUP(tblOrders[[#This Row],[SalesRepID]], tblSalesreps[RepID], tblSalesreps[Target])</f>
        <v>8592536</v>
      </c>
    </row>
    <row r="2577" spans="1:21">
      <c r="A2577" t="s">
        <v>3374</v>
      </c>
      <c r="B2577" s="7" t="s">
        <v>32</v>
      </c>
      <c r="C2577" t="s">
        <v>405</v>
      </c>
      <c r="D2577" t="s">
        <v>100</v>
      </c>
      <c r="E2577" t="s">
        <v>87</v>
      </c>
      <c r="F2577" t="s">
        <v>26</v>
      </c>
      <c r="G2577">
        <v>4</v>
      </c>
      <c r="H2577">
        <v>0.15</v>
      </c>
      <c r="I2577" s="2">
        <v>277912.59999999998</v>
      </c>
      <c r="J2577" t="str">
        <f>_xlfn.XLOOKUP(tblOrders[[#This Row],[CustomerID]], tblCustomers[CustomerID], tblCustomers[CustomerName])</f>
        <v>Customer 107</v>
      </c>
      <c r="K2577" t="str">
        <f>_xlfn.XLOOKUP(tblOrders[[#This Row],[CustomerID]], tblCustomers[CustomerID], tblCustomers[Segment])</f>
        <v>SME</v>
      </c>
      <c r="L2577" t="str">
        <f>_xlfn.XLOOKUP(tblOrders[[#This Row],[ProductID]], tblProducts[ProductID], tblProducts[Category])</f>
        <v>Electronics</v>
      </c>
      <c r="M2577">
        <f>_xlfn.XLOOKUP(tblOrders[[#This Row],[ProductID]], tblProducts[ProductID], tblProducts[CostPrice])</f>
        <v>39197</v>
      </c>
      <c r="N2577">
        <f>tblOrders[[#This Row],[Sales]]-(tblOrders[[#This Row],[CostPrice]]*tblOrders[[#This Row],[Quantity]])</f>
        <v>121124.59999999998</v>
      </c>
      <c r="O2577" t="str">
        <f>TEXT(tblOrders[[#This Row],[Date]],"mmm-yyyy")</f>
        <v>Dec-2025</v>
      </c>
      <c r="P2577" t="str">
        <f>_xlfn.XLOOKUP(tblOrders[[#This Row],[OrderID]], tblReturns[OrderID], tblReturns[Returned])</f>
        <v>No</v>
      </c>
      <c r="Q2577" t="str">
        <f>_xlfn.XLOOKUP(tblOrders[[#This Row],[OrderID]], tblShipping[OrderID], tblShipping[ShipMode])</f>
        <v>Standard</v>
      </c>
      <c r="R2577" t="str">
        <f>IFERROR(_xlfn.XLOOKUP(A2576, tblCustomers[CustomerID], tblCustomers[CustomerName]), "Not Found")</f>
        <v>Not Found</v>
      </c>
      <c r="S2577" t="str">
        <f>IF(tblOrders[[#This Row],[Sales]]&gt;1000000,"High Value","Standard")</f>
        <v>Standard</v>
      </c>
      <c r="T2577" t="str">
        <f>_xlfn.XLOOKUP(tblOrders[[#This Row],[ProductID]], tblProducts[ProductID], tblProducts[ProductName])</f>
        <v>Product 21</v>
      </c>
      <c r="U2577">
        <f>_xlfn.XLOOKUP(tblOrders[[#This Row],[SalesRepID]], tblSalesreps[RepID], tblSalesreps[Target])</f>
        <v>18500989</v>
      </c>
    </row>
    <row r="2578" spans="1:21">
      <c r="A2578" t="s">
        <v>3375</v>
      </c>
      <c r="B2578" s="7" t="s">
        <v>1857</v>
      </c>
      <c r="C2578" t="s">
        <v>95</v>
      </c>
      <c r="D2578" t="s">
        <v>510</v>
      </c>
      <c r="E2578" t="s">
        <v>13</v>
      </c>
      <c r="F2578" t="s">
        <v>14</v>
      </c>
      <c r="G2578">
        <v>10</v>
      </c>
      <c r="H2578">
        <v>0.2</v>
      </c>
      <c r="I2578" s="2">
        <v>141392</v>
      </c>
      <c r="J2578" t="str">
        <f>_xlfn.XLOOKUP(tblOrders[[#This Row],[CustomerID]], tblCustomers[CustomerID], tblCustomers[CustomerName])</f>
        <v>Customer 37</v>
      </c>
      <c r="K2578" t="str">
        <f>_xlfn.XLOOKUP(tblOrders[[#This Row],[CustomerID]], tblCustomers[CustomerID], tblCustomers[Segment])</f>
        <v>Consumer</v>
      </c>
      <c r="L2578" t="str">
        <f>_xlfn.XLOOKUP(tblOrders[[#This Row],[ProductID]], tblProducts[ProductID], tblProducts[Category])</f>
        <v>Furniture</v>
      </c>
      <c r="M2578">
        <f>_xlfn.XLOOKUP(tblOrders[[#This Row],[ProductID]], tblProducts[ProductID], tblProducts[CostPrice])</f>
        <v>67718</v>
      </c>
      <c r="N2578">
        <f>tblOrders[[#This Row],[Sales]]-(tblOrders[[#This Row],[CostPrice]]*tblOrders[[#This Row],[Quantity]])</f>
        <v>-535788</v>
      </c>
      <c r="O2578" t="str">
        <f>TEXT(tblOrders[[#This Row],[Date]],"mmm-yyyy")</f>
        <v>Nov-2025</v>
      </c>
      <c r="P2578" t="str">
        <f>_xlfn.XLOOKUP(tblOrders[[#This Row],[OrderID]], tblReturns[OrderID], tblReturns[Returned])</f>
        <v>No</v>
      </c>
      <c r="Q2578" t="str">
        <f>_xlfn.XLOOKUP(tblOrders[[#This Row],[OrderID]], tblShipping[OrderID], tblShipping[ShipMode])</f>
        <v>Standard</v>
      </c>
      <c r="R2578" t="str">
        <f>IFERROR(_xlfn.XLOOKUP(A2577, tblCustomers[CustomerID], tblCustomers[CustomerName]), "Not Found")</f>
        <v>Not Found</v>
      </c>
      <c r="S2578" t="str">
        <f>IF(tblOrders[[#This Row],[Sales]]&gt;1000000,"High Value","Standard")</f>
        <v>Standard</v>
      </c>
      <c r="T2578" t="str">
        <f>_xlfn.XLOOKUP(tblOrders[[#This Row],[ProductID]], tblProducts[ProductID], tblProducts[ProductName])</f>
        <v>Product 81</v>
      </c>
      <c r="U2578">
        <f>_xlfn.XLOOKUP(tblOrders[[#This Row],[SalesRepID]], tblSalesreps[RepID], tblSalesreps[Target])</f>
        <v>11852878</v>
      </c>
    </row>
    <row r="2579" spans="1:21">
      <c r="A2579" t="s">
        <v>3376</v>
      </c>
      <c r="B2579" s="7" t="s">
        <v>509</v>
      </c>
      <c r="C2579" t="s">
        <v>2360</v>
      </c>
      <c r="D2579" t="s">
        <v>60</v>
      </c>
      <c r="E2579" t="s">
        <v>50</v>
      </c>
      <c r="F2579" t="s">
        <v>14</v>
      </c>
      <c r="G2579">
        <v>1</v>
      </c>
      <c r="H2579">
        <v>0.15</v>
      </c>
      <c r="I2579" s="2">
        <v>28773.35</v>
      </c>
      <c r="J2579" t="str">
        <f>_xlfn.XLOOKUP(tblOrders[[#This Row],[CustomerID]], tblCustomers[CustomerID], tblCustomers[CustomerName])</f>
        <v>Customer 288</v>
      </c>
      <c r="K2579" t="str">
        <f>_xlfn.XLOOKUP(tblOrders[[#This Row],[CustomerID]], tblCustomers[CustomerID], tblCustomers[Segment])</f>
        <v>SME</v>
      </c>
      <c r="L2579" t="str">
        <f>_xlfn.XLOOKUP(tblOrders[[#This Row],[ProductID]], tblProducts[ProductID], tblProducts[Category])</f>
        <v>Office</v>
      </c>
      <c r="M2579">
        <f>_xlfn.XLOOKUP(tblOrders[[#This Row],[ProductID]], tblProducts[ProductID], tblProducts[CostPrice])</f>
        <v>62137</v>
      </c>
      <c r="N2579">
        <f>tblOrders[[#This Row],[Sales]]-(tblOrders[[#This Row],[CostPrice]]*tblOrders[[#This Row],[Quantity]])</f>
        <v>-33363.65</v>
      </c>
      <c r="O2579" t="str">
        <f>TEXT(tblOrders[[#This Row],[Date]],"mmm-yyyy")</f>
        <v>Feb-2025</v>
      </c>
      <c r="P2579" t="str">
        <f>_xlfn.XLOOKUP(tblOrders[[#This Row],[OrderID]], tblReturns[OrderID], tblReturns[Returned])</f>
        <v>No</v>
      </c>
      <c r="Q2579" t="str">
        <f>_xlfn.XLOOKUP(tblOrders[[#This Row],[OrderID]], tblShipping[OrderID], tblShipping[ShipMode])</f>
        <v>Standard</v>
      </c>
      <c r="R2579" t="str">
        <f>IFERROR(_xlfn.XLOOKUP(A2578, tblCustomers[CustomerID], tblCustomers[CustomerName]), "Not Found")</f>
        <v>Not Found</v>
      </c>
      <c r="S2579" t="str">
        <f>IF(tblOrders[[#This Row],[Sales]]&gt;1000000,"High Value","Standard")</f>
        <v>Standard</v>
      </c>
      <c r="T2579" t="str">
        <f>_xlfn.XLOOKUP(tblOrders[[#This Row],[ProductID]], tblProducts[ProductID], tblProducts[ProductName])</f>
        <v>Product 100</v>
      </c>
      <c r="U2579">
        <f>_xlfn.XLOOKUP(tblOrders[[#This Row],[SalesRepID]], tblSalesreps[RepID], tblSalesreps[Target])</f>
        <v>17350666</v>
      </c>
    </row>
    <row r="2580" spans="1:21">
      <c r="A2580" t="s">
        <v>3377</v>
      </c>
      <c r="B2580" s="7" t="s">
        <v>961</v>
      </c>
      <c r="C2580" t="s">
        <v>59</v>
      </c>
      <c r="D2580" t="s">
        <v>232</v>
      </c>
      <c r="E2580" t="s">
        <v>79</v>
      </c>
      <c r="F2580" t="s">
        <v>26</v>
      </c>
      <c r="G2580">
        <v>3</v>
      </c>
      <c r="H2580">
        <v>0.2</v>
      </c>
      <c r="I2580" s="2">
        <v>289982.40000000002</v>
      </c>
      <c r="J2580" t="str">
        <f>_xlfn.XLOOKUP(tblOrders[[#This Row],[CustomerID]], tblCustomers[CustomerID], tblCustomers[CustomerName])</f>
        <v>Customer 227</v>
      </c>
      <c r="K2580" t="str">
        <f>_xlfn.XLOOKUP(tblOrders[[#This Row],[CustomerID]], tblCustomers[CustomerID], tblCustomers[Segment])</f>
        <v>Consumer</v>
      </c>
      <c r="L2580" t="str">
        <f>_xlfn.XLOOKUP(tblOrders[[#This Row],[ProductID]], tblProducts[ProductID], tblProducts[Category])</f>
        <v>Electronics</v>
      </c>
      <c r="M2580">
        <f>_xlfn.XLOOKUP(tblOrders[[#This Row],[ProductID]], tblProducts[ProductID], tblProducts[CostPrice])</f>
        <v>41456</v>
      </c>
      <c r="N2580">
        <f>tblOrders[[#This Row],[Sales]]-(tblOrders[[#This Row],[CostPrice]]*tblOrders[[#This Row],[Quantity]])</f>
        <v>165614.40000000002</v>
      </c>
      <c r="O2580" t="str">
        <f>TEXT(tblOrders[[#This Row],[Date]],"mmm-yyyy")</f>
        <v>May-2025</v>
      </c>
      <c r="P2580" t="str">
        <f>_xlfn.XLOOKUP(tblOrders[[#This Row],[OrderID]], tblReturns[OrderID], tblReturns[Returned])</f>
        <v>No</v>
      </c>
      <c r="Q2580" t="str">
        <f>_xlfn.XLOOKUP(tblOrders[[#This Row],[OrderID]], tblShipping[OrderID], tblShipping[ShipMode])</f>
        <v>Pickup</v>
      </c>
      <c r="R2580" t="str">
        <f>IFERROR(_xlfn.XLOOKUP(A2579, tblCustomers[CustomerID], tblCustomers[CustomerName]), "Not Found")</f>
        <v>Not Found</v>
      </c>
      <c r="S2580" t="str">
        <f>IF(tblOrders[[#This Row],[Sales]]&gt;1000000,"High Value","Standard")</f>
        <v>Standard</v>
      </c>
      <c r="T2580" t="str">
        <f>_xlfn.XLOOKUP(tblOrders[[#This Row],[ProductID]], tblProducts[ProductID], tblProducts[ProductName])</f>
        <v>Product 86</v>
      </c>
      <c r="U2580">
        <f>_xlfn.XLOOKUP(tblOrders[[#This Row],[SalesRepID]], tblSalesreps[RepID], tblSalesreps[Target])</f>
        <v>8592536</v>
      </c>
    </row>
    <row r="2581" spans="1:21">
      <c r="A2581" t="s">
        <v>3378</v>
      </c>
      <c r="B2581" s="7" t="s">
        <v>1889</v>
      </c>
      <c r="C2581" t="s">
        <v>1413</v>
      </c>
      <c r="D2581" t="s">
        <v>209</v>
      </c>
      <c r="E2581" t="s">
        <v>69</v>
      </c>
      <c r="F2581" t="s">
        <v>20</v>
      </c>
      <c r="G2581">
        <v>4</v>
      </c>
      <c r="H2581">
        <v>0</v>
      </c>
      <c r="I2581" s="2">
        <v>514948</v>
      </c>
      <c r="J2581" t="str">
        <f>_xlfn.XLOOKUP(tblOrders[[#This Row],[CustomerID]], tblCustomers[CustomerID], tblCustomers[CustomerName])</f>
        <v>Customer 201</v>
      </c>
      <c r="K2581" t="str">
        <f>_xlfn.XLOOKUP(tblOrders[[#This Row],[CustomerID]], tblCustomers[CustomerID], tblCustomers[Segment])</f>
        <v>SME</v>
      </c>
      <c r="L2581" t="str">
        <f>_xlfn.XLOOKUP(tblOrders[[#This Row],[ProductID]], tblProducts[ProductID], tblProducts[Category])</f>
        <v>Office</v>
      </c>
      <c r="M2581">
        <f>_xlfn.XLOOKUP(tblOrders[[#This Row],[ProductID]], tblProducts[ProductID], tblProducts[CostPrice])</f>
        <v>27558</v>
      </c>
      <c r="N2581">
        <f>tblOrders[[#This Row],[Sales]]-(tblOrders[[#This Row],[CostPrice]]*tblOrders[[#This Row],[Quantity]])</f>
        <v>404716</v>
      </c>
      <c r="O2581" t="str">
        <f>TEXT(tblOrders[[#This Row],[Date]],"mmm-yyyy")</f>
        <v>Oct-2025</v>
      </c>
      <c r="P2581" t="str">
        <f>_xlfn.XLOOKUP(tblOrders[[#This Row],[OrderID]], tblReturns[OrderID], tblReturns[Returned])</f>
        <v>No</v>
      </c>
      <c r="Q2581" t="str">
        <f>_xlfn.XLOOKUP(tblOrders[[#This Row],[OrderID]], tblShipping[OrderID], tblShipping[ShipMode])</f>
        <v>Standard</v>
      </c>
      <c r="R2581" t="str">
        <f>IFERROR(_xlfn.XLOOKUP(A2580, tblCustomers[CustomerID], tblCustomers[CustomerName]), "Not Found")</f>
        <v>Not Found</v>
      </c>
      <c r="S2581" t="str">
        <f>IF(tblOrders[[#This Row],[Sales]]&gt;1000000,"High Value","Standard")</f>
        <v>Standard</v>
      </c>
      <c r="T2581" t="str">
        <f>_xlfn.XLOOKUP(tblOrders[[#This Row],[ProductID]], tblProducts[ProductID], tblProducts[ProductName])</f>
        <v>Product 93</v>
      </c>
      <c r="U2581">
        <f>_xlfn.XLOOKUP(tblOrders[[#This Row],[SalesRepID]], tblSalesreps[RepID], tblSalesreps[Target])</f>
        <v>19473459</v>
      </c>
    </row>
    <row r="2582" spans="1:21">
      <c r="A2582" t="s">
        <v>3379</v>
      </c>
      <c r="B2582" s="7" t="s">
        <v>381</v>
      </c>
      <c r="C2582" t="s">
        <v>284</v>
      </c>
      <c r="D2582" t="s">
        <v>945</v>
      </c>
      <c r="E2582" t="s">
        <v>50</v>
      </c>
      <c r="F2582" t="s">
        <v>88</v>
      </c>
      <c r="G2582">
        <v>5</v>
      </c>
      <c r="H2582">
        <v>0.05</v>
      </c>
      <c r="I2582" s="2">
        <v>699114.5</v>
      </c>
      <c r="J2582" t="str">
        <f>_xlfn.XLOOKUP(tblOrders[[#This Row],[CustomerID]], tblCustomers[CustomerID], tblCustomers[CustomerName])</f>
        <v>Customer 30</v>
      </c>
      <c r="K2582" t="str">
        <f>_xlfn.XLOOKUP(tblOrders[[#This Row],[CustomerID]], tblCustomers[CustomerID], tblCustomers[Segment])</f>
        <v>SME</v>
      </c>
      <c r="L2582" t="str">
        <f>_xlfn.XLOOKUP(tblOrders[[#This Row],[ProductID]], tblProducts[ProductID], tblProducts[Category])</f>
        <v>Home</v>
      </c>
      <c r="M2582">
        <f>_xlfn.XLOOKUP(tblOrders[[#This Row],[ProductID]], tblProducts[ProductID], tblProducts[CostPrice])</f>
        <v>54711</v>
      </c>
      <c r="N2582">
        <f>tblOrders[[#This Row],[Sales]]-(tblOrders[[#This Row],[CostPrice]]*tblOrders[[#This Row],[Quantity]])</f>
        <v>425559.5</v>
      </c>
      <c r="O2582" t="str">
        <f>TEXT(tblOrders[[#This Row],[Date]],"mmm-yyyy")</f>
        <v>Sep-2025</v>
      </c>
      <c r="P2582" t="str">
        <f>_xlfn.XLOOKUP(tblOrders[[#This Row],[OrderID]], tblReturns[OrderID], tblReturns[Returned])</f>
        <v>No</v>
      </c>
      <c r="Q2582" t="str">
        <f>_xlfn.XLOOKUP(tblOrders[[#This Row],[OrderID]], tblShipping[OrderID], tblShipping[ShipMode])</f>
        <v>Pickup</v>
      </c>
      <c r="R2582" t="str">
        <f>IFERROR(_xlfn.XLOOKUP(A2581, tblCustomers[CustomerID], tblCustomers[CustomerName]), "Not Found")</f>
        <v>Not Found</v>
      </c>
      <c r="S2582" t="str">
        <f>IF(tblOrders[[#This Row],[Sales]]&gt;1000000,"High Value","Standard")</f>
        <v>Standard</v>
      </c>
      <c r="T2582" t="str">
        <f>_xlfn.XLOOKUP(tblOrders[[#This Row],[ProductID]], tblProducts[ProductID], tblProducts[ProductName])</f>
        <v>Product 38</v>
      </c>
      <c r="U2582">
        <f>_xlfn.XLOOKUP(tblOrders[[#This Row],[SalesRepID]], tblSalesreps[RepID], tblSalesreps[Target])</f>
        <v>17350666</v>
      </c>
    </row>
    <row r="2583" spans="1:21">
      <c r="A2583" t="s">
        <v>3380</v>
      </c>
      <c r="B2583" s="7" t="s">
        <v>357</v>
      </c>
      <c r="C2583" t="s">
        <v>559</v>
      </c>
      <c r="D2583" t="s">
        <v>78</v>
      </c>
      <c r="E2583" t="s">
        <v>186</v>
      </c>
      <c r="F2583" t="s">
        <v>14</v>
      </c>
      <c r="G2583">
        <v>6</v>
      </c>
      <c r="H2583">
        <v>0</v>
      </c>
      <c r="I2583" s="2">
        <v>426114</v>
      </c>
      <c r="J2583" t="str">
        <f>_xlfn.XLOOKUP(tblOrders[[#This Row],[CustomerID]], tblCustomers[CustomerID], tblCustomers[CustomerName])</f>
        <v>Customer 293</v>
      </c>
      <c r="K2583" t="str">
        <f>_xlfn.XLOOKUP(tblOrders[[#This Row],[CustomerID]], tblCustomers[CustomerID], tblCustomers[Segment])</f>
        <v>Consumer</v>
      </c>
      <c r="L2583" t="str">
        <f>_xlfn.XLOOKUP(tblOrders[[#This Row],[ProductID]], tblProducts[ProductID], tblProducts[Category])</f>
        <v>Office</v>
      </c>
      <c r="M2583">
        <f>_xlfn.XLOOKUP(tblOrders[[#This Row],[ProductID]], tblProducts[ProductID], tblProducts[CostPrice])</f>
        <v>76942</v>
      </c>
      <c r="N2583">
        <f>tblOrders[[#This Row],[Sales]]-(tblOrders[[#This Row],[CostPrice]]*tblOrders[[#This Row],[Quantity]])</f>
        <v>-35538</v>
      </c>
      <c r="O2583" t="str">
        <f>TEXT(tblOrders[[#This Row],[Date]],"mmm-yyyy")</f>
        <v>Dec-2025</v>
      </c>
      <c r="P2583" t="str">
        <f>_xlfn.XLOOKUP(tblOrders[[#This Row],[OrderID]], tblReturns[OrderID], tblReturns[Returned])</f>
        <v>No</v>
      </c>
      <c r="Q2583" t="str">
        <f>_xlfn.XLOOKUP(tblOrders[[#This Row],[OrderID]], tblShipping[OrderID], tblShipping[ShipMode])</f>
        <v>Pickup</v>
      </c>
      <c r="R2583" t="str">
        <f>IFERROR(_xlfn.XLOOKUP(A2582, tblCustomers[CustomerID], tblCustomers[CustomerName]), "Not Found")</f>
        <v>Not Found</v>
      </c>
      <c r="S2583" t="str">
        <f>IF(tblOrders[[#This Row],[Sales]]&gt;1000000,"High Value","Standard")</f>
        <v>Standard</v>
      </c>
      <c r="T2583" t="str">
        <f>_xlfn.XLOOKUP(tblOrders[[#This Row],[ProductID]], tblProducts[ProductID], tblProducts[ProductName])</f>
        <v>Product 22</v>
      </c>
      <c r="U2583">
        <f>_xlfn.XLOOKUP(tblOrders[[#This Row],[SalesRepID]], tblSalesreps[RepID], tblSalesreps[Target])</f>
        <v>15141830</v>
      </c>
    </row>
    <row r="2584" spans="1:21">
      <c r="A2584" t="s">
        <v>3381</v>
      </c>
      <c r="B2584" s="7" t="s">
        <v>889</v>
      </c>
      <c r="C2584" t="s">
        <v>347</v>
      </c>
      <c r="D2584" t="s">
        <v>902</v>
      </c>
      <c r="E2584" t="s">
        <v>105</v>
      </c>
      <c r="F2584" t="s">
        <v>26</v>
      </c>
      <c r="G2584">
        <v>1</v>
      </c>
      <c r="H2584">
        <v>0.1</v>
      </c>
      <c r="I2584" s="2">
        <v>80425.8</v>
      </c>
      <c r="J2584" t="str">
        <f>_xlfn.XLOOKUP(tblOrders[[#This Row],[CustomerID]], tblCustomers[CustomerID], tblCustomers[CustomerName])</f>
        <v>Customer 58</v>
      </c>
      <c r="K2584" t="str">
        <f>_xlfn.XLOOKUP(tblOrders[[#This Row],[CustomerID]], tblCustomers[CustomerID], tblCustomers[Segment])</f>
        <v>SME</v>
      </c>
      <c r="L2584" t="str">
        <f>_xlfn.XLOOKUP(tblOrders[[#This Row],[ProductID]], tblProducts[ProductID], tblProducts[Category])</f>
        <v>Furniture</v>
      </c>
      <c r="M2584">
        <f>_xlfn.XLOOKUP(tblOrders[[#This Row],[ProductID]], tblProducts[ProductID], tblProducts[CostPrice])</f>
        <v>44361</v>
      </c>
      <c r="N2584">
        <f>tblOrders[[#This Row],[Sales]]-(tblOrders[[#This Row],[CostPrice]]*tblOrders[[#This Row],[Quantity]])</f>
        <v>36064.800000000003</v>
      </c>
      <c r="O2584" t="str">
        <f>TEXT(tblOrders[[#This Row],[Date]],"mmm-yyyy")</f>
        <v>Nov-2025</v>
      </c>
      <c r="P2584" t="str">
        <f>_xlfn.XLOOKUP(tblOrders[[#This Row],[OrderID]], tblReturns[OrderID], tblReturns[Returned])</f>
        <v>No</v>
      </c>
      <c r="Q2584" t="str">
        <f>_xlfn.XLOOKUP(tblOrders[[#This Row],[OrderID]], tblShipping[OrderID], tblShipping[ShipMode])</f>
        <v>Express</v>
      </c>
      <c r="R2584" t="str">
        <f>IFERROR(_xlfn.XLOOKUP(A2583, tblCustomers[CustomerID], tblCustomers[CustomerName]), "Not Found")</f>
        <v>Not Found</v>
      </c>
      <c r="S2584" t="str">
        <f>IF(tblOrders[[#This Row],[Sales]]&gt;1000000,"High Value","Standard")</f>
        <v>Standard</v>
      </c>
      <c r="T2584" t="str">
        <f>_xlfn.XLOOKUP(tblOrders[[#This Row],[ProductID]], tblProducts[ProductID], tblProducts[ProductName])</f>
        <v>Product 3</v>
      </c>
      <c r="U2584">
        <f>_xlfn.XLOOKUP(tblOrders[[#This Row],[SalesRepID]], tblSalesreps[RepID], tblSalesreps[Target])</f>
        <v>8698154</v>
      </c>
    </row>
    <row r="2585" spans="1:21">
      <c r="A2585" t="s">
        <v>3382</v>
      </c>
      <c r="B2585" s="7" t="s">
        <v>139</v>
      </c>
      <c r="C2585" t="s">
        <v>275</v>
      </c>
      <c r="D2585" t="s">
        <v>236</v>
      </c>
      <c r="E2585" t="s">
        <v>197</v>
      </c>
      <c r="F2585" t="s">
        <v>20</v>
      </c>
      <c r="G2585">
        <v>6</v>
      </c>
      <c r="H2585">
        <v>0.05</v>
      </c>
      <c r="I2585" s="2">
        <v>649800</v>
      </c>
      <c r="J2585" t="str">
        <f>_xlfn.XLOOKUP(tblOrders[[#This Row],[CustomerID]], tblCustomers[CustomerID], tblCustomers[CustomerName])</f>
        <v>Customer 169</v>
      </c>
      <c r="K2585" t="str">
        <f>_xlfn.XLOOKUP(tblOrders[[#This Row],[CustomerID]], tblCustomers[CustomerID], tblCustomers[Segment])</f>
        <v>SME</v>
      </c>
      <c r="L2585" t="str">
        <f>_xlfn.XLOOKUP(tblOrders[[#This Row],[ProductID]], tblProducts[ProductID], tblProducts[Category])</f>
        <v>Furniture</v>
      </c>
      <c r="M2585">
        <f>_xlfn.XLOOKUP(tblOrders[[#This Row],[ProductID]], tblProducts[ProductID], tblProducts[CostPrice])</f>
        <v>21756</v>
      </c>
      <c r="N2585">
        <f>tblOrders[[#This Row],[Sales]]-(tblOrders[[#This Row],[CostPrice]]*tblOrders[[#This Row],[Quantity]])</f>
        <v>519264</v>
      </c>
      <c r="O2585" t="str">
        <f>TEXT(tblOrders[[#This Row],[Date]],"mmm-yyyy")</f>
        <v>Jun-2025</v>
      </c>
      <c r="P2585" t="str">
        <f>_xlfn.XLOOKUP(tblOrders[[#This Row],[OrderID]], tblReturns[OrderID], tblReturns[Returned])</f>
        <v>No</v>
      </c>
      <c r="Q2585" t="str">
        <f>_xlfn.XLOOKUP(tblOrders[[#This Row],[OrderID]], tblShipping[OrderID], tblShipping[ShipMode])</f>
        <v>Standard</v>
      </c>
      <c r="R2585" t="str">
        <f>IFERROR(_xlfn.XLOOKUP(A2584, tblCustomers[CustomerID], tblCustomers[CustomerName]), "Not Found")</f>
        <v>Not Found</v>
      </c>
      <c r="S2585" t="str">
        <f>IF(tblOrders[[#This Row],[Sales]]&gt;1000000,"High Value","Standard")</f>
        <v>Standard</v>
      </c>
      <c r="T2585" t="str">
        <f>_xlfn.XLOOKUP(tblOrders[[#This Row],[ProductID]], tblProducts[ProductID], tblProducts[ProductName])</f>
        <v>Product 41</v>
      </c>
      <c r="U2585">
        <f>_xlfn.XLOOKUP(tblOrders[[#This Row],[SalesRepID]], tblSalesreps[RepID], tblSalesreps[Target])</f>
        <v>19562258</v>
      </c>
    </row>
    <row r="2586" spans="1:21">
      <c r="A2586" t="s">
        <v>3383</v>
      </c>
      <c r="B2586" s="7" t="s">
        <v>988</v>
      </c>
      <c r="C2586" t="s">
        <v>956</v>
      </c>
      <c r="D2586" t="s">
        <v>39</v>
      </c>
      <c r="E2586" t="s">
        <v>210</v>
      </c>
      <c r="F2586" t="s">
        <v>14</v>
      </c>
      <c r="G2586">
        <v>8</v>
      </c>
      <c r="H2586">
        <v>0.2</v>
      </c>
      <c r="I2586" s="2">
        <v>921401.6</v>
      </c>
      <c r="J2586" t="str">
        <f>_xlfn.XLOOKUP(tblOrders[[#This Row],[CustomerID]], tblCustomers[CustomerID], tblCustomers[CustomerName])</f>
        <v>Customer 198</v>
      </c>
      <c r="K2586" t="str">
        <f>_xlfn.XLOOKUP(tblOrders[[#This Row],[CustomerID]], tblCustomers[CustomerID], tblCustomers[Segment])</f>
        <v>SME</v>
      </c>
      <c r="L2586" t="str">
        <f>_xlfn.XLOOKUP(tblOrders[[#This Row],[ProductID]], tblProducts[ProductID], tblProducts[Category])</f>
        <v>Office</v>
      </c>
      <c r="M2586">
        <f>_xlfn.XLOOKUP(tblOrders[[#This Row],[ProductID]], tblProducts[ProductID], tblProducts[CostPrice])</f>
        <v>63926</v>
      </c>
      <c r="N2586">
        <f>tblOrders[[#This Row],[Sales]]-(tblOrders[[#This Row],[CostPrice]]*tblOrders[[#This Row],[Quantity]])</f>
        <v>409993.6</v>
      </c>
      <c r="O2586" t="str">
        <f>TEXT(tblOrders[[#This Row],[Date]],"mmm-yyyy")</f>
        <v>Jan-2025</v>
      </c>
      <c r="P2586" t="str">
        <f>_xlfn.XLOOKUP(tblOrders[[#This Row],[OrderID]], tblReturns[OrderID], tblReturns[Returned])</f>
        <v>Yes</v>
      </c>
      <c r="Q2586" t="str">
        <f>_xlfn.XLOOKUP(tblOrders[[#This Row],[OrderID]], tblShipping[OrderID], tblShipping[ShipMode])</f>
        <v>Express</v>
      </c>
      <c r="R2586" t="str">
        <f>IFERROR(_xlfn.XLOOKUP(A2585, tblCustomers[CustomerID], tblCustomers[CustomerName]), "Not Found")</f>
        <v>Not Found</v>
      </c>
      <c r="S2586" t="str">
        <f>IF(tblOrders[[#This Row],[Sales]]&gt;1000000,"High Value","Standard")</f>
        <v>Standard</v>
      </c>
      <c r="T2586" t="str">
        <f>_xlfn.XLOOKUP(tblOrders[[#This Row],[ProductID]], tblProducts[ProductID], tblProducts[ProductName])</f>
        <v>Product 4</v>
      </c>
      <c r="U2586">
        <f>_xlfn.XLOOKUP(tblOrders[[#This Row],[SalesRepID]], tblSalesreps[RepID], tblSalesreps[Target])</f>
        <v>19336654</v>
      </c>
    </row>
    <row r="2587" spans="1:21">
      <c r="A2587" t="s">
        <v>3384</v>
      </c>
      <c r="B2587" s="7" t="s">
        <v>858</v>
      </c>
      <c r="C2587" t="s">
        <v>1455</v>
      </c>
      <c r="D2587" t="s">
        <v>169</v>
      </c>
      <c r="E2587" t="s">
        <v>69</v>
      </c>
      <c r="F2587" t="s">
        <v>51</v>
      </c>
      <c r="G2587">
        <v>10</v>
      </c>
      <c r="H2587">
        <v>0</v>
      </c>
      <c r="I2587" s="2">
        <v>1092890</v>
      </c>
      <c r="J2587" t="str">
        <f>_xlfn.XLOOKUP(tblOrders[[#This Row],[CustomerID]], tblCustomers[CustomerID], tblCustomers[CustomerName])</f>
        <v>Customer 62</v>
      </c>
      <c r="K2587" t="str">
        <f>_xlfn.XLOOKUP(tblOrders[[#This Row],[CustomerID]], tblCustomers[CustomerID], tblCustomers[Segment])</f>
        <v>Consumer</v>
      </c>
      <c r="L2587" t="str">
        <f>_xlfn.XLOOKUP(tblOrders[[#This Row],[ProductID]], tblProducts[ProductID], tblProducts[Category])</f>
        <v>Electronics</v>
      </c>
      <c r="M2587">
        <f>_xlfn.XLOOKUP(tblOrders[[#This Row],[ProductID]], tblProducts[ProductID], tblProducts[CostPrice])</f>
        <v>8587</v>
      </c>
      <c r="N2587">
        <f>tblOrders[[#This Row],[Sales]]-(tblOrders[[#This Row],[CostPrice]]*tblOrders[[#This Row],[Quantity]])</f>
        <v>1007020</v>
      </c>
      <c r="O2587" t="str">
        <f>TEXT(tblOrders[[#This Row],[Date]],"mmm-yyyy")</f>
        <v>Aug-2025</v>
      </c>
      <c r="P2587" t="str">
        <f>_xlfn.XLOOKUP(tblOrders[[#This Row],[OrderID]], tblReturns[OrderID], tblReturns[Returned])</f>
        <v>No</v>
      </c>
      <c r="Q2587" t="str">
        <f>_xlfn.XLOOKUP(tblOrders[[#This Row],[OrderID]], tblShipping[OrderID], tblShipping[ShipMode])</f>
        <v>Pickup</v>
      </c>
      <c r="R2587" t="str">
        <f>IFERROR(_xlfn.XLOOKUP(A2586, tblCustomers[CustomerID], tblCustomers[CustomerName]), "Not Found")</f>
        <v>Not Found</v>
      </c>
      <c r="S2587" t="str">
        <f>IF(tblOrders[[#This Row],[Sales]]&gt;1000000,"High Value","Standard")</f>
        <v>High Value</v>
      </c>
      <c r="T2587" t="str">
        <f>_xlfn.XLOOKUP(tblOrders[[#This Row],[ProductID]], tblProducts[ProductID], tblProducts[ProductName])</f>
        <v>Product 9</v>
      </c>
      <c r="U2587">
        <f>_xlfn.XLOOKUP(tblOrders[[#This Row],[SalesRepID]], tblSalesreps[RepID], tblSalesreps[Target])</f>
        <v>19473459</v>
      </c>
    </row>
    <row r="2588" spans="1:21">
      <c r="A2588" t="s">
        <v>3385</v>
      </c>
      <c r="B2588" s="7" t="s">
        <v>335</v>
      </c>
      <c r="C2588" t="s">
        <v>1130</v>
      </c>
      <c r="D2588" t="s">
        <v>130</v>
      </c>
      <c r="E2588" t="s">
        <v>56</v>
      </c>
      <c r="F2588" t="s">
        <v>20</v>
      </c>
      <c r="G2588">
        <v>10</v>
      </c>
      <c r="H2588">
        <v>0.1</v>
      </c>
      <c r="I2588" s="2">
        <v>1251729</v>
      </c>
      <c r="J2588" t="str">
        <f>_xlfn.XLOOKUP(tblOrders[[#This Row],[CustomerID]], tblCustomers[CustomerID], tblCustomers[CustomerName])</f>
        <v>Customer 78</v>
      </c>
      <c r="K2588" t="str">
        <f>_xlfn.XLOOKUP(tblOrders[[#This Row],[CustomerID]], tblCustomers[CustomerID], tblCustomers[Segment])</f>
        <v>Consumer</v>
      </c>
      <c r="L2588" t="str">
        <f>_xlfn.XLOOKUP(tblOrders[[#This Row],[ProductID]], tblProducts[ProductID], tblProducts[Category])</f>
        <v>Home</v>
      </c>
      <c r="M2588">
        <f>_xlfn.XLOOKUP(tblOrders[[#This Row],[ProductID]], tblProducts[ProductID], tblProducts[CostPrice])</f>
        <v>4229</v>
      </c>
      <c r="N2588">
        <f>tblOrders[[#This Row],[Sales]]-(tblOrders[[#This Row],[CostPrice]]*tblOrders[[#This Row],[Quantity]])</f>
        <v>1209439</v>
      </c>
      <c r="O2588" t="str">
        <f>TEXT(tblOrders[[#This Row],[Date]],"mmm-yyyy")</f>
        <v>Feb-2025</v>
      </c>
      <c r="P2588" t="str">
        <f>_xlfn.XLOOKUP(tblOrders[[#This Row],[OrderID]], tblReturns[OrderID], tblReturns[Returned])</f>
        <v>No</v>
      </c>
      <c r="Q2588" t="str">
        <f>_xlfn.XLOOKUP(tblOrders[[#This Row],[OrderID]], tblShipping[OrderID], tblShipping[ShipMode])</f>
        <v>Pickup</v>
      </c>
      <c r="R2588" t="str">
        <f>IFERROR(_xlfn.XLOOKUP(A2587, tblCustomers[CustomerID], tblCustomers[CustomerName]), "Not Found")</f>
        <v>Not Found</v>
      </c>
      <c r="S2588" t="str">
        <f>IF(tblOrders[[#This Row],[Sales]]&gt;1000000,"High Value","Standard")</f>
        <v>High Value</v>
      </c>
      <c r="T2588" t="str">
        <f>_xlfn.XLOOKUP(tblOrders[[#This Row],[ProductID]], tblProducts[ProductID], tblProducts[ProductName])</f>
        <v>Product 92</v>
      </c>
      <c r="U2588">
        <f>_xlfn.XLOOKUP(tblOrders[[#This Row],[SalesRepID]], tblSalesreps[RepID], tblSalesreps[Target])</f>
        <v>14265630</v>
      </c>
    </row>
    <row r="2589" spans="1:21">
      <c r="A2589" t="s">
        <v>3386</v>
      </c>
      <c r="B2589" s="7" t="s">
        <v>619</v>
      </c>
      <c r="C2589" t="s">
        <v>409</v>
      </c>
      <c r="D2589" t="s">
        <v>617</v>
      </c>
      <c r="E2589" t="s">
        <v>205</v>
      </c>
      <c r="F2589" t="s">
        <v>20</v>
      </c>
      <c r="G2589">
        <v>4</v>
      </c>
      <c r="H2589">
        <v>0.2</v>
      </c>
      <c r="I2589" s="2">
        <v>91286.399999999994</v>
      </c>
      <c r="J2589" t="str">
        <f>_xlfn.XLOOKUP(tblOrders[[#This Row],[CustomerID]], tblCustomers[CustomerID], tblCustomers[CustomerName])</f>
        <v>Customer 24</v>
      </c>
      <c r="K2589" t="str">
        <f>_xlfn.XLOOKUP(tblOrders[[#This Row],[CustomerID]], tblCustomers[CustomerID], tblCustomers[Segment])</f>
        <v>SME</v>
      </c>
      <c r="L2589" t="str">
        <f>_xlfn.XLOOKUP(tblOrders[[#This Row],[ProductID]], tblProducts[ProductID], tblProducts[Category])</f>
        <v>Home</v>
      </c>
      <c r="M2589">
        <f>_xlfn.XLOOKUP(tblOrders[[#This Row],[ProductID]], tblProducts[ProductID], tblProducts[CostPrice])</f>
        <v>61495</v>
      </c>
      <c r="N2589">
        <f>tblOrders[[#This Row],[Sales]]-(tblOrders[[#This Row],[CostPrice]]*tblOrders[[#This Row],[Quantity]])</f>
        <v>-154693.6</v>
      </c>
      <c r="O2589" t="str">
        <f>TEXT(tblOrders[[#This Row],[Date]],"mmm-yyyy")</f>
        <v>Mar-2025</v>
      </c>
      <c r="P2589" t="str">
        <f>_xlfn.XLOOKUP(tblOrders[[#This Row],[OrderID]], tblReturns[OrderID], tblReturns[Returned])</f>
        <v>No</v>
      </c>
      <c r="Q2589" t="str">
        <f>_xlfn.XLOOKUP(tblOrders[[#This Row],[OrderID]], tblShipping[OrderID], tblShipping[ShipMode])</f>
        <v>Standard</v>
      </c>
      <c r="R2589" t="str">
        <f>IFERROR(_xlfn.XLOOKUP(A2588, tblCustomers[CustomerID], tblCustomers[CustomerName]), "Not Found")</f>
        <v>Not Found</v>
      </c>
      <c r="S2589" t="str">
        <f>IF(tblOrders[[#This Row],[Sales]]&gt;1000000,"High Value","Standard")</f>
        <v>Standard</v>
      </c>
      <c r="T2589" t="str">
        <f>_xlfn.XLOOKUP(tblOrders[[#This Row],[ProductID]], tblProducts[ProductID], tblProducts[ProductName])</f>
        <v>Product 45</v>
      </c>
      <c r="U2589">
        <f>_xlfn.XLOOKUP(tblOrders[[#This Row],[SalesRepID]], tblSalesreps[RepID], tblSalesreps[Target])</f>
        <v>16246424</v>
      </c>
    </row>
    <row r="2590" spans="1:21">
      <c r="A2590" t="s">
        <v>3387</v>
      </c>
      <c r="B2590" s="7" t="s">
        <v>446</v>
      </c>
      <c r="C2590" t="s">
        <v>490</v>
      </c>
      <c r="D2590" t="s">
        <v>587</v>
      </c>
      <c r="E2590" t="s">
        <v>205</v>
      </c>
      <c r="F2590" t="s">
        <v>26</v>
      </c>
      <c r="G2590">
        <v>8</v>
      </c>
      <c r="H2590">
        <v>0.05</v>
      </c>
      <c r="I2590" s="2">
        <v>711238.4</v>
      </c>
      <c r="J2590" t="str">
        <f>_xlfn.XLOOKUP(tblOrders[[#This Row],[CustomerID]], tblCustomers[CustomerID], tblCustomers[CustomerName])</f>
        <v>Customer 231</v>
      </c>
      <c r="K2590" t="str">
        <f>_xlfn.XLOOKUP(tblOrders[[#This Row],[CustomerID]], tblCustomers[CustomerID], tblCustomers[Segment])</f>
        <v>SME</v>
      </c>
      <c r="L2590" t="str">
        <f>_xlfn.XLOOKUP(tblOrders[[#This Row],[ProductID]], tblProducts[ProductID], tblProducts[Category])</f>
        <v>Electronics</v>
      </c>
      <c r="M2590">
        <f>_xlfn.XLOOKUP(tblOrders[[#This Row],[ProductID]], tblProducts[ProductID], tblProducts[CostPrice])</f>
        <v>67500</v>
      </c>
      <c r="N2590">
        <f>tblOrders[[#This Row],[Sales]]-(tblOrders[[#This Row],[CostPrice]]*tblOrders[[#This Row],[Quantity]])</f>
        <v>171238.40000000002</v>
      </c>
      <c r="O2590" t="str">
        <f>TEXT(tblOrders[[#This Row],[Date]],"mmm-yyyy")</f>
        <v>Jan-2025</v>
      </c>
      <c r="P2590" t="str">
        <f>_xlfn.XLOOKUP(tblOrders[[#This Row],[OrderID]], tblReturns[OrderID], tblReturns[Returned])</f>
        <v>No</v>
      </c>
      <c r="Q2590" t="str">
        <f>_xlfn.XLOOKUP(tblOrders[[#This Row],[OrderID]], tblShipping[OrderID], tblShipping[ShipMode])</f>
        <v>Express</v>
      </c>
      <c r="R2590" t="str">
        <f>IFERROR(_xlfn.XLOOKUP(A2589, tblCustomers[CustomerID], tblCustomers[CustomerName]), "Not Found")</f>
        <v>Not Found</v>
      </c>
      <c r="S2590" t="str">
        <f>IF(tblOrders[[#This Row],[Sales]]&gt;1000000,"High Value","Standard")</f>
        <v>Standard</v>
      </c>
      <c r="T2590" t="str">
        <f>_xlfn.XLOOKUP(tblOrders[[#This Row],[ProductID]], tblProducts[ProductID], tblProducts[ProductName])</f>
        <v>Product 97</v>
      </c>
      <c r="U2590">
        <f>_xlfn.XLOOKUP(tblOrders[[#This Row],[SalesRepID]], tblSalesreps[RepID], tblSalesreps[Target])</f>
        <v>16246424</v>
      </c>
    </row>
    <row r="2591" spans="1:21">
      <c r="A2591" t="s">
        <v>3388</v>
      </c>
      <c r="B2591" s="7" t="s">
        <v>1961</v>
      </c>
      <c r="C2591" t="s">
        <v>1010</v>
      </c>
      <c r="D2591" t="s">
        <v>516</v>
      </c>
      <c r="E2591" t="s">
        <v>50</v>
      </c>
      <c r="F2591" t="s">
        <v>14</v>
      </c>
      <c r="G2591">
        <v>4</v>
      </c>
      <c r="H2591">
        <v>0.2</v>
      </c>
      <c r="I2591" s="2">
        <v>154284.79999999999</v>
      </c>
      <c r="J2591" t="str">
        <f>_xlfn.XLOOKUP(tblOrders[[#This Row],[CustomerID]], tblCustomers[CustomerID], tblCustomers[CustomerName])</f>
        <v>Customer 186</v>
      </c>
      <c r="K2591" t="str">
        <f>_xlfn.XLOOKUP(tblOrders[[#This Row],[CustomerID]], tblCustomers[CustomerID], tblCustomers[Segment])</f>
        <v>Consumer</v>
      </c>
      <c r="L2591" t="str">
        <f>_xlfn.XLOOKUP(tblOrders[[#This Row],[ProductID]], tblProducts[ProductID], tblProducts[Category])</f>
        <v>Home</v>
      </c>
      <c r="M2591">
        <f>_xlfn.XLOOKUP(tblOrders[[#This Row],[ProductID]], tblProducts[ProductID], tblProducts[CostPrice])</f>
        <v>48408</v>
      </c>
      <c r="N2591">
        <f>tblOrders[[#This Row],[Sales]]-(tblOrders[[#This Row],[CostPrice]]*tblOrders[[#This Row],[Quantity]])</f>
        <v>-39347.200000000012</v>
      </c>
      <c r="O2591" t="str">
        <f>TEXT(tblOrders[[#This Row],[Date]],"mmm-yyyy")</f>
        <v>Dec-2025</v>
      </c>
      <c r="P2591" t="str">
        <f>_xlfn.XLOOKUP(tblOrders[[#This Row],[OrderID]], tblReturns[OrderID], tblReturns[Returned])</f>
        <v>No</v>
      </c>
      <c r="Q2591" t="str">
        <f>_xlfn.XLOOKUP(tblOrders[[#This Row],[OrderID]], tblShipping[OrderID], tblShipping[ShipMode])</f>
        <v>Express</v>
      </c>
      <c r="R2591" t="str">
        <f>IFERROR(_xlfn.XLOOKUP(A2590, tblCustomers[CustomerID], tblCustomers[CustomerName]), "Not Found")</f>
        <v>Not Found</v>
      </c>
      <c r="S2591" t="str">
        <f>IF(tblOrders[[#This Row],[Sales]]&gt;1000000,"High Value","Standard")</f>
        <v>Standard</v>
      </c>
      <c r="T2591" t="str">
        <f>_xlfn.XLOOKUP(tblOrders[[#This Row],[ProductID]], tblProducts[ProductID], tblProducts[ProductName])</f>
        <v>Product 12</v>
      </c>
      <c r="U2591">
        <f>_xlfn.XLOOKUP(tblOrders[[#This Row],[SalesRepID]], tblSalesreps[RepID], tblSalesreps[Target])</f>
        <v>17350666</v>
      </c>
    </row>
    <row r="2592" spans="1:21">
      <c r="A2592" t="s">
        <v>3389</v>
      </c>
      <c r="B2592" s="7" t="s">
        <v>306</v>
      </c>
      <c r="C2592" t="s">
        <v>653</v>
      </c>
      <c r="D2592" t="s">
        <v>1093</v>
      </c>
      <c r="E2592" t="s">
        <v>35</v>
      </c>
      <c r="F2592" t="s">
        <v>20</v>
      </c>
      <c r="G2592">
        <v>9</v>
      </c>
      <c r="H2592">
        <v>0</v>
      </c>
      <c r="I2592" s="2">
        <v>98442</v>
      </c>
      <c r="J2592" t="str">
        <f>_xlfn.XLOOKUP(tblOrders[[#This Row],[CustomerID]], tblCustomers[CustomerID], tblCustomers[CustomerName])</f>
        <v>Customer 204</v>
      </c>
      <c r="K2592" t="str">
        <f>_xlfn.XLOOKUP(tblOrders[[#This Row],[CustomerID]], tblCustomers[CustomerID], tblCustomers[Segment])</f>
        <v>Consumer</v>
      </c>
      <c r="L2592" t="str">
        <f>_xlfn.XLOOKUP(tblOrders[[#This Row],[ProductID]], tblProducts[ProductID], tblProducts[Category])</f>
        <v>Office</v>
      </c>
      <c r="M2592">
        <f>_xlfn.XLOOKUP(tblOrders[[#This Row],[ProductID]], tblProducts[ProductID], tblProducts[CostPrice])</f>
        <v>9813</v>
      </c>
      <c r="N2592">
        <f>tblOrders[[#This Row],[Sales]]-(tblOrders[[#This Row],[CostPrice]]*tblOrders[[#This Row],[Quantity]])</f>
        <v>10125</v>
      </c>
      <c r="O2592" t="str">
        <f>TEXT(tblOrders[[#This Row],[Date]],"mmm-yyyy")</f>
        <v>Dec-2025</v>
      </c>
      <c r="P2592" t="str">
        <f>_xlfn.XLOOKUP(tblOrders[[#This Row],[OrderID]], tblReturns[OrderID], tblReturns[Returned])</f>
        <v>No</v>
      </c>
      <c r="Q2592" t="str">
        <f>_xlfn.XLOOKUP(tblOrders[[#This Row],[OrderID]], tblShipping[OrderID], tblShipping[ShipMode])</f>
        <v>Standard</v>
      </c>
      <c r="R2592" t="str">
        <f>IFERROR(_xlfn.XLOOKUP(A2591, tblCustomers[CustomerID], tblCustomers[CustomerName]), "Not Found")</f>
        <v>Not Found</v>
      </c>
      <c r="S2592" t="str">
        <f>IF(tblOrders[[#This Row],[Sales]]&gt;1000000,"High Value","Standard")</f>
        <v>Standard</v>
      </c>
      <c r="T2592" t="str">
        <f>_xlfn.XLOOKUP(tblOrders[[#This Row],[ProductID]], tblProducts[ProductID], tblProducts[ProductName])</f>
        <v>Product 77</v>
      </c>
      <c r="U2592">
        <f>_xlfn.XLOOKUP(tblOrders[[#This Row],[SalesRepID]], tblSalesreps[RepID], tblSalesreps[Target])</f>
        <v>19619177</v>
      </c>
    </row>
    <row r="2593" spans="1:21">
      <c r="A2593" t="s">
        <v>3390</v>
      </c>
      <c r="B2593" s="7" t="s">
        <v>53</v>
      </c>
      <c r="C2593" t="s">
        <v>703</v>
      </c>
      <c r="D2593" t="s">
        <v>226</v>
      </c>
      <c r="E2593" t="s">
        <v>69</v>
      </c>
      <c r="F2593" t="s">
        <v>88</v>
      </c>
      <c r="G2593">
        <v>10</v>
      </c>
      <c r="H2593">
        <v>0</v>
      </c>
      <c r="I2593" s="2">
        <v>1499450</v>
      </c>
      <c r="J2593" t="str">
        <f>_xlfn.XLOOKUP(tblOrders[[#This Row],[CustomerID]], tblCustomers[CustomerID], tblCustomers[CustomerName])</f>
        <v>Customer 20</v>
      </c>
      <c r="K2593" t="str">
        <f>_xlfn.XLOOKUP(tblOrders[[#This Row],[CustomerID]], tblCustomers[CustomerID], tblCustomers[Segment])</f>
        <v>SME</v>
      </c>
      <c r="L2593" t="str">
        <f>_xlfn.XLOOKUP(tblOrders[[#This Row],[ProductID]], tblProducts[ProductID], tblProducts[Category])</f>
        <v>Furniture</v>
      </c>
      <c r="M2593">
        <f>_xlfn.XLOOKUP(tblOrders[[#This Row],[ProductID]], tblProducts[ProductID], tblProducts[CostPrice])</f>
        <v>75432</v>
      </c>
      <c r="N2593">
        <f>tblOrders[[#This Row],[Sales]]-(tblOrders[[#This Row],[CostPrice]]*tblOrders[[#This Row],[Quantity]])</f>
        <v>745130</v>
      </c>
      <c r="O2593" t="str">
        <f>TEXT(tblOrders[[#This Row],[Date]],"mmm-yyyy")</f>
        <v>Apr-2025</v>
      </c>
      <c r="P2593" t="str">
        <f>_xlfn.XLOOKUP(tblOrders[[#This Row],[OrderID]], tblReturns[OrderID], tblReturns[Returned])</f>
        <v>No</v>
      </c>
      <c r="Q2593" t="str">
        <f>_xlfn.XLOOKUP(tblOrders[[#This Row],[OrderID]], tblShipping[OrderID], tblShipping[ShipMode])</f>
        <v>Express</v>
      </c>
      <c r="R2593" t="str">
        <f>IFERROR(_xlfn.XLOOKUP(A2592, tblCustomers[CustomerID], tblCustomers[CustomerName]), "Not Found")</f>
        <v>Not Found</v>
      </c>
      <c r="S2593" t="str">
        <f>IF(tblOrders[[#This Row],[Sales]]&gt;1000000,"High Value","Standard")</f>
        <v>High Value</v>
      </c>
      <c r="T2593" t="str">
        <f>_xlfn.XLOOKUP(tblOrders[[#This Row],[ProductID]], tblProducts[ProductID], tblProducts[ProductName])</f>
        <v>Product 88</v>
      </c>
      <c r="U2593">
        <f>_xlfn.XLOOKUP(tblOrders[[#This Row],[SalesRepID]], tblSalesreps[RepID], tblSalesreps[Target])</f>
        <v>19473459</v>
      </c>
    </row>
    <row r="2594" spans="1:21">
      <c r="A2594" t="s">
        <v>3391</v>
      </c>
      <c r="B2594" s="7" t="s">
        <v>228</v>
      </c>
      <c r="C2594" t="s">
        <v>1439</v>
      </c>
      <c r="D2594" t="s">
        <v>223</v>
      </c>
      <c r="E2594" t="s">
        <v>69</v>
      </c>
      <c r="F2594" t="s">
        <v>51</v>
      </c>
      <c r="G2594">
        <v>5</v>
      </c>
      <c r="H2594">
        <v>0.15</v>
      </c>
      <c r="I2594" s="2">
        <v>280342.75</v>
      </c>
      <c r="J2594" t="str">
        <f>_xlfn.XLOOKUP(tblOrders[[#This Row],[CustomerID]], tblCustomers[CustomerID], tblCustomers[CustomerName])</f>
        <v>Customer 104</v>
      </c>
      <c r="K2594" t="str">
        <f>_xlfn.XLOOKUP(tblOrders[[#This Row],[CustomerID]], tblCustomers[CustomerID], tblCustomers[Segment])</f>
        <v>Consumer</v>
      </c>
      <c r="L2594" t="str">
        <f>_xlfn.XLOOKUP(tblOrders[[#This Row],[ProductID]], tblProducts[ProductID], tblProducts[Category])</f>
        <v>Office</v>
      </c>
      <c r="M2594">
        <f>_xlfn.XLOOKUP(tblOrders[[#This Row],[ProductID]], tblProducts[ProductID], tblProducts[CostPrice])</f>
        <v>66106</v>
      </c>
      <c r="N2594">
        <f>tblOrders[[#This Row],[Sales]]-(tblOrders[[#This Row],[CostPrice]]*tblOrders[[#This Row],[Quantity]])</f>
        <v>-50187.25</v>
      </c>
      <c r="O2594" t="str">
        <f>TEXT(tblOrders[[#This Row],[Date]],"mmm-yyyy")</f>
        <v>Apr-2025</v>
      </c>
      <c r="P2594" t="str">
        <f>_xlfn.XLOOKUP(tblOrders[[#This Row],[OrderID]], tblReturns[OrderID], tblReturns[Returned])</f>
        <v>No</v>
      </c>
      <c r="Q2594" t="str">
        <f>_xlfn.XLOOKUP(tblOrders[[#This Row],[OrderID]], tblShipping[OrderID], tblShipping[ShipMode])</f>
        <v>Pickup</v>
      </c>
      <c r="R2594" t="str">
        <f>IFERROR(_xlfn.XLOOKUP(A2593, tblCustomers[CustomerID], tblCustomers[CustomerName]), "Not Found")</f>
        <v>Not Found</v>
      </c>
      <c r="S2594" t="str">
        <f>IF(tblOrders[[#This Row],[Sales]]&gt;1000000,"High Value","Standard")</f>
        <v>Standard</v>
      </c>
      <c r="T2594" t="str">
        <f>_xlfn.XLOOKUP(tblOrders[[#This Row],[ProductID]], tblProducts[ProductID], tblProducts[ProductName])</f>
        <v>Product 58</v>
      </c>
      <c r="U2594">
        <f>_xlfn.XLOOKUP(tblOrders[[#This Row],[SalesRepID]], tblSalesreps[RepID], tblSalesreps[Target])</f>
        <v>19473459</v>
      </c>
    </row>
    <row r="2595" spans="1:21">
      <c r="A2595" t="s">
        <v>3392</v>
      </c>
      <c r="B2595" s="7" t="s">
        <v>280</v>
      </c>
      <c r="C2595" t="s">
        <v>793</v>
      </c>
      <c r="D2595" t="s">
        <v>151</v>
      </c>
      <c r="E2595" t="s">
        <v>105</v>
      </c>
      <c r="F2595" t="s">
        <v>20</v>
      </c>
      <c r="G2595">
        <v>1</v>
      </c>
      <c r="H2595">
        <v>0.2</v>
      </c>
      <c r="I2595" s="2">
        <v>21804</v>
      </c>
      <c r="J2595" t="str">
        <f>_xlfn.XLOOKUP(tblOrders[[#This Row],[CustomerID]], tblCustomers[CustomerID], tblCustomers[CustomerName])</f>
        <v>Customer 42</v>
      </c>
      <c r="K2595" t="str">
        <f>_xlfn.XLOOKUP(tblOrders[[#This Row],[CustomerID]], tblCustomers[CustomerID], tblCustomers[Segment])</f>
        <v>Corporate</v>
      </c>
      <c r="L2595" t="str">
        <f>_xlfn.XLOOKUP(tblOrders[[#This Row],[ProductID]], tblProducts[ProductID], tblProducts[Category])</f>
        <v>Electronics</v>
      </c>
      <c r="M2595">
        <f>_xlfn.XLOOKUP(tblOrders[[#This Row],[ProductID]], tblProducts[ProductID], tblProducts[CostPrice])</f>
        <v>63366</v>
      </c>
      <c r="N2595">
        <f>tblOrders[[#This Row],[Sales]]-(tblOrders[[#This Row],[CostPrice]]*tblOrders[[#This Row],[Quantity]])</f>
        <v>-41562</v>
      </c>
      <c r="O2595" t="str">
        <f>TEXT(tblOrders[[#This Row],[Date]],"mmm-yyyy")</f>
        <v>Aug-2025</v>
      </c>
      <c r="P2595" t="str">
        <f>_xlfn.XLOOKUP(tblOrders[[#This Row],[OrderID]], tblReturns[OrderID], tblReturns[Returned])</f>
        <v>No</v>
      </c>
      <c r="Q2595" t="str">
        <f>_xlfn.XLOOKUP(tblOrders[[#This Row],[OrderID]], tblShipping[OrderID], tblShipping[ShipMode])</f>
        <v>Pickup</v>
      </c>
      <c r="R2595" t="str">
        <f>IFERROR(_xlfn.XLOOKUP(A2594, tblCustomers[CustomerID], tblCustomers[CustomerName]), "Not Found")</f>
        <v>Not Found</v>
      </c>
      <c r="S2595" t="str">
        <f>IF(tblOrders[[#This Row],[Sales]]&gt;1000000,"High Value","Standard")</f>
        <v>Standard</v>
      </c>
      <c r="T2595" t="str">
        <f>_xlfn.XLOOKUP(tblOrders[[#This Row],[ProductID]], tblProducts[ProductID], tblProducts[ProductName])</f>
        <v>Product 40</v>
      </c>
      <c r="U2595">
        <f>_xlfn.XLOOKUP(tblOrders[[#This Row],[SalesRepID]], tblSalesreps[RepID], tblSalesreps[Target])</f>
        <v>8698154</v>
      </c>
    </row>
    <row r="2596" spans="1:21">
      <c r="A2596" t="s">
        <v>3393</v>
      </c>
      <c r="B2596" s="7" t="s">
        <v>438</v>
      </c>
      <c r="C2596" t="s">
        <v>1182</v>
      </c>
      <c r="D2596" t="s">
        <v>232</v>
      </c>
      <c r="E2596" t="s">
        <v>35</v>
      </c>
      <c r="F2596" t="s">
        <v>14</v>
      </c>
      <c r="G2596">
        <v>3</v>
      </c>
      <c r="H2596">
        <v>0.15</v>
      </c>
      <c r="I2596" s="2">
        <v>102849.15</v>
      </c>
      <c r="J2596" t="str">
        <f>_xlfn.XLOOKUP(tblOrders[[#This Row],[CustomerID]], tblCustomers[CustomerID], tblCustomers[CustomerName])</f>
        <v>Customer 93</v>
      </c>
      <c r="K2596" t="str">
        <f>_xlfn.XLOOKUP(tblOrders[[#This Row],[CustomerID]], tblCustomers[CustomerID], tblCustomers[Segment])</f>
        <v>SME</v>
      </c>
      <c r="L2596" t="str">
        <f>_xlfn.XLOOKUP(tblOrders[[#This Row],[ProductID]], tblProducts[ProductID], tblProducts[Category])</f>
        <v>Electronics</v>
      </c>
      <c r="M2596">
        <f>_xlfn.XLOOKUP(tblOrders[[#This Row],[ProductID]], tblProducts[ProductID], tblProducts[CostPrice])</f>
        <v>41456</v>
      </c>
      <c r="N2596">
        <f>tblOrders[[#This Row],[Sales]]-(tblOrders[[#This Row],[CostPrice]]*tblOrders[[#This Row],[Quantity]])</f>
        <v>-21518.850000000006</v>
      </c>
      <c r="O2596" t="str">
        <f>TEXT(tblOrders[[#This Row],[Date]],"mmm-yyyy")</f>
        <v>Jun-2025</v>
      </c>
      <c r="P2596" t="str">
        <f>_xlfn.XLOOKUP(tblOrders[[#This Row],[OrderID]], tblReturns[OrderID], tblReturns[Returned])</f>
        <v>No</v>
      </c>
      <c r="Q2596" t="str">
        <f>_xlfn.XLOOKUP(tblOrders[[#This Row],[OrderID]], tblShipping[OrderID], tblShipping[ShipMode])</f>
        <v>Express</v>
      </c>
      <c r="R2596" t="str">
        <f>IFERROR(_xlfn.XLOOKUP(A2595, tblCustomers[CustomerID], tblCustomers[CustomerName]), "Not Found")</f>
        <v>Not Found</v>
      </c>
      <c r="S2596" t="str">
        <f>IF(tblOrders[[#This Row],[Sales]]&gt;1000000,"High Value","Standard")</f>
        <v>Standard</v>
      </c>
      <c r="T2596" t="str">
        <f>_xlfn.XLOOKUP(tblOrders[[#This Row],[ProductID]], tblProducts[ProductID], tblProducts[ProductName])</f>
        <v>Product 86</v>
      </c>
      <c r="U2596">
        <f>_xlfn.XLOOKUP(tblOrders[[#This Row],[SalesRepID]], tblSalesreps[RepID], tblSalesreps[Target])</f>
        <v>19619177</v>
      </c>
    </row>
    <row r="2597" spans="1:21">
      <c r="A2597" t="s">
        <v>3394</v>
      </c>
      <c r="B2597" s="7" t="s">
        <v>623</v>
      </c>
      <c r="C2597" t="s">
        <v>724</v>
      </c>
      <c r="D2597" t="s">
        <v>352</v>
      </c>
      <c r="E2597" t="s">
        <v>74</v>
      </c>
      <c r="F2597" t="s">
        <v>26</v>
      </c>
      <c r="G2597">
        <v>1</v>
      </c>
      <c r="H2597">
        <v>0.05</v>
      </c>
      <c r="I2597" s="2">
        <v>121387.2</v>
      </c>
      <c r="J2597" t="str">
        <f>_xlfn.XLOOKUP(tblOrders[[#This Row],[CustomerID]], tblCustomers[CustomerID], tblCustomers[CustomerName])</f>
        <v>Customer 162</v>
      </c>
      <c r="K2597" t="str">
        <f>_xlfn.XLOOKUP(tblOrders[[#This Row],[CustomerID]], tblCustomers[CustomerID], tblCustomers[Segment])</f>
        <v>Consumer</v>
      </c>
      <c r="L2597" t="str">
        <f>_xlfn.XLOOKUP(tblOrders[[#This Row],[ProductID]], tblProducts[ProductID], tblProducts[Category])</f>
        <v>Electronics</v>
      </c>
      <c r="M2597">
        <f>_xlfn.XLOOKUP(tblOrders[[#This Row],[ProductID]], tblProducts[ProductID], tblProducts[CostPrice])</f>
        <v>58522</v>
      </c>
      <c r="N2597">
        <f>tblOrders[[#This Row],[Sales]]-(tblOrders[[#This Row],[CostPrice]]*tblOrders[[#This Row],[Quantity]])</f>
        <v>62865.2</v>
      </c>
      <c r="O2597" t="str">
        <f>TEXT(tblOrders[[#This Row],[Date]],"mmm-yyyy")</f>
        <v>Jul-2025</v>
      </c>
      <c r="P2597" t="str">
        <f>_xlfn.XLOOKUP(tblOrders[[#This Row],[OrderID]], tblReturns[OrderID], tblReturns[Returned])</f>
        <v>No</v>
      </c>
      <c r="Q2597" t="str">
        <f>_xlfn.XLOOKUP(tblOrders[[#This Row],[OrderID]], tblShipping[OrderID], tblShipping[ShipMode])</f>
        <v>Standard</v>
      </c>
      <c r="R2597" t="str">
        <f>IFERROR(_xlfn.XLOOKUP(A2596, tblCustomers[CustomerID], tblCustomers[CustomerName]), "Not Found")</f>
        <v>Not Found</v>
      </c>
      <c r="S2597" t="str">
        <f>IF(tblOrders[[#This Row],[Sales]]&gt;1000000,"High Value","Standard")</f>
        <v>Standard</v>
      </c>
      <c r="T2597" t="str">
        <f>_xlfn.XLOOKUP(tblOrders[[#This Row],[ProductID]], tblProducts[ProductID], tblProducts[ProductName])</f>
        <v>Product 60</v>
      </c>
      <c r="U2597">
        <f>_xlfn.XLOOKUP(tblOrders[[#This Row],[SalesRepID]], tblSalesreps[RepID], tblSalesreps[Target])</f>
        <v>7254801</v>
      </c>
    </row>
    <row r="2598" spans="1:21">
      <c r="A2598" t="s">
        <v>3395</v>
      </c>
      <c r="B2598" s="7" t="s">
        <v>531</v>
      </c>
      <c r="C2598" t="s">
        <v>1992</v>
      </c>
      <c r="D2598" t="s">
        <v>585</v>
      </c>
      <c r="E2598" t="s">
        <v>202</v>
      </c>
      <c r="F2598" t="s">
        <v>26</v>
      </c>
      <c r="G2598">
        <v>1</v>
      </c>
      <c r="H2598">
        <v>0.15</v>
      </c>
      <c r="I2598" s="2">
        <v>124023.5</v>
      </c>
      <c r="J2598" t="str">
        <f>_xlfn.XLOOKUP(tblOrders[[#This Row],[CustomerID]], tblCustomers[CustomerID], tblCustomers[CustomerName])</f>
        <v>Customer 171</v>
      </c>
      <c r="K2598" t="str">
        <f>_xlfn.XLOOKUP(tblOrders[[#This Row],[CustomerID]], tblCustomers[CustomerID], tblCustomers[Segment])</f>
        <v>SME</v>
      </c>
      <c r="L2598" t="str">
        <f>_xlfn.XLOOKUP(tblOrders[[#This Row],[ProductID]], tblProducts[ProductID], tblProducts[Category])</f>
        <v>Office</v>
      </c>
      <c r="M2598">
        <f>_xlfn.XLOOKUP(tblOrders[[#This Row],[ProductID]], tblProducts[ProductID], tblProducts[CostPrice])</f>
        <v>49623</v>
      </c>
      <c r="N2598">
        <f>tblOrders[[#This Row],[Sales]]-(tblOrders[[#This Row],[CostPrice]]*tblOrders[[#This Row],[Quantity]])</f>
        <v>74400.5</v>
      </c>
      <c r="O2598" t="str">
        <f>TEXT(tblOrders[[#This Row],[Date]],"mmm-yyyy")</f>
        <v>Jun-2025</v>
      </c>
      <c r="P2598" t="str">
        <f>_xlfn.XLOOKUP(tblOrders[[#This Row],[OrderID]], tblReturns[OrderID], tblReturns[Returned])</f>
        <v>No</v>
      </c>
      <c r="Q2598" t="str">
        <f>_xlfn.XLOOKUP(tblOrders[[#This Row],[OrderID]], tblShipping[OrderID], tblShipping[ShipMode])</f>
        <v>Express</v>
      </c>
      <c r="R2598" t="str">
        <f>IFERROR(_xlfn.XLOOKUP(A2597, tblCustomers[CustomerID], tblCustomers[CustomerName]), "Not Found")</f>
        <v>Not Found</v>
      </c>
      <c r="S2598" t="str">
        <f>IF(tblOrders[[#This Row],[Sales]]&gt;1000000,"High Value","Standard")</f>
        <v>Standard</v>
      </c>
      <c r="T2598" t="str">
        <f>_xlfn.XLOOKUP(tblOrders[[#This Row],[ProductID]], tblProducts[ProductID], tblProducts[ProductName])</f>
        <v>Product 54</v>
      </c>
      <c r="U2598">
        <f>_xlfn.XLOOKUP(tblOrders[[#This Row],[SalesRepID]], tblSalesreps[RepID], tblSalesreps[Target])</f>
        <v>10652665</v>
      </c>
    </row>
    <row r="2599" spans="1:21">
      <c r="A2599" t="s">
        <v>3396</v>
      </c>
      <c r="B2599" s="7" t="s">
        <v>1149</v>
      </c>
      <c r="C2599" t="s">
        <v>565</v>
      </c>
      <c r="D2599" t="s">
        <v>744</v>
      </c>
      <c r="E2599" t="s">
        <v>87</v>
      </c>
      <c r="F2599" t="s">
        <v>20</v>
      </c>
      <c r="G2599">
        <v>7</v>
      </c>
      <c r="H2599">
        <v>0.2</v>
      </c>
      <c r="I2599" s="2">
        <v>836735.2</v>
      </c>
      <c r="J2599" t="str">
        <f>_xlfn.XLOOKUP(tblOrders[[#This Row],[CustomerID]], tblCustomers[CustomerID], tblCustomers[CustomerName])</f>
        <v>Customer 22</v>
      </c>
      <c r="K2599" t="str">
        <f>_xlfn.XLOOKUP(tblOrders[[#This Row],[CustomerID]], tblCustomers[CustomerID], tblCustomers[Segment])</f>
        <v>Consumer</v>
      </c>
      <c r="L2599" t="str">
        <f>_xlfn.XLOOKUP(tblOrders[[#This Row],[ProductID]], tblProducts[ProductID], tblProducts[Category])</f>
        <v>Electronics</v>
      </c>
      <c r="M2599">
        <f>_xlfn.XLOOKUP(tblOrders[[#This Row],[ProductID]], tblProducts[ProductID], tblProducts[CostPrice])</f>
        <v>37361</v>
      </c>
      <c r="N2599">
        <f>tblOrders[[#This Row],[Sales]]-(tblOrders[[#This Row],[CostPrice]]*tblOrders[[#This Row],[Quantity]])</f>
        <v>575208.19999999995</v>
      </c>
      <c r="O2599" t="str">
        <f>TEXT(tblOrders[[#This Row],[Date]],"mmm-yyyy")</f>
        <v>Mar-2025</v>
      </c>
      <c r="P2599" t="str">
        <f>_xlfn.XLOOKUP(tblOrders[[#This Row],[OrderID]], tblReturns[OrderID], tblReturns[Returned])</f>
        <v>No</v>
      </c>
      <c r="Q2599" t="str">
        <f>_xlfn.XLOOKUP(tblOrders[[#This Row],[OrderID]], tblShipping[OrderID], tblShipping[ShipMode])</f>
        <v>Express</v>
      </c>
      <c r="R2599" t="str">
        <f>IFERROR(_xlfn.XLOOKUP(A2598, tblCustomers[CustomerID], tblCustomers[CustomerName]), "Not Found")</f>
        <v>Not Found</v>
      </c>
      <c r="S2599" t="str">
        <f>IF(tblOrders[[#This Row],[Sales]]&gt;1000000,"High Value","Standard")</f>
        <v>Standard</v>
      </c>
      <c r="T2599" t="str">
        <f>_xlfn.XLOOKUP(tblOrders[[#This Row],[ProductID]], tblProducts[ProductID], tblProducts[ProductName])</f>
        <v>Product 72</v>
      </c>
      <c r="U2599">
        <f>_xlfn.XLOOKUP(tblOrders[[#This Row],[SalesRepID]], tblSalesreps[RepID], tblSalesreps[Target])</f>
        <v>18500989</v>
      </c>
    </row>
    <row r="2600" spans="1:21">
      <c r="A2600" t="s">
        <v>3397</v>
      </c>
      <c r="B2600" s="7" t="s">
        <v>242</v>
      </c>
      <c r="C2600" t="s">
        <v>563</v>
      </c>
      <c r="D2600" t="s">
        <v>248</v>
      </c>
      <c r="E2600" t="s">
        <v>197</v>
      </c>
      <c r="F2600" t="s">
        <v>14</v>
      </c>
      <c r="G2600">
        <v>10</v>
      </c>
      <c r="H2600">
        <v>0.15</v>
      </c>
      <c r="I2600" s="2">
        <v>651958.5</v>
      </c>
      <c r="J2600" t="str">
        <f>_xlfn.XLOOKUP(tblOrders[[#This Row],[CustomerID]], tblCustomers[CustomerID], tblCustomers[CustomerName])</f>
        <v>Customer 65</v>
      </c>
      <c r="K2600" t="str">
        <f>_xlfn.XLOOKUP(tblOrders[[#This Row],[CustomerID]], tblCustomers[CustomerID], tblCustomers[Segment])</f>
        <v>Corporate</v>
      </c>
      <c r="L2600" t="str">
        <f>_xlfn.XLOOKUP(tblOrders[[#This Row],[ProductID]], tblProducts[ProductID], tblProducts[Category])</f>
        <v>Furniture</v>
      </c>
      <c r="M2600">
        <f>_xlfn.XLOOKUP(tblOrders[[#This Row],[ProductID]], tblProducts[ProductID], tblProducts[CostPrice])</f>
        <v>31758</v>
      </c>
      <c r="N2600">
        <f>tblOrders[[#This Row],[Sales]]-(tblOrders[[#This Row],[CostPrice]]*tblOrders[[#This Row],[Quantity]])</f>
        <v>334378.5</v>
      </c>
      <c r="O2600" t="str">
        <f>TEXT(tblOrders[[#This Row],[Date]],"mmm-yyyy")</f>
        <v>Apr-2025</v>
      </c>
      <c r="P2600" t="str">
        <f>_xlfn.XLOOKUP(tblOrders[[#This Row],[OrderID]], tblReturns[OrderID], tblReturns[Returned])</f>
        <v>No</v>
      </c>
      <c r="Q2600" t="str">
        <f>_xlfn.XLOOKUP(tblOrders[[#This Row],[OrderID]], tblShipping[OrderID], tblShipping[ShipMode])</f>
        <v>Express</v>
      </c>
      <c r="R2600" t="str">
        <f>IFERROR(_xlfn.XLOOKUP(A2599, tblCustomers[CustomerID], tblCustomers[CustomerName]), "Not Found")</f>
        <v>Not Found</v>
      </c>
      <c r="S2600" t="str">
        <f>IF(tblOrders[[#This Row],[Sales]]&gt;1000000,"High Value","Standard")</f>
        <v>Standard</v>
      </c>
      <c r="T2600" t="str">
        <f>_xlfn.XLOOKUP(tblOrders[[#This Row],[ProductID]], tblProducts[ProductID], tblProducts[ProductName])</f>
        <v>Product 35</v>
      </c>
      <c r="U2600">
        <f>_xlfn.XLOOKUP(tblOrders[[#This Row],[SalesRepID]], tblSalesreps[RepID], tblSalesreps[Target])</f>
        <v>19562258</v>
      </c>
    </row>
    <row r="2601" spans="1:21">
      <c r="A2601" t="s">
        <v>3398</v>
      </c>
      <c r="B2601" s="7" t="s">
        <v>799</v>
      </c>
      <c r="C2601" t="s">
        <v>1046</v>
      </c>
      <c r="D2601" t="s">
        <v>1230</v>
      </c>
      <c r="E2601" t="s">
        <v>202</v>
      </c>
      <c r="F2601" t="s">
        <v>26</v>
      </c>
      <c r="G2601">
        <v>7</v>
      </c>
      <c r="H2601">
        <v>0.1</v>
      </c>
      <c r="I2601" s="2">
        <v>831852</v>
      </c>
      <c r="J2601" t="str">
        <f>_xlfn.XLOOKUP(tblOrders[[#This Row],[CustomerID]], tblCustomers[CustomerID], tblCustomers[CustomerName])</f>
        <v>Customer 52</v>
      </c>
      <c r="K2601" t="str">
        <f>_xlfn.XLOOKUP(tblOrders[[#This Row],[CustomerID]], tblCustomers[CustomerID], tblCustomers[Segment])</f>
        <v>Consumer</v>
      </c>
      <c r="L2601" t="str">
        <f>_xlfn.XLOOKUP(tblOrders[[#This Row],[ProductID]], tblProducts[ProductID], tblProducts[Category])</f>
        <v>Furniture</v>
      </c>
      <c r="M2601">
        <f>_xlfn.XLOOKUP(tblOrders[[#This Row],[ProductID]], tblProducts[ProductID], tblProducts[CostPrice])</f>
        <v>48520</v>
      </c>
      <c r="N2601">
        <f>tblOrders[[#This Row],[Sales]]-(tblOrders[[#This Row],[CostPrice]]*tblOrders[[#This Row],[Quantity]])</f>
        <v>492212</v>
      </c>
      <c r="O2601" t="str">
        <f>TEXT(tblOrders[[#This Row],[Date]],"mmm-yyyy")</f>
        <v>Sep-2025</v>
      </c>
      <c r="P2601" t="str">
        <f>_xlfn.XLOOKUP(tblOrders[[#This Row],[OrderID]], tblReturns[OrderID], tblReturns[Returned])</f>
        <v>No</v>
      </c>
      <c r="Q2601" t="str">
        <f>_xlfn.XLOOKUP(tblOrders[[#This Row],[OrderID]], tblShipping[OrderID], tblShipping[ShipMode])</f>
        <v>Standard</v>
      </c>
      <c r="R2601" t="str">
        <f>IFERROR(_xlfn.XLOOKUP(A2600, tblCustomers[CustomerID], tblCustomers[CustomerName]), "Not Found")</f>
        <v>Not Found</v>
      </c>
      <c r="S2601" t="str">
        <f>IF(tblOrders[[#This Row],[Sales]]&gt;1000000,"High Value","Standard")</f>
        <v>Standard</v>
      </c>
      <c r="T2601" t="str">
        <f>_xlfn.XLOOKUP(tblOrders[[#This Row],[ProductID]], tblProducts[ProductID], tblProducts[ProductName])</f>
        <v>Product 73</v>
      </c>
      <c r="U2601">
        <f>_xlfn.XLOOKUP(tblOrders[[#This Row],[SalesRepID]], tblSalesreps[RepID], tblSalesreps[Target])</f>
        <v>10652665</v>
      </c>
    </row>
    <row r="2602" spans="1:21">
      <c r="A2602" t="s">
        <v>3399</v>
      </c>
      <c r="B2602" s="7" t="s">
        <v>391</v>
      </c>
      <c r="C2602" t="s">
        <v>196</v>
      </c>
      <c r="D2602" t="s">
        <v>513</v>
      </c>
      <c r="E2602" t="s">
        <v>40</v>
      </c>
      <c r="F2602" t="s">
        <v>51</v>
      </c>
      <c r="G2602">
        <v>2</v>
      </c>
      <c r="H2602">
        <v>0.15</v>
      </c>
      <c r="I2602" s="2">
        <v>85025.5</v>
      </c>
      <c r="J2602" t="str">
        <f>_xlfn.XLOOKUP(tblOrders[[#This Row],[CustomerID]], tblCustomers[CustomerID], tblCustomers[CustomerName])</f>
        <v>Customer 99</v>
      </c>
      <c r="K2602" t="str">
        <f>_xlfn.XLOOKUP(tblOrders[[#This Row],[CustomerID]], tblCustomers[CustomerID], tblCustomers[Segment])</f>
        <v>Consumer</v>
      </c>
      <c r="L2602" t="str">
        <f>_xlfn.XLOOKUP(tblOrders[[#This Row],[ProductID]], tblProducts[ProductID], tblProducts[Category])</f>
        <v>Furniture</v>
      </c>
      <c r="M2602">
        <f>_xlfn.XLOOKUP(tblOrders[[#This Row],[ProductID]], tblProducts[ProductID], tblProducts[CostPrice])</f>
        <v>3310</v>
      </c>
      <c r="N2602">
        <f>tblOrders[[#This Row],[Sales]]-(tblOrders[[#This Row],[CostPrice]]*tblOrders[[#This Row],[Quantity]])</f>
        <v>78405.5</v>
      </c>
      <c r="O2602" t="str">
        <f>TEXT(tblOrders[[#This Row],[Date]],"mmm-yyyy")</f>
        <v>May-2025</v>
      </c>
      <c r="P2602" t="str">
        <f>_xlfn.XLOOKUP(tblOrders[[#This Row],[OrderID]], tblReturns[OrderID], tblReturns[Returned])</f>
        <v>No</v>
      </c>
      <c r="Q2602" t="str">
        <f>_xlfn.XLOOKUP(tblOrders[[#This Row],[OrderID]], tblShipping[OrderID], tblShipping[ShipMode])</f>
        <v>Standard</v>
      </c>
      <c r="R2602" t="str">
        <f>IFERROR(_xlfn.XLOOKUP(A2601, tblCustomers[CustomerID], tblCustomers[CustomerName]), "Not Found")</f>
        <v>Not Found</v>
      </c>
      <c r="S2602" t="str">
        <f>IF(tblOrders[[#This Row],[Sales]]&gt;1000000,"High Value","Standard")</f>
        <v>Standard</v>
      </c>
      <c r="T2602" t="str">
        <f>_xlfn.XLOOKUP(tblOrders[[#This Row],[ProductID]], tblProducts[ProductID], tblProducts[ProductName])</f>
        <v>Product 5</v>
      </c>
      <c r="U2602">
        <f>_xlfn.XLOOKUP(tblOrders[[#This Row],[SalesRepID]], tblSalesreps[RepID], tblSalesreps[Target])</f>
        <v>6291486</v>
      </c>
    </row>
    <row r="2603" spans="1:21">
      <c r="A2603" t="s">
        <v>3400</v>
      </c>
      <c r="B2603" s="7" t="s">
        <v>930</v>
      </c>
      <c r="C2603" t="s">
        <v>333</v>
      </c>
      <c r="D2603" t="s">
        <v>223</v>
      </c>
      <c r="E2603" t="s">
        <v>74</v>
      </c>
      <c r="F2603" t="s">
        <v>26</v>
      </c>
      <c r="G2603">
        <v>9</v>
      </c>
      <c r="H2603">
        <v>0</v>
      </c>
      <c r="I2603" s="2">
        <v>1205973</v>
      </c>
      <c r="J2603" t="str">
        <f>_xlfn.XLOOKUP(tblOrders[[#This Row],[CustomerID]], tblCustomers[CustomerID], tblCustomers[CustomerName])</f>
        <v>Customer 49</v>
      </c>
      <c r="K2603" t="str">
        <f>_xlfn.XLOOKUP(tblOrders[[#This Row],[CustomerID]], tblCustomers[CustomerID], tblCustomers[Segment])</f>
        <v>SME</v>
      </c>
      <c r="L2603" t="str">
        <f>_xlfn.XLOOKUP(tblOrders[[#This Row],[ProductID]], tblProducts[ProductID], tblProducts[Category])</f>
        <v>Office</v>
      </c>
      <c r="M2603">
        <f>_xlfn.XLOOKUP(tblOrders[[#This Row],[ProductID]], tblProducts[ProductID], tblProducts[CostPrice])</f>
        <v>66106</v>
      </c>
      <c r="N2603">
        <f>tblOrders[[#This Row],[Sales]]-(tblOrders[[#This Row],[CostPrice]]*tblOrders[[#This Row],[Quantity]])</f>
        <v>611019</v>
      </c>
      <c r="O2603" t="str">
        <f>TEXT(tblOrders[[#This Row],[Date]],"mmm-yyyy")</f>
        <v>Feb-2025</v>
      </c>
      <c r="P2603" t="str">
        <f>_xlfn.XLOOKUP(tblOrders[[#This Row],[OrderID]], tblReturns[OrderID], tblReturns[Returned])</f>
        <v>No</v>
      </c>
      <c r="Q2603" t="str">
        <f>_xlfn.XLOOKUP(tblOrders[[#This Row],[OrderID]], tblShipping[OrderID], tblShipping[ShipMode])</f>
        <v>Pickup</v>
      </c>
      <c r="R2603" t="str">
        <f>IFERROR(_xlfn.XLOOKUP(A2602, tblCustomers[CustomerID], tblCustomers[CustomerName]), "Not Found")</f>
        <v>Not Found</v>
      </c>
      <c r="S2603" t="str">
        <f>IF(tblOrders[[#This Row],[Sales]]&gt;1000000,"High Value","Standard")</f>
        <v>High Value</v>
      </c>
      <c r="T2603" t="str">
        <f>_xlfn.XLOOKUP(tblOrders[[#This Row],[ProductID]], tblProducts[ProductID], tblProducts[ProductName])</f>
        <v>Product 58</v>
      </c>
      <c r="U2603">
        <f>_xlfn.XLOOKUP(tblOrders[[#This Row],[SalesRepID]], tblSalesreps[RepID], tblSalesreps[Target])</f>
        <v>7254801</v>
      </c>
    </row>
    <row r="2604" spans="1:21">
      <c r="A2604" t="s">
        <v>3401</v>
      </c>
      <c r="B2604" s="7" t="s">
        <v>199</v>
      </c>
      <c r="C2604" t="s">
        <v>705</v>
      </c>
      <c r="D2604" t="s">
        <v>377</v>
      </c>
      <c r="E2604" t="s">
        <v>79</v>
      </c>
      <c r="F2604" t="s">
        <v>51</v>
      </c>
      <c r="G2604">
        <v>4</v>
      </c>
      <c r="H2604">
        <v>0.15</v>
      </c>
      <c r="I2604" s="2">
        <v>125436.2</v>
      </c>
      <c r="J2604" t="str">
        <f>_xlfn.XLOOKUP(tblOrders[[#This Row],[CustomerID]], tblCustomers[CustomerID], tblCustomers[CustomerName])</f>
        <v>Customer 228</v>
      </c>
      <c r="K2604" t="str">
        <f>_xlfn.XLOOKUP(tblOrders[[#This Row],[CustomerID]], tblCustomers[CustomerID], tblCustomers[Segment])</f>
        <v>Corporate</v>
      </c>
      <c r="L2604" t="str">
        <f>_xlfn.XLOOKUP(tblOrders[[#This Row],[ProductID]], tblProducts[ProductID], tblProducts[Category])</f>
        <v>Home</v>
      </c>
      <c r="M2604">
        <f>_xlfn.XLOOKUP(tblOrders[[#This Row],[ProductID]], tblProducts[ProductID], tblProducts[CostPrice])</f>
        <v>38053</v>
      </c>
      <c r="N2604">
        <f>tblOrders[[#This Row],[Sales]]-(tblOrders[[#This Row],[CostPrice]]*tblOrders[[#This Row],[Quantity]])</f>
        <v>-26775.800000000003</v>
      </c>
      <c r="O2604" t="str">
        <f>TEXT(tblOrders[[#This Row],[Date]],"mmm-yyyy")</f>
        <v>Dec-2025</v>
      </c>
      <c r="P2604" t="str">
        <f>_xlfn.XLOOKUP(tblOrders[[#This Row],[OrderID]], tblReturns[OrderID], tblReturns[Returned])</f>
        <v>Yes</v>
      </c>
      <c r="Q2604" t="str">
        <f>_xlfn.XLOOKUP(tblOrders[[#This Row],[OrderID]], tblShipping[OrderID], tblShipping[ShipMode])</f>
        <v>Standard</v>
      </c>
      <c r="R2604" t="str">
        <f>IFERROR(_xlfn.XLOOKUP(A2603, tblCustomers[CustomerID], tblCustomers[CustomerName]), "Not Found")</f>
        <v>Not Found</v>
      </c>
      <c r="S2604" t="str">
        <f>IF(tblOrders[[#This Row],[Sales]]&gt;1000000,"High Value","Standard")</f>
        <v>Standard</v>
      </c>
      <c r="T2604" t="str">
        <f>_xlfn.XLOOKUP(tblOrders[[#This Row],[ProductID]], tblProducts[ProductID], tblProducts[ProductName])</f>
        <v>Product 82</v>
      </c>
      <c r="U2604">
        <f>_xlfn.XLOOKUP(tblOrders[[#This Row],[SalesRepID]], tblSalesreps[RepID], tblSalesreps[Target])</f>
        <v>8592536</v>
      </c>
    </row>
    <row r="2605" spans="1:21">
      <c r="A2605" t="s">
        <v>3402</v>
      </c>
      <c r="B2605" s="7" t="s">
        <v>1249</v>
      </c>
      <c r="C2605" t="s">
        <v>157</v>
      </c>
      <c r="D2605" t="s">
        <v>1230</v>
      </c>
      <c r="E2605" t="s">
        <v>210</v>
      </c>
      <c r="F2605" t="s">
        <v>14</v>
      </c>
      <c r="G2605">
        <v>7</v>
      </c>
      <c r="H2605">
        <v>0.05</v>
      </c>
      <c r="I2605" s="2">
        <v>526919.4</v>
      </c>
      <c r="J2605" t="str">
        <f>_xlfn.XLOOKUP(tblOrders[[#This Row],[CustomerID]], tblCustomers[CustomerID], tblCustomers[CustomerName])</f>
        <v>Customer 155</v>
      </c>
      <c r="K2605" t="str">
        <f>_xlfn.XLOOKUP(tblOrders[[#This Row],[CustomerID]], tblCustomers[CustomerID], tblCustomers[Segment])</f>
        <v>SME</v>
      </c>
      <c r="L2605" t="str">
        <f>_xlfn.XLOOKUP(tblOrders[[#This Row],[ProductID]], tblProducts[ProductID], tblProducts[Category])</f>
        <v>Furniture</v>
      </c>
      <c r="M2605">
        <f>_xlfn.XLOOKUP(tblOrders[[#This Row],[ProductID]], tblProducts[ProductID], tblProducts[CostPrice])</f>
        <v>48520</v>
      </c>
      <c r="N2605">
        <f>tblOrders[[#This Row],[Sales]]-(tblOrders[[#This Row],[CostPrice]]*tblOrders[[#This Row],[Quantity]])</f>
        <v>187279.40000000002</v>
      </c>
      <c r="O2605" t="str">
        <f>TEXT(tblOrders[[#This Row],[Date]],"mmm-yyyy")</f>
        <v>Jun-2025</v>
      </c>
      <c r="P2605" t="str">
        <f>_xlfn.XLOOKUP(tblOrders[[#This Row],[OrderID]], tblReturns[OrderID], tblReturns[Returned])</f>
        <v>No</v>
      </c>
      <c r="Q2605" t="str">
        <f>_xlfn.XLOOKUP(tblOrders[[#This Row],[OrderID]], tblShipping[OrderID], tblShipping[ShipMode])</f>
        <v>Standard</v>
      </c>
      <c r="R2605" t="str">
        <f>IFERROR(_xlfn.XLOOKUP(A2604, tblCustomers[CustomerID], tblCustomers[CustomerName]), "Not Found")</f>
        <v>Not Found</v>
      </c>
      <c r="S2605" t="str">
        <f>IF(tblOrders[[#This Row],[Sales]]&gt;1000000,"High Value","Standard")</f>
        <v>Standard</v>
      </c>
      <c r="T2605" t="str">
        <f>_xlfn.XLOOKUP(tblOrders[[#This Row],[ProductID]], tblProducts[ProductID], tblProducts[ProductName])</f>
        <v>Product 73</v>
      </c>
      <c r="U2605">
        <f>_xlfn.XLOOKUP(tblOrders[[#This Row],[SalesRepID]], tblSalesreps[RepID], tblSalesreps[Target])</f>
        <v>19336654</v>
      </c>
    </row>
    <row r="2606" spans="1:21">
      <c r="A2606" t="s">
        <v>3403</v>
      </c>
      <c r="B2606" s="7" t="s">
        <v>1357</v>
      </c>
      <c r="C2606" t="s">
        <v>200</v>
      </c>
      <c r="D2606" t="s">
        <v>382</v>
      </c>
      <c r="E2606" t="s">
        <v>50</v>
      </c>
      <c r="F2606" t="s">
        <v>14</v>
      </c>
      <c r="G2606">
        <v>4</v>
      </c>
      <c r="H2606">
        <v>0.15</v>
      </c>
      <c r="I2606" s="2">
        <v>97733</v>
      </c>
      <c r="J2606" t="str">
        <f>_xlfn.XLOOKUP(tblOrders[[#This Row],[CustomerID]], tblCustomers[CustomerID], tblCustomers[CustomerName])</f>
        <v>Customer 125</v>
      </c>
      <c r="K2606" t="str">
        <f>_xlfn.XLOOKUP(tblOrders[[#This Row],[CustomerID]], tblCustomers[CustomerID], tblCustomers[Segment])</f>
        <v>Corporate</v>
      </c>
      <c r="L2606" t="str">
        <f>_xlfn.XLOOKUP(tblOrders[[#This Row],[ProductID]], tblProducts[ProductID], tblProducts[Category])</f>
        <v>Office</v>
      </c>
      <c r="M2606">
        <f>_xlfn.XLOOKUP(tblOrders[[#This Row],[ProductID]], tblProducts[ProductID], tblProducts[CostPrice])</f>
        <v>61777</v>
      </c>
      <c r="N2606">
        <f>tblOrders[[#This Row],[Sales]]-(tblOrders[[#This Row],[CostPrice]]*tblOrders[[#This Row],[Quantity]])</f>
        <v>-149375</v>
      </c>
      <c r="O2606" t="str">
        <f>TEXT(tblOrders[[#This Row],[Date]],"mmm-yyyy")</f>
        <v>Oct-2025</v>
      </c>
      <c r="P2606" t="str">
        <f>_xlfn.XLOOKUP(tblOrders[[#This Row],[OrderID]], tblReturns[OrderID], tblReturns[Returned])</f>
        <v>No</v>
      </c>
      <c r="Q2606" t="str">
        <f>_xlfn.XLOOKUP(tblOrders[[#This Row],[OrderID]], tblShipping[OrderID], tblShipping[ShipMode])</f>
        <v>Pickup</v>
      </c>
      <c r="R2606" t="str">
        <f>IFERROR(_xlfn.XLOOKUP(A2605, tblCustomers[CustomerID], tblCustomers[CustomerName]), "Not Found")</f>
        <v>Not Found</v>
      </c>
      <c r="S2606" t="str">
        <f>IF(tblOrders[[#This Row],[Sales]]&gt;1000000,"High Value","Standard")</f>
        <v>Standard</v>
      </c>
      <c r="T2606" t="str">
        <f>_xlfn.XLOOKUP(tblOrders[[#This Row],[ProductID]], tblProducts[ProductID], tblProducts[ProductName])</f>
        <v>Product 65</v>
      </c>
      <c r="U2606">
        <f>_xlfn.XLOOKUP(tblOrders[[#This Row],[SalesRepID]], tblSalesreps[RepID], tblSalesreps[Target])</f>
        <v>17350666</v>
      </c>
    </row>
    <row r="2607" spans="1:21">
      <c r="A2607" t="s">
        <v>3404</v>
      </c>
      <c r="B2607" s="7" t="s">
        <v>139</v>
      </c>
      <c r="C2607" t="s">
        <v>392</v>
      </c>
      <c r="D2607" t="s">
        <v>39</v>
      </c>
      <c r="E2607" t="s">
        <v>50</v>
      </c>
      <c r="F2607" t="s">
        <v>26</v>
      </c>
      <c r="G2607">
        <v>10</v>
      </c>
      <c r="H2607">
        <v>0.2</v>
      </c>
      <c r="I2607" s="2">
        <v>312288</v>
      </c>
      <c r="J2607" t="str">
        <f>_xlfn.XLOOKUP(tblOrders[[#This Row],[CustomerID]], tblCustomers[CustomerID], tblCustomers[CustomerName])</f>
        <v>Customer 11</v>
      </c>
      <c r="K2607" t="str">
        <f>_xlfn.XLOOKUP(tblOrders[[#This Row],[CustomerID]], tblCustomers[CustomerID], tblCustomers[Segment])</f>
        <v>SME</v>
      </c>
      <c r="L2607" t="str">
        <f>_xlfn.XLOOKUP(tblOrders[[#This Row],[ProductID]], tblProducts[ProductID], tblProducts[Category])</f>
        <v>Office</v>
      </c>
      <c r="M2607">
        <f>_xlfn.XLOOKUP(tblOrders[[#This Row],[ProductID]], tblProducts[ProductID], tblProducts[CostPrice])</f>
        <v>63926</v>
      </c>
      <c r="N2607">
        <f>tblOrders[[#This Row],[Sales]]-(tblOrders[[#This Row],[CostPrice]]*tblOrders[[#This Row],[Quantity]])</f>
        <v>-326972</v>
      </c>
      <c r="O2607" t="str">
        <f>TEXT(tblOrders[[#This Row],[Date]],"mmm-yyyy")</f>
        <v>Jun-2025</v>
      </c>
      <c r="P2607" t="str">
        <f>_xlfn.XLOOKUP(tblOrders[[#This Row],[OrderID]], tblReturns[OrderID], tblReturns[Returned])</f>
        <v>No</v>
      </c>
      <c r="Q2607" t="str">
        <f>_xlfn.XLOOKUP(tblOrders[[#This Row],[OrderID]], tblShipping[OrderID], tblShipping[ShipMode])</f>
        <v>Pickup</v>
      </c>
      <c r="R2607" t="str">
        <f>IFERROR(_xlfn.XLOOKUP(A2606, tblCustomers[CustomerID], tblCustomers[CustomerName]), "Not Found")</f>
        <v>Not Found</v>
      </c>
      <c r="S2607" t="str">
        <f>IF(tblOrders[[#This Row],[Sales]]&gt;1000000,"High Value","Standard")</f>
        <v>Standard</v>
      </c>
      <c r="T2607" t="str">
        <f>_xlfn.XLOOKUP(tblOrders[[#This Row],[ProductID]], tblProducts[ProductID], tblProducts[ProductName])</f>
        <v>Product 4</v>
      </c>
      <c r="U2607">
        <f>_xlfn.XLOOKUP(tblOrders[[#This Row],[SalesRepID]], tblSalesreps[RepID], tblSalesreps[Target])</f>
        <v>17350666</v>
      </c>
    </row>
    <row r="2608" spans="1:21">
      <c r="A2608" t="s">
        <v>3405</v>
      </c>
      <c r="B2608" s="7" t="s">
        <v>604</v>
      </c>
      <c r="C2608" t="s">
        <v>434</v>
      </c>
      <c r="D2608" t="s">
        <v>387</v>
      </c>
      <c r="E2608" t="s">
        <v>202</v>
      </c>
      <c r="F2608" t="s">
        <v>20</v>
      </c>
      <c r="G2608">
        <v>7</v>
      </c>
      <c r="H2608">
        <v>0.2</v>
      </c>
      <c r="I2608" s="2">
        <v>208426.4</v>
      </c>
      <c r="J2608" t="str">
        <f>_xlfn.XLOOKUP(tblOrders[[#This Row],[CustomerID]], tblCustomers[CustomerID], tblCustomers[CustomerName])</f>
        <v>Customer 29</v>
      </c>
      <c r="K2608" t="str">
        <f>_xlfn.XLOOKUP(tblOrders[[#This Row],[CustomerID]], tblCustomers[CustomerID], tblCustomers[Segment])</f>
        <v>Consumer</v>
      </c>
      <c r="L2608" t="str">
        <f>_xlfn.XLOOKUP(tblOrders[[#This Row],[ProductID]], tblProducts[ProductID], tblProducts[Category])</f>
        <v>Furniture</v>
      </c>
      <c r="M2608">
        <f>_xlfn.XLOOKUP(tblOrders[[#This Row],[ProductID]], tblProducts[ProductID], tblProducts[CostPrice])</f>
        <v>37464</v>
      </c>
      <c r="N2608">
        <f>tblOrders[[#This Row],[Sales]]-(tblOrders[[#This Row],[CostPrice]]*tblOrders[[#This Row],[Quantity]])</f>
        <v>-53821.600000000006</v>
      </c>
      <c r="O2608" t="str">
        <f>TEXT(tblOrders[[#This Row],[Date]],"mmm-yyyy")</f>
        <v>Jun-2025</v>
      </c>
      <c r="P2608" t="str">
        <f>_xlfn.XLOOKUP(tblOrders[[#This Row],[OrderID]], tblReturns[OrderID], tblReturns[Returned])</f>
        <v>No</v>
      </c>
      <c r="Q2608" t="str">
        <f>_xlfn.XLOOKUP(tblOrders[[#This Row],[OrderID]], tblShipping[OrderID], tblShipping[ShipMode])</f>
        <v>Standard</v>
      </c>
      <c r="R2608" t="str">
        <f>IFERROR(_xlfn.XLOOKUP(A2607, tblCustomers[CustomerID], tblCustomers[CustomerName]), "Not Found")</f>
        <v>Not Found</v>
      </c>
      <c r="S2608" t="str">
        <f>IF(tblOrders[[#This Row],[Sales]]&gt;1000000,"High Value","Standard")</f>
        <v>Standard</v>
      </c>
      <c r="T2608" t="str">
        <f>_xlfn.XLOOKUP(tblOrders[[#This Row],[ProductID]], tblProducts[ProductID], tblProducts[ProductName])</f>
        <v>Product 63</v>
      </c>
      <c r="U2608">
        <f>_xlfn.XLOOKUP(tblOrders[[#This Row],[SalesRepID]], tblSalesreps[RepID], tblSalesreps[Target])</f>
        <v>10652665</v>
      </c>
    </row>
    <row r="2609" spans="1:21">
      <c r="A2609" t="s">
        <v>3406</v>
      </c>
      <c r="B2609" s="7" t="s">
        <v>1427</v>
      </c>
      <c r="C2609" t="s">
        <v>136</v>
      </c>
      <c r="D2609" t="s">
        <v>145</v>
      </c>
      <c r="E2609" t="s">
        <v>165</v>
      </c>
      <c r="F2609" t="s">
        <v>51</v>
      </c>
      <c r="G2609">
        <v>2</v>
      </c>
      <c r="H2609">
        <v>0</v>
      </c>
      <c r="I2609" s="2">
        <v>209686</v>
      </c>
      <c r="J2609" t="str">
        <f>_xlfn.XLOOKUP(tblOrders[[#This Row],[CustomerID]], tblCustomers[CustomerID], tblCustomers[CustomerName])</f>
        <v>Customer 263</v>
      </c>
      <c r="K2609" t="str">
        <f>_xlfn.XLOOKUP(tblOrders[[#This Row],[CustomerID]], tblCustomers[CustomerID], tblCustomers[Segment])</f>
        <v>Corporate</v>
      </c>
      <c r="L2609" t="str">
        <f>_xlfn.XLOOKUP(tblOrders[[#This Row],[ProductID]], tblProducts[ProductID], tblProducts[Category])</f>
        <v>Furniture</v>
      </c>
      <c r="M2609">
        <f>_xlfn.XLOOKUP(tblOrders[[#This Row],[ProductID]], tblProducts[ProductID], tblProducts[CostPrice])</f>
        <v>55764</v>
      </c>
      <c r="N2609">
        <f>tblOrders[[#This Row],[Sales]]-(tblOrders[[#This Row],[CostPrice]]*tblOrders[[#This Row],[Quantity]])</f>
        <v>98158</v>
      </c>
      <c r="O2609" t="str">
        <f>TEXT(tblOrders[[#This Row],[Date]],"mmm-yyyy")</f>
        <v>Jan-2025</v>
      </c>
      <c r="P2609" t="str">
        <f>_xlfn.XLOOKUP(tblOrders[[#This Row],[OrderID]], tblReturns[OrderID], tblReturns[Returned])</f>
        <v>No</v>
      </c>
      <c r="Q2609" t="str">
        <f>_xlfn.XLOOKUP(tblOrders[[#This Row],[OrderID]], tblShipping[OrderID], tblShipping[ShipMode])</f>
        <v>Express</v>
      </c>
      <c r="R2609" t="str">
        <f>IFERROR(_xlfn.XLOOKUP(A2608, tblCustomers[CustomerID], tblCustomers[CustomerName]), "Not Found")</f>
        <v>Not Found</v>
      </c>
      <c r="S2609" t="str">
        <f>IF(tblOrders[[#This Row],[Sales]]&gt;1000000,"High Value","Standard")</f>
        <v>Standard</v>
      </c>
      <c r="T2609" t="str">
        <f>_xlfn.XLOOKUP(tblOrders[[#This Row],[ProductID]], tblProducts[ProductID], tblProducts[ProductName])</f>
        <v>Product 89</v>
      </c>
      <c r="U2609">
        <f>_xlfn.XLOOKUP(tblOrders[[#This Row],[SalesRepID]], tblSalesreps[RepID], tblSalesreps[Target])</f>
        <v>16839910</v>
      </c>
    </row>
    <row r="2610" spans="1:21">
      <c r="A2610" t="s">
        <v>3407</v>
      </c>
      <c r="B2610" s="7" t="s">
        <v>351</v>
      </c>
      <c r="C2610" t="s">
        <v>1498</v>
      </c>
      <c r="D2610" t="s">
        <v>491</v>
      </c>
      <c r="E2610" t="s">
        <v>202</v>
      </c>
      <c r="F2610" t="s">
        <v>88</v>
      </c>
      <c r="G2610">
        <v>6</v>
      </c>
      <c r="H2610">
        <v>0.15</v>
      </c>
      <c r="I2610" s="2">
        <v>252949.8</v>
      </c>
      <c r="J2610" t="str">
        <f>_xlfn.XLOOKUP(tblOrders[[#This Row],[CustomerID]], tblCustomers[CustomerID], tblCustomers[CustomerName])</f>
        <v>Customer 114</v>
      </c>
      <c r="K2610" t="str">
        <f>_xlfn.XLOOKUP(tblOrders[[#This Row],[CustomerID]], tblCustomers[CustomerID], tblCustomers[Segment])</f>
        <v>Consumer</v>
      </c>
      <c r="L2610" t="str">
        <f>_xlfn.XLOOKUP(tblOrders[[#This Row],[ProductID]], tblProducts[ProductID], tblProducts[Category])</f>
        <v>Home</v>
      </c>
      <c r="M2610">
        <f>_xlfn.XLOOKUP(tblOrders[[#This Row],[ProductID]], tblProducts[ProductID], tblProducts[CostPrice])</f>
        <v>75749</v>
      </c>
      <c r="N2610">
        <f>tblOrders[[#This Row],[Sales]]-(tblOrders[[#This Row],[CostPrice]]*tblOrders[[#This Row],[Quantity]])</f>
        <v>-201544.2</v>
      </c>
      <c r="O2610" t="str">
        <f>TEXT(tblOrders[[#This Row],[Date]],"mmm-yyyy")</f>
        <v>Feb-2025</v>
      </c>
      <c r="P2610" t="str">
        <f>_xlfn.XLOOKUP(tblOrders[[#This Row],[OrderID]], tblReturns[OrderID], tblReturns[Returned])</f>
        <v>Yes</v>
      </c>
      <c r="Q2610" t="str">
        <f>_xlfn.XLOOKUP(tblOrders[[#This Row],[OrderID]], tblShipping[OrderID], tblShipping[ShipMode])</f>
        <v>Express</v>
      </c>
      <c r="R2610" t="str">
        <f>IFERROR(_xlfn.XLOOKUP(A2609, tblCustomers[CustomerID], tblCustomers[CustomerName]), "Not Found")</f>
        <v>Not Found</v>
      </c>
      <c r="S2610" t="str">
        <f>IF(tblOrders[[#This Row],[Sales]]&gt;1000000,"High Value","Standard")</f>
        <v>Standard</v>
      </c>
      <c r="T2610" t="str">
        <f>_xlfn.XLOOKUP(tblOrders[[#This Row],[ProductID]], tblProducts[ProductID], tblProducts[ProductName])</f>
        <v>Product 49</v>
      </c>
      <c r="U2610">
        <f>_xlfn.XLOOKUP(tblOrders[[#This Row],[SalesRepID]], tblSalesreps[RepID], tblSalesreps[Target])</f>
        <v>10652665</v>
      </c>
    </row>
    <row r="2611" spans="1:21">
      <c r="A2611" t="s">
        <v>3408</v>
      </c>
      <c r="B2611" s="7" t="s">
        <v>1005</v>
      </c>
      <c r="C2611" t="s">
        <v>481</v>
      </c>
      <c r="D2611" t="s">
        <v>546</v>
      </c>
      <c r="E2611" t="s">
        <v>69</v>
      </c>
      <c r="F2611" t="s">
        <v>14</v>
      </c>
      <c r="G2611">
        <v>5</v>
      </c>
      <c r="H2611">
        <v>0</v>
      </c>
      <c r="I2611" s="2">
        <v>535385</v>
      </c>
      <c r="J2611" t="str">
        <f>_xlfn.XLOOKUP(tblOrders[[#This Row],[CustomerID]], tblCustomers[CustomerID], tblCustomers[CustomerName])</f>
        <v>Customer 166</v>
      </c>
      <c r="K2611" t="str">
        <f>_xlfn.XLOOKUP(tblOrders[[#This Row],[CustomerID]], tblCustomers[CustomerID], tblCustomers[Segment])</f>
        <v>SME</v>
      </c>
      <c r="L2611" t="str">
        <f>_xlfn.XLOOKUP(tblOrders[[#This Row],[ProductID]], tblProducts[ProductID], tblProducts[Category])</f>
        <v>Home</v>
      </c>
      <c r="M2611">
        <f>_xlfn.XLOOKUP(tblOrders[[#This Row],[ProductID]], tblProducts[ProductID], tblProducts[CostPrice])</f>
        <v>51783</v>
      </c>
      <c r="N2611">
        <f>tblOrders[[#This Row],[Sales]]-(tblOrders[[#This Row],[CostPrice]]*tblOrders[[#This Row],[Quantity]])</f>
        <v>276470</v>
      </c>
      <c r="O2611" t="str">
        <f>TEXT(tblOrders[[#This Row],[Date]],"mmm-yyyy")</f>
        <v>Sep-2025</v>
      </c>
      <c r="P2611" t="str">
        <f>_xlfn.XLOOKUP(tblOrders[[#This Row],[OrderID]], tblReturns[OrderID], tblReturns[Returned])</f>
        <v>No</v>
      </c>
      <c r="Q2611" t="str">
        <f>_xlfn.XLOOKUP(tblOrders[[#This Row],[OrderID]], tblShipping[OrderID], tblShipping[ShipMode])</f>
        <v>Standard</v>
      </c>
      <c r="R2611" t="str">
        <f>IFERROR(_xlfn.XLOOKUP(A2610, tblCustomers[CustomerID], tblCustomers[CustomerName]), "Not Found")</f>
        <v>Not Found</v>
      </c>
      <c r="S2611" t="str">
        <f>IF(tblOrders[[#This Row],[Sales]]&gt;1000000,"High Value","Standard")</f>
        <v>Standard</v>
      </c>
      <c r="T2611" t="str">
        <f>_xlfn.XLOOKUP(tblOrders[[#This Row],[ProductID]], tblProducts[ProductID], tblProducts[ProductName])</f>
        <v>Product 14</v>
      </c>
      <c r="U2611">
        <f>_xlfn.XLOOKUP(tblOrders[[#This Row],[SalesRepID]], tblSalesreps[RepID], tblSalesreps[Target])</f>
        <v>19473459</v>
      </c>
    </row>
    <row r="2612" spans="1:21">
      <c r="A2612" t="s">
        <v>3409</v>
      </c>
      <c r="B2612" s="7" t="s">
        <v>734</v>
      </c>
      <c r="C2612" t="s">
        <v>1163</v>
      </c>
      <c r="D2612" t="s">
        <v>817</v>
      </c>
      <c r="E2612" t="s">
        <v>25</v>
      </c>
      <c r="F2612" t="s">
        <v>88</v>
      </c>
      <c r="G2612">
        <v>2</v>
      </c>
      <c r="H2612">
        <v>0.05</v>
      </c>
      <c r="I2612" s="2">
        <v>226324.2</v>
      </c>
      <c r="J2612" t="str">
        <f>_xlfn.XLOOKUP(tblOrders[[#This Row],[CustomerID]], tblCustomers[CustomerID], tblCustomers[CustomerName])</f>
        <v>Customer 80</v>
      </c>
      <c r="K2612" t="str">
        <f>_xlfn.XLOOKUP(tblOrders[[#This Row],[CustomerID]], tblCustomers[CustomerID], tblCustomers[Segment])</f>
        <v>SME</v>
      </c>
      <c r="L2612" t="str">
        <f>_xlfn.XLOOKUP(tblOrders[[#This Row],[ProductID]], tblProducts[ProductID], tblProducts[Category])</f>
        <v>Furniture</v>
      </c>
      <c r="M2612">
        <f>_xlfn.XLOOKUP(tblOrders[[#This Row],[ProductID]], tblProducts[ProductID], tblProducts[CostPrice])</f>
        <v>11009</v>
      </c>
      <c r="N2612">
        <f>tblOrders[[#This Row],[Sales]]-(tblOrders[[#This Row],[CostPrice]]*tblOrders[[#This Row],[Quantity]])</f>
        <v>204306.2</v>
      </c>
      <c r="O2612" t="str">
        <f>TEXT(tblOrders[[#This Row],[Date]],"mmm-yyyy")</f>
        <v>Apr-2025</v>
      </c>
      <c r="P2612" t="str">
        <f>_xlfn.XLOOKUP(tblOrders[[#This Row],[OrderID]], tblReturns[OrderID], tblReturns[Returned])</f>
        <v>No</v>
      </c>
      <c r="Q2612" t="str">
        <f>_xlfn.XLOOKUP(tblOrders[[#This Row],[OrderID]], tblShipping[OrderID], tblShipping[ShipMode])</f>
        <v>Standard</v>
      </c>
      <c r="R2612" t="str">
        <f>IFERROR(_xlfn.XLOOKUP(A2611, tblCustomers[CustomerID], tblCustomers[CustomerName]), "Not Found")</f>
        <v>Not Found</v>
      </c>
      <c r="S2612" t="str">
        <f>IF(tblOrders[[#This Row],[Sales]]&gt;1000000,"High Value","Standard")</f>
        <v>Standard</v>
      </c>
      <c r="T2612" t="str">
        <f>_xlfn.XLOOKUP(tblOrders[[#This Row],[ProductID]], tblProducts[ProductID], tblProducts[ProductName])</f>
        <v>Product 99</v>
      </c>
      <c r="U2612">
        <f>_xlfn.XLOOKUP(tblOrders[[#This Row],[SalesRepID]], tblSalesreps[RepID], tblSalesreps[Target])</f>
        <v>7094914</v>
      </c>
    </row>
    <row r="2613" spans="1:21">
      <c r="A2613" t="s">
        <v>3410</v>
      </c>
      <c r="B2613" s="7" t="s">
        <v>228</v>
      </c>
      <c r="C2613" t="s">
        <v>1354</v>
      </c>
      <c r="D2613" t="s">
        <v>516</v>
      </c>
      <c r="E2613" t="s">
        <v>197</v>
      </c>
      <c r="F2613" t="s">
        <v>14</v>
      </c>
      <c r="G2613">
        <v>4</v>
      </c>
      <c r="H2613">
        <v>0</v>
      </c>
      <c r="I2613" s="2">
        <v>401924</v>
      </c>
      <c r="J2613" t="str">
        <f>_xlfn.XLOOKUP(tblOrders[[#This Row],[CustomerID]], tblCustomers[CustomerID], tblCustomers[CustomerName])</f>
        <v>Customer 244</v>
      </c>
      <c r="K2613" t="str">
        <f>_xlfn.XLOOKUP(tblOrders[[#This Row],[CustomerID]], tblCustomers[CustomerID], tblCustomers[Segment])</f>
        <v>Corporate</v>
      </c>
      <c r="L2613" t="str">
        <f>_xlfn.XLOOKUP(tblOrders[[#This Row],[ProductID]], tblProducts[ProductID], tblProducts[Category])</f>
        <v>Home</v>
      </c>
      <c r="M2613">
        <f>_xlfn.XLOOKUP(tblOrders[[#This Row],[ProductID]], tblProducts[ProductID], tblProducts[CostPrice])</f>
        <v>48408</v>
      </c>
      <c r="N2613">
        <f>tblOrders[[#This Row],[Sales]]-(tblOrders[[#This Row],[CostPrice]]*tblOrders[[#This Row],[Quantity]])</f>
        <v>208292</v>
      </c>
      <c r="O2613" t="str">
        <f>TEXT(tblOrders[[#This Row],[Date]],"mmm-yyyy")</f>
        <v>Apr-2025</v>
      </c>
      <c r="P2613" t="str">
        <f>_xlfn.XLOOKUP(tblOrders[[#This Row],[OrderID]], tblReturns[OrderID], tblReturns[Returned])</f>
        <v>No</v>
      </c>
      <c r="Q2613" t="str">
        <f>_xlfn.XLOOKUP(tblOrders[[#This Row],[OrderID]], tblShipping[OrderID], tblShipping[ShipMode])</f>
        <v>Pickup</v>
      </c>
      <c r="R2613" t="str">
        <f>IFERROR(_xlfn.XLOOKUP(A2612, tblCustomers[CustomerID], tblCustomers[CustomerName]), "Not Found")</f>
        <v>Not Found</v>
      </c>
      <c r="S2613" t="str">
        <f>IF(tblOrders[[#This Row],[Sales]]&gt;1000000,"High Value","Standard")</f>
        <v>Standard</v>
      </c>
      <c r="T2613" t="str">
        <f>_xlfn.XLOOKUP(tblOrders[[#This Row],[ProductID]], tblProducts[ProductID], tblProducts[ProductName])</f>
        <v>Product 12</v>
      </c>
      <c r="U2613">
        <f>_xlfn.XLOOKUP(tblOrders[[#This Row],[SalesRepID]], tblSalesreps[RepID], tblSalesreps[Target])</f>
        <v>19562258</v>
      </c>
    </row>
    <row r="2614" spans="1:21">
      <c r="A2614" t="s">
        <v>3411</v>
      </c>
      <c r="B2614" s="7" t="s">
        <v>341</v>
      </c>
      <c r="C2614" t="s">
        <v>765</v>
      </c>
      <c r="D2614" t="s">
        <v>209</v>
      </c>
      <c r="E2614" t="s">
        <v>119</v>
      </c>
      <c r="F2614" t="s">
        <v>26</v>
      </c>
      <c r="G2614">
        <v>3</v>
      </c>
      <c r="H2614">
        <v>0.1</v>
      </c>
      <c r="I2614" s="2">
        <v>257812.2</v>
      </c>
      <c r="J2614" t="str">
        <f>_xlfn.XLOOKUP(tblOrders[[#This Row],[CustomerID]], tblCustomers[CustomerID], tblCustomers[CustomerName])</f>
        <v>Customer 8</v>
      </c>
      <c r="K2614" t="str">
        <f>_xlfn.XLOOKUP(tblOrders[[#This Row],[CustomerID]], tblCustomers[CustomerID], tblCustomers[Segment])</f>
        <v>Consumer</v>
      </c>
      <c r="L2614" t="str">
        <f>_xlfn.XLOOKUP(tblOrders[[#This Row],[ProductID]], tblProducts[ProductID], tblProducts[Category])</f>
        <v>Office</v>
      </c>
      <c r="M2614">
        <f>_xlfn.XLOOKUP(tblOrders[[#This Row],[ProductID]], tblProducts[ProductID], tblProducts[CostPrice])</f>
        <v>27558</v>
      </c>
      <c r="N2614">
        <f>tblOrders[[#This Row],[Sales]]-(tblOrders[[#This Row],[CostPrice]]*tblOrders[[#This Row],[Quantity]])</f>
        <v>175138.2</v>
      </c>
      <c r="O2614" t="str">
        <f>TEXT(tblOrders[[#This Row],[Date]],"mmm-yyyy")</f>
        <v>Oct-2025</v>
      </c>
      <c r="P2614" t="str">
        <f>_xlfn.XLOOKUP(tblOrders[[#This Row],[OrderID]], tblReturns[OrderID], tblReturns[Returned])</f>
        <v>No</v>
      </c>
      <c r="Q2614" t="str">
        <f>_xlfn.XLOOKUP(tblOrders[[#This Row],[OrderID]], tblShipping[OrderID], tblShipping[ShipMode])</f>
        <v>Standard</v>
      </c>
      <c r="R2614" t="str">
        <f>IFERROR(_xlfn.XLOOKUP(A2613, tblCustomers[CustomerID], tblCustomers[CustomerName]), "Not Found")</f>
        <v>Not Found</v>
      </c>
      <c r="S2614" t="str">
        <f>IF(tblOrders[[#This Row],[Sales]]&gt;1000000,"High Value","Standard")</f>
        <v>Standard</v>
      </c>
      <c r="T2614" t="str">
        <f>_xlfn.XLOOKUP(tblOrders[[#This Row],[ProductID]], tblProducts[ProductID], tblProducts[ProductName])</f>
        <v>Product 93</v>
      </c>
      <c r="U2614">
        <f>_xlfn.XLOOKUP(tblOrders[[#This Row],[SalesRepID]], tblSalesreps[RepID], tblSalesreps[Target])</f>
        <v>5886694</v>
      </c>
    </row>
    <row r="2615" spans="1:21">
      <c r="A2615" t="s">
        <v>3412</v>
      </c>
      <c r="B2615" s="7" t="s">
        <v>306</v>
      </c>
      <c r="C2615" t="s">
        <v>481</v>
      </c>
      <c r="D2615" t="s">
        <v>382</v>
      </c>
      <c r="E2615" t="s">
        <v>186</v>
      </c>
      <c r="F2615" t="s">
        <v>14</v>
      </c>
      <c r="G2615">
        <v>4</v>
      </c>
      <c r="H2615">
        <v>0.2</v>
      </c>
      <c r="I2615" s="2">
        <v>23635.200000000001</v>
      </c>
      <c r="J2615" t="str">
        <f>_xlfn.XLOOKUP(tblOrders[[#This Row],[CustomerID]], tblCustomers[CustomerID], tblCustomers[CustomerName])</f>
        <v>Customer 166</v>
      </c>
      <c r="K2615" t="str">
        <f>_xlfn.XLOOKUP(tblOrders[[#This Row],[CustomerID]], tblCustomers[CustomerID], tblCustomers[Segment])</f>
        <v>SME</v>
      </c>
      <c r="L2615" t="str">
        <f>_xlfn.XLOOKUP(tblOrders[[#This Row],[ProductID]], tblProducts[ProductID], tblProducts[Category])</f>
        <v>Office</v>
      </c>
      <c r="M2615">
        <f>_xlfn.XLOOKUP(tblOrders[[#This Row],[ProductID]], tblProducts[ProductID], tblProducts[CostPrice])</f>
        <v>61777</v>
      </c>
      <c r="N2615">
        <f>tblOrders[[#This Row],[Sales]]-(tblOrders[[#This Row],[CostPrice]]*tblOrders[[#This Row],[Quantity]])</f>
        <v>-223472.8</v>
      </c>
      <c r="O2615" t="str">
        <f>TEXT(tblOrders[[#This Row],[Date]],"mmm-yyyy")</f>
        <v>Dec-2025</v>
      </c>
      <c r="P2615" t="str">
        <f>_xlfn.XLOOKUP(tblOrders[[#This Row],[OrderID]], tblReturns[OrderID], tblReturns[Returned])</f>
        <v>No</v>
      </c>
      <c r="Q2615" t="str">
        <f>_xlfn.XLOOKUP(tblOrders[[#This Row],[OrderID]], tblShipping[OrderID], tblShipping[ShipMode])</f>
        <v>Pickup</v>
      </c>
      <c r="R2615" t="str">
        <f>IFERROR(_xlfn.XLOOKUP(A2614, tblCustomers[CustomerID], tblCustomers[CustomerName]), "Not Found")</f>
        <v>Not Found</v>
      </c>
      <c r="S2615" t="str">
        <f>IF(tblOrders[[#This Row],[Sales]]&gt;1000000,"High Value","Standard")</f>
        <v>Standard</v>
      </c>
      <c r="T2615" t="str">
        <f>_xlfn.XLOOKUP(tblOrders[[#This Row],[ProductID]], tblProducts[ProductID], tblProducts[ProductName])</f>
        <v>Product 65</v>
      </c>
      <c r="U2615">
        <f>_xlfn.XLOOKUP(tblOrders[[#This Row],[SalesRepID]], tblSalesreps[RepID], tblSalesreps[Target])</f>
        <v>15141830</v>
      </c>
    </row>
    <row r="2616" spans="1:21">
      <c r="A2616" t="s">
        <v>3413</v>
      </c>
      <c r="B2616" s="7" t="s">
        <v>869</v>
      </c>
      <c r="C2616" t="s">
        <v>712</v>
      </c>
      <c r="D2616" t="s">
        <v>145</v>
      </c>
      <c r="E2616" t="s">
        <v>165</v>
      </c>
      <c r="F2616" t="s">
        <v>51</v>
      </c>
      <c r="G2616">
        <v>6</v>
      </c>
      <c r="H2616">
        <v>0</v>
      </c>
      <c r="I2616" s="2">
        <v>729906</v>
      </c>
      <c r="J2616" t="str">
        <f>_xlfn.XLOOKUP(tblOrders[[#This Row],[CustomerID]], tblCustomers[CustomerID], tblCustomers[CustomerName])</f>
        <v>Customer 294</v>
      </c>
      <c r="K2616" t="str">
        <f>_xlfn.XLOOKUP(tblOrders[[#This Row],[CustomerID]], tblCustomers[CustomerID], tblCustomers[Segment])</f>
        <v>SME</v>
      </c>
      <c r="L2616" t="str">
        <f>_xlfn.XLOOKUP(tblOrders[[#This Row],[ProductID]], tblProducts[ProductID], tblProducts[Category])</f>
        <v>Furniture</v>
      </c>
      <c r="M2616">
        <f>_xlfn.XLOOKUP(tblOrders[[#This Row],[ProductID]], tblProducts[ProductID], tblProducts[CostPrice])</f>
        <v>55764</v>
      </c>
      <c r="N2616">
        <f>tblOrders[[#This Row],[Sales]]-(tblOrders[[#This Row],[CostPrice]]*tblOrders[[#This Row],[Quantity]])</f>
        <v>395322</v>
      </c>
      <c r="O2616" t="str">
        <f>TEXT(tblOrders[[#This Row],[Date]],"mmm-yyyy")</f>
        <v>Nov-2025</v>
      </c>
      <c r="P2616" t="str">
        <f>_xlfn.XLOOKUP(tblOrders[[#This Row],[OrderID]], tblReturns[OrderID], tblReturns[Returned])</f>
        <v>No</v>
      </c>
      <c r="Q2616" t="str">
        <f>_xlfn.XLOOKUP(tblOrders[[#This Row],[OrderID]], tblShipping[OrderID], tblShipping[ShipMode])</f>
        <v>Express</v>
      </c>
      <c r="R2616" t="str">
        <f>IFERROR(_xlfn.XLOOKUP(A2615, tblCustomers[CustomerID], tblCustomers[CustomerName]), "Not Found")</f>
        <v>Not Found</v>
      </c>
      <c r="S2616" t="str">
        <f>IF(tblOrders[[#This Row],[Sales]]&gt;1000000,"High Value","Standard")</f>
        <v>Standard</v>
      </c>
      <c r="T2616" t="str">
        <f>_xlfn.XLOOKUP(tblOrders[[#This Row],[ProductID]], tblProducts[ProductID], tblProducts[ProductName])</f>
        <v>Product 89</v>
      </c>
      <c r="U2616">
        <f>_xlfn.XLOOKUP(tblOrders[[#This Row],[SalesRepID]], tblSalesreps[RepID], tblSalesreps[Target])</f>
        <v>16839910</v>
      </c>
    </row>
    <row r="2617" spans="1:21">
      <c r="A2617" t="s">
        <v>3414</v>
      </c>
      <c r="B2617" s="7" t="s">
        <v>856</v>
      </c>
      <c r="C2617" t="s">
        <v>426</v>
      </c>
      <c r="D2617" t="s">
        <v>372</v>
      </c>
      <c r="E2617" t="s">
        <v>45</v>
      </c>
      <c r="F2617" t="s">
        <v>88</v>
      </c>
      <c r="G2617">
        <v>1</v>
      </c>
      <c r="H2617">
        <v>0.1</v>
      </c>
      <c r="I2617" s="2">
        <v>35080.199999999997</v>
      </c>
      <c r="J2617" t="str">
        <f>_xlfn.XLOOKUP(tblOrders[[#This Row],[CustomerID]], tblCustomers[CustomerID], tblCustomers[CustomerName])</f>
        <v>Customer 195</v>
      </c>
      <c r="K2617" t="str">
        <f>_xlfn.XLOOKUP(tblOrders[[#This Row],[CustomerID]], tblCustomers[CustomerID], tblCustomers[Segment])</f>
        <v>Corporate</v>
      </c>
      <c r="L2617" t="str">
        <f>_xlfn.XLOOKUP(tblOrders[[#This Row],[ProductID]], tblProducts[ProductID], tblProducts[Category])</f>
        <v>Office</v>
      </c>
      <c r="M2617">
        <f>_xlfn.XLOOKUP(tblOrders[[#This Row],[ProductID]], tblProducts[ProductID], tblProducts[CostPrice])</f>
        <v>18283</v>
      </c>
      <c r="N2617">
        <f>tblOrders[[#This Row],[Sales]]-(tblOrders[[#This Row],[CostPrice]]*tblOrders[[#This Row],[Quantity]])</f>
        <v>16797.199999999997</v>
      </c>
      <c r="O2617" t="str">
        <f>TEXT(tblOrders[[#This Row],[Date]],"mmm-yyyy")</f>
        <v>Jul-2025</v>
      </c>
      <c r="P2617" t="str">
        <f>_xlfn.XLOOKUP(tblOrders[[#This Row],[OrderID]], tblReturns[OrderID], tblReturns[Returned])</f>
        <v>No</v>
      </c>
      <c r="Q2617" t="str">
        <f>_xlfn.XLOOKUP(tblOrders[[#This Row],[OrderID]], tblShipping[OrderID], tblShipping[ShipMode])</f>
        <v>Standard</v>
      </c>
      <c r="R2617" t="str">
        <f>IFERROR(_xlfn.XLOOKUP(A2616, tblCustomers[CustomerID], tblCustomers[CustomerName]), "Not Found")</f>
        <v>Not Found</v>
      </c>
      <c r="S2617" t="str">
        <f>IF(tblOrders[[#This Row],[Sales]]&gt;1000000,"High Value","Standard")</f>
        <v>Standard</v>
      </c>
      <c r="T2617" t="str">
        <f>_xlfn.XLOOKUP(tblOrders[[#This Row],[ProductID]], tblProducts[ProductID], tblProducts[ProductName])</f>
        <v>Product 57</v>
      </c>
      <c r="U2617">
        <f>_xlfn.XLOOKUP(tblOrders[[#This Row],[SalesRepID]], tblSalesreps[RepID], tblSalesreps[Target])</f>
        <v>11319839</v>
      </c>
    </row>
    <row r="2618" spans="1:21">
      <c r="A2618" t="s">
        <v>3415</v>
      </c>
      <c r="B2618" s="7" t="s">
        <v>528</v>
      </c>
      <c r="C2618" t="s">
        <v>243</v>
      </c>
      <c r="D2618" t="s">
        <v>64</v>
      </c>
      <c r="E2618" t="s">
        <v>165</v>
      </c>
      <c r="F2618" t="s">
        <v>20</v>
      </c>
      <c r="G2618">
        <v>6</v>
      </c>
      <c r="H2618">
        <v>0.1</v>
      </c>
      <c r="I2618" s="2">
        <v>553127.4</v>
      </c>
      <c r="J2618" t="str">
        <f>_xlfn.XLOOKUP(tblOrders[[#This Row],[CustomerID]], tblCustomers[CustomerID], tblCustomers[CustomerName])</f>
        <v>Customer 128</v>
      </c>
      <c r="K2618" t="str">
        <f>_xlfn.XLOOKUP(tblOrders[[#This Row],[CustomerID]], tblCustomers[CustomerID], tblCustomers[Segment])</f>
        <v>Consumer</v>
      </c>
      <c r="L2618" t="str">
        <f>_xlfn.XLOOKUP(tblOrders[[#This Row],[ProductID]], tblProducts[ProductID], tblProducts[Category])</f>
        <v>Office</v>
      </c>
      <c r="M2618">
        <f>_xlfn.XLOOKUP(tblOrders[[#This Row],[ProductID]], tblProducts[ProductID], tblProducts[CostPrice])</f>
        <v>13311</v>
      </c>
      <c r="N2618">
        <f>tblOrders[[#This Row],[Sales]]-(tblOrders[[#This Row],[CostPrice]]*tblOrders[[#This Row],[Quantity]])</f>
        <v>473261.4</v>
      </c>
      <c r="O2618" t="str">
        <f>TEXT(tblOrders[[#This Row],[Date]],"mmm-yyyy")</f>
        <v>Apr-2025</v>
      </c>
      <c r="P2618" t="str">
        <f>_xlfn.XLOOKUP(tblOrders[[#This Row],[OrderID]], tblReturns[OrderID], tblReturns[Returned])</f>
        <v>No</v>
      </c>
      <c r="Q2618" t="str">
        <f>_xlfn.XLOOKUP(tblOrders[[#This Row],[OrderID]], tblShipping[OrderID], tblShipping[ShipMode])</f>
        <v>Pickup</v>
      </c>
      <c r="R2618" t="str">
        <f>IFERROR(_xlfn.XLOOKUP(A2617, tblCustomers[CustomerID], tblCustomers[CustomerName]), "Not Found")</f>
        <v>Not Found</v>
      </c>
      <c r="S2618" t="str">
        <f>IF(tblOrders[[#This Row],[Sales]]&gt;1000000,"High Value","Standard")</f>
        <v>Standard</v>
      </c>
      <c r="T2618" t="str">
        <f>_xlfn.XLOOKUP(tblOrders[[#This Row],[ProductID]], tblProducts[ProductID], tblProducts[ProductName])</f>
        <v>Product 91</v>
      </c>
      <c r="U2618">
        <f>_xlfn.XLOOKUP(tblOrders[[#This Row],[SalesRepID]], tblSalesreps[RepID], tblSalesreps[Target])</f>
        <v>16839910</v>
      </c>
    </row>
    <row r="2619" spans="1:21">
      <c r="A2619" t="s">
        <v>3416</v>
      </c>
      <c r="B2619" s="7" t="s">
        <v>1274</v>
      </c>
      <c r="C2619" t="s">
        <v>17</v>
      </c>
      <c r="D2619" t="s">
        <v>162</v>
      </c>
      <c r="E2619" t="s">
        <v>105</v>
      </c>
      <c r="F2619" t="s">
        <v>51</v>
      </c>
      <c r="G2619">
        <v>6</v>
      </c>
      <c r="H2619">
        <v>0.1</v>
      </c>
      <c r="I2619" s="2">
        <v>434991.6</v>
      </c>
      <c r="J2619" t="str">
        <f>_xlfn.XLOOKUP(tblOrders[[#This Row],[CustomerID]], tblCustomers[CustomerID], tblCustomers[CustomerName])</f>
        <v>Customer 71</v>
      </c>
      <c r="K2619" t="str">
        <f>_xlfn.XLOOKUP(tblOrders[[#This Row],[CustomerID]], tblCustomers[CustomerID], tblCustomers[Segment])</f>
        <v>SME</v>
      </c>
      <c r="L2619" t="str">
        <f>_xlfn.XLOOKUP(tblOrders[[#This Row],[ProductID]], tblProducts[ProductID], tblProducts[Category])</f>
        <v>Furniture</v>
      </c>
      <c r="M2619">
        <f>_xlfn.XLOOKUP(tblOrders[[#This Row],[ProductID]], tblProducts[ProductID], tblProducts[CostPrice])</f>
        <v>62257</v>
      </c>
      <c r="N2619">
        <f>tblOrders[[#This Row],[Sales]]-(tblOrders[[#This Row],[CostPrice]]*tblOrders[[#This Row],[Quantity]])</f>
        <v>61449.599999999977</v>
      </c>
      <c r="O2619" t="str">
        <f>TEXT(tblOrders[[#This Row],[Date]],"mmm-yyyy")</f>
        <v>Mar-2025</v>
      </c>
      <c r="P2619" t="str">
        <f>_xlfn.XLOOKUP(tblOrders[[#This Row],[OrderID]], tblReturns[OrderID], tblReturns[Returned])</f>
        <v>No</v>
      </c>
      <c r="Q2619" t="str">
        <f>_xlfn.XLOOKUP(tblOrders[[#This Row],[OrderID]], tblShipping[OrderID], tblShipping[ShipMode])</f>
        <v>Standard</v>
      </c>
      <c r="R2619" t="str">
        <f>IFERROR(_xlfn.XLOOKUP(A2618, tblCustomers[CustomerID], tblCustomers[CustomerName]), "Not Found")</f>
        <v>Not Found</v>
      </c>
      <c r="S2619" t="str">
        <f>IF(tblOrders[[#This Row],[Sales]]&gt;1000000,"High Value","Standard")</f>
        <v>Standard</v>
      </c>
      <c r="T2619" t="str">
        <f>_xlfn.XLOOKUP(tblOrders[[#This Row],[ProductID]], tblProducts[ProductID], tblProducts[ProductName])</f>
        <v>Product 55</v>
      </c>
      <c r="U2619">
        <f>_xlfn.XLOOKUP(tblOrders[[#This Row],[SalesRepID]], tblSalesreps[RepID], tblSalesreps[Target])</f>
        <v>8698154</v>
      </c>
    </row>
    <row r="2620" spans="1:21">
      <c r="A2620" t="s">
        <v>3417</v>
      </c>
      <c r="B2620" s="7" t="s">
        <v>2772</v>
      </c>
      <c r="C2620" t="s">
        <v>573</v>
      </c>
      <c r="D2620" t="s">
        <v>223</v>
      </c>
      <c r="E2620" t="s">
        <v>45</v>
      </c>
      <c r="F2620" t="s">
        <v>51</v>
      </c>
      <c r="G2620">
        <v>8</v>
      </c>
      <c r="H2620">
        <v>0.15</v>
      </c>
      <c r="I2620" s="2">
        <v>588852.80000000005</v>
      </c>
      <c r="J2620" t="str">
        <f>_xlfn.XLOOKUP(tblOrders[[#This Row],[CustomerID]], tblCustomers[CustomerID], tblCustomers[CustomerName])</f>
        <v>Customer 13</v>
      </c>
      <c r="K2620" t="str">
        <f>_xlfn.XLOOKUP(tblOrders[[#This Row],[CustomerID]], tblCustomers[CustomerID], tblCustomers[Segment])</f>
        <v>Corporate</v>
      </c>
      <c r="L2620" t="str">
        <f>_xlfn.XLOOKUP(tblOrders[[#This Row],[ProductID]], tblProducts[ProductID], tblProducts[Category])</f>
        <v>Office</v>
      </c>
      <c r="M2620">
        <f>_xlfn.XLOOKUP(tblOrders[[#This Row],[ProductID]], tblProducts[ProductID], tblProducts[CostPrice])</f>
        <v>66106</v>
      </c>
      <c r="N2620">
        <f>tblOrders[[#This Row],[Sales]]-(tblOrders[[#This Row],[CostPrice]]*tblOrders[[#This Row],[Quantity]])</f>
        <v>60004.800000000047</v>
      </c>
      <c r="O2620" t="str">
        <f>TEXT(tblOrders[[#This Row],[Date]],"mmm-yyyy")</f>
        <v>Oct-2025</v>
      </c>
      <c r="P2620" t="str">
        <f>_xlfn.XLOOKUP(tblOrders[[#This Row],[OrderID]], tblReturns[OrderID], tblReturns[Returned])</f>
        <v>No</v>
      </c>
      <c r="Q2620" t="str">
        <f>_xlfn.XLOOKUP(tblOrders[[#This Row],[OrderID]], tblShipping[OrderID], tblShipping[ShipMode])</f>
        <v>Standard</v>
      </c>
      <c r="R2620" t="str">
        <f>IFERROR(_xlfn.XLOOKUP(A2619, tblCustomers[CustomerID], tblCustomers[CustomerName]), "Not Found")</f>
        <v>Not Found</v>
      </c>
      <c r="S2620" t="str">
        <f>IF(tblOrders[[#This Row],[Sales]]&gt;1000000,"High Value","Standard")</f>
        <v>Standard</v>
      </c>
      <c r="T2620" t="str">
        <f>_xlfn.XLOOKUP(tblOrders[[#This Row],[ProductID]], tblProducts[ProductID], tblProducts[ProductName])</f>
        <v>Product 58</v>
      </c>
      <c r="U2620">
        <f>_xlfn.XLOOKUP(tblOrders[[#This Row],[SalesRepID]], tblSalesreps[RepID], tblSalesreps[Target])</f>
        <v>11319839</v>
      </c>
    </row>
    <row r="2621" spans="1:21">
      <c r="A2621" t="s">
        <v>3418</v>
      </c>
      <c r="B2621" s="7" t="s">
        <v>758</v>
      </c>
      <c r="C2621" t="s">
        <v>215</v>
      </c>
      <c r="D2621" t="s">
        <v>73</v>
      </c>
      <c r="E2621" t="s">
        <v>13</v>
      </c>
      <c r="F2621" t="s">
        <v>14</v>
      </c>
      <c r="G2621">
        <v>6</v>
      </c>
      <c r="H2621">
        <v>0.05</v>
      </c>
      <c r="I2621" s="2">
        <v>771215.7</v>
      </c>
      <c r="J2621" t="str">
        <f>_xlfn.XLOOKUP(tblOrders[[#This Row],[CustomerID]], tblCustomers[CustomerID], tblCustomers[CustomerName])</f>
        <v>Customer 25</v>
      </c>
      <c r="K2621" t="str">
        <f>_xlfn.XLOOKUP(tblOrders[[#This Row],[CustomerID]], tblCustomers[CustomerID], tblCustomers[Segment])</f>
        <v>Corporate</v>
      </c>
      <c r="L2621" t="str">
        <f>_xlfn.XLOOKUP(tblOrders[[#This Row],[ProductID]], tblProducts[ProductID], tblProducts[Category])</f>
        <v>Office</v>
      </c>
      <c r="M2621">
        <f>_xlfn.XLOOKUP(tblOrders[[#This Row],[ProductID]], tblProducts[ProductID], tblProducts[CostPrice])</f>
        <v>28523</v>
      </c>
      <c r="N2621">
        <f>tblOrders[[#This Row],[Sales]]-(tblOrders[[#This Row],[CostPrice]]*tblOrders[[#This Row],[Quantity]])</f>
        <v>600077.69999999995</v>
      </c>
      <c r="O2621" t="str">
        <f>TEXT(tblOrders[[#This Row],[Date]],"mmm-yyyy")</f>
        <v>Mar-2025</v>
      </c>
      <c r="P2621" t="str">
        <f>_xlfn.XLOOKUP(tblOrders[[#This Row],[OrderID]], tblReturns[OrderID], tblReturns[Returned])</f>
        <v>No</v>
      </c>
      <c r="Q2621" t="str">
        <f>_xlfn.XLOOKUP(tblOrders[[#This Row],[OrderID]], tblShipping[OrderID], tblShipping[ShipMode])</f>
        <v>Pickup</v>
      </c>
      <c r="R2621" t="str">
        <f>IFERROR(_xlfn.XLOOKUP(A2620, tblCustomers[CustomerID], tblCustomers[CustomerName]), "Not Found")</f>
        <v>Not Found</v>
      </c>
      <c r="S2621" t="str">
        <f>IF(tblOrders[[#This Row],[Sales]]&gt;1000000,"High Value","Standard")</f>
        <v>Standard</v>
      </c>
      <c r="T2621" t="str">
        <f>_xlfn.XLOOKUP(tblOrders[[#This Row],[ProductID]], tblProducts[ProductID], tblProducts[ProductName])</f>
        <v>Product 30</v>
      </c>
      <c r="U2621">
        <f>_xlfn.XLOOKUP(tblOrders[[#This Row],[SalesRepID]], tblSalesreps[RepID], tblSalesreps[Target])</f>
        <v>11852878</v>
      </c>
    </row>
    <row r="2622" spans="1:21">
      <c r="A2622" t="s">
        <v>3419</v>
      </c>
      <c r="B2622" s="7" t="s">
        <v>90</v>
      </c>
      <c r="C2622" t="s">
        <v>1138</v>
      </c>
      <c r="D2622" t="s">
        <v>137</v>
      </c>
      <c r="E2622" t="s">
        <v>79</v>
      </c>
      <c r="F2622" t="s">
        <v>26</v>
      </c>
      <c r="G2622">
        <v>8</v>
      </c>
      <c r="H2622">
        <v>0.2</v>
      </c>
      <c r="I2622" s="2">
        <v>560531.19999999995</v>
      </c>
      <c r="J2622" t="str">
        <f>_xlfn.XLOOKUP(tblOrders[[#This Row],[CustomerID]], tblCustomers[CustomerID], tblCustomers[CustomerName])</f>
        <v>Customer 87</v>
      </c>
      <c r="K2622" t="str">
        <f>_xlfn.XLOOKUP(tblOrders[[#This Row],[CustomerID]], tblCustomers[CustomerID], tblCustomers[Segment])</f>
        <v>Consumer</v>
      </c>
      <c r="L2622" t="str">
        <f>_xlfn.XLOOKUP(tblOrders[[#This Row],[ProductID]], tblProducts[ProductID], tblProducts[Category])</f>
        <v>Home</v>
      </c>
      <c r="M2622">
        <f>_xlfn.XLOOKUP(tblOrders[[#This Row],[ProductID]], tblProducts[ProductID], tblProducts[CostPrice])</f>
        <v>26666</v>
      </c>
      <c r="N2622">
        <f>tblOrders[[#This Row],[Sales]]-(tblOrders[[#This Row],[CostPrice]]*tblOrders[[#This Row],[Quantity]])</f>
        <v>347203.19999999995</v>
      </c>
      <c r="O2622" t="str">
        <f>TEXT(tblOrders[[#This Row],[Date]],"mmm-yyyy")</f>
        <v>Jan-2025</v>
      </c>
      <c r="P2622" t="str">
        <f>_xlfn.XLOOKUP(tblOrders[[#This Row],[OrderID]], tblReturns[OrderID], tblReturns[Returned])</f>
        <v>No</v>
      </c>
      <c r="Q2622" t="str">
        <f>_xlfn.XLOOKUP(tblOrders[[#This Row],[OrderID]], tblShipping[OrderID], tblShipping[ShipMode])</f>
        <v>Standard</v>
      </c>
      <c r="R2622" t="str">
        <f>IFERROR(_xlfn.XLOOKUP(A2621, tblCustomers[CustomerID], tblCustomers[CustomerName]), "Not Found")</f>
        <v>Not Found</v>
      </c>
      <c r="S2622" t="str">
        <f>IF(tblOrders[[#This Row],[Sales]]&gt;1000000,"High Value","Standard")</f>
        <v>Standard</v>
      </c>
      <c r="T2622" t="str">
        <f>_xlfn.XLOOKUP(tblOrders[[#This Row],[ProductID]], tblProducts[ProductID], tblProducts[ProductName])</f>
        <v>Product 76</v>
      </c>
      <c r="U2622">
        <f>_xlfn.XLOOKUP(tblOrders[[#This Row],[SalesRepID]], tblSalesreps[RepID], tblSalesreps[Target])</f>
        <v>8592536</v>
      </c>
    </row>
    <row r="2623" spans="1:21">
      <c r="A2623" t="s">
        <v>3420</v>
      </c>
      <c r="B2623" s="7" t="s">
        <v>856</v>
      </c>
      <c r="C2623" t="s">
        <v>1464</v>
      </c>
      <c r="D2623" t="s">
        <v>1093</v>
      </c>
      <c r="E2623" t="s">
        <v>45</v>
      </c>
      <c r="F2623" t="s">
        <v>88</v>
      </c>
      <c r="G2623">
        <v>8</v>
      </c>
      <c r="H2623">
        <v>0</v>
      </c>
      <c r="I2623" s="2">
        <v>137792</v>
      </c>
      <c r="J2623" t="str">
        <f>_xlfn.XLOOKUP(tblOrders[[#This Row],[CustomerID]], tblCustomers[CustomerID], tblCustomers[CustomerName])</f>
        <v>Customer 73</v>
      </c>
      <c r="K2623" t="str">
        <f>_xlfn.XLOOKUP(tblOrders[[#This Row],[CustomerID]], tblCustomers[CustomerID], tblCustomers[Segment])</f>
        <v>SME</v>
      </c>
      <c r="L2623" t="str">
        <f>_xlfn.XLOOKUP(tblOrders[[#This Row],[ProductID]], tblProducts[ProductID], tblProducts[Category])</f>
        <v>Office</v>
      </c>
      <c r="M2623">
        <f>_xlfn.XLOOKUP(tblOrders[[#This Row],[ProductID]], tblProducts[ProductID], tblProducts[CostPrice])</f>
        <v>9813</v>
      </c>
      <c r="N2623">
        <f>tblOrders[[#This Row],[Sales]]-(tblOrders[[#This Row],[CostPrice]]*tblOrders[[#This Row],[Quantity]])</f>
        <v>59288</v>
      </c>
      <c r="O2623" t="str">
        <f>TEXT(tblOrders[[#This Row],[Date]],"mmm-yyyy")</f>
        <v>Jul-2025</v>
      </c>
      <c r="P2623" t="str">
        <f>_xlfn.XLOOKUP(tblOrders[[#This Row],[OrderID]], tblReturns[OrderID], tblReturns[Returned])</f>
        <v>No</v>
      </c>
      <c r="Q2623" t="str">
        <f>_xlfn.XLOOKUP(tblOrders[[#This Row],[OrderID]], tblShipping[OrderID], tblShipping[ShipMode])</f>
        <v>Pickup</v>
      </c>
      <c r="R2623" t="str">
        <f>IFERROR(_xlfn.XLOOKUP(A2622, tblCustomers[CustomerID], tblCustomers[CustomerName]), "Not Found")</f>
        <v>Not Found</v>
      </c>
      <c r="S2623" t="str">
        <f>IF(tblOrders[[#This Row],[Sales]]&gt;1000000,"High Value","Standard")</f>
        <v>Standard</v>
      </c>
      <c r="T2623" t="str">
        <f>_xlfn.XLOOKUP(tblOrders[[#This Row],[ProductID]], tblProducts[ProductID], tblProducts[ProductName])</f>
        <v>Product 77</v>
      </c>
      <c r="U2623">
        <f>_xlfn.XLOOKUP(tblOrders[[#This Row],[SalesRepID]], tblSalesreps[RepID], tblSalesreps[Target])</f>
        <v>11319839</v>
      </c>
    </row>
    <row r="2624" spans="1:21">
      <c r="A2624" t="s">
        <v>3421</v>
      </c>
      <c r="B2624" s="7" t="s">
        <v>411</v>
      </c>
      <c r="C2624" t="s">
        <v>1564</v>
      </c>
      <c r="D2624" t="s">
        <v>1034</v>
      </c>
      <c r="E2624" t="s">
        <v>105</v>
      </c>
      <c r="F2624" t="s">
        <v>14</v>
      </c>
      <c r="G2624">
        <v>5</v>
      </c>
      <c r="H2624">
        <v>0</v>
      </c>
      <c r="I2624" s="2">
        <v>99895</v>
      </c>
      <c r="J2624" t="str">
        <f>_xlfn.XLOOKUP(tblOrders[[#This Row],[CustomerID]], tblCustomers[CustomerID], tblCustomers[CustomerName])</f>
        <v>Customer 206</v>
      </c>
      <c r="K2624" t="str">
        <f>_xlfn.XLOOKUP(tblOrders[[#This Row],[CustomerID]], tblCustomers[CustomerID], tblCustomers[Segment])</f>
        <v>Consumer</v>
      </c>
      <c r="L2624" t="str">
        <f>_xlfn.XLOOKUP(tblOrders[[#This Row],[ProductID]], tblProducts[ProductID], tblProducts[Category])</f>
        <v>Furniture</v>
      </c>
      <c r="M2624">
        <f>_xlfn.XLOOKUP(tblOrders[[#This Row],[ProductID]], tblProducts[ProductID], tblProducts[CostPrice])</f>
        <v>51071</v>
      </c>
      <c r="N2624">
        <f>tblOrders[[#This Row],[Sales]]-(tblOrders[[#This Row],[CostPrice]]*tblOrders[[#This Row],[Quantity]])</f>
        <v>-155460</v>
      </c>
      <c r="O2624" t="str">
        <f>TEXT(tblOrders[[#This Row],[Date]],"mmm-yyyy")</f>
        <v>Sep-2025</v>
      </c>
      <c r="P2624" t="str">
        <f>_xlfn.XLOOKUP(tblOrders[[#This Row],[OrderID]], tblReturns[OrderID], tblReturns[Returned])</f>
        <v>No</v>
      </c>
      <c r="Q2624" t="str">
        <f>_xlfn.XLOOKUP(tblOrders[[#This Row],[OrderID]], tblShipping[OrderID], tblShipping[ShipMode])</f>
        <v>Express</v>
      </c>
      <c r="R2624" t="str">
        <f>IFERROR(_xlfn.XLOOKUP(A2623, tblCustomers[CustomerID], tblCustomers[CustomerName]), "Not Found")</f>
        <v>Not Found</v>
      </c>
      <c r="S2624" t="str">
        <f>IF(tblOrders[[#This Row],[Sales]]&gt;1000000,"High Value","Standard")</f>
        <v>Standard</v>
      </c>
      <c r="T2624" t="str">
        <f>_xlfn.XLOOKUP(tblOrders[[#This Row],[ProductID]], tblProducts[ProductID], tblProducts[ProductName])</f>
        <v>Product 66</v>
      </c>
      <c r="U2624">
        <f>_xlfn.XLOOKUP(tblOrders[[#This Row],[SalesRepID]], tblSalesreps[RepID], tblSalesreps[Target])</f>
        <v>8698154</v>
      </c>
    </row>
    <row r="2625" spans="1:21">
      <c r="A2625" t="s">
        <v>3422</v>
      </c>
      <c r="B2625" s="7" t="s">
        <v>1933</v>
      </c>
      <c r="C2625" t="s">
        <v>1432</v>
      </c>
      <c r="D2625" t="s">
        <v>422</v>
      </c>
      <c r="E2625" t="s">
        <v>50</v>
      </c>
      <c r="F2625" t="s">
        <v>88</v>
      </c>
      <c r="G2625">
        <v>1</v>
      </c>
      <c r="H2625">
        <v>0.05</v>
      </c>
      <c r="I2625" s="2">
        <v>135364.54999999999</v>
      </c>
      <c r="J2625" t="str">
        <f>_xlfn.XLOOKUP(tblOrders[[#This Row],[CustomerID]], tblCustomers[CustomerID], tblCustomers[CustomerName])</f>
        <v>Customer 135</v>
      </c>
      <c r="K2625" t="str">
        <f>_xlfn.XLOOKUP(tblOrders[[#This Row],[CustomerID]], tblCustomers[CustomerID], tblCustomers[Segment])</f>
        <v>Corporate</v>
      </c>
      <c r="L2625" t="str">
        <f>_xlfn.XLOOKUP(tblOrders[[#This Row],[ProductID]], tblProducts[ProductID], tblProducts[Category])</f>
        <v>Furniture</v>
      </c>
      <c r="M2625">
        <f>_xlfn.XLOOKUP(tblOrders[[#This Row],[ProductID]], tblProducts[ProductID], tblProducts[CostPrice])</f>
        <v>69526</v>
      </c>
      <c r="N2625">
        <f>tblOrders[[#This Row],[Sales]]-(tblOrders[[#This Row],[CostPrice]]*tblOrders[[#This Row],[Quantity]])</f>
        <v>65838.549999999988</v>
      </c>
      <c r="O2625" t="str">
        <f>TEXT(tblOrders[[#This Row],[Date]],"mmm-yyyy")</f>
        <v>Apr-2025</v>
      </c>
      <c r="P2625" t="str">
        <f>_xlfn.XLOOKUP(tblOrders[[#This Row],[OrderID]], tblReturns[OrderID], tblReturns[Returned])</f>
        <v>No</v>
      </c>
      <c r="Q2625" t="str">
        <f>_xlfn.XLOOKUP(tblOrders[[#This Row],[OrderID]], tblShipping[OrderID], tblShipping[ShipMode])</f>
        <v>Express</v>
      </c>
      <c r="R2625" t="str">
        <f>IFERROR(_xlfn.XLOOKUP(A2624, tblCustomers[CustomerID], tblCustomers[CustomerName]), "Not Found")</f>
        <v>Not Found</v>
      </c>
      <c r="S2625" t="str">
        <f>IF(tblOrders[[#This Row],[Sales]]&gt;1000000,"High Value","Standard")</f>
        <v>Standard</v>
      </c>
      <c r="T2625" t="str">
        <f>_xlfn.XLOOKUP(tblOrders[[#This Row],[ProductID]], tblProducts[ProductID], tblProducts[ProductName])</f>
        <v>Product 36</v>
      </c>
      <c r="U2625">
        <f>_xlfn.XLOOKUP(tblOrders[[#This Row],[SalesRepID]], tblSalesreps[RepID], tblSalesreps[Target])</f>
        <v>17350666</v>
      </c>
    </row>
    <row r="2626" spans="1:21">
      <c r="A2626" t="s">
        <v>3423</v>
      </c>
      <c r="B2626" s="7" t="s">
        <v>666</v>
      </c>
      <c r="C2626" t="s">
        <v>703</v>
      </c>
      <c r="D2626" t="s">
        <v>973</v>
      </c>
      <c r="E2626" t="s">
        <v>197</v>
      </c>
      <c r="F2626" t="s">
        <v>51</v>
      </c>
      <c r="G2626">
        <v>1</v>
      </c>
      <c r="H2626">
        <v>0.05</v>
      </c>
      <c r="I2626" s="2">
        <v>75041.45</v>
      </c>
      <c r="J2626" t="str">
        <f>_xlfn.XLOOKUP(tblOrders[[#This Row],[CustomerID]], tblCustomers[CustomerID], tblCustomers[CustomerName])</f>
        <v>Customer 20</v>
      </c>
      <c r="K2626" t="str">
        <f>_xlfn.XLOOKUP(tblOrders[[#This Row],[CustomerID]], tblCustomers[CustomerID], tblCustomers[Segment])</f>
        <v>SME</v>
      </c>
      <c r="L2626" t="str">
        <f>_xlfn.XLOOKUP(tblOrders[[#This Row],[ProductID]], tblProducts[ProductID], tblProducts[Category])</f>
        <v>Office</v>
      </c>
      <c r="M2626">
        <f>_xlfn.XLOOKUP(tblOrders[[#This Row],[ProductID]], tblProducts[ProductID], tblProducts[CostPrice])</f>
        <v>44507</v>
      </c>
      <c r="N2626">
        <f>tblOrders[[#This Row],[Sales]]-(tblOrders[[#This Row],[CostPrice]]*tblOrders[[#This Row],[Quantity]])</f>
        <v>30534.449999999997</v>
      </c>
      <c r="O2626" t="str">
        <f>TEXT(tblOrders[[#This Row],[Date]],"mmm-yyyy")</f>
        <v>Dec-2025</v>
      </c>
      <c r="P2626" t="str">
        <f>_xlfn.XLOOKUP(tblOrders[[#This Row],[OrderID]], tblReturns[OrderID], tblReturns[Returned])</f>
        <v>No</v>
      </c>
      <c r="Q2626" t="str">
        <f>_xlfn.XLOOKUP(tblOrders[[#This Row],[OrderID]], tblShipping[OrderID], tblShipping[ShipMode])</f>
        <v>Express</v>
      </c>
      <c r="R2626" t="str">
        <f>IFERROR(_xlfn.XLOOKUP(A2625, tblCustomers[CustomerID], tblCustomers[CustomerName]), "Not Found")</f>
        <v>Not Found</v>
      </c>
      <c r="S2626" t="str">
        <f>IF(tblOrders[[#This Row],[Sales]]&gt;1000000,"High Value","Standard")</f>
        <v>Standard</v>
      </c>
      <c r="T2626" t="str">
        <f>_xlfn.XLOOKUP(tblOrders[[#This Row],[ProductID]], tblProducts[ProductID], tblProducts[ProductName])</f>
        <v>Product 53</v>
      </c>
      <c r="U2626">
        <f>_xlfn.XLOOKUP(tblOrders[[#This Row],[SalesRepID]], tblSalesreps[RepID], tblSalesreps[Target])</f>
        <v>19562258</v>
      </c>
    </row>
    <row r="2627" spans="1:21">
      <c r="A2627" t="s">
        <v>3424</v>
      </c>
      <c r="B2627" s="7" t="s">
        <v>1008</v>
      </c>
      <c r="C2627" t="s">
        <v>1878</v>
      </c>
      <c r="D2627" t="s">
        <v>397</v>
      </c>
      <c r="E2627" t="s">
        <v>105</v>
      </c>
      <c r="F2627" t="s">
        <v>20</v>
      </c>
      <c r="G2627">
        <v>7</v>
      </c>
      <c r="H2627">
        <v>0.05</v>
      </c>
      <c r="I2627" s="2">
        <v>184165.1</v>
      </c>
      <c r="J2627" t="str">
        <f>_xlfn.XLOOKUP(tblOrders[[#This Row],[CustomerID]], tblCustomers[CustomerID], tblCustomers[CustomerName])</f>
        <v>Customer 2</v>
      </c>
      <c r="K2627" t="str">
        <f>_xlfn.XLOOKUP(tblOrders[[#This Row],[CustomerID]], tblCustomers[CustomerID], tblCustomers[Segment])</f>
        <v>Consumer</v>
      </c>
      <c r="L2627" t="str">
        <f>_xlfn.XLOOKUP(tblOrders[[#This Row],[ProductID]], tblProducts[ProductID], tblProducts[Category])</f>
        <v>Electronics</v>
      </c>
      <c r="M2627">
        <f>_xlfn.XLOOKUP(tblOrders[[#This Row],[ProductID]], tblProducts[ProductID], tblProducts[CostPrice])</f>
        <v>13474</v>
      </c>
      <c r="N2627">
        <f>tblOrders[[#This Row],[Sales]]-(tblOrders[[#This Row],[CostPrice]]*tblOrders[[#This Row],[Quantity]])</f>
        <v>89847.1</v>
      </c>
      <c r="O2627" t="str">
        <f>TEXT(tblOrders[[#This Row],[Date]],"mmm-yyyy")</f>
        <v>Apr-2025</v>
      </c>
      <c r="P2627" t="str">
        <f>_xlfn.XLOOKUP(tblOrders[[#This Row],[OrderID]], tblReturns[OrderID], tblReturns[Returned])</f>
        <v>No</v>
      </c>
      <c r="Q2627" t="str">
        <f>_xlfn.XLOOKUP(tblOrders[[#This Row],[OrderID]], tblShipping[OrderID], tblShipping[ShipMode])</f>
        <v>Express</v>
      </c>
      <c r="R2627" t="str">
        <f>IFERROR(_xlfn.XLOOKUP(A2626, tblCustomers[CustomerID], tblCustomers[CustomerName]), "Not Found")</f>
        <v>Not Found</v>
      </c>
      <c r="S2627" t="str">
        <f>IF(tblOrders[[#This Row],[Sales]]&gt;1000000,"High Value","Standard")</f>
        <v>Standard</v>
      </c>
      <c r="T2627" t="str">
        <f>_xlfn.XLOOKUP(tblOrders[[#This Row],[ProductID]], tblProducts[ProductID], tblProducts[ProductName])</f>
        <v>Product 27</v>
      </c>
      <c r="U2627">
        <f>_xlfn.XLOOKUP(tblOrders[[#This Row],[SalesRepID]], tblSalesreps[RepID], tblSalesreps[Target])</f>
        <v>8698154</v>
      </c>
    </row>
    <row r="2628" spans="1:21">
      <c r="A2628" t="s">
        <v>3425</v>
      </c>
      <c r="B2628" s="7" t="s">
        <v>246</v>
      </c>
      <c r="C2628" t="s">
        <v>709</v>
      </c>
      <c r="D2628" t="s">
        <v>216</v>
      </c>
      <c r="E2628" t="s">
        <v>56</v>
      </c>
      <c r="F2628" t="s">
        <v>51</v>
      </c>
      <c r="G2628">
        <v>6</v>
      </c>
      <c r="H2628">
        <v>0.1</v>
      </c>
      <c r="I2628" s="2">
        <v>471463.2</v>
      </c>
      <c r="J2628" t="str">
        <f>_xlfn.XLOOKUP(tblOrders[[#This Row],[CustomerID]], tblCustomers[CustomerID], tblCustomers[CustomerName])</f>
        <v>Customer 286</v>
      </c>
      <c r="K2628" t="str">
        <f>_xlfn.XLOOKUP(tblOrders[[#This Row],[CustomerID]], tblCustomers[CustomerID], tblCustomers[Segment])</f>
        <v>Consumer</v>
      </c>
      <c r="L2628" t="str">
        <f>_xlfn.XLOOKUP(tblOrders[[#This Row],[ProductID]], tblProducts[ProductID], tblProducts[Category])</f>
        <v>Home</v>
      </c>
      <c r="M2628">
        <f>_xlfn.XLOOKUP(tblOrders[[#This Row],[ProductID]], tblProducts[ProductID], tblProducts[CostPrice])</f>
        <v>15200</v>
      </c>
      <c r="N2628">
        <f>tblOrders[[#This Row],[Sales]]-(tblOrders[[#This Row],[CostPrice]]*tblOrders[[#This Row],[Quantity]])</f>
        <v>380263.2</v>
      </c>
      <c r="O2628" t="str">
        <f>TEXT(tblOrders[[#This Row],[Date]],"mmm-yyyy")</f>
        <v>Jul-2025</v>
      </c>
      <c r="P2628" t="str">
        <f>_xlfn.XLOOKUP(tblOrders[[#This Row],[OrderID]], tblReturns[OrderID], tblReturns[Returned])</f>
        <v>No</v>
      </c>
      <c r="Q2628" t="str">
        <f>_xlfn.XLOOKUP(tblOrders[[#This Row],[OrderID]], tblShipping[OrderID], tblShipping[ShipMode])</f>
        <v>Express</v>
      </c>
      <c r="R2628" t="str">
        <f>IFERROR(_xlfn.XLOOKUP(A2627, tblCustomers[CustomerID], tblCustomers[CustomerName]), "Not Found")</f>
        <v>Not Found</v>
      </c>
      <c r="S2628" t="str">
        <f>IF(tblOrders[[#This Row],[Sales]]&gt;1000000,"High Value","Standard")</f>
        <v>Standard</v>
      </c>
      <c r="T2628" t="str">
        <f>_xlfn.XLOOKUP(tblOrders[[#This Row],[ProductID]], tblProducts[ProductID], tblProducts[ProductName])</f>
        <v>Product 52</v>
      </c>
      <c r="U2628">
        <f>_xlfn.XLOOKUP(tblOrders[[#This Row],[SalesRepID]], tblSalesreps[RepID], tblSalesreps[Target])</f>
        <v>14265630</v>
      </c>
    </row>
    <row r="2629" spans="1:21">
      <c r="A2629" t="s">
        <v>3426</v>
      </c>
      <c r="B2629" s="7" t="s">
        <v>982</v>
      </c>
      <c r="C2629" t="s">
        <v>1279</v>
      </c>
      <c r="D2629" t="s">
        <v>209</v>
      </c>
      <c r="E2629" t="s">
        <v>205</v>
      </c>
      <c r="F2629" t="s">
        <v>14</v>
      </c>
      <c r="G2629">
        <v>8</v>
      </c>
      <c r="H2629">
        <v>0.2</v>
      </c>
      <c r="I2629" s="2">
        <v>314336</v>
      </c>
      <c r="J2629" t="str">
        <f>_xlfn.XLOOKUP(tblOrders[[#This Row],[CustomerID]], tblCustomers[CustomerID], tblCustomers[CustomerName])</f>
        <v>Customer 210</v>
      </c>
      <c r="K2629" t="str">
        <f>_xlfn.XLOOKUP(tblOrders[[#This Row],[CustomerID]], tblCustomers[CustomerID], tblCustomers[Segment])</f>
        <v>Corporate</v>
      </c>
      <c r="L2629" t="str">
        <f>_xlfn.XLOOKUP(tblOrders[[#This Row],[ProductID]], tblProducts[ProductID], tblProducts[Category])</f>
        <v>Office</v>
      </c>
      <c r="M2629">
        <f>_xlfn.XLOOKUP(tblOrders[[#This Row],[ProductID]], tblProducts[ProductID], tblProducts[CostPrice])</f>
        <v>27558</v>
      </c>
      <c r="N2629">
        <f>tblOrders[[#This Row],[Sales]]-(tblOrders[[#This Row],[CostPrice]]*tblOrders[[#This Row],[Quantity]])</f>
        <v>93872</v>
      </c>
      <c r="O2629" t="str">
        <f>TEXT(tblOrders[[#This Row],[Date]],"mmm-yyyy")</f>
        <v>Jul-2025</v>
      </c>
      <c r="P2629" t="str">
        <f>_xlfn.XLOOKUP(tblOrders[[#This Row],[OrderID]], tblReturns[OrderID], tblReturns[Returned])</f>
        <v>No</v>
      </c>
      <c r="Q2629" t="str">
        <f>_xlfn.XLOOKUP(tblOrders[[#This Row],[OrderID]], tblShipping[OrderID], tblShipping[ShipMode])</f>
        <v>Pickup</v>
      </c>
      <c r="R2629" t="str">
        <f>IFERROR(_xlfn.XLOOKUP(A2628, tblCustomers[CustomerID], tblCustomers[CustomerName]), "Not Found")</f>
        <v>Not Found</v>
      </c>
      <c r="S2629" t="str">
        <f>IF(tblOrders[[#This Row],[Sales]]&gt;1000000,"High Value","Standard")</f>
        <v>Standard</v>
      </c>
      <c r="T2629" t="str">
        <f>_xlfn.XLOOKUP(tblOrders[[#This Row],[ProductID]], tblProducts[ProductID], tblProducts[ProductName])</f>
        <v>Product 93</v>
      </c>
      <c r="U2629">
        <f>_xlfn.XLOOKUP(tblOrders[[#This Row],[SalesRepID]], tblSalesreps[RepID], tblSalesreps[Target])</f>
        <v>16246424</v>
      </c>
    </row>
    <row r="2630" spans="1:21">
      <c r="A2630" t="s">
        <v>3427</v>
      </c>
      <c r="B2630" s="7" t="s">
        <v>1181</v>
      </c>
      <c r="C2630" t="s">
        <v>281</v>
      </c>
      <c r="D2630" t="s">
        <v>18</v>
      </c>
      <c r="E2630" t="s">
        <v>105</v>
      </c>
      <c r="F2630" t="s">
        <v>51</v>
      </c>
      <c r="G2630">
        <v>6</v>
      </c>
      <c r="H2630">
        <v>0.1</v>
      </c>
      <c r="I2630" s="2">
        <v>218932.2</v>
      </c>
      <c r="J2630" t="str">
        <f>_xlfn.XLOOKUP(tblOrders[[#This Row],[CustomerID]], tblCustomers[CustomerID], tblCustomers[CustomerName])</f>
        <v>Customer 154</v>
      </c>
      <c r="K2630" t="str">
        <f>_xlfn.XLOOKUP(tblOrders[[#This Row],[CustomerID]], tblCustomers[CustomerID], tblCustomers[Segment])</f>
        <v>Consumer</v>
      </c>
      <c r="L2630" t="str">
        <f>_xlfn.XLOOKUP(tblOrders[[#This Row],[ProductID]], tblProducts[ProductID], tblProducts[Category])</f>
        <v>Electronics</v>
      </c>
      <c r="M2630">
        <f>_xlfn.XLOOKUP(tblOrders[[#This Row],[ProductID]], tblProducts[ProductID], tblProducts[CostPrice])</f>
        <v>55008</v>
      </c>
      <c r="N2630">
        <f>tblOrders[[#This Row],[Sales]]-(tblOrders[[#This Row],[CostPrice]]*tblOrders[[#This Row],[Quantity]])</f>
        <v>-111115.79999999999</v>
      </c>
      <c r="O2630" t="str">
        <f>TEXT(tblOrders[[#This Row],[Date]],"mmm-yyyy")</f>
        <v>Apr-2025</v>
      </c>
      <c r="P2630" t="str">
        <f>_xlfn.XLOOKUP(tblOrders[[#This Row],[OrderID]], tblReturns[OrderID], tblReturns[Returned])</f>
        <v>No</v>
      </c>
      <c r="Q2630" t="str">
        <f>_xlfn.XLOOKUP(tblOrders[[#This Row],[OrderID]], tblShipping[OrderID], tblShipping[ShipMode])</f>
        <v>Standard</v>
      </c>
      <c r="R2630" t="str">
        <f>IFERROR(_xlfn.XLOOKUP(A2629, tblCustomers[CustomerID], tblCustomers[CustomerName]), "Not Found")</f>
        <v>Not Found</v>
      </c>
      <c r="S2630" t="str">
        <f>IF(tblOrders[[#This Row],[Sales]]&gt;1000000,"High Value","Standard")</f>
        <v>Standard</v>
      </c>
      <c r="T2630" t="str">
        <f>_xlfn.XLOOKUP(tblOrders[[#This Row],[ProductID]], tblProducts[ProductID], tblProducts[ProductName])</f>
        <v>Product 94</v>
      </c>
      <c r="U2630">
        <f>_xlfn.XLOOKUP(tblOrders[[#This Row],[SalesRepID]], tblSalesreps[RepID], tblSalesreps[Target])</f>
        <v>8698154</v>
      </c>
    </row>
    <row r="2631" spans="1:21">
      <c r="A2631" t="s">
        <v>3428</v>
      </c>
      <c r="B2631" s="7" t="s">
        <v>773</v>
      </c>
      <c r="C2631" t="s">
        <v>150</v>
      </c>
      <c r="D2631" t="s">
        <v>454</v>
      </c>
      <c r="E2631" t="s">
        <v>186</v>
      </c>
      <c r="F2631" t="s">
        <v>20</v>
      </c>
      <c r="G2631">
        <v>7</v>
      </c>
      <c r="H2631">
        <v>0.05</v>
      </c>
      <c r="I2631" s="2">
        <v>508385.85</v>
      </c>
      <c r="J2631" t="str">
        <f>_xlfn.XLOOKUP(tblOrders[[#This Row],[CustomerID]], tblCustomers[CustomerID], tblCustomers[CustomerName])</f>
        <v>Customer 240</v>
      </c>
      <c r="K2631" t="str">
        <f>_xlfn.XLOOKUP(tblOrders[[#This Row],[CustomerID]], tblCustomers[CustomerID], tblCustomers[Segment])</f>
        <v>Corporate</v>
      </c>
      <c r="L2631" t="str">
        <f>_xlfn.XLOOKUP(tblOrders[[#This Row],[ProductID]], tblProducts[ProductID], tblProducts[Category])</f>
        <v>Furniture</v>
      </c>
      <c r="M2631">
        <f>_xlfn.XLOOKUP(tblOrders[[#This Row],[ProductID]], tblProducts[ProductID], tblProducts[CostPrice])</f>
        <v>31369</v>
      </c>
      <c r="N2631">
        <f>tblOrders[[#This Row],[Sales]]-(tblOrders[[#This Row],[CostPrice]]*tblOrders[[#This Row],[Quantity]])</f>
        <v>288802.84999999998</v>
      </c>
      <c r="O2631" t="str">
        <f>TEXT(tblOrders[[#This Row],[Date]],"mmm-yyyy")</f>
        <v>Aug-2025</v>
      </c>
      <c r="P2631" t="str">
        <f>_xlfn.XLOOKUP(tblOrders[[#This Row],[OrderID]], tblReturns[OrderID], tblReturns[Returned])</f>
        <v>No</v>
      </c>
      <c r="Q2631" t="str">
        <f>_xlfn.XLOOKUP(tblOrders[[#This Row],[OrderID]], tblShipping[OrderID], tblShipping[ShipMode])</f>
        <v>Express</v>
      </c>
      <c r="R2631" t="str">
        <f>IFERROR(_xlfn.XLOOKUP(A2630, tblCustomers[CustomerID], tblCustomers[CustomerName]), "Not Found")</f>
        <v>Not Found</v>
      </c>
      <c r="S2631" t="str">
        <f>IF(tblOrders[[#This Row],[Sales]]&gt;1000000,"High Value","Standard")</f>
        <v>Standard</v>
      </c>
      <c r="T2631" t="str">
        <f>_xlfn.XLOOKUP(tblOrders[[#This Row],[ProductID]], tblProducts[ProductID], tblProducts[ProductName])</f>
        <v>Product 37</v>
      </c>
      <c r="U2631">
        <f>_xlfn.XLOOKUP(tblOrders[[#This Row],[SalesRepID]], tblSalesreps[RepID], tblSalesreps[Target])</f>
        <v>15141830</v>
      </c>
    </row>
    <row r="2632" spans="1:21">
      <c r="A2632" t="s">
        <v>3429</v>
      </c>
      <c r="B2632" s="7" t="s">
        <v>525</v>
      </c>
      <c r="C2632" t="s">
        <v>287</v>
      </c>
      <c r="D2632" t="s">
        <v>369</v>
      </c>
      <c r="E2632" t="s">
        <v>197</v>
      </c>
      <c r="F2632" t="s">
        <v>20</v>
      </c>
      <c r="G2632">
        <v>7</v>
      </c>
      <c r="H2632">
        <v>0.1</v>
      </c>
      <c r="I2632" s="2">
        <v>251244</v>
      </c>
      <c r="J2632" t="str">
        <f>_xlfn.XLOOKUP(tblOrders[[#This Row],[CustomerID]], tblCustomers[CustomerID], tblCustomers[CustomerName])</f>
        <v>Customer 183</v>
      </c>
      <c r="K2632" t="str">
        <f>_xlfn.XLOOKUP(tblOrders[[#This Row],[CustomerID]], tblCustomers[CustomerID], tblCustomers[Segment])</f>
        <v>Consumer</v>
      </c>
      <c r="L2632" t="str">
        <f>_xlfn.XLOOKUP(tblOrders[[#This Row],[ProductID]], tblProducts[ProductID], tblProducts[Category])</f>
        <v>Office</v>
      </c>
      <c r="M2632">
        <f>_xlfn.XLOOKUP(tblOrders[[#This Row],[ProductID]], tblProducts[ProductID], tblProducts[CostPrice])</f>
        <v>12456</v>
      </c>
      <c r="N2632">
        <f>tblOrders[[#This Row],[Sales]]-(tblOrders[[#This Row],[CostPrice]]*tblOrders[[#This Row],[Quantity]])</f>
        <v>164052</v>
      </c>
      <c r="O2632" t="str">
        <f>TEXT(tblOrders[[#This Row],[Date]],"mmm-yyyy")</f>
        <v>Jun-2025</v>
      </c>
      <c r="P2632" t="str">
        <f>_xlfn.XLOOKUP(tblOrders[[#This Row],[OrderID]], tblReturns[OrderID], tblReturns[Returned])</f>
        <v>No</v>
      </c>
      <c r="Q2632" t="str">
        <f>_xlfn.XLOOKUP(tblOrders[[#This Row],[OrderID]], tblShipping[OrderID], tblShipping[ShipMode])</f>
        <v>Standard</v>
      </c>
      <c r="R2632" t="str">
        <f>IFERROR(_xlfn.XLOOKUP(A2631, tblCustomers[CustomerID], tblCustomers[CustomerName]), "Not Found")</f>
        <v>Not Found</v>
      </c>
      <c r="S2632" t="str">
        <f>IF(tblOrders[[#This Row],[Sales]]&gt;1000000,"High Value","Standard")</f>
        <v>Standard</v>
      </c>
      <c r="T2632" t="str">
        <f>_xlfn.XLOOKUP(tblOrders[[#This Row],[ProductID]], tblProducts[ProductID], tblProducts[ProductName])</f>
        <v>Product 42</v>
      </c>
      <c r="U2632">
        <f>_xlfn.XLOOKUP(tblOrders[[#This Row],[SalesRepID]], tblSalesreps[RepID], tblSalesreps[Target])</f>
        <v>19562258</v>
      </c>
    </row>
    <row r="2633" spans="1:21">
      <c r="A2633" t="s">
        <v>3430</v>
      </c>
      <c r="B2633" s="7" t="s">
        <v>42</v>
      </c>
      <c r="C2633" t="s">
        <v>672</v>
      </c>
      <c r="D2633" t="s">
        <v>232</v>
      </c>
      <c r="E2633" t="s">
        <v>119</v>
      </c>
      <c r="F2633" t="s">
        <v>26</v>
      </c>
      <c r="G2633">
        <v>10</v>
      </c>
      <c r="H2633">
        <v>0.15</v>
      </c>
      <c r="I2633" s="2">
        <v>298766.5</v>
      </c>
      <c r="J2633" t="str">
        <f>_xlfn.XLOOKUP(tblOrders[[#This Row],[CustomerID]], tblCustomers[CustomerID], tblCustomers[CustomerName])</f>
        <v>Customer 41</v>
      </c>
      <c r="K2633" t="str">
        <f>_xlfn.XLOOKUP(tblOrders[[#This Row],[CustomerID]], tblCustomers[CustomerID], tblCustomers[Segment])</f>
        <v>Corporate</v>
      </c>
      <c r="L2633" t="str">
        <f>_xlfn.XLOOKUP(tblOrders[[#This Row],[ProductID]], tblProducts[ProductID], tblProducts[Category])</f>
        <v>Electronics</v>
      </c>
      <c r="M2633">
        <f>_xlfn.XLOOKUP(tblOrders[[#This Row],[ProductID]], tblProducts[ProductID], tblProducts[CostPrice])</f>
        <v>41456</v>
      </c>
      <c r="N2633">
        <f>tblOrders[[#This Row],[Sales]]-(tblOrders[[#This Row],[CostPrice]]*tblOrders[[#This Row],[Quantity]])</f>
        <v>-115793.5</v>
      </c>
      <c r="O2633" t="str">
        <f>TEXT(tblOrders[[#This Row],[Date]],"mmm-yyyy")</f>
        <v>May-2025</v>
      </c>
      <c r="P2633" t="str">
        <f>_xlfn.XLOOKUP(tblOrders[[#This Row],[OrderID]], tblReturns[OrderID], tblReturns[Returned])</f>
        <v>No</v>
      </c>
      <c r="Q2633" t="str">
        <f>_xlfn.XLOOKUP(tblOrders[[#This Row],[OrderID]], tblShipping[OrderID], tblShipping[ShipMode])</f>
        <v>Pickup</v>
      </c>
      <c r="R2633" t="str">
        <f>IFERROR(_xlfn.XLOOKUP(A2632, tblCustomers[CustomerID], tblCustomers[CustomerName]), "Not Found")</f>
        <v>Not Found</v>
      </c>
      <c r="S2633" t="str">
        <f>IF(tblOrders[[#This Row],[Sales]]&gt;1000000,"High Value","Standard")</f>
        <v>Standard</v>
      </c>
      <c r="T2633" t="str">
        <f>_xlfn.XLOOKUP(tblOrders[[#This Row],[ProductID]], tblProducts[ProductID], tblProducts[ProductName])</f>
        <v>Product 86</v>
      </c>
      <c r="U2633">
        <f>_xlfn.XLOOKUP(tblOrders[[#This Row],[SalesRepID]], tblSalesreps[RepID], tblSalesreps[Target])</f>
        <v>5886694</v>
      </c>
    </row>
    <row r="2634" spans="1:21">
      <c r="A2634" t="s">
        <v>3431</v>
      </c>
      <c r="B2634" s="7" t="s">
        <v>37</v>
      </c>
      <c r="C2634" t="s">
        <v>687</v>
      </c>
      <c r="D2634" t="s">
        <v>223</v>
      </c>
      <c r="E2634" t="s">
        <v>205</v>
      </c>
      <c r="F2634" t="s">
        <v>51</v>
      </c>
      <c r="G2634">
        <v>5</v>
      </c>
      <c r="H2634">
        <v>0.05</v>
      </c>
      <c r="I2634" s="2">
        <v>41819</v>
      </c>
      <c r="J2634" t="str">
        <f>_xlfn.XLOOKUP(tblOrders[[#This Row],[CustomerID]], tblCustomers[CustomerID], tblCustomers[CustomerName])</f>
        <v>Customer 147</v>
      </c>
      <c r="K2634" t="str">
        <f>_xlfn.XLOOKUP(tblOrders[[#This Row],[CustomerID]], tblCustomers[CustomerID], tblCustomers[Segment])</f>
        <v>Consumer</v>
      </c>
      <c r="L2634" t="str">
        <f>_xlfn.XLOOKUP(tblOrders[[#This Row],[ProductID]], tblProducts[ProductID], tblProducts[Category])</f>
        <v>Office</v>
      </c>
      <c r="M2634">
        <f>_xlfn.XLOOKUP(tblOrders[[#This Row],[ProductID]], tblProducts[ProductID], tblProducts[CostPrice])</f>
        <v>66106</v>
      </c>
      <c r="N2634">
        <f>tblOrders[[#This Row],[Sales]]-(tblOrders[[#This Row],[CostPrice]]*tblOrders[[#This Row],[Quantity]])</f>
        <v>-288711</v>
      </c>
      <c r="O2634" t="str">
        <f>TEXT(tblOrders[[#This Row],[Date]],"mmm-yyyy")</f>
        <v>Feb-2025</v>
      </c>
      <c r="P2634" t="str">
        <f>_xlfn.XLOOKUP(tblOrders[[#This Row],[OrderID]], tblReturns[OrderID], tblReturns[Returned])</f>
        <v>Yes</v>
      </c>
      <c r="Q2634" t="str">
        <f>_xlfn.XLOOKUP(tblOrders[[#This Row],[OrderID]], tblShipping[OrderID], tblShipping[ShipMode])</f>
        <v>Standard</v>
      </c>
      <c r="R2634" t="str">
        <f>IFERROR(_xlfn.XLOOKUP(A2633, tblCustomers[CustomerID], tblCustomers[CustomerName]), "Not Found")</f>
        <v>Not Found</v>
      </c>
      <c r="S2634" t="str">
        <f>IF(tblOrders[[#This Row],[Sales]]&gt;1000000,"High Value","Standard")</f>
        <v>Standard</v>
      </c>
      <c r="T2634" t="str">
        <f>_xlfn.XLOOKUP(tblOrders[[#This Row],[ProductID]], tblProducts[ProductID], tblProducts[ProductName])</f>
        <v>Product 58</v>
      </c>
      <c r="U2634">
        <f>_xlfn.XLOOKUP(tblOrders[[#This Row],[SalesRepID]], tblSalesreps[RepID], tblSalesreps[Target])</f>
        <v>16246424</v>
      </c>
    </row>
    <row r="2635" spans="1:21">
      <c r="A2635" t="s">
        <v>3432</v>
      </c>
      <c r="B2635" s="7" t="s">
        <v>1302</v>
      </c>
      <c r="C2635" t="s">
        <v>563</v>
      </c>
      <c r="D2635" t="s">
        <v>945</v>
      </c>
      <c r="E2635" t="s">
        <v>19</v>
      </c>
      <c r="F2635" t="s">
        <v>14</v>
      </c>
      <c r="G2635">
        <v>2</v>
      </c>
      <c r="H2635">
        <v>0.05</v>
      </c>
      <c r="I2635" s="2">
        <v>193165.4</v>
      </c>
      <c r="J2635" t="str">
        <f>_xlfn.XLOOKUP(tblOrders[[#This Row],[CustomerID]], tblCustomers[CustomerID], tblCustomers[CustomerName])</f>
        <v>Customer 65</v>
      </c>
      <c r="K2635" t="str">
        <f>_xlfn.XLOOKUP(tblOrders[[#This Row],[CustomerID]], tblCustomers[CustomerID], tblCustomers[Segment])</f>
        <v>Corporate</v>
      </c>
      <c r="L2635" t="str">
        <f>_xlfn.XLOOKUP(tblOrders[[#This Row],[ProductID]], tblProducts[ProductID], tblProducts[Category])</f>
        <v>Home</v>
      </c>
      <c r="M2635">
        <f>_xlfn.XLOOKUP(tblOrders[[#This Row],[ProductID]], tblProducts[ProductID], tblProducts[CostPrice])</f>
        <v>54711</v>
      </c>
      <c r="N2635">
        <f>tblOrders[[#This Row],[Sales]]-(tblOrders[[#This Row],[CostPrice]]*tblOrders[[#This Row],[Quantity]])</f>
        <v>83743.399999999994</v>
      </c>
      <c r="O2635" t="str">
        <f>TEXT(tblOrders[[#This Row],[Date]],"mmm-yyyy")</f>
        <v>Aug-2025</v>
      </c>
      <c r="P2635" t="str">
        <f>_xlfn.XLOOKUP(tblOrders[[#This Row],[OrderID]], tblReturns[OrderID], tblReturns[Returned])</f>
        <v>No</v>
      </c>
      <c r="Q2635" t="str">
        <f>_xlfn.XLOOKUP(tblOrders[[#This Row],[OrderID]], tblShipping[OrderID], tblShipping[ShipMode])</f>
        <v>Express</v>
      </c>
      <c r="R2635" t="str">
        <f>IFERROR(_xlfn.XLOOKUP(A2634, tblCustomers[CustomerID], tblCustomers[CustomerName]), "Not Found")</f>
        <v>Not Found</v>
      </c>
      <c r="S2635" t="str">
        <f>IF(tblOrders[[#This Row],[Sales]]&gt;1000000,"High Value","Standard")</f>
        <v>Standard</v>
      </c>
      <c r="T2635" t="str">
        <f>_xlfn.XLOOKUP(tblOrders[[#This Row],[ProductID]], tblProducts[ProductID], tblProducts[ProductName])</f>
        <v>Product 38</v>
      </c>
      <c r="U2635">
        <f>_xlfn.XLOOKUP(tblOrders[[#This Row],[SalesRepID]], tblSalesreps[RepID], tblSalesreps[Target])</f>
        <v>11347243</v>
      </c>
    </row>
    <row r="2636" spans="1:21">
      <c r="A2636" t="s">
        <v>3433</v>
      </c>
      <c r="B2636" s="7" t="s">
        <v>838</v>
      </c>
      <c r="C2636" t="s">
        <v>1147</v>
      </c>
      <c r="D2636" t="s">
        <v>504</v>
      </c>
      <c r="E2636" t="s">
        <v>119</v>
      </c>
      <c r="F2636" t="s">
        <v>14</v>
      </c>
      <c r="G2636">
        <v>9</v>
      </c>
      <c r="H2636">
        <v>0.2</v>
      </c>
      <c r="I2636" s="2">
        <v>125215.2</v>
      </c>
      <c r="J2636" t="str">
        <f>_xlfn.XLOOKUP(tblOrders[[#This Row],[CustomerID]], tblCustomers[CustomerID], tblCustomers[CustomerName])</f>
        <v>Customer 258</v>
      </c>
      <c r="K2636" t="str">
        <f>_xlfn.XLOOKUP(tblOrders[[#This Row],[CustomerID]], tblCustomers[CustomerID], tblCustomers[Segment])</f>
        <v>Corporate</v>
      </c>
      <c r="L2636" t="str">
        <f>_xlfn.XLOOKUP(tblOrders[[#This Row],[ProductID]], tblProducts[ProductID], tblProducts[Category])</f>
        <v>Office</v>
      </c>
      <c r="M2636">
        <f>_xlfn.XLOOKUP(tblOrders[[#This Row],[ProductID]], tblProducts[ProductID], tblProducts[CostPrice])</f>
        <v>12010</v>
      </c>
      <c r="N2636">
        <f>tblOrders[[#This Row],[Sales]]-(tblOrders[[#This Row],[CostPrice]]*tblOrders[[#This Row],[Quantity]])</f>
        <v>17125.199999999997</v>
      </c>
      <c r="O2636" t="str">
        <f>TEXT(tblOrders[[#This Row],[Date]],"mmm-yyyy")</f>
        <v>Mar-2025</v>
      </c>
      <c r="P2636" t="str">
        <f>_xlfn.XLOOKUP(tblOrders[[#This Row],[OrderID]], tblReturns[OrderID], tblReturns[Returned])</f>
        <v>No</v>
      </c>
      <c r="Q2636" t="str">
        <f>_xlfn.XLOOKUP(tblOrders[[#This Row],[OrderID]], tblShipping[OrderID], tblShipping[ShipMode])</f>
        <v>Express</v>
      </c>
      <c r="R2636" t="str">
        <f>IFERROR(_xlfn.XLOOKUP(A2635, tblCustomers[CustomerID], tblCustomers[CustomerName]), "Not Found")</f>
        <v>Not Found</v>
      </c>
      <c r="S2636" t="str">
        <f>IF(tblOrders[[#This Row],[Sales]]&gt;1000000,"High Value","Standard")</f>
        <v>Standard</v>
      </c>
      <c r="T2636" t="str">
        <f>_xlfn.XLOOKUP(tblOrders[[#This Row],[ProductID]], tblProducts[ProductID], tblProducts[ProductName])</f>
        <v>Product 15</v>
      </c>
      <c r="U2636">
        <f>_xlfn.XLOOKUP(tblOrders[[#This Row],[SalesRepID]], tblSalesreps[RepID], tblSalesreps[Target])</f>
        <v>5886694</v>
      </c>
    </row>
    <row r="2637" spans="1:21">
      <c r="A2637" t="s">
        <v>3434</v>
      </c>
      <c r="B2637" s="7" t="s">
        <v>746</v>
      </c>
      <c r="C2637" t="s">
        <v>389</v>
      </c>
      <c r="D2637" t="s">
        <v>64</v>
      </c>
      <c r="E2637" t="s">
        <v>35</v>
      </c>
      <c r="F2637" t="s">
        <v>14</v>
      </c>
      <c r="G2637">
        <v>6</v>
      </c>
      <c r="H2637">
        <v>0</v>
      </c>
      <c r="I2637" s="2">
        <v>355710</v>
      </c>
      <c r="J2637" t="str">
        <f>_xlfn.XLOOKUP(tblOrders[[#This Row],[CustomerID]], tblCustomers[CustomerID], tblCustomers[CustomerName])</f>
        <v>Customer 127</v>
      </c>
      <c r="K2637" t="str">
        <f>_xlfn.XLOOKUP(tblOrders[[#This Row],[CustomerID]], tblCustomers[CustomerID], tblCustomers[Segment])</f>
        <v>SME</v>
      </c>
      <c r="L2637" t="str">
        <f>_xlfn.XLOOKUP(tblOrders[[#This Row],[ProductID]], tblProducts[ProductID], tblProducts[Category])</f>
        <v>Office</v>
      </c>
      <c r="M2637">
        <f>_xlfn.XLOOKUP(tblOrders[[#This Row],[ProductID]], tblProducts[ProductID], tblProducts[CostPrice])</f>
        <v>13311</v>
      </c>
      <c r="N2637">
        <f>tblOrders[[#This Row],[Sales]]-(tblOrders[[#This Row],[CostPrice]]*tblOrders[[#This Row],[Quantity]])</f>
        <v>275844</v>
      </c>
      <c r="O2637" t="str">
        <f>TEXT(tblOrders[[#This Row],[Date]],"mmm-yyyy")</f>
        <v>Jan-2025</v>
      </c>
      <c r="P2637" t="str">
        <f>_xlfn.XLOOKUP(tblOrders[[#This Row],[OrderID]], tblReturns[OrderID], tblReturns[Returned])</f>
        <v>No</v>
      </c>
      <c r="Q2637" t="str">
        <f>_xlfn.XLOOKUP(tblOrders[[#This Row],[OrderID]], tblShipping[OrderID], tblShipping[ShipMode])</f>
        <v>Pickup</v>
      </c>
      <c r="R2637" t="str">
        <f>IFERROR(_xlfn.XLOOKUP(A2636, tblCustomers[CustomerID], tblCustomers[CustomerName]), "Not Found")</f>
        <v>Not Found</v>
      </c>
      <c r="S2637" t="str">
        <f>IF(tblOrders[[#This Row],[Sales]]&gt;1000000,"High Value","Standard")</f>
        <v>Standard</v>
      </c>
      <c r="T2637" t="str">
        <f>_xlfn.XLOOKUP(tblOrders[[#This Row],[ProductID]], tblProducts[ProductID], tblProducts[ProductName])</f>
        <v>Product 91</v>
      </c>
      <c r="U2637">
        <f>_xlfn.XLOOKUP(tblOrders[[#This Row],[SalesRepID]], tblSalesreps[RepID], tblSalesreps[Target])</f>
        <v>19619177</v>
      </c>
    </row>
    <row r="2638" spans="1:21">
      <c r="A2638" t="s">
        <v>3435</v>
      </c>
      <c r="B2638" s="7" t="s">
        <v>184</v>
      </c>
      <c r="C2638" t="s">
        <v>484</v>
      </c>
      <c r="D2638" t="s">
        <v>617</v>
      </c>
      <c r="E2638" t="s">
        <v>205</v>
      </c>
      <c r="F2638" t="s">
        <v>14</v>
      </c>
      <c r="G2638">
        <v>1</v>
      </c>
      <c r="H2638">
        <v>0.2</v>
      </c>
      <c r="I2638" s="2">
        <v>30171.200000000001</v>
      </c>
      <c r="J2638" t="str">
        <f>_xlfn.XLOOKUP(tblOrders[[#This Row],[CustomerID]], tblCustomers[CustomerID], tblCustomers[CustomerName])</f>
        <v>Customer 97</v>
      </c>
      <c r="K2638" t="str">
        <f>_xlfn.XLOOKUP(tblOrders[[#This Row],[CustomerID]], tblCustomers[CustomerID], tblCustomers[Segment])</f>
        <v>Corporate</v>
      </c>
      <c r="L2638" t="str">
        <f>_xlfn.XLOOKUP(tblOrders[[#This Row],[ProductID]], tblProducts[ProductID], tblProducts[Category])</f>
        <v>Home</v>
      </c>
      <c r="M2638">
        <f>_xlfn.XLOOKUP(tblOrders[[#This Row],[ProductID]], tblProducts[ProductID], tblProducts[CostPrice])</f>
        <v>61495</v>
      </c>
      <c r="N2638">
        <f>tblOrders[[#This Row],[Sales]]-(tblOrders[[#This Row],[CostPrice]]*tblOrders[[#This Row],[Quantity]])</f>
        <v>-31323.8</v>
      </c>
      <c r="O2638" t="str">
        <f>TEXT(tblOrders[[#This Row],[Date]],"mmm-yyyy")</f>
        <v>May-2025</v>
      </c>
      <c r="P2638" t="str">
        <f>_xlfn.XLOOKUP(tblOrders[[#This Row],[OrderID]], tblReturns[OrderID], tblReturns[Returned])</f>
        <v>No</v>
      </c>
      <c r="Q2638" t="str">
        <f>_xlfn.XLOOKUP(tblOrders[[#This Row],[OrderID]], tblShipping[OrderID], tblShipping[ShipMode])</f>
        <v>Standard</v>
      </c>
      <c r="R2638" t="str">
        <f>IFERROR(_xlfn.XLOOKUP(A2637, tblCustomers[CustomerID], tblCustomers[CustomerName]), "Not Found")</f>
        <v>Not Found</v>
      </c>
      <c r="S2638" t="str">
        <f>IF(tblOrders[[#This Row],[Sales]]&gt;1000000,"High Value","Standard")</f>
        <v>Standard</v>
      </c>
      <c r="T2638" t="str">
        <f>_xlfn.XLOOKUP(tblOrders[[#This Row],[ProductID]], tblProducts[ProductID], tblProducts[ProductName])</f>
        <v>Product 45</v>
      </c>
      <c r="U2638">
        <f>_xlfn.XLOOKUP(tblOrders[[#This Row],[SalesRepID]], tblSalesreps[RepID], tblSalesreps[Target])</f>
        <v>16246424</v>
      </c>
    </row>
    <row r="2639" spans="1:21">
      <c r="A2639" t="s">
        <v>3436</v>
      </c>
      <c r="B2639" s="7" t="s">
        <v>550</v>
      </c>
      <c r="C2639" t="s">
        <v>724</v>
      </c>
      <c r="D2639" t="s">
        <v>96</v>
      </c>
      <c r="E2639" t="s">
        <v>119</v>
      </c>
      <c r="F2639" t="s">
        <v>88</v>
      </c>
      <c r="G2639">
        <v>1</v>
      </c>
      <c r="H2639">
        <v>0.15</v>
      </c>
      <c r="I2639" s="2">
        <v>37503.699999999997</v>
      </c>
      <c r="J2639" t="str">
        <f>_xlfn.XLOOKUP(tblOrders[[#This Row],[CustomerID]], tblCustomers[CustomerID], tblCustomers[CustomerName])</f>
        <v>Customer 162</v>
      </c>
      <c r="K2639" t="str">
        <f>_xlfn.XLOOKUP(tblOrders[[#This Row],[CustomerID]], tblCustomers[CustomerID], tblCustomers[Segment])</f>
        <v>Consumer</v>
      </c>
      <c r="L2639" t="str">
        <f>_xlfn.XLOOKUP(tblOrders[[#This Row],[ProductID]], tblProducts[ProductID], tblProducts[Category])</f>
        <v>Office</v>
      </c>
      <c r="M2639">
        <f>_xlfn.XLOOKUP(tblOrders[[#This Row],[ProductID]], tblProducts[ProductID], tblProducts[CostPrice])</f>
        <v>20831</v>
      </c>
      <c r="N2639">
        <f>tblOrders[[#This Row],[Sales]]-(tblOrders[[#This Row],[CostPrice]]*tblOrders[[#This Row],[Quantity]])</f>
        <v>16672.699999999997</v>
      </c>
      <c r="O2639" t="str">
        <f>TEXT(tblOrders[[#This Row],[Date]],"mmm-yyyy")</f>
        <v>Jun-2025</v>
      </c>
      <c r="P2639" t="str">
        <f>_xlfn.XLOOKUP(tblOrders[[#This Row],[OrderID]], tblReturns[OrderID], tblReturns[Returned])</f>
        <v>Yes</v>
      </c>
      <c r="Q2639" t="str">
        <f>_xlfn.XLOOKUP(tblOrders[[#This Row],[OrderID]], tblShipping[OrderID], tblShipping[ShipMode])</f>
        <v>Express</v>
      </c>
      <c r="R2639" t="str">
        <f>IFERROR(_xlfn.XLOOKUP(A2638, tblCustomers[CustomerID], tblCustomers[CustomerName]), "Not Found")</f>
        <v>Not Found</v>
      </c>
      <c r="S2639" t="str">
        <f>IF(tblOrders[[#This Row],[Sales]]&gt;1000000,"High Value","Standard")</f>
        <v>Standard</v>
      </c>
      <c r="T2639" t="str">
        <f>_xlfn.XLOOKUP(tblOrders[[#This Row],[ProductID]], tblProducts[ProductID], tblProducts[ProductName])</f>
        <v>Product 24</v>
      </c>
      <c r="U2639">
        <f>_xlfn.XLOOKUP(tblOrders[[#This Row],[SalesRepID]], tblSalesreps[RepID], tblSalesreps[Target])</f>
        <v>5886694</v>
      </c>
    </row>
    <row r="2640" spans="1:21">
      <c r="A2640" t="s">
        <v>3437</v>
      </c>
      <c r="B2640" s="7" t="s">
        <v>310</v>
      </c>
      <c r="C2640" t="s">
        <v>1076</v>
      </c>
      <c r="D2640" t="s">
        <v>945</v>
      </c>
      <c r="E2640" t="s">
        <v>87</v>
      </c>
      <c r="F2640" t="s">
        <v>26</v>
      </c>
      <c r="G2640">
        <v>7</v>
      </c>
      <c r="H2640">
        <v>0.1</v>
      </c>
      <c r="I2640" s="2">
        <v>315718.2</v>
      </c>
      <c r="J2640" t="str">
        <f>_xlfn.XLOOKUP(tblOrders[[#This Row],[CustomerID]], tblCustomers[CustomerID], tblCustomers[CustomerName])</f>
        <v>Customer 167</v>
      </c>
      <c r="K2640" t="str">
        <f>_xlfn.XLOOKUP(tblOrders[[#This Row],[CustomerID]], tblCustomers[CustomerID], tblCustomers[Segment])</f>
        <v>SME</v>
      </c>
      <c r="L2640" t="str">
        <f>_xlfn.XLOOKUP(tblOrders[[#This Row],[ProductID]], tblProducts[ProductID], tblProducts[Category])</f>
        <v>Home</v>
      </c>
      <c r="M2640">
        <f>_xlfn.XLOOKUP(tblOrders[[#This Row],[ProductID]], tblProducts[ProductID], tblProducts[CostPrice])</f>
        <v>54711</v>
      </c>
      <c r="N2640">
        <f>tblOrders[[#This Row],[Sales]]-(tblOrders[[#This Row],[CostPrice]]*tblOrders[[#This Row],[Quantity]])</f>
        <v>-67258.799999999988</v>
      </c>
      <c r="O2640" t="str">
        <f>TEXT(tblOrders[[#This Row],[Date]],"mmm-yyyy")</f>
        <v>Mar-2025</v>
      </c>
      <c r="P2640" t="str">
        <f>_xlfn.XLOOKUP(tblOrders[[#This Row],[OrderID]], tblReturns[OrderID], tblReturns[Returned])</f>
        <v>No</v>
      </c>
      <c r="Q2640" t="str">
        <f>_xlfn.XLOOKUP(tblOrders[[#This Row],[OrderID]], tblShipping[OrderID], tblShipping[ShipMode])</f>
        <v>Standard</v>
      </c>
      <c r="R2640" t="str">
        <f>IFERROR(_xlfn.XLOOKUP(A2639, tblCustomers[CustomerID], tblCustomers[CustomerName]), "Not Found")</f>
        <v>Not Found</v>
      </c>
      <c r="S2640" t="str">
        <f>IF(tblOrders[[#This Row],[Sales]]&gt;1000000,"High Value","Standard")</f>
        <v>Standard</v>
      </c>
      <c r="T2640" t="str">
        <f>_xlfn.XLOOKUP(tblOrders[[#This Row],[ProductID]], tblProducts[ProductID], tblProducts[ProductName])</f>
        <v>Product 38</v>
      </c>
      <c r="U2640">
        <f>_xlfn.XLOOKUP(tblOrders[[#This Row],[SalesRepID]], tblSalesreps[RepID], tblSalesreps[Target])</f>
        <v>18500989</v>
      </c>
    </row>
    <row r="2641" spans="1:21">
      <c r="A2641" t="s">
        <v>3438</v>
      </c>
      <c r="B2641" s="7" t="s">
        <v>963</v>
      </c>
      <c r="C2641" t="s">
        <v>1354</v>
      </c>
      <c r="D2641" t="s">
        <v>115</v>
      </c>
      <c r="E2641" t="s">
        <v>165</v>
      </c>
      <c r="F2641" t="s">
        <v>88</v>
      </c>
      <c r="G2641">
        <v>3</v>
      </c>
      <c r="H2641">
        <v>0.05</v>
      </c>
      <c r="I2641" s="2">
        <v>110129.7</v>
      </c>
      <c r="J2641" t="str">
        <f>_xlfn.XLOOKUP(tblOrders[[#This Row],[CustomerID]], tblCustomers[CustomerID], tblCustomers[CustomerName])</f>
        <v>Customer 244</v>
      </c>
      <c r="K2641" t="str">
        <f>_xlfn.XLOOKUP(tblOrders[[#This Row],[CustomerID]], tblCustomers[CustomerID], tblCustomers[Segment])</f>
        <v>Corporate</v>
      </c>
      <c r="L2641" t="str">
        <f>_xlfn.XLOOKUP(tblOrders[[#This Row],[ProductID]], tblProducts[ProductID], tblProducts[Category])</f>
        <v>Electronics</v>
      </c>
      <c r="M2641">
        <f>_xlfn.XLOOKUP(tblOrders[[#This Row],[ProductID]], tblProducts[ProductID], tblProducts[CostPrice])</f>
        <v>66631</v>
      </c>
      <c r="N2641">
        <f>tblOrders[[#This Row],[Sales]]-(tblOrders[[#This Row],[CostPrice]]*tblOrders[[#This Row],[Quantity]])</f>
        <v>-89763.3</v>
      </c>
      <c r="O2641" t="str">
        <f>TEXT(tblOrders[[#This Row],[Date]],"mmm-yyyy")</f>
        <v>Mar-2025</v>
      </c>
      <c r="P2641" t="str">
        <f>_xlfn.XLOOKUP(tblOrders[[#This Row],[OrderID]], tblReturns[OrderID], tblReturns[Returned])</f>
        <v>Yes</v>
      </c>
      <c r="Q2641" t="str">
        <f>_xlfn.XLOOKUP(tblOrders[[#This Row],[OrderID]], tblShipping[OrderID], tblShipping[ShipMode])</f>
        <v>Standard</v>
      </c>
      <c r="R2641" t="str">
        <f>IFERROR(_xlfn.XLOOKUP(A2640, tblCustomers[CustomerID], tblCustomers[CustomerName]), "Not Found")</f>
        <v>Not Found</v>
      </c>
      <c r="S2641" t="str">
        <f>IF(tblOrders[[#This Row],[Sales]]&gt;1000000,"High Value","Standard")</f>
        <v>Standard</v>
      </c>
      <c r="T2641" t="str">
        <f>_xlfn.XLOOKUP(tblOrders[[#This Row],[ProductID]], tblProducts[ProductID], tblProducts[ProductName])</f>
        <v>Product 70</v>
      </c>
      <c r="U2641">
        <f>_xlfn.XLOOKUP(tblOrders[[#This Row],[SalesRepID]], tblSalesreps[RepID], tblSalesreps[Target])</f>
        <v>16839910</v>
      </c>
    </row>
    <row r="2642" spans="1:21">
      <c r="A2642" t="s">
        <v>3439</v>
      </c>
      <c r="B2642" s="7" t="s">
        <v>1063</v>
      </c>
      <c r="C2642" t="s">
        <v>125</v>
      </c>
      <c r="D2642" t="s">
        <v>145</v>
      </c>
      <c r="E2642" t="s">
        <v>19</v>
      </c>
      <c r="F2642" t="s">
        <v>14</v>
      </c>
      <c r="G2642">
        <v>7</v>
      </c>
      <c r="H2642">
        <v>0.2</v>
      </c>
      <c r="I2642" s="2">
        <v>524658.4</v>
      </c>
      <c r="J2642" t="str">
        <f>_xlfn.XLOOKUP(tblOrders[[#This Row],[CustomerID]], tblCustomers[CustomerID], tblCustomers[CustomerName])</f>
        <v>Customer 33</v>
      </c>
      <c r="K2642" t="str">
        <f>_xlfn.XLOOKUP(tblOrders[[#This Row],[CustomerID]], tblCustomers[CustomerID], tblCustomers[Segment])</f>
        <v>Corporate</v>
      </c>
      <c r="L2642" t="str">
        <f>_xlfn.XLOOKUP(tblOrders[[#This Row],[ProductID]], tblProducts[ProductID], tblProducts[Category])</f>
        <v>Furniture</v>
      </c>
      <c r="M2642">
        <f>_xlfn.XLOOKUP(tblOrders[[#This Row],[ProductID]], tblProducts[ProductID], tblProducts[CostPrice])</f>
        <v>55764</v>
      </c>
      <c r="N2642">
        <f>tblOrders[[#This Row],[Sales]]-(tblOrders[[#This Row],[CostPrice]]*tblOrders[[#This Row],[Quantity]])</f>
        <v>134310.40000000002</v>
      </c>
      <c r="O2642" t="str">
        <f>TEXT(tblOrders[[#This Row],[Date]],"mmm-yyyy")</f>
        <v>Jul-2025</v>
      </c>
      <c r="P2642" t="str">
        <f>_xlfn.XLOOKUP(tblOrders[[#This Row],[OrderID]], tblReturns[OrderID], tblReturns[Returned])</f>
        <v>No</v>
      </c>
      <c r="Q2642" t="str">
        <f>_xlfn.XLOOKUP(tblOrders[[#This Row],[OrderID]], tblShipping[OrderID], tblShipping[ShipMode])</f>
        <v>Express</v>
      </c>
      <c r="R2642" t="str">
        <f>IFERROR(_xlfn.XLOOKUP(A2641, tblCustomers[CustomerID], tblCustomers[CustomerName]), "Not Found")</f>
        <v>Not Found</v>
      </c>
      <c r="S2642" t="str">
        <f>IF(tblOrders[[#This Row],[Sales]]&gt;1000000,"High Value","Standard")</f>
        <v>Standard</v>
      </c>
      <c r="T2642" t="str">
        <f>_xlfn.XLOOKUP(tblOrders[[#This Row],[ProductID]], tblProducts[ProductID], tblProducts[ProductName])</f>
        <v>Product 89</v>
      </c>
      <c r="U2642">
        <f>_xlfn.XLOOKUP(tblOrders[[#This Row],[SalesRepID]], tblSalesreps[RepID], tblSalesreps[Target])</f>
        <v>11347243</v>
      </c>
    </row>
    <row r="2643" spans="1:21">
      <c r="A2643" t="s">
        <v>3440</v>
      </c>
      <c r="B2643" s="7" t="s">
        <v>1357</v>
      </c>
      <c r="C2643" t="s">
        <v>114</v>
      </c>
      <c r="D2643" t="s">
        <v>115</v>
      </c>
      <c r="E2643" t="s">
        <v>19</v>
      </c>
      <c r="F2643" t="s">
        <v>51</v>
      </c>
      <c r="G2643">
        <v>7</v>
      </c>
      <c r="H2643">
        <v>0.1</v>
      </c>
      <c r="I2643" s="2">
        <v>121079.7</v>
      </c>
      <c r="J2643" t="str">
        <f>_xlfn.XLOOKUP(tblOrders[[#This Row],[CustomerID]], tblCustomers[CustomerID], tblCustomers[CustomerName])</f>
        <v>Customer 191</v>
      </c>
      <c r="K2643" t="str">
        <f>_xlfn.XLOOKUP(tblOrders[[#This Row],[CustomerID]], tblCustomers[CustomerID], tblCustomers[Segment])</f>
        <v>SME</v>
      </c>
      <c r="L2643" t="str">
        <f>_xlfn.XLOOKUP(tblOrders[[#This Row],[ProductID]], tblProducts[ProductID], tblProducts[Category])</f>
        <v>Electronics</v>
      </c>
      <c r="M2643">
        <f>_xlfn.XLOOKUP(tblOrders[[#This Row],[ProductID]], tblProducts[ProductID], tblProducts[CostPrice])</f>
        <v>66631</v>
      </c>
      <c r="N2643">
        <f>tblOrders[[#This Row],[Sales]]-(tblOrders[[#This Row],[CostPrice]]*tblOrders[[#This Row],[Quantity]])</f>
        <v>-345337.3</v>
      </c>
      <c r="O2643" t="str">
        <f>TEXT(tblOrders[[#This Row],[Date]],"mmm-yyyy")</f>
        <v>Oct-2025</v>
      </c>
      <c r="P2643" t="str">
        <f>_xlfn.XLOOKUP(tblOrders[[#This Row],[OrderID]], tblReturns[OrderID], tblReturns[Returned])</f>
        <v>No</v>
      </c>
      <c r="Q2643" t="str">
        <f>_xlfn.XLOOKUP(tblOrders[[#This Row],[OrderID]], tblShipping[OrderID], tblShipping[ShipMode])</f>
        <v>Pickup</v>
      </c>
      <c r="R2643" t="str">
        <f>IFERROR(_xlfn.XLOOKUP(A2642, tblCustomers[CustomerID], tblCustomers[CustomerName]), "Not Found")</f>
        <v>Not Found</v>
      </c>
      <c r="S2643" t="str">
        <f>IF(tblOrders[[#This Row],[Sales]]&gt;1000000,"High Value","Standard")</f>
        <v>Standard</v>
      </c>
      <c r="T2643" t="str">
        <f>_xlfn.XLOOKUP(tblOrders[[#This Row],[ProductID]], tblProducts[ProductID], tblProducts[ProductName])</f>
        <v>Product 70</v>
      </c>
      <c r="U2643">
        <f>_xlfn.XLOOKUP(tblOrders[[#This Row],[SalesRepID]], tblSalesreps[RepID], tblSalesreps[Target])</f>
        <v>11347243</v>
      </c>
    </row>
    <row r="2644" spans="1:21">
      <c r="A2644" t="s">
        <v>3441</v>
      </c>
      <c r="B2644" s="7" t="s">
        <v>360</v>
      </c>
      <c r="C2644" t="s">
        <v>573</v>
      </c>
      <c r="D2644" t="s">
        <v>430</v>
      </c>
      <c r="E2644" t="s">
        <v>74</v>
      </c>
      <c r="F2644" t="s">
        <v>88</v>
      </c>
      <c r="G2644">
        <v>4</v>
      </c>
      <c r="H2644">
        <v>0.2</v>
      </c>
      <c r="I2644" s="2">
        <v>123280</v>
      </c>
      <c r="J2644" t="str">
        <f>_xlfn.XLOOKUP(tblOrders[[#This Row],[CustomerID]], tblCustomers[CustomerID], tblCustomers[CustomerName])</f>
        <v>Customer 13</v>
      </c>
      <c r="K2644" t="str">
        <f>_xlfn.XLOOKUP(tblOrders[[#This Row],[CustomerID]], tblCustomers[CustomerID], tblCustomers[Segment])</f>
        <v>Corporate</v>
      </c>
      <c r="L2644" t="str">
        <f>_xlfn.XLOOKUP(tblOrders[[#This Row],[ProductID]], tblProducts[ProductID], tblProducts[Category])</f>
        <v>Office</v>
      </c>
      <c r="M2644">
        <f>_xlfn.XLOOKUP(tblOrders[[#This Row],[ProductID]], tblProducts[ProductID], tblProducts[CostPrice])</f>
        <v>7566</v>
      </c>
      <c r="N2644">
        <f>tblOrders[[#This Row],[Sales]]-(tblOrders[[#This Row],[CostPrice]]*tblOrders[[#This Row],[Quantity]])</f>
        <v>93016</v>
      </c>
      <c r="O2644" t="str">
        <f>TEXT(tblOrders[[#This Row],[Date]],"mmm-yyyy")</f>
        <v>Mar-2025</v>
      </c>
      <c r="P2644" t="str">
        <f>_xlfn.XLOOKUP(tblOrders[[#This Row],[OrderID]], tblReturns[OrderID], tblReturns[Returned])</f>
        <v>No</v>
      </c>
      <c r="Q2644" t="str">
        <f>_xlfn.XLOOKUP(tblOrders[[#This Row],[OrderID]], tblShipping[OrderID], tblShipping[ShipMode])</f>
        <v>Express</v>
      </c>
      <c r="R2644" t="str">
        <f>IFERROR(_xlfn.XLOOKUP(A2643, tblCustomers[CustomerID], tblCustomers[CustomerName]), "Not Found")</f>
        <v>Not Found</v>
      </c>
      <c r="S2644" t="str">
        <f>IF(tblOrders[[#This Row],[Sales]]&gt;1000000,"High Value","Standard")</f>
        <v>Standard</v>
      </c>
      <c r="T2644" t="str">
        <f>_xlfn.XLOOKUP(tblOrders[[#This Row],[ProductID]], tblProducts[ProductID], tblProducts[ProductName])</f>
        <v>Product 85</v>
      </c>
      <c r="U2644">
        <f>_xlfn.XLOOKUP(tblOrders[[#This Row],[SalesRepID]], tblSalesreps[RepID], tblSalesreps[Target])</f>
        <v>7254801</v>
      </c>
    </row>
    <row r="2645" spans="1:21">
      <c r="A2645" t="s">
        <v>3442</v>
      </c>
      <c r="B2645" s="7" t="s">
        <v>1683</v>
      </c>
      <c r="C2645" t="s">
        <v>825</v>
      </c>
      <c r="D2645" t="s">
        <v>288</v>
      </c>
      <c r="E2645" t="s">
        <v>50</v>
      </c>
      <c r="F2645" t="s">
        <v>20</v>
      </c>
      <c r="G2645">
        <v>9</v>
      </c>
      <c r="H2645">
        <v>0</v>
      </c>
      <c r="I2645" s="2">
        <v>297243</v>
      </c>
      <c r="J2645" t="str">
        <f>_xlfn.XLOOKUP(tblOrders[[#This Row],[CustomerID]], tblCustomers[CustomerID], tblCustomers[CustomerName])</f>
        <v>Customer 250</v>
      </c>
      <c r="K2645" t="str">
        <f>_xlfn.XLOOKUP(tblOrders[[#This Row],[CustomerID]], tblCustomers[CustomerID], tblCustomers[Segment])</f>
        <v>SME</v>
      </c>
      <c r="L2645" t="str">
        <f>_xlfn.XLOOKUP(tblOrders[[#This Row],[ProductID]], tblProducts[ProductID], tblProducts[Category])</f>
        <v>Furniture</v>
      </c>
      <c r="M2645">
        <f>_xlfn.XLOOKUP(tblOrders[[#This Row],[ProductID]], tblProducts[ProductID], tblProducts[CostPrice])</f>
        <v>34258</v>
      </c>
      <c r="N2645">
        <f>tblOrders[[#This Row],[Sales]]-(tblOrders[[#This Row],[CostPrice]]*tblOrders[[#This Row],[Quantity]])</f>
        <v>-11079</v>
      </c>
      <c r="O2645" t="str">
        <f>TEXT(tblOrders[[#This Row],[Date]],"mmm-yyyy")</f>
        <v>May-2025</v>
      </c>
      <c r="P2645" t="str">
        <f>_xlfn.XLOOKUP(tblOrders[[#This Row],[OrderID]], tblReturns[OrderID], tblReturns[Returned])</f>
        <v>No</v>
      </c>
      <c r="Q2645" t="str">
        <f>_xlfn.XLOOKUP(tblOrders[[#This Row],[OrderID]], tblShipping[OrderID], tblShipping[ShipMode])</f>
        <v>Pickup</v>
      </c>
      <c r="R2645" t="str">
        <f>IFERROR(_xlfn.XLOOKUP(A2644, tblCustomers[CustomerID], tblCustomers[CustomerName]), "Not Found")</f>
        <v>Not Found</v>
      </c>
      <c r="S2645" t="str">
        <f>IF(tblOrders[[#This Row],[Sales]]&gt;1000000,"High Value","Standard")</f>
        <v>Standard</v>
      </c>
      <c r="T2645" t="str">
        <f>_xlfn.XLOOKUP(tblOrders[[#This Row],[ProductID]], tblProducts[ProductID], tblProducts[ProductName])</f>
        <v>Product 39</v>
      </c>
      <c r="U2645">
        <f>_xlfn.XLOOKUP(tblOrders[[#This Row],[SalesRepID]], tblSalesreps[RepID], tblSalesreps[Target])</f>
        <v>17350666</v>
      </c>
    </row>
    <row r="2646" spans="1:21">
      <c r="A2646" t="s">
        <v>3443</v>
      </c>
      <c r="B2646" s="7" t="s">
        <v>438</v>
      </c>
      <c r="C2646" t="s">
        <v>251</v>
      </c>
      <c r="D2646" t="s">
        <v>44</v>
      </c>
      <c r="E2646" t="s">
        <v>197</v>
      </c>
      <c r="F2646" t="s">
        <v>14</v>
      </c>
      <c r="G2646">
        <v>4</v>
      </c>
      <c r="H2646">
        <v>0.1</v>
      </c>
      <c r="I2646" s="2">
        <v>136900.79999999999</v>
      </c>
      <c r="J2646" t="str">
        <f>_xlfn.XLOOKUP(tblOrders[[#This Row],[CustomerID]], tblCustomers[CustomerID], tblCustomers[CustomerName])</f>
        <v>Customer 175</v>
      </c>
      <c r="K2646" t="str">
        <f>_xlfn.XLOOKUP(tblOrders[[#This Row],[CustomerID]], tblCustomers[CustomerID], tblCustomers[Segment])</f>
        <v>Consumer</v>
      </c>
      <c r="L2646" t="str">
        <f>_xlfn.XLOOKUP(tblOrders[[#This Row],[ProductID]], tblProducts[ProductID], tblProducts[Category])</f>
        <v>Furniture</v>
      </c>
      <c r="M2646">
        <f>_xlfn.XLOOKUP(tblOrders[[#This Row],[ProductID]], tblProducts[ProductID], tblProducts[CostPrice])</f>
        <v>48953</v>
      </c>
      <c r="N2646">
        <f>tblOrders[[#This Row],[Sales]]-(tblOrders[[#This Row],[CostPrice]]*tblOrders[[#This Row],[Quantity]])</f>
        <v>-58911.200000000012</v>
      </c>
      <c r="O2646" t="str">
        <f>TEXT(tblOrders[[#This Row],[Date]],"mmm-yyyy")</f>
        <v>Jun-2025</v>
      </c>
      <c r="P2646" t="str">
        <f>_xlfn.XLOOKUP(tblOrders[[#This Row],[OrderID]], tblReturns[OrderID], tblReturns[Returned])</f>
        <v>No</v>
      </c>
      <c r="Q2646" t="str">
        <f>_xlfn.XLOOKUP(tblOrders[[#This Row],[OrderID]], tblShipping[OrderID], tblShipping[ShipMode])</f>
        <v>Pickup</v>
      </c>
      <c r="R2646" t="str">
        <f>IFERROR(_xlfn.XLOOKUP(A2645, tblCustomers[CustomerID], tblCustomers[CustomerName]), "Not Found")</f>
        <v>Not Found</v>
      </c>
      <c r="S2646" t="str">
        <f>IF(tblOrders[[#This Row],[Sales]]&gt;1000000,"High Value","Standard")</f>
        <v>Standard</v>
      </c>
      <c r="T2646" t="str">
        <f>_xlfn.XLOOKUP(tblOrders[[#This Row],[ProductID]], tblProducts[ProductID], tblProducts[ProductName])</f>
        <v>Product 56</v>
      </c>
      <c r="U2646">
        <f>_xlfn.XLOOKUP(tblOrders[[#This Row],[SalesRepID]], tblSalesreps[RepID], tblSalesreps[Target])</f>
        <v>19562258</v>
      </c>
    </row>
    <row r="2647" spans="1:21">
      <c r="A2647" t="s">
        <v>3444</v>
      </c>
      <c r="B2647" s="7" t="s">
        <v>341</v>
      </c>
      <c r="C2647" t="s">
        <v>48</v>
      </c>
      <c r="D2647" t="s">
        <v>817</v>
      </c>
      <c r="E2647" t="s">
        <v>25</v>
      </c>
      <c r="F2647" t="s">
        <v>88</v>
      </c>
      <c r="G2647">
        <v>5</v>
      </c>
      <c r="H2647">
        <v>0.05</v>
      </c>
      <c r="I2647" s="2">
        <v>298471</v>
      </c>
      <c r="J2647" t="str">
        <f>_xlfn.XLOOKUP(tblOrders[[#This Row],[CustomerID]], tblCustomers[CustomerID], tblCustomers[CustomerName])</f>
        <v>Customer 143</v>
      </c>
      <c r="K2647" t="str">
        <f>_xlfn.XLOOKUP(tblOrders[[#This Row],[CustomerID]], tblCustomers[CustomerID], tblCustomers[Segment])</f>
        <v>SME</v>
      </c>
      <c r="L2647" t="str">
        <f>_xlfn.XLOOKUP(tblOrders[[#This Row],[ProductID]], tblProducts[ProductID], tblProducts[Category])</f>
        <v>Furniture</v>
      </c>
      <c r="M2647">
        <f>_xlfn.XLOOKUP(tblOrders[[#This Row],[ProductID]], tblProducts[ProductID], tblProducts[CostPrice])</f>
        <v>11009</v>
      </c>
      <c r="N2647">
        <f>tblOrders[[#This Row],[Sales]]-(tblOrders[[#This Row],[CostPrice]]*tblOrders[[#This Row],[Quantity]])</f>
        <v>243426</v>
      </c>
      <c r="O2647" t="str">
        <f>TEXT(tblOrders[[#This Row],[Date]],"mmm-yyyy")</f>
        <v>Oct-2025</v>
      </c>
      <c r="P2647" t="str">
        <f>_xlfn.XLOOKUP(tblOrders[[#This Row],[OrderID]], tblReturns[OrderID], tblReturns[Returned])</f>
        <v>No</v>
      </c>
      <c r="Q2647" t="str">
        <f>_xlfn.XLOOKUP(tblOrders[[#This Row],[OrderID]], tblShipping[OrderID], tblShipping[ShipMode])</f>
        <v>Express</v>
      </c>
      <c r="R2647" t="str">
        <f>IFERROR(_xlfn.XLOOKUP(A2646, tblCustomers[CustomerID], tblCustomers[CustomerName]), "Not Found")</f>
        <v>Not Found</v>
      </c>
      <c r="S2647" t="str">
        <f>IF(tblOrders[[#This Row],[Sales]]&gt;1000000,"High Value","Standard")</f>
        <v>Standard</v>
      </c>
      <c r="T2647" t="str">
        <f>_xlfn.XLOOKUP(tblOrders[[#This Row],[ProductID]], tblProducts[ProductID], tblProducts[ProductName])</f>
        <v>Product 99</v>
      </c>
      <c r="U2647">
        <f>_xlfn.XLOOKUP(tblOrders[[#This Row],[SalesRepID]], tblSalesreps[RepID], tblSalesreps[Target])</f>
        <v>7094914</v>
      </c>
    </row>
    <row r="2648" spans="1:21">
      <c r="A2648" t="s">
        <v>3445</v>
      </c>
      <c r="B2648" s="7" t="s">
        <v>1178</v>
      </c>
      <c r="C2648" t="s">
        <v>86</v>
      </c>
      <c r="D2648" t="s">
        <v>18</v>
      </c>
      <c r="E2648" t="s">
        <v>35</v>
      </c>
      <c r="F2648" t="s">
        <v>20</v>
      </c>
      <c r="G2648">
        <v>2</v>
      </c>
      <c r="H2648">
        <v>0.1</v>
      </c>
      <c r="I2648" s="2">
        <v>120884.4</v>
      </c>
      <c r="J2648" t="str">
        <f>_xlfn.XLOOKUP(tblOrders[[#This Row],[CustomerID]], tblCustomers[CustomerID], tblCustomers[CustomerName])</f>
        <v>Customer 53</v>
      </c>
      <c r="K2648" t="str">
        <f>_xlfn.XLOOKUP(tblOrders[[#This Row],[CustomerID]], tblCustomers[CustomerID], tblCustomers[Segment])</f>
        <v>Consumer</v>
      </c>
      <c r="L2648" t="str">
        <f>_xlfn.XLOOKUP(tblOrders[[#This Row],[ProductID]], tblProducts[ProductID], tblProducts[Category])</f>
        <v>Electronics</v>
      </c>
      <c r="M2648">
        <f>_xlfn.XLOOKUP(tblOrders[[#This Row],[ProductID]], tblProducts[ProductID], tblProducts[CostPrice])</f>
        <v>55008</v>
      </c>
      <c r="N2648">
        <f>tblOrders[[#This Row],[Sales]]-(tblOrders[[#This Row],[CostPrice]]*tblOrders[[#This Row],[Quantity]])</f>
        <v>10868.399999999994</v>
      </c>
      <c r="O2648" t="str">
        <f>TEXT(tblOrders[[#This Row],[Date]],"mmm-yyyy")</f>
        <v>Apr-2025</v>
      </c>
      <c r="P2648" t="str">
        <f>_xlfn.XLOOKUP(tblOrders[[#This Row],[OrderID]], tblReturns[OrderID], tblReturns[Returned])</f>
        <v>No</v>
      </c>
      <c r="Q2648" t="str">
        <f>_xlfn.XLOOKUP(tblOrders[[#This Row],[OrderID]], tblShipping[OrderID], tblShipping[ShipMode])</f>
        <v>Pickup</v>
      </c>
      <c r="R2648" t="str">
        <f>IFERROR(_xlfn.XLOOKUP(A2647, tblCustomers[CustomerID], tblCustomers[CustomerName]), "Not Found")</f>
        <v>Not Found</v>
      </c>
      <c r="S2648" t="str">
        <f>IF(tblOrders[[#This Row],[Sales]]&gt;1000000,"High Value","Standard")</f>
        <v>Standard</v>
      </c>
      <c r="T2648" t="str">
        <f>_xlfn.XLOOKUP(tblOrders[[#This Row],[ProductID]], tblProducts[ProductID], tblProducts[ProductName])</f>
        <v>Product 94</v>
      </c>
      <c r="U2648">
        <f>_xlfn.XLOOKUP(tblOrders[[#This Row],[SalesRepID]], tblSalesreps[RepID], tblSalesreps[Target])</f>
        <v>19619177</v>
      </c>
    </row>
    <row r="2649" spans="1:21">
      <c r="A2649" t="s">
        <v>3446</v>
      </c>
      <c r="B2649" s="7" t="s">
        <v>1031</v>
      </c>
      <c r="C2649" t="s">
        <v>421</v>
      </c>
      <c r="D2649" t="s">
        <v>162</v>
      </c>
      <c r="E2649" t="s">
        <v>87</v>
      </c>
      <c r="F2649" t="s">
        <v>14</v>
      </c>
      <c r="G2649">
        <v>8</v>
      </c>
      <c r="H2649">
        <v>0.2</v>
      </c>
      <c r="I2649" s="2">
        <v>391635.20000000001</v>
      </c>
      <c r="J2649" t="str">
        <f>_xlfn.XLOOKUP(tblOrders[[#This Row],[CustomerID]], tblCustomers[CustomerID], tblCustomers[CustomerName])</f>
        <v>Customer 271</v>
      </c>
      <c r="K2649" t="str">
        <f>_xlfn.XLOOKUP(tblOrders[[#This Row],[CustomerID]], tblCustomers[CustomerID], tblCustomers[Segment])</f>
        <v>Consumer</v>
      </c>
      <c r="L2649" t="str">
        <f>_xlfn.XLOOKUP(tblOrders[[#This Row],[ProductID]], tblProducts[ProductID], tblProducts[Category])</f>
        <v>Furniture</v>
      </c>
      <c r="M2649">
        <f>_xlfn.XLOOKUP(tblOrders[[#This Row],[ProductID]], tblProducts[ProductID], tblProducts[CostPrice])</f>
        <v>62257</v>
      </c>
      <c r="N2649">
        <f>tblOrders[[#This Row],[Sales]]-(tblOrders[[#This Row],[CostPrice]]*tblOrders[[#This Row],[Quantity]])</f>
        <v>-106420.79999999999</v>
      </c>
      <c r="O2649" t="str">
        <f>TEXT(tblOrders[[#This Row],[Date]],"mmm-yyyy")</f>
        <v>Aug-2025</v>
      </c>
      <c r="P2649" t="str">
        <f>_xlfn.XLOOKUP(tblOrders[[#This Row],[OrderID]], tblReturns[OrderID], tblReturns[Returned])</f>
        <v>No</v>
      </c>
      <c r="Q2649" t="str">
        <f>_xlfn.XLOOKUP(tblOrders[[#This Row],[OrderID]], tblShipping[OrderID], tblShipping[ShipMode])</f>
        <v>Standard</v>
      </c>
      <c r="R2649" t="str">
        <f>IFERROR(_xlfn.XLOOKUP(A2648, tblCustomers[CustomerID], tblCustomers[CustomerName]), "Not Found")</f>
        <v>Not Found</v>
      </c>
      <c r="S2649" t="str">
        <f>IF(tblOrders[[#This Row],[Sales]]&gt;1000000,"High Value","Standard")</f>
        <v>Standard</v>
      </c>
      <c r="T2649" t="str">
        <f>_xlfn.XLOOKUP(tblOrders[[#This Row],[ProductID]], tblProducts[ProductID], tblProducts[ProductName])</f>
        <v>Product 55</v>
      </c>
      <c r="U2649">
        <f>_xlfn.XLOOKUP(tblOrders[[#This Row],[SalesRepID]], tblSalesreps[RepID], tblSalesreps[Target])</f>
        <v>18500989</v>
      </c>
    </row>
    <row r="2650" spans="1:21">
      <c r="A2650" t="s">
        <v>3447</v>
      </c>
      <c r="B2650" s="7" t="s">
        <v>884</v>
      </c>
      <c r="C2650" t="s">
        <v>1397</v>
      </c>
      <c r="D2650" t="s">
        <v>201</v>
      </c>
      <c r="E2650" t="s">
        <v>50</v>
      </c>
      <c r="F2650" t="s">
        <v>88</v>
      </c>
      <c r="G2650">
        <v>2</v>
      </c>
      <c r="H2650">
        <v>0.15</v>
      </c>
      <c r="I2650" s="2">
        <v>162438.39999999999</v>
      </c>
      <c r="J2650" t="str">
        <f>_xlfn.XLOOKUP(tblOrders[[#This Row],[CustomerID]], tblCustomers[CustomerID], tblCustomers[CustomerName])</f>
        <v>Customer 176</v>
      </c>
      <c r="K2650" t="str">
        <f>_xlfn.XLOOKUP(tblOrders[[#This Row],[CustomerID]], tblCustomers[CustomerID], tblCustomers[Segment])</f>
        <v>Corporate</v>
      </c>
      <c r="L2650" t="str">
        <f>_xlfn.XLOOKUP(tblOrders[[#This Row],[ProductID]], tblProducts[ProductID], tblProducts[Category])</f>
        <v>Furniture</v>
      </c>
      <c r="M2650">
        <f>_xlfn.XLOOKUP(tblOrders[[#This Row],[ProductID]], tblProducts[ProductID], tblProducts[CostPrice])</f>
        <v>22542</v>
      </c>
      <c r="N2650">
        <f>tblOrders[[#This Row],[Sales]]-(tblOrders[[#This Row],[CostPrice]]*tblOrders[[#This Row],[Quantity]])</f>
        <v>117354.4</v>
      </c>
      <c r="O2650" t="str">
        <f>TEXT(tblOrders[[#This Row],[Date]],"mmm-yyyy")</f>
        <v>Dec-2025</v>
      </c>
      <c r="P2650" t="str">
        <f>_xlfn.XLOOKUP(tblOrders[[#This Row],[OrderID]], tblReturns[OrderID], tblReturns[Returned])</f>
        <v>No</v>
      </c>
      <c r="Q2650" t="str">
        <f>_xlfn.XLOOKUP(tblOrders[[#This Row],[OrderID]], tblShipping[OrderID], tblShipping[ShipMode])</f>
        <v>Standard</v>
      </c>
      <c r="R2650" t="str">
        <f>IFERROR(_xlfn.XLOOKUP(A2649, tblCustomers[CustomerID], tblCustomers[CustomerName]), "Not Found")</f>
        <v>Not Found</v>
      </c>
      <c r="S2650" t="str">
        <f>IF(tblOrders[[#This Row],[Sales]]&gt;1000000,"High Value","Standard")</f>
        <v>Standard</v>
      </c>
      <c r="T2650" t="str">
        <f>_xlfn.XLOOKUP(tblOrders[[#This Row],[ProductID]], tblProducts[ProductID], tblProducts[ProductName])</f>
        <v>Product 50</v>
      </c>
      <c r="U2650">
        <f>_xlfn.XLOOKUP(tblOrders[[#This Row],[SalesRepID]], tblSalesreps[RepID], tblSalesreps[Target])</f>
        <v>17350666</v>
      </c>
    </row>
    <row r="2651" spans="1:21">
      <c r="A2651" t="s">
        <v>3448</v>
      </c>
      <c r="B2651" s="7" t="s">
        <v>1872</v>
      </c>
      <c r="C2651" t="s">
        <v>605</v>
      </c>
      <c r="D2651" t="s">
        <v>68</v>
      </c>
      <c r="E2651" t="s">
        <v>35</v>
      </c>
      <c r="F2651" t="s">
        <v>14</v>
      </c>
      <c r="G2651">
        <v>5</v>
      </c>
      <c r="H2651">
        <v>0.15</v>
      </c>
      <c r="I2651" s="2">
        <v>382925</v>
      </c>
      <c r="J2651" t="str">
        <f>_xlfn.XLOOKUP(tblOrders[[#This Row],[CustomerID]], tblCustomers[CustomerID], tblCustomers[CustomerName])</f>
        <v>Customer 207</v>
      </c>
      <c r="K2651" t="str">
        <f>_xlfn.XLOOKUP(tblOrders[[#This Row],[CustomerID]], tblCustomers[CustomerID], tblCustomers[Segment])</f>
        <v>SME</v>
      </c>
      <c r="L2651" t="str">
        <f>_xlfn.XLOOKUP(tblOrders[[#This Row],[ProductID]], tblProducts[ProductID], tblProducts[Category])</f>
        <v>Home</v>
      </c>
      <c r="M2651">
        <f>_xlfn.XLOOKUP(tblOrders[[#This Row],[ProductID]], tblProducts[ProductID], tblProducts[CostPrice])</f>
        <v>7159</v>
      </c>
      <c r="N2651">
        <f>tblOrders[[#This Row],[Sales]]-(tblOrders[[#This Row],[CostPrice]]*tblOrders[[#This Row],[Quantity]])</f>
        <v>347130</v>
      </c>
      <c r="O2651" t="str">
        <f>TEXT(tblOrders[[#This Row],[Date]],"mmm-yyyy")</f>
        <v>May-2025</v>
      </c>
      <c r="P2651" t="str">
        <f>_xlfn.XLOOKUP(tblOrders[[#This Row],[OrderID]], tblReturns[OrderID], tblReturns[Returned])</f>
        <v>No</v>
      </c>
      <c r="Q2651" t="str">
        <f>_xlfn.XLOOKUP(tblOrders[[#This Row],[OrderID]], tblShipping[OrderID], tblShipping[ShipMode])</f>
        <v>Express</v>
      </c>
      <c r="R2651" t="str">
        <f>IFERROR(_xlfn.XLOOKUP(A2650, tblCustomers[CustomerID], tblCustomers[CustomerName]), "Not Found")</f>
        <v>Not Found</v>
      </c>
      <c r="S2651" t="str">
        <f>IF(tblOrders[[#This Row],[Sales]]&gt;1000000,"High Value","Standard")</f>
        <v>Standard</v>
      </c>
      <c r="T2651" t="str">
        <f>_xlfn.XLOOKUP(tblOrders[[#This Row],[ProductID]], tblProducts[ProductID], tblProducts[ProductName])</f>
        <v>Product 26</v>
      </c>
      <c r="U2651">
        <f>_xlfn.XLOOKUP(tblOrders[[#This Row],[SalesRepID]], tblSalesreps[RepID], tblSalesreps[Target])</f>
        <v>19619177</v>
      </c>
    </row>
    <row r="2652" spans="1:21">
      <c r="A2652" t="s">
        <v>3449</v>
      </c>
      <c r="B2652" s="7" t="s">
        <v>1364</v>
      </c>
      <c r="C2652" t="s">
        <v>189</v>
      </c>
      <c r="D2652" t="s">
        <v>216</v>
      </c>
      <c r="E2652" t="s">
        <v>69</v>
      </c>
      <c r="F2652" t="s">
        <v>20</v>
      </c>
      <c r="G2652">
        <v>5</v>
      </c>
      <c r="H2652">
        <v>0</v>
      </c>
      <c r="I2652" s="2">
        <v>163305</v>
      </c>
      <c r="J2652" t="str">
        <f>_xlfn.XLOOKUP(tblOrders[[#This Row],[CustomerID]], tblCustomers[CustomerID], tblCustomers[CustomerName])</f>
        <v>Customer 216</v>
      </c>
      <c r="K2652" t="str">
        <f>_xlfn.XLOOKUP(tblOrders[[#This Row],[CustomerID]], tblCustomers[CustomerID], tblCustomers[Segment])</f>
        <v>Consumer</v>
      </c>
      <c r="L2652" t="str">
        <f>_xlfn.XLOOKUP(tblOrders[[#This Row],[ProductID]], tblProducts[ProductID], tblProducts[Category])</f>
        <v>Home</v>
      </c>
      <c r="M2652">
        <f>_xlfn.XLOOKUP(tblOrders[[#This Row],[ProductID]], tblProducts[ProductID], tblProducts[CostPrice])</f>
        <v>15200</v>
      </c>
      <c r="N2652">
        <f>tblOrders[[#This Row],[Sales]]-(tblOrders[[#This Row],[CostPrice]]*tblOrders[[#This Row],[Quantity]])</f>
        <v>87305</v>
      </c>
      <c r="O2652" t="str">
        <f>TEXT(tblOrders[[#This Row],[Date]],"mmm-yyyy")</f>
        <v>Jan-2025</v>
      </c>
      <c r="P2652" t="str">
        <f>_xlfn.XLOOKUP(tblOrders[[#This Row],[OrderID]], tblReturns[OrderID], tblReturns[Returned])</f>
        <v>No</v>
      </c>
      <c r="Q2652" t="str">
        <f>_xlfn.XLOOKUP(tblOrders[[#This Row],[OrderID]], tblShipping[OrderID], tblShipping[ShipMode])</f>
        <v>Pickup</v>
      </c>
      <c r="R2652" t="str">
        <f>IFERROR(_xlfn.XLOOKUP(A2651, tblCustomers[CustomerID], tblCustomers[CustomerName]), "Not Found")</f>
        <v>Not Found</v>
      </c>
      <c r="S2652" t="str">
        <f>IF(tblOrders[[#This Row],[Sales]]&gt;1000000,"High Value","Standard")</f>
        <v>Standard</v>
      </c>
      <c r="T2652" t="str">
        <f>_xlfn.XLOOKUP(tblOrders[[#This Row],[ProductID]], tblProducts[ProductID], tblProducts[ProductName])</f>
        <v>Product 52</v>
      </c>
      <c r="U2652">
        <f>_xlfn.XLOOKUP(tblOrders[[#This Row],[SalesRepID]], tblSalesreps[RepID], tblSalesreps[Target])</f>
        <v>19473459</v>
      </c>
    </row>
    <row r="2653" spans="1:21">
      <c r="A2653" t="s">
        <v>3450</v>
      </c>
      <c r="B2653" s="7" t="s">
        <v>1701</v>
      </c>
      <c r="C2653" t="s">
        <v>192</v>
      </c>
      <c r="D2653" t="s">
        <v>1029</v>
      </c>
      <c r="E2653" t="s">
        <v>186</v>
      </c>
      <c r="F2653" t="s">
        <v>14</v>
      </c>
      <c r="G2653">
        <v>6</v>
      </c>
      <c r="H2653">
        <v>0.05</v>
      </c>
      <c r="I2653" s="2">
        <v>91587.6</v>
      </c>
      <c r="J2653" t="str">
        <f>_xlfn.XLOOKUP(tblOrders[[#This Row],[CustomerID]], tblCustomers[CustomerID], tblCustomers[CustomerName])</f>
        <v>Customer 268</v>
      </c>
      <c r="K2653" t="str">
        <f>_xlfn.XLOOKUP(tblOrders[[#This Row],[CustomerID]], tblCustomers[CustomerID], tblCustomers[Segment])</f>
        <v>Consumer</v>
      </c>
      <c r="L2653" t="str">
        <f>_xlfn.XLOOKUP(tblOrders[[#This Row],[ProductID]], tblProducts[ProductID], tblProducts[Category])</f>
        <v>Furniture</v>
      </c>
      <c r="M2653">
        <f>_xlfn.XLOOKUP(tblOrders[[#This Row],[ProductID]], tblProducts[ProductID], tblProducts[CostPrice])</f>
        <v>74501</v>
      </c>
      <c r="N2653">
        <f>tblOrders[[#This Row],[Sales]]-(tblOrders[[#This Row],[CostPrice]]*tblOrders[[#This Row],[Quantity]])</f>
        <v>-355418.4</v>
      </c>
      <c r="O2653" t="str">
        <f>TEXT(tblOrders[[#This Row],[Date]],"mmm-yyyy")</f>
        <v>Jan-2025</v>
      </c>
      <c r="P2653" t="str">
        <f>_xlfn.XLOOKUP(tblOrders[[#This Row],[OrderID]], tblReturns[OrderID], tblReturns[Returned])</f>
        <v>No</v>
      </c>
      <c r="Q2653" t="str">
        <f>_xlfn.XLOOKUP(tblOrders[[#This Row],[OrderID]], tblShipping[OrderID], tblShipping[ShipMode])</f>
        <v>Express</v>
      </c>
      <c r="R2653" t="str">
        <f>IFERROR(_xlfn.XLOOKUP(A2652, tblCustomers[CustomerID], tblCustomers[CustomerName]), "Not Found")</f>
        <v>Not Found</v>
      </c>
      <c r="S2653" t="str">
        <f>IF(tblOrders[[#This Row],[Sales]]&gt;1000000,"High Value","Standard")</f>
        <v>Standard</v>
      </c>
      <c r="T2653" t="str">
        <f>_xlfn.XLOOKUP(tblOrders[[#This Row],[ProductID]], tblProducts[ProductID], tblProducts[ProductName])</f>
        <v>Product 18</v>
      </c>
      <c r="U2653">
        <f>_xlfn.XLOOKUP(tblOrders[[#This Row],[SalesRepID]], tblSalesreps[RepID], tblSalesreps[Target])</f>
        <v>15141830</v>
      </c>
    </row>
    <row r="2654" spans="1:21">
      <c r="A2654" t="s">
        <v>3451</v>
      </c>
      <c r="B2654" s="7" t="s">
        <v>85</v>
      </c>
      <c r="C2654" t="s">
        <v>29</v>
      </c>
      <c r="D2654" t="s">
        <v>308</v>
      </c>
      <c r="E2654" t="s">
        <v>40</v>
      </c>
      <c r="F2654" t="s">
        <v>14</v>
      </c>
      <c r="G2654">
        <v>5</v>
      </c>
      <c r="H2654">
        <v>0.1</v>
      </c>
      <c r="I2654" s="2">
        <v>188253</v>
      </c>
      <c r="J2654" t="str">
        <f>_xlfn.XLOOKUP(tblOrders[[#This Row],[CustomerID]], tblCustomers[CustomerID], tblCustomers[CustomerName])</f>
        <v>Customer 163</v>
      </c>
      <c r="K2654" t="str">
        <f>_xlfn.XLOOKUP(tblOrders[[#This Row],[CustomerID]], tblCustomers[CustomerID], tblCustomers[Segment])</f>
        <v>Corporate</v>
      </c>
      <c r="L2654" t="str">
        <f>_xlfn.XLOOKUP(tblOrders[[#This Row],[ProductID]], tblProducts[ProductID], tblProducts[Category])</f>
        <v>Furniture</v>
      </c>
      <c r="M2654">
        <f>_xlfn.XLOOKUP(tblOrders[[#This Row],[ProductID]], tblProducts[ProductID], tblProducts[CostPrice])</f>
        <v>27039</v>
      </c>
      <c r="N2654">
        <f>tblOrders[[#This Row],[Sales]]-(tblOrders[[#This Row],[CostPrice]]*tblOrders[[#This Row],[Quantity]])</f>
        <v>53058</v>
      </c>
      <c r="O2654" t="str">
        <f>TEXT(tblOrders[[#This Row],[Date]],"mmm-yyyy")</f>
        <v>Jul-2025</v>
      </c>
      <c r="P2654" t="str">
        <f>_xlfn.XLOOKUP(tblOrders[[#This Row],[OrderID]], tblReturns[OrderID], tblReturns[Returned])</f>
        <v>No</v>
      </c>
      <c r="Q2654" t="str">
        <f>_xlfn.XLOOKUP(tblOrders[[#This Row],[OrderID]], tblShipping[OrderID], tblShipping[ShipMode])</f>
        <v>Standard</v>
      </c>
      <c r="R2654" t="str">
        <f>IFERROR(_xlfn.XLOOKUP(A2653, tblCustomers[CustomerID], tblCustomers[CustomerName]), "Not Found")</f>
        <v>Not Found</v>
      </c>
      <c r="S2654" t="str">
        <f>IF(tblOrders[[#This Row],[Sales]]&gt;1000000,"High Value","Standard")</f>
        <v>Standard</v>
      </c>
      <c r="T2654" t="str">
        <f>_xlfn.XLOOKUP(tblOrders[[#This Row],[ProductID]], tblProducts[ProductID], tblProducts[ProductName])</f>
        <v>Product 13</v>
      </c>
      <c r="U2654">
        <f>_xlfn.XLOOKUP(tblOrders[[#This Row],[SalesRepID]], tblSalesreps[RepID], tblSalesreps[Target])</f>
        <v>6291486</v>
      </c>
    </row>
    <row r="2655" spans="1:21">
      <c r="A2655" t="s">
        <v>3452</v>
      </c>
      <c r="B2655" s="7" t="s">
        <v>869</v>
      </c>
      <c r="C2655" t="s">
        <v>521</v>
      </c>
      <c r="D2655" t="s">
        <v>382</v>
      </c>
      <c r="E2655" t="s">
        <v>50</v>
      </c>
      <c r="F2655" t="s">
        <v>26</v>
      </c>
      <c r="G2655">
        <v>6</v>
      </c>
      <c r="H2655">
        <v>0.1</v>
      </c>
      <c r="I2655" s="2">
        <v>803530.8</v>
      </c>
      <c r="J2655" t="str">
        <f>_xlfn.XLOOKUP(tblOrders[[#This Row],[CustomerID]], tblCustomers[CustomerID], tblCustomers[CustomerName])</f>
        <v>Customer 239</v>
      </c>
      <c r="K2655" t="str">
        <f>_xlfn.XLOOKUP(tblOrders[[#This Row],[CustomerID]], tblCustomers[CustomerID], tblCustomers[Segment])</f>
        <v>Corporate</v>
      </c>
      <c r="L2655" t="str">
        <f>_xlfn.XLOOKUP(tblOrders[[#This Row],[ProductID]], tblProducts[ProductID], tblProducts[Category])</f>
        <v>Office</v>
      </c>
      <c r="M2655">
        <f>_xlfn.XLOOKUP(tblOrders[[#This Row],[ProductID]], tblProducts[ProductID], tblProducts[CostPrice])</f>
        <v>61777</v>
      </c>
      <c r="N2655">
        <f>tblOrders[[#This Row],[Sales]]-(tblOrders[[#This Row],[CostPrice]]*tblOrders[[#This Row],[Quantity]])</f>
        <v>432868.80000000005</v>
      </c>
      <c r="O2655" t="str">
        <f>TEXT(tblOrders[[#This Row],[Date]],"mmm-yyyy")</f>
        <v>Nov-2025</v>
      </c>
      <c r="P2655" t="str">
        <f>_xlfn.XLOOKUP(tblOrders[[#This Row],[OrderID]], tblReturns[OrderID], tblReturns[Returned])</f>
        <v>No</v>
      </c>
      <c r="Q2655" t="str">
        <f>_xlfn.XLOOKUP(tblOrders[[#This Row],[OrderID]], tblShipping[OrderID], tblShipping[ShipMode])</f>
        <v>Express</v>
      </c>
      <c r="R2655" t="str">
        <f>IFERROR(_xlfn.XLOOKUP(A2654, tblCustomers[CustomerID], tblCustomers[CustomerName]), "Not Found")</f>
        <v>Not Found</v>
      </c>
      <c r="S2655" t="str">
        <f>IF(tblOrders[[#This Row],[Sales]]&gt;1000000,"High Value","Standard")</f>
        <v>Standard</v>
      </c>
      <c r="T2655" t="str">
        <f>_xlfn.XLOOKUP(tblOrders[[#This Row],[ProductID]], tblProducts[ProductID], tblProducts[ProductName])</f>
        <v>Product 65</v>
      </c>
      <c r="U2655">
        <f>_xlfn.XLOOKUP(tblOrders[[#This Row],[SalesRepID]], tblSalesreps[RepID], tblSalesreps[Target])</f>
        <v>17350666</v>
      </c>
    </row>
    <row r="2656" spans="1:21">
      <c r="A2656" t="s">
        <v>3453</v>
      </c>
      <c r="B2656" s="7" t="s">
        <v>1198</v>
      </c>
      <c r="C2656" t="s">
        <v>355</v>
      </c>
      <c r="D2656" t="s">
        <v>12</v>
      </c>
      <c r="E2656" t="s">
        <v>13</v>
      </c>
      <c r="F2656" t="s">
        <v>14</v>
      </c>
      <c r="G2656">
        <v>3</v>
      </c>
      <c r="H2656">
        <v>0.15</v>
      </c>
      <c r="I2656" s="2">
        <v>314968.34999999998</v>
      </c>
      <c r="J2656" t="str">
        <f>_xlfn.XLOOKUP(tblOrders[[#This Row],[CustomerID]], tblCustomers[CustomerID], tblCustomers[CustomerName])</f>
        <v>Customer 289</v>
      </c>
      <c r="K2656" t="str">
        <f>_xlfn.XLOOKUP(tblOrders[[#This Row],[CustomerID]], tblCustomers[CustomerID], tblCustomers[Segment])</f>
        <v>SME</v>
      </c>
      <c r="L2656" t="str">
        <f>_xlfn.XLOOKUP(tblOrders[[#This Row],[ProductID]], tblProducts[ProductID], tblProducts[Category])</f>
        <v>Furniture</v>
      </c>
      <c r="M2656">
        <f>_xlfn.XLOOKUP(tblOrders[[#This Row],[ProductID]], tblProducts[ProductID], tblProducts[CostPrice])</f>
        <v>72369</v>
      </c>
      <c r="N2656">
        <f>tblOrders[[#This Row],[Sales]]-(tblOrders[[#This Row],[CostPrice]]*tblOrders[[#This Row],[Quantity]])</f>
        <v>97861.349999999977</v>
      </c>
      <c r="O2656" t="str">
        <f>TEXT(tblOrders[[#This Row],[Date]],"mmm-yyyy")</f>
        <v>Mar-2025</v>
      </c>
      <c r="P2656" t="str">
        <f>_xlfn.XLOOKUP(tblOrders[[#This Row],[OrderID]], tblReturns[OrderID], tblReturns[Returned])</f>
        <v>No</v>
      </c>
      <c r="Q2656" t="str">
        <f>_xlfn.XLOOKUP(tblOrders[[#This Row],[OrderID]], tblShipping[OrderID], tblShipping[ShipMode])</f>
        <v>Standard</v>
      </c>
      <c r="R2656" t="str">
        <f>IFERROR(_xlfn.XLOOKUP(A2655, tblCustomers[CustomerID], tblCustomers[CustomerName]), "Not Found")</f>
        <v>Not Found</v>
      </c>
      <c r="S2656" t="str">
        <f>IF(tblOrders[[#This Row],[Sales]]&gt;1000000,"High Value","Standard")</f>
        <v>Standard</v>
      </c>
      <c r="T2656" t="str">
        <f>_xlfn.XLOOKUP(tblOrders[[#This Row],[ProductID]], tblProducts[ProductID], tblProducts[ProductName])</f>
        <v>Product 19</v>
      </c>
      <c r="U2656">
        <f>_xlfn.XLOOKUP(tblOrders[[#This Row],[SalesRepID]], tblSalesreps[RepID], tblSalesreps[Target])</f>
        <v>11852878</v>
      </c>
    </row>
    <row r="2657" spans="1:21">
      <c r="A2657" t="s">
        <v>3454</v>
      </c>
      <c r="B2657" s="7" t="s">
        <v>1055</v>
      </c>
      <c r="C2657" t="s">
        <v>534</v>
      </c>
      <c r="D2657" t="s">
        <v>155</v>
      </c>
      <c r="E2657" t="s">
        <v>210</v>
      </c>
      <c r="F2657" t="s">
        <v>88</v>
      </c>
      <c r="G2657">
        <v>1</v>
      </c>
      <c r="H2657">
        <v>0</v>
      </c>
      <c r="I2657" s="2">
        <v>34725</v>
      </c>
      <c r="J2657" t="str">
        <f>_xlfn.XLOOKUP(tblOrders[[#This Row],[CustomerID]], tblCustomers[CustomerID], tblCustomers[CustomerName])</f>
        <v>Customer 66</v>
      </c>
      <c r="K2657" t="str">
        <f>_xlfn.XLOOKUP(tblOrders[[#This Row],[CustomerID]], tblCustomers[CustomerID], tblCustomers[Segment])</f>
        <v>Consumer</v>
      </c>
      <c r="L2657" t="str">
        <f>_xlfn.XLOOKUP(tblOrders[[#This Row],[ProductID]], tblProducts[ProductID], tblProducts[Category])</f>
        <v>Electronics</v>
      </c>
      <c r="M2657">
        <f>_xlfn.XLOOKUP(tblOrders[[#This Row],[ProductID]], tblProducts[ProductID], tblProducts[CostPrice])</f>
        <v>23271</v>
      </c>
      <c r="N2657">
        <f>tblOrders[[#This Row],[Sales]]-(tblOrders[[#This Row],[CostPrice]]*tblOrders[[#This Row],[Quantity]])</f>
        <v>11454</v>
      </c>
      <c r="O2657" t="str">
        <f>TEXT(tblOrders[[#This Row],[Date]],"mmm-yyyy")</f>
        <v>Mar-2025</v>
      </c>
      <c r="P2657" t="str">
        <f>_xlfn.XLOOKUP(tblOrders[[#This Row],[OrderID]], tblReturns[OrderID], tblReturns[Returned])</f>
        <v>No</v>
      </c>
      <c r="Q2657" t="str">
        <f>_xlfn.XLOOKUP(tblOrders[[#This Row],[OrderID]], tblShipping[OrderID], tblShipping[ShipMode])</f>
        <v>Standard</v>
      </c>
      <c r="R2657" t="str">
        <f>IFERROR(_xlfn.XLOOKUP(A2656, tblCustomers[CustomerID], tblCustomers[CustomerName]), "Not Found")</f>
        <v>Not Found</v>
      </c>
      <c r="S2657" t="str">
        <f>IF(tblOrders[[#This Row],[Sales]]&gt;1000000,"High Value","Standard")</f>
        <v>Standard</v>
      </c>
      <c r="T2657" t="str">
        <f>_xlfn.XLOOKUP(tblOrders[[#This Row],[ProductID]], tblProducts[ProductID], tblProducts[ProductName])</f>
        <v>Product 48</v>
      </c>
      <c r="U2657">
        <f>_xlfn.XLOOKUP(tblOrders[[#This Row],[SalesRepID]], tblSalesreps[RepID], tblSalesreps[Target])</f>
        <v>19336654</v>
      </c>
    </row>
    <row r="2658" spans="1:21">
      <c r="A2658" t="s">
        <v>3455</v>
      </c>
      <c r="B2658" s="7" t="s">
        <v>610</v>
      </c>
      <c r="C2658" t="s">
        <v>1217</v>
      </c>
      <c r="D2658" t="s">
        <v>516</v>
      </c>
      <c r="E2658" t="s">
        <v>69</v>
      </c>
      <c r="F2658" t="s">
        <v>14</v>
      </c>
      <c r="G2658">
        <v>7</v>
      </c>
      <c r="H2658">
        <v>0.1</v>
      </c>
      <c r="I2658" s="2">
        <v>162489.60000000001</v>
      </c>
      <c r="J2658" t="str">
        <f>_xlfn.XLOOKUP(tblOrders[[#This Row],[CustomerID]], tblCustomers[CustomerID], tblCustomers[CustomerName])</f>
        <v>Customer 100</v>
      </c>
      <c r="K2658" t="str">
        <f>_xlfn.XLOOKUP(tblOrders[[#This Row],[CustomerID]], tblCustomers[CustomerID], tblCustomers[Segment])</f>
        <v>Corporate</v>
      </c>
      <c r="L2658" t="str">
        <f>_xlfn.XLOOKUP(tblOrders[[#This Row],[ProductID]], tblProducts[ProductID], tblProducts[Category])</f>
        <v>Home</v>
      </c>
      <c r="M2658">
        <f>_xlfn.XLOOKUP(tblOrders[[#This Row],[ProductID]], tblProducts[ProductID], tblProducts[CostPrice])</f>
        <v>48408</v>
      </c>
      <c r="N2658">
        <f>tblOrders[[#This Row],[Sales]]-(tblOrders[[#This Row],[CostPrice]]*tblOrders[[#This Row],[Quantity]])</f>
        <v>-176366.4</v>
      </c>
      <c r="O2658" t="str">
        <f>TEXT(tblOrders[[#This Row],[Date]],"mmm-yyyy")</f>
        <v>Dec-2025</v>
      </c>
      <c r="P2658" t="str">
        <f>_xlfn.XLOOKUP(tblOrders[[#This Row],[OrderID]], tblReturns[OrderID], tblReturns[Returned])</f>
        <v>No</v>
      </c>
      <c r="Q2658" t="str">
        <f>_xlfn.XLOOKUP(tblOrders[[#This Row],[OrderID]], tblShipping[OrderID], tblShipping[ShipMode])</f>
        <v>Pickup</v>
      </c>
      <c r="R2658" t="str">
        <f>IFERROR(_xlfn.XLOOKUP(A2657, tblCustomers[CustomerID], tblCustomers[CustomerName]), "Not Found")</f>
        <v>Not Found</v>
      </c>
      <c r="S2658" t="str">
        <f>IF(tblOrders[[#This Row],[Sales]]&gt;1000000,"High Value","Standard")</f>
        <v>Standard</v>
      </c>
      <c r="T2658" t="str">
        <f>_xlfn.XLOOKUP(tblOrders[[#This Row],[ProductID]], tblProducts[ProductID], tblProducts[ProductName])</f>
        <v>Product 12</v>
      </c>
      <c r="U2658">
        <f>_xlfn.XLOOKUP(tblOrders[[#This Row],[SalesRepID]], tblSalesreps[RepID], tblSalesreps[Target])</f>
        <v>19473459</v>
      </c>
    </row>
    <row r="2659" spans="1:21">
      <c r="A2659" t="s">
        <v>3456</v>
      </c>
      <c r="B2659" s="7" t="s">
        <v>495</v>
      </c>
      <c r="C2659" t="s">
        <v>43</v>
      </c>
      <c r="D2659" t="s">
        <v>1230</v>
      </c>
      <c r="E2659" t="s">
        <v>202</v>
      </c>
      <c r="F2659" t="s">
        <v>51</v>
      </c>
      <c r="G2659">
        <v>10</v>
      </c>
      <c r="H2659">
        <v>0.2</v>
      </c>
      <c r="I2659" s="2">
        <v>751032</v>
      </c>
      <c r="J2659" t="str">
        <f>_xlfn.XLOOKUP(tblOrders[[#This Row],[CustomerID]], tblCustomers[CustomerID], tblCustomers[CustomerName])</f>
        <v>Customer 283</v>
      </c>
      <c r="K2659" t="str">
        <f>_xlfn.XLOOKUP(tblOrders[[#This Row],[CustomerID]], tblCustomers[CustomerID], tblCustomers[Segment])</f>
        <v>Corporate</v>
      </c>
      <c r="L2659" t="str">
        <f>_xlfn.XLOOKUP(tblOrders[[#This Row],[ProductID]], tblProducts[ProductID], tblProducts[Category])</f>
        <v>Furniture</v>
      </c>
      <c r="M2659">
        <f>_xlfn.XLOOKUP(tblOrders[[#This Row],[ProductID]], tblProducts[ProductID], tblProducts[CostPrice])</f>
        <v>48520</v>
      </c>
      <c r="N2659">
        <f>tblOrders[[#This Row],[Sales]]-(tblOrders[[#This Row],[CostPrice]]*tblOrders[[#This Row],[Quantity]])</f>
        <v>265832</v>
      </c>
      <c r="O2659" t="str">
        <f>TEXT(tblOrders[[#This Row],[Date]],"mmm-yyyy")</f>
        <v>Dec-2025</v>
      </c>
      <c r="P2659" t="str">
        <f>_xlfn.XLOOKUP(tblOrders[[#This Row],[OrderID]], tblReturns[OrderID], tblReturns[Returned])</f>
        <v>No</v>
      </c>
      <c r="Q2659" t="str">
        <f>_xlfn.XLOOKUP(tblOrders[[#This Row],[OrderID]], tblShipping[OrderID], tblShipping[ShipMode])</f>
        <v>Express</v>
      </c>
      <c r="R2659" t="str">
        <f>IFERROR(_xlfn.XLOOKUP(A2658, tblCustomers[CustomerID], tblCustomers[CustomerName]), "Not Found")</f>
        <v>Not Found</v>
      </c>
      <c r="S2659" t="str">
        <f>IF(tblOrders[[#This Row],[Sales]]&gt;1000000,"High Value","Standard")</f>
        <v>Standard</v>
      </c>
      <c r="T2659" t="str">
        <f>_xlfn.XLOOKUP(tblOrders[[#This Row],[ProductID]], tblProducts[ProductID], tblProducts[ProductName])</f>
        <v>Product 73</v>
      </c>
      <c r="U2659">
        <f>_xlfn.XLOOKUP(tblOrders[[#This Row],[SalesRepID]], tblSalesreps[RepID], tblSalesreps[Target])</f>
        <v>10652665</v>
      </c>
    </row>
    <row r="2660" spans="1:21">
      <c r="A2660" t="s">
        <v>3457</v>
      </c>
      <c r="B2660" s="7" t="s">
        <v>1889</v>
      </c>
      <c r="C2660" t="s">
        <v>185</v>
      </c>
      <c r="D2660" t="s">
        <v>546</v>
      </c>
      <c r="E2660" t="s">
        <v>35</v>
      </c>
      <c r="F2660" t="s">
        <v>51</v>
      </c>
      <c r="G2660">
        <v>6</v>
      </c>
      <c r="H2660">
        <v>0</v>
      </c>
      <c r="I2660" s="2">
        <v>134106</v>
      </c>
      <c r="J2660" t="str">
        <f>_xlfn.XLOOKUP(tblOrders[[#This Row],[CustomerID]], tblCustomers[CustomerID], tblCustomers[CustomerName])</f>
        <v>Customer 165</v>
      </c>
      <c r="K2660" t="str">
        <f>_xlfn.XLOOKUP(tblOrders[[#This Row],[CustomerID]], tblCustomers[CustomerID], tblCustomers[Segment])</f>
        <v>Consumer</v>
      </c>
      <c r="L2660" t="str">
        <f>_xlfn.XLOOKUP(tblOrders[[#This Row],[ProductID]], tblProducts[ProductID], tblProducts[Category])</f>
        <v>Home</v>
      </c>
      <c r="M2660">
        <f>_xlfn.XLOOKUP(tblOrders[[#This Row],[ProductID]], tblProducts[ProductID], tblProducts[CostPrice])</f>
        <v>51783</v>
      </c>
      <c r="N2660">
        <f>tblOrders[[#This Row],[Sales]]-(tblOrders[[#This Row],[CostPrice]]*tblOrders[[#This Row],[Quantity]])</f>
        <v>-176592</v>
      </c>
      <c r="O2660" t="str">
        <f>TEXT(tblOrders[[#This Row],[Date]],"mmm-yyyy")</f>
        <v>Oct-2025</v>
      </c>
      <c r="P2660" t="str">
        <f>_xlfn.XLOOKUP(tblOrders[[#This Row],[OrderID]], tblReturns[OrderID], tblReturns[Returned])</f>
        <v>No</v>
      </c>
      <c r="Q2660" t="str">
        <f>_xlfn.XLOOKUP(tblOrders[[#This Row],[OrderID]], tblShipping[OrderID], tblShipping[ShipMode])</f>
        <v>Pickup</v>
      </c>
      <c r="R2660" t="str">
        <f>IFERROR(_xlfn.XLOOKUP(A2659, tblCustomers[CustomerID], tblCustomers[CustomerName]), "Not Found")</f>
        <v>Not Found</v>
      </c>
      <c r="S2660" t="str">
        <f>IF(tblOrders[[#This Row],[Sales]]&gt;1000000,"High Value","Standard")</f>
        <v>Standard</v>
      </c>
      <c r="T2660" t="str">
        <f>_xlfn.XLOOKUP(tblOrders[[#This Row],[ProductID]], tblProducts[ProductID], tblProducts[ProductName])</f>
        <v>Product 14</v>
      </c>
      <c r="U2660">
        <f>_xlfn.XLOOKUP(tblOrders[[#This Row],[SalesRepID]], tblSalesreps[RepID], tblSalesreps[Target])</f>
        <v>19619177</v>
      </c>
    </row>
    <row r="2661" spans="1:21">
      <c r="A2661" t="s">
        <v>3458</v>
      </c>
      <c r="B2661" s="7" t="s">
        <v>1961</v>
      </c>
      <c r="C2661" t="s">
        <v>429</v>
      </c>
      <c r="D2661" t="s">
        <v>369</v>
      </c>
      <c r="E2661" t="s">
        <v>165</v>
      </c>
      <c r="F2661" t="s">
        <v>20</v>
      </c>
      <c r="G2661">
        <v>3</v>
      </c>
      <c r="H2661">
        <v>0.2</v>
      </c>
      <c r="I2661" s="2">
        <v>325075.20000000001</v>
      </c>
      <c r="J2661" t="str">
        <f>_xlfn.XLOOKUP(tblOrders[[#This Row],[CustomerID]], tblCustomers[CustomerID], tblCustomers[CustomerName])</f>
        <v>Customer 243</v>
      </c>
      <c r="K2661" t="str">
        <f>_xlfn.XLOOKUP(tblOrders[[#This Row],[CustomerID]], tblCustomers[CustomerID], tblCustomers[Segment])</f>
        <v>Corporate</v>
      </c>
      <c r="L2661" t="str">
        <f>_xlfn.XLOOKUP(tblOrders[[#This Row],[ProductID]], tblProducts[ProductID], tblProducts[Category])</f>
        <v>Office</v>
      </c>
      <c r="M2661">
        <f>_xlfn.XLOOKUP(tblOrders[[#This Row],[ProductID]], tblProducts[ProductID], tblProducts[CostPrice])</f>
        <v>12456</v>
      </c>
      <c r="N2661">
        <f>tblOrders[[#This Row],[Sales]]-(tblOrders[[#This Row],[CostPrice]]*tblOrders[[#This Row],[Quantity]])</f>
        <v>287707.2</v>
      </c>
      <c r="O2661" t="str">
        <f>TEXT(tblOrders[[#This Row],[Date]],"mmm-yyyy")</f>
        <v>Dec-2025</v>
      </c>
      <c r="P2661" t="str">
        <f>_xlfn.XLOOKUP(tblOrders[[#This Row],[OrderID]], tblReturns[OrderID], tblReturns[Returned])</f>
        <v>No</v>
      </c>
      <c r="Q2661" t="str">
        <f>_xlfn.XLOOKUP(tblOrders[[#This Row],[OrderID]], tblShipping[OrderID], tblShipping[ShipMode])</f>
        <v>Standard</v>
      </c>
      <c r="R2661" t="str">
        <f>IFERROR(_xlfn.XLOOKUP(A2660, tblCustomers[CustomerID], tblCustomers[CustomerName]), "Not Found")</f>
        <v>Not Found</v>
      </c>
      <c r="S2661" t="str">
        <f>IF(tblOrders[[#This Row],[Sales]]&gt;1000000,"High Value","Standard")</f>
        <v>Standard</v>
      </c>
      <c r="T2661" t="str">
        <f>_xlfn.XLOOKUP(tblOrders[[#This Row],[ProductID]], tblProducts[ProductID], tblProducts[ProductName])</f>
        <v>Product 42</v>
      </c>
      <c r="U2661">
        <f>_xlfn.XLOOKUP(tblOrders[[#This Row],[SalesRepID]], tblSalesreps[RepID], tblSalesreps[Target])</f>
        <v>16839910</v>
      </c>
    </row>
    <row r="2662" spans="1:21">
      <c r="A2662" t="s">
        <v>3459</v>
      </c>
      <c r="B2662" s="7" t="s">
        <v>769</v>
      </c>
      <c r="C2662" t="s">
        <v>389</v>
      </c>
      <c r="D2662" t="s">
        <v>55</v>
      </c>
      <c r="E2662" t="s">
        <v>45</v>
      </c>
      <c r="F2662" t="s">
        <v>26</v>
      </c>
      <c r="G2662">
        <v>6</v>
      </c>
      <c r="H2662">
        <v>0.15</v>
      </c>
      <c r="I2662" s="2">
        <v>628228.19999999995</v>
      </c>
      <c r="J2662" t="str">
        <f>_xlfn.XLOOKUP(tblOrders[[#This Row],[CustomerID]], tblCustomers[CustomerID], tblCustomers[CustomerName])</f>
        <v>Customer 127</v>
      </c>
      <c r="K2662" t="str">
        <f>_xlfn.XLOOKUP(tblOrders[[#This Row],[CustomerID]], tblCustomers[CustomerID], tblCustomers[Segment])</f>
        <v>SME</v>
      </c>
      <c r="L2662" t="str">
        <f>_xlfn.XLOOKUP(tblOrders[[#This Row],[ProductID]], tblProducts[ProductID], tblProducts[Category])</f>
        <v>Home</v>
      </c>
      <c r="M2662">
        <f>_xlfn.XLOOKUP(tblOrders[[#This Row],[ProductID]], tblProducts[ProductID], tblProducts[CostPrice])</f>
        <v>23348</v>
      </c>
      <c r="N2662">
        <f>tblOrders[[#This Row],[Sales]]-(tblOrders[[#This Row],[CostPrice]]*tblOrders[[#This Row],[Quantity]])</f>
        <v>488140.19999999995</v>
      </c>
      <c r="O2662" t="str">
        <f>TEXT(tblOrders[[#This Row],[Date]],"mmm-yyyy")</f>
        <v>Apr-2025</v>
      </c>
      <c r="P2662" t="str">
        <f>_xlfn.XLOOKUP(tblOrders[[#This Row],[OrderID]], tblReturns[OrderID], tblReturns[Returned])</f>
        <v>No</v>
      </c>
      <c r="Q2662" t="str">
        <f>_xlfn.XLOOKUP(tblOrders[[#This Row],[OrderID]], tblShipping[OrderID], tblShipping[ShipMode])</f>
        <v>Express</v>
      </c>
      <c r="R2662" t="str">
        <f>IFERROR(_xlfn.XLOOKUP(A2661, tblCustomers[CustomerID], tblCustomers[CustomerName]), "Not Found")</f>
        <v>Not Found</v>
      </c>
      <c r="S2662" t="str">
        <f>IF(tblOrders[[#This Row],[Sales]]&gt;1000000,"High Value","Standard")</f>
        <v>Standard</v>
      </c>
      <c r="T2662" t="str">
        <f>_xlfn.XLOOKUP(tblOrders[[#This Row],[ProductID]], tblProducts[ProductID], tblProducts[ProductName])</f>
        <v>Product 47</v>
      </c>
      <c r="U2662">
        <f>_xlfn.XLOOKUP(tblOrders[[#This Row],[SalesRepID]], tblSalesreps[RepID], tblSalesreps[Target])</f>
        <v>11319839</v>
      </c>
    </row>
    <row r="2663" spans="1:21">
      <c r="A2663" t="s">
        <v>3460</v>
      </c>
      <c r="B2663" s="7" t="s">
        <v>1401</v>
      </c>
      <c r="C2663" t="s">
        <v>681</v>
      </c>
      <c r="D2663" t="s">
        <v>162</v>
      </c>
      <c r="E2663" t="s">
        <v>87</v>
      </c>
      <c r="F2663" t="s">
        <v>51</v>
      </c>
      <c r="G2663">
        <v>9</v>
      </c>
      <c r="H2663">
        <v>0.15</v>
      </c>
      <c r="I2663" s="2">
        <v>273135.59999999998</v>
      </c>
      <c r="J2663" t="str">
        <f>_xlfn.XLOOKUP(tblOrders[[#This Row],[CustomerID]], tblCustomers[CustomerID], tblCustomers[CustomerName])</f>
        <v>Customer 88</v>
      </c>
      <c r="K2663" t="str">
        <f>_xlfn.XLOOKUP(tblOrders[[#This Row],[CustomerID]], tblCustomers[CustomerID], tblCustomers[Segment])</f>
        <v>SME</v>
      </c>
      <c r="L2663" t="str">
        <f>_xlfn.XLOOKUP(tblOrders[[#This Row],[ProductID]], tblProducts[ProductID], tblProducts[Category])</f>
        <v>Furniture</v>
      </c>
      <c r="M2663">
        <f>_xlfn.XLOOKUP(tblOrders[[#This Row],[ProductID]], tblProducts[ProductID], tblProducts[CostPrice])</f>
        <v>62257</v>
      </c>
      <c r="N2663">
        <f>tblOrders[[#This Row],[Sales]]-(tblOrders[[#This Row],[CostPrice]]*tblOrders[[#This Row],[Quantity]])</f>
        <v>-287177.40000000002</v>
      </c>
      <c r="O2663" t="str">
        <f>TEXT(tblOrders[[#This Row],[Date]],"mmm-yyyy")</f>
        <v>Jul-2025</v>
      </c>
      <c r="P2663" t="str">
        <f>_xlfn.XLOOKUP(tblOrders[[#This Row],[OrderID]], tblReturns[OrderID], tblReturns[Returned])</f>
        <v>No</v>
      </c>
      <c r="Q2663" t="str">
        <f>_xlfn.XLOOKUP(tblOrders[[#This Row],[OrderID]], tblShipping[OrderID], tblShipping[ShipMode])</f>
        <v>Pickup</v>
      </c>
      <c r="R2663" t="str">
        <f>IFERROR(_xlfn.XLOOKUP(A2662, tblCustomers[CustomerID], tblCustomers[CustomerName]), "Not Found")</f>
        <v>Not Found</v>
      </c>
      <c r="S2663" t="str">
        <f>IF(tblOrders[[#This Row],[Sales]]&gt;1000000,"High Value","Standard")</f>
        <v>Standard</v>
      </c>
      <c r="T2663" t="str">
        <f>_xlfn.XLOOKUP(tblOrders[[#This Row],[ProductID]], tblProducts[ProductID], tblProducts[ProductName])</f>
        <v>Product 55</v>
      </c>
      <c r="U2663">
        <f>_xlfn.XLOOKUP(tblOrders[[#This Row],[SalesRepID]], tblSalesreps[RepID], tblSalesreps[Target])</f>
        <v>18500989</v>
      </c>
    </row>
    <row r="2664" spans="1:21">
      <c r="A2664" t="s">
        <v>3461</v>
      </c>
      <c r="B2664" s="7" t="s">
        <v>1255</v>
      </c>
      <c r="C2664" t="s">
        <v>239</v>
      </c>
      <c r="D2664" t="s">
        <v>543</v>
      </c>
      <c r="E2664" t="s">
        <v>119</v>
      </c>
      <c r="F2664" t="s">
        <v>20</v>
      </c>
      <c r="G2664">
        <v>1</v>
      </c>
      <c r="H2664">
        <v>0.15</v>
      </c>
      <c r="I2664" s="2">
        <v>71734.05</v>
      </c>
      <c r="J2664" t="str">
        <f>_xlfn.XLOOKUP(tblOrders[[#This Row],[CustomerID]], tblCustomers[CustomerID], tblCustomers[CustomerName])</f>
        <v>Customer 146</v>
      </c>
      <c r="K2664" t="str">
        <f>_xlfn.XLOOKUP(tblOrders[[#This Row],[CustomerID]], tblCustomers[CustomerID], tblCustomers[Segment])</f>
        <v>Consumer</v>
      </c>
      <c r="L2664" t="str">
        <f>_xlfn.XLOOKUP(tblOrders[[#This Row],[ProductID]], tblProducts[ProductID], tblProducts[Category])</f>
        <v>Furniture</v>
      </c>
      <c r="M2664">
        <f>_xlfn.XLOOKUP(tblOrders[[#This Row],[ProductID]], tblProducts[ProductID], tblProducts[CostPrice])</f>
        <v>29153</v>
      </c>
      <c r="N2664">
        <f>tblOrders[[#This Row],[Sales]]-(tblOrders[[#This Row],[CostPrice]]*tblOrders[[#This Row],[Quantity]])</f>
        <v>42581.05</v>
      </c>
      <c r="O2664" t="str">
        <f>TEXT(tblOrders[[#This Row],[Date]],"mmm-yyyy")</f>
        <v>Jun-2025</v>
      </c>
      <c r="P2664" t="str">
        <f>_xlfn.XLOOKUP(tblOrders[[#This Row],[OrderID]], tblReturns[OrderID], tblReturns[Returned])</f>
        <v>No</v>
      </c>
      <c r="Q2664" t="str">
        <f>_xlfn.XLOOKUP(tblOrders[[#This Row],[OrderID]], tblShipping[OrderID], tblShipping[ShipMode])</f>
        <v>Standard</v>
      </c>
      <c r="R2664" t="str">
        <f>IFERROR(_xlfn.XLOOKUP(A2663, tblCustomers[CustomerID], tblCustomers[CustomerName]), "Not Found")</f>
        <v>Not Found</v>
      </c>
      <c r="S2664" t="str">
        <f>IF(tblOrders[[#This Row],[Sales]]&gt;1000000,"High Value","Standard")</f>
        <v>Standard</v>
      </c>
      <c r="T2664" t="str">
        <f>_xlfn.XLOOKUP(tblOrders[[#This Row],[ProductID]], tblProducts[ProductID], tblProducts[ProductName])</f>
        <v>Product 16</v>
      </c>
      <c r="U2664">
        <f>_xlfn.XLOOKUP(tblOrders[[#This Row],[SalesRepID]], tblSalesreps[RepID], tblSalesreps[Target])</f>
        <v>5886694</v>
      </c>
    </row>
    <row r="2665" spans="1:21">
      <c r="A2665" t="s">
        <v>3462</v>
      </c>
      <c r="B2665" s="7" t="s">
        <v>296</v>
      </c>
      <c r="C2665" t="s">
        <v>863</v>
      </c>
      <c r="D2665" t="s">
        <v>973</v>
      </c>
      <c r="E2665" t="s">
        <v>87</v>
      </c>
      <c r="F2665" t="s">
        <v>51</v>
      </c>
      <c r="G2665">
        <v>2</v>
      </c>
      <c r="H2665">
        <v>0.1</v>
      </c>
      <c r="I2665" s="2">
        <v>194310</v>
      </c>
      <c r="J2665" t="str">
        <f>_xlfn.XLOOKUP(tblOrders[[#This Row],[CustomerID]], tblCustomers[CustomerID], tblCustomers[CustomerName])</f>
        <v>Customer 193</v>
      </c>
      <c r="K2665" t="str">
        <f>_xlfn.XLOOKUP(tblOrders[[#This Row],[CustomerID]], tblCustomers[CustomerID], tblCustomers[Segment])</f>
        <v>Corporate</v>
      </c>
      <c r="L2665" t="str">
        <f>_xlfn.XLOOKUP(tblOrders[[#This Row],[ProductID]], tblProducts[ProductID], tblProducts[Category])</f>
        <v>Office</v>
      </c>
      <c r="M2665">
        <f>_xlfn.XLOOKUP(tblOrders[[#This Row],[ProductID]], tblProducts[ProductID], tblProducts[CostPrice])</f>
        <v>44507</v>
      </c>
      <c r="N2665">
        <f>tblOrders[[#This Row],[Sales]]-(tblOrders[[#This Row],[CostPrice]]*tblOrders[[#This Row],[Quantity]])</f>
        <v>105296</v>
      </c>
      <c r="O2665" t="str">
        <f>TEXT(tblOrders[[#This Row],[Date]],"mmm-yyyy")</f>
        <v>Nov-2025</v>
      </c>
      <c r="P2665" t="str">
        <f>_xlfn.XLOOKUP(tblOrders[[#This Row],[OrderID]], tblReturns[OrderID], tblReturns[Returned])</f>
        <v>No</v>
      </c>
      <c r="Q2665" t="str">
        <f>_xlfn.XLOOKUP(tblOrders[[#This Row],[OrderID]], tblShipping[OrderID], tblShipping[ShipMode])</f>
        <v>Pickup</v>
      </c>
      <c r="R2665" t="str">
        <f>IFERROR(_xlfn.XLOOKUP(A2664, tblCustomers[CustomerID], tblCustomers[CustomerName]), "Not Found")</f>
        <v>Not Found</v>
      </c>
      <c r="S2665" t="str">
        <f>IF(tblOrders[[#This Row],[Sales]]&gt;1000000,"High Value","Standard")</f>
        <v>Standard</v>
      </c>
      <c r="T2665" t="str">
        <f>_xlfn.XLOOKUP(tblOrders[[#This Row],[ProductID]], tblProducts[ProductID], tblProducts[ProductName])</f>
        <v>Product 53</v>
      </c>
      <c r="U2665">
        <f>_xlfn.XLOOKUP(tblOrders[[#This Row],[SalesRepID]], tblSalesreps[RepID], tblSalesreps[Target])</f>
        <v>18500989</v>
      </c>
    </row>
    <row r="2666" spans="1:21">
      <c r="A2666" t="s">
        <v>3463</v>
      </c>
      <c r="B2666" s="7" t="s">
        <v>153</v>
      </c>
      <c r="C2666" t="s">
        <v>95</v>
      </c>
      <c r="D2666" t="s">
        <v>178</v>
      </c>
      <c r="E2666" t="s">
        <v>205</v>
      </c>
      <c r="F2666" t="s">
        <v>26</v>
      </c>
      <c r="G2666">
        <v>3</v>
      </c>
      <c r="H2666">
        <v>0.15</v>
      </c>
      <c r="I2666" s="2">
        <v>236767.5</v>
      </c>
      <c r="J2666" t="str">
        <f>_xlfn.XLOOKUP(tblOrders[[#This Row],[CustomerID]], tblCustomers[CustomerID], tblCustomers[CustomerName])</f>
        <v>Customer 37</v>
      </c>
      <c r="K2666" t="str">
        <f>_xlfn.XLOOKUP(tblOrders[[#This Row],[CustomerID]], tblCustomers[CustomerID], tblCustomers[Segment])</f>
        <v>Consumer</v>
      </c>
      <c r="L2666" t="str">
        <f>_xlfn.XLOOKUP(tblOrders[[#This Row],[ProductID]], tblProducts[ProductID], tblProducts[Category])</f>
        <v>Office</v>
      </c>
      <c r="M2666">
        <f>_xlfn.XLOOKUP(tblOrders[[#This Row],[ProductID]], tblProducts[ProductID], tblProducts[CostPrice])</f>
        <v>46035</v>
      </c>
      <c r="N2666">
        <f>tblOrders[[#This Row],[Sales]]-(tblOrders[[#This Row],[CostPrice]]*tblOrders[[#This Row],[Quantity]])</f>
        <v>98662.5</v>
      </c>
      <c r="O2666" t="str">
        <f>TEXT(tblOrders[[#This Row],[Date]],"mmm-yyyy")</f>
        <v>Jun-2025</v>
      </c>
      <c r="P2666" t="str">
        <f>_xlfn.XLOOKUP(tblOrders[[#This Row],[OrderID]], tblReturns[OrderID], tblReturns[Returned])</f>
        <v>No</v>
      </c>
      <c r="Q2666" t="str">
        <f>_xlfn.XLOOKUP(tblOrders[[#This Row],[OrderID]], tblShipping[OrderID], tblShipping[ShipMode])</f>
        <v>Express</v>
      </c>
      <c r="R2666" t="str">
        <f>IFERROR(_xlfn.XLOOKUP(A2665, tblCustomers[CustomerID], tblCustomers[CustomerName]), "Not Found")</f>
        <v>Not Found</v>
      </c>
      <c r="S2666" t="str">
        <f>IF(tblOrders[[#This Row],[Sales]]&gt;1000000,"High Value","Standard")</f>
        <v>Standard</v>
      </c>
      <c r="T2666" t="str">
        <f>_xlfn.XLOOKUP(tblOrders[[#This Row],[ProductID]], tblProducts[ProductID], tblProducts[ProductName])</f>
        <v>Product 84</v>
      </c>
      <c r="U2666">
        <f>_xlfn.XLOOKUP(tblOrders[[#This Row],[SalesRepID]], tblSalesreps[RepID], tblSalesreps[Target])</f>
        <v>16246424</v>
      </c>
    </row>
    <row r="2667" spans="1:21">
      <c r="A2667" t="s">
        <v>3464</v>
      </c>
      <c r="B2667" s="7" t="s">
        <v>666</v>
      </c>
      <c r="C2667" t="s">
        <v>281</v>
      </c>
      <c r="D2667" t="s">
        <v>209</v>
      </c>
      <c r="E2667" t="s">
        <v>35</v>
      </c>
      <c r="F2667" t="s">
        <v>51</v>
      </c>
      <c r="G2667">
        <v>1</v>
      </c>
      <c r="H2667">
        <v>0.1</v>
      </c>
      <c r="I2667" s="2">
        <v>14090.4</v>
      </c>
      <c r="J2667" t="str">
        <f>_xlfn.XLOOKUP(tblOrders[[#This Row],[CustomerID]], tblCustomers[CustomerID], tblCustomers[CustomerName])</f>
        <v>Customer 154</v>
      </c>
      <c r="K2667" t="str">
        <f>_xlfn.XLOOKUP(tblOrders[[#This Row],[CustomerID]], tblCustomers[CustomerID], tblCustomers[Segment])</f>
        <v>Consumer</v>
      </c>
      <c r="L2667" t="str">
        <f>_xlfn.XLOOKUP(tblOrders[[#This Row],[ProductID]], tblProducts[ProductID], tblProducts[Category])</f>
        <v>Office</v>
      </c>
      <c r="M2667">
        <f>_xlfn.XLOOKUP(tblOrders[[#This Row],[ProductID]], tblProducts[ProductID], tblProducts[CostPrice])</f>
        <v>27558</v>
      </c>
      <c r="N2667">
        <f>tblOrders[[#This Row],[Sales]]-(tblOrders[[#This Row],[CostPrice]]*tblOrders[[#This Row],[Quantity]])</f>
        <v>-13467.6</v>
      </c>
      <c r="O2667" t="str">
        <f>TEXT(tblOrders[[#This Row],[Date]],"mmm-yyyy")</f>
        <v>Dec-2025</v>
      </c>
      <c r="P2667" t="str">
        <f>_xlfn.XLOOKUP(tblOrders[[#This Row],[OrderID]], tblReturns[OrderID], tblReturns[Returned])</f>
        <v>Yes</v>
      </c>
      <c r="Q2667" t="str">
        <f>_xlfn.XLOOKUP(tblOrders[[#This Row],[OrderID]], tblShipping[OrderID], tblShipping[ShipMode])</f>
        <v>Express</v>
      </c>
      <c r="R2667" t="str">
        <f>IFERROR(_xlfn.XLOOKUP(A2666, tblCustomers[CustomerID], tblCustomers[CustomerName]), "Not Found")</f>
        <v>Not Found</v>
      </c>
      <c r="S2667" t="str">
        <f>IF(tblOrders[[#This Row],[Sales]]&gt;1000000,"High Value","Standard")</f>
        <v>Standard</v>
      </c>
      <c r="T2667" t="str">
        <f>_xlfn.XLOOKUP(tblOrders[[#This Row],[ProductID]], tblProducts[ProductID], tblProducts[ProductName])</f>
        <v>Product 93</v>
      </c>
      <c r="U2667">
        <f>_xlfn.XLOOKUP(tblOrders[[#This Row],[SalesRepID]], tblSalesreps[RepID], tblSalesreps[Target])</f>
        <v>19619177</v>
      </c>
    </row>
    <row r="2668" spans="1:21">
      <c r="A2668" t="s">
        <v>3465</v>
      </c>
      <c r="B2668" s="7" t="s">
        <v>66</v>
      </c>
      <c r="C2668" t="s">
        <v>563</v>
      </c>
      <c r="D2668" t="s">
        <v>643</v>
      </c>
      <c r="E2668" t="s">
        <v>165</v>
      </c>
      <c r="F2668" t="s">
        <v>51</v>
      </c>
      <c r="G2668">
        <v>5</v>
      </c>
      <c r="H2668">
        <v>0</v>
      </c>
      <c r="I2668" s="2">
        <v>201535</v>
      </c>
      <c r="J2668" t="str">
        <f>_xlfn.XLOOKUP(tblOrders[[#This Row],[CustomerID]], tblCustomers[CustomerID], tblCustomers[CustomerName])</f>
        <v>Customer 65</v>
      </c>
      <c r="K2668" t="str">
        <f>_xlfn.XLOOKUP(tblOrders[[#This Row],[CustomerID]], tblCustomers[CustomerID], tblCustomers[Segment])</f>
        <v>Corporate</v>
      </c>
      <c r="L2668" t="str">
        <f>_xlfn.XLOOKUP(tblOrders[[#This Row],[ProductID]], tblProducts[ProductID], tblProducts[Category])</f>
        <v>Home</v>
      </c>
      <c r="M2668">
        <f>_xlfn.XLOOKUP(tblOrders[[#This Row],[ProductID]], tblProducts[ProductID], tblProducts[CostPrice])</f>
        <v>77766</v>
      </c>
      <c r="N2668">
        <f>tblOrders[[#This Row],[Sales]]-(tblOrders[[#This Row],[CostPrice]]*tblOrders[[#This Row],[Quantity]])</f>
        <v>-187295</v>
      </c>
      <c r="O2668" t="str">
        <f>TEXT(tblOrders[[#This Row],[Date]],"mmm-yyyy")</f>
        <v>Mar-2025</v>
      </c>
      <c r="P2668" t="str">
        <f>_xlfn.XLOOKUP(tblOrders[[#This Row],[OrderID]], tblReturns[OrderID], tblReturns[Returned])</f>
        <v>No</v>
      </c>
      <c r="Q2668" t="str">
        <f>_xlfn.XLOOKUP(tblOrders[[#This Row],[OrderID]], tblShipping[OrderID], tblShipping[ShipMode])</f>
        <v>Pickup</v>
      </c>
      <c r="R2668" t="str">
        <f>IFERROR(_xlfn.XLOOKUP(A2667, tblCustomers[CustomerID], tblCustomers[CustomerName]), "Not Found")</f>
        <v>Not Found</v>
      </c>
      <c r="S2668" t="str">
        <f>IF(tblOrders[[#This Row],[Sales]]&gt;1000000,"High Value","Standard")</f>
        <v>Standard</v>
      </c>
      <c r="T2668" t="str">
        <f>_xlfn.XLOOKUP(tblOrders[[#This Row],[ProductID]], tblProducts[ProductID], tblProducts[ProductName])</f>
        <v>Product 1</v>
      </c>
      <c r="U2668">
        <f>_xlfn.XLOOKUP(tblOrders[[#This Row],[SalesRepID]], tblSalesreps[RepID], tblSalesreps[Target])</f>
        <v>16839910</v>
      </c>
    </row>
    <row r="2669" spans="1:21">
      <c r="A2669" t="s">
        <v>3466</v>
      </c>
      <c r="B2669" s="7" t="s">
        <v>443</v>
      </c>
      <c r="C2669" t="s">
        <v>1160</v>
      </c>
      <c r="D2669" t="s">
        <v>566</v>
      </c>
      <c r="E2669" t="s">
        <v>69</v>
      </c>
      <c r="F2669" t="s">
        <v>26</v>
      </c>
      <c r="G2669">
        <v>9</v>
      </c>
      <c r="H2669">
        <v>0.15</v>
      </c>
      <c r="I2669" s="2">
        <v>587826</v>
      </c>
      <c r="J2669" t="str">
        <f>_xlfn.XLOOKUP(tblOrders[[#This Row],[CustomerID]], tblCustomers[CustomerID], tblCustomers[CustomerName])</f>
        <v>Customer 89</v>
      </c>
      <c r="K2669" t="str">
        <f>_xlfn.XLOOKUP(tblOrders[[#This Row],[CustomerID]], tblCustomers[CustomerID], tblCustomers[Segment])</f>
        <v>Consumer</v>
      </c>
      <c r="L2669" t="str">
        <f>_xlfn.XLOOKUP(tblOrders[[#This Row],[ProductID]], tblProducts[ProductID], tblProducts[Category])</f>
        <v>Electronics</v>
      </c>
      <c r="M2669">
        <f>_xlfn.XLOOKUP(tblOrders[[#This Row],[ProductID]], tblProducts[ProductID], tblProducts[CostPrice])</f>
        <v>26222</v>
      </c>
      <c r="N2669">
        <f>tblOrders[[#This Row],[Sales]]-(tblOrders[[#This Row],[CostPrice]]*tblOrders[[#This Row],[Quantity]])</f>
        <v>351828</v>
      </c>
      <c r="O2669" t="str">
        <f>TEXT(tblOrders[[#This Row],[Date]],"mmm-yyyy")</f>
        <v>Jan-2025</v>
      </c>
      <c r="P2669" t="str">
        <f>_xlfn.XLOOKUP(tblOrders[[#This Row],[OrderID]], tblReturns[OrderID], tblReturns[Returned])</f>
        <v>No</v>
      </c>
      <c r="Q2669" t="str">
        <f>_xlfn.XLOOKUP(tblOrders[[#This Row],[OrderID]], tblShipping[OrderID], tblShipping[ShipMode])</f>
        <v>Pickup</v>
      </c>
      <c r="R2669" t="str">
        <f>IFERROR(_xlfn.XLOOKUP(A2668, tblCustomers[CustomerID], tblCustomers[CustomerName]), "Not Found")</f>
        <v>Not Found</v>
      </c>
      <c r="S2669" t="str">
        <f>IF(tblOrders[[#This Row],[Sales]]&gt;1000000,"High Value","Standard")</f>
        <v>Standard</v>
      </c>
      <c r="T2669" t="str">
        <f>_xlfn.XLOOKUP(tblOrders[[#This Row],[ProductID]], tblProducts[ProductID], tblProducts[ProductName])</f>
        <v>Product 87</v>
      </c>
      <c r="U2669">
        <f>_xlfn.XLOOKUP(tblOrders[[#This Row],[SalesRepID]], tblSalesreps[RepID], tblSalesreps[Target])</f>
        <v>19473459</v>
      </c>
    </row>
    <row r="2670" spans="1:21">
      <c r="A2670" t="s">
        <v>3467</v>
      </c>
      <c r="B2670" s="7" t="s">
        <v>10</v>
      </c>
      <c r="C2670" t="s">
        <v>386</v>
      </c>
      <c r="D2670" t="s">
        <v>201</v>
      </c>
      <c r="E2670" t="s">
        <v>119</v>
      </c>
      <c r="F2670" t="s">
        <v>88</v>
      </c>
      <c r="G2670">
        <v>2</v>
      </c>
      <c r="H2670">
        <v>0.1</v>
      </c>
      <c r="I2670" s="2">
        <v>44272.800000000003</v>
      </c>
      <c r="J2670" t="str">
        <f>_xlfn.XLOOKUP(tblOrders[[#This Row],[CustomerID]], tblCustomers[CustomerID], tblCustomers[CustomerName])</f>
        <v>Customer 170</v>
      </c>
      <c r="K2670" t="str">
        <f>_xlfn.XLOOKUP(tblOrders[[#This Row],[CustomerID]], tblCustomers[CustomerID], tblCustomers[Segment])</f>
        <v>SME</v>
      </c>
      <c r="L2670" t="str">
        <f>_xlfn.XLOOKUP(tblOrders[[#This Row],[ProductID]], tblProducts[ProductID], tblProducts[Category])</f>
        <v>Furniture</v>
      </c>
      <c r="M2670">
        <f>_xlfn.XLOOKUP(tblOrders[[#This Row],[ProductID]], tblProducts[ProductID], tblProducts[CostPrice])</f>
        <v>22542</v>
      </c>
      <c r="N2670">
        <f>tblOrders[[#This Row],[Sales]]-(tblOrders[[#This Row],[CostPrice]]*tblOrders[[#This Row],[Quantity]])</f>
        <v>-811.19999999999709</v>
      </c>
      <c r="O2670" t="str">
        <f>TEXT(tblOrders[[#This Row],[Date]],"mmm-yyyy")</f>
        <v>May-2025</v>
      </c>
      <c r="P2670" t="str">
        <f>_xlfn.XLOOKUP(tblOrders[[#This Row],[OrderID]], tblReturns[OrderID], tblReturns[Returned])</f>
        <v>No</v>
      </c>
      <c r="Q2670" t="str">
        <f>_xlfn.XLOOKUP(tblOrders[[#This Row],[OrderID]], tblShipping[OrderID], tblShipping[ShipMode])</f>
        <v>Pickup</v>
      </c>
      <c r="R2670" t="str">
        <f>IFERROR(_xlfn.XLOOKUP(A2669, tblCustomers[CustomerID], tblCustomers[CustomerName]), "Not Found")</f>
        <v>Not Found</v>
      </c>
      <c r="S2670" t="str">
        <f>IF(tblOrders[[#This Row],[Sales]]&gt;1000000,"High Value","Standard")</f>
        <v>Standard</v>
      </c>
      <c r="T2670" t="str">
        <f>_xlfn.XLOOKUP(tblOrders[[#This Row],[ProductID]], tblProducts[ProductID], tblProducts[ProductName])</f>
        <v>Product 50</v>
      </c>
      <c r="U2670">
        <f>_xlfn.XLOOKUP(tblOrders[[#This Row],[SalesRepID]], tblSalesreps[RepID], tblSalesreps[Target])</f>
        <v>5886694</v>
      </c>
    </row>
    <row r="2671" spans="1:21">
      <c r="A2671" t="s">
        <v>3468</v>
      </c>
      <c r="B2671" s="7" t="s">
        <v>143</v>
      </c>
      <c r="C2671" t="s">
        <v>436</v>
      </c>
      <c r="D2671" t="s">
        <v>430</v>
      </c>
      <c r="E2671" t="s">
        <v>69</v>
      </c>
      <c r="F2671" t="s">
        <v>26</v>
      </c>
      <c r="G2671">
        <v>10</v>
      </c>
      <c r="H2671">
        <v>0.15</v>
      </c>
      <c r="I2671" s="2">
        <v>226984</v>
      </c>
      <c r="J2671" t="str">
        <f>_xlfn.XLOOKUP(tblOrders[[#This Row],[CustomerID]], tblCustomers[CustomerID], tblCustomers[CustomerName])</f>
        <v>Customer 129</v>
      </c>
      <c r="K2671" t="str">
        <f>_xlfn.XLOOKUP(tblOrders[[#This Row],[CustomerID]], tblCustomers[CustomerID], tblCustomers[Segment])</f>
        <v>Corporate</v>
      </c>
      <c r="L2671" t="str">
        <f>_xlfn.XLOOKUP(tblOrders[[#This Row],[ProductID]], tblProducts[ProductID], tblProducts[Category])</f>
        <v>Office</v>
      </c>
      <c r="M2671">
        <f>_xlfn.XLOOKUP(tblOrders[[#This Row],[ProductID]], tblProducts[ProductID], tblProducts[CostPrice])</f>
        <v>7566</v>
      </c>
      <c r="N2671">
        <f>tblOrders[[#This Row],[Sales]]-(tblOrders[[#This Row],[CostPrice]]*tblOrders[[#This Row],[Quantity]])</f>
        <v>151324</v>
      </c>
      <c r="O2671" t="str">
        <f>TEXT(tblOrders[[#This Row],[Date]],"mmm-yyyy")</f>
        <v>Feb-2025</v>
      </c>
      <c r="P2671" t="str">
        <f>_xlfn.XLOOKUP(tblOrders[[#This Row],[OrderID]], tblReturns[OrderID], tblReturns[Returned])</f>
        <v>No</v>
      </c>
      <c r="Q2671" t="str">
        <f>_xlfn.XLOOKUP(tblOrders[[#This Row],[OrderID]], tblShipping[OrderID], tblShipping[ShipMode])</f>
        <v>Pickup</v>
      </c>
      <c r="R2671" t="str">
        <f>IFERROR(_xlfn.XLOOKUP(A2670, tblCustomers[CustomerID], tblCustomers[CustomerName]), "Not Found")</f>
        <v>Not Found</v>
      </c>
      <c r="S2671" t="str">
        <f>IF(tblOrders[[#This Row],[Sales]]&gt;1000000,"High Value","Standard")</f>
        <v>Standard</v>
      </c>
      <c r="T2671" t="str">
        <f>_xlfn.XLOOKUP(tblOrders[[#This Row],[ProductID]], tblProducts[ProductID], tblProducts[ProductName])</f>
        <v>Product 85</v>
      </c>
      <c r="U2671">
        <f>_xlfn.XLOOKUP(tblOrders[[#This Row],[SalesRepID]], tblSalesreps[RepID], tblSalesreps[Target])</f>
        <v>19473459</v>
      </c>
    </row>
    <row r="2672" spans="1:21">
      <c r="A2672" t="s">
        <v>3469</v>
      </c>
      <c r="B2672" s="7" t="s">
        <v>1532</v>
      </c>
      <c r="C2672" t="s">
        <v>311</v>
      </c>
      <c r="D2672" t="s">
        <v>491</v>
      </c>
      <c r="E2672" t="s">
        <v>69</v>
      </c>
      <c r="F2672" t="s">
        <v>51</v>
      </c>
      <c r="G2672">
        <v>9</v>
      </c>
      <c r="H2672">
        <v>0.1</v>
      </c>
      <c r="I2672" s="2">
        <v>115619.4</v>
      </c>
      <c r="J2672" t="str">
        <f>_xlfn.XLOOKUP(tblOrders[[#This Row],[CustomerID]], tblCustomers[CustomerID], tblCustomers[CustomerName])</f>
        <v>Customer 182</v>
      </c>
      <c r="K2672" t="str">
        <f>_xlfn.XLOOKUP(tblOrders[[#This Row],[CustomerID]], tblCustomers[CustomerID], tblCustomers[Segment])</f>
        <v>Consumer</v>
      </c>
      <c r="L2672" t="str">
        <f>_xlfn.XLOOKUP(tblOrders[[#This Row],[ProductID]], tblProducts[ProductID], tblProducts[Category])</f>
        <v>Home</v>
      </c>
      <c r="M2672">
        <f>_xlfn.XLOOKUP(tblOrders[[#This Row],[ProductID]], tblProducts[ProductID], tblProducts[CostPrice])</f>
        <v>75749</v>
      </c>
      <c r="N2672">
        <f>tblOrders[[#This Row],[Sales]]-(tblOrders[[#This Row],[CostPrice]]*tblOrders[[#This Row],[Quantity]])</f>
        <v>-566121.6</v>
      </c>
      <c r="O2672" t="str">
        <f>TEXT(tblOrders[[#This Row],[Date]],"mmm-yyyy")</f>
        <v>Nov-2025</v>
      </c>
      <c r="P2672" t="str">
        <f>_xlfn.XLOOKUP(tblOrders[[#This Row],[OrderID]], tblReturns[OrderID], tblReturns[Returned])</f>
        <v>No</v>
      </c>
      <c r="Q2672" t="str">
        <f>_xlfn.XLOOKUP(tblOrders[[#This Row],[OrderID]], tblShipping[OrderID], tblShipping[ShipMode])</f>
        <v>Standard</v>
      </c>
      <c r="R2672" t="str">
        <f>IFERROR(_xlfn.XLOOKUP(A2671, tblCustomers[CustomerID], tblCustomers[CustomerName]), "Not Found")</f>
        <v>Not Found</v>
      </c>
      <c r="S2672" t="str">
        <f>IF(tblOrders[[#This Row],[Sales]]&gt;1000000,"High Value","Standard")</f>
        <v>Standard</v>
      </c>
      <c r="T2672" t="str">
        <f>_xlfn.XLOOKUP(tblOrders[[#This Row],[ProductID]], tblProducts[ProductID], tblProducts[ProductName])</f>
        <v>Product 49</v>
      </c>
      <c r="U2672">
        <f>_xlfn.XLOOKUP(tblOrders[[#This Row],[SalesRepID]], tblSalesreps[RepID], tblSalesreps[Target])</f>
        <v>19473459</v>
      </c>
    </row>
    <row r="2673" spans="1:21">
      <c r="A2673" t="s">
        <v>3470</v>
      </c>
      <c r="B2673" s="7" t="s">
        <v>503</v>
      </c>
      <c r="C2673" t="s">
        <v>239</v>
      </c>
      <c r="D2673" t="s">
        <v>973</v>
      </c>
      <c r="E2673" t="s">
        <v>105</v>
      </c>
      <c r="F2673" t="s">
        <v>20</v>
      </c>
      <c r="G2673">
        <v>2</v>
      </c>
      <c r="H2673">
        <v>0.1</v>
      </c>
      <c r="I2673" s="2">
        <v>85768.2</v>
      </c>
      <c r="J2673" t="str">
        <f>_xlfn.XLOOKUP(tblOrders[[#This Row],[CustomerID]], tblCustomers[CustomerID], tblCustomers[CustomerName])</f>
        <v>Customer 146</v>
      </c>
      <c r="K2673" t="str">
        <f>_xlfn.XLOOKUP(tblOrders[[#This Row],[CustomerID]], tblCustomers[CustomerID], tblCustomers[Segment])</f>
        <v>Consumer</v>
      </c>
      <c r="L2673" t="str">
        <f>_xlfn.XLOOKUP(tblOrders[[#This Row],[ProductID]], tblProducts[ProductID], tblProducts[Category])</f>
        <v>Office</v>
      </c>
      <c r="M2673">
        <f>_xlfn.XLOOKUP(tblOrders[[#This Row],[ProductID]], tblProducts[ProductID], tblProducts[CostPrice])</f>
        <v>44507</v>
      </c>
      <c r="N2673">
        <f>tblOrders[[#This Row],[Sales]]-(tblOrders[[#This Row],[CostPrice]]*tblOrders[[#This Row],[Quantity]])</f>
        <v>-3245.8000000000029</v>
      </c>
      <c r="O2673" t="str">
        <f>TEXT(tblOrders[[#This Row],[Date]],"mmm-yyyy")</f>
        <v>Jan-2025</v>
      </c>
      <c r="P2673" t="str">
        <f>_xlfn.XLOOKUP(tblOrders[[#This Row],[OrderID]], tblReturns[OrderID], tblReturns[Returned])</f>
        <v>No</v>
      </c>
      <c r="Q2673" t="str">
        <f>_xlfn.XLOOKUP(tblOrders[[#This Row],[OrderID]], tblShipping[OrderID], tblShipping[ShipMode])</f>
        <v>Standard</v>
      </c>
      <c r="R2673" t="str">
        <f>IFERROR(_xlfn.XLOOKUP(A2672, tblCustomers[CustomerID], tblCustomers[CustomerName]), "Not Found")</f>
        <v>Not Found</v>
      </c>
      <c r="S2673" t="str">
        <f>IF(tblOrders[[#This Row],[Sales]]&gt;1000000,"High Value","Standard")</f>
        <v>Standard</v>
      </c>
      <c r="T2673" t="str">
        <f>_xlfn.XLOOKUP(tblOrders[[#This Row],[ProductID]], tblProducts[ProductID], tblProducts[ProductName])</f>
        <v>Product 53</v>
      </c>
      <c r="U2673">
        <f>_xlfn.XLOOKUP(tblOrders[[#This Row],[SalesRepID]], tblSalesreps[RepID], tblSalesreps[Target])</f>
        <v>8698154</v>
      </c>
    </row>
    <row r="2674" spans="1:21">
      <c r="A2674" t="s">
        <v>3471</v>
      </c>
      <c r="B2674" s="7" t="s">
        <v>590</v>
      </c>
      <c r="C2674" t="s">
        <v>1586</v>
      </c>
      <c r="D2674" t="s">
        <v>96</v>
      </c>
      <c r="E2674" t="s">
        <v>19</v>
      </c>
      <c r="F2674" t="s">
        <v>51</v>
      </c>
      <c r="G2674">
        <v>10</v>
      </c>
      <c r="H2674">
        <v>0.1</v>
      </c>
      <c r="I2674" s="2">
        <v>1185570</v>
      </c>
      <c r="J2674" t="str">
        <f>_xlfn.XLOOKUP(tblOrders[[#This Row],[CustomerID]], tblCustomers[CustomerID], tblCustomers[CustomerName])</f>
        <v>Customer 267</v>
      </c>
      <c r="K2674" t="str">
        <f>_xlfn.XLOOKUP(tblOrders[[#This Row],[CustomerID]], tblCustomers[CustomerID], tblCustomers[Segment])</f>
        <v>Corporate</v>
      </c>
      <c r="L2674" t="str">
        <f>_xlfn.XLOOKUP(tblOrders[[#This Row],[ProductID]], tblProducts[ProductID], tblProducts[Category])</f>
        <v>Office</v>
      </c>
      <c r="M2674">
        <f>_xlfn.XLOOKUP(tblOrders[[#This Row],[ProductID]], tblProducts[ProductID], tblProducts[CostPrice])</f>
        <v>20831</v>
      </c>
      <c r="N2674">
        <f>tblOrders[[#This Row],[Sales]]-(tblOrders[[#This Row],[CostPrice]]*tblOrders[[#This Row],[Quantity]])</f>
        <v>977260</v>
      </c>
      <c r="O2674" t="str">
        <f>TEXT(tblOrders[[#This Row],[Date]],"mmm-yyyy")</f>
        <v>May-2025</v>
      </c>
      <c r="P2674" t="str">
        <f>_xlfn.XLOOKUP(tblOrders[[#This Row],[OrderID]], tblReturns[OrderID], tblReturns[Returned])</f>
        <v>No</v>
      </c>
      <c r="Q2674" t="str">
        <f>_xlfn.XLOOKUP(tblOrders[[#This Row],[OrderID]], tblShipping[OrderID], tblShipping[ShipMode])</f>
        <v>Standard</v>
      </c>
      <c r="R2674" t="str">
        <f>IFERROR(_xlfn.XLOOKUP(A2673, tblCustomers[CustomerID], tblCustomers[CustomerName]), "Not Found")</f>
        <v>Not Found</v>
      </c>
      <c r="S2674" t="str">
        <f>IF(tblOrders[[#This Row],[Sales]]&gt;1000000,"High Value","Standard")</f>
        <v>High Value</v>
      </c>
      <c r="T2674" t="str">
        <f>_xlfn.XLOOKUP(tblOrders[[#This Row],[ProductID]], tblProducts[ProductID], tblProducts[ProductName])</f>
        <v>Product 24</v>
      </c>
      <c r="U2674">
        <f>_xlfn.XLOOKUP(tblOrders[[#This Row],[SalesRepID]], tblSalesreps[RepID], tblSalesreps[Target])</f>
        <v>11347243</v>
      </c>
    </row>
    <row r="2675" spans="1:21">
      <c r="A2675" t="s">
        <v>3472</v>
      </c>
      <c r="B2675" s="7" t="s">
        <v>1829</v>
      </c>
      <c r="C2675" t="s">
        <v>584</v>
      </c>
      <c r="D2675" t="s">
        <v>248</v>
      </c>
      <c r="E2675" t="s">
        <v>210</v>
      </c>
      <c r="F2675" t="s">
        <v>26</v>
      </c>
      <c r="G2675">
        <v>7</v>
      </c>
      <c r="H2675">
        <v>0.15</v>
      </c>
      <c r="I2675" s="2">
        <v>85299.199999999997</v>
      </c>
      <c r="J2675" t="str">
        <f>_xlfn.XLOOKUP(tblOrders[[#This Row],[CustomerID]], tblCustomers[CustomerID], tblCustomers[CustomerName])</f>
        <v>Customer 232</v>
      </c>
      <c r="K2675" t="str">
        <f>_xlfn.XLOOKUP(tblOrders[[#This Row],[CustomerID]], tblCustomers[CustomerID], tblCustomers[Segment])</f>
        <v>Corporate</v>
      </c>
      <c r="L2675" t="str">
        <f>_xlfn.XLOOKUP(tblOrders[[#This Row],[ProductID]], tblProducts[ProductID], tblProducts[Category])</f>
        <v>Furniture</v>
      </c>
      <c r="M2675">
        <f>_xlfn.XLOOKUP(tblOrders[[#This Row],[ProductID]], tblProducts[ProductID], tblProducts[CostPrice])</f>
        <v>31758</v>
      </c>
      <c r="N2675">
        <f>tblOrders[[#This Row],[Sales]]-(tblOrders[[#This Row],[CostPrice]]*tblOrders[[#This Row],[Quantity]])</f>
        <v>-137006.79999999999</v>
      </c>
      <c r="O2675" t="str">
        <f>TEXT(tblOrders[[#This Row],[Date]],"mmm-yyyy")</f>
        <v>Mar-2025</v>
      </c>
      <c r="P2675" t="str">
        <f>_xlfn.XLOOKUP(tblOrders[[#This Row],[OrderID]], tblReturns[OrderID], tblReturns[Returned])</f>
        <v>No</v>
      </c>
      <c r="Q2675" t="str">
        <f>_xlfn.XLOOKUP(tblOrders[[#This Row],[OrderID]], tblShipping[OrderID], tblShipping[ShipMode])</f>
        <v>Express</v>
      </c>
      <c r="R2675" t="str">
        <f>IFERROR(_xlfn.XLOOKUP(A2674, tblCustomers[CustomerID], tblCustomers[CustomerName]), "Not Found")</f>
        <v>Not Found</v>
      </c>
      <c r="S2675" t="str">
        <f>IF(tblOrders[[#This Row],[Sales]]&gt;1000000,"High Value","Standard")</f>
        <v>Standard</v>
      </c>
      <c r="T2675" t="str">
        <f>_xlfn.XLOOKUP(tblOrders[[#This Row],[ProductID]], tblProducts[ProductID], tblProducts[ProductName])</f>
        <v>Product 35</v>
      </c>
      <c r="U2675">
        <f>_xlfn.XLOOKUP(tblOrders[[#This Row],[SalesRepID]], tblSalesreps[RepID], tblSalesreps[Target])</f>
        <v>19336654</v>
      </c>
    </row>
    <row r="2676" spans="1:21">
      <c r="A2676" t="s">
        <v>3473</v>
      </c>
      <c r="B2676" s="7" t="s">
        <v>575</v>
      </c>
      <c r="C2676" t="s">
        <v>1432</v>
      </c>
      <c r="D2676" t="s">
        <v>566</v>
      </c>
      <c r="E2676" t="s">
        <v>50</v>
      </c>
      <c r="F2676" t="s">
        <v>26</v>
      </c>
      <c r="G2676">
        <v>4</v>
      </c>
      <c r="H2676">
        <v>0.15</v>
      </c>
      <c r="I2676" s="2">
        <v>341142.4</v>
      </c>
      <c r="J2676" t="str">
        <f>_xlfn.XLOOKUP(tblOrders[[#This Row],[CustomerID]], tblCustomers[CustomerID], tblCustomers[CustomerName])</f>
        <v>Customer 135</v>
      </c>
      <c r="K2676" t="str">
        <f>_xlfn.XLOOKUP(tblOrders[[#This Row],[CustomerID]], tblCustomers[CustomerID], tblCustomers[Segment])</f>
        <v>Corporate</v>
      </c>
      <c r="L2676" t="str">
        <f>_xlfn.XLOOKUP(tblOrders[[#This Row],[ProductID]], tblProducts[ProductID], tblProducts[Category])</f>
        <v>Electronics</v>
      </c>
      <c r="M2676">
        <f>_xlfn.XLOOKUP(tblOrders[[#This Row],[ProductID]], tblProducts[ProductID], tblProducts[CostPrice])</f>
        <v>26222</v>
      </c>
      <c r="N2676">
        <f>tblOrders[[#This Row],[Sales]]-(tblOrders[[#This Row],[CostPrice]]*tblOrders[[#This Row],[Quantity]])</f>
        <v>236254.40000000002</v>
      </c>
      <c r="O2676" t="str">
        <f>TEXT(tblOrders[[#This Row],[Date]],"mmm-yyyy")</f>
        <v>Apr-2025</v>
      </c>
      <c r="P2676" t="str">
        <f>_xlfn.XLOOKUP(tblOrders[[#This Row],[OrderID]], tblReturns[OrderID], tblReturns[Returned])</f>
        <v>No</v>
      </c>
      <c r="Q2676" t="str">
        <f>_xlfn.XLOOKUP(tblOrders[[#This Row],[OrderID]], tblShipping[OrderID], tblShipping[ShipMode])</f>
        <v>Pickup</v>
      </c>
      <c r="R2676" t="str">
        <f>IFERROR(_xlfn.XLOOKUP(A2675, tblCustomers[CustomerID], tblCustomers[CustomerName]), "Not Found")</f>
        <v>Not Found</v>
      </c>
      <c r="S2676" t="str">
        <f>IF(tblOrders[[#This Row],[Sales]]&gt;1000000,"High Value","Standard")</f>
        <v>Standard</v>
      </c>
      <c r="T2676" t="str">
        <f>_xlfn.XLOOKUP(tblOrders[[#This Row],[ProductID]], tblProducts[ProductID], tblProducts[ProductName])</f>
        <v>Product 87</v>
      </c>
      <c r="U2676">
        <f>_xlfn.XLOOKUP(tblOrders[[#This Row],[SalesRepID]], tblSalesreps[RepID], tblSalesreps[Target])</f>
        <v>17350666</v>
      </c>
    </row>
    <row r="2677" spans="1:21">
      <c r="A2677" t="s">
        <v>3474</v>
      </c>
      <c r="B2677" s="7" t="s">
        <v>22</v>
      </c>
      <c r="C2677" t="s">
        <v>1575</v>
      </c>
      <c r="D2677" t="s">
        <v>78</v>
      </c>
      <c r="E2677" t="s">
        <v>79</v>
      </c>
      <c r="F2677" t="s">
        <v>14</v>
      </c>
      <c r="G2677">
        <v>4</v>
      </c>
      <c r="H2677">
        <v>0.1</v>
      </c>
      <c r="I2677" s="2">
        <v>392644.8</v>
      </c>
      <c r="J2677" t="str">
        <f>_xlfn.XLOOKUP(tblOrders[[#This Row],[CustomerID]], tblCustomers[CustomerID], tblCustomers[CustomerName])</f>
        <v>Customer 255</v>
      </c>
      <c r="K2677" t="str">
        <f>_xlfn.XLOOKUP(tblOrders[[#This Row],[CustomerID]], tblCustomers[CustomerID], tblCustomers[Segment])</f>
        <v>Consumer</v>
      </c>
      <c r="L2677" t="str">
        <f>_xlfn.XLOOKUP(tblOrders[[#This Row],[ProductID]], tblProducts[ProductID], tblProducts[Category])</f>
        <v>Office</v>
      </c>
      <c r="M2677">
        <f>_xlfn.XLOOKUP(tblOrders[[#This Row],[ProductID]], tblProducts[ProductID], tblProducts[CostPrice])</f>
        <v>76942</v>
      </c>
      <c r="N2677">
        <f>tblOrders[[#This Row],[Sales]]-(tblOrders[[#This Row],[CostPrice]]*tblOrders[[#This Row],[Quantity]])</f>
        <v>84876.799999999988</v>
      </c>
      <c r="O2677" t="str">
        <f>TEXT(tblOrders[[#This Row],[Date]],"mmm-yyyy")</f>
        <v>Sep-2025</v>
      </c>
      <c r="P2677" t="str">
        <f>_xlfn.XLOOKUP(tblOrders[[#This Row],[OrderID]], tblReturns[OrderID], tblReturns[Returned])</f>
        <v>No</v>
      </c>
      <c r="Q2677" t="str">
        <f>_xlfn.XLOOKUP(tblOrders[[#This Row],[OrderID]], tblShipping[OrderID], tblShipping[ShipMode])</f>
        <v>Express</v>
      </c>
      <c r="R2677" t="str">
        <f>IFERROR(_xlfn.XLOOKUP(A2676, tblCustomers[CustomerID], tblCustomers[CustomerName]), "Not Found")</f>
        <v>Not Found</v>
      </c>
      <c r="S2677" t="str">
        <f>IF(tblOrders[[#This Row],[Sales]]&gt;1000000,"High Value","Standard")</f>
        <v>Standard</v>
      </c>
      <c r="T2677" t="str">
        <f>_xlfn.XLOOKUP(tblOrders[[#This Row],[ProductID]], tblProducts[ProductID], tblProducts[ProductName])</f>
        <v>Product 22</v>
      </c>
      <c r="U2677">
        <f>_xlfn.XLOOKUP(tblOrders[[#This Row],[SalesRepID]], tblSalesreps[RepID], tblSalesreps[Target])</f>
        <v>8592536</v>
      </c>
    </row>
    <row r="2678" spans="1:21">
      <c r="A2678" t="s">
        <v>3475</v>
      </c>
      <c r="B2678" s="7" t="s">
        <v>1817</v>
      </c>
      <c r="C2678" t="s">
        <v>235</v>
      </c>
      <c r="D2678" t="s">
        <v>945</v>
      </c>
      <c r="E2678" t="s">
        <v>13</v>
      </c>
      <c r="F2678" t="s">
        <v>14</v>
      </c>
      <c r="G2678">
        <v>1</v>
      </c>
      <c r="H2678">
        <v>0</v>
      </c>
      <c r="I2678" s="2">
        <v>7900</v>
      </c>
      <c r="J2678" t="str">
        <f>_xlfn.XLOOKUP(tblOrders[[#This Row],[CustomerID]], tblCustomers[CustomerID], tblCustomers[CustomerName])</f>
        <v>Customer 172</v>
      </c>
      <c r="K2678" t="str">
        <f>_xlfn.XLOOKUP(tblOrders[[#This Row],[CustomerID]], tblCustomers[CustomerID], tblCustomers[Segment])</f>
        <v>SME</v>
      </c>
      <c r="L2678" t="str">
        <f>_xlfn.XLOOKUP(tblOrders[[#This Row],[ProductID]], tblProducts[ProductID], tblProducts[Category])</f>
        <v>Home</v>
      </c>
      <c r="M2678">
        <f>_xlfn.XLOOKUP(tblOrders[[#This Row],[ProductID]], tblProducts[ProductID], tblProducts[CostPrice])</f>
        <v>54711</v>
      </c>
      <c r="N2678">
        <f>tblOrders[[#This Row],[Sales]]-(tblOrders[[#This Row],[CostPrice]]*tblOrders[[#This Row],[Quantity]])</f>
        <v>-46811</v>
      </c>
      <c r="O2678" t="str">
        <f>TEXT(tblOrders[[#This Row],[Date]],"mmm-yyyy")</f>
        <v>Nov-2025</v>
      </c>
      <c r="P2678" t="str">
        <f>_xlfn.XLOOKUP(tblOrders[[#This Row],[OrderID]], tblReturns[OrderID], tblReturns[Returned])</f>
        <v>No</v>
      </c>
      <c r="Q2678" t="str">
        <f>_xlfn.XLOOKUP(tblOrders[[#This Row],[OrderID]], tblShipping[OrderID], tblShipping[ShipMode])</f>
        <v>Express</v>
      </c>
      <c r="R2678" t="str">
        <f>IFERROR(_xlfn.XLOOKUP(A2677, tblCustomers[CustomerID], tblCustomers[CustomerName]), "Not Found")</f>
        <v>Not Found</v>
      </c>
      <c r="S2678" t="str">
        <f>IF(tblOrders[[#This Row],[Sales]]&gt;1000000,"High Value","Standard")</f>
        <v>Standard</v>
      </c>
      <c r="T2678" t="str">
        <f>_xlfn.XLOOKUP(tblOrders[[#This Row],[ProductID]], tblProducts[ProductID], tblProducts[ProductName])</f>
        <v>Product 38</v>
      </c>
      <c r="U2678">
        <f>_xlfn.XLOOKUP(tblOrders[[#This Row],[SalesRepID]], tblSalesreps[RepID], tblSalesreps[Target])</f>
        <v>11852878</v>
      </c>
    </row>
    <row r="2679" spans="1:21">
      <c r="A2679" t="s">
        <v>3476</v>
      </c>
      <c r="B2679" s="7" t="s">
        <v>599</v>
      </c>
      <c r="C2679" t="s">
        <v>724</v>
      </c>
      <c r="D2679" t="s">
        <v>151</v>
      </c>
      <c r="E2679" t="s">
        <v>186</v>
      </c>
      <c r="F2679" t="s">
        <v>20</v>
      </c>
      <c r="G2679">
        <v>5</v>
      </c>
      <c r="H2679">
        <v>0.05</v>
      </c>
      <c r="I2679" s="2">
        <v>302399.25</v>
      </c>
      <c r="J2679" t="str">
        <f>_xlfn.XLOOKUP(tblOrders[[#This Row],[CustomerID]], tblCustomers[CustomerID], tblCustomers[CustomerName])</f>
        <v>Customer 162</v>
      </c>
      <c r="K2679" t="str">
        <f>_xlfn.XLOOKUP(tblOrders[[#This Row],[CustomerID]], tblCustomers[CustomerID], tblCustomers[Segment])</f>
        <v>Consumer</v>
      </c>
      <c r="L2679" t="str">
        <f>_xlfn.XLOOKUP(tblOrders[[#This Row],[ProductID]], tblProducts[ProductID], tblProducts[Category])</f>
        <v>Electronics</v>
      </c>
      <c r="M2679">
        <f>_xlfn.XLOOKUP(tblOrders[[#This Row],[ProductID]], tblProducts[ProductID], tblProducts[CostPrice])</f>
        <v>63366</v>
      </c>
      <c r="N2679">
        <f>tblOrders[[#This Row],[Sales]]-(tblOrders[[#This Row],[CostPrice]]*tblOrders[[#This Row],[Quantity]])</f>
        <v>-14430.75</v>
      </c>
      <c r="O2679" t="str">
        <f>TEXT(tblOrders[[#This Row],[Date]],"mmm-yyyy")</f>
        <v>Oct-2025</v>
      </c>
      <c r="P2679" t="str">
        <f>_xlfn.XLOOKUP(tblOrders[[#This Row],[OrderID]], tblReturns[OrderID], tblReturns[Returned])</f>
        <v>Yes</v>
      </c>
      <c r="Q2679" t="str">
        <f>_xlfn.XLOOKUP(tblOrders[[#This Row],[OrderID]], tblShipping[OrderID], tblShipping[ShipMode])</f>
        <v>Pickup</v>
      </c>
      <c r="R2679" t="str">
        <f>IFERROR(_xlfn.XLOOKUP(A2678, tblCustomers[CustomerID], tblCustomers[CustomerName]), "Not Found")</f>
        <v>Not Found</v>
      </c>
      <c r="S2679" t="str">
        <f>IF(tblOrders[[#This Row],[Sales]]&gt;1000000,"High Value","Standard")</f>
        <v>Standard</v>
      </c>
      <c r="T2679" t="str">
        <f>_xlfn.XLOOKUP(tblOrders[[#This Row],[ProductID]], tblProducts[ProductID], tblProducts[ProductName])</f>
        <v>Product 40</v>
      </c>
      <c r="U2679">
        <f>_xlfn.XLOOKUP(tblOrders[[#This Row],[SalesRepID]], tblSalesreps[RepID], tblSalesreps[Target])</f>
        <v>15141830</v>
      </c>
    </row>
    <row r="2680" spans="1:21">
      <c r="A2680" t="s">
        <v>3477</v>
      </c>
      <c r="B2680" s="7" t="s">
        <v>920</v>
      </c>
      <c r="C2680" t="s">
        <v>1483</v>
      </c>
      <c r="D2680" t="s">
        <v>387</v>
      </c>
      <c r="E2680" t="s">
        <v>210</v>
      </c>
      <c r="F2680" t="s">
        <v>51</v>
      </c>
      <c r="G2680">
        <v>10</v>
      </c>
      <c r="H2680">
        <v>0</v>
      </c>
      <c r="I2680" s="2">
        <v>1453140</v>
      </c>
      <c r="J2680" t="str">
        <f>_xlfn.XLOOKUP(tblOrders[[#This Row],[CustomerID]], tblCustomers[CustomerID], tblCustomers[CustomerName])</f>
        <v>Customer 144</v>
      </c>
      <c r="K2680" t="str">
        <f>_xlfn.XLOOKUP(tblOrders[[#This Row],[CustomerID]], tblCustomers[CustomerID], tblCustomers[Segment])</f>
        <v>Corporate</v>
      </c>
      <c r="L2680" t="str">
        <f>_xlfn.XLOOKUP(tblOrders[[#This Row],[ProductID]], tblProducts[ProductID], tblProducts[Category])</f>
        <v>Furniture</v>
      </c>
      <c r="M2680">
        <f>_xlfn.XLOOKUP(tblOrders[[#This Row],[ProductID]], tblProducts[ProductID], tblProducts[CostPrice])</f>
        <v>37464</v>
      </c>
      <c r="N2680">
        <f>tblOrders[[#This Row],[Sales]]-(tblOrders[[#This Row],[CostPrice]]*tblOrders[[#This Row],[Quantity]])</f>
        <v>1078500</v>
      </c>
      <c r="O2680" t="str">
        <f>TEXT(tblOrders[[#This Row],[Date]],"mmm-yyyy")</f>
        <v>Dec-2025</v>
      </c>
      <c r="P2680" t="str">
        <f>_xlfn.XLOOKUP(tblOrders[[#This Row],[OrderID]], tblReturns[OrderID], tblReturns[Returned])</f>
        <v>Yes</v>
      </c>
      <c r="Q2680" t="str">
        <f>_xlfn.XLOOKUP(tblOrders[[#This Row],[OrderID]], tblShipping[OrderID], tblShipping[ShipMode])</f>
        <v>Standard</v>
      </c>
      <c r="R2680" t="str">
        <f>IFERROR(_xlfn.XLOOKUP(A2679, tblCustomers[CustomerID], tblCustomers[CustomerName]), "Not Found")</f>
        <v>Not Found</v>
      </c>
      <c r="S2680" t="str">
        <f>IF(tblOrders[[#This Row],[Sales]]&gt;1000000,"High Value","Standard")</f>
        <v>High Value</v>
      </c>
      <c r="T2680" t="str">
        <f>_xlfn.XLOOKUP(tblOrders[[#This Row],[ProductID]], tblProducts[ProductID], tblProducts[ProductName])</f>
        <v>Product 63</v>
      </c>
      <c r="U2680">
        <f>_xlfn.XLOOKUP(tblOrders[[#This Row],[SalesRepID]], tblSalesreps[RepID], tblSalesreps[Target])</f>
        <v>19336654</v>
      </c>
    </row>
    <row r="2681" spans="1:21">
      <c r="A2681" t="s">
        <v>3478</v>
      </c>
      <c r="B2681" s="7" t="s">
        <v>1340</v>
      </c>
      <c r="C2681" t="s">
        <v>468</v>
      </c>
      <c r="D2681" t="s">
        <v>178</v>
      </c>
      <c r="E2681" t="s">
        <v>56</v>
      </c>
      <c r="F2681" t="s">
        <v>88</v>
      </c>
      <c r="G2681">
        <v>8</v>
      </c>
      <c r="H2681">
        <v>0.15</v>
      </c>
      <c r="I2681" s="2">
        <v>1012934.8</v>
      </c>
      <c r="J2681" t="str">
        <f>_xlfn.XLOOKUP(tblOrders[[#This Row],[CustomerID]], tblCustomers[CustomerID], tblCustomers[CustomerName])</f>
        <v>Customer 38</v>
      </c>
      <c r="K2681" t="str">
        <f>_xlfn.XLOOKUP(tblOrders[[#This Row],[CustomerID]], tblCustomers[CustomerID], tblCustomers[Segment])</f>
        <v>Corporate</v>
      </c>
      <c r="L2681" t="str">
        <f>_xlfn.XLOOKUP(tblOrders[[#This Row],[ProductID]], tblProducts[ProductID], tblProducts[Category])</f>
        <v>Office</v>
      </c>
      <c r="M2681">
        <f>_xlfn.XLOOKUP(tblOrders[[#This Row],[ProductID]], tblProducts[ProductID], tblProducts[CostPrice])</f>
        <v>46035</v>
      </c>
      <c r="N2681">
        <f>tblOrders[[#This Row],[Sales]]-(tblOrders[[#This Row],[CostPrice]]*tblOrders[[#This Row],[Quantity]])</f>
        <v>644654.80000000005</v>
      </c>
      <c r="O2681" t="str">
        <f>TEXT(tblOrders[[#This Row],[Date]],"mmm-yyyy")</f>
        <v>Feb-2025</v>
      </c>
      <c r="P2681" t="str">
        <f>_xlfn.XLOOKUP(tblOrders[[#This Row],[OrderID]], tblReturns[OrderID], tblReturns[Returned])</f>
        <v>No</v>
      </c>
      <c r="Q2681" t="str">
        <f>_xlfn.XLOOKUP(tblOrders[[#This Row],[OrderID]], tblShipping[OrderID], tblShipping[ShipMode])</f>
        <v>Pickup</v>
      </c>
      <c r="R2681" t="str">
        <f>IFERROR(_xlfn.XLOOKUP(A2680, tblCustomers[CustomerID], tblCustomers[CustomerName]), "Not Found")</f>
        <v>Not Found</v>
      </c>
      <c r="S2681" t="str">
        <f>IF(tblOrders[[#This Row],[Sales]]&gt;1000000,"High Value","Standard")</f>
        <v>High Value</v>
      </c>
      <c r="T2681" t="str">
        <f>_xlfn.XLOOKUP(tblOrders[[#This Row],[ProductID]], tblProducts[ProductID], tblProducts[ProductName])</f>
        <v>Product 84</v>
      </c>
      <c r="U2681">
        <f>_xlfn.XLOOKUP(tblOrders[[#This Row],[SalesRepID]], tblSalesreps[RepID], tblSalesreps[Target])</f>
        <v>14265630</v>
      </c>
    </row>
    <row r="2682" spans="1:21">
      <c r="A2682" t="s">
        <v>3479</v>
      </c>
      <c r="B2682" s="7" t="s">
        <v>525</v>
      </c>
      <c r="C2682" t="s">
        <v>487</v>
      </c>
      <c r="D2682" t="s">
        <v>64</v>
      </c>
      <c r="E2682" t="s">
        <v>45</v>
      </c>
      <c r="F2682" t="s">
        <v>26</v>
      </c>
      <c r="G2682">
        <v>10</v>
      </c>
      <c r="H2682">
        <v>0.05</v>
      </c>
      <c r="I2682" s="2">
        <v>1089545.5</v>
      </c>
      <c r="J2682" t="str">
        <f>_xlfn.XLOOKUP(tblOrders[[#This Row],[CustomerID]], tblCustomers[CustomerID], tblCustomers[CustomerName])</f>
        <v>Customer 297</v>
      </c>
      <c r="K2682" t="str">
        <f>_xlfn.XLOOKUP(tblOrders[[#This Row],[CustomerID]], tblCustomers[CustomerID], tblCustomers[Segment])</f>
        <v>Corporate</v>
      </c>
      <c r="L2682" t="str">
        <f>_xlfn.XLOOKUP(tblOrders[[#This Row],[ProductID]], tblProducts[ProductID], tblProducts[Category])</f>
        <v>Office</v>
      </c>
      <c r="M2682">
        <f>_xlfn.XLOOKUP(tblOrders[[#This Row],[ProductID]], tblProducts[ProductID], tblProducts[CostPrice])</f>
        <v>13311</v>
      </c>
      <c r="N2682">
        <f>tblOrders[[#This Row],[Sales]]-(tblOrders[[#This Row],[CostPrice]]*tblOrders[[#This Row],[Quantity]])</f>
        <v>956435.5</v>
      </c>
      <c r="O2682" t="str">
        <f>TEXT(tblOrders[[#This Row],[Date]],"mmm-yyyy")</f>
        <v>Jun-2025</v>
      </c>
      <c r="P2682" t="str">
        <f>_xlfn.XLOOKUP(tblOrders[[#This Row],[OrderID]], tblReturns[OrderID], tblReturns[Returned])</f>
        <v>No</v>
      </c>
      <c r="Q2682" t="str">
        <f>_xlfn.XLOOKUP(tblOrders[[#This Row],[OrderID]], tblShipping[OrderID], tblShipping[ShipMode])</f>
        <v>Pickup</v>
      </c>
      <c r="R2682" t="str">
        <f>IFERROR(_xlfn.XLOOKUP(A2681, tblCustomers[CustomerID], tblCustomers[CustomerName]), "Not Found")</f>
        <v>Not Found</v>
      </c>
      <c r="S2682" t="str">
        <f>IF(tblOrders[[#This Row],[Sales]]&gt;1000000,"High Value","Standard")</f>
        <v>High Value</v>
      </c>
      <c r="T2682" t="str">
        <f>_xlfn.XLOOKUP(tblOrders[[#This Row],[ProductID]], tblProducts[ProductID], tblProducts[ProductName])</f>
        <v>Product 91</v>
      </c>
      <c r="U2682">
        <f>_xlfn.XLOOKUP(tblOrders[[#This Row],[SalesRepID]], tblSalesreps[RepID], tblSalesreps[Target])</f>
        <v>11319839</v>
      </c>
    </row>
    <row r="2683" spans="1:21">
      <c r="A2683" t="s">
        <v>3480</v>
      </c>
      <c r="B2683" s="7" t="s">
        <v>438</v>
      </c>
      <c r="C2683" t="s">
        <v>392</v>
      </c>
      <c r="D2683" t="s">
        <v>1034</v>
      </c>
      <c r="E2683" t="s">
        <v>25</v>
      </c>
      <c r="F2683" t="s">
        <v>20</v>
      </c>
      <c r="G2683">
        <v>4</v>
      </c>
      <c r="H2683">
        <v>0.15</v>
      </c>
      <c r="I2683" s="2">
        <v>391142.8</v>
      </c>
      <c r="J2683" t="str">
        <f>_xlfn.XLOOKUP(tblOrders[[#This Row],[CustomerID]], tblCustomers[CustomerID], tblCustomers[CustomerName])</f>
        <v>Customer 11</v>
      </c>
      <c r="K2683" t="str">
        <f>_xlfn.XLOOKUP(tblOrders[[#This Row],[CustomerID]], tblCustomers[CustomerID], tblCustomers[Segment])</f>
        <v>SME</v>
      </c>
      <c r="L2683" t="str">
        <f>_xlfn.XLOOKUP(tblOrders[[#This Row],[ProductID]], tblProducts[ProductID], tblProducts[Category])</f>
        <v>Furniture</v>
      </c>
      <c r="M2683">
        <f>_xlfn.XLOOKUP(tblOrders[[#This Row],[ProductID]], tblProducts[ProductID], tblProducts[CostPrice])</f>
        <v>51071</v>
      </c>
      <c r="N2683">
        <f>tblOrders[[#This Row],[Sales]]-(tblOrders[[#This Row],[CostPrice]]*tblOrders[[#This Row],[Quantity]])</f>
        <v>186858.8</v>
      </c>
      <c r="O2683" t="str">
        <f>TEXT(tblOrders[[#This Row],[Date]],"mmm-yyyy")</f>
        <v>Jun-2025</v>
      </c>
      <c r="P2683" t="str">
        <f>_xlfn.XLOOKUP(tblOrders[[#This Row],[OrderID]], tblReturns[OrderID], tblReturns[Returned])</f>
        <v>Yes</v>
      </c>
      <c r="Q2683" t="str">
        <f>_xlfn.XLOOKUP(tblOrders[[#This Row],[OrderID]], tblShipping[OrderID], tblShipping[ShipMode])</f>
        <v>Express</v>
      </c>
      <c r="R2683" t="str">
        <f>IFERROR(_xlfn.XLOOKUP(A2682, tblCustomers[CustomerID], tblCustomers[CustomerName]), "Not Found")</f>
        <v>Not Found</v>
      </c>
      <c r="S2683" t="str">
        <f>IF(tblOrders[[#This Row],[Sales]]&gt;1000000,"High Value","Standard")</f>
        <v>Standard</v>
      </c>
      <c r="T2683" t="str">
        <f>_xlfn.XLOOKUP(tblOrders[[#This Row],[ProductID]], tblProducts[ProductID], tblProducts[ProductName])</f>
        <v>Product 66</v>
      </c>
      <c r="U2683">
        <f>_xlfn.XLOOKUP(tblOrders[[#This Row],[SalesRepID]], tblSalesreps[RepID], tblSalesreps[Target])</f>
        <v>7094914</v>
      </c>
    </row>
    <row r="2684" spans="1:21">
      <c r="A2684" t="s">
        <v>3481</v>
      </c>
      <c r="B2684" s="7" t="s">
        <v>637</v>
      </c>
      <c r="C2684" t="s">
        <v>1102</v>
      </c>
      <c r="D2684" t="s">
        <v>643</v>
      </c>
      <c r="E2684" t="s">
        <v>74</v>
      </c>
      <c r="F2684" t="s">
        <v>26</v>
      </c>
      <c r="G2684">
        <v>4</v>
      </c>
      <c r="H2684">
        <v>0.2</v>
      </c>
      <c r="I2684" s="2">
        <v>162211.20000000001</v>
      </c>
      <c r="J2684" t="str">
        <f>_xlfn.XLOOKUP(tblOrders[[#This Row],[CustomerID]], tblCustomers[CustomerID], tblCustomers[CustomerName])</f>
        <v>Customer 90</v>
      </c>
      <c r="K2684" t="str">
        <f>_xlfn.XLOOKUP(tblOrders[[#This Row],[CustomerID]], tblCustomers[CustomerID], tblCustomers[Segment])</f>
        <v>Corporate</v>
      </c>
      <c r="L2684" t="str">
        <f>_xlfn.XLOOKUP(tblOrders[[#This Row],[ProductID]], tblProducts[ProductID], tblProducts[Category])</f>
        <v>Home</v>
      </c>
      <c r="M2684">
        <f>_xlfn.XLOOKUP(tblOrders[[#This Row],[ProductID]], tblProducts[ProductID], tblProducts[CostPrice])</f>
        <v>77766</v>
      </c>
      <c r="N2684">
        <f>tblOrders[[#This Row],[Sales]]-(tblOrders[[#This Row],[CostPrice]]*tblOrders[[#This Row],[Quantity]])</f>
        <v>-148852.79999999999</v>
      </c>
      <c r="O2684" t="str">
        <f>TEXT(tblOrders[[#This Row],[Date]],"mmm-yyyy")</f>
        <v>Sep-2025</v>
      </c>
      <c r="P2684" t="str">
        <f>_xlfn.XLOOKUP(tblOrders[[#This Row],[OrderID]], tblReturns[OrderID], tblReturns[Returned])</f>
        <v>No</v>
      </c>
      <c r="Q2684" t="str">
        <f>_xlfn.XLOOKUP(tblOrders[[#This Row],[OrderID]], tblShipping[OrderID], tblShipping[ShipMode])</f>
        <v>Express</v>
      </c>
      <c r="R2684" t="str">
        <f>IFERROR(_xlfn.XLOOKUP(A2683, tblCustomers[CustomerID], tblCustomers[CustomerName]), "Not Found")</f>
        <v>Not Found</v>
      </c>
      <c r="S2684" t="str">
        <f>IF(tblOrders[[#This Row],[Sales]]&gt;1000000,"High Value","Standard")</f>
        <v>Standard</v>
      </c>
      <c r="T2684" t="str">
        <f>_xlfn.XLOOKUP(tblOrders[[#This Row],[ProductID]], tblProducts[ProductID], tblProducts[ProductName])</f>
        <v>Product 1</v>
      </c>
      <c r="U2684">
        <f>_xlfn.XLOOKUP(tblOrders[[#This Row],[SalesRepID]], tblSalesreps[RepID], tblSalesreps[Target])</f>
        <v>7254801</v>
      </c>
    </row>
    <row r="2685" spans="1:21">
      <c r="A2685" t="s">
        <v>3482</v>
      </c>
      <c r="B2685" s="7" t="s">
        <v>37</v>
      </c>
      <c r="C2685" t="s">
        <v>921</v>
      </c>
      <c r="D2685" t="s">
        <v>546</v>
      </c>
      <c r="E2685" t="s">
        <v>165</v>
      </c>
      <c r="F2685" t="s">
        <v>88</v>
      </c>
      <c r="G2685">
        <v>6</v>
      </c>
      <c r="H2685">
        <v>0.2</v>
      </c>
      <c r="I2685" s="2">
        <v>389697.6</v>
      </c>
      <c r="J2685" t="str">
        <f>_xlfn.XLOOKUP(tblOrders[[#This Row],[CustomerID]], tblCustomers[CustomerID], tblCustomers[CustomerName])</f>
        <v>Customer 272</v>
      </c>
      <c r="K2685" t="str">
        <f>_xlfn.XLOOKUP(tblOrders[[#This Row],[CustomerID]], tblCustomers[CustomerID], tblCustomers[Segment])</f>
        <v>Consumer</v>
      </c>
      <c r="L2685" t="str">
        <f>_xlfn.XLOOKUP(tblOrders[[#This Row],[ProductID]], tblProducts[ProductID], tblProducts[Category])</f>
        <v>Home</v>
      </c>
      <c r="M2685">
        <f>_xlfn.XLOOKUP(tblOrders[[#This Row],[ProductID]], tblProducts[ProductID], tblProducts[CostPrice])</f>
        <v>51783</v>
      </c>
      <c r="N2685">
        <f>tblOrders[[#This Row],[Sales]]-(tblOrders[[#This Row],[CostPrice]]*tblOrders[[#This Row],[Quantity]])</f>
        <v>78999.599999999977</v>
      </c>
      <c r="O2685" t="str">
        <f>TEXT(tblOrders[[#This Row],[Date]],"mmm-yyyy")</f>
        <v>Feb-2025</v>
      </c>
      <c r="P2685" t="str">
        <f>_xlfn.XLOOKUP(tblOrders[[#This Row],[OrderID]], tblReturns[OrderID], tblReturns[Returned])</f>
        <v>No</v>
      </c>
      <c r="Q2685" t="str">
        <f>_xlfn.XLOOKUP(tblOrders[[#This Row],[OrderID]], tblShipping[OrderID], tblShipping[ShipMode])</f>
        <v>Express</v>
      </c>
      <c r="R2685" t="str">
        <f>IFERROR(_xlfn.XLOOKUP(A2684, tblCustomers[CustomerID], tblCustomers[CustomerName]), "Not Found")</f>
        <v>Not Found</v>
      </c>
      <c r="S2685" t="str">
        <f>IF(tblOrders[[#This Row],[Sales]]&gt;1000000,"High Value","Standard")</f>
        <v>Standard</v>
      </c>
      <c r="T2685" t="str">
        <f>_xlfn.XLOOKUP(tblOrders[[#This Row],[ProductID]], tblProducts[ProductID], tblProducts[ProductName])</f>
        <v>Product 14</v>
      </c>
      <c r="U2685">
        <f>_xlfn.XLOOKUP(tblOrders[[#This Row],[SalesRepID]], tblSalesreps[RepID], tblSalesreps[Target])</f>
        <v>16839910</v>
      </c>
    </row>
    <row r="2686" spans="1:21">
      <c r="A2686" t="s">
        <v>3483</v>
      </c>
      <c r="B2686" s="7" t="s">
        <v>212</v>
      </c>
      <c r="C2686" t="s">
        <v>1079</v>
      </c>
      <c r="D2686" t="s">
        <v>34</v>
      </c>
      <c r="E2686" t="s">
        <v>69</v>
      </c>
      <c r="F2686" t="s">
        <v>26</v>
      </c>
      <c r="G2686">
        <v>1</v>
      </c>
      <c r="H2686">
        <v>0.2</v>
      </c>
      <c r="I2686" s="2">
        <v>78057.600000000006</v>
      </c>
      <c r="J2686" t="str">
        <f>_xlfn.XLOOKUP(tblOrders[[#This Row],[CustomerID]], tblCustomers[CustomerID], tblCustomers[CustomerName])</f>
        <v>Customer 185</v>
      </c>
      <c r="K2686" t="str">
        <f>_xlfn.XLOOKUP(tblOrders[[#This Row],[CustomerID]], tblCustomers[CustomerID], tblCustomers[Segment])</f>
        <v>Consumer</v>
      </c>
      <c r="L2686" t="str">
        <f>_xlfn.XLOOKUP(tblOrders[[#This Row],[ProductID]], tblProducts[ProductID], tblProducts[Category])</f>
        <v>Electronics</v>
      </c>
      <c r="M2686">
        <f>_xlfn.XLOOKUP(tblOrders[[#This Row],[ProductID]], tblProducts[ProductID], tblProducts[CostPrice])</f>
        <v>24518</v>
      </c>
      <c r="N2686">
        <f>tblOrders[[#This Row],[Sales]]-(tblOrders[[#This Row],[CostPrice]]*tblOrders[[#This Row],[Quantity]])</f>
        <v>53539.600000000006</v>
      </c>
      <c r="O2686" t="str">
        <f>TEXT(tblOrders[[#This Row],[Date]],"mmm-yyyy")</f>
        <v>May-2025</v>
      </c>
      <c r="P2686" t="str">
        <f>_xlfn.XLOOKUP(tblOrders[[#This Row],[OrderID]], tblReturns[OrderID], tblReturns[Returned])</f>
        <v>No</v>
      </c>
      <c r="Q2686" t="str">
        <f>_xlfn.XLOOKUP(tblOrders[[#This Row],[OrderID]], tblShipping[OrderID], tblShipping[ShipMode])</f>
        <v>Express</v>
      </c>
      <c r="R2686" t="str">
        <f>IFERROR(_xlfn.XLOOKUP(A2685, tblCustomers[CustomerID], tblCustomers[CustomerName]), "Not Found")</f>
        <v>Not Found</v>
      </c>
      <c r="S2686" t="str">
        <f>IF(tblOrders[[#This Row],[Sales]]&gt;1000000,"High Value","Standard")</f>
        <v>Standard</v>
      </c>
      <c r="T2686" t="str">
        <f>_xlfn.XLOOKUP(tblOrders[[#This Row],[ProductID]], tblProducts[ProductID], tblProducts[ProductName])</f>
        <v>Product 90</v>
      </c>
      <c r="U2686">
        <f>_xlfn.XLOOKUP(tblOrders[[#This Row],[SalesRepID]], tblSalesreps[RepID], tblSalesreps[Target])</f>
        <v>19473459</v>
      </c>
    </row>
    <row r="2687" spans="1:21">
      <c r="A2687" t="s">
        <v>3484</v>
      </c>
      <c r="B2687" s="7" t="s">
        <v>332</v>
      </c>
      <c r="C2687" t="s">
        <v>1068</v>
      </c>
      <c r="D2687" t="s">
        <v>1093</v>
      </c>
      <c r="E2687" t="s">
        <v>105</v>
      </c>
      <c r="F2687" t="s">
        <v>20</v>
      </c>
      <c r="G2687">
        <v>2</v>
      </c>
      <c r="H2687">
        <v>0.05</v>
      </c>
      <c r="I2687" s="2">
        <v>185609.1</v>
      </c>
      <c r="J2687" t="str">
        <f>_xlfn.XLOOKUP(tblOrders[[#This Row],[CustomerID]], tblCustomers[CustomerID], tblCustomers[CustomerName])</f>
        <v>Customer 236</v>
      </c>
      <c r="K2687" t="str">
        <f>_xlfn.XLOOKUP(tblOrders[[#This Row],[CustomerID]], tblCustomers[CustomerID], tblCustomers[Segment])</f>
        <v>Corporate</v>
      </c>
      <c r="L2687" t="str">
        <f>_xlfn.XLOOKUP(tblOrders[[#This Row],[ProductID]], tblProducts[ProductID], tblProducts[Category])</f>
        <v>Office</v>
      </c>
      <c r="M2687">
        <f>_xlfn.XLOOKUP(tblOrders[[#This Row],[ProductID]], tblProducts[ProductID], tblProducts[CostPrice])</f>
        <v>9813</v>
      </c>
      <c r="N2687">
        <f>tblOrders[[#This Row],[Sales]]-(tblOrders[[#This Row],[CostPrice]]*tblOrders[[#This Row],[Quantity]])</f>
        <v>165983.1</v>
      </c>
      <c r="O2687" t="str">
        <f>TEXT(tblOrders[[#This Row],[Date]],"mmm-yyyy")</f>
        <v>Aug-2025</v>
      </c>
      <c r="P2687" t="str">
        <f>_xlfn.XLOOKUP(tblOrders[[#This Row],[OrderID]], tblReturns[OrderID], tblReturns[Returned])</f>
        <v>No</v>
      </c>
      <c r="Q2687" t="str">
        <f>_xlfn.XLOOKUP(tblOrders[[#This Row],[OrderID]], tblShipping[OrderID], tblShipping[ShipMode])</f>
        <v>Pickup</v>
      </c>
      <c r="R2687" t="str">
        <f>IFERROR(_xlfn.XLOOKUP(A2686, tblCustomers[CustomerID], tblCustomers[CustomerName]), "Not Found")</f>
        <v>Not Found</v>
      </c>
      <c r="S2687" t="str">
        <f>IF(tblOrders[[#This Row],[Sales]]&gt;1000000,"High Value","Standard")</f>
        <v>Standard</v>
      </c>
      <c r="T2687" t="str">
        <f>_xlfn.XLOOKUP(tblOrders[[#This Row],[ProductID]], tblProducts[ProductID], tblProducts[ProductName])</f>
        <v>Product 77</v>
      </c>
      <c r="U2687">
        <f>_xlfn.XLOOKUP(tblOrders[[#This Row],[SalesRepID]], tblSalesreps[RepID], tblSalesreps[Target])</f>
        <v>8698154</v>
      </c>
    </row>
    <row r="2688" spans="1:21">
      <c r="A2688" t="s">
        <v>3485</v>
      </c>
      <c r="B2688" s="7" t="s">
        <v>1274</v>
      </c>
      <c r="C2688" t="s">
        <v>632</v>
      </c>
      <c r="D2688" t="s">
        <v>403</v>
      </c>
      <c r="E2688" t="s">
        <v>69</v>
      </c>
      <c r="F2688" t="s">
        <v>51</v>
      </c>
      <c r="G2688">
        <v>9</v>
      </c>
      <c r="H2688">
        <v>0.2</v>
      </c>
      <c r="I2688" s="2">
        <v>245181.6</v>
      </c>
      <c r="J2688" t="str">
        <f>_xlfn.XLOOKUP(tblOrders[[#This Row],[CustomerID]], tblCustomers[CustomerID], tblCustomers[CustomerName])</f>
        <v>Customer 290</v>
      </c>
      <c r="K2688" t="str">
        <f>_xlfn.XLOOKUP(tblOrders[[#This Row],[CustomerID]], tblCustomers[CustomerID], tblCustomers[Segment])</f>
        <v>Consumer</v>
      </c>
      <c r="L2688" t="str">
        <f>_xlfn.XLOOKUP(tblOrders[[#This Row],[ProductID]], tblProducts[ProductID], tblProducts[Category])</f>
        <v>Furniture</v>
      </c>
      <c r="M2688">
        <f>_xlfn.XLOOKUP(tblOrders[[#This Row],[ProductID]], tblProducts[ProductID], tblProducts[CostPrice])</f>
        <v>53072</v>
      </c>
      <c r="N2688">
        <f>tblOrders[[#This Row],[Sales]]-(tblOrders[[#This Row],[CostPrice]]*tblOrders[[#This Row],[Quantity]])</f>
        <v>-232466.4</v>
      </c>
      <c r="O2688" t="str">
        <f>TEXT(tblOrders[[#This Row],[Date]],"mmm-yyyy")</f>
        <v>Mar-2025</v>
      </c>
      <c r="P2688" t="str">
        <f>_xlfn.XLOOKUP(tblOrders[[#This Row],[OrderID]], tblReturns[OrderID], tblReturns[Returned])</f>
        <v>No</v>
      </c>
      <c r="Q2688" t="str">
        <f>_xlfn.XLOOKUP(tblOrders[[#This Row],[OrderID]], tblShipping[OrderID], tblShipping[ShipMode])</f>
        <v>Express</v>
      </c>
      <c r="R2688" t="str">
        <f>IFERROR(_xlfn.XLOOKUP(A2687, tblCustomers[CustomerID], tblCustomers[CustomerName]), "Not Found")</f>
        <v>Not Found</v>
      </c>
      <c r="S2688" t="str">
        <f>IF(tblOrders[[#This Row],[Sales]]&gt;1000000,"High Value","Standard")</f>
        <v>Standard</v>
      </c>
      <c r="T2688" t="str">
        <f>_xlfn.XLOOKUP(tblOrders[[#This Row],[ProductID]], tblProducts[ProductID], tblProducts[ProductName])</f>
        <v>Product 78</v>
      </c>
      <c r="U2688">
        <f>_xlfn.XLOOKUP(tblOrders[[#This Row],[SalesRepID]], tblSalesreps[RepID], tblSalesreps[Target])</f>
        <v>19473459</v>
      </c>
    </row>
    <row r="2689" spans="1:21">
      <c r="A2689" t="s">
        <v>3486</v>
      </c>
      <c r="B2689" s="7" t="s">
        <v>139</v>
      </c>
      <c r="C2689" t="s">
        <v>934</v>
      </c>
      <c r="D2689" t="s">
        <v>169</v>
      </c>
      <c r="E2689" t="s">
        <v>40</v>
      </c>
      <c r="F2689" t="s">
        <v>20</v>
      </c>
      <c r="G2689">
        <v>7</v>
      </c>
      <c r="H2689">
        <v>0.1</v>
      </c>
      <c r="I2689" s="2">
        <v>167189.4</v>
      </c>
      <c r="J2689" t="str">
        <f>_xlfn.XLOOKUP(tblOrders[[#This Row],[CustomerID]], tblCustomers[CustomerID], tblCustomers[CustomerName])</f>
        <v>Customer 85</v>
      </c>
      <c r="K2689" t="str">
        <f>_xlfn.XLOOKUP(tblOrders[[#This Row],[CustomerID]], tblCustomers[CustomerID], tblCustomers[Segment])</f>
        <v>Consumer</v>
      </c>
      <c r="L2689" t="str">
        <f>_xlfn.XLOOKUP(tblOrders[[#This Row],[ProductID]], tblProducts[ProductID], tblProducts[Category])</f>
        <v>Electronics</v>
      </c>
      <c r="M2689">
        <f>_xlfn.XLOOKUP(tblOrders[[#This Row],[ProductID]], tblProducts[ProductID], tblProducts[CostPrice])</f>
        <v>8587</v>
      </c>
      <c r="N2689">
        <f>tblOrders[[#This Row],[Sales]]-(tblOrders[[#This Row],[CostPrice]]*tblOrders[[#This Row],[Quantity]])</f>
        <v>107080.4</v>
      </c>
      <c r="O2689" t="str">
        <f>TEXT(tblOrders[[#This Row],[Date]],"mmm-yyyy")</f>
        <v>Jun-2025</v>
      </c>
      <c r="P2689" t="str">
        <f>_xlfn.XLOOKUP(tblOrders[[#This Row],[OrderID]], tblReturns[OrderID], tblReturns[Returned])</f>
        <v>No</v>
      </c>
      <c r="Q2689" t="str">
        <f>_xlfn.XLOOKUP(tblOrders[[#This Row],[OrderID]], tblShipping[OrderID], tblShipping[ShipMode])</f>
        <v>Express</v>
      </c>
      <c r="R2689" t="str">
        <f>IFERROR(_xlfn.XLOOKUP(A2688, tblCustomers[CustomerID], tblCustomers[CustomerName]), "Not Found")</f>
        <v>Not Found</v>
      </c>
      <c r="S2689" t="str">
        <f>IF(tblOrders[[#This Row],[Sales]]&gt;1000000,"High Value","Standard")</f>
        <v>Standard</v>
      </c>
      <c r="T2689" t="str">
        <f>_xlfn.XLOOKUP(tblOrders[[#This Row],[ProductID]], tblProducts[ProductID], tblProducts[ProductName])</f>
        <v>Product 9</v>
      </c>
      <c r="U2689">
        <f>_xlfn.XLOOKUP(tblOrders[[#This Row],[SalesRepID]], tblSalesreps[RepID], tblSalesreps[Target])</f>
        <v>6291486</v>
      </c>
    </row>
    <row r="2690" spans="1:21">
      <c r="A2690" t="s">
        <v>3487</v>
      </c>
      <c r="B2690" s="7" t="s">
        <v>548</v>
      </c>
      <c r="C2690" t="s">
        <v>1036</v>
      </c>
      <c r="D2690" t="s">
        <v>255</v>
      </c>
      <c r="E2690" t="s">
        <v>197</v>
      </c>
      <c r="F2690" t="s">
        <v>88</v>
      </c>
      <c r="G2690">
        <v>5</v>
      </c>
      <c r="H2690">
        <v>0.1</v>
      </c>
      <c r="I2690" s="2">
        <v>313861.5</v>
      </c>
      <c r="J2690" t="str">
        <f>_xlfn.XLOOKUP(tblOrders[[#This Row],[CustomerID]], tblCustomers[CustomerID], tblCustomers[CustomerName])</f>
        <v>Customer 7</v>
      </c>
      <c r="K2690" t="str">
        <f>_xlfn.XLOOKUP(tblOrders[[#This Row],[CustomerID]], tblCustomers[CustomerID], tblCustomers[Segment])</f>
        <v>SME</v>
      </c>
      <c r="L2690" t="str">
        <f>_xlfn.XLOOKUP(tblOrders[[#This Row],[ProductID]], tblProducts[ProductID], tblProducts[Category])</f>
        <v>Electronics</v>
      </c>
      <c r="M2690">
        <f>_xlfn.XLOOKUP(tblOrders[[#This Row],[ProductID]], tblProducts[ProductID], tblProducts[CostPrice])</f>
        <v>58560</v>
      </c>
      <c r="N2690">
        <f>tblOrders[[#This Row],[Sales]]-(tblOrders[[#This Row],[CostPrice]]*tblOrders[[#This Row],[Quantity]])</f>
        <v>21061.5</v>
      </c>
      <c r="O2690" t="str">
        <f>TEXT(tblOrders[[#This Row],[Date]],"mmm-yyyy")</f>
        <v>Aug-2025</v>
      </c>
      <c r="P2690" t="str">
        <f>_xlfn.XLOOKUP(tblOrders[[#This Row],[OrderID]], tblReturns[OrderID], tblReturns[Returned])</f>
        <v>No</v>
      </c>
      <c r="Q2690" t="str">
        <f>_xlfn.XLOOKUP(tblOrders[[#This Row],[OrderID]], tblShipping[OrderID], tblShipping[ShipMode])</f>
        <v>Standard</v>
      </c>
      <c r="R2690" t="str">
        <f>IFERROR(_xlfn.XLOOKUP(A2689, tblCustomers[CustomerID], tblCustomers[CustomerName]), "Not Found")</f>
        <v>Not Found</v>
      </c>
      <c r="S2690" t="str">
        <f>IF(tblOrders[[#This Row],[Sales]]&gt;1000000,"High Value","Standard")</f>
        <v>Standard</v>
      </c>
      <c r="T2690" t="str">
        <f>_xlfn.XLOOKUP(tblOrders[[#This Row],[ProductID]], tblProducts[ProductID], tblProducts[ProductName])</f>
        <v>Product 79</v>
      </c>
      <c r="U2690">
        <f>_xlfn.XLOOKUP(tblOrders[[#This Row],[SalesRepID]], tblSalesreps[RepID], tblSalesreps[Target])</f>
        <v>19562258</v>
      </c>
    </row>
    <row r="2691" spans="1:21">
      <c r="A2691" t="s">
        <v>3488</v>
      </c>
      <c r="B2691" s="7" t="s">
        <v>230</v>
      </c>
      <c r="C2691" t="s">
        <v>154</v>
      </c>
      <c r="D2691" t="s">
        <v>308</v>
      </c>
      <c r="E2691" t="s">
        <v>25</v>
      </c>
      <c r="F2691" t="s">
        <v>51</v>
      </c>
      <c r="G2691">
        <v>1</v>
      </c>
      <c r="H2691">
        <v>0.05</v>
      </c>
      <c r="I2691" s="2">
        <v>123774.55</v>
      </c>
      <c r="J2691" t="str">
        <f>_xlfn.XLOOKUP(tblOrders[[#This Row],[CustomerID]], tblCustomers[CustomerID], tblCustomers[CustomerName])</f>
        <v>Customer 122</v>
      </c>
      <c r="K2691" t="str">
        <f>_xlfn.XLOOKUP(tblOrders[[#This Row],[CustomerID]], tblCustomers[CustomerID], tblCustomers[Segment])</f>
        <v>Consumer</v>
      </c>
      <c r="L2691" t="str">
        <f>_xlfn.XLOOKUP(tblOrders[[#This Row],[ProductID]], tblProducts[ProductID], tblProducts[Category])</f>
        <v>Furniture</v>
      </c>
      <c r="M2691">
        <f>_xlfn.XLOOKUP(tblOrders[[#This Row],[ProductID]], tblProducts[ProductID], tblProducts[CostPrice])</f>
        <v>27039</v>
      </c>
      <c r="N2691">
        <f>tblOrders[[#This Row],[Sales]]-(tblOrders[[#This Row],[CostPrice]]*tblOrders[[#This Row],[Quantity]])</f>
        <v>96735.55</v>
      </c>
      <c r="O2691" t="str">
        <f>TEXT(tblOrders[[#This Row],[Date]],"mmm-yyyy")</f>
        <v>Aug-2025</v>
      </c>
      <c r="P2691" t="str">
        <f>_xlfn.XLOOKUP(tblOrders[[#This Row],[OrderID]], tblReturns[OrderID], tblReturns[Returned])</f>
        <v>No</v>
      </c>
      <c r="Q2691" t="str">
        <f>_xlfn.XLOOKUP(tblOrders[[#This Row],[OrderID]], tblShipping[OrderID], tblShipping[ShipMode])</f>
        <v>Standard</v>
      </c>
      <c r="R2691" t="str">
        <f>IFERROR(_xlfn.XLOOKUP(A2690, tblCustomers[CustomerID], tblCustomers[CustomerName]), "Not Found")</f>
        <v>Not Found</v>
      </c>
      <c r="S2691" t="str">
        <f>IF(tblOrders[[#This Row],[Sales]]&gt;1000000,"High Value","Standard")</f>
        <v>Standard</v>
      </c>
      <c r="T2691" t="str">
        <f>_xlfn.XLOOKUP(tblOrders[[#This Row],[ProductID]], tblProducts[ProductID], tblProducts[ProductName])</f>
        <v>Product 13</v>
      </c>
      <c r="U2691">
        <f>_xlfn.XLOOKUP(tblOrders[[#This Row],[SalesRepID]], tblSalesreps[RepID], tblSalesreps[Target])</f>
        <v>7094914</v>
      </c>
    </row>
    <row r="2692" spans="1:21">
      <c r="A2692" t="s">
        <v>3489</v>
      </c>
      <c r="B2692" s="7" t="s">
        <v>887</v>
      </c>
      <c r="C2692" t="s">
        <v>551</v>
      </c>
      <c r="D2692" t="s">
        <v>201</v>
      </c>
      <c r="E2692" t="s">
        <v>25</v>
      </c>
      <c r="F2692" t="s">
        <v>51</v>
      </c>
      <c r="G2692">
        <v>6</v>
      </c>
      <c r="H2692">
        <v>0.2</v>
      </c>
      <c r="I2692" s="2">
        <v>204216</v>
      </c>
      <c r="J2692" t="str">
        <f>_xlfn.XLOOKUP(tblOrders[[#This Row],[CustomerID]], tblCustomers[CustomerID], tblCustomers[CustomerName])</f>
        <v>Customer 300</v>
      </c>
      <c r="K2692" t="str">
        <f>_xlfn.XLOOKUP(tblOrders[[#This Row],[CustomerID]], tblCustomers[CustomerID], tblCustomers[Segment])</f>
        <v>SME</v>
      </c>
      <c r="L2692" t="str">
        <f>_xlfn.XLOOKUP(tblOrders[[#This Row],[ProductID]], tblProducts[ProductID], tblProducts[Category])</f>
        <v>Furniture</v>
      </c>
      <c r="M2692">
        <f>_xlfn.XLOOKUP(tblOrders[[#This Row],[ProductID]], tblProducts[ProductID], tblProducts[CostPrice])</f>
        <v>22542</v>
      </c>
      <c r="N2692">
        <f>tblOrders[[#This Row],[Sales]]-(tblOrders[[#This Row],[CostPrice]]*tblOrders[[#This Row],[Quantity]])</f>
        <v>68964</v>
      </c>
      <c r="O2692" t="str">
        <f>TEXT(tblOrders[[#This Row],[Date]],"mmm-yyyy")</f>
        <v>Nov-2025</v>
      </c>
      <c r="P2692" t="str">
        <f>_xlfn.XLOOKUP(tblOrders[[#This Row],[OrderID]], tblReturns[OrderID], tblReturns[Returned])</f>
        <v>No</v>
      </c>
      <c r="Q2692" t="str">
        <f>_xlfn.XLOOKUP(tblOrders[[#This Row],[OrderID]], tblShipping[OrderID], tblShipping[ShipMode])</f>
        <v>Express</v>
      </c>
      <c r="R2692" t="str">
        <f>IFERROR(_xlfn.XLOOKUP(A2691, tblCustomers[CustomerID], tblCustomers[CustomerName]), "Not Found")</f>
        <v>Not Found</v>
      </c>
      <c r="S2692" t="str">
        <f>IF(tblOrders[[#This Row],[Sales]]&gt;1000000,"High Value","Standard")</f>
        <v>Standard</v>
      </c>
      <c r="T2692" t="str">
        <f>_xlfn.XLOOKUP(tblOrders[[#This Row],[ProductID]], tblProducts[ProductID], tblProducts[ProductName])</f>
        <v>Product 50</v>
      </c>
      <c r="U2692">
        <f>_xlfn.XLOOKUP(tblOrders[[#This Row],[SalesRepID]], tblSalesreps[RepID], tblSalesreps[Target])</f>
        <v>7094914</v>
      </c>
    </row>
    <row r="2693" spans="1:21">
      <c r="A2693" t="s">
        <v>3490</v>
      </c>
      <c r="B2693" s="7" t="s">
        <v>1063</v>
      </c>
      <c r="C2693" t="s">
        <v>399</v>
      </c>
      <c r="D2693" t="s">
        <v>49</v>
      </c>
      <c r="E2693" t="s">
        <v>19</v>
      </c>
      <c r="F2693" t="s">
        <v>20</v>
      </c>
      <c r="G2693">
        <v>1</v>
      </c>
      <c r="H2693">
        <v>0.15</v>
      </c>
      <c r="I2693" s="2">
        <v>36036.6</v>
      </c>
      <c r="J2693" t="str">
        <f>_xlfn.XLOOKUP(tblOrders[[#This Row],[CustomerID]], tblCustomers[CustomerID], tblCustomers[CustomerName])</f>
        <v>Customer 26</v>
      </c>
      <c r="K2693" t="str">
        <f>_xlfn.XLOOKUP(tblOrders[[#This Row],[CustomerID]], tblCustomers[CustomerID], tblCustomers[Segment])</f>
        <v>SME</v>
      </c>
      <c r="L2693" t="str">
        <f>_xlfn.XLOOKUP(tblOrders[[#This Row],[ProductID]], tblProducts[ProductID], tblProducts[Category])</f>
        <v>Home</v>
      </c>
      <c r="M2693">
        <f>_xlfn.XLOOKUP(tblOrders[[#This Row],[ProductID]], tblProducts[ProductID], tblProducts[CostPrice])</f>
        <v>71372</v>
      </c>
      <c r="N2693">
        <f>tblOrders[[#This Row],[Sales]]-(tblOrders[[#This Row],[CostPrice]]*tblOrders[[#This Row],[Quantity]])</f>
        <v>-35335.4</v>
      </c>
      <c r="O2693" t="str">
        <f>TEXT(tblOrders[[#This Row],[Date]],"mmm-yyyy")</f>
        <v>Jul-2025</v>
      </c>
      <c r="P2693" t="str">
        <f>_xlfn.XLOOKUP(tblOrders[[#This Row],[OrderID]], tblReturns[OrderID], tblReturns[Returned])</f>
        <v>No</v>
      </c>
      <c r="Q2693" t="str">
        <f>_xlfn.XLOOKUP(tblOrders[[#This Row],[OrderID]], tblShipping[OrderID], tblShipping[ShipMode])</f>
        <v>Pickup</v>
      </c>
      <c r="R2693" t="str">
        <f>IFERROR(_xlfn.XLOOKUP(A2692, tblCustomers[CustomerID], tblCustomers[CustomerName]), "Not Found")</f>
        <v>Not Found</v>
      </c>
      <c r="S2693" t="str">
        <f>IF(tblOrders[[#This Row],[Sales]]&gt;1000000,"High Value","Standard")</f>
        <v>Standard</v>
      </c>
      <c r="T2693" t="str">
        <f>_xlfn.XLOOKUP(tblOrders[[#This Row],[ProductID]], tblProducts[ProductID], tblProducts[ProductName])</f>
        <v>Product 51</v>
      </c>
      <c r="U2693">
        <f>_xlfn.XLOOKUP(tblOrders[[#This Row],[SalesRepID]], tblSalesreps[RepID], tblSalesreps[Target])</f>
        <v>11347243</v>
      </c>
    </row>
    <row r="2694" spans="1:21">
      <c r="A2694" t="s">
        <v>3491</v>
      </c>
      <c r="B2694" s="7" t="s">
        <v>542</v>
      </c>
      <c r="C2694" t="s">
        <v>222</v>
      </c>
      <c r="D2694" t="s">
        <v>151</v>
      </c>
      <c r="E2694" t="s">
        <v>50</v>
      </c>
      <c r="F2694" t="s">
        <v>51</v>
      </c>
      <c r="G2694">
        <v>8</v>
      </c>
      <c r="H2694">
        <v>0.05</v>
      </c>
      <c r="I2694" s="2">
        <v>1043495.2</v>
      </c>
      <c r="J2694" t="str">
        <f>_xlfn.XLOOKUP(tblOrders[[#This Row],[CustomerID]], tblCustomers[CustomerID], tblCustomers[CustomerName])</f>
        <v>Customer 86</v>
      </c>
      <c r="K2694" t="str">
        <f>_xlfn.XLOOKUP(tblOrders[[#This Row],[CustomerID]], tblCustomers[CustomerID], tblCustomers[Segment])</f>
        <v>SME</v>
      </c>
      <c r="L2694" t="str">
        <f>_xlfn.XLOOKUP(tblOrders[[#This Row],[ProductID]], tblProducts[ProductID], tblProducts[Category])</f>
        <v>Electronics</v>
      </c>
      <c r="M2694">
        <f>_xlfn.XLOOKUP(tblOrders[[#This Row],[ProductID]], tblProducts[ProductID], tblProducts[CostPrice])</f>
        <v>63366</v>
      </c>
      <c r="N2694">
        <f>tblOrders[[#This Row],[Sales]]-(tblOrders[[#This Row],[CostPrice]]*tblOrders[[#This Row],[Quantity]])</f>
        <v>536567.19999999995</v>
      </c>
      <c r="O2694" t="str">
        <f>TEXT(tblOrders[[#This Row],[Date]],"mmm-yyyy")</f>
        <v>Jan-2025</v>
      </c>
      <c r="P2694" t="str">
        <f>_xlfn.XLOOKUP(tblOrders[[#This Row],[OrderID]], tblReturns[OrderID], tblReturns[Returned])</f>
        <v>No</v>
      </c>
      <c r="Q2694" t="str">
        <f>_xlfn.XLOOKUP(tblOrders[[#This Row],[OrderID]], tblShipping[OrderID], tblShipping[ShipMode])</f>
        <v>Standard</v>
      </c>
      <c r="R2694" t="str">
        <f>IFERROR(_xlfn.XLOOKUP(A2693, tblCustomers[CustomerID], tblCustomers[CustomerName]), "Not Found")</f>
        <v>Not Found</v>
      </c>
      <c r="S2694" t="str">
        <f>IF(tblOrders[[#This Row],[Sales]]&gt;1000000,"High Value","Standard")</f>
        <v>High Value</v>
      </c>
      <c r="T2694" t="str">
        <f>_xlfn.XLOOKUP(tblOrders[[#This Row],[ProductID]], tblProducts[ProductID], tblProducts[ProductName])</f>
        <v>Product 40</v>
      </c>
      <c r="U2694">
        <f>_xlfn.XLOOKUP(tblOrders[[#This Row],[SalesRepID]], tblSalesreps[RepID], tblSalesreps[Target])</f>
        <v>17350666</v>
      </c>
    </row>
    <row r="2695" spans="1:21">
      <c r="A2695" t="s">
        <v>3492</v>
      </c>
      <c r="B2695" s="7" t="s">
        <v>440</v>
      </c>
      <c r="C2695" t="s">
        <v>247</v>
      </c>
      <c r="D2695" t="s">
        <v>39</v>
      </c>
      <c r="E2695" t="s">
        <v>79</v>
      </c>
      <c r="F2695" t="s">
        <v>14</v>
      </c>
      <c r="G2695">
        <v>1</v>
      </c>
      <c r="H2695">
        <v>0</v>
      </c>
      <c r="I2695" s="2">
        <v>111578</v>
      </c>
      <c r="J2695" t="str">
        <f>_xlfn.XLOOKUP(tblOrders[[#This Row],[CustomerID]], tblCustomers[CustomerID], tblCustomers[CustomerName])</f>
        <v>Customer 102</v>
      </c>
      <c r="K2695" t="str">
        <f>_xlfn.XLOOKUP(tblOrders[[#This Row],[CustomerID]], tblCustomers[CustomerID], tblCustomers[Segment])</f>
        <v>Consumer</v>
      </c>
      <c r="L2695" t="str">
        <f>_xlfn.XLOOKUP(tblOrders[[#This Row],[ProductID]], tblProducts[ProductID], tblProducts[Category])</f>
        <v>Office</v>
      </c>
      <c r="M2695">
        <f>_xlfn.XLOOKUP(tblOrders[[#This Row],[ProductID]], tblProducts[ProductID], tblProducts[CostPrice])</f>
        <v>63926</v>
      </c>
      <c r="N2695">
        <f>tblOrders[[#This Row],[Sales]]-(tblOrders[[#This Row],[CostPrice]]*tblOrders[[#This Row],[Quantity]])</f>
        <v>47652</v>
      </c>
      <c r="O2695" t="str">
        <f>TEXT(tblOrders[[#This Row],[Date]],"mmm-yyyy")</f>
        <v>Nov-2025</v>
      </c>
      <c r="P2695" t="str">
        <f>_xlfn.XLOOKUP(tblOrders[[#This Row],[OrderID]], tblReturns[OrderID], tblReturns[Returned])</f>
        <v>No</v>
      </c>
      <c r="Q2695" t="str">
        <f>_xlfn.XLOOKUP(tblOrders[[#This Row],[OrderID]], tblShipping[OrderID], tblShipping[ShipMode])</f>
        <v>Standard</v>
      </c>
      <c r="R2695" t="str">
        <f>IFERROR(_xlfn.XLOOKUP(A2694, tblCustomers[CustomerID], tblCustomers[CustomerName]), "Not Found")</f>
        <v>Not Found</v>
      </c>
      <c r="S2695" t="str">
        <f>IF(tblOrders[[#This Row],[Sales]]&gt;1000000,"High Value","Standard")</f>
        <v>Standard</v>
      </c>
      <c r="T2695" t="str">
        <f>_xlfn.XLOOKUP(tblOrders[[#This Row],[ProductID]], tblProducts[ProductID], tblProducts[ProductName])</f>
        <v>Product 4</v>
      </c>
      <c r="U2695">
        <f>_xlfn.XLOOKUP(tblOrders[[#This Row],[SalesRepID]], tblSalesreps[RepID], tblSalesreps[Target])</f>
        <v>8592536</v>
      </c>
    </row>
    <row r="2696" spans="1:21">
      <c r="A2696" t="s">
        <v>3493</v>
      </c>
      <c r="B2696" s="7" t="s">
        <v>214</v>
      </c>
      <c r="C2696" t="s">
        <v>330</v>
      </c>
      <c r="D2696" t="s">
        <v>130</v>
      </c>
      <c r="E2696" t="s">
        <v>205</v>
      </c>
      <c r="F2696" t="s">
        <v>88</v>
      </c>
      <c r="G2696">
        <v>7</v>
      </c>
      <c r="H2696">
        <v>0.15</v>
      </c>
      <c r="I2696" s="2">
        <v>261657.2</v>
      </c>
      <c r="J2696" t="str">
        <f>_xlfn.XLOOKUP(tblOrders[[#This Row],[CustomerID]], tblCustomers[CustomerID], tblCustomers[CustomerName])</f>
        <v>Customer 140</v>
      </c>
      <c r="K2696" t="str">
        <f>_xlfn.XLOOKUP(tblOrders[[#This Row],[CustomerID]], tblCustomers[CustomerID], tblCustomers[Segment])</f>
        <v>Consumer</v>
      </c>
      <c r="L2696" t="str">
        <f>_xlfn.XLOOKUP(tblOrders[[#This Row],[ProductID]], tblProducts[ProductID], tblProducts[Category])</f>
        <v>Home</v>
      </c>
      <c r="M2696">
        <f>_xlfn.XLOOKUP(tblOrders[[#This Row],[ProductID]], tblProducts[ProductID], tblProducts[CostPrice])</f>
        <v>4229</v>
      </c>
      <c r="N2696">
        <f>tblOrders[[#This Row],[Sales]]-(tblOrders[[#This Row],[CostPrice]]*tblOrders[[#This Row],[Quantity]])</f>
        <v>232054.2</v>
      </c>
      <c r="O2696" t="str">
        <f>TEXT(tblOrders[[#This Row],[Date]],"mmm-yyyy")</f>
        <v>Dec-2025</v>
      </c>
      <c r="P2696" t="str">
        <f>_xlfn.XLOOKUP(tblOrders[[#This Row],[OrderID]], tblReturns[OrderID], tblReturns[Returned])</f>
        <v>No</v>
      </c>
      <c r="Q2696" t="str">
        <f>_xlfn.XLOOKUP(tblOrders[[#This Row],[OrderID]], tblShipping[OrderID], tblShipping[ShipMode])</f>
        <v>Standard</v>
      </c>
      <c r="R2696" t="str">
        <f>IFERROR(_xlfn.XLOOKUP(A2695, tblCustomers[CustomerID], tblCustomers[CustomerName]), "Not Found")</f>
        <v>Not Found</v>
      </c>
      <c r="S2696" t="str">
        <f>IF(tblOrders[[#This Row],[Sales]]&gt;1000000,"High Value","Standard")</f>
        <v>Standard</v>
      </c>
      <c r="T2696" t="str">
        <f>_xlfn.XLOOKUP(tblOrders[[#This Row],[ProductID]], tblProducts[ProductID], tblProducts[ProductName])</f>
        <v>Product 92</v>
      </c>
      <c r="U2696">
        <f>_xlfn.XLOOKUP(tblOrders[[#This Row],[SalesRepID]], tblSalesreps[RepID], tblSalesreps[Target])</f>
        <v>16246424</v>
      </c>
    </row>
    <row r="2697" spans="1:21">
      <c r="A2697" t="s">
        <v>3494</v>
      </c>
      <c r="B2697" s="7" t="s">
        <v>102</v>
      </c>
      <c r="C2697" t="s">
        <v>759</v>
      </c>
      <c r="D2697" t="s">
        <v>543</v>
      </c>
      <c r="E2697" t="s">
        <v>19</v>
      </c>
      <c r="F2697" t="s">
        <v>51</v>
      </c>
      <c r="G2697">
        <v>7</v>
      </c>
      <c r="H2697">
        <v>0.2</v>
      </c>
      <c r="I2697" s="2">
        <v>749078.4</v>
      </c>
      <c r="J2697" t="str">
        <f>_xlfn.XLOOKUP(tblOrders[[#This Row],[CustomerID]], tblCustomers[CustomerID], tblCustomers[CustomerName])</f>
        <v>Customer 74</v>
      </c>
      <c r="K2697" t="str">
        <f>_xlfn.XLOOKUP(tblOrders[[#This Row],[CustomerID]], tblCustomers[CustomerID], tblCustomers[Segment])</f>
        <v>Corporate</v>
      </c>
      <c r="L2697" t="str">
        <f>_xlfn.XLOOKUP(tblOrders[[#This Row],[ProductID]], tblProducts[ProductID], tblProducts[Category])</f>
        <v>Furniture</v>
      </c>
      <c r="M2697">
        <f>_xlfn.XLOOKUP(tblOrders[[#This Row],[ProductID]], tblProducts[ProductID], tblProducts[CostPrice])</f>
        <v>29153</v>
      </c>
      <c r="N2697">
        <f>tblOrders[[#This Row],[Sales]]-(tblOrders[[#This Row],[CostPrice]]*tblOrders[[#This Row],[Quantity]])</f>
        <v>545007.4</v>
      </c>
      <c r="O2697" t="str">
        <f>TEXT(tblOrders[[#This Row],[Date]],"mmm-yyyy")</f>
        <v>Oct-2025</v>
      </c>
      <c r="P2697" t="str">
        <f>_xlfn.XLOOKUP(tblOrders[[#This Row],[OrderID]], tblReturns[OrderID], tblReturns[Returned])</f>
        <v>No</v>
      </c>
      <c r="Q2697" t="str">
        <f>_xlfn.XLOOKUP(tblOrders[[#This Row],[OrderID]], tblShipping[OrderID], tblShipping[ShipMode])</f>
        <v>Pickup</v>
      </c>
      <c r="R2697" t="str">
        <f>IFERROR(_xlfn.XLOOKUP(A2696, tblCustomers[CustomerID], tblCustomers[CustomerName]), "Not Found")</f>
        <v>Not Found</v>
      </c>
      <c r="S2697" t="str">
        <f>IF(tblOrders[[#This Row],[Sales]]&gt;1000000,"High Value","Standard")</f>
        <v>Standard</v>
      </c>
      <c r="T2697" t="str">
        <f>_xlfn.XLOOKUP(tblOrders[[#This Row],[ProductID]], tblProducts[ProductID], tblProducts[ProductName])</f>
        <v>Product 16</v>
      </c>
      <c r="U2697">
        <f>_xlfn.XLOOKUP(tblOrders[[#This Row],[SalesRepID]], tblSalesreps[RepID], tblSalesreps[Target])</f>
        <v>11347243</v>
      </c>
    </row>
    <row r="2698" spans="1:21">
      <c r="A2698" t="s">
        <v>3495</v>
      </c>
      <c r="B2698" s="7" t="s">
        <v>1523</v>
      </c>
      <c r="C2698" t="s">
        <v>1973</v>
      </c>
      <c r="D2698" t="s">
        <v>78</v>
      </c>
      <c r="E2698" t="s">
        <v>69</v>
      </c>
      <c r="F2698" t="s">
        <v>51</v>
      </c>
      <c r="G2698">
        <v>2</v>
      </c>
      <c r="H2698">
        <v>0.15</v>
      </c>
      <c r="I2698" s="2">
        <v>83770.899999999994</v>
      </c>
      <c r="J2698" t="str">
        <f>_xlfn.XLOOKUP(tblOrders[[#This Row],[CustomerID]], tblCustomers[CustomerID], tblCustomers[CustomerName])</f>
        <v>Customer 50</v>
      </c>
      <c r="K2698" t="str">
        <f>_xlfn.XLOOKUP(tblOrders[[#This Row],[CustomerID]], tblCustomers[CustomerID], tblCustomers[Segment])</f>
        <v>SME</v>
      </c>
      <c r="L2698" t="str">
        <f>_xlfn.XLOOKUP(tblOrders[[#This Row],[ProductID]], tblProducts[ProductID], tblProducts[Category])</f>
        <v>Office</v>
      </c>
      <c r="M2698">
        <f>_xlfn.XLOOKUP(tblOrders[[#This Row],[ProductID]], tblProducts[ProductID], tblProducts[CostPrice])</f>
        <v>76942</v>
      </c>
      <c r="N2698">
        <f>tblOrders[[#This Row],[Sales]]-(tblOrders[[#This Row],[CostPrice]]*tblOrders[[#This Row],[Quantity]])</f>
        <v>-70113.100000000006</v>
      </c>
      <c r="O2698" t="str">
        <f>TEXT(tblOrders[[#This Row],[Date]],"mmm-yyyy")</f>
        <v>Feb-2025</v>
      </c>
      <c r="P2698" t="str">
        <f>_xlfn.XLOOKUP(tblOrders[[#This Row],[OrderID]], tblReturns[OrderID], tblReturns[Returned])</f>
        <v>No</v>
      </c>
      <c r="Q2698" t="str">
        <f>_xlfn.XLOOKUP(tblOrders[[#This Row],[OrderID]], tblShipping[OrderID], tblShipping[ShipMode])</f>
        <v>Standard</v>
      </c>
      <c r="R2698" t="str">
        <f>IFERROR(_xlfn.XLOOKUP(A2697, tblCustomers[CustomerID], tblCustomers[CustomerName]), "Not Found")</f>
        <v>Not Found</v>
      </c>
      <c r="S2698" t="str">
        <f>IF(tblOrders[[#This Row],[Sales]]&gt;1000000,"High Value","Standard")</f>
        <v>Standard</v>
      </c>
      <c r="T2698" t="str">
        <f>_xlfn.XLOOKUP(tblOrders[[#This Row],[ProductID]], tblProducts[ProductID], tblProducts[ProductName])</f>
        <v>Product 22</v>
      </c>
      <c r="U2698">
        <f>_xlfn.XLOOKUP(tblOrders[[#This Row],[SalesRepID]], tblSalesreps[RepID], tblSalesreps[Target])</f>
        <v>19473459</v>
      </c>
    </row>
    <row r="2699" spans="1:21">
      <c r="A2699" t="s">
        <v>3496</v>
      </c>
      <c r="B2699" s="7" t="s">
        <v>827</v>
      </c>
      <c r="C2699" t="s">
        <v>386</v>
      </c>
      <c r="D2699" t="s">
        <v>566</v>
      </c>
      <c r="E2699" t="s">
        <v>19</v>
      </c>
      <c r="F2699" t="s">
        <v>20</v>
      </c>
      <c r="G2699">
        <v>9</v>
      </c>
      <c r="H2699">
        <v>0.2</v>
      </c>
      <c r="I2699" s="2">
        <v>653868</v>
      </c>
      <c r="J2699" t="str">
        <f>_xlfn.XLOOKUP(tblOrders[[#This Row],[CustomerID]], tblCustomers[CustomerID], tblCustomers[CustomerName])</f>
        <v>Customer 170</v>
      </c>
      <c r="K2699" t="str">
        <f>_xlfn.XLOOKUP(tblOrders[[#This Row],[CustomerID]], tblCustomers[CustomerID], tblCustomers[Segment])</f>
        <v>SME</v>
      </c>
      <c r="L2699" t="str">
        <f>_xlfn.XLOOKUP(tblOrders[[#This Row],[ProductID]], tblProducts[ProductID], tblProducts[Category])</f>
        <v>Electronics</v>
      </c>
      <c r="M2699">
        <f>_xlfn.XLOOKUP(tblOrders[[#This Row],[ProductID]], tblProducts[ProductID], tblProducts[CostPrice])</f>
        <v>26222</v>
      </c>
      <c r="N2699">
        <f>tblOrders[[#This Row],[Sales]]-(tblOrders[[#This Row],[CostPrice]]*tblOrders[[#This Row],[Quantity]])</f>
        <v>417870</v>
      </c>
      <c r="O2699" t="str">
        <f>TEXT(tblOrders[[#This Row],[Date]],"mmm-yyyy")</f>
        <v>Dec-2025</v>
      </c>
      <c r="P2699" t="str">
        <f>_xlfn.XLOOKUP(tblOrders[[#This Row],[OrderID]], tblReturns[OrderID], tblReturns[Returned])</f>
        <v>No</v>
      </c>
      <c r="Q2699" t="str">
        <f>_xlfn.XLOOKUP(tblOrders[[#This Row],[OrderID]], tblShipping[OrderID], tblShipping[ShipMode])</f>
        <v>Pickup</v>
      </c>
      <c r="R2699" t="str">
        <f>IFERROR(_xlfn.XLOOKUP(A2698, tblCustomers[CustomerID], tblCustomers[CustomerName]), "Not Found")</f>
        <v>Not Found</v>
      </c>
      <c r="S2699" t="str">
        <f>IF(tblOrders[[#This Row],[Sales]]&gt;1000000,"High Value","Standard")</f>
        <v>Standard</v>
      </c>
      <c r="T2699" t="str">
        <f>_xlfn.XLOOKUP(tblOrders[[#This Row],[ProductID]], tblProducts[ProductID], tblProducts[ProductName])</f>
        <v>Product 87</v>
      </c>
      <c r="U2699">
        <f>_xlfn.XLOOKUP(tblOrders[[#This Row],[SalesRepID]], tblSalesreps[RepID], tblSalesreps[Target])</f>
        <v>11347243</v>
      </c>
    </row>
    <row r="2700" spans="1:21">
      <c r="A2700" t="s">
        <v>3497</v>
      </c>
      <c r="B2700" s="7" t="s">
        <v>1012</v>
      </c>
      <c r="C2700" t="s">
        <v>526</v>
      </c>
      <c r="D2700" t="s">
        <v>914</v>
      </c>
      <c r="E2700" t="s">
        <v>205</v>
      </c>
      <c r="F2700" t="s">
        <v>26</v>
      </c>
      <c r="G2700">
        <v>1</v>
      </c>
      <c r="H2700">
        <v>0</v>
      </c>
      <c r="I2700" s="2">
        <v>17351</v>
      </c>
      <c r="J2700" t="str">
        <f>_xlfn.XLOOKUP(tblOrders[[#This Row],[CustomerID]], tblCustomers[CustomerID], tblCustomers[CustomerName])</f>
        <v>Customer 262</v>
      </c>
      <c r="K2700" t="str">
        <f>_xlfn.XLOOKUP(tblOrders[[#This Row],[CustomerID]], tblCustomers[CustomerID], tblCustomers[Segment])</f>
        <v>Corporate</v>
      </c>
      <c r="L2700" t="str">
        <f>_xlfn.XLOOKUP(tblOrders[[#This Row],[ProductID]], tblProducts[ProductID], tblProducts[Category])</f>
        <v>Office</v>
      </c>
      <c r="M2700">
        <f>_xlfn.XLOOKUP(tblOrders[[#This Row],[ProductID]], tblProducts[ProductID], tblProducts[CostPrice])</f>
        <v>24464</v>
      </c>
      <c r="N2700">
        <f>tblOrders[[#This Row],[Sales]]-(tblOrders[[#This Row],[CostPrice]]*tblOrders[[#This Row],[Quantity]])</f>
        <v>-7113</v>
      </c>
      <c r="O2700" t="str">
        <f>TEXT(tblOrders[[#This Row],[Date]],"mmm-yyyy")</f>
        <v>May-2025</v>
      </c>
      <c r="P2700" t="str">
        <f>_xlfn.XLOOKUP(tblOrders[[#This Row],[OrderID]], tblReturns[OrderID], tblReturns[Returned])</f>
        <v>No</v>
      </c>
      <c r="Q2700" t="str">
        <f>_xlfn.XLOOKUP(tblOrders[[#This Row],[OrderID]], tblShipping[OrderID], tblShipping[ShipMode])</f>
        <v>Pickup</v>
      </c>
      <c r="R2700" t="str">
        <f>IFERROR(_xlfn.XLOOKUP(A2699, tblCustomers[CustomerID], tblCustomers[CustomerName]), "Not Found")</f>
        <v>Not Found</v>
      </c>
      <c r="S2700" t="str">
        <f>IF(tblOrders[[#This Row],[Sales]]&gt;1000000,"High Value","Standard")</f>
        <v>Standard</v>
      </c>
      <c r="T2700" t="str">
        <f>_xlfn.XLOOKUP(tblOrders[[#This Row],[ProductID]], tblProducts[ProductID], tblProducts[ProductName])</f>
        <v>Product 46</v>
      </c>
      <c r="U2700">
        <f>_xlfn.XLOOKUP(tblOrders[[#This Row],[SalesRepID]], tblSalesreps[RepID], tblSalesreps[Target])</f>
        <v>16246424</v>
      </c>
    </row>
    <row r="2701" spans="1:21">
      <c r="A2701" t="s">
        <v>3498</v>
      </c>
      <c r="B2701" s="7" t="s">
        <v>536</v>
      </c>
      <c r="C2701" t="s">
        <v>814</v>
      </c>
      <c r="D2701" t="s">
        <v>667</v>
      </c>
      <c r="E2701" t="s">
        <v>186</v>
      </c>
      <c r="F2701" t="s">
        <v>51</v>
      </c>
      <c r="G2701">
        <v>7</v>
      </c>
      <c r="H2701">
        <v>0.2</v>
      </c>
      <c r="I2701" s="2">
        <v>802026.4</v>
      </c>
      <c r="J2701" t="str">
        <f>_xlfn.XLOOKUP(tblOrders[[#This Row],[CustomerID]], tblCustomers[CustomerID], tblCustomers[CustomerName])</f>
        <v>Customer 235</v>
      </c>
      <c r="K2701" t="str">
        <f>_xlfn.XLOOKUP(tblOrders[[#This Row],[CustomerID]], tblCustomers[CustomerID], tblCustomers[Segment])</f>
        <v>Consumer</v>
      </c>
      <c r="L2701" t="str">
        <f>_xlfn.XLOOKUP(tblOrders[[#This Row],[ProductID]], tblProducts[ProductID], tblProducts[Category])</f>
        <v>Electronics</v>
      </c>
      <c r="M2701">
        <f>_xlfn.XLOOKUP(tblOrders[[#This Row],[ProductID]], tblProducts[ProductID], tblProducts[CostPrice])</f>
        <v>13676</v>
      </c>
      <c r="N2701">
        <f>tblOrders[[#This Row],[Sales]]-(tblOrders[[#This Row],[CostPrice]]*tblOrders[[#This Row],[Quantity]])</f>
        <v>706294.4</v>
      </c>
      <c r="O2701" t="str">
        <f>TEXT(tblOrders[[#This Row],[Date]],"mmm-yyyy")</f>
        <v>Apr-2025</v>
      </c>
      <c r="P2701" t="str">
        <f>_xlfn.XLOOKUP(tblOrders[[#This Row],[OrderID]], tblReturns[OrderID], tblReturns[Returned])</f>
        <v>No</v>
      </c>
      <c r="Q2701" t="str">
        <f>_xlfn.XLOOKUP(tblOrders[[#This Row],[OrderID]], tblShipping[OrderID], tblShipping[ShipMode])</f>
        <v>Standard</v>
      </c>
      <c r="R2701" t="str">
        <f>IFERROR(_xlfn.XLOOKUP(A2700, tblCustomers[CustomerID], tblCustomers[CustomerName]), "Not Found")</f>
        <v>Not Found</v>
      </c>
      <c r="S2701" t="str">
        <f>IF(tblOrders[[#This Row],[Sales]]&gt;1000000,"High Value","Standard")</f>
        <v>Standard</v>
      </c>
      <c r="T2701" t="str">
        <f>_xlfn.XLOOKUP(tblOrders[[#This Row],[ProductID]], tblProducts[ProductID], tblProducts[ProductName])</f>
        <v>Product 10</v>
      </c>
      <c r="U2701">
        <f>_xlfn.XLOOKUP(tblOrders[[#This Row],[SalesRepID]], tblSalesreps[RepID], tblSalesreps[Target])</f>
        <v>15141830</v>
      </c>
    </row>
    <row r="2702" spans="1:21">
      <c r="A2702" t="s">
        <v>3499</v>
      </c>
      <c r="B2702" s="7" t="s">
        <v>357</v>
      </c>
      <c r="C2702" t="s">
        <v>405</v>
      </c>
      <c r="D2702" t="s">
        <v>817</v>
      </c>
      <c r="E2702" t="s">
        <v>210</v>
      </c>
      <c r="F2702" t="s">
        <v>26</v>
      </c>
      <c r="G2702">
        <v>9</v>
      </c>
      <c r="H2702">
        <v>0.2</v>
      </c>
      <c r="I2702" s="2">
        <v>152107.20000000001</v>
      </c>
      <c r="J2702" t="str">
        <f>_xlfn.XLOOKUP(tblOrders[[#This Row],[CustomerID]], tblCustomers[CustomerID], tblCustomers[CustomerName])</f>
        <v>Customer 107</v>
      </c>
      <c r="K2702" t="str">
        <f>_xlfn.XLOOKUP(tblOrders[[#This Row],[CustomerID]], tblCustomers[CustomerID], tblCustomers[Segment])</f>
        <v>SME</v>
      </c>
      <c r="L2702" t="str">
        <f>_xlfn.XLOOKUP(tblOrders[[#This Row],[ProductID]], tblProducts[ProductID], tblProducts[Category])</f>
        <v>Furniture</v>
      </c>
      <c r="M2702">
        <f>_xlfn.XLOOKUP(tblOrders[[#This Row],[ProductID]], tblProducts[ProductID], tblProducts[CostPrice])</f>
        <v>11009</v>
      </c>
      <c r="N2702">
        <f>tblOrders[[#This Row],[Sales]]-(tblOrders[[#This Row],[CostPrice]]*tblOrders[[#This Row],[Quantity]])</f>
        <v>53026.200000000012</v>
      </c>
      <c r="O2702" t="str">
        <f>TEXT(tblOrders[[#This Row],[Date]],"mmm-yyyy")</f>
        <v>Dec-2025</v>
      </c>
      <c r="P2702" t="str">
        <f>_xlfn.XLOOKUP(tblOrders[[#This Row],[OrderID]], tblReturns[OrderID], tblReturns[Returned])</f>
        <v>No</v>
      </c>
      <c r="Q2702" t="str">
        <f>_xlfn.XLOOKUP(tblOrders[[#This Row],[OrderID]], tblShipping[OrderID], tblShipping[ShipMode])</f>
        <v>Standard</v>
      </c>
      <c r="R2702" t="str">
        <f>IFERROR(_xlfn.XLOOKUP(A2701, tblCustomers[CustomerID], tblCustomers[CustomerName]), "Not Found")</f>
        <v>Not Found</v>
      </c>
      <c r="S2702" t="str">
        <f>IF(tblOrders[[#This Row],[Sales]]&gt;1000000,"High Value","Standard")</f>
        <v>Standard</v>
      </c>
      <c r="T2702" t="str">
        <f>_xlfn.XLOOKUP(tblOrders[[#This Row],[ProductID]], tblProducts[ProductID], tblProducts[ProductName])</f>
        <v>Product 99</v>
      </c>
      <c r="U2702">
        <f>_xlfn.XLOOKUP(tblOrders[[#This Row],[SalesRepID]], tblSalesreps[RepID], tblSalesreps[Target])</f>
        <v>19336654</v>
      </c>
    </row>
    <row r="2703" spans="1:21">
      <c r="A2703" t="s">
        <v>3500</v>
      </c>
      <c r="B2703" s="7" t="s">
        <v>1793</v>
      </c>
      <c r="C2703" t="s">
        <v>1036</v>
      </c>
      <c r="D2703" t="s">
        <v>382</v>
      </c>
      <c r="E2703" t="s">
        <v>119</v>
      </c>
      <c r="F2703" t="s">
        <v>51</v>
      </c>
      <c r="G2703">
        <v>6</v>
      </c>
      <c r="H2703">
        <v>0.15</v>
      </c>
      <c r="I2703" s="2">
        <v>670731.6</v>
      </c>
      <c r="J2703" t="str">
        <f>_xlfn.XLOOKUP(tblOrders[[#This Row],[CustomerID]], tblCustomers[CustomerID], tblCustomers[CustomerName])</f>
        <v>Customer 7</v>
      </c>
      <c r="K2703" t="str">
        <f>_xlfn.XLOOKUP(tblOrders[[#This Row],[CustomerID]], tblCustomers[CustomerID], tblCustomers[Segment])</f>
        <v>SME</v>
      </c>
      <c r="L2703" t="str">
        <f>_xlfn.XLOOKUP(tblOrders[[#This Row],[ProductID]], tblProducts[ProductID], tblProducts[Category])</f>
        <v>Office</v>
      </c>
      <c r="M2703">
        <f>_xlfn.XLOOKUP(tblOrders[[#This Row],[ProductID]], tblProducts[ProductID], tblProducts[CostPrice])</f>
        <v>61777</v>
      </c>
      <c r="N2703">
        <f>tblOrders[[#This Row],[Sales]]-(tblOrders[[#This Row],[CostPrice]]*tblOrders[[#This Row],[Quantity]])</f>
        <v>300069.59999999998</v>
      </c>
      <c r="O2703" t="str">
        <f>TEXT(tblOrders[[#This Row],[Date]],"mmm-yyyy")</f>
        <v>Aug-2025</v>
      </c>
      <c r="P2703" t="str">
        <f>_xlfn.XLOOKUP(tblOrders[[#This Row],[OrderID]], tblReturns[OrderID], tblReturns[Returned])</f>
        <v>No</v>
      </c>
      <c r="Q2703" t="str">
        <f>_xlfn.XLOOKUP(tblOrders[[#This Row],[OrderID]], tblShipping[OrderID], tblShipping[ShipMode])</f>
        <v>Standard</v>
      </c>
      <c r="R2703" t="str">
        <f>IFERROR(_xlfn.XLOOKUP(A2702, tblCustomers[CustomerID], tblCustomers[CustomerName]), "Not Found")</f>
        <v>Not Found</v>
      </c>
      <c r="S2703" t="str">
        <f>IF(tblOrders[[#This Row],[Sales]]&gt;1000000,"High Value","Standard")</f>
        <v>Standard</v>
      </c>
      <c r="T2703" t="str">
        <f>_xlfn.XLOOKUP(tblOrders[[#This Row],[ProductID]], tblProducts[ProductID], tblProducts[ProductName])</f>
        <v>Product 65</v>
      </c>
      <c r="U2703">
        <f>_xlfn.XLOOKUP(tblOrders[[#This Row],[SalesRepID]], tblSalesreps[RepID], tblSalesreps[Target])</f>
        <v>5886694</v>
      </c>
    </row>
    <row r="2704" spans="1:21">
      <c r="A2704" t="s">
        <v>3501</v>
      </c>
      <c r="B2704" s="7" t="s">
        <v>930</v>
      </c>
      <c r="C2704" t="s">
        <v>447</v>
      </c>
      <c r="D2704" t="s">
        <v>339</v>
      </c>
      <c r="E2704" t="s">
        <v>87</v>
      </c>
      <c r="F2704" t="s">
        <v>14</v>
      </c>
      <c r="G2704">
        <v>9</v>
      </c>
      <c r="H2704">
        <v>0.15</v>
      </c>
      <c r="I2704" s="2">
        <v>128466.45</v>
      </c>
      <c r="J2704" t="str">
        <f>_xlfn.XLOOKUP(tblOrders[[#This Row],[CustomerID]], tblCustomers[CustomerID], tblCustomers[CustomerName])</f>
        <v>Customer 203</v>
      </c>
      <c r="K2704" t="str">
        <f>_xlfn.XLOOKUP(tblOrders[[#This Row],[CustomerID]], tblCustomers[CustomerID], tblCustomers[Segment])</f>
        <v>Consumer</v>
      </c>
      <c r="L2704" t="str">
        <f>_xlfn.XLOOKUP(tblOrders[[#This Row],[ProductID]], tblProducts[ProductID], tblProducts[Category])</f>
        <v>Office</v>
      </c>
      <c r="M2704">
        <f>_xlfn.XLOOKUP(tblOrders[[#This Row],[ProductID]], tblProducts[ProductID], tblProducts[CostPrice])</f>
        <v>73889</v>
      </c>
      <c r="N2704">
        <f>tblOrders[[#This Row],[Sales]]-(tblOrders[[#This Row],[CostPrice]]*tblOrders[[#This Row],[Quantity]])</f>
        <v>-536534.55000000005</v>
      </c>
      <c r="O2704" t="str">
        <f>TEXT(tblOrders[[#This Row],[Date]],"mmm-yyyy")</f>
        <v>Feb-2025</v>
      </c>
      <c r="P2704" t="str">
        <f>_xlfn.XLOOKUP(tblOrders[[#This Row],[OrderID]], tblReturns[OrderID], tblReturns[Returned])</f>
        <v>No</v>
      </c>
      <c r="Q2704" t="str">
        <f>_xlfn.XLOOKUP(tblOrders[[#This Row],[OrderID]], tblShipping[OrderID], tblShipping[ShipMode])</f>
        <v>Standard</v>
      </c>
      <c r="R2704" t="str">
        <f>IFERROR(_xlfn.XLOOKUP(A2703, tblCustomers[CustomerID], tblCustomers[CustomerName]), "Not Found")</f>
        <v>Not Found</v>
      </c>
      <c r="S2704" t="str">
        <f>IF(tblOrders[[#This Row],[Sales]]&gt;1000000,"High Value","Standard")</f>
        <v>Standard</v>
      </c>
      <c r="T2704" t="str">
        <f>_xlfn.XLOOKUP(tblOrders[[#This Row],[ProductID]], tblProducts[ProductID], tblProducts[ProductName])</f>
        <v>Product 83</v>
      </c>
      <c r="U2704">
        <f>_xlfn.XLOOKUP(tblOrders[[#This Row],[SalesRepID]], tblSalesreps[RepID], tblSalesreps[Target])</f>
        <v>18500989</v>
      </c>
    </row>
    <row r="2705" spans="1:21">
      <c r="A2705" t="s">
        <v>3502</v>
      </c>
      <c r="B2705" s="7" t="s">
        <v>472</v>
      </c>
      <c r="C2705" t="s">
        <v>376</v>
      </c>
      <c r="D2705" t="s">
        <v>55</v>
      </c>
      <c r="E2705" t="s">
        <v>50</v>
      </c>
      <c r="F2705" t="s">
        <v>14</v>
      </c>
      <c r="G2705">
        <v>8</v>
      </c>
      <c r="H2705">
        <v>0.1</v>
      </c>
      <c r="I2705" s="2">
        <v>631281.6</v>
      </c>
      <c r="J2705" t="str">
        <f>_xlfn.XLOOKUP(tblOrders[[#This Row],[CustomerID]], tblCustomers[CustomerID], tblCustomers[CustomerName])</f>
        <v>Customer 118</v>
      </c>
      <c r="K2705" t="str">
        <f>_xlfn.XLOOKUP(tblOrders[[#This Row],[CustomerID]], tblCustomers[CustomerID], tblCustomers[Segment])</f>
        <v>Corporate</v>
      </c>
      <c r="L2705" t="str">
        <f>_xlfn.XLOOKUP(tblOrders[[#This Row],[ProductID]], tblProducts[ProductID], tblProducts[Category])</f>
        <v>Home</v>
      </c>
      <c r="M2705">
        <f>_xlfn.XLOOKUP(tblOrders[[#This Row],[ProductID]], tblProducts[ProductID], tblProducts[CostPrice])</f>
        <v>23348</v>
      </c>
      <c r="N2705">
        <f>tblOrders[[#This Row],[Sales]]-(tblOrders[[#This Row],[CostPrice]]*tblOrders[[#This Row],[Quantity]])</f>
        <v>444497.6</v>
      </c>
      <c r="O2705" t="str">
        <f>TEXT(tblOrders[[#This Row],[Date]],"mmm-yyyy")</f>
        <v>Mar-2025</v>
      </c>
      <c r="P2705" t="str">
        <f>_xlfn.XLOOKUP(tblOrders[[#This Row],[OrderID]], tblReturns[OrderID], tblReturns[Returned])</f>
        <v>No</v>
      </c>
      <c r="Q2705" t="str">
        <f>_xlfn.XLOOKUP(tblOrders[[#This Row],[OrderID]], tblShipping[OrderID], tblShipping[ShipMode])</f>
        <v>Standard</v>
      </c>
      <c r="R2705" t="str">
        <f>IFERROR(_xlfn.XLOOKUP(A2704, tblCustomers[CustomerID], tblCustomers[CustomerName]), "Not Found")</f>
        <v>Not Found</v>
      </c>
      <c r="S2705" t="str">
        <f>IF(tblOrders[[#This Row],[Sales]]&gt;1000000,"High Value","Standard")</f>
        <v>Standard</v>
      </c>
      <c r="T2705" t="str">
        <f>_xlfn.XLOOKUP(tblOrders[[#This Row],[ProductID]], tblProducts[ProductID], tblProducts[ProductName])</f>
        <v>Product 47</v>
      </c>
      <c r="U2705">
        <f>_xlfn.XLOOKUP(tblOrders[[#This Row],[SalesRepID]], tblSalesreps[RepID], tblSalesreps[Target])</f>
        <v>17350666</v>
      </c>
    </row>
    <row r="2706" spans="1:21">
      <c r="A2706" t="s">
        <v>3503</v>
      </c>
      <c r="B2706" s="7" t="s">
        <v>1395</v>
      </c>
      <c r="C2706" t="s">
        <v>434</v>
      </c>
      <c r="D2706" t="s">
        <v>151</v>
      </c>
      <c r="E2706" t="s">
        <v>19</v>
      </c>
      <c r="F2706" t="s">
        <v>14</v>
      </c>
      <c r="G2706">
        <v>6</v>
      </c>
      <c r="H2706">
        <v>0.1</v>
      </c>
      <c r="I2706" s="2">
        <v>322590.59999999998</v>
      </c>
      <c r="J2706" t="str">
        <f>_xlfn.XLOOKUP(tblOrders[[#This Row],[CustomerID]], tblCustomers[CustomerID], tblCustomers[CustomerName])</f>
        <v>Customer 29</v>
      </c>
      <c r="K2706" t="str">
        <f>_xlfn.XLOOKUP(tblOrders[[#This Row],[CustomerID]], tblCustomers[CustomerID], tblCustomers[Segment])</f>
        <v>Consumer</v>
      </c>
      <c r="L2706" t="str">
        <f>_xlfn.XLOOKUP(tblOrders[[#This Row],[ProductID]], tblProducts[ProductID], tblProducts[Category])</f>
        <v>Electronics</v>
      </c>
      <c r="M2706">
        <f>_xlfn.XLOOKUP(tblOrders[[#This Row],[ProductID]], tblProducts[ProductID], tblProducts[CostPrice])</f>
        <v>63366</v>
      </c>
      <c r="N2706">
        <f>tblOrders[[#This Row],[Sales]]-(tblOrders[[#This Row],[CostPrice]]*tblOrders[[#This Row],[Quantity]])</f>
        <v>-57605.400000000023</v>
      </c>
      <c r="O2706" t="str">
        <f>TEXT(tblOrders[[#This Row],[Date]],"mmm-yyyy")</f>
        <v>Feb-2025</v>
      </c>
      <c r="P2706" t="str">
        <f>_xlfn.XLOOKUP(tblOrders[[#This Row],[OrderID]], tblReturns[OrderID], tblReturns[Returned])</f>
        <v>No</v>
      </c>
      <c r="Q2706" t="str">
        <f>_xlfn.XLOOKUP(tblOrders[[#This Row],[OrderID]], tblShipping[OrderID], tblShipping[ShipMode])</f>
        <v>Standard</v>
      </c>
      <c r="R2706" t="str">
        <f>IFERROR(_xlfn.XLOOKUP(A2705, tblCustomers[CustomerID], tblCustomers[CustomerName]), "Not Found")</f>
        <v>Not Found</v>
      </c>
      <c r="S2706" t="str">
        <f>IF(tblOrders[[#This Row],[Sales]]&gt;1000000,"High Value","Standard")</f>
        <v>Standard</v>
      </c>
      <c r="T2706" t="str">
        <f>_xlfn.XLOOKUP(tblOrders[[#This Row],[ProductID]], tblProducts[ProductID], tblProducts[ProductName])</f>
        <v>Product 40</v>
      </c>
      <c r="U2706">
        <f>_xlfn.XLOOKUP(tblOrders[[#This Row],[SalesRepID]], tblSalesreps[RepID], tblSalesreps[Target])</f>
        <v>11347243</v>
      </c>
    </row>
    <row r="2707" spans="1:21">
      <c r="A2707" t="s">
        <v>3504</v>
      </c>
      <c r="B2707" s="7" t="s">
        <v>722</v>
      </c>
      <c r="C2707" t="s">
        <v>1352</v>
      </c>
      <c r="D2707" t="s">
        <v>104</v>
      </c>
      <c r="E2707" t="s">
        <v>45</v>
      </c>
      <c r="F2707" t="s">
        <v>26</v>
      </c>
      <c r="G2707">
        <v>3</v>
      </c>
      <c r="H2707">
        <v>0</v>
      </c>
      <c r="I2707" s="2">
        <v>59631</v>
      </c>
      <c r="J2707" t="str">
        <f>_xlfn.XLOOKUP(tblOrders[[#This Row],[CustomerID]], tblCustomers[CustomerID], tblCustomers[CustomerName])</f>
        <v>Customer 36</v>
      </c>
      <c r="K2707" t="str">
        <f>_xlfn.XLOOKUP(tblOrders[[#This Row],[CustomerID]], tblCustomers[CustomerID], tblCustomers[Segment])</f>
        <v>SME</v>
      </c>
      <c r="L2707" t="str">
        <f>_xlfn.XLOOKUP(tblOrders[[#This Row],[ProductID]], tblProducts[ProductID], tblProducts[Category])</f>
        <v>Furniture</v>
      </c>
      <c r="M2707">
        <f>_xlfn.XLOOKUP(tblOrders[[#This Row],[ProductID]], tblProducts[ProductID], tblProducts[CostPrice])</f>
        <v>10664</v>
      </c>
      <c r="N2707">
        <f>tblOrders[[#This Row],[Sales]]-(tblOrders[[#This Row],[CostPrice]]*tblOrders[[#This Row],[Quantity]])</f>
        <v>27639</v>
      </c>
      <c r="O2707" t="str">
        <f>TEXT(tblOrders[[#This Row],[Date]],"mmm-yyyy")</f>
        <v>Jun-2025</v>
      </c>
      <c r="P2707" t="str">
        <f>_xlfn.XLOOKUP(tblOrders[[#This Row],[OrderID]], tblReturns[OrderID], tblReturns[Returned])</f>
        <v>No</v>
      </c>
      <c r="Q2707" t="str">
        <f>_xlfn.XLOOKUP(tblOrders[[#This Row],[OrderID]], tblShipping[OrderID], tblShipping[ShipMode])</f>
        <v>Standard</v>
      </c>
      <c r="R2707" t="str">
        <f>IFERROR(_xlfn.XLOOKUP(A2706, tblCustomers[CustomerID], tblCustomers[CustomerName]), "Not Found")</f>
        <v>Not Found</v>
      </c>
      <c r="S2707" t="str">
        <f>IF(tblOrders[[#This Row],[Sales]]&gt;1000000,"High Value","Standard")</f>
        <v>Standard</v>
      </c>
      <c r="T2707" t="str">
        <f>_xlfn.XLOOKUP(tblOrders[[#This Row],[ProductID]], tblProducts[ProductID], tblProducts[ProductName])</f>
        <v>Product 23</v>
      </c>
      <c r="U2707">
        <f>_xlfn.XLOOKUP(tblOrders[[#This Row],[SalesRepID]], tblSalesreps[RepID], tblSalesreps[Target])</f>
        <v>11319839</v>
      </c>
    </row>
    <row r="2708" spans="1:21">
      <c r="A2708" t="s">
        <v>3505</v>
      </c>
      <c r="B2708" s="7" t="s">
        <v>807</v>
      </c>
      <c r="C2708" t="s">
        <v>545</v>
      </c>
      <c r="D2708" t="s">
        <v>362</v>
      </c>
      <c r="E2708" t="s">
        <v>35</v>
      </c>
      <c r="F2708" t="s">
        <v>20</v>
      </c>
      <c r="G2708">
        <v>2</v>
      </c>
      <c r="H2708">
        <v>0.2</v>
      </c>
      <c r="I2708" s="2">
        <v>112728</v>
      </c>
      <c r="J2708" t="str">
        <f>_xlfn.XLOOKUP(tblOrders[[#This Row],[CustomerID]], tblCustomers[CustomerID], tblCustomers[CustomerName])</f>
        <v>Customer 257</v>
      </c>
      <c r="K2708" t="str">
        <f>_xlfn.XLOOKUP(tblOrders[[#This Row],[CustomerID]], tblCustomers[CustomerID], tblCustomers[Segment])</f>
        <v>Consumer</v>
      </c>
      <c r="L2708" t="str">
        <f>_xlfn.XLOOKUP(tblOrders[[#This Row],[ProductID]], tblProducts[ProductID], tblProducts[Category])</f>
        <v>Home</v>
      </c>
      <c r="M2708">
        <f>_xlfn.XLOOKUP(tblOrders[[#This Row],[ProductID]], tblProducts[ProductID], tblProducts[CostPrice])</f>
        <v>41409</v>
      </c>
      <c r="N2708">
        <f>tblOrders[[#This Row],[Sales]]-(tblOrders[[#This Row],[CostPrice]]*tblOrders[[#This Row],[Quantity]])</f>
        <v>29910</v>
      </c>
      <c r="O2708" t="str">
        <f>TEXT(tblOrders[[#This Row],[Date]],"mmm-yyyy")</f>
        <v>Sep-2025</v>
      </c>
      <c r="P2708" t="str">
        <f>_xlfn.XLOOKUP(tblOrders[[#This Row],[OrderID]], tblReturns[OrderID], tblReturns[Returned])</f>
        <v>No</v>
      </c>
      <c r="Q2708" t="str">
        <f>_xlfn.XLOOKUP(tblOrders[[#This Row],[OrderID]], tblShipping[OrderID], tblShipping[ShipMode])</f>
        <v>Express</v>
      </c>
      <c r="R2708" t="str">
        <f>IFERROR(_xlfn.XLOOKUP(A2707, tblCustomers[CustomerID], tblCustomers[CustomerName]), "Not Found")</f>
        <v>Not Found</v>
      </c>
      <c r="S2708" t="str">
        <f>IF(tblOrders[[#This Row],[Sales]]&gt;1000000,"High Value","Standard")</f>
        <v>Standard</v>
      </c>
      <c r="T2708" t="str">
        <f>_xlfn.XLOOKUP(tblOrders[[#This Row],[ProductID]], tblProducts[ProductID], tblProducts[ProductName])</f>
        <v>Product 25</v>
      </c>
      <c r="U2708">
        <f>_xlfn.XLOOKUP(tblOrders[[#This Row],[SalesRepID]], tblSalesreps[RepID], tblSalesreps[Target])</f>
        <v>19619177</v>
      </c>
    </row>
    <row r="2709" spans="1:21">
      <c r="A2709" t="s">
        <v>3506</v>
      </c>
      <c r="B2709" s="7" t="s">
        <v>332</v>
      </c>
      <c r="C2709" t="s">
        <v>478</v>
      </c>
      <c r="D2709" t="s">
        <v>30</v>
      </c>
      <c r="E2709" t="s">
        <v>40</v>
      </c>
      <c r="F2709" t="s">
        <v>51</v>
      </c>
      <c r="G2709">
        <v>10</v>
      </c>
      <c r="H2709">
        <v>0.05</v>
      </c>
      <c r="I2709" s="2">
        <v>480595.5</v>
      </c>
      <c r="J2709" t="str">
        <f>_xlfn.XLOOKUP(tblOrders[[#This Row],[CustomerID]], tblCustomers[CustomerID], tblCustomers[CustomerName])</f>
        <v>Customer 145</v>
      </c>
      <c r="K2709" t="str">
        <f>_xlfn.XLOOKUP(tblOrders[[#This Row],[CustomerID]], tblCustomers[CustomerID], tblCustomers[Segment])</f>
        <v>SME</v>
      </c>
      <c r="L2709" t="str">
        <f>_xlfn.XLOOKUP(tblOrders[[#This Row],[ProductID]], tblProducts[ProductID], tblProducts[Category])</f>
        <v>Furniture</v>
      </c>
      <c r="M2709">
        <f>_xlfn.XLOOKUP(tblOrders[[#This Row],[ProductID]], tblProducts[ProductID], tblProducts[CostPrice])</f>
        <v>18655</v>
      </c>
      <c r="N2709">
        <f>tblOrders[[#This Row],[Sales]]-(tblOrders[[#This Row],[CostPrice]]*tblOrders[[#This Row],[Quantity]])</f>
        <v>294045.5</v>
      </c>
      <c r="O2709" t="str">
        <f>TEXT(tblOrders[[#This Row],[Date]],"mmm-yyyy")</f>
        <v>Aug-2025</v>
      </c>
      <c r="P2709" t="str">
        <f>_xlfn.XLOOKUP(tblOrders[[#This Row],[OrderID]], tblReturns[OrderID], tblReturns[Returned])</f>
        <v>Yes</v>
      </c>
      <c r="Q2709" t="str">
        <f>_xlfn.XLOOKUP(tblOrders[[#This Row],[OrderID]], tblShipping[OrderID], tblShipping[ShipMode])</f>
        <v>Pickup</v>
      </c>
      <c r="R2709" t="str">
        <f>IFERROR(_xlfn.XLOOKUP(A2708, tblCustomers[CustomerID], tblCustomers[CustomerName]), "Not Found")</f>
        <v>Not Found</v>
      </c>
      <c r="S2709" t="str">
        <f>IF(tblOrders[[#This Row],[Sales]]&gt;1000000,"High Value","Standard")</f>
        <v>Standard</v>
      </c>
      <c r="T2709" t="str">
        <f>_xlfn.XLOOKUP(tblOrders[[#This Row],[ProductID]], tblProducts[ProductID], tblProducts[ProductName])</f>
        <v>Product 34</v>
      </c>
      <c r="U2709">
        <f>_xlfn.XLOOKUP(tblOrders[[#This Row],[SalesRepID]], tblSalesreps[RepID], tblSalesreps[Target])</f>
        <v>6291486</v>
      </c>
    </row>
    <row r="2710" spans="1:21">
      <c r="A2710" t="s">
        <v>3507</v>
      </c>
      <c r="B2710" s="7" t="s">
        <v>612</v>
      </c>
      <c r="C2710" t="s">
        <v>1010</v>
      </c>
      <c r="D2710" t="s">
        <v>269</v>
      </c>
      <c r="E2710" t="s">
        <v>69</v>
      </c>
      <c r="F2710" t="s">
        <v>88</v>
      </c>
      <c r="G2710">
        <v>6</v>
      </c>
      <c r="H2710">
        <v>0.15</v>
      </c>
      <c r="I2710" s="2">
        <v>648918.9</v>
      </c>
      <c r="J2710" t="str">
        <f>_xlfn.XLOOKUP(tblOrders[[#This Row],[CustomerID]], tblCustomers[CustomerID], tblCustomers[CustomerName])</f>
        <v>Customer 186</v>
      </c>
      <c r="K2710" t="str">
        <f>_xlfn.XLOOKUP(tblOrders[[#This Row],[CustomerID]], tblCustomers[CustomerID], tblCustomers[Segment])</f>
        <v>Consumer</v>
      </c>
      <c r="L2710" t="str">
        <f>_xlfn.XLOOKUP(tblOrders[[#This Row],[ProductID]], tblProducts[ProductID], tblProducts[Category])</f>
        <v>Office</v>
      </c>
      <c r="M2710">
        <f>_xlfn.XLOOKUP(tblOrders[[#This Row],[ProductID]], tblProducts[ProductID], tblProducts[CostPrice])</f>
        <v>28606</v>
      </c>
      <c r="N2710">
        <f>tblOrders[[#This Row],[Sales]]-(tblOrders[[#This Row],[CostPrice]]*tblOrders[[#This Row],[Quantity]])</f>
        <v>477282.9</v>
      </c>
      <c r="O2710" t="str">
        <f>TEXT(tblOrders[[#This Row],[Date]],"mmm-yyyy")</f>
        <v>Nov-2025</v>
      </c>
      <c r="P2710" t="str">
        <f>_xlfn.XLOOKUP(tblOrders[[#This Row],[OrderID]], tblReturns[OrderID], tblReturns[Returned])</f>
        <v>No</v>
      </c>
      <c r="Q2710" t="str">
        <f>_xlfn.XLOOKUP(tblOrders[[#This Row],[OrderID]], tblShipping[OrderID], tblShipping[ShipMode])</f>
        <v>Pickup</v>
      </c>
      <c r="R2710" t="str">
        <f>IFERROR(_xlfn.XLOOKUP(A2709, tblCustomers[CustomerID], tblCustomers[CustomerName]), "Not Found")</f>
        <v>Not Found</v>
      </c>
      <c r="S2710" t="str">
        <f>IF(tblOrders[[#This Row],[Sales]]&gt;1000000,"High Value","Standard")</f>
        <v>Standard</v>
      </c>
      <c r="T2710" t="str">
        <f>_xlfn.XLOOKUP(tblOrders[[#This Row],[ProductID]], tblProducts[ProductID], tblProducts[ProductName])</f>
        <v>Product 62</v>
      </c>
      <c r="U2710">
        <f>_xlfn.XLOOKUP(tblOrders[[#This Row],[SalesRepID]], tblSalesreps[RepID], tblSalesreps[Target])</f>
        <v>19473459</v>
      </c>
    </row>
    <row r="2711" spans="1:21">
      <c r="A2711" t="s">
        <v>3508</v>
      </c>
      <c r="B2711" s="7" t="s">
        <v>147</v>
      </c>
      <c r="C2711" t="s">
        <v>664</v>
      </c>
      <c r="D2711" t="s">
        <v>151</v>
      </c>
      <c r="E2711" t="s">
        <v>186</v>
      </c>
      <c r="F2711" t="s">
        <v>26</v>
      </c>
      <c r="G2711">
        <v>8</v>
      </c>
      <c r="H2711">
        <v>0.05</v>
      </c>
      <c r="I2711" s="2">
        <v>428328.4</v>
      </c>
      <c r="J2711" t="str">
        <f>_xlfn.XLOOKUP(tblOrders[[#This Row],[CustomerID]], tblCustomers[CustomerID], tblCustomers[CustomerName])</f>
        <v>Customer 112</v>
      </c>
      <c r="K2711" t="str">
        <f>_xlfn.XLOOKUP(tblOrders[[#This Row],[CustomerID]], tblCustomers[CustomerID], tblCustomers[Segment])</f>
        <v>Corporate</v>
      </c>
      <c r="L2711" t="str">
        <f>_xlfn.XLOOKUP(tblOrders[[#This Row],[ProductID]], tblProducts[ProductID], tblProducts[Category])</f>
        <v>Electronics</v>
      </c>
      <c r="M2711">
        <f>_xlfn.XLOOKUP(tblOrders[[#This Row],[ProductID]], tblProducts[ProductID], tblProducts[CostPrice])</f>
        <v>63366</v>
      </c>
      <c r="N2711">
        <f>tblOrders[[#This Row],[Sales]]-(tblOrders[[#This Row],[CostPrice]]*tblOrders[[#This Row],[Quantity]])</f>
        <v>-78599.599999999977</v>
      </c>
      <c r="O2711" t="str">
        <f>TEXT(tblOrders[[#This Row],[Date]],"mmm-yyyy")</f>
        <v>Feb-2025</v>
      </c>
      <c r="P2711" t="str">
        <f>_xlfn.XLOOKUP(tblOrders[[#This Row],[OrderID]], tblReturns[OrderID], tblReturns[Returned])</f>
        <v>No</v>
      </c>
      <c r="Q2711" t="str">
        <f>_xlfn.XLOOKUP(tblOrders[[#This Row],[OrderID]], tblShipping[OrderID], tblShipping[ShipMode])</f>
        <v>Standard</v>
      </c>
      <c r="R2711" t="str">
        <f>IFERROR(_xlfn.XLOOKUP(A2710, tblCustomers[CustomerID], tblCustomers[CustomerName]), "Not Found")</f>
        <v>Not Found</v>
      </c>
      <c r="S2711" t="str">
        <f>IF(tblOrders[[#This Row],[Sales]]&gt;1000000,"High Value","Standard")</f>
        <v>Standard</v>
      </c>
      <c r="T2711" t="str">
        <f>_xlfn.XLOOKUP(tblOrders[[#This Row],[ProductID]], tblProducts[ProductID], tblProducts[ProductName])</f>
        <v>Product 40</v>
      </c>
      <c r="U2711">
        <f>_xlfn.XLOOKUP(tblOrders[[#This Row],[SalesRepID]], tblSalesreps[RepID], tblSalesreps[Target])</f>
        <v>15141830</v>
      </c>
    </row>
    <row r="2712" spans="1:21">
      <c r="A2712" t="s">
        <v>3509</v>
      </c>
      <c r="B2712" s="7" t="s">
        <v>1181</v>
      </c>
      <c r="C2712" t="s">
        <v>466</v>
      </c>
      <c r="D2712" t="s">
        <v>126</v>
      </c>
      <c r="E2712" t="s">
        <v>202</v>
      </c>
      <c r="F2712" t="s">
        <v>51</v>
      </c>
      <c r="G2712">
        <v>8</v>
      </c>
      <c r="H2712">
        <v>0</v>
      </c>
      <c r="I2712" s="2">
        <v>53832</v>
      </c>
      <c r="J2712" t="str">
        <f>_xlfn.XLOOKUP(tblOrders[[#This Row],[CustomerID]], tblCustomers[CustomerID], tblCustomers[CustomerName])</f>
        <v>Customer 233</v>
      </c>
      <c r="K2712" t="str">
        <f>_xlfn.XLOOKUP(tblOrders[[#This Row],[CustomerID]], tblCustomers[CustomerID], tblCustomers[Segment])</f>
        <v>SME</v>
      </c>
      <c r="L2712" t="str">
        <f>_xlfn.XLOOKUP(tblOrders[[#This Row],[ProductID]], tblProducts[ProductID], tblProducts[Category])</f>
        <v>Furniture</v>
      </c>
      <c r="M2712">
        <f>_xlfn.XLOOKUP(tblOrders[[#This Row],[ProductID]], tblProducts[ProductID], tblProducts[CostPrice])</f>
        <v>47434</v>
      </c>
      <c r="N2712">
        <f>tblOrders[[#This Row],[Sales]]-(tblOrders[[#This Row],[CostPrice]]*tblOrders[[#This Row],[Quantity]])</f>
        <v>-325640</v>
      </c>
      <c r="O2712" t="str">
        <f>TEXT(tblOrders[[#This Row],[Date]],"mmm-yyyy")</f>
        <v>Apr-2025</v>
      </c>
      <c r="P2712" t="str">
        <f>_xlfn.XLOOKUP(tblOrders[[#This Row],[OrderID]], tblReturns[OrderID], tblReturns[Returned])</f>
        <v>No</v>
      </c>
      <c r="Q2712" t="str">
        <f>_xlfn.XLOOKUP(tblOrders[[#This Row],[OrderID]], tblShipping[OrderID], tblShipping[ShipMode])</f>
        <v>Pickup</v>
      </c>
      <c r="R2712" t="str">
        <f>IFERROR(_xlfn.XLOOKUP(A2711, tblCustomers[CustomerID], tblCustomers[CustomerName]), "Not Found")</f>
        <v>Not Found</v>
      </c>
      <c r="S2712" t="str">
        <f>IF(tblOrders[[#This Row],[Sales]]&gt;1000000,"High Value","Standard")</f>
        <v>Standard</v>
      </c>
      <c r="T2712" t="str">
        <f>_xlfn.XLOOKUP(tblOrders[[#This Row],[ProductID]], tblProducts[ProductID], tblProducts[ProductName])</f>
        <v>Product 67</v>
      </c>
      <c r="U2712">
        <f>_xlfn.XLOOKUP(tblOrders[[#This Row],[SalesRepID]], tblSalesreps[RepID], tblSalesreps[Target])</f>
        <v>10652665</v>
      </c>
    </row>
    <row r="2713" spans="1:21">
      <c r="A2713" t="s">
        <v>3510</v>
      </c>
      <c r="B2713" s="7" t="s">
        <v>188</v>
      </c>
      <c r="C2713" t="s">
        <v>361</v>
      </c>
      <c r="D2713" t="s">
        <v>178</v>
      </c>
      <c r="E2713" t="s">
        <v>197</v>
      </c>
      <c r="F2713" t="s">
        <v>14</v>
      </c>
      <c r="G2713">
        <v>10</v>
      </c>
      <c r="H2713">
        <v>0.2</v>
      </c>
      <c r="I2713" s="2">
        <v>931952</v>
      </c>
      <c r="J2713" t="str">
        <f>_xlfn.XLOOKUP(tblOrders[[#This Row],[CustomerID]], tblCustomers[CustomerID], tblCustomers[CustomerName])</f>
        <v>Customer 34</v>
      </c>
      <c r="K2713" t="str">
        <f>_xlfn.XLOOKUP(tblOrders[[#This Row],[CustomerID]], tblCustomers[CustomerID], tblCustomers[Segment])</f>
        <v>Corporate</v>
      </c>
      <c r="L2713" t="str">
        <f>_xlfn.XLOOKUP(tblOrders[[#This Row],[ProductID]], tblProducts[ProductID], tblProducts[Category])</f>
        <v>Office</v>
      </c>
      <c r="M2713">
        <f>_xlfn.XLOOKUP(tblOrders[[#This Row],[ProductID]], tblProducts[ProductID], tblProducts[CostPrice])</f>
        <v>46035</v>
      </c>
      <c r="N2713">
        <f>tblOrders[[#This Row],[Sales]]-(tblOrders[[#This Row],[CostPrice]]*tblOrders[[#This Row],[Quantity]])</f>
        <v>471602</v>
      </c>
      <c r="O2713" t="str">
        <f>TEXT(tblOrders[[#This Row],[Date]],"mmm-yyyy")</f>
        <v>Feb-2025</v>
      </c>
      <c r="P2713" t="str">
        <f>_xlfn.XLOOKUP(tblOrders[[#This Row],[OrderID]], tblReturns[OrderID], tblReturns[Returned])</f>
        <v>No</v>
      </c>
      <c r="Q2713" t="str">
        <f>_xlfn.XLOOKUP(tblOrders[[#This Row],[OrderID]], tblShipping[OrderID], tblShipping[ShipMode])</f>
        <v>Pickup</v>
      </c>
      <c r="R2713" t="str">
        <f>IFERROR(_xlfn.XLOOKUP(A2712, tblCustomers[CustomerID], tblCustomers[CustomerName]), "Not Found")</f>
        <v>Not Found</v>
      </c>
      <c r="S2713" t="str">
        <f>IF(tblOrders[[#This Row],[Sales]]&gt;1000000,"High Value","Standard")</f>
        <v>Standard</v>
      </c>
      <c r="T2713" t="str">
        <f>_xlfn.XLOOKUP(tblOrders[[#This Row],[ProductID]], tblProducts[ProductID], tblProducts[ProductName])</f>
        <v>Product 84</v>
      </c>
      <c r="U2713">
        <f>_xlfn.XLOOKUP(tblOrders[[#This Row],[SalesRepID]], tblSalesreps[RepID], tblSalesreps[Target])</f>
        <v>19562258</v>
      </c>
    </row>
    <row r="2714" spans="1:21">
      <c r="A2714" t="s">
        <v>3511</v>
      </c>
      <c r="B2714" s="7" t="s">
        <v>2533</v>
      </c>
      <c r="C2714" t="s">
        <v>578</v>
      </c>
      <c r="D2714" t="s">
        <v>232</v>
      </c>
      <c r="E2714" t="s">
        <v>197</v>
      </c>
      <c r="F2714" t="s">
        <v>51</v>
      </c>
      <c r="G2714">
        <v>5</v>
      </c>
      <c r="H2714">
        <v>0.2</v>
      </c>
      <c r="I2714" s="2">
        <v>165200</v>
      </c>
      <c r="J2714" t="str">
        <f>_xlfn.XLOOKUP(tblOrders[[#This Row],[CustomerID]], tblCustomers[CustomerID], tblCustomers[CustomerName])</f>
        <v>Customer 202</v>
      </c>
      <c r="K2714" t="str">
        <f>_xlfn.XLOOKUP(tblOrders[[#This Row],[CustomerID]], tblCustomers[CustomerID], tblCustomers[Segment])</f>
        <v>SME</v>
      </c>
      <c r="L2714" t="str">
        <f>_xlfn.XLOOKUP(tblOrders[[#This Row],[ProductID]], tblProducts[ProductID], tblProducts[Category])</f>
        <v>Electronics</v>
      </c>
      <c r="M2714">
        <f>_xlfn.XLOOKUP(tblOrders[[#This Row],[ProductID]], tblProducts[ProductID], tblProducts[CostPrice])</f>
        <v>41456</v>
      </c>
      <c r="N2714">
        <f>tblOrders[[#This Row],[Sales]]-(tblOrders[[#This Row],[CostPrice]]*tblOrders[[#This Row],[Quantity]])</f>
        <v>-42080</v>
      </c>
      <c r="O2714" t="str">
        <f>TEXT(tblOrders[[#This Row],[Date]],"mmm-yyyy")</f>
        <v>Jul-2025</v>
      </c>
      <c r="P2714" t="str">
        <f>_xlfn.XLOOKUP(tblOrders[[#This Row],[OrderID]], tblReturns[OrderID], tblReturns[Returned])</f>
        <v>No</v>
      </c>
      <c r="Q2714" t="str">
        <f>_xlfn.XLOOKUP(tblOrders[[#This Row],[OrderID]], tblShipping[OrderID], tblShipping[ShipMode])</f>
        <v>Express</v>
      </c>
      <c r="R2714" t="str">
        <f>IFERROR(_xlfn.XLOOKUP(A2713, tblCustomers[CustomerID], tblCustomers[CustomerName]), "Not Found")</f>
        <v>Not Found</v>
      </c>
      <c r="S2714" t="str">
        <f>IF(tblOrders[[#This Row],[Sales]]&gt;1000000,"High Value","Standard")</f>
        <v>Standard</v>
      </c>
      <c r="T2714" t="str">
        <f>_xlfn.XLOOKUP(tblOrders[[#This Row],[ProductID]], tblProducts[ProductID], tblProducts[ProductName])</f>
        <v>Product 86</v>
      </c>
      <c r="U2714">
        <f>_xlfn.XLOOKUP(tblOrders[[#This Row],[SalesRepID]], tblSalesreps[RepID], tblSalesreps[Target])</f>
        <v>19562258</v>
      </c>
    </row>
    <row r="2715" spans="1:21">
      <c r="A2715" t="s">
        <v>3512</v>
      </c>
      <c r="B2715" s="7" t="s">
        <v>718</v>
      </c>
      <c r="C2715" t="s">
        <v>1455</v>
      </c>
      <c r="D2715" t="s">
        <v>49</v>
      </c>
      <c r="E2715" t="s">
        <v>69</v>
      </c>
      <c r="F2715" t="s">
        <v>14</v>
      </c>
      <c r="G2715">
        <v>1</v>
      </c>
      <c r="H2715">
        <v>0.05</v>
      </c>
      <c r="I2715" s="2">
        <v>65921.45</v>
      </c>
      <c r="J2715" t="str">
        <f>_xlfn.XLOOKUP(tblOrders[[#This Row],[CustomerID]], tblCustomers[CustomerID], tblCustomers[CustomerName])</f>
        <v>Customer 62</v>
      </c>
      <c r="K2715" t="str">
        <f>_xlfn.XLOOKUP(tblOrders[[#This Row],[CustomerID]], tblCustomers[CustomerID], tblCustomers[Segment])</f>
        <v>Consumer</v>
      </c>
      <c r="L2715" t="str">
        <f>_xlfn.XLOOKUP(tblOrders[[#This Row],[ProductID]], tblProducts[ProductID], tblProducts[Category])</f>
        <v>Home</v>
      </c>
      <c r="M2715">
        <f>_xlfn.XLOOKUP(tblOrders[[#This Row],[ProductID]], tblProducts[ProductID], tblProducts[CostPrice])</f>
        <v>71372</v>
      </c>
      <c r="N2715">
        <f>tblOrders[[#This Row],[Sales]]-(tblOrders[[#This Row],[CostPrice]]*tblOrders[[#This Row],[Quantity]])</f>
        <v>-5450.5500000000029</v>
      </c>
      <c r="O2715" t="str">
        <f>TEXT(tblOrders[[#This Row],[Date]],"mmm-yyyy")</f>
        <v>May-2025</v>
      </c>
      <c r="P2715" t="str">
        <f>_xlfn.XLOOKUP(tblOrders[[#This Row],[OrderID]], tblReturns[OrderID], tblReturns[Returned])</f>
        <v>No</v>
      </c>
      <c r="Q2715" t="str">
        <f>_xlfn.XLOOKUP(tblOrders[[#This Row],[OrderID]], tblShipping[OrderID], tblShipping[ShipMode])</f>
        <v>Standard</v>
      </c>
      <c r="R2715" t="str">
        <f>IFERROR(_xlfn.XLOOKUP(A2714, tblCustomers[CustomerID], tblCustomers[CustomerName]), "Not Found")</f>
        <v>Not Found</v>
      </c>
      <c r="S2715" t="str">
        <f>IF(tblOrders[[#This Row],[Sales]]&gt;1000000,"High Value","Standard")</f>
        <v>Standard</v>
      </c>
      <c r="T2715" t="str">
        <f>_xlfn.XLOOKUP(tblOrders[[#This Row],[ProductID]], tblProducts[ProductID], tblProducts[ProductName])</f>
        <v>Product 51</v>
      </c>
      <c r="U2715">
        <f>_xlfn.XLOOKUP(tblOrders[[#This Row],[SalesRepID]], tblSalesreps[RepID], tblSalesreps[Target])</f>
        <v>19473459</v>
      </c>
    </row>
    <row r="2716" spans="1:21">
      <c r="A2716" t="s">
        <v>3513</v>
      </c>
      <c r="B2716" s="7" t="s">
        <v>37</v>
      </c>
      <c r="C2716" t="s">
        <v>444</v>
      </c>
      <c r="D2716" t="s">
        <v>162</v>
      </c>
      <c r="E2716" t="s">
        <v>35</v>
      </c>
      <c r="F2716" t="s">
        <v>88</v>
      </c>
      <c r="G2716">
        <v>6</v>
      </c>
      <c r="H2716">
        <v>0.05</v>
      </c>
      <c r="I2716" s="2">
        <v>452642.7</v>
      </c>
      <c r="J2716" t="str">
        <f>_xlfn.XLOOKUP(tblOrders[[#This Row],[CustomerID]], tblCustomers[CustomerID], tblCustomers[CustomerName])</f>
        <v>Customer 261</v>
      </c>
      <c r="K2716" t="str">
        <f>_xlfn.XLOOKUP(tblOrders[[#This Row],[CustomerID]], tblCustomers[CustomerID], tblCustomers[Segment])</f>
        <v>Corporate</v>
      </c>
      <c r="L2716" t="str">
        <f>_xlfn.XLOOKUP(tblOrders[[#This Row],[ProductID]], tblProducts[ProductID], tblProducts[Category])</f>
        <v>Furniture</v>
      </c>
      <c r="M2716">
        <f>_xlfn.XLOOKUP(tblOrders[[#This Row],[ProductID]], tblProducts[ProductID], tblProducts[CostPrice])</f>
        <v>62257</v>
      </c>
      <c r="N2716">
        <f>tblOrders[[#This Row],[Sales]]-(tblOrders[[#This Row],[CostPrice]]*tblOrders[[#This Row],[Quantity]])</f>
        <v>79100.700000000012</v>
      </c>
      <c r="O2716" t="str">
        <f>TEXT(tblOrders[[#This Row],[Date]],"mmm-yyyy")</f>
        <v>Feb-2025</v>
      </c>
      <c r="P2716" t="str">
        <f>_xlfn.XLOOKUP(tblOrders[[#This Row],[OrderID]], tblReturns[OrderID], tblReturns[Returned])</f>
        <v>No</v>
      </c>
      <c r="Q2716" t="str">
        <f>_xlfn.XLOOKUP(tblOrders[[#This Row],[OrderID]], tblShipping[OrderID], tblShipping[ShipMode])</f>
        <v>Express</v>
      </c>
      <c r="R2716" t="str">
        <f>IFERROR(_xlfn.XLOOKUP(A2715, tblCustomers[CustomerID], tblCustomers[CustomerName]), "Not Found")</f>
        <v>Not Found</v>
      </c>
      <c r="S2716" t="str">
        <f>IF(tblOrders[[#This Row],[Sales]]&gt;1000000,"High Value","Standard")</f>
        <v>Standard</v>
      </c>
      <c r="T2716" t="str">
        <f>_xlfn.XLOOKUP(tblOrders[[#This Row],[ProductID]], tblProducts[ProductID], tblProducts[ProductName])</f>
        <v>Product 55</v>
      </c>
      <c r="U2716">
        <f>_xlfn.XLOOKUP(tblOrders[[#This Row],[SalesRepID]], tblSalesreps[RepID], tblSalesreps[Target])</f>
        <v>19619177</v>
      </c>
    </row>
    <row r="2717" spans="1:21">
      <c r="A2717" t="s">
        <v>3514</v>
      </c>
      <c r="B2717" s="7" t="s">
        <v>367</v>
      </c>
      <c r="C2717" t="s">
        <v>952</v>
      </c>
      <c r="D2717" t="s">
        <v>115</v>
      </c>
      <c r="E2717" t="s">
        <v>119</v>
      </c>
      <c r="F2717" t="s">
        <v>26</v>
      </c>
      <c r="G2717">
        <v>3</v>
      </c>
      <c r="H2717">
        <v>0.05</v>
      </c>
      <c r="I2717" s="2">
        <v>108291.45</v>
      </c>
      <c r="J2717" t="str">
        <f>_xlfn.XLOOKUP(tblOrders[[#This Row],[CustomerID]], tblCustomers[CustomerID], tblCustomers[CustomerName])</f>
        <v>Customer 46</v>
      </c>
      <c r="K2717" t="str">
        <f>_xlfn.XLOOKUP(tblOrders[[#This Row],[CustomerID]], tblCustomers[CustomerID], tblCustomers[Segment])</f>
        <v>Corporate</v>
      </c>
      <c r="L2717" t="str">
        <f>_xlfn.XLOOKUP(tblOrders[[#This Row],[ProductID]], tblProducts[ProductID], tblProducts[Category])</f>
        <v>Electronics</v>
      </c>
      <c r="M2717">
        <f>_xlfn.XLOOKUP(tblOrders[[#This Row],[ProductID]], tblProducts[ProductID], tblProducts[CostPrice])</f>
        <v>66631</v>
      </c>
      <c r="N2717">
        <f>tblOrders[[#This Row],[Sales]]-(tblOrders[[#This Row],[CostPrice]]*tblOrders[[#This Row],[Quantity]])</f>
        <v>-91601.55</v>
      </c>
      <c r="O2717" t="str">
        <f>TEXT(tblOrders[[#This Row],[Date]],"mmm-yyyy")</f>
        <v>Apr-2025</v>
      </c>
      <c r="P2717" t="str">
        <f>_xlfn.XLOOKUP(tblOrders[[#This Row],[OrderID]], tblReturns[OrderID], tblReturns[Returned])</f>
        <v>No</v>
      </c>
      <c r="Q2717" t="str">
        <f>_xlfn.XLOOKUP(tblOrders[[#This Row],[OrderID]], tblShipping[OrderID], tblShipping[ShipMode])</f>
        <v>Standard</v>
      </c>
      <c r="R2717" t="str">
        <f>IFERROR(_xlfn.XLOOKUP(A2716, tblCustomers[CustomerID], tblCustomers[CustomerName]), "Not Found")</f>
        <v>Not Found</v>
      </c>
      <c r="S2717" t="str">
        <f>IF(tblOrders[[#This Row],[Sales]]&gt;1000000,"High Value","Standard")</f>
        <v>Standard</v>
      </c>
      <c r="T2717" t="str">
        <f>_xlfn.XLOOKUP(tblOrders[[#This Row],[ProductID]], tblProducts[ProductID], tblProducts[ProductName])</f>
        <v>Product 70</v>
      </c>
      <c r="U2717">
        <f>_xlfn.XLOOKUP(tblOrders[[#This Row],[SalesRepID]], tblSalesreps[RepID], tblSalesreps[Target])</f>
        <v>5886694</v>
      </c>
    </row>
    <row r="2718" spans="1:21">
      <c r="A2718" t="s">
        <v>3515</v>
      </c>
      <c r="B2718" s="7" t="s">
        <v>271</v>
      </c>
      <c r="C2718" t="s">
        <v>219</v>
      </c>
      <c r="D2718" t="s">
        <v>269</v>
      </c>
      <c r="E2718" t="s">
        <v>186</v>
      </c>
      <c r="F2718" t="s">
        <v>51</v>
      </c>
      <c r="G2718">
        <v>10</v>
      </c>
      <c r="H2718">
        <v>0</v>
      </c>
      <c r="I2718" s="2">
        <v>198470</v>
      </c>
      <c r="J2718" t="str">
        <f>_xlfn.XLOOKUP(tblOrders[[#This Row],[CustomerID]], tblCustomers[CustomerID], tblCustomers[CustomerName])</f>
        <v>Customer 82</v>
      </c>
      <c r="K2718" t="str">
        <f>_xlfn.XLOOKUP(tblOrders[[#This Row],[CustomerID]], tblCustomers[CustomerID], tblCustomers[Segment])</f>
        <v>Consumer</v>
      </c>
      <c r="L2718" t="str">
        <f>_xlfn.XLOOKUP(tblOrders[[#This Row],[ProductID]], tblProducts[ProductID], tblProducts[Category])</f>
        <v>Office</v>
      </c>
      <c r="M2718">
        <f>_xlfn.XLOOKUP(tblOrders[[#This Row],[ProductID]], tblProducts[ProductID], tblProducts[CostPrice])</f>
        <v>28606</v>
      </c>
      <c r="N2718">
        <f>tblOrders[[#This Row],[Sales]]-(tblOrders[[#This Row],[CostPrice]]*tblOrders[[#This Row],[Quantity]])</f>
        <v>-87590</v>
      </c>
      <c r="O2718" t="str">
        <f>TEXT(tblOrders[[#This Row],[Date]],"mmm-yyyy")</f>
        <v>May-2025</v>
      </c>
      <c r="P2718" t="str">
        <f>_xlfn.XLOOKUP(tblOrders[[#This Row],[OrderID]], tblReturns[OrderID], tblReturns[Returned])</f>
        <v>No</v>
      </c>
      <c r="Q2718" t="str">
        <f>_xlfn.XLOOKUP(tblOrders[[#This Row],[OrderID]], tblShipping[OrderID], tblShipping[ShipMode])</f>
        <v>Pickup</v>
      </c>
      <c r="R2718" t="str">
        <f>IFERROR(_xlfn.XLOOKUP(A2717, tblCustomers[CustomerID], tblCustomers[CustomerName]), "Not Found")</f>
        <v>Not Found</v>
      </c>
      <c r="S2718" t="str">
        <f>IF(tblOrders[[#This Row],[Sales]]&gt;1000000,"High Value","Standard")</f>
        <v>Standard</v>
      </c>
      <c r="T2718" t="str">
        <f>_xlfn.XLOOKUP(tblOrders[[#This Row],[ProductID]], tblProducts[ProductID], tblProducts[ProductName])</f>
        <v>Product 62</v>
      </c>
      <c r="U2718">
        <f>_xlfn.XLOOKUP(tblOrders[[#This Row],[SalesRepID]], tblSalesreps[RepID], tblSalesreps[Target])</f>
        <v>15141830</v>
      </c>
    </row>
    <row r="2719" spans="1:21">
      <c r="A2719" t="s">
        <v>3516</v>
      </c>
      <c r="B2719" s="7" t="s">
        <v>313</v>
      </c>
      <c r="C2719" t="s">
        <v>690</v>
      </c>
      <c r="D2719" t="s">
        <v>118</v>
      </c>
      <c r="E2719" t="s">
        <v>210</v>
      </c>
      <c r="F2719" t="s">
        <v>26</v>
      </c>
      <c r="G2719">
        <v>7</v>
      </c>
      <c r="H2719">
        <v>0.2</v>
      </c>
      <c r="I2719" s="2">
        <v>36500.800000000003</v>
      </c>
      <c r="J2719" t="str">
        <f>_xlfn.XLOOKUP(tblOrders[[#This Row],[CustomerID]], tblCustomers[CustomerID], tblCustomers[CustomerName])</f>
        <v>Customer 292</v>
      </c>
      <c r="K2719" t="str">
        <f>_xlfn.XLOOKUP(tblOrders[[#This Row],[CustomerID]], tblCustomers[CustomerID], tblCustomers[Segment])</f>
        <v>Consumer</v>
      </c>
      <c r="L2719" t="str">
        <f>_xlfn.XLOOKUP(tblOrders[[#This Row],[ProductID]], tblProducts[ProductID], tblProducts[Category])</f>
        <v>Home</v>
      </c>
      <c r="M2719">
        <f>_xlfn.XLOOKUP(tblOrders[[#This Row],[ProductID]], tblProducts[ProductID], tblProducts[CostPrice])</f>
        <v>78122</v>
      </c>
      <c r="N2719">
        <f>tblOrders[[#This Row],[Sales]]-(tblOrders[[#This Row],[CostPrice]]*tblOrders[[#This Row],[Quantity]])</f>
        <v>-510353.2</v>
      </c>
      <c r="O2719" t="str">
        <f>TEXT(tblOrders[[#This Row],[Date]],"mmm-yyyy")</f>
        <v>Dec-2025</v>
      </c>
      <c r="P2719" t="str">
        <f>_xlfn.XLOOKUP(tblOrders[[#This Row],[OrderID]], tblReturns[OrderID], tblReturns[Returned])</f>
        <v>No</v>
      </c>
      <c r="Q2719" t="str">
        <f>_xlfn.XLOOKUP(tblOrders[[#This Row],[OrderID]], tblShipping[OrderID], tblShipping[ShipMode])</f>
        <v>Express</v>
      </c>
      <c r="R2719" t="str">
        <f>IFERROR(_xlfn.XLOOKUP(A2718, tblCustomers[CustomerID], tblCustomers[CustomerName]), "Not Found")</f>
        <v>Not Found</v>
      </c>
      <c r="S2719" t="str">
        <f>IF(tblOrders[[#This Row],[Sales]]&gt;1000000,"High Value","Standard")</f>
        <v>Standard</v>
      </c>
      <c r="T2719" t="str">
        <f>_xlfn.XLOOKUP(tblOrders[[#This Row],[ProductID]], tblProducts[ProductID], tblProducts[ProductName])</f>
        <v>Product 59</v>
      </c>
      <c r="U2719">
        <f>_xlfn.XLOOKUP(tblOrders[[#This Row],[SalesRepID]], tblSalesreps[RepID], tblSalesreps[Target])</f>
        <v>19336654</v>
      </c>
    </row>
    <row r="2720" spans="1:21">
      <c r="A2720" t="s">
        <v>3517</v>
      </c>
      <c r="B2720" s="7" t="s">
        <v>755</v>
      </c>
      <c r="C2720" t="s">
        <v>157</v>
      </c>
      <c r="D2720" t="s">
        <v>158</v>
      </c>
      <c r="E2720" t="s">
        <v>105</v>
      </c>
      <c r="F2720" t="s">
        <v>14</v>
      </c>
      <c r="G2720">
        <v>3</v>
      </c>
      <c r="H2720">
        <v>0.15</v>
      </c>
      <c r="I2720" s="2">
        <v>217484.4</v>
      </c>
      <c r="J2720" t="str">
        <f>_xlfn.XLOOKUP(tblOrders[[#This Row],[CustomerID]], tblCustomers[CustomerID], tblCustomers[CustomerName])</f>
        <v>Customer 155</v>
      </c>
      <c r="K2720" t="str">
        <f>_xlfn.XLOOKUP(tblOrders[[#This Row],[CustomerID]], tblCustomers[CustomerID], tblCustomers[Segment])</f>
        <v>SME</v>
      </c>
      <c r="L2720" t="str">
        <f>_xlfn.XLOOKUP(tblOrders[[#This Row],[ProductID]], tblProducts[ProductID], tblProducts[Category])</f>
        <v>Home</v>
      </c>
      <c r="M2720">
        <f>_xlfn.XLOOKUP(tblOrders[[#This Row],[ProductID]], tblProducts[ProductID], tblProducts[CostPrice])</f>
        <v>6817</v>
      </c>
      <c r="N2720">
        <f>tblOrders[[#This Row],[Sales]]-(tblOrders[[#This Row],[CostPrice]]*tblOrders[[#This Row],[Quantity]])</f>
        <v>197033.4</v>
      </c>
      <c r="O2720" t="str">
        <f>TEXT(tblOrders[[#This Row],[Date]],"mmm-yyyy")</f>
        <v>Apr-2025</v>
      </c>
      <c r="P2720" t="str">
        <f>_xlfn.XLOOKUP(tblOrders[[#This Row],[OrderID]], tblReturns[OrderID], tblReturns[Returned])</f>
        <v>Yes</v>
      </c>
      <c r="Q2720" t="str">
        <f>_xlfn.XLOOKUP(tblOrders[[#This Row],[OrderID]], tblShipping[OrderID], tblShipping[ShipMode])</f>
        <v>Express</v>
      </c>
      <c r="R2720" t="str">
        <f>IFERROR(_xlfn.XLOOKUP(A2719, tblCustomers[CustomerID], tblCustomers[CustomerName]), "Not Found")</f>
        <v>Not Found</v>
      </c>
      <c r="S2720" t="str">
        <f>IF(tblOrders[[#This Row],[Sales]]&gt;1000000,"High Value","Standard")</f>
        <v>Standard</v>
      </c>
      <c r="T2720" t="str">
        <f>_xlfn.XLOOKUP(tblOrders[[#This Row],[ProductID]], tblProducts[ProductID], tblProducts[ProductName])</f>
        <v>Product 7</v>
      </c>
      <c r="U2720">
        <f>_xlfn.XLOOKUP(tblOrders[[#This Row],[SalesRepID]], tblSalesreps[RepID], tblSalesreps[Target])</f>
        <v>8698154</v>
      </c>
    </row>
    <row r="2721" spans="1:21">
      <c r="A2721" t="s">
        <v>3518</v>
      </c>
      <c r="B2721" s="7" t="s">
        <v>711</v>
      </c>
      <c r="C2721" t="s">
        <v>759</v>
      </c>
      <c r="D2721" t="s">
        <v>510</v>
      </c>
      <c r="E2721" t="s">
        <v>40</v>
      </c>
      <c r="F2721" t="s">
        <v>26</v>
      </c>
      <c r="G2721">
        <v>8</v>
      </c>
      <c r="H2721">
        <v>0.15</v>
      </c>
      <c r="I2721" s="2">
        <v>168082.4</v>
      </c>
      <c r="J2721" t="str">
        <f>_xlfn.XLOOKUP(tblOrders[[#This Row],[CustomerID]], tblCustomers[CustomerID], tblCustomers[CustomerName])</f>
        <v>Customer 74</v>
      </c>
      <c r="K2721" t="str">
        <f>_xlfn.XLOOKUP(tblOrders[[#This Row],[CustomerID]], tblCustomers[CustomerID], tblCustomers[Segment])</f>
        <v>Corporate</v>
      </c>
      <c r="L2721" t="str">
        <f>_xlfn.XLOOKUP(tblOrders[[#This Row],[ProductID]], tblProducts[ProductID], tblProducts[Category])</f>
        <v>Furniture</v>
      </c>
      <c r="M2721">
        <f>_xlfn.XLOOKUP(tblOrders[[#This Row],[ProductID]], tblProducts[ProductID], tblProducts[CostPrice])</f>
        <v>67718</v>
      </c>
      <c r="N2721">
        <f>tblOrders[[#This Row],[Sales]]-(tblOrders[[#This Row],[CostPrice]]*tblOrders[[#This Row],[Quantity]])</f>
        <v>-373661.6</v>
      </c>
      <c r="O2721" t="str">
        <f>TEXT(tblOrders[[#This Row],[Date]],"mmm-yyyy")</f>
        <v>Jul-2025</v>
      </c>
      <c r="P2721" t="str">
        <f>_xlfn.XLOOKUP(tblOrders[[#This Row],[OrderID]], tblReturns[OrderID], tblReturns[Returned])</f>
        <v>No</v>
      </c>
      <c r="Q2721" t="str">
        <f>_xlfn.XLOOKUP(tblOrders[[#This Row],[OrderID]], tblShipping[OrderID], tblShipping[ShipMode])</f>
        <v>Standard</v>
      </c>
      <c r="R2721" t="str">
        <f>IFERROR(_xlfn.XLOOKUP(A2720, tblCustomers[CustomerID], tblCustomers[CustomerName]), "Not Found")</f>
        <v>Not Found</v>
      </c>
      <c r="S2721" t="str">
        <f>IF(tblOrders[[#This Row],[Sales]]&gt;1000000,"High Value","Standard")</f>
        <v>Standard</v>
      </c>
      <c r="T2721" t="str">
        <f>_xlfn.XLOOKUP(tblOrders[[#This Row],[ProductID]], tblProducts[ProductID], tblProducts[ProductName])</f>
        <v>Product 81</v>
      </c>
      <c r="U2721">
        <f>_xlfn.XLOOKUP(tblOrders[[#This Row],[SalesRepID]], tblSalesreps[RepID], tblSalesreps[Target])</f>
        <v>6291486</v>
      </c>
    </row>
    <row r="2722" spans="1:21">
      <c r="A2722" t="s">
        <v>3519</v>
      </c>
      <c r="B2722" s="7" t="s">
        <v>1120</v>
      </c>
      <c r="C2722" t="s">
        <v>441</v>
      </c>
      <c r="D2722" t="s">
        <v>223</v>
      </c>
      <c r="E2722" t="s">
        <v>105</v>
      </c>
      <c r="F2722" t="s">
        <v>14</v>
      </c>
      <c r="G2722">
        <v>2</v>
      </c>
      <c r="H2722">
        <v>0</v>
      </c>
      <c r="I2722" s="2">
        <v>47608</v>
      </c>
      <c r="J2722" t="str">
        <f>_xlfn.XLOOKUP(tblOrders[[#This Row],[CustomerID]], tblCustomers[CustomerID], tblCustomers[CustomerName])</f>
        <v>Customer 214</v>
      </c>
      <c r="K2722" t="str">
        <f>_xlfn.XLOOKUP(tblOrders[[#This Row],[CustomerID]], tblCustomers[CustomerID], tblCustomers[Segment])</f>
        <v>Consumer</v>
      </c>
      <c r="L2722" t="str">
        <f>_xlfn.XLOOKUP(tblOrders[[#This Row],[ProductID]], tblProducts[ProductID], tblProducts[Category])</f>
        <v>Office</v>
      </c>
      <c r="M2722">
        <f>_xlfn.XLOOKUP(tblOrders[[#This Row],[ProductID]], tblProducts[ProductID], tblProducts[CostPrice])</f>
        <v>66106</v>
      </c>
      <c r="N2722">
        <f>tblOrders[[#This Row],[Sales]]-(tblOrders[[#This Row],[CostPrice]]*tblOrders[[#This Row],[Quantity]])</f>
        <v>-84604</v>
      </c>
      <c r="O2722" t="str">
        <f>TEXT(tblOrders[[#This Row],[Date]],"mmm-yyyy")</f>
        <v>Jun-2025</v>
      </c>
      <c r="P2722" t="str">
        <f>_xlfn.XLOOKUP(tblOrders[[#This Row],[OrderID]], tblReturns[OrderID], tblReturns[Returned])</f>
        <v>No</v>
      </c>
      <c r="Q2722" t="str">
        <f>_xlfn.XLOOKUP(tblOrders[[#This Row],[OrderID]], tblShipping[OrderID], tblShipping[ShipMode])</f>
        <v>Pickup</v>
      </c>
      <c r="R2722" t="str">
        <f>IFERROR(_xlfn.XLOOKUP(A2721, tblCustomers[CustomerID], tblCustomers[CustomerName]), "Not Found")</f>
        <v>Not Found</v>
      </c>
      <c r="S2722" t="str">
        <f>IF(tblOrders[[#This Row],[Sales]]&gt;1000000,"High Value","Standard")</f>
        <v>Standard</v>
      </c>
      <c r="T2722" t="str">
        <f>_xlfn.XLOOKUP(tblOrders[[#This Row],[ProductID]], tblProducts[ProductID], tblProducts[ProductName])</f>
        <v>Product 58</v>
      </c>
      <c r="U2722">
        <f>_xlfn.XLOOKUP(tblOrders[[#This Row],[SalesRepID]], tblSalesreps[RepID], tblSalesreps[Target])</f>
        <v>8698154</v>
      </c>
    </row>
    <row r="2723" spans="1:21">
      <c r="A2723" t="s">
        <v>3520</v>
      </c>
      <c r="B2723" s="7" t="s">
        <v>1330</v>
      </c>
      <c r="C2723" t="s">
        <v>724</v>
      </c>
      <c r="D2723" t="s">
        <v>201</v>
      </c>
      <c r="E2723" t="s">
        <v>56</v>
      </c>
      <c r="F2723" t="s">
        <v>20</v>
      </c>
      <c r="G2723">
        <v>7</v>
      </c>
      <c r="H2723">
        <v>0</v>
      </c>
      <c r="I2723" s="2">
        <v>725767</v>
      </c>
      <c r="J2723" t="str">
        <f>_xlfn.XLOOKUP(tblOrders[[#This Row],[CustomerID]], tblCustomers[CustomerID], tblCustomers[CustomerName])</f>
        <v>Customer 162</v>
      </c>
      <c r="K2723" t="str">
        <f>_xlfn.XLOOKUP(tblOrders[[#This Row],[CustomerID]], tblCustomers[CustomerID], tblCustomers[Segment])</f>
        <v>Consumer</v>
      </c>
      <c r="L2723" t="str">
        <f>_xlfn.XLOOKUP(tblOrders[[#This Row],[ProductID]], tblProducts[ProductID], tblProducts[Category])</f>
        <v>Furniture</v>
      </c>
      <c r="M2723">
        <f>_xlfn.XLOOKUP(tblOrders[[#This Row],[ProductID]], tblProducts[ProductID], tblProducts[CostPrice])</f>
        <v>22542</v>
      </c>
      <c r="N2723">
        <f>tblOrders[[#This Row],[Sales]]-(tblOrders[[#This Row],[CostPrice]]*tblOrders[[#This Row],[Quantity]])</f>
        <v>567973</v>
      </c>
      <c r="O2723" t="str">
        <f>TEXT(tblOrders[[#This Row],[Date]],"mmm-yyyy")</f>
        <v>Feb-2025</v>
      </c>
      <c r="P2723" t="str">
        <f>_xlfn.XLOOKUP(tblOrders[[#This Row],[OrderID]], tblReturns[OrderID], tblReturns[Returned])</f>
        <v>No</v>
      </c>
      <c r="Q2723" t="str">
        <f>_xlfn.XLOOKUP(tblOrders[[#This Row],[OrderID]], tblShipping[OrderID], tblShipping[ShipMode])</f>
        <v>Pickup</v>
      </c>
      <c r="R2723" t="str">
        <f>IFERROR(_xlfn.XLOOKUP(A2722, tblCustomers[CustomerID], tblCustomers[CustomerName]), "Not Found")</f>
        <v>Not Found</v>
      </c>
      <c r="S2723" t="str">
        <f>IF(tblOrders[[#This Row],[Sales]]&gt;1000000,"High Value","Standard")</f>
        <v>Standard</v>
      </c>
      <c r="T2723" t="str">
        <f>_xlfn.XLOOKUP(tblOrders[[#This Row],[ProductID]], tblProducts[ProductID], tblProducts[ProductName])</f>
        <v>Product 50</v>
      </c>
      <c r="U2723">
        <f>_xlfn.XLOOKUP(tblOrders[[#This Row],[SalesRepID]], tblSalesreps[RepID], tblSalesreps[Target])</f>
        <v>14265630</v>
      </c>
    </row>
    <row r="2724" spans="1:21">
      <c r="A2724" t="s">
        <v>3521</v>
      </c>
      <c r="B2724" s="7" t="s">
        <v>238</v>
      </c>
      <c r="C2724" t="s">
        <v>814</v>
      </c>
      <c r="D2724" t="s">
        <v>643</v>
      </c>
      <c r="E2724" t="s">
        <v>79</v>
      </c>
      <c r="F2724" t="s">
        <v>26</v>
      </c>
      <c r="G2724">
        <v>1</v>
      </c>
      <c r="H2724">
        <v>0</v>
      </c>
      <c r="I2724" s="2">
        <v>90334</v>
      </c>
      <c r="J2724" t="str">
        <f>_xlfn.XLOOKUP(tblOrders[[#This Row],[CustomerID]], tblCustomers[CustomerID], tblCustomers[CustomerName])</f>
        <v>Customer 235</v>
      </c>
      <c r="K2724" t="str">
        <f>_xlfn.XLOOKUP(tblOrders[[#This Row],[CustomerID]], tblCustomers[CustomerID], tblCustomers[Segment])</f>
        <v>Consumer</v>
      </c>
      <c r="L2724" t="str">
        <f>_xlfn.XLOOKUP(tblOrders[[#This Row],[ProductID]], tblProducts[ProductID], tblProducts[Category])</f>
        <v>Home</v>
      </c>
      <c r="M2724">
        <f>_xlfn.XLOOKUP(tblOrders[[#This Row],[ProductID]], tblProducts[ProductID], tblProducts[CostPrice])</f>
        <v>77766</v>
      </c>
      <c r="N2724">
        <f>tblOrders[[#This Row],[Sales]]-(tblOrders[[#This Row],[CostPrice]]*tblOrders[[#This Row],[Quantity]])</f>
        <v>12568</v>
      </c>
      <c r="O2724" t="str">
        <f>TEXT(tblOrders[[#This Row],[Date]],"mmm-yyyy")</f>
        <v>Sep-2025</v>
      </c>
      <c r="P2724" t="str">
        <f>_xlfn.XLOOKUP(tblOrders[[#This Row],[OrderID]], tblReturns[OrderID], tblReturns[Returned])</f>
        <v>Yes</v>
      </c>
      <c r="Q2724" t="str">
        <f>_xlfn.XLOOKUP(tblOrders[[#This Row],[OrderID]], tblShipping[OrderID], tblShipping[ShipMode])</f>
        <v>Standard</v>
      </c>
      <c r="R2724" t="str">
        <f>IFERROR(_xlfn.XLOOKUP(A2723, tblCustomers[CustomerID], tblCustomers[CustomerName]), "Not Found")</f>
        <v>Not Found</v>
      </c>
      <c r="S2724" t="str">
        <f>IF(tblOrders[[#This Row],[Sales]]&gt;1000000,"High Value","Standard")</f>
        <v>Standard</v>
      </c>
      <c r="T2724" t="str">
        <f>_xlfn.XLOOKUP(tblOrders[[#This Row],[ProductID]], tblProducts[ProductID], tblProducts[ProductName])</f>
        <v>Product 1</v>
      </c>
      <c r="U2724">
        <f>_xlfn.XLOOKUP(tblOrders[[#This Row],[SalesRepID]], tblSalesreps[RepID], tblSalesreps[Target])</f>
        <v>8592536</v>
      </c>
    </row>
    <row r="2725" spans="1:21">
      <c r="A2725" t="s">
        <v>3522</v>
      </c>
      <c r="B2725" s="7" t="s">
        <v>47</v>
      </c>
      <c r="C2725" t="s">
        <v>1217</v>
      </c>
      <c r="D2725" t="s">
        <v>193</v>
      </c>
      <c r="E2725" t="s">
        <v>50</v>
      </c>
      <c r="F2725" t="s">
        <v>20</v>
      </c>
      <c r="G2725">
        <v>4</v>
      </c>
      <c r="H2725">
        <v>0.2</v>
      </c>
      <c r="I2725" s="2">
        <v>232272</v>
      </c>
      <c r="J2725" t="str">
        <f>_xlfn.XLOOKUP(tblOrders[[#This Row],[CustomerID]], tblCustomers[CustomerID], tblCustomers[CustomerName])</f>
        <v>Customer 100</v>
      </c>
      <c r="K2725" t="str">
        <f>_xlfn.XLOOKUP(tblOrders[[#This Row],[CustomerID]], tblCustomers[CustomerID], tblCustomers[Segment])</f>
        <v>Corporate</v>
      </c>
      <c r="L2725" t="str">
        <f>_xlfn.XLOOKUP(tblOrders[[#This Row],[ProductID]], tblProducts[ProductID], tblProducts[Category])</f>
        <v>Office</v>
      </c>
      <c r="M2725">
        <f>_xlfn.XLOOKUP(tblOrders[[#This Row],[ProductID]], tblProducts[ProductID], tblProducts[CostPrice])</f>
        <v>44099</v>
      </c>
      <c r="N2725">
        <f>tblOrders[[#This Row],[Sales]]-(tblOrders[[#This Row],[CostPrice]]*tblOrders[[#This Row],[Quantity]])</f>
        <v>55876</v>
      </c>
      <c r="O2725" t="str">
        <f>TEXT(tblOrders[[#This Row],[Date]],"mmm-yyyy")</f>
        <v>Sep-2025</v>
      </c>
      <c r="P2725" t="str">
        <f>_xlfn.XLOOKUP(tblOrders[[#This Row],[OrderID]], tblReturns[OrderID], tblReturns[Returned])</f>
        <v>No</v>
      </c>
      <c r="Q2725" t="str">
        <f>_xlfn.XLOOKUP(tblOrders[[#This Row],[OrderID]], tblShipping[OrderID], tblShipping[ShipMode])</f>
        <v>Pickup</v>
      </c>
      <c r="R2725" t="str">
        <f>IFERROR(_xlfn.XLOOKUP(A2724, tblCustomers[CustomerID], tblCustomers[CustomerName]), "Not Found")</f>
        <v>Not Found</v>
      </c>
      <c r="S2725" t="str">
        <f>IF(tblOrders[[#This Row],[Sales]]&gt;1000000,"High Value","Standard")</f>
        <v>Standard</v>
      </c>
      <c r="T2725" t="str">
        <f>_xlfn.XLOOKUP(tblOrders[[#This Row],[ProductID]], tblProducts[ProductID], tblProducts[ProductName])</f>
        <v>Product 44</v>
      </c>
      <c r="U2725">
        <f>_xlfn.XLOOKUP(tblOrders[[#This Row],[SalesRepID]], tblSalesreps[RepID], tblSalesreps[Target])</f>
        <v>17350666</v>
      </c>
    </row>
    <row r="2726" spans="1:21">
      <c r="A2726" t="s">
        <v>3523</v>
      </c>
      <c r="B2726" s="7" t="s">
        <v>583</v>
      </c>
      <c r="C2726" t="s">
        <v>355</v>
      </c>
      <c r="D2726" t="s">
        <v>248</v>
      </c>
      <c r="E2726" t="s">
        <v>25</v>
      </c>
      <c r="F2726" t="s">
        <v>20</v>
      </c>
      <c r="G2726">
        <v>3</v>
      </c>
      <c r="H2726">
        <v>0.1</v>
      </c>
      <c r="I2726" s="2">
        <v>127072.8</v>
      </c>
      <c r="J2726" t="str">
        <f>_xlfn.XLOOKUP(tblOrders[[#This Row],[CustomerID]], tblCustomers[CustomerID], tblCustomers[CustomerName])</f>
        <v>Customer 289</v>
      </c>
      <c r="K2726" t="str">
        <f>_xlfn.XLOOKUP(tblOrders[[#This Row],[CustomerID]], tblCustomers[CustomerID], tblCustomers[Segment])</f>
        <v>SME</v>
      </c>
      <c r="L2726" t="str">
        <f>_xlfn.XLOOKUP(tblOrders[[#This Row],[ProductID]], tblProducts[ProductID], tblProducts[Category])</f>
        <v>Furniture</v>
      </c>
      <c r="M2726">
        <f>_xlfn.XLOOKUP(tblOrders[[#This Row],[ProductID]], tblProducts[ProductID], tblProducts[CostPrice])</f>
        <v>31758</v>
      </c>
      <c r="N2726">
        <f>tblOrders[[#This Row],[Sales]]-(tblOrders[[#This Row],[CostPrice]]*tblOrders[[#This Row],[Quantity]])</f>
        <v>31798.800000000003</v>
      </c>
      <c r="O2726" t="str">
        <f>TEXT(tblOrders[[#This Row],[Date]],"mmm-yyyy")</f>
        <v>Mar-2025</v>
      </c>
      <c r="P2726" t="str">
        <f>_xlfn.XLOOKUP(tblOrders[[#This Row],[OrderID]], tblReturns[OrderID], tblReturns[Returned])</f>
        <v>No</v>
      </c>
      <c r="Q2726" t="str">
        <f>_xlfn.XLOOKUP(tblOrders[[#This Row],[OrderID]], tblShipping[OrderID], tblShipping[ShipMode])</f>
        <v>Express</v>
      </c>
      <c r="R2726" t="str">
        <f>IFERROR(_xlfn.XLOOKUP(A2725, tblCustomers[CustomerID], tblCustomers[CustomerName]), "Not Found")</f>
        <v>Not Found</v>
      </c>
      <c r="S2726" t="str">
        <f>IF(tblOrders[[#This Row],[Sales]]&gt;1000000,"High Value","Standard")</f>
        <v>Standard</v>
      </c>
      <c r="T2726" t="str">
        <f>_xlfn.XLOOKUP(tblOrders[[#This Row],[ProductID]], tblProducts[ProductID], tblProducts[ProductName])</f>
        <v>Product 35</v>
      </c>
      <c r="U2726">
        <f>_xlfn.XLOOKUP(tblOrders[[#This Row],[SalesRepID]], tblSalesreps[RepID], tblSalesreps[Target])</f>
        <v>7094914</v>
      </c>
    </row>
    <row r="2727" spans="1:21">
      <c r="A2727" t="s">
        <v>3524</v>
      </c>
      <c r="B2727" s="7" t="s">
        <v>889</v>
      </c>
      <c r="C2727" t="s">
        <v>1397</v>
      </c>
      <c r="D2727" t="s">
        <v>372</v>
      </c>
      <c r="E2727" t="s">
        <v>197</v>
      </c>
      <c r="F2727" t="s">
        <v>51</v>
      </c>
      <c r="G2727">
        <v>3</v>
      </c>
      <c r="H2727">
        <v>0.2</v>
      </c>
      <c r="I2727" s="2">
        <v>291168</v>
      </c>
      <c r="J2727" t="str">
        <f>_xlfn.XLOOKUP(tblOrders[[#This Row],[CustomerID]], tblCustomers[CustomerID], tblCustomers[CustomerName])</f>
        <v>Customer 176</v>
      </c>
      <c r="K2727" t="str">
        <f>_xlfn.XLOOKUP(tblOrders[[#This Row],[CustomerID]], tblCustomers[CustomerID], tblCustomers[Segment])</f>
        <v>Corporate</v>
      </c>
      <c r="L2727" t="str">
        <f>_xlfn.XLOOKUP(tblOrders[[#This Row],[ProductID]], tblProducts[ProductID], tblProducts[Category])</f>
        <v>Office</v>
      </c>
      <c r="M2727">
        <f>_xlfn.XLOOKUP(tblOrders[[#This Row],[ProductID]], tblProducts[ProductID], tblProducts[CostPrice])</f>
        <v>18283</v>
      </c>
      <c r="N2727">
        <f>tblOrders[[#This Row],[Sales]]-(tblOrders[[#This Row],[CostPrice]]*tblOrders[[#This Row],[Quantity]])</f>
        <v>236319</v>
      </c>
      <c r="O2727" t="str">
        <f>TEXT(tblOrders[[#This Row],[Date]],"mmm-yyyy")</f>
        <v>Nov-2025</v>
      </c>
      <c r="P2727" t="str">
        <f>_xlfn.XLOOKUP(tblOrders[[#This Row],[OrderID]], tblReturns[OrderID], tblReturns[Returned])</f>
        <v>No</v>
      </c>
      <c r="Q2727" t="str">
        <f>_xlfn.XLOOKUP(tblOrders[[#This Row],[OrderID]], tblShipping[OrderID], tblShipping[ShipMode])</f>
        <v>Standard</v>
      </c>
      <c r="R2727" t="str">
        <f>IFERROR(_xlfn.XLOOKUP(A2726, tblCustomers[CustomerID], tblCustomers[CustomerName]), "Not Found")</f>
        <v>Not Found</v>
      </c>
      <c r="S2727" t="str">
        <f>IF(tblOrders[[#This Row],[Sales]]&gt;1000000,"High Value","Standard")</f>
        <v>Standard</v>
      </c>
      <c r="T2727" t="str">
        <f>_xlfn.XLOOKUP(tblOrders[[#This Row],[ProductID]], tblProducts[ProductID], tblProducts[ProductName])</f>
        <v>Product 57</v>
      </c>
      <c r="U2727">
        <f>_xlfn.XLOOKUP(tblOrders[[#This Row],[SalesRepID]], tblSalesreps[RepID], tblSalesreps[Target])</f>
        <v>19562258</v>
      </c>
    </row>
    <row r="2728" spans="1:21">
      <c r="A2728" t="s">
        <v>3525</v>
      </c>
      <c r="B2728" s="7" t="s">
        <v>1324</v>
      </c>
      <c r="C2728" t="s">
        <v>540</v>
      </c>
      <c r="D2728" t="s">
        <v>288</v>
      </c>
      <c r="E2728" t="s">
        <v>56</v>
      </c>
      <c r="F2728" t="s">
        <v>26</v>
      </c>
      <c r="G2728">
        <v>9</v>
      </c>
      <c r="H2728">
        <v>0.1</v>
      </c>
      <c r="I2728" s="2">
        <v>833263.2</v>
      </c>
      <c r="J2728" t="str">
        <f>_xlfn.XLOOKUP(tblOrders[[#This Row],[CustomerID]], tblCustomers[CustomerID], tblCustomers[CustomerName])</f>
        <v>Customer 103</v>
      </c>
      <c r="K2728" t="str">
        <f>_xlfn.XLOOKUP(tblOrders[[#This Row],[CustomerID]], tblCustomers[CustomerID], tblCustomers[Segment])</f>
        <v>Corporate</v>
      </c>
      <c r="L2728" t="str">
        <f>_xlfn.XLOOKUP(tblOrders[[#This Row],[ProductID]], tblProducts[ProductID], tblProducts[Category])</f>
        <v>Furniture</v>
      </c>
      <c r="M2728">
        <f>_xlfn.XLOOKUP(tblOrders[[#This Row],[ProductID]], tblProducts[ProductID], tblProducts[CostPrice])</f>
        <v>34258</v>
      </c>
      <c r="N2728">
        <f>tblOrders[[#This Row],[Sales]]-(tblOrders[[#This Row],[CostPrice]]*tblOrders[[#This Row],[Quantity]])</f>
        <v>524941.19999999995</v>
      </c>
      <c r="O2728" t="str">
        <f>TEXT(tblOrders[[#This Row],[Date]],"mmm-yyyy")</f>
        <v>Apr-2025</v>
      </c>
      <c r="P2728" t="str">
        <f>_xlfn.XLOOKUP(tblOrders[[#This Row],[OrderID]], tblReturns[OrderID], tblReturns[Returned])</f>
        <v>No</v>
      </c>
      <c r="Q2728" t="str">
        <f>_xlfn.XLOOKUP(tblOrders[[#This Row],[OrderID]], tblShipping[OrderID], tblShipping[ShipMode])</f>
        <v>Standard</v>
      </c>
      <c r="R2728" t="str">
        <f>IFERROR(_xlfn.XLOOKUP(A2727, tblCustomers[CustomerID], tblCustomers[CustomerName]), "Not Found")</f>
        <v>Not Found</v>
      </c>
      <c r="S2728" t="str">
        <f>IF(tblOrders[[#This Row],[Sales]]&gt;1000000,"High Value","Standard")</f>
        <v>Standard</v>
      </c>
      <c r="T2728" t="str">
        <f>_xlfn.XLOOKUP(tblOrders[[#This Row],[ProductID]], tblProducts[ProductID], tblProducts[ProductName])</f>
        <v>Product 39</v>
      </c>
      <c r="U2728">
        <f>_xlfn.XLOOKUP(tblOrders[[#This Row],[SalesRepID]], tblSalesreps[RepID], tblSalesreps[Target])</f>
        <v>14265630</v>
      </c>
    </row>
    <row r="2729" spans="1:21">
      <c r="A2729" t="s">
        <v>3526</v>
      </c>
      <c r="B2729" s="7" t="s">
        <v>354</v>
      </c>
      <c r="C2729" t="s">
        <v>672</v>
      </c>
      <c r="D2729" t="s">
        <v>369</v>
      </c>
      <c r="E2729" t="s">
        <v>40</v>
      </c>
      <c r="F2729" t="s">
        <v>88</v>
      </c>
      <c r="G2729">
        <v>3</v>
      </c>
      <c r="H2729">
        <v>0</v>
      </c>
      <c r="I2729" s="2">
        <v>193872</v>
      </c>
      <c r="J2729" t="str">
        <f>_xlfn.XLOOKUP(tblOrders[[#This Row],[CustomerID]], tblCustomers[CustomerID], tblCustomers[CustomerName])</f>
        <v>Customer 41</v>
      </c>
      <c r="K2729" t="str">
        <f>_xlfn.XLOOKUP(tblOrders[[#This Row],[CustomerID]], tblCustomers[CustomerID], tblCustomers[Segment])</f>
        <v>Corporate</v>
      </c>
      <c r="L2729" t="str">
        <f>_xlfn.XLOOKUP(tblOrders[[#This Row],[ProductID]], tblProducts[ProductID], tblProducts[Category])</f>
        <v>Office</v>
      </c>
      <c r="M2729">
        <f>_xlfn.XLOOKUP(tblOrders[[#This Row],[ProductID]], tblProducts[ProductID], tblProducts[CostPrice])</f>
        <v>12456</v>
      </c>
      <c r="N2729">
        <f>tblOrders[[#This Row],[Sales]]-(tblOrders[[#This Row],[CostPrice]]*tblOrders[[#This Row],[Quantity]])</f>
        <v>156504</v>
      </c>
      <c r="O2729" t="str">
        <f>TEXT(tblOrders[[#This Row],[Date]],"mmm-yyyy")</f>
        <v>Feb-2025</v>
      </c>
      <c r="P2729" t="str">
        <f>_xlfn.XLOOKUP(tblOrders[[#This Row],[OrderID]], tblReturns[OrderID], tblReturns[Returned])</f>
        <v>No</v>
      </c>
      <c r="Q2729" t="str">
        <f>_xlfn.XLOOKUP(tblOrders[[#This Row],[OrderID]], tblShipping[OrderID], tblShipping[ShipMode])</f>
        <v>Standard</v>
      </c>
      <c r="R2729" t="str">
        <f>IFERROR(_xlfn.XLOOKUP(A2728, tblCustomers[CustomerID], tblCustomers[CustomerName]), "Not Found")</f>
        <v>Not Found</v>
      </c>
      <c r="S2729" t="str">
        <f>IF(tblOrders[[#This Row],[Sales]]&gt;1000000,"High Value","Standard")</f>
        <v>Standard</v>
      </c>
      <c r="T2729" t="str">
        <f>_xlfn.XLOOKUP(tblOrders[[#This Row],[ProductID]], tblProducts[ProductID], tblProducts[ProductName])</f>
        <v>Product 42</v>
      </c>
      <c r="U2729">
        <f>_xlfn.XLOOKUP(tblOrders[[#This Row],[SalesRepID]], tblSalesreps[RepID], tblSalesreps[Target])</f>
        <v>6291486</v>
      </c>
    </row>
    <row r="2730" spans="1:21">
      <c r="A2730" t="s">
        <v>3527</v>
      </c>
      <c r="B2730" s="7" t="s">
        <v>199</v>
      </c>
      <c r="C2730" t="s">
        <v>247</v>
      </c>
      <c r="D2730" t="s">
        <v>164</v>
      </c>
      <c r="E2730" t="s">
        <v>186</v>
      </c>
      <c r="F2730" t="s">
        <v>51</v>
      </c>
      <c r="G2730">
        <v>6</v>
      </c>
      <c r="H2730">
        <v>0</v>
      </c>
      <c r="I2730" s="2">
        <v>737610</v>
      </c>
      <c r="J2730" t="str">
        <f>_xlfn.XLOOKUP(tblOrders[[#This Row],[CustomerID]], tblCustomers[CustomerID], tblCustomers[CustomerName])</f>
        <v>Customer 102</v>
      </c>
      <c r="K2730" t="str">
        <f>_xlfn.XLOOKUP(tblOrders[[#This Row],[CustomerID]], tblCustomers[CustomerID], tblCustomers[Segment])</f>
        <v>Consumer</v>
      </c>
      <c r="L2730" t="str">
        <f>_xlfn.XLOOKUP(tblOrders[[#This Row],[ProductID]], tblProducts[ProductID], tblProducts[Category])</f>
        <v>Electronics</v>
      </c>
      <c r="M2730">
        <f>_xlfn.XLOOKUP(tblOrders[[#This Row],[ProductID]], tblProducts[ProductID], tblProducts[CostPrice])</f>
        <v>44535</v>
      </c>
      <c r="N2730">
        <f>tblOrders[[#This Row],[Sales]]-(tblOrders[[#This Row],[CostPrice]]*tblOrders[[#This Row],[Quantity]])</f>
        <v>470400</v>
      </c>
      <c r="O2730" t="str">
        <f>TEXT(tblOrders[[#This Row],[Date]],"mmm-yyyy")</f>
        <v>Dec-2025</v>
      </c>
      <c r="P2730" t="str">
        <f>_xlfn.XLOOKUP(tblOrders[[#This Row],[OrderID]], tblReturns[OrderID], tblReturns[Returned])</f>
        <v>No</v>
      </c>
      <c r="Q2730" t="str">
        <f>_xlfn.XLOOKUP(tblOrders[[#This Row],[OrderID]], tblShipping[OrderID], tblShipping[ShipMode])</f>
        <v>Pickup</v>
      </c>
      <c r="R2730" t="str">
        <f>IFERROR(_xlfn.XLOOKUP(A2729, tblCustomers[CustomerID], tblCustomers[CustomerName]), "Not Found")</f>
        <v>Not Found</v>
      </c>
      <c r="S2730" t="str">
        <f>IF(tblOrders[[#This Row],[Sales]]&gt;1000000,"High Value","Standard")</f>
        <v>Standard</v>
      </c>
      <c r="T2730" t="str">
        <f>_xlfn.XLOOKUP(tblOrders[[#This Row],[ProductID]], tblProducts[ProductID], tblProducts[ProductName])</f>
        <v>Product 71</v>
      </c>
      <c r="U2730">
        <f>_xlfn.XLOOKUP(tblOrders[[#This Row],[SalesRepID]], tblSalesreps[RepID], tblSalesreps[Target])</f>
        <v>15141830</v>
      </c>
    </row>
    <row r="2731" spans="1:21">
      <c r="A2731" t="s">
        <v>3528</v>
      </c>
      <c r="B2731" s="7" t="s">
        <v>493</v>
      </c>
      <c r="C2731" t="s">
        <v>311</v>
      </c>
      <c r="D2731" t="s">
        <v>164</v>
      </c>
      <c r="E2731" t="s">
        <v>87</v>
      </c>
      <c r="F2731" t="s">
        <v>51</v>
      </c>
      <c r="G2731">
        <v>6</v>
      </c>
      <c r="H2731">
        <v>0.1</v>
      </c>
      <c r="I2731" s="2">
        <v>556038</v>
      </c>
      <c r="J2731" t="str">
        <f>_xlfn.XLOOKUP(tblOrders[[#This Row],[CustomerID]], tblCustomers[CustomerID], tblCustomers[CustomerName])</f>
        <v>Customer 182</v>
      </c>
      <c r="K2731" t="str">
        <f>_xlfn.XLOOKUP(tblOrders[[#This Row],[CustomerID]], tblCustomers[CustomerID], tblCustomers[Segment])</f>
        <v>Consumer</v>
      </c>
      <c r="L2731" t="str">
        <f>_xlfn.XLOOKUP(tblOrders[[#This Row],[ProductID]], tblProducts[ProductID], tblProducts[Category])</f>
        <v>Electronics</v>
      </c>
      <c r="M2731">
        <f>_xlfn.XLOOKUP(tblOrders[[#This Row],[ProductID]], tblProducts[ProductID], tblProducts[CostPrice])</f>
        <v>44535</v>
      </c>
      <c r="N2731">
        <f>tblOrders[[#This Row],[Sales]]-(tblOrders[[#This Row],[CostPrice]]*tblOrders[[#This Row],[Quantity]])</f>
        <v>288828</v>
      </c>
      <c r="O2731" t="str">
        <f>TEXT(tblOrders[[#This Row],[Date]],"mmm-yyyy")</f>
        <v>Jul-2025</v>
      </c>
      <c r="P2731" t="str">
        <f>_xlfn.XLOOKUP(tblOrders[[#This Row],[OrderID]], tblReturns[OrderID], tblReturns[Returned])</f>
        <v>No</v>
      </c>
      <c r="Q2731" t="str">
        <f>_xlfn.XLOOKUP(tblOrders[[#This Row],[OrderID]], tblShipping[OrderID], tblShipping[ShipMode])</f>
        <v>Standard</v>
      </c>
      <c r="R2731" t="str">
        <f>IFERROR(_xlfn.XLOOKUP(A2730, tblCustomers[CustomerID], tblCustomers[CustomerName]), "Not Found")</f>
        <v>Not Found</v>
      </c>
      <c r="S2731" t="str">
        <f>IF(tblOrders[[#This Row],[Sales]]&gt;1000000,"High Value","Standard")</f>
        <v>Standard</v>
      </c>
      <c r="T2731" t="str">
        <f>_xlfn.XLOOKUP(tblOrders[[#This Row],[ProductID]], tblProducts[ProductID], tblProducts[ProductName])</f>
        <v>Product 71</v>
      </c>
      <c r="U2731">
        <f>_xlfn.XLOOKUP(tblOrders[[#This Row],[SalesRepID]], tblSalesreps[RepID], tblSalesreps[Target])</f>
        <v>18500989</v>
      </c>
    </row>
    <row r="2732" spans="1:21">
      <c r="A2732" t="s">
        <v>3529</v>
      </c>
      <c r="B2732" s="7" t="s">
        <v>536</v>
      </c>
      <c r="C2732" t="s">
        <v>67</v>
      </c>
      <c r="D2732" t="s">
        <v>137</v>
      </c>
      <c r="E2732" t="s">
        <v>56</v>
      </c>
      <c r="F2732" t="s">
        <v>14</v>
      </c>
      <c r="G2732">
        <v>5</v>
      </c>
      <c r="H2732">
        <v>0.2</v>
      </c>
      <c r="I2732" s="2">
        <v>317744</v>
      </c>
      <c r="J2732" t="str">
        <f>_xlfn.XLOOKUP(tblOrders[[#This Row],[CustomerID]], tblCustomers[CustomerID], tblCustomers[CustomerName])</f>
        <v>Customer 177</v>
      </c>
      <c r="K2732" t="str">
        <f>_xlfn.XLOOKUP(tblOrders[[#This Row],[CustomerID]], tblCustomers[CustomerID], tblCustomers[Segment])</f>
        <v>Corporate</v>
      </c>
      <c r="L2732" t="str">
        <f>_xlfn.XLOOKUP(tblOrders[[#This Row],[ProductID]], tblProducts[ProductID], tblProducts[Category])</f>
        <v>Home</v>
      </c>
      <c r="M2732">
        <f>_xlfn.XLOOKUP(tblOrders[[#This Row],[ProductID]], tblProducts[ProductID], tblProducts[CostPrice])</f>
        <v>26666</v>
      </c>
      <c r="N2732">
        <f>tblOrders[[#This Row],[Sales]]-(tblOrders[[#This Row],[CostPrice]]*tblOrders[[#This Row],[Quantity]])</f>
        <v>184414</v>
      </c>
      <c r="O2732" t="str">
        <f>TEXT(tblOrders[[#This Row],[Date]],"mmm-yyyy")</f>
        <v>Apr-2025</v>
      </c>
      <c r="P2732" t="str">
        <f>_xlfn.XLOOKUP(tblOrders[[#This Row],[OrderID]], tblReturns[OrderID], tblReturns[Returned])</f>
        <v>No</v>
      </c>
      <c r="Q2732" t="str">
        <f>_xlfn.XLOOKUP(tblOrders[[#This Row],[OrderID]], tblShipping[OrderID], tblShipping[ShipMode])</f>
        <v>Pickup</v>
      </c>
      <c r="R2732" t="str">
        <f>IFERROR(_xlfn.XLOOKUP(A2731, tblCustomers[CustomerID], tblCustomers[CustomerName]), "Not Found")</f>
        <v>Not Found</v>
      </c>
      <c r="S2732" t="str">
        <f>IF(tblOrders[[#This Row],[Sales]]&gt;1000000,"High Value","Standard")</f>
        <v>Standard</v>
      </c>
      <c r="T2732" t="str">
        <f>_xlfn.XLOOKUP(tblOrders[[#This Row],[ProductID]], tblProducts[ProductID], tblProducts[ProductName])</f>
        <v>Product 76</v>
      </c>
      <c r="U2732">
        <f>_xlfn.XLOOKUP(tblOrders[[#This Row],[SalesRepID]], tblSalesreps[RepID], tblSalesreps[Target])</f>
        <v>14265630</v>
      </c>
    </row>
    <row r="2733" spans="1:21">
      <c r="A2733" t="s">
        <v>3530</v>
      </c>
      <c r="B2733" s="7" t="s">
        <v>610</v>
      </c>
      <c r="C2733" t="s">
        <v>2795</v>
      </c>
      <c r="D2733" t="s">
        <v>914</v>
      </c>
      <c r="E2733" t="s">
        <v>19</v>
      </c>
      <c r="F2733" t="s">
        <v>20</v>
      </c>
      <c r="G2733">
        <v>4</v>
      </c>
      <c r="H2733">
        <v>0.1</v>
      </c>
      <c r="I2733" s="2">
        <v>367318.8</v>
      </c>
      <c r="J2733" t="str">
        <f>_xlfn.XLOOKUP(tblOrders[[#This Row],[CustomerID]], tblCustomers[CustomerID], tblCustomers[CustomerName])</f>
        <v>Customer 179</v>
      </c>
      <c r="K2733" t="str">
        <f>_xlfn.XLOOKUP(tblOrders[[#This Row],[CustomerID]], tblCustomers[CustomerID], tblCustomers[Segment])</f>
        <v>Corporate</v>
      </c>
      <c r="L2733" t="str">
        <f>_xlfn.XLOOKUP(tblOrders[[#This Row],[ProductID]], tblProducts[ProductID], tblProducts[Category])</f>
        <v>Office</v>
      </c>
      <c r="M2733">
        <f>_xlfn.XLOOKUP(tblOrders[[#This Row],[ProductID]], tblProducts[ProductID], tblProducts[CostPrice])</f>
        <v>24464</v>
      </c>
      <c r="N2733">
        <f>tblOrders[[#This Row],[Sales]]-(tblOrders[[#This Row],[CostPrice]]*tblOrders[[#This Row],[Quantity]])</f>
        <v>269462.8</v>
      </c>
      <c r="O2733" t="str">
        <f>TEXT(tblOrders[[#This Row],[Date]],"mmm-yyyy")</f>
        <v>Dec-2025</v>
      </c>
      <c r="P2733" t="str">
        <f>_xlfn.XLOOKUP(tblOrders[[#This Row],[OrderID]], tblReturns[OrderID], tblReturns[Returned])</f>
        <v>No</v>
      </c>
      <c r="Q2733" t="str">
        <f>_xlfn.XLOOKUP(tblOrders[[#This Row],[OrderID]], tblShipping[OrderID], tblShipping[ShipMode])</f>
        <v>Express</v>
      </c>
      <c r="R2733" t="str">
        <f>IFERROR(_xlfn.XLOOKUP(A2732, tblCustomers[CustomerID], tblCustomers[CustomerName]), "Not Found")</f>
        <v>Not Found</v>
      </c>
      <c r="S2733" t="str">
        <f>IF(tblOrders[[#This Row],[Sales]]&gt;1000000,"High Value","Standard")</f>
        <v>Standard</v>
      </c>
      <c r="T2733" t="str">
        <f>_xlfn.XLOOKUP(tblOrders[[#This Row],[ProductID]], tblProducts[ProductID], tblProducts[ProductName])</f>
        <v>Product 46</v>
      </c>
      <c r="U2733">
        <f>_xlfn.XLOOKUP(tblOrders[[#This Row],[SalesRepID]], tblSalesreps[RepID], tblSalesreps[Target])</f>
        <v>11347243</v>
      </c>
    </row>
    <row r="2734" spans="1:21">
      <c r="A2734" t="s">
        <v>3531</v>
      </c>
      <c r="B2734" s="7" t="s">
        <v>1219</v>
      </c>
      <c r="C2734" t="s">
        <v>793</v>
      </c>
      <c r="D2734" t="s">
        <v>30</v>
      </c>
      <c r="E2734" t="s">
        <v>45</v>
      </c>
      <c r="F2734" t="s">
        <v>26</v>
      </c>
      <c r="G2734">
        <v>3</v>
      </c>
      <c r="H2734">
        <v>0.2</v>
      </c>
      <c r="I2734" s="2">
        <v>83961.600000000006</v>
      </c>
      <c r="J2734" t="str">
        <f>_xlfn.XLOOKUP(tblOrders[[#This Row],[CustomerID]], tblCustomers[CustomerID], tblCustomers[CustomerName])</f>
        <v>Customer 42</v>
      </c>
      <c r="K2734" t="str">
        <f>_xlfn.XLOOKUP(tblOrders[[#This Row],[CustomerID]], tblCustomers[CustomerID], tblCustomers[Segment])</f>
        <v>Corporate</v>
      </c>
      <c r="L2734" t="str">
        <f>_xlfn.XLOOKUP(tblOrders[[#This Row],[ProductID]], tblProducts[ProductID], tblProducts[Category])</f>
        <v>Furniture</v>
      </c>
      <c r="M2734">
        <f>_xlfn.XLOOKUP(tblOrders[[#This Row],[ProductID]], tblProducts[ProductID], tblProducts[CostPrice])</f>
        <v>18655</v>
      </c>
      <c r="N2734">
        <f>tblOrders[[#This Row],[Sales]]-(tblOrders[[#This Row],[CostPrice]]*tblOrders[[#This Row],[Quantity]])</f>
        <v>27996.600000000006</v>
      </c>
      <c r="O2734" t="str">
        <f>TEXT(tblOrders[[#This Row],[Date]],"mmm-yyyy")</f>
        <v>Aug-2025</v>
      </c>
      <c r="P2734" t="str">
        <f>_xlfn.XLOOKUP(tblOrders[[#This Row],[OrderID]], tblReturns[OrderID], tblReturns[Returned])</f>
        <v>No</v>
      </c>
      <c r="Q2734" t="str">
        <f>_xlfn.XLOOKUP(tblOrders[[#This Row],[OrderID]], tblShipping[OrderID], tblShipping[ShipMode])</f>
        <v>Pickup</v>
      </c>
      <c r="R2734" t="str">
        <f>IFERROR(_xlfn.XLOOKUP(A2733, tblCustomers[CustomerID], tblCustomers[CustomerName]), "Not Found")</f>
        <v>Not Found</v>
      </c>
      <c r="S2734" t="str">
        <f>IF(tblOrders[[#This Row],[Sales]]&gt;1000000,"High Value","Standard")</f>
        <v>Standard</v>
      </c>
      <c r="T2734" t="str">
        <f>_xlfn.XLOOKUP(tblOrders[[#This Row],[ProductID]], tblProducts[ProductID], tblProducts[ProductName])</f>
        <v>Product 34</v>
      </c>
      <c r="U2734">
        <f>_xlfn.XLOOKUP(tblOrders[[#This Row],[SalesRepID]], tblSalesreps[RepID], tblSalesreps[Target])</f>
        <v>11319839</v>
      </c>
    </row>
    <row r="2735" spans="1:21">
      <c r="A2735" t="s">
        <v>3532</v>
      </c>
      <c r="B2735" s="7" t="s">
        <v>542</v>
      </c>
      <c r="C2735" t="s">
        <v>624</v>
      </c>
      <c r="D2735" t="s">
        <v>504</v>
      </c>
      <c r="E2735" t="s">
        <v>186</v>
      </c>
      <c r="F2735" t="s">
        <v>14</v>
      </c>
      <c r="G2735">
        <v>10</v>
      </c>
      <c r="H2735">
        <v>0</v>
      </c>
      <c r="I2735" s="2">
        <v>1383130</v>
      </c>
      <c r="J2735" t="str">
        <f>_xlfn.XLOOKUP(tblOrders[[#This Row],[CustomerID]], tblCustomers[CustomerID], tblCustomers[CustomerName])</f>
        <v>Customer 119</v>
      </c>
      <c r="K2735" t="str">
        <f>_xlfn.XLOOKUP(tblOrders[[#This Row],[CustomerID]], tblCustomers[CustomerID], tblCustomers[Segment])</f>
        <v>SME</v>
      </c>
      <c r="L2735" t="str">
        <f>_xlfn.XLOOKUP(tblOrders[[#This Row],[ProductID]], tblProducts[ProductID], tblProducts[Category])</f>
        <v>Office</v>
      </c>
      <c r="M2735">
        <f>_xlfn.XLOOKUP(tblOrders[[#This Row],[ProductID]], tblProducts[ProductID], tblProducts[CostPrice])</f>
        <v>12010</v>
      </c>
      <c r="N2735">
        <f>tblOrders[[#This Row],[Sales]]-(tblOrders[[#This Row],[CostPrice]]*tblOrders[[#This Row],[Quantity]])</f>
        <v>1263030</v>
      </c>
      <c r="O2735" t="str">
        <f>TEXT(tblOrders[[#This Row],[Date]],"mmm-yyyy")</f>
        <v>Jan-2025</v>
      </c>
      <c r="P2735" t="str">
        <f>_xlfn.XLOOKUP(tblOrders[[#This Row],[OrderID]], tblReturns[OrderID], tblReturns[Returned])</f>
        <v>No</v>
      </c>
      <c r="Q2735" t="str">
        <f>_xlfn.XLOOKUP(tblOrders[[#This Row],[OrderID]], tblShipping[OrderID], tblShipping[ShipMode])</f>
        <v>Standard</v>
      </c>
      <c r="R2735" t="str">
        <f>IFERROR(_xlfn.XLOOKUP(A2734, tblCustomers[CustomerID], tblCustomers[CustomerName]), "Not Found")</f>
        <v>Not Found</v>
      </c>
      <c r="S2735" t="str">
        <f>IF(tblOrders[[#This Row],[Sales]]&gt;1000000,"High Value","Standard")</f>
        <v>High Value</v>
      </c>
      <c r="T2735" t="str">
        <f>_xlfn.XLOOKUP(tblOrders[[#This Row],[ProductID]], tblProducts[ProductID], tblProducts[ProductName])</f>
        <v>Product 15</v>
      </c>
      <c r="U2735">
        <f>_xlfn.XLOOKUP(tblOrders[[#This Row],[SalesRepID]], tblSalesreps[RepID], tblSalesreps[Target])</f>
        <v>15141830</v>
      </c>
    </row>
    <row r="2736" spans="1:21">
      <c r="A2736" t="s">
        <v>3533</v>
      </c>
      <c r="B2736" s="7" t="s">
        <v>62</v>
      </c>
      <c r="C2736" t="s">
        <v>324</v>
      </c>
      <c r="D2736" t="s">
        <v>422</v>
      </c>
      <c r="E2736" t="s">
        <v>79</v>
      </c>
      <c r="F2736" t="s">
        <v>14</v>
      </c>
      <c r="G2736">
        <v>1</v>
      </c>
      <c r="H2736">
        <v>0.1</v>
      </c>
      <c r="I2736" s="2">
        <v>11378.7</v>
      </c>
      <c r="J2736" t="str">
        <f>_xlfn.XLOOKUP(tblOrders[[#This Row],[CustomerID]], tblCustomers[CustomerID], tblCustomers[CustomerName])</f>
        <v>Customer 150</v>
      </c>
      <c r="K2736" t="str">
        <f>_xlfn.XLOOKUP(tblOrders[[#This Row],[CustomerID]], tblCustomers[CustomerID], tblCustomers[Segment])</f>
        <v>SME</v>
      </c>
      <c r="L2736" t="str">
        <f>_xlfn.XLOOKUP(tblOrders[[#This Row],[ProductID]], tblProducts[ProductID], tblProducts[Category])</f>
        <v>Furniture</v>
      </c>
      <c r="M2736">
        <f>_xlfn.XLOOKUP(tblOrders[[#This Row],[ProductID]], tblProducts[ProductID], tblProducts[CostPrice])</f>
        <v>69526</v>
      </c>
      <c r="N2736">
        <f>tblOrders[[#This Row],[Sales]]-(tblOrders[[#This Row],[CostPrice]]*tblOrders[[#This Row],[Quantity]])</f>
        <v>-58147.3</v>
      </c>
      <c r="O2736" t="str">
        <f>TEXT(tblOrders[[#This Row],[Date]],"mmm-yyyy")</f>
        <v>Sep-2025</v>
      </c>
      <c r="P2736" t="str">
        <f>_xlfn.XLOOKUP(tblOrders[[#This Row],[OrderID]], tblReturns[OrderID], tblReturns[Returned])</f>
        <v>No</v>
      </c>
      <c r="Q2736" t="str">
        <f>_xlfn.XLOOKUP(tblOrders[[#This Row],[OrderID]], tblShipping[OrderID], tblShipping[ShipMode])</f>
        <v>Pickup</v>
      </c>
      <c r="R2736" t="str">
        <f>IFERROR(_xlfn.XLOOKUP(A2735, tblCustomers[CustomerID], tblCustomers[CustomerName]), "Not Found")</f>
        <v>Not Found</v>
      </c>
      <c r="S2736" t="str">
        <f>IF(tblOrders[[#This Row],[Sales]]&gt;1000000,"High Value","Standard")</f>
        <v>Standard</v>
      </c>
      <c r="T2736" t="str">
        <f>_xlfn.XLOOKUP(tblOrders[[#This Row],[ProductID]], tblProducts[ProductID], tblProducts[ProductName])</f>
        <v>Product 36</v>
      </c>
      <c r="U2736">
        <f>_xlfn.XLOOKUP(tblOrders[[#This Row],[SalesRepID]], tblSalesreps[RepID], tblSalesreps[Target])</f>
        <v>8592536</v>
      </c>
    </row>
    <row r="2737" spans="1:21">
      <c r="A2737" t="s">
        <v>3534</v>
      </c>
      <c r="B2737" s="7" t="s">
        <v>637</v>
      </c>
      <c r="C2737" t="s">
        <v>534</v>
      </c>
      <c r="D2737" t="s">
        <v>817</v>
      </c>
      <c r="E2737" t="s">
        <v>19</v>
      </c>
      <c r="F2737" t="s">
        <v>14</v>
      </c>
      <c r="G2737">
        <v>1</v>
      </c>
      <c r="H2737">
        <v>0.15</v>
      </c>
      <c r="I2737" s="2">
        <v>98437.65</v>
      </c>
      <c r="J2737" t="str">
        <f>_xlfn.XLOOKUP(tblOrders[[#This Row],[CustomerID]], tblCustomers[CustomerID], tblCustomers[CustomerName])</f>
        <v>Customer 66</v>
      </c>
      <c r="K2737" t="str">
        <f>_xlfn.XLOOKUP(tblOrders[[#This Row],[CustomerID]], tblCustomers[CustomerID], tblCustomers[Segment])</f>
        <v>Consumer</v>
      </c>
      <c r="L2737" t="str">
        <f>_xlfn.XLOOKUP(tblOrders[[#This Row],[ProductID]], tblProducts[ProductID], tblProducts[Category])</f>
        <v>Furniture</v>
      </c>
      <c r="M2737">
        <f>_xlfn.XLOOKUP(tblOrders[[#This Row],[ProductID]], tblProducts[ProductID], tblProducts[CostPrice])</f>
        <v>11009</v>
      </c>
      <c r="N2737">
        <f>tblOrders[[#This Row],[Sales]]-(tblOrders[[#This Row],[CostPrice]]*tblOrders[[#This Row],[Quantity]])</f>
        <v>87428.65</v>
      </c>
      <c r="O2737" t="str">
        <f>TEXT(tblOrders[[#This Row],[Date]],"mmm-yyyy")</f>
        <v>Sep-2025</v>
      </c>
      <c r="P2737" t="str">
        <f>_xlfn.XLOOKUP(tblOrders[[#This Row],[OrderID]], tblReturns[OrderID], tblReturns[Returned])</f>
        <v>No</v>
      </c>
      <c r="Q2737" t="str">
        <f>_xlfn.XLOOKUP(tblOrders[[#This Row],[OrderID]], tblShipping[OrderID], tblShipping[ShipMode])</f>
        <v>Pickup</v>
      </c>
      <c r="R2737" t="str">
        <f>IFERROR(_xlfn.XLOOKUP(A2736, tblCustomers[CustomerID], tblCustomers[CustomerName]), "Not Found")</f>
        <v>Not Found</v>
      </c>
      <c r="S2737" t="str">
        <f>IF(tblOrders[[#This Row],[Sales]]&gt;1000000,"High Value","Standard")</f>
        <v>Standard</v>
      </c>
      <c r="T2737" t="str">
        <f>_xlfn.XLOOKUP(tblOrders[[#This Row],[ProductID]], tblProducts[ProductID], tblProducts[ProductName])</f>
        <v>Product 99</v>
      </c>
      <c r="U2737">
        <f>_xlfn.XLOOKUP(tblOrders[[#This Row],[SalesRepID]], tblSalesreps[RepID], tblSalesreps[Target])</f>
        <v>11347243</v>
      </c>
    </row>
    <row r="2738" spans="1:21">
      <c r="A2738" t="s">
        <v>3535</v>
      </c>
      <c r="B2738" s="7" t="s">
        <v>1113</v>
      </c>
      <c r="C2738" t="s">
        <v>177</v>
      </c>
      <c r="D2738" t="s">
        <v>301</v>
      </c>
      <c r="E2738" t="s">
        <v>45</v>
      </c>
      <c r="F2738" t="s">
        <v>88</v>
      </c>
      <c r="G2738">
        <v>7</v>
      </c>
      <c r="H2738">
        <v>0.2</v>
      </c>
      <c r="I2738" s="2">
        <v>689102.4</v>
      </c>
      <c r="J2738" t="str">
        <f>_xlfn.XLOOKUP(tblOrders[[#This Row],[CustomerID]], tblCustomers[CustomerID], tblCustomers[CustomerName])</f>
        <v>Customer 174</v>
      </c>
      <c r="K2738" t="str">
        <f>_xlfn.XLOOKUP(tblOrders[[#This Row],[CustomerID]], tblCustomers[CustomerID], tblCustomers[Segment])</f>
        <v>Consumer</v>
      </c>
      <c r="L2738" t="str">
        <f>_xlfn.XLOOKUP(tblOrders[[#This Row],[ProductID]], tblProducts[ProductID], tblProducts[Category])</f>
        <v>Office</v>
      </c>
      <c r="M2738">
        <f>_xlfn.XLOOKUP(tblOrders[[#This Row],[ProductID]], tblProducts[ProductID], tblProducts[CostPrice])</f>
        <v>77841</v>
      </c>
      <c r="N2738">
        <f>tblOrders[[#This Row],[Sales]]-(tblOrders[[#This Row],[CostPrice]]*tblOrders[[#This Row],[Quantity]])</f>
        <v>144215.40000000002</v>
      </c>
      <c r="O2738" t="str">
        <f>TEXT(tblOrders[[#This Row],[Date]],"mmm-yyyy")</f>
        <v>Mar-2025</v>
      </c>
      <c r="P2738" t="str">
        <f>_xlfn.XLOOKUP(tblOrders[[#This Row],[OrderID]], tblReturns[OrderID], tblReturns[Returned])</f>
        <v>No</v>
      </c>
      <c r="Q2738" t="str">
        <f>_xlfn.XLOOKUP(tblOrders[[#This Row],[OrderID]], tblShipping[OrderID], tblShipping[ShipMode])</f>
        <v>Pickup</v>
      </c>
      <c r="R2738" t="str">
        <f>IFERROR(_xlfn.XLOOKUP(A2737, tblCustomers[CustomerID], tblCustomers[CustomerName]), "Not Found")</f>
        <v>Not Found</v>
      </c>
      <c r="S2738" t="str">
        <f>IF(tblOrders[[#This Row],[Sales]]&gt;1000000,"High Value","Standard")</f>
        <v>Standard</v>
      </c>
      <c r="T2738" t="str">
        <f>_xlfn.XLOOKUP(tblOrders[[#This Row],[ProductID]], tblProducts[ProductID], tblProducts[ProductName])</f>
        <v>Product 98</v>
      </c>
      <c r="U2738">
        <f>_xlfn.XLOOKUP(tblOrders[[#This Row],[SalesRepID]], tblSalesreps[RepID], tblSalesreps[Target])</f>
        <v>11319839</v>
      </c>
    </row>
    <row r="2739" spans="1:21">
      <c r="A2739" t="s">
        <v>3536</v>
      </c>
      <c r="B2739" s="7" t="s">
        <v>1008</v>
      </c>
      <c r="C2739" t="s">
        <v>591</v>
      </c>
      <c r="D2739" t="s">
        <v>308</v>
      </c>
      <c r="E2739" t="s">
        <v>74</v>
      </c>
      <c r="F2739" t="s">
        <v>20</v>
      </c>
      <c r="G2739">
        <v>9</v>
      </c>
      <c r="H2739">
        <v>0.2</v>
      </c>
      <c r="I2739" s="2">
        <v>1021478.4</v>
      </c>
      <c r="J2739" t="str">
        <f>_xlfn.XLOOKUP(tblOrders[[#This Row],[CustomerID]], tblCustomers[CustomerID], tblCustomers[CustomerName])</f>
        <v>Customer 98</v>
      </c>
      <c r="K2739" t="str">
        <f>_xlfn.XLOOKUP(tblOrders[[#This Row],[CustomerID]], tblCustomers[CustomerID], tblCustomers[Segment])</f>
        <v>Corporate</v>
      </c>
      <c r="L2739" t="str">
        <f>_xlfn.XLOOKUP(tblOrders[[#This Row],[ProductID]], tblProducts[ProductID], tblProducts[Category])</f>
        <v>Furniture</v>
      </c>
      <c r="M2739">
        <f>_xlfn.XLOOKUP(tblOrders[[#This Row],[ProductID]], tblProducts[ProductID], tblProducts[CostPrice])</f>
        <v>27039</v>
      </c>
      <c r="N2739">
        <f>tblOrders[[#This Row],[Sales]]-(tblOrders[[#This Row],[CostPrice]]*tblOrders[[#This Row],[Quantity]])</f>
        <v>778127.4</v>
      </c>
      <c r="O2739" t="str">
        <f>TEXT(tblOrders[[#This Row],[Date]],"mmm-yyyy")</f>
        <v>Apr-2025</v>
      </c>
      <c r="P2739" t="str">
        <f>_xlfn.XLOOKUP(tblOrders[[#This Row],[OrderID]], tblReturns[OrderID], tblReturns[Returned])</f>
        <v>No</v>
      </c>
      <c r="Q2739" t="str">
        <f>_xlfn.XLOOKUP(tblOrders[[#This Row],[OrderID]], tblShipping[OrderID], tblShipping[ShipMode])</f>
        <v>Standard</v>
      </c>
      <c r="R2739" t="str">
        <f>IFERROR(_xlfn.XLOOKUP(A2738, tblCustomers[CustomerID], tblCustomers[CustomerName]), "Not Found")</f>
        <v>Not Found</v>
      </c>
      <c r="S2739" t="str">
        <f>IF(tblOrders[[#This Row],[Sales]]&gt;1000000,"High Value","Standard")</f>
        <v>High Value</v>
      </c>
      <c r="T2739" t="str">
        <f>_xlfn.XLOOKUP(tblOrders[[#This Row],[ProductID]], tblProducts[ProductID], tblProducts[ProductName])</f>
        <v>Product 13</v>
      </c>
      <c r="U2739">
        <f>_xlfn.XLOOKUP(tblOrders[[#This Row],[SalesRepID]], tblSalesreps[RepID], tblSalesreps[Target])</f>
        <v>7254801</v>
      </c>
    </row>
    <row r="2740" spans="1:21">
      <c r="A2740" t="s">
        <v>3537</v>
      </c>
      <c r="B2740" s="7" t="s">
        <v>769</v>
      </c>
      <c r="C2740" t="s">
        <v>778</v>
      </c>
      <c r="D2740" t="s">
        <v>111</v>
      </c>
      <c r="E2740" t="s">
        <v>210</v>
      </c>
      <c r="F2740" t="s">
        <v>20</v>
      </c>
      <c r="G2740">
        <v>3</v>
      </c>
      <c r="H2740">
        <v>0.05</v>
      </c>
      <c r="I2740" s="2">
        <v>120364.05</v>
      </c>
      <c r="J2740" t="str">
        <f>_xlfn.XLOOKUP(tblOrders[[#This Row],[CustomerID]], tblCustomers[CustomerID], tblCustomers[CustomerName])</f>
        <v>Customer 205</v>
      </c>
      <c r="K2740" t="str">
        <f>_xlfn.XLOOKUP(tblOrders[[#This Row],[CustomerID]], tblCustomers[CustomerID], tblCustomers[Segment])</f>
        <v>Corporate</v>
      </c>
      <c r="L2740" t="str">
        <f>_xlfn.XLOOKUP(tblOrders[[#This Row],[ProductID]], tblProducts[ProductID], tblProducts[Category])</f>
        <v>Furniture</v>
      </c>
      <c r="M2740">
        <f>_xlfn.XLOOKUP(tblOrders[[#This Row],[ProductID]], tblProducts[ProductID], tblProducts[CostPrice])</f>
        <v>34907</v>
      </c>
      <c r="N2740">
        <f>tblOrders[[#This Row],[Sales]]-(tblOrders[[#This Row],[CostPrice]]*tblOrders[[#This Row],[Quantity]])</f>
        <v>15643.050000000003</v>
      </c>
      <c r="O2740" t="str">
        <f>TEXT(tblOrders[[#This Row],[Date]],"mmm-yyyy")</f>
        <v>Apr-2025</v>
      </c>
      <c r="P2740" t="str">
        <f>_xlfn.XLOOKUP(tblOrders[[#This Row],[OrderID]], tblReturns[OrderID], tblReturns[Returned])</f>
        <v>No</v>
      </c>
      <c r="Q2740" t="str">
        <f>_xlfn.XLOOKUP(tblOrders[[#This Row],[OrderID]], tblShipping[OrderID], tblShipping[ShipMode])</f>
        <v>Express</v>
      </c>
      <c r="R2740" t="str">
        <f>IFERROR(_xlfn.XLOOKUP(A2739, tblCustomers[CustomerID], tblCustomers[CustomerName]), "Not Found")</f>
        <v>Not Found</v>
      </c>
      <c r="S2740" t="str">
        <f>IF(tblOrders[[#This Row],[Sales]]&gt;1000000,"High Value","Standard")</f>
        <v>Standard</v>
      </c>
      <c r="T2740" t="str">
        <f>_xlfn.XLOOKUP(tblOrders[[#This Row],[ProductID]], tblProducts[ProductID], tblProducts[ProductName])</f>
        <v>Product 68</v>
      </c>
      <c r="U2740">
        <f>_xlfn.XLOOKUP(tblOrders[[#This Row],[SalesRepID]], tblSalesreps[RepID], tblSalesreps[Target])</f>
        <v>19336654</v>
      </c>
    </row>
    <row r="2741" spans="1:21">
      <c r="A2741" t="s">
        <v>3538</v>
      </c>
      <c r="B2741" s="7" t="s">
        <v>509</v>
      </c>
      <c r="C2741" t="s">
        <v>2360</v>
      </c>
      <c r="D2741" t="s">
        <v>382</v>
      </c>
      <c r="E2741" t="s">
        <v>13</v>
      </c>
      <c r="F2741" t="s">
        <v>26</v>
      </c>
      <c r="G2741">
        <v>8</v>
      </c>
      <c r="H2741">
        <v>0.05</v>
      </c>
      <c r="I2741" s="2">
        <v>978348</v>
      </c>
      <c r="J2741" t="str">
        <f>_xlfn.XLOOKUP(tblOrders[[#This Row],[CustomerID]], tblCustomers[CustomerID], tblCustomers[CustomerName])</f>
        <v>Customer 288</v>
      </c>
      <c r="K2741" t="str">
        <f>_xlfn.XLOOKUP(tblOrders[[#This Row],[CustomerID]], tblCustomers[CustomerID], tblCustomers[Segment])</f>
        <v>SME</v>
      </c>
      <c r="L2741" t="str">
        <f>_xlfn.XLOOKUP(tblOrders[[#This Row],[ProductID]], tblProducts[ProductID], tblProducts[Category])</f>
        <v>Office</v>
      </c>
      <c r="M2741">
        <f>_xlfn.XLOOKUP(tblOrders[[#This Row],[ProductID]], tblProducts[ProductID], tblProducts[CostPrice])</f>
        <v>61777</v>
      </c>
      <c r="N2741">
        <f>tblOrders[[#This Row],[Sales]]-(tblOrders[[#This Row],[CostPrice]]*tblOrders[[#This Row],[Quantity]])</f>
        <v>484132</v>
      </c>
      <c r="O2741" t="str">
        <f>TEXT(tblOrders[[#This Row],[Date]],"mmm-yyyy")</f>
        <v>Feb-2025</v>
      </c>
      <c r="P2741" t="str">
        <f>_xlfn.XLOOKUP(tblOrders[[#This Row],[OrderID]], tblReturns[OrderID], tblReturns[Returned])</f>
        <v>No</v>
      </c>
      <c r="Q2741" t="str">
        <f>_xlfn.XLOOKUP(tblOrders[[#This Row],[OrderID]], tblShipping[OrderID], tblShipping[ShipMode])</f>
        <v>Pickup</v>
      </c>
      <c r="R2741" t="str">
        <f>IFERROR(_xlfn.XLOOKUP(A2740, tblCustomers[CustomerID], tblCustomers[CustomerName]), "Not Found")</f>
        <v>Not Found</v>
      </c>
      <c r="S2741" t="str">
        <f>IF(tblOrders[[#This Row],[Sales]]&gt;1000000,"High Value","Standard")</f>
        <v>Standard</v>
      </c>
      <c r="T2741" t="str">
        <f>_xlfn.XLOOKUP(tblOrders[[#This Row],[ProductID]], tblProducts[ProductID], tblProducts[ProductName])</f>
        <v>Product 65</v>
      </c>
      <c r="U2741">
        <f>_xlfn.XLOOKUP(tblOrders[[#This Row],[SalesRepID]], tblSalesreps[RepID], tblSalesreps[Target])</f>
        <v>11852878</v>
      </c>
    </row>
    <row r="2742" spans="1:21">
      <c r="A2742" t="s">
        <v>3539</v>
      </c>
      <c r="B2742" s="7" t="s">
        <v>1605</v>
      </c>
      <c r="C2742" t="s">
        <v>724</v>
      </c>
      <c r="D2742" t="s">
        <v>133</v>
      </c>
      <c r="E2742" t="s">
        <v>56</v>
      </c>
      <c r="F2742" t="s">
        <v>26</v>
      </c>
      <c r="G2742">
        <v>8</v>
      </c>
      <c r="H2742">
        <v>0.15</v>
      </c>
      <c r="I2742" s="2">
        <v>268654.40000000002</v>
      </c>
      <c r="J2742" t="str">
        <f>_xlfn.XLOOKUP(tblOrders[[#This Row],[CustomerID]], tblCustomers[CustomerID], tblCustomers[CustomerName])</f>
        <v>Customer 162</v>
      </c>
      <c r="K2742" t="str">
        <f>_xlfn.XLOOKUP(tblOrders[[#This Row],[CustomerID]], tblCustomers[CustomerID], tblCustomers[Segment])</f>
        <v>Consumer</v>
      </c>
      <c r="L2742" t="str">
        <f>_xlfn.XLOOKUP(tblOrders[[#This Row],[ProductID]], tblProducts[ProductID], tblProducts[Category])</f>
        <v>Furniture</v>
      </c>
      <c r="M2742">
        <f>_xlfn.XLOOKUP(tblOrders[[#This Row],[ProductID]], tblProducts[ProductID], tblProducts[CostPrice])</f>
        <v>53604</v>
      </c>
      <c r="N2742">
        <f>tblOrders[[#This Row],[Sales]]-(tblOrders[[#This Row],[CostPrice]]*tblOrders[[#This Row],[Quantity]])</f>
        <v>-160177.59999999998</v>
      </c>
      <c r="O2742" t="str">
        <f>TEXT(tblOrders[[#This Row],[Date]],"mmm-yyyy")</f>
        <v>Jan-2025</v>
      </c>
      <c r="P2742" t="str">
        <f>_xlfn.XLOOKUP(tblOrders[[#This Row],[OrderID]], tblReturns[OrderID], tblReturns[Returned])</f>
        <v>No</v>
      </c>
      <c r="Q2742" t="str">
        <f>_xlfn.XLOOKUP(tblOrders[[#This Row],[OrderID]], tblShipping[OrderID], tblShipping[ShipMode])</f>
        <v>Standard</v>
      </c>
      <c r="R2742" t="str">
        <f>IFERROR(_xlfn.XLOOKUP(A2741, tblCustomers[CustomerID], tblCustomers[CustomerName]), "Not Found")</f>
        <v>Not Found</v>
      </c>
      <c r="S2742" t="str">
        <f>IF(tblOrders[[#This Row],[Sales]]&gt;1000000,"High Value","Standard")</f>
        <v>Standard</v>
      </c>
      <c r="T2742" t="str">
        <f>_xlfn.XLOOKUP(tblOrders[[#This Row],[ProductID]], tblProducts[ProductID], tblProducts[ProductName])</f>
        <v>Product 6</v>
      </c>
      <c r="U2742">
        <f>_xlfn.XLOOKUP(tblOrders[[#This Row],[SalesRepID]], tblSalesreps[RepID], tblSalesreps[Target])</f>
        <v>14265630</v>
      </c>
    </row>
    <row r="2743" spans="1:21">
      <c r="A2743" t="s">
        <v>3540</v>
      </c>
      <c r="B2743" s="7" t="s">
        <v>932</v>
      </c>
      <c r="C2743" t="s">
        <v>38</v>
      </c>
      <c r="D2743" t="s">
        <v>126</v>
      </c>
      <c r="E2743" t="s">
        <v>40</v>
      </c>
      <c r="F2743" t="s">
        <v>51</v>
      </c>
      <c r="G2743">
        <v>8</v>
      </c>
      <c r="H2743">
        <v>0</v>
      </c>
      <c r="I2743" s="2">
        <v>137416</v>
      </c>
      <c r="J2743" t="str">
        <f>_xlfn.XLOOKUP(tblOrders[[#This Row],[CustomerID]], tblCustomers[CustomerID], tblCustomers[CustomerName])</f>
        <v>Customer 23</v>
      </c>
      <c r="K2743" t="str">
        <f>_xlfn.XLOOKUP(tblOrders[[#This Row],[CustomerID]], tblCustomers[CustomerID], tblCustomers[Segment])</f>
        <v>Consumer</v>
      </c>
      <c r="L2743" t="str">
        <f>_xlfn.XLOOKUP(tblOrders[[#This Row],[ProductID]], tblProducts[ProductID], tblProducts[Category])</f>
        <v>Furniture</v>
      </c>
      <c r="M2743">
        <f>_xlfn.XLOOKUP(tblOrders[[#This Row],[ProductID]], tblProducts[ProductID], tblProducts[CostPrice])</f>
        <v>47434</v>
      </c>
      <c r="N2743">
        <f>tblOrders[[#This Row],[Sales]]-(tblOrders[[#This Row],[CostPrice]]*tblOrders[[#This Row],[Quantity]])</f>
        <v>-242056</v>
      </c>
      <c r="O2743" t="str">
        <f>TEXT(tblOrders[[#This Row],[Date]],"mmm-yyyy")</f>
        <v>Jul-2025</v>
      </c>
      <c r="P2743" t="str">
        <f>_xlfn.XLOOKUP(tblOrders[[#This Row],[OrderID]], tblReturns[OrderID], tblReturns[Returned])</f>
        <v>No</v>
      </c>
      <c r="Q2743" t="str">
        <f>_xlfn.XLOOKUP(tblOrders[[#This Row],[OrderID]], tblShipping[OrderID], tblShipping[ShipMode])</f>
        <v>Express</v>
      </c>
      <c r="R2743" t="str">
        <f>IFERROR(_xlfn.XLOOKUP(A2742, tblCustomers[CustomerID], tblCustomers[CustomerName]), "Not Found")</f>
        <v>Not Found</v>
      </c>
      <c r="S2743" t="str">
        <f>IF(tblOrders[[#This Row],[Sales]]&gt;1000000,"High Value","Standard")</f>
        <v>Standard</v>
      </c>
      <c r="T2743" t="str">
        <f>_xlfn.XLOOKUP(tblOrders[[#This Row],[ProductID]], tblProducts[ProductID], tblProducts[ProductName])</f>
        <v>Product 67</v>
      </c>
      <c r="U2743">
        <f>_xlfn.XLOOKUP(tblOrders[[#This Row],[SalesRepID]], tblSalesreps[RepID], tblSalesreps[Target])</f>
        <v>6291486</v>
      </c>
    </row>
    <row r="2744" spans="1:21">
      <c r="A2744" t="s">
        <v>3541</v>
      </c>
      <c r="B2744" s="7" t="s">
        <v>316</v>
      </c>
      <c r="C2744" t="s">
        <v>998</v>
      </c>
      <c r="D2744" t="s">
        <v>491</v>
      </c>
      <c r="E2744" t="s">
        <v>50</v>
      </c>
      <c r="F2744" t="s">
        <v>88</v>
      </c>
      <c r="G2744">
        <v>9</v>
      </c>
      <c r="H2744">
        <v>0.1</v>
      </c>
      <c r="I2744" s="2">
        <v>636878.69999999995</v>
      </c>
      <c r="J2744" t="str">
        <f>_xlfn.XLOOKUP(tblOrders[[#This Row],[CustomerID]], tblCustomers[CustomerID], tblCustomers[CustomerName])</f>
        <v>Customer 84</v>
      </c>
      <c r="K2744" t="str">
        <f>_xlfn.XLOOKUP(tblOrders[[#This Row],[CustomerID]], tblCustomers[CustomerID], tblCustomers[Segment])</f>
        <v>Corporate</v>
      </c>
      <c r="L2744" t="str">
        <f>_xlfn.XLOOKUP(tblOrders[[#This Row],[ProductID]], tblProducts[ProductID], tblProducts[Category])</f>
        <v>Home</v>
      </c>
      <c r="M2744">
        <f>_xlfn.XLOOKUP(tblOrders[[#This Row],[ProductID]], tblProducts[ProductID], tblProducts[CostPrice])</f>
        <v>75749</v>
      </c>
      <c r="N2744">
        <f>tblOrders[[#This Row],[Sales]]-(tblOrders[[#This Row],[CostPrice]]*tblOrders[[#This Row],[Quantity]])</f>
        <v>-44862.300000000047</v>
      </c>
      <c r="O2744" t="str">
        <f>TEXT(tblOrders[[#This Row],[Date]],"mmm-yyyy")</f>
        <v>Sep-2025</v>
      </c>
      <c r="P2744" t="str">
        <f>_xlfn.XLOOKUP(tblOrders[[#This Row],[OrderID]], tblReturns[OrderID], tblReturns[Returned])</f>
        <v>No</v>
      </c>
      <c r="Q2744" t="str">
        <f>_xlfn.XLOOKUP(tblOrders[[#This Row],[OrderID]], tblShipping[OrderID], tblShipping[ShipMode])</f>
        <v>Pickup</v>
      </c>
      <c r="R2744" t="str">
        <f>IFERROR(_xlfn.XLOOKUP(A2743, tblCustomers[CustomerID], tblCustomers[CustomerName]), "Not Found")</f>
        <v>Not Found</v>
      </c>
      <c r="S2744" t="str">
        <f>IF(tblOrders[[#This Row],[Sales]]&gt;1000000,"High Value","Standard")</f>
        <v>Standard</v>
      </c>
      <c r="T2744" t="str">
        <f>_xlfn.XLOOKUP(tblOrders[[#This Row],[ProductID]], tblProducts[ProductID], tblProducts[ProductName])</f>
        <v>Product 49</v>
      </c>
      <c r="U2744">
        <f>_xlfn.XLOOKUP(tblOrders[[#This Row],[SalesRepID]], tblSalesreps[RepID], tblSalesreps[Target])</f>
        <v>17350666</v>
      </c>
    </row>
    <row r="2745" spans="1:21">
      <c r="A2745" t="s">
        <v>3542</v>
      </c>
      <c r="B2745" s="7" t="s">
        <v>493</v>
      </c>
      <c r="C2745" t="s">
        <v>67</v>
      </c>
      <c r="D2745" t="s">
        <v>169</v>
      </c>
      <c r="E2745" t="s">
        <v>40</v>
      </c>
      <c r="F2745" t="s">
        <v>51</v>
      </c>
      <c r="G2745">
        <v>2</v>
      </c>
      <c r="H2745">
        <v>0.15</v>
      </c>
      <c r="I2745" s="2">
        <v>161977.70000000001</v>
      </c>
      <c r="J2745" t="str">
        <f>_xlfn.XLOOKUP(tblOrders[[#This Row],[CustomerID]], tblCustomers[CustomerID], tblCustomers[CustomerName])</f>
        <v>Customer 177</v>
      </c>
      <c r="K2745" t="str">
        <f>_xlfn.XLOOKUP(tblOrders[[#This Row],[CustomerID]], tblCustomers[CustomerID], tblCustomers[Segment])</f>
        <v>Corporate</v>
      </c>
      <c r="L2745" t="str">
        <f>_xlfn.XLOOKUP(tblOrders[[#This Row],[ProductID]], tblProducts[ProductID], tblProducts[Category])</f>
        <v>Electronics</v>
      </c>
      <c r="M2745">
        <f>_xlfn.XLOOKUP(tblOrders[[#This Row],[ProductID]], tblProducts[ProductID], tblProducts[CostPrice])</f>
        <v>8587</v>
      </c>
      <c r="N2745">
        <f>tblOrders[[#This Row],[Sales]]-(tblOrders[[#This Row],[CostPrice]]*tblOrders[[#This Row],[Quantity]])</f>
        <v>144803.70000000001</v>
      </c>
      <c r="O2745" t="str">
        <f>TEXT(tblOrders[[#This Row],[Date]],"mmm-yyyy")</f>
        <v>Jul-2025</v>
      </c>
      <c r="P2745" t="str">
        <f>_xlfn.XLOOKUP(tblOrders[[#This Row],[OrderID]], tblReturns[OrderID], tblReturns[Returned])</f>
        <v>No</v>
      </c>
      <c r="Q2745" t="str">
        <f>_xlfn.XLOOKUP(tblOrders[[#This Row],[OrderID]], tblShipping[OrderID], tblShipping[ShipMode])</f>
        <v>Pickup</v>
      </c>
      <c r="R2745" t="str">
        <f>IFERROR(_xlfn.XLOOKUP(A2744, tblCustomers[CustomerID], tblCustomers[CustomerName]), "Not Found")</f>
        <v>Not Found</v>
      </c>
      <c r="S2745" t="str">
        <f>IF(tblOrders[[#This Row],[Sales]]&gt;1000000,"High Value","Standard")</f>
        <v>Standard</v>
      </c>
      <c r="T2745" t="str">
        <f>_xlfn.XLOOKUP(tblOrders[[#This Row],[ProductID]], tblProducts[ProductID], tblProducts[ProductName])</f>
        <v>Product 9</v>
      </c>
      <c r="U2745">
        <f>_xlfn.XLOOKUP(tblOrders[[#This Row],[SalesRepID]], tblSalesreps[RepID], tblSalesreps[Target])</f>
        <v>6291486</v>
      </c>
    </row>
    <row r="2746" spans="1:21">
      <c r="A2746" t="s">
        <v>3543</v>
      </c>
      <c r="B2746" s="7" t="s">
        <v>758</v>
      </c>
      <c r="C2746" t="s">
        <v>565</v>
      </c>
      <c r="D2746" t="s">
        <v>49</v>
      </c>
      <c r="E2746" t="s">
        <v>202</v>
      </c>
      <c r="F2746" t="s">
        <v>26</v>
      </c>
      <c r="G2746">
        <v>6</v>
      </c>
      <c r="H2746">
        <v>0.1</v>
      </c>
      <c r="I2746" s="2">
        <v>679833</v>
      </c>
      <c r="J2746" t="str">
        <f>_xlfn.XLOOKUP(tblOrders[[#This Row],[CustomerID]], tblCustomers[CustomerID], tblCustomers[CustomerName])</f>
        <v>Customer 22</v>
      </c>
      <c r="K2746" t="str">
        <f>_xlfn.XLOOKUP(tblOrders[[#This Row],[CustomerID]], tblCustomers[CustomerID], tblCustomers[Segment])</f>
        <v>Consumer</v>
      </c>
      <c r="L2746" t="str">
        <f>_xlfn.XLOOKUP(tblOrders[[#This Row],[ProductID]], tblProducts[ProductID], tblProducts[Category])</f>
        <v>Home</v>
      </c>
      <c r="M2746">
        <f>_xlfn.XLOOKUP(tblOrders[[#This Row],[ProductID]], tblProducts[ProductID], tblProducts[CostPrice])</f>
        <v>71372</v>
      </c>
      <c r="N2746">
        <f>tblOrders[[#This Row],[Sales]]-(tblOrders[[#This Row],[CostPrice]]*tblOrders[[#This Row],[Quantity]])</f>
        <v>251601</v>
      </c>
      <c r="O2746" t="str">
        <f>TEXT(tblOrders[[#This Row],[Date]],"mmm-yyyy")</f>
        <v>Mar-2025</v>
      </c>
      <c r="P2746" t="str">
        <f>_xlfn.XLOOKUP(tblOrders[[#This Row],[OrderID]], tblReturns[OrderID], tblReturns[Returned])</f>
        <v>No</v>
      </c>
      <c r="Q2746" t="str">
        <f>_xlfn.XLOOKUP(tblOrders[[#This Row],[OrderID]], tblShipping[OrderID], tblShipping[ShipMode])</f>
        <v>Pickup</v>
      </c>
      <c r="R2746" t="str">
        <f>IFERROR(_xlfn.XLOOKUP(A2745, tblCustomers[CustomerID], tblCustomers[CustomerName]), "Not Found")</f>
        <v>Not Found</v>
      </c>
      <c r="S2746" t="str">
        <f>IF(tblOrders[[#This Row],[Sales]]&gt;1000000,"High Value","Standard")</f>
        <v>Standard</v>
      </c>
      <c r="T2746" t="str">
        <f>_xlfn.XLOOKUP(tblOrders[[#This Row],[ProductID]], tblProducts[ProductID], tblProducts[ProductName])</f>
        <v>Product 51</v>
      </c>
      <c r="U2746">
        <f>_xlfn.XLOOKUP(tblOrders[[#This Row],[SalesRepID]], tblSalesreps[RepID], tblSalesreps[Target])</f>
        <v>10652665</v>
      </c>
    </row>
    <row r="2747" spans="1:21">
      <c r="A2747" t="s">
        <v>3544</v>
      </c>
      <c r="B2747" s="7" t="s">
        <v>1122</v>
      </c>
      <c r="C2747" t="s">
        <v>1694</v>
      </c>
      <c r="D2747" t="s">
        <v>543</v>
      </c>
      <c r="E2747" t="s">
        <v>105</v>
      </c>
      <c r="F2747" t="s">
        <v>20</v>
      </c>
      <c r="G2747">
        <v>5</v>
      </c>
      <c r="H2747">
        <v>0.2</v>
      </c>
      <c r="I2747" s="2">
        <v>496904</v>
      </c>
      <c r="J2747" t="str">
        <f>_xlfn.XLOOKUP(tblOrders[[#This Row],[CustomerID]], tblCustomers[CustomerID], tblCustomers[CustomerName])</f>
        <v>Customer 54</v>
      </c>
      <c r="K2747" t="str">
        <f>_xlfn.XLOOKUP(tblOrders[[#This Row],[CustomerID]], tblCustomers[CustomerID], tblCustomers[Segment])</f>
        <v>Consumer</v>
      </c>
      <c r="L2747" t="str">
        <f>_xlfn.XLOOKUP(tblOrders[[#This Row],[ProductID]], tblProducts[ProductID], tblProducts[Category])</f>
        <v>Furniture</v>
      </c>
      <c r="M2747">
        <f>_xlfn.XLOOKUP(tblOrders[[#This Row],[ProductID]], tblProducts[ProductID], tblProducts[CostPrice])</f>
        <v>29153</v>
      </c>
      <c r="N2747">
        <f>tblOrders[[#This Row],[Sales]]-(tblOrders[[#This Row],[CostPrice]]*tblOrders[[#This Row],[Quantity]])</f>
        <v>351139</v>
      </c>
      <c r="O2747" t="str">
        <f>TEXT(tblOrders[[#This Row],[Date]],"mmm-yyyy")</f>
        <v>Oct-2025</v>
      </c>
      <c r="P2747" t="str">
        <f>_xlfn.XLOOKUP(tblOrders[[#This Row],[OrderID]], tblReturns[OrderID], tblReturns[Returned])</f>
        <v>No</v>
      </c>
      <c r="Q2747" t="str">
        <f>_xlfn.XLOOKUP(tblOrders[[#This Row],[OrderID]], tblShipping[OrderID], tblShipping[ShipMode])</f>
        <v>Standard</v>
      </c>
      <c r="R2747" t="str">
        <f>IFERROR(_xlfn.XLOOKUP(A2746, tblCustomers[CustomerID], tblCustomers[CustomerName]), "Not Found")</f>
        <v>Not Found</v>
      </c>
      <c r="S2747" t="str">
        <f>IF(tblOrders[[#This Row],[Sales]]&gt;1000000,"High Value","Standard")</f>
        <v>Standard</v>
      </c>
      <c r="T2747" t="str">
        <f>_xlfn.XLOOKUP(tblOrders[[#This Row],[ProductID]], tblProducts[ProductID], tblProducts[ProductName])</f>
        <v>Product 16</v>
      </c>
      <c r="U2747">
        <f>_xlfn.XLOOKUP(tblOrders[[#This Row],[SalesRepID]], tblSalesreps[RepID], tblSalesreps[Target])</f>
        <v>8698154</v>
      </c>
    </row>
    <row r="2748" spans="1:21">
      <c r="A2748" t="s">
        <v>3545</v>
      </c>
      <c r="B2748" s="7" t="s">
        <v>76</v>
      </c>
      <c r="C2748" t="s">
        <v>317</v>
      </c>
      <c r="D2748" t="s">
        <v>255</v>
      </c>
      <c r="E2748" t="s">
        <v>119</v>
      </c>
      <c r="F2748" t="s">
        <v>51</v>
      </c>
      <c r="G2748">
        <v>7</v>
      </c>
      <c r="H2748">
        <v>0.05</v>
      </c>
      <c r="I2748" s="2">
        <v>696787</v>
      </c>
      <c r="J2748" t="str">
        <f>_xlfn.XLOOKUP(tblOrders[[#This Row],[CustomerID]], tblCustomers[CustomerID], tblCustomers[CustomerName])</f>
        <v>Customer 56</v>
      </c>
      <c r="K2748" t="str">
        <f>_xlfn.XLOOKUP(tblOrders[[#This Row],[CustomerID]], tblCustomers[CustomerID], tblCustomers[Segment])</f>
        <v>SME</v>
      </c>
      <c r="L2748" t="str">
        <f>_xlfn.XLOOKUP(tblOrders[[#This Row],[ProductID]], tblProducts[ProductID], tblProducts[Category])</f>
        <v>Electronics</v>
      </c>
      <c r="M2748">
        <f>_xlfn.XLOOKUP(tblOrders[[#This Row],[ProductID]], tblProducts[ProductID], tblProducts[CostPrice])</f>
        <v>58560</v>
      </c>
      <c r="N2748">
        <f>tblOrders[[#This Row],[Sales]]-(tblOrders[[#This Row],[CostPrice]]*tblOrders[[#This Row],[Quantity]])</f>
        <v>286867</v>
      </c>
      <c r="O2748" t="str">
        <f>TEXT(tblOrders[[#This Row],[Date]],"mmm-yyyy")</f>
        <v>Jun-2025</v>
      </c>
      <c r="P2748" t="str">
        <f>_xlfn.XLOOKUP(tblOrders[[#This Row],[OrderID]], tblReturns[OrderID], tblReturns[Returned])</f>
        <v>No</v>
      </c>
      <c r="Q2748" t="str">
        <f>_xlfn.XLOOKUP(tblOrders[[#This Row],[OrderID]], tblShipping[OrderID], tblShipping[ShipMode])</f>
        <v>Express</v>
      </c>
      <c r="R2748" t="str">
        <f>IFERROR(_xlfn.XLOOKUP(A2747, tblCustomers[CustomerID], tblCustomers[CustomerName]), "Not Found")</f>
        <v>Not Found</v>
      </c>
      <c r="S2748" t="str">
        <f>IF(tblOrders[[#This Row],[Sales]]&gt;1000000,"High Value","Standard")</f>
        <v>Standard</v>
      </c>
      <c r="T2748" t="str">
        <f>_xlfn.XLOOKUP(tblOrders[[#This Row],[ProductID]], tblProducts[ProductID], tblProducts[ProductName])</f>
        <v>Product 79</v>
      </c>
      <c r="U2748">
        <f>_xlfn.XLOOKUP(tblOrders[[#This Row],[SalesRepID]], tblSalesreps[RepID], tblSalesreps[Target])</f>
        <v>5886694</v>
      </c>
    </row>
    <row r="2749" spans="1:21">
      <c r="A2749" t="s">
        <v>3546</v>
      </c>
      <c r="B2749" s="7" t="s">
        <v>1374</v>
      </c>
      <c r="C2749" t="s">
        <v>765</v>
      </c>
      <c r="D2749" t="s">
        <v>301</v>
      </c>
      <c r="E2749" t="s">
        <v>50</v>
      </c>
      <c r="F2749" t="s">
        <v>14</v>
      </c>
      <c r="G2749">
        <v>4</v>
      </c>
      <c r="H2749">
        <v>0.05</v>
      </c>
      <c r="I2749" s="2">
        <v>45113.599999999999</v>
      </c>
      <c r="J2749" t="str">
        <f>_xlfn.XLOOKUP(tblOrders[[#This Row],[CustomerID]], tblCustomers[CustomerID], tblCustomers[CustomerName])</f>
        <v>Customer 8</v>
      </c>
      <c r="K2749" t="str">
        <f>_xlfn.XLOOKUP(tblOrders[[#This Row],[CustomerID]], tblCustomers[CustomerID], tblCustomers[Segment])</f>
        <v>Consumer</v>
      </c>
      <c r="L2749" t="str">
        <f>_xlfn.XLOOKUP(tblOrders[[#This Row],[ProductID]], tblProducts[ProductID], tblProducts[Category])</f>
        <v>Office</v>
      </c>
      <c r="M2749">
        <f>_xlfn.XLOOKUP(tblOrders[[#This Row],[ProductID]], tblProducts[ProductID], tblProducts[CostPrice])</f>
        <v>77841</v>
      </c>
      <c r="N2749">
        <f>tblOrders[[#This Row],[Sales]]-(tblOrders[[#This Row],[CostPrice]]*tblOrders[[#This Row],[Quantity]])</f>
        <v>-266250.40000000002</v>
      </c>
      <c r="O2749" t="str">
        <f>TEXT(tblOrders[[#This Row],[Date]],"mmm-yyyy")</f>
        <v>Aug-2025</v>
      </c>
      <c r="P2749" t="str">
        <f>_xlfn.XLOOKUP(tblOrders[[#This Row],[OrderID]], tblReturns[OrderID], tblReturns[Returned])</f>
        <v>No</v>
      </c>
      <c r="Q2749" t="str">
        <f>_xlfn.XLOOKUP(tblOrders[[#This Row],[OrderID]], tblShipping[OrderID], tblShipping[ShipMode])</f>
        <v>Standard</v>
      </c>
      <c r="R2749" t="str">
        <f>IFERROR(_xlfn.XLOOKUP(A2748, tblCustomers[CustomerID], tblCustomers[CustomerName]), "Not Found")</f>
        <v>Not Found</v>
      </c>
      <c r="S2749" t="str">
        <f>IF(tblOrders[[#This Row],[Sales]]&gt;1000000,"High Value","Standard")</f>
        <v>Standard</v>
      </c>
      <c r="T2749" t="str">
        <f>_xlfn.XLOOKUP(tblOrders[[#This Row],[ProductID]], tblProducts[ProductID], tblProducts[ProductName])</f>
        <v>Product 98</v>
      </c>
      <c r="U2749">
        <f>_xlfn.XLOOKUP(tblOrders[[#This Row],[SalesRepID]], tblSalesreps[RepID], tblSalesreps[Target])</f>
        <v>17350666</v>
      </c>
    </row>
    <row r="2750" spans="1:21">
      <c r="A2750" t="s">
        <v>3547</v>
      </c>
      <c r="B2750" s="7" t="s">
        <v>1541</v>
      </c>
      <c r="C2750" t="s">
        <v>192</v>
      </c>
      <c r="D2750" t="s">
        <v>339</v>
      </c>
      <c r="E2750" t="s">
        <v>197</v>
      </c>
      <c r="F2750" t="s">
        <v>14</v>
      </c>
      <c r="G2750">
        <v>6</v>
      </c>
      <c r="H2750">
        <v>0</v>
      </c>
      <c r="I2750" s="2">
        <v>414528</v>
      </c>
      <c r="J2750" t="str">
        <f>_xlfn.XLOOKUP(tblOrders[[#This Row],[CustomerID]], tblCustomers[CustomerID], tblCustomers[CustomerName])</f>
        <v>Customer 268</v>
      </c>
      <c r="K2750" t="str">
        <f>_xlfn.XLOOKUP(tblOrders[[#This Row],[CustomerID]], tblCustomers[CustomerID], tblCustomers[Segment])</f>
        <v>Consumer</v>
      </c>
      <c r="L2750" t="str">
        <f>_xlfn.XLOOKUP(tblOrders[[#This Row],[ProductID]], tblProducts[ProductID], tblProducts[Category])</f>
        <v>Office</v>
      </c>
      <c r="M2750">
        <f>_xlfn.XLOOKUP(tblOrders[[#This Row],[ProductID]], tblProducts[ProductID], tblProducts[CostPrice])</f>
        <v>73889</v>
      </c>
      <c r="N2750">
        <f>tblOrders[[#This Row],[Sales]]-(tblOrders[[#This Row],[CostPrice]]*tblOrders[[#This Row],[Quantity]])</f>
        <v>-28806</v>
      </c>
      <c r="O2750" t="str">
        <f>TEXT(tblOrders[[#This Row],[Date]],"mmm-yyyy")</f>
        <v>Dec-2025</v>
      </c>
      <c r="P2750" t="str">
        <f>_xlfn.XLOOKUP(tblOrders[[#This Row],[OrderID]], tblReturns[OrderID], tblReturns[Returned])</f>
        <v>No</v>
      </c>
      <c r="Q2750" t="str">
        <f>_xlfn.XLOOKUP(tblOrders[[#This Row],[OrderID]], tblShipping[OrderID], tblShipping[ShipMode])</f>
        <v>Pickup</v>
      </c>
      <c r="R2750" t="str">
        <f>IFERROR(_xlfn.XLOOKUP(A2749, tblCustomers[CustomerID], tblCustomers[CustomerName]), "Not Found")</f>
        <v>Not Found</v>
      </c>
      <c r="S2750" t="str">
        <f>IF(tblOrders[[#This Row],[Sales]]&gt;1000000,"High Value","Standard")</f>
        <v>Standard</v>
      </c>
      <c r="T2750" t="str">
        <f>_xlfn.XLOOKUP(tblOrders[[#This Row],[ProductID]], tblProducts[ProductID], tblProducts[ProductName])</f>
        <v>Product 83</v>
      </c>
      <c r="U2750">
        <f>_xlfn.XLOOKUP(tblOrders[[#This Row],[SalesRepID]], tblSalesreps[RepID], tblSalesreps[Target])</f>
        <v>19562258</v>
      </c>
    </row>
    <row r="2751" spans="1:21">
      <c r="A2751" t="s">
        <v>3548</v>
      </c>
      <c r="B2751" s="7" t="s">
        <v>1255</v>
      </c>
      <c r="C2751" t="s">
        <v>885</v>
      </c>
      <c r="D2751" t="s">
        <v>174</v>
      </c>
      <c r="E2751" t="s">
        <v>87</v>
      </c>
      <c r="F2751" t="s">
        <v>51</v>
      </c>
      <c r="G2751">
        <v>6</v>
      </c>
      <c r="H2751">
        <v>0</v>
      </c>
      <c r="I2751" s="2">
        <v>243720</v>
      </c>
      <c r="J2751" t="str">
        <f>_xlfn.XLOOKUP(tblOrders[[#This Row],[CustomerID]], tblCustomers[CustomerID], tblCustomers[CustomerName])</f>
        <v>Customer 277</v>
      </c>
      <c r="K2751" t="str">
        <f>_xlfn.XLOOKUP(tblOrders[[#This Row],[CustomerID]], tblCustomers[CustomerID], tblCustomers[Segment])</f>
        <v>Corporate</v>
      </c>
      <c r="L2751" t="str">
        <f>_xlfn.XLOOKUP(tblOrders[[#This Row],[ProductID]], tblProducts[ProductID], tblProducts[Category])</f>
        <v>Home</v>
      </c>
      <c r="M2751">
        <f>_xlfn.XLOOKUP(tblOrders[[#This Row],[ProductID]], tblProducts[ProductID], tblProducts[CostPrice])</f>
        <v>62348</v>
      </c>
      <c r="N2751">
        <f>tblOrders[[#This Row],[Sales]]-(tblOrders[[#This Row],[CostPrice]]*tblOrders[[#This Row],[Quantity]])</f>
        <v>-130368</v>
      </c>
      <c r="O2751" t="str">
        <f>TEXT(tblOrders[[#This Row],[Date]],"mmm-yyyy")</f>
        <v>Jun-2025</v>
      </c>
      <c r="P2751" t="str">
        <f>_xlfn.XLOOKUP(tblOrders[[#This Row],[OrderID]], tblReturns[OrderID], tblReturns[Returned])</f>
        <v>No</v>
      </c>
      <c r="Q2751" t="str">
        <f>_xlfn.XLOOKUP(tblOrders[[#This Row],[OrderID]], tblShipping[OrderID], tblShipping[ShipMode])</f>
        <v>Standard</v>
      </c>
      <c r="R2751" t="str">
        <f>IFERROR(_xlfn.XLOOKUP(A2750, tblCustomers[CustomerID], tblCustomers[CustomerName]), "Not Found")</f>
        <v>Not Found</v>
      </c>
      <c r="S2751" t="str">
        <f>IF(tblOrders[[#This Row],[Sales]]&gt;1000000,"High Value","Standard")</f>
        <v>Standard</v>
      </c>
      <c r="T2751" t="str">
        <f>_xlfn.XLOOKUP(tblOrders[[#This Row],[ProductID]], tblProducts[ProductID], tblProducts[ProductName])</f>
        <v>Product 64</v>
      </c>
      <c r="U2751">
        <f>_xlfn.XLOOKUP(tblOrders[[#This Row],[SalesRepID]], tblSalesreps[RepID], tblSalesreps[Target])</f>
        <v>18500989</v>
      </c>
    </row>
    <row r="2752" spans="1:21">
      <c r="A2752" t="s">
        <v>3549</v>
      </c>
      <c r="B2752" s="7" t="s">
        <v>296</v>
      </c>
      <c r="C2752" t="s">
        <v>581</v>
      </c>
      <c r="D2752" t="s">
        <v>174</v>
      </c>
      <c r="E2752" t="s">
        <v>186</v>
      </c>
      <c r="F2752" t="s">
        <v>20</v>
      </c>
      <c r="G2752">
        <v>3</v>
      </c>
      <c r="H2752">
        <v>0</v>
      </c>
      <c r="I2752" s="2">
        <v>433953</v>
      </c>
      <c r="J2752" t="str">
        <f>_xlfn.XLOOKUP(tblOrders[[#This Row],[CustomerID]], tblCustomers[CustomerID], tblCustomers[CustomerName])</f>
        <v>Customer 238</v>
      </c>
      <c r="K2752" t="str">
        <f>_xlfn.XLOOKUP(tblOrders[[#This Row],[CustomerID]], tblCustomers[CustomerID], tblCustomers[Segment])</f>
        <v>Consumer</v>
      </c>
      <c r="L2752" t="str">
        <f>_xlfn.XLOOKUP(tblOrders[[#This Row],[ProductID]], tblProducts[ProductID], tblProducts[Category])</f>
        <v>Home</v>
      </c>
      <c r="M2752">
        <f>_xlfn.XLOOKUP(tblOrders[[#This Row],[ProductID]], tblProducts[ProductID], tblProducts[CostPrice])</f>
        <v>62348</v>
      </c>
      <c r="N2752">
        <f>tblOrders[[#This Row],[Sales]]-(tblOrders[[#This Row],[CostPrice]]*tblOrders[[#This Row],[Quantity]])</f>
        <v>246909</v>
      </c>
      <c r="O2752" t="str">
        <f>TEXT(tblOrders[[#This Row],[Date]],"mmm-yyyy")</f>
        <v>Nov-2025</v>
      </c>
      <c r="P2752" t="str">
        <f>_xlfn.XLOOKUP(tblOrders[[#This Row],[OrderID]], tblReturns[OrderID], tblReturns[Returned])</f>
        <v>Yes</v>
      </c>
      <c r="Q2752" t="str">
        <f>_xlfn.XLOOKUP(tblOrders[[#This Row],[OrderID]], tblShipping[OrderID], tblShipping[ShipMode])</f>
        <v>Standard</v>
      </c>
      <c r="R2752" t="str">
        <f>IFERROR(_xlfn.XLOOKUP(A2751, tblCustomers[CustomerID], tblCustomers[CustomerName]), "Not Found")</f>
        <v>Not Found</v>
      </c>
      <c r="S2752" t="str">
        <f>IF(tblOrders[[#This Row],[Sales]]&gt;1000000,"High Value","Standard")</f>
        <v>Standard</v>
      </c>
      <c r="T2752" t="str">
        <f>_xlfn.XLOOKUP(tblOrders[[#This Row],[ProductID]], tblProducts[ProductID], tblProducts[ProductName])</f>
        <v>Product 64</v>
      </c>
      <c r="U2752">
        <f>_xlfn.XLOOKUP(tblOrders[[#This Row],[SalesRepID]], tblSalesreps[RepID], tblSalesreps[Target])</f>
        <v>15141830</v>
      </c>
    </row>
    <row r="2753" spans="1:21">
      <c r="A2753" t="s">
        <v>3550</v>
      </c>
      <c r="B2753" s="7" t="s">
        <v>1055</v>
      </c>
      <c r="C2753" t="s">
        <v>882</v>
      </c>
      <c r="D2753" t="s">
        <v>817</v>
      </c>
      <c r="E2753" t="s">
        <v>105</v>
      </c>
      <c r="F2753" t="s">
        <v>26</v>
      </c>
      <c r="G2753">
        <v>9</v>
      </c>
      <c r="H2753">
        <v>0.15</v>
      </c>
      <c r="I2753" s="2">
        <v>835708.95</v>
      </c>
      <c r="J2753" t="str">
        <f>_xlfn.XLOOKUP(tblOrders[[#This Row],[CustomerID]], tblCustomers[CustomerID], tblCustomers[CustomerName])</f>
        <v>Customer 10</v>
      </c>
      <c r="K2753" t="str">
        <f>_xlfn.XLOOKUP(tblOrders[[#This Row],[CustomerID]], tblCustomers[CustomerID], tblCustomers[Segment])</f>
        <v>SME</v>
      </c>
      <c r="L2753" t="str">
        <f>_xlfn.XLOOKUP(tblOrders[[#This Row],[ProductID]], tblProducts[ProductID], tblProducts[Category])</f>
        <v>Furniture</v>
      </c>
      <c r="M2753">
        <f>_xlfn.XLOOKUP(tblOrders[[#This Row],[ProductID]], tblProducts[ProductID], tblProducts[CostPrice])</f>
        <v>11009</v>
      </c>
      <c r="N2753">
        <f>tblOrders[[#This Row],[Sales]]-(tblOrders[[#This Row],[CostPrice]]*tblOrders[[#This Row],[Quantity]])</f>
        <v>736627.95</v>
      </c>
      <c r="O2753" t="str">
        <f>TEXT(tblOrders[[#This Row],[Date]],"mmm-yyyy")</f>
        <v>Mar-2025</v>
      </c>
      <c r="P2753" t="str">
        <f>_xlfn.XLOOKUP(tblOrders[[#This Row],[OrderID]], tblReturns[OrderID], tblReturns[Returned])</f>
        <v>No</v>
      </c>
      <c r="Q2753" t="str">
        <f>_xlfn.XLOOKUP(tblOrders[[#This Row],[OrderID]], tblShipping[OrderID], tblShipping[ShipMode])</f>
        <v>Standard</v>
      </c>
      <c r="R2753" t="str">
        <f>IFERROR(_xlfn.XLOOKUP(A2752, tblCustomers[CustomerID], tblCustomers[CustomerName]), "Not Found")</f>
        <v>Not Found</v>
      </c>
      <c r="S2753" t="str">
        <f>IF(tblOrders[[#This Row],[Sales]]&gt;1000000,"High Value","Standard")</f>
        <v>Standard</v>
      </c>
      <c r="T2753" t="str">
        <f>_xlfn.XLOOKUP(tblOrders[[#This Row],[ProductID]], tblProducts[ProductID], tblProducts[ProductName])</f>
        <v>Product 99</v>
      </c>
      <c r="U2753">
        <f>_xlfn.XLOOKUP(tblOrders[[#This Row],[SalesRepID]], tblSalesreps[RepID], tblSalesreps[Target])</f>
        <v>8698154</v>
      </c>
    </row>
    <row r="2754" spans="1:21">
      <c r="A2754" t="s">
        <v>3551</v>
      </c>
      <c r="B2754" s="7" t="s">
        <v>871</v>
      </c>
      <c r="C2754" t="s">
        <v>921</v>
      </c>
      <c r="D2754" t="s">
        <v>39</v>
      </c>
      <c r="E2754" t="s">
        <v>74</v>
      </c>
      <c r="F2754" t="s">
        <v>20</v>
      </c>
      <c r="G2754">
        <v>3</v>
      </c>
      <c r="H2754">
        <v>0.2</v>
      </c>
      <c r="I2754" s="2">
        <v>129108</v>
      </c>
      <c r="J2754" t="str">
        <f>_xlfn.XLOOKUP(tblOrders[[#This Row],[CustomerID]], tblCustomers[CustomerID], tblCustomers[CustomerName])</f>
        <v>Customer 272</v>
      </c>
      <c r="K2754" t="str">
        <f>_xlfn.XLOOKUP(tblOrders[[#This Row],[CustomerID]], tblCustomers[CustomerID], tblCustomers[Segment])</f>
        <v>Consumer</v>
      </c>
      <c r="L2754" t="str">
        <f>_xlfn.XLOOKUP(tblOrders[[#This Row],[ProductID]], tblProducts[ProductID], tblProducts[Category])</f>
        <v>Office</v>
      </c>
      <c r="M2754">
        <f>_xlfn.XLOOKUP(tblOrders[[#This Row],[ProductID]], tblProducts[ProductID], tblProducts[CostPrice])</f>
        <v>63926</v>
      </c>
      <c r="N2754">
        <f>tblOrders[[#This Row],[Sales]]-(tblOrders[[#This Row],[CostPrice]]*tblOrders[[#This Row],[Quantity]])</f>
        <v>-62670</v>
      </c>
      <c r="O2754" t="str">
        <f>TEXT(tblOrders[[#This Row],[Date]],"mmm-yyyy")</f>
        <v>Nov-2025</v>
      </c>
      <c r="P2754" t="str">
        <f>_xlfn.XLOOKUP(tblOrders[[#This Row],[OrderID]], tblReturns[OrderID], tblReturns[Returned])</f>
        <v>No</v>
      </c>
      <c r="Q2754" t="str">
        <f>_xlfn.XLOOKUP(tblOrders[[#This Row],[OrderID]], tblShipping[OrderID], tblShipping[ShipMode])</f>
        <v>Standard</v>
      </c>
      <c r="R2754" t="str">
        <f>IFERROR(_xlfn.XLOOKUP(A2753, tblCustomers[CustomerID], tblCustomers[CustomerName]), "Not Found")</f>
        <v>Not Found</v>
      </c>
      <c r="S2754" t="str">
        <f>IF(tblOrders[[#This Row],[Sales]]&gt;1000000,"High Value","Standard")</f>
        <v>Standard</v>
      </c>
      <c r="T2754" t="str">
        <f>_xlfn.XLOOKUP(tblOrders[[#This Row],[ProductID]], tblProducts[ProductID], tblProducts[ProductName])</f>
        <v>Product 4</v>
      </c>
      <c r="U2754">
        <f>_xlfn.XLOOKUP(tblOrders[[#This Row],[SalesRepID]], tblSalesreps[RepID], tblSalesreps[Target])</f>
        <v>7254801</v>
      </c>
    </row>
    <row r="2755" spans="1:21">
      <c r="A2755" t="s">
        <v>3552</v>
      </c>
      <c r="B2755" s="7" t="s">
        <v>1151</v>
      </c>
      <c r="C2755" t="s">
        <v>629</v>
      </c>
      <c r="D2755" t="s">
        <v>272</v>
      </c>
      <c r="E2755" t="s">
        <v>45</v>
      </c>
      <c r="F2755" t="s">
        <v>14</v>
      </c>
      <c r="G2755">
        <v>5</v>
      </c>
      <c r="H2755">
        <v>0</v>
      </c>
      <c r="I2755" s="2">
        <v>632845</v>
      </c>
      <c r="J2755" t="str">
        <f>_xlfn.XLOOKUP(tblOrders[[#This Row],[CustomerID]], tblCustomers[CustomerID], tblCustomers[CustomerName])</f>
        <v>Customer 12</v>
      </c>
      <c r="K2755" t="str">
        <f>_xlfn.XLOOKUP(tblOrders[[#This Row],[CustomerID]], tblCustomers[CustomerID], tblCustomers[Segment])</f>
        <v>Corporate</v>
      </c>
      <c r="L2755" t="str">
        <f>_xlfn.XLOOKUP(tblOrders[[#This Row],[ProductID]], tblProducts[ProductID], tblProducts[Category])</f>
        <v>Furniture</v>
      </c>
      <c r="M2755">
        <f>_xlfn.XLOOKUP(tblOrders[[#This Row],[ProductID]], tblProducts[ProductID], tblProducts[CostPrice])</f>
        <v>48118</v>
      </c>
      <c r="N2755">
        <f>tblOrders[[#This Row],[Sales]]-(tblOrders[[#This Row],[CostPrice]]*tblOrders[[#This Row],[Quantity]])</f>
        <v>392255</v>
      </c>
      <c r="O2755" t="str">
        <f>TEXT(tblOrders[[#This Row],[Date]],"mmm-yyyy")</f>
        <v>Jul-2025</v>
      </c>
      <c r="P2755" t="str">
        <f>_xlfn.XLOOKUP(tblOrders[[#This Row],[OrderID]], tblReturns[OrderID], tblReturns[Returned])</f>
        <v>No</v>
      </c>
      <c r="Q2755" t="str">
        <f>_xlfn.XLOOKUP(tblOrders[[#This Row],[OrderID]], tblShipping[OrderID], tblShipping[ShipMode])</f>
        <v>Standard</v>
      </c>
      <c r="R2755" t="str">
        <f>IFERROR(_xlfn.XLOOKUP(A2754, tblCustomers[CustomerID], tblCustomers[CustomerName]), "Not Found")</f>
        <v>Not Found</v>
      </c>
      <c r="S2755" t="str">
        <f>IF(tblOrders[[#This Row],[Sales]]&gt;1000000,"High Value","Standard")</f>
        <v>Standard</v>
      </c>
      <c r="T2755" t="str">
        <f>_xlfn.XLOOKUP(tblOrders[[#This Row],[ProductID]], tblProducts[ProductID], tblProducts[ProductName])</f>
        <v>Product 75</v>
      </c>
      <c r="U2755">
        <f>_xlfn.XLOOKUP(tblOrders[[#This Row],[SalesRepID]], tblSalesreps[RepID], tblSalesreps[Target])</f>
        <v>11319839</v>
      </c>
    </row>
    <row r="2756" spans="1:21">
      <c r="A2756" t="s">
        <v>3553</v>
      </c>
      <c r="B2756" s="7" t="s">
        <v>483</v>
      </c>
      <c r="C2756" t="s">
        <v>814</v>
      </c>
      <c r="D2756" t="s">
        <v>1230</v>
      </c>
      <c r="E2756" t="s">
        <v>210</v>
      </c>
      <c r="F2756" t="s">
        <v>51</v>
      </c>
      <c r="G2756">
        <v>9</v>
      </c>
      <c r="H2756">
        <v>0.05</v>
      </c>
      <c r="I2756" s="2">
        <v>309621.15000000002</v>
      </c>
      <c r="J2756" t="str">
        <f>_xlfn.XLOOKUP(tblOrders[[#This Row],[CustomerID]], tblCustomers[CustomerID], tblCustomers[CustomerName])</f>
        <v>Customer 235</v>
      </c>
      <c r="K2756" t="str">
        <f>_xlfn.XLOOKUP(tblOrders[[#This Row],[CustomerID]], tblCustomers[CustomerID], tblCustomers[Segment])</f>
        <v>Consumer</v>
      </c>
      <c r="L2756" t="str">
        <f>_xlfn.XLOOKUP(tblOrders[[#This Row],[ProductID]], tblProducts[ProductID], tblProducts[Category])</f>
        <v>Furniture</v>
      </c>
      <c r="M2756">
        <f>_xlfn.XLOOKUP(tblOrders[[#This Row],[ProductID]], tblProducts[ProductID], tblProducts[CostPrice])</f>
        <v>48520</v>
      </c>
      <c r="N2756">
        <f>tblOrders[[#This Row],[Sales]]-(tblOrders[[#This Row],[CostPrice]]*tblOrders[[#This Row],[Quantity]])</f>
        <v>-127058.84999999998</v>
      </c>
      <c r="O2756" t="str">
        <f>TEXT(tblOrders[[#This Row],[Date]],"mmm-yyyy")</f>
        <v>May-2025</v>
      </c>
      <c r="P2756" t="str">
        <f>_xlfn.XLOOKUP(tblOrders[[#This Row],[OrderID]], tblReturns[OrderID], tblReturns[Returned])</f>
        <v>No</v>
      </c>
      <c r="Q2756" t="str">
        <f>_xlfn.XLOOKUP(tblOrders[[#This Row],[OrderID]], tblShipping[OrderID], tblShipping[ShipMode])</f>
        <v>Standard</v>
      </c>
      <c r="R2756" t="str">
        <f>IFERROR(_xlfn.XLOOKUP(A2755, tblCustomers[CustomerID], tblCustomers[CustomerName]), "Not Found")</f>
        <v>Not Found</v>
      </c>
      <c r="S2756" t="str">
        <f>IF(tblOrders[[#This Row],[Sales]]&gt;1000000,"High Value","Standard")</f>
        <v>Standard</v>
      </c>
      <c r="T2756" t="str">
        <f>_xlfn.XLOOKUP(tblOrders[[#This Row],[ProductID]], tblProducts[ProductID], tblProducts[ProductName])</f>
        <v>Product 73</v>
      </c>
      <c r="U2756">
        <f>_xlfn.XLOOKUP(tblOrders[[#This Row],[SalesRepID]], tblSalesreps[RepID], tblSalesreps[Target])</f>
        <v>19336654</v>
      </c>
    </row>
    <row r="2757" spans="1:21">
      <c r="A2757" t="s">
        <v>3554</v>
      </c>
      <c r="B2757" s="7" t="s">
        <v>1012</v>
      </c>
      <c r="C2757" t="s">
        <v>426</v>
      </c>
      <c r="D2757" t="s">
        <v>164</v>
      </c>
      <c r="E2757" t="s">
        <v>35</v>
      </c>
      <c r="F2757" t="s">
        <v>51</v>
      </c>
      <c r="G2757">
        <v>5</v>
      </c>
      <c r="H2757">
        <v>0.15</v>
      </c>
      <c r="I2757" s="2">
        <v>47090</v>
      </c>
      <c r="J2757" t="str">
        <f>_xlfn.XLOOKUP(tblOrders[[#This Row],[CustomerID]], tblCustomers[CustomerID], tblCustomers[CustomerName])</f>
        <v>Customer 195</v>
      </c>
      <c r="K2757" t="str">
        <f>_xlfn.XLOOKUP(tblOrders[[#This Row],[CustomerID]], tblCustomers[CustomerID], tblCustomers[Segment])</f>
        <v>Corporate</v>
      </c>
      <c r="L2757" t="str">
        <f>_xlfn.XLOOKUP(tblOrders[[#This Row],[ProductID]], tblProducts[ProductID], tblProducts[Category])</f>
        <v>Electronics</v>
      </c>
      <c r="M2757">
        <f>_xlfn.XLOOKUP(tblOrders[[#This Row],[ProductID]], tblProducts[ProductID], tblProducts[CostPrice])</f>
        <v>44535</v>
      </c>
      <c r="N2757">
        <f>tblOrders[[#This Row],[Sales]]-(tblOrders[[#This Row],[CostPrice]]*tblOrders[[#This Row],[Quantity]])</f>
        <v>-175585</v>
      </c>
      <c r="O2757" t="str">
        <f>TEXT(tblOrders[[#This Row],[Date]],"mmm-yyyy")</f>
        <v>May-2025</v>
      </c>
      <c r="P2757" t="str">
        <f>_xlfn.XLOOKUP(tblOrders[[#This Row],[OrderID]], tblReturns[OrderID], tblReturns[Returned])</f>
        <v>No</v>
      </c>
      <c r="Q2757" t="str">
        <f>_xlfn.XLOOKUP(tblOrders[[#This Row],[OrderID]], tblShipping[OrderID], tblShipping[ShipMode])</f>
        <v>Express</v>
      </c>
      <c r="R2757" t="str">
        <f>IFERROR(_xlfn.XLOOKUP(A2756, tblCustomers[CustomerID], tblCustomers[CustomerName]), "Not Found")</f>
        <v>Not Found</v>
      </c>
      <c r="S2757" t="str">
        <f>IF(tblOrders[[#This Row],[Sales]]&gt;1000000,"High Value","Standard")</f>
        <v>Standard</v>
      </c>
      <c r="T2757" t="str">
        <f>_xlfn.XLOOKUP(tblOrders[[#This Row],[ProductID]], tblProducts[ProductID], tblProducts[ProductName])</f>
        <v>Product 71</v>
      </c>
      <c r="U2757">
        <f>_xlfn.XLOOKUP(tblOrders[[#This Row],[SalesRepID]], tblSalesreps[RepID], tblSalesreps[Target])</f>
        <v>19619177</v>
      </c>
    </row>
    <row r="2758" spans="1:21">
      <c r="A2758" t="s">
        <v>3555</v>
      </c>
      <c r="B2758" s="7" t="s">
        <v>1120</v>
      </c>
      <c r="C2758" t="s">
        <v>854</v>
      </c>
      <c r="D2758" t="s">
        <v>382</v>
      </c>
      <c r="E2758" t="s">
        <v>105</v>
      </c>
      <c r="F2758" t="s">
        <v>88</v>
      </c>
      <c r="G2758">
        <v>8</v>
      </c>
      <c r="H2758">
        <v>0.05</v>
      </c>
      <c r="I2758" s="2">
        <v>180674.8</v>
      </c>
      <c r="J2758" t="str">
        <f>_xlfn.XLOOKUP(tblOrders[[#This Row],[CustomerID]], tblCustomers[CustomerID], tblCustomers[CustomerName])</f>
        <v>Customer 91</v>
      </c>
      <c r="K2758" t="str">
        <f>_xlfn.XLOOKUP(tblOrders[[#This Row],[CustomerID]], tblCustomers[CustomerID], tblCustomers[Segment])</f>
        <v>Consumer</v>
      </c>
      <c r="L2758" t="str">
        <f>_xlfn.XLOOKUP(tblOrders[[#This Row],[ProductID]], tblProducts[ProductID], tblProducts[Category])</f>
        <v>Office</v>
      </c>
      <c r="M2758">
        <f>_xlfn.XLOOKUP(tblOrders[[#This Row],[ProductID]], tblProducts[ProductID], tblProducts[CostPrice])</f>
        <v>61777</v>
      </c>
      <c r="N2758">
        <f>tblOrders[[#This Row],[Sales]]-(tblOrders[[#This Row],[CostPrice]]*tblOrders[[#This Row],[Quantity]])</f>
        <v>-313541.2</v>
      </c>
      <c r="O2758" t="str">
        <f>TEXT(tblOrders[[#This Row],[Date]],"mmm-yyyy")</f>
        <v>Jun-2025</v>
      </c>
      <c r="P2758" t="str">
        <f>_xlfn.XLOOKUP(tblOrders[[#This Row],[OrderID]], tblReturns[OrderID], tblReturns[Returned])</f>
        <v>No</v>
      </c>
      <c r="Q2758" t="str">
        <f>_xlfn.XLOOKUP(tblOrders[[#This Row],[OrderID]], tblShipping[OrderID], tblShipping[ShipMode])</f>
        <v>Pickup</v>
      </c>
      <c r="R2758" t="str">
        <f>IFERROR(_xlfn.XLOOKUP(A2757, tblCustomers[CustomerID], tblCustomers[CustomerName]), "Not Found")</f>
        <v>Not Found</v>
      </c>
      <c r="S2758" t="str">
        <f>IF(tblOrders[[#This Row],[Sales]]&gt;1000000,"High Value","Standard")</f>
        <v>Standard</v>
      </c>
      <c r="T2758" t="str">
        <f>_xlfn.XLOOKUP(tblOrders[[#This Row],[ProductID]], tblProducts[ProductID], tblProducts[ProductName])</f>
        <v>Product 65</v>
      </c>
      <c r="U2758">
        <f>_xlfn.XLOOKUP(tblOrders[[#This Row],[SalesRepID]], tblSalesreps[RepID], tblSalesreps[Target])</f>
        <v>8698154</v>
      </c>
    </row>
    <row r="2759" spans="1:21">
      <c r="A2759" t="s">
        <v>3556</v>
      </c>
      <c r="B2759" s="7" t="s">
        <v>1817</v>
      </c>
      <c r="C2759" t="s">
        <v>1992</v>
      </c>
      <c r="D2759" t="s">
        <v>68</v>
      </c>
      <c r="E2759" t="s">
        <v>165</v>
      </c>
      <c r="F2759" t="s">
        <v>88</v>
      </c>
      <c r="G2759">
        <v>10</v>
      </c>
      <c r="H2759">
        <v>0.05</v>
      </c>
      <c r="I2759" s="2">
        <v>1193988.5</v>
      </c>
      <c r="J2759" t="str">
        <f>_xlfn.XLOOKUP(tblOrders[[#This Row],[CustomerID]], tblCustomers[CustomerID], tblCustomers[CustomerName])</f>
        <v>Customer 171</v>
      </c>
      <c r="K2759" t="str">
        <f>_xlfn.XLOOKUP(tblOrders[[#This Row],[CustomerID]], tblCustomers[CustomerID], tblCustomers[Segment])</f>
        <v>SME</v>
      </c>
      <c r="L2759" t="str">
        <f>_xlfn.XLOOKUP(tblOrders[[#This Row],[ProductID]], tblProducts[ProductID], tblProducts[Category])</f>
        <v>Home</v>
      </c>
      <c r="M2759">
        <f>_xlfn.XLOOKUP(tblOrders[[#This Row],[ProductID]], tblProducts[ProductID], tblProducts[CostPrice])</f>
        <v>7159</v>
      </c>
      <c r="N2759">
        <f>tblOrders[[#This Row],[Sales]]-(tblOrders[[#This Row],[CostPrice]]*tblOrders[[#This Row],[Quantity]])</f>
        <v>1122398.5</v>
      </c>
      <c r="O2759" t="str">
        <f>TEXT(tblOrders[[#This Row],[Date]],"mmm-yyyy")</f>
        <v>Nov-2025</v>
      </c>
      <c r="P2759" t="str">
        <f>_xlfn.XLOOKUP(tblOrders[[#This Row],[OrderID]], tblReturns[OrderID], tblReturns[Returned])</f>
        <v>No</v>
      </c>
      <c r="Q2759" t="str">
        <f>_xlfn.XLOOKUP(tblOrders[[#This Row],[OrderID]], tblShipping[OrderID], tblShipping[ShipMode])</f>
        <v>Pickup</v>
      </c>
      <c r="R2759" t="str">
        <f>IFERROR(_xlfn.XLOOKUP(A2758, tblCustomers[CustomerID], tblCustomers[CustomerName]), "Not Found")</f>
        <v>Not Found</v>
      </c>
      <c r="S2759" t="str">
        <f>IF(tblOrders[[#This Row],[Sales]]&gt;1000000,"High Value","Standard")</f>
        <v>High Value</v>
      </c>
      <c r="T2759" t="str">
        <f>_xlfn.XLOOKUP(tblOrders[[#This Row],[ProductID]], tblProducts[ProductID], tblProducts[ProductName])</f>
        <v>Product 26</v>
      </c>
      <c r="U2759">
        <f>_xlfn.XLOOKUP(tblOrders[[#This Row],[SalesRepID]], tblSalesreps[RepID], tblSalesreps[Target])</f>
        <v>16839910</v>
      </c>
    </row>
    <row r="2760" spans="1:21">
      <c r="A2760" t="s">
        <v>3557</v>
      </c>
      <c r="B2760" s="7" t="s">
        <v>1374</v>
      </c>
      <c r="C2760" t="s">
        <v>1102</v>
      </c>
      <c r="D2760" t="s">
        <v>201</v>
      </c>
      <c r="E2760" t="s">
        <v>69</v>
      </c>
      <c r="F2760" t="s">
        <v>51</v>
      </c>
      <c r="G2760">
        <v>10</v>
      </c>
      <c r="H2760">
        <v>0.2</v>
      </c>
      <c r="I2760" s="2">
        <v>271136</v>
      </c>
      <c r="J2760" t="str">
        <f>_xlfn.XLOOKUP(tblOrders[[#This Row],[CustomerID]], tblCustomers[CustomerID], tblCustomers[CustomerName])</f>
        <v>Customer 90</v>
      </c>
      <c r="K2760" t="str">
        <f>_xlfn.XLOOKUP(tblOrders[[#This Row],[CustomerID]], tblCustomers[CustomerID], tblCustomers[Segment])</f>
        <v>Corporate</v>
      </c>
      <c r="L2760" t="str">
        <f>_xlfn.XLOOKUP(tblOrders[[#This Row],[ProductID]], tblProducts[ProductID], tblProducts[Category])</f>
        <v>Furniture</v>
      </c>
      <c r="M2760">
        <f>_xlfn.XLOOKUP(tblOrders[[#This Row],[ProductID]], tblProducts[ProductID], tblProducts[CostPrice])</f>
        <v>22542</v>
      </c>
      <c r="N2760">
        <f>tblOrders[[#This Row],[Sales]]-(tblOrders[[#This Row],[CostPrice]]*tblOrders[[#This Row],[Quantity]])</f>
        <v>45716</v>
      </c>
      <c r="O2760" t="str">
        <f>TEXT(tblOrders[[#This Row],[Date]],"mmm-yyyy")</f>
        <v>Aug-2025</v>
      </c>
      <c r="P2760" t="str">
        <f>_xlfn.XLOOKUP(tblOrders[[#This Row],[OrderID]], tblReturns[OrderID], tblReturns[Returned])</f>
        <v>No</v>
      </c>
      <c r="Q2760" t="str">
        <f>_xlfn.XLOOKUP(tblOrders[[#This Row],[OrderID]], tblShipping[OrderID], tblShipping[ShipMode])</f>
        <v>Pickup</v>
      </c>
      <c r="R2760" t="str">
        <f>IFERROR(_xlfn.XLOOKUP(A2759, tblCustomers[CustomerID], tblCustomers[CustomerName]), "Not Found")</f>
        <v>Not Found</v>
      </c>
      <c r="S2760" t="str">
        <f>IF(tblOrders[[#This Row],[Sales]]&gt;1000000,"High Value","Standard")</f>
        <v>Standard</v>
      </c>
      <c r="T2760" t="str">
        <f>_xlfn.XLOOKUP(tblOrders[[#This Row],[ProductID]], tblProducts[ProductID], tblProducts[ProductName])</f>
        <v>Product 50</v>
      </c>
      <c r="U2760">
        <f>_xlfn.XLOOKUP(tblOrders[[#This Row],[SalesRepID]], tblSalesreps[RepID], tblSalesreps[Target])</f>
        <v>19473459</v>
      </c>
    </row>
    <row r="2761" spans="1:21">
      <c r="A2761" t="s">
        <v>3558</v>
      </c>
      <c r="B2761" s="7" t="s">
        <v>686</v>
      </c>
      <c r="C2761" t="s">
        <v>478</v>
      </c>
      <c r="D2761" t="s">
        <v>382</v>
      </c>
      <c r="E2761" t="s">
        <v>79</v>
      </c>
      <c r="F2761" t="s">
        <v>20</v>
      </c>
      <c r="G2761">
        <v>2</v>
      </c>
      <c r="H2761">
        <v>0</v>
      </c>
      <c r="I2761" s="2">
        <v>254022</v>
      </c>
      <c r="J2761" t="str">
        <f>_xlfn.XLOOKUP(tblOrders[[#This Row],[CustomerID]], tblCustomers[CustomerID], tblCustomers[CustomerName])</f>
        <v>Customer 145</v>
      </c>
      <c r="K2761" t="str">
        <f>_xlfn.XLOOKUP(tblOrders[[#This Row],[CustomerID]], tblCustomers[CustomerID], tblCustomers[Segment])</f>
        <v>SME</v>
      </c>
      <c r="L2761" t="str">
        <f>_xlfn.XLOOKUP(tblOrders[[#This Row],[ProductID]], tblProducts[ProductID], tblProducts[Category])</f>
        <v>Office</v>
      </c>
      <c r="M2761">
        <f>_xlfn.XLOOKUP(tblOrders[[#This Row],[ProductID]], tblProducts[ProductID], tblProducts[CostPrice])</f>
        <v>61777</v>
      </c>
      <c r="N2761">
        <f>tblOrders[[#This Row],[Sales]]-(tblOrders[[#This Row],[CostPrice]]*tblOrders[[#This Row],[Quantity]])</f>
        <v>130468</v>
      </c>
      <c r="O2761" t="str">
        <f>TEXT(tblOrders[[#This Row],[Date]],"mmm-yyyy")</f>
        <v>Jul-2025</v>
      </c>
      <c r="P2761" t="str">
        <f>_xlfn.XLOOKUP(tblOrders[[#This Row],[OrderID]], tblReturns[OrderID], tblReturns[Returned])</f>
        <v>No</v>
      </c>
      <c r="Q2761" t="str">
        <f>_xlfn.XLOOKUP(tblOrders[[#This Row],[OrderID]], tblShipping[OrderID], tblShipping[ShipMode])</f>
        <v>Standard</v>
      </c>
      <c r="R2761" t="str">
        <f>IFERROR(_xlfn.XLOOKUP(A2760, tblCustomers[CustomerID], tblCustomers[CustomerName]), "Not Found")</f>
        <v>Not Found</v>
      </c>
      <c r="S2761" t="str">
        <f>IF(tblOrders[[#This Row],[Sales]]&gt;1000000,"High Value","Standard")</f>
        <v>Standard</v>
      </c>
      <c r="T2761" t="str">
        <f>_xlfn.XLOOKUP(tblOrders[[#This Row],[ProductID]], tblProducts[ProductID], tblProducts[ProductName])</f>
        <v>Product 65</v>
      </c>
      <c r="U2761">
        <f>_xlfn.XLOOKUP(tblOrders[[#This Row],[SalesRepID]], tblSalesreps[RepID], tblSalesreps[Target])</f>
        <v>8592536</v>
      </c>
    </row>
    <row r="2762" spans="1:21">
      <c r="A2762" t="s">
        <v>3559</v>
      </c>
      <c r="B2762" s="7" t="s">
        <v>698</v>
      </c>
      <c r="C2762" t="s">
        <v>333</v>
      </c>
      <c r="D2762" t="s">
        <v>265</v>
      </c>
      <c r="E2762" t="s">
        <v>19</v>
      </c>
      <c r="F2762" t="s">
        <v>51</v>
      </c>
      <c r="G2762">
        <v>10</v>
      </c>
      <c r="H2762">
        <v>0.2</v>
      </c>
      <c r="I2762" s="2">
        <v>283520</v>
      </c>
      <c r="J2762" t="str">
        <f>_xlfn.XLOOKUP(tblOrders[[#This Row],[CustomerID]], tblCustomers[CustomerID], tblCustomers[CustomerName])</f>
        <v>Customer 49</v>
      </c>
      <c r="K2762" t="str">
        <f>_xlfn.XLOOKUP(tblOrders[[#This Row],[CustomerID]], tblCustomers[CustomerID], tblCustomers[Segment])</f>
        <v>SME</v>
      </c>
      <c r="L2762" t="str">
        <f>_xlfn.XLOOKUP(tblOrders[[#This Row],[ProductID]], tblProducts[ProductID], tblProducts[Category])</f>
        <v>Home</v>
      </c>
      <c r="M2762">
        <f>_xlfn.XLOOKUP(tblOrders[[#This Row],[ProductID]], tblProducts[ProductID], tblProducts[CostPrice])</f>
        <v>33642</v>
      </c>
      <c r="N2762">
        <f>tblOrders[[#This Row],[Sales]]-(tblOrders[[#This Row],[CostPrice]]*tblOrders[[#This Row],[Quantity]])</f>
        <v>-52900</v>
      </c>
      <c r="O2762" t="str">
        <f>TEXT(tblOrders[[#This Row],[Date]],"mmm-yyyy")</f>
        <v>Aug-2025</v>
      </c>
      <c r="P2762" t="str">
        <f>_xlfn.XLOOKUP(tblOrders[[#This Row],[OrderID]], tblReturns[OrderID], tblReturns[Returned])</f>
        <v>No</v>
      </c>
      <c r="Q2762" t="str">
        <f>_xlfn.XLOOKUP(tblOrders[[#This Row],[OrderID]], tblShipping[OrderID], tblShipping[ShipMode])</f>
        <v>Express</v>
      </c>
      <c r="R2762" t="str">
        <f>IFERROR(_xlfn.XLOOKUP(A2761, tblCustomers[CustomerID], tblCustomers[CustomerName]), "Not Found")</f>
        <v>Not Found</v>
      </c>
      <c r="S2762" t="str">
        <f>IF(tblOrders[[#This Row],[Sales]]&gt;1000000,"High Value","Standard")</f>
        <v>Standard</v>
      </c>
      <c r="T2762" t="str">
        <f>_xlfn.XLOOKUP(tblOrders[[#This Row],[ProductID]], tblProducts[ProductID], tblProducts[ProductName])</f>
        <v>Product 17</v>
      </c>
      <c r="U2762">
        <f>_xlfn.XLOOKUP(tblOrders[[#This Row],[SalesRepID]], tblSalesreps[RepID], tblSalesreps[Target])</f>
        <v>11347243</v>
      </c>
    </row>
    <row r="2763" spans="1:21">
      <c r="A2763" t="s">
        <v>3560</v>
      </c>
      <c r="B2763" s="7" t="s">
        <v>212</v>
      </c>
      <c r="C2763" t="s">
        <v>1138</v>
      </c>
      <c r="D2763" t="s">
        <v>817</v>
      </c>
      <c r="E2763" t="s">
        <v>165</v>
      </c>
      <c r="F2763" t="s">
        <v>14</v>
      </c>
      <c r="G2763">
        <v>8</v>
      </c>
      <c r="H2763">
        <v>0.15</v>
      </c>
      <c r="I2763" s="2">
        <v>60377.2</v>
      </c>
      <c r="J2763" t="str">
        <f>_xlfn.XLOOKUP(tblOrders[[#This Row],[CustomerID]], tblCustomers[CustomerID], tblCustomers[CustomerName])</f>
        <v>Customer 87</v>
      </c>
      <c r="K2763" t="str">
        <f>_xlfn.XLOOKUP(tblOrders[[#This Row],[CustomerID]], tblCustomers[CustomerID], tblCustomers[Segment])</f>
        <v>Consumer</v>
      </c>
      <c r="L2763" t="str">
        <f>_xlfn.XLOOKUP(tblOrders[[#This Row],[ProductID]], tblProducts[ProductID], tblProducts[Category])</f>
        <v>Furniture</v>
      </c>
      <c r="M2763">
        <f>_xlfn.XLOOKUP(tblOrders[[#This Row],[ProductID]], tblProducts[ProductID], tblProducts[CostPrice])</f>
        <v>11009</v>
      </c>
      <c r="N2763">
        <f>tblOrders[[#This Row],[Sales]]-(tblOrders[[#This Row],[CostPrice]]*tblOrders[[#This Row],[Quantity]])</f>
        <v>-27694.800000000003</v>
      </c>
      <c r="O2763" t="str">
        <f>TEXT(tblOrders[[#This Row],[Date]],"mmm-yyyy")</f>
        <v>May-2025</v>
      </c>
      <c r="P2763" t="str">
        <f>_xlfn.XLOOKUP(tblOrders[[#This Row],[OrderID]], tblReturns[OrderID], tblReturns[Returned])</f>
        <v>Yes</v>
      </c>
      <c r="Q2763" t="str">
        <f>_xlfn.XLOOKUP(tblOrders[[#This Row],[OrderID]], tblShipping[OrderID], tblShipping[ShipMode])</f>
        <v>Pickup</v>
      </c>
      <c r="R2763" t="str">
        <f>IFERROR(_xlfn.XLOOKUP(A2762, tblCustomers[CustomerID], tblCustomers[CustomerName]), "Not Found")</f>
        <v>Not Found</v>
      </c>
      <c r="S2763" t="str">
        <f>IF(tblOrders[[#This Row],[Sales]]&gt;1000000,"High Value","Standard")</f>
        <v>Standard</v>
      </c>
      <c r="T2763" t="str">
        <f>_xlfn.XLOOKUP(tblOrders[[#This Row],[ProductID]], tblProducts[ProductID], tblProducts[ProductName])</f>
        <v>Product 99</v>
      </c>
      <c r="U2763">
        <f>_xlfn.XLOOKUP(tblOrders[[#This Row],[SalesRepID]], tblSalesreps[RepID], tblSalesreps[Target])</f>
        <v>16839910</v>
      </c>
    </row>
    <row r="2764" spans="1:21">
      <c r="A2764" t="s">
        <v>3561</v>
      </c>
      <c r="B2764" s="7" t="s">
        <v>1633</v>
      </c>
      <c r="C2764" t="s">
        <v>11</v>
      </c>
      <c r="D2764" t="s">
        <v>504</v>
      </c>
      <c r="E2764" t="s">
        <v>19</v>
      </c>
      <c r="F2764" t="s">
        <v>51</v>
      </c>
      <c r="G2764">
        <v>8</v>
      </c>
      <c r="H2764">
        <v>0.15</v>
      </c>
      <c r="I2764" s="2">
        <v>92051.6</v>
      </c>
      <c r="J2764" t="str">
        <f>_xlfn.XLOOKUP(tblOrders[[#This Row],[CustomerID]], tblCustomers[CustomerID], tblCustomers[CustomerName])</f>
        <v>Customer 168</v>
      </c>
      <c r="K2764" t="str">
        <f>_xlfn.XLOOKUP(tblOrders[[#This Row],[CustomerID]], tblCustomers[CustomerID], tblCustomers[Segment])</f>
        <v>SME</v>
      </c>
      <c r="L2764" t="str">
        <f>_xlfn.XLOOKUP(tblOrders[[#This Row],[ProductID]], tblProducts[ProductID], tblProducts[Category])</f>
        <v>Office</v>
      </c>
      <c r="M2764">
        <f>_xlfn.XLOOKUP(tblOrders[[#This Row],[ProductID]], tblProducts[ProductID], tblProducts[CostPrice])</f>
        <v>12010</v>
      </c>
      <c r="N2764">
        <f>tblOrders[[#This Row],[Sales]]-(tblOrders[[#This Row],[CostPrice]]*tblOrders[[#This Row],[Quantity]])</f>
        <v>-4028.3999999999942</v>
      </c>
      <c r="O2764" t="str">
        <f>TEXT(tblOrders[[#This Row],[Date]],"mmm-yyyy")</f>
        <v>Mar-2025</v>
      </c>
      <c r="P2764" t="str">
        <f>_xlfn.XLOOKUP(tblOrders[[#This Row],[OrderID]], tblReturns[OrderID], tblReturns[Returned])</f>
        <v>Yes</v>
      </c>
      <c r="Q2764" t="str">
        <f>_xlfn.XLOOKUP(tblOrders[[#This Row],[OrderID]], tblShipping[OrderID], tblShipping[ShipMode])</f>
        <v>Pickup</v>
      </c>
      <c r="R2764" t="str">
        <f>IFERROR(_xlfn.XLOOKUP(A2763, tblCustomers[CustomerID], tblCustomers[CustomerName]), "Not Found")</f>
        <v>Not Found</v>
      </c>
      <c r="S2764" t="str">
        <f>IF(tblOrders[[#This Row],[Sales]]&gt;1000000,"High Value","Standard")</f>
        <v>Standard</v>
      </c>
      <c r="T2764" t="str">
        <f>_xlfn.XLOOKUP(tblOrders[[#This Row],[ProductID]], tblProducts[ProductID], tblProducts[ProductName])</f>
        <v>Product 15</v>
      </c>
      <c r="U2764">
        <f>_xlfn.XLOOKUP(tblOrders[[#This Row],[SalesRepID]], tblSalesreps[RepID], tblSalesreps[Target])</f>
        <v>11347243</v>
      </c>
    </row>
    <row r="2765" spans="1:21">
      <c r="A2765" t="s">
        <v>3562</v>
      </c>
      <c r="B2765" s="7" t="s">
        <v>1132</v>
      </c>
      <c r="C2765" t="s">
        <v>1051</v>
      </c>
      <c r="D2765" t="s">
        <v>301</v>
      </c>
      <c r="E2765" t="s">
        <v>45</v>
      </c>
      <c r="F2765" t="s">
        <v>20</v>
      </c>
      <c r="G2765">
        <v>9</v>
      </c>
      <c r="H2765">
        <v>0.1</v>
      </c>
      <c r="I2765" s="2">
        <v>675232.2</v>
      </c>
      <c r="J2765" t="str">
        <f>_xlfn.XLOOKUP(tblOrders[[#This Row],[CustomerID]], tblCustomers[CustomerID], tblCustomers[CustomerName])</f>
        <v>Customer 132</v>
      </c>
      <c r="K2765" t="str">
        <f>_xlfn.XLOOKUP(tblOrders[[#This Row],[CustomerID]], tblCustomers[CustomerID], tblCustomers[Segment])</f>
        <v>Consumer</v>
      </c>
      <c r="L2765" t="str">
        <f>_xlfn.XLOOKUP(tblOrders[[#This Row],[ProductID]], tblProducts[ProductID], tblProducts[Category])</f>
        <v>Office</v>
      </c>
      <c r="M2765">
        <f>_xlfn.XLOOKUP(tblOrders[[#This Row],[ProductID]], tblProducts[ProductID], tblProducts[CostPrice])</f>
        <v>77841</v>
      </c>
      <c r="N2765">
        <f>tblOrders[[#This Row],[Sales]]-(tblOrders[[#This Row],[CostPrice]]*tblOrders[[#This Row],[Quantity]])</f>
        <v>-25336.800000000047</v>
      </c>
      <c r="O2765" t="str">
        <f>TEXT(tblOrders[[#This Row],[Date]],"mmm-yyyy")</f>
        <v>Feb-2025</v>
      </c>
      <c r="P2765" t="str">
        <f>_xlfn.XLOOKUP(tblOrders[[#This Row],[OrderID]], tblReturns[OrderID], tblReturns[Returned])</f>
        <v>No</v>
      </c>
      <c r="Q2765" t="str">
        <f>_xlfn.XLOOKUP(tblOrders[[#This Row],[OrderID]], tblShipping[OrderID], tblShipping[ShipMode])</f>
        <v>Standard</v>
      </c>
      <c r="R2765" t="str">
        <f>IFERROR(_xlfn.XLOOKUP(A2764, tblCustomers[CustomerID], tblCustomers[CustomerName]), "Not Found")</f>
        <v>Not Found</v>
      </c>
      <c r="S2765" t="str">
        <f>IF(tblOrders[[#This Row],[Sales]]&gt;1000000,"High Value","Standard")</f>
        <v>Standard</v>
      </c>
      <c r="T2765" t="str">
        <f>_xlfn.XLOOKUP(tblOrders[[#This Row],[ProductID]], tblProducts[ProductID], tblProducts[ProductName])</f>
        <v>Product 98</v>
      </c>
      <c r="U2765">
        <f>_xlfn.XLOOKUP(tblOrders[[#This Row],[SalesRepID]], tblSalesreps[RepID], tblSalesreps[Target])</f>
        <v>11319839</v>
      </c>
    </row>
    <row r="2766" spans="1:21">
      <c r="A2766" t="s">
        <v>3563</v>
      </c>
      <c r="B2766" s="7" t="s">
        <v>246</v>
      </c>
      <c r="C2766" t="s">
        <v>993</v>
      </c>
      <c r="D2766" t="s">
        <v>397</v>
      </c>
      <c r="E2766" t="s">
        <v>197</v>
      </c>
      <c r="F2766" t="s">
        <v>26</v>
      </c>
      <c r="G2766">
        <v>5</v>
      </c>
      <c r="H2766">
        <v>0</v>
      </c>
      <c r="I2766" s="2">
        <v>195130</v>
      </c>
      <c r="J2766" t="str">
        <f>_xlfn.XLOOKUP(tblOrders[[#This Row],[CustomerID]], tblCustomers[CustomerID], tblCustomers[CustomerName])</f>
        <v>Customer 136</v>
      </c>
      <c r="K2766" t="str">
        <f>_xlfn.XLOOKUP(tblOrders[[#This Row],[CustomerID]], tblCustomers[CustomerID], tblCustomers[Segment])</f>
        <v>Corporate</v>
      </c>
      <c r="L2766" t="str">
        <f>_xlfn.XLOOKUP(tblOrders[[#This Row],[ProductID]], tblProducts[ProductID], tblProducts[Category])</f>
        <v>Electronics</v>
      </c>
      <c r="M2766">
        <f>_xlfn.XLOOKUP(tblOrders[[#This Row],[ProductID]], tblProducts[ProductID], tblProducts[CostPrice])</f>
        <v>13474</v>
      </c>
      <c r="N2766">
        <f>tblOrders[[#This Row],[Sales]]-(tblOrders[[#This Row],[CostPrice]]*tblOrders[[#This Row],[Quantity]])</f>
        <v>127760</v>
      </c>
      <c r="O2766" t="str">
        <f>TEXT(tblOrders[[#This Row],[Date]],"mmm-yyyy")</f>
        <v>Jul-2025</v>
      </c>
      <c r="P2766" t="str">
        <f>_xlfn.XLOOKUP(tblOrders[[#This Row],[OrderID]], tblReturns[OrderID], tblReturns[Returned])</f>
        <v>No</v>
      </c>
      <c r="Q2766" t="str">
        <f>_xlfn.XLOOKUP(tblOrders[[#This Row],[OrderID]], tblShipping[OrderID], tblShipping[ShipMode])</f>
        <v>Pickup</v>
      </c>
      <c r="R2766" t="str">
        <f>IFERROR(_xlfn.XLOOKUP(A2765, tblCustomers[CustomerID], tblCustomers[CustomerName]), "Not Found")</f>
        <v>Not Found</v>
      </c>
      <c r="S2766" t="str">
        <f>IF(tblOrders[[#This Row],[Sales]]&gt;1000000,"High Value","Standard")</f>
        <v>Standard</v>
      </c>
      <c r="T2766" t="str">
        <f>_xlfn.XLOOKUP(tblOrders[[#This Row],[ProductID]], tblProducts[ProductID], tblProducts[ProductName])</f>
        <v>Product 27</v>
      </c>
      <c r="U2766">
        <f>_xlfn.XLOOKUP(tblOrders[[#This Row],[SalesRepID]], tblSalesreps[RepID], tblSalesreps[Target])</f>
        <v>19562258</v>
      </c>
    </row>
    <row r="2767" spans="1:21">
      <c r="A2767" t="s">
        <v>3564</v>
      </c>
      <c r="B2767" s="7" t="s">
        <v>539</v>
      </c>
      <c r="C2767" t="s">
        <v>556</v>
      </c>
      <c r="D2767" t="s">
        <v>78</v>
      </c>
      <c r="E2767" t="s">
        <v>202</v>
      </c>
      <c r="F2767" t="s">
        <v>88</v>
      </c>
      <c r="G2767">
        <v>8</v>
      </c>
      <c r="H2767">
        <v>0.1</v>
      </c>
      <c r="I2767" s="2">
        <v>232149.6</v>
      </c>
      <c r="J2767" t="str">
        <f>_xlfn.XLOOKUP(tblOrders[[#This Row],[CustomerID]], tblCustomers[CustomerID], tblCustomers[CustomerName])</f>
        <v>Customer 72</v>
      </c>
      <c r="K2767" t="str">
        <f>_xlfn.XLOOKUP(tblOrders[[#This Row],[CustomerID]], tblCustomers[CustomerID], tblCustomers[Segment])</f>
        <v>Corporate</v>
      </c>
      <c r="L2767" t="str">
        <f>_xlfn.XLOOKUP(tblOrders[[#This Row],[ProductID]], tblProducts[ProductID], tblProducts[Category])</f>
        <v>Office</v>
      </c>
      <c r="M2767">
        <f>_xlfn.XLOOKUP(tblOrders[[#This Row],[ProductID]], tblProducts[ProductID], tblProducts[CostPrice])</f>
        <v>76942</v>
      </c>
      <c r="N2767">
        <f>tblOrders[[#This Row],[Sales]]-(tblOrders[[#This Row],[CostPrice]]*tblOrders[[#This Row],[Quantity]])</f>
        <v>-383386.4</v>
      </c>
      <c r="O2767" t="str">
        <f>TEXT(tblOrders[[#This Row],[Date]],"mmm-yyyy")</f>
        <v>Jul-2025</v>
      </c>
      <c r="P2767" t="str">
        <f>_xlfn.XLOOKUP(tblOrders[[#This Row],[OrderID]], tblReturns[OrderID], tblReturns[Returned])</f>
        <v>No</v>
      </c>
      <c r="Q2767" t="str">
        <f>_xlfn.XLOOKUP(tblOrders[[#This Row],[OrderID]], tblShipping[OrderID], tblShipping[ShipMode])</f>
        <v>Express</v>
      </c>
      <c r="R2767" t="str">
        <f>IFERROR(_xlfn.XLOOKUP(A2766, tblCustomers[CustomerID], tblCustomers[CustomerName]), "Not Found")</f>
        <v>Not Found</v>
      </c>
      <c r="S2767" t="str">
        <f>IF(tblOrders[[#This Row],[Sales]]&gt;1000000,"High Value","Standard")</f>
        <v>Standard</v>
      </c>
      <c r="T2767" t="str">
        <f>_xlfn.XLOOKUP(tblOrders[[#This Row],[ProductID]], tblProducts[ProductID], tblProducts[ProductName])</f>
        <v>Product 22</v>
      </c>
      <c r="U2767">
        <f>_xlfn.XLOOKUP(tblOrders[[#This Row],[SalesRepID]], tblSalesreps[RepID], tblSalesreps[Target])</f>
        <v>10652665</v>
      </c>
    </row>
    <row r="2768" spans="1:21">
      <c r="A2768" t="s">
        <v>3565</v>
      </c>
      <c r="B2768" s="7" t="s">
        <v>1548</v>
      </c>
      <c r="C2768" t="s">
        <v>441</v>
      </c>
      <c r="D2768" t="s">
        <v>272</v>
      </c>
      <c r="E2768" t="s">
        <v>50</v>
      </c>
      <c r="F2768" t="s">
        <v>88</v>
      </c>
      <c r="G2768">
        <v>9</v>
      </c>
      <c r="H2768">
        <v>0</v>
      </c>
      <c r="I2768" s="2">
        <v>694773</v>
      </c>
      <c r="J2768" t="str">
        <f>_xlfn.XLOOKUP(tblOrders[[#This Row],[CustomerID]], tblCustomers[CustomerID], tblCustomers[CustomerName])</f>
        <v>Customer 214</v>
      </c>
      <c r="K2768" t="str">
        <f>_xlfn.XLOOKUP(tblOrders[[#This Row],[CustomerID]], tblCustomers[CustomerID], tblCustomers[Segment])</f>
        <v>Consumer</v>
      </c>
      <c r="L2768" t="str">
        <f>_xlfn.XLOOKUP(tblOrders[[#This Row],[ProductID]], tblProducts[ProductID], tblProducts[Category])</f>
        <v>Furniture</v>
      </c>
      <c r="M2768">
        <f>_xlfn.XLOOKUP(tblOrders[[#This Row],[ProductID]], tblProducts[ProductID], tblProducts[CostPrice])</f>
        <v>48118</v>
      </c>
      <c r="N2768">
        <f>tblOrders[[#This Row],[Sales]]-(tblOrders[[#This Row],[CostPrice]]*tblOrders[[#This Row],[Quantity]])</f>
        <v>261711</v>
      </c>
      <c r="O2768" t="str">
        <f>TEXT(tblOrders[[#This Row],[Date]],"mmm-yyyy")</f>
        <v>Jan-2025</v>
      </c>
      <c r="P2768" t="str">
        <f>_xlfn.XLOOKUP(tblOrders[[#This Row],[OrderID]], tblReturns[OrderID], tblReturns[Returned])</f>
        <v>No</v>
      </c>
      <c r="Q2768" t="str">
        <f>_xlfn.XLOOKUP(tblOrders[[#This Row],[OrderID]], tblShipping[OrderID], tblShipping[ShipMode])</f>
        <v>Standard</v>
      </c>
      <c r="R2768" t="str">
        <f>IFERROR(_xlfn.XLOOKUP(A2767, tblCustomers[CustomerID], tblCustomers[CustomerName]), "Not Found")</f>
        <v>Not Found</v>
      </c>
      <c r="S2768" t="str">
        <f>IF(tblOrders[[#This Row],[Sales]]&gt;1000000,"High Value","Standard")</f>
        <v>Standard</v>
      </c>
      <c r="T2768" t="str">
        <f>_xlfn.XLOOKUP(tblOrders[[#This Row],[ProductID]], tblProducts[ProductID], tblProducts[ProductName])</f>
        <v>Product 75</v>
      </c>
      <c r="U2768">
        <f>_xlfn.XLOOKUP(tblOrders[[#This Row],[SalesRepID]], tblSalesreps[RepID], tblSalesreps[Target])</f>
        <v>17350666</v>
      </c>
    </row>
    <row r="2769" spans="1:21">
      <c r="A2769" t="s">
        <v>3566</v>
      </c>
      <c r="B2769" s="7" t="s">
        <v>85</v>
      </c>
      <c r="C2769" t="s">
        <v>1279</v>
      </c>
      <c r="D2769" t="s">
        <v>182</v>
      </c>
      <c r="E2769" t="s">
        <v>74</v>
      </c>
      <c r="F2769" t="s">
        <v>20</v>
      </c>
      <c r="G2769">
        <v>6</v>
      </c>
      <c r="H2769">
        <v>0.05</v>
      </c>
      <c r="I2769" s="2">
        <v>268065.3</v>
      </c>
      <c r="J2769" t="str">
        <f>_xlfn.XLOOKUP(tblOrders[[#This Row],[CustomerID]], tblCustomers[CustomerID], tblCustomers[CustomerName])</f>
        <v>Customer 210</v>
      </c>
      <c r="K2769" t="str">
        <f>_xlfn.XLOOKUP(tblOrders[[#This Row],[CustomerID]], tblCustomers[CustomerID], tblCustomers[Segment])</f>
        <v>Corporate</v>
      </c>
      <c r="L2769" t="str">
        <f>_xlfn.XLOOKUP(tblOrders[[#This Row],[ProductID]], tblProducts[ProductID], tblProducts[Category])</f>
        <v>Furniture</v>
      </c>
      <c r="M2769">
        <f>_xlfn.XLOOKUP(tblOrders[[#This Row],[ProductID]], tblProducts[ProductID], tblProducts[CostPrice])</f>
        <v>76428</v>
      </c>
      <c r="N2769">
        <f>tblOrders[[#This Row],[Sales]]-(tblOrders[[#This Row],[CostPrice]]*tblOrders[[#This Row],[Quantity]])</f>
        <v>-190502.7</v>
      </c>
      <c r="O2769" t="str">
        <f>TEXT(tblOrders[[#This Row],[Date]],"mmm-yyyy")</f>
        <v>Jul-2025</v>
      </c>
      <c r="P2769" t="str">
        <f>_xlfn.XLOOKUP(tblOrders[[#This Row],[OrderID]], tblReturns[OrderID], tblReturns[Returned])</f>
        <v>No</v>
      </c>
      <c r="Q2769" t="str">
        <f>_xlfn.XLOOKUP(tblOrders[[#This Row],[OrderID]], tblShipping[OrderID], tblShipping[ShipMode])</f>
        <v>Pickup</v>
      </c>
      <c r="R2769" t="str">
        <f>IFERROR(_xlfn.XLOOKUP(A2768, tblCustomers[CustomerID], tblCustomers[CustomerName]), "Not Found")</f>
        <v>Not Found</v>
      </c>
      <c r="S2769" t="str">
        <f>IF(tblOrders[[#This Row],[Sales]]&gt;1000000,"High Value","Standard")</f>
        <v>Standard</v>
      </c>
      <c r="T2769" t="str">
        <f>_xlfn.XLOOKUP(tblOrders[[#This Row],[ProductID]], tblProducts[ProductID], tblProducts[ProductName])</f>
        <v>Product 11</v>
      </c>
      <c r="U2769">
        <f>_xlfn.XLOOKUP(tblOrders[[#This Row],[SalesRepID]], tblSalesreps[RepID], tblSalesreps[Target])</f>
        <v>7254801</v>
      </c>
    </row>
    <row r="2770" spans="1:21">
      <c r="A2770" t="s">
        <v>3567</v>
      </c>
      <c r="B2770" s="7" t="s">
        <v>927</v>
      </c>
      <c r="C2770" t="s">
        <v>23</v>
      </c>
      <c r="D2770" t="s">
        <v>400</v>
      </c>
      <c r="E2770" t="s">
        <v>56</v>
      </c>
      <c r="F2770" t="s">
        <v>14</v>
      </c>
      <c r="G2770">
        <v>9</v>
      </c>
      <c r="H2770">
        <v>0</v>
      </c>
      <c r="I2770" s="2">
        <v>454365</v>
      </c>
      <c r="J2770" t="str">
        <f>_xlfn.XLOOKUP(tblOrders[[#This Row],[CustomerID]], tblCustomers[CustomerID], tblCustomers[CustomerName])</f>
        <v>Customer 213</v>
      </c>
      <c r="K2770" t="str">
        <f>_xlfn.XLOOKUP(tblOrders[[#This Row],[CustomerID]], tblCustomers[CustomerID], tblCustomers[Segment])</f>
        <v>Consumer</v>
      </c>
      <c r="L2770" t="str">
        <f>_xlfn.XLOOKUP(tblOrders[[#This Row],[ProductID]], tblProducts[ProductID], tblProducts[Category])</f>
        <v>Electronics</v>
      </c>
      <c r="M2770">
        <f>_xlfn.XLOOKUP(tblOrders[[#This Row],[ProductID]], tblProducts[ProductID], tblProducts[CostPrice])</f>
        <v>36044</v>
      </c>
      <c r="N2770">
        <f>tblOrders[[#This Row],[Sales]]-(tblOrders[[#This Row],[CostPrice]]*tblOrders[[#This Row],[Quantity]])</f>
        <v>129969</v>
      </c>
      <c r="O2770" t="str">
        <f>TEXT(tblOrders[[#This Row],[Date]],"mmm-yyyy")</f>
        <v>Apr-2025</v>
      </c>
      <c r="P2770" t="str">
        <f>_xlfn.XLOOKUP(tblOrders[[#This Row],[OrderID]], tblReturns[OrderID], tblReturns[Returned])</f>
        <v>No</v>
      </c>
      <c r="Q2770" t="str">
        <f>_xlfn.XLOOKUP(tblOrders[[#This Row],[OrderID]], tblShipping[OrderID], tblShipping[ShipMode])</f>
        <v>Pickup</v>
      </c>
      <c r="R2770" t="str">
        <f>IFERROR(_xlfn.XLOOKUP(A2769, tblCustomers[CustomerID], tblCustomers[CustomerName]), "Not Found")</f>
        <v>Not Found</v>
      </c>
      <c r="S2770" t="str">
        <f>IF(tblOrders[[#This Row],[Sales]]&gt;1000000,"High Value","Standard")</f>
        <v>Standard</v>
      </c>
      <c r="T2770" t="str">
        <f>_xlfn.XLOOKUP(tblOrders[[#This Row],[ProductID]], tblProducts[ProductID], tblProducts[ProductName])</f>
        <v>Product 29</v>
      </c>
      <c r="U2770">
        <f>_xlfn.XLOOKUP(tblOrders[[#This Row],[SalesRepID]], tblSalesreps[RepID], tblSalesreps[Target])</f>
        <v>14265630</v>
      </c>
    </row>
    <row r="2771" spans="1:21">
      <c r="A2771" t="s">
        <v>3568</v>
      </c>
      <c r="B2771" s="7" t="s">
        <v>1210</v>
      </c>
      <c r="C2771" t="s">
        <v>1992</v>
      </c>
      <c r="D2771" t="s">
        <v>820</v>
      </c>
      <c r="E2771" t="s">
        <v>205</v>
      </c>
      <c r="F2771" t="s">
        <v>14</v>
      </c>
      <c r="G2771">
        <v>7</v>
      </c>
      <c r="H2771">
        <v>0.15</v>
      </c>
      <c r="I2771" s="2">
        <v>56542.85</v>
      </c>
      <c r="J2771" t="str">
        <f>_xlfn.XLOOKUP(tblOrders[[#This Row],[CustomerID]], tblCustomers[CustomerID], tblCustomers[CustomerName])</f>
        <v>Customer 171</v>
      </c>
      <c r="K2771" t="str">
        <f>_xlfn.XLOOKUP(tblOrders[[#This Row],[CustomerID]], tblCustomers[CustomerID], tblCustomers[Segment])</f>
        <v>SME</v>
      </c>
      <c r="L2771" t="str">
        <f>_xlfn.XLOOKUP(tblOrders[[#This Row],[ProductID]], tblProducts[ProductID], tblProducts[Category])</f>
        <v>Home</v>
      </c>
      <c r="M2771">
        <f>_xlfn.XLOOKUP(tblOrders[[#This Row],[ProductID]], tblProducts[ProductID], tblProducts[CostPrice])</f>
        <v>35035</v>
      </c>
      <c r="N2771">
        <f>tblOrders[[#This Row],[Sales]]-(tblOrders[[#This Row],[CostPrice]]*tblOrders[[#This Row],[Quantity]])</f>
        <v>-188702.15</v>
      </c>
      <c r="O2771" t="str">
        <f>TEXT(tblOrders[[#This Row],[Date]],"mmm-yyyy")</f>
        <v>Jan-2025</v>
      </c>
      <c r="P2771" t="str">
        <f>_xlfn.XLOOKUP(tblOrders[[#This Row],[OrderID]], tblReturns[OrderID], tblReturns[Returned])</f>
        <v>No</v>
      </c>
      <c r="Q2771" t="str">
        <f>_xlfn.XLOOKUP(tblOrders[[#This Row],[OrderID]], tblShipping[OrderID], tblShipping[ShipMode])</f>
        <v>Standard</v>
      </c>
      <c r="R2771" t="str">
        <f>IFERROR(_xlfn.XLOOKUP(A2770, tblCustomers[CustomerID], tblCustomers[CustomerName]), "Not Found")</f>
        <v>Not Found</v>
      </c>
      <c r="S2771" t="str">
        <f>IF(tblOrders[[#This Row],[Sales]]&gt;1000000,"High Value","Standard")</f>
        <v>Standard</v>
      </c>
      <c r="T2771" t="str">
        <f>_xlfn.XLOOKUP(tblOrders[[#This Row],[ProductID]], tblProducts[ProductID], tblProducts[ProductName])</f>
        <v>Product 20</v>
      </c>
      <c r="U2771">
        <f>_xlfn.XLOOKUP(tblOrders[[#This Row],[SalesRepID]], tblSalesreps[RepID], tblSalesreps[Target])</f>
        <v>16246424</v>
      </c>
    </row>
    <row r="2772" spans="1:21">
      <c r="A2772" t="s">
        <v>3569</v>
      </c>
      <c r="B2772" s="7" t="s">
        <v>572</v>
      </c>
      <c r="C2772" t="s">
        <v>578</v>
      </c>
      <c r="D2772" t="s">
        <v>372</v>
      </c>
      <c r="E2772" t="s">
        <v>202</v>
      </c>
      <c r="F2772" t="s">
        <v>20</v>
      </c>
      <c r="G2772">
        <v>4</v>
      </c>
      <c r="H2772">
        <v>0.1</v>
      </c>
      <c r="I2772" s="2">
        <v>269460</v>
      </c>
      <c r="J2772" t="str">
        <f>_xlfn.XLOOKUP(tblOrders[[#This Row],[CustomerID]], tblCustomers[CustomerID], tblCustomers[CustomerName])</f>
        <v>Customer 202</v>
      </c>
      <c r="K2772" t="str">
        <f>_xlfn.XLOOKUP(tblOrders[[#This Row],[CustomerID]], tblCustomers[CustomerID], tblCustomers[Segment])</f>
        <v>SME</v>
      </c>
      <c r="L2772" t="str">
        <f>_xlfn.XLOOKUP(tblOrders[[#This Row],[ProductID]], tblProducts[ProductID], tblProducts[Category])</f>
        <v>Office</v>
      </c>
      <c r="M2772">
        <f>_xlfn.XLOOKUP(tblOrders[[#This Row],[ProductID]], tblProducts[ProductID], tblProducts[CostPrice])</f>
        <v>18283</v>
      </c>
      <c r="N2772">
        <f>tblOrders[[#This Row],[Sales]]-(tblOrders[[#This Row],[CostPrice]]*tblOrders[[#This Row],[Quantity]])</f>
        <v>196328</v>
      </c>
      <c r="O2772" t="str">
        <f>TEXT(tblOrders[[#This Row],[Date]],"mmm-yyyy")</f>
        <v>Jan-2025</v>
      </c>
      <c r="P2772" t="str">
        <f>_xlfn.XLOOKUP(tblOrders[[#This Row],[OrderID]], tblReturns[OrderID], tblReturns[Returned])</f>
        <v>No</v>
      </c>
      <c r="Q2772" t="str">
        <f>_xlfn.XLOOKUP(tblOrders[[#This Row],[OrderID]], tblShipping[OrderID], tblShipping[ShipMode])</f>
        <v>Express</v>
      </c>
      <c r="R2772" t="str">
        <f>IFERROR(_xlfn.XLOOKUP(A2771, tblCustomers[CustomerID], tblCustomers[CustomerName]), "Not Found")</f>
        <v>Not Found</v>
      </c>
      <c r="S2772" t="str">
        <f>IF(tblOrders[[#This Row],[Sales]]&gt;1000000,"High Value","Standard")</f>
        <v>Standard</v>
      </c>
      <c r="T2772" t="str">
        <f>_xlfn.XLOOKUP(tblOrders[[#This Row],[ProductID]], tblProducts[ProductID], tblProducts[ProductName])</f>
        <v>Product 57</v>
      </c>
      <c r="U2772">
        <f>_xlfn.XLOOKUP(tblOrders[[#This Row],[SalesRepID]], tblSalesreps[RepID], tblSalesreps[Target])</f>
        <v>10652665</v>
      </c>
    </row>
    <row r="2773" spans="1:21">
      <c r="A2773" t="s">
        <v>3570</v>
      </c>
      <c r="B2773" s="7" t="s">
        <v>303</v>
      </c>
      <c r="C2773" t="s">
        <v>545</v>
      </c>
      <c r="D2773" t="s">
        <v>301</v>
      </c>
      <c r="E2773" t="s">
        <v>186</v>
      </c>
      <c r="F2773" t="s">
        <v>88</v>
      </c>
      <c r="G2773">
        <v>9</v>
      </c>
      <c r="H2773">
        <v>0.1</v>
      </c>
      <c r="I2773" s="2">
        <v>720146.7</v>
      </c>
      <c r="J2773" t="str">
        <f>_xlfn.XLOOKUP(tblOrders[[#This Row],[CustomerID]], tblCustomers[CustomerID], tblCustomers[CustomerName])</f>
        <v>Customer 257</v>
      </c>
      <c r="K2773" t="str">
        <f>_xlfn.XLOOKUP(tblOrders[[#This Row],[CustomerID]], tblCustomers[CustomerID], tblCustomers[Segment])</f>
        <v>Consumer</v>
      </c>
      <c r="L2773" t="str">
        <f>_xlfn.XLOOKUP(tblOrders[[#This Row],[ProductID]], tblProducts[ProductID], tblProducts[Category])</f>
        <v>Office</v>
      </c>
      <c r="M2773">
        <f>_xlfn.XLOOKUP(tblOrders[[#This Row],[ProductID]], tblProducts[ProductID], tblProducts[CostPrice])</f>
        <v>77841</v>
      </c>
      <c r="N2773">
        <f>tblOrders[[#This Row],[Sales]]-(tblOrders[[#This Row],[CostPrice]]*tblOrders[[#This Row],[Quantity]])</f>
        <v>19577.699999999953</v>
      </c>
      <c r="O2773" t="str">
        <f>TEXT(tblOrders[[#This Row],[Date]],"mmm-yyyy")</f>
        <v>Jul-2025</v>
      </c>
      <c r="P2773" t="str">
        <f>_xlfn.XLOOKUP(tblOrders[[#This Row],[OrderID]], tblReturns[OrderID], tblReturns[Returned])</f>
        <v>No</v>
      </c>
      <c r="Q2773" t="str">
        <f>_xlfn.XLOOKUP(tblOrders[[#This Row],[OrderID]], tblShipping[OrderID], tblShipping[ShipMode])</f>
        <v>Standard</v>
      </c>
      <c r="R2773" t="str">
        <f>IFERROR(_xlfn.XLOOKUP(A2772, tblCustomers[CustomerID], tblCustomers[CustomerName]), "Not Found")</f>
        <v>Not Found</v>
      </c>
      <c r="S2773" t="str">
        <f>IF(tblOrders[[#This Row],[Sales]]&gt;1000000,"High Value","Standard")</f>
        <v>Standard</v>
      </c>
      <c r="T2773" t="str">
        <f>_xlfn.XLOOKUP(tblOrders[[#This Row],[ProductID]], tblProducts[ProductID], tblProducts[ProductName])</f>
        <v>Product 98</v>
      </c>
      <c r="U2773">
        <f>_xlfn.XLOOKUP(tblOrders[[#This Row],[SalesRepID]], tblSalesreps[RepID], tblSalesreps[Target])</f>
        <v>15141830</v>
      </c>
    </row>
    <row r="2774" spans="1:21">
      <c r="A2774" t="s">
        <v>3571</v>
      </c>
      <c r="B2774" s="7" t="s">
        <v>1017</v>
      </c>
      <c r="C2774" t="s">
        <v>728</v>
      </c>
      <c r="D2774" t="s">
        <v>30</v>
      </c>
      <c r="E2774" t="s">
        <v>69</v>
      </c>
      <c r="F2774" t="s">
        <v>20</v>
      </c>
      <c r="G2774">
        <v>8</v>
      </c>
      <c r="H2774">
        <v>0</v>
      </c>
      <c r="I2774" s="2">
        <v>69544</v>
      </c>
      <c r="J2774" t="str">
        <f>_xlfn.XLOOKUP(tblOrders[[#This Row],[CustomerID]], tblCustomers[CustomerID], tblCustomers[CustomerName])</f>
        <v>Customer 138</v>
      </c>
      <c r="K2774" t="str">
        <f>_xlfn.XLOOKUP(tblOrders[[#This Row],[CustomerID]], tblCustomers[CustomerID], tblCustomers[Segment])</f>
        <v>Corporate</v>
      </c>
      <c r="L2774" t="str">
        <f>_xlfn.XLOOKUP(tblOrders[[#This Row],[ProductID]], tblProducts[ProductID], tblProducts[Category])</f>
        <v>Furniture</v>
      </c>
      <c r="M2774">
        <f>_xlfn.XLOOKUP(tblOrders[[#This Row],[ProductID]], tblProducts[ProductID], tblProducts[CostPrice])</f>
        <v>18655</v>
      </c>
      <c r="N2774">
        <f>tblOrders[[#This Row],[Sales]]-(tblOrders[[#This Row],[CostPrice]]*tblOrders[[#This Row],[Quantity]])</f>
        <v>-79696</v>
      </c>
      <c r="O2774" t="str">
        <f>TEXT(tblOrders[[#This Row],[Date]],"mmm-yyyy")</f>
        <v>Nov-2025</v>
      </c>
      <c r="P2774" t="str">
        <f>_xlfn.XLOOKUP(tblOrders[[#This Row],[OrderID]], tblReturns[OrderID], tblReturns[Returned])</f>
        <v>No</v>
      </c>
      <c r="Q2774" t="str">
        <f>_xlfn.XLOOKUP(tblOrders[[#This Row],[OrderID]], tblShipping[OrderID], tblShipping[ShipMode])</f>
        <v>Standard</v>
      </c>
      <c r="R2774" t="str">
        <f>IFERROR(_xlfn.XLOOKUP(A2773, tblCustomers[CustomerID], tblCustomers[CustomerName]), "Not Found")</f>
        <v>Not Found</v>
      </c>
      <c r="S2774" t="str">
        <f>IF(tblOrders[[#This Row],[Sales]]&gt;1000000,"High Value","Standard")</f>
        <v>Standard</v>
      </c>
      <c r="T2774" t="str">
        <f>_xlfn.XLOOKUP(tblOrders[[#This Row],[ProductID]], tblProducts[ProductID], tblProducts[ProductName])</f>
        <v>Product 34</v>
      </c>
      <c r="U2774">
        <f>_xlfn.XLOOKUP(tblOrders[[#This Row],[SalesRepID]], tblSalesreps[RepID], tblSalesreps[Target])</f>
        <v>19473459</v>
      </c>
    </row>
    <row r="2775" spans="1:21">
      <c r="A2775" t="s">
        <v>3572</v>
      </c>
      <c r="B2775" s="7" t="s">
        <v>1214</v>
      </c>
      <c r="C2775" t="s">
        <v>996</v>
      </c>
      <c r="D2775" t="s">
        <v>39</v>
      </c>
      <c r="E2775" t="s">
        <v>197</v>
      </c>
      <c r="F2775" t="s">
        <v>14</v>
      </c>
      <c r="G2775">
        <v>9</v>
      </c>
      <c r="H2775">
        <v>0</v>
      </c>
      <c r="I2775" s="2">
        <v>610650</v>
      </c>
      <c r="J2775" t="str">
        <f>_xlfn.XLOOKUP(tblOrders[[#This Row],[CustomerID]], tblCustomers[CustomerID], tblCustomers[CustomerName])</f>
        <v>Customer 189</v>
      </c>
      <c r="K2775" t="str">
        <f>_xlfn.XLOOKUP(tblOrders[[#This Row],[CustomerID]], tblCustomers[CustomerID], tblCustomers[Segment])</f>
        <v>SME</v>
      </c>
      <c r="L2775" t="str">
        <f>_xlfn.XLOOKUP(tblOrders[[#This Row],[ProductID]], tblProducts[ProductID], tblProducts[Category])</f>
        <v>Office</v>
      </c>
      <c r="M2775">
        <f>_xlfn.XLOOKUP(tblOrders[[#This Row],[ProductID]], tblProducts[ProductID], tblProducts[CostPrice])</f>
        <v>63926</v>
      </c>
      <c r="N2775">
        <f>tblOrders[[#This Row],[Sales]]-(tblOrders[[#This Row],[CostPrice]]*tblOrders[[#This Row],[Quantity]])</f>
        <v>35316</v>
      </c>
      <c r="O2775" t="str">
        <f>TEXT(tblOrders[[#This Row],[Date]],"mmm-yyyy")</f>
        <v>Nov-2025</v>
      </c>
      <c r="P2775" t="str">
        <f>_xlfn.XLOOKUP(tblOrders[[#This Row],[OrderID]], tblReturns[OrderID], tblReturns[Returned])</f>
        <v>No</v>
      </c>
      <c r="Q2775" t="str">
        <f>_xlfn.XLOOKUP(tblOrders[[#This Row],[OrderID]], tblShipping[OrderID], tblShipping[ShipMode])</f>
        <v>Express</v>
      </c>
      <c r="R2775" t="str">
        <f>IFERROR(_xlfn.XLOOKUP(A2774, tblCustomers[CustomerID], tblCustomers[CustomerName]), "Not Found")</f>
        <v>Not Found</v>
      </c>
      <c r="S2775" t="str">
        <f>IF(tblOrders[[#This Row],[Sales]]&gt;1000000,"High Value","Standard")</f>
        <v>Standard</v>
      </c>
      <c r="T2775" t="str">
        <f>_xlfn.XLOOKUP(tblOrders[[#This Row],[ProductID]], tblProducts[ProductID], tblProducts[ProductName])</f>
        <v>Product 4</v>
      </c>
      <c r="U2775">
        <f>_xlfn.XLOOKUP(tblOrders[[#This Row],[SalesRepID]], tblSalesreps[RepID], tblSalesreps[Target])</f>
        <v>19562258</v>
      </c>
    </row>
    <row r="2776" spans="1:21">
      <c r="A2776" t="s">
        <v>3573</v>
      </c>
      <c r="B2776" s="7" t="s">
        <v>660</v>
      </c>
      <c r="C2776" t="s">
        <v>573</v>
      </c>
      <c r="D2776" t="s">
        <v>516</v>
      </c>
      <c r="E2776" t="s">
        <v>13</v>
      </c>
      <c r="F2776" t="s">
        <v>14</v>
      </c>
      <c r="G2776">
        <v>1</v>
      </c>
      <c r="H2776">
        <v>0.1</v>
      </c>
      <c r="I2776" s="2">
        <v>131258.70000000001</v>
      </c>
      <c r="J2776" t="str">
        <f>_xlfn.XLOOKUP(tblOrders[[#This Row],[CustomerID]], tblCustomers[CustomerID], tblCustomers[CustomerName])</f>
        <v>Customer 13</v>
      </c>
      <c r="K2776" t="str">
        <f>_xlfn.XLOOKUP(tblOrders[[#This Row],[CustomerID]], tblCustomers[CustomerID], tblCustomers[Segment])</f>
        <v>Corporate</v>
      </c>
      <c r="L2776" t="str">
        <f>_xlfn.XLOOKUP(tblOrders[[#This Row],[ProductID]], tblProducts[ProductID], tblProducts[Category])</f>
        <v>Home</v>
      </c>
      <c r="M2776">
        <f>_xlfn.XLOOKUP(tblOrders[[#This Row],[ProductID]], tblProducts[ProductID], tblProducts[CostPrice])</f>
        <v>48408</v>
      </c>
      <c r="N2776">
        <f>tblOrders[[#This Row],[Sales]]-(tblOrders[[#This Row],[CostPrice]]*tblOrders[[#This Row],[Quantity]])</f>
        <v>82850.700000000012</v>
      </c>
      <c r="O2776" t="str">
        <f>TEXT(tblOrders[[#This Row],[Date]],"mmm-yyyy")</f>
        <v>Feb-2025</v>
      </c>
      <c r="P2776" t="str">
        <f>_xlfn.XLOOKUP(tblOrders[[#This Row],[OrderID]], tblReturns[OrderID], tblReturns[Returned])</f>
        <v>No</v>
      </c>
      <c r="Q2776" t="str">
        <f>_xlfn.XLOOKUP(tblOrders[[#This Row],[OrderID]], tblShipping[OrderID], tblShipping[ShipMode])</f>
        <v>Standard</v>
      </c>
      <c r="R2776" t="str">
        <f>IFERROR(_xlfn.XLOOKUP(A2775, tblCustomers[CustomerID], tblCustomers[CustomerName]), "Not Found")</f>
        <v>Not Found</v>
      </c>
      <c r="S2776" t="str">
        <f>IF(tblOrders[[#This Row],[Sales]]&gt;1000000,"High Value","Standard")</f>
        <v>Standard</v>
      </c>
      <c r="T2776" t="str">
        <f>_xlfn.XLOOKUP(tblOrders[[#This Row],[ProductID]], tblProducts[ProductID], tblProducts[ProductName])</f>
        <v>Product 12</v>
      </c>
      <c r="U2776">
        <f>_xlfn.XLOOKUP(tblOrders[[#This Row],[SalesRepID]], tblSalesreps[RepID], tblSalesreps[Target])</f>
        <v>11852878</v>
      </c>
    </row>
    <row r="2777" spans="1:21">
      <c r="A2777" t="s">
        <v>3574</v>
      </c>
      <c r="B2777" s="7" t="s">
        <v>85</v>
      </c>
      <c r="C2777" t="s">
        <v>429</v>
      </c>
      <c r="D2777" t="s">
        <v>474</v>
      </c>
      <c r="E2777" t="s">
        <v>205</v>
      </c>
      <c r="F2777" t="s">
        <v>88</v>
      </c>
      <c r="G2777">
        <v>8</v>
      </c>
      <c r="H2777">
        <v>0</v>
      </c>
      <c r="I2777" s="2">
        <v>228744</v>
      </c>
      <c r="J2777" t="str">
        <f>_xlfn.XLOOKUP(tblOrders[[#This Row],[CustomerID]], tblCustomers[CustomerID], tblCustomers[CustomerName])</f>
        <v>Customer 243</v>
      </c>
      <c r="K2777" t="str">
        <f>_xlfn.XLOOKUP(tblOrders[[#This Row],[CustomerID]], tblCustomers[CustomerID], tblCustomers[Segment])</f>
        <v>Corporate</v>
      </c>
      <c r="L2777" t="str">
        <f>_xlfn.XLOOKUP(tblOrders[[#This Row],[ProductID]], tblProducts[ProductID], tblProducts[Category])</f>
        <v>Office</v>
      </c>
      <c r="M2777">
        <f>_xlfn.XLOOKUP(tblOrders[[#This Row],[ProductID]], tblProducts[ProductID], tblProducts[CostPrice])</f>
        <v>5129</v>
      </c>
      <c r="N2777">
        <f>tblOrders[[#This Row],[Sales]]-(tblOrders[[#This Row],[CostPrice]]*tblOrders[[#This Row],[Quantity]])</f>
        <v>187712</v>
      </c>
      <c r="O2777" t="str">
        <f>TEXT(tblOrders[[#This Row],[Date]],"mmm-yyyy")</f>
        <v>Jul-2025</v>
      </c>
      <c r="P2777" t="str">
        <f>_xlfn.XLOOKUP(tblOrders[[#This Row],[OrderID]], tblReturns[OrderID], tblReturns[Returned])</f>
        <v>No</v>
      </c>
      <c r="Q2777" t="str">
        <f>_xlfn.XLOOKUP(tblOrders[[#This Row],[OrderID]], tblShipping[OrderID], tblShipping[ShipMode])</f>
        <v>Standard</v>
      </c>
      <c r="R2777" t="str">
        <f>IFERROR(_xlfn.XLOOKUP(A2776, tblCustomers[CustomerID], tblCustomers[CustomerName]), "Not Found")</f>
        <v>Not Found</v>
      </c>
      <c r="S2777" t="str">
        <f>IF(tblOrders[[#This Row],[Sales]]&gt;1000000,"High Value","Standard")</f>
        <v>Standard</v>
      </c>
      <c r="T2777" t="str">
        <f>_xlfn.XLOOKUP(tblOrders[[#This Row],[ProductID]], tblProducts[ProductID], tblProducts[ProductName])</f>
        <v>Product 69</v>
      </c>
      <c r="U2777">
        <f>_xlfn.XLOOKUP(tblOrders[[#This Row],[SalesRepID]], tblSalesreps[RepID], tblSalesreps[Target])</f>
        <v>16246424</v>
      </c>
    </row>
    <row r="2778" spans="1:21">
      <c r="A2778" t="s">
        <v>3575</v>
      </c>
      <c r="B2778" s="7" t="s">
        <v>550</v>
      </c>
      <c r="C2778" t="s">
        <v>2082</v>
      </c>
      <c r="D2778" t="s">
        <v>516</v>
      </c>
      <c r="E2778" t="s">
        <v>74</v>
      </c>
      <c r="F2778" t="s">
        <v>26</v>
      </c>
      <c r="G2778">
        <v>4</v>
      </c>
      <c r="H2778">
        <v>0.05</v>
      </c>
      <c r="I2778" s="2">
        <v>541036.4</v>
      </c>
      <c r="J2778" t="str">
        <f>_xlfn.XLOOKUP(tblOrders[[#This Row],[CustomerID]], tblCustomers[CustomerID], tblCustomers[CustomerName])</f>
        <v>Customer 27</v>
      </c>
      <c r="K2778" t="str">
        <f>_xlfn.XLOOKUP(tblOrders[[#This Row],[CustomerID]], tblCustomers[CustomerID], tblCustomers[Segment])</f>
        <v>Consumer</v>
      </c>
      <c r="L2778" t="str">
        <f>_xlfn.XLOOKUP(tblOrders[[#This Row],[ProductID]], tblProducts[ProductID], tblProducts[Category])</f>
        <v>Home</v>
      </c>
      <c r="M2778">
        <f>_xlfn.XLOOKUP(tblOrders[[#This Row],[ProductID]], tblProducts[ProductID], tblProducts[CostPrice])</f>
        <v>48408</v>
      </c>
      <c r="N2778">
        <f>tblOrders[[#This Row],[Sales]]-(tblOrders[[#This Row],[CostPrice]]*tblOrders[[#This Row],[Quantity]])</f>
        <v>347404.4</v>
      </c>
      <c r="O2778" t="str">
        <f>TEXT(tblOrders[[#This Row],[Date]],"mmm-yyyy")</f>
        <v>Jun-2025</v>
      </c>
      <c r="P2778" t="str">
        <f>_xlfn.XLOOKUP(tblOrders[[#This Row],[OrderID]], tblReturns[OrderID], tblReturns[Returned])</f>
        <v>No</v>
      </c>
      <c r="Q2778" t="str">
        <f>_xlfn.XLOOKUP(tblOrders[[#This Row],[OrderID]], tblShipping[OrderID], tblShipping[ShipMode])</f>
        <v>Pickup</v>
      </c>
      <c r="R2778" t="str">
        <f>IFERROR(_xlfn.XLOOKUP(A2777, tblCustomers[CustomerID], tblCustomers[CustomerName]), "Not Found")</f>
        <v>Not Found</v>
      </c>
      <c r="S2778" t="str">
        <f>IF(tblOrders[[#This Row],[Sales]]&gt;1000000,"High Value","Standard")</f>
        <v>Standard</v>
      </c>
      <c r="T2778" t="str">
        <f>_xlfn.XLOOKUP(tblOrders[[#This Row],[ProductID]], tblProducts[ProductID], tblProducts[ProductName])</f>
        <v>Product 12</v>
      </c>
      <c r="U2778">
        <f>_xlfn.XLOOKUP(tblOrders[[#This Row],[SalesRepID]], tblSalesreps[RepID], tblSalesreps[Target])</f>
        <v>7254801</v>
      </c>
    </row>
    <row r="2779" spans="1:21">
      <c r="A2779" t="s">
        <v>3576</v>
      </c>
      <c r="B2779" s="7" t="s">
        <v>1862</v>
      </c>
      <c r="C2779" t="s">
        <v>1498</v>
      </c>
      <c r="D2779" t="s">
        <v>1034</v>
      </c>
      <c r="E2779" t="s">
        <v>45</v>
      </c>
      <c r="F2779" t="s">
        <v>51</v>
      </c>
      <c r="G2779">
        <v>9</v>
      </c>
      <c r="H2779">
        <v>0.1</v>
      </c>
      <c r="I2779" s="2">
        <v>498457.8</v>
      </c>
      <c r="J2779" t="str">
        <f>_xlfn.XLOOKUP(tblOrders[[#This Row],[CustomerID]], tblCustomers[CustomerID], tblCustomers[CustomerName])</f>
        <v>Customer 114</v>
      </c>
      <c r="K2779" t="str">
        <f>_xlfn.XLOOKUP(tblOrders[[#This Row],[CustomerID]], tblCustomers[CustomerID], tblCustomers[Segment])</f>
        <v>Consumer</v>
      </c>
      <c r="L2779" t="str">
        <f>_xlfn.XLOOKUP(tblOrders[[#This Row],[ProductID]], tblProducts[ProductID], tblProducts[Category])</f>
        <v>Furniture</v>
      </c>
      <c r="M2779">
        <f>_xlfn.XLOOKUP(tblOrders[[#This Row],[ProductID]], tblProducts[ProductID], tblProducts[CostPrice])</f>
        <v>51071</v>
      </c>
      <c r="N2779">
        <f>tblOrders[[#This Row],[Sales]]-(tblOrders[[#This Row],[CostPrice]]*tblOrders[[#This Row],[Quantity]])</f>
        <v>38818.799999999988</v>
      </c>
      <c r="O2779" t="str">
        <f>TEXT(tblOrders[[#This Row],[Date]],"mmm-yyyy")</f>
        <v>Oct-2025</v>
      </c>
      <c r="P2779" t="str">
        <f>_xlfn.XLOOKUP(tblOrders[[#This Row],[OrderID]], tblReturns[OrderID], tblReturns[Returned])</f>
        <v>No</v>
      </c>
      <c r="Q2779" t="str">
        <f>_xlfn.XLOOKUP(tblOrders[[#This Row],[OrderID]], tblShipping[OrderID], tblShipping[ShipMode])</f>
        <v>Pickup</v>
      </c>
      <c r="R2779" t="str">
        <f>IFERROR(_xlfn.XLOOKUP(A2778, tblCustomers[CustomerID], tblCustomers[CustomerName]), "Not Found")</f>
        <v>Not Found</v>
      </c>
      <c r="S2779" t="str">
        <f>IF(tblOrders[[#This Row],[Sales]]&gt;1000000,"High Value","Standard")</f>
        <v>Standard</v>
      </c>
      <c r="T2779" t="str">
        <f>_xlfn.XLOOKUP(tblOrders[[#This Row],[ProductID]], tblProducts[ProductID], tblProducts[ProductName])</f>
        <v>Product 66</v>
      </c>
      <c r="U2779">
        <f>_xlfn.XLOOKUP(tblOrders[[#This Row],[SalesRepID]], tblSalesreps[RepID], tblSalesreps[Target])</f>
        <v>11319839</v>
      </c>
    </row>
    <row r="2780" spans="1:21">
      <c r="A2780" t="s">
        <v>3577</v>
      </c>
      <c r="B2780" s="7" t="s">
        <v>456</v>
      </c>
      <c r="C2780" t="s">
        <v>235</v>
      </c>
      <c r="D2780" t="s">
        <v>18</v>
      </c>
      <c r="E2780" t="s">
        <v>13</v>
      </c>
      <c r="F2780" t="s">
        <v>26</v>
      </c>
      <c r="G2780">
        <v>10</v>
      </c>
      <c r="H2780">
        <v>0.1</v>
      </c>
      <c r="I2780" s="2">
        <v>275265</v>
      </c>
      <c r="J2780" t="str">
        <f>_xlfn.XLOOKUP(tblOrders[[#This Row],[CustomerID]], tblCustomers[CustomerID], tblCustomers[CustomerName])</f>
        <v>Customer 172</v>
      </c>
      <c r="K2780" t="str">
        <f>_xlfn.XLOOKUP(tblOrders[[#This Row],[CustomerID]], tblCustomers[CustomerID], tblCustomers[Segment])</f>
        <v>SME</v>
      </c>
      <c r="L2780" t="str">
        <f>_xlfn.XLOOKUP(tblOrders[[#This Row],[ProductID]], tblProducts[ProductID], tblProducts[Category])</f>
        <v>Electronics</v>
      </c>
      <c r="M2780">
        <f>_xlfn.XLOOKUP(tblOrders[[#This Row],[ProductID]], tblProducts[ProductID], tblProducts[CostPrice])</f>
        <v>55008</v>
      </c>
      <c r="N2780">
        <f>tblOrders[[#This Row],[Sales]]-(tblOrders[[#This Row],[CostPrice]]*tblOrders[[#This Row],[Quantity]])</f>
        <v>-274815</v>
      </c>
      <c r="O2780" t="str">
        <f>TEXT(tblOrders[[#This Row],[Date]],"mmm-yyyy")</f>
        <v>Jul-2025</v>
      </c>
      <c r="P2780" t="str">
        <f>_xlfn.XLOOKUP(tblOrders[[#This Row],[OrderID]], tblReturns[OrderID], tblReturns[Returned])</f>
        <v>No</v>
      </c>
      <c r="Q2780" t="str">
        <f>_xlfn.XLOOKUP(tblOrders[[#This Row],[OrderID]], tblShipping[OrderID], tblShipping[ShipMode])</f>
        <v>Standard</v>
      </c>
      <c r="R2780" t="str">
        <f>IFERROR(_xlfn.XLOOKUP(A2779, tblCustomers[CustomerID], tblCustomers[CustomerName]), "Not Found")</f>
        <v>Not Found</v>
      </c>
      <c r="S2780" t="str">
        <f>IF(tblOrders[[#This Row],[Sales]]&gt;1000000,"High Value","Standard")</f>
        <v>Standard</v>
      </c>
      <c r="T2780" t="str">
        <f>_xlfn.XLOOKUP(tblOrders[[#This Row],[ProductID]], tblProducts[ProductID], tblProducts[ProductName])</f>
        <v>Product 94</v>
      </c>
      <c r="U2780">
        <f>_xlfn.XLOOKUP(tblOrders[[#This Row],[SalesRepID]], tblSalesreps[RepID], tblSalesreps[Target])</f>
        <v>11852878</v>
      </c>
    </row>
    <row r="2781" spans="1:21">
      <c r="A2781" t="s">
        <v>3578</v>
      </c>
      <c r="B2781" s="7" t="s">
        <v>483</v>
      </c>
      <c r="C2781" t="s">
        <v>1315</v>
      </c>
      <c r="D2781" t="s">
        <v>667</v>
      </c>
      <c r="E2781" t="s">
        <v>165</v>
      </c>
      <c r="F2781" t="s">
        <v>14</v>
      </c>
      <c r="G2781">
        <v>5</v>
      </c>
      <c r="H2781">
        <v>0.05</v>
      </c>
      <c r="I2781" s="2">
        <v>248961.75</v>
      </c>
      <c r="J2781" t="str">
        <f>_xlfn.XLOOKUP(tblOrders[[#This Row],[CustomerID]], tblCustomers[CustomerID], tblCustomers[CustomerName])</f>
        <v>Customer 270</v>
      </c>
      <c r="K2781" t="str">
        <f>_xlfn.XLOOKUP(tblOrders[[#This Row],[CustomerID]], tblCustomers[CustomerID], tblCustomers[Segment])</f>
        <v>Corporate</v>
      </c>
      <c r="L2781" t="str">
        <f>_xlfn.XLOOKUP(tblOrders[[#This Row],[ProductID]], tblProducts[ProductID], tblProducts[Category])</f>
        <v>Electronics</v>
      </c>
      <c r="M2781">
        <f>_xlfn.XLOOKUP(tblOrders[[#This Row],[ProductID]], tblProducts[ProductID], tblProducts[CostPrice])</f>
        <v>13676</v>
      </c>
      <c r="N2781">
        <f>tblOrders[[#This Row],[Sales]]-(tblOrders[[#This Row],[CostPrice]]*tblOrders[[#This Row],[Quantity]])</f>
        <v>180581.75</v>
      </c>
      <c r="O2781" t="str">
        <f>TEXT(tblOrders[[#This Row],[Date]],"mmm-yyyy")</f>
        <v>May-2025</v>
      </c>
      <c r="P2781" t="str">
        <f>_xlfn.XLOOKUP(tblOrders[[#This Row],[OrderID]], tblReturns[OrderID], tblReturns[Returned])</f>
        <v>No</v>
      </c>
      <c r="Q2781" t="str">
        <f>_xlfn.XLOOKUP(tblOrders[[#This Row],[OrderID]], tblShipping[OrderID], tblShipping[ShipMode])</f>
        <v>Express</v>
      </c>
      <c r="R2781" t="str">
        <f>IFERROR(_xlfn.XLOOKUP(A2780, tblCustomers[CustomerID], tblCustomers[CustomerName]), "Not Found")</f>
        <v>Not Found</v>
      </c>
      <c r="S2781" t="str">
        <f>IF(tblOrders[[#This Row],[Sales]]&gt;1000000,"High Value","Standard")</f>
        <v>Standard</v>
      </c>
      <c r="T2781" t="str">
        <f>_xlfn.XLOOKUP(tblOrders[[#This Row],[ProductID]], tblProducts[ProductID], tblProducts[ProductName])</f>
        <v>Product 10</v>
      </c>
      <c r="U2781">
        <f>_xlfn.XLOOKUP(tblOrders[[#This Row],[SalesRepID]], tblSalesreps[RepID], tblSalesreps[Target])</f>
        <v>16839910</v>
      </c>
    </row>
    <row r="2782" spans="1:21">
      <c r="A2782" t="s">
        <v>3579</v>
      </c>
      <c r="B2782" s="7" t="s">
        <v>323</v>
      </c>
      <c r="C2782" t="s">
        <v>501</v>
      </c>
      <c r="D2782" t="s">
        <v>232</v>
      </c>
      <c r="E2782" t="s">
        <v>165</v>
      </c>
      <c r="F2782" t="s">
        <v>51</v>
      </c>
      <c r="G2782">
        <v>7</v>
      </c>
      <c r="H2782">
        <v>0.2</v>
      </c>
      <c r="I2782" s="2">
        <v>641183.19999999995</v>
      </c>
      <c r="J2782" t="str">
        <f>_xlfn.XLOOKUP(tblOrders[[#This Row],[CustomerID]], tblCustomers[CustomerID], tblCustomers[CustomerName])</f>
        <v>Customer 265</v>
      </c>
      <c r="K2782" t="str">
        <f>_xlfn.XLOOKUP(tblOrders[[#This Row],[CustomerID]], tblCustomers[CustomerID], tblCustomers[Segment])</f>
        <v>SME</v>
      </c>
      <c r="L2782" t="str">
        <f>_xlfn.XLOOKUP(tblOrders[[#This Row],[ProductID]], tblProducts[ProductID], tblProducts[Category])</f>
        <v>Electronics</v>
      </c>
      <c r="M2782">
        <f>_xlfn.XLOOKUP(tblOrders[[#This Row],[ProductID]], tblProducts[ProductID], tblProducts[CostPrice])</f>
        <v>41456</v>
      </c>
      <c r="N2782">
        <f>tblOrders[[#This Row],[Sales]]-(tblOrders[[#This Row],[CostPrice]]*tblOrders[[#This Row],[Quantity]])</f>
        <v>350991.19999999995</v>
      </c>
      <c r="O2782" t="str">
        <f>TEXT(tblOrders[[#This Row],[Date]],"mmm-yyyy")</f>
        <v>May-2025</v>
      </c>
      <c r="P2782" t="str">
        <f>_xlfn.XLOOKUP(tblOrders[[#This Row],[OrderID]], tblReturns[OrderID], tblReturns[Returned])</f>
        <v>No</v>
      </c>
      <c r="Q2782" t="str">
        <f>_xlfn.XLOOKUP(tblOrders[[#This Row],[OrderID]], tblShipping[OrderID], tblShipping[ShipMode])</f>
        <v>Express</v>
      </c>
      <c r="R2782" t="str">
        <f>IFERROR(_xlfn.XLOOKUP(A2781, tblCustomers[CustomerID], tblCustomers[CustomerName]), "Not Found")</f>
        <v>Not Found</v>
      </c>
      <c r="S2782" t="str">
        <f>IF(tblOrders[[#This Row],[Sales]]&gt;1000000,"High Value","Standard")</f>
        <v>Standard</v>
      </c>
      <c r="T2782" t="str">
        <f>_xlfn.XLOOKUP(tblOrders[[#This Row],[ProductID]], tblProducts[ProductID], tblProducts[ProductName])</f>
        <v>Product 86</v>
      </c>
      <c r="U2782">
        <f>_xlfn.XLOOKUP(tblOrders[[#This Row],[SalesRepID]], tblSalesreps[RepID], tblSalesreps[Target])</f>
        <v>16839910</v>
      </c>
    </row>
    <row r="2783" spans="1:21">
      <c r="A2783" t="s">
        <v>3580</v>
      </c>
      <c r="B2783" s="7" t="s">
        <v>438</v>
      </c>
      <c r="C2783" t="s">
        <v>613</v>
      </c>
      <c r="D2783" t="s">
        <v>400</v>
      </c>
      <c r="E2783" t="s">
        <v>50</v>
      </c>
      <c r="F2783" t="s">
        <v>20</v>
      </c>
      <c r="G2783">
        <v>1</v>
      </c>
      <c r="H2783">
        <v>0.1</v>
      </c>
      <c r="I2783" s="2">
        <v>71806.5</v>
      </c>
      <c r="J2783" t="str">
        <f>_xlfn.XLOOKUP(tblOrders[[#This Row],[CustomerID]], tblCustomers[CustomerID], tblCustomers[CustomerName])</f>
        <v>Customer 222</v>
      </c>
      <c r="K2783" t="str">
        <f>_xlfn.XLOOKUP(tblOrders[[#This Row],[CustomerID]], tblCustomers[CustomerID], tblCustomers[Segment])</f>
        <v>SME</v>
      </c>
      <c r="L2783" t="str">
        <f>_xlfn.XLOOKUP(tblOrders[[#This Row],[ProductID]], tblProducts[ProductID], tblProducts[Category])</f>
        <v>Electronics</v>
      </c>
      <c r="M2783">
        <f>_xlfn.XLOOKUP(tblOrders[[#This Row],[ProductID]], tblProducts[ProductID], tblProducts[CostPrice])</f>
        <v>36044</v>
      </c>
      <c r="N2783">
        <f>tblOrders[[#This Row],[Sales]]-(tblOrders[[#This Row],[CostPrice]]*tblOrders[[#This Row],[Quantity]])</f>
        <v>35762.5</v>
      </c>
      <c r="O2783" t="str">
        <f>TEXT(tblOrders[[#This Row],[Date]],"mmm-yyyy")</f>
        <v>Jun-2025</v>
      </c>
      <c r="P2783" t="str">
        <f>_xlfn.XLOOKUP(tblOrders[[#This Row],[OrderID]], tblReturns[OrderID], tblReturns[Returned])</f>
        <v>No</v>
      </c>
      <c r="Q2783" t="str">
        <f>_xlfn.XLOOKUP(tblOrders[[#This Row],[OrderID]], tblShipping[OrderID], tblShipping[ShipMode])</f>
        <v>Pickup</v>
      </c>
      <c r="R2783" t="str">
        <f>IFERROR(_xlfn.XLOOKUP(A2782, tblCustomers[CustomerID], tblCustomers[CustomerName]), "Not Found")</f>
        <v>Not Found</v>
      </c>
      <c r="S2783" t="str">
        <f>IF(tblOrders[[#This Row],[Sales]]&gt;1000000,"High Value","Standard")</f>
        <v>Standard</v>
      </c>
      <c r="T2783" t="str">
        <f>_xlfn.XLOOKUP(tblOrders[[#This Row],[ProductID]], tblProducts[ProductID], tblProducts[ProductName])</f>
        <v>Product 29</v>
      </c>
      <c r="U2783">
        <f>_xlfn.XLOOKUP(tblOrders[[#This Row],[SalesRepID]], tblSalesreps[RepID], tblSalesreps[Target])</f>
        <v>17350666</v>
      </c>
    </row>
    <row r="2784" spans="1:21">
      <c r="A2784" t="s">
        <v>3581</v>
      </c>
      <c r="B2784" s="7" t="s">
        <v>771</v>
      </c>
      <c r="C2784" t="s">
        <v>258</v>
      </c>
      <c r="D2784" t="s">
        <v>226</v>
      </c>
      <c r="E2784" t="s">
        <v>210</v>
      </c>
      <c r="F2784" t="s">
        <v>88</v>
      </c>
      <c r="G2784">
        <v>10</v>
      </c>
      <c r="H2784">
        <v>0.05</v>
      </c>
      <c r="I2784" s="2">
        <v>1413039.5</v>
      </c>
      <c r="J2784" t="str">
        <f>_xlfn.XLOOKUP(tblOrders[[#This Row],[CustomerID]], tblCustomers[CustomerID], tblCustomers[CustomerName])</f>
        <v>Customer 188</v>
      </c>
      <c r="K2784" t="str">
        <f>_xlfn.XLOOKUP(tblOrders[[#This Row],[CustomerID]], tblCustomers[CustomerID], tblCustomers[Segment])</f>
        <v>Consumer</v>
      </c>
      <c r="L2784" t="str">
        <f>_xlfn.XLOOKUP(tblOrders[[#This Row],[ProductID]], tblProducts[ProductID], tblProducts[Category])</f>
        <v>Furniture</v>
      </c>
      <c r="M2784">
        <f>_xlfn.XLOOKUP(tblOrders[[#This Row],[ProductID]], tblProducts[ProductID], tblProducts[CostPrice])</f>
        <v>75432</v>
      </c>
      <c r="N2784">
        <f>tblOrders[[#This Row],[Sales]]-(tblOrders[[#This Row],[CostPrice]]*tblOrders[[#This Row],[Quantity]])</f>
        <v>658719.5</v>
      </c>
      <c r="O2784" t="str">
        <f>TEXT(tblOrders[[#This Row],[Date]],"mmm-yyyy")</f>
        <v>Jan-2025</v>
      </c>
      <c r="P2784" t="str">
        <f>_xlfn.XLOOKUP(tblOrders[[#This Row],[OrderID]], tblReturns[OrderID], tblReturns[Returned])</f>
        <v>No</v>
      </c>
      <c r="Q2784" t="str">
        <f>_xlfn.XLOOKUP(tblOrders[[#This Row],[OrderID]], tblShipping[OrderID], tblShipping[ShipMode])</f>
        <v>Pickup</v>
      </c>
      <c r="R2784" t="str">
        <f>IFERROR(_xlfn.XLOOKUP(A2783, tblCustomers[CustomerID], tblCustomers[CustomerName]), "Not Found")</f>
        <v>Not Found</v>
      </c>
      <c r="S2784" t="str">
        <f>IF(tblOrders[[#This Row],[Sales]]&gt;1000000,"High Value","Standard")</f>
        <v>High Value</v>
      </c>
      <c r="T2784" t="str">
        <f>_xlfn.XLOOKUP(tblOrders[[#This Row],[ProductID]], tblProducts[ProductID], tblProducts[ProductName])</f>
        <v>Product 88</v>
      </c>
      <c r="U2784">
        <f>_xlfn.XLOOKUP(tblOrders[[#This Row],[SalesRepID]], tblSalesreps[RepID], tblSalesreps[Target])</f>
        <v>19336654</v>
      </c>
    </row>
    <row r="2785" spans="1:21">
      <c r="A2785" t="s">
        <v>3582</v>
      </c>
      <c r="B2785" s="7" t="s">
        <v>1045</v>
      </c>
      <c r="C2785" t="s">
        <v>108</v>
      </c>
      <c r="D2785" t="s">
        <v>369</v>
      </c>
      <c r="E2785" t="s">
        <v>45</v>
      </c>
      <c r="F2785" t="s">
        <v>88</v>
      </c>
      <c r="G2785">
        <v>10</v>
      </c>
      <c r="H2785">
        <v>0.2</v>
      </c>
      <c r="I2785" s="2">
        <v>783464</v>
      </c>
      <c r="J2785" t="str">
        <f>_xlfn.XLOOKUP(tblOrders[[#This Row],[CustomerID]], tblCustomers[CustomerID], tblCustomers[CustomerName])</f>
        <v>Customer 96</v>
      </c>
      <c r="K2785" t="str">
        <f>_xlfn.XLOOKUP(tblOrders[[#This Row],[CustomerID]], tblCustomers[CustomerID], tblCustomers[Segment])</f>
        <v>Consumer</v>
      </c>
      <c r="L2785" t="str">
        <f>_xlfn.XLOOKUP(tblOrders[[#This Row],[ProductID]], tblProducts[ProductID], tblProducts[Category])</f>
        <v>Office</v>
      </c>
      <c r="M2785">
        <f>_xlfn.XLOOKUP(tblOrders[[#This Row],[ProductID]], tblProducts[ProductID], tblProducts[CostPrice])</f>
        <v>12456</v>
      </c>
      <c r="N2785">
        <f>tblOrders[[#This Row],[Sales]]-(tblOrders[[#This Row],[CostPrice]]*tblOrders[[#This Row],[Quantity]])</f>
        <v>658904</v>
      </c>
      <c r="O2785" t="str">
        <f>TEXT(tblOrders[[#This Row],[Date]],"mmm-yyyy")</f>
        <v>Jan-2025</v>
      </c>
      <c r="P2785" t="str">
        <f>_xlfn.XLOOKUP(tblOrders[[#This Row],[OrderID]], tblReturns[OrderID], tblReturns[Returned])</f>
        <v>No</v>
      </c>
      <c r="Q2785" t="str">
        <f>_xlfn.XLOOKUP(tblOrders[[#This Row],[OrderID]], tblShipping[OrderID], tblShipping[ShipMode])</f>
        <v>Express</v>
      </c>
      <c r="R2785" t="str">
        <f>IFERROR(_xlfn.XLOOKUP(A2784, tblCustomers[CustomerID], tblCustomers[CustomerName]), "Not Found")</f>
        <v>Not Found</v>
      </c>
      <c r="S2785" t="str">
        <f>IF(tblOrders[[#This Row],[Sales]]&gt;1000000,"High Value","Standard")</f>
        <v>Standard</v>
      </c>
      <c r="T2785" t="str">
        <f>_xlfn.XLOOKUP(tblOrders[[#This Row],[ProductID]], tblProducts[ProductID], tblProducts[ProductName])</f>
        <v>Product 42</v>
      </c>
      <c r="U2785">
        <f>_xlfn.XLOOKUP(tblOrders[[#This Row],[SalesRepID]], tblSalesreps[RepID], tblSalesreps[Target])</f>
        <v>11319839</v>
      </c>
    </row>
    <row r="2786" spans="1:21">
      <c r="A2786" t="s">
        <v>3583</v>
      </c>
      <c r="B2786" s="7" t="s">
        <v>869</v>
      </c>
      <c r="C2786" t="s">
        <v>338</v>
      </c>
      <c r="D2786" t="s">
        <v>118</v>
      </c>
      <c r="E2786" t="s">
        <v>186</v>
      </c>
      <c r="F2786" t="s">
        <v>14</v>
      </c>
      <c r="G2786">
        <v>1</v>
      </c>
      <c r="H2786">
        <v>0</v>
      </c>
      <c r="I2786" s="2">
        <v>11524</v>
      </c>
      <c r="J2786" t="str">
        <f>_xlfn.XLOOKUP(tblOrders[[#This Row],[CustomerID]], tblCustomers[CustomerID], tblCustomers[CustomerName])</f>
        <v>Customer 173</v>
      </c>
      <c r="K2786" t="str">
        <f>_xlfn.XLOOKUP(tblOrders[[#This Row],[CustomerID]], tblCustomers[CustomerID], tblCustomers[Segment])</f>
        <v>SME</v>
      </c>
      <c r="L2786" t="str">
        <f>_xlfn.XLOOKUP(tblOrders[[#This Row],[ProductID]], tblProducts[ProductID], tblProducts[Category])</f>
        <v>Home</v>
      </c>
      <c r="M2786">
        <f>_xlfn.XLOOKUP(tblOrders[[#This Row],[ProductID]], tblProducts[ProductID], tblProducts[CostPrice])</f>
        <v>78122</v>
      </c>
      <c r="N2786">
        <f>tblOrders[[#This Row],[Sales]]-(tblOrders[[#This Row],[CostPrice]]*tblOrders[[#This Row],[Quantity]])</f>
        <v>-66598</v>
      </c>
      <c r="O2786" t="str">
        <f>TEXT(tblOrders[[#This Row],[Date]],"mmm-yyyy")</f>
        <v>Nov-2025</v>
      </c>
      <c r="P2786" t="str">
        <f>_xlfn.XLOOKUP(tblOrders[[#This Row],[OrderID]], tblReturns[OrderID], tblReturns[Returned])</f>
        <v>No</v>
      </c>
      <c r="Q2786" t="str">
        <f>_xlfn.XLOOKUP(tblOrders[[#This Row],[OrderID]], tblShipping[OrderID], tblShipping[ShipMode])</f>
        <v>Pickup</v>
      </c>
      <c r="R2786" t="str">
        <f>IFERROR(_xlfn.XLOOKUP(A2785, tblCustomers[CustomerID], tblCustomers[CustomerName]), "Not Found")</f>
        <v>Not Found</v>
      </c>
      <c r="S2786" t="str">
        <f>IF(tblOrders[[#This Row],[Sales]]&gt;1000000,"High Value","Standard")</f>
        <v>Standard</v>
      </c>
      <c r="T2786" t="str">
        <f>_xlfn.XLOOKUP(tblOrders[[#This Row],[ProductID]], tblProducts[ProductID], tblProducts[ProductName])</f>
        <v>Product 59</v>
      </c>
      <c r="U2786">
        <f>_xlfn.XLOOKUP(tblOrders[[#This Row],[SalesRepID]], tblSalesreps[RepID], tblSalesreps[Target])</f>
        <v>15141830</v>
      </c>
    </row>
    <row r="2787" spans="1:21">
      <c r="A2787" t="s">
        <v>3584</v>
      </c>
      <c r="B2787" s="7" t="s">
        <v>1510</v>
      </c>
      <c r="C2787" t="s">
        <v>781</v>
      </c>
      <c r="D2787" t="s">
        <v>83</v>
      </c>
      <c r="E2787" t="s">
        <v>69</v>
      </c>
      <c r="F2787" t="s">
        <v>20</v>
      </c>
      <c r="G2787">
        <v>1</v>
      </c>
      <c r="H2787">
        <v>0.15</v>
      </c>
      <c r="I2787" s="2">
        <v>40092.800000000003</v>
      </c>
      <c r="J2787" t="str">
        <f>_xlfn.XLOOKUP(tblOrders[[#This Row],[CustomerID]], tblCustomers[CustomerID], tblCustomers[CustomerName])</f>
        <v>Customer 252</v>
      </c>
      <c r="K2787" t="str">
        <f>_xlfn.XLOOKUP(tblOrders[[#This Row],[CustomerID]], tblCustomers[CustomerID], tblCustomers[Segment])</f>
        <v>Corporate</v>
      </c>
      <c r="L2787" t="str">
        <f>_xlfn.XLOOKUP(tblOrders[[#This Row],[ProductID]], tblProducts[ProductID], tblProducts[Category])</f>
        <v>Furniture</v>
      </c>
      <c r="M2787">
        <f>_xlfn.XLOOKUP(tblOrders[[#This Row],[ProductID]], tblProducts[ProductID], tblProducts[CostPrice])</f>
        <v>79600</v>
      </c>
      <c r="N2787">
        <f>tblOrders[[#This Row],[Sales]]-(tblOrders[[#This Row],[CostPrice]]*tblOrders[[#This Row],[Quantity]])</f>
        <v>-39507.199999999997</v>
      </c>
      <c r="O2787" t="str">
        <f>TEXT(tblOrders[[#This Row],[Date]],"mmm-yyyy")</f>
        <v>Jul-2025</v>
      </c>
      <c r="P2787" t="str">
        <f>_xlfn.XLOOKUP(tblOrders[[#This Row],[OrderID]], tblReturns[OrderID], tblReturns[Returned])</f>
        <v>No</v>
      </c>
      <c r="Q2787" t="str">
        <f>_xlfn.XLOOKUP(tblOrders[[#This Row],[OrderID]], tblShipping[OrderID], tblShipping[ShipMode])</f>
        <v>Express</v>
      </c>
      <c r="R2787" t="str">
        <f>IFERROR(_xlfn.XLOOKUP(A2786, tblCustomers[CustomerID], tblCustomers[CustomerName]), "Not Found")</f>
        <v>Not Found</v>
      </c>
      <c r="S2787" t="str">
        <f>IF(tblOrders[[#This Row],[Sales]]&gt;1000000,"High Value","Standard")</f>
        <v>Standard</v>
      </c>
      <c r="T2787" t="str">
        <f>_xlfn.XLOOKUP(tblOrders[[#This Row],[ProductID]], tblProducts[ProductID], tblProducts[ProductName])</f>
        <v>Product 43</v>
      </c>
      <c r="U2787">
        <f>_xlfn.XLOOKUP(tblOrders[[#This Row],[SalesRepID]], tblSalesreps[RepID], tblSalesreps[Target])</f>
        <v>19473459</v>
      </c>
    </row>
    <row r="2788" spans="1:21">
      <c r="A2788" t="s">
        <v>3585</v>
      </c>
      <c r="B2788" s="7" t="s">
        <v>71</v>
      </c>
      <c r="C2788" t="s">
        <v>304</v>
      </c>
      <c r="D2788" t="s">
        <v>510</v>
      </c>
      <c r="E2788" t="s">
        <v>74</v>
      </c>
      <c r="F2788" t="s">
        <v>20</v>
      </c>
      <c r="G2788">
        <v>7</v>
      </c>
      <c r="H2788">
        <v>0.15</v>
      </c>
      <c r="I2788" s="2">
        <v>396359.25</v>
      </c>
      <c r="J2788" t="str">
        <f>_xlfn.XLOOKUP(tblOrders[[#This Row],[CustomerID]], tblCustomers[CustomerID], tblCustomers[CustomerName])</f>
        <v>Customer 278</v>
      </c>
      <c r="K2788" t="str">
        <f>_xlfn.XLOOKUP(tblOrders[[#This Row],[CustomerID]], tblCustomers[CustomerID], tblCustomers[Segment])</f>
        <v>Consumer</v>
      </c>
      <c r="L2788" t="str">
        <f>_xlfn.XLOOKUP(tblOrders[[#This Row],[ProductID]], tblProducts[ProductID], tblProducts[Category])</f>
        <v>Furniture</v>
      </c>
      <c r="M2788">
        <f>_xlfn.XLOOKUP(tblOrders[[#This Row],[ProductID]], tblProducts[ProductID], tblProducts[CostPrice])</f>
        <v>67718</v>
      </c>
      <c r="N2788">
        <f>tblOrders[[#This Row],[Sales]]-(tblOrders[[#This Row],[CostPrice]]*tblOrders[[#This Row],[Quantity]])</f>
        <v>-77666.75</v>
      </c>
      <c r="O2788" t="str">
        <f>TEXT(tblOrders[[#This Row],[Date]],"mmm-yyyy")</f>
        <v>Nov-2025</v>
      </c>
      <c r="P2788" t="str">
        <f>_xlfn.XLOOKUP(tblOrders[[#This Row],[OrderID]], tblReturns[OrderID], tblReturns[Returned])</f>
        <v>No</v>
      </c>
      <c r="Q2788" t="str">
        <f>_xlfn.XLOOKUP(tblOrders[[#This Row],[OrderID]], tblShipping[OrderID], tblShipping[ShipMode])</f>
        <v>Standard</v>
      </c>
      <c r="R2788" t="str">
        <f>IFERROR(_xlfn.XLOOKUP(A2787, tblCustomers[CustomerID], tblCustomers[CustomerName]), "Not Found")</f>
        <v>Not Found</v>
      </c>
      <c r="S2788" t="str">
        <f>IF(tblOrders[[#This Row],[Sales]]&gt;1000000,"High Value","Standard")</f>
        <v>Standard</v>
      </c>
      <c r="T2788" t="str">
        <f>_xlfn.XLOOKUP(tblOrders[[#This Row],[ProductID]], tblProducts[ProductID], tblProducts[ProductName])</f>
        <v>Product 81</v>
      </c>
      <c r="U2788">
        <f>_xlfn.XLOOKUP(tblOrders[[#This Row],[SalesRepID]], tblSalesreps[RepID], tblSalesreps[Target])</f>
        <v>7254801</v>
      </c>
    </row>
    <row r="2789" spans="1:21">
      <c r="A2789" t="s">
        <v>3586</v>
      </c>
      <c r="B2789" s="7" t="s">
        <v>789</v>
      </c>
      <c r="C2789" t="s">
        <v>1010</v>
      </c>
      <c r="D2789" t="s">
        <v>1093</v>
      </c>
      <c r="E2789" t="s">
        <v>19</v>
      </c>
      <c r="F2789" t="s">
        <v>51</v>
      </c>
      <c r="G2789">
        <v>3</v>
      </c>
      <c r="H2789">
        <v>0</v>
      </c>
      <c r="I2789" s="2">
        <v>299901</v>
      </c>
      <c r="J2789" t="str">
        <f>_xlfn.XLOOKUP(tblOrders[[#This Row],[CustomerID]], tblCustomers[CustomerID], tblCustomers[CustomerName])</f>
        <v>Customer 186</v>
      </c>
      <c r="K2789" t="str">
        <f>_xlfn.XLOOKUP(tblOrders[[#This Row],[CustomerID]], tblCustomers[CustomerID], tblCustomers[Segment])</f>
        <v>Consumer</v>
      </c>
      <c r="L2789" t="str">
        <f>_xlfn.XLOOKUP(tblOrders[[#This Row],[ProductID]], tblProducts[ProductID], tblProducts[Category])</f>
        <v>Office</v>
      </c>
      <c r="M2789">
        <f>_xlfn.XLOOKUP(tblOrders[[#This Row],[ProductID]], tblProducts[ProductID], tblProducts[CostPrice])</f>
        <v>9813</v>
      </c>
      <c r="N2789">
        <f>tblOrders[[#This Row],[Sales]]-(tblOrders[[#This Row],[CostPrice]]*tblOrders[[#This Row],[Quantity]])</f>
        <v>270462</v>
      </c>
      <c r="O2789" t="str">
        <f>TEXT(tblOrders[[#This Row],[Date]],"mmm-yyyy")</f>
        <v>Oct-2025</v>
      </c>
      <c r="P2789" t="str">
        <f>_xlfn.XLOOKUP(tblOrders[[#This Row],[OrderID]], tblReturns[OrderID], tblReturns[Returned])</f>
        <v>Yes</v>
      </c>
      <c r="Q2789" t="str">
        <f>_xlfn.XLOOKUP(tblOrders[[#This Row],[OrderID]], tblShipping[OrderID], tblShipping[ShipMode])</f>
        <v>Pickup</v>
      </c>
      <c r="R2789" t="str">
        <f>IFERROR(_xlfn.XLOOKUP(A2788, tblCustomers[CustomerID], tblCustomers[CustomerName]), "Not Found")</f>
        <v>Not Found</v>
      </c>
      <c r="S2789" t="str">
        <f>IF(tblOrders[[#This Row],[Sales]]&gt;1000000,"High Value","Standard")</f>
        <v>Standard</v>
      </c>
      <c r="T2789" t="str">
        <f>_xlfn.XLOOKUP(tblOrders[[#This Row],[ProductID]], tblProducts[ProductID], tblProducts[ProductName])</f>
        <v>Product 77</v>
      </c>
      <c r="U2789">
        <f>_xlfn.XLOOKUP(tblOrders[[#This Row],[SalesRepID]], tblSalesreps[RepID], tblSalesreps[Target])</f>
        <v>11347243</v>
      </c>
    </row>
    <row r="2790" spans="1:21">
      <c r="A2790" t="s">
        <v>3587</v>
      </c>
      <c r="B2790" s="7" t="s">
        <v>1335</v>
      </c>
      <c r="C2790" t="s">
        <v>1354</v>
      </c>
      <c r="D2790" t="s">
        <v>272</v>
      </c>
      <c r="E2790" t="s">
        <v>87</v>
      </c>
      <c r="F2790" t="s">
        <v>26</v>
      </c>
      <c r="G2790">
        <v>3</v>
      </c>
      <c r="H2790">
        <v>0.2</v>
      </c>
      <c r="I2790" s="2">
        <v>239097.60000000001</v>
      </c>
      <c r="J2790" t="str">
        <f>_xlfn.XLOOKUP(tblOrders[[#This Row],[CustomerID]], tblCustomers[CustomerID], tblCustomers[CustomerName])</f>
        <v>Customer 244</v>
      </c>
      <c r="K2790" t="str">
        <f>_xlfn.XLOOKUP(tblOrders[[#This Row],[CustomerID]], tblCustomers[CustomerID], tblCustomers[Segment])</f>
        <v>Corporate</v>
      </c>
      <c r="L2790" t="str">
        <f>_xlfn.XLOOKUP(tblOrders[[#This Row],[ProductID]], tblProducts[ProductID], tblProducts[Category])</f>
        <v>Furniture</v>
      </c>
      <c r="M2790">
        <f>_xlfn.XLOOKUP(tblOrders[[#This Row],[ProductID]], tblProducts[ProductID], tblProducts[CostPrice])</f>
        <v>48118</v>
      </c>
      <c r="N2790">
        <f>tblOrders[[#This Row],[Sales]]-(tblOrders[[#This Row],[CostPrice]]*tblOrders[[#This Row],[Quantity]])</f>
        <v>94743.6</v>
      </c>
      <c r="O2790" t="str">
        <f>TEXT(tblOrders[[#This Row],[Date]],"mmm-yyyy")</f>
        <v>Apr-2025</v>
      </c>
      <c r="P2790" t="str">
        <f>_xlfn.XLOOKUP(tblOrders[[#This Row],[OrderID]], tblReturns[OrderID], tblReturns[Returned])</f>
        <v>No</v>
      </c>
      <c r="Q2790" t="str">
        <f>_xlfn.XLOOKUP(tblOrders[[#This Row],[OrderID]], tblShipping[OrderID], tblShipping[ShipMode])</f>
        <v>Express</v>
      </c>
      <c r="R2790" t="str">
        <f>IFERROR(_xlfn.XLOOKUP(A2789, tblCustomers[CustomerID], tblCustomers[CustomerName]), "Not Found")</f>
        <v>Not Found</v>
      </c>
      <c r="S2790" t="str">
        <f>IF(tblOrders[[#This Row],[Sales]]&gt;1000000,"High Value","Standard")</f>
        <v>Standard</v>
      </c>
      <c r="T2790" t="str">
        <f>_xlfn.XLOOKUP(tblOrders[[#This Row],[ProductID]], tblProducts[ProductID], tblProducts[ProductName])</f>
        <v>Product 75</v>
      </c>
      <c r="U2790">
        <f>_xlfn.XLOOKUP(tblOrders[[#This Row],[SalesRepID]], tblSalesreps[RepID], tblSalesreps[Target])</f>
        <v>18500989</v>
      </c>
    </row>
    <row r="2791" spans="1:21">
      <c r="A2791" t="s">
        <v>3588</v>
      </c>
      <c r="B2791" s="7" t="s">
        <v>1823</v>
      </c>
      <c r="C2791" t="s">
        <v>1464</v>
      </c>
      <c r="D2791" t="s">
        <v>92</v>
      </c>
      <c r="E2791" t="s">
        <v>25</v>
      </c>
      <c r="F2791" t="s">
        <v>51</v>
      </c>
      <c r="G2791">
        <v>9</v>
      </c>
      <c r="H2791">
        <v>0</v>
      </c>
      <c r="I2791" s="2">
        <v>1150263</v>
      </c>
      <c r="J2791" t="str">
        <f>_xlfn.XLOOKUP(tblOrders[[#This Row],[CustomerID]], tblCustomers[CustomerID], tblCustomers[CustomerName])</f>
        <v>Customer 73</v>
      </c>
      <c r="K2791" t="str">
        <f>_xlfn.XLOOKUP(tblOrders[[#This Row],[CustomerID]], tblCustomers[CustomerID], tblCustomers[Segment])</f>
        <v>SME</v>
      </c>
      <c r="L2791" t="str">
        <f>_xlfn.XLOOKUP(tblOrders[[#This Row],[ProductID]], tblProducts[ProductID], tblProducts[Category])</f>
        <v>Home</v>
      </c>
      <c r="M2791">
        <f>_xlfn.XLOOKUP(tblOrders[[#This Row],[ProductID]], tblProducts[ProductID], tblProducts[CostPrice])</f>
        <v>65463</v>
      </c>
      <c r="N2791">
        <f>tblOrders[[#This Row],[Sales]]-(tblOrders[[#This Row],[CostPrice]]*tblOrders[[#This Row],[Quantity]])</f>
        <v>561096</v>
      </c>
      <c r="O2791" t="str">
        <f>TEXT(tblOrders[[#This Row],[Date]],"mmm-yyyy")</f>
        <v>Aug-2025</v>
      </c>
      <c r="P2791" t="str">
        <f>_xlfn.XLOOKUP(tblOrders[[#This Row],[OrderID]], tblReturns[OrderID], tblReturns[Returned])</f>
        <v>No</v>
      </c>
      <c r="Q2791" t="str">
        <f>_xlfn.XLOOKUP(tblOrders[[#This Row],[OrderID]], tblShipping[OrderID], tblShipping[ShipMode])</f>
        <v>Express</v>
      </c>
      <c r="R2791" t="str">
        <f>IFERROR(_xlfn.XLOOKUP(A2790, tblCustomers[CustomerID], tblCustomers[CustomerName]), "Not Found")</f>
        <v>Not Found</v>
      </c>
      <c r="S2791" t="str">
        <f>IF(tblOrders[[#This Row],[Sales]]&gt;1000000,"High Value","Standard")</f>
        <v>High Value</v>
      </c>
      <c r="T2791" t="str">
        <f>_xlfn.XLOOKUP(tblOrders[[#This Row],[ProductID]], tblProducts[ProductID], tblProducts[ProductName])</f>
        <v>Product 32</v>
      </c>
      <c r="U2791">
        <f>_xlfn.XLOOKUP(tblOrders[[#This Row],[SalesRepID]], tblSalesreps[RepID], tblSalesreps[Target])</f>
        <v>7094914</v>
      </c>
    </row>
    <row r="2792" spans="1:21">
      <c r="A2792" t="s">
        <v>3589</v>
      </c>
      <c r="B2792" s="7" t="s">
        <v>228</v>
      </c>
      <c r="C2792" t="s">
        <v>1582</v>
      </c>
      <c r="D2792" t="s">
        <v>362</v>
      </c>
      <c r="E2792" t="s">
        <v>119</v>
      </c>
      <c r="F2792" t="s">
        <v>14</v>
      </c>
      <c r="G2792">
        <v>3</v>
      </c>
      <c r="H2792">
        <v>0.1</v>
      </c>
      <c r="I2792" s="2">
        <v>233906.4</v>
      </c>
      <c r="J2792" t="str">
        <f>_xlfn.XLOOKUP(tblOrders[[#This Row],[CustomerID]], tblCustomers[CustomerID], tblCustomers[CustomerName])</f>
        <v>Customer 224</v>
      </c>
      <c r="K2792" t="str">
        <f>_xlfn.XLOOKUP(tblOrders[[#This Row],[CustomerID]], tblCustomers[CustomerID], tblCustomers[Segment])</f>
        <v>Corporate</v>
      </c>
      <c r="L2792" t="str">
        <f>_xlfn.XLOOKUP(tblOrders[[#This Row],[ProductID]], tblProducts[ProductID], tblProducts[Category])</f>
        <v>Home</v>
      </c>
      <c r="M2792">
        <f>_xlfn.XLOOKUP(tblOrders[[#This Row],[ProductID]], tblProducts[ProductID], tblProducts[CostPrice])</f>
        <v>41409</v>
      </c>
      <c r="N2792">
        <f>tblOrders[[#This Row],[Sales]]-(tblOrders[[#This Row],[CostPrice]]*tblOrders[[#This Row],[Quantity]])</f>
        <v>109679.4</v>
      </c>
      <c r="O2792" t="str">
        <f>TEXT(tblOrders[[#This Row],[Date]],"mmm-yyyy")</f>
        <v>Apr-2025</v>
      </c>
      <c r="P2792" t="str">
        <f>_xlfn.XLOOKUP(tblOrders[[#This Row],[OrderID]], tblReturns[OrderID], tblReturns[Returned])</f>
        <v>No</v>
      </c>
      <c r="Q2792" t="str">
        <f>_xlfn.XLOOKUP(tblOrders[[#This Row],[OrderID]], tblShipping[OrderID], tblShipping[ShipMode])</f>
        <v>Express</v>
      </c>
      <c r="R2792" t="str">
        <f>IFERROR(_xlfn.XLOOKUP(A2791, tblCustomers[CustomerID], tblCustomers[CustomerName]), "Not Found")</f>
        <v>Not Found</v>
      </c>
      <c r="S2792" t="str">
        <f>IF(tblOrders[[#This Row],[Sales]]&gt;1000000,"High Value","Standard")</f>
        <v>Standard</v>
      </c>
      <c r="T2792" t="str">
        <f>_xlfn.XLOOKUP(tblOrders[[#This Row],[ProductID]], tblProducts[ProductID], tblProducts[ProductName])</f>
        <v>Product 25</v>
      </c>
      <c r="U2792">
        <f>_xlfn.XLOOKUP(tblOrders[[#This Row],[SalesRepID]], tblSalesreps[RepID], tblSalesreps[Target])</f>
        <v>5886694</v>
      </c>
    </row>
    <row r="2793" spans="1:21">
      <c r="A2793" t="s">
        <v>3590</v>
      </c>
      <c r="B2793" s="7" t="s">
        <v>1015</v>
      </c>
      <c r="C2793" t="s">
        <v>551</v>
      </c>
      <c r="D2793" t="s">
        <v>387</v>
      </c>
      <c r="E2793" t="s">
        <v>56</v>
      </c>
      <c r="F2793" t="s">
        <v>14</v>
      </c>
      <c r="G2793">
        <v>6</v>
      </c>
      <c r="H2793">
        <v>0</v>
      </c>
      <c r="I2793" s="2">
        <v>167988</v>
      </c>
      <c r="J2793" t="str">
        <f>_xlfn.XLOOKUP(tblOrders[[#This Row],[CustomerID]], tblCustomers[CustomerID], tblCustomers[CustomerName])</f>
        <v>Customer 300</v>
      </c>
      <c r="K2793" t="str">
        <f>_xlfn.XLOOKUP(tblOrders[[#This Row],[CustomerID]], tblCustomers[CustomerID], tblCustomers[Segment])</f>
        <v>SME</v>
      </c>
      <c r="L2793" t="str">
        <f>_xlfn.XLOOKUP(tblOrders[[#This Row],[ProductID]], tblProducts[ProductID], tblProducts[Category])</f>
        <v>Furniture</v>
      </c>
      <c r="M2793">
        <f>_xlfn.XLOOKUP(tblOrders[[#This Row],[ProductID]], tblProducts[ProductID], tblProducts[CostPrice])</f>
        <v>37464</v>
      </c>
      <c r="N2793">
        <f>tblOrders[[#This Row],[Sales]]-(tblOrders[[#This Row],[CostPrice]]*tblOrders[[#This Row],[Quantity]])</f>
        <v>-56796</v>
      </c>
      <c r="O2793" t="str">
        <f>TEXT(tblOrders[[#This Row],[Date]],"mmm-yyyy")</f>
        <v>Jun-2025</v>
      </c>
      <c r="P2793" t="str">
        <f>_xlfn.XLOOKUP(tblOrders[[#This Row],[OrderID]], tblReturns[OrderID], tblReturns[Returned])</f>
        <v>No</v>
      </c>
      <c r="Q2793" t="str">
        <f>_xlfn.XLOOKUP(tblOrders[[#This Row],[OrderID]], tblShipping[OrderID], tblShipping[ShipMode])</f>
        <v>Standard</v>
      </c>
      <c r="R2793" t="str">
        <f>IFERROR(_xlfn.XLOOKUP(A2792, tblCustomers[CustomerID], tblCustomers[CustomerName]), "Not Found")</f>
        <v>Not Found</v>
      </c>
      <c r="S2793" t="str">
        <f>IF(tblOrders[[#This Row],[Sales]]&gt;1000000,"High Value","Standard")</f>
        <v>Standard</v>
      </c>
      <c r="T2793" t="str">
        <f>_xlfn.XLOOKUP(tblOrders[[#This Row],[ProductID]], tblProducts[ProductID], tblProducts[ProductName])</f>
        <v>Product 63</v>
      </c>
      <c r="U2793">
        <f>_xlfn.XLOOKUP(tblOrders[[#This Row],[SalesRepID]], tblSalesreps[RepID], tblSalesreps[Target])</f>
        <v>14265630</v>
      </c>
    </row>
    <row r="2794" spans="1:21">
      <c r="A2794" t="s">
        <v>3591</v>
      </c>
      <c r="B2794" s="7" t="s">
        <v>1349</v>
      </c>
      <c r="C2794" t="s">
        <v>338</v>
      </c>
      <c r="D2794" t="s">
        <v>162</v>
      </c>
      <c r="E2794" t="s">
        <v>205</v>
      </c>
      <c r="F2794" t="s">
        <v>88</v>
      </c>
      <c r="G2794">
        <v>1</v>
      </c>
      <c r="H2794">
        <v>0.05</v>
      </c>
      <c r="I2794" s="2">
        <v>75415.75</v>
      </c>
      <c r="J2794" t="str">
        <f>_xlfn.XLOOKUP(tblOrders[[#This Row],[CustomerID]], tblCustomers[CustomerID], tblCustomers[CustomerName])</f>
        <v>Customer 173</v>
      </c>
      <c r="K2794" t="str">
        <f>_xlfn.XLOOKUP(tblOrders[[#This Row],[CustomerID]], tblCustomers[CustomerID], tblCustomers[Segment])</f>
        <v>SME</v>
      </c>
      <c r="L2794" t="str">
        <f>_xlfn.XLOOKUP(tblOrders[[#This Row],[ProductID]], tblProducts[ProductID], tblProducts[Category])</f>
        <v>Furniture</v>
      </c>
      <c r="M2794">
        <f>_xlfn.XLOOKUP(tblOrders[[#This Row],[ProductID]], tblProducts[ProductID], tblProducts[CostPrice])</f>
        <v>62257</v>
      </c>
      <c r="N2794">
        <f>tblOrders[[#This Row],[Sales]]-(tblOrders[[#This Row],[CostPrice]]*tblOrders[[#This Row],[Quantity]])</f>
        <v>13158.75</v>
      </c>
      <c r="O2794" t="str">
        <f>TEXT(tblOrders[[#This Row],[Date]],"mmm-yyyy")</f>
        <v>Aug-2025</v>
      </c>
      <c r="P2794" t="str">
        <f>_xlfn.XLOOKUP(tblOrders[[#This Row],[OrderID]], tblReturns[OrderID], tblReturns[Returned])</f>
        <v>No</v>
      </c>
      <c r="Q2794" t="str">
        <f>_xlfn.XLOOKUP(tblOrders[[#This Row],[OrderID]], tblShipping[OrderID], tblShipping[ShipMode])</f>
        <v>Pickup</v>
      </c>
      <c r="R2794" t="str">
        <f>IFERROR(_xlfn.XLOOKUP(A2793, tblCustomers[CustomerID], tblCustomers[CustomerName]), "Not Found")</f>
        <v>Not Found</v>
      </c>
      <c r="S2794" t="str">
        <f>IF(tblOrders[[#This Row],[Sales]]&gt;1000000,"High Value","Standard")</f>
        <v>Standard</v>
      </c>
      <c r="T2794" t="str">
        <f>_xlfn.XLOOKUP(tblOrders[[#This Row],[ProductID]], tblProducts[ProductID], tblProducts[ProductName])</f>
        <v>Product 55</v>
      </c>
      <c r="U2794">
        <f>_xlfn.XLOOKUP(tblOrders[[#This Row],[SalesRepID]], tblSalesreps[RepID], tblSalesreps[Target])</f>
        <v>16246424</v>
      </c>
    </row>
    <row r="2795" spans="1:21">
      <c r="A2795" t="s">
        <v>3592</v>
      </c>
      <c r="B2795" s="7" t="s">
        <v>869</v>
      </c>
      <c r="C2795" t="s">
        <v>1352</v>
      </c>
      <c r="D2795" t="s">
        <v>223</v>
      </c>
      <c r="E2795" t="s">
        <v>50</v>
      </c>
      <c r="F2795" t="s">
        <v>51</v>
      </c>
      <c r="G2795">
        <v>8</v>
      </c>
      <c r="H2795">
        <v>0.1</v>
      </c>
      <c r="I2795" s="2">
        <v>102614.39999999999</v>
      </c>
      <c r="J2795" t="str">
        <f>_xlfn.XLOOKUP(tblOrders[[#This Row],[CustomerID]], tblCustomers[CustomerID], tblCustomers[CustomerName])</f>
        <v>Customer 36</v>
      </c>
      <c r="K2795" t="str">
        <f>_xlfn.XLOOKUP(tblOrders[[#This Row],[CustomerID]], tblCustomers[CustomerID], tblCustomers[Segment])</f>
        <v>SME</v>
      </c>
      <c r="L2795" t="str">
        <f>_xlfn.XLOOKUP(tblOrders[[#This Row],[ProductID]], tblProducts[ProductID], tblProducts[Category])</f>
        <v>Office</v>
      </c>
      <c r="M2795">
        <f>_xlfn.XLOOKUP(tblOrders[[#This Row],[ProductID]], tblProducts[ProductID], tblProducts[CostPrice])</f>
        <v>66106</v>
      </c>
      <c r="N2795">
        <f>tblOrders[[#This Row],[Sales]]-(tblOrders[[#This Row],[CostPrice]]*tblOrders[[#This Row],[Quantity]])</f>
        <v>-426233.59999999998</v>
      </c>
      <c r="O2795" t="str">
        <f>TEXT(tblOrders[[#This Row],[Date]],"mmm-yyyy")</f>
        <v>Nov-2025</v>
      </c>
      <c r="P2795" t="str">
        <f>_xlfn.XLOOKUP(tblOrders[[#This Row],[OrderID]], tblReturns[OrderID], tblReturns[Returned])</f>
        <v>No</v>
      </c>
      <c r="Q2795" t="str">
        <f>_xlfn.XLOOKUP(tblOrders[[#This Row],[OrderID]], tblShipping[OrderID], tblShipping[ShipMode])</f>
        <v>Standard</v>
      </c>
      <c r="R2795" t="str">
        <f>IFERROR(_xlfn.XLOOKUP(A2794, tblCustomers[CustomerID], tblCustomers[CustomerName]), "Not Found")</f>
        <v>Not Found</v>
      </c>
      <c r="S2795" t="str">
        <f>IF(tblOrders[[#This Row],[Sales]]&gt;1000000,"High Value","Standard")</f>
        <v>Standard</v>
      </c>
      <c r="T2795" t="str">
        <f>_xlfn.XLOOKUP(tblOrders[[#This Row],[ProductID]], tblProducts[ProductID], tblProducts[ProductName])</f>
        <v>Product 58</v>
      </c>
      <c r="U2795">
        <f>_xlfn.XLOOKUP(tblOrders[[#This Row],[SalesRepID]], tblSalesreps[RepID], tblSalesreps[Target])</f>
        <v>17350666</v>
      </c>
    </row>
    <row r="2796" spans="1:21">
      <c r="A2796" t="s">
        <v>3593</v>
      </c>
      <c r="B2796" s="7" t="s">
        <v>577</v>
      </c>
      <c r="C2796" t="s">
        <v>168</v>
      </c>
      <c r="D2796" t="s">
        <v>226</v>
      </c>
      <c r="E2796" t="s">
        <v>119</v>
      </c>
      <c r="F2796" t="s">
        <v>88</v>
      </c>
      <c r="G2796">
        <v>2</v>
      </c>
      <c r="H2796">
        <v>0.05</v>
      </c>
      <c r="I2796" s="2">
        <v>26119.3</v>
      </c>
      <c r="J2796" t="str">
        <f>_xlfn.XLOOKUP(tblOrders[[#This Row],[CustomerID]], tblCustomers[CustomerID], tblCustomers[CustomerName])</f>
        <v>Customer 77</v>
      </c>
      <c r="K2796" t="str">
        <f>_xlfn.XLOOKUP(tblOrders[[#This Row],[CustomerID]], tblCustomers[CustomerID], tblCustomers[Segment])</f>
        <v>Corporate</v>
      </c>
      <c r="L2796" t="str">
        <f>_xlfn.XLOOKUP(tblOrders[[#This Row],[ProductID]], tblProducts[ProductID], tblProducts[Category])</f>
        <v>Furniture</v>
      </c>
      <c r="M2796">
        <f>_xlfn.XLOOKUP(tblOrders[[#This Row],[ProductID]], tblProducts[ProductID], tblProducts[CostPrice])</f>
        <v>75432</v>
      </c>
      <c r="N2796">
        <f>tblOrders[[#This Row],[Sales]]-(tblOrders[[#This Row],[CostPrice]]*tblOrders[[#This Row],[Quantity]])</f>
        <v>-124744.7</v>
      </c>
      <c r="O2796" t="str">
        <f>TEXT(tblOrders[[#This Row],[Date]],"mmm-yyyy")</f>
        <v>Dec-2025</v>
      </c>
      <c r="P2796" t="str">
        <f>_xlfn.XLOOKUP(tblOrders[[#This Row],[OrderID]], tblReturns[OrderID], tblReturns[Returned])</f>
        <v>No</v>
      </c>
      <c r="Q2796" t="str">
        <f>_xlfn.XLOOKUP(tblOrders[[#This Row],[OrderID]], tblShipping[OrderID], tblShipping[ShipMode])</f>
        <v>Express</v>
      </c>
      <c r="R2796" t="str">
        <f>IFERROR(_xlfn.XLOOKUP(A2795, tblCustomers[CustomerID], tblCustomers[CustomerName]), "Not Found")</f>
        <v>Not Found</v>
      </c>
      <c r="S2796" t="str">
        <f>IF(tblOrders[[#This Row],[Sales]]&gt;1000000,"High Value","Standard")</f>
        <v>Standard</v>
      </c>
      <c r="T2796" t="str">
        <f>_xlfn.XLOOKUP(tblOrders[[#This Row],[ProductID]], tblProducts[ProductID], tblProducts[ProductName])</f>
        <v>Product 88</v>
      </c>
      <c r="U2796">
        <f>_xlfn.XLOOKUP(tblOrders[[#This Row],[SalesRepID]], tblSalesreps[RepID], tblSalesreps[Target])</f>
        <v>5886694</v>
      </c>
    </row>
    <row r="2797" spans="1:21">
      <c r="A2797" t="s">
        <v>3594</v>
      </c>
      <c r="B2797" s="7" t="s">
        <v>698</v>
      </c>
      <c r="C2797" t="s">
        <v>2360</v>
      </c>
      <c r="D2797" t="s">
        <v>209</v>
      </c>
      <c r="E2797" t="s">
        <v>119</v>
      </c>
      <c r="F2797" t="s">
        <v>26</v>
      </c>
      <c r="G2797">
        <v>9</v>
      </c>
      <c r="H2797">
        <v>0.05</v>
      </c>
      <c r="I2797" s="2">
        <v>1099068.3</v>
      </c>
      <c r="J2797" t="str">
        <f>_xlfn.XLOOKUP(tblOrders[[#This Row],[CustomerID]], tblCustomers[CustomerID], tblCustomers[CustomerName])</f>
        <v>Customer 288</v>
      </c>
      <c r="K2797" t="str">
        <f>_xlfn.XLOOKUP(tblOrders[[#This Row],[CustomerID]], tblCustomers[CustomerID], tblCustomers[Segment])</f>
        <v>SME</v>
      </c>
      <c r="L2797" t="str">
        <f>_xlfn.XLOOKUP(tblOrders[[#This Row],[ProductID]], tblProducts[ProductID], tblProducts[Category])</f>
        <v>Office</v>
      </c>
      <c r="M2797">
        <f>_xlfn.XLOOKUP(tblOrders[[#This Row],[ProductID]], tblProducts[ProductID], tblProducts[CostPrice])</f>
        <v>27558</v>
      </c>
      <c r="N2797">
        <f>tblOrders[[#This Row],[Sales]]-(tblOrders[[#This Row],[CostPrice]]*tblOrders[[#This Row],[Quantity]])</f>
        <v>851046.3</v>
      </c>
      <c r="O2797" t="str">
        <f>TEXT(tblOrders[[#This Row],[Date]],"mmm-yyyy")</f>
        <v>Aug-2025</v>
      </c>
      <c r="P2797" t="str">
        <f>_xlfn.XLOOKUP(tblOrders[[#This Row],[OrderID]], tblReturns[OrderID], tblReturns[Returned])</f>
        <v>No</v>
      </c>
      <c r="Q2797" t="str">
        <f>_xlfn.XLOOKUP(tblOrders[[#This Row],[OrderID]], tblShipping[OrderID], tblShipping[ShipMode])</f>
        <v>Express</v>
      </c>
      <c r="R2797" t="str">
        <f>IFERROR(_xlfn.XLOOKUP(A2796, tblCustomers[CustomerID], tblCustomers[CustomerName]), "Not Found")</f>
        <v>Not Found</v>
      </c>
      <c r="S2797" t="str">
        <f>IF(tblOrders[[#This Row],[Sales]]&gt;1000000,"High Value","Standard")</f>
        <v>High Value</v>
      </c>
      <c r="T2797" t="str">
        <f>_xlfn.XLOOKUP(tblOrders[[#This Row],[ProductID]], tblProducts[ProductID], tblProducts[ProductName])</f>
        <v>Product 93</v>
      </c>
      <c r="U2797">
        <f>_xlfn.XLOOKUP(tblOrders[[#This Row],[SalesRepID]], tblSalesreps[RepID], tblSalesreps[Target])</f>
        <v>5886694</v>
      </c>
    </row>
    <row r="2798" spans="1:21">
      <c r="A2798" t="s">
        <v>3595</v>
      </c>
      <c r="B2798" s="7" t="s">
        <v>1219</v>
      </c>
      <c r="C2798" t="s">
        <v>750</v>
      </c>
      <c r="D2798" t="s">
        <v>64</v>
      </c>
      <c r="E2798" t="s">
        <v>50</v>
      </c>
      <c r="F2798" t="s">
        <v>20</v>
      </c>
      <c r="G2798">
        <v>4</v>
      </c>
      <c r="H2798">
        <v>0</v>
      </c>
      <c r="I2798" s="2">
        <v>67200</v>
      </c>
      <c r="J2798" t="str">
        <f>_xlfn.XLOOKUP(tblOrders[[#This Row],[CustomerID]], tblCustomers[CustomerID], tblCustomers[CustomerName])</f>
        <v>Customer 139</v>
      </c>
      <c r="K2798" t="str">
        <f>_xlfn.XLOOKUP(tblOrders[[#This Row],[CustomerID]], tblCustomers[CustomerID], tblCustomers[Segment])</f>
        <v>Consumer</v>
      </c>
      <c r="L2798" t="str">
        <f>_xlfn.XLOOKUP(tblOrders[[#This Row],[ProductID]], tblProducts[ProductID], tblProducts[Category])</f>
        <v>Office</v>
      </c>
      <c r="M2798">
        <f>_xlfn.XLOOKUP(tblOrders[[#This Row],[ProductID]], tblProducts[ProductID], tblProducts[CostPrice])</f>
        <v>13311</v>
      </c>
      <c r="N2798">
        <f>tblOrders[[#This Row],[Sales]]-(tblOrders[[#This Row],[CostPrice]]*tblOrders[[#This Row],[Quantity]])</f>
        <v>13956</v>
      </c>
      <c r="O2798" t="str">
        <f>TEXT(tblOrders[[#This Row],[Date]],"mmm-yyyy")</f>
        <v>Aug-2025</v>
      </c>
      <c r="P2798" t="str">
        <f>_xlfn.XLOOKUP(tblOrders[[#This Row],[OrderID]], tblReturns[OrderID], tblReturns[Returned])</f>
        <v>No</v>
      </c>
      <c r="Q2798" t="str">
        <f>_xlfn.XLOOKUP(tblOrders[[#This Row],[OrderID]], tblShipping[OrderID], tblShipping[ShipMode])</f>
        <v>Pickup</v>
      </c>
      <c r="R2798" t="str">
        <f>IFERROR(_xlfn.XLOOKUP(A2797, tblCustomers[CustomerID], tblCustomers[CustomerName]), "Not Found")</f>
        <v>Not Found</v>
      </c>
      <c r="S2798" t="str">
        <f>IF(tblOrders[[#This Row],[Sales]]&gt;1000000,"High Value","Standard")</f>
        <v>Standard</v>
      </c>
      <c r="T2798" t="str">
        <f>_xlfn.XLOOKUP(tblOrders[[#This Row],[ProductID]], tblProducts[ProductID], tblProducts[ProductName])</f>
        <v>Product 91</v>
      </c>
      <c r="U2798">
        <f>_xlfn.XLOOKUP(tblOrders[[#This Row],[SalesRepID]], tblSalesreps[RepID], tblSalesreps[Target])</f>
        <v>17350666</v>
      </c>
    </row>
    <row r="2799" spans="1:21">
      <c r="A2799" t="s">
        <v>3596</v>
      </c>
      <c r="B2799" s="7" t="s">
        <v>323</v>
      </c>
      <c r="C2799" t="s">
        <v>816</v>
      </c>
      <c r="D2799" t="s">
        <v>643</v>
      </c>
      <c r="E2799" t="s">
        <v>19</v>
      </c>
      <c r="F2799" t="s">
        <v>51</v>
      </c>
      <c r="G2799">
        <v>9</v>
      </c>
      <c r="H2799">
        <v>0</v>
      </c>
      <c r="I2799" s="2">
        <v>98199</v>
      </c>
      <c r="J2799" t="str">
        <f>_xlfn.XLOOKUP(tblOrders[[#This Row],[CustomerID]], tblCustomers[CustomerID], tblCustomers[CustomerName])</f>
        <v>Customer 35</v>
      </c>
      <c r="K2799" t="str">
        <f>_xlfn.XLOOKUP(tblOrders[[#This Row],[CustomerID]], tblCustomers[CustomerID], tblCustomers[Segment])</f>
        <v>SME</v>
      </c>
      <c r="L2799" t="str">
        <f>_xlfn.XLOOKUP(tblOrders[[#This Row],[ProductID]], tblProducts[ProductID], tblProducts[Category])</f>
        <v>Home</v>
      </c>
      <c r="M2799">
        <f>_xlfn.XLOOKUP(tblOrders[[#This Row],[ProductID]], tblProducts[ProductID], tblProducts[CostPrice])</f>
        <v>77766</v>
      </c>
      <c r="N2799">
        <f>tblOrders[[#This Row],[Sales]]-(tblOrders[[#This Row],[CostPrice]]*tblOrders[[#This Row],[Quantity]])</f>
        <v>-601695</v>
      </c>
      <c r="O2799" t="str">
        <f>TEXT(tblOrders[[#This Row],[Date]],"mmm-yyyy")</f>
        <v>May-2025</v>
      </c>
      <c r="P2799" t="str">
        <f>_xlfn.XLOOKUP(tblOrders[[#This Row],[OrderID]], tblReturns[OrderID], tblReturns[Returned])</f>
        <v>No</v>
      </c>
      <c r="Q2799" t="str">
        <f>_xlfn.XLOOKUP(tblOrders[[#This Row],[OrderID]], tblShipping[OrderID], tblShipping[ShipMode])</f>
        <v>Pickup</v>
      </c>
      <c r="R2799" t="str">
        <f>IFERROR(_xlfn.XLOOKUP(A2798, tblCustomers[CustomerID], tblCustomers[CustomerName]), "Not Found")</f>
        <v>Not Found</v>
      </c>
      <c r="S2799" t="str">
        <f>IF(tblOrders[[#This Row],[Sales]]&gt;1000000,"High Value","Standard")</f>
        <v>Standard</v>
      </c>
      <c r="T2799" t="str">
        <f>_xlfn.XLOOKUP(tblOrders[[#This Row],[ProductID]], tblProducts[ProductID], tblProducts[ProductName])</f>
        <v>Product 1</v>
      </c>
      <c r="U2799">
        <f>_xlfn.XLOOKUP(tblOrders[[#This Row],[SalesRepID]], tblSalesreps[RepID], tblSalesreps[Target])</f>
        <v>11347243</v>
      </c>
    </row>
    <row r="2800" spans="1:21">
      <c r="A2800" t="s">
        <v>3597</v>
      </c>
      <c r="B2800" s="7" t="s">
        <v>1357</v>
      </c>
      <c r="C2800" t="s">
        <v>803</v>
      </c>
      <c r="D2800" t="s">
        <v>83</v>
      </c>
      <c r="E2800" t="s">
        <v>40</v>
      </c>
      <c r="F2800" t="s">
        <v>14</v>
      </c>
      <c r="G2800">
        <v>10</v>
      </c>
      <c r="H2800">
        <v>0.2</v>
      </c>
      <c r="I2800" s="2">
        <v>331656</v>
      </c>
      <c r="J2800" t="str">
        <f>_xlfn.XLOOKUP(tblOrders[[#This Row],[CustomerID]], tblCustomers[CustomerID], tblCustomers[CustomerName])</f>
        <v>Customer 153</v>
      </c>
      <c r="K2800" t="str">
        <f>_xlfn.XLOOKUP(tblOrders[[#This Row],[CustomerID]], tblCustomers[CustomerID], tblCustomers[Segment])</f>
        <v>SME</v>
      </c>
      <c r="L2800" t="str">
        <f>_xlfn.XLOOKUP(tblOrders[[#This Row],[ProductID]], tblProducts[ProductID], tblProducts[Category])</f>
        <v>Furniture</v>
      </c>
      <c r="M2800">
        <f>_xlfn.XLOOKUP(tblOrders[[#This Row],[ProductID]], tblProducts[ProductID], tblProducts[CostPrice])</f>
        <v>79600</v>
      </c>
      <c r="N2800">
        <f>tblOrders[[#This Row],[Sales]]-(tblOrders[[#This Row],[CostPrice]]*tblOrders[[#This Row],[Quantity]])</f>
        <v>-464344</v>
      </c>
      <c r="O2800" t="str">
        <f>TEXT(tblOrders[[#This Row],[Date]],"mmm-yyyy")</f>
        <v>Oct-2025</v>
      </c>
      <c r="P2800" t="str">
        <f>_xlfn.XLOOKUP(tblOrders[[#This Row],[OrderID]], tblReturns[OrderID], tblReturns[Returned])</f>
        <v>No</v>
      </c>
      <c r="Q2800" t="str">
        <f>_xlfn.XLOOKUP(tblOrders[[#This Row],[OrderID]], tblShipping[OrderID], tblShipping[ShipMode])</f>
        <v>Express</v>
      </c>
      <c r="R2800" t="str">
        <f>IFERROR(_xlfn.XLOOKUP(A2799, tblCustomers[CustomerID], tblCustomers[CustomerName]), "Not Found")</f>
        <v>Not Found</v>
      </c>
      <c r="S2800" t="str">
        <f>IF(tblOrders[[#This Row],[Sales]]&gt;1000000,"High Value","Standard")</f>
        <v>Standard</v>
      </c>
      <c r="T2800" t="str">
        <f>_xlfn.XLOOKUP(tblOrders[[#This Row],[ProductID]], tblProducts[ProductID], tblProducts[ProductName])</f>
        <v>Product 43</v>
      </c>
      <c r="U2800">
        <f>_xlfn.XLOOKUP(tblOrders[[#This Row],[SalesRepID]], tblSalesreps[RepID], tblSalesreps[Target])</f>
        <v>6291486</v>
      </c>
    </row>
    <row r="2801" spans="1:21">
      <c r="A2801" t="s">
        <v>3598</v>
      </c>
      <c r="B2801" s="7" t="s">
        <v>1683</v>
      </c>
      <c r="C2801" t="s">
        <v>674</v>
      </c>
      <c r="D2801" t="s">
        <v>12</v>
      </c>
      <c r="E2801" t="s">
        <v>205</v>
      </c>
      <c r="F2801" t="s">
        <v>88</v>
      </c>
      <c r="G2801">
        <v>6</v>
      </c>
      <c r="H2801">
        <v>0.2</v>
      </c>
      <c r="I2801" s="2">
        <v>273960</v>
      </c>
      <c r="J2801" t="str">
        <f>_xlfn.XLOOKUP(tblOrders[[#This Row],[CustomerID]], tblCustomers[CustomerID], tblCustomers[CustomerName])</f>
        <v>Customer 31</v>
      </c>
      <c r="K2801" t="str">
        <f>_xlfn.XLOOKUP(tblOrders[[#This Row],[CustomerID]], tblCustomers[CustomerID], tblCustomers[Segment])</f>
        <v>Consumer</v>
      </c>
      <c r="L2801" t="str">
        <f>_xlfn.XLOOKUP(tblOrders[[#This Row],[ProductID]], tblProducts[ProductID], tblProducts[Category])</f>
        <v>Furniture</v>
      </c>
      <c r="M2801">
        <f>_xlfn.XLOOKUP(tblOrders[[#This Row],[ProductID]], tblProducts[ProductID], tblProducts[CostPrice])</f>
        <v>72369</v>
      </c>
      <c r="N2801">
        <f>tblOrders[[#This Row],[Sales]]-(tblOrders[[#This Row],[CostPrice]]*tblOrders[[#This Row],[Quantity]])</f>
        <v>-160254</v>
      </c>
      <c r="O2801" t="str">
        <f>TEXT(tblOrders[[#This Row],[Date]],"mmm-yyyy")</f>
        <v>May-2025</v>
      </c>
      <c r="P2801" t="str">
        <f>_xlfn.XLOOKUP(tblOrders[[#This Row],[OrderID]], tblReturns[OrderID], tblReturns[Returned])</f>
        <v>No</v>
      </c>
      <c r="Q2801" t="str">
        <f>_xlfn.XLOOKUP(tblOrders[[#This Row],[OrderID]], tblShipping[OrderID], tblShipping[ShipMode])</f>
        <v>Standard</v>
      </c>
      <c r="R2801" t="str">
        <f>IFERROR(_xlfn.XLOOKUP(A2800, tblCustomers[CustomerID], tblCustomers[CustomerName]), "Not Found")</f>
        <v>Not Found</v>
      </c>
      <c r="S2801" t="str">
        <f>IF(tblOrders[[#This Row],[Sales]]&gt;1000000,"High Value","Standard")</f>
        <v>Standard</v>
      </c>
      <c r="T2801" t="str">
        <f>_xlfn.XLOOKUP(tblOrders[[#This Row],[ProductID]], tblProducts[ProductID], tblProducts[ProductName])</f>
        <v>Product 19</v>
      </c>
      <c r="U2801">
        <f>_xlfn.XLOOKUP(tblOrders[[#This Row],[SalesRepID]], tblSalesreps[RepID], tblSalesreps[Target])</f>
        <v>16246424</v>
      </c>
    </row>
    <row r="2802" spans="1:21">
      <c r="A2802" t="s">
        <v>3599</v>
      </c>
      <c r="B2802" s="7" t="s">
        <v>1040</v>
      </c>
      <c r="C2802" t="s">
        <v>136</v>
      </c>
      <c r="D2802" t="s">
        <v>1029</v>
      </c>
      <c r="E2802" t="s">
        <v>13</v>
      </c>
      <c r="F2802" t="s">
        <v>14</v>
      </c>
      <c r="G2802">
        <v>10</v>
      </c>
      <c r="H2802">
        <v>0</v>
      </c>
      <c r="I2802" s="2">
        <v>900220</v>
      </c>
      <c r="J2802" t="str">
        <f>_xlfn.XLOOKUP(tblOrders[[#This Row],[CustomerID]], tblCustomers[CustomerID], tblCustomers[CustomerName])</f>
        <v>Customer 263</v>
      </c>
      <c r="K2802" t="str">
        <f>_xlfn.XLOOKUP(tblOrders[[#This Row],[CustomerID]], tblCustomers[CustomerID], tblCustomers[Segment])</f>
        <v>Corporate</v>
      </c>
      <c r="L2802" t="str">
        <f>_xlfn.XLOOKUP(tblOrders[[#This Row],[ProductID]], tblProducts[ProductID], tblProducts[Category])</f>
        <v>Furniture</v>
      </c>
      <c r="M2802">
        <f>_xlfn.XLOOKUP(tblOrders[[#This Row],[ProductID]], tblProducts[ProductID], tblProducts[CostPrice])</f>
        <v>74501</v>
      </c>
      <c r="N2802">
        <f>tblOrders[[#This Row],[Sales]]-(tblOrders[[#This Row],[CostPrice]]*tblOrders[[#This Row],[Quantity]])</f>
        <v>155210</v>
      </c>
      <c r="O2802" t="str">
        <f>TEXT(tblOrders[[#This Row],[Date]],"mmm-yyyy")</f>
        <v>Oct-2025</v>
      </c>
      <c r="P2802" t="str">
        <f>_xlfn.XLOOKUP(tblOrders[[#This Row],[OrderID]], tblReturns[OrderID], tblReturns[Returned])</f>
        <v>No</v>
      </c>
      <c r="Q2802" t="str">
        <f>_xlfn.XLOOKUP(tblOrders[[#This Row],[OrderID]], tblShipping[OrderID], tblShipping[ShipMode])</f>
        <v>Standard</v>
      </c>
      <c r="R2802" t="str">
        <f>IFERROR(_xlfn.XLOOKUP(A2801, tblCustomers[CustomerID], tblCustomers[CustomerName]), "Not Found")</f>
        <v>Not Found</v>
      </c>
      <c r="S2802" t="str">
        <f>IF(tblOrders[[#This Row],[Sales]]&gt;1000000,"High Value","Standard")</f>
        <v>Standard</v>
      </c>
      <c r="T2802" t="str">
        <f>_xlfn.XLOOKUP(tblOrders[[#This Row],[ProductID]], tblProducts[ProductID], tblProducts[ProductName])</f>
        <v>Product 18</v>
      </c>
      <c r="U2802">
        <f>_xlfn.XLOOKUP(tblOrders[[#This Row],[SalesRepID]], tblSalesreps[RepID], tblSalesreps[Target])</f>
        <v>11852878</v>
      </c>
    </row>
    <row r="2803" spans="1:21">
      <c r="A2803" t="s">
        <v>3600</v>
      </c>
      <c r="B2803" s="7" t="s">
        <v>844</v>
      </c>
      <c r="C2803" t="s">
        <v>1425</v>
      </c>
      <c r="D2803" t="s">
        <v>422</v>
      </c>
      <c r="E2803" t="s">
        <v>205</v>
      </c>
      <c r="F2803" t="s">
        <v>88</v>
      </c>
      <c r="G2803">
        <v>5</v>
      </c>
      <c r="H2803">
        <v>0.05</v>
      </c>
      <c r="I2803" s="2">
        <v>510340</v>
      </c>
      <c r="J2803" t="str">
        <f>_xlfn.XLOOKUP(tblOrders[[#This Row],[CustomerID]], tblCustomers[CustomerID], tblCustomers[CustomerName])</f>
        <v>Customer 63</v>
      </c>
      <c r="K2803" t="str">
        <f>_xlfn.XLOOKUP(tblOrders[[#This Row],[CustomerID]], tblCustomers[CustomerID], tblCustomers[Segment])</f>
        <v>Corporate</v>
      </c>
      <c r="L2803" t="str">
        <f>_xlfn.XLOOKUP(tblOrders[[#This Row],[ProductID]], tblProducts[ProductID], tblProducts[Category])</f>
        <v>Furniture</v>
      </c>
      <c r="M2803">
        <f>_xlfn.XLOOKUP(tblOrders[[#This Row],[ProductID]], tblProducts[ProductID], tblProducts[CostPrice])</f>
        <v>69526</v>
      </c>
      <c r="N2803">
        <f>tblOrders[[#This Row],[Sales]]-(tblOrders[[#This Row],[CostPrice]]*tblOrders[[#This Row],[Quantity]])</f>
        <v>162710</v>
      </c>
      <c r="O2803" t="str">
        <f>TEXT(tblOrders[[#This Row],[Date]],"mmm-yyyy")</f>
        <v>Feb-2025</v>
      </c>
      <c r="P2803" t="str">
        <f>_xlfn.XLOOKUP(tblOrders[[#This Row],[OrderID]], tblReturns[OrderID], tblReturns[Returned])</f>
        <v>No</v>
      </c>
      <c r="Q2803" t="str">
        <f>_xlfn.XLOOKUP(tblOrders[[#This Row],[OrderID]], tblShipping[OrderID], tblShipping[ShipMode])</f>
        <v>Pickup</v>
      </c>
      <c r="R2803" t="str">
        <f>IFERROR(_xlfn.XLOOKUP(A2802, tblCustomers[CustomerID], tblCustomers[CustomerName]), "Not Found")</f>
        <v>Not Found</v>
      </c>
      <c r="S2803" t="str">
        <f>IF(tblOrders[[#This Row],[Sales]]&gt;1000000,"High Value","Standard")</f>
        <v>Standard</v>
      </c>
      <c r="T2803" t="str">
        <f>_xlfn.XLOOKUP(tblOrders[[#This Row],[ProductID]], tblProducts[ProductID], tblProducts[ProductName])</f>
        <v>Product 36</v>
      </c>
      <c r="U2803">
        <f>_xlfn.XLOOKUP(tblOrders[[#This Row],[SalesRepID]], tblSalesreps[RepID], tblSalesreps[Target])</f>
        <v>16246424</v>
      </c>
    </row>
    <row r="2804" spans="1:21">
      <c r="A2804" t="s">
        <v>3601</v>
      </c>
      <c r="B2804" s="7" t="s">
        <v>1063</v>
      </c>
      <c r="C2804" t="s">
        <v>2082</v>
      </c>
      <c r="D2804" t="s">
        <v>216</v>
      </c>
      <c r="E2804" t="s">
        <v>19</v>
      </c>
      <c r="F2804" t="s">
        <v>88</v>
      </c>
      <c r="G2804">
        <v>8</v>
      </c>
      <c r="H2804">
        <v>0.2</v>
      </c>
      <c r="I2804" s="2">
        <v>482726.40000000002</v>
      </c>
      <c r="J2804" t="str">
        <f>_xlfn.XLOOKUP(tblOrders[[#This Row],[CustomerID]], tblCustomers[CustomerID], tblCustomers[CustomerName])</f>
        <v>Customer 27</v>
      </c>
      <c r="K2804" t="str">
        <f>_xlfn.XLOOKUP(tblOrders[[#This Row],[CustomerID]], tblCustomers[CustomerID], tblCustomers[Segment])</f>
        <v>Consumer</v>
      </c>
      <c r="L2804" t="str">
        <f>_xlfn.XLOOKUP(tblOrders[[#This Row],[ProductID]], tblProducts[ProductID], tblProducts[Category])</f>
        <v>Home</v>
      </c>
      <c r="M2804">
        <f>_xlfn.XLOOKUP(tblOrders[[#This Row],[ProductID]], tblProducts[ProductID], tblProducts[CostPrice])</f>
        <v>15200</v>
      </c>
      <c r="N2804">
        <f>tblOrders[[#This Row],[Sales]]-(tblOrders[[#This Row],[CostPrice]]*tblOrders[[#This Row],[Quantity]])</f>
        <v>361126.40000000002</v>
      </c>
      <c r="O2804" t="str">
        <f>TEXT(tblOrders[[#This Row],[Date]],"mmm-yyyy")</f>
        <v>Jul-2025</v>
      </c>
      <c r="P2804" t="str">
        <f>_xlfn.XLOOKUP(tblOrders[[#This Row],[OrderID]], tblReturns[OrderID], tblReturns[Returned])</f>
        <v>No</v>
      </c>
      <c r="Q2804" t="str">
        <f>_xlfn.XLOOKUP(tblOrders[[#This Row],[OrderID]], tblShipping[OrderID], tblShipping[ShipMode])</f>
        <v>Pickup</v>
      </c>
      <c r="R2804" t="str">
        <f>IFERROR(_xlfn.XLOOKUP(A2803, tblCustomers[CustomerID], tblCustomers[CustomerName]), "Not Found")</f>
        <v>Not Found</v>
      </c>
      <c r="S2804" t="str">
        <f>IF(tblOrders[[#This Row],[Sales]]&gt;1000000,"High Value","Standard")</f>
        <v>Standard</v>
      </c>
      <c r="T2804" t="str">
        <f>_xlfn.XLOOKUP(tblOrders[[#This Row],[ProductID]], tblProducts[ProductID], tblProducts[ProductName])</f>
        <v>Product 52</v>
      </c>
      <c r="U2804">
        <f>_xlfn.XLOOKUP(tblOrders[[#This Row],[SalesRepID]], tblSalesreps[RepID], tblSalesreps[Target])</f>
        <v>11347243</v>
      </c>
    </row>
    <row r="2805" spans="1:21">
      <c r="A2805" t="s">
        <v>3602</v>
      </c>
      <c r="B2805" s="7" t="s">
        <v>207</v>
      </c>
      <c r="C2805" t="s">
        <v>635</v>
      </c>
      <c r="D2805" t="s">
        <v>96</v>
      </c>
      <c r="E2805" t="s">
        <v>205</v>
      </c>
      <c r="F2805" t="s">
        <v>26</v>
      </c>
      <c r="G2805">
        <v>3</v>
      </c>
      <c r="H2805">
        <v>0.05</v>
      </c>
      <c r="I2805" s="2">
        <v>26821.35</v>
      </c>
      <c r="J2805" t="str">
        <f>_xlfn.XLOOKUP(tblOrders[[#This Row],[CustomerID]], tblCustomers[CustomerID], tblCustomers[CustomerName])</f>
        <v>Customer 157</v>
      </c>
      <c r="K2805" t="str">
        <f>_xlfn.XLOOKUP(tblOrders[[#This Row],[CustomerID]], tblCustomers[CustomerID], tblCustomers[Segment])</f>
        <v>Corporate</v>
      </c>
      <c r="L2805" t="str">
        <f>_xlfn.XLOOKUP(tblOrders[[#This Row],[ProductID]], tblProducts[ProductID], tblProducts[Category])</f>
        <v>Office</v>
      </c>
      <c r="M2805">
        <f>_xlfn.XLOOKUP(tblOrders[[#This Row],[ProductID]], tblProducts[ProductID], tblProducts[CostPrice])</f>
        <v>20831</v>
      </c>
      <c r="N2805">
        <f>tblOrders[[#This Row],[Sales]]-(tblOrders[[#This Row],[CostPrice]]*tblOrders[[#This Row],[Quantity]])</f>
        <v>-35671.65</v>
      </c>
      <c r="O2805" t="str">
        <f>TEXT(tblOrders[[#This Row],[Date]],"mmm-yyyy")</f>
        <v>Dec-2025</v>
      </c>
      <c r="P2805" t="str">
        <f>_xlfn.XLOOKUP(tblOrders[[#This Row],[OrderID]], tblReturns[OrderID], tblReturns[Returned])</f>
        <v>No</v>
      </c>
      <c r="Q2805" t="str">
        <f>_xlfn.XLOOKUP(tblOrders[[#This Row],[OrderID]], tblShipping[OrderID], tblShipping[ShipMode])</f>
        <v>Pickup</v>
      </c>
      <c r="R2805" t="str">
        <f>IFERROR(_xlfn.XLOOKUP(A2804, tblCustomers[CustomerID], tblCustomers[CustomerName]), "Not Found")</f>
        <v>Not Found</v>
      </c>
      <c r="S2805" t="str">
        <f>IF(tblOrders[[#This Row],[Sales]]&gt;1000000,"High Value","Standard")</f>
        <v>Standard</v>
      </c>
      <c r="T2805" t="str">
        <f>_xlfn.XLOOKUP(tblOrders[[#This Row],[ProductID]], tblProducts[ProductID], tblProducts[ProductName])</f>
        <v>Product 24</v>
      </c>
      <c r="U2805">
        <f>_xlfn.XLOOKUP(tblOrders[[#This Row],[SalesRepID]], tblSalesreps[RepID], tblSalesreps[Target])</f>
        <v>16246424</v>
      </c>
    </row>
    <row r="2806" spans="1:21">
      <c r="A2806" t="s">
        <v>3603</v>
      </c>
      <c r="B2806" s="7" t="s">
        <v>1008</v>
      </c>
      <c r="C2806" t="s">
        <v>581</v>
      </c>
      <c r="D2806" t="s">
        <v>100</v>
      </c>
      <c r="E2806" t="s">
        <v>205</v>
      </c>
      <c r="F2806" t="s">
        <v>14</v>
      </c>
      <c r="G2806">
        <v>4</v>
      </c>
      <c r="H2806">
        <v>0.15</v>
      </c>
      <c r="I2806" s="2">
        <v>138278</v>
      </c>
      <c r="J2806" t="str">
        <f>_xlfn.XLOOKUP(tblOrders[[#This Row],[CustomerID]], tblCustomers[CustomerID], tblCustomers[CustomerName])</f>
        <v>Customer 238</v>
      </c>
      <c r="K2806" t="str">
        <f>_xlfn.XLOOKUP(tblOrders[[#This Row],[CustomerID]], tblCustomers[CustomerID], tblCustomers[Segment])</f>
        <v>Consumer</v>
      </c>
      <c r="L2806" t="str">
        <f>_xlfn.XLOOKUP(tblOrders[[#This Row],[ProductID]], tblProducts[ProductID], tblProducts[Category])</f>
        <v>Electronics</v>
      </c>
      <c r="M2806">
        <f>_xlfn.XLOOKUP(tblOrders[[#This Row],[ProductID]], tblProducts[ProductID], tblProducts[CostPrice])</f>
        <v>39197</v>
      </c>
      <c r="N2806">
        <f>tblOrders[[#This Row],[Sales]]-(tblOrders[[#This Row],[CostPrice]]*tblOrders[[#This Row],[Quantity]])</f>
        <v>-18510</v>
      </c>
      <c r="O2806" t="str">
        <f>TEXT(tblOrders[[#This Row],[Date]],"mmm-yyyy")</f>
        <v>Apr-2025</v>
      </c>
      <c r="P2806" t="str">
        <f>_xlfn.XLOOKUP(tblOrders[[#This Row],[OrderID]], tblReturns[OrderID], tblReturns[Returned])</f>
        <v>No</v>
      </c>
      <c r="Q2806" t="str">
        <f>_xlfn.XLOOKUP(tblOrders[[#This Row],[OrderID]], tblShipping[OrderID], tblShipping[ShipMode])</f>
        <v>Standard</v>
      </c>
      <c r="R2806" t="str">
        <f>IFERROR(_xlfn.XLOOKUP(A2805, tblCustomers[CustomerID], tblCustomers[CustomerName]), "Not Found")</f>
        <v>Not Found</v>
      </c>
      <c r="S2806" t="str">
        <f>IF(tblOrders[[#This Row],[Sales]]&gt;1000000,"High Value","Standard")</f>
        <v>Standard</v>
      </c>
      <c r="T2806" t="str">
        <f>_xlfn.XLOOKUP(tblOrders[[#This Row],[ProductID]], tblProducts[ProductID], tblProducts[ProductName])</f>
        <v>Product 21</v>
      </c>
      <c r="U2806">
        <f>_xlfn.XLOOKUP(tblOrders[[#This Row],[SalesRepID]], tblSalesreps[RepID], tblSalesreps[Target])</f>
        <v>16246424</v>
      </c>
    </row>
    <row r="2807" spans="1:21">
      <c r="A2807" t="s">
        <v>3604</v>
      </c>
      <c r="B2807" s="7" t="s">
        <v>167</v>
      </c>
      <c r="C2807" t="s">
        <v>1878</v>
      </c>
      <c r="D2807" t="s">
        <v>39</v>
      </c>
      <c r="E2807" t="s">
        <v>202</v>
      </c>
      <c r="F2807" t="s">
        <v>20</v>
      </c>
      <c r="G2807">
        <v>9</v>
      </c>
      <c r="H2807">
        <v>0</v>
      </c>
      <c r="I2807" s="2">
        <v>858987</v>
      </c>
      <c r="J2807" t="str">
        <f>_xlfn.XLOOKUP(tblOrders[[#This Row],[CustomerID]], tblCustomers[CustomerID], tblCustomers[CustomerName])</f>
        <v>Customer 2</v>
      </c>
      <c r="K2807" t="str">
        <f>_xlfn.XLOOKUP(tblOrders[[#This Row],[CustomerID]], tblCustomers[CustomerID], tblCustomers[Segment])</f>
        <v>Consumer</v>
      </c>
      <c r="L2807" t="str">
        <f>_xlfn.XLOOKUP(tblOrders[[#This Row],[ProductID]], tblProducts[ProductID], tblProducts[Category])</f>
        <v>Office</v>
      </c>
      <c r="M2807">
        <f>_xlfn.XLOOKUP(tblOrders[[#This Row],[ProductID]], tblProducts[ProductID], tblProducts[CostPrice])</f>
        <v>63926</v>
      </c>
      <c r="N2807">
        <f>tblOrders[[#This Row],[Sales]]-(tblOrders[[#This Row],[CostPrice]]*tblOrders[[#This Row],[Quantity]])</f>
        <v>283653</v>
      </c>
      <c r="O2807" t="str">
        <f>TEXT(tblOrders[[#This Row],[Date]],"mmm-yyyy")</f>
        <v>Apr-2025</v>
      </c>
      <c r="P2807" t="str">
        <f>_xlfn.XLOOKUP(tblOrders[[#This Row],[OrderID]], tblReturns[OrderID], tblReturns[Returned])</f>
        <v>Yes</v>
      </c>
      <c r="Q2807" t="str">
        <f>_xlfn.XLOOKUP(tblOrders[[#This Row],[OrderID]], tblShipping[OrderID], tblShipping[ShipMode])</f>
        <v>Pickup</v>
      </c>
      <c r="R2807" t="str">
        <f>IFERROR(_xlfn.XLOOKUP(A2806, tblCustomers[CustomerID], tblCustomers[CustomerName]), "Not Found")</f>
        <v>Not Found</v>
      </c>
      <c r="S2807" t="str">
        <f>IF(tblOrders[[#This Row],[Sales]]&gt;1000000,"High Value","Standard")</f>
        <v>Standard</v>
      </c>
      <c r="T2807" t="str">
        <f>_xlfn.XLOOKUP(tblOrders[[#This Row],[ProductID]], tblProducts[ProductID], tblProducts[ProductName])</f>
        <v>Product 4</v>
      </c>
      <c r="U2807">
        <f>_xlfn.XLOOKUP(tblOrders[[#This Row],[SalesRepID]], tblSalesreps[RepID], tblSalesreps[Target])</f>
        <v>10652665</v>
      </c>
    </row>
    <row r="2808" spans="1:21">
      <c r="A2808" t="s">
        <v>3605</v>
      </c>
      <c r="B2808" s="7" t="s">
        <v>889</v>
      </c>
      <c r="C2808" t="s">
        <v>787</v>
      </c>
      <c r="D2808" t="s">
        <v>248</v>
      </c>
      <c r="E2808" t="s">
        <v>69</v>
      </c>
      <c r="F2808" t="s">
        <v>14</v>
      </c>
      <c r="G2808">
        <v>10</v>
      </c>
      <c r="H2808">
        <v>0.2</v>
      </c>
      <c r="I2808" s="2">
        <v>537208</v>
      </c>
      <c r="J2808" t="str">
        <f>_xlfn.XLOOKUP(tblOrders[[#This Row],[CustomerID]], tblCustomers[CustomerID], tblCustomers[CustomerName])</f>
        <v>Customer 282</v>
      </c>
      <c r="K2808" t="str">
        <f>_xlfn.XLOOKUP(tblOrders[[#This Row],[CustomerID]], tblCustomers[CustomerID], tblCustomers[Segment])</f>
        <v>SME</v>
      </c>
      <c r="L2808" t="str">
        <f>_xlfn.XLOOKUP(tblOrders[[#This Row],[ProductID]], tblProducts[ProductID], tblProducts[Category])</f>
        <v>Furniture</v>
      </c>
      <c r="M2808">
        <f>_xlfn.XLOOKUP(tblOrders[[#This Row],[ProductID]], tblProducts[ProductID], tblProducts[CostPrice])</f>
        <v>31758</v>
      </c>
      <c r="N2808">
        <f>tblOrders[[#This Row],[Sales]]-(tblOrders[[#This Row],[CostPrice]]*tblOrders[[#This Row],[Quantity]])</f>
        <v>219628</v>
      </c>
      <c r="O2808" t="str">
        <f>TEXT(tblOrders[[#This Row],[Date]],"mmm-yyyy")</f>
        <v>Nov-2025</v>
      </c>
      <c r="P2808" t="str">
        <f>_xlfn.XLOOKUP(tblOrders[[#This Row],[OrderID]], tblReturns[OrderID], tblReturns[Returned])</f>
        <v>Yes</v>
      </c>
      <c r="Q2808" t="str">
        <f>_xlfn.XLOOKUP(tblOrders[[#This Row],[OrderID]], tblShipping[OrderID], tblShipping[ShipMode])</f>
        <v>Pickup</v>
      </c>
      <c r="R2808" t="str">
        <f>IFERROR(_xlfn.XLOOKUP(A2807, tblCustomers[CustomerID], tblCustomers[CustomerName]), "Not Found")</f>
        <v>Not Found</v>
      </c>
      <c r="S2808" t="str">
        <f>IF(tblOrders[[#This Row],[Sales]]&gt;1000000,"High Value","Standard")</f>
        <v>Standard</v>
      </c>
      <c r="T2808" t="str">
        <f>_xlfn.XLOOKUP(tblOrders[[#This Row],[ProductID]], tblProducts[ProductID], tblProducts[ProductName])</f>
        <v>Product 35</v>
      </c>
      <c r="U2808">
        <f>_xlfn.XLOOKUP(tblOrders[[#This Row],[SalesRepID]], tblSalesreps[RepID], tblSalesreps[Target])</f>
        <v>19473459</v>
      </c>
    </row>
    <row r="2809" spans="1:21">
      <c r="A2809" t="s">
        <v>3606</v>
      </c>
      <c r="B2809" s="7" t="s">
        <v>726</v>
      </c>
      <c r="C2809" t="s">
        <v>893</v>
      </c>
      <c r="D2809" t="s">
        <v>236</v>
      </c>
      <c r="E2809" t="s">
        <v>50</v>
      </c>
      <c r="F2809" t="s">
        <v>51</v>
      </c>
      <c r="G2809">
        <v>5</v>
      </c>
      <c r="H2809">
        <v>0.15</v>
      </c>
      <c r="I2809" s="2">
        <v>205738.25</v>
      </c>
      <c r="J2809" t="str">
        <f>_xlfn.XLOOKUP(tblOrders[[#This Row],[CustomerID]], tblCustomers[CustomerID], tblCustomers[CustomerName])</f>
        <v>Customer 152</v>
      </c>
      <c r="K2809" t="str">
        <f>_xlfn.XLOOKUP(tblOrders[[#This Row],[CustomerID]], tblCustomers[CustomerID], tblCustomers[Segment])</f>
        <v>SME</v>
      </c>
      <c r="L2809" t="str">
        <f>_xlfn.XLOOKUP(tblOrders[[#This Row],[ProductID]], tblProducts[ProductID], tblProducts[Category])</f>
        <v>Furniture</v>
      </c>
      <c r="M2809">
        <f>_xlfn.XLOOKUP(tblOrders[[#This Row],[ProductID]], tblProducts[ProductID], tblProducts[CostPrice])</f>
        <v>21756</v>
      </c>
      <c r="N2809">
        <f>tblOrders[[#This Row],[Sales]]-(tblOrders[[#This Row],[CostPrice]]*tblOrders[[#This Row],[Quantity]])</f>
        <v>96958.25</v>
      </c>
      <c r="O2809" t="str">
        <f>TEXT(tblOrders[[#This Row],[Date]],"mmm-yyyy")</f>
        <v>Oct-2025</v>
      </c>
      <c r="P2809" t="str">
        <f>_xlfn.XLOOKUP(tblOrders[[#This Row],[OrderID]], tblReturns[OrderID], tblReturns[Returned])</f>
        <v>No</v>
      </c>
      <c r="Q2809" t="str">
        <f>_xlfn.XLOOKUP(tblOrders[[#This Row],[OrderID]], tblShipping[OrderID], tblShipping[ShipMode])</f>
        <v>Pickup</v>
      </c>
      <c r="R2809" t="str">
        <f>IFERROR(_xlfn.XLOOKUP(A2808, tblCustomers[CustomerID], tblCustomers[CustomerName]), "Not Found")</f>
        <v>Not Found</v>
      </c>
      <c r="S2809" t="str">
        <f>IF(tblOrders[[#This Row],[Sales]]&gt;1000000,"High Value","Standard")</f>
        <v>Standard</v>
      </c>
      <c r="T2809" t="str">
        <f>_xlfn.XLOOKUP(tblOrders[[#This Row],[ProductID]], tblProducts[ProductID], tblProducts[ProductName])</f>
        <v>Product 41</v>
      </c>
      <c r="U2809">
        <f>_xlfn.XLOOKUP(tblOrders[[#This Row],[SalesRepID]], tblSalesreps[RepID], tblSalesreps[Target])</f>
        <v>17350666</v>
      </c>
    </row>
    <row r="2810" spans="1:21">
      <c r="A2810" t="s">
        <v>3607</v>
      </c>
      <c r="B2810" s="7" t="s">
        <v>2316</v>
      </c>
      <c r="C2810" t="s">
        <v>810</v>
      </c>
      <c r="D2810" t="s">
        <v>387</v>
      </c>
      <c r="E2810" t="s">
        <v>69</v>
      </c>
      <c r="F2810" t="s">
        <v>26</v>
      </c>
      <c r="G2810">
        <v>1</v>
      </c>
      <c r="H2810">
        <v>0.15</v>
      </c>
      <c r="I2810" s="2">
        <v>102329.8</v>
      </c>
      <c r="J2810" t="str">
        <f>_xlfn.XLOOKUP(tblOrders[[#This Row],[CustomerID]], tblCustomers[CustomerID], tblCustomers[CustomerName])</f>
        <v>Customer 18</v>
      </c>
      <c r="K2810" t="str">
        <f>_xlfn.XLOOKUP(tblOrders[[#This Row],[CustomerID]], tblCustomers[CustomerID], tblCustomers[Segment])</f>
        <v>Corporate</v>
      </c>
      <c r="L2810" t="str">
        <f>_xlfn.XLOOKUP(tblOrders[[#This Row],[ProductID]], tblProducts[ProductID], tblProducts[Category])</f>
        <v>Furniture</v>
      </c>
      <c r="M2810">
        <f>_xlfn.XLOOKUP(tblOrders[[#This Row],[ProductID]], tblProducts[ProductID], tblProducts[CostPrice])</f>
        <v>37464</v>
      </c>
      <c r="N2810">
        <f>tblOrders[[#This Row],[Sales]]-(tblOrders[[#This Row],[CostPrice]]*tblOrders[[#This Row],[Quantity]])</f>
        <v>64865.8</v>
      </c>
      <c r="O2810" t="str">
        <f>TEXT(tblOrders[[#This Row],[Date]],"mmm-yyyy")</f>
        <v>Jul-2025</v>
      </c>
      <c r="P2810" t="str">
        <f>_xlfn.XLOOKUP(tblOrders[[#This Row],[OrderID]], tblReturns[OrderID], tblReturns[Returned])</f>
        <v>No</v>
      </c>
      <c r="Q2810" t="str">
        <f>_xlfn.XLOOKUP(tblOrders[[#This Row],[OrderID]], tblShipping[OrderID], tblShipping[ShipMode])</f>
        <v>Standard</v>
      </c>
      <c r="R2810" t="str">
        <f>IFERROR(_xlfn.XLOOKUP(A2809, tblCustomers[CustomerID], tblCustomers[CustomerName]), "Not Found")</f>
        <v>Not Found</v>
      </c>
      <c r="S2810" t="str">
        <f>IF(tblOrders[[#This Row],[Sales]]&gt;1000000,"High Value","Standard")</f>
        <v>Standard</v>
      </c>
      <c r="T2810" t="str">
        <f>_xlfn.XLOOKUP(tblOrders[[#This Row],[ProductID]], tblProducts[ProductID], tblProducts[ProductName])</f>
        <v>Product 63</v>
      </c>
      <c r="U2810">
        <f>_xlfn.XLOOKUP(tblOrders[[#This Row],[SalesRepID]], tblSalesreps[RepID], tblSalesreps[Target])</f>
        <v>19473459</v>
      </c>
    </row>
    <row r="2811" spans="1:21">
      <c r="A2811" t="s">
        <v>3608</v>
      </c>
      <c r="B2811" s="7" t="s">
        <v>42</v>
      </c>
      <c r="C2811" t="s">
        <v>333</v>
      </c>
      <c r="D2811" t="s">
        <v>543</v>
      </c>
      <c r="E2811" t="s">
        <v>69</v>
      </c>
      <c r="F2811" t="s">
        <v>26</v>
      </c>
      <c r="G2811">
        <v>10</v>
      </c>
      <c r="H2811">
        <v>0.2</v>
      </c>
      <c r="I2811" s="2">
        <v>207432</v>
      </c>
      <c r="J2811" t="str">
        <f>_xlfn.XLOOKUP(tblOrders[[#This Row],[CustomerID]], tblCustomers[CustomerID], tblCustomers[CustomerName])</f>
        <v>Customer 49</v>
      </c>
      <c r="K2811" t="str">
        <f>_xlfn.XLOOKUP(tblOrders[[#This Row],[CustomerID]], tblCustomers[CustomerID], tblCustomers[Segment])</f>
        <v>SME</v>
      </c>
      <c r="L2811" t="str">
        <f>_xlfn.XLOOKUP(tblOrders[[#This Row],[ProductID]], tblProducts[ProductID], tblProducts[Category])</f>
        <v>Furniture</v>
      </c>
      <c r="M2811">
        <f>_xlfn.XLOOKUP(tblOrders[[#This Row],[ProductID]], tblProducts[ProductID], tblProducts[CostPrice])</f>
        <v>29153</v>
      </c>
      <c r="N2811">
        <f>tblOrders[[#This Row],[Sales]]-(tblOrders[[#This Row],[CostPrice]]*tblOrders[[#This Row],[Quantity]])</f>
        <v>-84098</v>
      </c>
      <c r="O2811" t="str">
        <f>TEXT(tblOrders[[#This Row],[Date]],"mmm-yyyy")</f>
        <v>May-2025</v>
      </c>
      <c r="P2811" t="str">
        <f>_xlfn.XLOOKUP(tblOrders[[#This Row],[OrderID]], tblReturns[OrderID], tblReturns[Returned])</f>
        <v>No</v>
      </c>
      <c r="Q2811" t="str">
        <f>_xlfn.XLOOKUP(tblOrders[[#This Row],[OrderID]], tblShipping[OrderID], tblShipping[ShipMode])</f>
        <v>Standard</v>
      </c>
      <c r="R2811" t="str">
        <f>IFERROR(_xlfn.XLOOKUP(A2810, tblCustomers[CustomerID], tblCustomers[CustomerName]), "Not Found")</f>
        <v>Not Found</v>
      </c>
      <c r="S2811" t="str">
        <f>IF(tblOrders[[#This Row],[Sales]]&gt;1000000,"High Value","Standard")</f>
        <v>Standard</v>
      </c>
      <c r="T2811" t="str">
        <f>_xlfn.XLOOKUP(tblOrders[[#This Row],[ProductID]], tblProducts[ProductID], tblProducts[ProductName])</f>
        <v>Product 16</v>
      </c>
      <c r="U2811">
        <f>_xlfn.XLOOKUP(tblOrders[[#This Row],[SalesRepID]], tblSalesreps[RepID], tblSalesreps[Target])</f>
        <v>19473459</v>
      </c>
    </row>
    <row r="2812" spans="1:21">
      <c r="A2812" t="s">
        <v>3609</v>
      </c>
      <c r="B2812" s="7" t="s">
        <v>1335</v>
      </c>
      <c r="C2812" t="s">
        <v>1554</v>
      </c>
      <c r="D2812" t="s">
        <v>73</v>
      </c>
      <c r="E2812" t="s">
        <v>69</v>
      </c>
      <c r="F2812" t="s">
        <v>14</v>
      </c>
      <c r="G2812">
        <v>6</v>
      </c>
      <c r="H2812">
        <v>0.15</v>
      </c>
      <c r="I2812" s="2">
        <v>592803.6</v>
      </c>
      <c r="J2812" t="str">
        <f>_xlfn.XLOOKUP(tblOrders[[#This Row],[CustomerID]], tblCustomers[CustomerID], tblCustomers[CustomerName])</f>
        <v>Customer 151</v>
      </c>
      <c r="K2812" t="str">
        <f>_xlfn.XLOOKUP(tblOrders[[#This Row],[CustomerID]], tblCustomers[CustomerID], tblCustomers[Segment])</f>
        <v>SME</v>
      </c>
      <c r="L2812" t="str">
        <f>_xlfn.XLOOKUP(tblOrders[[#This Row],[ProductID]], tblProducts[ProductID], tblProducts[Category])</f>
        <v>Office</v>
      </c>
      <c r="M2812">
        <f>_xlfn.XLOOKUP(tblOrders[[#This Row],[ProductID]], tblProducts[ProductID], tblProducts[CostPrice])</f>
        <v>28523</v>
      </c>
      <c r="N2812">
        <f>tblOrders[[#This Row],[Sales]]-(tblOrders[[#This Row],[CostPrice]]*tblOrders[[#This Row],[Quantity]])</f>
        <v>421665.6</v>
      </c>
      <c r="O2812" t="str">
        <f>TEXT(tblOrders[[#This Row],[Date]],"mmm-yyyy")</f>
        <v>Apr-2025</v>
      </c>
      <c r="P2812" t="str">
        <f>_xlfn.XLOOKUP(tblOrders[[#This Row],[OrderID]], tblReturns[OrderID], tblReturns[Returned])</f>
        <v>No</v>
      </c>
      <c r="Q2812" t="str">
        <f>_xlfn.XLOOKUP(tblOrders[[#This Row],[OrderID]], tblShipping[OrderID], tblShipping[ShipMode])</f>
        <v>Express</v>
      </c>
      <c r="R2812" t="str">
        <f>IFERROR(_xlfn.XLOOKUP(A2811, tblCustomers[CustomerID], tblCustomers[CustomerName]), "Not Found")</f>
        <v>Not Found</v>
      </c>
      <c r="S2812" t="str">
        <f>IF(tblOrders[[#This Row],[Sales]]&gt;1000000,"High Value","Standard")</f>
        <v>Standard</v>
      </c>
      <c r="T2812" t="str">
        <f>_xlfn.XLOOKUP(tblOrders[[#This Row],[ProductID]], tblProducts[ProductID], tblProducts[ProductName])</f>
        <v>Product 30</v>
      </c>
      <c r="U2812">
        <f>_xlfn.XLOOKUP(tblOrders[[#This Row],[SalesRepID]], tblSalesreps[RepID], tblSalesreps[Target])</f>
        <v>19473459</v>
      </c>
    </row>
    <row r="2813" spans="1:21">
      <c r="A2813" t="s">
        <v>3610</v>
      </c>
      <c r="B2813" s="7" t="s">
        <v>1281</v>
      </c>
      <c r="C2813" t="s">
        <v>344</v>
      </c>
      <c r="D2813" t="s">
        <v>96</v>
      </c>
      <c r="E2813" t="s">
        <v>45</v>
      </c>
      <c r="F2813" t="s">
        <v>20</v>
      </c>
      <c r="G2813">
        <v>7</v>
      </c>
      <c r="H2813">
        <v>0.2</v>
      </c>
      <c r="I2813" s="2">
        <v>77453.600000000006</v>
      </c>
      <c r="J2813" t="str">
        <f>_xlfn.XLOOKUP(tblOrders[[#This Row],[CustomerID]], tblCustomers[CustomerID], tblCustomers[CustomerName])</f>
        <v>Customer 68</v>
      </c>
      <c r="K2813" t="str">
        <f>_xlfn.XLOOKUP(tblOrders[[#This Row],[CustomerID]], tblCustomers[CustomerID], tblCustomers[Segment])</f>
        <v>Consumer</v>
      </c>
      <c r="L2813" t="str">
        <f>_xlfn.XLOOKUP(tblOrders[[#This Row],[ProductID]], tblProducts[ProductID], tblProducts[Category])</f>
        <v>Office</v>
      </c>
      <c r="M2813">
        <f>_xlfn.XLOOKUP(tblOrders[[#This Row],[ProductID]], tblProducts[ProductID], tblProducts[CostPrice])</f>
        <v>20831</v>
      </c>
      <c r="N2813">
        <f>tblOrders[[#This Row],[Sales]]-(tblOrders[[#This Row],[CostPrice]]*tblOrders[[#This Row],[Quantity]])</f>
        <v>-68363.399999999994</v>
      </c>
      <c r="O2813" t="str">
        <f>TEXT(tblOrders[[#This Row],[Date]],"mmm-yyyy")</f>
        <v>Jun-2025</v>
      </c>
      <c r="P2813" t="str">
        <f>_xlfn.XLOOKUP(tblOrders[[#This Row],[OrderID]], tblReturns[OrderID], tblReturns[Returned])</f>
        <v>No</v>
      </c>
      <c r="Q2813" t="str">
        <f>_xlfn.XLOOKUP(tblOrders[[#This Row],[OrderID]], tblShipping[OrderID], tblShipping[ShipMode])</f>
        <v>Express</v>
      </c>
      <c r="R2813" t="str">
        <f>IFERROR(_xlfn.XLOOKUP(A2812, tblCustomers[CustomerID], tblCustomers[CustomerName]), "Not Found")</f>
        <v>Not Found</v>
      </c>
      <c r="S2813" t="str">
        <f>IF(tblOrders[[#This Row],[Sales]]&gt;1000000,"High Value","Standard")</f>
        <v>Standard</v>
      </c>
      <c r="T2813" t="str">
        <f>_xlfn.XLOOKUP(tblOrders[[#This Row],[ProductID]], tblProducts[ProductID], tblProducts[ProductName])</f>
        <v>Product 24</v>
      </c>
      <c r="U2813">
        <f>_xlfn.XLOOKUP(tblOrders[[#This Row],[SalesRepID]], tblSalesreps[RepID], tblSalesreps[Target])</f>
        <v>11319839</v>
      </c>
    </row>
    <row r="2814" spans="1:21">
      <c r="A2814" t="s">
        <v>3611</v>
      </c>
      <c r="B2814" s="7" t="s">
        <v>824</v>
      </c>
      <c r="C2814" t="s">
        <v>529</v>
      </c>
      <c r="D2814" t="s">
        <v>543</v>
      </c>
      <c r="E2814" t="s">
        <v>19</v>
      </c>
      <c r="F2814" t="s">
        <v>14</v>
      </c>
      <c r="G2814">
        <v>1</v>
      </c>
      <c r="H2814">
        <v>0</v>
      </c>
      <c r="I2814" s="2">
        <v>106852</v>
      </c>
      <c r="J2814" t="str">
        <f>_xlfn.XLOOKUP(tblOrders[[#This Row],[CustomerID]], tblCustomers[CustomerID], tblCustomers[CustomerName])</f>
        <v>Customer 126</v>
      </c>
      <c r="K2814" t="str">
        <f>_xlfn.XLOOKUP(tblOrders[[#This Row],[CustomerID]], tblCustomers[CustomerID], tblCustomers[Segment])</f>
        <v>SME</v>
      </c>
      <c r="L2814" t="str">
        <f>_xlfn.XLOOKUP(tblOrders[[#This Row],[ProductID]], tblProducts[ProductID], tblProducts[Category])</f>
        <v>Furniture</v>
      </c>
      <c r="M2814">
        <f>_xlfn.XLOOKUP(tblOrders[[#This Row],[ProductID]], tblProducts[ProductID], tblProducts[CostPrice])</f>
        <v>29153</v>
      </c>
      <c r="N2814">
        <f>tblOrders[[#This Row],[Sales]]-(tblOrders[[#This Row],[CostPrice]]*tblOrders[[#This Row],[Quantity]])</f>
        <v>77699</v>
      </c>
      <c r="O2814" t="str">
        <f>TEXT(tblOrders[[#This Row],[Date]],"mmm-yyyy")</f>
        <v>Nov-2025</v>
      </c>
      <c r="P2814" t="str">
        <f>_xlfn.XLOOKUP(tblOrders[[#This Row],[OrderID]], tblReturns[OrderID], tblReturns[Returned])</f>
        <v>No</v>
      </c>
      <c r="Q2814" t="str">
        <f>_xlfn.XLOOKUP(tblOrders[[#This Row],[OrderID]], tblShipping[OrderID], tblShipping[ShipMode])</f>
        <v>Standard</v>
      </c>
      <c r="R2814" t="str">
        <f>IFERROR(_xlfn.XLOOKUP(A2813, tblCustomers[CustomerID], tblCustomers[CustomerName]), "Not Found")</f>
        <v>Not Found</v>
      </c>
      <c r="S2814" t="str">
        <f>IF(tblOrders[[#This Row],[Sales]]&gt;1000000,"High Value","Standard")</f>
        <v>Standard</v>
      </c>
      <c r="T2814" t="str">
        <f>_xlfn.XLOOKUP(tblOrders[[#This Row],[ProductID]], tblProducts[ProductID], tblProducts[ProductName])</f>
        <v>Product 16</v>
      </c>
      <c r="U2814">
        <f>_xlfn.XLOOKUP(tblOrders[[#This Row],[SalesRepID]], tblSalesreps[RepID], tblSalesreps[Target])</f>
        <v>11347243</v>
      </c>
    </row>
    <row r="2815" spans="1:21">
      <c r="A2815" t="s">
        <v>3612</v>
      </c>
      <c r="B2815" s="7" t="s">
        <v>139</v>
      </c>
      <c r="C2815" t="s">
        <v>192</v>
      </c>
      <c r="D2815" t="s">
        <v>272</v>
      </c>
      <c r="E2815" t="s">
        <v>87</v>
      </c>
      <c r="F2815" t="s">
        <v>88</v>
      </c>
      <c r="G2815">
        <v>10</v>
      </c>
      <c r="H2815">
        <v>0.05</v>
      </c>
      <c r="I2815" s="2">
        <v>1408232.5</v>
      </c>
      <c r="J2815" t="str">
        <f>_xlfn.XLOOKUP(tblOrders[[#This Row],[CustomerID]], tblCustomers[CustomerID], tblCustomers[CustomerName])</f>
        <v>Customer 268</v>
      </c>
      <c r="K2815" t="str">
        <f>_xlfn.XLOOKUP(tblOrders[[#This Row],[CustomerID]], tblCustomers[CustomerID], tblCustomers[Segment])</f>
        <v>Consumer</v>
      </c>
      <c r="L2815" t="str">
        <f>_xlfn.XLOOKUP(tblOrders[[#This Row],[ProductID]], tblProducts[ProductID], tblProducts[Category])</f>
        <v>Furniture</v>
      </c>
      <c r="M2815">
        <f>_xlfn.XLOOKUP(tblOrders[[#This Row],[ProductID]], tblProducts[ProductID], tblProducts[CostPrice])</f>
        <v>48118</v>
      </c>
      <c r="N2815">
        <f>tblOrders[[#This Row],[Sales]]-(tblOrders[[#This Row],[CostPrice]]*tblOrders[[#This Row],[Quantity]])</f>
        <v>927052.5</v>
      </c>
      <c r="O2815" t="str">
        <f>TEXT(tblOrders[[#This Row],[Date]],"mmm-yyyy")</f>
        <v>Jun-2025</v>
      </c>
      <c r="P2815" t="str">
        <f>_xlfn.XLOOKUP(tblOrders[[#This Row],[OrderID]], tblReturns[OrderID], tblReturns[Returned])</f>
        <v>No</v>
      </c>
      <c r="Q2815" t="str">
        <f>_xlfn.XLOOKUP(tblOrders[[#This Row],[OrderID]], tblShipping[OrderID], tblShipping[ShipMode])</f>
        <v>Standard</v>
      </c>
      <c r="R2815" t="str">
        <f>IFERROR(_xlfn.XLOOKUP(A2814, tblCustomers[CustomerID], tblCustomers[CustomerName]), "Not Found")</f>
        <v>Not Found</v>
      </c>
      <c r="S2815" t="str">
        <f>IF(tblOrders[[#This Row],[Sales]]&gt;1000000,"High Value","Standard")</f>
        <v>High Value</v>
      </c>
      <c r="T2815" t="str">
        <f>_xlfn.XLOOKUP(tblOrders[[#This Row],[ProductID]], tblProducts[ProductID], tblProducts[ProductName])</f>
        <v>Product 75</v>
      </c>
      <c r="U2815">
        <f>_xlfn.XLOOKUP(tblOrders[[#This Row],[SalesRepID]], tblSalesreps[RepID], tblSalesreps[Target])</f>
        <v>18500989</v>
      </c>
    </row>
    <row r="2816" spans="1:21">
      <c r="A2816" t="s">
        <v>3613</v>
      </c>
      <c r="B2816" s="7" t="s">
        <v>335</v>
      </c>
      <c r="C2816" t="s">
        <v>1498</v>
      </c>
      <c r="D2816" t="s">
        <v>397</v>
      </c>
      <c r="E2816" t="s">
        <v>205</v>
      </c>
      <c r="F2816" t="s">
        <v>88</v>
      </c>
      <c r="G2816">
        <v>6</v>
      </c>
      <c r="H2816">
        <v>0.1</v>
      </c>
      <c r="I2816" s="2">
        <v>95628.6</v>
      </c>
      <c r="J2816" t="str">
        <f>_xlfn.XLOOKUP(tblOrders[[#This Row],[CustomerID]], tblCustomers[CustomerID], tblCustomers[CustomerName])</f>
        <v>Customer 114</v>
      </c>
      <c r="K2816" t="str">
        <f>_xlfn.XLOOKUP(tblOrders[[#This Row],[CustomerID]], tblCustomers[CustomerID], tblCustomers[Segment])</f>
        <v>Consumer</v>
      </c>
      <c r="L2816" t="str">
        <f>_xlfn.XLOOKUP(tblOrders[[#This Row],[ProductID]], tblProducts[ProductID], tblProducts[Category])</f>
        <v>Electronics</v>
      </c>
      <c r="M2816">
        <f>_xlfn.XLOOKUP(tblOrders[[#This Row],[ProductID]], tblProducts[ProductID], tblProducts[CostPrice])</f>
        <v>13474</v>
      </c>
      <c r="N2816">
        <f>tblOrders[[#This Row],[Sales]]-(tblOrders[[#This Row],[CostPrice]]*tblOrders[[#This Row],[Quantity]])</f>
        <v>14784.600000000006</v>
      </c>
      <c r="O2816" t="str">
        <f>TEXT(tblOrders[[#This Row],[Date]],"mmm-yyyy")</f>
        <v>Feb-2025</v>
      </c>
      <c r="P2816" t="str">
        <f>_xlfn.XLOOKUP(tblOrders[[#This Row],[OrderID]], tblReturns[OrderID], tblReturns[Returned])</f>
        <v>No</v>
      </c>
      <c r="Q2816" t="str">
        <f>_xlfn.XLOOKUP(tblOrders[[#This Row],[OrderID]], tblShipping[OrderID], tblShipping[ShipMode])</f>
        <v>Pickup</v>
      </c>
      <c r="R2816" t="str">
        <f>IFERROR(_xlfn.XLOOKUP(A2815, tblCustomers[CustomerID], tblCustomers[CustomerName]), "Not Found")</f>
        <v>Not Found</v>
      </c>
      <c r="S2816" t="str">
        <f>IF(tblOrders[[#This Row],[Sales]]&gt;1000000,"High Value","Standard")</f>
        <v>Standard</v>
      </c>
      <c r="T2816" t="str">
        <f>_xlfn.XLOOKUP(tblOrders[[#This Row],[ProductID]], tblProducts[ProductID], tblProducts[ProductName])</f>
        <v>Product 27</v>
      </c>
      <c r="U2816">
        <f>_xlfn.XLOOKUP(tblOrders[[#This Row],[SalesRepID]], tblSalesreps[RepID], tblSalesreps[Target])</f>
        <v>16246424</v>
      </c>
    </row>
    <row r="2817" spans="1:21">
      <c r="A2817" t="s">
        <v>3614</v>
      </c>
      <c r="B2817" s="7" t="s">
        <v>332</v>
      </c>
      <c r="C2817" t="s">
        <v>893</v>
      </c>
      <c r="D2817" t="s">
        <v>60</v>
      </c>
      <c r="E2817" t="s">
        <v>50</v>
      </c>
      <c r="F2817" t="s">
        <v>88</v>
      </c>
      <c r="G2817">
        <v>1</v>
      </c>
      <c r="H2817">
        <v>0.05</v>
      </c>
      <c r="I2817" s="2">
        <v>100273.45</v>
      </c>
      <c r="J2817" t="str">
        <f>_xlfn.XLOOKUP(tblOrders[[#This Row],[CustomerID]], tblCustomers[CustomerID], tblCustomers[CustomerName])</f>
        <v>Customer 152</v>
      </c>
      <c r="K2817" t="str">
        <f>_xlfn.XLOOKUP(tblOrders[[#This Row],[CustomerID]], tblCustomers[CustomerID], tblCustomers[Segment])</f>
        <v>SME</v>
      </c>
      <c r="L2817" t="str">
        <f>_xlfn.XLOOKUP(tblOrders[[#This Row],[ProductID]], tblProducts[ProductID], tblProducts[Category])</f>
        <v>Office</v>
      </c>
      <c r="M2817">
        <f>_xlfn.XLOOKUP(tblOrders[[#This Row],[ProductID]], tblProducts[ProductID], tblProducts[CostPrice])</f>
        <v>62137</v>
      </c>
      <c r="N2817">
        <f>tblOrders[[#This Row],[Sales]]-(tblOrders[[#This Row],[CostPrice]]*tblOrders[[#This Row],[Quantity]])</f>
        <v>38136.449999999997</v>
      </c>
      <c r="O2817" t="str">
        <f>TEXT(tblOrders[[#This Row],[Date]],"mmm-yyyy")</f>
        <v>Aug-2025</v>
      </c>
      <c r="P2817" t="str">
        <f>_xlfn.XLOOKUP(tblOrders[[#This Row],[OrderID]], tblReturns[OrderID], tblReturns[Returned])</f>
        <v>No</v>
      </c>
      <c r="Q2817" t="str">
        <f>_xlfn.XLOOKUP(tblOrders[[#This Row],[OrderID]], tblShipping[OrderID], tblShipping[ShipMode])</f>
        <v>Standard</v>
      </c>
      <c r="R2817" t="str">
        <f>IFERROR(_xlfn.XLOOKUP(A2816, tblCustomers[CustomerID], tblCustomers[CustomerName]), "Not Found")</f>
        <v>Not Found</v>
      </c>
      <c r="S2817" t="str">
        <f>IF(tblOrders[[#This Row],[Sales]]&gt;1000000,"High Value","Standard")</f>
        <v>Standard</v>
      </c>
      <c r="T2817" t="str">
        <f>_xlfn.XLOOKUP(tblOrders[[#This Row],[ProductID]], tblProducts[ProductID], tblProducts[ProductName])</f>
        <v>Product 100</v>
      </c>
      <c r="U2817">
        <f>_xlfn.XLOOKUP(tblOrders[[#This Row],[SalesRepID]], tblSalesreps[RepID], tblSalesreps[Target])</f>
        <v>17350666</v>
      </c>
    </row>
    <row r="2818" spans="1:21">
      <c r="A2818" t="s">
        <v>3615</v>
      </c>
      <c r="B2818" s="7" t="s">
        <v>988</v>
      </c>
      <c r="C2818" t="s">
        <v>787</v>
      </c>
      <c r="D2818" t="s">
        <v>474</v>
      </c>
      <c r="E2818" t="s">
        <v>165</v>
      </c>
      <c r="F2818" t="s">
        <v>14</v>
      </c>
      <c r="G2818">
        <v>2</v>
      </c>
      <c r="H2818">
        <v>0</v>
      </c>
      <c r="I2818" s="2">
        <v>129232</v>
      </c>
      <c r="J2818" t="str">
        <f>_xlfn.XLOOKUP(tblOrders[[#This Row],[CustomerID]], tblCustomers[CustomerID], tblCustomers[CustomerName])</f>
        <v>Customer 282</v>
      </c>
      <c r="K2818" t="str">
        <f>_xlfn.XLOOKUP(tblOrders[[#This Row],[CustomerID]], tblCustomers[CustomerID], tblCustomers[Segment])</f>
        <v>SME</v>
      </c>
      <c r="L2818" t="str">
        <f>_xlfn.XLOOKUP(tblOrders[[#This Row],[ProductID]], tblProducts[ProductID], tblProducts[Category])</f>
        <v>Office</v>
      </c>
      <c r="M2818">
        <f>_xlfn.XLOOKUP(tblOrders[[#This Row],[ProductID]], tblProducts[ProductID], tblProducts[CostPrice])</f>
        <v>5129</v>
      </c>
      <c r="N2818">
        <f>tblOrders[[#This Row],[Sales]]-(tblOrders[[#This Row],[CostPrice]]*tblOrders[[#This Row],[Quantity]])</f>
        <v>118974</v>
      </c>
      <c r="O2818" t="str">
        <f>TEXT(tblOrders[[#This Row],[Date]],"mmm-yyyy")</f>
        <v>Jan-2025</v>
      </c>
      <c r="P2818" t="str">
        <f>_xlfn.XLOOKUP(tblOrders[[#This Row],[OrderID]], tblReturns[OrderID], tblReturns[Returned])</f>
        <v>No</v>
      </c>
      <c r="Q2818" t="str">
        <f>_xlfn.XLOOKUP(tblOrders[[#This Row],[OrderID]], tblShipping[OrderID], tblShipping[ShipMode])</f>
        <v>Pickup</v>
      </c>
      <c r="R2818" t="str">
        <f>IFERROR(_xlfn.XLOOKUP(A2817, tblCustomers[CustomerID], tblCustomers[CustomerName]), "Not Found")</f>
        <v>Not Found</v>
      </c>
      <c r="S2818" t="str">
        <f>IF(tblOrders[[#This Row],[Sales]]&gt;1000000,"High Value","Standard")</f>
        <v>Standard</v>
      </c>
      <c r="T2818" t="str">
        <f>_xlfn.XLOOKUP(tblOrders[[#This Row],[ProductID]], tblProducts[ProductID], tblProducts[ProductName])</f>
        <v>Product 69</v>
      </c>
      <c r="U2818">
        <f>_xlfn.XLOOKUP(tblOrders[[#This Row],[SalesRepID]], tblSalesreps[RepID], tblSalesreps[Target])</f>
        <v>16839910</v>
      </c>
    </row>
    <row r="2819" spans="1:21">
      <c r="A2819" t="s">
        <v>3616</v>
      </c>
      <c r="B2819" s="7" t="s">
        <v>374</v>
      </c>
      <c r="C2819" t="s">
        <v>333</v>
      </c>
      <c r="D2819" t="s">
        <v>973</v>
      </c>
      <c r="E2819" t="s">
        <v>50</v>
      </c>
      <c r="F2819" t="s">
        <v>20</v>
      </c>
      <c r="G2819">
        <v>1</v>
      </c>
      <c r="H2819">
        <v>0.2</v>
      </c>
      <c r="I2819" s="2">
        <v>85401.600000000006</v>
      </c>
      <c r="J2819" t="str">
        <f>_xlfn.XLOOKUP(tblOrders[[#This Row],[CustomerID]], tblCustomers[CustomerID], tblCustomers[CustomerName])</f>
        <v>Customer 49</v>
      </c>
      <c r="K2819" t="str">
        <f>_xlfn.XLOOKUP(tblOrders[[#This Row],[CustomerID]], tblCustomers[CustomerID], tblCustomers[Segment])</f>
        <v>SME</v>
      </c>
      <c r="L2819" t="str">
        <f>_xlfn.XLOOKUP(tblOrders[[#This Row],[ProductID]], tblProducts[ProductID], tblProducts[Category])</f>
        <v>Office</v>
      </c>
      <c r="M2819">
        <f>_xlfn.XLOOKUP(tblOrders[[#This Row],[ProductID]], tblProducts[ProductID], tblProducts[CostPrice])</f>
        <v>44507</v>
      </c>
      <c r="N2819">
        <f>tblOrders[[#This Row],[Sales]]-(tblOrders[[#This Row],[CostPrice]]*tblOrders[[#This Row],[Quantity]])</f>
        <v>40894.600000000006</v>
      </c>
      <c r="O2819" t="str">
        <f>TEXT(tblOrders[[#This Row],[Date]],"mmm-yyyy")</f>
        <v>Jul-2025</v>
      </c>
      <c r="P2819" t="str">
        <f>_xlfn.XLOOKUP(tblOrders[[#This Row],[OrderID]], tblReturns[OrderID], tblReturns[Returned])</f>
        <v>No</v>
      </c>
      <c r="Q2819" t="str">
        <f>_xlfn.XLOOKUP(tblOrders[[#This Row],[OrderID]], tblShipping[OrderID], tblShipping[ShipMode])</f>
        <v>Express</v>
      </c>
      <c r="R2819" t="str">
        <f>IFERROR(_xlfn.XLOOKUP(A2818, tblCustomers[CustomerID], tblCustomers[CustomerName]), "Not Found")</f>
        <v>Not Found</v>
      </c>
      <c r="S2819" t="str">
        <f>IF(tblOrders[[#This Row],[Sales]]&gt;1000000,"High Value","Standard")</f>
        <v>Standard</v>
      </c>
      <c r="T2819" t="str">
        <f>_xlfn.XLOOKUP(tblOrders[[#This Row],[ProductID]], tblProducts[ProductID], tblProducts[ProductName])</f>
        <v>Product 53</v>
      </c>
      <c r="U2819">
        <f>_xlfn.XLOOKUP(tblOrders[[#This Row],[SalesRepID]], tblSalesreps[RepID], tblSalesreps[Target])</f>
        <v>17350666</v>
      </c>
    </row>
    <row r="2820" spans="1:21">
      <c r="A2820" t="s">
        <v>3617</v>
      </c>
      <c r="B2820" s="7" t="s">
        <v>731</v>
      </c>
      <c r="C2820" t="s">
        <v>284</v>
      </c>
      <c r="D2820" t="s">
        <v>162</v>
      </c>
      <c r="E2820" t="s">
        <v>79</v>
      </c>
      <c r="F2820" t="s">
        <v>51</v>
      </c>
      <c r="G2820">
        <v>8</v>
      </c>
      <c r="H2820">
        <v>0.05</v>
      </c>
      <c r="I2820" s="2">
        <v>242379.2</v>
      </c>
      <c r="J2820" t="str">
        <f>_xlfn.XLOOKUP(tblOrders[[#This Row],[CustomerID]], tblCustomers[CustomerID], tblCustomers[CustomerName])</f>
        <v>Customer 30</v>
      </c>
      <c r="K2820" t="str">
        <f>_xlfn.XLOOKUP(tblOrders[[#This Row],[CustomerID]], tblCustomers[CustomerID], tblCustomers[Segment])</f>
        <v>SME</v>
      </c>
      <c r="L2820" t="str">
        <f>_xlfn.XLOOKUP(tblOrders[[#This Row],[ProductID]], tblProducts[ProductID], tblProducts[Category])</f>
        <v>Furniture</v>
      </c>
      <c r="M2820">
        <f>_xlfn.XLOOKUP(tblOrders[[#This Row],[ProductID]], tblProducts[ProductID], tblProducts[CostPrice])</f>
        <v>62257</v>
      </c>
      <c r="N2820">
        <f>tblOrders[[#This Row],[Sales]]-(tblOrders[[#This Row],[CostPrice]]*tblOrders[[#This Row],[Quantity]])</f>
        <v>-255676.79999999999</v>
      </c>
      <c r="O2820" t="str">
        <f>TEXT(tblOrders[[#This Row],[Date]],"mmm-yyyy")</f>
        <v>Aug-2025</v>
      </c>
      <c r="P2820" t="str">
        <f>_xlfn.XLOOKUP(tblOrders[[#This Row],[OrderID]], tblReturns[OrderID], tblReturns[Returned])</f>
        <v>No</v>
      </c>
      <c r="Q2820" t="str">
        <f>_xlfn.XLOOKUP(tblOrders[[#This Row],[OrderID]], tblShipping[OrderID], tblShipping[ShipMode])</f>
        <v>Pickup</v>
      </c>
      <c r="R2820" t="str">
        <f>IFERROR(_xlfn.XLOOKUP(A2819, tblCustomers[CustomerID], tblCustomers[CustomerName]), "Not Found")</f>
        <v>Not Found</v>
      </c>
      <c r="S2820" t="str">
        <f>IF(tblOrders[[#This Row],[Sales]]&gt;1000000,"High Value","Standard")</f>
        <v>Standard</v>
      </c>
      <c r="T2820" t="str">
        <f>_xlfn.XLOOKUP(tblOrders[[#This Row],[ProductID]], tblProducts[ProductID], tblProducts[ProductName])</f>
        <v>Product 55</v>
      </c>
      <c r="U2820">
        <f>_xlfn.XLOOKUP(tblOrders[[#This Row],[SalesRepID]], tblSalesreps[RepID], tblSalesreps[Target])</f>
        <v>8592536</v>
      </c>
    </row>
    <row r="2821" spans="1:21">
      <c r="A2821" t="s">
        <v>3618</v>
      </c>
      <c r="B2821" s="7" t="s">
        <v>930</v>
      </c>
      <c r="C2821" t="s">
        <v>1176</v>
      </c>
      <c r="D2821" t="s">
        <v>34</v>
      </c>
      <c r="E2821" t="s">
        <v>202</v>
      </c>
      <c r="F2821" t="s">
        <v>14</v>
      </c>
      <c r="G2821">
        <v>6</v>
      </c>
      <c r="H2821">
        <v>0.2</v>
      </c>
      <c r="I2821" s="2">
        <v>87081.600000000006</v>
      </c>
      <c r="J2821" t="str">
        <f>_xlfn.XLOOKUP(tblOrders[[#This Row],[CustomerID]], tblCustomers[CustomerID], tblCustomers[CustomerName])</f>
        <v>Customer 106</v>
      </c>
      <c r="K2821" t="str">
        <f>_xlfn.XLOOKUP(tblOrders[[#This Row],[CustomerID]], tblCustomers[CustomerID], tblCustomers[Segment])</f>
        <v>SME</v>
      </c>
      <c r="L2821" t="str">
        <f>_xlfn.XLOOKUP(tblOrders[[#This Row],[ProductID]], tblProducts[ProductID], tblProducts[Category])</f>
        <v>Electronics</v>
      </c>
      <c r="M2821">
        <f>_xlfn.XLOOKUP(tblOrders[[#This Row],[ProductID]], tblProducts[ProductID], tblProducts[CostPrice])</f>
        <v>24518</v>
      </c>
      <c r="N2821">
        <f>tblOrders[[#This Row],[Sales]]-(tblOrders[[#This Row],[CostPrice]]*tblOrders[[#This Row],[Quantity]])</f>
        <v>-60026.399999999994</v>
      </c>
      <c r="O2821" t="str">
        <f>TEXT(tblOrders[[#This Row],[Date]],"mmm-yyyy")</f>
        <v>Feb-2025</v>
      </c>
      <c r="P2821" t="str">
        <f>_xlfn.XLOOKUP(tblOrders[[#This Row],[OrderID]], tblReturns[OrderID], tblReturns[Returned])</f>
        <v>No</v>
      </c>
      <c r="Q2821" t="str">
        <f>_xlfn.XLOOKUP(tblOrders[[#This Row],[OrderID]], tblShipping[OrderID], tblShipping[ShipMode])</f>
        <v>Express</v>
      </c>
      <c r="R2821" t="str">
        <f>IFERROR(_xlfn.XLOOKUP(A2820, tblCustomers[CustomerID], tblCustomers[CustomerName]), "Not Found")</f>
        <v>Not Found</v>
      </c>
      <c r="S2821" t="str">
        <f>IF(tblOrders[[#This Row],[Sales]]&gt;1000000,"High Value","Standard")</f>
        <v>Standard</v>
      </c>
      <c r="T2821" t="str">
        <f>_xlfn.XLOOKUP(tblOrders[[#This Row],[ProductID]], tblProducts[ProductID], tblProducts[ProductName])</f>
        <v>Product 90</v>
      </c>
      <c r="U2821">
        <f>_xlfn.XLOOKUP(tblOrders[[#This Row],[SalesRepID]], tblSalesreps[RepID], tblSalesreps[Target])</f>
        <v>10652665</v>
      </c>
    </row>
    <row r="2822" spans="1:21">
      <c r="A2822" t="s">
        <v>3619</v>
      </c>
      <c r="B2822" s="7" t="s">
        <v>660</v>
      </c>
      <c r="C2822" t="s">
        <v>624</v>
      </c>
      <c r="D2822" t="s">
        <v>914</v>
      </c>
      <c r="E2822" t="s">
        <v>74</v>
      </c>
      <c r="F2822" t="s">
        <v>20</v>
      </c>
      <c r="G2822">
        <v>1</v>
      </c>
      <c r="H2822">
        <v>0.05</v>
      </c>
      <c r="I2822" s="2">
        <v>88442.15</v>
      </c>
      <c r="J2822" t="str">
        <f>_xlfn.XLOOKUP(tblOrders[[#This Row],[CustomerID]], tblCustomers[CustomerID], tblCustomers[CustomerName])</f>
        <v>Customer 119</v>
      </c>
      <c r="K2822" t="str">
        <f>_xlfn.XLOOKUP(tblOrders[[#This Row],[CustomerID]], tblCustomers[CustomerID], tblCustomers[Segment])</f>
        <v>SME</v>
      </c>
      <c r="L2822" t="str">
        <f>_xlfn.XLOOKUP(tblOrders[[#This Row],[ProductID]], tblProducts[ProductID], tblProducts[Category])</f>
        <v>Office</v>
      </c>
      <c r="M2822">
        <f>_xlfn.XLOOKUP(tblOrders[[#This Row],[ProductID]], tblProducts[ProductID], tblProducts[CostPrice])</f>
        <v>24464</v>
      </c>
      <c r="N2822">
        <f>tblOrders[[#This Row],[Sales]]-(tblOrders[[#This Row],[CostPrice]]*tblOrders[[#This Row],[Quantity]])</f>
        <v>63978.149999999994</v>
      </c>
      <c r="O2822" t="str">
        <f>TEXT(tblOrders[[#This Row],[Date]],"mmm-yyyy")</f>
        <v>Feb-2025</v>
      </c>
      <c r="P2822" t="str">
        <f>_xlfn.XLOOKUP(tblOrders[[#This Row],[OrderID]], tblReturns[OrderID], tblReturns[Returned])</f>
        <v>No</v>
      </c>
      <c r="Q2822" t="str">
        <f>_xlfn.XLOOKUP(tblOrders[[#This Row],[OrderID]], tblShipping[OrderID], tblShipping[ShipMode])</f>
        <v>Pickup</v>
      </c>
      <c r="R2822" t="str">
        <f>IFERROR(_xlfn.XLOOKUP(A2821, tblCustomers[CustomerID], tblCustomers[CustomerName]), "Not Found")</f>
        <v>Not Found</v>
      </c>
      <c r="S2822" t="str">
        <f>IF(tblOrders[[#This Row],[Sales]]&gt;1000000,"High Value","Standard")</f>
        <v>Standard</v>
      </c>
      <c r="T2822" t="str">
        <f>_xlfn.XLOOKUP(tblOrders[[#This Row],[ProductID]], tblProducts[ProductID], tblProducts[ProductName])</f>
        <v>Product 46</v>
      </c>
      <c r="U2822">
        <f>_xlfn.XLOOKUP(tblOrders[[#This Row],[SalesRepID]], tblSalesreps[RepID], tblSalesreps[Target])</f>
        <v>7254801</v>
      </c>
    </row>
    <row r="2823" spans="1:21">
      <c r="A2823" t="s">
        <v>3620</v>
      </c>
      <c r="B2823" s="7" t="s">
        <v>1043</v>
      </c>
      <c r="C2823" t="s">
        <v>1158</v>
      </c>
      <c r="D2823" t="s">
        <v>516</v>
      </c>
      <c r="E2823" t="s">
        <v>105</v>
      </c>
      <c r="F2823" t="s">
        <v>20</v>
      </c>
      <c r="G2823">
        <v>6</v>
      </c>
      <c r="H2823">
        <v>0.2</v>
      </c>
      <c r="I2823" s="2">
        <v>353328</v>
      </c>
      <c r="J2823" t="str">
        <f>_xlfn.XLOOKUP(tblOrders[[#This Row],[CustomerID]], tblCustomers[CustomerID], tblCustomers[CustomerName])</f>
        <v>Customer 124</v>
      </c>
      <c r="K2823" t="str">
        <f>_xlfn.XLOOKUP(tblOrders[[#This Row],[CustomerID]], tblCustomers[CustomerID], tblCustomers[Segment])</f>
        <v>SME</v>
      </c>
      <c r="L2823" t="str">
        <f>_xlfn.XLOOKUP(tblOrders[[#This Row],[ProductID]], tblProducts[ProductID], tblProducts[Category])</f>
        <v>Home</v>
      </c>
      <c r="M2823">
        <f>_xlfn.XLOOKUP(tblOrders[[#This Row],[ProductID]], tblProducts[ProductID], tblProducts[CostPrice])</f>
        <v>48408</v>
      </c>
      <c r="N2823">
        <f>tblOrders[[#This Row],[Sales]]-(tblOrders[[#This Row],[CostPrice]]*tblOrders[[#This Row],[Quantity]])</f>
        <v>62880</v>
      </c>
      <c r="O2823" t="str">
        <f>TEXT(tblOrders[[#This Row],[Date]],"mmm-yyyy")</f>
        <v>Mar-2025</v>
      </c>
      <c r="P2823" t="str">
        <f>_xlfn.XLOOKUP(tblOrders[[#This Row],[OrderID]], tblReturns[OrderID], tblReturns[Returned])</f>
        <v>Yes</v>
      </c>
      <c r="Q2823" t="str">
        <f>_xlfn.XLOOKUP(tblOrders[[#This Row],[OrderID]], tblShipping[OrderID], tblShipping[ShipMode])</f>
        <v>Express</v>
      </c>
      <c r="R2823" t="str">
        <f>IFERROR(_xlfn.XLOOKUP(A2822, tblCustomers[CustomerID], tblCustomers[CustomerName]), "Not Found")</f>
        <v>Not Found</v>
      </c>
      <c r="S2823" t="str">
        <f>IF(tblOrders[[#This Row],[Sales]]&gt;1000000,"High Value","Standard")</f>
        <v>Standard</v>
      </c>
      <c r="T2823" t="str">
        <f>_xlfn.XLOOKUP(tblOrders[[#This Row],[ProductID]], tblProducts[ProductID], tblProducts[ProductName])</f>
        <v>Product 12</v>
      </c>
      <c r="U2823">
        <f>_xlfn.XLOOKUP(tblOrders[[#This Row],[SalesRepID]], tblSalesreps[RepID], tblSalesreps[Target])</f>
        <v>8698154</v>
      </c>
    </row>
    <row r="2824" spans="1:21">
      <c r="A2824" t="s">
        <v>3621</v>
      </c>
      <c r="B2824" s="7" t="s">
        <v>1048</v>
      </c>
      <c r="C2824" t="s">
        <v>996</v>
      </c>
      <c r="D2824" t="s">
        <v>820</v>
      </c>
      <c r="E2824" t="s">
        <v>50</v>
      </c>
      <c r="F2824" t="s">
        <v>20</v>
      </c>
      <c r="G2824">
        <v>4</v>
      </c>
      <c r="H2824">
        <v>0.2</v>
      </c>
      <c r="I2824" s="2">
        <v>67628.800000000003</v>
      </c>
      <c r="J2824" t="str">
        <f>_xlfn.XLOOKUP(tblOrders[[#This Row],[CustomerID]], tblCustomers[CustomerID], tblCustomers[CustomerName])</f>
        <v>Customer 189</v>
      </c>
      <c r="K2824" t="str">
        <f>_xlfn.XLOOKUP(tblOrders[[#This Row],[CustomerID]], tblCustomers[CustomerID], tblCustomers[Segment])</f>
        <v>SME</v>
      </c>
      <c r="L2824" t="str">
        <f>_xlfn.XLOOKUP(tblOrders[[#This Row],[ProductID]], tblProducts[ProductID], tblProducts[Category])</f>
        <v>Home</v>
      </c>
      <c r="M2824">
        <f>_xlfn.XLOOKUP(tblOrders[[#This Row],[ProductID]], tblProducts[ProductID], tblProducts[CostPrice])</f>
        <v>35035</v>
      </c>
      <c r="N2824">
        <f>tblOrders[[#This Row],[Sales]]-(tblOrders[[#This Row],[CostPrice]]*tblOrders[[#This Row],[Quantity]])</f>
        <v>-72511.199999999997</v>
      </c>
      <c r="O2824" t="str">
        <f>TEXT(tblOrders[[#This Row],[Date]],"mmm-yyyy")</f>
        <v>May-2025</v>
      </c>
      <c r="P2824" t="str">
        <f>_xlfn.XLOOKUP(tblOrders[[#This Row],[OrderID]], tblReturns[OrderID], tblReturns[Returned])</f>
        <v>Yes</v>
      </c>
      <c r="Q2824" t="str">
        <f>_xlfn.XLOOKUP(tblOrders[[#This Row],[OrderID]], tblShipping[OrderID], tblShipping[ShipMode])</f>
        <v>Pickup</v>
      </c>
      <c r="R2824" t="str">
        <f>IFERROR(_xlfn.XLOOKUP(A2823, tblCustomers[CustomerID], tblCustomers[CustomerName]), "Not Found")</f>
        <v>Not Found</v>
      </c>
      <c r="S2824" t="str">
        <f>IF(tblOrders[[#This Row],[Sales]]&gt;1000000,"High Value","Standard")</f>
        <v>Standard</v>
      </c>
      <c r="T2824" t="str">
        <f>_xlfn.XLOOKUP(tblOrders[[#This Row],[ProductID]], tblProducts[ProductID], tblProducts[ProductName])</f>
        <v>Product 20</v>
      </c>
      <c r="U2824">
        <f>_xlfn.XLOOKUP(tblOrders[[#This Row],[SalesRepID]], tblSalesreps[RepID], tblSalesreps[Target])</f>
        <v>17350666</v>
      </c>
    </row>
    <row r="2825" spans="1:21">
      <c r="A2825" t="s">
        <v>3622</v>
      </c>
      <c r="B2825" s="7" t="s">
        <v>90</v>
      </c>
      <c r="C2825" t="s">
        <v>122</v>
      </c>
      <c r="D2825" t="s">
        <v>617</v>
      </c>
      <c r="E2825" t="s">
        <v>50</v>
      </c>
      <c r="F2825" t="s">
        <v>26</v>
      </c>
      <c r="G2825">
        <v>7</v>
      </c>
      <c r="H2825">
        <v>0.2</v>
      </c>
      <c r="I2825" s="2">
        <v>306023.2</v>
      </c>
      <c r="J2825" t="str">
        <f>_xlfn.XLOOKUP(tblOrders[[#This Row],[CustomerID]], tblCustomers[CustomerID], tblCustomers[CustomerName])</f>
        <v>Customer 245</v>
      </c>
      <c r="K2825" t="str">
        <f>_xlfn.XLOOKUP(tblOrders[[#This Row],[CustomerID]], tblCustomers[CustomerID], tblCustomers[Segment])</f>
        <v>Corporate</v>
      </c>
      <c r="L2825" t="str">
        <f>_xlfn.XLOOKUP(tblOrders[[#This Row],[ProductID]], tblProducts[ProductID], tblProducts[Category])</f>
        <v>Home</v>
      </c>
      <c r="M2825">
        <f>_xlfn.XLOOKUP(tblOrders[[#This Row],[ProductID]], tblProducts[ProductID], tblProducts[CostPrice])</f>
        <v>61495</v>
      </c>
      <c r="N2825">
        <f>tblOrders[[#This Row],[Sales]]-(tblOrders[[#This Row],[CostPrice]]*tblOrders[[#This Row],[Quantity]])</f>
        <v>-124441.79999999999</v>
      </c>
      <c r="O2825" t="str">
        <f>TEXT(tblOrders[[#This Row],[Date]],"mmm-yyyy")</f>
        <v>Jan-2025</v>
      </c>
      <c r="P2825" t="str">
        <f>_xlfn.XLOOKUP(tblOrders[[#This Row],[OrderID]], tblReturns[OrderID], tblReturns[Returned])</f>
        <v>Yes</v>
      </c>
      <c r="Q2825" t="str">
        <f>_xlfn.XLOOKUP(tblOrders[[#This Row],[OrderID]], tblShipping[OrderID], tblShipping[ShipMode])</f>
        <v>Standard</v>
      </c>
      <c r="R2825" t="str">
        <f>IFERROR(_xlfn.XLOOKUP(A2824, tblCustomers[CustomerID], tblCustomers[CustomerName]), "Not Found")</f>
        <v>Not Found</v>
      </c>
      <c r="S2825" t="str">
        <f>IF(tblOrders[[#This Row],[Sales]]&gt;1000000,"High Value","Standard")</f>
        <v>Standard</v>
      </c>
      <c r="T2825" t="str">
        <f>_xlfn.XLOOKUP(tblOrders[[#This Row],[ProductID]], tblProducts[ProductID], tblProducts[ProductName])</f>
        <v>Product 45</v>
      </c>
      <c r="U2825">
        <f>_xlfn.XLOOKUP(tblOrders[[#This Row],[SalesRepID]], tblSalesreps[RepID], tblSalesreps[Target])</f>
        <v>17350666</v>
      </c>
    </row>
    <row r="2826" spans="1:21">
      <c r="A2826" t="s">
        <v>3623</v>
      </c>
      <c r="B2826" s="7" t="s">
        <v>76</v>
      </c>
      <c r="C2826" t="s">
        <v>72</v>
      </c>
      <c r="D2826" t="s">
        <v>400</v>
      </c>
      <c r="E2826" t="s">
        <v>105</v>
      </c>
      <c r="F2826" t="s">
        <v>26</v>
      </c>
      <c r="G2826">
        <v>10</v>
      </c>
      <c r="H2826">
        <v>0</v>
      </c>
      <c r="I2826" s="2">
        <v>515540</v>
      </c>
      <c r="J2826" t="str">
        <f>_xlfn.XLOOKUP(tblOrders[[#This Row],[CustomerID]], tblCustomers[CustomerID], tblCustomers[CustomerName])</f>
        <v>Customer 79</v>
      </c>
      <c r="K2826" t="str">
        <f>_xlfn.XLOOKUP(tblOrders[[#This Row],[CustomerID]], tblCustomers[CustomerID], tblCustomers[Segment])</f>
        <v>Corporate</v>
      </c>
      <c r="L2826" t="str">
        <f>_xlfn.XLOOKUP(tblOrders[[#This Row],[ProductID]], tblProducts[ProductID], tblProducts[Category])</f>
        <v>Electronics</v>
      </c>
      <c r="M2826">
        <f>_xlfn.XLOOKUP(tblOrders[[#This Row],[ProductID]], tblProducts[ProductID], tblProducts[CostPrice])</f>
        <v>36044</v>
      </c>
      <c r="N2826">
        <f>tblOrders[[#This Row],[Sales]]-(tblOrders[[#This Row],[CostPrice]]*tblOrders[[#This Row],[Quantity]])</f>
        <v>155100</v>
      </c>
      <c r="O2826" t="str">
        <f>TEXT(tblOrders[[#This Row],[Date]],"mmm-yyyy")</f>
        <v>Jun-2025</v>
      </c>
      <c r="P2826" t="str">
        <f>_xlfn.XLOOKUP(tblOrders[[#This Row],[OrderID]], tblReturns[OrderID], tblReturns[Returned])</f>
        <v>No</v>
      </c>
      <c r="Q2826" t="str">
        <f>_xlfn.XLOOKUP(tblOrders[[#This Row],[OrderID]], tblShipping[OrderID], tblShipping[ShipMode])</f>
        <v>Express</v>
      </c>
      <c r="R2826" t="str">
        <f>IFERROR(_xlfn.XLOOKUP(A2825, tblCustomers[CustomerID], tblCustomers[CustomerName]), "Not Found")</f>
        <v>Not Found</v>
      </c>
      <c r="S2826" t="str">
        <f>IF(tblOrders[[#This Row],[Sales]]&gt;1000000,"High Value","Standard")</f>
        <v>Standard</v>
      </c>
      <c r="T2826" t="str">
        <f>_xlfn.XLOOKUP(tblOrders[[#This Row],[ProductID]], tblProducts[ProductID], tblProducts[ProductName])</f>
        <v>Product 29</v>
      </c>
      <c r="U2826">
        <f>_xlfn.XLOOKUP(tblOrders[[#This Row],[SalesRepID]], tblSalesreps[RepID], tblSalesreps[Target])</f>
        <v>8698154</v>
      </c>
    </row>
    <row r="2827" spans="1:21">
      <c r="A2827" t="s">
        <v>3624</v>
      </c>
      <c r="B2827" s="7" t="s">
        <v>1113</v>
      </c>
      <c r="C2827" t="s">
        <v>1155</v>
      </c>
      <c r="D2827" t="s">
        <v>55</v>
      </c>
      <c r="E2827" t="s">
        <v>50</v>
      </c>
      <c r="F2827" t="s">
        <v>20</v>
      </c>
      <c r="G2827">
        <v>1</v>
      </c>
      <c r="H2827">
        <v>0.15</v>
      </c>
      <c r="I2827" s="2">
        <v>70340.899999999994</v>
      </c>
      <c r="J2827" t="str">
        <f>_xlfn.XLOOKUP(tblOrders[[#This Row],[CustomerID]], tblCustomers[CustomerID], tblCustomers[CustomerName])</f>
        <v>Customer 92</v>
      </c>
      <c r="K2827" t="str">
        <f>_xlfn.XLOOKUP(tblOrders[[#This Row],[CustomerID]], tblCustomers[CustomerID], tblCustomers[Segment])</f>
        <v>SME</v>
      </c>
      <c r="L2827" t="str">
        <f>_xlfn.XLOOKUP(tblOrders[[#This Row],[ProductID]], tblProducts[ProductID], tblProducts[Category])</f>
        <v>Home</v>
      </c>
      <c r="M2827">
        <f>_xlfn.XLOOKUP(tblOrders[[#This Row],[ProductID]], tblProducts[ProductID], tblProducts[CostPrice])</f>
        <v>23348</v>
      </c>
      <c r="N2827">
        <f>tblOrders[[#This Row],[Sales]]-(tblOrders[[#This Row],[CostPrice]]*tblOrders[[#This Row],[Quantity]])</f>
        <v>46992.899999999994</v>
      </c>
      <c r="O2827" t="str">
        <f>TEXT(tblOrders[[#This Row],[Date]],"mmm-yyyy")</f>
        <v>Mar-2025</v>
      </c>
      <c r="P2827" t="str">
        <f>_xlfn.XLOOKUP(tblOrders[[#This Row],[OrderID]], tblReturns[OrderID], tblReturns[Returned])</f>
        <v>No</v>
      </c>
      <c r="Q2827" t="str">
        <f>_xlfn.XLOOKUP(tblOrders[[#This Row],[OrderID]], tblShipping[OrderID], tblShipping[ShipMode])</f>
        <v>Express</v>
      </c>
      <c r="R2827" t="str">
        <f>IFERROR(_xlfn.XLOOKUP(A2826, tblCustomers[CustomerID], tblCustomers[CustomerName]), "Not Found")</f>
        <v>Not Found</v>
      </c>
      <c r="S2827" t="str">
        <f>IF(tblOrders[[#This Row],[Sales]]&gt;1000000,"High Value","Standard")</f>
        <v>Standard</v>
      </c>
      <c r="T2827" t="str">
        <f>_xlfn.XLOOKUP(tblOrders[[#This Row],[ProductID]], tblProducts[ProductID], tblProducts[ProductName])</f>
        <v>Product 47</v>
      </c>
      <c r="U2827">
        <f>_xlfn.XLOOKUP(tblOrders[[#This Row],[SalesRepID]], tblSalesreps[RepID], tblSalesreps[Target])</f>
        <v>17350666</v>
      </c>
    </row>
    <row r="2828" spans="1:21">
      <c r="A2828" t="s">
        <v>3625</v>
      </c>
      <c r="B2828" s="7" t="s">
        <v>1715</v>
      </c>
      <c r="C2828" t="s">
        <v>447</v>
      </c>
      <c r="D2828" t="s">
        <v>141</v>
      </c>
      <c r="E2828" t="s">
        <v>13</v>
      </c>
      <c r="F2828" t="s">
        <v>26</v>
      </c>
      <c r="G2828">
        <v>10</v>
      </c>
      <c r="H2828">
        <v>0.1</v>
      </c>
      <c r="I2828" s="2">
        <v>1017378</v>
      </c>
      <c r="J2828" t="str">
        <f>_xlfn.XLOOKUP(tblOrders[[#This Row],[CustomerID]], tblCustomers[CustomerID], tblCustomers[CustomerName])</f>
        <v>Customer 203</v>
      </c>
      <c r="K2828" t="str">
        <f>_xlfn.XLOOKUP(tblOrders[[#This Row],[CustomerID]], tblCustomers[CustomerID], tblCustomers[Segment])</f>
        <v>Consumer</v>
      </c>
      <c r="L2828" t="str">
        <f>_xlfn.XLOOKUP(tblOrders[[#This Row],[ProductID]], tblProducts[ProductID], tblProducts[Category])</f>
        <v>Home</v>
      </c>
      <c r="M2828">
        <f>_xlfn.XLOOKUP(tblOrders[[#This Row],[ProductID]], tblProducts[ProductID], tblProducts[CostPrice])</f>
        <v>32671</v>
      </c>
      <c r="N2828">
        <f>tblOrders[[#This Row],[Sales]]-(tblOrders[[#This Row],[CostPrice]]*tblOrders[[#This Row],[Quantity]])</f>
        <v>690668</v>
      </c>
      <c r="O2828" t="str">
        <f>TEXT(tblOrders[[#This Row],[Date]],"mmm-yyyy")</f>
        <v>Nov-2025</v>
      </c>
      <c r="P2828" t="str">
        <f>_xlfn.XLOOKUP(tblOrders[[#This Row],[OrderID]], tblReturns[OrderID], tblReturns[Returned])</f>
        <v>No</v>
      </c>
      <c r="Q2828" t="str">
        <f>_xlfn.XLOOKUP(tblOrders[[#This Row],[OrderID]], tblShipping[OrderID], tblShipping[ShipMode])</f>
        <v>Express</v>
      </c>
      <c r="R2828" t="str">
        <f>IFERROR(_xlfn.XLOOKUP(A2827, tblCustomers[CustomerID], tblCustomers[CustomerName]), "Not Found")</f>
        <v>Not Found</v>
      </c>
      <c r="S2828" t="str">
        <f>IF(tblOrders[[#This Row],[Sales]]&gt;1000000,"High Value","Standard")</f>
        <v>High Value</v>
      </c>
      <c r="T2828" t="str">
        <f>_xlfn.XLOOKUP(tblOrders[[#This Row],[ProductID]], tblProducts[ProductID], tblProducts[ProductName])</f>
        <v>Product 80</v>
      </c>
      <c r="U2828">
        <f>_xlfn.XLOOKUP(tblOrders[[#This Row],[SalesRepID]], tblSalesreps[RepID], tblSalesreps[Target])</f>
        <v>11852878</v>
      </c>
    </row>
    <row r="2829" spans="1:21">
      <c r="A2829" t="s">
        <v>3626</v>
      </c>
      <c r="B2829" s="7" t="s">
        <v>374</v>
      </c>
      <c r="C2829" t="s">
        <v>1068</v>
      </c>
      <c r="D2829" t="s">
        <v>352</v>
      </c>
      <c r="E2829" t="s">
        <v>40</v>
      </c>
      <c r="F2829" t="s">
        <v>20</v>
      </c>
      <c r="G2829">
        <v>3</v>
      </c>
      <c r="H2829">
        <v>0.2</v>
      </c>
      <c r="I2829" s="2">
        <v>158342.39999999999</v>
      </c>
      <c r="J2829" t="str">
        <f>_xlfn.XLOOKUP(tblOrders[[#This Row],[CustomerID]], tblCustomers[CustomerID], tblCustomers[CustomerName])</f>
        <v>Customer 236</v>
      </c>
      <c r="K2829" t="str">
        <f>_xlfn.XLOOKUP(tblOrders[[#This Row],[CustomerID]], tblCustomers[CustomerID], tblCustomers[Segment])</f>
        <v>Corporate</v>
      </c>
      <c r="L2829" t="str">
        <f>_xlfn.XLOOKUP(tblOrders[[#This Row],[ProductID]], tblProducts[ProductID], tblProducts[Category])</f>
        <v>Electronics</v>
      </c>
      <c r="M2829">
        <f>_xlfn.XLOOKUP(tblOrders[[#This Row],[ProductID]], tblProducts[ProductID], tblProducts[CostPrice])</f>
        <v>58522</v>
      </c>
      <c r="N2829">
        <f>tblOrders[[#This Row],[Sales]]-(tblOrders[[#This Row],[CostPrice]]*tblOrders[[#This Row],[Quantity]])</f>
        <v>-17223.600000000006</v>
      </c>
      <c r="O2829" t="str">
        <f>TEXT(tblOrders[[#This Row],[Date]],"mmm-yyyy")</f>
        <v>Jul-2025</v>
      </c>
      <c r="P2829" t="str">
        <f>_xlfn.XLOOKUP(tblOrders[[#This Row],[OrderID]], tblReturns[OrderID], tblReturns[Returned])</f>
        <v>Yes</v>
      </c>
      <c r="Q2829" t="str">
        <f>_xlfn.XLOOKUP(tblOrders[[#This Row],[OrderID]], tblShipping[OrderID], tblShipping[ShipMode])</f>
        <v>Standard</v>
      </c>
      <c r="R2829" t="str">
        <f>IFERROR(_xlfn.XLOOKUP(A2828, tblCustomers[CustomerID], tblCustomers[CustomerName]), "Not Found")</f>
        <v>Not Found</v>
      </c>
      <c r="S2829" t="str">
        <f>IF(tblOrders[[#This Row],[Sales]]&gt;1000000,"High Value","Standard")</f>
        <v>Standard</v>
      </c>
      <c r="T2829" t="str">
        <f>_xlfn.XLOOKUP(tblOrders[[#This Row],[ProductID]], tblProducts[ProductID], tblProducts[ProductName])</f>
        <v>Product 60</v>
      </c>
      <c r="U2829">
        <f>_xlfn.XLOOKUP(tblOrders[[#This Row],[SalesRepID]], tblSalesreps[RepID], tblSalesreps[Target])</f>
        <v>6291486</v>
      </c>
    </row>
    <row r="2830" spans="1:21">
      <c r="A2830" t="s">
        <v>3627</v>
      </c>
      <c r="B2830" s="7" t="s">
        <v>274</v>
      </c>
      <c r="C2830" t="s">
        <v>368</v>
      </c>
      <c r="D2830" t="s">
        <v>209</v>
      </c>
      <c r="E2830" t="s">
        <v>19</v>
      </c>
      <c r="F2830" t="s">
        <v>14</v>
      </c>
      <c r="G2830">
        <v>10</v>
      </c>
      <c r="H2830">
        <v>0.2</v>
      </c>
      <c r="I2830" s="2">
        <v>801360</v>
      </c>
      <c r="J2830" t="str">
        <f>_xlfn.XLOOKUP(tblOrders[[#This Row],[CustomerID]], tblCustomers[CustomerID], tblCustomers[CustomerName])</f>
        <v>Customer 4</v>
      </c>
      <c r="K2830" t="str">
        <f>_xlfn.XLOOKUP(tblOrders[[#This Row],[CustomerID]], tblCustomers[CustomerID], tblCustomers[Segment])</f>
        <v>Corporate</v>
      </c>
      <c r="L2830" t="str">
        <f>_xlfn.XLOOKUP(tblOrders[[#This Row],[ProductID]], tblProducts[ProductID], tblProducts[Category])</f>
        <v>Office</v>
      </c>
      <c r="M2830">
        <f>_xlfn.XLOOKUP(tblOrders[[#This Row],[ProductID]], tblProducts[ProductID], tblProducts[CostPrice])</f>
        <v>27558</v>
      </c>
      <c r="N2830">
        <f>tblOrders[[#This Row],[Sales]]-(tblOrders[[#This Row],[CostPrice]]*tblOrders[[#This Row],[Quantity]])</f>
        <v>525780</v>
      </c>
      <c r="O2830" t="str">
        <f>TEXT(tblOrders[[#This Row],[Date]],"mmm-yyyy")</f>
        <v>Dec-2025</v>
      </c>
      <c r="P2830" t="str">
        <f>_xlfn.XLOOKUP(tblOrders[[#This Row],[OrderID]], tblReturns[OrderID], tblReturns[Returned])</f>
        <v>No</v>
      </c>
      <c r="Q2830" t="str">
        <f>_xlfn.XLOOKUP(tblOrders[[#This Row],[OrderID]], tblShipping[OrderID], tblShipping[ShipMode])</f>
        <v>Express</v>
      </c>
      <c r="R2830" t="str">
        <f>IFERROR(_xlfn.XLOOKUP(A2829, tblCustomers[CustomerID], tblCustomers[CustomerName]), "Not Found")</f>
        <v>Not Found</v>
      </c>
      <c r="S2830" t="str">
        <f>IF(tblOrders[[#This Row],[Sales]]&gt;1000000,"High Value","Standard")</f>
        <v>Standard</v>
      </c>
      <c r="T2830" t="str">
        <f>_xlfn.XLOOKUP(tblOrders[[#This Row],[ProductID]], tblProducts[ProductID], tblProducts[ProductName])</f>
        <v>Product 93</v>
      </c>
      <c r="U2830">
        <f>_xlfn.XLOOKUP(tblOrders[[#This Row],[SalesRepID]], tblSalesreps[RepID], tblSalesreps[Target])</f>
        <v>11347243</v>
      </c>
    </row>
    <row r="2831" spans="1:21">
      <c r="A2831" t="s">
        <v>3628</v>
      </c>
      <c r="B2831" s="7" t="s">
        <v>1823</v>
      </c>
      <c r="C2831" t="s">
        <v>436</v>
      </c>
      <c r="D2831" t="s">
        <v>546</v>
      </c>
      <c r="E2831" t="s">
        <v>45</v>
      </c>
      <c r="F2831" t="s">
        <v>20</v>
      </c>
      <c r="G2831">
        <v>6</v>
      </c>
      <c r="H2831">
        <v>0.05</v>
      </c>
      <c r="I2831" s="2">
        <v>560372.69999999995</v>
      </c>
      <c r="J2831" t="str">
        <f>_xlfn.XLOOKUP(tblOrders[[#This Row],[CustomerID]], tblCustomers[CustomerID], tblCustomers[CustomerName])</f>
        <v>Customer 129</v>
      </c>
      <c r="K2831" t="str">
        <f>_xlfn.XLOOKUP(tblOrders[[#This Row],[CustomerID]], tblCustomers[CustomerID], tblCustomers[Segment])</f>
        <v>Corporate</v>
      </c>
      <c r="L2831" t="str">
        <f>_xlfn.XLOOKUP(tblOrders[[#This Row],[ProductID]], tblProducts[ProductID], tblProducts[Category])</f>
        <v>Home</v>
      </c>
      <c r="M2831">
        <f>_xlfn.XLOOKUP(tblOrders[[#This Row],[ProductID]], tblProducts[ProductID], tblProducts[CostPrice])</f>
        <v>51783</v>
      </c>
      <c r="N2831">
        <f>tblOrders[[#This Row],[Sales]]-(tblOrders[[#This Row],[CostPrice]]*tblOrders[[#This Row],[Quantity]])</f>
        <v>249674.69999999995</v>
      </c>
      <c r="O2831" t="str">
        <f>TEXT(tblOrders[[#This Row],[Date]],"mmm-yyyy")</f>
        <v>Aug-2025</v>
      </c>
      <c r="P2831" t="str">
        <f>_xlfn.XLOOKUP(tblOrders[[#This Row],[OrderID]], tblReturns[OrderID], tblReturns[Returned])</f>
        <v>No</v>
      </c>
      <c r="Q2831" t="str">
        <f>_xlfn.XLOOKUP(tblOrders[[#This Row],[OrderID]], tblShipping[OrderID], tblShipping[ShipMode])</f>
        <v>Pickup</v>
      </c>
      <c r="R2831" t="str">
        <f>IFERROR(_xlfn.XLOOKUP(A2830, tblCustomers[CustomerID], tblCustomers[CustomerName]), "Not Found")</f>
        <v>Not Found</v>
      </c>
      <c r="S2831" t="str">
        <f>IF(tblOrders[[#This Row],[Sales]]&gt;1000000,"High Value","Standard")</f>
        <v>Standard</v>
      </c>
      <c r="T2831" t="str">
        <f>_xlfn.XLOOKUP(tblOrders[[#This Row],[ProductID]], tblProducts[ProductID], tblProducts[ProductName])</f>
        <v>Product 14</v>
      </c>
      <c r="U2831">
        <f>_xlfn.XLOOKUP(tblOrders[[#This Row],[SalesRepID]], tblSalesreps[RepID], tblSalesreps[Target])</f>
        <v>11319839</v>
      </c>
    </row>
    <row r="2832" spans="1:21">
      <c r="A2832" t="s">
        <v>3629</v>
      </c>
      <c r="B2832" s="7" t="s">
        <v>1162</v>
      </c>
      <c r="C2832" t="s">
        <v>1021</v>
      </c>
      <c r="D2832" t="s">
        <v>78</v>
      </c>
      <c r="E2832" t="s">
        <v>210</v>
      </c>
      <c r="F2832" t="s">
        <v>88</v>
      </c>
      <c r="G2832">
        <v>4</v>
      </c>
      <c r="H2832">
        <v>0</v>
      </c>
      <c r="I2832" s="2">
        <v>514820</v>
      </c>
      <c r="J2832" t="str">
        <f>_xlfn.XLOOKUP(tblOrders[[#This Row],[CustomerID]], tblCustomers[CustomerID], tblCustomers[CustomerName])</f>
        <v>Customer 70</v>
      </c>
      <c r="K2832" t="str">
        <f>_xlfn.XLOOKUP(tblOrders[[#This Row],[CustomerID]], tblCustomers[CustomerID], tblCustomers[Segment])</f>
        <v>SME</v>
      </c>
      <c r="L2832" t="str">
        <f>_xlfn.XLOOKUP(tblOrders[[#This Row],[ProductID]], tblProducts[ProductID], tblProducts[Category])</f>
        <v>Office</v>
      </c>
      <c r="M2832">
        <f>_xlfn.XLOOKUP(tblOrders[[#This Row],[ProductID]], tblProducts[ProductID], tblProducts[CostPrice])</f>
        <v>76942</v>
      </c>
      <c r="N2832">
        <f>tblOrders[[#This Row],[Sales]]-(tblOrders[[#This Row],[CostPrice]]*tblOrders[[#This Row],[Quantity]])</f>
        <v>207052</v>
      </c>
      <c r="O2832" t="str">
        <f>TEXT(tblOrders[[#This Row],[Date]],"mmm-yyyy")</f>
        <v>Apr-2025</v>
      </c>
      <c r="P2832" t="str">
        <f>_xlfn.XLOOKUP(tblOrders[[#This Row],[OrderID]], tblReturns[OrderID], tblReturns[Returned])</f>
        <v>No</v>
      </c>
      <c r="Q2832" t="str">
        <f>_xlfn.XLOOKUP(tblOrders[[#This Row],[OrderID]], tblShipping[OrderID], tblShipping[ShipMode])</f>
        <v>Standard</v>
      </c>
      <c r="R2832" t="str">
        <f>IFERROR(_xlfn.XLOOKUP(A2831, tblCustomers[CustomerID], tblCustomers[CustomerName]), "Not Found")</f>
        <v>Not Found</v>
      </c>
      <c r="S2832" t="str">
        <f>IF(tblOrders[[#This Row],[Sales]]&gt;1000000,"High Value","Standard")</f>
        <v>Standard</v>
      </c>
      <c r="T2832" t="str">
        <f>_xlfn.XLOOKUP(tblOrders[[#This Row],[ProductID]], tblProducts[ProductID], tblProducts[ProductName])</f>
        <v>Product 22</v>
      </c>
      <c r="U2832">
        <f>_xlfn.XLOOKUP(tblOrders[[#This Row],[SalesRepID]], tblSalesreps[RepID], tblSalesreps[Target])</f>
        <v>19336654</v>
      </c>
    </row>
    <row r="2833" spans="1:21">
      <c r="A2833" t="s">
        <v>3630</v>
      </c>
      <c r="B2833" s="7" t="s">
        <v>1048</v>
      </c>
      <c r="C2833" t="s">
        <v>1575</v>
      </c>
      <c r="D2833" t="s">
        <v>133</v>
      </c>
      <c r="E2833" t="s">
        <v>19</v>
      </c>
      <c r="F2833" t="s">
        <v>14</v>
      </c>
      <c r="G2833">
        <v>2</v>
      </c>
      <c r="H2833">
        <v>0.1</v>
      </c>
      <c r="I2833" s="2">
        <v>147625.20000000001</v>
      </c>
      <c r="J2833" t="str">
        <f>_xlfn.XLOOKUP(tblOrders[[#This Row],[CustomerID]], tblCustomers[CustomerID], tblCustomers[CustomerName])</f>
        <v>Customer 255</v>
      </c>
      <c r="K2833" t="str">
        <f>_xlfn.XLOOKUP(tblOrders[[#This Row],[CustomerID]], tblCustomers[CustomerID], tblCustomers[Segment])</f>
        <v>Consumer</v>
      </c>
      <c r="L2833" t="str">
        <f>_xlfn.XLOOKUP(tblOrders[[#This Row],[ProductID]], tblProducts[ProductID], tblProducts[Category])</f>
        <v>Furniture</v>
      </c>
      <c r="M2833">
        <f>_xlfn.XLOOKUP(tblOrders[[#This Row],[ProductID]], tblProducts[ProductID], tblProducts[CostPrice])</f>
        <v>53604</v>
      </c>
      <c r="N2833">
        <f>tblOrders[[#This Row],[Sales]]-(tblOrders[[#This Row],[CostPrice]]*tblOrders[[#This Row],[Quantity]])</f>
        <v>40417.200000000012</v>
      </c>
      <c r="O2833" t="str">
        <f>TEXT(tblOrders[[#This Row],[Date]],"mmm-yyyy")</f>
        <v>May-2025</v>
      </c>
      <c r="P2833" t="str">
        <f>_xlfn.XLOOKUP(tblOrders[[#This Row],[OrderID]], tblReturns[OrderID], tblReturns[Returned])</f>
        <v>No</v>
      </c>
      <c r="Q2833" t="str">
        <f>_xlfn.XLOOKUP(tblOrders[[#This Row],[OrderID]], tblShipping[OrderID], tblShipping[ShipMode])</f>
        <v>Express</v>
      </c>
      <c r="R2833" t="str">
        <f>IFERROR(_xlfn.XLOOKUP(A2832, tblCustomers[CustomerID], tblCustomers[CustomerName]), "Not Found")</f>
        <v>Not Found</v>
      </c>
      <c r="S2833" t="str">
        <f>IF(tblOrders[[#This Row],[Sales]]&gt;1000000,"High Value","Standard")</f>
        <v>Standard</v>
      </c>
      <c r="T2833" t="str">
        <f>_xlfn.XLOOKUP(tblOrders[[#This Row],[ProductID]], tblProducts[ProductID], tblProducts[ProductName])</f>
        <v>Product 6</v>
      </c>
      <c r="U2833">
        <f>_xlfn.XLOOKUP(tblOrders[[#This Row],[SalesRepID]], tblSalesreps[RepID], tblSalesreps[Target])</f>
        <v>11347243</v>
      </c>
    </row>
    <row r="2834" spans="1:21">
      <c r="A2834" t="s">
        <v>3631</v>
      </c>
      <c r="B2834" s="7" t="s">
        <v>1523</v>
      </c>
      <c r="C2834" t="s">
        <v>716</v>
      </c>
      <c r="D2834" t="s">
        <v>255</v>
      </c>
      <c r="E2834" t="s">
        <v>69</v>
      </c>
      <c r="F2834" t="s">
        <v>51</v>
      </c>
      <c r="G2834">
        <v>4</v>
      </c>
      <c r="H2834">
        <v>0.15</v>
      </c>
      <c r="I2834" s="2">
        <v>236674</v>
      </c>
      <c r="J2834" t="str">
        <f>_xlfn.XLOOKUP(tblOrders[[#This Row],[CustomerID]], tblCustomers[CustomerID], tblCustomers[CustomerName])</f>
        <v>Customer 121</v>
      </c>
      <c r="K2834" t="str">
        <f>_xlfn.XLOOKUP(tblOrders[[#This Row],[CustomerID]], tblCustomers[CustomerID], tblCustomers[Segment])</f>
        <v>Corporate</v>
      </c>
      <c r="L2834" t="str">
        <f>_xlfn.XLOOKUP(tblOrders[[#This Row],[ProductID]], tblProducts[ProductID], tblProducts[Category])</f>
        <v>Electronics</v>
      </c>
      <c r="M2834">
        <f>_xlfn.XLOOKUP(tblOrders[[#This Row],[ProductID]], tblProducts[ProductID], tblProducts[CostPrice])</f>
        <v>58560</v>
      </c>
      <c r="N2834">
        <f>tblOrders[[#This Row],[Sales]]-(tblOrders[[#This Row],[CostPrice]]*tblOrders[[#This Row],[Quantity]])</f>
        <v>2434</v>
      </c>
      <c r="O2834" t="str">
        <f>TEXT(tblOrders[[#This Row],[Date]],"mmm-yyyy")</f>
        <v>Feb-2025</v>
      </c>
      <c r="P2834" t="str">
        <f>_xlfn.XLOOKUP(tblOrders[[#This Row],[OrderID]], tblReturns[OrderID], tblReturns[Returned])</f>
        <v>No</v>
      </c>
      <c r="Q2834" t="str">
        <f>_xlfn.XLOOKUP(tblOrders[[#This Row],[OrderID]], tblShipping[OrderID], tblShipping[ShipMode])</f>
        <v>Standard</v>
      </c>
      <c r="R2834" t="str">
        <f>IFERROR(_xlfn.XLOOKUP(A2833, tblCustomers[CustomerID], tblCustomers[CustomerName]), "Not Found")</f>
        <v>Not Found</v>
      </c>
      <c r="S2834" t="str">
        <f>IF(tblOrders[[#This Row],[Sales]]&gt;1000000,"High Value","Standard")</f>
        <v>Standard</v>
      </c>
      <c r="T2834" t="str">
        <f>_xlfn.XLOOKUP(tblOrders[[#This Row],[ProductID]], tblProducts[ProductID], tblProducts[ProductName])</f>
        <v>Product 79</v>
      </c>
      <c r="U2834">
        <f>_xlfn.XLOOKUP(tblOrders[[#This Row],[SalesRepID]], tblSalesreps[RepID], tblSalesreps[Target])</f>
        <v>19473459</v>
      </c>
    </row>
    <row r="2835" spans="1:21">
      <c r="A2835" t="s">
        <v>3632</v>
      </c>
      <c r="B2835" s="7" t="s">
        <v>628</v>
      </c>
      <c r="C2835" t="s">
        <v>294</v>
      </c>
      <c r="D2835" t="s">
        <v>585</v>
      </c>
      <c r="E2835" t="s">
        <v>25</v>
      </c>
      <c r="F2835" t="s">
        <v>26</v>
      </c>
      <c r="G2835">
        <v>4</v>
      </c>
      <c r="H2835">
        <v>0.05</v>
      </c>
      <c r="I2835" s="2">
        <v>253270</v>
      </c>
      <c r="J2835" t="str">
        <f>_xlfn.XLOOKUP(tblOrders[[#This Row],[CustomerID]], tblCustomers[CustomerID], tblCustomers[CustomerName])</f>
        <v>Customer 284</v>
      </c>
      <c r="K2835" t="str">
        <f>_xlfn.XLOOKUP(tblOrders[[#This Row],[CustomerID]], tblCustomers[CustomerID], tblCustomers[Segment])</f>
        <v>SME</v>
      </c>
      <c r="L2835" t="str">
        <f>_xlfn.XLOOKUP(tblOrders[[#This Row],[ProductID]], tblProducts[ProductID], tblProducts[Category])</f>
        <v>Office</v>
      </c>
      <c r="M2835">
        <f>_xlfn.XLOOKUP(tblOrders[[#This Row],[ProductID]], tblProducts[ProductID], tblProducts[CostPrice])</f>
        <v>49623</v>
      </c>
      <c r="N2835">
        <f>tblOrders[[#This Row],[Sales]]-(tblOrders[[#This Row],[CostPrice]]*tblOrders[[#This Row],[Quantity]])</f>
        <v>54778</v>
      </c>
      <c r="O2835" t="str">
        <f>TEXT(tblOrders[[#This Row],[Date]],"mmm-yyyy")</f>
        <v>Dec-2025</v>
      </c>
      <c r="P2835" t="str">
        <f>_xlfn.XLOOKUP(tblOrders[[#This Row],[OrderID]], tblReturns[OrderID], tblReturns[Returned])</f>
        <v>No</v>
      </c>
      <c r="Q2835" t="str">
        <f>_xlfn.XLOOKUP(tblOrders[[#This Row],[OrderID]], tblShipping[OrderID], tblShipping[ShipMode])</f>
        <v>Standard</v>
      </c>
      <c r="R2835" t="str">
        <f>IFERROR(_xlfn.XLOOKUP(A2834, tblCustomers[CustomerID], tblCustomers[CustomerName]), "Not Found")</f>
        <v>Not Found</v>
      </c>
      <c r="S2835" t="str">
        <f>IF(tblOrders[[#This Row],[Sales]]&gt;1000000,"High Value","Standard")</f>
        <v>Standard</v>
      </c>
      <c r="T2835" t="str">
        <f>_xlfn.XLOOKUP(tblOrders[[#This Row],[ProductID]], tblProducts[ProductID], tblProducts[ProductName])</f>
        <v>Product 54</v>
      </c>
      <c r="U2835">
        <f>_xlfn.XLOOKUP(tblOrders[[#This Row],[SalesRepID]], tblSalesreps[RepID], tblSalesreps[Target])</f>
        <v>7094914</v>
      </c>
    </row>
    <row r="2836" spans="1:21">
      <c r="A2836" t="s">
        <v>3633</v>
      </c>
      <c r="B2836" s="7" t="s">
        <v>1214</v>
      </c>
      <c r="C2836" t="s">
        <v>453</v>
      </c>
      <c r="D2836" t="s">
        <v>513</v>
      </c>
      <c r="E2836" t="s">
        <v>119</v>
      </c>
      <c r="F2836" t="s">
        <v>14</v>
      </c>
      <c r="G2836">
        <v>4</v>
      </c>
      <c r="H2836">
        <v>0.1</v>
      </c>
      <c r="I2836" s="2">
        <v>252082.8</v>
      </c>
      <c r="J2836" t="str">
        <f>_xlfn.XLOOKUP(tblOrders[[#This Row],[CustomerID]], tblCustomers[CustomerID], tblCustomers[CustomerName])</f>
        <v>Customer 192</v>
      </c>
      <c r="K2836" t="str">
        <f>_xlfn.XLOOKUP(tblOrders[[#This Row],[CustomerID]], tblCustomers[CustomerID], tblCustomers[Segment])</f>
        <v>Corporate</v>
      </c>
      <c r="L2836" t="str">
        <f>_xlfn.XLOOKUP(tblOrders[[#This Row],[ProductID]], tblProducts[ProductID], tblProducts[Category])</f>
        <v>Furniture</v>
      </c>
      <c r="M2836">
        <f>_xlfn.XLOOKUP(tblOrders[[#This Row],[ProductID]], tblProducts[ProductID], tblProducts[CostPrice])</f>
        <v>3310</v>
      </c>
      <c r="N2836">
        <f>tblOrders[[#This Row],[Sales]]-(tblOrders[[#This Row],[CostPrice]]*tblOrders[[#This Row],[Quantity]])</f>
        <v>238842.8</v>
      </c>
      <c r="O2836" t="str">
        <f>TEXT(tblOrders[[#This Row],[Date]],"mmm-yyyy")</f>
        <v>Nov-2025</v>
      </c>
      <c r="P2836" t="str">
        <f>_xlfn.XLOOKUP(tblOrders[[#This Row],[OrderID]], tblReturns[OrderID], tblReturns[Returned])</f>
        <v>No</v>
      </c>
      <c r="Q2836" t="str">
        <f>_xlfn.XLOOKUP(tblOrders[[#This Row],[OrderID]], tblShipping[OrderID], tblShipping[ShipMode])</f>
        <v>Express</v>
      </c>
      <c r="R2836" t="str">
        <f>IFERROR(_xlfn.XLOOKUP(A2835, tblCustomers[CustomerID], tblCustomers[CustomerName]), "Not Found")</f>
        <v>Not Found</v>
      </c>
      <c r="S2836" t="str">
        <f>IF(tblOrders[[#This Row],[Sales]]&gt;1000000,"High Value","Standard")</f>
        <v>Standard</v>
      </c>
      <c r="T2836" t="str">
        <f>_xlfn.XLOOKUP(tblOrders[[#This Row],[ProductID]], tblProducts[ProductID], tblProducts[ProductName])</f>
        <v>Product 5</v>
      </c>
      <c r="U2836">
        <f>_xlfn.XLOOKUP(tblOrders[[#This Row],[SalesRepID]], tblSalesreps[RepID], tblSalesreps[Target])</f>
        <v>5886694</v>
      </c>
    </row>
    <row r="2837" spans="1:21">
      <c r="A2837" t="s">
        <v>3634</v>
      </c>
      <c r="B2837" s="7" t="s">
        <v>1198</v>
      </c>
      <c r="C2837" t="s">
        <v>767</v>
      </c>
      <c r="D2837" t="s">
        <v>1029</v>
      </c>
      <c r="E2837" t="s">
        <v>19</v>
      </c>
      <c r="F2837" t="s">
        <v>26</v>
      </c>
      <c r="G2837">
        <v>1</v>
      </c>
      <c r="H2837">
        <v>0.05</v>
      </c>
      <c r="I2837" s="2">
        <v>8082.6</v>
      </c>
      <c r="J2837" t="str">
        <f>_xlfn.XLOOKUP(tblOrders[[#This Row],[CustomerID]], tblCustomers[CustomerID], tblCustomers[CustomerName])</f>
        <v>Customer 134</v>
      </c>
      <c r="K2837" t="str">
        <f>_xlfn.XLOOKUP(tblOrders[[#This Row],[CustomerID]], tblCustomers[CustomerID], tblCustomers[Segment])</f>
        <v>Consumer</v>
      </c>
      <c r="L2837" t="str">
        <f>_xlfn.XLOOKUP(tblOrders[[#This Row],[ProductID]], tblProducts[ProductID], tblProducts[Category])</f>
        <v>Furniture</v>
      </c>
      <c r="M2837">
        <f>_xlfn.XLOOKUP(tblOrders[[#This Row],[ProductID]], tblProducts[ProductID], tblProducts[CostPrice])</f>
        <v>74501</v>
      </c>
      <c r="N2837">
        <f>tblOrders[[#This Row],[Sales]]-(tblOrders[[#This Row],[CostPrice]]*tblOrders[[#This Row],[Quantity]])</f>
        <v>-66418.399999999994</v>
      </c>
      <c r="O2837" t="str">
        <f>TEXT(tblOrders[[#This Row],[Date]],"mmm-yyyy")</f>
        <v>Mar-2025</v>
      </c>
      <c r="P2837" t="str">
        <f>_xlfn.XLOOKUP(tblOrders[[#This Row],[OrderID]], tblReturns[OrderID], tblReturns[Returned])</f>
        <v>No</v>
      </c>
      <c r="Q2837" t="str">
        <f>_xlfn.XLOOKUP(tblOrders[[#This Row],[OrderID]], tblShipping[OrderID], tblShipping[ShipMode])</f>
        <v>Standard</v>
      </c>
      <c r="R2837" t="str">
        <f>IFERROR(_xlfn.XLOOKUP(A2836, tblCustomers[CustomerID], tblCustomers[CustomerName]), "Not Found")</f>
        <v>Not Found</v>
      </c>
      <c r="S2837" t="str">
        <f>IF(tblOrders[[#This Row],[Sales]]&gt;1000000,"High Value","Standard")</f>
        <v>Standard</v>
      </c>
      <c r="T2837" t="str">
        <f>_xlfn.XLOOKUP(tblOrders[[#This Row],[ProductID]], tblProducts[ProductID], tblProducts[ProductName])</f>
        <v>Product 18</v>
      </c>
      <c r="U2837">
        <f>_xlfn.XLOOKUP(tblOrders[[#This Row],[SalesRepID]], tblSalesreps[RepID], tblSalesreps[Target])</f>
        <v>11347243</v>
      </c>
    </row>
    <row r="2838" spans="1:21">
      <c r="A2838" t="s">
        <v>3635</v>
      </c>
      <c r="B2838" s="7" t="s">
        <v>1418</v>
      </c>
      <c r="C2838" t="s">
        <v>687</v>
      </c>
      <c r="D2838" t="s">
        <v>83</v>
      </c>
      <c r="E2838" t="s">
        <v>197</v>
      </c>
      <c r="F2838" t="s">
        <v>14</v>
      </c>
      <c r="G2838">
        <v>4</v>
      </c>
      <c r="H2838">
        <v>0.15</v>
      </c>
      <c r="I2838" s="2">
        <v>336674.8</v>
      </c>
      <c r="J2838" t="str">
        <f>_xlfn.XLOOKUP(tblOrders[[#This Row],[CustomerID]], tblCustomers[CustomerID], tblCustomers[CustomerName])</f>
        <v>Customer 147</v>
      </c>
      <c r="K2838" t="str">
        <f>_xlfn.XLOOKUP(tblOrders[[#This Row],[CustomerID]], tblCustomers[CustomerID], tblCustomers[Segment])</f>
        <v>Consumer</v>
      </c>
      <c r="L2838" t="str">
        <f>_xlfn.XLOOKUP(tblOrders[[#This Row],[ProductID]], tblProducts[ProductID], tblProducts[Category])</f>
        <v>Furniture</v>
      </c>
      <c r="M2838">
        <f>_xlfn.XLOOKUP(tblOrders[[#This Row],[ProductID]], tblProducts[ProductID], tblProducts[CostPrice])</f>
        <v>79600</v>
      </c>
      <c r="N2838">
        <f>tblOrders[[#This Row],[Sales]]-(tblOrders[[#This Row],[CostPrice]]*tblOrders[[#This Row],[Quantity]])</f>
        <v>18274.799999999988</v>
      </c>
      <c r="O2838" t="str">
        <f>TEXT(tblOrders[[#This Row],[Date]],"mmm-yyyy")</f>
        <v>Mar-2025</v>
      </c>
      <c r="P2838" t="str">
        <f>_xlfn.XLOOKUP(tblOrders[[#This Row],[OrderID]], tblReturns[OrderID], tblReturns[Returned])</f>
        <v>No</v>
      </c>
      <c r="Q2838" t="str">
        <f>_xlfn.XLOOKUP(tblOrders[[#This Row],[OrderID]], tblShipping[OrderID], tblShipping[ShipMode])</f>
        <v>Standard</v>
      </c>
      <c r="R2838" t="str">
        <f>IFERROR(_xlfn.XLOOKUP(A2837, tblCustomers[CustomerID], tblCustomers[CustomerName]), "Not Found")</f>
        <v>Not Found</v>
      </c>
      <c r="S2838" t="str">
        <f>IF(tblOrders[[#This Row],[Sales]]&gt;1000000,"High Value","Standard")</f>
        <v>Standard</v>
      </c>
      <c r="T2838" t="str">
        <f>_xlfn.XLOOKUP(tblOrders[[#This Row],[ProductID]], tblProducts[ProductID], tblProducts[ProductName])</f>
        <v>Product 43</v>
      </c>
      <c r="U2838">
        <f>_xlfn.XLOOKUP(tblOrders[[#This Row],[SalesRepID]], tblSalesreps[RepID], tblSalesreps[Target])</f>
        <v>19562258</v>
      </c>
    </row>
    <row r="2839" spans="1:21">
      <c r="A2839" t="s">
        <v>3636</v>
      </c>
      <c r="B2839" s="7" t="s">
        <v>135</v>
      </c>
      <c r="C2839" t="s">
        <v>866</v>
      </c>
      <c r="D2839" t="s">
        <v>560</v>
      </c>
      <c r="E2839" t="s">
        <v>79</v>
      </c>
      <c r="F2839" t="s">
        <v>20</v>
      </c>
      <c r="G2839">
        <v>10</v>
      </c>
      <c r="H2839">
        <v>0.05</v>
      </c>
      <c r="I2839" s="2">
        <v>534812</v>
      </c>
      <c r="J2839" t="str">
        <f>_xlfn.XLOOKUP(tblOrders[[#This Row],[CustomerID]], tblCustomers[CustomerID], tblCustomers[CustomerName])</f>
        <v>Customer 32</v>
      </c>
      <c r="K2839" t="str">
        <f>_xlfn.XLOOKUP(tblOrders[[#This Row],[CustomerID]], tblCustomers[CustomerID], tblCustomers[Segment])</f>
        <v>SME</v>
      </c>
      <c r="L2839" t="str">
        <f>_xlfn.XLOOKUP(tblOrders[[#This Row],[ProductID]], tblProducts[ProductID], tblProducts[Category])</f>
        <v>Electronics</v>
      </c>
      <c r="M2839">
        <f>_xlfn.XLOOKUP(tblOrders[[#This Row],[ProductID]], tblProducts[ProductID], tblProducts[CostPrice])</f>
        <v>53062</v>
      </c>
      <c r="N2839">
        <f>tblOrders[[#This Row],[Sales]]-(tblOrders[[#This Row],[CostPrice]]*tblOrders[[#This Row],[Quantity]])</f>
        <v>4192</v>
      </c>
      <c r="O2839" t="str">
        <f>TEXT(tblOrders[[#This Row],[Date]],"mmm-yyyy")</f>
        <v>Aug-2025</v>
      </c>
      <c r="P2839" t="str">
        <f>_xlfn.XLOOKUP(tblOrders[[#This Row],[OrderID]], tblReturns[OrderID], tblReturns[Returned])</f>
        <v>No</v>
      </c>
      <c r="Q2839" t="str">
        <f>_xlfn.XLOOKUP(tblOrders[[#This Row],[OrderID]], tblShipping[OrderID], tblShipping[ShipMode])</f>
        <v>Express</v>
      </c>
      <c r="R2839" t="str">
        <f>IFERROR(_xlfn.XLOOKUP(A2838, tblCustomers[CustomerID], tblCustomers[CustomerName]), "Not Found")</f>
        <v>Not Found</v>
      </c>
      <c r="S2839" t="str">
        <f>IF(tblOrders[[#This Row],[Sales]]&gt;1000000,"High Value","Standard")</f>
        <v>Standard</v>
      </c>
      <c r="T2839" t="str">
        <f>_xlfn.XLOOKUP(tblOrders[[#This Row],[ProductID]], tblProducts[ProductID], tblProducts[ProductName])</f>
        <v>Product 31</v>
      </c>
      <c r="U2839">
        <f>_xlfn.XLOOKUP(tblOrders[[#This Row],[SalesRepID]], tblSalesreps[RepID], tblSalesreps[Target])</f>
        <v>8592536</v>
      </c>
    </row>
    <row r="2840" spans="1:21">
      <c r="A2840" t="s">
        <v>3637</v>
      </c>
      <c r="B2840" s="7" t="s">
        <v>590</v>
      </c>
      <c r="C2840" t="s">
        <v>1878</v>
      </c>
      <c r="D2840" t="s">
        <v>64</v>
      </c>
      <c r="E2840" t="s">
        <v>56</v>
      </c>
      <c r="F2840" t="s">
        <v>14</v>
      </c>
      <c r="G2840">
        <v>5</v>
      </c>
      <c r="H2840">
        <v>0.2</v>
      </c>
      <c r="I2840" s="2">
        <v>540860</v>
      </c>
      <c r="J2840" t="str">
        <f>_xlfn.XLOOKUP(tblOrders[[#This Row],[CustomerID]], tblCustomers[CustomerID], tblCustomers[CustomerName])</f>
        <v>Customer 2</v>
      </c>
      <c r="K2840" t="str">
        <f>_xlfn.XLOOKUP(tblOrders[[#This Row],[CustomerID]], tblCustomers[CustomerID], tblCustomers[Segment])</f>
        <v>Consumer</v>
      </c>
      <c r="L2840" t="str">
        <f>_xlfn.XLOOKUP(tblOrders[[#This Row],[ProductID]], tblProducts[ProductID], tblProducts[Category])</f>
        <v>Office</v>
      </c>
      <c r="M2840">
        <f>_xlfn.XLOOKUP(tblOrders[[#This Row],[ProductID]], tblProducts[ProductID], tblProducts[CostPrice])</f>
        <v>13311</v>
      </c>
      <c r="N2840">
        <f>tblOrders[[#This Row],[Sales]]-(tblOrders[[#This Row],[CostPrice]]*tblOrders[[#This Row],[Quantity]])</f>
        <v>474305</v>
      </c>
      <c r="O2840" t="str">
        <f>TEXT(tblOrders[[#This Row],[Date]],"mmm-yyyy")</f>
        <v>May-2025</v>
      </c>
      <c r="P2840" t="str">
        <f>_xlfn.XLOOKUP(tblOrders[[#This Row],[OrderID]], tblReturns[OrderID], tblReturns[Returned])</f>
        <v>Yes</v>
      </c>
      <c r="Q2840" t="str">
        <f>_xlfn.XLOOKUP(tblOrders[[#This Row],[OrderID]], tblShipping[OrderID], tblShipping[ShipMode])</f>
        <v>Standard</v>
      </c>
      <c r="R2840" t="str">
        <f>IFERROR(_xlfn.XLOOKUP(A2839, tblCustomers[CustomerID], tblCustomers[CustomerName]), "Not Found")</f>
        <v>Not Found</v>
      </c>
      <c r="S2840" t="str">
        <f>IF(tblOrders[[#This Row],[Sales]]&gt;1000000,"High Value","Standard")</f>
        <v>Standard</v>
      </c>
      <c r="T2840" t="str">
        <f>_xlfn.XLOOKUP(tblOrders[[#This Row],[ProductID]], tblProducts[ProductID], tblProducts[ProductName])</f>
        <v>Product 91</v>
      </c>
      <c r="U2840">
        <f>_xlfn.XLOOKUP(tblOrders[[#This Row],[SalesRepID]], tblSalesreps[RepID], tblSalesreps[Target])</f>
        <v>14265630</v>
      </c>
    </row>
    <row r="2841" spans="1:21">
      <c r="A2841" t="s">
        <v>3638</v>
      </c>
      <c r="B2841" s="7" t="s">
        <v>743</v>
      </c>
      <c r="C2841" t="s">
        <v>1036</v>
      </c>
      <c r="D2841" t="s">
        <v>18</v>
      </c>
      <c r="E2841" t="s">
        <v>56</v>
      </c>
      <c r="F2841" t="s">
        <v>14</v>
      </c>
      <c r="G2841">
        <v>3</v>
      </c>
      <c r="H2841">
        <v>0.2</v>
      </c>
      <c r="I2841" s="2">
        <v>88123.199999999997</v>
      </c>
      <c r="J2841" t="str">
        <f>_xlfn.XLOOKUP(tblOrders[[#This Row],[CustomerID]], tblCustomers[CustomerID], tblCustomers[CustomerName])</f>
        <v>Customer 7</v>
      </c>
      <c r="K2841" t="str">
        <f>_xlfn.XLOOKUP(tblOrders[[#This Row],[CustomerID]], tblCustomers[CustomerID], tblCustomers[Segment])</f>
        <v>SME</v>
      </c>
      <c r="L2841" t="str">
        <f>_xlfn.XLOOKUP(tblOrders[[#This Row],[ProductID]], tblProducts[ProductID], tblProducts[Category])</f>
        <v>Electronics</v>
      </c>
      <c r="M2841">
        <f>_xlfn.XLOOKUP(tblOrders[[#This Row],[ProductID]], tblProducts[ProductID], tblProducts[CostPrice])</f>
        <v>55008</v>
      </c>
      <c r="N2841">
        <f>tblOrders[[#This Row],[Sales]]-(tblOrders[[#This Row],[CostPrice]]*tblOrders[[#This Row],[Quantity]])</f>
        <v>-76900.800000000003</v>
      </c>
      <c r="O2841" t="str">
        <f>TEXT(tblOrders[[#This Row],[Date]],"mmm-yyyy")</f>
        <v>Jun-2025</v>
      </c>
      <c r="P2841" t="str">
        <f>_xlfn.XLOOKUP(tblOrders[[#This Row],[OrderID]], tblReturns[OrderID], tblReturns[Returned])</f>
        <v>No</v>
      </c>
      <c r="Q2841" t="str">
        <f>_xlfn.XLOOKUP(tblOrders[[#This Row],[OrderID]], tblShipping[OrderID], tblShipping[ShipMode])</f>
        <v>Standard</v>
      </c>
      <c r="R2841" t="str">
        <f>IFERROR(_xlfn.XLOOKUP(A2840, tblCustomers[CustomerID], tblCustomers[CustomerName]), "Not Found")</f>
        <v>Not Found</v>
      </c>
      <c r="S2841" t="str">
        <f>IF(tblOrders[[#This Row],[Sales]]&gt;1000000,"High Value","Standard")</f>
        <v>Standard</v>
      </c>
      <c r="T2841" t="str">
        <f>_xlfn.XLOOKUP(tblOrders[[#This Row],[ProductID]], tblProducts[ProductID], tblProducts[ProductName])</f>
        <v>Product 94</v>
      </c>
      <c r="U2841">
        <f>_xlfn.XLOOKUP(tblOrders[[#This Row],[SalesRepID]], tblSalesreps[RepID], tblSalesreps[Target])</f>
        <v>14265630</v>
      </c>
    </row>
    <row r="2842" spans="1:21">
      <c r="A2842" t="s">
        <v>3639</v>
      </c>
      <c r="B2842" s="7" t="s">
        <v>731</v>
      </c>
      <c r="C2842" t="s">
        <v>333</v>
      </c>
      <c r="D2842" t="s">
        <v>454</v>
      </c>
      <c r="E2842" t="s">
        <v>56</v>
      </c>
      <c r="F2842" t="s">
        <v>51</v>
      </c>
      <c r="G2842">
        <v>8</v>
      </c>
      <c r="H2842">
        <v>0</v>
      </c>
      <c r="I2842" s="2">
        <v>1146864</v>
      </c>
      <c r="J2842" t="str">
        <f>_xlfn.XLOOKUP(tblOrders[[#This Row],[CustomerID]], tblCustomers[CustomerID], tblCustomers[CustomerName])</f>
        <v>Customer 49</v>
      </c>
      <c r="K2842" t="str">
        <f>_xlfn.XLOOKUP(tblOrders[[#This Row],[CustomerID]], tblCustomers[CustomerID], tblCustomers[Segment])</f>
        <v>SME</v>
      </c>
      <c r="L2842" t="str">
        <f>_xlfn.XLOOKUP(tblOrders[[#This Row],[ProductID]], tblProducts[ProductID], tblProducts[Category])</f>
        <v>Furniture</v>
      </c>
      <c r="M2842">
        <f>_xlfn.XLOOKUP(tblOrders[[#This Row],[ProductID]], tblProducts[ProductID], tblProducts[CostPrice])</f>
        <v>31369</v>
      </c>
      <c r="N2842">
        <f>tblOrders[[#This Row],[Sales]]-(tblOrders[[#This Row],[CostPrice]]*tblOrders[[#This Row],[Quantity]])</f>
        <v>895912</v>
      </c>
      <c r="O2842" t="str">
        <f>TEXT(tblOrders[[#This Row],[Date]],"mmm-yyyy")</f>
        <v>Aug-2025</v>
      </c>
      <c r="P2842" t="str">
        <f>_xlfn.XLOOKUP(tblOrders[[#This Row],[OrderID]], tblReturns[OrderID], tblReturns[Returned])</f>
        <v>No</v>
      </c>
      <c r="Q2842" t="str">
        <f>_xlfn.XLOOKUP(tblOrders[[#This Row],[OrderID]], tblShipping[OrderID], tblShipping[ShipMode])</f>
        <v>Express</v>
      </c>
      <c r="R2842" t="str">
        <f>IFERROR(_xlfn.XLOOKUP(A2841, tblCustomers[CustomerID], tblCustomers[CustomerName]), "Not Found")</f>
        <v>Not Found</v>
      </c>
      <c r="S2842" t="str">
        <f>IF(tblOrders[[#This Row],[Sales]]&gt;1000000,"High Value","Standard")</f>
        <v>High Value</v>
      </c>
      <c r="T2842" t="str">
        <f>_xlfn.XLOOKUP(tblOrders[[#This Row],[ProductID]], tblProducts[ProductID], tblProducts[ProductName])</f>
        <v>Product 37</v>
      </c>
      <c r="U2842">
        <f>_xlfn.XLOOKUP(tblOrders[[#This Row],[SalesRepID]], tblSalesreps[RepID], tblSalesreps[Target])</f>
        <v>14265630</v>
      </c>
    </row>
    <row r="2843" spans="1:21">
      <c r="A2843" t="s">
        <v>3640</v>
      </c>
      <c r="B2843" s="7" t="s">
        <v>1089</v>
      </c>
      <c r="C2843" t="s">
        <v>602</v>
      </c>
      <c r="D2843" t="s">
        <v>83</v>
      </c>
      <c r="E2843" t="s">
        <v>45</v>
      </c>
      <c r="F2843" t="s">
        <v>14</v>
      </c>
      <c r="G2843">
        <v>7</v>
      </c>
      <c r="H2843">
        <v>0.05</v>
      </c>
      <c r="I2843" s="2">
        <v>511577.85</v>
      </c>
      <c r="J2843" t="str">
        <f>_xlfn.XLOOKUP(tblOrders[[#This Row],[CustomerID]], tblCustomers[CustomerID], tblCustomers[CustomerName])</f>
        <v>Customer 226</v>
      </c>
      <c r="K2843" t="str">
        <f>_xlfn.XLOOKUP(tblOrders[[#This Row],[CustomerID]], tblCustomers[CustomerID], tblCustomers[Segment])</f>
        <v>Corporate</v>
      </c>
      <c r="L2843" t="str">
        <f>_xlfn.XLOOKUP(tblOrders[[#This Row],[ProductID]], tblProducts[ProductID], tblProducts[Category])</f>
        <v>Furniture</v>
      </c>
      <c r="M2843">
        <f>_xlfn.XLOOKUP(tblOrders[[#This Row],[ProductID]], tblProducts[ProductID], tblProducts[CostPrice])</f>
        <v>79600</v>
      </c>
      <c r="N2843">
        <f>tblOrders[[#This Row],[Sales]]-(tblOrders[[#This Row],[CostPrice]]*tblOrders[[#This Row],[Quantity]])</f>
        <v>-45622.150000000023</v>
      </c>
      <c r="O2843" t="str">
        <f>TEXT(tblOrders[[#This Row],[Date]],"mmm-yyyy")</f>
        <v>Apr-2025</v>
      </c>
      <c r="P2843" t="str">
        <f>_xlfn.XLOOKUP(tblOrders[[#This Row],[OrderID]], tblReturns[OrderID], tblReturns[Returned])</f>
        <v>No</v>
      </c>
      <c r="Q2843" t="str">
        <f>_xlfn.XLOOKUP(tblOrders[[#This Row],[OrderID]], tblShipping[OrderID], tblShipping[ShipMode])</f>
        <v>Standard</v>
      </c>
      <c r="R2843" t="str">
        <f>IFERROR(_xlfn.XLOOKUP(A2842, tblCustomers[CustomerID], tblCustomers[CustomerName]), "Not Found")</f>
        <v>Not Found</v>
      </c>
      <c r="S2843" t="str">
        <f>IF(tblOrders[[#This Row],[Sales]]&gt;1000000,"High Value","Standard")</f>
        <v>Standard</v>
      </c>
      <c r="T2843" t="str">
        <f>_xlfn.XLOOKUP(tblOrders[[#This Row],[ProductID]], tblProducts[ProductID], tblProducts[ProductName])</f>
        <v>Product 43</v>
      </c>
      <c r="U2843">
        <f>_xlfn.XLOOKUP(tblOrders[[#This Row],[SalesRepID]], tblSalesreps[RepID], tblSalesreps[Target])</f>
        <v>11319839</v>
      </c>
    </row>
    <row r="2844" spans="1:21">
      <c r="A2844" t="s">
        <v>3641</v>
      </c>
      <c r="B2844" s="7" t="s">
        <v>253</v>
      </c>
      <c r="C2844" t="s">
        <v>17</v>
      </c>
      <c r="D2844" t="s">
        <v>1034</v>
      </c>
      <c r="E2844" t="s">
        <v>205</v>
      </c>
      <c r="F2844" t="s">
        <v>14</v>
      </c>
      <c r="G2844">
        <v>5</v>
      </c>
      <c r="H2844">
        <v>0.05</v>
      </c>
      <c r="I2844" s="2">
        <v>403146.75</v>
      </c>
      <c r="J2844" t="str">
        <f>_xlfn.XLOOKUP(tblOrders[[#This Row],[CustomerID]], tblCustomers[CustomerID], tblCustomers[CustomerName])</f>
        <v>Customer 71</v>
      </c>
      <c r="K2844" t="str">
        <f>_xlfn.XLOOKUP(tblOrders[[#This Row],[CustomerID]], tblCustomers[CustomerID], tblCustomers[Segment])</f>
        <v>SME</v>
      </c>
      <c r="L2844" t="str">
        <f>_xlfn.XLOOKUP(tblOrders[[#This Row],[ProductID]], tblProducts[ProductID], tblProducts[Category])</f>
        <v>Furniture</v>
      </c>
      <c r="M2844">
        <f>_xlfn.XLOOKUP(tblOrders[[#This Row],[ProductID]], tblProducts[ProductID], tblProducts[CostPrice])</f>
        <v>51071</v>
      </c>
      <c r="N2844">
        <f>tblOrders[[#This Row],[Sales]]-(tblOrders[[#This Row],[CostPrice]]*tblOrders[[#This Row],[Quantity]])</f>
        <v>147791.75</v>
      </c>
      <c r="O2844" t="str">
        <f>TEXT(tblOrders[[#This Row],[Date]],"mmm-yyyy")</f>
        <v>Jun-2025</v>
      </c>
      <c r="P2844" t="str">
        <f>_xlfn.XLOOKUP(tblOrders[[#This Row],[OrderID]], tblReturns[OrderID], tblReturns[Returned])</f>
        <v>No</v>
      </c>
      <c r="Q2844" t="str">
        <f>_xlfn.XLOOKUP(tblOrders[[#This Row],[OrderID]], tblShipping[OrderID], tblShipping[ShipMode])</f>
        <v>Express</v>
      </c>
      <c r="R2844" t="str">
        <f>IFERROR(_xlfn.XLOOKUP(A2843, tblCustomers[CustomerID], tblCustomers[CustomerName]), "Not Found")</f>
        <v>Not Found</v>
      </c>
      <c r="S2844" t="str">
        <f>IF(tblOrders[[#This Row],[Sales]]&gt;1000000,"High Value","Standard")</f>
        <v>Standard</v>
      </c>
      <c r="T2844" t="str">
        <f>_xlfn.XLOOKUP(tblOrders[[#This Row],[ProductID]], tblProducts[ProductID], tblProducts[ProductName])</f>
        <v>Product 66</v>
      </c>
      <c r="U2844">
        <f>_xlfn.XLOOKUP(tblOrders[[#This Row],[SalesRepID]], tblSalesreps[RepID], tblSalesreps[Target])</f>
        <v>16246424</v>
      </c>
    </row>
    <row r="2845" spans="1:21">
      <c r="A2845" t="s">
        <v>3642</v>
      </c>
      <c r="B2845" s="7" t="s">
        <v>783</v>
      </c>
      <c r="C2845" t="s">
        <v>1068</v>
      </c>
      <c r="D2845" t="s">
        <v>454</v>
      </c>
      <c r="E2845" t="s">
        <v>50</v>
      </c>
      <c r="F2845" t="s">
        <v>20</v>
      </c>
      <c r="G2845">
        <v>2</v>
      </c>
      <c r="H2845">
        <v>0.05</v>
      </c>
      <c r="I2845" s="2">
        <v>74842.899999999994</v>
      </c>
      <c r="J2845" t="str">
        <f>_xlfn.XLOOKUP(tblOrders[[#This Row],[CustomerID]], tblCustomers[CustomerID], tblCustomers[CustomerName])</f>
        <v>Customer 236</v>
      </c>
      <c r="K2845" t="str">
        <f>_xlfn.XLOOKUP(tblOrders[[#This Row],[CustomerID]], tblCustomers[CustomerID], tblCustomers[Segment])</f>
        <v>Corporate</v>
      </c>
      <c r="L2845" t="str">
        <f>_xlfn.XLOOKUP(tblOrders[[#This Row],[ProductID]], tblProducts[ProductID], tblProducts[Category])</f>
        <v>Furniture</v>
      </c>
      <c r="M2845">
        <f>_xlfn.XLOOKUP(tblOrders[[#This Row],[ProductID]], tblProducts[ProductID], tblProducts[CostPrice])</f>
        <v>31369</v>
      </c>
      <c r="N2845">
        <f>tblOrders[[#This Row],[Sales]]-(tblOrders[[#This Row],[CostPrice]]*tblOrders[[#This Row],[Quantity]])</f>
        <v>12104.899999999994</v>
      </c>
      <c r="O2845" t="str">
        <f>TEXT(tblOrders[[#This Row],[Date]],"mmm-yyyy")</f>
        <v>Oct-2025</v>
      </c>
      <c r="P2845" t="str">
        <f>_xlfn.XLOOKUP(tblOrders[[#This Row],[OrderID]], tblReturns[OrderID], tblReturns[Returned])</f>
        <v>No</v>
      </c>
      <c r="Q2845" t="str">
        <f>_xlfn.XLOOKUP(tblOrders[[#This Row],[OrderID]], tblShipping[OrderID], tblShipping[ShipMode])</f>
        <v>Standard</v>
      </c>
      <c r="R2845" t="str">
        <f>IFERROR(_xlfn.XLOOKUP(A2844, tblCustomers[CustomerID], tblCustomers[CustomerName]), "Not Found")</f>
        <v>Not Found</v>
      </c>
      <c r="S2845" t="str">
        <f>IF(tblOrders[[#This Row],[Sales]]&gt;1000000,"High Value","Standard")</f>
        <v>Standard</v>
      </c>
      <c r="T2845" t="str">
        <f>_xlfn.XLOOKUP(tblOrders[[#This Row],[ProductID]], tblProducts[ProductID], tblProducts[ProductName])</f>
        <v>Product 37</v>
      </c>
      <c r="U2845">
        <f>_xlfn.XLOOKUP(tblOrders[[#This Row],[SalesRepID]], tblSalesreps[RepID], tblSalesreps[Target])</f>
        <v>17350666</v>
      </c>
    </row>
    <row r="2846" spans="1:21">
      <c r="A2846" t="s">
        <v>3643</v>
      </c>
      <c r="B2846" s="7" t="s">
        <v>955</v>
      </c>
      <c r="C2846" t="s">
        <v>140</v>
      </c>
      <c r="D2846" t="s">
        <v>597</v>
      </c>
      <c r="E2846" t="s">
        <v>25</v>
      </c>
      <c r="F2846" t="s">
        <v>26</v>
      </c>
      <c r="G2846">
        <v>10</v>
      </c>
      <c r="H2846">
        <v>0.1</v>
      </c>
      <c r="I2846" s="2">
        <v>1263294</v>
      </c>
      <c r="J2846" t="str">
        <f>_xlfn.XLOOKUP(tblOrders[[#This Row],[CustomerID]], tblCustomers[CustomerID], tblCustomers[CustomerName])</f>
        <v>Customer 51</v>
      </c>
      <c r="K2846" t="str">
        <f>_xlfn.XLOOKUP(tblOrders[[#This Row],[CustomerID]], tblCustomers[CustomerID], tblCustomers[Segment])</f>
        <v>Consumer</v>
      </c>
      <c r="L2846" t="str">
        <f>_xlfn.XLOOKUP(tblOrders[[#This Row],[ProductID]], tblProducts[ProductID], tblProducts[Category])</f>
        <v>Electronics</v>
      </c>
      <c r="M2846">
        <f>_xlfn.XLOOKUP(tblOrders[[#This Row],[ProductID]], tblProducts[ProductID], tblProducts[CostPrice])</f>
        <v>35454</v>
      </c>
      <c r="N2846">
        <f>tblOrders[[#This Row],[Sales]]-(tblOrders[[#This Row],[CostPrice]]*tblOrders[[#This Row],[Quantity]])</f>
        <v>908754</v>
      </c>
      <c r="O2846" t="str">
        <f>TEXT(tblOrders[[#This Row],[Date]],"mmm-yyyy")</f>
        <v>Sep-2025</v>
      </c>
      <c r="P2846" t="str">
        <f>_xlfn.XLOOKUP(tblOrders[[#This Row],[OrderID]], tblReturns[OrderID], tblReturns[Returned])</f>
        <v>No</v>
      </c>
      <c r="Q2846" t="str">
        <f>_xlfn.XLOOKUP(tblOrders[[#This Row],[OrderID]], tblShipping[OrderID], tblShipping[ShipMode])</f>
        <v>Standard</v>
      </c>
      <c r="R2846" t="str">
        <f>IFERROR(_xlfn.XLOOKUP(A2845, tblCustomers[CustomerID], tblCustomers[CustomerName]), "Not Found")</f>
        <v>Not Found</v>
      </c>
      <c r="S2846" t="str">
        <f>IF(tblOrders[[#This Row],[Sales]]&gt;1000000,"High Value","Standard")</f>
        <v>High Value</v>
      </c>
      <c r="T2846" t="str">
        <f>_xlfn.XLOOKUP(tblOrders[[#This Row],[ProductID]], tblProducts[ProductID], tblProducts[ProductName])</f>
        <v>Product 28</v>
      </c>
      <c r="U2846">
        <f>_xlfn.XLOOKUP(tblOrders[[#This Row],[SalesRepID]], tblSalesreps[RepID], tblSalesreps[Target])</f>
        <v>7094914</v>
      </c>
    </row>
    <row r="2847" spans="1:21">
      <c r="A2847" t="s">
        <v>3644</v>
      </c>
      <c r="B2847" s="7" t="s">
        <v>221</v>
      </c>
      <c r="C2847" t="s">
        <v>189</v>
      </c>
      <c r="D2847" t="s">
        <v>387</v>
      </c>
      <c r="E2847" t="s">
        <v>165</v>
      </c>
      <c r="F2847" t="s">
        <v>20</v>
      </c>
      <c r="G2847">
        <v>8</v>
      </c>
      <c r="H2847">
        <v>0.15</v>
      </c>
      <c r="I2847" s="2">
        <v>722928.4</v>
      </c>
      <c r="J2847" t="str">
        <f>_xlfn.XLOOKUP(tblOrders[[#This Row],[CustomerID]], tblCustomers[CustomerID], tblCustomers[CustomerName])</f>
        <v>Customer 216</v>
      </c>
      <c r="K2847" t="str">
        <f>_xlfn.XLOOKUP(tblOrders[[#This Row],[CustomerID]], tblCustomers[CustomerID], tblCustomers[Segment])</f>
        <v>Consumer</v>
      </c>
      <c r="L2847" t="str">
        <f>_xlfn.XLOOKUP(tblOrders[[#This Row],[ProductID]], tblProducts[ProductID], tblProducts[Category])</f>
        <v>Furniture</v>
      </c>
      <c r="M2847">
        <f>_xlfn.XLOOKUP(tblOrders[[#This Row],[ProductID]], tblProducts[ProductID], tblProducts[CostPrice])</f>
        <v>37464</v>
      </c>
      <c r="N2847">
        <f>tblOrders[[#This Row],[Sales]]-(tblOrders[[#This Row],[CostPrice]]*tblOrders[[#This Row],[Quantity]])</f>
        <v>423216.4</v>
      </c>
      <c r="O2847" t="str">
        <f>TEXT(tblOrders[[#This Row],[Date]],"mmm-yyyy")</f>
        <v>Jun-2025</v>
      </c>
      <c r="P2847" t="str">
        <f>_xlfn.XLOOKUP(tblOrders[[#This Row],[OrderID]], tblReturns[OrderID], tblReturns[Returned])</f>
        <v>No</v>
      </c>
      <c r="Q2847" t="str">
        <f>_xlfn.XLOOKUP(tblOrders[[#This Row],[OrderID]], tblShipping[OrderID], tblShipping[ShipMode])</f>
        <v>Standard</v>
      </c>
      <c r="R2847" t="str">
        <f>IFERROR(_xlfn.XLOOKUP(A2846, tblCustomers[CustomerID], tblCustomers[CustomerName]), "Not Found")</f>
        <v>Not Found</v>
      </c>
      <c r="S2847" t="str">
        <f>IF(tblOrders[[#This Row],[Sales]]&gt;1000000,"High Value","Standard")</f>
        <v>Standard</v>
      </c>
      <c r="T2847" t="str">
        <f>_xlfn.XLOOKUP(tblOrders[[#This Row],[ProductID]], tblProducts[ProductID], tblProducts[ProductName])</f>
        <v>Product 63</v>
      </c>
      <c r="U2847">
        <f>_xlfn.XLOOKUP(tblOrders[[#This Row],[SalesRepID]], tblSalesreps[RepID], tblSalesreps[Target])</f>
        <v>16839910</v>
      </c>
    </row>
    <row r="2848" spans="1:21">
      <c r="A2848" t="s">
        <v>3645</v>
      </c>
      <c r="B2848" s="7" t="s">
        <v>918</v>
      </c>
      <c r="C2848" t="s">
        <v>38</v>
      </c>
      <c r="D2848" t="s">
        <v>49</v>
      </c>
      <c r="E2848" t="s">
        <v>35</v>
      </c>
      <c r="F2848" t="s">
        <v>88</v>
      </c>
      <c r="G2848">
        <v>6</v>
      </c>
      <c r="H2848">
        <v>0.2</v>
      </c>
      <c r="I2848" s="2">
        <v>671198.4</v>
      </c>
      <c r="J2848" t="str">
        <f>_xlfn.XLOOKUP(tblOrders[[#This Row],[CustomerID]], tblCustomers[CustomerID], tblCustomers[CustomerName])</f>
        <v>Customer 23</v>
      </c>
      <c r="K2848" t="str">
        <f>_xlfn.XLOOKUP(tblOrders[[#This Row],[CustomerID]], tblCustomers[CustomerID], tblCustomers[Segment])</f>
        <v>Consumer</v>
      </c>
      <c r="L2848" t="str">
        <f>_xlfn.XLOOKUP(tblOrders[[#This Row],[ProductID]], tblProducts[ProductID], tblProducts[Category])</f>
        <v>Home</v>
      </c>
      <c r="M2848">
        <f>_xlfn.XLOOKUP(tblOrders[[#This Row],[ProductID]], tblProducts[ProductID], tblProducts[CostPrice])</f>
        <v>71372</v>
      </c>
      <c r="N2848">
        <f>tblOrders[[#This Row],[Sales]]-(tblOrders[[#This Row],[CostPrice]]*tblOrders[[#This Row],[Quantity]])</f>
        <v>242966.40000000002</v>
      </c>
      <c r="O2848" t="str">
        <f>TEXT(tblOrders[[#This Row],[Date]],"mmm-yyyy")</f>
        <v>May-2025</v>
      </c>
      <c r="P2848" t="str">
        <f>_xlfn.XLOOKUP(tblOrders[[#This Row],[OrderID]], tblReturns[OrderID], tblReturns[Returned])</f>
        <v>No</v>
      </c>
      <c r="Q2848" t="str">
        <f>_xlfn.XLOOKUP(tblOrders[[#This Row],[OrderID]], tblShipping[OrderID], tblShipping[ShipMode])</f>
        <v>Pickup</v>
      </c>
      <c r="R2848" t="str">
        <f>IFERROR(_xlfn.XLOOKUP(A2847, tblCustomers[CustomerID], tblCustomers[CustomerName]), "Not Found")</f>
        <v>Not Found</v>
      </c>
      <c r="S2848" t="str">
        <f>IF(tblOrders[[#This Row],[Sales]]&gt;1000000,"High Value","Standard")</f>
        <v>Standard</v>
      </c>
      <c r="T2848" t="str">
        <f>_xlfn.XLOOKUP(tblOrders[[#This Row],[ProductID]], tblProducts[ProductID], tblProducts[ProductName])</f>
        <v>Product 51</v>
      </c>
      <c r="U2848">
        <f>_xlfn.XLOOKUP(tblOrders[[#This Row],[SalesRepID]], tblSalesreps[RepID], tblSalesreps[Target])</f>
        <v>19619177</v>
      </c>
    </row>
    <row r="2849" spans="1:21">
      <c r="A2849" t="s">
        <v>3646</v>
      </c>
      <c r="B2849" s="7" t="s">
        <v>701</v>
      </c>
      <c r="C2849" t="s">
        <v>1163</v>
      </c>
      <c r="D2849" t="s">
        <v>454</v>
      </c>
      <c r="E2849" t="s">
        <v>74</v>
      </c>
      <c r="F2849" t="s">
        <v>51</v>
      </c>
      <c r="G2849">
        <v>9</v>
      </c>
      <c r="H2849">
        <v>0.1</v>
      </c>
      <c r="I2849" s="2">
        <v>247025.7</v>
      </c>
      <c r="J2849" t="str">
        <f>_xlfn.XLOOKUP(tblOrders[[#This Row],[CustomerID]], tblCustomers[CustomerID], tblCustomers[CustomerName])</f>
        <v>Customer 80</v>
      </c>
      <c r="K2849" t="str">
        <f>_xlfn.XLOOKUP(tblOrders[[#This Row],[CustomerID]], tblCustomers[CustomerID], tblCustomers[Segment])</f>
        <v>SME</v>
      </c>
      <c r="L2849" t="str">
        <f>_xlfn.XLOOKUP(tblOrders[[#This Row],[ProductID]], tblProducts[ProductID], tblProducts[Category])</f>
        <v>Furniture</v>
      </c>
      <c r="M2849">
        <f>_xlfn.XLOOKUP(tblOrders[[#This Row],[ProductID]], tblProducts[ProductID], tblProducts[CostPrice])</f>
        <v>31369</v>
      </c>
      <c r="N2849">
        <f>tblOrders[[#This Row],[Sales]]-(tblOrders[[#This Row],[CostPrice]]*tblOrders[[#This Row],[Quantity]])</f>
        <v>-35295.299999999988</v>
      </c>
      <c r="O2849" t="str">
        <f>TEXT(tblOrders[[#This Row],[Date]],"mmm-yyyy")</f>
        <v>Jan-2025</v>
      </c>
      <c r="P2849" t="str">
        <f>_xlfn.XLOOKUP(tblOrders[[#This Row],[OrderID]], tblReturns[OrderID], tblReturns[Returned])</f>
        <v>No</v>
      </c>
      <c r="Q2849" t="str">
        <f>_xlfn.XLOOKUP(tblOrders[[#This Row],[OrderID]], tblShipping[OrderID], tblShipping[ShipMode])</f>
        <v>Express</v>
      </c>
      <c r="R2849" t="str">
        <f>IFERROR(_xlfn.XLOOKUP(A2848, tblCustomers[CustomerID], tblCustomers[CustomerName]), "Not Found")</f>
        <v>Not Found</v>
      </c>
      <c r="S2849" t="str">
        <f>IF(tblOrders[[#This Row],[Sales]]&gt;1000000,"High Value","Standard")</f>
        <v>Standard</v>
      </c>
      <c r="T2849" t="str">
        <f>_xlfn.XLOOKUP(tblOrders[[#This Row],[ProductID]], tblProducts[ProductID], tblProducts[ProductName])</f>
        <v>Product 37</v>
      </c>
      <c r="U2849">
        <f>_xlfn.XLOOKUP(tblOrders[[#This Row],[SalesRepID]], tblSalesreps[RepID], tblSalesreps[Target])</f>
        <v>7254801</v>
      </c>
    </row>
    <row r="2850" spans="1:21">
      <c r="A2850" t="s">
        <v>3647</v>
      </c>
      <c r="B2850" s="7" t="s">
        <v>443</v>
      </c>
      <c r="C2850" t="s">
        <v>641</v>
      </c>
      <c r="D2850" t="s">
        <v>60</v>
      </c>
      <c r="E2850" t="s">
        <v>13</v>
      </c>
      <c r="F2850" t="s">
        <v>88</v>
      </c>
      <c r="G2850">
        <v>5</v>
      </c>
      <c r="H2850">
        <v>0.1</v>
      </c>
      <c r="I2850" s="2">
        <v>418117.5</v>
      </c>
      <c r="J2850" t="str">
        <f>_xlfn.XLOOKUP(tblOrders[[#This Row],[CustomerID]], tblCustomers[CustomerID], tblCustomers[CustomerName])</f>
        <v>Customer 253</v>
      </c>
      <c r="K2850" t="str">
        <f>_xlfn.XLOOKUP(tblOrders[[#This Row],[CustomerID]], tblCustomers[CustomerID], tblCustomers[Segment])</f>
        <v>Corporate</v>
      </c>
      <c r="L2850" t="str">
        <f>_xlfn.XLOOKUP(tblOrders[[#This Row],[ProductID]], tblProducts[ProductID], tblProducts[Category])</f>
        <v>Office</v>
      </c>
      <c r="M2850">
        <f>_xlfn.XLOOKUP(tblOrders[[#This Row],[ProductID]], tblProducts[ProductID], tblProducts[CostPrice])</f>
        <v>62137</v>
      </c>
      <c r="N2850">
        <f>tblOrders[[#This Row],[Sales]]-(tblOrders[[#This Row],[CostPrice]]*tblOrders[[#This Row],[Quantity]])</f>
        <v>107432.5</v>
      </c>
      <c r="O2850" t="str">
        <f>TEXT(tblOrders[[#This Row],[Date]],"mmm-yyyy")</f>
        <v>Jan-2025</v>
      </c>
      <c r="P2850" t="str">
        <f>_xlfn.XLOOKUP(tblOrders[[#This Row],[OrderID]], tblReturns[OrderID], tblReturns[Returned])</f>
        <v>No</v>
      </c>
      <c r="Q2850" t="str">
        <f>_xlfn.XLOOKUP(tblOrders[[#This Row],[OrderID]], tblShipping[OrderID], tblShipping[ShipMode])</f>
        <v>Express</v>
      </c>
      <c r="R2850" t="str">
        <f>IFERROR(_xlfn.XLOOKUP(A2849, tblCustomers[CustomerID], tblCustomers[CustomerName]), "Not Found")</f>
        <v>Not Found</v>
      </c>
      <c r="S2850" t="str">
        <f>IF(tblOrders[[#This Row],[Sales]]&gt;1000000,"High Value","Standard")</f>
        <v>Standard</v>
      </c>
      <c r="T2850" t="str">
        <f>_xlfn.XLOOKUP(tblOrders[[#This Row],[ProductID]], tblProducts[ProductID], tblProducts[ProductName])</f>
        <v>Product 100</v>
      </c>
      <c r="U2850">
        <f>_xlfn.XLOOKUP(tblOrders[[#This Row],[SalesRepID]], tblSalesreps[RepID], tblSalesreps[Target])</f>
        <v>11852878</v>
      </c>
    </row>
    <row r="2851" spans="1:21">
      <c r="A2851" t="s">
        <v>3648</v>
      </c>
      <c r="B2851" s="7" t="s">
        <v>777</v>
      </c>
      <c r="C2851" t="s">
        <v>281</v>
      </c>
      <c r="D2851" t="s">
        <v>585</v>
      </c>
      <c r="E2851" t="s">
        <v>119</v>
      </c>
      <c r="F2851" t="s">
        <v>20</v>
      </c>
      <c r="G2851">
        <v>9</v>
      </c>
      <c r="H2851">
        <v>0</v>
      </c>
      <c r="I2851" s="2">
        <v>908118</v>
      </c>
      <c r="J2851" t="str">
        <f>_xlfn.XLOOKUP(tblOrders[[#This Row],[CustomerID]], tblCustomers[CustomerID], tblCustomers[CustomerName])</f>
        <v>Customer 154</v>
      </c>
      <c r="K2851" t="str">
        <f>_xlfn.XLOOKUP(tblOrders[[#This Row],[CustomerID]], tblCustomers[CustomerID], tblCustomers[Segment])</f>
        <v>Consumer</v>
      </c>
      <c r="L2851" t="str">
        <f>_xlfn.XLOOKUP(tblOrders[[#This Row],[ProductID]], tblProducts[ProductID], tblProducts[Category])</f>
        <v>Office</v>
      </c>
      <c r="M2851">
        <f>_xlfn.XLOOKUP(tblOrders[[#This Row],[ProductID]], tblProducts[ProductID], tblProducts[CostPrice])</f>
        <v>49623</v>
      </c>
      <c r="N2851">
        <f>tblOrders[[#This Row],[Sales]]-(tblOrders[[#This Row],[CostPrice]]*tblOrders[[#This Row],[Quantity]])</f>
        <v>461511</v>
      </c>
      <c r="O2851" t="str">
        <f>TEXT(tblOrders[[#This Row],[Date]],"mmm-yyyy")</f>
        <v>Jul-2025</v>
      </c>
      <c r="P2851" t="str">
        <f>_xlfn.XLOOKUP(tblOrders[[#This Row],[OrderID]], tblReturns[OrderID], tblReturns[Returned])</f>
        <v>Yes</v>
      </c>
      <c r="Q2851" t="str">
        <f>_xlfn.XLOOKUP(tblOrders[[#This Row],[OrderID]], tblShipping[OrderID], tblShipping[ShipMode])</f>
        <v>Express</v>
      </c>
      <c r="R2851" t="str">
        <f>IFERROR(_xlfn.XLOOKUP(A2850, tblCustomers[CustomerID], tblCustomers[CustomerName]), "Not Found")</f>
        <v>Not Found</v>
      </c>
      <c r="S2851" t="str">
        <f>IF(tblOrders[[#This Row],[Sales]]&gt;1000000,"High Value","Standard")</f>
        <v>Standard</v>
      </c>
      <c r="T2851" t="str">
        <f>_xlfn.XLOOKUP(tblOrders[[#This Row],[ProductID]], tblProducts[ProductID], tblProducts[ProductName])</f>
        <v>Product 54</v>
      </c>
      <c r="U2851">
        <f>_xlfn.XLOOKUP(tblOrders[[#This Row],[SalesRepID]], tblSalesreps[RepID], tblSalesreps[Target])</f>
        <v>5886694</v>
      </c>
    </row>
    <row r="2852" spans="1:21">
      <c r="A2852" t="s">
        <v>3649</v>
      </c>
      <c r="B2852" s="7" t="s">
        <v>22</v>
      </c>
      <c r="C2852" t="s">
        <v>629</v>
      </c>
      <c r="D2852" t="s">
        <v>667</v>
      </c>
      <c r="E2852" t="s">
        <v>105</v>
      </c>
      <c r="F2852" t="s">
        <v>88</v>
      </c>
      <c r="G2852">
        <v>8</v>
      </c>
      <c r="H2852">
        <v>0.05</v>
      </c>
      <c r="I2852" s="2">
        <v>1109835.6000000001</v>
      </c>
      <c r="J2852" t="str">
        <f>_xlfn.XLOOKUP(tblOrders[[#This Row],[CustomerID]], tblCustomers[CustomerID], tblCustomers[CustomerName])</f>
        <v>Customer 12</v>
      </c>
      <c r="K2852" t="str">
        <f>_xlfn.XLOOKUP(tblOrders[[#This Row],[CustomerID]], tblCustomers[CustomerID], tblCustomers[Segment])</f>
        <v>Corporate</v>
      </c>
      <c r="L2852" t="str">
        <f>_xlfn.XLOOKUP(tblOrders[[#This Row],[ProductID]], tblProducts[ProductID], tblProducts[Category])</f>
        <v>Electronics</v>
      </c>
      <c r="M2852">
        <f>_xlfn.XLOOKUP(tblOrders[[#This Row],[ProductID]], tblProducts[ProductID], tblProducts[CostPrice])</f>
        <v>13676</v>
      </c>
      <c r="N2852">
        <f>tblOrders[[#This Row],[Sales]]-(tblOrders[[#This Row],[CostPrice]]*tblOrders[[#This Row],[Quantity]])</f>
        <v>1000427.6000000001</v>
      </c>
      <c r="O2852" t="str">
        <f>TEXT(tblOrders[[#This Row],[Date]],"mmm-yyyy")</f>
        <v>Sep-2025</v>
      </c>
      <c r="P2852" t="str">
        <f>_xlfn.XLOOKUP(tblOrders[[#This Row],[OrderID]], tblReturns[OrderID], tblReturns[Returned])</f>
        <v>No</v>
      </c>
      <c r="Q2852" t="str">
        <f>_xlfn.XLOOKUP(tblOrders[[#This Row],[OrderID]], tblShipping[OrderID], tblShipping[ShipMode])</f>
        <v>Express</v>
      </c>
      <c r="R2852" t="str">
        <f>IFERROR(_xlfn.XLOOKUP(A2851, tblCustomers[CustomerID], tblCustomers[CustomerName]), "Not Found")</f>
        <v>Not Found</v>
      </c>
      <c r="S2852" t="str">
        <f>IF(tblOrders[[#This Row],[Sales]]&gt;1000000,"High Value","Standard")</f>
        <v>High Value</v>
      </c>
      <c r="T2852" t="str">
        <f>_xlfn.XLOOKUP(tblOrders[[#This Row],[ProductID]], tblProducts[ProductID], tblProducts[ProductName])</f>
        <v>Product 10</v>
      </c>
      <c r="U2852">
        <f>_xlfn.XLOOKUP(tblOrders[[#This Row],[SalesRepID]], tblSalesreps[RepID], tblSalesreps[Target])</f>
        <v>8698154</v>
      </c>
    </row>
    <row r="2853" spans="1:21">
      <c r="A2853" t="s">
        <v>3650</v>
      </c>
      <c r="B2853" s="7" t="s">
        <v>1178</v>
      </c>
      <c r="C2853" t="s">
        <v>767</v>
      </c>
      <c r="D2853" t="s">
        <v>236</v>
      </c>
      <c r="E2853" t="s">
        <v>56</v>
      </c>
      <c r="F2853" t="s">
        <v>51</v>
      </c>
      <c r="G2853">
        <v>3</v>
      </c>
      <c r="H2853">
        <v>0.1</v>
      </c>
      <c r="I2853" s="2">
        <v>290692.8</v>
      </c>
      <c r="J2853" t="str">
        <f>_xlfn.XLOOKUP(tblOrders[[#This Row],[CustomerID]], tblCustomers[CustomerID], tblCustomers[CustomerName])</f>
        <v>Customer 134</v>
      </c>
      <c r="K2853" t="str">
        <f>_xlfn.XLOOKUP(tblOrders[[#This Row],[CustomerID]], tblCustomers[CustomerID], tblCustomers[Segment])</f>
        <v>Consumer</v>
      </c>
      <c r="L2853" t="str">
        <f>_xlfn.XLOOKUP(tblOrders[[#This Row],[ProductID]], tblProducts[ProductID], tblProducts[Category])</f>
        <v>Furniture</v>
      </c>
      <c r="M2853">
        <f>_xlfn.XLOOKUP(tblOrders[[#This Row],[ProductID]], tblProducts[ProductID], tblProducts[CostPrice])</f>
        <v>21756</v>
      </c>
      <c r="N2853">
        <f>tblOrders[[#This Row],[Sales]]-(tblOrders[[#This Row],[CostPrice]]*tblOrders[[#This Row],[Quantity]])</f>
        <v>225424.8</v>
      </c>
      <c r="O2853" t="str">
        <f>TEXT(tblOrders[[#This Row],[Date]],"mmm-yyyy")</f>
        <v>Apr-2025</v>
      </c>
      <c r="P2853" t="str">
        <f>_xlfn.XLOOKUP(tblOrders[[#This Row],[OrderID]], tblReturns[OrderID], tblReturns[Returned])</f>
        <v>No</v>
      </c>
      <c r="Q2853" t="str">
        <f>_xlfn.XLOOKUP(tblOrders[[#This Row],[OrderID]], tblShipping[OrderID], tblShipping[ShipMode])</f>
        <v>Standard</v>
      </c>
      <c r="R2853" t="str">
        <f>IFERROR(_xlfn.XLOOKUP(A2852, tblCustomers[CustomerID], tblCustomers[CustomerName]), "Not Found")</f>
        <v>Not Found</v>
      </c>
      <c r="S2853" t="str">
        <f>IF(tblOrders[[#This Row],[Sales]]&gt;1000000,"High Value","Standard")</f>
        <v>Standard</v>
      </c>
      <c r="T2853" t="str">
        <f>_xlfn.XLOOKUP(tblOrders[[#This Row],[ProductID]], tblProducts[ProductID], tblProducts[ProductName])</f>
        <v>Product 41</v>
      </c>
      <c r="U2853">
        <f>_xlfn.XLOOKUP(tblOrders[[#This Row],[SalesRepID]], tblSalesreps[RepID], tblSalesreps[Target])</f>
        <v>14265630</v>
      </c>
    </row>
    <row r="2854" spans="1:21">
      <c r="A2854" t="s">
        <v>3651</v>
      </c>
      <c r="B2854" s="7" t="s">
        <v>433</v>
      </c>
      <c r="C2854" t="s">
        <v>1109</v>
      </c>
      <c r="D2854" t="s">
        <v>30</v>
      </c>
      <c r="E2854" t="s">
        <v>119</v>
      </c>
      <c r="F2854" t="s">
        <v>14</v>
      </c>
      <c r="G2854">
        <v>4</v>
      </c>
      <c r="H2854">
        <v>0</v>
      </c>
      <c r="I2854" s="2">
        <v>218844</v>
      </c>
      <c r="J2854" t="str">
        <f>_xlfn.XLOOKUP(tblOrders[[#This Row],[CustomerID]], tblCustomers[CustomerID], tblCustomers[CustomerName])</f>
        <v>Customer 43</v>
      </c>
      <c r="K2854" t="str">
        <f>_xlfn.XLOOKUP(tblOrders[[#This Row],[CustomerID]], tblCustomers[CustomerID], tblCustomers[Segment])</f>
        <v>Consumer</v>
      </c>
      <c r="L2854" t="str">
        <f>_xlfn.XLOOKUP(tblOrders[[#This Row],[ProductID]], tblProducts[ProductID], tblProducts[Category])</f>
        <v>Furniture</v>
      </c>
      <c r="M2854">
        <f>_xlfn.XLOOKUP(tblOrders[[#This Row],[ProductID]], tblProducts[ProductID], tblProducts[CostPrice])</f>
        <v>18655</v>
      </c>
      <c r="N2854">
        <f>tblOrders[[#This Row],[Sales]]-(tblOrders[[#This Row],[CostPrice]]*tblOrders[[#This Row],[Quantity]])</f>
        <v>144224</v>
      </c>
      <c r="O2854" t="str">
        <f>TEXT(tblOrders[[#This Row],[Date]],"mmm-yyyy")</f>
        <v>Aug-2025</v>
      </c>
      <c r="P2854" t="str">
        <f>_xlfn.XLOOKUP(tblOrders[[#This Row],[OrderID]], tblReturns[OrderID], tblReturns[Returned])</f>
        <v>No</v>
      </c>
      <c r="Q2854" t="str">
        <f>_xlfn.XLOOKUP(tblOrders[[#This Row],[OrderID]], tblShipping[OrderID], tblShipping[ShipMode])</f>
        <v>Standard</v>
      </c>
      <c r="R2854" t="str">
        <f>IFERROR(_xlfn.XLOOKUP(A2853, tblCustomers[CustomerID], tblCustomers[CustomerName]), "Not Found")</f>
        <v>Not Found</v>
      </c>
      <c r="S2854" t="str">
        <f>IF(tblOrders[[#This Row],[Sales]]&gt;1000000,"High Value","Standard")</f>
        <v>Standard</v>
      </c>
      <c r="T2854" t="str">
        <f>_xlfn.XLOOKUP(tblOrders[[#This Row],[ProductID]], tblProducts[ProductID], tblProducts[ProductName])</f>
        <v>Product 34</v>
      </c>
      <c r="U2854">
        <f>_xlfn.XLOOKUP(tblOrders[[#This Row],[SalesRepID]], tblSalesreps[RepID], tblSalesreps[Target])</f>
        <v>5886694</v>
      </c>
    </row>
    <row r="2855" spans="1:21">
      <c r="A2855" t="s">
        <v>3652</v>
      </c>
      <c r="B2855" s="7" t="s">
        <v>1214</v>
      </c>
      <c r="C2855" t="s">
        <v>712</v>
      </c>
      <c r="D2855" t="s">
        <v>369</v>
      </c>
      <c r="E2855" t="s">
        <v>87</v>
      </c>
      <c r="F2855" t="s">
        <v>14</v>
      </c>
      <c r="G2855">
        <v>3</v>
      </c>
      <c r="H2855">
        <v>0.05</v>
      </c>
      <c r="I2855" s="2">
        <v>110713.95</v>
      </c>
      <c r="J2855" t="str">
        <f>_xlfn.XLOOKUP(tblOrders[[#This Row],[CustomerID]], tblCustomers[CustomerID], tblCustomers[CustomerName])</f>
        <v>Customer 294</v>
      </c>
      <c r="K2855" t="str">
        <f>_xlfn.XLOOKUP(tblOrders[[#This Row],[CustomerID]], tblCustomers[CustomerID], tblCustomers[Segment])</f>
        <v>SME</v>
      </c>
      <c r="L2855" t="str">
        <f>_xlfn.XLOOKUP(tblOrders[[#This Row],[ProductID]], tblProducts[ProductID], tblProducts[Category])</f>
        <v>Office</v>
      </c>
      <c r="M2855">
        <f>_xlfn.XLOOKUP(tblOrders[[#This Row],[ProductID]], tblProducts[ProductID], tblProducts[CostPrice])</f>
        <v>12456</v>
      </c>
      <c r="N2855">
        <f>tblOrders[[#This Row],[Sales]]-(tblOrders[[#This Row],[CostPrice]]*tblOrders[[#This Row],[Quantity]])</f>
        <v>73345.95</v>
      </c>
      <c r="O2855" t="str">
        <f>TEXT(tblOrders[[#This Row],[Date]],"mmm-yyyy")</f>
        <v>Nov-2025</v>
      </c>
      <c r="P2855" t="str">
        <f>_xlfn.XLOOKUP(tblOrders[[#This Row],[OrderID]], tblReturns[OrderID], tblReturns[Returned])</f>
        <v>No</v>
      </c>
      <c r="Q2855" t="str">
        <f>_xlfn.XLOOKUP(tblOrders[[#This Row],[OrderID]], tblShipping[OrderID], tblShipping[ShipMode])</f>
        <v>Pickup</v>
      </c>
      <c r="R2855" t="str">
        <f>IFERROR(_xlfn.XLOOKUP(A2854, tblCustomers[CustomerID], tblCustomers[CustomerName]), "Not Found")</f>
        <v>Not Found</v>
      </c>
      <c r="S2855" t="str">
        <f>IF(tblOrders[[#This Row],[Sales]]&gt;1000000,"High Value","Standard")</f>
        <v>Standard</v>
      </c>
      <c r="T2855" t="str">
        <f>_xlfn.XLOOKUP(tblOrders[[#This Row],[ProductID]], tblProducts[ProductID], tblProducts[ProductName])</f>
        <v>Product 42</v>
      </c>
      <c r="U2855">
        <f>_xlfn.XLOOKUP(tblOrders[[#This Row],[SalesRepID]], tblSalesreps[RepID], tblSalesreps[Target])</f>
        <v>18500989</v>
      </c>
    </row>
    <row r="2856" spans="1:21">
      <c r="A2856" t="s">
        <v>3653</v>
      </c>
      <c r="B2856" s="7" t="s">
        <v>417</v>
      </c>
      <c r="C2856" t="s">
        <v>1102</v>
      </c>
      <c r="D2856" t="s">
        <v>104</v>
      </c>
      <c r="E2856" t="s">
        <v>19</v>
      </c>
      <c r="F2856" t="s">
        <v>88</v>
      </c>
      <c r="G2856">
        <v>2</v>
      </c>
      <c r="H2856">
        <v>0</v>
      </c>
      <c r="I2856" s="2">
        <v>161060</v>
      </c>
      <c r="J2856" t="str">
        <f>_xlfn.XLOOKUP(tblOrders[[#This Row],[CustomerID]], tblCustomers[CustomerID], tblCustomers[CustomerName])</f>
        <v>Customer 90</v>
      </c>
      <c r="K2856" t="str">
        <f>_xlfn.XLOOKUP(tblOrders[[#This Row],[CustomerID]], tblCustomers[CustomerID], tblCustomers[Segment])</f>
        <v>Corporate</v>
      </c>
      <c r="L2856" t="str">
        <f>_xlfn.XLOOKUP(tblOrders[[#This Row],[ProductID]], tblProducts[ProductID], tblProducts[Category])</f>
        <v>Furniture</v>
      </c>
      <c r="M2856">
        <f>_xlfn.XLOOKUP(tblOrders[[#This Row],[ProductID]], tblProducts[ProductID], tblProducts[CostPrice])</f>
        <v>10664</v>
      </c>
      <c r="N2856">
        <f>tblOrders[[#This Row],[Sales]]-(tblOrders[[#This Row],[CostPrice]]*tblOrders[[#This Row],[Quantity]])</f>
        <v>139732</v>
      </c>
      <c r="O2856" t="str">
        <f>TEXT(tblOrders[[#This Row],[Date]],"mmm-yyyy")</f>
        <v>Feb-2025</v>
      </c>
      <c r="P2856" t="str">
        <f>_xlfn.XLOOKUP(tblOrders[[#This Row],[OrderID]], tblReturns[OrderID], tblReturns[Returned])</f>
        <v>No</v>
      </c>
      <c r="Q2856" t="str">
        <f>_xlfn.XLOOKUP(tblOrders[[#This Row],[OrderID]], tblShipping[OrderID], tblShipping[ShipMode])</f>
        <v>Pickup</v>
      </c>
      <c r="R2856" t="str">
        <f>IFERROR(_xlfn.XLOOKUP(A2855, tblCustomers[CustomerID], tblCustomers[CustomerName]), "Not Found")</f>
        <v>Not Found</v>
      </c>
      <c r="S2856" t="str">
        <f>IF(tblOrders[[#This Row],[Sales]]&gt;1000000,"High Value","Standard")</f>
        <v>Standard</v>
      </c>
      <c r="T2856" t="str">
        <f>_xlfn.XLOOKUP(tblOrders[[#This Row],[ProductID]], tblProducts[ProductID], tblProducts[ProductName])</f>
        <v>Product 23</v>
      </c>
      <c r="U2856">
        <f>_xlfn.XLOOKUP(tblOrders[[#This Row],[SalesRepID]], tblSalesreps[RepID], tblSalesreps[Target])</f>
        <v>11347243</v>
      </c>
    </row>
    <row r="2857" spans="1:21">
      <c r="A2857" t="s">
        <v>3654</v>
      </c>
      <c r="B2857" s="7" t="s">
        <v>1324</v>
      </c>
      <c r="C2857" t="s">
        <v>453</v>
      </c>
      <c r="D2857" t="s">
        <v>308</v>
      </c>
      <c r="E2857" t="s">
        <v>205</v>
      </c>
      <c r="F2857" t="s">
        <v>14</v>
      </c>
      <c r="G2857">
        <v>8</v>
      </c>
      <c r="H2857">
        <v>0.2</v>
      </c>
      <c r="I2857" s="2">
        <v>711424</v>
      </c>
      <c r="J2857" t="str">
        <f>_xlfn.XLOOKUP(tblOrders[[#This Row],[CustomerID]], tblCustomers[CustomerID], tblCustomers[CustomerName])</f>
        <v>Customer 192</v>
      </c>
      <c r="K2857" t="str">
        <f>_xlfn.XLOOKUP(tblOrders[[#This Row],[CustomerID]], tblCustomers[CustomerID], tblCustomers[Segment])</f>
        <v>Corporate</v>
      </c>
      <c r="L2857" t="str">
        <f>_xlfn.XLOOKUP(tblOrders[[#This Row],[ProductID]], tblProducts[ProductID], tblProducts[Category])</f>
        <v>Furniture</v>
      </c>
      <c r="M2857">
        <f>_xlfn.XLOOKUP(tblOrders[[#This Row],[ProductID]], tblProducts[ProductID], tblProducts[CostPrice])</f>
        <v>27039</v>
      </c>
      <c r="N2857">
        <f>tblOrders[[#This Row],[Sales]]-(tblOrders[[#This Row],[CostPrice]]*tblOrders[[#This Row],[Quantity]])</f>
        <v>495112</v>
      </c>
      <c r="O2857" t="str">
        <f>TEXT(tblOrders[[#This Row],[Date]],"mmm-yyyy")</f>
        <v>Apr-2025</v>
      </c>
      <c r="P2857" t="str">
        <f>_xlfn.XLOOKUP(tblOrders[[#This Row],[OrderID]], tblReturns[OrderID], tblReturns[Returned])</f>
        <v>No</v>
      </c>
      <c r="Q2857" t="str">
        <f>_xlfn.XLOOKUP(tblOrders[[#This Row],[OrderID]], tblShipping[OrderID], tblShipping[ShipMode])</f>
        <v>Pickup</v>
      </c>
      <c r="R2857" t="str">
        <f>IFERROR(_xlfn.XLOOKUP(A2856, tblCustomers[CustomerID], tblCustomers[CustomerName]), "Not Found")</f>
        <v>Not Found</v>
      </c>
      <c r="S2857" t="str">
        <f>IF(tblOrders[[#This Row],[Sales]]&gt;1000000,"High Value","Standard")</f>
        <v>Standard</v>
      </c>
      <c r="T2857" t="str">
        <f>_xlfn.XLOOKUP(tblOrders[[#This Row],[ProductID]], tblProducts[ProductID], tblProducts[ProductName])</f>
        <v>Product 13</v>
      </c>
      <c r="U2857">
        <f>_xlfn.XLOOKUP(tblOrders[[#This Row],[SalesRepID]], tblSalesreps[RepID], tblSalesreps[Target])</f>
        <v>16246424</v>
      </c>
    </row>
    <row r="2858" spans="1:21">
      <c r="A2858" t="s">
        <v>3655</v>
      </c>
      <c r="B2858" s="7" t="s">
        <v>260</v>
      </c>
      <c r="C2858" t="s">
        <v>765</v>
      </c>
      <c r="D2858" t="s">
        <v>39</v>
      </c>
      <c r="E2858" t="s">
        <v>69</v>
      </c>
      <c r="F2858" t="s">
        <v>51</v>
      </c>
      <c r="G2858">
        <v>5</v>
      </c>
      <c r="H2858">
        <v>0</v>
      </c>
      <c r="I2858" s="2">
        <v>116690</v>
      </c>
      <c r="J2858" t="str">
        <f>_xlfn.XLOOKUP(tblOrders[[#This Row],[CustomerID]], tblCustomers[CustomerID], tblCustomers[CustomerName])</f>
        <v>Customer 8</v>
      </c>
      <c r="K2858" t="str">
        <f>_xlfn.XLOOKUP(tblOrders[[#This Row],[CustomerID]], tblCustomers[CustomerID], tblCustomers[Segment])</f>
        <v>Consumer</v>
      </c>
      <c r="L2858" t="str">
        <f>_xlfn.XLOOKUP(tblOrders[[#This Row],[ProductID]], tblProducts[ProductID], tblProducts[Category])</f>
        <v>Office</v>
      </c>
      <c r="M2858">
        <f>_xlfn.XLOOKUP(tblOrders[[#This Row],[ProductID]], tblProducts[ProductID], tblProducts[CostPrice])</f>
        <v>63926</v>
      </c>
      <c r="N2858">
        <f>tblOrders[[#This Row],[Sales]]-(tblOrders[[#This Row],[CostPrice]]*tblOrders[[#This Row],[Quantity]])</f>
        <v>-202940</v>
      </c>
      <c r="O2858" t="str">
        <f>TEXT(tblOrders[[#This Row],[Date]],"mmm-yyyy")</f>
        <v>Jun-2025</v>
      </c>
      <c r="P2858" t="str">
        <f>_xlfn.XLOOKUP(tblOrders[[#This Row],[OrderID]], tblReturns[OrderID], tblReturns[Returned])</f>
        <v>No</v>
      </c>
      <c r="Q2858" t="str">
        <f>_xlfn.XLOOKUP(tblOrders[[#This Row],[OrderID]], tblShipping[OrderID], tblShipping[ShipMode])</f>
        <v>Standard</v>
      </c>
      <c r="R2858" t="str">
        <f>IFERROR(_xlfn.XLOOKUP(A2857, tblCustomers[CustomerID], tblCustomers[CustomerName]), "Not Found")</f>
        <v>Not Found</v>
      </c>
      <c r="S2858" t="str">
        <f>IF(tblOrders[[#This Row],[Sales]]&gt;1000000,"High Value","Standard")</f>
        <v>Standard</v>
      </c>
      <c r="T2858" t="str">
        <f>_xlfn.XLOOKUP(tblOrders[[#This Row],[ProductID]], tblProducts[ProductID], tblProducts[ProductName])</f>
        <v>Product 4</v>
      </c>
      <c r="U2858">
        <f>_xlfn.XLOOKUP(tblOrders[[#This Row],[SalesRepID]], tblSalesreps[RepID], tblSalesreps[Target])</f>
        <v>19473459</v>
      </c>
    </row>
    <row r="2859" spans="1:21">
      <c r="A2859" t="s">
        <v>3656</v>
      </c>
      <c r="B2859" s="7" t="s">
        <v>1829</v>
      </c>
      <c r="C2859" t="s">
        <v>1455</v>
      </c>
      <c r="D2859" t="s">
        <v>377</v>
      </c>
      <c r="E2859" t="s">
        <v>79</v>
      </c>
      <c r="F2859" t="s">
        <v>88</v>
      </c>
      <c r="G2859">
        <v>7</v>
      </c>
      <c r="H2859">
        <v>0.15</v>
      </c>
      <c r="I2859" s="2">
        <v>887365.15</v>
      </c>
      <c r="J2859" t="str">
        <f>_xlfn.XLOOKUP(tblOrders[[#This Row],[CustomerID]], tblCustomers[CustomerID], tblCustomers[CustomerName])</f>
        <v>Customer 62</v>
      </c>
      <c r="K2859" t="str">
        <f>_xlfn.XLOOKUP(tblOrders[[#This Row],[CustomerID]], tblCustomers[CustomerID], tblCustomers[Segment])</f>
        <v>Consumer</v>
      </c>
      <c r="L2859" t="str">
        <f>_xlfn.XLOOKUP(tblOrders[[#This Row],[ProductID]], tblProducts[ProductID], tblProducts[Category])</f>
        <v>Home</v>
      </c>
      <c r="M2859">
        <f>_xlfn.XLOOKUP(tblOrders[[#This Row],[ProductID]], tblProducts[ProductID], tblProducts[CostPrice])</f>
        <v>38053</v>
      </c>
      <c r="N2859">
        <f>tblOrders[[#This Row],[Sales]]-(tblOrders[[#This Row],[CostPrice]]*tblOrders[[#This Row],[Quantity]])</f>
        <v>620994.15</v>
      </c>
      <c r="O2859" t="str">
        <f>TEXT(tblOrders[[#This Row],[Date]],"mmm-yyyy")</f>
        <v>Mar-2025</v>
      </c>
      <c r="P2859" t="str">
        <f>_xlfn.XLOOKUP(tblOrders[[#This Row],[OrderID]], tblReturns[OrderID], tblReturns[Returned])</f>
        <v>Yes</v>
      </c>
      <c r="Q2859" t="str">
        <f>_xlfn.XLOOKUP(tblOrders[[#This Row],[OrderID]], tblShipping[OrderID], tblShipping[ShipMode])</f>
        <v>Express</v>
      </c>
      <c r="R2859" t="str">
        <f>IFERROR(_xlfn.XLOOKUP(A2858, tblCustomers[CustomerID], tblCustomers[CustomerName]), "Not Found")</f>
        <v>Not Found</v>
      </c>
      <c r="S2859" t="str">
        <f>IF(tblOrders[[#This Row],[Sales]]&gt;1000000,"High Value","Standard")</f>
        <v>Standard</v>
      </c>
      <c r="T2859" t="str">
        <f>_xlfn.XLOOKUP(tblOrders[[#This Row],[ProductID]], tblProducts[ProductID], tblProducts[ProductName])</f>
        <v>Product 82</v>
      </c>
      <c r="U2859">
        <f>_xlfn.XLOOKUP(tblOrders[[#This Row],[SalesRepID]], tblSalesreps[RepID], tblSalesreps[Target])</f>
        <v>8592536</v>
      </c>
    </row>
    <row r="2860" spans="1:21">
      <c r="A2860" t="s">
        <v>3657</v>
      </c>
      <c r="B2860" s="7" t="s">
        <v>2127</v>
      </c>
      <c r="C2860" t="s">
        <v>347</v>
      </c>
      <c r="D2860" t="s">
        <v>92</v>
      </c>
      <c r="E2860" t="s">
        <v>45</v>
      </c>
      <c r="F2860" t="s">
        <v>26</v>
      </c>
      <c r="G2860">
        <v>3</v>
      </c>
      <c r="H2860">
        <v>0</v>
      </c>
      <c r="I2860" s="2">
        <v>394392</v>
      </c>
      <c r="J2860" t="str">
        <f>_xlfn.XLOOKUP(tblOrders[[#This Row],[CustomerID]], tblCustomers[CustomerID], tblCustomers[CustomerName])</f>
        <v>Customer 58</v>
      </c>
      <c r="K2860" t="str">
        <f>_xlfn.XLOOKUP(tblOrders[[#This Row],[CustomerID]], tblCustomers[CustomerID], tblCustomers[Segment])</f>
        <v>SME</v>
      </c>
      <c r="L2860" t="str">
        <f>_xlfn.XLOOKUP(tblOrders[[#This Row],[ProductID]], tblProducts[ProductID], tblProducts[Category])</f>
        <v>Home</v>
      </c>
      <c r="M2860">
        <f>_xlfn.XLOOKUP(tblOrders[[#This Row],[ProductID]], tblProducts[ProductID], tblProducts[CostPrice])</f>
        <v>65463</v>
      </c>
      <c r="N2860">
        <f>tblOrders[[#This Row],[Sales]]-(tblOrders[[#This Row],[CostPrice]]*tblOrders[[#This Row],[Quantity]])</f>
        <v>198003</v>
      </c>
      <c r="O2860" t="str">
        <f>TEXT(tblOrders[[#This Row],[Date]],"mmm-yyyy")</f>
        <v>Jun-2025</v>
      </c>
      <c r="P2860" t="str">
        <f>_xlfn.XLOOKUP(tblOrders[[#This Row],[OrderID]], tblReturns[OrderID], tblReturns[Returned])</f>
        <v>No</v>
      </c>
      <c r="Q2860" t="str">
        <f>_xlfn.XLOOKUP(tblOrders[[#This Row],[OrderID]], tblShipping[OrderID], tblShipping[ShipMode])</f>
        <v>Standard</v>
      </c>
      <c r="R2860" t="str">
        <f>IFERROR(_xlfn.XLOOKUP(A2859, tblCustomers[CustomerID], tblCustomers[CustomerName]), "Not Found")</f>
        <v>Not Found</v>
      </c>
      <c r="S2860" t="str">
        <f>IF(tblOrders[[#This Row],[Sales]]&gt;1000000,"High Value","Standard")</f>
        <v>Standard</v>
      </c>
      <c r="T2860" t="str">
        <f>_xlfn.XLOOKUP(tblOrders[[#This Row],[ProductID]], tblProducts[ProductID], tblProducts[ProductName])</f>
        <v>Product 32</v>
      </c>
      <c r="U2860">
        <f>_xlfn.XLOOKUP(tblOrders[[#This Row],[SalesRepID]], tblSalesreps[RepID], tblSalesreps[Target])</f>
        <v>11319839</v>
      </c>
    </row>
    <row r="2861" spans="1:21">
      <c r="A2861" t="s">
        <v>3658</v>
      </c>
      <c r="B2861" s="7" t="s">
        <v>623</v>
      </c>
      <c r="C2861" t="s">
        <v>569</v>
      </c>
      <c r="D2861" t="s">
        <v>190</v>
      </c>
      <c r="E2861" t="s">
        <v>25</v>
      </c>
      <c r="F2861" t="s">
        <v>51</v>
      </c>
      <c r="G2861">
        <v>5</v>
      </c>
      <c r="H2861">
        <v>0.05</v>
      </c>
      <c r="I2861" s="2">
        <v>190897.75</v>
      </c>
      <c r="J2861" t="str">
        <f>_xlfn.XLOOKUP(tblOrders[[#This Row],[CustomerID]], tblCustomers[CustomerID], tblCustomers[CustomerName])</f>
        <v>Customer 64</v>
      </c>
      <c r="K2861" t="str">
        <f>_xlfn.XLOOKUP(tblOrders[[#This Row],[CustomerID]], tblCustomers[CustomerID], tblCustomers[Segment])</f>
        <v>Corporate</v>
      </c>
      <c r="L2861" t="str">
        <f>_xlfn.XLOOKUP(tblOrders[[#This Row],[ProductID]], tblProducts[ProductID], tblProducts[Category])</f>
        <v>Furniture</v>
      </c>
      <c r="M2861">
        <f>_xlfn.XLOOKUP(tblOrders[[#This Row],[ProductID]], tblProducts[ProductID], tblProducts[CostPrice])</f>
        <v>47272</v>
      </c>
      <c r="N2861">
        <f>tblOrders[[#This Row],[Sales]]-(tblOrders[[#This Row],[CostPrice]]*tblOrders[[#This Row],[Quantity]])</f>
        <v>-45462.25</v>
      </c>
      <c r="O2861" t="str">
        <f>TEXT(tblOrders[[#This Row],[Date]],"mmm-yyyy")</f>
        <v>Jul-2025</v>
      </c>
      <c r="P2861" t="str">
        <f>_xlfn.XLOOKUP(tblOrders[[#This Row],[OrderID]], tblReturns[OrderID], tblReturns[Returned])</f>
        <v>No</v>
      </c>
      <c r="Q2861" t="str">
        <f>_xlfn.XLOOKUP(tblOrders[[#This Row],[OrderID]], tblShipping[OrderID], tblShipping[ShipMode])</f>
        <v>Standard</v>
      </c>
      <c r="R2861" t="str">
        <f>IFERROR(_xlfn.XLOOKUP(A2860, tblCustomers[CustomerID], tblCustomers[CustomerName]), "Not Found")</f>
        <v>Not Found</v>
      </c>
      <c r="S2861" t="str">
        <f>IF(tblOrders[[#This Row],[Sales]]&gt;1000000,"High Value","Standard")</f>
        <v>Standard</v>
      </c>
      <c r="T2861" t="str">
        <f>_xlfn.XLOOKUP(tblOrders[[#This Row],[ProductID]], tblProducts[ProductID], tblProducts[ProductName])</f>
        <v>Product 33</v>
      </c>
      <c r="U2861">
        <f>_xlfn.XLOOKUP(tblOrders[[#This Row],[SalesRepID]], tblSalesreps[RepID], tblSalesreps[Target])</f>
        <v>7094914</v>
      </c>
    </row>
    <row r="2862" spans="1:21">
      <c r="A2862" t="s">
        <v>3659</v>
      </c>
      <c r="B2862" s="7" t="s">
        <v>930</v>
      </c>
      <c r="C2862" t="s">
        <v>2045</v>
      </c>
      <c r="D2862" t="s">
        <v>362</v>
      </c>
      <c r="E2862" t="s">
        <v>197</v>
      </c>
      <c r="F2862" t="s">
        <v>20</v>
      </c>
      <c r="G2862">
        <v>4</v>
      </c>
      <c r="H2862">
        <v>0.05</v>
      </c>
      <c r="I2862" s="2">
        <v>294321.40000000002</v>
      </c>
      <c r="J2862" t="str">
        <f>_xlfn.XLOOKUP(tblOrders[[#This Row],[CustomerID]], tblCustomers[CustomerID], tblCustomers[CustomerName])</f>
        <v>Customer 190</v>
      </c>
      <c r="K2862" t="str">
        <f>_xlfn.XLOOKUP(tblOrders[[#This Row],[CustomerID]], tblCustomers[CustomerID], tblCustomers[Segment])</f>
        <v>SME</v>
      </c>
      <c r="L2862" t="str">
        <f>_xlfn.XLOOKUP(tblOrders[[#This Row],[ProductID]], tblProducts[ProductID], tblProducts[Category])</f>
        <v>Home</v>
      </c>
      <c r="M2862">
        <f>_xlfn.XLOOKUP(tblOrders[[#This Row],[ProductID]], tblProducts[ProductID], tblProducts[CostPrice])</f>
        <v>41409</v>
      </c>
      <c r="N2862">
        <f>tblOrders[[#This Row],[Sales]]-(tblOrders[[#This Row],[CostPrice]]*tblOrders[[#This Row],[Quantity]])</f>
        <v>128685.40000000002</v>
      </c>
      <c r="O2862" t="str">
        <f>TEXT(tblOrders[[#This Row],[Date]],"mmm-yyyy")</f>
        <v>Feb-2025</v>
      </c>
      <c r="P2862" t="str">
        <f>_xlfn.XLOOKUP(tblOrders[[#This Row],[OrderID]], tblReturns[OrderID], tblReturns[Returned])</f>
        <v>No</v>
      </c>
      <c r="Q2862" t="str">
        <f>_xlfn.XLOOKUP(tblOrders[[#This Row],[OrderID]], tblShipping[OrderID], tblShipping[ShipMode])</f>
        <v>Standard</v>
      </c>
      <c r="R2862" t="str">
        <f>IFERROR(_xlfn.XLOOKUP(A2861, tblCustomers[CustomerID], tblCustomers[CustomerName]), "Not Found")</f>
        <v>Not Found</v>
      </c>
      <c r="S2862" t="str">
        <f>IF(tblOrders[[#This Row],[Sales]]&gt;1000000,"High Value","Standard")</f>
        <v>Standard</v>
      </c>
      <c r="T2862" t="str">
        <f>_xlfn.XLOOKUP(tblOrders[[#This Row],[ProductID]], tblProducts[ProductID], tblProducts[ProductName])</f>
        <v>Product 25</v>
      </c>
      <c r="U2862">
        <f>_xlfn.XLOOKUP(tblOrders[[#This Row],[SalesRepID]], tblSalesreps[RepID], tblSalesreps[Target])</f>
        <v>19562258</v>
      </c>
    </row>
    <row r="2863" spans="1:21">
      <c r="A2863" t="s">
        <v>3660</v>
      </c>
      <c r="B2863" s="7" t="s">
        <v>323</v>
      </c>
      <c r="C2863" t="s">
        <v>1023</v>
      </c>
      <c r="D2863" t="s">
        <v>587</v>
      </c>
      <c r="E2863" t="s">
        <v>69</v>
      </c>
      <c r="F2863" t="s">
        <v>20</v>
      </c>
      <c r="G2863">
        <v>10</v>
      </c>
      <c r="H2863">
        <v>0.2</v>
      </c>
      <c r="I2863" s="2">
        <v>850168</v>
      </c>
      <c r="J2863" t="str">
        <f>_xlfn.XLOOKUP(tblOrders[[#This Row],[CustomerID]], tblCustomers[CustomerID], tblCustomers[CustomerName])</f>
        <v>Customer 200</v>
      </c>
      <c r="K2863" t="str">
        <f>_xlfn.XLOOKUP(tblOrders[[#This Row],[CustomerID]], tblCustomers[CustomerID], tblCustomers[Segment])</f>
        <v>Consumer</v>
      </c>
      <c r="L2863" t="str">
        <f>_xlfn.XLOOKUP(tblOrders[[#This Row],[ProductID]], tblProducts[ProductID], tblProducts[Category])</f>
        <v>Electronics</v>
      </c>
      <c r="M2863">
        <f>_xlfn.XLOOKUP(tblOrders[[#This Row],[ProductID]], tblProducts[ProductID], tblProducts[CostPrice])</f>
        <v>67500</v>
      </c>
      <c r="N2863">
        <f>tblOrders[[#This Row],[Sales]]-(tblOrders[[#This Row],[CostPrice]]*tblOrders[[#This Row],[Quantity]])</f>
        <v>175168</v>
      </c>
      <c r="O2863" t="str">
        <f>TEXT(tblOrders[[#This Row],[Date]],"mmm-yyyy")</f>
        <v>May-2025</v>
      </c>
      <c r="P2863" t="str">
        <f>_xlfn.XLOOKUP(tblOrders[[#This Row],[OrderID]], tblReturns[OrderID], tblReturns[Returned])</f>
        <v>Yes</v>
      </c>
      <c r="Q2863" t="str">
        <f>_xlfn.XLOOKUP(tblOrders[[#This Row],[OrderID]], tblShipping[OrderID], tblShipping[ShipMode])</f>
        <v>Standard</v>
      </c>
      <c r="R2863" t="str">
        <f>IFERROR(_xlfn.XLOOKUP(A2862, tblCustomers[CustomerID], tblCustomers[CustomerName]), "Not Found")</f>
        <v>Not Found</v>
      </c>
      <c r="S2863" t="str">
        <f>IF(tblOrders[[#This Row],[Sales]]&gt;1000000,"High Value","Standard")</f>
        <v>Standard</v>
      </c>
      <c r="T2863" t="str">
        <f>_xlfn.XLOOKUP(tblOrders[[#This Row],[ProductID]], tblProducts[ProductID], tblProducts[ProductName])</f>
        <v>Product 97</v>
      </c>
      <c r="U2863">
        <f>_xlfn.XLOOKUP(tblOrders[[#This Row],[SalesRepID]], tblSalesreps[RepID], tblSalesreps[Target])</f>
        <v>19473459</v>
      </c>
    </row>
    <row r="2864" spans="1:21">
      <c r="A2864" t="s">
        <v>3661</v>
      </c>
      <c r="B2864" s="7" t="s">
        <v>1395</v>
      </c>
      <c r="C2864" t="s">
        <v>444</v>
      </c>
      <c r="D2864" t="s">
        <v>349</v>
      </c>
      <c r="E2864" t="s">
        <v>40</v>
      </c>
      <c r="F2864" t="s">
        <v>51</v>
      </c>
      <c r="G2864">
        <v>9</v>
      </c>
      <c r="H2864">
        <v>0.05</v>
      </c>
      <c r="I2864" s="2">
        <v>179438.85</v>
      </c>
      <c r="J2864" t="str">
        <f>_xlfn.XLOOKUP(tblOrders[[#This Row],[CustomerID]], tblCustomers[CustomerID], tblCustomers[CustomerName])</f>
        <v>Customer 261</v>
      </c>
      <c r="K2864" t="str">
        <f>_xlfn.XLOOKUP(tblOrders[[#This Row],[CustomerID]], tblCustomers[CustomerID], tblCustomers[Segment])</f>
        <v>Corporate</v>
      </c>
      <c r="L2864" t="str">
        <f>_xlfn.XLOOKUP(tblOrders[[#This Row],[ProductID]], tblProducts[ProductID], tblProducts[Category])</f>
        <v>Office</v>
      </c>
      <c r="M2864">
        <f>_xlfn.XLOOKUP(tblOrders[[#This Row],[ProductID]], tblProducts[ProductID], tblProducts[CostPrice])</f>
        <v>26900</v>
      </c>
      <c r="N2864">
        <f>tblOrders[[#This Row],[Sales]]-(tblOrders[[#This Row],[CostPrice]]*tblOrders[[#This Row],[Quantity]])</f>
        <v>-62661.149999999994</v>
      </c>
      <c r="O2864" t="str">
        <f>TEXT(tblOrders[[#This Row],[Date]],"mmm-yyyy")</f>
        <v>Feb-2025</v>
      </c>
      <c r="P2864" t="str">
        <f>_xlfn.XLOOKUP(tblOrders[[#This Row],[OrderID]], tblReturns[OrderID], tblReturns[Returned])</f>
        <v>No</v>
      </c>
      <c r="Q2864" t="str">
        <f>_xlfn.XLOOKUP(tblOrders[[#This Row],[OrderID]], tblShipping[OrderID], tblShipping[ShipMode])</f>
        <v>Standard</v>
      </c>
      <c r="R2864" t="str">
        <f>IFERROR(_xlfn.XLOOKUP(A2863, tblCustomers[CustomerID], tblCustomers[CustomerName]), "Not Found")</f>
        <v>Not Found</v>
      </c>
      <c r="S2864" t="str">
        <f>IF(tblOrders[[#This Row],[Sales]]&gt;1000000,"High Value","Standard")</f>
        <v>Standard</v>
      </c>
      <c r="T2864" t="str">
        <f>_xlfn.XLOOKUP(tblOrders[[#This Row],[ProductID]], tblProducts[ProductID], tblProducts[ProductName])</f>
        <v>Product 61</v>
      </c>
      <c r="U2864">
        <f>_xlfn.XLOOKUP(tblOrders[[#This Row],[SalesRepID]], tblSalesreps[RepID], tblSalesreps[Target])</f>
        <v>6291486</v>
      </c>
    </row>
    <row r="2865" spans="1:21">
      <c r="A2865" t="s">
        <v>3662</v>
      </c>
      <c r="B2865" s="7" t="s">
        <v>207</v>
      </c>
      <c r="C2865" t="s">
        <v>1354</v>
      </c>
      <c r="D2865" t="s">
        <v>193</v>
      </c>
      <c r="E2865" t="s">
        <v>50</v>
      </c>
      <c r="F2865" t="s">
        <v>26</v>
      </c>
      <c r="G2865">
        <v>1</v>
      </c>
      <c r="H2865">
        <v>0</v>
      </c>
      <c r="I2865" s="2">
        <v>91891</v>
      </c>
      <c r="J2865" t="str">
        <f>_xlfn.XLOOKUP(tblOrders[[#This Row],[CustomerID]], tblCustomers[CustomerID], tblCustomers[CustomerName])</f>
        <v>Customer 244</v>
      </c>
      <c r="K2865" t="str">
        <f>_xlfn.XLOOKUP(tblOrders[[#This Row],[CustomerID]], tblCustomers[CustomerID], tblCustomers[Segment])</f>
        <v>Corporate</v>
      </c>
      <c r="L2865" t="str">
        <f>_xlfn.XLOOKUP(tblOrders[[#This Row],[ProductID]], tblProducts[ProductID], tblProducts[Category])</f>
        <v>Office</v>
      </c>
      <c r="M2865">
        <f>_xlfn.XLOOKUP(tblOrders[[#This Row],[ProductID]], tblProducts[ProductID], tblProducts[CostPrice])</f>
        <v>44099</v>
      </c>
      <c r="N2865">
        <f>tblOrders[[#This Row],[Sales]]-(tblOrders[[#This Row],[CostPrice]]*tblOrders[[#This Row],[Quantity]])</f>
        <v>47792</v>
      </c>
      <c r="O2865" t="str">
        <f>TEXT(tblOrders[[#This Row],[Date]],"mmm-yyyy")</f>
        <v>Dec-2025</v>
      </c>
      <c r="P2865" t="str">
        <f>_xlfn.XLOOKUP(tblOrders[[#This Row],[OrderID]], tblReturns[OrderID], tblReturns[Returned])</f>
        <v>No</v>
      </c>
      <c r="Q2865" t="str">
        <f>_xlfn.XLOOKUP(tblOrders[[#This Row],[OrderID]], tblShipping[OrderID], tblShipping[ShipMode])</f>
        <v>Express</v>
      </c>
      <c r="R2865" t="str">
        <f>IFERROR(_xlfn.XLOOKUP(A2864, tblCustomers[CustomerID], tblCustomers[CustomerName]), "Not Found")</f>
        <v>Not Found</v>
      </c>
      <c r="S2865" t="str">
        <f>IF(tblOrders[[#This Row],[Sales]]&gt;1000000,"High Value","Standard")</f>
        <v>Standard</v>
      </c>
      <c r="T2865" t="str">
        <f>_xlfn.XLOOKUP(tblOrders[[#This Row],[ProductID]], tblProducts[ProductID], tblProducts[ProductName])</f>
        <v>Product 44</v>
      </c>
      <c r="U2865">
        <f>_xlfn.XLOOKUP(tblOrders[[#This Row],[SalesRepID]], tblSalesreps[RepID], tblSalesreps[Target])</f>
        <v>17350666</v>
      </c>
    </row>
    <row r="2866" spans="1:21">
      <c r="A2866" t="s">
        <v>3663</v>
      </c>
      <c r="B2866" s="7" t="s">
        <v>354</v>
      </c>
      <c r="C2866" t="s">
        <v>168</v>
      </c>
      <c r="D2866" t="s">
        <v>318</v>
      </c>
      <c r="E2866" t="s">
        <v>19</v>
      </c>
      <c r="F2866" t="s">
        <v>88</v>
      </c>
      <c r="G2866">
        <v>6</v>
      </c>
      <c r="H2866">
        <v>0</v>
      </c>
      <c r="I2866" s="2">
        <v>410490</v>
      </c>
      <c r="J2866" t="str">
        <f>_xlfn.XLOOKUP(tblOrders[[#This Row],[CustomerID]], tblCustomers[CustomerID], tblCustomers[CustomerName])</f>
        <v>Customer 77</v>
      </c>
      <c r="K2866" t="str">
        <f>_xlfn.XLOOKUP(tblOrders[[#This Row],[CustomerID]], tblCustomers[CustomerID], tblCustomers[Segment])</f>
        <v>Corporate</v>
      </c>
      <c r="L2866" t="str">
        <f>_xlfn.XLOOKUP(tblOrders[[#This Row],[ProductID]], tblProducts[ProductID], tblProducts[Category])</f>
        <v>Office</v>
      </c>
      <c r="M2866">
        <f>_xlfn.XLOOKUP(tblOrders[[#This Row],[ProductID]], tblProducts[ProductID], tblProducts[CostPrice])</f>
        <v>39205</v>
      </c>
      <c r="N2866">
        <f>tblOrders[[#This Row],[Sales]]-(tblOrders[[#This Row],[CostPrice]]*tblOrders[[#This Row],[Quantity]])</f>
        <v>175260</v>
      </c>
      <c r="O2866" t="str">
        <f>TEXT(tblOrders[[#This Row],[Date]],"mmm-yyyy")</f>
        <v>Feb-2025</v>
      </c>
      <c r="P2866" t="str">
        <f>_xlfn.XLOOKUP(tblOrders[[#This Row],[OrderID]], tblReturns[OrderID], tblReturns[Returned])</f>
        <v>No</v>
      </c>
      <c r="Q2866" t="str">
        <f>_xlfn.XLOOKUP(tblOrders[[#This Row],[OrderID]], tblShipping[OrderID], tblShipping[ShipMode])</f>
        <v>Express</v>
      </c>
      <c r="R2866" t="str">
        <f>IFERROR(_xlfn.XLOOKUP(A2865, tblCustomers[CustomerID], tblCustomers[CustomerName]), "Not Found")</f>
        <v>Not Found</v>
      </c>
      <c r="S2866" t="str">
        <f>IF(tblOrders[[#This Row],[Sales]]&gt;1000000,"High Value","Standard")</f>
        <v>Standard</v>
      </c>
      <c r="T2866" t="str">
        <f>_xlfn.XLOOKUP(tblOrders[[#This Row],[ProductID]], tblProducts[ProductID], tblProducts[ProductName])</f>
        <v>Product 74</v>
      </c>
      <c r="U2866">
        <f>_xlfn.XLOOKUP(tblOrders[[#This Row],[SalesRepID]], tblSalesreps[RepID], tblSalesreps[Target])</f>
        <v>11347243</v>
      </c>
    </row>
    <row r="2867" spans="1:21">
      <c r="A2867" t="s">
        <v>3664</v>
      </c>
      <c r="B2867" s="7" t="s">
        <v>809</v>
      </c>
      <c r="C2867" t="s">
        <v>554</v>
      </c>
      <c r="D2867" t="s">
        <v>403</v>
      </c>
      <c r="E2867" t="s">
        <v>186</v>
      </c>
      <c r="F2867" t="s">
        <v>88</v>
      </c>
      <c r="G2867">
        <v>8</v>
      </c>
      <c r="H2867">
        <v>0.15</v>
      </c>
      <c r="I2867" s="2">
        <v>677096.4</v>
      </c>
      <c r="J2867" t="str">
        <f>_xlfn.XLOOKUP(tblOrders[[#This Row],[CustomerID]], tblCustomers[CustomerID], tblCustomers[CustomerName])</f>
        <v>Customer 219</v>
      </c>
      <c r="K2867" t="str">
        <f>_xlfn.XLOOKUP(tblOrders[[#This Row],[CustomerID]], tblCustomers[CustomerID], tblCustomers[Segment])</f>
        <v>SME</v>
      </c>
      <c r="L2867" t="str">
        <f>_xlfn.XLOOKUP(tblOrders[[#This Row],[ProductID]], tblProducts[ProductID], tblProducts[Category])</f>
        <v>Furniture</v>
      </c>
      <c r="M2867">
        <f>_xlfn.XLOOKUP(tblOrders[[#This Row],[ProductID]], tblProducts[ProductID], tblProducts[CostPrice])</f>
        <v>53072</v>
      </c>
      <c r="N2867">
        <f>tblOrders[[#This Row],[Sales]]-(tblOrders[[#This Row],[CostPrice]]*tblOrders[[#This Row],[Quantity]])</f>
        <v>252520.40000000002</v>
      </c>
      <c r="O2867" t="str">
        <f>TEXT(tblOrders[[#This Row],[Date]],"mmm-yyyy")</f>
        <v>Mar-2025</v>
      </c>
      <c r="P2867" t="str">
        <f>_xlfn.XLOOKUP(tblOrders[[#This Row],[OrderID]], tblReturns[OrderID], tblReturns[Returned])</f>
        <v>No</v>
      </c>
      <c r="Q2867" t="str">
        <f>_xlfn.XLOOKUP(tblOrders[[#This Row],[OrderID]], tblShipping[OrderID], tblShipping[ShipMode])</f>
        <v>Standard</v>
      </c>
      <c r="R2867" t="str">
        <f>IFERROR(_xlfn.XLOOKUP(A2866, tblCustomers[CustomerID], tblCustomers[CustomerName]), "Not Found")</f>
        <v>Not Found</v>
      </c>
      <c r="S2867" t="str">
        <f>IF(tblOrders[[#This Row],[Sales]]&gt;1000000,"High Value","Standard")</f>
        <v>Standard</v>
      </c>
      <c r="T2867" t="str">
        <f>_xlfn.XLOOKUP(tblOrders[[#This Row],[ProductID]], tblProducts[ProductID], tblProducts[ProductName])</f>
        <v>Product 78</v>
      </c>
      <c r="U2867">
        <f>_xlfn.XLOOKUP(tblOrders[[#This Row],[SalesRepID]], tblSalesreps[RepID], tblSalesreps[Target])</f>
        <v>15141830</v>
      </c>
    </row>
    <row r="2868" spans="1:21">
      <c r="A2868" t="s">
        <v>3665</v>
      </c>
      <c r="B2868" s="7" t="s">
        <v>195</v>
      </c>
      <c r="C2868" t="s">
        <v>122</v>
      </c>
      <c r="D2868" t="s">
        <v>201</v>
      </c>
      <c r="E2868" t="s">
        <v>50</v>
      </c>
      <c r="F2868" t="s">
        <v>20</v>
      </c>
      <c r="G2868">
        <v>5</v>
      </c>
      <c r="H2868">
        <v>0.1</v>
      </c>
      <c r="I2868" s="2">
        <v>137389.5</v>
      </c>
      <c r="J2868" t="str">
        <f>_xlfn.XLOOKUP(tblOrders[[#This Row],[CustomerID]], tblCustomers[CustomerID], tblCustomers[CustomerName])</f>
        <v>Customer 245</v>
      </c>
      <c r="K2868" t="str">
        <f>_xlfn.XLOOKUP(tblOrders[[#This Row],[CustomerID]], tblCustomers[CustomerID], tblCustomers[Segment])</f>
        <v>Corporate</v>
      </c>
      <c r="L2868" t="str">
        <f>_xlfn.XLOOKUP(tblOrders[[#This Row],[ProductID]], tblProducts[ProductID], tblProducts[Category])</f>
        <v>Furniture</v>
      </c>
      <c r="M2868">
        <f>_xlfn.XLOOKUP(tblOrders[[#This Row],[ProductID]], tblProducts[ProductID], tblProducts[CostPrice])</f>
        <v>22542</v>
      </c>
      <c r="N2868">
        <f>tblOrders[[#This Row],[Sales]]-(tblOrders[[#This Row],[CostPrice]]*tblOrders[[#This Row],[Quantity]])</f>
        <v>24679.5</v>
      </c>
      <c r="O2868" t="str">
        <f>TEXT(tblOrders[[#This Row],[Date]],"mmm-yyyy")</f>
        <v>Oct-2025</v>
      </c>
      <c r="P2868" t="str">
        <f>_xlfn.XLOOKUP(tblOrders[[#This Row],[OrderID]], tblReturns[OrderID], tblReturns[Returned])</f>
        <v>Yes</v>
      </c>
      <c r="Q2868" t="str">
        <f>_xlfn.XLOOKUP(tblOrders[[#This Row],[OrderID]], tblShipping[OrderID], tblShipping[ShipMode])</f>
        <v>Pickup</v>
      </c>
      <c r="R2868" t="str">
        <f>IFERROR(_xlfn.XLOOKUP(A2867, tblCustomers[CustomerID], tblCustomers[CustomerName]), "Not Found")</f>
        <v>Not Found</v>
      </c>
      <c r="S2868" t="str">
        <f>IF(tblOrders[[#This Row],[Sales]]&gt;1000000,"High Value","Standard")</f>
        <v>Standard</v>
      </c>
      <c r="T2868" t="str">
        <f>_xlfn.XLOOKUP(tblOrders[[#This Row],[ProductID]], tblProducts[ProductID], tblProducts[ProductName])</f>
        <v>Product 50</v>
      </c>
      <c r="U2868">
        <f>_xlfn.XLOOKUP(tblOrders[[#This Row],[SalesRepID]], tblSalesreps[RepID], tblSalesreps[Target])</f>
        <v>17350666</v>
      </c>
    </row>
    <row r="2869" spans="1:21">
      <c r="A2869" t="s">
        <v>3666</v>
      </c>
      <c r="B2869" s="7" t="s">
        <v>1281</v>
      </c>
      <c r="C2869" t="s">
        <v>208</v>
      </c>
      <c r="D2869" t="s">
        <v>597</v>
      </c>
      <c r="E2869" t="s">
        <v>87</v>
      </c>
      <c r="F2869" t="s">
        <v>26</v>
      </c>
      <c r="G2869">
        <v>2</v>
      </c>
      <c r="H2869">
        <v>0.05</v>
      </c>
      <c r="I2869" s="2">
        <v>193171.1</v>
      </c>
      <c r="J2869" t="str">
        <f>_xlfn.XLOOKUP(tblOrders[[#This Row],[CustomerID]], tblCustomers[CustomerID], tblCustomers[CustomerName])</f>
        <v>Customer 110</v>
      </c>
      <c r="K2869" t="str">
        <f>_xlfn.XLOOKUP(tblOrders[[#This Row],[CustomerID]], tblCustomers[CustomerID], tblCustomers[Segment])</f>
        <v>Consumer</v>
      </c>
      <c r="L2869" t="str">
        <f>_xlfn.XLOOKUP(tblOrders[[#This Row],[ProductID]], tblProducts[ProductID], tblProducts[Category])</f>
        <v>Electronics</v>
      </c>
      <c r="M2869">
        <f>_xlfn.XLOOKUP(tblOrders[[#This Row],[ProductID]], tblProducts[ProductID], tblProducts[CostPrice])</f>
        <v>35454</v>
      </c>
      <c r="N2869">
        <f>tblOrders[[#This Row],[Sales]]-(tblOrders[[#This Row],[CostPrice]]*tblOrders[[#This Row],[Quantity]])</f>
        <v>122263.1</v>
      </c>
      <c r="O2869" t="str">
        <f>TEXT(tblOrders[[#This Row],[Date]],"mmm-yyyy")</f>
        <v>Jun-2025</v>
      </c>
      <c r="P2869" t="str">
        <f>_xlfn.XLOOKUP(tblOrders[[#This Row],[OrderID]], tblReturns[OrderID], tblReturns[Returned])</f>
        <v>No</v>
      </c>
      <c r="Q2869" t="str">
        <f>_xlfn.XLOOKUP(tblOrders[[#This Row],[OrderID]], tblShipping[OrderID], tblShipping[ShipMode])</f>
        <v>Pickup</v>
      </c>
      <c r="R2869" t="str">
        <f>IFERROR(_xlfn.XLOOKUP(A2868, tblCustomers[CustomerID], tblCustomers[CustomerName]), "Not Found")</f>
        <v>Not Found</v>
      </c>
      <c r="S2869" t="str">
        <f>IF(tblOrders[[#This Row],[Sales]]&gt;1000000,"High Value","Standard")</f>
        <v>Standard</v>
      </c>
      <c r="T2869" t="str">
        <f>_xlfn.XLOOKUP(tblOrders[[#This Row],[ProductID]], tblProducts[ProductID], tblProducts[ProductName])</f>
        <v>Product 28</v>
      </c>
      <c r="U2869">
        <f>_xlfn.XLOOKUP(tblOrders[[#This Row],[SalesRepID]], tblSalesreps[RepID], tblSalesreps[Target])</f>
        <v>18500989</v>
      </c>
    </row>
    <row r="2870" spans="1:21">
      <c r="A2870" t="s">
        <v>3667</v>
      </c>
      <c r="B2870" s="7" t="s">
        <v>2124</v>
      </c>
      <c r="C2870" t="s">
        <v>672</v>
      </c>
      <c r="D2870" t="s">
        <v>454</v>
      </c>
      <c r="E2870" t="s">
        <v>69</v>
      </c>
      <c r="F2870" t="s">
        <v>51</v>
      </c>
      <c r="G2870">
        <v>3</v>
      </c>
      <c r="H2870">
        <v>0.1</v>
      </c>
      <c r="I2870" s="2">
        <v>19639.8</v>
      </c>
      <c r="J2870" t="str">
        <f>_xlfn.XLOOKUP(tblOrders[[#This Row],[CustomerID]], tblCustomers[CustomerID], tblCustomers[CustomerName])</f>
        <v>Customer 41</v>
      </c>
      <c r="K2870" t="str">
        <f>_xlfn.XLOOKUP(tblOrders[[#This Row],[CustomerID]], tblCustomers[CustomerID], tblCustomers[Segment])</f>
        <v>Corporate</v>
      </c>
      <c r="L2870" t="str">
        <f>_xlfn.XLOOKUP(tblOrders[[#This Row],[ProductID]], tblProducts[ProductID], tblProducts[Category])</f>
        <v>Furniture</v>
      </c>
      <c r="M2870">
        <f>_xlfn.XLOOKUP(tblOrders[[#This Row],[ProductID]], tblProducts[ProductID], tblProducts[CostPrice])</f>
        <v>31369</v>
      </c>
      <c r="N2870">
        <f>tblOrders[[#This Row],[Sales]]-(tblOrders[[#This Row],[CostPrice]]*tblOrders[[#This Row],[Quantity]])</f>
        <v>-74467.199999999997</v>
      </c>
      <c r="O2870" t="str">
        <f>TEXT(tblOrders[[#This Row],[Date]],"mmm-yyyy")</f>
        <v>Oct-2025</v>
      </c>
      <c r="P2870" t="str">
        <f>_xlfn.XLOOKUP(tblOrders[[#This Row],[OrderID]], tblReturns[OrderID], tblReturns[Returned])</f>
        <v>No</v>
      </c>
      <c r="Q2870" t="str">
        <f>_xlfn.XLOOKUP(tblOrders[[#This Row],[OrderID]], tblShipping[OrderID], tblShipping[ShipMode])</f>
        <v>Express</v>
      </c>
      <c r="R2870" t="str">
        <f>IFERROR(_xlfn.XLOOKUP(A2869, tblCustomers[CustomerID], tblCustomers[CustomerName]), "Not Found")</f>
        <v>Not Found</v>
      </c>
      <c r="S2870" t="str">
        <f>IF(tblOrders[[#This Row],[Sales]]&gt;1000000,"High Value","Standard")</f>
        <v>Standard</v>
      </c>
      <c r="T2870" t="str">
        <f>_xlfn.XLOOKUP(tblOrders[[#This Row],[ProductID]], tblProducts[ProductID], tblProducts[ProductName])</f>
        <v>Product 37</v>
      </c>
      <c r="U2870">
        <f>_xlfn.XLOOKUP(tblOrders[[#This Row],[SalesRepID]], tblSalesreps[RepID], tblSalesreps[Target])</f>
        <v>19473459</v>
      </c>
    </row>
    <row r="2871" spans="1:21">
      <c r="A2871" t="s">
        <v>3668</v>
      </c>
      <c r="B2871" s="7" t="s">
        <v>446</v>
      </c>
      <c r="C2871" t="s">
        <v>384</v>
      </c>
      <c r="D2871" t="s">
        <v>83</v>
      </c>
      <c r="E2871" t="s">
        <v>35</v>
      </c>
      <c r="F2871" t="s">
        <v>26</v>
      </c>
      <c r="G2871">
        <v>8</v>
      </c>
      <c r="H2871">
        <v>0.05</v>
      </c>
      <c r="I2871" s="2">
        <v>635823.6</v>
      </c>
      <c r="J2871" t="str">
        <f>_xlfn.XLOOKUP(tblOrders[[#This Row],[CustomerID]], tblCustomers[CustomerID], tblCustomers[CustomerName])</f>
        <v>Customer 234</v>
      </c>
      <c r="K2871" t="str">
        <f>_xlfn.XLOOKUP(tblOrders[[#This Row],[CustomerID]], tblCustomers[CustomerID], tblCustomers[Segment])</f>
        <v>Corporate</v>
      </c>
      <c r="L2871" t="str">
        <f>_xlfn.XLOOKUP(tblOrders[[#This Row],[ProductID]], tblProducts[ProductID], tblProducts[Category])</f>
        <v>Furniture</v>
      </c>
      <c r="M2871">
        <f>_xlfn.XLOOKUP(tblOrders[[#This Row],[ProductID]], tblProducts[ProductID], tblProducts[CostPrice])</f>
        <v>79600</v>
      </c>
      <c r="N2871">
        <f>tblOrders[[#This Row],[Sales]]-(tblOrders[[#This Row],[CostPrice]]*tblOrders[[#This Row],[Quantity]])</f>
        <v>-976.40000000002328</v>
      </c>
      <c r="O2871" t="str">
        <f>TEXT(tblOrders[[#This Row],[Date]],"mmm-yyyy")</f>
        <v>Jan-2025</v>
      </c>
      <c r="P2871" t="str">
        <f>_xlfn.XLOOKUP(tblOrders[[#This Row],[OrderID]], tblReturns[OrderID], tblReturns[Returned])</f>
        <v>No</v>
      </c>
      <c r="Q2871" t="str">
        <f>_xlfn.XLOOKUP(tblOrders[[#This Row],[OrderID]], tblShipping[OrderID], tblShipping[ShipMode])</f>
        <v>Standard</v>
      </c>
      <c r="R2871" t="str">
        <f>IFERROR(_xlfn.XLOOKUP(A2870, tblCustomers[CustomerID], tblCustomers[CustomerName]), "Not Found")</f>
        <v>Not Found</v>
      </c>
      <c r="S2871" t="str">
        <f>IF(tblOrders[[#This Row],[Sales]]&gt;1000000,"High Value","Standard")</f>
        <v>Standard</v>
      </c>
      <c r="T2871" t="str">
        <f>_xlfn.XLOOKUP(tblOrders[[#This Row],[ProductID]], tblProducts[ProductID], tblProducts[ProductName])</f>
        <v>Product 43</v>
      </c>
      <c r="U2871">
        <f>_xlfn.XLOOKUP(tblOrders[[#This Row],[SalesRepID]], tblSalesreps[RepID], tblSalesreps[Target])</f>
        <v>19619177</v>
      </c>
    </row>
    <row r="2872" spans="1:21">
      <c r="A2872" t="s">
        <v>3669</v>
      </c>
      <c r="B2872" s="7" t="s">
        <v>553</v>
      </c>
      <c r="C2872" t="s">
        <v>908</v>
      </c>
      <c r="D2872" t="s">
        <v>164</v>
      </c>
      <c r="E2872" t="s">
        <v>74</v>
      </c>
      <c r="F2872" t="s">
        <v>20</v>
      </c>
      <c r="G2872">
        <v>2</v>
      </c>
      <c r="H2872">
        <v>0</v>
      </c>
      <c r="I2872" s="2">
        <v>50010</v>
      </c>
      <c r="J2872" t="str">
        <f>_xlfn.XLOOKUP(tblOrders[[#This Row],[CustomerID]], tblCustomers[CustomerID], tblCustomers[CustomerName])</f>
        <v>Customer 281</v>
      </c>
      <c r="K2872" t="str">
        <f>_xlfn.XLOOKUP(tblOrders[[#This Row],[CustomerID]], tblCustomers[CustomerID], tblCustomers[Segment])</f>
        <v>Consumer</v>
      </c>
      <c r="L2872" t="str">
        <f>_xlfn.XLOOKUP(tblOrders[[#This Row],[ProductID]], tblProducts[ProductID], tblProducts[Category])</f>
        <v>Electronics</v>
      </c>
      <c r="M2872">
        <f>_xlfn.XLOOKUP(tblOrders[[#This Row],[ProductID]], tblProducts[ProductID], tblProducts[CostPrice])</f>
        <v>44535</v>
      </c>
      <c r="N2872">
        <f>tblOrders[[#This Row],[Sales]]-(tblOrders[[#This Row],[CostPrice]]*tblOrders[[#This Row],[Quantity]])</f>
        <v>-39060</v>
      </c>
      <c r="O2872" t="str">
        <f>TEXT(tblOrders[[#This Row],[Date]],"mmm-yyyy")</f>
        <v>Jun-2025</v>
      </c>
      <c r="P2872" t="str">
        <f>_xlfn.XLOOKUP(tblOrders[[#This Row],[OrderID]], tblReturns[OrderID], tblReturns[Returned])</f>
        <v>No</v>
      </c>
      <c r="Q2872" t="str">
        <f>_xlfn.XLOOKUP(tblOrders[[#This Row],[OrderID]], tblShipping[OrderID], tblShipping[ShipMode])</f>
        <v>Standard</v>
      </c>
      <c r="R2872" t="str">
        <f>IFERROR(_xlfn.XLOOKUP(A2871, tblCustomers[CustomerID], tblCustomers[CustomerName]), "Not Found")</f>
        <v>Not Found</v>
      </c>
      <c r="S2872" t="str">
        <f>IF(tblOrders[[#This Row],[Sales]]&gt;1000000,"High Value","Standard")</f>
        <v>Standard</v>
      </c>
      <c r="T2872" t="str">
        <f>_xlfn.XLOOKUP(tblOrders[[#This Row],[ProductID]], tblProducts[ProductID], tblProducts[ProductName])</f>
        <v>Product 71</v>
      </c>
      <c r="U2872">
        <f>_xlfn.XLOOKUP(tblOrders[[#This Row],[SalesRepID]], tblSalesreps[RepID], tblSalesreps[Target])</f>
        <v>7254801</v>
      </c>
    </row>
    <row r="2873" spans="1:21">
      <c r="A2873" t="s">
        <v>3670</v>
      </c>
      <c r="B2873" s="7" t="s">
        <v>660</v>
      </c>
      <c r="C2873" t="s">
        <v>451</v>
      </c>
      <c r="D2873" t="s">
        <v>111</v>
      </c>
      <c r="E2873" t="s">
        <v>19</v>
      </c>
      <c r="F2873" t="s">
        <v>26</v>
      </c>
      <c r="G2873">
        <v>10</v>
      </c>
      <c r="H2873">
        <v>0</v>
      </c>
      <c r="I2873" s="2">
        <v>189810</v>
      </c>
      <c r="J2873" t="str">
        <f>_xlfn.XLOOKUP(tblOrders[[#This Row],[CustomerID]], tblCustomers[CustomerID], tblCustomers[CustomerName])</f>
        <v>Customer 221</v>
      </c>
      <c r="K2873" t="str">
        <f>_xlfn.XLOOKUP(tblOrders[[#This Row],[CustomerID]], tblCustomers[CustomerID], tblCustomers[Segment])</f>
        <v>Consumer</v>
      </c>
      <c r="L2873" t="str">
        <f>_xlfn.XLOOKUP(tblOrders[[#This Row],[ProductID]], tblProducts[ProductID], tblProducts[Category])</f>
        <v>Furniture</v>
      </c>
      <c r="M2873">
        <f>_xlfn.XLOOKUP(tblOrders[[#This Row],[ProductID]], tblProducts[ProductID], tblProducts[CostPrice])</f>
        <v>34907</v>
      </c>
      <c r="N2873">
        <f>tblOrders[[#This Row],[Sales]]-(tblOrders[[#This Row],[CostPrice]]*tblOrders[[#This Row],[Quantity]])</f>
        <v>-159260</v>
      </c>
      <c r="O2873" t="str">
        <f>TEXT(tblOrders[[#This Row],[Date]],"mmm-yyyy")</f>
        <v>Feb-2025</v>
      </c>
      <c r="P2873" t="str">
        <f>_xlfn.XLOOKUP(tblOrders[[#This Row],[OrderID]], tblReturns[OrderID], tblReturns[Returned])</f>
        <v>No</v>
      </c>
      <c r="Q2873" t="str">
        <f>_xlfn.XLOOKUP(tblOrders[[#This Row],[OrderID]], tblShipping[OrderID], tblShipping[ShipMode])</f>
        <v>Standard</v>
      </c>
      <c r="R2873" t="str">
        <f>IFERROR(_xlfn.XLOOKUP(A2872, tblCustomers[CustomerID], tblCustomers[CustomerName]), "Not Found")</f>
        <v>Not Found</v>
      </c>
      <c r="S2873" t="str">
        <f>IF(tblOrders[[#This Row],[Sales]]&gt;1000000,"High Value","Standard")</f>
        <v>Standard</v>
      </c>
      <c r="T2873" t="str">
        <f>_xlfn.XLOOKUP(tblOrders[[#This Row],[ProductID]], tblProducts[ProductID], tblProducts[ProductName])</f>
        <v>Product 68</v>
      </c>
      <c r="U2873">
        <f>_xlfn.XLOOKUP(tblOrders[[#This Row],[SalesRepID]], tblSalesreps[RepID], tblSalesreps[Target])</f>
        <v>11347243</v>
      </c>
    </row>
    <row r="2874" spans="1:21">
      <c r="A2874" t="s">
        <v>3671</v>
      </c>
      <c r="B2874" s="7" t="s">
        <v>446</v>
      </c>
      <c r="C2874" t="s">
        <v>732</v>
      </c>
      <c r="D2874" t="s">
        <v>162</v>
      </c>
      <c r="E2874" t="s">
        <v>105</v>
      </c>
      <c r="F2874" t="s">
        <v>88</v>
      </c>
      <c r="G2874">
        <v>3</v>
      </c>
      <c r="H2874">
        <v>0</v>
      </c>
      <c r="I2874" s="2">
        <v>26685</v>
      </c>
      <c r="J2874" t="str">
        <f>_xlfn.XLOOKUP(tblOrders[[#This Row],[CustomerID]], tblCustomers[CustomerID], tblCustomers[CustomerName])</f>
        <v>Customer 266</v>
      </c>
      <c r="K2874" t="str">
        <f>_xlfn.XLOOKUP(tblOrders[[#This Row],[CustomerID]], tblCustomers[CustomerID], tblCustomers[Segment])</f>
        <v>SME</v>
      </c>
      <c r="L2874" t="str">
        <f>_xlfn.XLOOKUP(tblOrders[[#This Row],[ProductID]], tblProducts[ProductID], tblProducts[Category])</f>
        <v>Furniture</v>
      </c>
      <c r="M2874">
        <f>_xlfn.XLOOKUP(tblOrders[[#This Row],[ProductID]], tblProducts[ProductID], tblProducts[CostPrice])</f>
        <v>62257</v>
      </c>
      <c r="N2874">
        <f>tblOrders[[#This Row],[Sales]]-(tblOrders[[#This Row],[CostPrice]]*tblOrders[[#This Row],[Quantity]])</f>
        <v>-160086</v>
      </c>
      <c r="O2874" t="str">
        <f>TEXT(tblOrders[[#This Row],[Date]],"mmm-yyyy")</f>
        <v>Jan-2025</v>
      </c>
      <c r="P2874" t="str">
        <f>_xlfn.XLOOKUP(tblOrders[[#This Row],[OrderID]], tblReturns[OrderID], tblReturns[Returned])</f>
        <v>Yes</v>
      </c>
      <c r="Q2874" t="str">
        <f>_xlfn.XLOOKUP(tblOrders[[#This Row],[OrderID]], tblShipping[OrderID], tblShipping[ShipMode])</f>
        <v>Standard</v>
      </c>
      <c r="R2874" t="str">
        <f>IFERROR(_xlfn.XLOOKUP(A2873, tblCustomers[CustomerID], tblCustomers[CustomerName]), "Not Found")</f>
        <v>Not Found</v>
      </c>
      <c r="S2874" t="str">
        <f>IF(tblOrders[[#This Row],[Sales]]&gt;1000000,"High Value","Standard")</f>
        <v>Standard</v>
      </c>
      <c r="T2874" t="str">
        <f>_xlfn.XLOOKUP(tblOrders[[#This Row],[ProductID]], tblProducts[ProductID], tblProducts[ProductName])</f>
        <v>Product 55</v>
      </c>
      <c r="U2874">
        <f>_xlfn.XLOOKUP(tblOrders[[#This Row],[SalesRepID]], tblSalesreps[RepID], tblSalesreps[Target])</f>
        <v>8698154</v>
      </c>
    </row>
    <row r="2875" spans="1:21">
      <c r="A2875" t="s">
        <v>3672</v>
      </c>
      <c r="B2875" s="7" t="s">
        <v>995</v>
      </c>
      <c r="C2875" t="s">
        <v>1575</v>
      </c>
      <c r="D2875" t="s">
        <v>667</v>
      </c>
      <c r="E2875" t="s">
        <v>35</v>
      </c>
      <c r="F2875" t="s">
        <v>51</v>
      </c>
      <c r="G2875">
        <v>10</v>
      </c>
      <c r="H2875">
        <v>0.15</v>
      </c>
      <c r="I2875" s="2">
        <v>84141.5</v>
      </c>
      <c r="J2875" t="str">
        <f>_xlfn.XLOOKUP(tblOrders[[#This Row],[CustomerID]], tblCustomers[CustomerID], tblCustomers[CustomerName])</f>
        <v>Customer 255</v>
      </c>
      <c r="K2875" t="str">
        <f>_xlfn.XLOOKUP(tblOrders[[#This Row],[CustomerID]], tblCustomers[CustomerID], tblCustomers[Segment])</f>
        <v>Consumer</v>
      </c>
      <c r="L2875" t="str">
        <f>_xlfn.XLOOKUP(tblOrders[[#This Row],[ProductID]], tblProducts[ProductID], tblProducts[Category])</f>
        <v>Electronics</v>
      </c>
      <c r="M2875">
        <f>_xlfn.XLOOKUP(tblOrders[[#This Row],[ProductID]], tblProducts[ProductID], tblProducts[CostPrice])</f>
        <v>13676</v>
      </c>
      <c r="N2875">
        <f>tblOrders[[#This Row],[Sales]]-(tblOrders[[#This Row],[CostPrice]]*tblOrders[[#This Row],[Quantity]])</f>
        <v>-52618.5</v>
      </c>
      <c r="O2875" t="str">
        <f>TEXT(tblOrders[[#This Row],[Date]],"mmm-yyyy")</f>
        <v>Feb-2025</v>
      </c>
      <c r="P2875" t="str">
        <f>_xlfn.XLOOKUP(tblOrders[[#This Row],[OrderID]], tblReturns[OrderID], tblReturns[Returned])</f>
        <v>No</v>
      </c>
      <c r="Q2875" t="str">
        <f>_xlfn.XLOOKUP(tblOrders[[#This Row],[OrderID]], tblShipping[OrderID], tblShipping[ShipMode])</f>
        <v>Standard</v>
      </c>
      <c r="R2875" t="str">
        <f>IFERROR(_xlfn.XLOOKUP(A2874, tblCustomers[CustomerID], tblCustomers[CustomerName]), "Not Found")</f>
        <v>Not Found</v>
      </c>
      <c r="S2875" t="str">
        <f>IF(tblOrders[[#This Row],[Sales]]&gt;1000000,"High Value","Standard")</f>
        <v>Standard</v>
      </c>
      <c r="T2875" t="str">
        <f>_xlfn.XLOOKUP(tblOrders[[#This Row],[ProductID]], tblProducts[ProductID], tblProducts[ProductName])</f>
        <v>Product 10</v>
      </c>
      <c r="U2875">
        <f>_xlfn.XLOOKUP(tblOrders[[#This Row],[SalesRepID]], tblSalesreps[RepID], tblSalesreps[Target])</f>
        <v>19619177</v>
      </c>
    </row>
    <row r="2876" spans="1:21">
      <c r="A2876" t="s">
        <v>3673</v>
      </c>
      <c r="B2876" s="7" t="s">
        <v>856</v>
      </c>
      <c r="C2876" t="s">
        <v>694</v>
      </c>
      <c r="D2876" t="s">
        <v>92</v>
      </c>
      <c r="E2876" t="s">
        <v>105</v>
      </c>
      <c r="F2876" t="s">
        <v>20</v>
      </c>
      <c r="G2876">
        <v>5</v>
      </c>
      <c r="H2876">
        <v>0.2</v>
      </c>
      <c r="I2876" s="2">
        <v>175272</v>
      </c>
      <c r="J2876" t="str">
        <f>_xlfn.XLOOKUP(tblOrders[[#This Row],[CustomerID]], tblCustomers[CustomerID], tblCustomers[CustomerName])</f>
        <v>Customer 299</v>
      </c>
      <c r="K2876" t="str">
        <f>_xlfn.XLOOKUP(tblOrders[[#This Row],[CustomerID]], tblCustomers[CustomerID], tblCustomers[Segment])</f>
        <v>SME</v>
      </c>
      <c r="L2876" t="str">
        <f>_xlfn.XLOOKUP(tblOrders[[#This Row],[ProductID]], tblProducts[ProductID], tblProducts[Category])</f>
        <v>Home</v>
      </c>
      <c r="M2876">
        <f>_xlfn.XLOOKUP(tblOrders[[#This Row],[ProductID]], tblProducts[ProductID], tblProducts[CostPrice])</f>
        <v>65463</v>
      </c>
      <c r="N2876">
        <f>tblOrders[[#This Row],[Sales]]-(tblOrders[[#This Row],[CostPrice]]*tblOrders[[#This Row],[Quantity]])</f>
        <v>-152043</v>
      </c>
      <c r="O2876" t="str">
        <f>TEXT(tblOrders[[#This Row],[Date]],"mmm-yyyy")</f>
        <v>Jul-2025</v>
      </c>
      <c r="P2876" t="str">
        <f>_xlfn.XLOOKUP(tblOrders[[#This Row],[OrderID]], tblReturns[OrderID], tblReturns[Returned])</f>
        <v>No</v>
      </c>
      <c r="Q2876" t="str">
        <f>_xlfn.XLOOKUP(tblOrders[[#This Row],[OrderID]], tblShipping[OrderID], tblShipping[ShipMode])</f>
        <v>Express</v>
      </c>
      <c r="R2876" t="str">
        <f>IFERROR(_xlfn.XLOOKUP(A2875, tblCustomers[CustomerID], tblCustomers[CustomerName]), "Not Found")</f>
        <v>Not Found</v>
      </c>
      <c r="S2876" t="str">
        <f>IF(tblOrders[[#This Row],[Sales]]&gt;1000000,"High Value","Standard")</f>
        <v>Standard</v>
      </c>
      <c r="T2876" t="str">
        <f>_xlfn.XLOOKUP(tblOrders[[#This Row],[ProductID]], tblProducts[ProductID], tblProducts[ProductName])</f>
        <v>Product 32</v>
      </c>
      <c r="U2876">
        <f>_xlfn.XLOOKUP(tblOrders[[#This Row],[SalesRepID]], tblSalesreps[RepID], tblSalesreps[Target])</f>
        <v>8698154</v>
      </c>
    </row>
    <row r="2877" spans="1:21">
      <c r="A2877" t="s">
        <v>3674</v>
      </c>
      <c r="B2877" s="7" t="s">
        <v>207</v>
      </c>
      <c r="C2877" t="s">
        <v>600</v>
      </c>
      <c r="D2877" t="s">
        <v>44</v>
      </c>
      <c r="E2877" t="s">
        <v>74</v>
      </c>
      <c r="F2877" t="s">
        <v>51</v>
      </c>
      <c r="G2877">
        <v>9</v>
      </c>
      <c r="H2877">
        <v>0.2</v>
      </c>
      <c r="I2877" s="2">
        <v>999064.8</v>
      </c>
      <c r="J2877" t="str">
        <f>_xlfn.XLOOKUP(tblOrders[[#This Row],[CustomerID]], tblCustomers[CustomerID], tblCustomers[CustomerName])</f>
        <v>Customer 105</v>
      </c>
      <c r="K2877" t="str">
        <f>_xlfn.XLOOKUP(tblOrders[[#This Row],[CustomerID]], tblCustomers[CustomerID], tblCustomers[Segment])</f>
        <v>Consumer</v>
      </c>
      <c r="L2877" t="str">
        <f>_xlfn.XLOOKUP(tblOrders[[#This Row],[ProductID]], tblProducts[ProductID], tblProducts[Category])</f>
        <v>Furniture</v>
      </c>
      <c r="M2877">
        <f>_xlfn.XLOOKUP(tblOrders[[#This Row],[ProductID]], tblProducts[ProductID], tblProducts[CostPrice])</f>
        <v>48953</v>
      </c>
      <c r="N2877">
        <f>tblOrders[[#This Row],[Sales]]-(tblOrders[[#This Row],[CostPrice]]*tblOrders[[#This Row],[Quantity]])</f>
        <v>558487.80000000005</v>
      </c>
      <c r="O2877" t="str">
        <f>TEXT(tblOrders[[#This Row],[Date]],"mmm-yyyy")</f>
        <v>Dec-2025</v>
      </c>
      <c r="P2877" t="str">
        <f>_xlfn.XLOOKUP(tblOrders[[#This Row],[OrderID]], tblReturns[OrderID], tblReturns[Returned])</f>
        <v>Yes</v>
      </c>
      <c r="Q2877" t="str">
        <f>_xlfn.XLOOKUP(tblOrders[[#This Row],[OrderID]], tblShipping[OrderID], tblShipping[ShipMode])</f>
        <v>Express</v>
      </c>
      <c r="R2877" t="str">
        <f>IFERROR(_xlfn.XLOOKUP(A2876, tblCustomers[CustomerID], tblCustomers[CustomerName]), "Not Found")</f>
        <v>Not Found</v>
      </c>
      <c r="S2877" t="str">
        <f>IF(tblOrders[[#This Row],[Sales]]&gt;1000000,"High Value","Standard")</f>
        <v>Standard</v>
      </c>
      <c r="T2877" t="str">
        <f>_xlfn.XLOOKUP(tblOrders[[#This Row],[ProductID]], tblProducts[ProductID], tblProducts[ProductName])</f>
        <v>Product 56</v>
      </c>
      <c r="U2877">
        <f>_xlfn.XLOOKUP(tblOrders[[#This Row],[SalesRepID]], tblSalesreps[RepID], tblSalesreps[Target])</f>
        <v>7254801</v>
      </c>
    </row>
    <row r="2878" spans="1:21">
      <c r="A2878" t="s">
        <v>3675</v>
      </c>
      <c r="B2878" s="7" t="s">
        <v>1330</v>
      </c>
      <c r="C2878" t="s">
        <v>1223</v>
      </c>
      <c r="D2878" t="s">
        <v>318</v>
      </c>
      <c r="E2878" t="s">
        <v>202</v>
      </c>
      <c r="F2878" t="s">
        <v>51</v>
      </c>
      <c r="G2878">
        <v>9</v>
      </c>
      <c r="H2878">
        <v>0.1</v>
      </c>
      <c r="I2878" s="2">
        <v>644087.69999999995</v>
      </c>
      <c r="J2878" t="str">
        <f>_xlfn.XLOOKUP(tblOrders[[#This Row],[CustomerID]], tblCustomers[CustomerID], tblCustomers[CustomerName])</f>
        <v>Customer 164</v>
      </c>
      <c r="K2878" t="str">
        <f>_xlfn.XLOOKUP(tblOrders[[#This Row],[CustomerID]], tblCustomers[CustomerID], tblCustomers[Segment])</f>
        <v>Consumer</v>
      </c>
      <c r="L2878" t="str">
        <f>_xlfn.XLOOKUP(tblOrders[[#This Row],[ProductID]], tblProducts[ProductID], tblProducts[Category])</f>
        <v>Office</v>
      </c>
      <c r="M2878">
        <f>_xlfn.XLOOKUP(tblOrders[[#This Row],[ProductID]], tblProducts[ProductID], tblProducts[CostPrice])</f>
        <v>39205</v>
      </c>
      <c r="N2878">
        <f>tblOrders[[#This Row],[Sales]]-(tblOrders[[#This Row],[CostPrice]]*tblOrders[[#This Row],[Quantity]])</f>
        <v>291242.69999999995</v>
      </c>
      <c r="O2878" t="str">
        <f>TEXT(tblOrders[[#This Row],[Date]],"mmm-yyyy")</f>
        <v>Feb-2025</v>
      </c>
      <c r="P2878" t="str">
        <f>_xlfn.XLOOKUP(tblOrders[[#This Row],[OrderID]], tblReturns[OrderID], tblReturns[Returned])</f>
        <v>No</v>
      </c>
      <c r="Q2878" t="str">
        <f>_xlfn.XLOOKUP(tblOrders[[#This Row],[OrderID]], tblShipping[OrderID], tblShipping[ShipMode])</f>
        <v>Pickup</v>
      </c>
      <c r="R2878" t="str">
        <f>IFERROR(_xlfn.XLOOKUP(A2877, tblCustomers[CustomerID], tblCustomers[CustomerName]), "Not Found")</f>
        <v>Not Found</v>
      </c>
      <c r="S2878" t="str">
        <f>IF(tblOrders[[#This Row],[Sales]]&gt;1000000,"High Value","Standard")</f>
        <v>Standard</v>
      </c>
      <c r="T2878" t="str">
        <f>_xlfn.XLOOKUP(tblOrders[[#This Row],[ProductID]], tblProducts[ProductID], tblProducts[ProductName])</f>
        <v>Product 74</v>
      </c>
      <c r="U2878">
        <f>_xlfn.XLOOKUP(tblOrders[[#This Row],[SalesRepID]], tblSalesreps[RepID], tblSalesreps[Target])</f>
        <v>10652665</v>
      </c>
    </row>
    <row r="2879" spans="1:21">
      <c r="A2879" t="s">
        <v>3676</v>
      </c>
      <c r="B2879" s="7" t="s">
        <v>920</v>
      </c>
      <c r="C2879" t="s">
        <v>82</v>
      </c>
      <c r="D2879" t="s">
        <v>372</v>
      </c>
      <c r="E2879" t="s">
        <v>186</v>
      </c>
      <c r="F2879" t="s">
        <v>20</v>
      </c>
      <c r="G2879">
        <v>8</v>
      </c>
      <c r="H2879">
        <v>0.1</v>
      </c>
      <c r="I2879" s="2">
        <v>701942.4</v>
      </c>
      <c r="J2879" t="str">
        <f>_xlfn.XLOOKUP(tblOrders[[#This Row],[CustomerID]], tblCustomers[CustomerID], tblCustomers[CustomerName])</f>
        <v>Customer 260</v>
      </c>
      <c r="K2879" t="str">
        <f>_xlfn.XLOOKUP(tblOrders[[#This Row],[CustomerID]], tblCustomers[CustomerID], tblCustomers[Segment])</f>
        <v>SME</v>
      </c>
      <c r="L2879" t="str">
        <f>_xlfn.XLOOKUP(tblOrders[[#This Row],[ProductID]], tblProducts[ProductID], tblProducts[Category])</f>
        <v>Office</v>
      </c>
      <c r="M2879">
        <f>_xlfn.XLOOKUP(tblOrders[[#This Row],[ProductID]], tblProducts[ProductID], tblProducts[CostPrice])</f>
        <v>18283</v>
      </c>
      <c r="N2879">
        <f>tblOrders[[#This Row],[Sales]]-(tblOrders[[#This Row],[CostPrice]]*tblOrders[[#This Row],[Quantity]])</f>
        <v>555678.4</v>
      </c>
      <c r="O2879" t="str">
        <f>TEXT(tblOrders[[#This Row],[Date]],"mmm-yyyy")</f>
        <v>Dec-2025</v>
      </c>
      <c r="P2879" t="str">
        <f>_xlfn.XLOOKUP(tblOrders[[#This Row],[OrderID]], tblReturns[OrderID], tblReturns[Returned])</f>
        <v>No</v>
      </c>
      <c r="Q2879" t="str">
        <f>_xlfn.XLOOKUP(tblOrders[[#This Row],[OrderID]], tblShipping[OrderID], tblShipping[ShipMode])</f>
        <v>Pickup</v>
      </c>
      <c r="R2879" t="str">
        <f>IFERROR(_xlfn.XLOOKUP(A2878, tblCustomers[CustomerID], tblCustomers[CustomerName]), "Not Found")</f>
        <v>Not Found</v>
      </c>
      <c r="S2879" t="str">
        <f>IF(tblOrders[[#This Row],[Sales]]&gt;1000000,"High Value","Standard")</f>
        <v>Standard</v>
      </c>
      <c r="T2879" t="str">
        <f>_xlfn.XLOOKUP(tblOrders[[#This Row],[ProductID]], tblProducts[ProductID], tblProducts[ProductName])</f>
        <v>Product 57</v>
      </c>
      <c r="U2879">
        <f>_xlfn.XLOOKUP(tblOrders[[#This Row],[SalesRepID]], tblSalesreps[RepID], tblSalesreps[Target])</f>
        <v>15141830</v>
      </c>
    </row>
    <row r="2880" spans="1:21">
      <c r="A2880" t="s">
        <v>3677</v>
      </c>
      <c r="B2880" s="7" t="s">
        <v>42</v>
      </c>
      <c r="C2880" t="s">
        <v>1138</v>
      </c>
      <c r="D2880" t="s">
        <v>667</v>
      </c>
      <c r="E2880" t="s">
        <v>56</v>
      </c>
      <c r="F2880" t="s">
        <v>51</v>
      </c>
      <c r="G2880">
        <v>6</v>
      </c>
      <c r="H2880">
        <v>0.2</v>
      </c>
      <c r="I2880" s="2">
        <v>295896</v>
      </c>
      <c r="J2880" t="str">
        <f>_xlfn.XLOOKUP(tblOrders[[#This Row],[CustomerID]], tblCustomers[CustomerID], tblCustomers[CustomerName])</f>
        <v>Customer 87</v>
      </c>
      <c r="K2880" t="str">
        <f>_xlfn.XLOOKUP(tblOrders[[#This Row],[CustomerID]], tblCustomers[CustomerID], tblCustomers[Segment])</f>
        <v>Consumer</v>
      </c>
      <c r="L2880" t="str">
        <f>_xlfn.XLOOKUP(tblOrders[[#This Row],[ProductID]], tblProducts[ProductID], tblProducts[Category])</f>
        <v>Electronics</v>
      </c>
      <c r="M2880">
        <f>_xlfn.XLOOKUP(tblOrders[[#This Row],[ProductID]], tblProducts[ProductID], tblProducts[CostPrice])</f>
        <v>13676</v>
      </c>
      <c r="N2880">
        <f>tblOrders[[#This Row],[Sales]]-(tblOrders[[#This Row],[CostPrice]]*tblOrders[[#This Row],[Quantity]])</f>
        <v>213840</v>
      </c>
      <c r="O2880" t="str">
        <f>TEXT(tblOrders[[#This Row],[Date]],"mmm-yyyy")</f>
        <v>May-2025</v>
      </c>
      <c r="P2880" t="str">
        <f>_xlfn.XLOOKUP(tblOrders[[#This Row],[OrderID]], tblReturns[OrderID], tblReturns[Returned])</f>
        <v>No</v>
      </c>
      <c r="Q2880" t="str">
        <f>_xlfn.XLOOKUP(tblOrders[[#This Row],[OrderID]], tblShipping[OrderID], tblShipping[ShipMode])</f>
        <v>Express</v>
      </c>
      <c r="R2880" t="str">
        <f>IFERROR(_xlfn.XLOOKUP(A2879, tblCustomers[CustomerID], tblCustomers[CustomerName]), "Not Found")</f>
        <v>Not Found</v>
      </c>
      <c r="S2880" t="str">
        <f>IF(tblOrders[[#This Row],[Sales]]&gt;1000000,"High Value","Standard")</f>
        <v>Standard</v>
      </c>
      <c r="T2880" t="str">
        <f>_xlfn.XLOOKUP(tblOrders[[#This Row],[ProductID]], tblProducts[ProductID], tblProducts[ProductName])</f>
        <v>Product 10</v>
      </c>
      <c r="U2880">
        <f>_xlfn.XLOOKUP(tblOrders[[#This Row],[SalesRepID]], tblSalesreps[RepID], tblSalesreps[Target])</f>
        <v>14265630</v>
      </c>
    </row>
    <row r="2881" spans="1:21">
      <c r="A2881" t="s">
        <v>3678</v>
      </c>
      <c r="B2881" s="7" t="s">
        <v>711</v>
      </c>
      <c r="C2881" t="s">
        <v>672</v>
      </c>
      <c r="D2881" t="s">
        <v>546</v>
      </c>
      <c r="E2881" t="s">
        <v>105</v>
      </c>
      <c r="F2881" t="s">
        <v>14</v>
      </c>
      <c r="G2881">
        <v>5</v>
      </c>
      <c r="H2881">
        <v>0.1</v>
      </c>
      <c r="I2881" s="2">
        <v>491130</v>
      </c>
      <c r="J2881" t="str">
        <f>_xlfn.XLOOKUP(tblOrders[[#This Row],[CustomerID]], tblCustomers[CustomerID], tblCustomers[CustomerName])</f>
        <v>Customer 41</v>
      </c>
      <c r="K2881" t="str">
        <f>_xlfn.XLOOKUP(tblOrders[[#This Row],[CustomerID]], tblCustomers[CustomerID], tblCustomers[Segment])</f>
        <v>Corporate</v>
      </c>
      <c r="L2881" t="str">
        <f>_xlfn.XLOOKUP(tblOrders[[#This Row],[ProductID]], tblProducts[ProductID], tblProducts[Category])</f>
        <v>Home</v>
      </c>
      <c r="M2881">
        <f>_xlfn.XLOOKUP(tblOrders[[#This Row],[ProductID]], tblProducts[ProductID], tblProducts[CostPrice])</f>
        <v>51783</v>
      </c>
      <c r="N2881">
        <f>tblOrders[[#This Row],[Sales]]-(tblOrders[[#This Row],[CostPrice]]*tblOrders[[#This Row],[Quantity]])</f>
        <v>232215</v>
      </c>
      <c r="O2881" t="str">
        <f>TEXT(tblOrders[[#This Row],[Date]],"mmm-yyyy")</f>
        <v>Jul-2025</v>
      </c>
      <c r="P2881" t="str">
        <f>_xlfn.XLOOKUP(tblOrders[[#This Row],[OrderID]], tblReturns[OrderID], tblReturns[Returned])</f>
        <v>No</v>
      </c>
      <c r="Q2881" t="str">
        <f>_xlfn.XLOOKUP(tblOrders[[#This Row],[OrderID]], tblShipping[OrderID], tblShipping[ShipMode])</f>
        <v>Express</v>
      </c>
      <c r="R2881" t="str">
        <f>IFERROR(_xlfn.XLOOKUP(A2880, tblCustomers[CustomerID], tblCustomers[CustomerName]), "Not Found")</f>
        <v>Not Found</v>
      </c>
      <c r="S2881" t="str">
        <f>IF(tblOrders[[#This Row],[Sales]]&gt;1000000,"High Value","Standard")</f>
        <v>Standard</v>
      </c>
      <c r="T2881" t="str">
        <f>_xlfn.XLOOKUP(tblOrders[[#This Row],[ProductID]], tblProducts[ProductID], tblProducts[ProductName])</f>
        <v>Product 14</v>
      </c>
      <c r="U2881">
        <f>_xlfn.XLOOKUP(tblOrders[[#This Row],[SalesRepID]], tblSalesreps[RepID], tblSalesreps[Target])</f>
        <v>8698154</v>
      </c>
    </row>
    <row r="2882" spans="1:21">
      <c r="A2882" t="s">
        <v>3679</v>
      </c>
      <c r="B2882" s="7" t="s">
        <v>2127</v>
      </c>
      <c r="C2882" t="s">
        <v>136</v>
      </c>
      <c r="D2882" t="s">
        <v>560</v>
      </c>
      <c r="E2882" t="s">
        <v>87</v>
      </c>
      <c r="F2882" t="s">
        <v>26</v>
      </c>
      <c r="G2882">
        <v>9</v>
      </c>
      <c r="H2882">
        <v>0.05</v>
      </c>
      <c r="I2882" s="2">
        <v>739002.15</v>
      </c>
      <c r="J2882" t="str">
        <f>_xlfn.XLOOKUP(tblOrders[[#This Row],[CustomerID]], tblCustomers[CustomerID], tblCustomers[CustomerName])</f>
        <v>Customer 263</v>
      </c>
      <c r="K2882" t="str">
        <f>_xlfn.XLOOKUP(tblOrders[[#This Row],[CustomerID]], tblCustomers[CustomerID], tblCustomers[Segment])</f>
        <v>Corporate</v>
      </c>
      <c r="L2882" t="str">
        <f>_xlfn.XLOOKUP(tblOrders[[#This Row],[ProductID]], tblProducts[ProductID], tblProducts[Category])</f>
        <v>Electronics</v>
      </c>
      <c r="M2882">
        <f>_xlfn.XLOOKUP(tblOrders[[#This Row],[ProductID]], tblProducts[ProductID], tblProducts[CostPrice])</f>
        <v>53062</v>
      </c>
      <c r="N2882">
        <f>tblOrders[[#This Row],[Sales]]-(tblOrders[[#This Row],[CostPrice]]*tblOrders[[#This Row],[Quantity]])</f>
        <v>261444.15000000002</v>
      </c>
      <c r="O2882" t="str">
        <f>TEXT(tblOrders[[#This Row],[Date]],"mmm-yyyy")</f>
        <v>Jun-2025</v>
      </c>
      <c r="P2882" t="str">
        <f>_xlfn.XLOOKUP(tblOrders[[#This Row],[OrderID]], tblReturns[OrderID], tblReturns[Returned])</f>
        <v>No</v>
      </c>
      <c r="Q2882" t="str">
        <f>_xlfn.XLOOKUP(tblOrders[[#This Row],[OrderID]], tblShipping[OrderID], tblShipping[ShipMode])</f>
        <v>Pickup</v>
      </c>
      <c r="R2882" t="str">
        <f>IFERROR(_xlfn.XLOOKUP(A2881, tblCustomers[CustomerID], tblCustomers[CustomerName]), "Not Found")</f>
        <v>Not Found</v>
      </c>
      <c r="S2882" t="str">
        <f>IF(tblOrders[[#This Row],[Sales]]&gt;1000000,"High Value","Standard")</f>
        <v>Standard</v>
      </c>
      <c r="T2882" t="str">
        <f>_xlfn.XLOOKUP(tblOrders[[#This Row],[ProductID]], tblProducts[ProductID], tblProducts[ProductName])</f>
        <v>Product 31</v>
      </c>
      <c r="U2882">
        <f>_xlfn.XLOOKUP(tblOrders[[#This Row],[SalesRepID]], tblSalesreps[RepID], tblSalesreps[Target])</f>
        <v>18500989</v>
      </c>
    </row>
    <row r="2883" spans="1:21">
      <c r="A2883" t="s">
        <v>3680</v>
      </c>
      <c r="B2883" s="7" t="s">
        <v>951</v>
      </c>
      <c r="C2883" t="s">
        <v>882</v>
      </c>
      <c r="D2883" t="s">
        <v>973</v>
      </c>
      <c r="E2883" t="s">
        <v>13</v>
      </c>
      <c r="F2883" t="s">
        <v>20</v>
      </c>
      <c r="G2883">
        <v>8</v>
      </c>
      <c r="H2883">
        <v>0.15</v>
      </c>
      <c r="I2883" s="2">
        <v>512774.40000000002</v>
      </c>
      <c r="J2883" t="str">
        <f>_xlfn.XLOOKUP(tblOrders[[#This Row],[CustomerID]], tblCustomers[CustomerID], tblCustomers[CustomerName])</f>
        <v>Customer 10</v>
      </c>
      <c r="K2883" t="str">
        <f>_xlfn.XLOOKUP(tblOrders[[#This Row],[CustomerID]], tblCustomers[CustomerID], tblCustomers[Segment])</f>
        <v>SME</v>
      </c>
      <c r="L2883" t="str">
        <f>_xlfn.XLOOKUP(tblOrders[[#This Row],[ProductID]], tblProducts[ProductID], tblProducts[Category])</f>
        <v>Office</v>
      </c>
      <c r="M2883">
        <f>_xlfn.XLOOKUP(tblOrders[[#This Row],[ProductID]], tblProducts[ProductID], tblProducts[CostPrice])</f>
        <v>44507</v>
      </c>
      <c r="N2883">
        <f>tblOrders[[#This Row],[Sales]]-(tblOrders[[#This Row],[CostPrice]]*tblOrders[[#This Row],[Quantity]])</f>
        <v>156718.40000000002</v>
      </c>
      <c r="O2883" t="str">
        <f>TEXT(tblOrders[[#This Row],[Date]],"mmm-yyyy")</f>
        <v>Aug-2025</v>
      </c>
      <c r="P2883" t="str">
        <f>_xlfn.XLOOKUP(tblOrders[[#This Row],[OrderID]], tblReturns[OrderID], tblReturns[Returned])</f>
        <v>No</v>
      </c>
      <c r="Q2883" t="str">
        <f>_xlfn.XLOOKUP(tblOrders[[#This Row],[OrderID]], tblShipping[OrderID], tblShipping[ShipMode])</f>
        <v>Express</v>
      </c>
      <c r="R2883" t="str">
        <f>IFERROR(_xlfn.XLOOKUP(A2882, tblCustomers[CustomerID], tblCustomers[CustomerName]), "Not Found")</f>
        <v>Not Found</v>
      </c>
      <c r="S2883" t="str">
        <f>IF(tblOrders[[#This Row],[Sales]]&gt;1000000,"High Value","Standard")</f>
        <v>Standard</v>
      </c>
      <c r="T2883" t="str">
        <f>_xlfn.XLOOKUP(tblOrders[[#This Row],[ProductID]], tblProducts[ProductID], tblProducts[ProductName])</f>
        <v>Product 53</v>
      </c>
      <c r="U2883">
        <f>_xlfn.XLOOKUP(tblOrders[[#This Row],[SalesRepID]], tblSalesreps[RepID], tblSalesreps[Target])</f>
        <v>11852878</v>
      </c>
    </row>
    <row r="2884" spans="1:21">
      <c r="A2884" t="s">
        <v>3681</v>
      </c>
      <c r="B2884" s="7" t="s">
        <v>443</v>
      </c>
      <c r="C2884" t="s">
        <v>1193</v>
      </c>
      <c r="D2884" t="s">
        <v>587</v>
      </c>
      <c r="E2884" t="s">
        <v>19</v>
      </c>
      <c r="F2884" t="s">
        <v>26</v>
      </c>
      <c r="G2884">
        <v>9</v>
      </c>
      <c r="H2884">
        <v>0.05</v>
      </c>
      <c r="I2884" s="2">
        <v>547447.94999999995</v>
      </c>
      <c r="J2884" t="str">
        <f>_xlfn.XLOOKUP(tblOrders[[#This Row],[CustomerID]], tblCustomers[CustomerID], tblCustomers[CustomerName])</f>
        <v>Customer 57</v>
      </c>
      <c r="K2884" t="str">
        <f>_xlfn.XLOOKUP(tblOrders[[#This Row],[CustomerID]], tblCustomers[CustomerID], tblCustomers[Segment])</f>
        <v>SME</v>
      </c>
      <c r="L2884" t="str">
        <f>_xlfn.XLOOKUP(tblOrders[[#This Row],[ProductID]], tblProducts[ProductID], tblProducts[Category])</f>
        <v>Electronics</v>
      </c>
      <c r="M2884">
        <f>_xlfn.XLOOKUP(tblOrders[[#This Row],[ProductID]], tblProducts[ProductID], tblProducts[CostPrice])</f>
        <v>67500</v>
      </c>
      <c r="N2884">
        <f>tblOrders[[#This Row],[Sales]]-(tblOrders[[#This Row],[CostPrice]]*tblOrders[[#This Row],[Quantity]])</f>
        <v>-60052.050000000047</v>
      </c>
      <c r="O2884" t="str">
        <f>TEXT(tblOrders[[#This Row],[Date]],"mmm-yyyy")</f>
        <v>Jan-2025</v>
      </c>
      <c r="P2884" t="str">
        <f>_xlfn.XLOOKUP(tblOrders[[#This Row],[OrderID]], tblReturns[OrderID], tblReturns[Returned])</f>
        <v>No</v>
      </c>
      <c r="Q2884" t="str">
        <f>_xlfn.XLOOKUP(tblOrders[[#This Row],[OrderID]], tblShipping[OrderID], tblShipping[ShipMode])</f>
        <v>Express</v>
      </c>
      <c r="R2884" t="str">
        <f>IFERROR(_xlfn.XLOOKUP(A2883, tblCustomers[CustomerID], tblCustomers[CustomerName]), "Not Found")</f>
        <v>Not Found</v>
      </c>
      <c r="S2884" t="str">
        <f>IF(tblOrders[[#This Row],[Sales]]&gt;1000000,"High Value","Standard")</f>
        <v>Standard</v>
      </c>
      <c r="T2884" t="str">
        <f>_xlfn.XLOOKUP(tblOrders[[#This Row],[ProductID]], tblProducts[ProductID], tblProducts[ProductName])</f>
        <v>Product 97</v>
      </c>
      <c r="U2884">
        <f>_xlfn.XLOOKUP(tblOrders[[#This Row],[SalesRepID]], tblSalesreps[RepID], tblSalesreps[Target])</f>
        <v>11347243</v>
      </c>
    </row>
    <row r="2885" spans="1:21">
      <c r="A2885" t="s">
        <v>3682</v>
      </c>
      <c r="B2885" s="7" t="s">
        <v>1169</v>
      </c>
      <c r="C2885" t="s">
        <v>1444</v>
      </c>
      <c r="D2885" t="s">
        <v>272</v>
      </c>
      <c r="E2885" t="s">
        <v>119</v>
      </c>
      <c r="F2885" t="s">
        <v>20</v>
      </c>
      <c r="G2885">
        <v>7</v>
      </c>
      <c r="H2885">
        <v>0.15</v>
      </c>
      <c r="I2885" s="2">
        <v>604758</v>
      </c>
      <c r="J2885" t="str">
        <f>_xlfn.XLOOKUP(tblOrders[[#This Row],[CustomerID]], tblCustomers[CustomerID], tblCustomers[CustomerName])</f>
        <v>Customer 6</v>
      </c>
      <c r="K2885" t="str">
        <f>_xlfn.XLOOKUP(tblOrders[[#This Row],[CustomerID]], tblCustomers[CustomerID], tblCustomers[Segment])</f>
        <v>Corporate</v>
      </c>
      <c r="L2885" t="str">
        <f>_xlfn.XLOOKUP(tblOrders[[#This Row],[ProductID]], tblProducts[ProductID], tblProducts[Category])</f>
        <v>Furniture</v>
      </c>
      <c r="M2885">
        <f>_xlfn.XLOOKUP(tblOrders[[#This Row],[ProductID]], tblProducts[ProductID], tblProducts[CostPrice])</f>
        <v>48118</v>
      </c>
      <c r="N2885">
        <f>tblOrders[[#This Row],[Sales]]-(tblOrders[[#This Row],[CostPrice]]*tblOrders[[#This Row],[Quantity]])</f>
        <v>267932</v>
      </c>
      <c r="O2885" t="str">
        <f>TEXT(tblOrders[[#This Row],[Date]],"mmm-yyyy")</f>
        <v>Nov-2025</v>
      </c>
      <c r="P2885" t="str">
        <f>_xlfn.XLOOKUP(tblOrders[[#This Row],[OrderID]], tblReturns[OrderID], tblReturns[Returned])</f>
        <v>No</v>
      </c>
      <c r="Q2885" t="str">
        <f>_xlfn.XLOOKUP(tblOrders[[#This Row],[OrderID]], tblShipping[OrderID], tblShipping[ShipMode])</f>
        <v>Standard</v>
      </c>
      <c r="R2885" t="str">
        <f>IFERROR(_xlfn.XLOOKUP(A2884, tblCustomers[CustomerID], tblCustomers[CustomerName]), "Not Found")</f>
        <v>Not Found</v>
      </c>
      <c r="S2885" t="str">
        <f>IF(tblOrders[[#This Row],[Sales]]&gt;1000000,"High Value","Standard")</f>
        <v>Standard</v>
      </c>
      <c r="T2885" t="str">
        <f>_xlfn.XLOOKUP(tblOrders[[#This Row],[ProductID]], tblProducts[ProductID], tblProducts[ProductName])</f>
        <v>Product 75</v>
      </c>
      <c r="U2885">
        <f>_xlfn.XLOOKUP(tblOrders[[#This Row],[SalesRepID]], tblSalesreps[RepID], tblSalesreps[Target])</f>
        <v>5886694</v>
      </c>
    </row>
    <row r="2886" spans="1:21">
      <c r="A2886" t="s">
        <v>3683</v>
      </c>
      <c r="B2886" s="7" t="s">
        <v>76</v>
      </c>
      <c r="C2886" t="s">
        <v>1046</v>
      </c>
      <c r="D2886" t="s">
        <v>133</v>
      </c>
      <c r="E2886" t="s">
        <v>186</v>
      </c>
      <c r="F2886" t="s">
        <v>20</v>
      </c>
      <c r="G2886">
        <v>10</v>
      </c>
      <c r="H2886">
        <v>0</v>
      </c>
      <c r="I2886" s="2">
        <v>1142860</v>
      </c>
      <c r="J2886" t="str">
        <f>_xlfn.XLOOKUP(tblOrders[[#This Row],[CustomerID]], tblCustomers[CustomerID], tblCustomers[CustomerName])</f>
        <v>Customer 52</v>
      </c>
      <c r="K2886" t="str">
        <f>_xlfn.XLOOKUP(tblOrders[[#This Row],[CustomerID]], tblCustomers[CustomerID], tblCustomers[Segment])</f>
        <v>Consumer</v>
      </c>
      <c r="L2886" t="str">
        <f>_xlfn.XLOOKUP(tblOrders[[#This Row],[ProductID]], tblProducts[ProductID], tblProducts[Category])</f>
        <v>Furniture</v>
      </c>
      <c r="M2886">
        <f>_xlfn.XLOOKUP(tblOrders[[#This Row],[ProductID]], tblProducts[ProductID], tblProducts[CostPrice])</f>
        <v>53604</v>
      </c>
      <c r="N2886">
        <f>tblOrders[[#This Row],[Sales]]-(tblOrders[[#This Row],[CostPrice]]*tblOrders[[#This Row],[Quantity]])</f>
        <v>606820</v>
      </c>
      <c r="O2886" t="str">
        <f>TEXT(tblOrders[[#This Row],[Date]],"mmm-yyyy")</f>
        <v>Jun-2025</v>
      </c>
      <c r="P2886" t="str">
        <f>_xlfn.XLOOKUP(tblOrders[[#This Row],[OrderID]], tblReturns[OrderID], tblReturns[Returned])</f>
        <v>No</v>
      </c>
      <c r="Q2886" t="str">
        <f>_xlfn.XLOOKUP(tblOrders[[#This Row],[OrderID]], tblShipping[OrderID], tblShipping[ShipMode])</f>
        <v>Express</v>
      </c>
      <c r="R2886" t="str">
        <f>IFERROR(_xlfn.XLOOKUP(A2885, tblCustomers[CustomerID], tblCustomers[CustomerName]), "Not Found")</f>
        <v>Not Found</v>
      </c>
      <c r="S2886" t="str">
        <f>IF(tblOrders[[#This Row],[Sales]]&gt;1000000,"High Value","Standard")</f>
        <v>High Value</v>
      </c>
      <c r="T2886" t="str">
        <f>_xlfn.XLOOKUP(tblOrders[[#This Row],[ProductID]], tblProducts[ProductID], tblProducts[ProductName])</f>
        <v>Product 6</v>
      </c>
      <c r="U2886">
        <f>_xlfn.XLOOKUP(tblOrders[[#This Row],[SalesRepID]], tblSalesreps[RepID], tblSalesreps[Target])</f>
        <v>15141830</v>
      </c>
    </row>
    <row r="2887" spans="1:21">
      <c r="A2887" t="s">
        <v>3684</v>
      </c>
      <c r="B2887" s="7" t="s">
        <v>663</v>
      </c>
      <c r="C2887" t="s">
        <v>664</v>
      </c>
      <c r="D2887" t="s">
        <v>83</v>
      </c>
      <c r="E2887" t="s">
        <v>69</v>
      </c>
      <c r="F2887" t="s">
        <v>51</v>
      </c>
      <c r="G2887">
        <v>1</v>
      </c>
      <c r="H2887">
        <v>0</v>
      </c>
      <c r="I2887" s="2">
        <v>82879</v>
      </c>
      <c r="J2887" t="str">
        <f>_xlfn.XLOOKUP(tblOrders[[#This Row],[CustomerID]], tblCustomers[CustomerID], tblCustomers[CustomerName])</f>
        <v>Customer 112</v>
      </c>
      <c r="K2887" t="str">
        <f>_xlfn.XLOOKUP(tblOrders[[#This Row],[CustomerID]], tblCustomers[CustomerID], tblCustomers[Segment])</f>
        <v>Corporate</v>
      </c>
      <c r="L2887" t="str">
        <f>_xlfn.XLOOKUP(tblOrders[[#This Row],[ProductID]], tblProducts[ProductID], tblProducts[Category])</f>
        <v>Furniture</v>
      </c>
      <c r="M2887">
        <f>_xlfn.XLOOKUP(tblOrders[[#This Row],[ProductID]], tblProducts[ProductID], tblProducts[CostPrice])</f>
        <v>79600</v>
      </c>
      <c r="N2887">
        <f>tblOrders[[#This Row],[Sales]]-(tblOrders[[#This Row],[CostPrice]]*tblOrders[[#This Row],[Quantity]])</f>
        <v>3279</v>
      </c>
      <c r="O2887" t="str">
        <f>TEXT(tblOrders[[#This Row],[Date]],"mmm-yyyy")</f>
        <v>Aug-2025</v>
      </c>
      <c r="P2887" t="str">
        <f>_xlfn.XLOOKUP(tblOrders[[#This Row],[OrderID]], tblReturns[OrderID], tblReturns[Returned])</f>
        <v>No</v>
      </c>
      <c r="Q2887" t="str">
        <f>_xlfn.XLOOKUP(tblOrders[[#This Row],[OrderID]], tblShipping[OrderID], tblShipping[ShipMode])</f>
        <v>Express</v>
      </c>
      <c r="R2887" t="str">
        <f>IFERROR(_xlfn.XLOOKUP(A2886, tblCustomers[CustomerID], tblCustomers[CustomerName]), "Not Found")</f>
        <v>Not Found</v>
      </c>
      <c r="S2887" t="str">
        <f>IF(tblOrders[[#This Row],[Sales]]&gt;1000000,"High Value","Standard")</f>
        <v>Standard</v>
      </c>
      <c r="T2887" t="str">
        <f>_xlfn.XLOOKUP(tblOrders[[#This Row],[ProductID]], tblProducts[ProductID], tblProducts[ProductName])</f>
        <v>Product 43</v>
      </c>
      <c r="U2887">
        <f>_xlfn.XLOOKUP(tblOrders[[#This Row],[SalesRepID]], tblSalesreps[RepID], tblSalesreps[Target])</f>
        <v>19473459</v>
      </c>
    </row>
    <row r="2888" spans="1:21">
      <c r="A2888" t="s">
        <v>3685</v>
      </c>
      <c r="B2888" s="7" t="s">
        <v>1532</v>
      </c>
      <c r="C2888" t="s">
        <v>712</v>
      </c>
      <c r="D2888" t="s">
        <v>236</v>
      </c>
      <c r="E2888" t="s">
        <v>79</v>
      </c>
      <c r="F2888" t="s">
        <v>88</v>
      </c>
      <c r="G2888">
        <v>10</v>
      </c>
      <c r="H2888">
        <v>0.1</v>
      </c>
      <c r="I2888" s="2">
        <v>70308</v>
      </c>
      <c r="J2888" t="str">
        <f>_xlfn.XLOOKUP(tblOrders[[#This Row],[CustomerID]], tblCustomers[CustomerID], tblCustomers[CustomerName])</f>
        <v>Customer 294</v>
      </c>
      <c r="K2888" t="str">
        <f>_xlfn.XLOOKUP(tblOrders[[#This Row],[CustomerID]], tblCustomers[CustomerID], tblCustomers[Segment])</f>
        <v>SME</v>
      </c>
      <c r="L2888" t="str">
        <f>_xlfn.XLOOKUP(tblOrders[[#This Row],[ProductID]], tblProducts[ProductID], tblProducts[Category])</f>
        <v>Furniture</v>
      </c>
      <c r="M2888">
        <f>_xlfn.XLOOKUP(tblOrders[[#This Row],[ProductID]], tblProducts[ProductID], tblProducts[CostPrice])</f>
        <v>21756</v>
      </c>
      <c r="N2888">
        <f>tblOrders[[#This Row],[Sales]]-(tblOrders[[#This Row],[CostPrice]]*tblOrders[[#This Row],[Quantity]])</f>
        <v>-147252</v>
      </c>
      <c r="O2888" t="str">
        <f>TEXT(tblOrders[[#This Row],[Date]],"mmm-yyyy")</f>
        <v>Nov-2025</v>
      </c>
      <c r="P2888" t="str">
        <f>_xlfn.XLOOKUP(tblOrders[[#This Row],[OrderID]], tblReturns[OrderID], tblReturns[Returned])</f>
        <v>No</v>
      </c>
      <c r="Q2888" t="str">
        <f>_xlfn.XLOOKUP(tblOrders[[#This Row],[OrderID]], tblShipping[OrderID], tblShipping[ShipMode])</f>
        <v>Standard</v>
      </c>
      <c r="R2888" t="str">
        <f>IFERROR(_xlfn.XLOOKUP(A2887, tblCustomers[CustomerID], tblCustomers[CustomerName]), "Not Found")</f>
        <v>Not Found</v>
      </c>
      <c r="S2888" t="str">
        <f>IF(tblOrders[[#This Row],[Sales]]&gt;1000000,"High Value","Standard")</f>
        <v>Standard</v>
      </c>
      <c r="T2888" t="str">
        <f>_xlfn.XLOOKUP(tblOrders[[#This Row],[ProductID]], tblProducts[ProductID], tblProducts[ProductName])</f>
        <v>Product 41</v>
      </c>
      <c r="U2888">
        <f>_xlfn.XLOOKUP(tblOrders[[#This Row],[SalesRepID]], tblSalesreps[RepID], tblSalesreps[Target])</f>
        <v>8592536</v>
      </c>
    </row>
    <row r="2889" spans="1:21">
      <c r="A2889" t="s">
        <v>3686</v>
      </c>
      <c r="B2889" s="7" t="s">
        <v>1246</v>
      </c>
      <c r="C2889" t="s">
        <v>778</v>
      </c>
      <c r="D2889" t="s">
        <v>560</v>
      </c>
      <c r="E2889" t="s">
        <v>205</v>
      </c>
      <c r="F2889" t="s">
        <v>51</v>
      </c>
      <c r="G2889">
        <v>7</v>
      </c>
      <c r="H2889">
        <v>0.2</v>
      </c>
      <c r="I2889" s="2">
        <v>672324.8</v>
      </c>
      <c r="J2889" t="str">
        <f>_xlfn.XLOOKUP(tblOrders[[#This Row],[CustomerID]], tblCustomers[CustomerID], tblCustomers[CustomerName])</f>
        <v>Customer 205</v>
      </c>
      <c r="K2889" t="str">
        <f>_xlfn.XLOOKUP(tblOrders[[#This Row],[CustomerID]], tblCustomers[CustomerID], tblCustomers[Segment])</f>
        <v>Corporate</v>
      </c>
      <c r="L2889" t="str">
        <f>_xlfn.XLOOKUP(tblOrders[[#This Row],[ProductID]], tblProducts[ProductID], tblProducts[Category])</f>
        <v>Electronics</v>
      </c>
      <c r="M2889">
        <f>_xlfn.XLOOKUP(tblOrders[[#This Row],[ProductID]], tblProducts[ProductID], tblProducts[CostPrice])</f>
        <v>53062</v>
      </c>
      <c r="N2889">
        <f>tblOrders[[#This Row],[Sales]]-(tblOrders[[#This Row],[CostPrice]]*tblOrders[[#This Row],[Quantity]])</f>
        <v>300890.80000000005</v>
      </c>
      <c r="O2889" t="str">
        <f>TEXT(tblOrders[[#This Row],[Date]],"mmm-yyyy")</f>
        <v>Jun-2025</v>
      </c>
      <c r="P2889" t="str">
        <f>_xlfn.XLOOKUP(tblOrders[[#This Row],[OrderID]], tblReturns[OrderID], tblReturns[Returned])</f>
        <v>No</v>
      </c>
      <c r="Q2889" t="str">
        <f>_xlfn.XLOOKUP(tblOrders[[#This Row],[OrderID]], tblShipping[OrderID], tblShipping[ShipMode])</f>
        <v>Express</v>
      </c>
      <c r="R2889" t="str">
        <f>IFERROR(_xlfn.XLOOKUP(A2888, tblCustomers[CustomerID], tblCustomers[CustomerName]), "Not Found")</f>
        <v>Not Found</v>
      </c>
      <c r="S2889" t="str">
        <f>IF(tblOrders[[#This Row],[Sales]]&gt;1000000,"High Value","Standard")</f>
        <v>Standard</v>
      </c>
      <c r="T2889" t="str">
        <f>_xlfn.XLOOKUP(tblOrders[[#This Row],[ProductID]], tblProducts[ProductID], tblProducts[ProductName])</f>
        <v>Product 31</v>
      </c>
      <c r="U2889">
        <f>_xlfn.XLOOKUP(tblOrders[[#This Row],[SalesRepID]], tblSalesreps[RepID], tblSalesreps[Target])</f>
        <v>16246424</v>
      </c>
    </row>
    <row r="2890" spans="1:21">
      <c r="A2890" t="s">
        <v>3687</v>
      </c>
      <c r="B2890" s="7" t="s">
        <v>195</v>
      </c>
      <c r="C2890" t="s">
        <v>1130</v>
      </c>
      <c r="D2890" t="s">
        <v>973</v>
      </c>
      <c r="E2890" t="s">
        <v>69</v>
      </c>
      <c r="F2890" t="s">
        <v>26</v>
      </c>
      <c r="G2890">
        <v>9</v>
      </c>
      <c r="H2890">
        <v>0.2</v>
      </c>
      <c r="I2890" s="2">
        <v>1043956.8</v>
      </c>
      <c r="J2890" t="str">
        <f>_xlfn.XLOOKUP(tblOrders[[#This Row],[CustomerID]], tblCustomers[CustomerID], tblCustomers[CustomerName])</f>
        <v>Customer 78</v>
      </c>
      <c r="K2890" t="str">
        <f>_xlfn.XLOOKUP(tblOrders[[#This Row],[CustomerID]], tblCustomers[CustomerID], tblCustomers[Segment])</f>
        <v>Consumer</v>
      </c>
      <c r="L2890" t="str">
        <f>_xlfn.XLOOKUP(tblOrders[[#This Row],[ProductID]], tblProducts[ProductID], tblProducts[Category])</f>
        <v>Office</v>
      </c>
      <c r="M2890">
        <f>_xlfn.XLOOKUP(tblOrders[[#This Row],[ProductID]], tblProducts[ProductID], tblProducts[CostPrice])</f>
        <v>44507</v>
      </c>
      <c r="N2890">
        <f>tblOrders[[#This Row],[Sales]]-(tblOrders[[#This Row],[CostPrice]]*tblOrders[[#This Row],[Quantity]])</f>
        <v>643393.80000000005</v>
      </c>
      <c r="O2890" t="str">
        <f>TEXT(tblOrders[[#This Row],[Date]],"mmm-yyyy")</f>
        <v>Oct-2025</v>
      </c>
      <c r="P2890" t="str">
        <f>_xlfn.XLOOKUP(tblOrders[[#This Row],[OrderID]], tblReturns[OrderID], tblReturns[Returned])</f>
        <v>No</v>
      </c>
      <c r="Q2890" t="str">
        <f>_xlfn.XLOOKUP(tblOrders[[#This Row],[OrderID]], tblShipping[OrderID], tblShipping[ShipMode])</f>
        <v>Standard</v>
      </c>
      <c r="R2890" t="str">
        <f>IFERROR(_xlfn.XLOOKUP(A2889, tblCustomers[CustomerID], tblCustomers[CustomerName]), "Not Found")</f>
        <v>Not Found</v>
      </c>
      <c r="S2890" t="str">
        <f>IF(tblOrders[[#This Row],[Sales]]&gt;1000000,"High Value","Standard")</f>
        <v>High Value</v>
      </c>
      <c r="T2890" t="str">
        <f>_xlfn.XLOOKUP(tblOrders[[#This Row],[ProductID]], tblProducts[ProductID], tblProducts[ProductName])</f>
        <v>Product 53</v>
      </c>
      <c r="U2890">
        <f>_xlfn.XLOOKUP(tblOrders[[#This Row],[SalesRepID]], tblSalesreps[RepID], tblSalesreps[Target])</f>
        <v>19473459</v>
      </c>
    </row>
    <row r="2891" spans="1:21">
      <c r="A2891" t="s">
        <v>3688</v>
      </c>
      <c r="B2891" s="7" t="s">
        <v>737</v>
      </c>
      <c r="C2891" t="s">
        <v>392</v>
      </c>
      <c r="D2891" t="s">
        <v>30</v>
      </c>
      <c r="E2891" t="s">
        <v>202</v>
      </c>
      <c r="F2891" t="s">
        <v>14</v>
      </c>
      <c r="G2891">
        <v>3</v>
      </c>
      <c r="H2891">
        <v>0.1</v>
      </c>
      <c r="I2891" s="2">
        <v>185676.3</v>
      </c>
      <c r="J2891" t="str">
        <f>_xlfn.XLOOKUP(tblOrders[[#This Row],[CustomerID]], tblCustomers[CustomerID], tblCustomers[CustomerName])</f>
        <v>Customer 11</v>
      </c>
      <c r="K2891" t="str">
        <f>_xlfn.XLOOKUP(tblOrders[[#This Row],[CustomerID]], tblCustomers[CustomerID], tblCustomers[Segment])</f>
        <v>SME</v>
      </c>
      <c r="L2891" t="str">
        <f>_xlfn.XLOOKUP(tblOrders[[#This Row],[ProductID]], tblProducts[ProductID], tblProducts[Category])</f>
        <v>Furniture</v>
      </c>
      <c r="M2891">
        <f>_xlfn.XLOOKUP(tblOrders[[#This Row],[ProductID]], tblProducts[ProductID], tblProducts[CostPrice])</f>
        <v>18655</v>
      </c>
      <c r="N2891">
        <f>tblOrders[[#This Row],[Sales]]-(tblOrders[[#This Row],[CostPrice]]*tblOrders[[#This Row],[Quantity]])</f>
        <v>129711.29999999999</v>
      </c>
      <c r="O2891" t="str">
        <f>TEXT(tblOrders[[#This Row],[Date]],"mmm-yyyy")</f>
        <v>Nov-2025</v>
      </c>
      <c r="P2891" t="str">
        <f>_xlfn.XLOOKUP(tblOrders[[#This Row],[OrderID]], tblReturns[OrderID], tblReturns[Returned])</f>
        <v>No</v>
      </c>
      <c r="Q2891" t="str">
        <f>_xlfn.XLOOKUP(tblOrders[[#This Row],[OrderID]], tblShipping[OrderID], tblShipping[ShipMode])</f>
        <v>Standard</v>
      </c>
      <c r="R2891" t="str">
        <f>IFERROR(_xlfn.XLOOKUP(A2890, tblCustomers[CustomerID], tblCustomers[CustomerName]), "Not Found")</f>
        <v>Not Found</v>
      </c>
      <c r="S2891" t="str">
        <f>IF(tblOrders[[#This Row],[Sales]]&gt;1000000,"High Value","Standard")</f>
        <v>Standard</v>
      </c>
      <c r="T2891" t="str">
        <f>_xlfn.XLOOKUP(tblOrders[[#This Row],[ProductID]], tblProducts[ProductID], tblProducts[ProductName])</f>
        <v>Product 34</v>
      </c>
      <c r="U2891">
        <f>_xlfn.XLOOKUP(tblOrders[[#This Row],[SalesRepID]], tblSalesreps[RepID], tblSalesreps[Target])</f>
        <v>10652665</v>
      </c>
    </row>
    <row r="2892" spans="1:21">
      <c r="A2892" t="s">
        <v>3689</v>
      </c>
      <c r="B2892" s="7" t="s">
        <v>891</v>
      </c>
      <c r="C2892" t="s">
        <v>1102</v>
      </c>
      <c r="D2892" t="s">
        <v>209</v>
      </c>
      <c r="E2892" t="s">
        <v>119</v>
      </c>
      <c r="F2892" t="s">
        <v>26</v>
      </c>
      <c r="G2892">
        <v>6</v>
      </c>
      <c r="H2892">
        <v>0.15</v>
      </c>
      <c r="I2892" s="2">
        <v>320611.5</v>
      </c>
      <c r="J2892" t="str">
        <f>_xlfn.XLOOKUP(tblOrders[[#This Row],[CustomerID]], tblCustomers[CustomerID], tblCustomers[CustomerName])</f>
        <v>Customer 90</v>
      </c>
      <c r="K2892" t="str">
        <f>_xlfn.XLOOKUP(tblOrders[[#This Row],[CustomerID]], tblCustomers[CustomerID], tblCustomers[Segment])</f>
        <v>Corporate</v>
      </c>
      <c r="L2892" t="str">
        <f>_xlfn.XLOOKUP(tblOrders[[#This Row],[ProductID]], tblProducts[ProductID], tblProducts[Category])</f>
        <v>Office</v>
      </c>
      <c r="M2892">
        <f>_xlfn.XLOOKUP(tblOrders[[#This Row],[ProductID]], tblProducts[ProductID], tblProducts[CostPrice])</f>
        <v>27558</v>
      </c>
      <c r="N2892">
        <f>tblOrders[[#This Row],[Sales]]-(tblOrders[[#This Row],[CostPrice]]*tblOrders[[#This Row],[Quantity]])</f>
        <v>155263.5</v>
      </c>
      <c r="O2892" t="str">
        <f>TEXT(tblOrders[[#This Row],[Date]],"mmm-yyyy")</f>
        <v>Jan-2025</v>
      </c>
      <c r="P2892" t="str">
        <f>_xlfn.XLOOKUP(tblOrders[[#This Row],[OrderID]], tblReturns[OrderID], tblReturns[Returned])</f>
        <v>No</v>
      </c>
      <c r="Q2892" t="str">
        <f>_xlfn.XLOOKUP(tblOrders[[#This Row],[OrderID]], tblShipping[OrderID], tblShipping[ShipMode])</f>
        <v>Express</v>
      </c>
      <c r="R2892" t="str">
        <f>IFERROR(_xlfn.XLOOKUP(A2891, tblCustomers[CustomerID], tblCustomers[CustomerName]), "Not Found")</f>
        <v>Not Found</v>
      </c>
      <c r="S2892" t="str">
        <f>IF(tblOrders[[#This Row],[Sales]]&gt;1000000,"High Value","Standard")</f>
        <v>Standard</v>
      </c>
      <c r="T2892" t="str">
        <f>_xlfn.XLOOKUP(tblOrders[[#This Row],[ProductID]], tblProducts[ProductID], tblProducts[ProductName])</f>
        <v>Product 93</v>
      </c>
      <c r="U2892">
        <f>_xlfn.XLOOKUP(tblOrders[[#This Row],[SalesRepID]], tblSalesreps[RepID], tblSalesreps[Target])</f>
        <v>5886694</v>
      </c>
    </row>
    <row r="2893" spans="1:21">
      <c r="A2893" t="s">
        <v>3690</v>
      </c>
      <c r="B2893" s="7" t="s">
        <v>2006</v>
      </c>
      <c r="C2893" t="s">
        <v>481</v>
      </c>
      <c r="D2893" t="s">
        <v>60</v>
      </c>
      <c r="E2893" t="s">
        <v>119</v>
      </c>
      <c r="F2893" t="s">
        <v>88</v>
      </c>
      <c r="G2893">
        <v>9</v>
      </c>
      <c r="H2893">
        <v>0.2</v>
      </c>
      <c r="I2893" s="2">
        <v>468079.2</v>
      </c>
      <c r="J2893" t="str">
        <f>_xlfn.XLOOKUP(tblOrders[[#This Row],[CustomerID]], tblCustomers[CustomerID], tblCustomers[CustomerName])</f>
        <v>Customer 166</v>
      </c>
      <c r="K2893" t="str">
        <f>_xlfn.XLOOKUP(tblOrders[[#This Row],[CustomerID]], tblCustomers[CustomerID], tblCustomers[Segment])</f>
        <v>SME</v>
      </c>
      <c r="L2893" t="str">
        <f>_xlfn.XLOOKUP(tblOrders[[#This Row],[ProductID]], tblProducts[ProductID], tblProducts[Category])</f>
        <v>Office</v>
      </c>
      <c r="M2893">
        <f>_xlfn.XLOOKUP(tblOrders[[#This Row],[ProductID]], tblProducts[ProductID], tblProducts[CostPrice])</f>
        <v>62137</v>
      </c>
      <c r="N2893">
        <f>tblOrders[[#This Row],[Sales]]-(tblOrders[[#This Row],[CostPrice]]*tblOrders[[#This Row],[Quantity]])</f>
        <v>-91153.799999999988</v>
      </c>
      <c r="O2893" t="str">
        <f>TEXT(tblOrders[[#This Row],[Date]],"mmm-yyyy")</f>
        <v>Aug-2025</v>
      </c>
      <c r="P2893" t="str">
        <f>_xlfn.XLOOKUP(tblOrders[[#This Row],[OrderID]], tblReturns[OrderID], tblReturns[Returned])</f>
        <v>No</v>
      </c>
      <c r="Q2893" t="str">
        <f>_xlfn.XLOOKUP(tblOrders[[#This Row],[OrderID]], tblShipping[OrderID], tblShipping[ShipMode])</f>
        <v>Express</v>
      </c>
      <c r="R2893" t="str">
        <f>IFERROR(_xlfn.XLOOKUP(A2892, tblCustomers[CustomerID], tblCustomers[CustomerName]), "Not Found")</f>
        <v>Not Found</v>
      </c>
      <c r="S2893" t="str">
        <f>IF(tblOrders[[#This Row],[Sales]]&gt;1000000,"High Value","Standard")</f>
        <v>Standard</v>
      </c>
      <c r="T2893" t="str">
        <f>_xlfn.XLOOKUP(tblOrders[[#This Row],[ProductID]], tblProducts[ProductID], tblProducts[ProductName])</f>
        <v>Product 100</v>
      </c>
      <c r="U2893">
        <f>_xlfn.XLOOKUP(tblOrders[[#This Row],[SalesRepID]], tblSalesreps[RepID], tblSalesreps[Target])</f>
        <v>5886694</v>
      </c>
    </row>
    <row r="2894" spans="1:21">
      <c r="A2894" t="s">
        <v>3691</v>
      </c>
      <c r="B2894" s="7" t="s">
        <v>417</v>
      </c>
      <c r="C2894" t="s">
        <v>810</v>
      </c>
      <c r="D2894" t="s">
        <v>301</v>
      </c>
      <c r="E2894" t="s">
        <v>197</v>
      </c>
      <c r="F2894" t="s">
        <v>20</v>
      </c>
      <c r="G2894">
        <v>9</v>
      </c>
      <c r="H2894">
        <v>0.05</v>
      </c>
      <c r="I2894" s="2">
        <v>84456.9</v>
      </c>
      <c r="J2894" t="str">
        <f>_xlfn.XLOOKUP(tblOrders[[#This Row],[CustomerID]], tblCustomers[CustomerID], tblCustomers[CustomerName])</f>
        <v>Customer 18</v>
      </c>
      <c r="K2894" t="str">
        <f>_xlfn.XLOOKUP(tblOrders[[#This Row],[CustomerID]], tblCustomers[CustomerID], tblCustomers[Segment])</f>
        <v>Corporate</v>
      </c>
      <c r="L2894" t="str">
        <f>_xlfn.XLOOKUP(tblOrders[[#This Row],[ProductID]], tblProducts[ProductID], tblProducts[Category])</f>
        <v>Office</v>
      </c>
      <c r="M2894">
        <f>_xlfn.XLOOKUP(tblOrders[[#This Row],[ProductID]], tblProducts[ProductID], tblProducts[CostPrice])</f>
        <v>77841</v>
      </c>
      <c r="N2894">
        <f>tblOrders[[#This Row],[Sales]]-(tblOrders[[#This Row],[CostPrice]]*tblOrders[[#This Row],[Quantity]])</f>
        <v>-616112.1</v>
      </c>
      <c r="O2894" t="str">
        <f>TEXT(tblOrders[[#This Row],[Date]],"mmm-yyyy")</f>
        <v>Feb-2025</v>
      </c>
      <c r="P2894" t="str">
        <f>_xlfn.XLOOKUP(tblOrders[[#This Row],[OrderID]], tblReturns[OrderID], tblReturns[Returned])</f>
        <v>No</v>
      </c>
      <c r="Q2894" t="str">
        <f>_xlfn.XLOOKUP(tblOrders[[#This Row],[OrderID]], tblShipping[OrderID], tblShipping[ShipMode])</f>
        <v>Express</v>
      </c>
      <c r="R2894" t="str">
        <f>IFERROR(_xlfn.XLOOKUP(A2893, tblCustomers[CustomerID], tblCustomers[CustomerName]), "Not Found")</f>
        <v>Not Found</v>
      </c>
      <c r="S2894" t="str">
        <f>IF(tblOrders[[#This Row],[Sales]]&gt;1000000,"High Value","Standard")</f>
        <v>Standard</v>
      </c>
      <c r="T2894" t="str">
        <f>_xlfn.XLOOKUP(tblOrders[[#This Row],[ProductID]], tblProducts[ProductID], tblProducts[ProductName])</f>
        <v>Product 98</v>
      </c>
      <c r="U2894">
        <f>_xlfn.XLOOKUP(tblOrders[[#This Row],[SalesRepID]], tblSalesreps[RepID], tblSalesreps[Target])</f>
        <v>19562258</v>
      </c>
    </row>
    <row r="2895" spans="1:21">
      <c r="A2895" t="s">
        <v>3692</v>
      </c>
      <c r="B2895" s="7" t="s">
        <v>887</v>
      </c>
      <c r="C2895" t="s">
        <v>709</v>
      </c>
      <c r="D2895" t="s">
        <v>34</v>
      </c>
      <c r="E2895" t="s">
        <v>19</v>
      </c>
      <c r="F2895" t="s">
        <v>14</v>
      </c>
      <c r="G2895">
        <v>10</v>
      </c>
      <c r="H2895">
        <v>0.1</v>
      </c>
      <c r="I2895" s="2">
        <v>661707</v>
      </c>
      <c r="J2895" t="str">
        <f>_xlfn.XLOOKUP(tblOrders[[#This Row],[CustomerID]], tblCustomers[CustomerID], tblCustomers[CustomerName])</f>
        <v>Customer 286</v>
      </c>
      <c r="K2895" t="str">
        <f>_xlfn.XLOOKUP(tblOrders[[#This Row],[CustomerID]], tblCustomers[CustomerID], tblCustomers[Segment])</f>
        <v>Consumer</v>
      </c>
      <c r="L2895" t="str">
        <f>_xlfn.XLOOKUP(tblOrders[[#This Row],[ProductID]], tblProducts[ProductID], tblProducts[Category])</f>
        <v>Electronics</v>
      </c>
      <c r="M2895">
        <f>_xlfn.XLOOKUP(tblOrders[[#This Row],[ProductID]], tblProducts[ProductID], tblProducts[CostPrice])</f>
        <v>24518</v>
      </c>
      <c r="N2895">
        <f>tblOrders[[#This Row],[Sales]]-(tblOrders[[#This Row],[CostPrice]]*tblOrders[[#This Row],[Quantity]])</f>
        <v>416527</v>
      </c>
      <c r="O2895" t="str">
        <f>TEXT(tblOrders[[#This Row],[Date]],"mmm-yyyy")</f>
        <v>Nov-2025</v>
      </c>
      <c r="P2895" t="str">
        <f>_xlfn.XLOOKUP(tblOrders[[#This Row],[OrderID]], tblReturns[OrderID], tblReturns[Returned])</f>
        <v>No</v>
      </c>
      <c r="Q2895" t="str">
        <f>_xlfn.XLOOKUP(tblOrders[[#This Row],[OrderID]], tblShipping[OrderID], tblShipping[ShipMode])</f>
        <v>Express</v>
      </c>
      <c r="R2895" t="str">
        <f>IFERROR(_xlfn.XLOOKUP(A2894, tblCustomers[CustomerID], tblCustomers[CustomerName]), "Not Found")</f>
        <v>Not Found</v>
      </c>
      <c r="S2895" t="str">
        <f>IF(tblOrders[[#This Row],[Sales]]&gt;1000000,"High Value","Standard")</f>
        <v>Standard</v>
      </c>
      <c r="T2895" t="str">
        <f>_xlfn.XLOOKUP(tblOrders[[#This Row],[ProductID]], tblProducts[ProductID], tblProducts[ProductName])</f>
        <v>Product 90</v>
      </c>
      <c r="U2895">
        <f>_xlfn.XLOOKUP(tblOrders[[#This Row],[SalesRepID]], tblSalesreps[RepID], tblSalesreps[Target])</f>
        <v>11347243</v>
      </c>
    </row>
    <row r="2896" spans="1:21">
      <c r="A2896" t="s">
        <v>3693</v>
      </c>
      <c r="B2896" s="7" t="s">
        <v>489</v>
      </c>
      <c r="C2896" t="s">
        <v>254</v>
      </c>
      <c r="D2896" t="s">
        <v>209</v>
      </c>
      <c r="E2896" t="s">
        <v>202</v>
      </c>
      <c r="F2896" t="s">
        <v>20</v>
      </c>
      <c r="G2896">
        <v>3</v>
      </c>
      <c r="H2896">
        <v>0.2</v>
      </c>
      <c r="I2896" s="2">
        <v>20491.2</v>
      </c>
      <c r="J2896" t="str">
        <f>_xlfn.XLOOKUP(tblOrders[[#This Row],[CustomerID]], tblCustomers[CustomerID], tblCustomers[CustomerName])</f>
        <v>Customer 59</v>
      </c>
      <c r="K2896" t="str">
        <f>_xlfn.XLOOKUP(tblOrders[[#This Row],[CustomerID]], tblCustomers[CustomerID], tblCustomers[Segment])</f>
        <v>SME</v>
      </c>
      <c r="L2896" t="str">
        <f>_xlfn.XLOOKUP(tblOrders[[#This Row],[ProductID]], tblProducts[ProductID], tblProducts[Category])</f>
        <v>Office</v>
      </c>
      <c r="M2896">
        <f>_xlfn.XLOOKUP(tblOrders[[#This Row],[ProductID]], tblProducts[ProductID], tblProducts[CostPrice])</f>
        <v>27558</v>
      </c>
      <c r="N2896">
        <f>tblOrders[[#This Row],[Sales]]-(tblOrders[[#This Row],[CostPrice]]*tblOrders[[#This Row],[Quantity]])</f>
        <v>-62182.8</v>
      </c>
      <c r="O2896" t="str">
        <f>TEXT(tblOrders[[#This Row],[Date]],"mmm-yyyy")</f>
        <v>Sep-2025</v>
      </c>
      <c r="P2896" t="str">
        <f>_xlfn.XLOOKUP(tblOrders[[#This Row],[OrderID]], tblReturns[OrderID], tblReturns[Returned])</f>
        <v>No</v>
      </c>
      <c r="Q2896" t="str">
        <f>_xlfn.XLOOKUP(tblOrders[[#This Row],[OrderID]], tblShipping[OrderID], tblShipping[ShipMode])</f>
        <v>Standard</v>
      </c>
      <c r="R2896" t="str">
        <f>IFERROR(_xlfn.XLOOKUP(A2895, tblCustomers[CustomerID], tblCustomers[CustomerName]), "Not Found")</f>
        <v>Not Found</v>
      </c>
      <c r="S2896" t="str">
        <f>IF(tblOrders[[#This Row],[Sales]]&gt;1000000,"High Value","Standard")</f>
        <v>Standard</v>
      </c>
      <c r="T2896" t="str">
        <f>_xlfn.XLOOKUP(tblOrders[[#This Row],[ProductID]], tblProducts[ProductID], tblProducts[ProductName])</f>
        <v>Product 93</v>
      </c>
      <c r="U2896">
        <f>_xlfn.XLOOKUP(tblOrders[[#This Row],[SalesRepID]], tblSalesreps[RepID], tblSalesreps[Target])</f>
        <v>10652665</v>
      </c>
    </row>
    <row r="2897" spans="1:21">
      <c r="A2897" t="s">
        <v>3694</v>
      </c>
      <c r="B2897" s="7" t="s">
        <v>830</v>
      </c>
      <c r="C2897" t="s">
        <v>361</v>
      </c>
      <c r="D2897" t="s">
        <v>308</v>
      </c>
      <c r="E2897" t="s">
        <v>13</v>
      </c>
      <c r="F2897" t="s">
        <v>26</v>
      </c>
      <c r="G2897">
        <v>4</v>
      </c>
      <c r="H2897">
        <v>0.15</v>
      </c>
      <c r="I2897" s="2">
        <v>92565</v>
      </c>
      <c r="J2897" t="str">
        <f>_xlfn.XLOOKUP(tblOrders[[#This Row],[CustomerID]], tblCustomers[CustomerID], tblCustomers[CustomerName])</f>
        <v>Customer 34</v>
      </c>
      <c r="K2897" t="str">
        <f>_xlfn.XLOOKUP(tblOrders[[#This Row],[CustomerID]], tblCustomers[CustomerID], tblCustomers[Segment])</f>
        <v>Corporate</v>
      </c>
      <c r="L2897" t="str">
        <f>_xlfn.XLOOKUP(tblOrders[[#This Row],[ProductID]], tblProducts[ProductID], tblProducts[Category])</f>
        <v>Furniture</v>
      </c>
      <c r="M2897">
        <f>_xlfn.XLOOKUP(tblOrders[[#This Row],[ProductID]], tblProducts[ProductID], tblProducts[CostPrice])</f>
        <v>27039</v>
      </c>
      <c r="N2897">
        <f>tblOrders[[#This Row],[Sales]]-(tblOrders[[#This Row],[CostPrice]]*tblOrders[[#This Row],[Quantity]])</f>
        <v>-15591</v>
      </c>
      <c r="O2897" t="str">
        <f>TEXT(tblOrders[[#This Row],[Date]],"mmm-yyyy")</f>
        <v>Sep-2025</v>
      </c>
      <c r="P2897" t="str">
        <f>_xlfn.XLOOKUP(tblOrders[[#This Row],[OrderID]], tblReturns[OrderID], tblReturns[Returned])</f>
        <v>No</v>
      </c>
      <c r="Q2897" t="str">
        <f>_xlfn.XLOOKUP(tblOrders[[#This Row],[OrderID]], tblShipping[OrderID], tblShipping[ShipMode])</f>
        <v>Standard</v>
      </c>
      <c r="R2897" t="str">
        <f>IFERROR(_xlfn.XLOOKUP(A2896, tblCustomers[CustomerID], tblCustomers[CustomerName]), "Not Found")</f>
        <v>Not Found</v>
      </c>
      <c r="S2897" t="str">
        <f>IF(tblOrders[[#This Row],[Sales]]&gt;1000000,"High Value","Standard")</f>
        <v>Standard</v>
      </c>
      <c r="T2897" t="str">
        <f>_xlfn.XLOOKUP(tblOrders[[#This Row],[ProductID]], tblProducts[ProductID], tblProducts[ProductName])</f>
        <v>Product 13</v>
      </c>
      <c r="U2897">
        <f>_xlfn.XLOOKUP(tblOrders[[#This Row],[SalesRepID]], tblSalesreps[RepID], tblSalesreps[Target])</f>
        <v>11852878</v>
      </c>
    </row>
    <row r="2898" spans="1:21">
      <c r="A2898" t="s">
        <v>3695</v>
      </c>
      <c r="B2898" s="7" t="s">
        <v>10</v>
      </c>
      <c r="C2898" t="s">
        <v>980</v>
      </c>
      <c r="D2898" t="s">
        <v>314</v>
      </c>
      <c r="E2898" t="s">
        <v>19</v>
      </c>
      <c r="F2898" t="s">
        <v>51</v>
      </c>
      <c r="G2898">
        <v>1</v>
      </c>
      <c r="H2898">
        <v>0.15</v>
      </c>
      <c r="I2898" s="2">
        <v>63347.1</v>
      </c>
      <c r="J2898" t="str">
        <f>_xlfn.XLOOKUP(tblOrders[[#This Row],[CustomerID]], tblCustomers[CustomerID], tblCustomers[CustomerName])</f>
        <v>Customer 181</v>
      </c>
      <c r="K2898" t="str">
        <f>_xlfn.XLOOKUP(tblOrders[[#This Row],[CustomerID]], tblCustomers[CustomerID], tblCustomers[Segment])</f>
        <v>Consumer</v>
      </c>
      <c r="L2898" t="str">
        <f>_xlfn.XLOOKUP(tblOrders[[#This Row],[ProductID]], tblProducts[ProductID], tblProducts[Category])</f>
        <v>Furniture</v>
      </c>
      <c r="M2898">
        <f>_xlfn.XLOOKUP(tblOrders[[#This Row],[ProductID]], tblProducts[ProductID], tblProducts[CostPrice])</f>
        <v>10109</v>
      </c>
      <c r="N2898">
        <f>tblOrders[[#This Row],[Sales]]-(tblOrders[[#This Row],[CostPrice]]*tblOrders[[#This Row],[Quantity]])</f>
        <v>53238.1</v>
      </c>
      <c r="O2898" t="str">
        <f>TEXT(tblOrders[[#This Row],[Date]],"mmm-yyyy")</f>
        <v>May-2025</v>
      </c>
      <c r="P2898" t="str">
        <f>_xlfn.XLOOKUP(tblOrders[[#This Row],[OrderID]], tblReturns[OrderID], tblReturns[Returned])</f>
        <v>No</v>
      </c>
      <c r="Q2898" t="str">
        <f>_xlfn.XLOOKUP(tblOrders[[#This Row],[OrderID]], tblShipping[OrderID], tblShipping[ShipMode])</f>
        <v>Express</v>
      </c>
      <c r="R2898" t="str">
        <f>IFERROR(_xlfn.XLOOKUP(A2897, tblCustomers[CustomerID], tblCustomers[CustomerName]), "Not Found")</f>
        <v>Not Found</v>
      </c>
      <c r="S2898" t="str">
        <f>IF(tblOrders[[#This Row],[Sales]]&gt;1000000,"High Value","Standard")</f>
        <v>Standard</v>
      </c>
      <c r="T2898" t="str">
        <f>_xlfn.XLOOKUP(tblOrders[[#This Row],[ProductID]], tblProducts[ProductID], tblProducts[ProductName])</f>
        <v>Product 8</v>
      </c>
      <c r="U2898">
        <f>_xlfn.XLOOKUP(tblOrders[[#This Row],[SalesRepID]], tblSalesreps[RepID], tblSalesreps[Target])</f>
        <v>11347243</v>
      </c>
    </row>
    <row r="2899" spans="1:21">
      <c r="A2899" t="s">
        <v>3696</v>
      </c>
      <c r="B2899" s="7" t="s">
        <v>951</v>
      </c>
      <c r="C2899" t="s">
        <v>402</v>
      </c>
      <c r="D2899" t="s">
        <v>516</v>
      </c>
      <c r="E2899" t="s">
        <v>119</v>
      </c>
      <c r="F2899" t="s">
        <v>26</v>
      </c>
      <c r="G2899">
        <v>1</v>
      </c>
      <c r="H2899">
        <v>0.2</v>
      </c>
      <c r="I2899" s="2">
        <v>85028.800000000003</v>
      </c>
      <c r="J2899" t="str">
        <f>_xlfn.XLOOKUP(tblOrders[[#This Row],[CustomerID]], tblCustomers[CustomerID], tblCustomers[CustomerName])</f>
        <v>Customer 217</v>
      </c>
      <c r="K2899" t="str">
        <f>_xlfn.XLOOKUP(tblOrders[[#This Row],[CustomerID]], tblCustomers[CustomerID], tblCustomers[Segment])</f>
        <v>SME</v>
      </c>
      <c r="L2899" t="str">
        <f>_xlfn.XLOOKUP(tblOrders[[#This Row],[ProductID]], tblProducts[ProductID], tblProducts[Category])</f>
        <v>Home</v>
      </c>
      <c r="M2899">
        <f>_xlfn.XLOOKUP(tblOrders[[#This Row],[ProductID]], tblProducts[ProductID], tblProducts[CostPrice])</f>
        <v>48408</v>
      </c>
      <c r="N2899">
        <f>tblOrders[[#This Row],[Sales]]-(tblOrders[[#This Row],[CostPrice]]*tblOrders[[#This Row],[Quantity]])</f>
        <v>36620.800000000003</v>
      </c>
      <c r="O2899" t="str">
        <f>TEXT(tblOrders[[#This Row],[Date]],"mmm-yyyy")</f>
        <v>Aug-2025</v>
      </c>
      <c r="P2899" t="str">
        <f>_xlfn.XLOOKUP(tblOrders[[#This Row],[OrderID]], tblReturns[OrderID], tblReturns[Returned])</f>
        <v>No</v>
      </c>
      <c r="Q2899" t="str">
        <f>_xlfn.XLOOKUP(tblOrders[[#This Row],[OrderID]], tblShipping[OrderID], tblShipping[ShipMode])</f>
        <v>Pickup</v>
      </c>
      <c r="R2899" t="str">
        <f>IFERROR(_xlfn.XLOOKUP(A2898, tblCustomers[CustomerID], tblCustomers[CustomerName]), "Not Found")</f>
        <v>Not Found</v>
      </c>
      <c r="S2899" t="str">
        <f>IF(tblOrders[[#This Row],[Sales]]&gt;1000000,"High Value","Standard")</f>
        <v>Standard</v>
      </c>
      <c r="T2899" t="str">
        <f>_xlfn.XLOOKUP(tblOrders[[#This Row],[ProductID]], tblProducts[ProductID], tblProducts[ProductName])</f>
        <v>Product 12</v>
      </c>
      <c r="U2899">
        <f>_xlfn.XLOOKUP(tblOrders[[#This Row],[SalesRepID]], tblSalesreps[RepID], tblSalesreps[Target])</f>
        <v>5886694</v>
      </c>
    </row>
    <row r="2900" spans="1:21">
      <c r="A2900" t="s">
        <v>3697</v>
      </c>
      <c r="B2900" s="7" t="s">
        <v>132</v>
      </c>
      <c r="C2900" t="s">
        <v>1182</v>
      </c>
      <c r="D2900" t="s">
        <v>232</v>
      </c>
      <c r="E2900" t="s">
        <v>205</v>
      </c>
      <c r="F2900" t="s">
        <v>51</v>
      </c>
      <c r="G2900">
        <v>6</v>
      </c>
      <c r="H2900">
        <v>0.15</v>
      </c>
      <c r="I2900" s="2">
        <v>414334.2</v>
      </c>
      <c r="J2900" t="str">
        <f>_xlfn.XLOOKUP(tblOrders[[#This Row],[CustomerID]], tblCustomers[CustomerID], tblCustomers[CustomerName])</f>
        <v>Customer 93</v>
      </c>
      <c r="K2900" t="str">
        <f>_xlfn.XLOOKUP(tblOrders[[#This Row],[CustomerID]], tblCustomers[CustomerID], tblCustomers[Segment])</f>
        <v>SME</v>
      </c>
      <c r="L2900" t="str">
        <f>_xlfn.XLOOKUP(tblOrders[[#This Row],[ProductID]], tblProducts[ProductID], tblProducts[Category])</f>
        <v>Electronics</v>
      </c>
      <c r="M2900">
        <f>_xlfn.XLOOKUP(tblOrders[[#This Row],[ProductID]], tblProducts[ProductID], tblProducts[CostPrice])</f>
        <v>41456</v>
      </c>
      <c r="N2900">
        <f>tblOrders[[#This Row],[Sales]]-(tblOrders[[#This Row],[CostPrice]]*tblOrders[[#This Row],[Quantity]])</f>
        <v>165598.20000000001</v>
      </c>
      <c r="O2900" t="str">
        <f>TEXT(tblOrders[[#This Row],[Date]],"mmm-yyyy")</f>
        <v>Jan-2025</v>
      </c>
      <c r="P2900" t="str">
        <f>_xlfn.XLOOKUP(tblOrders[[#This Row],[OrderID]], tblReturns[OrderID], tblReturns[Returned])</f>
        <v>No</v>
      </c>
      <c r="Q2900" t="str">
        <f>_xlfn.XLOOKUP(tblOrders[[#This Row],[OrderID]], tblShipping[OrderID], tblShipping[ShipMode])</f>
        <v>Pickup</v>
      </c>
      <c r="R2900" t="str">
        <f>IFERROR(_xlfn.XLOOKUP(A2899, tblCustomers[CustomerID], tblCustomers[CustomerName]), "Not Found")</f>
        <v>Not Found</v>
      </c>
      <c r="S2900" t="str">
        <f>IF(tblOrders[[#This Row],[Sales]]&gt;1000000,"High Value","Standard")</f>
        <v>Standard</v>
      </c>
      <c r="T2900" t="str">
        <f>_xlfn.XLOOKUP(tblOrders[[#This Row],[ProductID]], tblProducts[ProductID], tblProducts[ProductName])</f>
        <v>Product 86</v>
      </c>
      <c r="U2900">
        <f>_xlfn.XLOOKUP(tblOrders[[#This Row],[SalesRepID]], tblSalesreps[RepID], tblSalesreps[Target])</f>
        <v>16246424</v>
      </c>
    </row>
    <row r="2901" spans="1:21">
      <c r="A2901" t="s">
        <v>3698</v>
      </c>
      <c r="B2901" s="7" t="s">
        <v>657</v>
      </c>
      <c r="C2901" t="s">
        <v>2082</v>
      </c>
      <c r="D2901" t="s">
        <v>1093</v>
      </c>
      <c r="E2901" t="s">
        <v>13</v>
      </c>
      <c r="F2901" t="s">
        <v>26</v>
      </c>
      <c r="G2901">
        <v>4</v>
      </c>
      <c r="H2901">
        <v>0.1</v>
      </c>
      <c r="I2901" s="2">
        <v>172861.2</v>
      </c>
      <c r="J2901" t="str">
        <f>_xlfn.XLOOKUP(tblOrders[[#This Row],[CustomerID]], tblCustomers[CustomerID], tblCustomers[CustomerName])</f>
        <v>Customer 27</v>
      </c>
      <c r="K2901" t="str">
        <f>_xlfn.XLOOKUP(tblOrders[[#This Row],[CustomerID]], tblCustomers[CustomerID], tblCustomers[Segment])</f>
        <v>Consumer</v>
      </c>
      <c r="L2901" t="str">
        <f>_xlfn.XLOOKUP(tblOrders[[#This Row],[ProductID]], tblProducts[ProductID], tblProducts[Category])</f>
        <v>Office</v>
      </c>
      <c r="M2901">
        <f>_xlfn.XLOOKUP(tblOrders[[#This Row],[ProductID]], tblProducts[ProductID], tblProducts[CostPrice])</f>
        <v>9813</v>
      </c>
      <c r="N2901">
        <f>tblOrders[[#This Row],[Sales]]-(tblOrders[[#This Row],[CostPrice]]*tblOrders[[#This Row],[Quantity]])</f>
        <v>133609.20000000001</v>
      </c>
      <c r="O2901" t="str">
        <f>TEXT(tblOrders[[#This Row],[Date]],"mmm-yyyy")</f>
        <v>Dec-2025</v>
      </c>
      <c r="P2901" t="str">
        <f>_xlfn.XLOOKUP(tblOrders[[#This Row],[OrderID]], tblReturns[OrderID], tblReturns[Returned])</f>
        <v>No</v>
      </c>
      <c r="Q2901" t="str">
        <f>_xlfn.XLOOKUP(tblOrders[[#This Row],[OrderID]], tblShipping[OrderID], tblShipping[ShipMode])</f>
        <v>Standard</v>
      </c>
      <c r="R2901" t="str">
        <f>IFERROR(_xlfn.XLOOKUP(A2900, tblCustomers[CustomerID], tblCustomers[CustomerName]), "Not Found")</f>
        <v>Not Found</v>
      </c>
      <c r="S2901" t="str">
        <f>IF(tblOrders[[#This Row],[Sales]]&gt;1000000,"High Value","Standard")</f>
        <v>Standard</v>
      </c>
      <c r="T2901" t="str">
        <f>_xlfn.XLOOKUP(tblOrders[[#This Row],[ProductID]], tblProducts[ProductID], tblProducts[ProductName])</f>
        <v>Product 77</v>
      </c>
      <c r="U2901">
        <f>_xlfn.XLOOKUP(tblOrders[[#This Row],[SalesRepID]], tblSalesreps[RepID], tblSalesreps[Target])</f>
        <v>11852878</v>
      </c>
    </row>
    <row r="2902" spans="1:21">
      <c r="A2902" t="s">
        <v>3699</v>
      </c>
      <c r="B2902" s="7" t="s">
        <v>862</v>
      </c>
      <c r="C2902" t="s">
        <v>1352</v>
      </c>
      <c r="D2902" t="s">
        <v>382</v>
      </c>
      <c r="E2902" t="s">
        <v>202</v>
      </c>
      <c r="F2902" t="s">
        <v>51</v>
      </c>
      <c r="G2902">
        <v>4</v>
      </c>
      <c r="H2902">
        <v>0.2</v>
      </c>
      <c r="I2902" s="2">
        <v>189920</v>
      </c>
      <c r="J2902" t="str">
        <f>_xlfn.XLOOKUP(tblOrders[[#This Row],[CustomerID]], tblCustomers[CustomerID], tblCustomers[CustomerName])</f>
        <v>Customer 36</v>
      </c>
      <c r="K2902" t="str">
        <f>_xlfn.XLOOKUP(tblOrders[[#This Row],[CustomerID]], tblCustomers[CustomerID], tblCustomers[Segment])</f>
        <v>SME</v>
      </c>
      <c r="L2902" t="str">
        <f>_xlfn.XLOOKUP(tblOrders[[#This Row],[ProductID]], tblProducts[ProductID], tblProducts[Category])</f>
        <v>Office</v>
      </c>
      <c r="M2902">
        <f>_xlfn.XLOOKUP(tblOrders[[#This Row],[ProductID]], tblProducts[ProductID], tblProducts[CostPrice])</f>
        <v>61777</v>
      </c>
      <c r="N2902">
        <f>tblOrders[[#This Row],[Sales]]-(tblOrders[[#This Row],[CostPrice]]*tblOrders[[#This Row],[Quantity]])</f>
        <v>-57188</v>
      </c>
      <c r="O2902" t="str">
        <f>TEXT(tblOrders[[#This Row],[Date]],"mmm-yyyy")</f>
        <v>Mar-2025</v>
      </c>
      <c r="P2902" t="str">
        <f>_xlfn.XLOOKUP(tblOrders[[#This Row],[OrderID]], tblReturns[OrderID], tblReturns[Returned])</f>
        <v>No</v>
      </c>
      <c r="Q2902" t="str">
        <f>_xlfn.XLOOKUP(tblOrders[[#This Row],[OrderID]], tblShipping[OrderID], tblShipping[ShipMode])</f>
        <v>Standard</v>
      </c>
      <c r="R2902" t="str">
        <f>IFERROR(_xlfn.XLOOKUP(A2901, tblCustomers[CustomerID], tblCustomers[CustomerName]), "Not Found")</f>
        <v>Not Found</v>
      </c>
      <c r="S2902" t="str">
        <f>IF(tblOrders[[#This Row],[Sales]]&gt;1000000,"High Value","Standard")</f>
        <v>Standard</v>
      </c>
      <c r="T2902" t="str">
        <f>_xlfn.XLOOKUP(tblOrders[[#This Row],[ProductID]], tblProducts[ProductID], tblProducts[ProductName])</f>
        <v>Product 65</v>
      </c>
      <c r="U2902">
        <f>_xlfn.XLOOKUP(tblOrders[[#This Row],[SalesRepID]], tblSalesreps[RepID], tblSalesreps[Target])</f>
        <v>10652665</v>
      </c>
    </row>
    <row r="2903" spans="1:21">
      <c r="A2903" t="s">
        <v>3700</v>
      </c>
      <c r="B2903" s="7" t="s">
        <v>718</v>
      </c>
      <c r="C2903" t="s">
        <v>415</v>
      </c>
      <c r="D2903" t="s">
        <v>513</v>
      </c>
      <c r="E2903" t="s">
        <v>205</v>
      </c>
      <c r="F2903" t="s">
        <v>88</v>
      </c>
      <c r="G2903">
        <v>2</v>
      </c>
      <c r="H2903">
        <v>0.05</v>
      </c>
      <c r="I2903" s="2">
        <v>177321.3</v>
      </c>
      <c r="J2903" t="str">
        <f>_xlfn.XLOOKUP(tblOrders[[#This Row],[CustomerID]], tblCustomers[CustomerID], tblCustomers[CustomerName])</f>
        <v>Customer 81</v>
      </c>
      <c r="K2903" t="str">
        <f>_xlfn.XLOOKUP(tblOrders[[#This Row],[CustomerID]], tblCustomers[CustomerID], tblCustomers[Segment])</f>
        <v>SME</v>
      </c>
      <c r="L2903" t="str">
        <f>_xlfn.XLOOKUP(tblOrders[[#This Row],[ProductID]], tblProducts[ProductID], tblProducts[Category])</f>
        <v>Furniture</v>
      </c>
      <c r="M2903">
        <f>_xlfn.XLOOKUP(tblOrders[[#This Row],[ProductID]], tblProducts[ProductID], tblProducts[CostPrice])</f>
        <v>3310</v>
      </c>
      <c r="N2903">
        <f>tblOrders[[#This Row],[Sales]]-(tblOrders[[#This Row],[CostPrice]]*tblOrders[[#This Row],[Quantity]])</f>
        <v>170701.3</v>
      </c>
      <c r="O2903" t="str">
        <f>TEXT(tblOrders[[#This Row],[Date]],"mmm-yyyy")</f>
        <v>May-2025</v>
      </c>
      <c r="P2903" t="str">
        <f>_xlfn.XLOOKUP(tblOrders[[#This Row],[OrderID]], tblReturns[OrderID], tblReturns[Returned])</f>
        <v>No</v>
      </c>
      <c r="Q2903" t="str">
        <f>_xlfn.XLOOKUP(tblOrders[[#This Row],[OrderID]], tblShipping[OrderID], tblShipping[ShipMode])</f>
        <v>Standard</v>
      </c>
      <c r="R2903" t="str">
        <f>IFERROR(_xlfn.XLOOKUP(A2902, tblCustomers[CustomerID], tblCustomers[CustomerName]), "Not Found")</f>
        <v>Not Found</v>
      </c>
      <c r="S2903" t="str">
        <f>IF(tblOrders[[#This Row],[Sales]]&gt;1000000,"High Value","Standard")</f>
        <v>Standard</v>
      </c>
      <c r="T2903" t="str">
        <f>_xlfn.XLOOKUP(tblOrders[[#This Row],[ProductID]], tblProducts[ProductID], tblProducts[ProductName])</f>
        <v>Product 5</v>
      </c>
      <c r="U2903">
        <f>_xlfn.XLOOKUP(tblOrders[[#This Row],[SalesRepID]], tblSalesreps[RepID], tblSalesreps[Target])</f>
        <v>16246424</v>
      </c>
    </row>
    <row r="2904" spans="1:21">
      <c r="A2904" t="s">
        <v>3701</v>
      </c>
      <c r="B2904" s="7" t="s">
        <v>214</v>
      </c>
      <c r="C2904" t="s">
        <v>998</v>
      </c>
      <c r="D2904" t="s">
        <v>133</v>
      </c>
      <c r="E2904" t="s">
        <v>119</v>
      </c>
      <c r="F2904" t="s">
        <v>26</v>
      </c>
      <c r="G2904">
        <v>5</v>
      </c>
      <c r="H2904">
        <v>0.1</v>
      </c>
      <c r="I2904" s="2">
        <v>522112.5</v>
      </c>
      <c r="J2904" t="str">
        <f>_xlfn.XLOOKUP(tblOrders[[#This Row],[CustomerID]], tblCustomers[CustomerID], tblCustomers[CustomerName])</f>
        <v>Customer 84</v>
      </c>
      <c r="K2904" t="str">
        <f>_xlfn.XLOOKUP(tblOrders[[#This Row],[CustomerID]], tblCustomers[CustomerID], tblCustomers[Segment])</f>
        <v>Corporate</v>
      </c>
      <c r="L2904" t="str">
        <f>_xlfn.XLOOKUP(tblOrders[[#This Row],[ProductID]], tblProducts[ProductID], tblProducts[Category])</f>
        <v>Furniture</v>
      </c>
      <c r="M2904">
        <f>_xlfn.XLOOKUP(tblOrders[[#This Row],[ProductID]], tblProducts[ProductID], tblProducts[CostPrice])</f>
        <v>53604</v>
      </c>
      <c r="N2904">
        <f>tblOrders[[#This Row],[Sales]]-(tblOrders[[#This Row],[CostPrice]]*tblOrders[[#This Row],[Quantity]])</f>
        <v>254092.5</v>
      </c>
      <c r="O2904" t="str">
        <f>TEXT(tblOrders[[#This Row],[Date]],"mmm-yyyy")</f>
        <v>Dec-2025</v>
      </c>
      <c r="P2904" t="str">
        <f>_xlfn.XLOOKUP(tblOrders[[#This Row],[OrderID]], tblReturns[OrderID], tblReturns[Returned])</f>
        <v>No</v>
      </c>
      <c r="Q2904" t="str">
        <f>_xlfn.XLOOKUP(tblOrders[[#This Row],[OrderID]], tblShipping[OrderID], tblShipping[ShipMode])</f>
        <v>Pickup</v>
      </c>
      <c r="R2904" t="str">
        <f>IFERROR(_xlfn.XLOOKUP(A2903, tblCustomers[CustomerID], tblCustomers[CustomerName]), "Not Found")</f>
        <v>Not Found</v>
      </c>
      <c r="S2904" t="str">
        <f>IF(tblOrders[[#This Row],[Sales]]&gt;1000000,"High Value","Standard")</f>
        <v>Standard</v>
      </c>
      <c r="T2904" t="str">
        <f>_xlfn.XLOOKUP(tblOrders[[#This Row],[ProductID]], tblProducts[ProductID], tblProducts[ProductName])</f>
        <v>Product 6</v>
      </c>
      <c r="U2904">
        <f>_xlfn.XLOOKUP(tblOrders[[#This Row],[SalesRepID]], tblSalesreps[RepID], tblSalesreps[Target])</f>
        <v>5886694</v>
      </c>
    </row>
    <row r="2905" spans="1:21">
      <c r="A2905" t="s">
        <v>3702</v>
      </c>
      <c r="B2905" s="7" t="s">
        <v>354</v>
      </c>
      <c r="C2905" t="s">
        <v>767</v>
      </c>
      <c r="D2905" t="s">
        <v>820</v>
      </c>
      <c r="E2905" t="s">
        <v>79</v>
      </c>
      <c r="F2905" t="s">
        <v>51</v>
      </c>
      <c r="G2905">
        <v>8</v>
      </c>
      <c r="H2905">
        <v>0.1</v>
      </c>
      <c r="I2905" s="2">
        <v>586368</v>
      </c>
      <c r="J2905" t="str">
        <f>_xlfn.XLOOKUP(tblOrders[[#This Row],[CustomerID]], tblCustomers[CustomerID], tblCustomers[CustomerName])</f>
        <v>Customer 134</v>
      </c>
      <c r="K2905" t="str">
        <f>_xlfn.XLOOKUP(tblOrders[[#This Row],[CustomerID]], tblCustomers[CustomerID], tblCustomers[Segment])</f>
        <v>Consumer</v>
      </c>
      <c r="L2905" t="str">
        <f>_xlfn.XLOOKUP(tblOrders[[#This Row],[ProductID]], tblProducts[ProductID], tblProducts[Category])</f>
        <v>Home</v>
      </c>
      <c r="M2905">
        <f>_xlfn.XLOOKUP(tblOrders[[#This Row],[ProductID]], tblProducts[ProductID], tblProducts[CostPrice])</f>
        <v>35035</v>
      </c>
      <c r="N2905">
        <f>tblOrders[[#This Row],[Sales]]-(tblOrders[[#This Row],[CostPrice]]*tblOrders[[#This Row],[Quantity]])</f>
        <v>306088</v>
      </c>
      <c r="O2905" t="str">
        <f>TEXT(tblOrders[[#This Row],[Date]],"mmm-yyyy")</f>
        <v>Feb-2025</v>
      </c>
      <c r="P2905" t="str">
        <f>_xlfn.XLOOKUP(tblOrders[[#This Row],[OrderID]], tblReturns[OrderID], tblReturns[Returned])</f>
        <v>No</v>
      </c>
      <c r="Q2905" t="str">
        <f>_xlfn.XLOOKUP(tblOrders[[#This Row],[OrderID]], tblShipping[OrderID], tblShipping[ShipMode])</f>
        <v>Express</v>
      </c>
      <c r="R2905" t="str">
        <f>IFERROR(_xlfn.XLOOKUP(A2904, tblCustomers[CustomerID], tblCustomers[CustomerName]), "Not Found")</f>
        <v>Not Found</v>
      </c>
      <c r="S2905" t="str">
        <f>IF(tblOrders[[#This Row],[Sales]]&gt;1000000,"High Value","Standard")</f>
        <v>Standard</v>
      </c>
      <c r="T2905" t="str">
        <f>_xlfn.XLOOKUP(tblOrders[[#This Row],[ProductID]], tblProducts[ProductID], tblProducts[ProductName])</f>
        <v>Product 20</v>
      </c>
      <c r="U2905">
        <f>_xlfn.XLOOKUP(tblOrders[[#This Row],[SalesRepID]], tblSalesreps[RepID], tblSalesreps[Target])</f>
        <v>8592536</v>
      </c>
    </row>
    <row r="2906" spans="1:21">
      <c r="A2906" t="s">
        <v>3703</v>
      </c>
      <c r="B2906" s="7" t="s">
        <v>918</v>
      </c>
      <c r="C2906" t="s">
        <v>284</v>
      </c>
      <c r="D2906" t="s">
        <v>155</v>
      </c>
      <c r="E2906" t="s">
        <v>210</v>
      </c>
      <c r="F2906" t="s">
        <v>20</v>
      </c>
      <c r="G2906">
        <v>3</v>
      </c>
      <c r="H2906">
        <v>0.1</v>
      </c>
      <c r="I2906" s="2">
        <v>240518.7</v>
      </c>
      <c r="J2906" t="str">
        <f>_xlfn.XLOOKUP(tblOrders[[#This Row],[CustomerID]], tblCustomers[CustomerID], tblCustomers[CustomerName])</f>
        <v>Customer 30</v>
      </c>
      <c r="K2906" t="str">
        <f>_xlfn.XLOOKUP(tblOrders[[#This Row],[CustomerID]], tblCustomers[CustomerID], tblCustomers[Segment])</f>
        <v>SME</v>
      </c>
      <c r="L2906" t="str">
        <f>_xlfn.XLOOKUP(tblOrders[[#This Row],[ProductID]], tblProducts[ProductID], tblProducts[Category])</f>
        <v>Electronics</v>
      </c>
      <c r="M2906">
        <f>_xlfn.XLOOKUP(tblOrders[[#This Row],[ProductID]], tblProducts[ProductID], tblProducts[CostPrice])</f>
        <v>23271</v>
      </c>
      <c r="N2906">
        <f>tblOrders[[#This Row],[Sales]]-(tblOrders[[#This Row],[CostPrice]]*tblOrders[[#This Row],[Quantity]])</f>
        <v>170705.7</v>
      </c>
      <c r="O2906" t="str">
        <f>TEXT(tblOrders[[#This Row],[Date]],"mmm-yyyy")</f>
        <v>May-2025</v>
      </c>
      <c r="P2906" t="str">
        <f>_xlfn.XLOOKUP(tblOrders[[#This Row],[OrderID]], tblReturns[OrderID], tblReturns[Returned])</f>
        <v>No</v>
      </c>
      <c r="Q2906" t="str">
        <f>_xlfn.XLOOKUP(tblOrders[[#This Row],[OrderID]], tblShipping[OrderID], tblShipping[ShipMode])</f>
        <v>Express</v>
      </c>
      <c r="R2906" t="str">
        <f>IFERROR(_xlfn.XLOOKUP(A2905, tblCustomers[CustomerID], tblCustomers[CustomerName]), "Not Found")</f>
        <v>Not Found</v>
      </c>
      <c r="S2906" t="str">
        <f>IF(tblOrders[[#This Row],[Sales]]&gt;1000000,"High Value","Standard")</f>
        <v>Standard</v>
      </c>
      <c r="T2906" t="str">
        <f>_xlfn.XLOOKUP(tblOrders[[#This Row],[ProductID]], tblProducts[ProductID], tblProducts[ProductName])</f>
        <v>Product 48</v>
      </c>
      <c r="U2906">
        <f>_xlfn.XLOOKUP(tblOrders[[#This Row],[SalesRepID]], tblSalesreps[RepID], tblSalesreps[Target])</f>
        <v>19336654</v>
      </c>
    </row>
    <row r="2907" spans="1:21">
      <c r="A2907" t="s">
        <v>3704</v>
      </c>
      <c r="B2907" s="7" t="s">
        <v>1857</v>
      </c>
      <c r="C2907" t="s">
        <v>696</v>
      </c>
      <c r="D2907" t="s">
        <v>92</v>
      </c>
      <c r="E2907" t="s">
        <v>87</v>
      </c>
      <c r="F2907" t="s">
        <v>14</v>
      </c>
      <c r="G2907">
        <v>7</v>
      </c>
      <c r="H2907">
        <v>0.15</v>
      </c>
      <c r="I2907" s="2">
        <v>263709.95</v>
      </c>
      <c r="J2907" t="str">
        <f>_xlfn.XLOOKUP(tblOrders[[#This Row],[CustomerID]], tblCustomers[CustomerID], tblCustomers[CustomerName])</f>
        <v>Customer 14</v>
      </c>
      <c r="K2907" t="str">
        <f>_xlfn.XLOOKUP(tblOrders[[#This Row],[CustomerID]], tblCustomers[CustomerID], tblCustomers[Segment])</f>
        <v>SME</v>
      </c>
      <c r="L2907" t="str">
        <f>_xlfn.XLOOKUP(tblOrders[[#This Row],[ProductID]], tblProducts[ProductID], tblProducts[Category])</f>
        <v>Home</v>
      </c>
      <c r="M2907">
        <f>_xlfn.XLOOKUP(tblOrders[[#This Row],[ProductID]], tblProducts[ProductID], tblProducts[CostPrice])</f>
        <v>65463</v>
      </c>
      <c r="N2907">
        <f>tblOrders[[#This Row],[Sales]]-(tblOrders[[#This Row],[CostPrice]]*tblOrders[[#This Row],[Quantity]])</f>
        <v>-194531.05</v>
      </c>
      <c r="O2907" t="str">
        <f>TEXT(tblOrders[[#This Row],[Date]],"mmm-yyyy")</f>
        <v>Nov-2025</v>
      </c>
      <c r="P2907" t="str">
        <f>_xlfn.XLOOKUP(tblOrders[[#This Row],[OrderID]], tblReturns[OrderID], tblReturns[Returned])</f>
        <v>No</v>
      </c>
      <c r="Q2907" t="str">
        <f>_xlfn.XLOOKUP(tblOrders[[#This Row],[OrderID]], tblShipping[OrderID], tblShipping[ShipMode])</f>
        <v>Standard</v>
      </c>
      <c r="R2907" t="str">
        <f>IFERROR(_xlfn.XLOOKUP(A2906, tblCustomers[CustomerID], tblCustomers[CustomerName]), "Not Found")</f>
        <v>Not Found</v>
      </c>
      <c r="S2907" t="str">
        <f>IF(tblOrders[[#This Row],[Sales]]&gt;1000000,"High Value","Standard")</f>
        <v>Standard</v>
      </c>
      <c r="T2907" t="str">
        <f>_xlfn.XLOOKUP(tblOrders[[#This Row],[ProductID]], tblProducts[ProductID], tblProducts[ProductName])</f>
        <v>Product 32</v>
      </c>
      <c r="U2907">
        <f>_xlfn.XLOOKUP(tblOrders[[#This Row],[SalesRepID]], tblSalesreps[RepID], tblSalesreps[Target])</f>
        <v>18500989</v>
      </c>
    </row>
    <row r="2908" spans="1:21">
      <c r="A2908" t="s">
        <v>3705</v>
      </c>
      <c r="B2908" s="7" t="s">
        <v>1605</v>
      </c>
      <c r="C2908" t="s">
        <v>125</v>
      </c>
      <c r="D2908" t="s">
        <v>216</v>
      </c>
      <c r="E2908" t="s">
        <v>56</v>
      </c>
      <c r="F2908" t="s">
        <v>88</v>
      </c>
      <c r="G2908">
        <v>1</v>
      </c>
      <c r="H2908">
        <v>0</v>
      </c>
      <c r="I2908" s="2">
        <v>63727</v>
      </c>
      <c r="J2908" t="str">
        <f>_xlfn.XLOOKUP(tblOrders[[#This Row],[CustomerID]], tblCustomers[CustomerID], tblCustomers[CustomerName])</f>
        <v>Customer 33</v>
      </c>
      <c r="K2908" t="str">
        <f>_xlfn.XLOOKUP(tblOrders[[#This Row],[CustomerID]], tblCustomers[CustomerID], tblCustomers[Segment])</f>
        <v>Corporate</v>
      </c>
      <c r="L2908" t="str">
        <f>_xlfn.XLOOKUP(tblOrders[[#This Row],[ProductID]], tblProducts[ProductID], tblProducts[Category])</f>
        <v>Home</v>
      </c>
      <c r="M2908">
        <f>_xlfn.XLOOKUP(tblOrders[[#This Row],[ProductID]], tblProducts[ProductID], tblProducts[CostPrice])</f>
        <v>15200</v>
      </c>
      <c r="N2908">
        <f>tblOrders[[#This Row],[Sales]]-(tblOrders[[#This Row],[CostPrice]]*tblOrders[[#This Row],[Quantity]])</f>
        <v>48527</v>
      </c>
      <c r="O2908" t="str">
        <f>TEXT(tblOrders[[#This Row],[Date]],"mmm-yyyy")</f>
        <v>Jan-2025</v>
      </c>
      <c r="P2908" t="str">
        <f>_xlfn.XLOOKUP(tblOrders[[#This Row],[OrderID]], tblReturns[OrderID], tblReturns[Returned])</f>
        <v>No</v>
      </c>
      <c r="Q2908" t="str">
        <f>_xlfn.XLOOKUP(tblOrders[[#This Row],[OrderID]], tblShipping[OrderID], tblShipping[ShipMode])</f>
        <v>Standard</v>
      </c>
      <c r="R2908" t="str">
        <f>IFERROR(_xlfn.XLOOKUP(A2907, tblCustomers[CustomerID], tblCustomers[CustomerName]), "Not Found")</f>
        <v>Not Found</v>
      </c>
      <c r="S2908" t="str">
        <f>IF(tblOrders[[#This Row],[Sales]]&gt;1000000,"High Value","Standard")</f>
        <v>Standard</v>
      </c>
      <c r="T2908" t="str">
        <f>_xlfn.XLOOKUP(tblOrders[[#This Row],[ProductID]], tblProducts[ProductID], tblProducts[ProductName])</f>
        <v>Product 52</v>
      </c>
      <c r="U2908">
        <f>_xlfn.XLOOKUP(tblOrders[[#This Row],[SalesRepID]], tblSalesreps[RepID], tblSalesreps[Target])</f>
        <v>14265630</v>
      </c>
    </row>
    <row r="2909" spans="1:21">
      <c r="A2909" t="s">
        <v>3706</v>
      </c>
      <c r="B2909" s="7" t="s">
        <v>417</v>
      </c>
      <c r="C2909" t="s">
        <v>833</v>
      </c>
      <c r="D2909" t="s">
        <v>422</v>
      </c>
      <c r="E2909" t="s">
        <v>186</v>
      </c>
      <c r="F2909" t="s">
        <v>26</v>
      </c>
      <c r="G2909">
        <v>1</v>
      </c>
      <c r="H2909">
        <v>0.1</v>
      </c>
      <c r="I2909" s="2">
        <v>126725.4</v>
      </c>
      <c r="J2909" t="str">
        <f>_xlfn.XLOOKUP(tblOrders[[#This Row],[CustomerID]], tblCustomers[CustomerID], tblCustomers[CustomerName])</f>
        <v>Customer 101</v>
      </c>
      <c r="K2909" t="str">
        <f>_xlfn.XLOOKUP(tblOrders[[#This Row],[CustomerID]], tblCustomers[CustomerID], tblCustomers[Segment])</f>
        <v>SME</v>
      </c>
      <c r="L2909" t="str">
        <f>_xlfn.XLOOKUP(tblOrders[[#This Row],[ProductID]], tblProducts[ProductID], tblProducts[Category])</f>
        <v>Furniture</v>
      </c>
      <c r="M2909">
        <f>_xlfn.XLOOKUP(tblOrders[[#This Row],[ProductID]], tblProducts[ProductID], tblProducts[CostPrice])</f>
        <v>69526</v>
      </c>
      <c r="N2909">
        <f>tblOrders[[#This Row],[Sales]]-(tblOrders[[#This Row],[CostPrice]]*tblOrders[[#This Row],[Quantity]])</f>
        <v>57199.399999999994</v>
      </c>
      <c r="O2909" t="str">
        <f>TEXT(tblOrders[[#This Row],[Date]],"mmm-yyyy")</f>
        <v>Feb-2025</v>
      </c>
      <c r="P2909" t="str">
        <f>_xlfn.XLOOKUP(tblOrders[[#This Row],[OrderID]], tblReturns[OrderID], tblReturns[Returned])</f>
        <v>Yes</v>
      </c>
      <c r="Q2909" t="str">
        <f>_xlfn.XLOOKUP(tblOrders[[#This Row],[OrderID]], tblShipping[OrderID], tblShipping[ShipMode])</f>
        <v>Pickup</v>
      </c>
      <c r="R2909" t="str">
        <f>IFERROR(_xlfn.XLOOKUP(A2908, tblCustomers[CustomerID], tblCustomers[CustomerName]), "Not Found")</f>
        <v>Not Found</v>
      </c>
      <c r="S2909" t="str">
        <f>IF(tblOrders[[#This Row],[Sales]]&gt;1000000,"High Value","Standard")</f>
        <v>Standard</v>
      </c>
      <c r="T2909" t="str">
        <f>_xlfn.XLOOKUP(tblOrders[[#This Row],[ProductID]], tblProducts[ProductID], tblProducts[ProductName])</f>
        <v>Product 36</v>
      </c>
      <c r="U2909">
        <f>_xlfn.XLOOKUP(tblOrders[[#This Row],[SalesRepID]], tblSalesreps[RepID], tblSalesreps[Target])</f>
        <v>15141830</v>
      </c>
    </row>
    <row r="2910" spans="1:21">
      <c r="A2910" t="s">
        <v>3707</v>
      </c>
      <c r="B2910" s="7" t="s">
        <v>761</v>
      </c>
      <c r="C2910" t="s">
        <v>554</v>
      </c>
      <c r="D2910" t="s">
        <v>64</v>
      </c>
      <c r="E2910" t="s">
        <v>25</v>
      </c>
      <c r="F2910" t="s">
        <v>20</v>
      </c>
      <c r="G2910">
        <v>6</v>
      </c>
      <c r="H2910">
        <v>0.15</v>
      </c>
      <c r="I2910" s="2">
        <v>79055.100000000006</v>
      </c>
      <c r="J2910" t="str">
        <f>_xlfn.XLOOKUP(tblOrders[[#This Row],[CustomerID]], tblCustomers[CustomerID], tblCustomers[CustomerName])</f>
        <v>Customer 219</v>
      </c>
      <c r="K2910" t="str">
        <f>_xlfn.XLOOKUP(tblOrders[[#This Row],[CustomerID]], tblCustomers[CustomerID], tblCustomers[Segment])</f>
        <v>SME</v>
      </c>
      <c r="L2910" t="str">
        <f>_xlfn.XLOOKUP(tblOrders[[#This Row],[ProductID]], tblProducts[ProductID], tblProducts[Category])</f>
        <v>Office</v>
      </c>
      <c r="M2910">
        <f>_xlfn.XLOOKUP(tblOrders[[#This Row],[ProductID]], tblProducts[ProductID], tblProducts[CostPrice])</f>
        <v>13311</v>
      </c>
      <c r="N2910">
        <f>tblOrders[[#This Row],[Sales]]-(tblOrders[[#This Row],[CostPrice]]*tblOrders[[#This Row],[Quantity]])</f>
        <v>-810.89999999999418</v>
      </c>
      <c r="O2910" t="str">
        <f>TEXT(tblOrders[[#This Row],[Date]],"mmm-yyyy")</f>
        <v>Sep-2025</v>
      </c>
      <c r="P2910" t="str">
        <f>_xlfn.XLOOKUP(tblOrders[[#This Row],[OrderID]], tblReturns[OrderID], tblReturns[Returned])</f>
        <v>No</v>
      </c>
      <c r="Q2910" t="str">
        <f>_xlfn.XLOOKUP(tblOrders[[#This Row],[OrderID]], tblShipping[OrderID], tblShipping[ShipMode])</f>
        <v>Pickup</v>
      </c>
      <c r="R2910" t="str">
        <f>IFERROR(_xlfn.XLOOKUP(A2909, tblCustomers[CustomerID], tblCustomers[CustomerName]), "Not Found")</f>
        <v>Not Found</v>
      </c>
      <c r="S2910" t="str">
        <f>IF(tblOrders[[#This Row],[Sales]]&gt;1000000,"High Value","Standard")</f>
        <v>Standard</v>
      </c>
      <c r="T2910" t="str">
        <f>_xlfn.XLOOKUP(tblOrders[[#This Row],[ProductID]], tblProducts[ProductID], tblProducts[ProductName])</f>
        <v>Product 91</v>
      </c>
      <c r="U2910">
        <f>_xlfn.XLOOKUP(tblOrders[[#This Row],[SalesRepID]], tblSalesreps[RepID], tblSalesreps[Target])</f>
        <v>7094914</v>
      </c>
    </row>
    <row r="2911" spans="1:21">
      <c r="A2911" t="s">
        <v>3708</v>
      </c>
      <c r="B2911" s="7" t="s">
        <v>509</v>
      </c>
      <c r="C2911" t="s">
        <v>436</v>
      </c>
      <c r="D2911" t="s">
        <v>141</v>
      </c>
      <c r="E2911" t="s">
        <v>119</v>
      </c>
      <c r="F2911" t="s">
        <v>51</v>
      </c>
      <c r="G2911">
        <v>3</v>
      </c>
      <c r="H2911">
        <v>0.1</v>
      </c>
      <c r="I2911" s="2">
        <v>260973.9</v>
      </c>
      <c r="J2911" t="str">
        <f>_xlfn.XLOOKUP(tblOrders[[#This Row],[CustomerID]], tblCustomers[CustomerID], tblCustomers[CustomerName])</f>
        <v>Customer 129</v>
      </c>
      <c r="K2911" t="str">
        <f>_xlfn.XLOOKUP(tblOrders[[#This Row],[CustomerID]], tblCustomers[CustomerID], tblCustomers[Segment])</f>
        <v>Corporate</v>
      </c>
      <c r="L2911" t="str">
        <f>_xlfn.XLOOKUP(tblOrders[[#This Row],[ProductID]], tblProducts[ProductID], tblProducts[Category])</f>
        <v>Home</v>
      </c>
      <c r="M2911">
        <f>_xlfn.XLOOKUP(tblOrders[[#This Row],[ProductID]], tblProducts[ProductID], tblProducts[CostPrice])</f>
        <v>32671</v>
      </c>
      <c r="N2911">
        <f>tblOrders[[#This Row],[Sales]]-(tblOrders[[#This Row],[CostPrice]]*tblOrders[[#This Row],[Quantity]])</f>
        <v>162960.9</v>
      </c>
      <c r="O2911" t="str">
        <f>TEXT(tblOrders[[#This Row],[Date]],"mmm-yyyy")</f>
        <v>Feb-2025</v>
      </c>
      <c r="P2911" t="str">
        <f>_xlfn.XLOOKUP(tblOrders[[#This Row],[OrderID]], tblReturns[OrderID], tblReturns[Returned])</f>
        <v>No</v>
      </c>
      <c r="Q2911" t="str">
        <f>_xlfn.XLOOKUP(tblOrders[[#This Row],[OrderID]], tblShipping[OrderID], tblShipping[ShipMode])</f>
        <v>Express</v>
      </c>
      <c r="R2911" t="str">
        <f>IFERROR(_xlfn.XLOOKUP(A2910, tblCustomers[CustomerID], tblCustomers[CustomerName]), "Not Found")</f>
        <v>Not Found</v>
      </c>
      <c r="S2911" t="str">
        <f>IF(tblOrders[[#This Row],[Sales]]&gt;1000000,"High Value","Standard")</f>
        <v>Standard</v>
      </c>
      <c r="T2911" t="str">
        <f>_xlfn.XLOOKUP(tblOrders[[#This Row],[ProductID]], tblProducts[ProductID], tblProducts[ProductName])</f>
        <v>Product 80</v>
      </c>
      <c r="U2911">
        <f>_xlfn.XLOOKUP(tblOrders[[#This Row],[SalesRepID]], tblSalesreps[RepID], tblSalesreps[Target])</f>
        <v>5886694</v>
      </c>
    </row>
    <row r="2912" spans="1:21">
      <c r="A2912" t="s">
        <v>3709</v>
      </c>
      <c r="B2912" s="7" t="s">
        <v>1040</v>
      </c>
      <c r="C2912" t="s">
        <v>243</v>
      </c>
      <c r="D2912" t="s">
        <v>178</v>
      </c>
      <c r="E2912" t="s">
        <v>40</v>
      </c>
      <c r="F2912" t="s">
        <v>26</v>
      </c>
      <c r="G2912">
        <v>7</v>
      </c>
      <c r="H2912">
        <v>0.2</v>
      </c>
      <c r="I2912" s="2">
        <v>163581.6</v>
      </c>
      <c r="J2912" t="str">
        <f>_xlfn.XLOOKUP(tblOrders[[#This Row],[CustomerID]], tblCustomers[CustomerID], tblCustomers[CustomerName])</f>
        <v>Customer 128</v>
      </c>
      <c r="K2912" t="str">
        <f>_xlfn.XLOOKUP(tblOrders[[#This Row],[CustomerID]], tblCustomers[CustomerID], tblCustomers[Segment])</f>
        <v>Consumer</v>
      </c>
      <c r="L2912" t="str">
        <f>_xlfn.XLOOKUP(tblOrders[[#This Row],[ProductID]], tblProducts[ProductID], tblProducts[Category])</f>
        <v>Office</v>
      </c>
      <c r="M2912">
        <f>_xlfn.XLOOKUP(tblOrders[[#This Row],[ProductID]], tblProducts[ProductID], tblProducts[CostPrice])</f>
        <v>46035</v>
      </c>
      <c r="N2912">
        <f>tblOrders[[#This Row],[Sales]]-(tblOrders[[#This Row],[CostPrice]]*tblOrders[[#This Row],[Quantity]])</f>
        <v>-158663.4</v>
      </c>
      <c r="O2912" t="str">
        <f>TEXT(tblOrders[[#This Row],[Date]],"mmm-yyyy")</f>
        <v>Oct-2025</v>
      </c>
      <c r="P2912" t="str">
        <f>_xlfn.XLOOKUP(tblOrders[[#This Row],[OrderID]], tblReturns[OrderID], tblReturns[Returned])</f>
        <v>No</v>
      </c>
      <c r="Q2912" t="str">
        <f>_xlfn.XLOOKUP(tblOrders[[#This Row],[OrderID]], tblShipping[OrderID], tblShipping[ShipMode])</f>
        <v>Standard</v>
      </c>
      <c r="R2912" t="str">
        <f>IFERROR(_xlfn.XLOOKUP(A2911, tblCustomers[CustomerID], tblCustomers[CustomerName]), "Not Found")</f>
        <v>Not Found</v>
      </c>
      <c r="S2912" t="str">
        <f>IF(tblOrders[[#This Row],[Sales]]&gt;1000000,"High Value","Standard")</f>
        <v>Standard</v>
      </c>
      <c r="T2912" t="str">
        <f>_xlfn.XLOOKUP(tblOrders[[#This Row],[ProductID]], tblProducts[ProductID], tblProducts[ProductName])</f>
        <v>Product 84</v>
      </c>
      <c r="U2912">
        <f>_xlfn.XLOOKUP(tblOrders[[#This Row],[SalesRepID]], tblSalesreps[RepID], tblSalesreps[Target])</f>
        <v>6291486</v>
      </c>
    </row>
    <row r="2913" spans="1:21">
      <c r="A2913" t="s">
        <v>3710</v>
      </c>
      <c r="B2913" s="7" t="s">
        <v>1872</v>
      </c>
      <c r="C2913" t="s">
        <v>908</v>
      </c>
      <c r="D2913" t="s">
        <v>454</v>
      </c>
      <c r="E2913" t="s">
        <v>165</v>
      </c>
      <c r="F2913" t="s">
        <v>88</v>
      </c>
      <c r="G2913">
        <v>7</v>
      </c>
      <c r="H2913">
        <v>0.1</v>
      </c>
      <c r="I2913" s="2">
        <v>151956</v>
      </c>
      <c r="J2913" t="str">
        <f>_xlfn.XLOOKUP(tblOrders[[#This Row],[CustomerID]], tblCustomers[CustomerID], tblCustomers[CustomerName])</f>
        <v>Customer 281</v>
      </c>
      <c r="K2913" t="str">
        <f>_xlfn.XLOOKUP(tblOrders[[#This Row],[CustomerID]], tblCustomers[CustomerID], tblCustomers[Segment])</f>
        <v>Consumer</v>
      </c>
      <c r="L2913" t="str">
        <f>_xlfn.XLOOKUP(tblOrders[[#This Row],[ProductID]], tblProducts[ProductID], tblProducts[Category])</f>
        <v>Furniture</v>
      </c>
      <c r="M2913">
        <f>_xlfn.XLOOKUP(tblOrders[[#This Row],[ProductID]], tblProducts[ProductID], tblProducts[CostPrice])</f>
        <v>31369</v>
      </c>
      <c r="N2913">
        <f>tblOrders[[#This Row],[Sales]]-(tblOrders[[#This Row],[CostPrice]]*tblOrders[[#This Row],[Quantity]])</f>
        <v>-67627</v>
      </c>
      <c r="O2913" t="str">
        <f>TEXT(tblOrders[[#This Row],[Date]],"mmm-yyyy")</f>
        <v>May-2025</v>
      </c>
      <c r="P2913" t="str">
        <f>_xlfn.XLOOKUP(tblOrders[[#This Row],[OrderID]], tblReturns[OrderID], tblReturns[Returned])</f>
        <v>No</v>
      </c>
      <c r="Q2913" t="str">
        <f>_xlfn.XLOOKUP(tblOrders[[#This Row],[OrderID]], tblShipping[OrderID], tblShipping[ShipMode])</f>
        <v>Express</v>
      </c>
      <c r="R2913" t="str">
        <f>IFERROR(_xlfn.XLOOKUP(A2912, tblCustomers[CustomerID], tblCustomers[CustomerName]), "Not Found")</f>
        <v>Not Found</v>
      </c>
      <c r="S2913" t="str">
        <f>IF(tblOrders[[#This Row],[Sales]]&gt;1000000,"High Value","Standard")</f>
        <v>Standard</v>
      </c>
      <c r="T2913" t="str">
        <f>_xlfn.XLOOKUP(tblOrders[[#This Row],[ProductID]], tblProducts[ProductID], tblProducts[ProductName])</f>
        <v>Product 37</v>
      </c>
      <c r="U2913">
        <f>_xlfn.XLOOKUP(tblOrders[[#This Row],[SalesRepID]], tblSalesreps[RepID], tblSalesreps[Target])</f>
        <v>16839910</v>
      </c>
    </row>
    <row r="2914" spans="1:21">
      <c r="A2914" t="s">
        <v>3711</v>
      </c>
      <c r="B2914" s="7" t="s">
        <v>856</v>
      </c>
      <c r="C2914" t="s">
        <v>196</v>
      </c>
      <c r="D2914" t="s">
        <v>236</v>
      </c>
      <c r="E2914" t="s">
        <v>87</v>
      </c>
      <c r="F2914" t="s">
        <v>51</v>
      </c>
      <c r="G2914">
        <v>4</v>
      </c>
      <c r="H2914">
        <v>0.05</v>
      </c>
      <c r="I2914" s="2">
        <v>435168.4</v>
      </c>
      <c r="J2914" t="str">
        <f>_xlfn.XLOOKUP(tblOrders[[#This Row],[CustomerID]], tblCustomers[CustomerID], tblCustomers[CustomerName])</f>
        <v>Customer 99</v>
      </c>
      <c r="K2914" t="str">
        <f>_xlfn.XLOOKUP(tblOrders[[#This Row],[CustomerID]], tblCustomers[CustomerID], tblCustomers[Segment])</f>
        <v>Consumer</v>
      </c>
      <c r="L2914" t="str">
        <f>_xlfn.XLOOKUP(tblOrders[[#This Row],[ProductID]], tblProducts[ProductID], tblProducts[Category])</f>
        <v>Furniture</v>
      </c>
      <c r="M2914">
        <f>_xlfn.XLOOKUP(tblOrders[[#This Row],[ProductID]], tblProducts[ProductID], tblProducts[CostPrice])</f>
        <v>21756</v>
      </c>
      <c r="N2914">
        <f>tblOrders[[#This Row],[Sales]]-(tblOrders[[#This Row],[CostPrice]]*tblOrders[[#This Row],[Quantity]])</f>
        <v>348144.4</v>
      </c>
      <c r="O2914" t="str">
        <f>TEXT(tblOrders[[#This Row],[Date]],"mmm-yyyy")</f>
        <v>Jul-2025</v>
      </c>
      <c r="P2914" t="str">
        <f>_xlfn.XLOOKUP(tblOrders[[#This Row],[OrderID]], tblReturns[OrderID], tblReturns[Returned])</f>
        <v>Yes</v>
      </c>
      <c r="Q2914" t="str">
        <f>_xlfn.XLOOKUP(tblOrders[[#This Row],[OrderID]], tblShipping[OrderID], tblShipping[ShipMode])</f>
        <v>Express</v>
      </c>
      <c r="R2914" t="str">
        <f>IFERROR(_xlfn.XLOOKUP(A2913, tblCustomers[CustomerID], tblCustomers[CustomerName]), "Not Found")</f>
        <v>Not Found</v>
      </c>
      <c r="S2914" t="str">
        <f>IF(tblOrders[[#This Row],[Sales]]&gt;1000000,"High Value","Standard")</f>
        <v>Standard</v>
      </c>
      <c r="T2914" t="str">
        <f>_xlfn.XLOOKUP(tblOrders[[#This Row],[ProductID]], tblProducts[ProductID], tblProducts[ProductName])</f>
        <v>Product 41</v>
      </c>
      <c r="U2914">
        <f>_xlfn.XLOOKUP(tblOrders[[#This Row],[SalesRepID]], tblSalesreps[RepID], tblSalesreps[Target])</f>
        <v>18500989</v>
      </c>
    </row>
    <row r="2915" spans="1:21">
      <c r="A2915" t="s">
        <v>3712</v>
      </c>
      <c r="B2915" s="7" t="s">
        <v>461</v>
      </c>
      <c r="C2915" t="s">
        <v>596</v>
      </c>
      <c r="D2915" t="s">
        <v>362</v>
      </c>
      <c r="E2915" t="s">
        <v>50</v>
      </c>
      <c r="F2915" t="s">
        <v>88</v>
      </c>
      <c r="G2915">
        <v>1</v>
      </c>
      <c r="H2915">
        <v>0.1</v>
      </c>
      <c r="I2915" s="2">
        <v>124903.8</v>
      </c>
      <c r="J2915" t="str">
        <f>_xlfn.XLOOKUP(tblOrders[[#This Row],[CustomerID]], tblCustomers[CustomerID], tblCustomers[CustomerName])</f>
        <v>Customer 197</v>
      </c>
      <c r="K2915" t="str">
        <f>_xlfn.XLOOKUP(tblOrders[[#This Row],[CustomerID]], tblCustomers[CustomerID], tblCustomers[Segment])</f>
        <v>Corporate</v>
      </c>
      <c r="L2915" t="str">
        <f>_xlfn.XLOOKUP(tblOrders[[#This Row],[ProductID]], tblProducts[ProductID], tblProducts[Category])</f>
        <v>Home</v>
      </c>
      <c r="M2915">
        <f>_xlfn.XLOOKUP(tblOrders[[#This Row],[ProductID]], tblProducts[ProductID], tblProducts[CostPrice])</f>
        <v>41409</v>
      </c>
      <c r="N2915">
        <f>tblOrders[[#This Row],[Sales]]-(tblOrders[[#This Row],[CostPrice]]*tblOrders[[#This Row],[Quantity]])</f>
        <v>83494.8</v>
      </c>
      <c r="O2915" t="str">
        <f>TEXT(tblOrders[[#This Row],[Date]],"mmm-yyyy")</f>
        <v>Mar-2025</v>
      </c>
      <c r="P2915" t="str">
        <f>_xlfn.XLOOKUP(tblOrders[[#This Row],[OrderID]], tblReturns[OrderID], tblReturns[Returned])</f>
        <v>No</v>
      </c>
      <c r="Q2915" t="str">
        <f>_xlfn.XLOOKUP(tblOrders[[#This Row],[OrderID]], tblShipping[OrderID], tblShipping[ShipMode])</f>
        <v>Pickup</v>
      </c>
      <c r="R2915" t="str">
        <f>IFERROR(_xlfn.XLOOKUP(A2914, tblCustomers[CustomerID], tblCustomers[CustomerName]), "Not Found")</f>
        <v>Not Found</v>
      </c>
      <c r="S2915" t="str">
        <f>IF(tblOrders[[#This Row],[Sales]]&gt;1000000,"High Value","Standard")</f>
        <v>Standard</v>
      </c>
      <c r="T2915" t="str">
        <f>_xlfn.XLOOKUP(tblOrders[[#This Row],[ProductID]], tblProducts[ProductID], tblProducts[ProductName])</f>
        <v>Product 25</v>
      </c>
      <c r="U2915">
        <f>_xlfn.XLOOKUP(tblOrders[[#This Row],[SalesRepID]], tblSalesreps[RepID], tblSalesreps[Target])</f>
        <v>17350666</v>
      </c>
    </row>
    <row r="2916" spans="1:21">
      <c r="A2916" t="s">
        <v>3713</v>
      </c>
      <c r="B2916" s="7" t="s">
        <v>16</v>
      </c>
      <c r="C2916" t="s">
        <v>787</v>
      </c>
      <c r="D2916" t="s">
        <v>164</v>
      </c>
      <c r="E2916" t="s">
        <v>69</v>
      </c>
      <c r="F2916" t="s">
        <v>14</v>
      </c>
      <c r="G2916">
        <v>1</v>
      </c>
      <c r="H2916">
        <v>0.15</v>
      </c>
      <c r="I2916" s="2">
        <v>51096.05</v>
      </c>
      <c r="J2916" t="str">
        <f>_xlfn.XLOOKUP(tblOrders[[#This Row],[CustomerID]], tblCustomers[CustomerID], tblCustomers[CustomerName])</f>
        <v>Customer 282</v>
      </c>
      <c r="K2916" t="str">
        <f>_xlfn.XLOOKUP(tblOrders[[#This Row],[CustomerID]], tblCustomers[CustomerID], tblCustomers[Segment])</f>
        <v>SME</v>
      </c>
      <c r="L2916" t="str">
        <f>_xlfn.XLOOKUP(tblOrders[[#This Row],[ProductID]], tblProducts[ProductID], tblProducts[Category])</f>
        <v>Electronics</v>
      </c>
      <c r="M2916">
        <f>_xlfn.XLOOKUP(tblOrders[[#This Row],[ProductID]], tblProducts[ProductID], tblProducts[CostPrice])</f>
        <v>44535</v>
      </c>
      <c r="N2916">
        <f>tblOrders[[#This Row],[Sales]]-(tblOrders[[#This Row],[CostPrice]]*tblOrders[[#This Row],[Quantity]])</f>
        <v>6561.0500000000029</v>
      </c>
      <c r="O2916" t="str">
        <f>TEXT(tblOrders[[#This Row],[Date]],"mmm-yyyy")</f>
        <v>Apr-2025</v>
      </c>
      <c r="P2916" t="str">
        <f>_xlfn.XLOOKUP(tblOrders[[#This Row],[OrderID]], tblReturns[OrderID], tblReturns[Returned])</f>
        <v>No</v>
      </c>
      <c r="Q2916" t="str">
        <f>_xlfn.XLOOKUP(tblOrders[[#This Row],[OrderID]], tblShipping[OrderID], tblShipping[ShipMode])</f>
        <v>Standard</v>
      </c>
      <c r="R2916" t="str">
        <f>IFERROR(_xlfn.XLOOKUP(A2915, tblCustomers[CustomerID], tblCustomers[CustomerName]), "Not Found")</f>
        <v>Not Found</v>
      </c>
      <c r="S2916" t="str">
        <f>IF(tblOrders[[#This Row],[Sales]]&gt;1000000,"High Value","Standard")</f>
        <v>Standard</v>
      </c>
      <c r="T2916" t="str">
        <f>_xlfn.XLOOKUP(tblOrders[[#This Row],[ProductID]], tblProducts[ProductID], tblProducts[ProductName])</f>
        <v>Product 71</v>
      </c>
      <c r="U2916">
        <f>_xlfn.XLOOKUP(tblOrders[[#This Row],[SalesRepID]], tblSalesreps[RepID], tblSalesreps[Target])</f>
        <v>19473459</v>
      </c>
    </row>
    <row r="2917" spans="1:21">
      <c r="A2917" t="s">
        <v>3714</v>
      </c>
      <c r="B2917" s="7" t="s">
        <v>2533</v>
      </c>
      <c r="C2917" t="s">
        <v>629</v>
      </c>
      <c r="D2917" t="s">
        <v>362</v>
      </c>
      <c r="E2917" t="s">
        <v>186</v>
      </c>
      <c r="F2917" t="s">
        <v>51</v>
      </c>
      <c r="G2917">
        <v>5</v>
      </c>
      <c r="H2917">
        <v>0.15</v>
      </c>
      <c r="I2917" s="2">
        <v>571744</v>
      </c>
      <c r="J2917" t="str">
        <f>_xlfn.XLOOKUP(tblOrders[[#This Row],[CustomerID]], tblCustomers[CustomerID], tblCustomers[CustomerName])</f>
        <v>Customer 12</v>
      </c>
      <c r="K2917" t="str">
        <f>_xlfn.XLOOKUP(tblOrders[[#This Row],[CustomerID]], tblCustomers[CustomerID], tblCustomers[Segment])</f>
        <v>Corporate</v>
      </c>
      <c r="L2917" t="str">
        <f>_xlfn.XLOOKUP(tblOrders[[#This Row],[ProductID]], tblProducts[ProductID], tblProducts[Category])</f>
        <v>Home</v>
      </c>
      <c r="M2917">
        <f>_xlfn.XLOOKUP(tblOrders[[#This Row],[ProductID]], tblProducts[ProductID], tblProducts[CostPrice])</f>
        <v>41409</v>
      </c>
      <c r="N2917">
        <f>tblOrders[[#This Row],[Sales]]-(tblOrders[[#This Row],[CostPrice]]*tblOrders[[#This Row],[Quantity]])</f>
        <v>364699</v>
      </c>
      <c r="O2917" t="str">
        <f>TEXT(tblOrders[[#This Row],[Date]],"mmm-yyyy")</f>
        <v>Jul-2025</v>
      </c>
      <c r="P2917" t="str">
        <f>_xlfn.XLOOKUP(tblOrders[[#This Row],[OrderID]], tblReturns[OrderID], tblReturns[Returned])</f>
        <v>No</v>
      </c>
      <c r="Q2917" t="str">
        <f>_xlfn.XLOOKUP(tblOrders[[#This Row],[OrderID]], tblShipping[OrderID], tblShipping[ShipMode])</f>
        <v>Express</v>
      </c>
      <c r="R2917" t="str">
        <f>IFERROR(_xlfn.XLOOKUP(A2916, tblCustomers[CustomerID], tblCustomers[CustomerName]), "Not Found")</f>
        <v>Not Found</v>
      </c>
      <c r="S2917" t="str">
        <f>IF(tblOrders[[#This Row],[Sales]]&gt;1000000,"High Value","Standard")</f>
        <v>Standard</v>
      </c>
      <c r="T2917" t="str">
        <f>_xlfn.XLOOKUP(tblOrders[[#This Row],[ProductID]], tblProducts[ProductID], tblProducts[ProductName])</f>
        <v>Product 25</v>
      </c>
      <c r="U2917">
        <f>_xlfn.XLOOKUP(tblOrders[[#This Row],[SalesRepID]], tblSalesreps[RepID], tblSalesreps[Target])</f>
        <v>15141830</v>
      </c>
    </row>
    <row r="2918" spans="1:21">
      <c r="A2918" t="s">
        <v>3715</v>
      </c>
      <c r="B2918" s="7" t="s">
        <v>1015</v>
      </c>
      <c r="C2918" t="s">
        <v>1992</v>
      </c>
      <c r="D2918" t="s">
        <v>115</v>
      </c>
      <c r="E2918" t="s">
        <v>74</v>
      </c>
      <c r="F2918" t="s">
        <v>14</v>
      </c>
      <c r="G2918">
        <v>2</v>
      </c>
      <c r="H2918">
        <v>0.2</v>
      </c>
      <c r="I2918" s="2">
        <v>78582.399999999994</v>
      </c>
      <c r="J2918" t="str">
        <f>_xlfn.XLOOKUP(tblOrders[[#This Row],[CustomerID]], tblCustomers[CustomerID], tblCustomers[CustomerName])</f>
        <v>Customer 171</v>
      </c>
      <c r="K2918" t="str">
        <f>_xlfn.XLOOKUP(tblOrders[[#This Row],[CustomerID]], tblCustomers[CustomerID], tblCustomers[Segment])</f>
        <v>SME</v>
      </c>
      <c r="L2918" t="str">
        <f>_xlfn.XLOOKUP(tblOrders[[#This Row],[ProductID]], tblProducts[ProductID], tblProducts[Category])</f>
        <v>Electronics</v>
      </c>
      <c r="M2918">
        <f>_xlfn.XLOOKUP(tblOrders[[#This Row],[ProductID]], tblProducts[ProductID], tblProducts[CostPrice])</f>
        <v>66631</v>
      </c>
      <c r="N2918">
        <f>tblOrders[[#This Row],[Sales]]-(tblOrders[[#This Row],[CostPrice]]*tblOrders[[#This Row],[Quantity]])</f>
        <v>-54679.600000000006</v>
      </c>
      <c r="O2918" t="str">
        <f>TEXT(tblOrders[[#This Row],[Date]],"mmm-yyyy")</f>
        <v>Jun-2025</v>
      </c>
      <c r="P2918" t="str">
        <f>_xlfn.XLOOKUP(tblOrders[[#This Row],[OrderID]], tblReturns[OrderID], tblReturns[Returned])</f>
        <v>No</v>
      </c>
      <c r="Q2918" t="str">
        <f>_xlfn.XLOOKUP(tblOrders[[#This Row],[OrderID]], tblShipping[OrderID], tblShipping[ShipMode])</f>
        <v>Pickup</v>
      </c>
      <c r="R2918" t="str">
        <f>IFERROR(_xlfn.XLOOKUP(A2917, tblCustomers[CustomerID], tblCustomers[CustomerName]), "Not Found")</f>
        <v>Not Found</v>
      </c>
      <c r="S2918" t="str">
        <f>IF(tblOrders[[#This Row],[Sales]]&gt;1000000,"High Value","Standard")</f>
        <v>Standard</v>
      </c>
      <c r="T2918" t="str">
        <f>_xlfn.XLOOKUP(tblOrders[[#This Row],[ProductID]], tblProducts[ProductID], tblProducts[ProductName])</f>
        <v>Product 70</v>
      </c>
      <c r="U2918">
        <f>_xlfn.XLOOKUP(tblOrders[[#This Row],[SalesRepID]], tblSalesreps[RepID], tblSalesreps[Target])</f>
        <v>7254801</v>
      </c>
    </row>
    <row r="2919" spans="1:21">
      <c r="A2919" t="s">
        <v>3716</v>
      </c>
      <c r="B2919" s="7" t="s">
        <v>1050</v>
      </c>
      <c r="C2919" t="s">
        <v>724</v>
      </c>
      <c r="D2919" t="s">
        <v>255</v>
      </c>
      <c r="E2919" t="s">
        <v>119</v>
      </c>
      <c r="F2919" t="s">
        <v>20</v>
      </c>
      <c r="G2919">
        <v>2</v>
      </c>
      <c r="H2919">
        <v>0.15</v>
      </c>
      <c r="I2919" s="2">
        <v>106166.7</v>
      </c>
      <c r="J2919" t="str">
        <f>_xlfn.XLOOKUP(tblOrders[[#This Row],[CustomerID]], tblCustomers[CustomerID], tblCustomers[CustomerName])</f>
        <v>Customer 162</v>
      </c>
      <c r="K2919" t="str">
        <f>_xlfn.XLOOKUP(tblOrders[[#This Row],[CustomerID]], tblCustomers[CustomerID], tblCustomers[Segment])</f>
        <v>Consumer</v>
      </c>
      <c r="L2919" t="str">
        <f>_xlfn.XLOOKUP(tblOrders[[#This Row],[ProductID]], tblProducts[ProductID], tblProducts[Category])</f>
        <v>Electronics</v>
      </c>
      <c r="M2919">
        <f>_xlfn.XLOOKUP(tblOrders[[#This Row],[ProductID]], tblProducts[ProductID], tblProducts[CostPrice])</f>
        <v>58560</v>
      </c>
      <c r="N2919">
        <f>tblOrders[[#This Row],[Sales]]-(tblOrders[[#This Row],[CostPrice]]*tblOrders[[#This Row],[Quantity]])</f>
        <v>-10953.300000000003</v>
      </c>
      <c r="O2919" t="str">
        <f>TEXT(tblOrders[[#This Row],[Date]],"mmm-yyyy")</f>
        <v>May-2025</v>
      </c>
      <c r="P2919" t="str">
        <f>_xlfn.XLOOKUP(tblOrders[[#This Row],[OrderID]], tblReturns[OrderID], tblReturns[Returned])</f>
        <v>No</v>
      </c>
      <c r="Q2919" t="str">
        <f>_xlfn.XLOOKUP(tblOrders[[#This Row],[OrderID]], tblShipping[OrderID], tblShipping[ShipMode])</f>
        <v>Express</v>
      </c>
      <c r="R2919" t="str">
        <f>IFERROR(_xlfn.XLOOKUP(A2918, tblCustomers[CustomerID], tblCustomers[CustomerName]), "Not Found")</f>
        <v>Not Found</v>
      </c>
      <c r="S2919" t="str">
        <f>IF(tblOrders[[#This Row],[Sales]]&gt;1000000,"High Value","Standard")</f>
        <v>Standard</v>
      </c>
      <c r="T2919" t="str">
        <f>_xlfn.XLOOKUP(tblOrders[[#This Row],[ProductID]], tblProducts[ProductID], tblProducts[ProductName])</f>
        <v>Product 79</v>
      </c>
      <c r="U2919">
        <f>_xlfn.XLOOKUP(tblOrders[[#This Row],[SalesRepID]], tblSalesreps[RepID], tblSalesreps[Target])</f>
        <v>5886694</v>
      </c>
    </row>
    <row r="2920" spans="1:21">
      <c r="A2920" t="s">
        <v>3717</v>
      </c>
      <c r="B2920" s="7" t="s">
        <v>503</v>
      </c>
      <c r="C2920" t="s">
        <v>389</v>
      </c>
      <c r="D2920" t="s">
        <v>118</v>
      </c>
      <c r="E2920" t="s">
        <v>165</v>
      </c>
      <c r="F2920" t="s">
        <v>26</v>
      </c>
      <c r="G2920">
        <v>6</v>
      </c>
      <c r="H2920">
        <v>0.1</v>
      </c>
      <c r="I2920" s="2">
        <v>56554.2</v>
      </c>
      <c r="J2920" t="str">
        <f>_xlfn.XLOOKUP(tblOrders[[#This Row],[CustomerID]], tblCustomers[CustomerID], tblCustomers[CustomerName])</f>
        <v>Customer 127</v>
      </c>
      <c r="K2920" t="str">
        <f>_xlfn.XLOOKUP(tblOrders[[#This Row],[CustomerID]], tblCustomers[CustomerID], tblCustomers[Segment])</f>
        <v>SME</v>
      </c>
      <c r="L2920" t="str">
        <f>_xlfn.XLOOKUP(tblOrders[[#This Row],[ProductID]], tblProducts[ProductID], tblProducts[Category])</f>
        <v>Home</v>
      </c>
      <c r="M2920">
        <f>_xlfn.XLOOKUP(tblOrders[[#This Row],[ProductID]], tblProducts[ProductID], tblProducts[CostPrice])</f>
        <v>78122</v>
      </c>
      <c r="N2920">
        <f>tblOrders[[#This Row],[Sales]]-(tblOrders[[#This Row],[CostPrice]]*tblOrders[[#This Row],[Quantity]])</f>
        <v>-412177.8</v>
      </c>
      <c r="O2920" t="str">
        <f>TEXT(tblOrders[[#This Row],[Date]],"mmm-yyyy")</f>
        <v>Jan-2025</v>
      </c>
      <c r="P2920" t="str">
        <f>_xlfn.XLOOKUP(tblOrders[[#This Row],[OrderID]], tblReturns[OrderID], tblReturns[Returned])</f>
        <v>No</v>
      </c>
      <c r="Q2920" t="str">
        <f>_xlfn.XLOOKUP(tblOrders[[#This Row],[OrderID]], tblShipping[OrderID], tblShipping[ShipMode])</f>
        <v>Standard</v>
      </c>
      <c r="R2920" t="str">
        <f>IFERROR(_xlfn.XLOOKUP(A2919, tblCustomers[CustomerID], tblCustomers[CustomerName]), "Not Found")</f>
        <v>Not Found</v>
      </c>
      <c r="S2920" t="str">
        <f>IF(tblOrders[[#This Row],[Sales]]&gt;1000000,"High Value","Standard")</f>
        <v>Standard</v>
      </c>
      <c r="T2920" t="str">
        <f>_xlfn.XLOOKUP(tblOrders[[#This Row],[ProductID]], tblProducts[ProductID], tblProducts[ProductName])</f>
        <v>Product 59</v>
      </c>
      <c r="U2920">
        <f>_xlfn.XLOOKUP(tblOrders[[#This Row],[SalesRepID]], tblSalesreps[RepID], tblSalesreps[Target])</f>
        <v>16839910</v>
      </c>
    </row>
    <row r="2921" spans="1:21">
      <c r="A2921" t="s">
        <v>3718</v>
      </c>
      <c r="B2921" s="7" t="s">
        <v>1050</v>
      </c>
      <c r="C2921" t="s">
        <v>1354</v>
      </c>
      <c r="D2921" t="s">
        <v>44</v>
      </c>
      <c r="E2921" t="s">
        <v>56</v>
      </c>
      <c r="F2921" t="s">
        <v>88</v>
      </c>
      <c r="G2921">
        <v>6</v>
      </c>
      <c r="H2921">
        <v>0.2</v>
      </c>
      <c r="I2921" s="2">
        <v>601915.19999999995</v>
      </c>
      <c r="J2921" t="str">
        <f>_xlfn.XLOOKUP(tblOrders[[#This Row],[CustomerID]], tblCustomers[CustomerID], tblCustomers[CustomerName])</f>
        <v>Customer 244</v>
      </c>
      <c r="K2921" t="str">
        <f>_xlfn.XLOOKUP(tblOrders[[#This Row],[CustomerID]], tblCustomers[CustomerID], tblCustomers[Segment])</f>
        <v>Corporate</v>
      </c>
      <c r="L2921" t="str">
        <f>_xlfn.XLOOKUP(tblOrders[[#This Row],[ProductID]], tblProducts[ProductID], tblProducts[Category])</f>
        <v>Furniture</v>
      </c>
      <c r="M2921">
        <f>_xlfn.XLOOKUP(tblOrders[[#This Row],[ProductID]], tblProducts[ProductID], tblProducts[CostPrice])</f>
        <v>48953</v>
      </c>
      <c r="N2921">
        <f>tblOrders[[#This Row],[Sales]]-(tblOrders[[#This Row],[CostPrice]]*tblOrders[[#This Row],[Quantity]])</f>
        <v>308197.19999999995</v>
      </c>
      <c r="O2921" t="str">
        <f>TEXT(tblOrders[[#This Row],[Date]],"mmm-yyyy")</f>
        <v>May-2025</v>
      </c>
      <c r="P2921" t="str">
        <f>_xlfn.XLOOKUP(tblOrders[[#This Row],[OrderID]], tblReturns[OrderID], tblReturns[Returned])</f>
        <v>No</v>
      </c>
      <c r="Q2921" t="str">
        <f>_xlfn.XLOOKUP(tblOrders[[#This Row],[OrderID]], tblShipping[OrderID], tblShipping[ShipMode])</f>
        <v>Pickup</v>
      </c>
      <c r="R2921" t="str">
        <f>IFERROR(_xlfn.XLOOKUP(A2920, tblCustomers[CustomerID], tblCustomers[CustomerName]), "Not Found")</f>
        <v>Not Found</v>
      </c>
      <c r="S2921" t="str">
        <f>IF(tblOrders[[#This Row],[Sales]]&gt;1000000,"High Value","Standard")</f>
        <v>Standard</v>
      </c>
      <c r="T2921" t="str">
        <f>_xlfn.XLOOKUP(tblOrders[[#This Row],[ProductID]], tblProducts[ProductID], tblProducts[ProductName])</f>
        <v>Product 56</v>
      </c>
      <c r="U2921">
        <f>_xlfn.XLOOKUP(tblOrders[[#This Row],[SalesRepID]], tblSalesreps[RepID], tblSalesreps[Target])</f>
        <v>14265630</v>
      </c>
    </row>
    <row r="2922" spans="1:21">
      <c r="A2922" t="s">
        <v>3719</v>
      </c>
      <c r="B2922" s="7" t="s">
        <v>1605</v>
      </c>
      <c r="C2922" t="s">
        <v>1694</v>
      </c>
      <c r="D2922" t="s">
        <v>318</v>
      </c>
      <c r="E2922" t="s">
        <v>202</v>
      </c>
      <c r="F2922" t="s">
        <v>26</v>
      </c>
      <c r="G2922">
        <v>8</v>
      </c>
      <c r="H2922">
        <v>0.05</v>
      </c>
      <c r="I2922" s="2">
        <v>72314</v>
      </c>
      <c r="J2922" t="str">
        <f>_xlfn.XLOOKUP(tblOrders[[#This Row],[CustomerID]], tblCustomers[CustomerID], tblCustomers[CustomerName])</f>
        <v>Customer 54</v>
      </c>
      <c r="K2922" t="str">
        <f>_xlfn.XLOOKUP(tblOrders[[#This Row],[CustomerID]], tblCustomers[CustomerID], tblCustomers[Segment])</f>
        <v>Consumer</v>
      </c>
      <c r="L2922" t="str">
        <f>_xlfn.XLOOKUP(tblOrders[[#This Row],[ProductID]], tblProducts[ProductID], tblProducts[Category])</f>
        <v>Office</v>
      </c>
      <c r="M2922">
        <f>_xlfn.XLOOKUP(tblOrders[[#This Row],[ProductID]], tblProducts[ProductID], tblProducts[CostPrice])</f>
        <v>39205</v>
      </c>
      <c r="N2922">
        <f>tblOrders[[#This Row],[Sales]]-(tblOrders[[#This Row],[CostPrice]]*tblOrders[[#This Row],[Quantity]])</f>
        <v>-241326</v>
      </c>
      <c r="O2922" t="str">
        <f>TEXT(tblOrders[[#This Row],[Date]],"mmm-yyyy")</f>
        <v>Jan-2025</v>
      </c>
      <c r="P2922" t="str">
        <f>_xlfn.XLOOKUP(tblOrders[[#This Row],[OrderID]], tblReturns[OrderID], tblReturns[Returned])</f>
        <v>No</v>
      </c>
      <c r="Q2922" t="str">
        <f>_xlfn.XLOOKUP(tblOrders[[#This Row],[OrderID]], tblShipping[OrderID], tblShipping[ShipMode])</f>
        <v>Standard</v>
      </c>
      <c r="R2922" t="str">
        <f>IFERROR(_xlfn.XLOOKUP(A2921, tblCustomers[CustomerID], tblCustomers[CustomerName]), "Not Found")</f>
        <v>Not Found</v>
      </c>
      <c r="S2922" t="str">
        <f>IF(tblOrders[[#This Row],[Sales]]&gt;1000000,"High Value","Standard")</f>
        <v>Standard</v>
      </c>
      <c r="T2922" t="str">
        <f>_xlfn.XLOOKUP(tblOrders[[#This Row],[ProductID]], tblProducts[ProductID], tblProducts[ProductName])</f>
        <v>Product 74</v>
      </c>
      <c r="U2922">
        <f>_xlfn.XLOOKUP(tblOrders[[#This Row],[SalesRepID]], tblSalesreps[RepID], tblSalesreps[Target])</f>
        <v>10652665</v>
      </c>
    </row>
    <row r="2923" spans="1:21">
      <c r="A2923" t="s">
        <v>3720</v>
      </c>
      <c r="B2923" s="7" t="s">
        <v>1235</v>
      </c>
      <c r="C2923" t="s">
        <v>415</v>
      </c>
      <c r="D2923" t="s">
        <v>68</v>
      </c>
      <c r="E2923" t="s">
        <v>205</v>
      </c>
      <c r="F2923" t="s">
        <v>26</v>
      </c>
      <c r="G2923">
        <v>8</v>
      </c>
      <c r="H2923">
        <v>0</v>
      </c>
      <c r="I2923" s="2">
        <v>376488</v>
      </c>
      <c r="J2923" t="str">
        <f>_xlfn.XLOOKUP(tblOrders[[#This Row],[CustomerID]], tblCustomers[CustomerID], tblCustomers[CustomerName])</f>
        <v>Customer 81</v>
      </c>
      <c r="K2923" t="str">
        <f>_xlfn.XLOOKUP(tblOrders[[#This Row],[CustomerID]], tblCustomers[CustomerID], tblCustomers[Segment])</f>
        <v>SME</v>
      </c>
      <c r="L2923" t="str">
        <f>_xlfn.XLOOKUP(tblOrders[[#This Row],[ProductID]], tblProducts[ProductID], tblProducts[Category])</f>
        <v>Home</v>
      </c>
      <c r="M2923">
        <f>_xlfn.XLOOKUP(tblOrders[[#This Row],[ProductID]], tblProducts[ProductID], tblProducts[CostPrice])</f>
        <v>7159</v>
      </c>
      <c r="N2923">
        <f>tblOrders[[#This Row],[Sales]]-(tblOrders[[#This Row],[CostPrice]]*tblOrders[[#This Row],[Quantity]])</f>
        <v>319216</v>
      </c>
      <c r="O2923" t="str">
        <f>TEXT(tblOrders[[#This Row],[Date]],"mmm-yyyy")</f>
        <v>Oct-2025</v>
      </c>
      <c r="P2923" t="str">
        <f>_xlfn.XLOOKUP(tblOrders[[#This Row],[OrderID]], tblReturns[OrderID], tblReturns[Returned])</f>
        <v>No</v>
      </c>
      <c r="Q2923" t="str">
        <f>_xlfn.XLOOKUP(tblOrders[[#This Row],[OrderID]], tblShipping[OrderID], tblShipping[ShipMode])</f>
        <v>Standard</v>
      </c>
      <c r="R2923" t="str">
        <f>IFERROR(_xlfn.XLOOKUP(A2922, tblCustomers[CustomerID], tblCustomers[CustomerName]), "Not Found")</f>
        <v>Not Found</v>
      </c>
      <c r="S2923" t="str">
        <f>IF(tblOrders[[#This Row],[Sales]]&gt;1000000,"High Value","Standard")</f>
        <v>Standard</v>
      </c>
      <c r="T2923" t="str">
        <f>_xlfn.XLOOKUP(tblOrders[[#This Row],[ProductID]], tblProducts[ProductID], tblProducts[ProductName])</f>
        <v>Product 26</v>
      </c>
      <c r="U2923">
        <f>_xlfn.XLOOKUP(tblOrders[[#This Row],[SalesRepID]], tblSalesreps[RepID], tblSalesreps[Target])</f>
        <v>16246424</v>
      </c>
    </row>
    <row r="2924" spans="1:21">
      <c r="A2924" t="s">
        <v>3721</v>
      </c>
      <c r="B2924" s="7" t="s">
        <v>577</v>
      </c>
      <c r="C2924" t="s">
        <v>814</v>
      </c>
      <c r="D2924" t="s">
        <v>454</v>
      </c>
      <c r="E2924" t="s">
        <v>25</v>
      </c>
      <c r="F2924" t="s">
        <v>14</v>
      </c>
      <c r="G2924">
        <v>5</v>
      </c>
      <c r="H2924">
        <v>0.05</v>
      </c>
      <c r="I2924" s="2">
        <v>77368</v>
      </c>
      <c r="J2924" t="str">
        <f>_xlfn.XLOOKUP(tblOrders[[#This Row],[CustomerID]], tblCustomers[CustomerID], tblCustomers[CustomerName])</f>
        <v>Customer 235</v>
      </c>
      <c r="K2924" t="str">
        <f>_xlfn.XLOOKUP(tblOrders[[#This Row],[CustomerID]], tblCustomers[CustomerID], tblCustomers[Segment])</f>
        <v>Consumer</v>
      </c>
      <c r="L2924" t="str">
        <f>_xlfn.XLOOKUP(tblOrders[[#This Row],[ProductID]], tblProducts[ProductID], tblProducts[Category])</f>
        <v>Furniture</v>
      </c>
      <c r="M2924">
        <f>_xlfn.XLOOKUP(tblOrders[[#This Row],[ProductID]], tblProducts[ProductID], tblProducts[CostPrice])</f>
        <v>31369</v>
      </c>
      <c r="N2924">
        <f>tblOrders[[#This Row],[Sales]]-(tblOrders[[#This Row],[CostPrice]]*tblOrders[[#This Row],[Quantity]])</f>
        <v>-79477</v>
      </c>
      <c r="O2924" t="str">
        <f>TEXT(tblOrders[[#This Row],[Date]],"mmm-yyyy")</f>
        <v>Dec-2025</v>
      </c>
      <c r="P2924" t="str">
        <f>_xlfn.XLOOKUP(tblOrders[[#This Row],[OrderID]], tblReturns[OrderID], tblReturns[Returned])</f>
        <v>No</v>
      </c>
      <c r="Q2924" t="str">
        <f>_xlfn.XLOOKUP(tblOrders[[#This Row],[OrderID]], tblShipping[OrderID], tblShipping[ShipMode])</f>
        <v>Pickup</v>
      </c>
      <c r="R2924" t="str">
        <f>IFERROR(_xlfn.XLOOKUP(A2923, tblCustomers[CustomerID], tblCustomers[CustomerName]), "Not Found")</f>
        <v>Not Found</v>
      </c>
      <c r="S2924" t="str">
        <f>IF(tblOrders[[#This Row],[Sales]]&gt;1000000,"High Value","Standard")</f>
        <v>Standard</v>
      </c>
      <c r="T2924" t="str">
        <f>_xlfn.XLOOKUP(tblOrders[[#This Row],[ProductID]], tblProducts[ProductID], tblProducts[ProductName])</f>
        <v>Product 37</v>
      </c>
      <c r="U2924">
        <f>_xlfn.XLOOKUP(tblOrders[[#This Row],[SalesRepID]], tblSalesreps[RepID], tblSalesreps[Target])</f>
        <v>7094914</v>
      </c>
    </row>
    <row r="2925" spans="1:21">
      <c r="A2925" t="s">
        <v>3722</v>
      </c>
      <c r="B2925" s="7" t="s">
        <v>199</v>
      </c>
      <c r="C2925" t="s">
        <v>327</v>
      </c>
      <c r="D2925" t="s">
        <v>352</v>
      </c>
      <c r="E2925" t="s">
        <v>202</v>
      </c>
      <c r="F2925" t="s">
        <v>51</v>
      </c>
      <c r="G2925">
        <v>4</v>
      </c>
      <c r="H2925">
        <v>0.1</v>
      </c>
      <c r="I2925" s="2">
        <v>392774.40000000002</v>
      </c>
      <c r="J2925" t="str">
        <f>_xlfn.XLOOKUP(tblOrders[[#This Row],[CustomerID]], tblCustomers[CustomerID], tblCustomers[CustomerName])</f>
        <v>Customer 48</v>
      </c>
      <c r="K2925" t="str">
        <f>_xlfn.XLOOKUP(tblOrders[[#This Row],[CustomerID]], tblCustomers[CustomerID], tblCustomers[Segment])</f>
        <v>Consumer</v>
      </c>
      <c r="L2925" t="str">
        <f>_xlfn.XLOOKUP(tblOrders[[#This Row],[ProductID]], tblProducts[ProductID], tblProducts[Category])</f>
        <v>Electronics</v>
      </c>
      <c r="M2925">
        <f>_xlfn.XLOOKUP(tblOrders[[#This Row],[ProductID]], tblProducts[ProductID], tblProducts[CostPrice])</f>
        <v>58522</v>
      </c>
      <c r="N2925">
        <f>tblOrders[[#This Row],[Sales]]-(tblOrders[[#This Row],[CostPrice]]*tblOrders[[#This Row],[Quantity]])</f>
        <v>158686.40000000002</v>
      </c>
      <c r="O2925" t="str">
        <f>TEXT(tblOrders[[#This Row],[Date]],"mmm-yyyy")</f>
        <v>Dec-2025</v>
      </c>
      <c r="P2925" t="str">
        <f>_xlfn.XLOOKUP(tblOrders[[#This Row],[OrderID]], tblReturns[OrderID], tblReturns[Returned])</f>
        <v>No</v>
      </c>
      <c r="Q2925" t="str">
        <f>_xlfn.XLOOKUP(tblOrders[[#This Row],[OrderID]], tblShipping[OrderID], tblShipping[ShipMode])</f>
        <v>Express</v>
      </c>
      <c r="R2925" t="str">
        <f>IFERROR(_xlfn.XLOOKUP(A2924, tblCustomers[CustomerID], tblCustomers[CustomerName]), "Not Found")</f>
        <v>Not Found</v>
      </c>
      <c r="S2925" t="str">
        <f>IF(tblOrders[[#This Row],[Sales]]&gt;1000000,"High Value","Standard")</f>
        <v>Standard</v>
      </c>
      <c r="T2925" t="str">
        <f>_xlfn.XLOOKUP(tblOrders[[#This Row],[ProductID]], tblProducts[ProductID], tblProducts[ProductName])</f>
        <v>Product 60</v>
      </c>
      <c r="U2925">
        <f>_xlfn.XLOOKUP(tblOrders[[#This Row],[SalesRepID]], tblSalesreps[RepID], tblSalesreps[Target])</f>
        <v>10652665</v>
      </c>
    </row>
    <row r="2926" spans="1:21">
      <c r="A2926" t="s">
        <v>3723</v>
      </c>
      <c r="B2926" s="7" t="s">
        <v>1008</v>
      </c>
      <c r="C2926" t="s">
        <v>324</v>
      </c>
      <c r="D2926" t="s">
        <v>178</v>
      </c>
      <c r="E2926" t="s">
        <v>56</v>
      </c>
      <c r="F2926" t="s">
        <v>14</v>
      </c>
      <c r="G2926">
        <v>7</v>
      </c>
      <c r="H2926">
        <v>0.1</v>
      </c>
      <c r="I2926" s="2">
        <v>56693.7</v>
      </c>
      <c r="J2926" t="str">
        <f>_xlfn.XLOOKUP(tblOrders[[#This Row],[CustomerID]], tblCustomers[CustomerID], tblCustomers[CustomerName])</f>
        <v>Customer 150</v>
      </c>
      <c r="K2926" t="str">
        <f>_xlfn.XLOOKUP(tblOrders[[#This Row],[CustomerID]], tblCustomers[CustomerID], tblCustomers[Segment])</f>
        <v>SME</v>
      </c>
      <c r="L2926" t="str">
        <f>_xlfn.XLOOKUP(tblOrders[[#This Row],[ProductID]], tblProducts[ProductID], tblProducts[Category])</f>
        <v>Office</v>
      </c>
      <c r="M2926">
        <f>_xlfn.XLOOKUP(tblOrders[[#This Row],[ProductID]], tblProducts[ProductID], tblProducts[CostPrice])</f>
        <v>46035</v>
      </c>
      <c r="N2926">
        <f>tblOrders[[#This Row],[Sales]]-(tblOrders[[#This Row],[CostPrice]]*tblOrders[[#This Row],[Quantity]])</f>
        <v>-265551.3</v>
      </c>
      <c r="O2926" t="str">
        <f>TEXT(tblOrders[[#This Row],[Date]],"mmm-yyyy")</f>
        <v>Apr-2025</v>
      </c>
      <c r="P2926" t="str">
        <f>_xlfn.XLOOKUP(tblOrders[[#This Row],[OrderID]], tblReturns[OrderID], tblReturns[Returned])</f>
        <v>No</v>
      </c>
      <c r="Q2926" t="str">
        <f>_xlfn.XLOOKUP(tblOrders[[#This Row],[OrderID]], tblShipping[OrderID], tblShipping[ShipMode])</f>
        <v>Standard</v>
      </c>
      <c r="R2926" t="str">
        <f>IFERROR(_xlfn.XLOOKUP(A2925, tblCustomers[CustomerID], tblCustomers[CustomerName]), "Not Found")</f>
        <v>Not Found</v>
      </c>
      <c r="S2926" t="str">
        <f>IF(tblOrders[[#This Row],[Sales]]&gt;1000000,"High Value","Standard")</f>
        <v>Standard</v>
      </c>
      <c r="T2926" t="str">
        <f>_xlfn.XLOOKUP(tblOrders[[#This Row],[ProductID]], tblProducts[ProductID], tblProducts[ProductName])</f>
        <v>Product 84</v>
      </c>
      <c r="U2926">
        <f>_xlfn.XLOOKUP(tblOrders[[#This Row],[SalesRepID]], tblSalesreps[RepID], tblSalesreps[Target])</f>
        <v>14265630</v>
      </c>
    </row>
    <row r="2927" spans="1:21">
      <c r="A2927" t="s">
        <v>3724</v>
      </c>
      <c r="B2927" s="7" t="s">
        <v>1222</v>
      </c>
      <c r="C2927" t="s">
        <v>429</v>
      </c>
      <c r="D2927" t="s">
        <v>151</v>
      </c>
      <c r="E2927" t="s">
        <v>186</v>
      </c>
      <c r="F2927" t="s">
        <v>14</v>
      </c>
      <c r="G2927">
        <v>2</v>
      </c>
      <c r="H2927">
        <v>0.2</v>
      </c>
      <c r="I2927" s="2">
        <v>26160</v>
      </c>
      <c r="J2927" t="str">
        <f>_xlfn.XLOOKUP(tblOrders[[#This Row],[CustomerID]], tblCustomers[CustomerID], tblCustomers[CustomerName])</f>
        <v>Customer 243</v>
      </c>
      <c r="K2927" t="str">
        <f>_xlfn.XLOOKUP(tblOrders[[#This Row],[CustomerID]], tblCustomers[CustomerID], tblCustomers[Segment])</f>
        <v>Corporate</v>
      </c>
      <c r="L2927" t="str">
        <f>_xlfn.XLOOKUP(tblOrders[[#This Row],[ProductID]], tblProducts[ProductID], tblProducts[Category])</f>
        <v>Electronics</v>
      </c>
      <c r="M2927">
        <f>_xlfn.XLOOKUP(tblOrders[[#This Row],[ProductID]], tblProducts[ProductID], tblProducts[CostPrice])</f>
        <v>63366</v>
      </c>
      <c r="N2927">
        <f>tblOrders[[#This Row],[Sales]]-(tblOrders[[#This Row],[CostPrice]]*tblOrders[[#This Row],[Quantity]])</f>
        <v>-100572</v>
      </c>
      <c r="O2927" t="str">
        <f>TEXT(tblOrders[[#This Row],[Date]],"mmm-yyyy")</f>
        <v>Nov-2025</v>
      </c>
      <c r="P2927" t="str">
        <f>_xlfn.XLOOKUP(tblOrders[[#This Row],[OrderID]], tblReturns[OrderID], tblReturns[Returned])</f>
        <v>No</v>
      </c>
      <c r="Q2927" t="str">
        <f>_xlfn.XLOOKUP(tblOrders[[#This Row],[OrderID]], tblShipping[OrderID], tblShipping[ShipMode])</f>
        <v>Express</v>
      </c>
      <c r="R2927" t="str">
        <f>IFERROR(_xlfn.XLOOKUP(A2926, tblCustomers[CustomerID], tblCustomers[CustomerName]), "Not Found")</f>
        <v>Not Found</v>
      </c>
      <c r="S2927" t="str">
        <f>IF(tblOrders[[#This Row],[Sales]]&gt;1000000,"High Value","Standard")</f>
        <v>Standard</v>
      </c>
      <c r="T2927" t="str">
        <f>_xlfn.XLOOKUP(tblOrders[[#This Row],[ProductID]], tblProducts[ProductID], tblProducts[ProductName])</f>
        <v>Product 40</v>
      </c>
      <c r="U2927">
        <f>_xlfn.XLOOKUP(tblOrders[[#This Row],[SalesRepID]], tblSalesreps[RepID], tblSalesreps[Target])</f>
        <v>15141830</v>
      </c>
    </row>
    <row r="2928" spans="1:21">
      <c r="A2928" t="s">
        <v>3725</v>
      </c>
      <c r="B2928" s="7" t="s">
        <v>1340</v>
      </c>
      <c r="C2928" t="s">
        <v>392</v>
      </c>
      <c r="D2928" t="s">
        <v>516</v>
      </c>
      <c r="E2928" t="s">
        <v>56</v>
      </c>
      <c r="F2928" t="s">
        <v>26</v>
      </c>
      <c r="G2928">
        <v>1</v>
      </c>
      <c r="H2928">
        <v>0</v>
      </c>
      <c r="I2928" s="2">
        <v>87787</v>
      </c>
      <c r="J2928" t="str">
        <f>_xlfn.XLOOKUP(tblOrders[[#This Row],[CustomerID]], tblCustomers[CustomerID], tblCustomers[CustomerName])</f>
        <v>Customer 11</v>
      </c>
      <c r="K2928" t="str">
        <f>_xlfn.XLOOKUP(tblOrders[[#This Row],[CustomerID]], tblCustomers[CustomerID], tblCustomers[Segment])</f>
        <v>SME</v>
      </c>
      <c r="L2928" t="str">
        <f>_xlfn.XLOOKUP(tblOrders[[#This Row],[ProductID]], tblProducts[ProductID], tblProducts[Category])</f>
        <v>Home</v>
      </c>
      <c r="M2928">
        <f>_xlfn.XLOOKUP(tblOrders[[#This Row],[ProductID]], tblProducts[ProductID], tblProducts[CostPrice])</f>
        <v>48408</v>
      </c>
      <c r="N2928">
        <f>tblOrders[[#This Row],[Sales]]-(tblOrders[[#This Row],[CostPrice]]*tblOrders[[#This Row],[Quantity]])</f>
        <v>39379</v>
      </c>
      <c r="O2928" t="str">
        <f>TEXT(tblOrders[[#This Row],[Date]],"mmm-yyyy")</f>
        <v>Feb-2025</v>
      </c>
      <c r="P2928" t="str">
        <f>_xlfn.XLOOKUP(tblOrders[[#This Row],[OrderID]], tblReturns[OrderID], tblReturns[Returned])</f>
        <v>No</v>
      </c>
      <c r="Q2928" t="str">
        <f>_xlfn.XLOOKUP(tblOrders[[#This Row],[OrderID]], tblShipping[OrderID], tblShipping[ShipMode])</f>
        <v>Standard</v>
      </c>
      <c r="R2928" t="str">
        <f>IFERROR(_xlfn.XLOOKUP(A2927, tblCustomers[CustomerID], tblCustomers[CustomerName]), "Not Found")</f>
        <v>Not Found</v>
      </c>
      <c r="S2928" t="str">
        <f>IF(tblOrders[[#This Row],[Sales]]&gt;1000000,"High Value","Standard")</f>
        <v>Standard</v>
      </c>
      <c r="T2928" t="str">
        <f>_xlfn.XLOOKUP(tblOrders[[#This Row],[ProductID]], tblProducts[ProductID], tblProducts[ProductName])</f>
        <v>Product 12</v>
      </c>
      <c r="U2928">
        <f>_xlfn.XLOOKUP(tblOrders[[#This Row],[SalesRepID]], tblSalesreps[RepID], tblSalesreps[Target])</f>
        <v>14265630</v>
      </c>
    </row>
    <row r="2929" spans="1:21">
      <c r="A2929" t="s">
        <v>3726</v>
      </c>
      <c r="B2929" s="7" t="s">
        <v>407</v>
      </c>
      <c r="C2929" t="s">
        <v>759</v>
      </c>
      <c r="D2929" t="s">
        <v>78</v>
      </c>
      <c r="E2929" t="s">
        <v>50</v>
      </c>
      <c r="F2929" t="s">
        <v>88</v>
      </c>
      <c r="G2929">
        <v>4</v>
      </c>
      <c r="H2929">
        <v>0</v>
      </c>
      <c r="I2929" s="2">
        <v>177980</v>
      </c>
      <c r="J2929" t="str">
        <f>_xlfn.XLOOKUP(tblOrders[[#This Row],[CustomerID]], tblCustomers[CustomerID], tblCustomers[CustomerName])</f>
        <v>Customer 74</v>
      </c>
      <c r="K2929" t="str">
        <f>_xlfn.XLOOKUP(tblOrders[[#This Row],[CustomerID]], tblCustomers[CustomerID], tblCustomers[Segment])</f>
        <v>Corporate</v>
      </c>
      <c r="L2929" t="str">
        <f>_xlfn.XLOOKUP(tblOrders[[#This Row],[ProductID]], tblProducts[ProductID], tblProducts[Category])</f>
        <v>Office</v>
      </c>
      <c r="M2929">
        <f>_xlfn.XLOOKUP(tblOrders[[#This Row],[ProductID]], tblProducts[ProductID], tblProducts[CostPrice])</f>
        <v>76942</v>
      </c>
      <c r="N2929">
        <f>tblOrders[[#This Row],[Sales]]-(tblOrders[[#This Row],[CostPrice]]*tblOrders[[#This Row],[Quantity]])</f>
        <v>-129788</v>
      </c>
      <c r="O2929" t="str">
        <f>TEXT(tblOrders[[#This Row],[Date]],"mmm-yyyy")</f>
        <v>Feb-2025</v>
      </c>
      <c r="P2929" t="str">
        <f>_xlfn.XLOOKUP(tblOrders[[#This Row],[OrderID]], tblReturns[OrderID], tblReturns[Returned])</f>
        <v>No</v>
      </c>
      <c r="Q2929" t="str">
        <f>_xlfn.XLOOKUP(tblOrders[[#This Row],[OrderID]], tblShipping[OrderID], tblShipping[ShipMode])</f>
        <v>Standard</v>
      </c>
      <c r="R2929" t="str">
        <f>IFERROR(_xlfn.XLOOKUP(A2928, tblCustomers[CustomerID], tblCustomers[CustomerName]), "Not Found")</f>
        <v>Not Found</v>
      </c>
      <c r="S2929" t="str">
        <f>IF(tblOrders[[#This Row],[Sales]]&gt;1000000,"High Value","Standard")</f>
        <v>Standard</v>
      </c>
      <c r="T2929" t="str">
        <f>_xlfn.XLOOKUP(tblOrders[[#This Row],[ProductID]], tblProducts[ProductID], tblProducts[ProductName])</f>
        <v>Product 22</v>
      </c>
      <c r="U2929">
        <f>_xlfn.XLOOKUP(tblOrders[[#This Row],[SalesRepID]], tblSalesreps[RepID], tblSalesreps[Target])</f>
        <v>17350666</v>
      </c>
    </row>
    <row r="2930" spans="1:21">
      <c r="A2930" t="s">
        <v>3727</v>
      </c>
      <c r="B2930" s="7" t="s">
        <v>737</v>
      </c>
      <c r="C2930" t="s">
        <v>108</v>
      </c>
      <c r="D2930" t="s">
        <v>151</v>
      </c>
      <c r="E2930" t="s">
        <v>35</v>
      </c>
      <c r="F2930" t="s">
        <v>26</v>
      </c>
      <c r="G2930">
        <v>2</v>
      </c>
      <c r="H2930">
        <v>0.15</v>
      </c>
      <c r="I2930" s="2">
        <v>27451.599999999999</v>
      </c>
      <c r="J2930" t="str">
        <f>_xlfn.XLOOKUP(tblOrders[[#This Row],[CustomerID]], tblCustomers[CustomerID], tblCustomers[CustomerName])</f>
        <v>Customer 96</v>
      </c>
      <c r="K2930" t="str">
        <f>_xlfn.XLOOKUP(tblOrders[[#This Row],[CustomerID]], tblCustomers[CustomerID], tblCustomers[Segment])</f>
        <v>Consumer</v>
      </c>
      <c r="L2930" t="str">
        <f>_xlfn.XLOOKUP(tblOrders[[#This Row],[ProductID]], tblProducts[ProductID], tblProducts[Category])</f>
        <v>Electronics</v>
      </c>
      <c r="M2930">
        <f>_xlfn.XLOOKUP(tblOrders[[#This Row],[ProductID]], tblProducts[ProductID], tblProducts[CostPrice])</f>
        <v>63366</v>
      </c>
      <c r="N2930">
        <f>tblOrders[[#This Row],[Sales]]-(tblOrders[[#This Row],[CostPrice]]*tblOrders[[#This Row],[Quantity]])</f>
        <v>-99280.4</v>
      </c>
      <c r="O2930" t="str">
        <f>TEXT(tblOrders[[#This Row],[Date]],"mmm-yyyy")</f>
        <v>Nov-2025</v>
      </c>
      <c r="P2930" t="str">
        <f>_xlfn.XLOOKUP(tblOrders[[#This Row],[OrderID]], tblReturns[OrderID], tblReturns[Returned])</f>
        <v>No</v>
      </c>
      <c r="Q2930" t="str">
        <f>_xlfn.XLOOKUP(tblOrders[[#This Row],[OrderID]], tblShipping[OrderID], tblShipping[ShipMode])</f>
        <v>Pickup</v>
      </c>
      <c r="R2930" t="str">
        <f>IFERROR(_xlfn.XLOOKUP(A2929, tblCustomers[CustomerID], tblCustomers[CustomerName]), "Not Found")</f>
        <v>Not Found</v>
      </c>
      <c r="S2930" t="str">
        <f>IF(tblOrders[[#This Row],[Sales]]&gt;1000000,"High Value","Standard")</f>
        <v>Standard</v>
      </c>
      <c r="T2930" t="str">
        <f>_xlfn.XLOOKUP(tblOrders[[#This Row],[ProductID]], tblProducts[ProductID], tblProducts[ProductName])</f>
        <v>Product 40</v>
      </c>
      <c r="U2930">
        <f>_xlfn.XLOOKUP(tblOrders[[#This Row],[SalesRepID]], tblSalesreps[RepID], tblSalesreps[Target])</f>
        <v>19619177</v>
      </c>
    </row>
    <row r="2931" spans="1:21">
      <c r="A2931" t="s">
        <v>3728</v>
      </c>
      <c r="B2931" s="7" t="s">
        <v>887</v>
      </c>
      <c r="C2931" t="s">
        <v>1250</v>
      </c>
      <c r="D2931" t="s">
        <v>44</v>
      </c>
      <c r="E2931" t="s">
        <v>13</v>
      </c>
      <c r="F2931" t="s">
        <v>51</v>
      </c>
      <c r="G2931">
        <v>8</v>
      </c>
      <c r="H2931">
        <v>0.05</v>
      </c>
      <c r="I2931" s="2">
        <v>260436.8</v>
      </c>
      <c r="J2931" t="str">
        <f>_xlfn.XLOOKUP(tblOrders[[#This Row],[CustomerID]], tblCustomers[CustomerID], tblCustomers[CustomerName])</f>
        <v>Customer 291</v>
      </c>
      <c r="K2931" t="str">
        <f>_xlfn.XLOOKUP(tblOrders[[#This Row],[CustomerID]], tblCustomers[CustomerID], tblCustomers[Segment])</f>
        <v>Consumer</v>
      </c>
      <c r="L2931" t="str">
        <f>_xlfn.XLOOKUP(tblOrders[[#This Row],[ProductID]], tblProducts[ProductID], tblProducts[Category])</f>
        <v>Furniture</v>
      </c>
      <c r="M2931">
        <f>_xlfn.XLOOKUP(tblOrders[[#This Row],[ProductID]], tblProducts[ProductID], tblProducts[CostPrice])</f>
        <v>48953</v>
      </c>
      <c r="N2931">
        <f>tblOrders[[#This Row],[Sales]]-(tblOrders[[#This Row],[CostPrice]]*tblOrders[[#This Row],[Quantity]])</f>
        <v>-131187.20000000001</v>
      </c>
      <c r="O2931" t="str">
        <f>TEXT(tblOrders[[#This Row],[Date]],"mmm-yyyy")</f>
        <v>Nov-2025</v>
      </c>
      <c r="P2931" t="str">
        <f>_xlfn.XLOOKUP(tblOrders[[#This Row],[OrderID]], tblReturns[OrderID], tblReturns[Returned])</f>
        <v>No</v>
      </c>
      <c r="Q2931" t="str">
        <f>_xlfn.XLOOKUP(tblOrders[[#This Row],[OrderID]], tblShipping[OrderID], tblShipping[ShipMode])</f>
        <v>Pickup</v>
      </c>
      <c r="R2931" t="str">
        <f>IFERROR(_xlfn.XLOOKUP(A2930, tblCustomers[CustomerID], tblCustomers[CustomerName]), "Not Found")</f>
        <v>Not Found</v>
      </c>
      <c r="S2931" t="str">
        <f>IF(tblOrders[[#This Row],[Sales]]&gt;1000000,"High Value","Standard")</f>
        <v>Standard</v>
      </c>
      <c r="T2931" t="str">
        <f>_xlfn.XLOOKUP(tblOrders[[#This Row],[ProductID]], tblProducts[ProductID], tblProducts[ProductName])</f>
        <v>Product 56</v>
      </c>
      <c r="U2931">
        <f>_xlfn.XLOOKUP(tblOrders[[#This Row],[SalesRepID]], tblSalesreps[RepID], tblSalesreps[Target])</f>
        <v>11852878</v>
      </c>
    </row>
    <row r="2932" spans="1:21">
      <c r="A2932" t="s">
        <v>3729</v>
      </c>
      <c r="B2932" s="7" t="s">
        <v>257</v>
      </c>
      <c r="C2932" t="s">
        <v>330</v>
      </c>
      <c r="D2932" t="s">
        <v>973</v>
      </c>
      <c r="E2932" t="s">
        <v>105</v>
      </c>
      <c r="F2932" t="s">
        <v>20</v>
      </c>
      <c r="G2932">
        <v>6</v>
      </c>
      <c r="H2932">
        <v>0.05</v>
      </c>
      <c r="I2932" s="2">
        <v>336339.9</v>
      </c>
      <c r="J2932" t="str">
        <f>_xlfn.XLOOKUP(tblOrders[[#This Row],[CustomerID]], tblCustomers[CustomerID], tblCustomers[CustomerName])</f>
        <v>Customer 140</v>
      </c>
      <c r="K2932" t="str">
        <f>_xlfn.XLOOKUP(tblOrders[[#This Row],[CustomerID]], tblCustomers[CustomerID], tblCustomers[Segment])</f>
        <v>Consumer</v>
      </c>
      <c r="L2932" t="str">
        <f>_xlfn.XLOOKUP(tblOrders[[#This Row],[ProductID]], tblProducts[ProductID], tblProducts[Category])</f>
        <v>Office</v>
      </c>
      <c r="M2932">
        <f>_xlfn.XLOOKUP(tblOrders[[#This Row],[ProductID]], tblProducts[ProductID], tblProducts[CostPrice])</f>
        <v>44507</v>
      </c>
      <c r="N2932">
        <f>tblOrders[[#This Row],[Sales]]-(tblOrders[[#This Row],[CostPrice]]*tblOrders[[#This Row],[Quantity]])</f>
        <v>69297.900000000023</v>
      </c>
      <c r="O2932" t="str">
        <f>TEXT(tblOrders[[#This Row],[Date]],"mmm-yyyy")</f>
        <v>Jul-2025</v>
      </c>
      <c r="P2932" t="str">
        <f>_xlfn.XLOOKUP(tblOrders[[#This Row],[OrderID]], tblReturns[OrderID], tblReturns[Returned])</f>
        <v>No</v>
      </c>
      <c r="Q2932" t="str">
        <f>_xlfn.XLOOKUP(tblOrders[[#This Row],[OrderID]], tblShipping[OrderID], tblShipping[ShipMode])</f>
        <v>Standard</v>
      </c>
      <c r="R2932" t="str">
        <f>IFERROR(_xlfn.XLOOKUP(A2931, tblCustomers[CustomerID], tblCustomers[CustomerName]), "Not Found")</f>
        <v>Not Found</v>
      </c>
      <c r="S2932" t="str">
        <f>IF(tblOrders[[#This Row],[Sales]]&gt;1000000,"High Value","Standard")</f>
        <v>Standard</v>
      </c>
      <c r="T2932" t="str">
        <f>_xlfn.XLOOKUP(tblOrders[[#This Row],[ProductID]], tblProducts[ProductID], tblProducts[ProductName])</f>
        <v>Product 53</v>
      </c>
      <c r="U2932">
        <f>_xlfn.XLOOKUP(tblOrders[[#This Row],[SalesRepID]], tblSalesreps[RepID], tblSalesreps[Target])</f>
        <v>8698154</v>
      </c>
    </row>
    <row r="2933" spans="1:21">
      <c r="A2933" t="s">
        <v>3730</v>
      </c>
      <c r="B2933" s="7" t="s">
        <v>1149</v>
      </c>
      <c r="C2933" t="s">
        <v>728</v>
      </c>
      <c r="D2933" t="s">
        <v>248</v>
      </c>
      <c r="E2933" t="s">
        <v>45</v>
      </c>
      <c r="F2933" t="s">
        <v>14</v>
      </c>
      <c r="G2933">
        <v>3</v>
      </c>
      <c r="H2933">
        <v>0.2</v>
      </c>
      <c r="I2933" s="2">
        <v>123031.2</v>
      </c>
      <c r="J2933" t="str">
        <f>_xlfn.XLOOKUP(tblOrders[[#This Row],[CustomerID]], tblCustomers[CustomerID], tblCustomers[CustomerName])</f>
        <v>Customer 138</v>
      </c>
      <c r="K2933" t="str">
        <f>_xlfn.XLOOKUP(tblOrders[[#This Row],[CustomerID]], tblCustomers[CustomerID], tblCustomers[Segment])</f>
        <v>Corporate</v>
      </c>
      <c r="L2933" t="str">
        <f>_xlfn.XLOOKUP(tblOrders[[#This Row],[ProductID]], tblProducts[ProductID], tblProducts[Category])</f>
        <v>Furniture</v>
      </c>
      <c r="M2933">
        <f>_xlfn.XLOOKUP(tblOrders[[#This Row],[ProductID]], tblProducts[ProductID], tblProducts[CostPrice])</f>
        <v>31758</v>
      </c>
      <c r="N2933">
        <f>tblOrders[[#This Row],[Sales]]-(tblOrders[[#This Row],[CostPrice]]*tblOrders[[#This Row],[Quantity]])</f>
        <v>27757.199999999997</v>
      </c>
      <c r="O2933" t="str">
        <f>TEXT(tblOrders[[#This Row],[Date]],"mmm-yyyy")</f>
        <v>Mar-2025</v>
      </c>
      <c r="P2933" t="str">
        <f>_xlfn.XLOOKUP(tblOrders[[#This Row],[OrderID]], tblReturns[OrderID], tblReturns[Returned])</f>
        <v>No</v>
      </c>
      <c r="Q2933" t="str">
        <f>_xlfn.XLOOKUP(tblOrders[[#This Row],[OrderID]], tblShipping[OrderID], tblShipping[ShipMode])</f>
        <v>Express</v>
      </c>
      <c r="R2933" t="str">
        <f>IFERROR(_xlfn.XLOOKUP(A2932, tblCustomers[CustomerID], tblCustomers[CustomerName]), "Not Found")</f>
        <v>Not Found</v>
      </c>
      <c r="S2933" t="str">
        <f>IF(tblOrders[[#This Row],[Sales]]&gt;1000000,"High Value","Standard")</f>
        <v>Standard</v>
      </c>
      <c r="T2933" t="str">
        <f>_xlfn.XLOOKUP(tblOrders[[#This Row],[ProductID]], tblProducts[ProductID], tblProducts[ProductName])</f>
        <v>Product 35</v>
      </c>
      <c r="U2933">
        <f>_xlfn.XLOOKUP(tblOrders[[#This Row],[SalesRepID]], tblSalesreps[RepID], tblSalesreps[Target])</f>
        <v>11319839</v>
      </c>
    </row>
    <row r="2934" spans="1:21">
      <c r="A2934" t="s">
        <v>3731</v>
      </c>
      <c r="B2934" s="7" t="s">
        <v>869</v>
      </c>
      <c r="C2934" t="s">
        <v>498</v>
      </c>
      <c r="D2934" t="s">
        <v>513</v>
      </c>
      <c r="E2934" t="s">
        <v>205</v>
      </c>
      <c r="F2934" t="s">
        <v>20</v>
      </c>
      <c r="G2934">
        <v>9</v>
      </c>
      <c r="H2934">
        <v>0.05</v>
      </c>
      <c r="I2934" s="2">
        <v>461785.5</v>
      </c>
      <c r="J2934" t="str">
        <f>_xlfn.XLOOKUP(tblOrders[[#This Row],[CustomerID]], tblCustomers[CustomerID], tblCustomers[CustomerName])</f>
        <v>Customer 208</v>
      </c>
      <c r="K2934" t="str">
        <f>_xlfn.XLOOKUP(tblOrders[[#This Row],[CustomerID]], tblCustomers[CustomerID], tblCustomers[Segment])</f>
        <v>Corporate</v>
      </c>
      <c r="L2934" t="str">
        <f>_xlfn.XLOOKUP(tblOrders[[#This Row],[ProductID]], tblProducts[ProductID], tblProducts[Category])</f>
        <v>Furniture</v>
      </c>
      <c r="M2934">
        <f>_xlfn.XLOOKUP(tblOrders[[#This Row],[ProductID]], tblProducts[ProductID], tblProducts[CostPrice])</f>
        <v>3310</v>
      </c>
      <c r="N2934">
        <f>tblOrders[[#This Row],[Sales]]-(tblOrders[[#This Row],[CostPrice]]*tblOrders[[#This Row],[Quantity]])</f>
        <v>431995.5</v>
      </c>
      <c r="O2934" t="str">
        <f>TEXT(tblOrders[[#This Row],[Date]],"mmm-yyyy")</f>
        <v>Nov-2025</v>
      </c>
      <c r="P2934" t="str">
        <f>_xlfn.XLOOKUP(tblOrders[[#This Row],[OrderID]], tblReturns[OrderID], tblReturns[Returned])</f>
        <v>No</v>
      </c>
      <c r="Q2934" t="str">
        <f>_xlfn.XLOOKUP(tblOrders[[#This Row],[OrderID]], tblShipping[OrderID], tblShipping[ShipMode])</f>
        <v>Express</v>
      </c>
      <c r="R2934" t="str">
        <f>IFERROR(_xlfn.XLOOKUP(A2933, tblCustomers[CustomerID], tblCustomers[CustomerName]), "Not Found")</f>
        <v>Not Found</v>
      </c>
      <c r="S2934" t="str">
        <f>IF(tblOrders[[#This Row],[Sales]]&gt;1000000,"High Value","Standard")</f>
        <v>Standard</v>
      </c>
      <c r="T2934" t="str">
        <f>_xlfn.XLOOKUP(tblOrders[[#This Row],[ProductID]], tblProducts[ProductID], tblProducts[ProductName])</f>
        <v>Product 5</v>
      </c>
      <c r="U2934">
        <f>_xlfn.XLOOKUP(tblOrders[[#This Row],[SalesRepID]], tblSalesreps[RepID], tblSalesreps[Target])</f>
        <v>16246424</v>
      </c>
    </row>
    <row r="2935" spans="1:21">
      <c r="A2935" t="s">
        <v>3732</v>
      </c>
      <c r="B2935" s="7" t="s">
        <v>1324</v>
      </c>
      <c r="C2935" t="s">
        <v>72</v>
      </c>
      <c r="D2935" t="s">
        <v>133</v>
      </c>
      <c r="E2935" t="s">
        <v>79</v>
      </c>
      <c r="F2935" t="s">
        <v>26</v>
      </c>
      <c r="G2935">
        <v>4</v>
      </c>
      <c r="H2935">
        <v>0.05</v>
      </c>
      <c r="I2935" s="2">
        <v>423597.4</v>
      </c>
      <c r="J2935" t="str">
        <f>_xlfn.XLOOKUP(tblOrders[[#This Row],[CustomerID]], tblCustomers[CustomerID], tblCustomers[CustomerName])</f>
        <v>Customer 79</v>
      </c>
      <c r="K2935" t="str">
        <f>_xlfn.XLOOKUP(tblOrders[[#This Row],[CustomerID]], tblCustomers[CustomerID], tblCustomers[Segment])</f>
        <v>Corporate</v>
      </c>
      <c r="L2935" t="str">
        <f>_xlfn.XLOOKUP(tblOrders[[#This Row],[ProductID]], tblProducts[ProductID], tblProducts[Category])</f>
        <v>Furniture</v>
      </c>
      <c r="M2935">
        <f>_xlfn.XLOOKUP(tblOrders[[#This Row],[ProductID]], tblProducts[ProductID], tblProducts[CostPrice])</f>
        <v>53604</v>
      </c>
      <c r="N2935">
        <f>tblOrders[[#This Row],[Sales]]-(tblOrders[[#This Row],[CostPrice]]*tblOrders[[#This Row],[Quantity]])</f>
        <v>209181.40000000002</v>
      </c>
      <c r="O2935" t="str">
        <f>TEXT(tblOrders[[#This Row],[Date]],"mmm-yyyy")</f>
        <v>Apr-2025</v>
      </c>
      <c r="P2935" t="str">
        <f>_xlfn.XLOOKUP(tblOrders[[#This Row],[OrderID]], tblReturns[OrderID], tblReturns[Returned])</f>
        <v>No</v>
      </c>
      <c r="Q2935" t="str">
        <f>_xlfn.XLOOKUP(tblOrders[[#This Row],[OrderID]], tblShipping[OrderID], tblShipping[ShipMode])</f>
        <v>Pickup</v>
      </c>
      <c r="R2935" t="str">
        <f>IFERROR(_xlfn.XLOOKUP(A2934, tblCustomers[CustomerID], tblCustomers[CustomerName]), "Not Found")</f>
        <v>Not Found</v>
      </c>
      <c r="S2935" t="str">
        <f>IF(tblOrders[[#This Row],[Sales]]&gt;1000000,"High Value","Standard")</f>
        <v>Standard</v>
      </c>
      <c r="T2935" t="str">
        <f>_xlfn.XLOOKUP(tblOrders[[#This Row],[ProductID]], tblProducts[ProductID], tblProducts[ProductName])</f>
        <v>Product 6</v>
      </c>
      <c r="U2935">
        <f>_xlfn.XLOOKUP(tblOrders[[#This Row],[SalesRepID]], tblSalesreps[RepID], tblSalesreps[Target])</f>
        <v>8592536</v>
      </c>
    </row>
    <row r="2936" spans="1:21">
      <c r="A2936" t="s">
        <v>3733</v>
      </c>
      <c r="B2936" s="7" t="s">
        <v>1181</v>
      </c>
      <c r="C2936" t="s">
        <v>996</v>
      </c>
      <c r="D2936" t="s">
        <v>617</v>
      </c>
      <c r="E2936" t="s">
        <v>119</v>
      </c>
      <c r="F2936" t="s">
        <v>51</v>
      </c>
      <c r="G2936">
        <v>1</v>
      </c>
      <c r="H2936">
        <v>0.15</v>
      </c>
      <c r="I2936" s="2">
        <v>98670.55</v>
      </c>
      <c r="J2936" t="str">
        <f>_xlfn.XLOOKUP(tblOrders[[#This Row],[CustomerID]], tblCustomers[CustomerID], tblCustomers[CustomerName])</f>
        <v>Customer 189</v>
      </c>
      <c r="K2936" t="str">
        <f>_xlfn.XLOOKUP(tblOrders[[#This Row],[CustomerID]], tblCustomers[CustomerID], tblCustomers[Segment])</f>
        <v>SME</v>
      </c>
      <c r="L2936" t="str">
        <f>_xlfn.XLOOKUP(tblOrders[[#This Row],[ProductID]], tblProducts[ProductID], tblProducts[Category])</f>
        <v>Home</v>
      </c>
      <c r="M2936">
        <f>_xlfn.XLOOKUP(tblOrders[[#This Row],[ProductID]], tblProducts[ProductID], tblProducts[CostPrice])</f>
        <v>61495</v>
      </c>
      <c r="N2936">
        <f>tblOrders[[#This Row],[Sales]]-(tblOrders[[#This Row],[CostPrice]]*tblOrders[[#This Row],[Quantity]])</f>
        <v>37175.550000000003</v>
      </c>
      <c r="O2936" t="str">
        <f>TEXT(tblOrders[[#This Row],[Date]],"mmm-yyyy")</f>
        <v>Apr-2025</v>
      </c>
      <c r="P2936" t="str">
        <f>_xlfn.XLOOKUP(tblOrders[[#This Row],[OrderID]], tblReturns[OrderID], tblReturns[Returned])</f>
        <v>No</v>
      </c>
      <c r="Q2936" t="str">
        <f>_xlfn.XLOOKUP(tblOrders[[#This Row],[OrderID]], tblShipping[OrderID], tblShipping[ShipMode])</f>
        <v>Pickup</v>
      </c>
      <c r="R2936" t="str">
        <f>IFERROR(_xlfn.XLOOKUP(A2935, tblCustomers[CustomerID], tblCustomers[CustomerName]), "Not Found")</f>
        <v>Not Found</v>
      </c>
      <c r="S2936" t="str">
        <f>IF(tblOrders[[#This Row],[Sales]]&gt;1000000,"High Value","Standard")</f>
        <v>Standard</v>
      </c>
      <c r="T2936" t="str">
        <f>_xlfn.XLOOKUP(tblOrders[[#This Row],[ProductID]], tblProducts[ProductID], tblProducts[ProductName])</f>
        <v>Product 45</v>
      </c>
      <c r="U2936">
        <f>_xlfn.XLOOKUP(tblOrders[[#This Row],[SalesRepID]], tblSalesreps[RepID], tblSalesreps[Target])</f>
        <v>5886694</v>
      </c>
    </row>
    <row r="2937" spans="1:21">
      <c r="A2937" t="s">
        <v>3734</v>
      </c>
      <c r="B2937" s="7" t="s">
        <v>927</v>
      </c>
      <c r="C2937" t="s">
        <v>208</v>
      </c>
      <c r="D2937" t="s">
        <v>151</v>
      </c>
      <c r="E2937" t="s">
        <v>197</v>
      </c>
      <c r="F2937" t="s">
        <v>26</v>
      </c>
      <c r="G2937">
        <v>6</v>
      </c>
      <c r="H2937">
        <v>0.15</v>
      </c>
      <c r="I2937" s="2">
        <v>568282.80000000005</v>
      </c>
      <c r="J2937" t="str">
        <f>_xlfn.XLOOKUP(tblOrders[[#This Row],[CustomerID]], tblCustomers[CustomerID], tblCustomers[CustomerName])</f>
        <v>Customer 110</v>
      </c>
      <c r="K2937" t="str">
        <f>_xlfn.XLOOKUP(tblOrders[[#This Row],[CustomerID]], tblCustomers[CustomerID], tblCustomers[Segment])</f>
        <v>Consumer</v>
      </c>
      <c r="L2937" t="str">
        <f>_xlfn.XLOOKUP(tblOrders[[#This Row],[ProductID]], tblProducts[ProductID], tblProducts[Category])</f>
        <v>Electronics</v>
      </c>
      <c r="M2937">
        <f>_xlfn.XLOOKUP(tblOrders[[#This Row],[ProductID]], tblProducts[ProductID], tblProducts[CostPrice])</f>
        <v>63366</v>
      </c>
      <c r="N2937">
        <f>tblOrders[[#This Row],[Sales]]-(tblOrders[[#This Row],[CostPrice]]*tblOrders[[#This Row],[Quantity]])</f>
        <v>188086.80000000005</v>
      </c>
      <c r="O2937" t="str">
        <f>TEXT(tblOrders[[#This Row],[Date]],"mmm-yyyy")</f>
        <v>Apr-2025</v>
      </c>
      <c r="P2937" t="str">
        <f>_xlfn.XLOOKUP(tblOrders[[#This Row],[OrderID]], tblReturns[OrderID], tblReturns[Returned])</f>
        <v>No</v>
      </c>
      <c r="Q2937" t="str">
        <f>_xlfn.XLOOKUP(tblOrders[[#This Row],[OrderID]], tblShipping[OrderID], tblShipping[ShipMode])</f>
        <v>Pickup</v>
      </c>
      <c r="R2937" t="str">
        <f>IFERROR(_xlfn.XLOOKUP(A2936, tblCustomers[CustomerID], tblCustomers[CustomerName]), "Not Found")</f>
        <v>Not Found</v>
      </c>
      <c r="S2937" t="str">
        <f>IF(tblOrders[[#This Row],[Sales]]&gt;1000000,"High Value","Standard")</f>
        <v>Standard</v>
      </c>
      <c r="T2937" t="str">
        <f>_xlfn.XLOOKUP(tblOrders[[#This Row],[ProductID]], tblProducts[ProductID], tblProducts[ProductName])</f>
        <v>Product 40</v>
      </c>
      <c r="U2937">
        <f>_xlfn.XLOOKUP(tblOrders[[#This Row],[SalesRepID]], tblSalesreps[RepID], tblSalesreps[Target])</f>
        <v>19562258</v>
      </c>
    </row>
    <row r="2938" spans="1:21">
      <c r="A2938" t="s">
        <v>3735</v>
      </c>
      <c r="B2938" s="7" t="s">
        <v>884</v>
      </c>
      <c r="C2938" t="s">
        <v>753</v>
      </c>
      <c r="D2938" t="s">
        <v>190</v>
      </c>
      <c r="E2938" t="s">
        <v>35</v>
      </c>
      <c r="F2938" t="s">
        <v>88</v>
      </c>
      <c r="G2938">
        <v>8</v>
      </c>
      <c r="H2938">
        <v>0.05</v>
      </c>
      <c r="I2938" s="2">
        <v>391308.79999999999</v>
      </c>
      <c r="J2938" t="str">
        <f>_xlfn.XLOOKUP(tblOrders[[#This Row],[CustomerID]], tblCustomers[CustomerID], tblCustomers[CustomerName])</f>
        <v>Customer 116</v>
      </c>
      <c r="K2938" t="str">
        <f>_xlfn.XLOOKUP(tblOrders[[#This Row],[CustomerID]], tblCustomers[CustomerID], tblCustomers[Segment])</f>
        <v>Consumer</v>
      </c>
      <c r="L2938" t="str">
        <f>_xlfn.XLOOKUP(tblOrders[[#This Row],[ProductID]], tblProducts[ProductID], tblProducts[Category])</f>
        <v>Furniture</v>
      </c>
      <c r="M2938">
        <f>_xlfn.XLOOKUP(tblOrders[[#This Row],[ProductID]], tblProducts[ProductID], tblProducts[CostPrice])</f>
        <v>47272</v>
      </c>
      <c r="N2938">
        <f>tblOrders[[#This Row],[Sales]]-(tblOrders[[#This Row],[CostPrice]]*tblOrders[[#This Row],[Quantity]])</f>
        <v>13132.799999999988</v>
      </c>
      <c r="O2938" t="str">
        <f>TEXT(tblOrders[[#This Row],[Date]],"mmm-yyyy")</f>
        <v>Dec-2025</v>
      </c>
      <c r="P2938" t="str">
        <f>_xlfn.XLOOKUP(tblOrders[[#This Row],[OrderID]], tblReturns[OrderID], tblReturns[Returned])</f>
        <v>No</v>
      </c>
      <c r="Q2938" t="str">
        <f>_xlfn.XLOOKUP(tblOrders[[#This Row],[OrderID]], tblShipping[OrderID], tblShipping[ShipMode])</f>
        <v>Pickup</v>
      </c>
      <c r="R2938" t="str">
        <f>IFERROR(_xlfn.XLOOKUP(A2937, tblCustomers[CustomerID], tblCustomers[CustomerName]), "Not Found")</f>
        <v>Not Found</v>
      </c>
      <c r="S2938" t="str">
        <f>IF(tblOrders[[#This Row],[Sales]]&gt;1000000,"High Value","Standard")</f>
        <v>Standard</v>
      </c>
      <c r="T2938" t="str">
        <f>_xlfn.XLOOKUP(tblOrders[[#This Row],[ProductID]], tblProducts[ProductID], tblProducts[ProductName])</f>
        <v>Product 33</v>
      </c>
      <c r="U2938">
        <f>_xlfn.XLOOKUP(tblOrders[[#This Row],[SalesRepID]], tblSalesreps[RepID], tblSalesreps[Target])</f>
        <v>19619177</v>
      </c>
    </row>
    <row r="2939" spans="1:21">
      <c r="A2939" t="s">
        <v>3736</v>
      </c>
      <c r="B2939" s="7" t="s">
        <v>391</v>
      </c>
      <c r="C2939" t="s">
        <v>161</v>
      </c>
      <c r="D2939" t="s">
        <v>820</v>
      </c>
      <c r="E2939" t="s">
        <v>56</v>
      </c>
      <c r="F2939" t="s">
        <v>26</v>
      </c>
      <c r="G2939">
        <v>10</v>
      </c>
      <c r="H2939">
        <v>0</v>
      </c>
      <c r="I2939" s="2">
        <v>327610</v>
      </c>
      <c r="J2939" t="str">
        <f>_xlfn.XLOOKUP(tblOrders[[#This Row],[CustomerID]], tblCustomers[CustomerID], tblCustomers[CustomerName])</f>
        <v>Customer 115</v>
      </c>
      <c r="K2939" t="str">
        <f>_xlfn.XLOOKUP(tblOrders[[#This Row],[CustomerID]], tblCustomers[CustomerID], tblCustomers[Segment])</f>
        <v>Consumer</v>
      </c>
      <c r="L2939" t="str">
        <f>_xlfn.XLOOKUP(tblOrders[[#This Row],[ProductID]], tblProducts[ProductID], tblProducts[Category])</f>
        <v>Home</v>
      </c>
      <c r="M2939">
        <f>_xlfn.XLOOKUP(tblOrders[[#This Row],[ProductID]], tblProducts[ProductID], tblProducts[CostPrice])</f>
        <v>35035</v>
      </c>
      <c r="N2939">
        <f>tblOrders[[#This Row],[Sales]]-(tblOrders[[#This Row],[CostPrice]]*tblOrders[[#This Row],[Quantity]])</f>
        <v>-22740</v>
      </c>
      <c r="O2939" t="str">
        <f>TEXT(tblOrders[[#This Row],[Date]],"mmm-yyyy")</f>
        <v>May-2025</v>
      </c>
      <c r="P2939" t="str">
        <f>_xlfn.XLOOKUP(tblOrders[[#This Row],[OrderID]], tblReturns[OrderID], tblReturns[Returned])</f>
        <v>No</v>
      </c>
      <c r="Q2939" t="str">
        <f>_xlfn.XLOOKUP(tblOrders[[#This Row],[OrderID]], tblShipping[OrderID], tblShipping[ShipMode])</f>
        <v>Standard</v>
      </c>
      <c r="R2939" t="str">
        <f>IFERROR(_xlfn.XLOOKUP(A2938, tblCustomers[CustomerID], tblCustomers[CustomerName]), "Not Found")</f>
        <v>Not Found</v>
      </c>
      <c r="S2939" t="str">
        <f>IF(tblOrders[[#This Row],[Sales]]&gt;1000000,"High Value","Standard")</f>
        <v>Standard</v>
      </c>
      <c r="T2939" t="str">
        <f>_xlfn.XLOOKUP(tblOrders[[#This Row],[ProductID]], tblProducts[ProductID], tblProducts[ProductName])</f>
        <v>Product 20</v>
      </c>
      <c r="U2939">
        <f>_xlfn.XLOOKUP(tblOrders[[#This Row],[SalesRepID]], tblSalesreps[RepID], tblSalesreps[Target])</f>
        <v>14265630</v>
      </c>
    </row>
    <row r="2940" spans="1:21">
      <c r="A2940" t="s">
        <v>3737</v>
      </c>
      <c r="B2940" s="7" t="s">
        <v>701</v>
      </c>
      <c r="C2940" t="s">
        <v>596</v>
      </c>
      <c r="D2940" t="s">
        <v>422</v>
      </c>
      <c r="E2940" t="s">
        <v>13</v>
      </c>
      <c r="F2940" t="s">
        <v>51</v>
      </c>
      <c r="G2940">
        <v>2</v>
      </c>
      <c r="H2940">
        <v>0.1</v>
      </c>
      <c r="I2940" s="2">
        <v>238118.39999999999</v>
      </c>
      <c r="J2940" t="str">
        <f>_xlfn.XLOOKUP(tblOrders[[#This Row],[CustomerID]], tblCustomers[CustomerID], tblCustomers[CustomerName])</f>
        <v>Customer 197</v>
      </c>
      <c r="K2940" t="str">
        <f>_xlfn.XLOOKUP(tblOrders[[#This Row],[CustomerID]], tblCustomers[CustomerID], tblCustomers[Segment])</f>
        <v>Corporate</v>
      </c>
      <c r="L2940" t="str">
        <f>_xlfn.XLOOKUP(tblOrders[[#This Row],[ProductID]], tblProducts[ProductID], tblProducts[Category])</f>
        <v>Furniture</v>
      </c>
      <c r="M2940">
        <f>_xlfn.XLOOKUP(tblOrders[[#This Row],[ProductID]], tblProducts[ProductID], tblProducts[CostPrice])</f>
        <v>69526</v>
      </c>
      <c r="N2940">
        <f>tblOrders[[#This Row],[Sales]]-(tblOrders[[#This Row],[CostPrice]]*tblOrders[[#This Row],[Quantity]])</f>
        <v>99066.4</v>
      </c>
      <c r="O2940" t="str">
        <f>TEXT(tblOrders[[#This Row],[Date]],"mmm-yyyy")</f>
        <v>Jan-2025</v>
      </c>
      <c r="P2940" t="str">
        <f>_xlfn.XLOOKUP(tblOrders[[#This Row],[OrderID]], tblReturns[OrderID], tblReturns[Returned])</f>
        <v>No</v>
      </c>
      <c r="Q2940" t="str">
        <f>_xlfn.XLOOKUP(tblOrders[[#This Row],[OrderID]], tblShipping[OrderID], tblShipping[ShipMode])</f>
        <v>Express</v>
      </c>
      <c r="R2940" t="str">
        <f>IFERROR(_xlfn.XLOOKUP(A2939, tblCustomers[CustomerID], tblCustomers[CustomerName]), "Not Found")</f>
        <v>Not Found</v>
      </c>
      <c r="S2940" t="str">
        <f>IF(tblOrders[[#This Row],[Sales]]&gt;1000000,"High Value","Standard")</f>
        <v>Standard</v>
      </c>
      <c r="T2940" t="str">
        <f>_xlfn.XLOOKUP(tblOrders[[#This Row],[ProductID]], tblProducts[ProductID], tblProducts[ProductName])</f>
        <v>Product 36</v>
      </c>
      <c r="U2940">
        <f>_xlfn.XLOOKUP(tblOrders[[#This Row],[SalesRepID]], tblSalesreps[RepID], tblSalesreps[Target])</f>
        <v>11852878</v>
      </c>
    </row>
    <row r="2941" spans="1:21">
      <c r="A2941" t="s">
        <v>3738</v>
      </c>
      <c r="B2941" s="7" t="s">
        <v>830</v>
      </c>
      <c r="C2941" t="s">
        <v>392</v>
      </c>
      <c r="D2941" t="s">
        <v>352</v>
      </c>
      <c r="E2941" t="s">
        <v>87</v>
      </c>
      <c r="F2941" t="s">
        <v>14</v>
      </c>
      <c r="G2941">
        <v>3</v>
      </c>
      <c r="H2941">
        <v>0.2</v>
      </c>
      <c r="I2941" s="2">
        <v>201172.8</v>
      </c>
      <c r="J2941" t="str">
        <f>_xlfn.XLOOKUP(tblOrders[[#This Row],[CustomerID]], tblCustomers[CustomerID], tblCustomers[CustomerName])</f>
        <v>Customer 11</v>
      </c>
      <c r="K2941" t="str">
        <f>_xlfn.XLOOKUP(tblOrders[[#This Row],[CustomerID]], tblCustomers[CustomerID], tblCustomers[Segment])</f>
        <v>SME</v>
      </c>
      <c r="L2941" t="str">
        <f>_xlfn.XLOOKUP(tblOrders[[#This Row],[ProductID]], tblProducts[ProductID], tblProducts[Category])</f>
        <v>Electronics</v>
      </c>
      <c r="M2941">
        <f>_xlfn.XLOOKUP(tblOrders[[#This Row],[ProductID]], tblProducts[ProductID], tblProducts[CostPrice])</f>
        <v>58522</v>
      </c>
      <c r="N2941">
        <f>tblOrders[[#This Row],[Sales]]-(tblOrders[[#This Row],[CostPrice]]*tblOrders[[#This Row],[Quantity]])</f>
        <v>25606.799999999988</v>
      </c>
      <c r="O2941" t="str">
        <f>TEXT(tblOrders[[#This Row],[Date]],"mmm-yyyy")</f>
        <v>Sep-2025</v>
      </c>
      <c r="P2941" t="str">
        <f>_xlfn.XLOOKUP(tblOrders[[#This Row],[OrderID]], tblReturns[OrderID], tblReturns[Returned])</f>
        <v>No</v>
      </c>
      <c r="Q2941" t="str">
        <f>_xlfn.XLOOKUP(tblOrders[[#This Row],[OrderID]], tblShipping[OrderID], tblShipping[ShipMode])</f>
        <v>Standard</v>
      </c>
      <c r="R2941" t="str">
        <f>IFERROR(_xlfn.XLOOKUP(A2940, tblCustomers[CustomerID], tblCustomers[CustomerName]), "Not Found")</f>
        <v>Not Found</v>
      </c>
      <c r="S2941" t="str">
        <f>IF(tblOrders[[#This Row],[Sales]]&gt;1000000,"High Value","Standard")</f>
        <v>Standard</v>
      </c>
      <c r="T2941" t="str">
        <f>_xlfn.XLOOKUP(tblOrders[[#This Row],[ProductID]], tblProducts[ProductID], tblProducts[ProductName])</f>
        <v>Product 60</v>
      </c>
      <c r="U2941">
        <f>_xlfn.XLOOKUP(tblOrders[[#This Row],[SalesRepID]], tblSalesreps[RepID], tblSalesreps[Target])</f>
        <v>18500989</v>
      </c>
    </row>
    <row r="2942" spans="1:21">
      <c r="A2942" t="s">
        <v>3739</v>
      </c>
      <c r="B2942" s="7" t="s">
        <v>895</v>
      </c>
      <c r="C2942" t="s">
        <v>852</v>
      </c>
      <c r="D2942" t="s">
        <v>474</v>
      </c>
      <c r="E2942" t="s">
        <v>50</v>
      </c>
      <c r="F2942" t="s">
        <v>88</v>
      </c>
      <c r="G2942">
        <v>2</v>
      </c>
      <c r="H2942">
        <v>0.05</v>
      </c>
      <c r="I2942" s="2">
        <v>145777.5</v>
      </c>
      <c r="J2942" t="str">
        <f>_xlfn.XLOOKUP(tblOrders[[#This Row],[CustomerID]], tblCustomers[CustomerID], tblCustomers[CustomerName])</f>
        <v>Customer 69</v>
      </c>
      <c r="K2942" t="str">
        <f>_xlfn.XLOOKUP(tblOrders[[#This Row],[CustomerID]], tblCustomers[CustomerID], tblCustomers[Segment])</f>
        <v>Consumer</v>
      </c>
      <c r="L2942" t="str">
        <f>_xlfn.XLOOKUP(tblOrders[[#This Row],[ProductID]], tblProducts[ProductID], tblProducts[Category])</f>
        <v>Office</v>
      </c>
      <c r="M2942">
        <f>_xlfn.XLOOKUP(tblOrders[[#This Row],[ProductID]], tblProducts[ProductID], tblProducts[CostPrice])</f>
        <v>5129</v>
      </c>
      <c r="N2942">
        <f>tblOrders[[#This Row],[Sales]]-(tblOrders[[#This Row],[CostPrice]]*tblOrders[[#This Row],[Quantity]])</f>
        <v>135519.5</v>
      </c>
      <c r="O2942" t="str">
        <f>TEXT(tblOrders[[#This Row],[Date]],"mmm-yyyy")</f>
        <v>Mar-2025</v>
      </c>
      <c r="P2942" t="str">
        <f>_xlfn.XLOOKUP(tblOrders[[#This Row],[OrderID]], tblReturns[OrderID], tblReturns[Returned])</f>
        <v>No</v>
      </c>
      <c r="Q2942" t="str">
        <f>_xlfn.XLOOKUP(tblOrders[[#This Row],[OrderID]], tblShipping[OrderID], tblShipping[ShipMode])</f>
        <v>Standard</v>
      </c>
      <c r="R2942" t="str">
        <f>IFERROR(_xlfn.XLOOKUP(A2941, tblCustomers[CustomerID], tblCustomers[CustomerName]), "Not Found")</f>
        <v>Not Found</v>
      </c>
      <c r="S2942" t="str">
        <f>IF(tblOrders[[#This Row],[Sales]]&gt;1000000,"High Value","Standard")</f>
        <v>Standard</v>
      </c>
      <c r="T2942" t="str">
        <f>_xlfn.XLOOKUP(tblOrders[[#This Row],[ProductID]], tblProducts[ProductID], tblProducts[ProductName])</f>
        <v>Product 69</v>
      </c>
      <c r="U2942">
        <f>_xlfn.XLOOKUP(tblOrders[[#This Row],[SalesRepID]], tblSalesreps[RepID], tblSalesreps[Target])</f>
        <v>17350666</v>
      </c>
    </row>
    <row r="2943" spans="1:21">
      <c r="A2943" t="s">
        <v>3740</v>
      </c>
      <c r="B2943" s="7" t="s">
        <v>720</v>
      </c>
      <c r="C2943" t="s">
        <v>1051</v>
      </c>
      <c r="D2943" t="s">
        <v>1230</v>
      </c>
      <c r="E2943" t="s">
        <v>45</v>
      </c>
      <c r="F2943" t="s">
        <v>26</v>
      </c>
      <c r="G2943">
        <v>5</v>
      </c>
      <c r="H2943">
        <v>0.1</v>
      </c>
      <c r="I2943" s="2">
        <v>630994.5</v>
      </c>
      <c r="J2943" t="str">
        <f>_xlfn.XLOOKUP(tblOrders[[#This Row],[CustomerID]], tblCustomers[CustomerID], tblCustomers[CustomerName])</f>
        <v>Customer 132</v>
      </c>
      <c r="K2943" t="str">
        <f>_xlfn.XLOOKUP(tblOrders[[#This Row],[CustomerID]], tblCustomers[CustomerID], tblCustomers[Segment])</f>
        <v>Consumer</v>
      </c>
      <c r="L2943" t="str">
        <f>_xlfn.XLOOKUP(tblOrders[[#This Row],[ProductID]], tblProducts[ProductID], tblProducts[Category])</f>
        <v>Furniture</v>
      </c>
      <c r="M2943">
        <f>_xlfn.XLOOKUP(tblOrders[[#This Row],[ProductID]], tblProducts[ProductID], tblProducts[CostPrice])</f>
        <v>48520</v>
      </c>
      <c r="N2943">
        <f>tblOrders[[#This Row],[Sales]]-(tblOrders[[#This Row],[CostPrice]]*tblOrders[[#This Row],[Quantity]])</f>
        <v>388394.5</v>
      </c>
      <c r="O2943" t="str">
        <f>TEXT(tblOrders[[#This Row],[Date]],"mmm-yyyy")</f>
        <v>Mar-2025</v>
      </c>
      <c r="P2943" t="str">
        <f>_xlfn.XLOOKUP(tblOrders[[#This Row],[OrderID]], tblReturns[OrderID], tblReturns[Returned])</f>
        <v>No</v>
      </c>
      <c r="Q2943" t="str">
        <f>_xlfn.XLOOKUP(tblOrders[[#This Row],[OrderID]], tblShipping[OrderID], tblShipping[ShipMode])</f>
        <v>Express</v>
      </c>
      <c r="R2943" t="str">
        <f>IFERROR(_xlfn.XLOOKUP(A2942, tblCustomers[CustomerID], tblCustomers[CustomerName]), "Not Found")</f>
        <v>Not Found</v>
      </c>
      <c r="S2943" t="str">
        <f>IF(tblOrders[[#This Row],[Sales]]&gt;1000000,"High Value","Standard")</f>
        <v>Standard</v>
      </c>
      <c r="T2943" t="str">
        <f>_xlfn.XLOOKUP(tblOrders[[#This Row],[ProductID]], tblProducts[ProductID], tblProducts[ProductName])</f>
        <v>Product 73</v>
      </c>
      <c r="U2943">
        <f>_xlfn.XLOOKUP(tblOrders[[#This Row],[SalesRepID]], tblSalesreps[RepID], tblSalesreps[Target])</f>
        <v>11319839</v>
      </c>
    </row>
    <row r="2944" spans="1:21">
      <c r="A2944" t="s">
        <v>3741</v>
      </c>
      <c r="B2944" s="7" t="s">
        <v>660</v>
      </c>
      <c r="C2944" t="s">
        <v>803</v>
      </c>
      <c r="D2944" t="s">
        <v>272</v>
      </c>
      <c r="E2944" t="s">
        <v>45</v>
      </c>
      <c r="F2944" t="s">
        <v>51</v>
      </c>
      <c r="G2944">
        <v>4</v>
      </c>
      <c r="H2944">
        <v>0.1</v>
      </c>
      <c r="I2944" s="2">
        <v>524930.4</v>
      </c>
      <c r="J2944" t="str">
        <f>_xlfn.XLOOKUP(tblOrders[[#This Row],[CustomerID]], tblCustomers[CustomerID], tblCustomers[CustomerName])</f>
        <v>Customer 153</v>
      </c>
      <c r="K2944" t="str">
        <f>_xlfn.XLOOKUP(tblOrders[[#This Row],[CustomerID]], tblCustomers[CustomerID], tblCustomers[Segment])</f>
        <v>SME</v>
      </c>
      <c r="L2944" t="str">
        <f>_xlfn.XLOOKUP(tblOrders[[#This Row],[ProductID]], tblProducts[ProductID], tblProducts[Category])</f>
        <v>Furniture</v>
      </c>
      <c r="M2944">
        <f>_xlfn.XLOOKUP(tblOrders[[#This Row],[ProductID]], tblProducts[ProductID], tblProducts[CostPrice])</f>
        <v>48118</v>
      </c>
      <c r="N2944">
        <f>tblOrders[[#This Row],[Sales]]-(tblOrders[[#This Row],[CostPrice]]*tblOrders[[#This Row],[Quantity]])</f>
        <v>332458.40000000002</v>
      </c>
      <c r="O2944" t="str">
        <f>TEXT(tblOrders[[#This Row],[Date]],"mmm-yyyy")</f>
        <v>Feb-2025</v>
      </c>
      <c r="P2944" t="str">
        <f>_xlfn.XLOOKUP(tblOrders[[#This Row],[OrderID]], tblReturns[OrderID], tblReturns[Returned])</f>
        <v>Yes</v>
      </c>
      <c r="Q2944" t="str">
        <f>_xlfn.XLOOKUP(tblOrders[[#This Row],[OrderID]], tblShipping[OrderID], tblShipping[ShipMode])</f>
        <v>Pickup</v>
      </c>
      <c r="R2944" t="str">
        <f>IFERROR(_xlfn.XLOOKUP(A2943, tblCustomers[CustomerID], tblCustomers[CustomerName]), "Not Found")</f>
        <v>Not Found</v>
      </c>
      <c r="S2944" t="str">
        <f>IF(tblOrders[[#This Row],[Sales]]&gt;1000000,"High Value","Standard")</f>
        <v>Standard</v>
      </c>
      <c r="T2944" t="str">
        <f>_xlfn.XLOOKUP(tblOrders[[#This Row],[ProductID]], tblProducts[ProductID], tblProducts[ProductName])</f>
        <v>Product 75</v>
      </c>
      <c r="U2944">
        <f>_xlfn.XLOOKUP(tblOrders[[#This Row],[SalesRepID]], tblSalesreps[RepID], tblSalesreps[Target])</f>
        <v>11319839</v>
      </c>
    </row>
    <row r="2945" spans="1:21">
      <c r="A2945" t="s">
        <v>3742</v>
      </c>
      <c r="B2945" s="7" t="s">
        <v>121</v>
      </c>
      <c r="C2945" t="s">
        <v>304</v>
      </c>
      <c r="D2945" t="s">
        <v>190</v>
      </c>
      <c r="E2945" t="s">
        <v>50</v>
      </c>
      <c r="F2945" t="s">
        <v>14</v>
      </c>
      <c r="G2945">
        <v>3</v>
      </c>
      <c r="H2945">
        <v>0.05</v>
      </c>
      <c r="I2945" s="2">
        <v>339332.4</v>
      </c>
      <c r="J2945" t="str">
        <f>_xlfn.XLOOKUP(tblOrders[[#This Row],[CustomerID]], tblCustomers[CustomerID], tblCustomers[CustomerName])</f>
        <v>Customer 278</v>
      </c>
      <c r="K2945" t="str">
        <f>_xlfn.XLOOKUP(tblOrders[[#This Row],[CustomerID]], tblCustomers[CustomerID], tblCustomers[Segment])</f>
        <v>Consumer</v>
      </c>
      <c r="L2945" t="str">
        <f>_xlfn.XLOOKUP(tblOrders[[#This Row],[ProductID]], tblProducts[ProductID], tblProducts[Category])</f>
        <v>Furniture</v>
      </c>
      <c r="M2945">
        <f>_xlfn.XLOOKUP(tblOrders[[#This Row],[ProductID]], tblProducts[ProductID], tblProducts[CostPrice])</f>
        <v>47272</v>
      </c>
      <c r="N2945">
        <f>tblOrders[[#This Row],[Sales]]-(tblOrders[[#This Row],[CostPrice]]*tblOrders[[#This Row],[Quantity]])</f>
        <v>197516.40000000002</v>
      </c>
      <c r="O2945" t="str">
        <f>TEXT(tblOrders[[#This Row],[Date]],"mmm-yyyy")</f>
        <v>Oct-2025</v>
      </c>
      <c r="P2945" t="str">
        <f>_xlfn.XLOOKUP(tblOrders[[#This Row],[OrderID]], tblReturns[OrderID], tblReturns[Returned])</f>
        <v>No</v>
      </c>
      <c r="Q2945" t="str">
        <f>_xlfn.XLOOKUP(tblOrders[[#This Row],[OrderID]], tblShipping[OrderID], tblShipping[ShipMode])</f>
        <v>Express</v>
      </c>
      <c r="R2945" t="str">
        <f>IFERROR(_xlfn.XLOOKUP(A2944, tblCustomers[CustomerID], tblCustomers[CustomerName]), "Not Found")</f>
        <v>Not Found</v>
      </c>
      <c r="S2945" t="str">
        <f>IF(tblOrders[[#This Row],[Sales]]&gt;1000000,"High Value","Standard")</f>
        <v>Standard</v>
      </c>
      <c r="T2945" t="str">
        <f>_xlfn.XLOOKUP(tblOrders[[#This Row],[ProductID]], tblProducts[ProductID], tblProducts[ProductName])</f>
        <v>Product 33</v>
      </c>
      <c r="U2945">
        <f>_xlfn.XLOOKUP(tblOrders[[#This Row],[SalesRepID]], tblSalesreps[RepID], tblSalesreps[Target])</f>
        <v>17350666</v>
      </c>
    </row>
    <row r="2946" spans="1:21">
      <c r="A2946" t="s">
        <v>3743</v>
      </c>
      <c r="B2946" s="7" t="s">
        <v>884</v>
      </c>
      <c r="C2946" t="s">
        <v>1130</v>
      </c>
      <c r="D2946" t="s">
        <v>643</v>
      </c>
      <c r="E2946" t="s">
        <v>74</v>
      </c>
      <c r="F2946" t="s">
        <v>20</v>
      </c>
      <c r="G2946">
        <v>6</v>
      </c>
      <c r="H2946">
        <v>0.2</v>
      </c>
      <c r="I2946" s="2">
        <v>519859.20000000001</v>
      </c>
      <c r="J2946" t="str">
        <f>_xlfn.XLOOKUP(tblOrders[[#This Row],[CustomerID]], tblCustomers[CustomerID], tblCustomers[CustomerName])</f>
        <v>Customer 78</v>
      </c>
      <c r="K2946" t="str">
        <f>_xlfn.XLOOKUP(tblOrders[[#This Row],[CustomerID]], tblCustomers[CustomerID], tblCustomers[Segment])</f>
        <v>Consumer</v>
      </c>
      <c r="L2946" t="str">
        <f>_xlfn.XLOOKUP(tblOrders[[#This Row],[ProductID]], tblProducts[ProductID], tblProducts[Category])</f>
        <v>Home</v>
      </c>
      <c r="M2946">
        <f>_xlfn.XLOOKUP(tblOrders[[#This Row],[ProductID]], tblProducts[ProductID], tblProducts[CostPrice])</f>
        <v>77766</v>
      </c>
      <c r="N2946">
        <f>tblOrders[[#This Row],[Sales]]-(tblOrders[[#This Row],[CostPrice]]*tblOrders[[#This Row],[Quantity]])</f>
        <v>53263.200000000012</v>
      </c>
      <c r="O2946" t="str">
        <f>TEXT(tblOrders[[#This Row],[Date]],"mmm-yyyy")</f>
        <v>Dec-2025</v>
      </c>
      <c r="P2946" t="str">
        <f>_xlfn.XLOOKUP(tblOrders[[#This Row],[OrderID]], tblReturns[OrderID], tblReturns[Returned])</f>
        <v>No</v>
      </c>
      <c r="Q2946" t="str">
        <f>_xlfn.XLOOKUP(tblOrders[[#This Row],[OrderID]], tblShipping[OrderID], tblShipping[ShipMode])</f>
        <v>Pickup</v>
      </c>
      <c r="R2946" t="str">
        <f>IFERROR(_xlfn.XLOOKUP(A2945, tblCustomers[CustomerID], tblCustomers[CustomerName]), "Not Found")</f>
        <v>Not Found</v>
      </c>
      <c r="S2946" t="str">
        <f>IF(tblOrders[[#This Row],[Sales]]&gt;1000000,"High Value","Standard")</f>
        <v>Standard</v>
      </c>
      <c r="T2946" t="str">
        <f>_xlfn.XLOOKUP(tblOrders[[#This Row],[ProductID]], tblProducts[ProductID], tblProducts[ProductName])</f>
        <v>Product 1</v>
      </c>
      <c r="U2946">
        <f>_xlfn.XLOOKUP(tblOrders[[#This Row],[SalesRepID]], tblSalesreps[RepID], tblSalesreps[Target])</f>
        <v>7254801</v>
      </c>
    </row>
    <row r="2947" spans="1:21">
      <c r="A2947" t="s">
        <v>3744</v>
      </c>
      <c r="B2947" s="7" t="s">
        <v>610</v>
      </c>
      <c r="C2947" t="s">
        <v>996</v>
      </c>
      <c r="D2947" t="s">
        <v>12</v>
      </c>
      <c r="E2947" t="s">
        <v>74</v>
      </c>
      <c r="F2947" t="s">
        <v>88</v>
      </c>
      <c r="G2947">
        <v>7</v>
      </c>
      <c r="H2947">
        <v>0.2</v>
      </c>
      <c r="I2947" s="2">
        <v>459177.6</v>
      </c>
      <c r="J2947" t="str">
        <f>_xlfn.XLOOKUP(tblOrders[[#This Row],[CustomerID]], tblCustomers[CustomerID], tblCustomers[CustomerName])</f>
        <v>Customer 189</v>
      </c>
      <c r="K2947" t="str">
        <f>_xlfn.XLOOKUP(tblOrders[[#This Row],[CustomerID]], tblCustomers[CustomerID], tblCustomers[Segment])</f>
        <v>SME</v>
      </c>
      <c r="L2947" t="str">
        <f>_xlfn.XLOOKUP(tblOrders[[#This Row],[ProductID]], tblProducts[ProductID], tblProducts[Category])</f>
        <v>Furniture</v>
      </c>
      <c r="M2947">
        <f>_xlfn.XLOOKUP(tblOrders[[#This Row],[ProductID]], tblProducts[ProductID], tblProducts[CostPrice])</f>
        <v>72369</v>
      </c>
      <c r="N2947">
        <f>tblOrders[[#This Row],[Sales]]-(tblOrders[[#This Row],[CostPrice]]*tblOrders[[#This Row],[Quantity]])</f>
        <v>-47405.400000000023</v>
      </c>
      <c r="O2947" t="str">
        <f>TEXT(tblOrders[[#This Row],[Date]],"mmm-yyyy")</f>
        <v>Dec-2025</v>
      </c>
      <c r="P2947" t="str">
        <f>_xlfn.XLOOKUP(tblOrders[[#This Row],[OrderID]], tblReturns[OrderID], tblReturns[Returned])</f>
        <v>Yes</v>
      </c>
      <c r="Q2947" t="str">
        <f>_xlfn.XLOOKUP(tblOrders[[#This Row],[OrderID]], tblShipping[OrderID], tblShipping[ShipMode])</f>
        <v>Pickup</v>
      </c>
      <c r="R2947" t="str">
        <f>IFERROR(_xlfn.XLOOKUP(A2946, tblCustomers[CustomerID], tblCustomers[CustomerName]), "Not Found")</f>
        <v>Not Found</v>
      </c>
      <c r="S2947" t="str">
        <f>IF(tblOrders[[#This Row],[Sales]]&gt;1000000,"High Value","Standard")</f>
        <v>Standard</v>
      </c>
      <c r="T2947" t="str">
        <f>_xlfn.XLOOKUP(tblOrders[[#This Row],[ProductID]], tblProducts[ProductID], tblProducts[ProductName])</f>
        <v>Product 19</v>
      </c>
      <c r="U2947">
        <f>_xlfn.XLOOKUP(tblOrders[[#This Row],[SalesRepID]], tblSalesreps[RepID], tblSalesreps[Target])</f>
        <v>7254801</v>
      </c>
    </row>
    <row r="2948" spans="1:21">
      <c r="A2948" t="s">
        <v>3745</v>
      </c>
      <c r="B2948" s="7" t="s">
        <v>306</v>
      </c>
      <c r="C2948" t="s">
        <v>258</v>
      </c>
      <c r="D2948" t="s">
        <v>92</v>
      </c>
      <c r="E2948" t="s">
        <v>119</v>
      </c>
      <c r="F2948" t="s">
        <v>20</v>
      </c>
      <c r="G2948">
        <v>5</v>
      </c>
      <c r="H2948">
        <v>0.2</v>
      </c>
      <c r="I2948" s="2">
        <v>420324</v>
      </c>
      <c r="J2948" t="str">
        <f>_xlfn.XLOOKUP(tblOrders[[#This Row],[CustomerID]], tblCustomers[CustomerID], tblCustomers[CustomerName])</f>
        <v>Customer 188</v>
      </c>
      <c r="K2948" t="str">
        <f>_xlfn.XLOOKUP(tblOrders[[#This Row],[CustomerID]], tblCustomers[CustomerID], tblCustomers[Segment])</f>
        <v>Consumer</v>
      </c>
      <c r="L2948" t="str">
        <f>_xlfn.XLOOKUP(tblOrders[[#This Row],[ProductID]], tblProducts[ProductID], tblProducts[Category])</f>
        <v>Home</v>
      </c>
      <c r="M2948">
        <f>_xlfn.XLOOKUP(tblOrders[[#This Row],[ProductID]], tblProducts[ProductID], tblProducts[CostPrice])</f>
        <v>65463</v>
      </c>
      <c r="N2948">
        <f>tblOrders[[#This Row],[Sales]]-(tblOrders[[#This Row],[CostPrice]]*tblOrders[[#This Row],[Quantity]])</f>
        <v>93009</v>
      </c>
      <c r="O2948" t="str">
        <f>TEXT(tblOrders[[#This Row],[Date]],"mmm-yyyy")</f>
        <v>Dec-2025</v>
      </c>
      <c r="P2948" t="str">
        <f>_xlfn.XLOOKUP(tblOrders[[#This Row],[OrderID]], tblReturns[OrderID], tblReturns[Returned])</f>
        <v>No</v>
      </c>
      <c r="Q2948" t="str">
        <f>_xlfn.XLOOKUP(tblOrders[[#This Row],[OrderID]], tblShipping[OrderID], tblShipping[ShipMode])</f>
        <v>Pickup</v>
      </c>
      <c r="R2948" t="str">
        <f>IFERROR(_xlfn.XLOOKUP(A2947, tblCustomers[CustomerID], tblCustomers[CustomerName]), "Not Found")</f>
        <v>Not Found</v>
      </c>
      <c r="S2948" t="str">
        <f>IF(tblOrders[[#This Row],[Sales]]&gt;1000000,"High Value","Standard")</f>
        <v>Standard</v>
      </c>
      <c r="T2948" t="str">
        <f>_xlfn.XLOOKUP(tblOrders[[#This Row],[ProductID]], tblProducts[ProductID], tblProducts[ProductName])</f>
        <v>Product 32</v>
      </c>
      <c r="U2948">
        <f>_xlfn.XLOOKUP(tblOrders[[#This Row],[SalesRepID]], tblSalesreps[RepID], tblSalesreps[Target])</f>
        <v>5886694</v>
      </c>
    </row>
    <row r="2949" spans="1:21">
      <c r="A2949" t="s">
        <v>3746</v>
      </c>
      <c r="B2949" s="7" t="s">
        <v>394</v>
      </c>
      <c r="C2949" t="s">
        <v>600</v>
      </c>
      <c r="D2949" t="s">
        <v>318</v>
      </c>
      <c r="E2949" t="s">
        <v>19</v>
      </c>
      <c r="F2949" t="s">
        <v>88</v>
      </c>
      <c r="G2949">
        <v>7</v>
      </c>
      <c r="H2949">
        <v>0.2</v>
      </c>
      <c r="I2949" s="2">
        <v>567000</v>
      </c>
      <c r="J2949" t="str">
        <f>_xlfn.XLOOKUP(tblOrders[[#This Row],[CustomerID]], tblCustomers[CustomerID], tblCustomers[CustomerName])</f>
        <v>Customer 105</v>
      </c>
      <c r="K2949" t="str">
        <f>_xlfn.XLOOKUP(tblOrders[[#This Row],[CustomerID]], tblCustomers[CustomerID], tblCustomers[Segment])</f>
        <v>Consumer</v>
      </c>
      <c r="L2949" t="str">
        <f>_xlfn.XLOOKUP(tblOrders[[#This Row],[ProductID]], tblProducts[ProductID], tblProducts[Category])</f>
        <v>Office</v>
      </c>
      <c r="M2949">
        <f>_xlfn.XLOOKUP(tblOrders[[#This Row],[ProductID]], tblProducts[ProductID], tblProducts[CostPrice])</f>
        <v>39205</v>
      </c>
      <c r="N2949">
        <f>tblOrders[[#This Row],[Sales]]-(tblOrders[[#This Row],[CostPrice]]*tblOrders[[#This Row],[Quantity]])</f>
        <v>292565</v>
      </c>
      <c r="O2949" t="str">
        <f>TEXT(tblOrders[[#This Row],[Date]],"mmm-yyyy")</f>
        <v>Sep-2025</v>
      </c>
      <c r="P2949" t="str">
        <f>_xlfn.XLOOKUP(tblOrders[[#This Row],[OrderID]], tblReturns[OrderID], tblReturns[Returned])</f>
        <v>No</v>
      </c>
      <c r="Q2949" t="str">
        <f>_xlfn.XLOOKUP(tblOrders[[#This Row],[OrderID]], tblShipping[OrderID], tblShipping[ShipMode])</f>
        <v>Standard</v>
      </c>
      <c r="R2949" t="str">
        <f>IFERROR(_xlfn.XLOOKUP(A2948, tblCustomers[CustomerID], tblCustomers[CustomerName]), "Not Found")</f>
        <v>Not Found</v>
      </c>
      <c r="S2949" t="str">
        <f>IF(tblOrders[[#This Row],[Sales]]&gt;1000000,"High Value","Standard")</f>
        <v>Standard</v>
      </c>
      <c r="T2949" t="str">
        <f>_xlfn.XLOOKUP(tblOrders[[#This Row],[ProductID]], tblProducts[ProductID], tblProducts[ProductName])</f>
        <v>Product 74</v>
      </c>
      <c r="U2949">
        <f>_xlfn.XLOOKUP(tblOrders[[#This Row],[SalesRepID]], tblSalesreps[RepID], tblSalesreps[Target])</f>
        <v>11347243</v>
      </c>
    </row>
    <row r="2950" spans="1:21">
      <c r="A2950" t="s">
        <v>3747</v>
      </c>
      <c r="B2950" s="7" t="s">
        <v>102</v>
      </c>
      <c r="C2950" t="s">
        <v>515</v>
      </c>
      <c r="D2950" t="s">
        <v>560</v>
      </c>
      <c r="E2950" t="s">
        <v>40</v>
      </c>
      <c r="F2950" t="s">
        <v>20</v>
      </c>
      <c r="G2950">
        <v>10</v>
      </c>
      <c r="H2950">
        <v>0.15</v>
      </c>
      <c r="I2950" s="2">
        <v>329154</v>
      </c>
      <c r="J2950" t="str">
        <f>_xlfn.XLOOKUP(tblOrders[[#This Row],[CustomerID]], tblCustomers[CustomerID], tblCustomers[CustomerName])</f>
        <v>Customer 67</v>
      </c>
      <c r="K2950" t="str">
        <f>_xlfn.XLOOKUP(tblOrders[[#This Row],[CustomerID]], tblCustomers[CustomerID], tblCustomers[Segment])</f>
        <v>SME</v>
      </c>
      <c r="L2950" t="str">
        <f>_xlfn.XLOOKUP(tblOrders[[#This Row],[ProductID]], tblProducts[ProductID], tblProducts[Category])</f>
        <v>Electronics</v>
      </c>
      <c r="M2950">
        <f>_xlfn.XLOOKUP(tblOrders[[#This Row],[ProductID]], tblProducts[ProductID], tblProducts[CostPrice])</f>
        <v>53062</v>
      </c>
      <c r="N2950">
        <f>tblOrders[[#This Row],[Sales]]-(tblOrders[[#This Row],[CostPrice]]*tblOrders[[#This Row],[Quantity]])</f>
        <v>-201466</v>
      </c>
      <c r="O2950" t="str">
        <f>TEXT(tblOrders[[#This Row],[Date]],"mmm-yyyy")</f>
        <v>Oct-2025</v>
      </c>
      <c r="P2950" t="str">
        <f>_xlfn.XLOOKUP(tblOrders[[#This Row],[OrderID]], tblReturns[OrderID], tblReturns[Returned])</f>
        <v>No</v>
      </c>
      <c r="Q2950" t="str">
        <f>_xlfn.XLOOKUP(tblOrders[[#This Row],[OrderID]], tblShipping[OrderID], tblShipping[ShipMode])</f>
        <v>Standard</v>
      </c>
      <c r="R2950" t="str">
        <f>IFERROR(_xlfn.XLOOKUP(A2949, tblCustomers[CustomerID], tblCustomers[CustomerName]), "Not Found")</f>
        <v>Not Found</v>
      </c>
      <c r="S2950" t="str">
        <f>IF(tblOrders[[#This Row],[Sales]]&gt;1000000,"High Value","Standard")</f>
        <v>Standard</v>
      </c>
      <c r="T2950" t="str">
        <f>_xlfn.XLOOKUP(tblOrders[[#This Row],[ProductID]], tblProducts[ProductID], tblProducts[ProductName])</f>
        <v>Product 31</v>
      </c>
      <c r="U2950">
        <f>_xlfn.XLOOKUP(tblOrders[[#This Row],[SalesRepID]], tblSalesreps[RepID], tblSalesreps[Target])</f>
        <v>6291486</v>
      </c>
    </row>
    <row r="2951" spans="1:21">
      <c r="A2951" t="s">
        <v>3748</v>
      </c>
      <c r="B2951" s="7" t="s">
        <v>433</v>
      </c>
      <c r="C2951" t="s">
        <v>330</v>
      </c>
      <c r="D2951" t="s">
        <v>73</v>
      </c>
      <c r="E2951" t="s">
        <v>105</v>
      </c>
      <c r="F2951" t="s">
        <v>26</v>
      </c>
      <c r="G2951">
        <v>2</v>
      </c>
      <c r="H2951">
        <v>0.1</v>
      </c>
      <c r="I2951" s="2">
        <v>141042.6</v>
      </c>
      <c r="J2951" t="str">
        <f>_xlfn.XLOOKUP(tblOrders[[#This Row],[CustomerID]], tblCustomers[CustomerID], tblCustomers[CustomerName])</f>
        <v>Customer 140</v>
      </c>
      <c r="K2951" t="str">
        <f>_xlfn.XLOOKUP(tblOrders[[#This Row],[CustomerID]], tblCustomers[CustomerID], tblCustomers[Segment])</f>
        <v>Consumer</v>
      </c>
      <c r="L2951" t="str">
        <f>_xlfn.XLOOKUP(tblOrders[[#This Row],[ProductID]], tblProducts[ProductID], tblProducts[Category])</f>
        <v>Office</v>
      </c>
      <c r="M2951">
        <f>_xlfn.XLOOKUP(tblOrders[[#This Row],[ProductID]], tblProducts[ProductID], tblProducts[CostPrice])</f>
        <v>28523</v>
      </c>
      <c r="N2951">
        <f>tblOrders[[#This Row],[Sales]]-(tblOrders[[#This Row],[CostPrice]]*tblOrders[[#This Row],[Quantity]])</f>
        <v>83996.6</v>
      </c>
      <c r="O2951" t="str">
        <f>TEXT(tblOrders[[#This Row],[Date]],"mmm-yyyy")</f>
        <v>Aug-2025</v>
      </c>
      <c r="P2951" t="str">
        <f>_xlfn.XLOOKUP(tblOrders[[#This Row],[OrderID]], tblReturns[OrderID], tblReturns[Returned])</f>
        <v>No</v>
      </c>
      <c r="Q2951" t="str">
        <f>_xlfn.XLOOKUP(tblOrders[[#This Row],[OrderID]], tblShipping[OrderID], tblShipping[ShipMode])</f>
        <v>Express</v>
      </c>
      <c r="R2951" t="str">
        <f>IFERROR(_xlfn.XLOOKUP(A2950, tblCustomers[CustomerID], tblCustomers[CustomerName]), "Not Found")</f>
        <v>Not Found</v>
      </c>
      <c r="S2951" t="str">
        <f>IF(tblOrders[[#This Row],[Sales]]&gt;1000000,"High Value","Standard")</f>
        <v>Standard</v>
      </c>
      <c r="T2951" t="str">
        <f>_xlfn.XLOOKUP(tblOrders[[#This Row],[ProductID]], tblProducts[ProductID], tblProducts[ProductName])</f>
        <v>Product 30</v>
      </c>
      <c r="U2951">
        <f>_xlfn.XLOOKUP(tblOrders[[#This Row],[SalesRepID]], tblSalesreps[RepID], tblSalesreps[Target])</f>
        <v>8698154</v>
      </c>
    </row>
    <row r="2952" spans="1:21">
      <c r="A2952" t="s">
        <v>3749</v>
      </c>
      <c r="B2952" s="7" t="s">
        <v>1266</v>
      </c>
      <c r="C2952" t="s">
        <v>934</v>
      </c>
      <c r="D2952" t="s">
        <v>169</v>
      </c>
      <c r="E2952" t="s">
        <v>119</v>
      </c>
      <c r="F2952" t="s">
        <v>88</v>
      </c>
      <c r="G2952">
        <v>10</v>
      </c>
      <c r="H2952">
        <v>0.15</v>
      </c>
      <c r="I2952" s="2">
        <v>628158.5</v>
      </c>
      <c r="J2952" t="str">
        <f>_xlfn.XLOOKUP(tblOrders[[#This Row],[CustomerID]], tblCustomers[CustomerID], tblCustomers[CustomerName])</f>
        <v>Customer 85</v>
      </c>
      <c r="K2952" t="str">
        <f>_xlfn.XLOOKUP(tblOrders[[#This Row],[CustomerID]], tblCustomers[CustomerID], tblCustomers[Segment])</f>
        <v>Consumer</v>
      </c>
      <c r="L2952" t="str">
        <f>_xlfn.XLOOKUP(tblOrders[[#This Row],[ProductID]], tblProducts[ProductID], tblProducts[Category])</f>
        <v>Electronics</v>
      </c>
      <c r="M2952">
        <f>_xlfn.XLOOKUP(tblOrders[[#This Row],[ProductID]], tblProducts[ProductID], tblProducts[CostPrice])</f>
        <v>8587</v>
      </c>
      <c r="N2952">
        <f>tblOrders[[#This Row],[Sales]]-(tblOrders[[#This Row],[CostPrice]]*tblOrders[[#This Row],[Quantity]])</f>
        <v>542288.5</v>
      </c>
      <c r="O2952" t="str">
        <f>TEXT(tblOrders[[#This Row],[Date]],"mmm-yyyy")</f>
        <v>May-2025</v>
      </c>
      <c r="P2952" t="str">
        <f>_xlfn.XLOOKUP(tblOrders[[#This Row],[OrderID]], tblReturns[OrderID], tblReturns[Returned])</f>
        <v>No</v>
      </c>
      <c r="Q2952" t="str">
        <f>_xlfn.XLOOKUP(tblOrders[[#This Row],[OrderID]], tblShipping[OrderID], tblShipping[ShipMode])</f>
        <v>Express</v>
      </c>
      <c r="R2952" t="str">
        <f>IFERROR(_xlfn.XLOOKUP(A2951, tblCustomers[CustomerID], tblCustomers[CustomerName]), "Not Found")</f>
        <v>Not Found</v>
      </c>
      <c r="S2952" t="str">
        <f>IF(tblOrders[[#This Row],[Sales]]&gt;1000000,"High Value","Standard")</f>
        <v>Standard</v>
      </c>
      <c r="T2952" t="str">
        <f>_xlfn.XLOOKUP(tblOrders[[#This Row],[ProductID]], tblProducts[ProductID], tblProducts[ProductName])</f>
        <v>Product 9</v>
      </c>
      <c r="U2952">
        <f>_xlfn.XLOOKUP(tblOrders[[#This Row],[SalesRepID]], tblSalesreps[RepID], tblSalesreps[Target])</f>
        <v>5886694</v>
      </c>
    </row>
    <row r="2953" spans="1:21">
      <c r="A2953" t="s">
        <v>3750</v>
      </c>
      <c r="B2953" s="7" t="s">
        <v>879</v>
      </c>
      <c r="C2953" t="s">
        <v>29</v>
      </c>
      <c r="D2953" t="s">
        <v>193</v>
      </c>
      <c r="E2953" t="s">
        <v>87</v>
      </c>
      <c r="F2953" t="s">
        <v>20</v>
      </c>
      <c r="G2953">
        <v>10</v>
      </c>
      <c r="H2953">
        <v>0.05</v>
      </c>
      <c r="I2953" s="2">
        <v>770079.5</v>
      </c>
      <c r="J2953" t="str">
        <f>_xlfn.XLOOKUP(tblOrders[[#This Row],[CustomerID]], tblCustomers[CustomerID], tblCustomers[CustomerName])</f>
        <v>Customer 163</v>
      </c>
      <c r="K2953" t="str">
        <f>_xlfn.XLOOKUP(tblOrders[[#This Row],[CustomerID]], tblCustomers[CustomerID], tblCustomers[Segment])</f>
        <v>Corporate</v>
      </c>
      <c r="L2953" t="str">
        <f>_xlfn.XLOOKUP(tblOrders[[#This Row],[ProductID]], tblProducts[ProductID], tblProducts[Category])</f>
        <v>Office</v>
      </c>
      <c r="M2953">
        <f>_xlfn.XLOOKUP(tblOrders[[#This Row],[ProductID]], tblProducts[ProductID], tblProducts[CostPrice])</f>
        <v>44099</v>
      </c>
      <c r="N2953">
        <f>tblOrders[[#This Row],[Sales]]-(tblOrders[[#This Row],[CostPrice]]*tblOrders[[#This Row],[Quantity]])</f>
        <v>329089.5</v>
      </c>
      <c r="O2953" t="str">
        <f>TEXT(tblOrders[[#This Row],[Date]],"mmm-yyyy")</f>
        <v>Jan-2025</v>
      </c>
      <c r="P2953" t="str">
        <f>_xlfn.XLOOKUP(tblOrders[[#This Row],[OrderID]], tblReturns[OrderID], tblReturns[Returned])</f>
        <v>No</v>
      </c>
      <c r="Q2953" t="str">
        <f>_xlfn.XLOOKUP(tblOrders[[#This Row],[OrderID]], tblShipping[OrderID], tblShipping[ShipMode])</f>
        <v>Express</v>
      </c>
      <c r="R2953" t="str">
        <f>IFERROR(_xlfn.XLOOKUP(A2952, tblCustomers[CustomerID], tblCustomers[CustomerName]), "Not Found")</f>
        <v>Not Found</v>
      </c>
      <c r="S2953" t="str">
        <f>IF(tblOrders[[#This Row],[Sales]]&gt;1000000,"High Value","Standard")</f>
        <v>Standard</v>
      </c>
      <c r="T2953" t="str">
        <f>_xlfn.XLOOKUP(tblOrders[[#This Row],[ProductID]], tblProducts[ProductID], tblProducts[ProductName])</f>
        <v>Product 44</v>
      </c>
      <c r="U2953">
        <f>_xlfn.XLOOKUP(tblOrders[[#This Row],[SalesRepID]], tblSalesreps[RepID], tblSalesreps[Target])</f>
        <v>18500989</v>
      </c>
    </row>
    <row r="2954" spans="1:21">
      <c r="A2954" t="s">
        <v>3751</v>
      </c>
      <c r="B2954" s="7" t="s">
        <v>792</v>
      </c>
      <c r="C2954" t="s">
        <v>1117</v>
      </c>
      <c r="D2954" t="s">
        <v>1093</v>
      </c>
      <c r="E2954" t="s">
        <v>197</v>
      </c>
      <c r="F2954" t="s">
        <v>88</v>
      </c>
      <c r="G2954">
        <v>3</v>
      </c>
      <c r="H2954">
        <v>0</v>
      </c>
      <c r="I2954" s="2">
        <v>237150</v>
      </c>
      <c r="J2954" t="str">
        <f>_xlfn.XLOOKUP(tblOrders[[#This Row],[CustomerID]], tblCustomers[CustomerID], tblCustomers[CustomerName])</f>
        <v>Customer 109</v>
      </c>
      <c r="K2954" t="str">
        <f>_xlfn.XLOOKUP(tblOrders[[#This Row],[CustomerID]], tblCustomers[CustomerID], tblCustomers[Segment])</f>
        <v>SME</v>
      </c>
      <c r="L2954" t="str">
        <f>_xlfn.XLOOKUP(tblOrders[[#This Row],[ProductID]], tblProducts[ProductID], tblProducts[Category])</f>
        <v>Office</v>
      </c>
      <c r="M2954">
        <f>_xlfn.XLOOKUP(tblOrders[[#This Row],[ProductID]], tblProducts[ProductID], tblProducts[CostPrice])</f>
        <v>9813</v>
      </c>
      <c r="N2954">
        <f>tblOrders[[#This Row],[Sales]]-(tblOrders[[#This Row],[CostPrice]]*tblOrders[[#This Row],[Quantity]])</f>
        <v>207711</v>
      </c>
      <c r="O2954" t="str">
        <f>TEXT(tblOrders[[#This Row],[Date]],"mmm-yyyy")</f>
        <v>Jun-2025</v>
      </c>
      <c r="P2954" t="str">
        <f>_xlfn.XLOOKUP(tblOrders[[#This Row],[OrderID]], tblReturns[OrderID], tblReturns[Returned])</f>
        <v>No</v>
      </c>
      <c r="Q2954" t="str">
        <f>_xlfn.XLOOKUP(tblOrders[[#This Row],[OrderID]], tblShipping[OrderID], tblShipping[ShipMode])</f>
        <v>Pickup</v>
      </c>
      <c r="R2954" t="str">
        <f>IFERROR(_xlfn.XLOOKUP(A2953, tblCustomers[CustomerID], tblCustomers[CustomerName]), "Not Found")</f>
        <v>Not Found</v>
      </c>
      <c r="S2954" t="str">
        <f>IF(tblOrders[[#This Row],[Sales]]&gt;1000000,"High Value","Standard")</f>
        <v>Standard</v>
      </c>
      <c r="T2954" t="str">
        <f>_xlfn.XLOOKUP(tblOrders[[#This Row],[ProductID]], tblProducts[ProductID], tblProducts[ProductName])</f>
        <v>Product 77</v>
      </c>
      <c r="U2954">
        <f>_xlfn.XLOOKUP(tblOrders[[#This Row],[SalesRepID]], tblSalesreps[RepID], tblSalesreps[Target])</f>
        <v>19562258</v>
      </c>
    </row>
    <row r="2955" spans="1:21">
      <c r="A2955" t="s">
        <v>3752</v>
      </c>
      <c r="B2955" s="7" t="s">
        <v>830</v>
      </c>
      <c r="C2955" t="s">
        <v>284</v>
      </c>
      <c r="D2955" t="s">
        <v>44</v>
      </c>
      <c r="E2955" t="s">
        <v>186</v>
      </c>
      <c r="F2955" t="s">
        <v>51</v>
      </c>
      <c r="G2955">
        <v>2</v>
      </c>
      <c r="H2955">
        <v>0.05</v>
      </c>
      <c r="I2955" s="2">
        <v>144533</v>
      </c>
      <c r="J2955" t="str">
        <f>_xlfn.XLOOKUP(tblOrders[[#This Row],[CustomerID]], tblCustomers[CustomerID], tblCustomers[CustomerName])</f>
        <v>Customer 30</v>
      </c>
      <c r="K2955" t="str">
        <f>_xlfn.XLOOKUP(tblOrders[[#This Row],[CustomerID]], tblCustomers[CustomerID], tblCustomers[Segment])</f>
        <v>SME</v>
      </c>
      <c r="L2955" t="str">
        <f>_xlfn.XLOOKUP(tblOrders[[#This Row],[ProductID]], tblProducts[ProductID], tblProducts[Category])</f>
        <v>Furniture</v>
      </c>
      <c r="M2955">
        <f>_xlfn.XLOOKUP(tblOrders[[#This Row],[ProductID]], tblProducts[ProductID], tblProducts[CostPrice])</f>
        <v>48953</v>
      </c>
      <c r="N2955">
        <f>tblOrders[[#This Row],[Sales]]-(tblOrders[[#This Row],[CostPrice]]*tblOrders[[#This Row],[Quantity]])</f>
        <v>46627</v>
      </c>
      <c r="O2955" t="str">
        <f>TEXT(tblOrders[[#This Row],[Date]],"mmm-yyyy")</f>
        <v>Sep-2025</v>
      </c>
      <c r="P2955" t="str">
        <f>_xlfn.XLOOKUP(tblOrders[[#This Row],[OrderID]], tblReturns[OrderID], tblReturns[Returned])</f>
        <v>No</v>
      </c>
      <c r="Q2955" t="str">
        <f>_xlfn.XLOOKUP(tblOrders[[#This Row],[OrderID]], tblShipping[OrderID], tblShipping[ShipMode])</f>
        <v>Standard</v>
      </c>
      <c r="R2955" t="str">
        <f>IFERROR(_xlfn.XLOOKUP(A2954, tblCustomers[CustomerID], tblCustomers[CustomerName]), "Not Found")</f>
        <v>Not Found</v>
      </c>
      <c r="S2955" t="str">
        <f>IF(tblOrders[[#This Row],[Sales]]&gt;1000000,"High Value","Standard")</f>
        <v>Standard</v>
      </c>
      <c r="T2955" t="str">
        <f>_xlfn.XLOOKUP(tblOrders[[#This Row],[ProductID]], tblProducts[ProductID], tblProducts[ProductName])</f>
        <v>Product 56</v>
      </c>
      <c r="U2955">
        <f>_xlfn.XLOOKUP(tblOrders[[#This Row],[SalesRepID]], tblSalesreps[RepID], tblSalesreps[Target])</f>
        <v>15141830</v>
      </c>
    </row>
    <row r="2956" spans="1:21">
      <c r="A2956" t="s">
        <v>3753</v>
      </c>
      <c r="B2956" s="7" t="s">
        <v>495</v>
      </c>
      <c r="C2956" t="s">
        <v>1193</v>
      </c>
      <c r="D2956" t="s">
        <v>158</v>
      </c>
      <c r="E2956" t="s">
        <v>40</v>
      </c>
      <c r="F2956" t="s">
        <v>26</v>
      </c>
      <c r="G2956">
        <v>1</v>
      </c>
      <c r="H2956">
        <v>0.15</v>
      </c>
      <c r="I2956" s="2">
        <v>53786.3</v>
      </c>
      <c r="J2956" t="str">
        <f>_xlfn.XLOOKUP(tblOrders[[#This Row],[CustomerID]], tblCustomers[CustomerID], tblCustomers[CustomerName])</f>
        <v>Customer 57</v>
      </c>
      <c r="K2956" t="str">
        <f>_xlfn.XLOOKUP(tblOrders[[#This Row],[CustomerID]], tblCustomers[CustomerID], tblCustomers[Segment])</f>
        <v>SME</v>
      </c>
      <c r="L2956" t="str">
        <f>_xlfn.XLOOKUP(tblOrders[[#This Row],[ProductID]], tblProducts[ProductID], tblProducts[Category])</f>
        <v>Home</v>
      </c>
      <c r="M2956">
        <f>_xlfn.XLOOKUP(tblOrders[[#This Row],[ProductID]], tblProducts[ProductID], tblProducts[CostPrice])</f>
        <v>6817</v>
      </c>
      <c r="N2956">
        <f>tblOrders[[#This Row],[Sales]]-(tblOrders[[#This Row],[CostPrice]]*tblOrders[[#This Row],[Quantity]])</f>
        <v>46969.3</v>
      </c>
      <c r="O2956" t="str">
        <f>TEXT(tblOrders[[#This Row],[Date]],"mmm-yyyy")</f>
        <v>Dec-2025</v>
      </c>
      <c r="P2956" t="str">
        <f>_xlfn.XLOOKUP(tblOrders[[#This Row],[OrderID]], tblReturns[OrderID], tblReturns[Returned])</f>
        <v>No</v>
      </c>
      <c r="Q2956" t="str">
        <f>_xlfn.XLOOKUP(tblOrders[[#This Row],[OrderID]], tblShipping[OrderID], tblShipping[ShipMode])</f>
        <v>Express</v>
      </c>
      <c r="R2956" t="str">
        <f>IFERROR(_xlfn.XLOOKUP(A2955, tblCustomers[CustomerID], tblCustomers[CustomerName]), "Not Found")</f>
        <v>Not Found</v>
      </c>
      <c r="S2956" t="str">
        <f>IF(tblOrders[[#This Row],[Sales]]&gt;1000000,"High Value","Standard")</f>
        <v>Standard</v>
      </c>
      <c r="T2956" t="str">
        <f>_xlfn.XLOOKUP(tblOrders[[#This Row],[ProductID]], tblProducts[ProductID], tblProducts[ProductName])</f>
        <v>Product 7</v>
      </c>
      <c r="U2956">
        <f>_xlfn.XLOOKUP(tblOrders[[#This Row],[SalesRepID]], tblSalesreps[RepID], tblSalesreps[Target])</f>
        <v>6291486</v>
      </c>
    </row>
    <row r="2957" spans="1:21">
      <c r="A2957" t="s">
        <v>3754</v>
      </c>
      <c r="B2957" s="7" t="s">
        <v>531</v>
      </c>
      <c r="C2957" t="s">
        <v>1973</v>
      </c>
      <c r="D2957" t="s">
        <v>133</v>
      </c>
      <c r="E2957" t="s">
        <v>165</v>
      </c>
      <c r="F2957" t="s">
        <v>26</v>
      </c>
      <c r="G2957">
        <v>5</v>
      </c>
      <c r="H2957">
        <v>0.1</v>
      </c>
      <c r="I2957" s="2">
        <v>533610</v>
      </c>
      <c r="J2957" t="str">
        <f>_xlfn.XLOOKUP(tblOrders[[#This Row],[CustomerID]], tblCustomers[CustomerID], tblCustomers[CustomerName])</f>
        <v>Customer 50</v>
      </c>
      <c r="K2957" t="str">
        <f>_xlfn.XLOOKUP(tblOrders[[#This Row],[CustomerID]], tblCustomers[CustomerID], tblCustomers[Segment])</f>
        <v>SME</v>
      </c>
      <c r="L2957" t="str">
        <f>_xlfn.XLOOKUP(tblOrders[[#This Row],[ProductID]], tblProducts[ProductID], tblProducts[Category])</f>
        <v>Furniture</v>
      </c>
      <c r="M2957">
        <f>_xlfn.XLOOKUP(tblOrders[[#This Row],[ProductID]], tblProducts[ProductID], tblProducts[CostPrice])</f>
        <v>53604</v>
      </c>
      <c r="N2957">
        <f>tblOrders[[#This Row],[Sales]]-(tblOrders[[#This Row],[CostPrice]]*tblOrders[[#This Row],[Quantity]])</f>
        <v>265590</v>
      </c>
      <c r="O2957" t="str">
        <f>TEXT(tblOrders[[#This Row],[Date]],"mmm-yyyy")</f>
        <v>Jun-2025</v>
      </c>
      <c r="P2957" t="str">
        <f>_xlfn.XLOOKUP(tblOrders[[#This Row],[OrderID]], tblReturns[OrderID], tblReturns[Returned])</f>
        <v>No</v>
      </c>
      <c r="Q2957" t="str">
        <f>_xlfn.XLOOKUP(tblOrders[[#This Row],[OrderID]], tblShipping[OrderID], tblShipping[ShipMode])</f>
        <v>Pickup</v>
      </c>
      <c r="R2957" t="str">
        <f>IFERROR(_xlfn.XLOOKUP(A2956, tblCustomers[CustomerID], tblCustomers[CustomerName]), "Not Found")</f>
        <v>Not Found</v>
      </c>
      <c r="S2957" t="str">
        <f>IF(tblOrders[[#This Row],[Sales]]&gt;1000000,"High Value","Standard")</f>
        <v>Standard</v>
      </c>
      <c r="T2957" t="str">
        <f>_xlfn.XLOOKUP(tblOrders[[#This Row],[ProductID]], tblProducts[ProductID], tblProducts[ProductName])</f>
        <v>Product 6</v>
      </c>
      <c r="U2957">
        <f>_xlfn.XLOOKUP(tblOrders[[#This Row],[SalesRepID]], tblSalesreps[RepID], tblSalesreps[Target])</f>
        <v>16839910</v>
      </c>
    </row>
    <row r="2958" spans="1:21">
      <c r="A2958" t="s">
        <v>3755</v>
      </c>
      <c r="B2958" s="7" t="s">
        <v>607</v>
      </c>
      <c r="C2958" t="s">
        <v>447</v>
      </c>
      <c r="D2958" t="s">
        <v>617</v>
      </c>
      <c r="E2958" t="s">
        <v>69</v>
      </c>
      <c r="F2958" t="s">
        <v>14</v>
      </c>
      <c r="G2958">
        <v>5</v>
      </c>
      <c r="H2958">
        <v>0.05</v>
      </c>
      <c r="I2958" s="2">
        <v>568024</v>
      </c>
      <c r="J2958" t="str">
        <f>_xlfn.XLOOKUP(tblOrders[[#This Row],[CustomerID]], tblCustomers[CustomerID], tblCustomers[CustomerName])</f>
        <v>Customer 203</v>
      </c>
      <c r="K2958" t="str">
        <f>_xlfn.XLOOKUP(tblOrders[[#This Row],[CustomerID]], tblCustomers[CustomerID], tblCustomers[Segment])</f>
        <v>Consumer</v>
      </c>
      <c r="L2958" t="str">
        <f>_xlfn.XLOOKUP(tblOrders[[#This Row],[ProductID]], tblProducts[ProductID], tblProducts[Category])</f>
        <v>Home</v>
      </c>
      <c r="M2958">
        <f>_xlfn.XLOOKUP(tblOrders[[#This Row],[ProductID]], tblProducts[ProductID], tblProducts[CostPrice])</f>
        <v>61495</v>
      </c>
      <c r="N2958">
        <f>tblOrders[[#This Row],[Sales]]-(tblOrders[[#This Row],[CostPrice]]*tblOrders[[#This Row],[Quantity]])</f>
        <v>260549</v>
      </c>
      <c r="O2958" t="str">
        <f>TEXT(tblOrders[[#This Row],[Date]],"mmm-yyyy")</f>
        <v>Dec-2025</v>
      </c>
      <c r="P2958" t="str">
        <f>_xlfn.XLOOKUP(tblOrders[[#This Row],[OrderID]], tblReturns[OrderID], tblReturns[Returned])</f>
        <v>No</v>
      </c>
      <c r="Q2958" t="str">
        <f>_xlfn.XLOOKUP(tblOrders[[#This Row],[OrderID]], tblShipping[OrderID], tblShipping[ShipMode])</f>
        <v>Express</v>
      </c>
      <c r="R2958" t="str">
        <f>IFERROR(_xlfn.XLOOKUP(A2957, tblCustomers[CustomerID], tblCustomers[CustomerName]), "Not Found")</f>
        <v>Not Found</v>
      </c>
      <c r="S2958" t="str">
        <f>IF(tblOrders[[#This Row],[Sales]]&gt;1000000,"High Value","Standard")</f>
        <v>Standard</v>
      </c>
      <c r="T2958" t="str">
        <f>_xlfn.XLOOKUP(tblOrders[[#This Row],[ProductID]], tblProducts[ProductID], tblProducts[ProductName])</f>
        <v>Product 45</v>
      </c>
      <c r="U2958">
        <f>_xlfn.XLOOKUP(tblOrders[[#This Row],[SalesRepID]], tblSalesreps[RepID], tblSalesreps[Target])</f>
        <v>19473459</v>
      </c>
    </row>
    <row r="2959" spans="1:21">
      <c r="A2959" t="s">
        <v>3756</v>
      </c>
      <c r="B2959" s="7" t="s">
        <v>433</v>
      </c>
      <c r="C2959" t="s">
        <v>1276</v>
      </c>
      <c r="D2959" t="s">
        <v>474</v>
      </c>
      <c r="E2959" t="s">
        <v>25</v>
      </c>
      <c r="F2959" t="s">
        <v>51</v>
      </c>
      <c r="G2959">
        <v>2</v>
      </c>
      <c r="H2959">
        <v>0.15</v>
      </c>
      <c r="I2959" s="2">
        <v>188227.4</v>
      </c>
      <c r="J2959" t="str">
        <f>_xlfn.XLOOKUP(tblOrders[[#This Row],[CustomerID]], tblCustomers[CustomerID], tblCustomers[CustomerName])</f>
        <v>Customer 196</v>
      </c>
      <c r="K2959" t="str">
        <f>_xlfn.XLOOKUP(tblOrders[[#This Row],[CustomerID]], tblCustomers[CustomerID], tblCustomers[Segment])</f>
        <v>SME</v>
      </c>
      <c r="L2959" t="str">
        <f>_xlfn.XLOOKUP(tblOrders[[#This Row],[ProductID]], tblProducts[ProductID], tblProducts[Category])</f>
        <v>Office</v>
      </c>
      <c r="M2959">
        <f>_xlfn.XLOOKUP(tblOrders[[#This Row],[ProductID]], tblProducts[ProductID], tblProducts[CostPrice])</f>
        <v>5129</v>
      </c>
      <c r="N2959">
        <f>tblOrders[[#This Row],[Sales]]-(tblOrders[[#This Row],[CostPrice]]*tblOrders[[#This Row],[Quantity]])</f>
        <v>177969.4</v>
      </c>
      <c r="O2959" t="str">
        <f>TEXT(tblOrders[[#This Row],[Date]],"mmm-yyyy")</f>
        <v>Aug-2025</v>
      </c>
      <c r="P2959" t="str">
        <f>_xlfn.XLOOKUP(tblOrders[[#This Row],[OrderID]], tblReturns[OrderID], tblReturns[Returned])</f>
        <v>Yes</v>
      </c>
      <c r="Q2959" t="str">
        <f>_xlfn.XLOOKUP(tblOrders[[#This Row],[OrderID]], tblShipping[OrderID], tblShipping[ShipMode])</f>
        <v>Standard</v>
      </c>
      <c r="R2959" t="str">
        <f>IFERROR(_xlfn.XLOOKUP(A2958, tblCustomers[CustomerID], tblCustomers[CustomerName]), "Not Found")</f>
        <v>Not Found</v>
      </c>
      <c r="S2959" t="str">
        <f>IF(tblOrders[[#This Row],[Sales]]&gt;1000000,"High Value","Standard")</f>
        <v>Standard</v>
      </c>
      <c r="T2959" t="str">
        <f>_xlfn.XLOOKUP(tblOrders[[#This Row],[ProductID]], tblProducts[ProductID], tblProducts[ProductName])</f>
        <v>Product 69</v>
      </c>
      <c r="U2959">
        <f>_xlfn.XLOOKUP(tblOrders[[#This Row],[SalesRepID]], tblSalesreps[RepID], tblSalesreps[Target])</f>
        <v>7094914</v>
      </c>
    </row>
    <row r="2960" spans="1:21">
      <c r="A2960" t="s">
        <v>3757</v>
      </c>
      <c r="B2960" s="7" t="s">
        <v>722</v>
      </c>
      <c r="C2960" t="s">
        <v>63</v>
      </c>
      <c r="D2960" t="s">
        <v>164</v>
      </c>
      <c r="E2960" t="s">
        <v>87</v>
      </c>
      <c r="F2960" t="s">
        <v>26</v>
      </c>
      <c r="G2960">
        <v>9</v>
      </c>
      <c r="H2960">
        <v>0</v>
      </c>
      <c r="I2960" s="2">
        <v>398826</v>
      </c>
      <c r="J2960" t="str">
        <f>_xlfn.XLOOKUP(tblOrders[[#This Row],[CustomerID]], tblCustomers[CustomerID], tblCustomers[CustomerName])</f>
        <v>Customer 44</v>
      </c>
      <c r="K2960" t="str">
        <f>_xlfn.XLOOKUP(tblOrders[[#This Row],[CustomerID]], tblCustomers[CustomerID], tblCustomers[Segment])</f>
        <v>Consumer</v>
      </c>
      <c r="L2960" t="str">
        <f>_xlfn.XLOOKUP(tblOrders[[#This Row],[ProductID]], tblProducts[ProductID], tblProducts[Category])</f>
        <v>Electronics</v>
      </c>
      <c r="M2960">
        <f>_xlfn.XLOOKUP(tblOrders[[#This Row],[ProductID]], tblProducts[ProductID], tblProducts[CostPrice])</f>
        <v>44535</v>
      </c>
      <c r="N2960">
        <f>tblOrders[[#This Row],[Sales]]-(tblOrders[[#This Row],[CostPrice]]*tblOrders[[#This Row],[Quantity]])</f>
        <v>-1989</v>
      </c>
      <c r="O2960" t="str">
        <f>TEXT(tblOrders[[#This Row],[Date]],"mmm-yyyy")</f>
        <v>Jun-2025</v>
      </c>
      <c r="P2960" t="str">
        <f>_xlfn.XLOOKUP(tblOrders[[#This Row],[OrderID]], tblReturns[OrderID], tblReturns[Returned])</f>
        <v>No</v>
      </c>
      <c r="Q2960" t="str">
        <f>_xlfn.XLOOKUP(tblOrders[[#This Row],[OrderID]], tblShipping[OrderID], tblShipping[ShipMode])</f>
        <v>Express</v>
      </c>
      <c r="R2960" t="str">
        <f>IFERROR(_xlfn.XLOOKUP(A2959, tblCustomers[CustomerID], tblCustomers[CustomerName]), "Not Found")</f>
        <v>Not Found</v>
      </c>
      <c r="S2960" t="str">
        <f>IF(tblOrders[[#This Row],[Sales]]&gt;1000000,"High Value","Standard")</f>
        <v>Standard</v>
      </c>
      <c r="T2960" t="str">
        <f>_xlfn.XLOOKUP(tblOrders[[#This Row],[ProductID]], tblProducts[ProductID], tblProducts[ProductName])</f>
        <v>Product 71</v>
      </c>
      <c r="U2960">
        <f>_xlfn.XLOOKUP(tblOrders[[#This Row],[SalesRepID]], tblSalesreps[RepID], tblSalesreps[Target])</f>
        <v>18500989</v>
      </c>
    </row>
    <row r="2961" spans="1:21">
      <c r="A2961" t="s">
        <v>3758</v>
      </c>
      <c r="B2961" s="7" t="s">
        <v>838</v>
      </c>
      <c r="C2961" t="s">
        <v>177</v>
      </c>
      <c r="D2961" t="s">
        <v>400</v>
      </c>
      <c r="E2961" t="s">
        <v>119</v>
      </c>
      <c r="F2961" t="s">
        <v>14</v>
      </c>
      <c r="G2961">
        <v>6</v>
      </c>
      <c r="H2961">
        <v>0.15</v>
      </c>
      <c r="I2961" s="2">
        <v>119074.8</v>
      </c>
      <c r="J2961" t="str">
        <f>_xlfn.XLOOKUP(tblOrders[[#This Row],[CustomerID]], tblCustomers[CustomerID], tblCustomers[CustomerName])</f>
        <v>Customer 174</v>
      </c>
      <c r="K2961" t="str">
        <f>_xlfn.XLOOKUP(tblOrders[[#This Row],[CustomerID]], tblCustomers[CustomerID], tblCustomers[Segment])</f>
        <v>Consumer</v>
      </c>
      <c r="L2961" t="str">
        <f>_xlfn.XLOOKUP(tblOrders[[#This Row],[ProductID]], tblProducts[ProductID], tblProducts[Category])</f>
        <v>Electronics</v>
      </c>
      <c r="M2961">
        <f>_xlfn.XLOOKUP(tblOrders[[#This Row],[ProductID]], tblProducts[ProductID], tblProducts[CostPrice])</f>
        <v>36044</v>
      </c>
      <c r="N2961">
        <f>tblOrders[[#This Row],[Sales]]-(tblOrders[[#This Row],[CostPrice]]*tblOrders[[#This Row],[Quantity]])</f>
        <v>-97189.2</v>
      </c>
      <c r="O2961" t="str">
        <f>TEXT(tblOrders[[#This Row],[Date]],"mmm-yyyy")</f>
        <v>Mar-2025</v>
      </c>
      <c r="P2961" t="str">
        <f>_xlfn.XLOOKUP(tblOrders[[#This Row],[OrderID]], tblReturns[OrderID], tblReturns[Returned])</f>
        <v>No</v>
      </c>
      <c r="Q2961" t="str">
        <f>_xlfn.XLOOKUP(tblOrders[[#This Row],[OrderID]], tblShipping[OrderID], tblShipping[ShipMode])</f>
        <v>Standard</v>
      </c>
      <c r="R2961" t="str">
        <f>IFERROR(_xlfn.XLOOKUP(A2960, tblCustomers[CustomerID], tblCustomers[CustomerName]), "Not Found")</f>
        <v>Not Found</v>
      </c>
      <c r="S2961" t="str">
        <f>IF(tblOrders[[#This Row],[Sales]]&gt;1000000,"High Value","Standard")</f>
        <v>Standard</v>
      </c>
      <c r="T2961" t="str">
        <f>_xlfn.XLOOKUP(tblOrders[[#This Row],[ProductID]], tblProducts[ProductID], tblProducts[ProductName])</f>
        <v>Product 29</v>
      </c>
      <c r="U2961">
        <f>_xlfn.XLOOKUP(tblOrders[[#This Row],[SalesRepID]], tblSalesreps[RepID], tblSalesreps[Target])</f>
        <v>5886694</v>
      </c>
    </row>
    <row r="2962" spans="1:21">
      <c r="A2962" t="s">
        <v>3759</v>
      </c>
      <c r="B2962" s="7" t="s">
        <v>1031</v>
      </c>
      <c r="C2962" t="s">
        <v>621</v>
      </c>
      <c r="D2962" t="s">
        <v>321</v>
      </c>
      <c r="E2962" t="s">
        <v>74</v>
      </c>
      <c r="F2962" t="s">
        <v>88</v>
      </c>
      <c r="G2962">
        <v>2</v>
      </c>
      <c r="H2962">
        <v>0</v>
      </c>
      <c r="I2962" s="2">
        <v>93082</v>
      </c>
      <c r="J2962" t="str">
        <f>_xlfn.XLOOKUP(tblOrders[[#This Row],[CustomerID]], tblCustomers[CustomerID], tblCustomers[CustomerName])</f>
        <v>Customer 295</v>
      </c>
      <c r="K2962" t="str">
        <f>_xlfn.XLOOKUP(tblOrders[[#This Row],[CustomerID]], tblCustomers[CustomerID], tblCustomers[Segment])</f>
        <v>Consumer</v>
      </c>
      <c r="L2962" t="str">
        <f>_xlfn.XLOOKUP(tblOrders[[#This Row],[ProductID]], tblProducts[ProductID], tblProducts[Category])</f>
        <v>Home</v>
      </c>
      <c r="M2962">
        <f>_xlfn.XLOOKUP(tblOrders[[#This Row],[ProductID]], tblProducts[ProductID], tblProducts[CostPrice])</f>
        <v>70588</v>
      </c>
      <c r="N2962">
        <f>tblOrders[[#This Row],[Sales]]-(tblOrders[[#This Row],[CostPrice]]*tblOrders[[#This Row],[Quantity]])</f>
        <v>-48094</v>
      </c>
      <c r="O2962" t="str">
        <f>TEXT(tblOrders[[#This Row],[Date]],"mmm-yyyy")</f>
        <v>Aug-2025</v>
      </c>
      <c r="P2962" t="str">
        <f>_xlfn.XLOOKUP(tblOrders[[#This Row],[OrderID]], tblReturns[OrderID], tblReturns[Returned])</f>
        <v>No</v>
      </c>
      <c r="Q2962" t="str">
        <f>_xlfn.XLOOKUP(tblOrders[[#This Row],[OrderID]], tblShipping[OrderID], tblShipping[ShipMode])</f>
        <v>Pickup</v>
      </c>
      <c r="R2962" t="str">
        <f>IFERROR(_xlfn.XLOOKUP(A2961, tblCustomers[CustomerID], tblCustomers[CustomerName]), "Not Found")</f>
        <v>Not Found</v>
      </c>
      <c r="S2962" t="str">
        <f>IF(tblOrders[[#This Row],[Sales]]&gt;1000000,"High Value","Standard")</f>
        <v>Standard</v>
      </c>
      <c r="T2962" t="str">
        <f>_xlfn.XLOOKUP(tblOrders[[#This Row],[ProductID]], tblProducts[ProductID], tblProducts[ProductName])</f>
        <v>Product 95</v>
      </c>
      <c r="U2962">
        <f>_xlfn.XLOOKUP(tblOrders[[#This Row],[SalesRepID]], tblSalesreps[RepID], tblSalesreps[Target])</f>
        <v>7254801</v>
      </c>
    </row>
    <row r="2963" spans="1:21">
      <c r="A2963" t="s">
        <v>3760</v>
      </c>
      <c r="B2963" s="7" t="s">
        <v>440</v>
      </c>
      <c r="C2963" t="s">
        <v>897</v>
      </c>
      <c r="D2963" t="s">
        <v>164</v>
      </c>
      <c r="E2963" t="s">
        <v>87</v>
      </c>
      <c r="F2963" t="s">
        <v>88</v>
      </c>
      <c r="G2963">
        <v>3</v>
      </c>
      <c r="H2963">
        <v>0.15</v>
      </c>
      <c r="I2963" s="2">
        <v>79093.350000000006</v>
      </c>
      <c r="J2963" t="str">
        <f>_xlfn.XLOOKUP(tblOrders[[#This Row],[CustomerID]], tblCustomers[CustomerID], tblCustomers[CustomerName])</f>
        <v>Customer 274</v>
      </c>
      <c r="K2963" t="str">
        <f>_xlfn.XLOOKUP(tblOrders[[#This Row],[CustomerID]], tblCustomers[CustomerID], tblCustomers[Segment])</f>
        <v>Corporate</v>
      </c>
      <c r="L2963" t="str">
        <f>_xlfn.XLOOKUP(tblOrders[[#This Row],[ProductID]], tblProducts[ProductID], tblProducts[Category])</f>
        <v>Electronics</v>
      </c>
      <c r="M2963">
        <f>_xlfn.XLOOKUP(tblOrders[[#This Row],[ProductID]], tblProducts[ProductID], tblProducts[CostPrice])</f>
        <v>44535</v>
      </c>
      <c r="N2963">
        <f>tblOrders[[#This Row],[Sales]]-(tblOrders[[#This Row],[CostPrice]]*tblOrders[[#This Row],[Quantity]])</f>
        <v>-54511.649999999994</v>
      </c>
      <c r="O2963" t="str">
        <f>TEXT(tblOrders[[#This Row],[Date]],"mmm-yyyy")</f>
        <v>Nov-2025</v>
      </c>
      <c r="P2963" t="str">
        <f>_xlfn.XLOOKUP(tblOrders[[#This Row],[OrderID]], tblReturns[OrderID], tblReturns[Returned])</f>
        <v>No</v>
      </c>
      <c r="Q2963" t="str">
        <f>_xlfn.XLOOKUP(tblOrders[[#This Row],[OrderID]], tblShipping[OrderID], tblShipping[ShipMode])</f>
        <v>Standard</v>
      </c>
      <c r="R2963" t="str">
        <f>IFERROR(_xlfn.XLOOKUP(A2962, tblCustomers[CustomerID], tblCustomers[CustomerName]), "Not Found")</f>
        <v>Not Found</v>
      </c>
      <c r="S2963" t="str">
        <f>IF(tblOrders[[#This Row],[Sales]]&gt;1000000,"High Value","Standard")</f>
        <v>Standard</v>
      </c>
      <c r="T2963" t="str">
        <f>_xlfn.XLOOKUP(tblOrders[[#This Row],[ProductID]], tblProducts[ProductID], tblProducts[ProductName])</f>
        <v>Product 71</v>
      </c>
      <c r="U2963">
        <f>_xlfn.XLOOKUP(tblOrders[[#This Row],[SalesRepID]], tblSalesreps[RepID], tblSalesreps[Target])</f>
        <v>18500989</v>
      </c>
    </row>
    <row r="2964" spans="1:21">
      <c r="A2964" t="s">
        <v>3761</v>
      </c>
      <c r="B2964" s="7" t="s">
        <v>1810</v>
      </c>
      <c r="C2964" t="s">
        <v>1250</v>
      </c>
      <c r="D2964" t="s">
        <v>546</v>
      </c>
      <c r="E2964" t="s">
        <v>40</v>
      </c>
      <c r="F2964" t="s">
        <v>20</v>
      </c>
      <c r="G2964">
        <v>10</v>
      </c>
      <c r="H2964">
        <v>0.05</v>
      </c>
      <c r="I2964" s="2">
        <v>526186</v>
      </c>
      <c r="J2964" t="str">
        <f>_xlfn.XLOOKUP(tblOrders[[#This Row],[CustomerID]], tblCustomers[CustomerID], tblCustomers[CustomerName])</f>
        <v>Customer 291</v>
      </c>
      <c r="K2964" t="str">
        <f>_xlfn.XLOOKUP(tblOrders[[#This Row],[CustomerID]], tblCustomers[CustomerID], tblCustomers[Segment])</f>
        <v>Consumer</v>
      </c>
      <c r="L2964" t="str">
        <f>_xlfn.XLOOKUP(tblOrders[[#This Row],[ProductID]], tblProducts[ProductID], tblProducts[Category])</f>
        <v>Home</v>
      </c>
      <c r="M2964">
        <f>_xlfn.XLOOKUP(tblOrders[[#This Row],[ProductID]], tblProducts[ProductID], tblProducts[CostPrice])</f>
        <v>51783</v>
      </c>
      <c r="N2964">
        <f>tblOrders[[#This Row],[Sales]]-(tblOrders[[#This Row],[CostPrice]]*tblOrders[[#This Row],[Quantity]])</f>
        <v>8356</v>
      </c>
      <c r="O2964" t="str">
        <f>TEXT(tblOrders[[#This Row],[Date]],"mmm-yyyy")</f>
        <v>Nov-2025</v>
      </c>
      <c r="P2964" t="str">
        <f>_xlfn.XLOOKUP(tblOrders[[#This Row],[OrderID]], tblReturns[OrderID], tblReturns[Returned])</f>
        <v>No</v>
      </c>
      <c r="Q2964" t="str">
        <f>_xlfn.XLOOKUP(tblOrders[[#This Row],[OrderID]], tblShipping[OrderID], tblShipping[ShipMode])</f>
        <v>Pickup</v>
      </c>
      <c r="R2964" t="str">
        <f>IFERROR(_xlfn.XLOOKUP(A2963, tblCustomers[CustomerID], tblCustomers[CustomerName]), "Not Found")</f>
        <v>Not Found</v>
      </c>
      <c r="S2964" t="str">
        <f>IF(tblOrders[[#This Row],[Sales]]&gt;1000000,"High Value","Standard")</f>
        <v>Standard</v>
      </c>
      <c r="T2964" t="str">
        <f>_xlfn.XLOOKUP(tblOrders[[#This Row],[ProductID]], tblProducts[ProductID], tblProducts[ProductName])</f>
        <v>Product 14</v>
      </c>
      <c r="U2964">
        <f>_xlfn.XLOOKUP(tblOrders[[#This Row],[SalesRepID]], tblSalesreps[RepID], tblSalesreps[Target])</f>
        <v>6291486</v>
      </c>
    </row>
    <row r="2965" spans="1:21">
      <c r="A2965" t="s">
        <v>3762</v>
      </c>
      <c r="B2965" s="7" t="s">
        <v>1532</v>
      </c>
      <c r="C2965" t="s">
        <v>1021</v>
      </c>
      <c r="D2965" t="s">
        <v>216</v>
      </c>
      <c r="E2965" t="s">
        <v>202</v>
      </c>
      <c r="F2965" t="s">
        <v>20</v>
      </c>
      <c r="G2965">
        <v>4</v>
      </c>
      <c r="H2965">
        <v>0.2</v>
      </c>
      <c r="I2965" s="2">
        <v>279456</v>
      </c>
      <c r="J2965" t="str">
        <f>_xlfn.XLOOKUP(tblOrders[[#This Row],[CustomerID]], tblCustomers[CustomerID], tblCustomers[CustomerName])</f>
        <v>Customer 70</v>
      </c>
      <c r="K2965" t="str">
        <f>_xlfn.XLOOKUP(tblOrders[[#This Row],[CustomerID]], tblCustomers[CustomerID], tblCustomers[Segment])</f>
        <v>SME</v>
      </c>
      <c r="L2965" t="str">
        <f>_xlfn.XLOOKUP(tblOrders[[#This Row],[ProductID]], tblProducts[ProductID], tblProducts[Category])</f>
        <v>Home</v>
      </c>
      <c r="M2965">
        <f>_xlfn.XLOOKUP(tblOrders[[#This Row],[ProductID]], tblProducts[ProductID], tblProducts[CostPrice])</f>
        <v>15200</v>
      </c>
      <c r="N2965">
        <f>tblOrders[[#This Row],[Sales]]-(tblOrders[[#This Row],[CostPrice]]*tblOrders[[#This Row],[Quantity]])</f>
        <v>218656</v>
      </c>
      <c r="O2965" t="str">
        <f>TEXT(tblOrders[[#This Row],[Date]],"mmm-yyyy")</f>
        <v>Nov-2025</v>
      </c>
      <c r="P2965" t="str">
        <f>_xlfn.XLOOKUP(tblOrders[[#This Row],[OrderID]], tblReturns[OrderID], tblReturns[Returned])</f>
        <v>No</v>
      </c>
      <c r="Q2965" t="str">
        <f>_xlfn.XLOOKUP(tblOrders[[#This Row],[OrderID]], tblShipping[OrderID], tblShipping[ShipMode])</f>
        <v>Express</v>
      </c>
      <c r="R2965" t="str">
        <f>IFERROR(_xlfn.XLOOKUP(A2964, tblCustomers[CustomerID], tblCustomers[CustomerName]), "Not Found")</f>
        <v>Not Found</v>
      </c>
      <c r="S2965" t="str">
        <f>IF(tblOrders[[#This Row],[Sales]]&gt;1000000,"High Value","Standard")</f>
        <v>Standard</v>
      </c>
      <c r="T2965" t="str">
        <f>_xlfn.XLOOKUP(tblOrders[[#This Row],[ProductID]], tblProducts[ProductID], tblProducts[ProductName])</f>
        <v>Product 52</v>
      </c>
      <c r="U2965">
        <f>_xlfn.XLOOKUP(tblOrders[[#This Row],[SalesRepID]], tblSalesreps[RepID], tblSalesreps[Target])</f>
        <v>10652665</v>
      </c>
    </row>
    <row r="2966" spans="1:21">
      <c r="A2966" t="s">
        <v>3763</v>
      </c>
      <c r="B2966" s="7" t="s">
        <v>489</v>
      </c>
      <c r="C2966" t="s">
        <v>632</v>
      </c>
      <c r="D2966" t="s">
        <v>12</v>
      </c>
      <c r="E2966" t="s">
        <v>87</v>
      </c>
      <c r="F2966" t="s">
        <v>88</v>
      </c>
      <c r="G2966">
        <v>1</v>
      </c>
      <c r="H2966">
        <v>0.15</v>
      </c>
      <c r="I2966" s="2">
        <v>8129.4</v>
      </c>
      <c r="J2966" t="str">
        <f>_xlfn.XLOOKUP(tblOrders[[#This Row],[CustomerID]], tblCustomers[CustomerID], tblCustomers[CustomerName])</f>
        <v>Customer 290</v>
      </c>
      <c r="K2966" t="str">
        <f>_xlfn.XLOOKUP(tblOrders[[#This Row],[CustomerID]], tblCustomers[CustomerID], tblCustomers[Segment])</f>
        <v>Consumer</v>
      </c>
      <c r="L2966" t="str">
        <f>_xlfn.XLOOKUP(tblOrders[[#This Row],[ProductID]], tblProducts[ProductID], tblProducts[Category])</f>
        <v>Furniture</v>
      </c>
      <c r="M2966">
        <f>_xlfn.XLOOKUP(tblOrders[[#This Row],[ProductID]], tblProducts[ProductID], tblProducts[CostPrice])</f>
        <v>72369</v>
      </c>
      <c r="N2966">
        <f>tblOrders[[#This Row],[Sales]]-(tblOrders[[#This Row],[CostPrice]]*tblOrders[[#This Row],[Quantity]])</f>
        <v>-64239.6</v>
      </c>
      <c r="O2966" t="str">
        <f>TEXT(tblOrders[[#This Row],[Date]],"mmm-yyyy")</f>
        <v>Sep-2025</v>
      </c>
      <c r="P2966" t="str">
        <f>_xlfn.XLOOKUP(tblOrders[[#This Row],[OrderID]], tblReturns[OrderID], tblReturns[Returned])</f>
        <v>No</v>
      </c>
      <c r="Q2966" t="str">
        <f>_xlfn.XLOOKUP(tblOrders[[#This Row],[OrderID]], tblShipping[OrderID], tblShipping[ShipMode])</f>
        <v>Standard</v>
      </c>
      <c r="R2966" t="str">
        <f>IFERROR(_xlfn.XLOOKUP(A2965, tblCustomers[CustomerID], tblCustomers[CustomerName]), "Not Found")</f>
        <v>Not Found</v>
      </c>
      <c r="S2966" t="str">
        <f>IF(tblOrders[[#This Row],[Sales]]&gt;1000000,"High Value","Standard")</f>
        <v>Standard</v>
      </c>
      <c r="T2966" t="str">
        <f>_xlfn.XLOOKUP(tblOrders[[#This Row],[ProductID]], tblProducts[ProductID], tblProducts[ProductName])</f>
        <v>Product 19</v>
      </c>
      <c r="U2966">
        <f>_xlfn.XLOOKUP(tblOrders[[#This Row],[SalesRepID]], tblSalesreps[RepID], tblSalesreps[Target])</f>
        <v>18500989</v>
      </c>
    </row>
    <row r="2967" spans="1:21">
      <c r="A2967" t="s">
        <v>3764</v>
      </c>
      <c r="B2967" s="7" t="s">
        <v>951</v>
      </c>
      <c r="C2967" t="s">
        <v>1382</v>
      </c>
      <c r="D2967" t="s">
        <v>587</v>
      </c>
      <c r="E2967" t="s">
        <v>19</v>
      </c>
      <c r="F2967" t="s">
        <v>88</v>
      </c>
      <c r="G2967">
        <v>2</v>
      </c>
      <c r="H2967">
        <v>0.15</v>
      </c>
      <c r="I2967" s="2">
        <v>212236.5</v>
      </c>
      <c r="J2967" t="str">
        <f>_xlfn.XLOOKUP(tblOrders[[#This Row],[CustomerID]], tblCustomers[CustomerID], tblCustomers[CustomerName])</f>
        <v>Customer 212</v>
      </c>
      <c r="K2967" t="str">
        <f>_xlfn.XLOOKUP(tblOrders[[#This Row],[CustomerID]], tblCustomers[CustomerID], tblCustomers[Segment])</f>
        <v>Consumer</v>
      </c>
      <c r="L2967" t="str">
        <f>_xlfn.XLOOKUP(tblOrders[[#This Row],[ProductID]], tblProducts[ProductID], tblProducts[Category])</f>
        <v>Electronics</v>
      </c>
      <c r="M2967">
        <f>_xlfn.XLOOKUP(tblOrders[[#This Row],[ProductID]], tblProducts[ProductID], tblProducts[CostPrice])</f>
        <v>67500</v>
      </c>
      <c r="N2967">
        <f>tblOrders[[#This Row],[Sales]]-(tblOrders[[#This Row],[CostPrice]]*tblOrders[[#This Row],[Quantity]])</f>
        <v>77236.5</v>
      </c>
      <c r="O2967" t="str">
        <f>TEXT(tblOrders[[#This Row],[Date]],"mmm-yyyy")</f>
        <v>Aug-2025</v>
      </c>
      <c r="P2967" t="str">
        <f>_xlfn.XLOOKUP(tblOrders[[#This Row],[OrderID]], tblReturns[OrderID], tblReturns[Returned])</f>
        <v>No</v>
      </c>
      <c r="Q2967" t="str">
        <f>_xlfn.XLOOKUP(tblOrders[[#This Row],[OrderID]], tblShipping[OrderID], tblShipping[ShipMode])</f>
        <v>Express</v>
      </c>
      <c r="R2967" t="str">
        <f>IFERROR(_xlfn.XLOOKUP(A2966, tblCustomers[CustomerID], tblCustomers[CustomerName]), "Not Found")</f>
        <v>Not Found</v>
      </c>
      <c r="S2967" t="str">
        <f>IF(tblOrders[[#This Row],[Sales]]&gt;1000000,"High Value","Standard")</f>
        <v>Standard</v>
      </c>
      <c r="T2967" t="str">
        <f>_xlfn.XLOOKUP(tblOrders[[#This Row],[ProductID]], tblProducts[ProductID], tblProducts[ProductName])</f>
        <v>Product 97</v>
      </c>
      <c r="U2967">
        <f>_xlfn.XLOOKUP(tblOrders[[#This Row],[SalesRepID]], tblSalesreps[RepID], tblSalesreps[Target])</f>
        <v>11347243</v>
      </c>
    </row>
    <row r="2968" spans="1:21">
      <c r="A2968" t="s">
        <v>3765</v>
      </c>
      <c r="B2968" s="7" t="s">
        <v>139</v>
      </c>
      <c r="C2968" t="s">
        <v>916</v>
      </c>
      <c r="D2968" t="s">
        <v>510</v>
      </c>
      <c r="E2968" t="s">
        <v>79</v>
      </c>
      <c r="F2968" t="s">
        <v>26</v>
      </c>
      <c r="G2968">
        <v>8</v>
      </c>
      <c r="H2968">
        <v>0</v>
      </c>
      <c r="I2968" s="2">
        <v>810776</v>
      </c>
      <c r="J2968" t="str">
        <f>_xlfn.XLOOKUP(tblOrders[[#This Row],[CustomerID]], tblCustomers[CustomerID], tblCustomers[CustomerName])</f>
        <v>Customer 60</v>
      </c>
      <c r="K2968" t="str">
        <f>_xlfn.XLOOKUP(tblOrders[[#This Row],[CustomerID]], tblCustomers[CustomerID], tblCustomers[Segment])</f>
        <v>Consumer</v>
      </c>
      <c r="L2968" t="str">
        <f>_xlfn.XLOOKUP(tblOrders[[#This Row],[ProductID]], tblProducts[ProductID], tblProducts[Category])</f>
        <v>Furniture</v>
      </c>
      <c r="M2968">
        <f>_xlfn.XLOOKUP(tblOrders[[#This Row],[ProductID]], tblProducts[ProductID], tblProducts[CostPrice])</f>
        <v>67718</v>
      </c>
      <c r="N2968">
        <f>tblOrders[[#This Row],[Sales]]-(tblOrders[[#This Row],[CostPrice]]*tblOrders[[#This Row],[Quantity]])</f>
        <v>269032</v>
      </c>
      <c r="O2968" t="str">
        <f>TEXT(tblOrders[[#This Row],[Date]],"mmm-yyyy")</f>
        <v>Jun-2025</v>
      </c>
      <c r="P2968" t="str">
        <f>_xlfn.XLOOKUP(tblOrders[[#This Row],[OrderID]], tblReturns[OrderID], tblReturns[Returned])</f>
        <v>No</v>
      </c>
      <c r="Q2968" t="str">
        <f>_xlfn.XLOOKUP(tblOrders[[#This Row],[OrderID]], tblShipping[OrderID], tblShipping[ShipMode])</f>
        <v>Express</v>
      </c>
      <c r="R2968" t="str">
        <f>IFERROR(_xlfn.XLOOKUP(A2967, tblCustomers[CustomerID], tblCustomers[CustomerName]), "Not Found")</f>
        <v>Not Found</v>
      </c>
      <c r="S2968" t="str">
        <f>IF(tblOrders[[#This Row],[Sales]]&gt;1000000,"High Value","Standard")</f>
        <v>Standard</v>
      </c>
      <c r="T2968" t="str">
        <f>_xlfn.XLOOKUP(tblOrders[[#This Row],[ProductID]], tblProducts[ProductID], tblProducts[ProductName])</f>
        <v>Product 81</v>
      </c>
      <c r="U2968">
        <f>_xlfn.XLOOKUP(tblOrders[[#This Row],[SalesRepID]], tblSalesreps[RepID], tblSalesreps[Target])</f>
        <v>8592536</v>
      </c>
    </row>
    <row r="2969" spans="1:21">
      <c r="A2969" t="s">
        <v>3766</v>
      </c>
      <c r="B2969" s="7" t="s">
        <v>1190</v>
      </c>
      <c r="C2969" t="s">
        <v>841</v>
      </c>
      <c r="D2969" t="s">
        <v>190</v>
      </c>
      <c r="E2969" t="s">
        <v>74</v>
      </c>
      <c r="F2969" t="s">
        <v>20</v>
      </c>
      <c r="G2969">
        <v>9</v>
      </c>
      <c r="H2969">
        <v>0.15</v>
      </c>
      <c r="I2969" s="2">
        <v>493256.7</v>
      </c>
      <c r="J2969" t="str">
        <f>_xlfn.XLOOKUP(tblOrders[[#This Row],[CustomerID]], tblCustomers[CustomerID], tblCustomers[CustomerName])</f>
        <v>Customer 247</v>
      </c>
      <c r="K2969" t="str">
        <f>_xlfn.XLOOKUP(tblOrders[[#This Row],[CustomerID]], tblCustomers[CustomerID], tblCustomers[Segment])</f>
        <v>SME</v>
      </c>
      <c r="L2969" t="str">
        <f>_xlfn.XLOOKUP(tblOrders[[#This Row],[ProductID]], tblProducts[ProductID], tblProducts[Category])</f>
        <v>Furniture</v>
      </c>
      <c r="M2969">
        <f>_xlfn.XLOOKUP(tblOrders[[#This Row],[ProductID]], tblProducts[ProductID], tblProducts[CostPrice])</f>
        <v>47272</v>
      </c>
      <c r="N2969">
        <f>tblOrders[[#This Row],[Sales]]-(tblOrders[[#This Row],[CostPrice]]*tblOrders[[#This Row],[Quantity]])</f>
        <v>67808.700000000012</v>
      </c>
      <c r="O2969" t="str">
        <f>TEXT(tblOrders[[#This Row],[Date]],"mmm-yyyy")</f>
        <v>Oct-2025</v>
      </c>
      <c r="P2969" t="str">
        <f>_xlfn.XLOOKUP(tblOrders[[#This Row],[OrderID]], tblReturns[OrderID], tblReturns[Returned])</f>
        <v>No</v>
      </c>
      <c r="Q2969" t="str">
        <f>_xlfn.XLOOKUP(tblOrders[[#This Row],[OrderID]], tblShipping[OrderID], tblShipping[ShipMode])</f>
        <v>Standard</v>
      </c>
      <c r="R2969" t="str">
        <f>IFERROR(_xlfn.XLOOKUP(A2968, tblCustomers[CustomerID], tblCustomers[CustomerName]), "Not Found")</f>
        <v>Not Found</v>
      </c>
      <c r="S2969" t="str">
        <f>IF(tblOrders[[#This Row],[Sales]]&gt;1000000,"High Value","Standard")</f>
        <v>Standard</v>
      </c>
      <c r="T2969" t="str">
        <f>_xlfn.XLOOKUP(tblOrders[[#This Row],[ProductID]], tblProducts[ProductID], tblProducts[ProductName])</f>
        <v>Product 33</v>
      </c>
      <c r="U2969">
        <f>_xlfn.XLOOKUP(tblOrders[[#This Row],[SalesRepID]], tblSalesreps[RepID], tblSalesreps[Target])</f>
        <v>7254801</v>
      </c>
    </row>
    <row r="2970" spans="1:21">
      <c r="A2970" t="s">
        <v>3767</v>
      </c>
      <c r="B2970" s="7" t="s">
        <v>221</v>
      </c>
      <c r="C2970" t="s">
        <v>551</v>
      </c>
      <c r="D2970" t="s">
        <v>597</v>
      </c>
      <c r="E2970" t="s">
        <v>35</v>
      </c>
      <c r="F2970" t="s">
        <v>14</v>
      </c>
      <c r="G2970">
        <v>5</v>
      </c>
      <c r="H2970">
        <v>0.15</v>
      </c>
      <c r="I2970" s="2">
        <v>205755.25</v>
      </c>
      <c r="J2970" t="str">
        <f>_xlfn.XLOOKUP(tblOrders[[#This Row],[CustomerID]], tblCustomers[CustomerID], tblCustomers[CustomerName])</f>
        <v>Customer 300</v>
      </c>
      <c r="K2970" t="str">
        <f>_xlfn.XLOOKUP(tblOrders[[#This Row],[CustomerID]], tblCustomers[CustomerID], tblCustomers[Segment])</f>
        <v>SME</v>
      </c>
      <c r="L2970" t="str">
        <f>_xlfn.XLOOKUP(tblOrders[[#This Row],[ProductID]], tblProducts[ProductID], tblProducts[Category])</f>
        <v>Electronics</v>
      </c>
      <c r="M2970">
        <f>_xlfn.XLOOKUP(tblOrders[[#This Row],[ProductID]], tblProducts[ProductID], tblProducts[CostPrice])</f>
        <v>35454</v>
      </c>
      <c r="N2970">
        <f>tblOrders[[#This Row],[Sales]]-(tblOrders[[#This Row],[CostPrice]]*tblOrders[[#This Row],[Quantity]])</f>
        <v>28485.25</v>
      </c>
      <c r="O2970" t="str">
        <f>TEXT(tblOrders[[#This Row],[Date]],"mmm-yyyy")</f>
        <v>Jun-2025</v>
      </c>
      <c r="P2970" t="str">
        <f>_xlfn.XLOOKUP(tblOrders[[#This Row],[OrderID]], tblReturns[OrderID], tblReturns[Returned])</f>
        <v>No</v>
      </c>
      <c r="Q2970" t="str">
        <f>_xlfn.XLOOKUP(tblOrders[[#This Row],[OrderID]], tblShipping[OrderID], tblShipping[ShipMode])</f>
        <v>Standard</v>
      </c>
      <c r="R2970" t="str">
        <f>IFERROR(_xlfn.XLOOKUP(A2969, tblCustomers[CustomerID], tblCustomers[CustomerName]), "Not Found")</f>
        <v>Not Found</v>
      </c>
      <c r="S2970" t="str">
        <f>IF(tblOrders[[#This Row],[Sales]]&gt;1000000,"High Value","Standard")</f>
        <v>Standard</v>
      </c>
      <c r="T2970" t="str">
        <f>_xlfn.XLOOKUP(tblOrders[[#This Row],[ProductID]], tblProducts[ProductID], tblProducts[ProductName])</f>
        <v>Product 28</v>
      </c>
      <c r="U2970">
        <f>_xlfn.XLOOKUP(tblOrders[[#This Row],[SalesRepID]], tblSalesreps[RepID], tblSalesreps[Target])</f>
        <v>19619177</v>
      </c>
    </row>
    <row r="2971" spans="1:21">
      <c r="A2971" t="s">
        <v>3768</v>
      </c>
      <c r="B2971" s="7" t="s">
        <v>199</v>
      </c>
      <c r="C2971" t="s">
        <v>281</v>
      </c>
      <c r="D2971" t="s">
        <v>216</v>
      </c>
      <c r="E2971" t="s">
        <v>87</v>
      </c>
      <c r="F2971" t="s">
        <v>51</v>
      </c>
      <c r="G2971">
        <v>1</v>
      </c>
      <c r="H2971">
        <v>0</v>
      </c>
      <c r="I2971" s="2">
        <v>21459</v>
      </c>
      <c r="J2971" t="str">
        <f>_xlfn.XLOOKUP(tblOrders[[#This Row],[CustomerID]], tblCustomers[CustomerID], tblCustomers[CustomerName])</f>
        <v>Customer 154</v>
      </c>
      <c r="K2971" t="str">
        <f>_xlfn.XLOOKUP(tblOrders[[#This Row],[CustomerID]], tblCustomers[CustomerID], tblCustomers[Segment])</f>
        <v>Consumer</v>
      </c>
      <c r="L2971" t="str">
        <f>_xlfn.XLOOKUP(tblOrders[[#This Row],[ProductID]], tblProducts[ProductID], tblProducts[Category])</f>
        <v>Home</v>
      </c>
      <c r="M2971">
        <f>_xlfn.XLOOKUP(tblOrders[[#This Row],[ProductID]], tblProducts[ProductID], tblProducts[CostPrice])</f>
        <v>15200</v>
      </c>
      <c r="N2971">
        <f>tblOrders[[#This Row],[Sales]]-(tblOrders[[#This Row],[CostPrice]]*tblOrders[[#This Row],[Quantity]])</f>
        <v>6259</v>
      </c>
      <c r="O2971" t="str">
        <f>TEXT(tblOrders[[#This Row],[Date]],"mmm-yyyy")</f>
        <v>Dec-2025</v>
      </c>
      <c r="P2971" t="str">
        <f>_xlfn.XLOOKUP(tblOrders[[#This Row],[OrderID]], tblReturns[OrderID], tblReturns[Returned])</f>
        <v>No</v>
      </c>
      <c r="Q2971" t="str">
        <f>_xlfn.XLOOKUP(tblOrders[[#This Row],[OrderID]], tblShipping[OrderID], tblShipping[ShipMode])</f>
        <v>Pickup</v>
      </c>
      <c r="R2971" t="str">
        <f>IFERROR(_xlfn.XLOOKUP(A2970, tblCustomers[CustomerID], tblCustomers[CustomerName]), "Not Found")</f>
        <v>Not Found</v>
      </c>
      <c r="S2971" t="str">
        <f>IF(tblOrders[[#This Row],[Sales]]&gt;1000000,"High Value","Standard")</f>
        <v>Standard</v>
      </c>
      <c r="T2971" t="str">
        <f>_xlfn.XLOOKUP(tblOrders[[#This Row],[ProductID]], tblProducts[ProductID], tblProducts[ProductName])</f>
        <v>Product 52</v>
      </c>
      <c r="U2971">
        <f>_xlfn.XLOOKUP(tblOrders[[#This Row],[SalesRepID]], tblSalesreps[RepID], tblSalesreps[Target])</f>
        <v>18500989</v>
      </c>
    </row>
    <row r="2972" spans="1:21">
      <c r="A2972" t="s">
        <v>3769</v>
      </c>
      <c r="B2972" s="7" t="s">
        <v>1104</v>
      </c>
      <c r="C2972" t="s">
        <v>613</v>
      </c>
      <c r="D2972" t="s">
        <v>587</v>
      </c>
      <c r="E2972" t="s">
        <v>210</v>
      </c>
      <c r="F2972" t="s">
        <v>14</v>
      </c>
      <c r="G2972">
        <v>2</v>
      </c>
      <c r="H2972">
        <v>0.2</v>
      </c>
      <c r="I2972" s="2">
        <v>20267.2</v>
      </c>
      <c r="J2972" t="str">
        <f>_xlfn.XLOOKUP(tblOrders[[#This Row],[CustomerID]], tblCustomers[CustomerID], tblCustomers[CustomerName])</f>
        <v>Customer 222</v>
      </c>
      <c r="K2972" t="str">
        <f>_xlfn.XLOOKUP(tblOrders[[#This Row],[CustomerID]], tblCustomers[CustomerID], tblCustomers[Segment])</f>
        <v>SME</v>
      </c>
      <c r="L2972" t="str">
        <f>_xlfn.XLOOKUP(tblOrders[[#This Row],[ProductID]], tblProducts[ProductID], tblProducts[Category])</f>
        <v>Electronics</v>
      </c>
      <c r="M2972">
        <f>_xlfn.XLOOKUP(tblOrders[[#This Row],[ProductID]], tblProducts[ProductID], tblProducts[CostPrice])</f>
        <v>67500</v>
      </c>
      <c r="N2972">
        <f>tblOrders[[#This Row],[Sales]]-(tblOrders[[#This Row],[CostPrice]]*tblOrders[[#This Row],[Quantity]])</f>
        <v>-114732.8</v>
      </c>
      <c r="O2972" t="str">
        <f>TEXT(tblOrders[[#This Row],[Date]],"mmm-yyyy")</f>
        <v>Nov-2025</v>
      </c>
      <c r="P2972" t="str">
        <f>_xlfn.XLOOKUP(tblOrders[[#This Row],[OrderID]], tblReturns[OrderID], tblReturns[Returned])</f>
        <v>No</v>
      </c>
      <c r="Q2972" t="str">
        <f>_xlfn.XLOOKUP(tblOrders[[#This Row],[OrderID]], tblShipping[OrderID], tblShipping[ShipMode])</f>
        <v>Express</v>
      </c>
      <c r="R2972" t="str">
        <f>IFERROR(_xlfn.XLOOKUP(A2971, tblCustomers[CustomerID], tblCustomers[CustomerName]), "Not Found")</f>
        <v>Not Found</v>
      </c>
      <c r="S2972" t="str">
        <f>IF(tblOrders[[#This Row],[Sales]]&gt;1000000,"High Value","Standard")</f>
        <v>Standard</v>
      </c>
      <c r="T2972" t="str">
        <f>_xlfn.XLOOKUP(tblOrders[[#This Row],[ProductID]], tblProducts[ProductID], tblProducts[ProductName])</f>
        <v>Product 97</v>
      </c>
      <c r="U2972">
        <f>_xlfn.XLOOKUP(tblOrders[[#This Row],[SalesRepID]], tblSalesreps[RepID], tblSalesreps[Target])</f>
        <v>19336654</v>
      </c>
    </row>
    <row r="2973" spans="1:21">
      <c r="A2973" t="s">
        <v>3770</v>
      </c>
      <c r="B2973" s="7" t="s">
        <v>637</v>
      </c>
      <c r="C2973" t="s">
        <v>189</v>
      </c>
      <c r="D2973" t="s">
        <v>349</v>
      </c>
      <c r="E2973" t="s">
        <v>79</v>
      </c>
      <c r="F2973" t="s">
        <v>14</v>
      </c>
      <c r="G2973">
        <v>5</v>
      </c>
      <c r="H2973">
        <v>0</v>
      </c>
      <c r="I2973" s="2">
        <v>170085</v>
      </c>
      <c r="J2973" t="str">
        <f>_xlfn.XLOOKUP(tblOrders[[#This Row],[CustomerID]], tblCustomers[CustomerID], tblCustomers[CustomerName])</f>
        <v>Customer 216</v>
      </c>
      <c r="K2973" t="str">
        <f>_xlfn.XLOOKUP(tblOrders[[#This Row],[CustomerID]], tblCustomers[CustomerID], tblCustomers[Segment])</f>
        <v>Consumer</v>
      </c>
      <c r="L2973" t="str">
        <f>_xlfn.XLOOKUP(tblOrders[[#This Row],[ProductID]], tblProducts[ProductID], tblProducts[Category])</f>
        <v>Office</v>
      </c>
      <c r="M2973">
        <f>_xlfn.XLOOKUP(tblOrders[[#This Row],[ProductID]], tblProducts[ProductID], tblProducts[CostPrice])</f>
        <v>26900</v>
      </c>
      <c r="N2973">
        <f>tblOrders[[#This Row],[Sales]]-(tblOrders[[#This Row],[CostPrice]]*tblOrders[[#This Row],[Quantity]])</f>
        <v>35585</v>
      </c>
      <c r="O2973" t="str">
        <f>TEXT(tblOrders[[#This Row],[Date]],"mmm-yyyy")</f>
        <v>Sep-2025</v>
      </c>
      <c r="P2973" t="str">
        <f>_xlfn.XLOOKUP(tblOrders[[#This Row],[OrderID]], tblReturns[OrderID], tblReturns[Returned])</f>
        <v>No</v>
      </c>
      <c r="Q2973" t="str">
        <f>_xlfn.XLOOKUP(tblOrders[[#This Row],[OrderID]], tblShipping[OrderID], tblShipping[ShipMode])</f>
        <v>Pickup</v>
      </c>
      <c r="R2973" t="str">
        <f>IFERROR(_xlfn.XLOOKUP(A2972, tblCustomers[CustomerID], tblCustomers[CustomerName]), "Not Found")</f>
        <v>Not Found</v>
      </c>
      <c r="S2973" t="str">
        <f>IF(tblOrders[[#This Row],[Sales]]&gt;1000000,"High Value","Standard")</f>
        <v>Standard</v>
      </c>
      <c r="T2973" t="str">
        <f>_xlfn.XLOOKUP(tblOrders[[#This Row],[ProductID]], tblProducts[ProductID], tblProducts[ProductName])</f>
        <v>Product 61</v>
      </c>
      <c r="U2973">
        <f>_xlfn.XLOOKUP(tblOrders[[#This Row],[SalesRepID]], tblSalesreps[RepID], tblSalesreps[Target])</f>
        <v>8592536</v>
      </c>
    </row>
    <row r="2974" spans="1:21">
      <c r="A2974" t="s">
        <v>3771</v>
      </c>
      <c r="B2974" s="7" t="s">
        <v>329</v>
      </c>
      <c r="C2974" t="s">
        <v>677</v>
      </c>
      <c r="D2974" t="s">
        <v>587</v>
      </c>
      <c r="E2974" t="s">
        <v>210</v>
      </c>
      <c r="F2974" t="s">
        <v>88</v>
      </c>
      <c r="G2974">
        <v>10</v>
      </c>
      <c r="H2974">
        <v>0</v>
      </c>
      <c r="I2974" s="2">
        <v>1028370</v>
      </c>
      <c r="J2974" t="str">
        <f>_xlfn.XLOOKUP(tblOrders[[#This Row],[CustomerID]], tblCustomers[CustomerID], tblCustomers[CustomerName])</f>
        <v>Customer 279</v>
      </c>
      <c r="K2974" t="str">
        <f>_xlfn.XLOOKUP(tblOrders[[#This Row],[CustomerID]], tblCustomers[CustomerID], tblCustomers[Segment])</f>
        <v>SME</v>
      </c>
      <c r="L2974" t="str">
        <f>_xlfn.XLOOKUP(tblOrders[[#This Row],[ProductID]], tblProducts[ProductID], tblProducts[Category])</f>
        <v>Electronics</v>
      </c>
      <c r="M2974">
        <f>_xlfn.XLOOKUP(tblOrders[[#This Row],[ProductID]], tblProducts[ProductID], tblProducts[CostPrice])</f>
        <v>67500</v>
      </c>
      <c r="N2974">
        <f>tblOrders[[#This Row],[Sales]]-(tblOrders[[#This Row],[CostPrice]]*tblOrders[[#This Row],[Quantity]])</f>
        <v>353370</v>
      </c>
      <c r="O2974" t="str">
        <f>TEXT(tblOrders[[#This Row],[Date]],"mmm-yyyy")</f>
        <v>Nov-2025</v>
      </c>
      <c r="P2974" t="str">
        <f>_xlfn.XLOOKUP(tblOrders[[#This Row],[OrderID]], tblReturns[OrderID], tblReturns[Returned])</f>
        <v>No</v>
      </c>
      <c r="Q2974" t="str">
        <f>_xlfn.XLOOKUP(tblOrders[[#This Row],[OrderID]], tblShipping[OrderID], tblShipping[ShipMode])</f>
        <v>Express</v>
      </c>
      <c r="R2974" t="str">
        <f>IFERROR(_xlfn.XLOOKUP(A2973, tblCustomers[CustomerID], tblCustomers[CustomerName]), "Not Found")</f>
        <v>Not Found</v>
      </c>
      <c r="S2974" t="str">
        <f>IF(tblOrders[[#This Row],[Sales]]&gt;1000000,"High Value","Standard")</f>
        <v>High Value</v>
      </c>
      <c r="T2974" t="str">
        <f>_xlfn.XLOOKUP(tblOrders[[#This Row],[ProductID]], tblProducts[ProductID], tblProducts[ProductName])</f>
        <v>Product 97</v>
      </c>
      <c r="U2974">
        <f>_xlfn.XLOOKUP(tblOrders[[#This Row],[SalesRepID]], tblSalesreps[RepID], tblSalesreps[Target])</f>
        <v>19336654</v>
      </c>
    </row>
    <row r="2975" spans="1:21">
      <c r="A2975" t="s">
        <v>3772</v>
      </c>
      <c r="B2975" s="7" t="s">
        <v>913</v>
      </c>
      <c r="C2975" t="s">
        <v>793</v>
      </c>
      <c r="D2975" t="s">
        <v>115</v>
      </c>
      <c r="E2975" t="s">
        <v>25</v>
      </c>
      <c r="F2975" t="s">
        <v>88</v>
      </c>
      <c r="G2975">
        <v>8</v>
      </c>
      <c r="H2975">
        <v>0.05</v>
      </c>
      <c r="I2975" s="2">
        <v>374322.8</v>
      </c>
      <c r="J2975" t="str">
        <f>_xlfn.XLOOKUP(tblOrders[[#This Row],[CustomerID]], tblCustomers[CustomerID], tblCustomers[CustomerName])</f>
        <v>Customer 42</v>
      </c>
      <c r="K2975" t="str">
        <f>_xlfn.XLOOKUP(tblOrders[[#This Row],[CustomerID]], tblCustomers[CustomerID], tblCustomers[Segment])</f>
        <v>Corporate</v>
      </c>
      <c r="L2975" t="str">
        <f>_xlfn.XLOOKUP(tblOrders[[#This Row],[ProductID]], tblProducts[ProductID], tblProducts[Category])</f>
        <v>Electronics</v>
      </c>
      <c r="M2975">
        <f>_xlfn.XLOOKUP(tblOrders[[#This Row],[ProductID]], tblProducts[ProductID], tblProducts[CostPrice])</f>
        <v>66631</v>
      </c>
      <c r="N2975">
        <f>tblOrders[[#This Row],[Sales]]-(tblOrders[[#This Row],[CostPrice]]*tblOrders[[#This Row],[Quantity]])</f>
        <v>-158725.20000000001</v>
      </c>
      <c r="O2975" t="str">
        <f>TEXT(tblOrders[[#This Row],[Date]],"mmm-yyyy")</f>
        <v>May-2025</v>
      </c>
      <c r="P2975" t="str">
        <f>_xlfn.XLOOKUP(tblOrders[[#This Row],[OrderID]], tblReturns[OrderID], tblReturns[Returned])</f>
        <v>No</v>
      </c>
      <c r="Q2975" t="str">
        <f>_xlfn.XLOOKUP(tblOrders[[#This Row],[OrderID]], tblShipping[OrderID], tblShipping[ShipMode])</f>
        <v>Pickup</v>
      </c>
      <c r="R2975" t="str">
        <f>IFERROR(_xlfn.XLOOKUP(A2974, tblCustomers[CustomerID], tblCustomers[CustomerName]), "Not Found")</f>
        <v>Not Found</v>
      </c>
      <c r="S2975" t="str">
        <f>IF(tblOrders[[#This Row],[Sales]]&gt;1000000,"High Value","Standard")</f>
        <v>Standard</v>
      </c>
      <c r="T2975" t="str">
        <f>_xlfn.XLOOKUP(tblOrders[[#This Row],[ProductID]], tblProducts[ProductID], tblProducts[ProductName])</f>
        <v>Product 70</v>
      </c>
      <c r="U2975">
        <f>_xlfn.XLOOKUP(tblOrders[[#This Row],[SalesRepID]], tblSalesreps[RepID], tblSalesreps[Target])</f>
        <v>7094914</v>
      </c>
    </row>
    <row r="2976" spans="1:21">
      <c r="A2976" t="s">
        <v>3773</v>
      </c>
      <c r="B2976" s="7" t="s">
        <v>1015</v>
      </c>
      <c r="C2976" t="s">
        <v>515</v>
      </c>
      <c r="D2976" t="s">
        <v>516</v>
      </c>
      <c r="E2976" t="s">
        <v>87</v>
      </c>
      <c r="F2976" t="s">
        <v>51</v>
      </c>
      <c r="G2976">
        <v>1</v>
      </c>
      <c r="H2976">
        <v>0</v>
      </c>
      <c r="I2976" s="2">
        <v>110778</v>
      </c>
      <c r="J2976" t="str">
        <f>_xlfn.XLOOKUP(tblOrders[[#This Row],[CustomerID]], tblCustomers[CustomerID], tblCustomers[CustomerName])</f>
        <v>Customer 67</v>
      </c>
      <c r="K2976" t="str">
        <f>_xlfn.XLOOKUP(tblOrders[[#This Row],[CustomerID]], tblCustomers[CustomerID], tblCustomers[Segment])</f>
        <v>SME</v>
      </c>
      <c r="L2976" t="str">
        <f>_xlfn.XLOOKUP(tblOrders[[#This Row],[ProductID]], tblProducts[ProductID], tblProducts[Category])</f>
        <v>Home</v>
      </c>
      <c r="M2976">
        <f>_xlfn.XLOOKUP(tblOrders[[#This Row],[ProductID]], tblProducts[ProductID], tblProducts[CostPrice])</f>
        <v>48408</v>
      </c>
      <c r="N2976">
        <f>tblOrders[[#This Row],[Sales]]-(tblOrders[[#This Row],[CostPrice]]*tblOrders[[#This Row],[Quantity]])</f>
        <v>62370</v>
      </c>
      <c r="O2976" t="str">
        <f>TEXT(tblOrders[[#This Row],[Date]],"mmm-yyyy")</f>
        <v>Jun-2025</v>
      </c>
      <c r="P2976" t="str">
        <f>_xlfn.XLOOKUP(tblOrders[[#This Row],[OrderID]], tblReturns[OrderID], tblReturns[Returned])</f>
        <v>No</v>
      </c>
      <c r="Q2976" t="str">
        <f>_xlfn.XLOOKUP(tblOrders[[#This Row],[OrderID]], tblShipping[OrderID], tblShipping[ShipMode])</f>
        <v>Standard</v>
      </c>
      <c r="R2976" t="str">
        <f>IFERROR(_xlfn.XLOOKUP(A2975, tblCustomers[CustomerID], tblCustomers[CustomerName]), "Not Found")</f>
        <v>Not Found</v>
      </c>
      <c r="S2976" t="str">
        <f>IF(tblOrders[[#This Row],[Sales]]&gt;1000000,"High Value","Standard")</f>
        <v>Standard</v>
      </c>
      <c r="T2976" t="str">
        <f>_xlfn.XLOOKUP(tblOrders[[#This Row],[ProductID]], tblProducts[ProductID], tblProducts[ProductName])</f>
        <v>Product 12</v>
      </c>
      <c r="U2976">
        <f>_xlfn.XLOOKUP(tblOrders[[#This Row],[SalesRepID]], tblSalesreps[RepID], tblSalesreps[Target])</f>
        <v>18500989</v>
      </c>
    </row>
    <row r="2977" spans="1:21">
      <c r="A2977" t="s">
        <v>3774</v>
      </c>
      <c r="B2977" s="7" t="s">
        <v>238</v>
      </c>
      <c r="C2977" t="s">
        <v>1444</v>
      </c>
      <c r="D2977" t="s">
        <v>39</v>
      </c>
      <c r="E2977" t="s">
        <v>74</v>
      </c>
      <c r="F2977" t="s">
        <v>88</v>
      </c>
      <c r="G2977">
        <v>1</v>
      </c>
      <c r="H2977">
        <v>0.2</v>
      </c>
      <c r="I2977" s="2">
        <v>33588.800000000003</v>
      </c>
      <c r="J2977" t="str">
        <f>_xlfn.XLOOKUP(tblOrders[[#This Row],[CustomerID]], tblCustomers[CustomerID], tblCustomers[CustomerName])</f>
        <v>Customer 6</v>
      </c>
      <c r="K2977" t="str">
        <f>_xlfn.XLOOKUP(tblOrders[[#This Row],[CustomerID]], tblCustomers[CustomerID], tblCustomers[Segment])</f>
        <v>Corporate</v>
      </c>
      <c r="L2977" t="str">
        <f>_xlfn.XLOOKUP(tblOrders[[#This Row],[ProductID]], tblProducts[ProductID], tblProducts[Category])</f>
        <v>Office</v>
      </c>
      <c r="M2977">
        <f>_xlfn.XLOOKUP(tblOrders[[#This Row],[ProductID]], tblProducts[ProductID], tblProducts[CostPrice])</f>
        <v>63926</v>
      </c>
      <c r="N2977">
        <f>tblOrders[[#This Row],[Sales]]-(tblOrders[[#This Row],[CostPrice]]*tblOrders[[#This Row],[Quantity]])</f>
        <v>-30337.199999999997</v>
      </c>
      <c r="O2977" t="str">
        <f>TEXT(tblOrders[[#This Row],[Date]],"mmm-yyyy")</f>
        <v>Sep-2025</v>
      </c>
      <c r="P2977" t="str">
        <f>_xlfn.XLOOKUP(tblOrders[[#This Row],[OrderID]], tblReturns[OrderID], tblReturns[Returned])</f>
        <v>No</v>
      </c>
      <c r="Q2977" t="str">
        <f>_xlfn.XLOOKUP(tblOrders[[#This Row],[OrderID]], tblShipping[OrderID], tblShipping[ShipMode])</f>
        <v>Pickup</v>
      </c>
      <c r="R2977" t="str">
        <f>IFERROR(_xlfn.XLOOKUP(A2976, tblCustomers[CustomerID], tblCustomers[CustomerName]), "Not Found")</f>
        <v>Not Found</v>
      </c>
      <c r="S2977" t="str">
        <f>IF(tblOrders[[#This Row],[Sales]]&gt;1000000,"High Value","Standard")</f>
        <v>Standard</v>
      </c>
      <c r="T2977" t="str">
        <f>_xlfn.XLOOKUP(tblOrders[[#This Row],[ProductID]], tblProducts[ProductID], tblProducts[ProductName])</f>
        <v>Product 4</v>
      </c>
      <c r="U2977">
        <f>_xlfn.XLOOKUP(tblOrders[[#This Row],[SalesRepID]], tblSalesreps[RepID], tblSalesreps[Target])</f>
        <v>7254801</v>
      </c>
    </row>
    <row r="2978" spans="1:21">
      <c r="A2978" t="s">
        <v>3775</v>
      </c>
      <c r="B2978" s="7" t="s">
        <v>881</v>
      </c>
      <c r="C2978" t="s">
        <v>650</v>
      </c>
      <c r="D2978" t="s">
        <v>543</v>
      </c>
      <c r="E2978" t="s">
        <v>210</v>
      </c>
      <c r="F2978" t="s">
        <v>14</v>
      </c>
      <c r="G2978">
        <v>4</v>
      </c>
      <c r="H2978">
        <v>0.1</v>
      </c>
      <c r="I2978" s="2">
        <v>424274.4</v>
      </c>
      <c r="J2978" t="str">
        <f>_xlfn.XLOOKUP(tblOrders[[#This Row],[CustomerID]], tblCustomers[CustomerID], tblCustomers[CustomerName])</f>
        <v>Customer 47</v>
      </c>
      <c r="K2978" t="str">
        <f>_xlfn.XLOOKUP(tblOrders[[#This Row],[CustomerID]], tblCustomers[CustomerID], tblCustomers[Segment])</f>
        <v>SME</v>
      </c>
      <c r="L2978" t="str">
        <f>_xlfn.XLOOKUP(tblOrders[[#This Row],[ProductID]], tblProducts[ProductID], tblProducts[Category])</f>
        <v>Furniture</v>
      </c>
      <c r="M2978">
        <f>_xlfn.XLOOKUP(tblOrders[[#This Row],[ProductID]], tblProducts[ProductID], tblProducts[CostPrice])</f>
        <v>29153</v>
      </c>
      <c r="N2978">
        <f>tblOrders[[#This Row],[Sales]]-(tblOrders[[#This Row],[CostPrice]]*tblOrders[[#This Row],[Quantity]])</f>
        <v>307662.40000000002</v>
      </c>
      <c r="O2978" t="str">
        <f>TEXT(tblOrders[[#This Row],[Date]],"mmm-yyyy")</f>
        <v>Mar-2025</v>
      </c>
      <c r="P2978" t="str">
        <f>_xlfn.XLOOKUP(tblOrders[[#This Row],[OrderID]], tblReturns[OrderID], tblReturns[Returned])</f>
        <v>No</v>
      </c>
      <c r="Q2978" t="str">
        <f>_xlfn.XLOOKUP(tblOrders[[#This Row],[OrderID]], tblShipping[OrderID], tblShipping[ShipMode])</f>
        <v>Express</v>
      </c>
      <c r="R2978" t="str">
        <f>IFERROR(_xlfn.XLOOKUP(A2977, tblCustomers[CustomerID], tblCustomers[CustomerName]), "Not Found")</f>
        <v>Not Found</v>
      </c>
      <c r="S2978" t="str">
        <f>IF(tblOrders[[#This Row],[Sales]]&gt;1000000,"High Value","Standard")</f>
        <v>Standard</v>
      </c>
      <c r="T2978" t="str">
        <f>_xlfn.XLOOKUP(tblOrders[[#This Row],[ProductID]], tblProducts[ProductID], tblProducts[ProductName])</f>
        <v>Product 16</v>
      </c>
      <c r="U2978">
        <f>_xlfn.XLOOKUP(tblOrders[[#This Row],[SalesRepID]], tblSalesreps[RepID], tblSalesreps[Target])</f>
        <v>19336654</v>
      </c>
    </row>
    <row r="2979" spans="1:21">
      <c r="A2979" t="s">
        <v>3776</v>
      </c>
      <c r="B2979" s="7" t="s">
        <v>250</v>
      </c>
      <c r="C2979" t="s">
        <v>672</v>
      </c>
      <c r="D2979" t="s">
        <v>34</v>
      </c>
      <c r="E2979" t="s">
        <v>87</v>
      </c>
      <c r="F2979" t="s">
        <v>51</v>
      </c>
      <c r="G2979">
        <v>1</v>
      </c>
      <c r="H2979">
        <v>0</v>
      </c>
      <c r="I2979" s="2">
        <v>33973</v>
      </c>
      <c r="J2979" t="str">
        <f>_xlfn.XLOOKUP(tblOrders[[#This Row],[CustomerID]], tblCustomers[CustomerID], tblCustomers[CustomerName])</f>
        <v>Customer 41</v>
      </c>
      <c r="K2979" t="str">
        <f>_xlfn.XLOOKUP(tblOrders[[#This Row],[CustomerID]], tblCustomers[CustomerID], tblCustomers[Segment])</f>
        <v>Corporate</v>
      </c>
      <c r="L2979" t="str">
        <f>_xlfn.XLOOKUP(tblOrders[[#This Row],[ProductID]], tblProducts[ProductID], tblProducts[Category])</f>
        <v>Electronics</v>
      </c>
      <c r="M2979">
        <f>_xlfn.XLOOKUP(tblOrders[[#This Row],[ProductID]], tblProducts[ProductID], tblProducts[CostPrice])</f>
        <v>24518</v>
      </c>
      <c r="N2979">
        <f>tblOrders[[#This Row],[Sales]]-(tblOrders[[#This Row],[CostPrice]]*tblOrders[[#This Row],[Quantity]])</f>
        <v>9455</v>
      </c>
      <c r="O2979" t="str">
        <f>TEXT(tblOrders[[#This Row],[Date]],"mmm-yyyy")</f>
        <v>Jul-2025</v>
      </c>
      <c r="P2979" t="str">
        <f>_xlfn.XLOOKUP(tblOrders[[#This Row],[OrderID]], tblReturns[OrderID], tblReturns[Returned])</f>
        <v>No</v>
      </c>
      <c r="Q2979" t="str">
        <f>_xlfn.XLOOKUP(tblOrders[[#This Row],[OrderID]], tblShipping[OrderID], tblShipping[ShipMode])</f>
        <v>Express</v>
      </c>
      <c r="R2979" t="str">
        <f>IFERROR(_xlfn.XLOOKUP(A2978, tblCustomers[CustomerID], tblCustomers[CustomerName]), "Not Found")</f>
        <v>Not Found</v>
      </c>
      <c r="S2979" t="str">
        <f>IF(tblOrders[[#This Row],[Sales]]&gt;1000000,"High Value","Standard")</f>
        <v>Standard</v>
      </c>
      <c r="T2979" t="str">
        <f>_xlfn.XLOOKUP(tblOrders[[#This Row],[ProductID]], tblProducts[ProductID], tblProducts[ProductName])</f>
        <v>Product 90</v>
      </c>
      <c r="U2979">
        <f>_xlfn.XLOOKUP(tblOrders[[#This Row],[SalesRepID]], tblSalesreps[RepID], tblSalesreps[Target])</f>
        <v>18500989</v>
      </c>
    </row>
    <row r="2980" spans="1:21">
      <c r="A2980" t="s">
        <v>3777</v>
      </c>
      <c r="B2980" s="7" t="s">
        <v>583</v>
      </c>
      <c r="C2980" t="s">
        <v>1397</v>
      </c>
      <c r="D2980" t="s">
        <v>64</v>
      </c>
      <c r="E2980" t="s">
        <v>87</v>
      </c>
      <c r="F2980" t="s">
        <v>20</v>
      </c>
      <c r="G2980">
        <v>8</v>
      </c>
      <c r="H2980">
        <v>0</v>
      </c>
      <c r="I2980" s="2">
        <v>1026904</v>
      </c>
      <c r="J2980" t="str">
        <f>_xlfn.XLOOKUP(tblOrders[[#This Row],[CustomerID]], tblCustomers[CustomerID], tblCustomers[CustomerName])</f>
        <v>Customer 176</v>
      </c>
      <c r="K2980" t="str">
        <f>_xlfn.XLOOKUP(tblOrders[[#This Row],[CustomerID]], tblCustomers[CustomerID], tblCustomers[Segment])</f>
        <v>Corporate</v>
      </c>
      <c r="L2980" t="str">
        <f>_xlfn.XLOOKUP(tblOrders[[#This Row],[ProductID]], tblProducts[ProductID], tblProducts[Category])</f>
        <v>Office</v>
      </c>
      <c r="M2980">
        <f>_xlfn.XLOOKUP(tblOrders[[#This Row],[ProductID]], tblProducts[ProductID], tblProducts[CostPrice])</f>
        <v>13311</v>
      </c>
      <c r="N2980">
        <f>tblOrders[[#This Row],[Sales]]-(tblOrders[[#This Row],[CostPrice]]*tblOrders[[#This Row],[Quantity]])</f>
        <v>920416</v>
      </c>
      <c r="O2980" t="str">
        <f>TEXT(tblOrders[[#This Row],[Date]],"mmm-yyyy")</f>
        <v>Mar-2025</v>
      </c>
      <c r="P2980" t="str">
        <f>_xlfn.XLOOKUP(tblOrders[[#This Row],[OrderID]], tblReturns[OrderID], tblReturns[Returned])</f>
        <v>No</v>
      </c>
      <c r="Q2980" t="str">
        <f>_xlfn.XLOOKUP(tblOrders[[#This Row],[OrderID]], tblShipping[OrderID], tblShipping[ShipMode])</f>
        <v>Pickup</v>
      </c>
      <c r="R2980" t="str">
        <f>IFERROR(_xlfn.XLOOKUP(A2979, tblCustomers[CustomerID], tblCustomers[CustomerName]), "Not Found")</f>
        <v>Not Found</v>
      </c>
      <c r="S2980" t="str">
        <f>IF(tblOrders[[#This Row],[Sales]]&gt;1000000,"High Value","Standard")</f>
        <v>High Value</v>
      </c>
      <c r="T2980" t="str">
        <f>_xlfn.XLOOKUP(tblOrders[[#This Row],[ProductID]], tblProducts[ProductID], tblProducts[ProductName])</f>
        <v>Product 91</v>
      </c>
      <c r="U2980">
        <f>_xlfn.XLOOKUP(tblOrders[[#This Row],[SalesRepID]], tblSalesreps[RepID], tblSalesreps[Target])</f>
        <v>18500989</v>
      </c>
    </row>
    <row r="2981" spans="1:21">
      <c r="A2981" t="s">
        <v>3778</v>
      </c>
      <c r="B2981" s="7" t="s">
        <v>531</v>
      </c>
      <c r="C2981" t="s">
        <v>67</v>
      </c>
      <c r="D2981" t="s">
        <v>902</v>
      </c>
      <c r="E2981" t="s">
        <v>74</v>
      </c>
      <c r="F2981" t="s">
        <v>26</v>
      </c>
      <c r="G2981">
        <v>3</v>
      </c>
      <c r="H2981">
        <v>0.1</v>
      </c>
      <c r="I2981" s="2">
        <v>131125.5</v>
      </c>
      <c r="J2981" t="str">
        <f>_xlfn.XLOOKUP(tblOrders[[#This Row],[CustomerID]], tblCustomers[CustomerID], tblCustomers[CustomerName])</f>
        <v>Customer 177</v>
      </c>
      <c r="K2981" t="str">
        <f>_xlfn.XLOOKUP(tblOrders[[#This Row],[CustomerID]], tblCustomers[CustomerID], tblCustomers[Segment])</f>
        <v>Corporate</v>
      </c>
      <c r="L2981" t="str">
        <f>_xlfn.XLOOKUP(tblOrders[[#This Row],[ProductID]], tblProducts[ProductID], tblProducts[Category])</f>
        <v>Furniture</v>
      </c>
      <c r="M2981">
        <f>_xlfn.XLOOKUP(tblOrders[[#This Row],[ProductID]], tblProducts[ProductID], tblProducts[CostPrice])</f>
        <v>44361</v>
      </c>
      <c r="N2981">
        <f>tblOrders[[#This Row],[Sales]]-(tblOrders[[#This Row],[CostPrice]]*tblOrders[[#This Row],[Quantity]])</f>
        <v>-1957.5</v>
      </c>
      <c r="O2981" t="str">
        <f>TEXT(tblOrders[[#This Row],[Date]],"mmm-yyyy")</f>
        <v>Jun-2025</v>
      </c>
      <c r="P2981" t="str">
        <f>_xlfn.XLOOKUP(tblOrders[[#This Row],[OrderID]], tblReturns[OrderID], tblReturns[Returned])</f>
        <v>No</v>
      </c>
      <c r="Q2981" t="str">
        <f>_xlfn.XLOOKUP(tblOrders[[#This Row],[OrderID]], tblShipping[OrderID], tblShipping[ShipMode])</f>
        <v>Pickup</v>
      </c>
      <c r="R2981" t="str">
        <f>IFERROR(_xlfn.XLOOKUP(A2980, tblCustomers[CustomerID], tblCustomers[CustomerName]), "Not Found")</f>
        <v>Not Found</v>
      </c>
      <c r="S2981" t="str">
        <f>IF(tblOrders[[#This Row],[Sales]]&gt;1000000,"High Value","Standard")</f>
        <v>Standard</v>
      </c>
      <c r="T2981" t="str">
        <f>_xlfn.XLOOKUP(tblOrders[[#This Row],[ProductID]], tblProducts[ProductID], tblProducts[ProductName])</f>
        <v>Product 3</v>
      </c>
      <c r="U2981">
        <f>_xlfn.XLOOKUP(tblOrders[[#This Row],[SalesRepID]], tblSalesreps[RepID], tblSalesreps[Target])</f>
        <v>7254801</v>
      </c>
    </row>
    <row r="2982" spans="1:21">
      <c r="A2982" t="s">
        <v>3779</v>
      </c>
      <c r="B2982" s="7" t="s">
        <v>411</v>
      </c>
      <c r="C2982" t="s">
        <v>108</v>
      </c>
      <c r="D2982" t="s">
        <v>667</v>
      </c>
      <c r="E2982" t="s">
        <v>35</v>
      </c>
      <c r="F2982" t="s">
        <v>26</v>
      </c>
      <c r="G2982">
        <v>7</v>
      </c>
      <c r="H2982">
        <v>0.2</v>
      </c>
      <c r="I2982" s="2">
        <v>726359.2</v>
      </c>
      <c r="J2982" t="str">
        <f>_xlfn.XLOOKUP(tblOrders[[#This Row],[CustomerID]], tblCustomers[CustomerID], tblCustomers[CustomerName])</f>
        <v>Customer 96</v>
      </c>
      <c r="K2982" t="str">
        <f>_xlfn.XLOOKUP(tblOrders[[#This Row],[CustomerID]], tblCustomers[CustomerID], tblCustomers[Segment])</f>
        <v>Consumer</v>
      </c>
      <c r="L2982" t="str">
        <f>_xlfn.XLOOKUP(tblOrders[[#This Row],[ProductID]], tblProducts[ProductID], tblProducts[Category])</f>
        <v>Electronics</v>
      </c>
      <c r="M2982">
        <f>_xlfn.XLOOKUP(tblOrders[[#This Row],[ProductID]], tblProducts[ProductID], tblProducts[CostPrice])</f>
        <v>13676</v>
      </c>
      <c r="N2982">
        <f>tblOrders[[#This Row],[Sales]]-(tblOrders[[#This Row],[CostPrice]]*tblOrders[[#This Row],[Quantity]])</f>
        <v>630627.19999999995</v>
      </c>
      <c r="O2982" t="str">
        <f>TEXT(tblOrders[[#This Row],[Date]],"mmm-yyyy")</f>
        <v>Sep-2025</v>
      </c>
      <c r="P2982" t="str">
        <f>_xlfn.XLOOKUP(tblOrders[[#This Row],[OrderID]], tblReturns[OrderID], tblReturns[Returned])</f>
        <v>No</v>
      </c>
      <c r="Q2982" t="str">
        <f>_xlfn.XLOOKUP(tblOrders[[#This Row],[OrderID]], tblShipping[OrderID], tblShipping[ShipMode])</f>
        <v>Express</v>
      </c>
      <c r="R2982" t="str">
        <f>IFERROR(_xlfn.XLOOKUP(A2981, tblCustomers[CustomerID], tblCustomers[CustomerName]), "Not Found")</f>
        <v>Not Found</v>
      </c>
      <c r="S2982" t="str">
        <f>IF(tblOrders[[#This Row],[Sales]]&gt;1000000,"High Value","Standard")</f>
        <v>Standard</v>
      </c>
      <c r="T2982" t="str">
        <f>_xlfn.XLOOKUP(tblOrders[[#This Row],[ProductID]], tblProducts[ProductID], tblProducts[ProductName])</f>
        <v>Product 10</v>
      </c>
      <c r="U2982">
        <f>_xlfn.XLOOKUP(tblOrders[[#This Row],[SalesRepID]], tblSalesreps[RepID], tblSalesreps[Target])</f>
        <v>19619177</v>
      </c>
    </row>
    <row r="2983" spans="1:21">
      <c r="A2983" t="s">
        <v>3780</v>
      </c>
      <c r="B2983" s="7" t="s">
        <v>199</v>
      </c>
      <c r="C2983" t="s">
        <v>434</v>
      </c>
      <c r="D2983" t="s">
        <v>269</v>
      </c>
      <c r="E2983" t="s">
        <v>56</v>
      </c>
      <c r="F2983" t="s">
        <v>14</v>
      </c>
      <c r="G2983">
        <v>5</v>
      </c>
      <c r="H2983">
        <v>0.05</v>
      </c>
      <c r="I2983" s="2">
        <v>575733.25</v>
      </c>
      <c r="J2983" t="str">
        <f>_xlfn.XLOOKUP(tblOrders[[#This Row],[CustomerID]], tblCustomers[CustomerID], tblCustomers[CustomerName])</f>
        <v>Customer 29</v>
      </c>
      <c r="K2983" t="str">
        <f>_xlfn.XLOOKUP(tblOrders[[#This Row],[CustomerID]], tblCustomers[CustomerID], tblCustomers[Segment])</f>
        <v>Consumer</v>
      </c>
      <c r="L2983" t="str">
        <f>_xlfn.XLOOKUP(tblOrders[[#This Row],[ProductID]], tblProducts[ProductID], tblProducts[Category])</f>
        <v>Office</v>
      </c>
      <c r="M2983">
        <f>_xlfn.XLOOKUP(tblOrders[[#This Row],[ProductID]], tblProducts[ProductID], tblProducts[CostPrice])</f>
        <v>28606</v>
      </c>
      <c r="N2983">
        <f>tblOrders[[#This Row],[Sales]]-(tblOrders[[#This Row],[CostPrice]]*tblOrders[[#This Row],[Quantity]])</f>
        <v>432703.25</v>
      </c>
      <c r="O2983" t="str">
        <f>TEXT(tblOrders[[#This Row],[Date]],"mmm-yyyy")</f>
        <v>Dec-2025</v>
      </c>
      <c r="P2983" t="str">
        <f>_xlfn.XLOOKUP(tblOrders[[#This Row],[OrderID]], tblReturns[OrderID], tblReturns[Returned])</f>
        <v>No</v>
      </c>
      <c r="Q2983" t="str">
        <f>_xlfn.XLOOKUP(tblOrders[[#This Row],[OrderID]], tblShipping[OrderID], tblShipping[ShipMode])</f>
        <v>Standard</v>
      </c>
      <c r="R2983" t="str">
        <f>IFERROR(_xlfn.XLOOKUP(A2982, tblCustomers[CustomerID], tblCustomers[CustomerName]), "Not Found")</f>
        <v>Not Found</v>
      </c>
      <c r="S2983" t="str">
        <f>IF(tblOrders[[#This Row],[Sales]]&gt;1000000,"High Value","Standard")</f>
        <v>Standard</v>
      </c>
      <c r="T2983" t="str">
        <f>_xlfn.XLOOKUP(tblOrders[[#This Row],[ProductID]], tblProducts[ProductID], tblProducts[ProductName])</f>
        <v>Product 62</v>
      </c>
      <c r="U2983">
        <f>_xlfn.XLOOKUP(tblOrders[[#This Row],[SalesRepID]], tblSalesreps[RepID], tblSalesreps[Target])</f>
        <v>14265630</v>
      </c>
    </row>
    <row r="2984" spans="1:21">
      <c r="A2984" t="s">
        <v>3781</v>
      </c>
      <c r="B2984" s="7" t="s">
        <v>107</v>
      </c>
      <c r="C2984" t="s">
        <v>63</v>
      </c>
      <c r="D2984" t="s">
        <v>617</v>
      </c>
      <c r="E2984" t="s">
        <v>35</v>
      </c>
      <c r="F2984" t="s">
        <v>51</v>
      </c>
      <c r="G2984">
        <v>3</v>
      </c>
      <c r="H2984">
        <v>0.05</v>
      </c>
      <c r="I2984" s="2">
        <v>140043.29999999999</v>
      </c>
      <c r="J2984" t="str">
        <f>_xlfn.XLOOKUP(tblOrders[[#This Row],[CustomerID]], tblCustomers[CustomerID], tblCustomers[CustomerName])</f>
        <v>Customer 44</v>
      </c>
      <c r="K2984" t="str">
        <f>_xlfn.XLOOKUP(tblOrders[[#This Row],[CustomerID]], tblCustomers[CustomerID], tblCustomers[Segment])</f>
        <v>Consumer</v>
      </c>
      <c r="L2984" t="str">
        <f>_xlfn.XLOOKUP(tblOrders[[#This Row],[ProductID]], tblProducts[ProductID], tblProducts[Category])</f>
        <v>Home</v>
      </c>
      <c r="M2984">
        <f>_xlfn.XLOOKUP(tblOrders[[#This Row],[ProductID]], tblProducts[ProductID], tblProducts[CostPrice])</f>
        <v>61495</v>
      </c>
      <c r="N2984">
        <f>tblOrders[[#This Row],[Sales]]-(tblOrders[[#This Row],[CostPrice]]*tblOrders[[#This Row],[Quantity]])</f>
        <v>-44441.700000000012</v>
      </c>
      <c r="O2984" t="str">
        <f>TEXT(tblOrders[[#This Row],[Date]],"mmm-yyyy")</f>
        <v>Feb-2025</v>
      </c>
      <c r="P2984" t="str">
        <f>_xlfn.XLOOKUP(tblOrders[[#This Row],[OrderID]], tblReturns[OrderID], tblReturns[Returned])</f>
        <v>No</v>
      </c>
      <c r="Q2984" t="str">
        <f>_xlfn.XLOOKUP(tblOrders[[#This Row],[OrderID]], tblShipping[OrderID], tblShipping[ShipMode])</f>
        <v>Pickup</v>
      </c>
      <c r="R2984" t="str">
        <f>IFERROR(_xlfn.XLOOKUP(A2983, tblCustomers[CustomerID], tblCustomers[CustomerName]), "Not Found")</f>
        <v>Not Found</v>
      </c>
      <c r="S2984" t="str">
        <f>IF(tblOrders[[#This Row],[Sales]]&gt;1000000,"High Value","Standard")</f>
        <v>Standard</v>
      </c>
      <c r="T2984" t="str">
        <f>_xlfn.XLOOKUP(tblOrders[[#This Row],[ProductID]], tblProducts[ProductID], tblProducts[ProductName])</f>
        <v>Product 45</v>
      </c>
      <c r="U2984">
        <f>_xlfn.XLOOKUP(tblOrders[[#This Row],[SalesRepID]], tblSalesreps[RepID], tblSalesreps[Target])</f>
        <v>19619177</v>
      </c>
    </row>
    <row r="2985" spans="1:21">
      <c r="A2985" t="s">
        <v>3782</v>
      </c>
      <c r="B2985" s="7" t="s">
        <v>1810</v>
      </c>
      <c r="C2985" t="s">
        <v>893</v>
      </c>
      <c r="D2985" t="s">
        <v>265</v>
      </c>
      <c r="E2985" t="s">
        <v>186</v>
      </c>
      <c r="F2985" t="s">
        <v>20</v>
      </c>
      <c r="G2985">
        <v>3</v>
      </c>
      <c r="H2985">
        <v>0.1</v>
      </c>
      <c r="I2985" s="2">
        <v>220171.5</v>
      </c>
      <c r="J2985" t="str">
        <f>_xlfn.XLOOKUP(tblOrders[[#This Row],[CustomerID]], tblCustomers[CustomerID], tblCustomers[CustomerName])</f>
        <v>Customer 152</v>
      </c>
      <c r="K2985" t="str">
        <f>_xlfn.XLOOKUP(tblOrders[[#This Row],[CustomerID]], tblCustomers[CustomerID], tblCustomers[Segment])</f>
        <v>SME</v>
      </c>
      <c r="L2985" t="str">
        <f>_xlfn.XLOOKUP(tblOrders[[#This Row],[ProductID]], tblProducts[ProductID], tblProducts[Category])</f>
        <v>Home</v>
      </c>
      <c r="M2985">
        <f>_xlfn.XLOOKUP(tblOrders[[#This Row],[ProductID]], tblProducts[ProductID], tblProducts[CostPrice])</f>
        <v>33642</v>
      </c>
      <c r="N2985">
        <f>tblOrders[[#This Row],[Sales]]-(tblOrders[[#This Row],[CostPrice]]*tblOrders[[#This Row],[Quantity]])</f>
        <v>119245.5</v>
      </c>
      <c r="O2985" t="str">
        <f>TEXT(tblOrders[[#This Row],[Date]],"mmm-yyyy")</f>
        <v>Nov-2025</v>
      </c>
      <c r="P2985" t="str">
        <f>_xlfn.XLOOKUP(tblOrders[[#This Row],[OrderID]], tblReturns[OrderID], tblReturns[Returned])</f>
        <v>No</v>
      </c>
      <c r="Q2985" t="str">
        <f>_xlfn.XLOOKUP(tblOrders[[#This Row],[OrderID]], tblShipping[OrderID], tblShipping[ShipMode])</f>
        <v>Express</v>
      </c>
      <c r="R2985" t="str">
        <f>IFERROR(_xlfn.XLOOKUP(A2984, tblCustomers[CustomerID], tblCustomers[CustomerName]), "Not Found")</f>
        <v>Not Found</v>
      </c>
      <c r="S2985" t="str">
        <f>IF(tblOrders[[#This Row],[Sales]]&gt;1000000,"High Value","Standard")</f>
        <v>Standard</v>
      </c>
      <c r="T2985" t="str">
        <f>_xlfn.XLOOKUP(tblOrders[[#This Row],[ProductID]], tblProducts[ProductID], tblProducts[ProductName])</f>
        <v>Product 17</v>
      </c>
      <c r="U2985">
        <f>_xlfn.XLOOKUP(tblOrders[[#This Row],[SalesRepID]], tblSalesreps[RepID], tblSalesreps[Target])</f>
        <v>15141830</v>
      </c>
    </row>
    <row r="2986" spans="1:21">
      <c r="A2986" t="s">
        <v>3783</v>
      </c>
      <c r="B2986" s="7" t="s">
        <v>417</v>
      </c>
      <c r="C2986" t="s">
        <v>1193</v>
      </c>
      <c r="D2986" t="s">
        <v>18</v>
      </c>
      <c r="E2986" t="s">
        <v>202</v>
      </c>
      <c r="F2986" t="s">
        <v>26</v>
      </c>
      <c r="G2986">
        <v>5</v>
      </c>
      <c r="H2986">
        <v>0.15</v>
      </c>
      <c r="I2986" s="2">
        <v>45908.5</v>
      </c>
      <c r="J2986" t="str">
        <f>_xlfn.XLOOKUP(tblOrders[[#This Row],[CustomerID]], tblCustomers[CustomerID], tblCustomers[CustomerName])</f>
        <v>Customer 57</v>
      </c>
      <c r="K2986" t="str">
        <f>_xlfn.XLOOKUP(tblOrders[[#This Row],[CustomerID]], tblCustomers[CustomerID], tblCustomers[Segment])</f>
        <v>SME</v>
      </c>
      <c r="L2986" t="str">
        <f>_xlfn.XLOOKUP(tblOrders[[#This Row],[ProductID]], tblProducts[ProductID], tblProducts[Category])</f>
        <v>Electronics</v>
      </c>
      <c r="M2986">
        <f>_xlfn.XLOOKUP(tblOrders[[#This Row],[ProductID]], tblProducts[ProductID], tblProducts[CostPrice])</f>
        <v>55008</v>
      </c>
      <c r="N2986">
        <f>tblOrders[[#This Row],[Sales]]-(tblOrders[[#This Row],[CostPrice]]*tblOrders[[#This Row],[Quantity]])</f>
        <v>-229131.5</v>
      </c>
      <c r="O2986" t="str">
        <f>TEXT(tblOrders[[#This Row],[Date]],"mmm-yyyy")</f>
        <v>Feb-2025</v>
      </c>
      <c r="P2986" t="str">
        <f>_xlfn.XLOOKUP(tblOrders[[#This Row],[OrderID]], tblReturns[OrderID], tblReturns[Returned])</f>
        <v>No</v>
      </c>
      <c r="Q2986" t="str">
        <f>_xlfn.XLOOKUP(tblOrders[[#This Row],[OrderID]], tblShipping[OrderID], tblShipping[ShipMode])</f>
        <v>Express</v>
      </c>
      <c r="R2986" t="str">
        <f>IFERROR(_xlfn.XLOOKUP(A2985, tblCustomers[CustomerID], tblCustomers[CustomerName]), "Not Found")</f>
        <v>Not Found</v>
      </c>
      <c r="S2986" t="str">
        <f>IF(tblOrders[[#This Row],[Sales]]&gt;1000000,"High Value","Standard")</f>
        <v>Standard</v>
      </c>
      <c r="T2986" t="str">
        <f>_xlfn.XLOOKUP(tblOrders[[#This Row],[ProductID]], tblProducts[ProductID], tblProducts[ProductName])</f>
        <v>Product 94</v>
      </c>
      <c r="U2986">
        <f>_xlfn.XLOOKUP(tblOrders[[#This Row],[SalesRepID]], tblSalesreps[RepID], tblSalesreps[Target])</f>
        <v>10652665</v>
      </c>
    </row>
    <row r="2987" spans="1:21">
      <c r="A2987" t="s">
        <v>3784</v>
      </c>
      <c r="B2987" s="7" t="s">
        <v>542</v>
      </c>
      <c r="C2987" t="s">
        <v>284</v>
      </c>
      <c r="D2987" t="s">
        <v>546</v>
      </c>
      <c r="E2987" t="s">
        <v>186</v>
      </c>
      <c r="F2987" t="s">
        <v>88</v>
      </c>
      <c r="G2987">
        <v>8</v>
      </c>
      <c r="H2987">
        <v>0.15</v>
      </c>
      <c r="I2987" s="2">
        <v>273883.59999999998</v>
      </c>
      <c r="J2987" t="str">
        <f>_xlfn.XLOOKUP(tblOrders[[#This Row],[CustomerID]], tblCustomers[CustomerID], tblCustomers[CustomerName])</f>
        <v>Customer 30</v>
      </c>
      <c r="K2987" t="str">
        <f>_xlfn.XLOOKUP(tblOrders[[#This Row],[CustomerID]], tblCustomers[CustomerID], tblCustomers[Segment])</f>
        <v>SME</v>
      </c>
      <c r="L2987" t="str">
        <f>_xlfn.XLOOKUP(tblOrders[[#This Row],[ProductID]], tblProducts[ProductID], tblProducts[Category])</f>
        <v>Home</v>
      </c>
      <c r="M2987">
        <f>_xlfn.XLOOKUP(tblOrders[[#This Row],[ProductID]], tblProducts[ProductID], tblProducts[CostPrice])</f>
        <v>51783</v>
      </c>
      <c r="N2987">
        <f>tblOrders[[#This Row],[Sales]]-(tblOrders[[#This Row],[CostPrice]]*tblOrders[[#This Row],[Quantity]])</f>
        <v>-140380.40000000002</v>
      </c>
      <c r="O2987" t="str">
        <f>TEXT(tblOrders[[#This Row],[Date]],"mmm-yyyy")</f>
        <v>Jan-2025</v>
      </c>
      <c r="P2987" t="str">
        <f>_xlfn.XLOOKUP(tblOrders[[#This Row],[OrderID]], tblReturns[OrderID], tblReturns[Returned])</f>
        <v>No</v>
      </c>
      <c r="Q2987" t="str">
        <f>_xlfn.XLOOKUP(tblOrders[[#This Row],[OrderID]], tblShipping[OrderID], tblShipping[ShipMode])</f>
        <v>Pickup</v>
      </c>
      <c r="R2987" t="str">
        <f>IFERROR(_xlfn.XLOOKUP(A2986, tblCustomers[CustomerID], tblCustomers[CustomerName]), "Not Found")</f>
        <v>Not Found</v>
      </c>
      <c r="S2987" t="str">
        <f>IF(tblOrders[[#This Row],[Sales]]&gt;1000000,"High Value","Standard")</f>
        <v>Standard</v>
      </c>
      <c r="T2987" t="str">
        <f>_xlfn.XLOOKUP(tblOrders[[#This Row],[ProductID]], tblProducts[ProductID], tblProducts[ProductName])</f>
        <v>Product 14</v>
      </c>
      <c r="U2987">
        <f>_xlfn.XLOOKUP(tblOrders[[#This Row],[SalesRepID]], tblSalesreps[RepID], tblSalesreps[Target])</f>
        <v>15141830</v>
      </c>
    </row>
    <row r="2988" spans="1:21">
      <c r="A2988" t="s">
        <v>3785</v>
      </c>
      <c r="B2988" s="7" t="s">
        <v>1190</v>
      </c>
      <c r="C2988" t="s">
        <v>1603</v>
      </c>
      <c r="D2988" t="s">
        <v>115</v>
      </c>
      <c r="E2988" t="s">
        <v>50</v>
      </c>
      <c r="F2988" t="s">
        <v>20</v>
      </c>
      <c r="G2988">
        <v>3</v>
      </c>
      <c r="H2988">
        <v>0.05</v>
      </c>
      <c r="I2988" s="2">
        <v>277273.65000000002</v>
      </c>
      <c r="J2988" t="str">
        <f>_xlfn.XLOOKUP(tblOrders[[#This Row],[CustomerID]], tblCustomers[CustomerID], tblCustomers[CustomerName])</f>
        <v>Customer 241</v>
      </c>
      <c r="K2988" t="str">
        <f>_xlfn.XLOOKUP(tblOrders[[#This Row],[CustomerID]], tblCustomers[CustomerID], tblCustomers[Segment])</f>
        <v>Consumer</v>
      </c>
      <c r="L2988" t="str">
        <f>_xlfn.XLOOKUP(tblOrders[[#This Row],[ProductID]], tblProducts[ProductID], tblProducts[Category])</f>
        <v>Electronics</v>
      </c>
      <c r="M2988">
        <f>_xlfn.XLOOKUP(tblOrders[[#This Row],[ProductID]], tblProducts[ProductID], tblProducts[CostPrice])</f>
        <v>66631</v>
      </c>
      <c r="N2988">
        <f>tblOrders[[#This Row],[Sales]]-(tblOrders[[#This Row],[CostPrice]]*tblOrders[[#This Row],[Quantity]])</f>
        <v>77380.650000000023</v>
      </c>
      <c r="O2988" t="str">
        <f>TEXT(tblOrders[[#This Row],[Date]],"mmm-yyyy")</f>
        <v>Oct-2025</v>
      </c>
      <c r="P2988" t="str">
        <f>_xlfn.XLOOKUP(tblOrders[[#This Row],[OrderID]], tblReturns[OrderID], tblReturns[Returned])</f>
        <v>No</v>
      </c>
      <c r="Q2988" t="str">
        <f>_xlfn.XLOOKUP(tblOrders[[#This Row],[OrderID]], tblShipping[OrderID], tblShipping[ShipMode])</f>
        <v>Express</v>
      </c>
      <c r="R2988" t="str">
        <f>IFERROR(_xlfn.XLOOKUP(A2987, tblCustomers[CustomerID], tblCustomers[CustomerName]), "Not Found")</f>
        <v>Not Found</v>
      </c>
      <c r="S2988" t="str">
        <f>IF(tblOrders[[#This Row],[Sales]]&gt;1000000,"High Value","Standard")</f>
        <v>Standard</v>
      </c>
      <c r="T2988" t="str">
        <f>_xlfn.XLOOKUP(tblOrders[[#This Row],[ProductID]], tblProducts[ProductID], tblProducts[ProductName])</f>
        <v>Product 70</v>
      </c>
      <c r="U2988">
        <f>_xlfn.XLOOKUP(tblOrders[[#This Row],[SalesRepID]], tblSalesreps[RepID], tblSalesreps[Target])</f>
        <v>17350666</v>
      </c>
    </row>
    <row r="2989" spans="1:21">
      <c r="A2989" t="s">
        <v>3786</v>
      </c>
      <c r="B2989" s="7" t="s">
        <v>1132</v>
      </c>
      <c r="C2989" t="s">
        <v>556</v>
      </c>
      <c r="D2989" t="s">
        <v>126</v>
      </c>
      <c r="E2989" t="s">
        <v>74</v>
      </c>
      <c r="F2989" t="s">
        <v>51</v>
      </c>
      <c r="G2989">
        <v>4</v>
      </c>
      <c r="H2989">
        <v>0</v>
      </c>
      <c r="I2989" s="2">
        <v>356152</v>
      </c>
      <c r="J2989" t="str">
        <f>_xlfn.XLOOKUP(tblOrders[[#This Row],[CustomerID]], tblCustomers[CustomerID], tblCustomers[CustomerName])</f>
        <v>Customer 72</v>
      </c>
      <c r="K2989" t="str">
        <f>_xlfn.XLOOKUP(tblOrders[[#This Row],[CustomerID]], tblCustomers[CustomerID], tblCustomers[Segment])</f>
        <v>Corporate</v>
      </c>
      <c r="L2989" t="str">
        <f>_xlfn.XLOOKUP(tblOrders[[#This Row],[ProductID]], tblProducts[ProductID], tblProducts[Category])</f>
        <v>Furniture</v>
      </c>
      <c r="M2989">
        <f>_xlfn.XLOOKUP(tblOrders[[#This Row],[ProductID]], tblProducts[ProductID], tblProducts[CostPrice])</f>
        <v>47434</v>
      </c>
      <c r="N2989">
        <f>tblOrders[[#This Row],[Sales]]-(tblOrders[[#This Row],[CostPrice]]*tblOrders[[#This Row],[Quantity]])</f>
        <v>166416</v>
      </c>
      <c r="O2989" t="str">
        <f>TEXT(tblOrders[[#This Row],[Date]],"mmm-yyyy")</f>
        <v>Feb-2025</v>
      </c>
      <c r="P2989" t="str">
        <f>_xlfn.XLOOKUP(tblOrders[[#This Row],[OrderID]], tblReturns[OrderID], tblReturns[Returned])</f>
        <v>No</v>
      </c>
      <c r="Q2989" t="str">
        <f>_xlfn.XLOOKUP(tblOrders[[#This Row],[OrderID]], tblShipping[OrderID], tblShipping[ShipMode])</f>
        <v>Pickup</v>
      </c>
      <c r="R2989" t="str">
        <f>IFERROR(_xlfn.XLOOKUP(A2988, tblCustomers[CustomerID], tblCustomers[CustomerName]), "Not Found")</f>
        <v>Not Found</v>
      </c>
      <c r="S2989" t="str">
        <f>IF(tblOrders[[#This Row],[Sales]]&gt;1000000,"High Value","Standard")</f>
        <v>Standard</v>
      </c>
      <c r="T2989" t="str">
        <f>_xlfn.XLOOKUP(tblOrders[[#This Row],[ProductID]], tblProducts[ProductID], tblProducts[ProductName])</f>
        <v>Product 67</v>
      </c>
      <c r="U2989">
        <f>_xlfn.XLOOKUP(tblOrders[[#This Row],[SalesRepID]], tblSalesreps[RepID], tblSalesreps[Target])</f>
        <v>7254801</v>
      </c>
    </row>
    <row r="2990" spans="1:21">
      <c r="A2990" t="s">
        <v>3787</v>
      </c>
      <c r="B2990" s="7" t="s">
        <v>2316</v>
      </c>
      <c r="C2990" t="s">
        <v>692</v>
      </c>
      <c r="D2990" t="s">
        <v>474</v>
      </c>
      <c r="E2990" t="s">
        <v>205</v>
      </c>
      <c r="F2990" t="s">
        <v>14</v>
      </c>
      <c r="G2990">
        <v>7</v>
      </c>
      <c r="H2990">
        <v>0</v>
      </c>
      <c r="I2990" s="2">
        <v>305200</v>
      </c>
      <c r="J2990" t="str">
        <f>_xlfn.XLOOKUP(tblOrders[[#This Row],[CustomerID]], tblCustomers[CustomerID], tblCustomers[CustomerName])</f>
        <v>Customer 248</v>
      </c>
      <c r="K2990" t="str">
        <f>_xlfn.XLOOKUP(tblOrders[[#This Row],[CustomerID]], tblCustomers[CustomerID], tblCustomers[Segment])</f>
        <v>Consumer</v>
      </c>
      <c r="L2990" t="str">
        <f>_xlfn.XLOOKUP(tblOrders[[#This Row],[ProductID]], tblProducts[ProductID], tblProducts[Category])</f>
        <v>Office</v>
      </c>
      <c r="M2990">
        <f>_xlfn.XLOOKUP(tblOrders[[#This Row],[ProductID]], tblProducts[ProductID], tblProducts[CostPrice])</f>
        <v>5129</v>
      </c>
      <c r="N2990">
        <f>tblOrders[[#This Row],[Sales]]-(tblOrders[[#This Row],[CostPrice]]*tblOrders[[#This Row],[Quantity]])</f>
        <v>269297</v>
      </c>
      <c r="O2990" t="str">
        <f>TEXT(tblOrders[[#This Row],[Date]],"mmm-yyyy")</f>
        <v>Jul-2025</v>
      </c>
      <c r="P2990" t="str">
        <f>_xlfn.XLOOKUP(tblOrders[[#This Row],[OrderID]], tblReturns[OrderID], tblReturns[Returned])</f>
        <v>No</v>
      </c>
      <c r="Q2990" t="str">
        <f>_xlfn.XLOOKUP(tblOrders[[#This Row],[OrderID]], tblShipping[OrderID], tblShipping[ShipMode])</f>
        <v>Express</v>
      </c>
      <c r="R2990" t="str">
        <f>IFERROR(_xlfn.XLOOKUP(A2989, tblCustomers[CustomerID], tblCustomers[CustomerName]), "Not Found")</f>
        <v>Not Found</v>
      </c>
      <c r="S2990" t="str">
        <f>IF(tblOrders[[#This Row],[Sales]]&gt;1000000,"High Value","Standard")</f>
        <v>Standard</v>
      </c>
      <c r="T2990" t="str">
        <f>_xlfn.XLOOKUP(tblOrders[[#This Row],[ProductID]], tblProducts[ProductID], tblProducts[ProductName])</f>
        <v>Product 69</v>
      </c>
      <c r="U2990">
        <f>_xlfn.XLOOKUP(tblOrders[[#This Row],[SalesRepID]], tblSalesreps[RepID], tblSalesreps[Target])</f>
        <v>16246424</v>
      </c>
    </row>
    <row r="2991" spans="1:21">
      <c r="A2991" t="s">
        <v>3788</v>
      </c>
      <c r="B2991" s="7" t="s">
        <v>858</v>
      </c>
      <c r="C2991" t="s">
        <v>831</v>
      </c>
      <c r="D2991" t="s">
        <v>643</v>
      </c>
      <c r="E2991" t="s">
        <v>119</v>
      </c>
      <c r="F2991" t="s">
        <v>26</v>
      </c>
      <c r="G2991">
        <v>8</v>
      </c>
      <c r="H2991">
        <v>0.05</v>
      </c>
      <c r="I2991" s="2">
        <v>701267.2</v>
      </c>
      <c r="J2991" t="str">
        <f>_xlfn.XLOOKUP(tblOrders[[#This Row],[CustomerID]], tblCustomers[CustomerID], tblCustomers[CustomerName])</f>
        <v>Customer 246</v>
      </c>
      <c r="K2991" t="str">
        <f>_xlfn.XLOOKUP(tblOrders[[#This Row],[CustomerID]], tblCustomers[CustomerID], tblCustomers[Segment])</f>
        <v>Consumer</v>
      </c>
      <c r="L2991" t="str">
        <f>_xlfn.XLOOKUP(tblOrders[[#This Row],[ProductID]], tblProducts[ProductID], tblProducts[Category])</f>
        <v>Home</v>
      </c>
      <c r="M2991">
        <f>_xlfn.XLOOKUP(tblOrders[[#This Row],[ProductID]], tblProducts[ProductID], tblProducts[CostPrice])</f>
        <v>77766</v>
      </c>
      <c r="N2991">
        <f>tblOrders[[#This Row],[Sales]]-(tblOrders[[#This Row],[CostPrice]]*tblOrders[[#This Row],[Quantity]])</f>
        <v>79139.199999999953</v>
      </c>
      <c r="O2991" t="str">
        <f>TEXT(tblOrders[[#This Row],[Date]],"mmm-yyyy")</f>
        <v>Aug-2025</v>
      </c>
      <c r="P2991" t="str">
        <f>_xlfn.XLOOKUP(tblOrders[[#This Row],[OrderID]], tblReturns[OrderID], tblReturns[Returned])</f>
        <v>No</v>
      </c>
      <c r="Q2991" t="str">
        <f>_xlfn.XLOOKUP(tblOrders[[#This Row],[OrderID]], tblShipping[OrderID], tblShipping[ShipMode])</f>
        <v>Standard</v>
      </c>
      <c r="R2991" t="str">
        <f>IFERROR(_xlfn.XLOOKUP(A2990, tblCustomers[CustomerID], tblCustomers[CustomerName]), "Not Found")</f>
        <v>Not Found</v>
      </c>
      <c r="S2991" t="str">
        <f>IF(tblOrders[[#This Row],[Sales]]&gt;1000000,"High Value","Standard")</f>
        <v>Standard</v>
      </c>
      <c r="T2991" t="str">
        <f>_xlfn.XLOOKUP(tblOrders[[#This Row],[ProductID]], tblProducts[ProductID], tblProducts[ProductName])</f>
        <v>Product 1</v>
      </c>
      <c r="U2991">
        <f>_xlfn.XLOOKUP(tblOrders[[#This Row],[SalesRepID]], tblSalesreps[RepID], tblSalesreps[Target])</f>
        <v>5886694</v>
      </c>
    </row>
    <row r="2992" spans="1:21">
      <c r="A2992" t="s">
        <v>3789</v>
      </c>
      <c r="B2992" s="7" t="s">
        <v>899</v>
      </c>
      <c r="C2992" t="s">
        <v>258</v>
      </c>
      <c r="D2992" t="s">
        <v>516</v>
      </c>
      <c r="E2992" t="s">
        <v>87</v>
      </c>
      <c r="F2992" t="s">
        <v>51</v>
      </c>
      <c r="G2992">
        <v>9</v>
      </c>
      <c r="H2992">
        <v>0</v>
      </c>
      <c r="I2992" s="2">
        <v>984762</v>
      </c>
      <c r="J2992" t="str">
        <f>_xlfn.XLOOKUP(tblOrders[[#This Row],[CustomerID]], tblCustomers[CustomerID], tblCustomers[CustomerName])</f>
        <v>Customer 188</v>
      </c>
      <c r="K2992" t="str">
        <f>_xlfn.XLOOKUP(tblOrders[[#This Row],[CustomerID]], tblCustomers[CustomerID], tblCustomers[Segment])</f>
        <v>Consumer</v>
      </c>
      <c r="L2992" t="str">
        <f>_xlfn.XLOOKUP(tblOrders[[#This Row],[ProductID]], tblProducts[ProductID], tblProducts[Category])</f>
        <v>Home</v>
      </c>
      <c r="M2992">
        <f>_xlfn.XLOOKUP(tblOrders[[#This Row],[ProductID]], tblProducts[ProductID], tblProducts[CostPrice])</f>
        <v>48408</v>
      </c>
      <c r="N2992">
        <f>tblOrders[[#This Row],[Sales]]-(tblOrders[[#This Row],[CostPrice]]*tblOrders[[#This Row],[Quantity]])</f>
        <v>549090</v>
      </c>
      <c r="O2992" t="str">
        <f>TEXT(tblOrders[[#This Row],[Date]],"mmm-yyyy")</f>
        <v>Feb-2025</v>
      </c>
      <c r="P2992" t="str">
        <f>_xlfn.XLOOKUP(tblOrders[[#This Row],[OrderID]], tblReturns[OrderID], tblReturns[Returned])</f>
        <v>No</v>
      </c>
      <c r="Q2992" t="str">
        <f>_xlfn.XLOOKUP(tblOrders[[#This Row],[OrderID]], tblShipping[OrderID], tblShipping[ShipMode])</f>
        <v>Express</v>
      </c>
      <c r="R2992" t="str">
        <f>IFERROR(_xlfn.XLOOKUP(A2991, tblCustomers[CustomerID], tblCustomers[CustomerName]), "Not Found")</f>
        <v>Not Found</v>
      </c>
      <c r="S2992" t="str">
        <f>IF(tblOrders[[#This Row],[Sales]]&gt;1000000,"High Value","Standard")</f>
        <v>Standard</v>
      </c>
      <c r="T2992" t="str">
        <f>_xlfn.XLOOKUP(tblOrders[[#This Row],[ProductID]], tblProducts[ProductID], tblProducts[ProductName])</f>
        <v>Product 12</v>
      </c>
      <c r="U2992">
        <f>_xlfn.XLOOKUP(tblOrders[[#This Row],[SalesRepID]], tblSalesreps[RepID], tblSalesreps[Target])</f>
        <v>18500989</v>
      </c>
    </row>
    <row r="2993" spans="1:21">
      <c r="A2993" t="s">
        <v>3790</v>
      </c>
      <c r="B2993" s="7" t="s">
        <v>646</v>
      </c>
      <c r="C2993" t="s">
        <v>330</v>
      </c>
      <c r="D2993" t="s">
        <v>914</v>
      </c>
      <c r="E2993" t="s">
        <v>50</v>
      </c>
      <c r="F2993" t="s">
        <v>20</v>
      </c>
      <c r="G2993">
        <v>10</v>
      </c>
      <c r="H2993">
        <v>0.2</v>
      </c>
      <c r="I2993" s="2">
        <v>222544</v>
      </c>
      <c r="J2993" t="str">
        <f>_xlfn.XLOOKUP(tblOrders[[#This Row],[CustomerID]], tblCustomers[CustomerID], tblCustomers[CustomerName])</f>
        <v>Customer 140</v>
      </c>
      <c r="K2993" t="str">
        <f>_xlfn.XLOOKUP(tblOrders[[#This Row],[CustomerID]], tblCustomers[CustomerID], tblCustomers[Segment])</f>
        <v>Consumer</v>
      </c>
      <c r="L2993" t="str">
        <f>_xlfn.XLOOKUP(tblOrders[[#This Row],[ProductID]], tblProducts[ProductID], tblProducts[Category])</f>
        <v>Office</v>
      </c>
      <c r="M2993">
        <f>_xlfn.XLOOKUP(tblOrders[[#This Row],[ProductID]], tblProducts[ProductID], tblProducts[CostPrice])</f>
        <v>24464</v>
      </c>
      <c r="N2993">
        <f>tblOrders[[#This Row],[Sales]]-(tblOrders[[#This Row],[CostPrice]]*tblOrders[[#This Row],[Quantity]])</f>
        <v>-22096</v>
      </c>
      <c r="O2993" t="str">
        <f>TEXT(tblOrders[[#This Row],[Date]],"mmm-yyyy")</f>
        <v>Apr-2025</v>
      </c>
      <c r="P2993" t="str">
        <f>_xlfn.XLOOKUP(tblOrders[[#This Row],[OrderID]], tblReturns[OrderID], tblReturns[Returned])</f>
        <v>No</v>
      </c>
      <c r="Q2993" t="str">
        <f>_xlfn.XLOOKUP(tblOrders[[#This Row],[OrderID]], tblShipping[OrderID], tblShipping[ShipMode])</f>
        <v>Standard</v>
      </c>
      <c r="R2993" t="str">
        <f>IFERROR(_xlfn.XLOOKUP(A2992, tblCustomers[CustomerID], tblCustomers[CustomerName]), "Not Found")</f>
        <v>Not Found</v>
      </c>
      <c r="S2993" t="str">
        <f>IF(tblOrders[[#This Row],[Sales]]&gt;1000000,"High Value","Standard")</f>
        <v>Standard</v>
      </c>
      <c r="T2993" t="str">
        <f>_xlfn.XLOOKUP(tblOrders[[#This Row],[ProductID]], tblProducts[ProductID], tblProducts[ProductName])</f>
        <v>Product 46</v>
      </c>
      <c r="U2993">
        <f>_xlfn.XLOOKUP(tblOrders[[#This Row],[SalesRepID]], tblSalesreps[RepID], tblSalesreps[Target])</f>
        <v>17350666</v>
      </c>
    </row>
    <row r="2994" spans="1:21">
      <c r="A2994" t="s">
        <v>3791</v>
      </c>
      <c r="B2994" s="7" t="s">
        <v>456</v>
      </c>
      <c r="C2994" t="s">
        <v>554</v>
      </c>
      <c r="D2994" t="s">
        <v>141</v>
      </c>
      <c r="E2994" t="s">
        <v>165</v>
      </c>
      <c r="F2994" t="s">
        <v>51</v>
      </c>
      <c r="G2994">
        <v>6</v>
      </c>
      <c r="H2994">
        <v>0.05</v>
      </c>
      <c r="I2994" s="2">
        <v>35927.1</v>
      </c>
      <c r="J2994" t="str">
        <f>_xlfn.XLOOKUP(tblOrders[[#This Row],[CustomerID]], tblCustomers[CustomerID], tblCustomers[CustomerName])</f>
        <v>Customer 219</v>
      </c>
      <c r="K2994" t="str">
        <f>_xlfn.XLOOKUP(tblOrders[[#This Row],[CustomerID]], tblCustomers[CustomerID], tblCustomers[Segment])</f>
        <v>SME</v>
      </c>
      <c r="L2994" t="str">
        <f>_xlfn.XLOOKUP(tblOrders[[#This Row],[ProductID]], tblProducts[ProductID], tblProducts[Category])</f>
        <v>Home</v>
      </c>
      <c r="M2994">
        <f>_xlfn.XLOOKUP(tblOrders[[#This Row],[ProductID]], tblProducts[ProductID], tblProducts[CostPrice])</f>
        <v>32671</v>
      </c>
      <c r="N2994">
        <f>tblOrders[[#This Row],[Sales]]-(tblOrders[[#This Row],[CostPrice]]*tblOrders[[#This Row],[Quantity]])</f>
        <v>-160098.9</v>
      </c>
      <c r="O2994" t="str">
        <f>TEXT(tblOrders[[#This Row],[Date]],"mmm-yyyy")</f>
        <v>Jul-2025</v>
      </c>
      <c r="P2994" t="str">
        <f>_xlfn.XLOOKUP(tblOrders[[#This Row],[OrderID]], tblReturns[OrderID], tblReturns[Returned])</f>
        <v>No</v>
      </c>
      <c r="Q2994" t="str">
        <f>_xlfn.XLOOKUP(tblOrders[[#This Row],[OrderID]], tblShipping[OrderID], tblShipping[ShipMode])</f>
        <v>Pickup</v>
      </c>
      <c r="R2994" t="str">
        <f>IFERROR(_xlfn.XLOOKUP(A2993, tblCustomers[CustomerID], tblCustomers[CustomerName]), "Not Found")</f>
        <v>Not Found</v>
      </c>
      <c r="S2994" t="str">
        <f>IF(tblOrders[[#This Row],[Sales]]&gt;1000000,"High Value","Standard")</f>
        <v>Standard</v>
      </c>
      <c r="T2994" t="str">
        <f>_xlfn.XLOOKUP(tblOrders[[#This Row],[ProductID]], tblProducts[ProductID], tblProducts[ProductName])</f>
        <v>Product 80</v>
      </c>
      <c r="U2994">
        <f>_xlfn.XLOOKUP(tblOrders[[#This Row],[SalesRepID]], tblSalesreps[RepID], tblSalesreps[Target])</f>
        <v>16839910</v>
      </c>
    </row>
    <row r="2995" spans="1:21">
      <c r="A2995" t="s">
        <v>3792</v>
      </c>
      <c r="B2995" s="7" t="s">
        <v>734</v>
      </c>
      <c r="C2995" t="s">
        <v>168</v>
      </c>
      <c r="D2995" t="s">
        <v>39</v>
      </c>
      <c r="E2995" t="s">
        <v>119</v>
      </c>
      <c r="F2995" t="s">
        <v>26</v>
      </c>
      <c r="G2995">
        <v>5</v>
      </c>
      <c r="H2995">
        <v>0.1</v>
      </c>
      <c r="I2995" s="2">
        <v>308493</v>
      </c>
      <c r="J2995" t="str">
        <f>_xlfn.XLOOKUP(tblOrders[[#This Row],[CustomerID]], tblCustomers[CustomerID], tblCustomers[CustomerName])</f>
        <v>Customer 77</v>
      </c>
      <c r="K2995" t="str">
        <f>_xlfn.XLOOKUP(tblOrders[[#This Row],[CustomerID]], tblCustomers[CustomerID], tblCustomers[Segment])</f>
        <v>Corporate</v>
      </c>
      <c r="L2995" t="str">
        <f>_xlfn.XLOOKUP(tblOrders[[#This Row],[ProductID]], tblProducts[ProductID], tblProducts[Category])</f>
        <v>Office</v>
      </c>
      <c r="M2995">
        <f>_xlfn.XLOOKUP(tblOrders[[#This Row],[ProductID]], tblProducts[ProductID], tblProducts[CostPrice])</f>
        <v>63926</v>
      </c>
      <c r="N2995">
        <f>tblOrders[[#This Row],[Sales]]-(tblOrders[[#This Row],[CostPrice]]*tblOrders[[#This Row],[Quantity]])</f>
        <v>-11137</v>
      </c>
      <c r="O2995" t="str">
        <f>TEXT(tblOrders[[#This Row],[Date]],"mmm-yyyy")</f>
        <v>Apr-2025</v>
      </c>
      <c r="P2995" t="str">
        <f>_xlfn.XLOOKUP(tblOrders[[#This Row],[OrderID]], tblReturns[OrderID], tblReturns[Returned])</f>
        <v>No</v>
      </c>
      <c r="Q2995" t="str">
        <f>_xlfn.XLOOKUP(tblOrders[[#This Row],[OrderID]], tblShipping[OrderID], tblShipping[ShipMode])</f>
        <v>Express</v>
      </c>
      <c r="R2995" t="str">
        <f>IFERROR(_xlfn.XLOOKUP(A2994, tblCustomers[CustomerID], tblCustomers[CustomerName]), "Not Found")</f>
        <v>Not Found</v>
      </c>
      <c r="S2995" t="str">
        <f>IF(tblOrders[[#This Row],[Sales]]&gt;1000000,"High Value","Standard")</f>
        <v>Standard</v>
      </c>
      <c r="T2995" t="str">
        <f>_xlfn.XLOOKUP(tblOrders[[#This Row],[ProductID]], tblProducts[ProductID], tblProducts[ProductName])</f>
        <v>Product 4</v>
      </c>
      <c r="U2995">
        <f>_xlfn.XLOOKUP(tblOrders[[#This Row],[SalesRepID]], tblSalesreps[RepID], tblSalesreps[Target])</f>
        <v>5886694</v>
      </c>
    </row>
    <row r="2996" spans="1:21">
      <c r="A2996" t="s">
        <v>3793</v>
      </c>
      <c r="B2996" s="7" t="s">
        <v>930</v>
      </c>
      <c r="C2996" t="s">
        <v>1791</v>
      </c>
      <c r="D2996" t="s">
        <v>566</v>
      </c>
      <c r="E2996" t="s">
        <v>56</v>
      </c>
      <c r="F2996" t="s">
        <v>51</v>
      </c>
      <c r="G2996">
        <v>8</v>
      </c>
      <c r="H2996">
        <v>0.05</v>
      </c>
      <c r="I2996" s="2">
        <v>640429.19999999995</v>
      </c>
      <c r="J2996" t="str">
        <f>_xlfn.XLOOKUP(tblOrders[[#This Row],[CustomerID]], tblCustomers[CustomerID], tblCustomers[CustomerName])</f>
        <v>Customer 269</v>
      </c>
      <c r="K2996" t="str">
        <f>_xlfn.XLOOKUP(tblOrders[[#This Row],[CustomerID]], tblCustomers[CustomerID], tblCustomers[Segment])</f>
        <v>Corporate</v>
      </c>
      <c r="L2996" t="str">
        <f>_xlfn.XLOOKUP(tblOrders[[#This Row],[ProductID]], tblProducts[ProductID], tblProducts[Category])</f>
        <v>Electronics</v>
      </c>
      <c r="M2996">
        <f>_xlfn.XLOOKUP(tblOrders[[#This Row],[ProductID]], tblProducts[ProductID], tblProducts[CostPrice])</f>
        <v>26222</v>
      </c>
      <c r="N2996">
        <f>tblOrders[[#This Row],[Sales]]-(tblOrders[[#This Row],[CostPrice]]*tblOrders[[#This Row],[Quantity]])</f>
        <v>430653.19999999995</v>
      </c>
      <c r="O2996" t="str">
        <f>TEXT(tblOrders[[#This Row],[Date]],"mmm-yyyy")</f>
        <v>Feb-2025</v>
      </c>
      <c r="P2996" t="str">
        <f>_xlfn.XLOOKUP(tblOrders[[#This Row],[OrderID]], tblReturns[OrderID], tblReturns[Returned])</f>
        <v>No</v>
      </c>
      <c r="Q2996" t="str">
        <f>_xlfn.XLOOKUP(tblOrders[[#This Row],[OrderID]], tblShipping[OrderID], tblShipping[ShipMode])</f>
        <v>Standard</v>
      </c>
      <c r="R2996" t="str">
        <f>IFERROR(_xlfn.XLOOKUP(A2995, tblCustomers[CustomerID], tblCustomers[CustomerName]), "Not Found")</f>
        <v>Not Found</v>
      </c>
      <c r="S2996" t="str">
        <f>IF(tblOrders[[#This Row],[Sales]]&gt;1000000,"High Value","Standard")</f>
        <v>Standard</v>
      </c>
      <c r="T2996" t="str">
        <f>_xlfn.XLOOKUP(tblOrders[[#This Row],[ProductID]], tblProducts[ProductID], tblProducts[ProductName])</f>
        <v>Product 87</v>
      </c>
      <c r="U2996">
        <f>_xlfn.XLOOKUP(tblOrders[[#This Row],[SalesRepID]], tblSalesreps[RepID], tblSalesreps[Target])</f>
        <v>14265630</v>
      </c>
    </row>
    <row r="2997" spans="1:21">
      <c r="A2997" t="s">
        <v>3794</v>
      </c>
      <c r="B2997" s="7" t="s">
        <v>918</v>
      </c>
      <c r="C2997" t="s">
        <v>1439</v>
      </c>
      <c r="D2997" t="s">
        <v>269</v>
      </c>
      <c r="E2997" t="s">
        <v>69</v>
      </c>
      <c r="F2997" t="s">
        <v>20</v>
      </c>
      <c r="G2997">
        <v>9</v>
      </c>
      <c r="H2997">
        <v>0</v>
      </c>
      <c r="I2997" s="2">
        <v>221904</v>
      </c>
      <c r="J2997" t="str">
        <f>_xlfn.XLOOKUP(tblOrders[[#This Row],[CustomerID]], tblCustomers[CustomerID], tblCustomers[CustomerName])</f>
        <v>Customer 104</v>
      </c>
      <c r="K2997" t="str">
        <f>_xlfn.XLOOKUP(tblOrders[[#This Row],[CustomerID]], tblCustomers[CustomerID], tblCustomers[Segment])</f>
        <v>Consumer</v>
      </c>
      <c r="L2997" t="str">
        <f>_xlfn.XLOOKUP(tblOrders[[#This Row],[ProductID]], tblProducts[ProductID], tblProducts[Category])</f>
        <v>Office</v>
      </c>
      <c r="M2997">
        <f>_xlfn.XLOOKUP(tblOrders[[#This Row],[ProductID]], tblProducts[ProductID], tblProducts[CostPrice])</f>
        <v>28606</v>
      </c>
      <c r="N2997">
        <f>tblOrders[[#This Row],[Sales]]-(tblOrders[[#This Row],[CostPrice]]*tblOrders[[#This Row],[Quantity]])</f>
        <v>-35550</v>
      </c>
      <c r="O2997" t="str">
        <f>TEXT(tblOrders[[#This Row],[Date]],"mmm-yyyy")</f>
        <v>May-2025</v>
      </c>
      <c r="P2997" t="str">
        <f>_xlfn.XLOOKUP(tblOrders[[#This Row],[OrderID]], tblReturns[OrderID], tblReturns[Returned])</f>
        <v>No</v>
      </c>
      <c r="Q2997" t="str">
        <f>_xlfn.XLOOKUP(tblOrders[[#This Row],[OrderID]], tblShipping[OrderID], tblShipping[ShipMode])</f>
        <v>Express</v>
      </c>
      <c r="R2997" t="str">
        <f>IFERROR(_xlfn.XLOOKUP(A2996, tblCustomers[CustomerID], tblCustomers[CustomerName]), "Not Found")</f>
        <v>Not Found</v>
      </c>
      <c r="S2997" t="str">
        <f>IF(tblOrders[[#This Row],[Sales]]&gt;1000000,"High Value","Standard")</f>
        <v>Standard</v>
      </c>
      <c r="T2997" t="str">
        <f>_xlfn.XLOOKUP(tblOrders[[#This Row],[ProductID]], tblProducts[ProductID], tblProducts[ProductName])</f>
        <v>Product 62</v>
      </c>
      <c r="U2997">
        <f>_xlfn.XLOOKUP(tblOrders[[#This Row],[SalesRepID]], tblSalesreps[RepID], tblSalesreps[Target])</f>
        <v>19473459</v>
      </c>
    </row>
    <row r="2998" spans="1:21">
      <c r="A2998" t="s">
        <v>3795</v>
      </c>
      <c r="B2998" s="7" t="s">
        <v>286</v>
      </c>
      <c r="C2998" t="s">
        <v>384</v>
      </c>
      <c r="D2998" t="s">
        <v>115</v>
      </c>
      <c r="E2998" t="s">
        <v>202</v>
      </c>
      <c r="F2998" t="s">
        <v>14</v>
      </c>
      <c r="G2998">
        <v>5</v>
      </c>
      <c r="H2998">
        <v>0.05</v>
      </c>
      <c r="I2998" s="2">
        <v>267923.75</v>
      </c>
      <c r="J2998" t="str">
        <f>_xlfn.XLOOKUP(tblOrders[[#This Row],[CustomerID]], tblCustomers[CustomerID], tblCustomers[CustomerName])</f>
        <v>Customer 234</v>
      </c>
      <c r="K2998" t="str">
        <f>_xlfn.XLOOKUP(tblOrders[[#This Row],[CustomerID]], tblCustomers[CustomerID], tblCustomers[Segment])</f>
        <v>Corporate</v>
      </c>
      <c r="L2998" t="str">
        <f>_xlfn.XLOOKUP(tblOrders[[#This Row],[ProductID]], tblProducts[ProductID], tblProducts[Category])</f>
        <v>Electronics</v>
      </c>
      <c r="M2998">
        <f>_xlfn.XLOOKUP(tblOrders[[#This Row],[ProductID]], tblProducts[ProductID], tblProducts[CostPrice])</f>
        <v>66631</v>
      </c>
      <c r="N2998">
        <f>tblOrders[[#This Row],[Sales]]-(tblOrders[[#This Row],[CostPrice]]*tblOrders[[#This Row],[Quantity]])</f>
        <v>-65231.25</v>
      </c>
      <c r="O2998" t="str">
        <f>TEXT(tblOrders[[#This Row],[Date]],"mmm-yyyy")</f>
        <v>Dec-2025</v>
      </c>
      <c r="P2998" t="str">
        <f>_xlfn.XLOOKUP(tblOrders[[#This Row],[OrderID]], tblReturns[OrderID], tblReturns[Returned])</f>
        <v>No</v>
      </c>
      <c r="Q2998" t="str">
        <f>_xlfn.XLOOKUP(tblOrders[[#This Row],[OrderID]], tblShipping[OrderID], tblShipping[ShipMode])</f>
        <v>Pickup</v>
      </c>
      <c r="R2998" t="str">
        <f>IFERROR(_xlfn.XLOOKUP(A2997, tblCustomers[CustomerID], tblCustomers[CustomerName]), "Not Found")</f>
        <v>Not Found</v>
      </c>
      <c r="S2998" t="str">
        <f>IF(tblOrders[[#This Row],[Sales]]&gt;1000000,"High Value","Standard")</f>
        <v>Standard</v>
      </c>
      <c r="T2998" t="str">
        <f>_xlfn.XLOOKUP(tblOrders[[#This Row],[ProductID]], tblProducts[ProductID], tblProducts[ProductName])</f>
        <v>Product 70</v>
      </c>
      <c r="U2998">
        <f>_xlfn.XLOOKUP(tblOrders[[#This Row],[SalesRepID]], tblSalesreps[RepID], tblSalesreps[Target])</f>
        <v>10652665</v>
      </c>
    </row>
    <row r="2999" spans="1:21">
      <c r="A2999" t="s">
        <v>3796</v>
      </c>
      <c r="B2999" s="7" t="s">
        <v>520</v>
      </c>
      <c r="C2999" t="s">
        <v>1315</v>
      </c>
      <c r="D2999" t="s">
        <v>100</v>
      </c>
      <c r="E2999" t="s">
        <v>186</v>
      </c>
      <c r="F2999" t="s">
        <v>20</v>
      </c>
      <c r="G2999">
        <v>8</v>
      </c>
      <c r="H2999">
        <v>0.15</v>
      </c>
      <c r="I2999" s="2">
        <v>327216</v>
      </c>
      <c r="J2999" t="str">
        <f>_xlfn.XLOOKUP(tblOrders[[#This Row],[CustomerID]], tblCustomers[CustomerID], tblCustomers[CustomerName])</f>
        <v>Customer 270</v>
      </c>
      <c r="K2999" t="str">
        <f>_xlfn.XLOOKUP(tblOrders[[#This Row],[CustomerID]], tblCustomers[CustomerID], tblCustomers[Segment])</f>
        <v>Corporate</v>
      </c>
      <c r="L2999" t="str">
        <f>_xlfn.XLOOKUP(tblOrders[[#This Row],[ProductID]], tblProducts[ProductID], tblProducts[Category])</f>
        <v>Electronics</v>
      </c>
      <c r="M2999">
        <f>_xlfn.XLOOKUP(tblOrders[[#This Row],[ProductID]], tblProducts[ProductID], tblProducts[CostPrice])</f>
        <v>39197</v>
      </c>
      <c r="N2999">
        <f>tblOrders[[#This Row],[Sales]]-(tblOrders[[#This Row],[CostPrice]]*tblOrders[[#This Row],[Quantity]])</f>
        <v>13640</v>
      </c>
      <c r="O2999" t="str">
        <f>TEXT(tblOrders[[#This Row],[Date]],"mmm-yyyy")</f>
        <v>Jan-2025</v>
      </c>
      <c r="P2999" t="str">
        <f>_xlfn.XLOOKUP(tblOrders[[#This Row],[OrderID]], tblReturns[OrderID], tblReturns[Returned])</f>
        <v>No</v>
      </c>
      <c r="Q2999" t="str">
        <f>_xlfn.XLOOKUP(tblOrders[[#This Row],[OrderID]], tblShipping[OrderID], tblShipping[ShipMode])</f>
        <v>Standard</v>
      </c>
      <c r="R2999" t="str">
        <f>IFERROR(_xlfn.XLOOKUP(A2998, tblCustomers[CustomerID], tblCustomers[CustomerName]), "Not Found")</f>
        <v>Not Found</v>
      </c>
      <c r="S2999" t="str">
        <f>IF(tblOrders[[#This Row],[Sales]]&gt;1000000,"High Value","Standard")</f>
        <v>Standard</v>
      </c>
      <c r="T2999" t="str">
        <f>_xlfn.XLOOKUP(tblOrders[[#This Row],[ProductID]], tblProducts[ProductID], tblProducts[ProductName])</f>
        <v>Product 21</v>
      </c>
      <c r="U2999">
        <f>_xlfn.XLOOKUP(tblOrders[[#This Row],[SalesRepID]], tblSalesreps[RepID], tblSalesreps[Target])</f>
        <v>15141830</v>
      </c>
    </row>
    <row r="3000" spans="1:21">
      <c r="A3000" t="s">
        <v>3797</v>
      </c>
      <c r="B3000" s="7" t="s">
        <v>743</v>
      </c>
      <c r="C3000" t="s">
        <v>412</v>
      </c>
      <c r="D3000" t="s">
        <v>64</v>
      </c>
      <c r="E3000" t="s">
        <v>35</v>
      </c>
      <c r="F3000" t="s">
        <v>88</v>
      </c>
      <c r="G3000">
        <v>10</v>
      </c>
      <c r="H3000">
        <v>0.2</v>
      </c>
      <c r="I3000" s="2">
        <v>694296</v>
      </c>
      <c r="J3000" t="str">
        <f>_xlfn.XLOOKUP(tblOrders[[#This Row],[CustomerID]], tblCustomers[CustomerID], tblCustomers[CustomerName])</f>
        <v>Customer 111</v>
      </c>
      <c r="K3000" t="str">
        <f>_xlfn.XLOOKUP(tblOrders[[#This Row],[CustomerID]], tblCustomers[CustomerID], tblCustomers[Segment])</f>
        <v>Corporate</v>
      </c>
      <c r="L3000" t="str">
        <f>_xlfn.XLOOKUP(tblOrders[[#This Row],[ProductID]], tblProducts[ProductID], tblProducts[Category])</f>
        <v>Office</v>
      </c>
      <c r="M3000">
        <f>_xlfn.XLOOKUP(tblOrders[[#This Row],[ProductID]], tblProducts[ProductID], tblProducts[CostPrice])</f>
        <v>13311</v>
      </c>
      <c r="N3000">
        <f>tblOrders[[#This Row],[Sales]]-(tblOrders[[#This Row],[CostPrice]]*tblOrders[[#This Row],[Quantity]])</f>
        <v>561186</v>
      </c>
      <c r="O3000" t="str">
        <f>TEXT(tblOrders[[#This Row],[Date]],"mmm-yyyy")</f>
        <v>Jun-2025</v>
      </c>
      <c r="P3000" t="str">
        <f>_xlfn.XLOOKUP(tblOrders[[#This Row],[OrderID]], tblReturns[OrderID], tblReturns[Returned])</f>
        <v>No</v>
      </c>
      <c r="Q3000" t="str">
        <f>_xlfn.XLOOKUP(tblOrders[[#This Row],[OrderID]], tblShipping[OrderID], tblShipping[ShipMode])</f>
        <v>Pickup</v>
      </c>
      <c r="R3000" t="str">
        <f>IFERROR(_xlfn.XLOOKUP(A2999, tblCustomers[CustomerID], tblCustomers[CustomerName]), "Not Found")</f>
        <v>Not Found</v>
      </c>
      <c r="S3000" t="str">
        <f>IF(tblOrders[[#This Row],[Sales]]&gt;1000000,"High Value","Standard")</f>
        <v>Standard</v>
      </c>
      <c r="T3000" t="str">
        <f>_xlfn.XLOOKUP(tblOrders[[#This Row],[ProductID]], tblProducts[ProductID], tblProducts[ProductName])</f>
        <v>Product 91</v>
      </c>
      <c r="U3000">
        <f>_xlfn.XLOOKUP(tblOrders[[#This Row],[SalesRepID]], tblSalesreps[RepID], tblSalesreps[Target])</f>
        <v>19619177</v>
      </c>
    </row>
    <row r="3001" spans="1:21">
      <c r="A3001" t="s">
        <v>3798</v>
      </c>
      <c r="B3001" s="7" t="s">
        <v>503</v>
      </c>
      <c r="C3001" t="s">
        <v>616</v>
      </c>
      <c r="D3001" t="s">
        <v>902</v>
      </c>
      <c r="E3001" t="s">
        <v>40</v>
      </c>
      <c r="F3001" t="s">
        <v>14</v>
      </c>
      <c r="G3001">
        <v>4</v>
      </c>
      <c r="H3001">
        <v>0</v>
      </c>
      <c r="I3001" s="2">
        <v>164768</v>
      </c>
      <c r="J3001" t="str">
        <f>_xlfn.XLOOKUP(tblOrders[[#This Row],[CustomerID]], tblCustomers[CustomerID], tblCustomers[CustomerName])</f>
        <v>Customer 161</v>
      </c>
      <c r="K3001" t="str">
        <f>_xlfn.XLOOKUP(tblOrders[[#This Row],[CustomerID]], tblCustomers[CustomerID], tblCustomers[Segment])</f>
        <v>SME</v>
      </c>
      <c r="L3001" t="str">
        <f>_xlfn.XLOOKUP(tblOrders[[#This Row],[ProductID]], tblProducts[ProductID], tblProducts[Category])</f>
        <v>Furniture</v>
      </c>
      <c r="M3001">
        <f>_xlfn.XLOOKUP(tblOrders[[#This Row],[ProductID]], tblProducts[ProductID], tblProducts[CostPrice])</f>
        <v>44361</v>
      </c>
      <c r="N3001">
        <f>tblOrders[[#This Row],[Sales]]-(tblOrders[[#This Row],[CostPrice]]*tblOrders[[#This Row],[Quantity]])</f>
        <v>-12676</v>
      </c>
      <c r="O3001" t="str">
        <f>TEXT(tblOrders[[#This Row],[Date]],"mmm-yyyy")</f>
        <v>Jan-2025</v>
      </c>
      <c r="P3001" t="str">
        <f>_xlfn.XLOOKUP(tblOrders[[#This Row],[OrderID]], tblReturns[OrderID], tblReturns[Returned])</f>
        <v>No</v>
      </c>
      <c r="Q3001" t="str">
        <f>_xlfn.XLOOKUP(tblOrders[[#This Row],[OrderID]], tblShipping[OrderID], tblShipping[ShipMode])</f>
        <v>Pickup</v>
      </c>
      <c r="R3001" t="str">
        <f>IFERROR(_xlfn.XLOOKUP(A3000, tblCustomers[CustomerID], tblCustomers[CustomerName]), "Not Found")</f>
        <v>Not Found</v>
      </c>
      <c r="S3001" t="str">
        <f>IF(tblOrders[[#This Row],[Sales]]&gt;1000000,"High Value","Standard")</f>
        <v>Standard</v>
      </c>
      <c r="T3001" t="str">
        <f>_xlfn.XLOOKUP(tblOrders[[#This Row],[ProductID]], tblProducts[ProductID], tblProducts[ProductName])</f>
        <v>Product 3</v>
      </c>
      <c r="U3001">
        <f>_xlfn.XLOOKUP(tblOrders[[#This Row],[SalesRepID]], tblSalesreps[RepID], tblSalesreps[Target])</f>
        <v>6291486</v>
      </c>
    </row>
    <row r="3002" spans="1:21">
      <c r="A3002" t="s">
        <v>3799</v>
      </c>
      <c r="B3002" s="7" t="s">
        <v>407</v>
      </c>
      <c r="C3002" t="s">
        <v>311</v>
      </c>
      <c r="D3002" t="s">
        <v>667</v>
      </c>
      <c r="E3002" t="s">
        <v>210</v>
      </c>
      <c r="F3002" t="s">
        <v>20</v>
      </c>
      <c r="G3002">
        <v>2</v>
      </c>
      <c r="H3002">
        <v>0.2</v>
      </c>
      <c r="I3002" s="2">
        <v>114683.2</v>
      </c>
      <c r="J3002" t="str">
        <f>_xlfn.XLOOKUP(tblOrders[[#This Row],[CustomerID]], tblCustomers[CustomerID], tblCustomers[CustomerName])</f>
        <v>Customer 182</v>
      </c>
      <c r="K3002" t="str">
        <f>_xlfn.XLOOKUP(tblOrders[[#This Row],[CustomerID]], tblCustomers[CustomerID], tblCustomers[Segment])</f>
        <v>Consumer</v>
      </c>
      <c r="L3002" t="str">
        <f>_xlfn.XLOOKUP(tblOrders[[#This Row],[ProductID]], tblProducts[ProductID], tblProducts[Category])</f>
        <v>Electronics</v>
      </c>
      <c r="M3002">
        <f>_xlfn.XLOOKUP(tblOrders[[#This Row],[ProductID]], tblProducts[ProductID], tblProducts[CostPrice])</f>
        <v>13676</v>
      </c>
      <c r="N3002">
        <f>tblOrders[[#This Row],[Sales]]-(tblOrders[[#This Row],[CostPrice]]*tblOrders[[#This Row],[Quantity]])</f>
        <v>87331.199999999997</v>
      </c>
      <c r="O3002" t="str">
        <f>TEXT(tblOrders[[#This Row],[Date]],"mmm-yyyy")</f>
        <v>Feb-2025</v>
      </c>
      <c r="P3002" t="str">
        <f>_xlfn.XLOOKUP(tblOrders[[#This Row],[OrderID]], tblReturns[OrderID], tblReturns[Returned])</f>
        <v>No</v>
      </c>
      <c r="Q3002" t="str">
        <f>_xlfn.XLOOKUP(tblOrders[[#This Row],[OrderID]], tblShipping[OrderID], tblShipping[ShipMode])</f>
        <v>Standard</v>
      </c>
      <c r="R3002" t="str">
        <f>IFERROR(_xlfn.XLOOKUP(A3001, tblCustomers[CustomerID], tblCustomers[CustomerName]), "Not Found")</f>
        <v>Not Found</v>
      </c>
      <c r="S3002" t="str">
        <f>IF(tblOrders[[#This Row],[Sales]]&gt;1000000,"High Value","Standard")</f>
        <v>Standard</v>
      </c>
      <c r="T3002" t="str">
        <f>_xlfn.XLOOKUP(tblOrders[[#This Row],[ProductID]], tblProducts[ProductID], tblProducts[ProductName])</f>
        <v>Product 10</v>
      </c>
      <c r="U3002">
        <f>_xlfn.XLOOKUP(tblOrders[[#This Row],[SalesRepID]], tblSalesreps[RepID], tblSalesreps[Target])</f>
        <v>19336654</v>
      </c>
    </row>
    <row r="3003" spans="1:21">
      <c r="A3003" t="s">
        <v>3800</v>
      </c>
      <c r="B3003" s="7" t="s">
        <v>875</v>
      </c>
      <c r="C3003" t="s">
        <v>778</v>
      </c>
      <c r="D3003" t="s">
        <v>39</v>
      </c>
      <c r="E3003" t="s">
        <v>40</v>
      </c>
      <c r="F3003" t="s">
        <v>88</v>
      </c>
      <c r="G3003">
        <v>9</v>
      </c>
      <c r="H3003">
        <v>0.05</v>
      </c>
      <c r="I3003" s="2">
        <v>337117.95</v>
      </c>
      <c r="J3003" t="str">
        <f>_xlfn.XLOOKUP(tblOrders[[#This Row],[CustomerID]], tblCustomers[CustomerID], tblCustomers[CustomerName])</f>
        <v>Customer 205</v>
      </c>
      <c r="K3003" t="str">
        <f>_xlfn.XLOOKUP(tblOrders[[#This Row],[CustomerID]], tblCustomers[CustomerID], tblCustomers[Segment])</f>
        <v>Corporate</v>
      </c>
      <c r="L3003" t="str">
        <f>_xlfn.XLOOKUP(tblOrders[[#This Row],[ProductID]], tblProducts[ProductID], tblProducts[Category])</f>
        <v>Office</v>
      </c>
      <c r="M3003">
        <f>_xlfn.XLOOKUP(tblOrders[[#This Row],[ProductID]], tblProducts[ProductID], tblProducts[CostPrice])</f>
        <v>63926</v>
      </c>
      <c r="N3003">
        <f>tblOrders[[#This Row],[Sales]]-(tblOrders[[#This Row],[CostPrice]]*tblOrders[[#This Row],[Quantity]])</f>
        <v>-238216.05</v>
      </c>
      <c r="O3003" t="str">
        <f>TEXT(tblOrders[[#This Row],[Date]],"mmm-yyyy")</f>
        <v>Oct-2025</v>
      </c>
      <c r="P3003" t="str">
        <f>_xlfn.XLOOKUP(tblOrders[[#This Row],[OrderID]], tblReturns[OrderID], tblReturns[Returned])</f>
        <v>Yes</v>
      </c>
      <c r="Q3003" t="str">
        <f>_xlfn.XLOOKUP(tblOrders[[#This Row],[OrderID]], tblShipping[OrderID], tblShipping[ShipMode])</f>
        <v>Express</v>
      </c>
      <c r="R3003" t="str">
        <f>IFERROR(_xlfn.XLOOKUP(A3002, tblCustomers[CustomerID], tblCustomers[CustomerName]), "Not Found")</f>
        <v>Not Found</v>
      </c>
      <c r="S3003" t="str">
        <f>IF(tblOrders[[#This Row],[Sales]]&gt;1000000,"High Value","Standard")</f>
        <v>Standard</v>
      </c>
      <c r="T3003" t="str">
        <f>_xlfn.XLOOKUP(tblOrders[[#This Row],[ProductID]], tblProducts[ProductID], tblProducts[ProductName])</f>
        <v>Product 4</v>
      </c>
      <c r="U3003">
        <f>_xlfn.XLOOKUP(tblOrders[[#This Row],[SalesRepID]], tblSalesreps[RepID], tblSalesreps[Target])</f>
        <v>6291486</v>
      </c>
    </row>
    <row r="3004" spans="1:21">
      <c r="A3004" t="s">
        <v>3801</v>
      </c>
      <c r="B3004" s="7" t="s">
        <v>1240</v>
      </c>
      <c r="C3004" t="s">
        <v>171</v>
      </c>
      <c r="D3004" t="s">
        <v>349</v>
      </c>
      <c r="E3004" t="s">
        <v>74</v>
      </c>
      <c r="F3004" t="s">
        <v>14</v>
      </c>
      <c r="G3004">
        <v>4</v>
      </c>
      <c r="H3004">
        <v>0.15</v>
      </c>
      <c r="I3004" s="2">
        <v>392030.2</v>
      </c>
      <c r="J3004" t="str">
        <f>_xlfn.XLOOKUP(tblOrders[[#This Row],[CustomerID]], tblCustomers[CustomerID], tblCustomers[CustomerName])</f>
        <v>Customer 251</v>
      </c>
      <c r="K3004" t="str">
        <f>_xlfn.XLOOKUP(tblOrders[[#This Row],[CustomerID]], tblCustomers[CustomerID], tblCustomers[Segment])</f>
        <v>Consumer</v>
      </c>
      <c r="L3004" t="str">
        <f>_xlfn.XLOOKUP(tblOrders[[#This Row],[ProductID]], tblProducts[ProductID], tblProducts[Category])</f>
        <v>Office</v>
      </c>
      <c r="M3004">
        <f>_xlfn.XLOOKUP(tblOrders[[#This Row],[ProductID]], tblProducts[ProductID], tblProducts[CostPrice])</f>
        <v>26900</v>
      </c>
      <c r="N3004">
        <f>tblOrders[[#This Row],[Sales]]-(tblOrders[[#This Row],[CostPrice]]*tblOrders[[#This Row],[Quantity]])</f>
        <v>284430.2</v>
      </c>
      <c r="O3004" t="str">
        <f>TEXT(tblOrders[[#This Row],[Date]],"mmm-yyyy")</f>
        <v>Sep-2025</v>
      </c>
      <c r="P3004" t="str">
        <f>_xlfn.XLOOKUP(tblOrders[[#This Row],[OrderID]], tblReturns[OrderID], tblReturns[Returned])</f>
        <v>No</v>
      </c>
      <c r="Q3004" t="str">
        <f>_xlfn.XLOOKUP(tblOrders[[#This Row],[OrderID]], tblShipping[OrderID], tblShipping[ShipMode])</f>
        <v>Standard</v>
      </c>
      <c r="R3004" t="str">
        <f>IFERROR(_xlfn.XLOOKUP(A3003, tblCustomers[CustomerID], tblCustomers[CustomerName]), "Not Found")</f>
        <v>Not Found</v>
      </c>
      <c r="S3004" t="str">
        <f>IF(tblOrders[[#This Row],[Sales]]&gt;1000000,"High Value","Standard")</f>
        <v>Standard</v>
      </c>
      <c r="T3004" t="str">
        <f>_xlfn.XLOOKUP(tblOrders[[#This Row],[ProductID]], tblProducts[ProductID], tblProducts[ProductName])</f>
        <v>Product 61</v>
      </c>
      <c r="U3004">
        <f>_xlfn.XLOOKUP(tblOrders[[#This Row],[SalesRepID]], tblSalesreps[RepID], tblSalesreps[Target])</f>
        <v>7254801</v>
      </c>
    </row>
    <row r="3005" spans="1:21">
      <c r="A3005" t="s">
        <v>3802</v>
      </c>
      <c r="B3005" s="7" t="s">
        <v>1427</v>
      </c>
      <c r="C3005" t="s">
        <v>481</v>
      </c>
      <c r="D3005" t="s">
        <v>155</v>
      </c>
      <c r="E3005" t="s">
        <v>40</v>
      </c>
      <c r="F3005" t="s">
        <v>14</v>
      </c>
      <c r="G3005">
        <v>9</v>
      </c>
      <c r="H3005">
        <v>0.15</v>
      </c>
      <c r="I3005" s="2">
        <v>59478.75</v>
      </c>
      <c r="J3005" t="str">
        <f>_xlfn.XLOOKUP(tblOrders[[#This Row],[CustomerID]], tblCustomers[CustomerID], tblCustomers[CustomerName])</f>
        <v>Customer 166</v>
      </c>
      <c r="K3005" t="str">
        <f>_xlfn.XLOOKUP(tblOrders[[#This Row],[CustomerID]], tblCustomers[CustomerID], tblCustomers[Segment])</f>
        <v>SME</v>
      </c>
      <c r="L3005" t="str">
        <f>_xlfn.XLOOKUP(tblOrders[[#This Row],[ProductID]], tblProducts[ProductID], tblProducts[Category])</f>
        <v>Electronics</v>
      </c>
      <c r="M3005">
        <f>_xlfn.XLOOKUP(tblOrders[[#This Row],[ProductID]], tblProducts[ProductID], tblProducts[CostPrice])</f>
        <v>23271</v>
      </c>
      <c r="N3005">
        <f>tblOrders[[#This Row],[Sales]]-(tblOrders[[#This Row],[CostPrice]]*tblOrders[[#This Row],[Quantity]])</f>
        <v>-149960.25</v>
      </c>
      <c r="O3005" t="str">
        <f>TEXT(tblOrders[[#This Row],[Date]],"mmm-yyyy")</f>
        <v>Jan-2025</v>
      </c>
      <c r="P3005" t="str">
        <f>_xlfn.XLOOKUP(tblOrders[[#This Row],[OrderID]], tblReturns[OrderID], tblReturns[Returned])</f>
        <v>No</v>
      </c>
      <c r="Q3005" t="str">
        <f>_xlfn.XLOOKUP(tblOrders[[#This Row],[OrderID]], tblShipping[OrderID], tblShipping[ShipMode])</f>
        <v>Standard</v>
      </c>
      <c r="R3005" t="str">
        <f>IFERROR(_xlfn.XLOOKUP(A3004, tblCustomers[CustomerID], tblCustomers[CustomerName]), "Not Found")</f>
        <v>Not Found</v>
      </c>
      <c r="S3005" t="str">
        <f>IF(tblOrders[[#This Row],[Sales]]&gt;1000000,"High Value","Standard")</f>
        <v>Standard</v>
      </c>
      <c r="T3005" t="str">
        <f>_xlfn.XLOOKUP(tblOrders[[#This Row],[ProductID]], tblProducts[ProductID], tblProducts[ProductName])</f>
        <v>Product 48</v>
      </c>
      <c r="U3005">
        <f>_xlfn.XLOOKUP(tblOrders[[#This Row],[SalesRepID]], tblSalesreps[RepID], tblSalesreps[Target])</f>
        <v>6291486</v>
      </c>
    </row>
    <row r="3006" spans="1:21">
      <c r="A3006" t="s">
        <v>3803</v>
      </c>
      <c r="B3006" s="7" t="s">
        <v>1092</v>
      </c>
      <c r="C3006" t="s">
        <v>1243</v>
      </c>
      <c r="D3006" t="s">
        <v>1230</v>
      </c>
      <c r="E3006" t="s">
        <v>56</v>
      </c>
      <c r="F3006" t="s">
        <v>88</v>
      </c>
      <c r="G3006">
        <v>1</v>
      </c>
      <c r="H3006">
        <v>0.2</v>
      </c>
      <c r="I3006" s="2">
        <v>32494.400000000001</v>
      </c>
      <c r="J3006" t="str">
        <f>_xlfn.XLOOKUP(tblOrders[[#This Row],[CustomerID]], tblCustomers[CustomerID], tblCustomers[CustomerName])</f>
        <v>Customer 180</v>
      </c>
      <c r="K3006" t="str">
        <f>_xlfn.XLOOKUP(tblOrders[[#This Row],[CustomerID]], tblCustomers[CustomerID], tblCustomers[Segment])</f>
        <v>Consumer</v>
      </c>
      <c r="L3006" t="str">
        <f>_xlfn.XLOOKUP(tblOrders[[#This Row],[ProductID]], tblProducts[ProductID], tblProducts[Category])</f>
        <v>Furniture</v>
      </c>
      <c r="M3006">
        <f>_xlfn.XLOOKUP(tblOrders[[#This Row],[ProductID]], tblProducts[ProductID], tblProducts[CostPrice])</f>
        <v>48520</v>
      </c>
      <c r="N3006">
        <f>tblOrders[[#This Row],[Sales]]-(tblOrders[[#This Row],[CostPrice]]*tblOrders[[#This Row],[Quantity]])</f>
        <v>-16025.599999999999</v>
      </c>
      <c r="O3006" t="str">
        <f>TEXT(tblOrders[[#This Row],[Date]],"mmm-yyyy")</f>
        <v>Dec-2025</v>
      </c>
      <c r="P3006" t="str">
        <f>_xlfn.XLOOKUP(tblOrders[[#This Row],[OrderID]], tblReturns[OrderID], tblReturns[Returned])</f>
        <v>No</v>
      </c>
      <c r="Q3006" t="str">
        <f>_xlfn.XLOOKUP(tblOrders[[#This Row],[OrderID]], tblShipping[OrderID], tblShipping[ShipMode])</f>
        <v>Express</v>
      </c>
      <c r="R3006" t="str">
        <f>IFERROR(_xlfn.XLOOKUP(A3005, tblCustomers[CustomerID], tblCustomers[CustomerName]), "Not Found")</f>
        <v>Not Found</v>
      </c>
      <c r="S3006" t="str">
        <f>IF(tblOrders[[#This Row],[Sales]]&gt;1000000,"High Value","Standard")</f>
        <v>Standard</v>
      </c>
      <c r="T3006" t="str">
        <f>_xlfn.XLOOKUP(tblOrders[[#This Row],[ProductID]], tblProducts[ProductID], tblProducts[ProductName])</f>
        <v>Product 73</v>
      </c>
      <c r="U3006">
        <f>_xlfn.XLOOKUP(tblOrders[[#This Row],[SalesRepID]], tblSalesreps[RepID], tblSalesreps[Target])</f>
        <v>14265630</v>
      </c>
    </row>
    <row r="3007" spans="1:21">
      <c r="A3007" t="s">
        <v>3804</v>
      </c>
      <c r="B3007" s="7" t="s">
        <v>1364</v>
      </c>
      <c r="C3007" t="s">
        <v>605</v>
      </c>
      <c r="D3007" t="s">
        <v>288</v>
      </c>
      <c r="E3007" t="s">
        <v>105</v>
      </c>
      <c r="F3007" t="s">
        <v>20</v>
      </c>
      <c r="G3007">
        <v>8</v>
      </c>
      <c r="H3007">
        <v>0</v>
      </c>
      <c r="I3007" s="2">
        <v>562608</v>
      </c>
      <c r="J3007" t="str">
        <f>_xlfn.XLOOKUP(tblOrders[[#This Row],[CustomerID]], tblCustomers[CustomerID], tblCustomers[CustomerName])</f>
        <v>Customer 207</v>
      </c>
      <c r="K3007" t="str">
        <f>_xlfn.XLOOKUP(tblOrders[[#This Row],[CustomerID]], tblCustomers[CustomerID], tblCustomers[Segment])</f>
        <v>SME</v>
      </c>
      <c r="L3007" t="str">
        <f>_xlfn.XLOOKUP(tblOrders[[#This Row],[ProductID]], tblProducts[ProductID], tblProducts[Category])</f>
        <v>Furniture</v>
      </c>
      <c r="M3007">
        <f>_xlfn.XLOOKUP(tblOrders[[#This Row],[ProductID]], tblProducts[ProductID], tblProducts[CostPrice])</f>
        <v>34258</v>
      </c>
      <c r="N3007">
        <f>tblOrders[[#This Row],[Sales]]-(tblOrders[[#This Row],[CostPrice]]*tblOrders[[#This Row],[Quantity]])</f>
        <v>288544</v>
      </c>
      <c r="O3007" t="str">
        <f>TEXT(tblOrders[[#This Row],[Date]],"mmm-yyyy")</f>
        <v>Jan-2025</v>
      </c>
      <c r="P3007" t="str">
        <f>_xlfn.XLOOKUP(tblOrders[[#This Row],[OrderID]], tblReturns[OrderID], tblReturns[Returned])</f>
        <v>No</v>
      </c>
      <c r="Q3007" t="str">
        <f>_xlfn.XLOOKUP(tblOrders[[#This Row],[OrderID]], tblShipping[OrderID], tblShipping[ShipMode])</f>
        <v>Express</v>
      </c>
      <c r="R3007" t="str">
        <f>IFERROR(_xlfn.XLOOKUP(A3006, tblCustomers[CustomerID], tblCustomers[CustomerName]), "Not Found")</f>
        <v>Not Found</v>
      </c>
      <c r="S3007" t="str">
        <f>IF(tblOrders[[#This Row],[Sales]]&gt;1000000,"High Value","Standard")</f>
        <v>Standard</v>
      </c>
      <c r="T3007" t="str">
        <f>_xlfn.XLOOKUP(tblOrders[[#This Row],[ProductID]], tblProducts[ProductID], tblProducts[ProductName])</f>
        <v>Product 39</v>
      </c>
      <c r="U3007">
        <f>_xlfn.XLOOKUP(tblOrders[[#This Row],[SalesRepID]], tblSalesreps[RepID], tblSalesreps[Target])</f>
        <v>8698154</v>
      </c>
    </row>
    <row r="3008" spans="1:21">
      <c r="A3008" t="s">
        <v>3805</v>
      </c>
      <c r="B3008" s="7" t="s">
        <v>1249</v>
      </c>
      <c r="C3008" t="s">
        <v>825</v>
      </c>
      <c r="D3008" t="s">
        <v>182</v>
      </c>
      <c r="E3008" t="s">
        <v>45</v>
      </c>
      <c r="F3008" t="s">
        <v>20</v>
      </c>
      <c r="G3008">
        <v>7</v>
      </c>
      <c r="H3008">
        <v>0.15</v>
      </c>
      <c r="I3008" s="2">
        <v>753918.55</v>
      </c>
      <c r="J3008" t="str">
        <f>_xlfn.XLOOKUP(tblOrders[[#This Row],[CustomerID]], tblCustomers[CustomerID], tblCustomers[CustomerName])</f>
        <v>Customer 250</v>
      </c>
      <c r="K3008" t="str">
        <f>_xlfn.XLOOKUP(tblOrders[[#This Row],[CustomerID]], tblCustomers[CustomerID], tblCustomers[Segment])</f>
        <v>SME</v>
      </c>
      <c r="L3008" t="str">
        <f>_xlfn.XLOOKUP(tblOrders[[#This Row],[ProductID]], tblProducts[ProductID], tblProducts[Category])</f>
        <v>Furniture</v>
      </c>
      <c r="M3008">
        <f>_xlfn.XLOOKUP(tblOrders[[#This Row],[ProductID]], tblProducts[ProductID], tblProducts[CostPrice])</f>
        <v>76428</v>
      </c>
      <c r="N3008">
        <f>tblOrders[[#This Row],[Sales]]-(tblOrders[[#This Row],[CostPrice]]*tblOrders[[#This Row],[Quantity]])</f>
        <v>218922.55000000005</v>
      </c>
      <c r="O3008" t="str">
        <f>TEXT(tblOrders[[#This Row],[Date]],"mmm-yyyy")</f>
        <v>Jun-2025</v>
      </c>
      <c r="P3008" t="str">
        <f>_xlfn.XLOOKUP(tblOrders[[#This Row],[OrderID]], tblReturns[OrderID], tblReturns[Returned])</f>
        <v>No</v>
      </c>
      <c r="Q3008" t="str">
        <f>_xlfn.XLOOKUP(tblOrders[[#This Row],[OrderID]], tblShipping[OrderID], tblShipping[ShipMode])</f>
        <v>Standard</v>
      </c>
      <c r="R3008" t="str">
        <f>IFERROR(_xlfn.XLOOKUP(A3007, tblCustomers[CustomerID], tblCustomers[CustomerName]), "Not Found")</f>
        <v>Not Found</v>
      </c>
      <c r="S3008" t="str">
        <f>IF(tblOrders[[#This Row],[Sales]]&gt;1000000,"High Value","Standard")</f>
        <v>Standard</v>
      </c>
      <c r="T3008" t="str">
        <f>_xlfn.XLOOKUP(tblOrders[[#This Row],[ProductID]], tblProducts[ProductID], tblProducts[ProductName])</f>
        <v>Product 11</v>
      </c>
      <c r="U3008">
        <f>_xlfn.XLOOKUP(tblOrders[[#This Row],[SalesRepID]], tblSalesreps[RepID], tblSalesreps[Target])</f>
        <v>11319839</v>
      </c>
    </row>
    <row r="3009" spans="1:21">
      <c r="A3009" t="s">
        <v>3806</v>
      </c>
      <c r="B3009" s="7" t="s">
        <v>869</v>
      </c>
      <c r="C3009" t="s">
        <v>600</v>
      </c>
      <c r="D3009" t="s">
        <v>60</v>
      </c>
      <c r="E3009" t="s">
        <v>79</v>
      </c>
      <c r="F3009" t="s">
        <v>20</v>
      </c>
      <c r="G3009">
        <v>5</v>
      </c>
      <c r="H3009">
        <v>0.05</v>
      </c>
      <c r="I3009" s="2">
        <v>285498.75</v>
      </c>
      <c r="J3009" t="str">
        <f>_xlfn.XLOOKUP(tblOrders[[#This Row],[CustomerID]], tblCustomers[CustomerID], tblCustomers[CustomerName])</f>
        <v>Customer 105</v>
      </c>
      <c r="K3009" t="str">
        <f>_xlfn.XLOOKUP(tblOrders[[#This Row],[CustomerID]], tblCustomers[CustomerID], tblCustomers[Segment])</f>
        <v>Consumer</v>
      </c>
      <c r="L3009" t="str">
        <f>_xlfn.XLOOKUP(tblOrders[[#This Row],[ProductID]], tblProducts[ProductID], tblProducts[Category])</f>
        <v>Office</v>
      </c>
      <c r="M3009">
        <f>_xlfn.XLOOKUP(tblOrders[[#This Row],[ProductID]], tblProducts[ProductID], tblProducts[CostPrice])</f>
        <v>62137</v>
      </c>
      <c r="N3009">
        <f>tblOrders[[#This Row],[Sales]]-(tblOrders[[#This Row],[CostPrice]]*tblOrders[[#This Row],[Quantity]])</f>
        <v>-25186.25</v>
      </c>
      <c r="O3009" t="str">
        <f>TEXT(tblOrders[[#This Row],[Date]],"mmm-yyyy")</f>
        <v>Nov-2025</v>
      </c>
      <c r="P3009" t="str">
        <f>_xlfn.XLOOKUP(tblOrders[[#This Row],[OrderID]], tblReturns[OrderID], tblReturns[Returned])</f>
        <v>No</v>
      </c>
      <c r="Q3009" t="str">
        <f>_xlfn.XLOOKUP(tblOrders[[#This Row],[OrderID]], tblShipping[OrderID], tblShipping[ShipMode])</f>
        <v>Pickup</v>
      </c>
      <c r="R3009" t="str">
        <f>IFERROR(_xlfn.XLOOKUP(A3008, tblCustomers[CustomerID], tblCustomers[CustomerName]), "Not Found")</f>
        <v>Not Found</v>
      </c>
      <c r="S3009" t="str">
        <f>IF(tblOrders[[#This Row],[Sales]]&gt;1000000,"High Value","Standard")</f>
        <v>Standard</v>
      </c>
      <c r="T3009" t="str">
        <f>_xlfn.XLOOKUP(tblOrders[[#This Row],[ProductID]], tblProducts[ProductID], tblProducts[ProductName])</f>
        <v>Product 100</v>
      </c>
      <c r="U3009">
        <f>_xlfn.XLOOKUP(tblOrders[[#This Row],[SalesRepID]], tblSalesreps[RepID], tblSalesreps[Target])</f>
        <v>8592536</v>
      </c>
    </row>
    <row r="3010" spans="1:21">
      <c r="A3010" t="s">
        <v>3807</v>
      </c>
      <c r="B3010" s="7" t="s">
        <v>553</v>
      </c>
      <c r="C3010" t="s">
        <v>1076</v>
      </c>
      <c r="D3010" t="s">
        <v>318</v>
      </c>
      <c r="E3010" t="s">
        <v>105</v>
      </c>
      <c r="F3010" t="s">
        <v>14</v>
      </c>
      <c r="G3010">
        <v>1</v>
      </c>
      <c r="H3010">
        <v>0.05</v>
      </c>
      <c r="I3010" s="2">
        <v>122171.9</v>
      </c>
      <c r="J3010" t="str">
        <f>_xlfn.XLOOKUP(tblOrders[[#This Row],[CustomerID]], tblCustomers[CustomerID], tblCustomers[CustomerName])</f>
        <v>Customer 167</v>
      </c>
      <c r="K3010" t="str">
        <f>_xlfn.XLOOKUP(tblOrders[[#This Row],[CustomerID]], tblCustomers[CustomerID], tblCustomers[Segment])</f>
        <v>SME</v>
      </c>
      <c r="L3010" t="str">
        <f>_xlfn.XLOOKUP(tblOrders[[#This Row],[ProductID]], tblProducts[ProductID], tblProducts[Category])</f>
        <v>Office</v>
      </c>
      <c r="M3010">
        <f>_xlfn.XLOOKUP(tblOrders[[#This Row],[ProductID]], tblProducts[ProductID], tblProducts[CostPrice])</f>
        <v>39205</v>
      </c>
      <c r="N3010">
        <f>tblOrders[[#This Row],[Sales]]-(tblOrders[[#This Row],[CostPrice]]*tblOrders[[#This Row],[Quantity]])</f>
        <v>82966.899999999994</v>
      </c>
      <c r="O3010" t="str">
        <f>TEXT(tblOrders[[#This Row],[Date]],"mmm-yyyy")</f>
        <v>Jun-2025</v>
      </c>
      <c r="P3010" t="str">
        <f>_xlfn.XLOOKUP(tblOrders[[#This Row],[OrderID]], tblReturns[OrderID], tblReturns[Returned])</f>
        <v>No</v>
      </c>
      <c r="Q3010" t="str">
        <f>_xlfn.XLOOKUP(tblOrders[[#This Row],[OrderID]], tblShipping[OrderID], tblShipping[ShipMode])</f>
        <v>Express</v>
      </c>
      <c r="R3010" t="str">
        <f>IFERROR(_xlfn.XLOOKUP(A3009, tblCustomers[CustomerID], tblCustomers[CustomerName]), "Not Found")</f>
        <v>Not Found</v>
      </c>
      <c r="S3010" t="str">
        <f>IF(tblOrders[[#This Row],[Sales]]&gt;1000000,"High Value","Standard")</f>
        <v>Standard</v>
      </c>
      <c r="T3010" t="str">
        <f>_xlfn.XLOOKUP(tblOrders[[#This Row],[ProductID]], tblProducts[ProductID], tblProducts[ProductName])</f>
        <v>Product 74</v>
      </c>
      <c r="U3010">
        <f>_xlfn.XLOOKUP(tblOrders[[#This Row],[SalesRepID]], tblSalesreps[RepID], tblSalesreps[Target])</f>
        <v>8698154</v>
      </c>
    </row>
    <row r="3011" spans="1:21">
      <c r="A3011" t="s">
        <v>3808</v>
      </c>
      <c r="B3011" s="7" t="s">
        <v>558</v>
      </c>
      <c r="C3011" t="s">
        <v>1619</v>
      </c>
      <c r="D3011" t="s">
        <v>617</v>
      </c>
      <c r="E3011" t="s">
        <v>119</v>
      </c>
      <c r="F3011" t="s">
        <v>20</v>
      </c>
      <c r="G3011">
        <v>4</v>
      </c>
      <c r="H3011">
        <v>0.15</v>
      </c>
      <c r="I3011" s="2">
        <v>182648</v>
      </c>
      <c r="J3011" t="str">
        <f>_xlfn.XLOOKUP(tblOrders[[#This Row],[CustomerID]], tblCustomers[CustomerID], tblCustomers[CustomerName])</f>
        <v>Customer 280</v>
      </c>
      <c r="K3011" t="str">
        <f>_xlfn.XLOOKUP(tblOrders[[#This Row],[CustomerID]], tblCustomers[CustomerID], tblCustomers[Segment])</f>
        <v>Consumer</v>
      </c>
      <c r="L3011" t="str">
        <f>_xlfn.XLOOKUP(tblOrders[[#This Row],[ProductID]], tblProducts[ProductID], tblProducts[Category])</f>
        <v>Home</v>
      </c>
      <c r="M3011">
        <f>_xlfn.XLOOKUP(tblOrders[[#This Row],[ProductID]], tblProducts[ProductID], tblProducts[CostPrice])</f>
        <v>61495</v>
      </c>
      <c r="N3011">
        <f>tblOrders[[#This Row],[Sales]]-(tblOrders[[#This Row],[CostPrice]]*tblOrders[[#This Row],[Quantity]])</f>
        <v>-63332</v>
      </c>
      <c r="O3011" t="str">
        <f>TEXT(tblOrders[[#This Row],[Date]],"mmm-yyyy")</f>
        <v>Dec-2025</v>
      </c>
      <c r="P3011" t="str">
        <f>_xlfn.XLOOKUP(tblOrders[[#This Row],[OrderID]], tblReturns[OrderID], tblReturns[Returned])</f>
        <v>No</v>
      </c>
      <c r="Q3011" t="str">
        <f>_xlfn.XLOOKUP(tblOrders[[#This Row],[OrderID]], tblShipping[OrderID], tblShipping[ShipMode])</f>
        <v>Standard</v>
      </c>
      <c r="R3011" t="str">
        <f>IFERROR(_xlfn.XLOOKUP(A3010, tblCustomers[CustomerID], tblCustomers[CustomerName]), "Not Found")</f>
        <v>Not Found</v>
      </c>
      <c r="S3011" t="str">
        <f>IF(tblOrders[[#This Row],[Sales]]&gt;1000000,"High Value","Standard")</f>
        <v>Standard</v>
      </c>
      <c r="T3011" t="str">
        <f>_xlfn.XLOOKUP(tblOrders[[#This Row],[ProductID]], tblProducts[ProductID], tblProducts[ProductName])</f>
        <v>Product 45</v>
      </c>
      <c r="U3011">
        <f>_xlfn.XLOOKUP(tblOrders[[#This Row],[SalesRepID]], tblSalesreps[RepID], tblSalesreps[Target])</f>
        <v>5886694</v>
      </c>
    </row>
    <row r="3012" spans="1:21">
      <c r="A3012" t="s">
        <v>3809</v>
      </c>
      <c r="B3012" s="7" t="s">
        <v>1545</v>
      </c>
      <c r="C3012" t="s">
        <v>91</v>
      </c>
      <c r="D3012" t="s">
        <v>566</v>
      </c>
      <c r="E3012" t="s">
        <v>13</v>
      </c>
      <c r="F3012" t="s">
        <v>20</v>
      </c>
      <c r="G3012">
        <v>2</v>
      </c>
      <c r="H3012">
        <v>0.1</v>
      </c>
      <c r="I3012" s="2">
        <v>39420</v>
      </c>
      <c r="J3012" t="str">
        <f>_xlfn.XLOOKUP(tblOrders[[#This Row],[CustomerID]], tblCustomers[CustomerID], tblCustomers[CustomerName])</f>
        <v>Customer 287</v>
      </c>
      <c r="K3012" t="str">
        <f>_xlfn.XLOOKUP(tblOrders[[#This Row],[CustomerID]], tblCustomers[CustomerID], tblCustomers[Segment])</f>
        <v>Corporate</v>
      </c>
      <c r="L3012" t="str">
        <f>_xlfn.XLOOKUP(tblOrders[[#This Row],[ProductID]], tblProducts[ProductID], tblProducts[Category])</f>
        <v>Electronics</v>
      </c>
      <c r="M3012">
        <f>_xlfn.XLOOKUP(tblOrders[[#This Row],[ProductID]], tblProducts[ProductID], tblProducts[CostPrice])</f>
        <v>26222</v>
      </c>
      <c r="N3012">
        <f>tblOrders[[#This Row],[Sales]]-(tblOrders[[#This Row],[CostPrice]]*tblOrders[[#This Row],[Quantity]])</f>
        <v>-13024</v>
      </c>
      <c r="O3012" t="str">
        <f>TEXT(tblOrders[[#This Row],[Date]],"mmm-yyyy")</f>
        <v>Oct-2025</v>
      </c>
      <c r="P3012" t="str">
        <f>_xlfn.XLOOKUP(tblOrders[[#This Row],[OrderID]], tblReturns[OrderID], tblReturns[Returned])</f>
        <v>No</v>
      </c>
      <c r="Q3012" t="str">
        <f>_xlfn.XLOOKUP(tblOrders[[#This Row],[OrderID]], tblShipping[OrderID], tblShipping[ShipMode])</f>
        <v>Express</v>
      </c>
      <c r="R3012" t="str">
        <f>IFERROR(_xlfn.XLOOKUP(A3011, tblCustomers[CustomerID], tblCustomers[CustomerName]), "Not Found")</f>
        <v>Not Found</v>
      </c>
      <c r="S3012" t="str">
        <f>IF(tblOrders[[#This Row],[Sales]]&gt;1000000,"High Value","Standard")</f>
        <v>Standard</v>
      </c>
      <c r="T3012" t="str">
        <f>_xlfn.XLOOKUP(tblOrders[[#This Row],[ProductID]], tblProducts[ProductID], tblProducts[ProductName])</f>
        <v>Product 87</v>
      </c>
      <c r="U3012">
        <f>_xlfn.XLOOKUP(tblOrders[[#This Row],[SalesRepID]], tblSalesreps[RepID], tblSalesreps[Target])</f>
        <v>11852878</v>
      </c>
    </row>
    <row r="3013" spans="1:21">
      <c r="A3013" t="s">
        <v>3810</v>
      </c>
      <c r="B3013" s="7" t="s">
        <v>722</v>
      </c>
      <c r="C3013" t="s">
        <v>208</v>
      </c>
      <c r="D3013" t="s">
        <v>145</v>
      </c>
      <c r="E3013" t="s">
        <v>25</v>
      </c>
      <c r="F3013" t="s">
        <v>14</v>
      </c>
      <c r="G3013">
        <v>10</v>
      </c>
      <c r="H3013">
        <v>0.15</v>
      </c>
      <c r="I3013" s="2">
        <v>730634.5</v>
      </c>
      <c r="J3013" t="str">
        <f>_xlfn.XLOOKUP(tblOrders[[#This Row],[CustomerID]], tblCustomers[CustomerID], tblCustomers[CustomerName])</f>
        <v>Customer 110</v>
      </c>
      <c r="K3013" t="str">
        <f>_xlfn.XLOOKUP(tblOrders[[#This Row],[CustomerID]], tblCustomers[CustomerID], tblCustomers[Segment])</f>
        <v>Consumer</v>
      </c>
      <c r="L3013" t="str">
        <f>_xlfn.XLOOKUP(tblOrders[[#This Row],[ProductID]], tblProducts[ProductID], tblProducts[Category])</f>
        <v>Furniture</v>
      </c>
      <c r="M3013">
        <f>_xlfn.XLOOKUP(tblOrders[[#This Row],[ProductID]], tblProducts[ProductID], tblProducts[CostPrice])</f>
        <v>55764</v>
      </c>
      <c r="N3013">
        <f>tblOrders[[#This Row],[Sales]]-(tblOrders[[#This Row],[CostPrice]]*tblOrders[[#This Row],[Quantity]])</f>
        <v>172994.5</v>
      </c>
      <c r="O3013" t="str">
        <f>TEXT(tblOrders[[#This Row],[Date]],"mmm-yyyy")</f>
        <v>Jun-2025</v>
      </c>
      <c r="P3013" t="str">
        <f>_xlfn.XLOOKUP(tblOrders[[#This Row],[OrderID]], tblReturns[OrderID], tblReturns[Returned])</f>
        <v>Yes</v>
      </c>
      <c r="Q3013" t="str">
        <f>_xlfn.XLOOKUP(tblOrders[[#This Row],[OrderID]], tblShipping[OrderID], tblShipping[ShipMode])</f>
        <v>Pickup</v>
      </c>
      <c r="R3013" t="str">
        <f>IFERROR(_xlfn.XLOOKUP(A3012, tblCustomers[CustomerID], tblCustomers[CustomerName]), "Not Found")</f>
        <v>Not Found</v>
      </c>
      <c r="S3013" t="str">
        <f>IF(tblOrders[[#This Row],[Sales]]&gt;1000000,"High Value","Standard")</f>
        <v>Standard</v>
      </c>
      <c r="T3013" t="str">
        <f>_xlfn.XLOOKUP(tblOrders[[#This Row],[ProductID]], tblProducts[ProductID], tblProducts[ProductName])</f>
        <v>Product 89</v>
      </c>
      <c r="U3013">
        <f>_xlfn.XLOOKUP(tblOrders[[#This Row],[SalesRepID]], tblSalesreps[RepID], tblSalesreps[Target])</f>
        <v>7094914</v>
      </c>
    </row>
    <row r="3014" spans="1:21">
      <c r="A3014" t="s">
        <v>3811</v>
      </c>
      <c r="B3014" s="7" t="s">
        <v>257</v>
      </c>
      <c r="C3014" t="s">
        <v>650</v>
      </c>
      <c r="D3014" t="s">
        <v>430</v>
      </c>
      <c r="E3014" t="s">
        <v>45</v>
      </c>
      <c r="F3014" t="s">
        <v>26</v>
      </c>
      <c r="G3014">
        <v>8</v>
      </c>
      <c r="H3014">
        <v>0</v>
      </c>
      <c r="I3014" s="2">
        <v>984536</v>
      </c>
      <c r="J3014" t="str">
        <f>_xlfn.XLOOKUP(tblOrders[[#This Row],[CustomerID]], tblCustomers[CustomerID], tblCustomers[CustomerName])</f>
        <v>Customer 47</v>
      </c>
      <c r="K3014" t="str">
        <f>_xlfn.XLOOKUP(tblOrders[[#This Row],[CustomerID]], tblCustomers[CustomerID], tblCustomers[Segment])</f>
        <v>SME</v>
      </c>
      <c r="L3014" t="str">
        <f>_xlfn.XLOOKUP(tblOrders[[#This Row],[ProductID]], tblProducts[ProductID], tblProducts[Category])</f>
        <v>Office</v>
      </c>
      <c r="M3014">
        <f>_xlfn.XLOOKUP(tblOrders[[#This Row],[ProductID]], tblProducts[ProductID], tblProducts[CostPrice])</f>
        <v>7566</v>
      </c>
      <c r="N3014">
        <f>tblOrders[[#This Row],[Sales]]-(tblOrders[[#This Row],[CostPrice]]*tblOrders[[#This Row],[Quantity]])</f>
        <v>924008</v>
      </c>
      <c r="O3014" t="str">
        <f>TEXT(tblOrders[[#This Row],[Date]],"mmm-yyyy")</f>
        <v>Jul-2025</v>
      </c>
      <c r="P3014" t="str">
        <f>_xlfn.XLOOKUP(tblOrders[[#This Row],[OrderID]], tblReturns[OrderID], tblReturns[Returned])</f>
        <v>No</v>
      </c>
      <c r="Q3014" t="str">
        <f>_xlfn.XLOOKUP(tblOrders[[#This Row],[OrderID]], tblShipping[OrderID], tblShipping[ShipMode])</f>
        <v>Express</v>
      </c>
      <c r="R3014" t="str">
        <f>IFERROR(_xlfn.XLOOKUP(A3013, tblCustomers[CustomerID], tblCustomers[CustomerName]), "Not Found")</f>
        <v>Not Found</v>
      </c>
      <c r="S3014" t="str">
        <f>IF(tblOrders[[#This Row],[Sales]]&gt;1000000,"High Value","Standard")</f>
        <v>Standard</v>
      </c>
      <c r="T3014" t="str">
        <f>_xlfn.XLOOKUP(tblOrders[[#This Row],[ProductID]], tblProducts[ProductID], tblProducts[ProductName])</f>
        <v>Product 85</v>
      </c>
      <c r="U3014">
        <f>_xlfn.XLOOKUP(tblOrders[[#This Row],[SalesRepID]], tblSalesreps[RepID], tblSalesreps[Target])</f>
        <v>11319839</v>
      </c>
    </row>
    <row r="3015" spans="1:21">
      <c r="A3015" t="s">
        <v>3812</v>
      </c>
      <c r="B3015" s="7" t="s">
        <v>812</v>
      </c>
      <c r="C3015" t="s">
        <v>1158</v>
      </c>
      <c r="D3015" t="s">
        <v>190</v>
      </c>
      <c r="E3015" t="s">
        <v>186</v>
      </c>
      <c r="F3015" t="s">
        <v>88</v>
      </c>
      <c r="G3015">
        <v>7</v>
      </c>
      <c r="H3015">
        <v>0.2</v>
      </c>
      <c r="I3015" s="2">
        <v>391417.59999999998</v>
      </c>
      <c r="J3015" t="str">
        <f>_xlfn.XLOOKUP(tblOrders[[#This Row],[CustomerID]], tblCustomers[CustomerID], tblCustomers[CustomerName])</f>
        <v>Customer 124</v>
      </c>
      <c r="K3015" t="str">
        <f>_xlfn.XLOOKUP(tblOrders[[#This Row],[CustomerID]], tblCustomers[CustomerID], tblCustomers[Segment])</f>
        <v>SME</v>
      </c>
      <c r="L3015" t="str">
        <f>_xlfn.XLOOKUP(tblOrders[[#This Row],[ProductID]], tblProducts[ProductID], tblProducts[Category])</f>
        <v>Furniture</v>
      </c>
      <c r="M3015">
        <f>_xlfn.XLOOKUP(tblOrders[[#This Row],[ProductID]], tblProducts[ProductID], tblProducts[CostPrice])</f>
        <v>47272</v>
      </c>
      <c r="N3015">
        <f>tblOrders[[#This Row],[Sales]]-(tblOrders[[#This Row],[CostPrice]]*tblOrders[[#This Row],[Quantity]])</f>
        <v>60513.599999999977</v>
      </c>
      <c r="O3015" t="str">
        <f>TEXT(tblOrders[[#This Row],[Date]],"mmm-yyyy")</f>
        <v>Sep-2025</v>
      </c>
      <c r="P3015" t="str">
        <f>_xlfn.XLOOKUP(tblOrders[[#This Row],[OrderID]], tblReturns[OrderID], tblReturns[Returned])</f>
        <v>No</v>
      </c>
      <c r="Q3015" t="str">
        <f>_xlfn.XLOOKUP(tblOrders[[#This Row],[OrderID]], tblShipping[OrderID], tblShipping[ShipMode])</f>
        <v>Express</v>
      </c>
      <c r="R3015" t="str">
        <f>IFERROR(_xlfn.XLOOKUP(A3014, tblCustomers[CustomerID], tblCustomers[CustomerName]), "Not Found")</f>
        <v>Not Found</v>
      </c>
      <c r="S3015" t="str">
        <f>IF(tblOrders[[#This Row],[Sales]]&gt;1000000,"High Value","Standard")</f>
        <v>Standard</v>
      </c>
      <c r="T3015" t="str">
        <f>_xlfn.XLOOKUP(tblOrders[[#This Row],[ProductID]], tblProducts[ProductID], tblProducts[ProductName])</f>
        <v>Product 33</v>
      </c>
      <c r="U3015">
        <f>_xlfn.XLOOKUP(tblOrders[[#This Row],[SalesRepID]], tblSalesreps[RepID], tblSalesreps[Target])</f>
        <v>15141830</v>
      </c>
    </row>
    <row r="3016" spans="1:21">
      <c r="A3016" t="s">
        <v>3813</v>
      </c>
      <c r="B3016" s="7" t="s">
        <v>749</v>
      </c>
      <c r="C3016" t="s">
        <v>565</v>
      </c>
      <c r="D3016" t="s">
        <v>454</v>
      </c>
      <c r="E3016" t="s">
        <v>186</v>
      </c>
      <c r="F3016" t="s">
        <v>88</v>
      </c>
      <c r="G3016">
        <v>8</v>
      </c>
      <c r="H3016">
        <v>0.15</v>
      </c>
      <c r="I3016" s="2">
        <v>842479.2</v>
      </c>
      <c r="J3016" t="str">
        <f>_xlfn.XLOOKUP(tblOrders[[#This Row],[CustomerID]], tblCustomers[CustomerID], tblCustomers[CustomerName])</f>
        <v>Customer 22</v>
      </c>
      <c r="K3016" t="str">
        <f>_xlfn.XLOOKUP(tblOrders[[#This Row],[CustomerID]], tblCustomers[CustomerID], tblCustomers[Segment])</f>
        <v>Consumer</v>
      </c>
      <c r="L3016" t="str">
        <f>_xlfn.XLOOKUP(tblOrders[[#This Row],[ProductID]], tblProducts[ProductID], tblProducts[Category])</f>
        <v>Furniture</v>
      </c>
      <c r="M3016">
        <f>_xlfn.XLOOKUP(tblOrders[[#This Row],[ProductID]], tblProducts[ProductID], tblProducts[CostPrice])</f>
        <v>31369</v>
      </c>
      <c r="N3016">
        <f>tblOrders[[#This Row],[Sales]]-(tblOrders[[#This Row],[CostPrice]]*tblOrders[[#This Row],[Quantity]])</f>
        <v>591527.19999999995</v>
      </c>
      <c r="O3016" t="str">
        <f>TEXT(tblOrders[[#This Row],[Date]],"mmm-yyyy")</f>
        <v>Feb-2025</v>
      </c>
      <c r="P3016" t="str">
        <f>_xlfn.XLOOKUP(tblOrders[[#This Row],[OrderID]], tblReturns[OrderID], tblReturns[Returned])</f>
        <v>No</v>
      </c>
      <c r="Q3016" t="str">
        <f>_xlfn.XLOOKUP(tblOrders[[#This Row],[OrderID]], tblShipping[OrderID], tblShipping[ShipMode])</f>
        <v>Standard</v>
      </c>
      <c r="R3016" t="str">
        <f>IFERROR(_xlfn.XLOOKUP(A3015, tblCustomers[CustomerID], tblCustomers[CustomerName]), "Not Found")</f>
        <v>Not Found</v>
      </c>
      <c r="S3016" t="str">
        <f>IF(tblOrders[[#This Row],[Sales]]&gt;1000000,"High Value","Standard")</f>
        <v>Standard</v>
      </c>
      <c r="T3016" t="str">
        <f>_xlfn.XLOOKUP(tblOrders[[#This Row],[ProductID]], tblProducts[ProductID], tblProducts[ProductName])</f>
        <v>Product 37</v>
      </c>
      <c r="U3016">
        <f>_xlfn.XLOOKUP(tblOrders[[#This Row],[SalesRepID]], tblSalesreps[RepID], tblSalesreps[Target])</f>
        <v>15141830</v>
      </c>
    </row>
    <row r="3017" spans="1:21">
      <c r="A3017" t="s">
        <v>3814</v>
      </c>
      <c r="B3017" s="7" t="s">
        <v>1266</v>
      </c>
      <c r="C3017" t="s">
        <v>1079</v>
      </c>
      <c r="D3017" t="s">
        <v>96</v>
      </c>
      <c r="E3017" t="s">
        <v>69</v>
      </c>
      <c r="F3017" t="s">
        <v>14</v>
      </c>
      <c r="G3017">
        <v>6</v>
      </c>
      <c r="H3017">
        <v>0.15</v>
      </c>
      <c r="I3017" s="2">
        <v>96221.7</v>
      </c>
      <c r="J3017" t="str">
        <f>_xlfn.XLOOKUP(tblOrders[[#This Row],[CustomerID]], tblCustomers[CustomerID], tblCustomers[CustomerName])</f>
        <v>Customer 185</v>
      </c>
      <c r="K3017" t="str">
        <f>_xlfn.XLOOKUP(tblOrders[[#This Row],[CustomerID]], tblCustomers[CustomerID], tblCustomers[Segment])</f>
        <v>Consumer</v>
      </c>
      <c r="L3017" t="str">
        <f>_xlfn.XLOOKUP(tblOrders[[#This Row],[ProductID]], tblProducts[ProductID], tblProducts[Category])</f>
        <v>Office</v>
      </c>
      <c r="M3017">
        <f>_xlfn.XLOOKUP(tblOrders[[#This Row],[ProductID]], tblProducts[ProductID], tblProducts[CostPrice])</f>
        <v>20831</v>
      </c>
      <c r="N3017">
        <f>tblOrders[[#This Row],[Sales]]-(tblOrders[[#This Row],[CostPrice]]*tblOrders[[#This Row],[Quantity]])</f>
        <v>-28764.300000000003</v>
      </c>
      <c r="O3017" t="str">
        <f>TEXT(tblOrders[[#This Row],[Date]],"mmm-yyyy")</f>
        <v>May-2025</v>
      </c>
      <c r="P3017" t="str">
        <f>_xlfn.XLOOKUP(tblOrders[[#This Row],[OrderID]], tblReturns[OrderID], tblReturns[Returned])</f>
        <v>No</v>
      </c>
      <c r="Q3017" t="str">
        <f>_xlfn.XLOOKUP(tblOrders[[#This Row],[OrderID]], tblShipping[OrderID], tblShipping[ShipMode])</f>
        <v>Pickup</v>
      </c>
      <c r="R3017" t="str">
        <f>IFERROR(_xlfn.XLOOKUP(A3016, tblCustomers[CustomerID], tblCustomers[CustomerName]), "Not Found")</f>
        <v>Not Found</v>
      </c>
      <c r="S3017" t="str">
        <f>IF(tblOrders[[#This Row],[Sales]]&gt;1000000,"High Value","Standard")</f>
        <v>Standard</v>
      </c>
      <c r="T3017" t="str">
        <f>_xlfn.XLOOKUP(tblOrders[[#This Row],[ProductID]], tblProducts[ProductID], tblProducts[ProductName])</f>
        <v>Product 24</v>
      </c>
      <c r="U3017">
        <f>_xlfn.XLOOKUP(tblOrders[[#This Row],[SalesRepID]], tblSalesreps[RepID], tblSalesreps[Target])</f>
        <v>19473459</v>
      </c>
    </row>
    <row r="3018" spans="1:21">
      <c r="A3018" t="s">
        <v>3815</v>
      </c>
      <c r="B3018" s="7" t="s">
        <v>799</v>
      </c>
      <c r="C3018" t="s">
        <v>426</v>
      </c>
      <c r="D3018" t="s">
        <v>902</v>
      </c>
      <c r="E3018" t="s">
        <v>105</v>
      </c>
      <c r="F3018" t="s">
        <v>14</v>
      </c>
      <c r="G3018">
        <v>4</v>
      </c>
      <c r="H3018">
        <v>0.15</v>
      </c>
      <c r="I3018" s="2">
        <v>118486.6</v>
      </c>
      <c r="J3018" t="str">
        <f>_xlfn.XLOOKUP(tblOrders[[#This Row],[CustomerID]], tblCustomers[CustomerID], tblCustomers[CustomerName])</f>
        <v>Customer 195</v>
      </c>
      <c r="K3018" t="str">
        <f>_xlfn.XLOOKUP(tblOrders[[#This Row],[CustomerID]], tblCustomers[CustomerID], tblCustomers[Segment])</f>
        <v>Corporate</v>
      </c>
      <c r="L3018" t="str">
        <f>_xlfn.XLOOKUP(tblOrders[[#This Row],[ProductID]], tblProducts[ProductID], tblProducts[Category])</f>
        <v>Furniture</v>
      </c>
      <c r="M3018">
        <f>_xlfn.XLOOKUP(tblOrders[[#This Row],[ProductID]], tblProducts[ProductID], tblProducts[CostPrice])</f>
        <v>44361</v>
      </c>
      <c r="N3018">
        <f>tblOrders[[#This Row],[Sales]]-(tblOrders[[#This Row],[CostPrice]]*tblOrders[[#This Row],[Quantity]])</f>
        <v>-58957.399999999994</v>
      </c>
      <c r="O3018" t="str">
        <f>TEXT(tblOrders[[#This Row],[Date]],"mmm-yyyy")</f>
        <v>Sep-2025</v>
      </c>
      <c r="P3018" t="str">
        <f>_xlfn.XLOOKUP(tblOrders[[#This Row],[OrderID]], tblReturns[OrderID], tblReturns[Returned])</f>
        <v>No</v>
      </c>
      <c r="Q3018" t="str">
        <f>_xlfn.XLOOKUP(tblOrders[[#This Row],[OrderID]], tblShipping[OrderID], tblShipping[ShipMode])</f>
        <v>Express</v>
      </c>
      <c r="R3018" t="str">
        <f>IFERROR(_xlfn.XLOOKUP(A3017, tblCustomers[CustomerID], tblCustomers[CustomerName]), "Not Found")</f>
        <v>Not Found</v>
      </c>
      <c r="S3018" t="str">
        <f>IF(tblOrders[[#This Row],[Sales]]&gt;1000000,"High Value","Standard")</f>
        <v>Standard</v>
      </c>
      <c r="T3018" t="str">
        <f>_xlfn.XLOOKUP(tblOrders[[#This Row],[ProductID]], tblProducts[ProductID], tblProducts[ProductName])</f>
        <v>Product 3</v>
      </c>
      <c r="U3018">
        <f>_xlfn.XLOOKUP(tblOrders[[#This Row],[SalesRepID]], tblSalesreps[RepID], tblSalesreps[Target])</f>
        <v>8698154</v>
      </c>
    </row>
    <row r="3019" spans="1:21">
      <c r="A3019" t="s">
        <v>3816</v>
      </c>
      <c r="B3019" s="7" t="s">
        <v>509</v>
      </c>
      <c r="C3019" t="s">
        <v>1878</v>
      </c>
      <c r="D3019" t="s">
        <v>272</v>
      </c>
      <c r="E3019" t="s">
        <v>13</v>
      </c>
      <c r="F3019" t="s">
        <v>51</v>
      </c>
      <c r="G3019">
        <v>7</v>
      </c>
      <c r="H3019">
        <v>0.15</v>
      </c>
      <c r="I3019" s="2">
        <v>347872.7</v>
      </c>
      <c r="J3019" t="str">
        <f>_xlfn.XLOOKUP(tblOrders[[#This Row],[CustomerID]], tblCustomers[CustomerID], tblCustomers[CustomerName])</f>
        <v>Customer 2</v>
      </c>
      <c r="K3019" t="str">
        <f>_xlfn.XLOOKUP(tblOrders[[#This Row],[CustomerID]], tblCustomers[CustomerID], tblCustomers[Segment])</f>
        <v>Consumer</v>
      </c>
      <c r="L3019" t="str">
        <f>_xlfn.XLOOKUP(tblOrders[[#This Row],[ProductID]], tblProducts[ProductID], tblProducts[Category])</f>
        <v>Furniture</v>
      </c>
      <c r="M3019">
        <f>_xlfn.XLOOKUP(tblOrders[[#This Row],[ProductID]], tblProducts[ProductID], tblProducts[CostPrice])</f>
        <v>48118</v>
      </c>
      <c r="N3019">
        <f>tblOrders[[#This Row],[Sales]]-(tblOrders[[#This Row],[CostPrice]]*tblOrders[[#This Row],[Quantity]])</f>
        <v>11046.700000000012</v>
      </c>
      <c r="O3019" t="str">
        <f>TEXT(tblOrders[[#This Row],[Date]],"mmm-yyyy")</f>
        <v>Feb-2025</v>
      </c>
      <c r="P3019" t="str">
        <f>_xlfn.XLOOKUP(tblOrders[[#This Row],[OrderID]], tblReturns[OrderID], tblReturns[Returned])</f>
        <v>No</v>
      </c>
      <c r="Q3019" t="str">
        <f>_xlfn.XLOOKUP(tblOrders[[#This Row],[OrderID]], tblShipping[OrderID], tblShipping[ShipMode])</f>
        <v>Pickup</v>
      </c>
      <c r="R3019" t="str">
        <f>IFERROR(_xlfn.XLOOKUP(A3018, tblCustomers[CustomerID], tblCustomers[CustomerName]), "Not Found")</f>
        <v>Not Found</v>
      </c>
      <c r="S3019" t="str">
        <f>IF(tblOrders[[#This Row],[Sales]]&gt;1000000,"High Value","Standard")</f>
        <v>Standard</v>
      </c>
      <c r="T3019" t="str">
        <f>_xlfn.XLOOKUP(tblOrders[[#This Row],[ProductID]], tblProducts[ProductID], tblProducts[ProductName])</f>
        <v>Product 75</v>
      </c>
      <c r="U3019">
        <f>_xlfn.XLOOKUP(tblOrders[[#This Row],[SalesRepID]], tblSalesreps[RepID], tblSalesreps[Target])</f>
        <v>11852878</v>
      </c>
    </row>
    <row r="3020" spans="1:21">
      <c r="A3020" t="s">
        <v>3817</v>
      </c>
      <c r="B3020" s="7" t="s">
        <v>483</v>
      </c>
      <c r="C3020" t="s">
        <v>200</v>
      </c>
      <c r="D3020" t="s">
        <v>560</v>
      </c>
      <c r="E3020" t="s">
        <v>79</v>
      </c>
      <c r="F3020" t="s">
        <v>20</v>
      </c>
      <c r="G3020">
        <v>6</v>
      </c>
      <c r="H3020">
        <v>0.05</v>
      </c>
      <c r="I3020" s="2">
        <v>115590.3</v>
      </c>
      <c r="J3020" t="str">
        <f>_xlfn.XLOOKUP(tblOrders[[#This Row],[CustomerID]], tblCustomers[CustomerID], tblCustomers[CustomerName])</f>
        <v>Customer 125</v>
      </c>
      <c r="K3020" t="str">
        <f>_xlfn.XLOOKUP(tblOrders[[#This Row],[CustomerID]], tblCustomers[CustomerID], tblCustomers[Segment])</f>
        <v>Corporate</v>
      </c>
      <c r="L3020" t="str">
        <f>_xlfn.XLOOKUP(tblOrders[[#This Row],[ProductID]], tblProducts[ProductID], tblProducts[Category])</f>
        <v>Electronics</v>
      </c>
      <c r="M3020">
        <f>_xlfn.XLOOKUP(tblOrders[[#This Row],[ProductID]], tblProducts[ProductID], tblProducts[CostPrice])</f>
        <v>53062</v>
      </c>
      <c r="N3020">
        <f>tblOrders[[#This Row],[Sales]]-(tblOrders[[#This Row],[CostPrice]]*tblOrders[[#This Row],[Quantity]])</f>
        <v>-202781.7</v>
      </c>
      <c r="O3020" t="str">
        <f>TEXT(tblOrders[[#This Row],[Date]],"mmm-yyyy")</f>
        <v>May-2025</v>
      </c>
      <c r="P3020" t="str">
        <f>_xlfn.XLOOKUP(tblOrders[[#This Row],[OrderID]], tblReturns[OrderID], tblReturns[Returned])</f>
        <v>No</v>
      </c>
      <c r="Q3020" t="str">
        <f>_xlfn.XLOOKUP(tblOrders[[#This Row],[OrderID]], tblShipping[OrderID], tblShipping[ShipMode])</f>
        <v>Standard</v>
      </c>
      <c r="R3020" t="str">
        <f>IFERROR(_xlfn.XLOOKUP(A3019, tblCustomers[CustomerID], tblCustomers[CustomerName]), "Not Found")</f>
        <v>Not Found</v>
      </c>
      <c r="S3020" t="str">
        <f>IF(tblOrders[[#This Row],[Sales]]&gt;1000000,"High Value","Standard")</f>
        <v>Standard</v>
      </c>
      <c r="T3020" t="str">
        <f>_xlfn.XLOOKUP(tblOrders[[#This Row],[ProductID]], tblProducts[ProductID], tblProducts[ProductName])</f>
        <v>Product 31</v>
      </c>
      <c r="U3020">
        <f>_xlfn.XLOOKUP(tblOrders[[#This Row],[SalesRepID]], tblSalesreps[RepID], tblSalesreps[Target])</f>
        <v>8592536</v>
      </c>
    </row>
    <row r="3021" spans="1:21">
      <c r="A3021" t="s">
        <v>3818</v>
      </c>
      <c r="B3021" s="7" t="s">
        <v>972</v>
      </c>
      <c r="C3021" t="s">
        <v>108</v>
      </c>
      <c r="D3021" t="s">
        <v>158</v>
      </c>
      <c r="E3021" t="s">
        <v>210</v>
      </c>
      <c r="F3021" t="s">
        <v>26</v>
      </c>
      <c r="G3021">
        <v>3</v>
      </c>
      <c r="H3021">
        <v>0.1</v>
      </c>
      <c r="I3021" s="2">
        <v>224664.3</v>
      </c>
      <c r="J3021" t="str">
        <f>_xlfn.XLOOKUP(tblOrders[[#This Row],[CustomerID]], tblCustomers[CustomerID], tblCustomers[CustomerName])</f>
        <v>Customer 96</v>
      </c>
      <c r="K3021" t="str">
        <f>_xlfn.XLOOKUP(tblOrders[[#This Row],[CustomerID]], tblCustomers[CustomerID], tblCustomers[Segment])</f>
        <v>Consumer</v>
      </c>
      <c r="L3021" t="str">
        <f>_xlfn.XLOOKUP(tblOrders[[#This Row],[ProductID]], tblProducts[ProductID], tblProducts[Category])</f>
        <v>Home</v>
      </c>
      <c r="M3021">
        <f>_xlfn.XLOOKUP(tblOrders[[#This Row],[ProductID]], tblProducts[ProductID], tblProducts[CostPrice])</f>
        <v>6817</v>
      </c>
      <c r="N3021">
        <f>tblOrders[[#This Row],[Sales]]-(tblOrders[[#This Row],[CostPrice]]*tblOrders[[#This Row],[Quantity]])</f>
        <v>204213.3</v>
      </c>
      <c r="O3021" t="str">
        <f>TEXT(tblOrders[[#This Row],[Date]],"mmm-yyyy")</f>
        <v>Feb-2025</v>
      </c>
      <c r="P3021" t="str">
        <f>_xlfn.XLOOKUP(tblOrders[[#This Row],[OrderID]], tblReturns[OrderID], tblReturns[Returned])</f>
        <v>No</v>
      </c>
      <c r="Q3021" t="str">
        <f>_xlfn.XLOOKUP(tblOrders[[#This Row],[OrderID]], tblShipping[OrderID], tblShipping[ShipMode])</f>
        <v>Pickup</v>
      </c>
      <c r="R3021" t="str">
        <f>IFERROR(_xlfn.XLOOKUP(A3020, tblCustomers[CustomerID], tblCustomers[CustomerName]), "Not Found")</f>
        <v>Not Found</v>
      </c>
      <c r="S3021" t="str">
        <f>IF(tblOrders[[#This Row],[Sales]]&gt;1000000,"High Value","Standard")</f>
        <v>Standard</v>
      </c>
      <c r="T3021" t="str">
        <f>_xlfn.XLOOKUP(tblOrders[[#This Row],[ProductID]], tblProducts[ProductID], tblProducts[ProductName])</f>
        <v>Product 7</v>
      </c>
      <c r="U3021">
        <f>_xlfn.XLOOKUP(tblOrders[[#This Row],[SalesRepID]], tblSalesreps[RepID], tblSalesreps[Target])</f>
        <v>19336654</v>
      </c>
    </row>
    <row r="3022" spans="1:21">
      <c r="A3022" t="s">
        <v>3819</v>
      </c>
      <c r="B3022" s="7" t="s">
        <v>918</v>
      </c>
      <c r="C3022" t="s">
        <v>556</v>
      </c>
      <c r="D3022" t="s">
        <v>190</v>
      </c>
      <c r="E3022" t="s">
        <v>186</v>
      </c>
      <c r="F3022" t="s">
        <v>88</v>
      </c>
      <c r="G3022">
        <v>10</v>
      </c>
      <c r="H3022">
        <v>0.05</v>
      </c>
      <c r="I3022" s="2">
        <v>182200.5</v>
      </c>
      <c r="J3022" t="str">
        <f>_xlfn.XLOOKUP(tblOrders[[#This Row],[CustomerID]], tblCustomers[CustomerID], tblCustomers[CustomerName])</f>
        <v>Customer 72</v>
      </c>
      <c r="K3022" t="str">
        <f>_xlfn.XLOOKUP(tblOrders[[#This Row],[CustomerID]], tblCustomers[CustomerID], tblCustomers[Segment])</f>
        <v>Corporate</v>
      </c>
      <c r="L3022" t="str">
        <f>_xlfn.XLOOKUP(tblOrders[[#This Row],[ProductID]], tblProducts[ProductID], tblProducts[Category])</f>
        <v>Furniture</v>
      </c>
      <c r="M3022">
        <f>_xlfn.XLOOKUP(tblOrders[[#This Row],[ProductID]], tblProducts[ProductID], tblProducts[CostPrice])</f>
        <v>47272</v>
      </c>
      <c r="N3022">
        <f>tblOrders[[#This Row],[Sales]]-(tblOrders[[#This Row],[CostPrice]]*tblOrders[[#This Row],[Quantity]])</f>
        <v>-290519.5</v>
      </c>
      <c r="O3022" t="str">
        <f>TEXT(tblOrders[[#This Row],[Date]],"mmm-yyyy")</f>
        <v>May-2025</v>
      </c>
      <c r="P3022" t="str">
        <f>_xlfn.XLOOKUP(tblOrders[[#This Row],[OrderID]], tblReturns[OrderID], tblReturns[Returned])</f>
        <v>No</v>
      </c>
      <c r="Q3022" t="str">
        <f>_xlfn.XLOOKUP(tblOrders[[#This Row],[OrderID]], tblShipping[OrderID], tblShipping[ShipMode])</f>
        <v>Express</v>
      </c>
      <c r="R3022" t="str">
        <f>IFERROR(_xlfn.XLOOKUP(A3021, tblCustomers[CustomerID], tblCustomers[CustomerName]), "Not Found")</f>
        <v>Not Found</v>
      </c>
      <c r="S3022" t="str">
        <f>IF(tblOrders[[#This Row],[Sales]]&gt;1000000,"High Value","Standard")</f>
        <v>Standard</v>
      </c>
      <c r="T3022" t="str">
        <f>_xlfn.XLOOKUP(tblOrders[[#This Row],[ProductID]], tblProducts[ProductID], tblProducts[ProductName])</f>
        <v>Product 33</v>
      </c>
      <c r="U3022">
        <f>_xlfn.XLOOKUP(tblOrders[[#This Row],[SalesRepID]], tblSalesreps[RepID], tblSalesreps[Target])</f>
        <v>15141830</v>
      </c>
    </row>
    <row r="3023" spans="1:21">
      <c r="A3023" t="s">
        <v>3820</v>
      </c>
      <c r="B3023" s="7" t="s">
        <v>887</v>
      </c>
      <c r="C3023" t="s">
        <v>2795</v>
      </c>
      <c r="D3023" t="s">
        <v>397</v>
      </c>
      <c r="E3023" t="s">
        <v>45</v>
      </c>
      <c r="F3023" t="s">
        <v>88</v>
      </c>
      <c r="G3023">
        <v>8</v>
      </c>
      <c r="H3023">
        <v>0.1</v>
      </c>
      <c r="I3023" s="2">
        <v>530611.19999999995</v>
      </c>
      <c r="J3023" t="str">
        <f>_xlfn.XLOOKUP(tblOrders[[#This Row],[CustomerID]], tblCustomers[CustomerID], tblCustomers[CustomerName])</f>
        <v>Customer 179</v>
      </c>
      <c r="K3023" t="str">
        <f>_xlfn.XLOOKUP(tblOrders[[#This Row],[CustomerID]], tblCustomers[CustomerID], tblCustomers[Segment])</f>
        <v>Corporate</v>
      </c>
      <c r="L3023" t="str">
        <f>_xlfn.XLOOKUP(tblOrders[[#This Row],[ProductID]], tblProducts[ProductID], tblProducts[Category])</f>
        <v>Electronics</v>
      </c>
      <c r="M3023">
        <f>_xlfn.XLOOKUP(tblOrders[[#This Row],[ProductID]], tblProducts[ProductID], tblProducts[CostPrice])</f>
        <v>13474</v>
      </c>
      <c r="N3023">
        <f>tblOrders[[#This Row],[Sales]]-(tblOrders[[#This Row],[CostPrice]]*tblOrders[[#This Row],[Quantity]])</f>
        <v>422819.19999999995</v>
      </c>
      <c r="O3023" t="str">
        <f>TEXT(tblOrders[[#This Row],[Date]],"mmm-yyyy")</f>
        <v>Nov-2025</v>
      </c>
      <c r="P3023" t="str">
        <f>_xlfn.XLOOKUP(tblOrders[[#This Row],[OrderID]], tblReturns[OrderID], tblReturns[Returned])</f>
        <v>No</v>
      </c>
      <c r="Q3023" t="str">
        <f>_xlfn.XLOOKUP(tblOrders[[#This Row],[OrderID]], tblShipping[OrderID], tblShipping[ShipMode])</f>
        <v>Express</v>
      </c>
      <c r="R3023" t="str">
        <f>IFERROR(_xlfn.XLOOKUP(A3022, tblCustomers[CustomerID], tblCustomers[CustomerName]), "Not Found")</f>
        <v>Not Found</v>
      </c>
      <c r="S3023" t="str">
        <f>IF(tblOrders[[#This Row],[Sales]]&gt;1000000,"High Value","Standard")</f>
        <v>Standard</v>
      </c>
      <c r="T3023" t="str">
        <f>_xlfn.XLOOKUP(tblOrders[[#This Row],[ProductID]], tblProducts[ProductID], tblProducts[ProductName])</f>
        <v>Product 27</v>
      </c>
      <c r="U3023">
        <f>_xlfn.XLOOKUP(tblOrders[[#This Row],[SalesRepID]], tblSalesreps[RepID], tblSalesreps[Target])</f>
        <v>11319839</v>
      </c>
    </row>
    <row r="3024" spans="1:21">
      <c r="A3024" t="s">
        <v>3821</v>
      </c>
      <c r="B3024" s="7" t="s">
        <v>1330</v>
      </c>
      <c r="C3024" t="s">
        <v>852</v>
      </c>
      <c r="D3024" t="s">
        <v>60</v>
      </c>
      <c r="E3024" t="s">
        <v>87</v>
      </c>
      <c r="F3024" t="s">
        <v>88</v>
      </c>
      <c r="G3024">
        <v>6</v>
      </c>
      <c r="H3024">
        <v>0</v>
      </c>
      <c r="I3024" s="2">
        <v>636990</v>
      </c>
      <c r="J3024" t="str">
        <f>_xlfn.XLOOKUP(tblOrders[[#This Row],[CustomerID]], tblCustomers[CustomerID], tblCustomers[CustomerName])</f>
        <v>Customer 69</v>
      </c>
      <c r="K3024" t="str">
        <f>_xlfn.XLOOKUP(tblOrders[[#This Row],[CustomerID]], tblCustomers[CustomerID], tblCustomers[Segment])</f>
        <v>Consumer</v>
      </c>
      <c r="L3024" t="str">
        <f>_xlfn.XLOOKUP(tblOrders[[#This Row],[ProductID]], tblProducts[ProductID], tblProducts[Category])</f>
        <v>Office</v>
      </c>
      <c r="M3024">
        <f>_xlfn.XLOOKUP(tblOrders[[#This Row],[ProductID]], tblProducts[ProductID], tblProducts[CostPrice])</f>
        <v>62137</v>
      </c>
      <c r="N3024">
        <f>tblOrders[[#This Row],[Sales]]-(tblOrders[[#This Row],[CostPrice]]*tblOrders[[#This Row],[Quantity]])</f>
        <v>264168</v>
      </c>
      <c r="O3024" t="str">
        <f>TEXT(tblOrders[[#This Row],[Date]],"mmm-yyyy")</f>
        <v>Feb-2025</v>
      </c>
      <c r="P3024" t="str">
        <f>_xlfn.XLOOKUP(tblOrders[[#This Row],[OrderID]], tblReturns[OrderID], tblReturns[Returned])</f>
        <v>No</v>
      </c>
      <c r="Q3024" t="str">
        <f>_xlfn.XLOOKUP(tblOrders[[#This Row],[OrderID]], tblShipping[OrderID], tblShipping[ShipMode])</f>
        <v>Pickup</v>
      </c>
      <c r="R3024" t="str">
        <f>IFERROR(_xlfn.XLOOKUP(A3023, tblCustomers[CustomerID], tblCustomers[CustomerName]), "Not Found")</f>
        <v>Not Found</v>
      </c>
      <c r="S3024" t="str">
        <f>IF(tblOrders[[#This Row],[Sales]]&gt;1000000,"High Value","Standard")</f>
        <v>Standard</v>
      </c>
      <c r="T3024" t="str">
        <f>_xlfn.XLOOKUP(tblOrders[[#This Row],[ProductID]], tblProducts[ProductID], tblProducts[ProductName])</f>
        <v>Product 100</v>
      </c>
      <c r="U3024">
        <f>_xlfn.XLOOKUP(tblOrders[[#This Row],[SalesRepID]], tblSalesreps[RepID], tblSalesreps[Target])</f>
        <v>18500989</v>
      </c>
    </row>
    <row r="3025" spans="1:21">
      <c r="A3025" t="s">
        <v>3822</v>
      </c>
      <c r="B3025" s="7" t="s">
        <v>463</v>
      </c>
      <c r="C3025" t="s">
        <v>157</v>
      </c>
      <c r="D3025" t="s">
        <v>587</v>
      </c>
      <c r="E3025" t="s">
        <v>205</v>
      </c>
      <c r="F3025" t="s">
        <v>26</v>
      </c>
      <c r="G3025">
        <v>8</v>
      </c>
      <c r="H3025">
        <v>0.2</v>
      </c>
      <c r="I3025" s="2">
        <v>178777.60000000001</v>
      </c>
      <c r="J3025" t="str">
        <f>_xlfn.XLOOKUP(tblOrders[[#This Row],[CustomerID]], tblCustomers[CustomerID], tblCustomers[CustomerName])</f>
        <v>Customer 155</v>
      </c>
      <c r="K3025" t="str">
        <f>_xlfn.XLOOKUP(tblOrders[[#This Row],[CustomerID]], tblCustomers[CustomerID], tblCustomers[Segment])</f>
        <v>SME</v>
      </c>
      <c r="L3025" t="str">
        <f>_xlfn.XLOOKUP(tblOrders[[#This Row],[ProductID]], tblProducts[ProductID], tblProducts[Category])</f>
        <v>Electronics</v>
      </c>
      <c r="M3025">
        <f>_xlfn.XLOOKUP(tblOrders[[#This Row],[ProductID]], tblProducts[ProductID], tblProducts[CostPrice])</f>
        <v>67500</v>
      </c>
      <c r="N3025">
        <f>tblOrders[[#This Row],[Sales]]-(tblOrders[[#This Row],[CostPrice]]*tblOrders[[#This Row],[Quantity]])</f>
        <v>-361222.40000000002</v>
      </c>
      <c r="O3025" t="str">
        <f>TEXT(tblOrders[[#This Row],[Date]],"mmm-yyyy")</f>
        <v>May-2025</v>
      </c>
      <c r="P3025" t="str">
        <f>_xlfn.XLOOKUP(tblOrders[[#This Row],[OrderID]], tblReturns[OrderID], tblReturns[Returned])</f>
        <v>No</v>
      </c>
      <c r="Q3025" t="str">
        <f>_xlfn.XLOOKUP(tblOrders[[#This Row],[OrderID]], tblShipping[OrderID], tblShipping[ShipMode])</f>
        <v>Pickup</v>
      </c>
      <c r="R3025" t="str">
        <f>IFERROR(_xlfn.XLOOKUP(A3024, tblCustomers[CustomerID], tblCustomers[CustomerName]), "Not Found")</f>
        <v>Not Found</v>
      </c>
      <c r="S3025" t="str">
        <f>IF(tblOrders[[#This Row],[Sales]]&gt;1000000,"High Value","Standard")</f>
        <v>Standard</v>
      </c>
      <c r="T3025" t="str">
        <f>_xlfn.XLOOKUP(tblOrders[[#This Row],[ProductID]], tblProducts[ProductID], tblProducts[ProductName])</f>
        <v>Product 97</v>
      </c>
      <c r="U3025">
        <f>_xlfn.XLOOKUP(tblOrders[[#This Row],[SalesRepID]], tblSalesreps[RepID], tblSalesreps[Target])</f>
        <v>16246424</v>
      </c>
    </row>
    <row r="3026" spans="1:21">
      <c r="A3026" t="s">
        <v>3823</v>
      </c>
      <c r="B3026" s="7" t="s">
        <v>1249</v>
      </c>
      <c r="C3026" t="s">
        <v>409</v>
      </c>
      <c r="D3026" t="s">
        <v>597</v>
      </c>
      <c r="E3026" t="s">
        <v>69</v>
      </c>
      <c r="F3026" t="s">
        <v>88</v>
      </c>
      <c r="G3026">
        <v>2</v>
      </c>
      <c r="H3026">
        <v>0.1</v>
      </c>
      <c r="I3026" s="2">
        <v>20570.400000000001</v>
      </c>
      <c r="J3026" t="str">
        <f>_xlfn.XLOOKUP(tblOrders[[#This Row],[CustomerID]], tblCustomers[CustomerID], tblCustomers[CustomerName])</f>
        <v>Customer 24</v>
      </c>
      <c r="K3026" t="str">
        <f>_xlfn.XLOOKUP(tblOrders[[#This Row],[CustomerID]], tblCustomers[CustomerID], tblCustomers[Segment])</f>
        <v>SME</v>
      </c>
      <c r="L3026" t="str">
        <f>_xlfn.XLOOKUP(tblOrders[[#This Row],[ProductID]], tblProducts[ProductID], tblProducts[Category])</f>
        <v>Electronics</v>
      </c>
      <c r="M3026">
        <f>_xlfn.XLOOKUP(tblOrders[[#This Row],[ProductID]], tblProducts[ProductID], tblProducts[CostPrice])</f>
        <v>35454</v>
      </c>
      <c r="N3026">
        <f>tblOrders[[#This Row],[Sales]]-(tblOrders[[#This Row],[CostPrice]]*tblOrders[[#This Row],[Quantity]])</f>
        <v>-50337.599999999999</v>
      </c>
      <c r="O3026" t="str">
        <f>TEXT(tblOrders[[#This Row],[Date]],"mmm-yyyy")</f>
        <v>Jun-2025</v>
      </c>
      <c r="P3026" t="str">
        <f>_xlfn.XLOOKUP(tblOrders[[#This Row],[OrderID]], tblReturns[OrderID], tblReturns[Returned])</f>
        <v>Yes</v>
      </c>
      <c r="Q3026" t="str">
        <f>_xlfn.XLOOKUP(tblOrders[[#This Row],[OrderID]], tblShipping[OrderID], tblShipping[ShipMode])</f>
        <v>Standard</v>
      </c>
      <c r="R3026" t="str">
        <f>IFERROR(_xlfn.XLOOKUP(A3025, tblCustomers[CustomerID], tblCustomers[CustomerName]), "Not Found")</f>
        <v>Not Found</v>
      </c>
      <c r="S3026" t="str">
        <f>IF(tblOrders[[#This Row],[Sales]]&gt;1000000,"High Value","Standard")</f>
        <v>Standard</v>
      </c>
      <c r="T3026" t="str">
        <f>_xlfn.XLOOKUP(tblOrders[[#This Row],[ProductID]], tblProducts[ProductID], tblProducts[ProductName])</f>
        <v>Product 28</v>
      </c>
      <c r="U3026">
        <f>_xlfn.XLOOKUP(tblOrders[[#This Row],[SalesRepID]], tblSalesreps[RepID], tblSalesreps[Target])</f>
        <v>19473459</v>
      </c>
    </row>
    <row r="3027" spans="1:21">
      <c r="A3027" t="s">
        <v>3824</v>
      </c>
      <c r="B3027" s="7" t="s">
        <v>121</v>
      </c>
      <c r="C3027" t="s">
        <v>703</v>
      </c>
      <c r="D3027" t="s">
        <v>352</v>
      </c>
      <c r="E3027" t="s">
        <v>45</v>
      </c>
      <c r="F3027" t="s">
        <v>14</v>
      </c>
      <c r="G3027">
        <v>8</v>
      </c>
      <c r="H3027">
        <v>0.2</v>
      </c>
      <c r="I3027" s="2">
        <v>71347.199999999997</v>
      </c>
      <c r="J3027" t="str">
        <f>_xlfn.XLOOKUP(tblOrders[[#This Row],[CustomerID]], tblCustomers[CustomerID], tblCustomers[CustomerName])</f>
        <v>Customer 20</v>
      </c>
      <c r="K3027" t="str">
        <f>_xlfn.XLOOKUP(tblOrders[[#This Row],[CustomerID]], tblCustomers[CustomerID], tblCustomers[Segment])</f>
        <v>SME</v>
      </c>
      <c r="L3027" t="str">
        <f>_xlfn.XLOOKUP(tblOrders[[#This Row],[ProductID]], tblProducts[ProductID], tblProducts[Category])</f>
        <v>Electronics</v>
      </c>
      <c r="M3027">
        <f>_xlfn.XLOOKUP(tblOrders[[#This Row],[ProductID]], tblProducts[ProductID], tblProducts[CostPrice])</f>
        <v>58522</v>
      </c>
      <c r="N3027">
        <f>tblOrders[[#This Row],[Sales]]-(tblOrders[[#This Row],[CostPrice]]*tblOrders[[#This Row],[Quantity]])</f>
        <v>-396828.8</v>
      </c>
      <c r="O3027" t="str">
        <f>TEXT(tblOrders[[#This Row],[Date]],"mmm-yyyy")</f>
        <v>Oct-2025</v>
      </c>
      <c r="P3027" t="str">
        <f>_xlfn.XLOOKUP(tblOrders[[#This Row],[OrderID]], tblReturns[OrderID], tblReturns[Returned])</f>
        <v>Yes</v>
      </c>
      <c r="Q3027" t="str">
        <f>_xlfn.XLOOKUP(tblOrders[[#This Row],[OrderID]], tblShipping[OrderID], tblShipping[ShipMode])</f>
        <v>Standard</v>
      </c>
      <c r="R3027" t="str">
        <f>IFERROR(_xlfn.XLOOKUP(A3026, tblCustomers[CustomerID], tblCustomers[CustomerName]), "Not Found")</f>
        <v>Not Found</v>
      </c>
      <c r="S3027" t="str">
        <f>IF(tblOrders[[#This Row],[Sales]]&gt;1000000,"High Value","Standard")</f>
        <v>Standard</v>
      </c>
      <c r="T3027" t="str">
        <f>_xlfn.XLOOKUP(tblOrders[[#This Row],[ProductID]], tblProducts[ProductID], tblProducts[ProductName])</f>
        <v>Product 60</v>
      </c>
      <c r="U3027">
        <f>_xlfn.XLOOKUP(tblOrders[[#This Row],[SalesRepID]], tblSalesreps[RepID], tblSalesreps[Target])</f>
        <v>11319839</v>
      </c>
    </row>
    <row r="3028" spans="1:21">
      <c r="A3028" t="s">
        <v>3825</v>
      </c>
      <c r="B3028" s="7" t="s">
        <v>1242</v>
      </c>
      <c r="C3028" t="s">
        <v>297</v>
      </c>
      <c r="D3028" t="s">
        <v>566</v>
      </c>
      <c r="E3028" t="s">
        <v>13</v>
      </c>
      <c r="F3028" t="s">
        <v>20</v>
      </c>
      <c r="G3028">
        <v>9</v>
      </c>
      <c r="H3028">
        <v>0.15</v>
      </c>
      <c r="I3028" s="2">
        <v>368661.15</v>
      </c>
      <c r="J3028" t="str">
        <f>_xlfn.XLOOKUP(tblOrders[[#This Row],[CustomerID]], tblCustomers[CustomerID], tblCustomers[CustomerName])</f>
        <v>Customer 275</v>
      </c>
      <c r="K3028" t="str">
        <f>_xlfn.XLOOKUP(tblOrders[[#This Row],[CustomerID]], tblCustomers[CustomerID], tblCustomers[Segment])</f>
        <v>SME</v>
      </c>
      <c r="L3028" t="str">
        <f>_xlfn.XLOOKUP(tblOrders[[#This Row],[ProductID]], tblProducts[ProductID], tblProducts[Category])</f>
        <v>Electronics</v>
      </c>
      <c r="M3028">
        <f>_xlfn.XLOOKUP(tblOrders[[#This Row],[ProductID]], tblProducts[ProductID], tblProducts[CostPrice])</f>
        <v>26222</v>
      </c>
      <c r="N3028">
        <f>tblOrders[[#This Row],[Sales]]-(tblOrders[[#This Row],[CostPrice]]*tblOrders[[#This Row],[Quantity]])</f>
        <v>132663.15000000002</v>
      </c>
      <c r="O3028" t="str">
        <f>TEXT(tblOrders[[#This Row],[Date]],"mmm-yyyy")</f>
        <v>Mar-2025</v>
      </c>
      <c r="P3028" t="str">
        <f>_xlfn.XLOOKUP(tblOrders[[#This Row],[OrderID]], tblReturns[OrderID], tblReturns[Returned])</f>
        <v>No</v>
      </c>
      <c r="Q3028" t="str">
        <f>_xlfn.XLOOKUP(tblOrders[[#This Row],[OrderID]], tblShipping[OrderID], tblShipping[ShipMode])</f>
        <v>Standard</v>
      </c>
      <c r="R3028" t="str">
        <f>IFERROR(_xlfn.XLOOKUP(A3027, tblCustomers[CustomerID], tblCustomers[CustomerName]), "Not Found")</f>
        <v>Not Found</v>
      </c>
      <c r="S3028" t="str">
        <f>IF(tblOrders[[#This Row],[Sales]]&gt;1000000,"High Value","Standard")</f>
        <v>Standard</v>
      </c>
      <c r="T3028" t="str">
        <f>_xlfn.XLOOKUP(tblOrders[[#This Row],[ProductID]], tblProducts[ProductID], tblProducts[ProductName])</f>
        <v>Product 87</v>
      </c>
      <c r="U3028">
        <f>_xlfn.XLOOKUP(tblOrders[[#This Row],[SalesRepID]], tblSalesreps[RepID], tblSalesreps[Target])</f>
        <v>11852878</v>
      </c>
    </row>
    <row r="3029" spans="1:21">
      <c r="A3029" t="s">
        <v>3826</v>
      </c>
      <c r="B3029" s="7" t="s">
        <v>995</v>
      </c>
      <c r="C3029" t="s">
        <v>616</v>
      </c>
      <c r="D3029" t="s">
        <v>403</v>
      </c>
      <c r="E3029" t="s">
        <v>56</v>
      </c>
      <c r="F3029" t="s">
        <v>51</v>
      </c>
      <c r="G3029">
        <v>6</v>
      </c>
      <c r="H3029">
        <v>0.05</v>
      </c>
      <c r="I3029" s="2">
        <v>66251.100000000006</v>
      </c>
      <c r="J3029" t="str">
        <f>_xlfn.XLOOKUP(tblOrders[[#This Row],[CustomerID]], tblCustomers[CustomerID], tblCustomers[CustomerName])</f>
        <v>Customer 161</v>
      </c>
      <c r="K3029" t="str">
        <f>_xlfn.XLOOKUP(tblOrders[[#This Row],[CustomerID]], tblCustomers[CustomerID], tblCustomers[Segment])</f>
        <v>SME</v>
      </c>
      <c r="L3029" t="str">
        <f>_xlfn.XLOOKUP(tblOrders[[#This Row],[ProductID]], tblProducts[ProductID], tblProducts[Category])</f>
        <v>Furniture</v>
      </c>
      <c r="M3029">
        <f>_xlfn.XLOOKUP(tblOrders[[#This Row],[ProductID]], tblProducts[ProductID], tblProducts[CostPrice])</f>
        <v>53072</v>
      </c>
      <c r="N3029">
        <f>tblOrders[[#This Row],[Sales]]-(tblOrders[[#This Row],[CostPrice]]*tblOrders[[#This Row],[Quantity]])</f>
        <v>-252180.9</v>
      </c>
      <c r="O3029" t="str">
        <f>TEXT(tblOrders[[#This Row],[Date]],"mmm-yyyy")</f>
        <v>Feb-2025</v>
      </c>
      <c r="P3029" t="str">
        <f>_xlfn.XLOOKUP(tblOrders[[#This Row],[OrderID]], tblReturns[OrderID], tblReturns[Returned])</f>
        <v>No</v>
      </c>
      <c r="Q3029" t="str">
        <f>_xlfn.XLOOKUP(tblOrders[[#This Row],[OrderID]], tblShipping[OrderID], tblShipping[ShipMode])</f>
        <v>Express</v>
      </c>
      <c r="R3029" t="str">
        <f>IFERROR(_xlfn.XLOOKUP(A3028, tblCustomers[CustomerID], tblCustomers[CustomerName]), "Not Found")</f>
        <v>Not Found</v>
      </c>
      <c r="S3029" t="str">
        <f>IF(tblOrders[[#This Row],[Sales]]&gt;1000000,"High Value","Standard")</f>
        <v>Standard</v>
      </c>
      <c r="T3029" t="str">
        <f>_xlfn.XLOOKUP(tblOrders[[#This Row],[ProductID]], tblProducts[ProductID], tblProducts[ProductName])</f>
        <v>Product 78</v>
      </c>
      <c r="U3029">
        <f>_xlfn.XLOOKUP(tblOrders[[#This Row],[SalesRepID]], tblSalesreps[RepID], tblSalesreps[Target])</f>
        <v>14265630</v>
      </c>
    </row>
    <row r="3030" spans="1:21">
      <c r="A3030" t="s">
        <v>3827</v>
      </c>
      <c r="B3030" s="7" t="s">
        <v>62</v>
      </c>
      <c r="C3030" t="s">
        <v>848</v>
      </c>
      <c r="D3030" t="s">
        <v>248</v>
      </c>
      <c r="E3030" t="s">
        <v>210</v>
      </c>
      <c r="F3030" t="s">
        <v>20</v>
      </c>
      <c r="G3030">
        <v>3</v>
      </c>
      <c r="H3030">
        <v>0</v>
      </c>
      <c r="I3030" s="2">
        <v>44136</v>
      </c>
      <c r="J3030" t="str">
        <f>_xlfn.XLOOKUP(tblOrders[[#This Row],[CustomerID]], tblCustomers[CustomerID], tblCustomers[CustomerName])</f>
        <v>Customer 218</v>
      </c>
      <c r="K3030" t="str">
        <f>_xlfn.XLOOKUP(tblOrders[[#This Row],[CustomerID]], tblCustomers[CustomerID], tblCustomers[Segment])</f>
        <v>SME</v>
      </c>
      <c r="L3030" t="str">
        <f>_xlfn.XLOOKUP(tblOrders[[#This Row],[ProductID]], tblProducts[ProductID], tblProducts[Category])</f>
        <v>Furniture</v>
      </c>
      <c r="M3030">
        <f>_xlfn.XLOOKUP(tblOrders[[#This Row],[ProductID]], tblProducts[ProductID], tblProducts[CostPrice])</f>
        <v>31758</v>
      </c>
      <c r="N3030">
        <f>tblOrders[[#This Row],[Sales]]-(tblOrders[[#This Row],[CostPrice]]*tblOrders[[#This Row],[Quantity]])</f>
        <v>-51138</v>
      </c>
      <c r="O3030" t="str">
        <f>TEXT(tblOrders[[#This Row],[Date]],"mmm-yyyy")</f>
        <v>Sep-2025</v>
      </c>
      <c r="P3030" t="str">
        <f>_xlfn.XLOOKUP(tblOrders[[#This Row],[OrderID]], tblReturns[OrderID], tblReturns[Returned])</f>
        <v>No</v>
      </c>
      <c r="Q3030" t="str">
        <f>_xlfn.XLOOKUP(tblOrders[[#This Row],[OrderID]], tblShipping[OrderID], tblShipping[ShipMode])</f>
        <v>Standard</v>
      </c>
      <c r="R3030" t="str">
        <f>IFERROR(_xlfn.XLOOKUP(A3029, tblCustomers[CustomerID], tblCustomers[CustomerName]), "Not Found")</f>
        <v>Not Found</v>
      </c>
      <c r="S3030" t="str">
        <f>IF(tblOrders[[#This Row],[Sales]]&gt;1000000,"High Value","Standard")</f>
        <v>Standard</v>
      </c>
      <c r="T3030" t="str">
        <f>_xlfn.XLOOKUP(tblOrders[[#This Row],[ProductID]], tblProducts[ProductID], tblProducts[ProductName])</f>
        <v>Product 35</v>
      </c>
      <c r="U3030">
        <f>_xlfn.XLOOKUP(tblOrders[[#This Row],[SalesRepID]], tblSalesreps[RepID], tblSalesreps[Target])</f>
        <v>19336654</v>
      </c>
    </row>
    <row r="3031" spans="1:21">
      <c r="A3031" t="s">
        <v>3828</v>
      </c>
      <c r="B3031" s="7" t="s">
        <v>2164</v>
      </c>
      <c r="C3031" t="s">
        <v>415</v>
      </c>
      <c r="D3031" t="s">
        <v>92</v>
      </c>
      <c r="E3031" t="s">
        <v>105</v>
      </c>
      <c r="F3031" t="s">
        <v>26</v>
      </c>
      <c r="G3031">
        <v>5</v>
      </c>
      <c r="H3031">
        <v>0.15</v>
      </c>
      <c r="I3031" s="2">
        <v>260860.75</v>
      </c>
      <c r="J3031" t="str">
        <f>_xlfn.XLOOKUP(tblOrders[[#This Row],[CustomerID]], tblCustomers[CustomerID], tblCustomers[CustomerName])</f>
        <v>Customer 81</v>
      </c>
      <c r="K3031" t="str">
        <f>_xlfn.XLOOKUP(tblOrders[[#This Row],[CustomerID]], tblCustomers[CustomerID], tblCustomers[Segment])</f>
        <v>SME</v>
      </c>
      <c r="L3031" t="str">
        <f>_xlfn.XLOOKUP(tblOrders[[#This Row],[ProductID]], tblProducts[ProductID], tblProducts[Category])</f>
        <v>Home</v>
      </c>
      <c r="M3031">
        <f>_xlfn.XLOOKUP(tblOrders[[#This Row],[ProductID]], tblProducts[ProductID], tblProducts[CostPrice])</f>
        <v>65463</v>
      </c>
      <c r="N3031">
        <f>tblOrders[[#This Row],[Sales]]-(tblOrders[[#This Row],[CostPrice]]*tblOrders[[#This Row],[Quantity]])</f>
        <v>-66454.25</v>
      </c>
      <c r="O3031" t="str">
        <f>TEXT(tblOrders[[#This Row],[Date]],"mmm-yyyy")</f>
        <v>Jul-2025</v>
      </c>
      <c r="P3031" t="str">
        <f>_xlfn.XLOOKUP(tblOrders[[#This Row],[OrderID]], tblReturns[OrderID], tblReturns[Returned])</f>
        <v>No</v>
      </c>
      <c r="Q3031" t="str">
        <f>_xlfn.XLOOKUP(tblOrders[[#This Row],[OrderID]], tblShipping[OrderID], tblShipping[ShipMode])</f>
        <v>Standard</v>
      </c>
      <c r="R3031" t="str">
        <f>IFERROR(_xlfn.XLOOKUP(A3030, tblCustomers[CustomerID], tblCustomers[CustomerName]), "Not Found")</f>
        <v>Not Found</v>
      </c>
      <c r="S3031" t="str">
        <f>IF(tblOrders[[#This Row],[Sales]]&gt;1000000,"High Value","Standard")</f>
        <v>Standard</v>
      </c>
      <c r="T3031" t="str">
        <f>_xlfn.XLOOKUP(tblOrders[[#This Row],[ProductID]], tblProducts[ProductID], tblProducts[ProductName])</f>
        <v>Product 32</v>
      </c>
      <c r="U3031">
        <f>_xlfn.XLOOKUP(tblOrders[[#This Row],[SalesRepID]], tblSalesreps[RepID], tblSalesreps[Target])</f>
        <v>8698154</v>
      </c>
    </row>
    <row r="3032" spans="1:21">
      <c r="A3032" t="s">
        <v>3829</v>
      </c>
      <c r="B3032" s="7" t="s">
        <v>1810</v>
      </c>
      <c r="C3032" t="s">
        <v>565</v>
      </c>
      <c r="D3032" t="s">
        <v>190</v>
      </c>
      <c r="E3032" t="s">
        <v>105</v>
      </c>
      <c r="F3032" t="s">
        <v>14</v>
      </c>
      <c r="G3032">
        <v>8</v>
      </c>
      <c r="H3032">
        <v>0.2</v>
      </c>
      <c r="I3032" s="2">
        <v>310009.59999999998</v>
      </c>
      <c r="J3032" t="str">
        <f>_xlfn.XLOOKUP(tblOrders[[#This Row],[CustomerID]], tblCustomers[CustomerID], tblCustomers[CustomerName])</f>
        <v>Customer 22</v>
      </c>
      <c r="K3032" t="str">
        <f>_xlfn.XLOOKUP(tblOrders[[#This Row],[CustomerID]], tblCustomers[CustomerID], tblCustomers[Segment])</f>
        <v>Consumer</v>
      </c>
      <c r="L3032" t="str">
        <f>_xlfn.XLOOKUP(tblOrders[[#This Row],[ProductID]], tblProducts[ProductID], tblProducts[Category])</f>
        <v>Furniture</v>
      </c>
      <c r="M3032">
        <f>_xlfn.XLOOKUP(tblOrders[[#This Row],[ProductID]], tblProducts[ProductID], tblProducts[CostPrice])</f>
        <v>47272</v>
      </c>
      <c r="N3032">
        <f>tblOrders[[#This Row],[Sales]]-(tblOrders[[#This Row],[CostPrice]]*tblOrders[[#This Row],[Quantity]])</f>
        <v>-68166.400000000023</v>
      </c>
      <c r="O3032" t="str">
        <f>TEXT(tblOrders[[#This Row],[Date]],"mmm-yyyy")</f>
        <v>Nov-2025</v>
      </c>
      <c r="P3032" t="str">
        <f>_xlfn.XLOOKUP(tblOrders[[#This Row],[OrderID]], tblReturns[OrderID], tblReturns[Returned])</f>
        <v>No</v>
      </c>
      <c r="Q3032" t="str">
        <f>_xlfn.XLOOKUP(tblOrders[[#This Row],[OrderID]], tblShipping[OrderID], tblShipping[ShipMode])</f>
        <v>Standard</v>
      </c>
      <c r="R3032" t="str">
        <f>IFERROR(_xlfn.XLOOKUP(A3031, tblCustomers[CustomerID], tblCustomers[CustomerName]), "Not Found")</f>
        <v>Not Found</v>
      </c>
      <c r="S3032" t="str">
        <f>IF(tblOrders[[#This Row],[Sales]]&gt;1000000,"High Value","Standard")</f>
        <v>Standard</v>
      </c>
      <c r="T3032" t="str">
        <f>_xlfn.XLOOKUP(tblOrders[[#This Row],[ProductID]], tblProducts[ProductID], tblProducts[ProductName])</f>
        <v>Product 33</v>
      </c>
      <c r="U3032">
        <f>_xlfn.XLOOKUP(tblOrders[[#This Row],[SalesRepID]], tblSalesreps[RepID], tblSalesreps[Target])</f>
        <v>8698154</v>
      </c>
    </row>
    <row r="3033" spans="1:21">
      <c r="A3033" t="s">
        <v>3830</v>
      </c>
      <c r="B3033" s="7" t="s">
        <v>1349</v>
      </c>
      <c r="C3033" t="s">
        <v>392</v>
      </c>
      <c r="D3033" t="s">
        <v>223</v>
      </c>
      <c r="E3033" t="s">
        <v>210</v>
      </c>
      <c r="F3033" t="s">
        <v>51</v>
      </c>
      <c r="G3033">
        <v>6</v>
      </c>
      <c r="H3033">
        <v>0</v>
      </c>
      <c r="I3033" s="2">
        <v>535998</v>
      </c>
      <c r="J3033" t="str">
        <f>_xlfn.XLOOKUP(tblOrders[[#This Row],[CustomerID]], tblCustomers[CustomerID], tblCustomers[CustomerName])</f>
        <v>Customer 11</v>
      </c>
      <c r="K3033" t="str">
        <f>_xlfn.XLOOKUP(tblOrders[[#This Row],[CustomerID]], tblCustomers[CustomerID], tblCustomers[Segment])</f>
        <v>SME</v>
      </c>
      <c r="L3033" t="str">
        <f>_xlfn.XLOOKUP(tblOrders[[#This Row],[ProductID]], tblProducts[ProductID], tblProducts[Category])</f>
        <v>Office</v>
      </c>
      <c r="M3033">
        <f>_xlfn.XLOOKUP(tblOrders[[#This Row],[ProductID]], tblProducts[ProductID], tblProducts[CostPrice])</f>
        <v>66106</v>
      </c>
      <c r="N3033">
        <f>tblOrders[[#This Row],[Sales]]-(tblOrders[[#This Row],[CostPrice]]*tblOrders[[#This Row],[Quantity]])</f>
        <v>139362</v>
      </c>
      <c r="O3033" t="str">
        <f>TEXT(tblOrders[[#This Row],[Date]],"mmm-yyyy")</f>
        <v>Aug-2025</v>
      </c>
      <c r="P3033" t="str">
        <f>_xlfn.XLOOKUP(tblOrders[[#This Row],[OrderID]], tblReturns[OrderID], tblReturns[Returned])</f>
        <v>No</v>
      </c>
      <c r="Q3033" t="str">
        <f>_xlfn.XLOOKUP(tblOrders[[#This Row],[OrderID]], tblShipping[OrderID], tblShipping[ShipMode])</f>
        <v>Pickup</v>
      </c>
      <c r="R3033" t="str">
        <f>IFERROR(_xlfn.XLOOKUP(A3032, tblCustomers[CustomerID], tblCustomers[CustomerName]), "Not Found")</f>
        <v>Not Found</v>
      </c>
      <c r="S3033" t="str">
        <f>IF(tblOrders[[#This Row],[Sales]]&gt;1000000,"High Value","Standard")</f>
        <v>Standard</v>
      </c>
      <c r="T3033" t="str">
        <f>_xlfn.XLOOKUP(tblOrders[[#This Row],[ProductID]], tblProducts[ProductID], tblProducts[ProductName])</f>
        <v>Product 58</v>
      </c>
      <c r="U3033">
        <f>_xlfn.XLOOKUP(tblOrders[[#This Row],[SalesRepID]], tblSalesreps[RepID], tblSalesreps[Target])</f>
        <v>19336654</v>
      </c>
    </row>
    <row r="3034" spans="1:21">
      <c r="A3034" t="s">
        <v>3831</v>
      </c>
      <c r="B3034" s="7" t="s">
        <v>1162</v>
      </c>
      <c r="C3034" t="s">
        <v>521</v>
      </c>
      <c r="D3034" t="s">
        <v>83</v>
      </c>
      <c r="E3034" t="s">
        <v>50</v>
      </c>
      <c r="F3034" t="s">
        <v>14</v>
      </c>
      <c r="G3034">
        <v>6</v>
      </c>
      <c r="H3034">
        <v>0.05</v>
      </c>
      <c r="I3034" s="2">
        <v>751516.5</v>
      </c>
      <c r="J3034" t="str">
        <f>_xlfn.XLOOKUP(tblOrders[[#This Row],[CustomerID]], tblCustomers[CustomerID], tblCustomers[CustomerName])</f>
        <v>Customer 239</v>
      </c>
      <c r="K3034" t="str">
        <f>_xlfn.XLOOKUP(tblOrders[[#This Row],[CustomerID]], tblCustomers[CustomerID], tblCustomers[Segment])</f>
        <v>Corporate</v>
      </c>
      <c r="L3034" t="str">
        <f>_xlfn.XLOOKUP(tblOrders[[#This Row],[ProductID]], tblProducts[ProductID], tblProducts[Category])</f>
        <v>Furniture</v>
      </c>
      <c r="M3034">
        <f>_xlfn.XLOOKUP(tblOrders[[#This Row],[ProductID]], tblProducts[ProductID], tblProducts[CostPrice])</f>
        <v>79600</v>
      </c>
      <c r="N3034">
        <f>tblOrders[[#This Row],[Sales]]-(tblOrders[[#This Row],[CostPrice]]*tblOrders[[#This Row],[Quantity]])</f>
        <v>273916.5</v>
      </c>
      <c r="O3034" t="str">
        <f>TEXT(tblOrders[[#This Row],[Date]],"mmm-yyyy")</f>
        <v>Apr-2025</v>
      </c>
      <c r="P3034" t="str">
        <f>_xlfn.XLOOKUP(tblOrders[[#This Row],[OrderID]], tblReturns[OrderID], tblReturns[Returned])</f>
        <v>No</v>
      </c>
      <c r="Q3034" t="str">
        <f>_xlfn.XLOOKUP(tblOrders[[#This Row],[OrderID]], tblShipping[OrderID], tblShipping[ShipMode])</f>
        <v>Pickup</v>
      </c>
      <c r="R3034" t="str">
        <f>IFERROR(_xlfn.XLOOKUP(A3033, tblCustomers[CustomerID], tblCustomers[CustomerName]), "Not Found")</f>
        <v>Not Found</v>
      </c>
      <c r="S3034" t="str">
        <f>IF(tblOrders[[#This Row],[Sales]]&gt;1000000,"High Value","Standard")</f>
        <v>Standard</v>
      </c>
      <c r="T3034" t="str">
        <f>_xlfn.XLOOKUP(tblOrders[[#This Row],[ProductID]], tblProducts[ProductID], tblProducts[ProductName])</f>
        <v>Product 43</v>
      </c>
      <c r="U3034">
        <f>_xlfn.XLOOKUP(tblOrders[[#This Row],[SalesRepID]], tblSalesreps[RepID], tblSalesreps[Target])</f>
        <v>17350666</v>
      </c>
    </row>
    <row r="3035" spans="1:21">
      <c r="A3035" t="s">
        <v>3832</v>
      </c>
      <c r="B3035" s="7" t="s">
        <v>320</v>
      </c>
      <c r="C3035" t="s">
        <v>2360</v>
      </c>
      <c r="D3035" t="s">
        <v>104</v>
      </c>
      <c r="E3035" t="s">
        <v>119</v>
      </c>
      <c r="F3035" t="s">
        <v>14</v>
      </c>
      <c r="G3035">
        <v>1</v>
      </c>
      <c r="H3035">
        <v>0.15</v>
      </c>
      <c r="I3035" s="2">
        <v>68008.5</v>
      </c>
      <c r="J3035" t="str">
        <f>_xlfn.XLOOKUP(tblOrders[[#This Row],[CustomerID]], tblCustomers[CustomerID], tblCustomers[CustomerName])</f>
        <v>Customer 288</v>
      </c>
      <c r="K3035" t="str">
        <f>_xlfn.XLOOKUP(tblOrders[[#This Row],[CustomerID]], tblCustomers[CustomerID], tblCustomers[Segment])</f>
        <v>SME</v>
      </c>
      <c r="L3035" t="str">
        <f>_xlfn.XLOOKUP(tblOrders[[#This Row],[ProductID]], tblProducts[ProductID], tblProducts[Category])</f>
        <v>Furniture</v>
      </c>
      <c r="M3035">
        <f>_xlfn.XLOOKUP(tblOrders[[#This Row],[ProductID]], tblProducts[ProductID], tblProducts[CostPrice])</f>
        <v>10664</v>
      </c>
      <c r="N3035">
        <f>tblOrders[[#This Row],[Sales]]-(tblOrders[[#This Row],[CostPrice]]*tblOrders[[#This Row],[Quantity]])</f>
        <v>57344.5</v>
      </c>
      <c r="O3035" t="str">
        <f>TEXT(tblOrders[[#This Row],[Date]],"mmm-yyyy")</f>
        <v>Jun-2025</v>
      </c>
      <c r="P3035" t="str">
        <f>_xlfn.XLOOKUP(tblOrders[[#This Row],[OrderID]], tblReturns[OrderID], tblReturns[Returned])</f>
        <v>No</v>
      </c>
      <c r="Q3035" t="str">
        <f>_xlfn.XLOOKUP(tblOrders[[#This Row],[OrderID]], tblShipping[OrderID], tblShipping[ShipMode])</f>
        <v>Express</v>
      </c>
      <c r="R3035" t="str">
        <f>IFERROR(_xlfn.XLOOKUP(A3034, tblCustomers[CustomerID], tblCustomers[CustomerName]), "Not Found")</f>
        <v>Not Found</v>
      </c>
      <c r="S3035" t="str">
        <f>IF(tblOrders[[#This Row],[Sales]]&gt;1000000,"High Value","Standard")</f>
        <v>Standard</v>
      </c>
      <c r="T3035" t="str">
        <f>_xlfn.XLOOKUP(tblOrders[[#This Row],[ProductID]], tblProducts[ProductID], tblProducts[ProductName])</f>
        <v>Product 23</v>
      </c>
      <c r="U3035">
        <f>_xlfn.XLOOKUP(tblOrders[[#This Row],[SalesRepID]], tblSalesreps[RepID], tblSalesreps[Target])</f>
        <v>5886694</v>
      </c>
    </row>
    <row r="3036" spans="1:21">
      <c r="A3036" t="s">
        <v>3833</v>
      </c>
      <c r="B3036" s="7" t="s">
        <v>1541</v>
      </c>
      <c r="C3036" t="s">
        <v>996</v>
      </c>
      <c r="D3036" t="s">
        <v>349</v>
      </c>
      <c r="E3036" t="s">
        <v>210</v>
      </c>
      <c r="F3036" t="s">
        <v>14</v>
      </c>
      <c r="G3036">
        <v>5</v>
      </c>
      <c r="H3036">
        <v>0.05</v>
      </c>
      <c r="I3036" s="2">
        <v>422294</v>
      </c>
      <c r="J3036" t="str">
        <f>_xlfn.XLOOKUP(tblOrders[[#This Row],[CustomerID]], tblCustomers[CustomerID], tblCustomers[CustomerName])</f>
        <v>Customer 189</v>
      </c>
      <c r="K3036" t="str">
        <f>_xlfn.XLOOKUP(tblOrders[[#This Row],[CustomerID]], tblCustomers[CustomerID], tblCustomers[Segment])</f>
        <v>SME</v>
      </c>
      <c r="L3036" t="str">
        <f>_xlfn.XLOOKUP(tblOrders[[#This Row],[ProductID]], tblProducts[ProductID], tblProducts[Category])</f>
        <v>Office</v>
      </c>
      <c r="M3036">
        <f>_xlfn.XLOOKUP(tblOrders[[#This Row],[ProductID]], tblProducts[ProductID], tblProducts[CostPrice])</f>
        <v>26900</v>
      </c>
      <c r="N3036">
        <f>tblOrders[[#This Row],[Sales]]-(tblOrders[[#This Row],[CostPrice]]*tblOrders[[#This Row],[Quantity]])</f>
        <v>287794</v>
      </c>
      <c r="O3036" t="str">
        <f>TEXT(tblOrders[[#This Row],[Date]],"mmm-yyyy")</f>
        <v>Dec-2025</v>
      </c>
      <c r="P3036" t="str">
        <f>_xlfn.XLOOKUP(tblOrders[[#This Row],[OrderID]], tblReturns[OrderID], tblReturns[Returned])</f>
        <v>No</v>
      </c>
      <c r="Q3036" t="str">
        <f>_xlfn.XLOOKUP(tblOrders[[#This Row],[OrderID]], tblShipping[OrderID], tblShipping[ShipMode])</f>
        <v>Express</v>
      </c>
      <c r="R3036" t="str">
        <f>IFERROR(_xlfn.XLOOKUP(A3035, tblCustomers[CustomerID], tblCustomers[CustomerName]), "Not Found")</f>
        <v>Not Found</v>
      </c>
      <c r="S3036" t="str">
        <f>IF(tblOrders[[#This Row],[Sales]]&gt;1000000,"High Value","Standard")</f>
        <v>Standard</v>
      </c>
      <c r="T3036" t="str">
        <f>_xlfn.XLOOKUP(tblOrders[[#This Row],[ProductID]], tblProducts[ProductID], tblProducts[ProductName])</f>
        <v>Product 61</v>
      </c>
      <c r="U3036">
        <f>_xlfn.XLOOKUP(tblOrders[[#This Row],[SalesRepID]], tblSalesreps[RepID], tblSalesreps[Target])</f>
        <v>19336654</v>
      </c>
    </row>
    <row r="3037" spans="1:21">
      <c r="A3037" t="s">
        <v>3834</v>
      </c>
      <c r="B3037" s="7" t="s">
        <v>1961</v>
      </c>
      <c r="C3037" t="s">
        <v>845</v>
      </c>
      <c r="D3037" t="s">
        <v>115</v>
      </c>
      <c r="E3037" t="s">
        <v>165</v>
      </c>
      <c r="F3037" t="s">
        <v>51</v>
      </c>
      <c r="G3037">
        <v>6</v>
      </c>
      <c r="H3037">
        <v>0.1</v>
      </c>
      <c r="I3037" s="2">
        <v>626162.4</v>
      </c>
      <c r="J3037" t="str">
        <f>_xlfn.XLOOKUP(tblOrders[[#This Row],[CustomerID]], tblCustomers[CustomerID], tblCustomers[CustomerName])</f>
        <v>Customer 259</v>
      </c>
      <c r="K3037" t="str">
        <f>_xlfn.XLOOKUP(tblOrders[[#This Row],[CustomerID]], tblCustomers[CustomerID], tblCustomers[Segment])</f>
        <v>Consumer</v>
      </c>
      <c r="L3037" t="str">
        <f>_xlfn.XLOOKUP(tblOrders[[#This Row],[ProductID]], tblProducts[ProductID], tblProducts[Category])</f>
        <v>Electronics</v>
      </c>
      <c r="M3037">
        <f>_xlfn.XLOOKUP(tblOrders[[#This Row],[ProductID]], tblProducts[ProductID], tblProducts[CostPrice])</f>
        <v>66631</v>
      </c>
      <c r="N3037">
        <f>tblOrders[[#This Row],[Sales]]-(tblOrders[[#This Row],[CostPrice]]*tblOrders[[#This Row],[Quantity]])</f>
        <v>226376.40000000002</v>
      </c>
      <c r="O3037" t="str">
        <f>TEXT(tblOrders[[#This Row],[Date]],"mmm-yyyy")</f>
        <v>Dec-2025</v>
      </c>
      <c r="P3037" t="str">
        <f>_xlfn.XLOOKUP(tblOrders[[#This Row],[OrderID]], tblReturns[OrderID], tblReturns[Returned])</f>
        <v>No</v>
      </c>
      <c r="Q3037" t="str">
        <f>_xlfn.XLOOKUP(tblOrders[[#This Row],[OrderID]], tblShipping[OrderID], tblShipping[ShipMode])</f>
        <v>Pickup</v>
      </c>
      <c r="R3037" t="str">
        <f>IFERROR(_xlfn.XLOOKUP(A3036, tblCustomers[CustomerID], tblCustomers[CustomerName]), "Not Found")</f>
        <v>Not Found</v>
      </c>
      <c r="S3037" t="str">
        <f>IF(tblOrders[[#This Row],[Sales]]&gt;1000000,"High Value","Standard")</f>
        <v>Standard</v>
      </c>
      <c r="T3037" t="str">
        <f>_xlfn.XLOOKUP(tblOrders[[#This Row],[ProductID]], tblProducts[ProductID], tblProducts[ProductName])</f>
        <v>Product 70</v>
      </c>
      <c r="U3037">
        <f>_xlfn.XLOOKUP(tblOrders[[#This Row],[SalesRepID]], tblSalesreps[RepID], tblSalesreps[Target])</f>
        <v>16839910</v>
      </c>
    </row>
    <row r="3038" spans="1:21">
      <c r="A3038" t="s">
        <v>3835</v>
      </c>
      <c r="B3038" s="7" t="s">
        <v>2127</v>
      </c>
      <c r="C3038" t="s">
        <v>300</v>
      </c>
      <c r="D3038" t="s">
        <v>255</v>
      </c>
      <c r="E3038" t="s">
        <v>35</v>
      </c>
      <c r="F3038" t="s">
        <v>14</v>
      </c>
      <c r="G3038">
        <v>8</v>
      </c>
      <c r="H3038">
        <v>0.05</v>
      </c>
      <c r="I3038" s="2">
        <v>215847.6</v>
      </c>
      <c r="J3038" t="str">
        <f>_xlfn.XLOOKUP(tblOrders[[#This Row],[CustomerID]], tblCustomers[CustomerID], tblCustomers[CustomerName])</f>
        <v>Customer 211</v>
      </c>
      <c r="K3038" t="str">
        <f>_xlfn.XLOOKUP(tblOrders[[#This Row],[CustomerID]], tblCustomers[CustomerID], tblCustomers[Segment])</f>
        <v>SME</v>
      </c>
      <c r="L3038" t="str">
        <f>_xlfn.XLOOKUP(tblOrders[[#This Row],[ProductID]], tblProducts[ProductID], tblProducts[Category])</f>
        <v>Electronics</v>
      </c>
      <c r="M3038">
        <f>_xlfn.XLOOKUP(tblOrders[[#This Row],[ProductID]], tblProducts[ProductID], tblProducts[CostPrice])</f>
        <v>58560</v>
      </c>
      <c r="N3038">
        <f>tblOrders[[#This Row],[Sales]]-(tblOrders[[#This Row],[CostPrice]]*tblOrders[[#This Row],[Quantity]])</f>
        <v>-252632.4</v>
      </c>
      <c r="O3038" t="str">
        <f>TEXT(tblOrders[[#This Row],[Date]],"mmm-yyyy")</f>
        <v>Jun-2025</v>
      </c>
      <c r="P3038" t="str">
        <f>_xlfn.XLOOKUP(tblOrders[[#This Row],[OrderID]], tblReturns[OrderID], tblReturns[Returned])</f>
        <v>No</v>
      </c>
      <c r="Q3038" t="str">
        <f>_xlfn.XLOOKUP(tblOrders[[#This Row],[OrderID]], tblShipping[OrderID], tblShipping[ShipMode])</f>
        <v>Standard</v>
      </c>
      <c r="R3038" t="str">
        <f>IFERROR(_xlfn.XLOOKUP(A3037, tblCustomers[CustomerID], tblCustomers[CustomerName]), "Not Found")</f>
        <v>Not Found</v>
      </c>
      <c r="S3038" t="str">
        <f>IF(tblOrders[[#This Row],[Sales]]&gt;1000000,"High Value","Standard")</f>
        <v>Standard</v>
      </c>
      <c r="T3038" t="str">
        <f>_xlfn.XLOOKUP(tblOrders[[#This Row],[ProductID]], tblProducts[ProductID], tblProducts[ProductName])</f>
        <v>Product 79</v>
      </c>
      <c r="U3038">
        <f>_xlfn.XLOOKUP(tblOrders[[#This Row],[SalesRepID]], tblSalesreps[RepID], tblSalesreps[Target])</f>
        <v>19619177</v>
      </c>
    </row>
    <row r="3039" spans="1:21">
      <c r="A3039" t="s">
        <v>3836</v>
      </c>
      <c r="B3039" s="7" t="s">
        <v>1015</v>
      </c>
      <c r="C3039" t="s">
        <v>1564</v>
      </c>
      <c r="D3039" t="s">
        <v>44</v>
      </c>
      <c r="E3039" t="s">
        <v>45</v>
      </c>
      <c r="F3039" t="s">
        <v>20</v>
      </c>
      <c r="G3039">
        <v>2</v>
      </c>
      <c r="H3039">
        <v>0.1</v>
      </c>
      <c r="I3039" s="2">
        <v>182476.79999999999</v>
      </c>
      <c r="J3039" t="str">
        <f>_xlfn.XLOOKUP(tblOrders[[#This Row],[CustomerID]], tblCustomers[CustomerID], tblCustomers[CustomerName])</f>
        <v>Customer 206</v>
      </c>
      <c r="K3039" t="str">
        <f>_xlfn.XLOOKUP(tblOrders[[#This Row],[CustomerID]], tblCustomers[CustomerID], tblCustomers[Segment])</f>
        <v>Consumer</v>
      </c>
      <c r="L3039" t="str">
        <f>_xlfn.XLOOKUP(tblOrders[[#This Row],[ProductID]], tblProducts[ProductID], tblProducts[Category])</f>
        <v>Furniture</v>
      </c>
      <c r="M3039">
        <f>_xlfn.XLOOKUP(tblOrders[[#This Row],[ProductID]], tblProducts[ProductID], tblProducts[CostPrice])</f>
        <v>48953</v>
      </c>
      <c r="N3039">
        <f>tblOrders[[#This Row],[Sales]]-(tblOrders[[#This Row],[CostPrice]]*tblOrders[[#This Row],[Quantity]])</f>
        <v>84570.799999999988</v>
      </c>
      <c r="O3039" t="str">
        <f>TEXT(tblOrders[[#This Row],[Date]],"mmm-yyyy")</f>
        <v>Jun-2025</v>
      </c>
      <c r="P3039" t="str">
        <f>_xlfn.XLOOKUP(tblOrders[[#This Row],[OrderID]], tblReturns[OrderID], tblReturns[Returned])</f>
        <v>No</v>
      </c>
      <c r="Q3039" t="str">
        <f>_xlfn.XLOOKUP(tblOrders[[#This Row],[OrderID]], tblShipping[OrderID], tblShipping[ShipMode])</f>
        <v>Pickup</v>
      </c>
      <c r="R3039" t="str">
        <f>IFERROR(_xlfn.XLOOKUP(A3038, tblCustomers[CustomerID], tblCustomers[CustomerName]), "Not Found")</f>
        <v>Not Found</v>
      </c>
      <c r="S3039" t="str">
        <f>IF(tblOrders[[#This Row],[Sales]]&gt;1000000,"High Value","Standard")</f>
        <v>Standard</v>
      </c>
      <c r="T3039" t="str">
        <f>_xlfn.XLOOKUP(tblOrders[[#This Row],[ProductID]], tblProducts[ProductID], tblProducts[ProductName])</f>
        <v>Product 56</v>
      </c>
      <c r="U3039">
        <f>_xlfn.XLOOKUP(tblOrders[[#This Row],[SalesRepID]], tblSalesreps[RepID], tblSalesreps[Target])</f>
        <v>11319839</v>
      </c>
    </row>
    <row r="3040" spans="1:21">
      <c r="A3040" t="s">
        <v>3837</v>
      </c>
      <c r="B3040" s="7" t="s">
        <v>433</v>
      </c>
      <c r="C3040" t="s">
        <v>434</v>
      </c>
      <c r="D3040" t="s">
        <v>118</v>
      </c>
      <c r="E3040" t="s">
        <v>69</v>
      </c>
      <c r="F3040" t="s">
        <v>20</v>
      </c>
      <c r="G3040">
        <v>2</v>
      </c>
      <c r="H3040">
        <v>0.05</v>
      </c>
      <c r="I3040" s="2">
        <v>56865.1</v>
      </c>
      <c r="J3040" t="str">
        <f>_xlfn.XLOOKUP(tblOrders[[#This Row],[CustomerID]], tblCustomers[CustomerID], tblCustomers[CustomerName])</f>
        <v>Customer 29</v>
      </c>
      <c r="K3040" t="str">
        <f>_xlfn.XLOOKUP(tblOrders[[#This Row],[CustomerID]], tblCustomers[CustomerID], tblCustomers[Segment])</f>
        <v>Consumer</v>
      </c>
      <c r="L3040" t="str">
        <f>_xlfn.XLOOKUP(tblOrders[[#This Row],[ProductID]], tblProducts[ProductID], tblProducts[Category])</f>
        <v>Home</v>
      </c>
      <c r="M3040">
        <f>_xlfn.XLOOKUP(tblOrders[[#This Row],[ProductID]], tblProducts[ProductID], tblProducts[CostPrice])</f>
        <v>78122</v>
      </c>
      <c r="N3040">
        <f>tblOrders[[#This Row],[Sales]]-(tblOrders[[#This Row],[CostPrice]]*tblOrders[[#This Row],[Quantity]])</f>
        <v>-99378.9</v>
      </c>
      <c r="O3040" t="str">
        <f>TEXT(tblOrders[[#This Row],[Date]],"mmm-yyyy")</f>
        <v>Aug-2025</v>
      </c>
      <c r="P3040" t="str">
        <f>_xlfn.XLOOKUP(tblOrders[[#This Row],[OrderID]], tblReturns[OrderID], tblReturns[Returned])</f>
        <v>Yes</v>
      </c>
      <c r="Q3040" t="str">
        <f>_xlfn.XLOOKUP(tblOrders[[#This Row],[OrderID]], tblShipping[OrderID], tblShipping[ShipMode])</f>
        <v>Pickup</v>
      </c>
      <c r="R3040" t="str">
        <f>IFERROR(_xlfn.XLOOKUP(A3039, tblCustomers[CustomerID], tblCustomers[CustomerName]), "Not Found")</f>
        <v>Not Found</v>
      </c>
      <c r="S3040" t="str">
        <f>IF(tblOrders[[#This Row],[Sales]]&gt;1000000,"High Value","Standard")</f>
        <v>Standard</v>
      </c>
      <c r="T3040" t="str">
        <f>_xlfn.XLOOKUP(tblOrders[[#This Row],[ProductID]], tblProducts[ProductID], tblProducts[ProductName])</f>
        <v>Product 59</v>
      </c>
      <c r="U3040">
        <f>_xlfn.XLOOKUP(tblOrders[[#This Row],[SalesRepID]], tblSalesreps[RepID], tblSalesreps[Target])</f>
        <v>19473459</v>
      </c>
    </row>
    <row r="3041" spans="1:21">
      <c r="A3041" t="s">
        <v>3838</v>
      </c>
      <c r="B3041" s="7" t="s">
        <v>221</v>
      </c>
      <c r="C3041" t="s">
        <v>344</v>
      </c>
      <c r="D3041" t="s">
        <v>585</v>
      </c>
      <c r="E3041" t="s">
        <v>45</v>
      </c>
      <c r="F3041" t="s">
        <v>14</v>
      </c>
      <c r="G3041">
        <v>2</v>
      </c>
      <c r="H3041">
        <v>0.05</v>
      </c>
      <c r="I3041" s="2">
        <v>104019.3</v>
      </c>
      <c r="J3041" t="str">
        <f>_xlfn.XLOOKUP(tblOrders[[#This Row],[CustomerID]], tblCustomers[CustomerID], tblCustomers[CustomerName])</f>
        <v>Customer 68</v>
      </c>
      <c r="K3041" t="str">
        <f>_xlfn.XLOOKUP(tblOrders[[#This Row],[CustomerID]], tblCustomers[CustomerID], tblCustomers[Segment])</f>
        <v>Consumer</v>
      </c>
      <c r="L3041" t="str">
        <f>_xlfn.XLOOKUP(tblOrders[[#This Row],[ProductID]], tblProducts[ProductID], tblProducts[Category])</f>
        <v>Office</v>
      </c>
      <c r="M3041">
        <f>_xlfn.XLOOKUP(tblOrders[[#This Row],[ProductID]], tblProducts[ProductID], tblProducts[CostPrice])</f>
        <v>49623</v>
      </c>
      <c r="N3041">
        <f>tblOrders[[#This Row],[Sales]]-(tblOrders[[#This Row],[CostPrice]]*tblOrders[[#This Row],[Quantity]])</f>
        <v>4773.3000000000029</v>
      </c>
      <c r="O3041" t="str">
        <f>TEXT(tblOrders[[#This Row],[Date]],"mmm-yyyy")</f>
        <v>Jun-2025</v>
      </c>
      <c r="P3041" t="str">
        <f>_xlfn.XLOOKUP(tblOrders[[#This Row],[OrderID]], tblReturns[OrderID], tblReturns[Returned])</f>
        <v>No</v>
      </c>
      <c r="Q3041" t="str">
        <f>_xlfn.XLOOKUP(tblOrders[[#This Row],[OrderID]], tblShipping[OrderID], tblShipping[ShipMode])</f>
        <v>Standard</v>
      </c>
      <c r="R3041" t="str">
        <f>IFERROR(_xlfn.XLOOKUP(A3040, tblCustomers[CustomerID], tblCustomers[CustomerName]), "Not Found")</f>
        <v>Not Found</v>
      </c>
      <c r="S3041" t="str">
        <f>IF(tblOrders[[#This Row],[Sales]]&gt;1000000,"High Value","Standard")</f>
        <v>Standard</v>
      </c>
      <c r="T3041" t="str">
        <f>_xlfn.XLOOKUP(tblOrders[[#This Row],[ProductID]], tblProducts[ProductID], tblProducts[ProductName])</f>
        <v>Product 54</v>
      </c>
      <c r="U3041">
        <f>_xlfn.XLOOKUP(tblOrders[[#This Row],[SalesRepID]], tblSalesreps[RepID], tblSalesreps[Target])</f>
        <v>11319839</v>
      </c>
    </row>
    <row r="3042" spans="1:21">
      <c r="A3042" t="s">
        <v>3839</v>
      </c>
      <c r="B3042" s="7" t="s">
        <v>583</v>
      </c>
      <c r="C3042" t="s">
        <v>2360</v>
      </c>
      <c r="D3042" t="s">
        <v>24</v>
      </c>
      <c r="E3042" t="s">
        <v>25</v>
      </c>
      <c r="F3042" t="s">
        <v>51</v>
      </c>
      <c r="G3042">
        <v>6</v>
      </c>
      <c r="H3042">
        <v>0.1</v>
      </c>
      <c r="I3042" s="2">
        <v>368096.4</v>
      </c>
      <c r="J3042" t="str">
        <f>_xlfn.XLOOKUP(tblOrders[[#This Row],[CustomerID]], tblCustomers[CustomerID], tblCustomers[CustomerName])</f>
        <v>Customer 288</v>
      </c>
      <c r="K3042" t="str">
        <f>_xlfn.XLOOKUP(tblOrders[[#This Row],[CustomerID]], tblCustomers[CustomerID], tblCustomers[Segment])</f>
        <v>SME</v>
      </c>
      <c r="L3042" t="str">
        <f>_xlfn.XLOOKUP(tblOrders[[#This Row],[ProductID]], tblProducts[ProductID], tblProducts[Category])</f>
        <v>Home</v>
      </c>
      <c r="M3042">
        <f>_xlfn.XLOOKUP(tblOrders[[#This Row],[ProductID]], tblProducts[ProductID], tblProducts[CostPrice])</f>
        <v>57647</v>
      </c>
      <c r="N3042">
        <f>tblOrders[[#This Row],[Sales]]-(tblOrders[[#This Row],[CostPrice]]*tblOrders[[#This Row],[Quantity]])</f>
        <v>22214.400000000023</v>
      </c>
      <c r="O3042" t="str">
        <f>TEXT(tblOrders[[#This Row],[Date]],"mmm-yyyy")</f>
        <v>Mar-2025</v>
      </c>
      <c r="P3042" t="str">
        <f>_xlfn.XLOOKUP(tblOrders[[#This Row],[OrderID]], tblReturns[OrderID], tblReturns[Returned])</f>
        <v>No</v>
      </c>
      <c r="Q3042" t="str">
        <f>_xlfn.XLOOKUP(tblOrders[[#This Row],[OrderID]], tblShipping[OrderID], tblShipping[ShipMode])</f>
        <v>Pickup</v>
      </c>
      <c r="R3042" t="str">
        <f>IFERROR(_xlfn.XLOOKUP(A3041, tblCustomers[CustomerID], tblCustomers[CustomerName]), "Not Found")</f>
        <v>Not Found</v>
      </c>
      <c r="S3042" t="str">
        <f>IF(tblOrders[[#This Row],[Sales]]&gt;1000000,"High Value","Standard")</f>
        <v>Standard</v>
      </c>
      <c r="T3042" t="str">
        <f>_xlfn.XLOOKUP(tblOrders[[#This Row],[ProductID]], tblProducts[ProductID], tblProducts[ProductName])</f>
        <v>Product 2</v>
      </c>
      <c r="U3042">
        <f>_xlfn.XLOOKUP(tblOrders[[#This Row],[SalesRepID]], tblSalesreps[RepID], tblSalesreps[Target])</f>
        <v>7094914</v>
      </c>
    </row>
    <row r="3043" spans="1:21">
      <c r="A3043" t="s">
        <v>3840</v>
      </c>
      <c r="B3043" s="7" t="s">
        <v>528</v>
      </c>
      <c r="C3043" t="s">
        <v>781</v>
      </c>
      <c r="D3043" t="s">
        <v>349</v>
      </c>
      <c r="E3043" t="s">
        <v>87</v>
      </c>
      <c r="F3043" t="s">
        <v>20</v>
      </c>
      <c r="G3043">
        <v>10</v>
      </c>
      <c r="H3043">
        <v>0</v>
      </c>
      <c r="I3043" s="2">
        <v>1005530</v>
      </c>
      <c r="J3043" t="str">
        <f>_xlfn.XLOOKUP(tblOrders[[#This Row],[CustomerID]], tblCustomers[CustomerID], tblCustomers[CustomerName])</f>
        <v>Customer 252</v>
      </c>
      <c r="K3043" t="str">
        <f>_xlfn.XLOOKUP(tblOrders[[#This Row],[CustomerID]], tblCustomers[CustomerID], tblCustomers[Segment])</f>
        <v>Corporate</v>
      </c>
      <c r="L3043" t="str">
        <f>_xlfn.XLOOKUP(tblOrders[[#This Row],[ProductID]], tblProducts[ProductID], tblProducts[Category])</f>
        <v>Office</v>
      </c>
      <c r="M3043">
        <f>_xlfn.XLOOKUP(tblOrders[[#This Row],[ProductID]], tblProducts[ProductID], tblProducts[CostPrice])</f>
        <v>26900</v>
      </c>
      <c r="N3043">
        <f>tblOrders[[#This Row],[Sales]]-(tblOrders[[#This Row],[CostPrice]]*tblOrders[[#This Row],[Quantity]])</f>
        <v>736530</v>
      </c>
      <c r="O3043" t="str">
        <f>TEXT(tblOrders[[#This Row],[Date]],"mmm-yyyy")</f>
        <v>Apr-2025</v>
      </c>
      <c r="P3043" t="str">
        <f>_xlfn.XLOOKUP(tblOrders[[#This Row],[OrderID]], tblReturns[OrderID], tblReturns[Returned])</f>
        <v>No</v>
      </c>
      <c r="Q3043" t="str">
        <f>_xlfn.XLOOKUP(tblOrders[[#This Row],[OrderID]], tblShipping[OrderID], tblShipping[ShipMode])</f>
        <v>Express</v>
      </c>
      <c r="R3043" t="str">
        <f>IFERROR(_xlfn.XLOOKUP(A3042, tblCustomers[CustomerID], tblCustomers[CustomerName]), "Not Found")</f>
        <v>Not Found</v>
      </c>
      <c r="S3043" t="str">
        <f>IF(tblOrders[[#This Row],[Sales]]&gt;1000000,"High Value","Standard")</f>
        <v>High Value</v>
      </c>
      <c r="T3043" t="str">
        <f>_xlfn.XLOOKUP(tblOrders[[#This Row],[ProductID]], tblProducts[ProductID], tblProducts[ProductName])</f>
        <v>Product 61</v>
      </c>
      <c r="U3043">
        <f>_xlfn.XLOOKUP(tblOrders[[#This Row],[SalesRepID]], tblSalesreps[RepID], tblSalesreps[Target])</f>
        <v>18500989</v>
      </c>
    </row>
    <row r="3044" spans="1:21">
      <c r="A3044" t="s">
        <v>3841</v>
      </c>
      <c r="B3044" s="7" t="s">
        <v>701</v>
      </c>
      <c r="C3044" t="s">
        <v>1554</v>
      </c>
      <c r="D3044" t="s">
        <v>64</v>
      </c>
      <c r="E3044" t="s">
        <v>105</v>
      </c>
      <c r="F3044" t="s">
        <v>26</v>
      </c>
      <c r="G3044">
        <v>2</v>
      </c>
      <c r="H3044">
        <v>0.2</v>
      </c>
      <c r="I3044" s="2">
        <v>32680</v>
      </c>
      <c r="J3044" t="str">
        <f>_xlfn.XLOOKUP(tblOrders[[#This Row],[CustomerID]], tblCustomers[CustomerID], tblCustomers[CustomerName])</f>
        <v>Customer 151</v>
      </c>
      <c r="K3044" t="str">
        <f>_xlfn.XLOOKUP(tblOrders[[#This Row],[CustomerID]], tblCustomers[CustomerID], tblCustomers[Segment])</f>
        <v>SME</v>
      </c>
      <c r="L3044" t="str">
        <f>_xlfn.XLOOKUP(tblOrders[[#This Row],[ProductID]], tblProducts[ProductID], tblProducts[Category])</f>
        <v>Office</v>
      </c>
      <c r="M3044">
        <f>_xlfn.XLOOKUP(tblOrders[[#This Row],[ProductID]], tblProducts[ProductID], tblProducts[CostPrice])</f>
        <v>13311</v>
      </c>
      <c r="N3044">
        <f>tblOrders[[#This Row],[Sales]]-(tblOrders[[#This Row],[CostPrice]]*tblOrders[[#This Row],[Quantity]])</f>
        <v>6058</v>
      </c>
      <c r="O3044" t="str">
        <f>TEXT(tblOrders[[#This Row],[Date]],"mmm-yyyy")</f>
        <v>Jan-2025</v>
      </c>
      <c r="P3044" t="str">
        <f>_xlfn.XLOOKUP(tblOrders[[#This Row],[OrderID]], tblReturns[OrderID], tblReturns[Returned])</f>
        <v>Yes</v>
      </c>
      <c r="Q3044" t="str">
        <f>_xlfn.XLOOKUP(tblOrders[[#This Row],[OrderID]], tblShipping[OrderID], tblShipping[ShipMode])</f>
        <v>Pickup</v>
      </c>
      <c r="R3044" t="str">
        <f>IFERROR(_xlfn.XLOOKUP(A3043, tblCustomers[CustomerID], tblCustomers[CustomerName]), "Not Found")</f>
        <v>Not Found</v>
      </c>
      <c r="S3044" t="str">
        <f>IF(tblOrders[[#This Row],[Sales]]&gt;1000000,"High Value","Standard")</f>
        <v>Standard</v>
      </c>
      <c r="T3044" t="str">
        <f>_xlfn.XLOOKUP(tblOrders[[#This Row],[ProductID]], tblProducts[ProductID], tblProducts[ProductName])</f>
        <v>Product 91</v>
      </c>
      <c r="U3044">
        <f>_xlfn.XLOOKUP(tblOrders[[#This Row],[SalesRepID]], tblSalesreps[RepID], tblSalesreps[Target])</f>
        <v>8698154</v>
      </c>
    </row>
    <row r="3045" spans="1:21">
      <c r="A3045" t="s">
        <v>3842</v>
      </c>
      <c r="B3045" s="7" t="s">
        <v>990</v>
      </c>
      <c r="C3045" t="s">
        <v>2261</v>
      </c>
      <c r="D3045" t="s">
        <v>597</v>
      </c>
      <c r="E3045" t="s">
        <v>105</v>
      </c>
      <c r="F3045" t="s">
        <v>88</v>
      </c>
      <c r="G3045">
        <v>10</v>
      </c>
      <c r="H3045">
        <v>0.15</v>
      </c>
      <c r="I3045" s="2">
        <v>663612</v>
      </c>
      <c r="J3045" t="str">
        <f>_xlfn.XLOOKUP(tblOrders[[#This Row],[CustomerID]], tblCustomers[CustomerID], tblCustomers[CustomerName])</f>
        <v>Customer 123</v>
      </c>
      <c r="K3045" t="str">
        <f>_xlfn.XLOOKUP(tblOrders[[#This Row],[CustomerID]], tblCustomers[CustomerID], tblCustomers[Segment])</f>
        <v>Consumer</v>
      </c>
      <c r="L3045" t="str">
        <f>_xlfn.XLOOKUP(tblOrders[[#This Row],[ProductID]], tblProducts[ProductID], tblProducts[Category])</f>
        <v>Electronics</v>
      </c>
      <c r="M3045">
        <f>_xlfn.XLOOKUP(tblOrders[[#This Row],[ProductID]], tblProducts[ProductID], tblProducts[CostPrice])</f>
        <v>35454</v>
      </c>
      <c r="N3045">
        <f>tblOrders[[#This Row],[Sales]]-(tblOrders[[#This Row],[CostPrice]]*tblOrders[[#This Row],[Quantity]])</f>
        <v>309072</v>
      </c>
      <c r="O3045" t="str">
        <f>TEXT(tblOrders[[#This Row],[Date]],"mmm-yyyy")</f>
        <v>Aug-2025</v>
      </c>
      <c r="P3045" t="str">
        <f>_xlfn.XLOOKUP(tblOrders[[#This Row],[OrderID]], tblReturns[OrderID], tblReturns[Returned])</f>
        <v>No</v>
      </c>
      <c r="Q3045" t="str">
        <f>_xlfn.XLOOKUP(tblOrders[[#This Row],[OrderID]], tblShipping[OrderID], tblShipping[ShipMode])</f>
        <v>Express</v>
      </c>
      <c r="R3045" t="str">
        <f>IFERROR(_xlfn.XLOOKUP(A3044, tblCustomers[CustomerID], tblCustomers[CustomerName]), "Not Found")</f>
        <v>Not Found</v>
      </c>
      <c r="S3045" t="str">
        <f>IF(tblOrders[[#This Row],[Sales]]&gt;1000000,"High Value","Standard")</f>
        <v>Standard</v>
      </c>
      <c r="T3045" t="str">
        <f>_xlfn.XLOOKUP(tblOrders[[#This Row],[ProductID]], tblProducts[ProductID], tblProducts[ProductName])</f>
        <v>Product 28</v>
      </c>
      <c r="U3045">
        <f>_xlfn.XLOOKUP(tblOrders[[#This Row],[SalesRepID]], tblSalesreps[RepID], tblSalesreps[Target])</f>
        <v>8698154</v>
      </c>
    </row>
    <row r="3046" spans="1:21">
      <c r="A3046" t="s">
        <v>3843</v>
      </c>
      <c r="B3046" s="7" t="s">
        <v>722</v>
      </c>
      <c r="C3046" t="s">
        <v>1464</v>
      </c>
      <c r="D3046" t="s">
        <v>566</v>
      </c>
      <c r="E3046" t="s">
        <v>79</v>
      </c>
      <c r="F3046" t="s">
        <v>51</v>
      </c>
      <c r="G3046">
        <v>6</v>
      </c>
      <c r="H3046">
        <v>0.2</v>
      </c>
      <c r="I3046" s="2">
        <v>640996.80000000005</v>
      </c>
      <c r="J3046" t="str">
        <f>_xlfn.XLOOKUP(tblOrders[[#This Row],[CustomerID]], tblCustomers[CustomerID], tblCustomers[CustomerName])</f>
        <v>Customer 73</v>
      </c>
      <c r="K3046" t="str">
        <f>_xlfn.XLOOKUP(tblOrders[[#This Row],[CustomerID]], tblCustomers[CustomerID], tblCustomers[Segment])</f>
        <v>SME</v>
      </c>
      <c r="L3046" t="str">
        <f>_xlfn.XLOOKUP(tblOrders[[#This Row],[ProductID]], tblProducts[ProductID], tblProducts[Category])</f>
        <v>Electronics</v>
      </c>
      <c r="M3046">
        <f>_xlfn.XLOOKUP(tblOrders[[#This Row],[ProductID]], tblProducts[ProductID], tblProducts[CostPrice])</f>
        <v>26222</v>
      </c>
      <c r="N3046">
        <f>tblOrders[[#This Row],[Sales]]-(tblOrders[[#This Row],[CostPrice]]*tblOrders[[#This Row],[Quantity]])</f>
        <v>483664.80000000005</v>
      </c>
      <c r="O3046" t="str">
        <f>TEXT(tblOrders[[#This Row],[Date]],"mmm-yyyy")</f>
        <v>Jun-2025</v>
      </c>
      <c r="P3046" t="str">
        <f>_xlfn.XLOOKUP(tblOrders[[#This Row],[OrderID]], tblReturns[OrderID], tblReturns[Returned])</f>
        <v>No</v>
      </c>
      <c r="Q3046" t="str">
        <f>_xlfn.XLOOKUP(tblOrders[[#This Row],[OrderID]], tblShipping[OrderID], tblShipping[ShipMode])</f>
        <v>Standard</v>
      </c>
      <c r="R3046" t="str">
        <f>IFERROR(_xlfn.XLOOKUP(A3045, tblCustomers[CustomerID], tblCustomers[CustomerName]), "Not Found")</f>
        <v>Not Found</v>
      </c>
      <c r="S3046" t="str">
        <f>IF(tblOrders[[#This Row],[Sales]]&gt;1000000,"High Value","Standard")</f>
        <v>Standard</v>
      </c>
      <c r="T3046" t="str">
        <f>_xlfn.XLOOKUP(tblOrders[[#This Row],[ProductID]], tblProducts[ProductID], tblProducts[ProductName])</f>
        <v>Product 87</v>
      </c>
      <c r="U3046">
        <f>_xlfn.XLOOKUP(tblOrders[[#This Row],[SalesRepID]], tblSalesreps[RepID], tblSalesreps[Target])</f>
        <v>8592536</v>
      </c>
    </row>
    <row r="3047" spans="1:21">
      <c r="A3047" t="s">
        <v>3844</v>
      </c>
      <c r="B3047" s="7" t="s">
        <v>463</v>
      </c>
      <c r="C3047" t="s">
        <v>690</v>
      </c>
      <c r="D3047" t="s">
        <v>248</v>
      </c>
      <c r="E3047" t="s">
        <v>197</v>
      </c>
      <c r="F3047" t="s">
        <v>14</v>
      </c>
      <c r="G3047">
        <v>6</v>
      </c>
      <c r="H3047">
        <v>0.2</v>
      </c>
      <c r="I3047" s="2">
        <v>483518.4</v>
      </c>
      <c r="J3047" t="str">
        <f>_xlfn.XLOOKUP(tblOrders[[#This Row],[CustomerID]], tblCustomers[CustomerID], tblCustomers[CustomerName])</f>
        <v>Customer 292</v>
      </c>
      <c r="K3047" t="str">
        <f>_xlfn.XLOOKUP(tblOrders[[#This Row],[CustomerID]], tblCustomers[CustomerID], tblCustomers[Segment])</f>
        <v>Consumer</v>
      </c>
      <c r="L3047" t="str">
        <f>_xlfn.XLOOKUP(tblOrders[[#This Row],[ProductID]], tblProducts[ProductID], tblProducts[Category])</f>
        <v>Furniture</v>
      </c>
      <c r="M3047">
        <f>_xlfn.XLOOKUP(tblOrders[[#This Row],[ProductID]], tblProducts[ProductID], tblProducts[CostPrice])</f>
        <v>31758</v>
      </c>
      <c r="N3047">
        <f>tblOrders[[#This Row],[Sales]]-(tblOrders[[#This Row],[CostPrice]]*tblOrders[[#This Row],[Quantity]])</f>
        <v>292970.40000000002</v>
      </c>
      <c r="O3047" t="str">
        <f>TEXT(tblOrders[[#This Row],[Date]],"mmm-yyyy")</f>
        <v>May-2025</v>
      </c>
      <c r="P3047" t="str">
        <f>_xlfn.XLOOKUP(tblOrders[[#This Row],[OrderID]], tblReturns[OrderID], tblReturns[Returned])</f>
        <v>No</v>
      </c>
      <c r="Q3047" t="str">
        <f>_xlfn.XLOOKUP(tblOrders[[#This Row],[OrderID]], tblShipping[OrderID], tblShipping[ShipMode])</f>
        <v>Pickup</v>
      </c>
      <c r="R3047" t="str">
        <f>IFERROR(_xlfn.XLOOKUP(A3046, tblCustomers[CustomerID], tblCustomers[CustomerName]), "Not Found")</f>
        <v>Not Found</v>
      </c>
      <c r="S3047" t="str">
        <f>IF(tblOrders[[#This Row],[Sales]]&gt;1000000,"High Value","Standard")</f>
        <v>Standard</v>
      </c>
      <c r="T3047" t="str">
        <f>_xlfn.XLOOKUP(tblOrders[[#This Row],[ProductID]], tblProducts[ProductID], tblProducts[ProductName])</f>
        <v>Product 35</v>
      </c>
      <c r="U3047">
        <f>_xlfn.XLOOKUP(tblOrders[[#This Row],[SalesRepID]], tblSalesreps[RepID], tblSalesreps[Target])</f>
        <v>19562258</v>
      </c>
    </row>
    <row r="3048" spans="1:21">
      <c r="A3048" t="s">
        <v>3845</v>
      </c>
      <c r="B3048" s="7" t="s">
        <v>881</v>
      </c>
      <c r="C3048" t="s">
        <v>1575</v>
      </c>
      <c r="D3048" t="s">
        <v>902</v>
      </c>
      <c r="E3048" t="s">
        <v>19</v>
      </c>
      <c r="F3048" t="s">
        <v>14</v>
      </c>
      <c r="G3048">
        <v>10</v>
      </c>
      <c r="H3048">
        <v>0.2</v>
      </c>
      <c r="I3048" s="2">
        <v>970408</v>
      </c>
      <c r="J3048" t="str">
        <f>_xlfn.XLOOKUP(tblOrders[[#This Row],[CustomerID]], tblCustomers[CustomerID], tblCustomers[CustomerName])</f>
        <v>Customer 255</v>
      </c>
      <c r="K3048" t="str">
        <f>_xlfn.XLOOKUP(tblOrders[[#This Row],[CustomerID]], tblCustomers[CustomerID], tblCustomers[Segment])</f>
        <v>Consumer</v>
      </c>
      <c r="L3048" t="str">
        <f>_xlfn.XLOOKUP(tblOrders[[#This Row],[ProductID]], tblProducts[ProductID], tblProducts[Category])</f>
        <v>Furniture</v>
      </c>
      <c r="M3048">
        <f>_xlfn.XLOOKUP(tblOrders[[#This Row],[ProductID]], tblProducts[ProductID], tblProducts[CostPrice])</f>
        <v>44361</v>
      </c>
      <c r="N3048">
        <f>tblOrders[[#This Row],[Sales]]-(tblOrders[[#This Row],[CostPrice]]*tblOrders[[#This Row],[Quantity]])</f>
        <v>526798</v>
      </c>
      <c r="O3048" t="str">
        <f>TEXT(tblOrders[[#This Row],[Date]],"mmm-yyyy")</f>
        <v>Mar-2025</v>
      </c>
      <c r="P3048" t="str">
        <f>_xlfn.XLOOKUP(tblOrders[[#This Row],[OrderID]], tblReturns[OrderID], tblReturns[Returned])</f>
        <v>No</v>
      </c>
      <c r="Q3048" t="str">
        <f>_xlfn.XLOOKUP(tblOrders[[#This Row],[OrderID]], tblShipping[OrderID], tblShipping[ShipMode])</f>
        <v>Express</v>
      </c>
      <c r="R3048" t="str">
        <f>IFERROR(_xlfn.XLOOKUP(A3047, tblCustomers[CustomerID], tblCustomers[CustomerName]), "Not Found")</f>
        <v>Not Found</v>
      </c>
      <c r="S3048" t="str">
        <f>IF(tblOrders[[#This Row],[Sales]]&gt;1000000,"High Value","Standard")</f>
        <v>Standard</v>
      </c>
      <c r="T3048" t="str">
        <f>_xlfn.XLOOKUP(tblOrders[[#This Row],[ProductID]], tblProducts[ProductID], tblProducts[ProductName])</f>
        <v>Product 3</v>
      </c>
      <c r="U3048">
        <f>_xlfn.XLOOKUP(tblOrders[[#This Row],[SalesRepID]], tblSalesreps[RepID], tblSalesreps[Target])</f>
        <v>11347243</v>
      </c>
    </row>
    <row r="3049" spans="1:21">
      <c r="A3049" t="s">
        <v>3846</v>
      </c>
      <c r="B3049" s="7" t="s">
        <v>332</v>
      </c>
      <c r="C3049" t="s">
        <v>828</v>
      </c>
      <c r="D3049" t="s">
        <v>34</v>
      </c>
      <c r="E3049" t="s">
        <v>13</v>
      </c>
      <c r="F3049" t="s">
        <v>26</v>
      </c>
      <c r="G3049">
        <v>4</v>
      </c>
      <c r="H3049">
        <v>0</v>
      </c>
      <c r="I3049" s="2">
        <v>145296</v>
      </c>
      <c r="J3049" t="str">
        <f>_xlfn.XLOOKUP(tblOrders[[#This Row],[CustomerID]], tblCustomers[CustomerID], tblCustomers[CustomerName])</f>
        <v>Customer 39</v>
      </c>
      <c r="K3049" t="str">
        <f>_xlfn.XLOOKUP(tblOrders[[#This Row],[CustomerID]], tblCustomers[CustomerID], tblCustomers[Segment])</f>
        <v>Corporate</v>
      </c>
      <c r="L3049" t="str">
        <f>_xlfn.XLOOKUP(tblOrders[[#This Row],[ProductID]], tblProducts[ProductID], tblProducts[Category])</f>
        <v>Electronics</v>
      </c>
      <c r="M3049">
        <f>_xlfn.XLOOKUP(tblOrders[[#This Row],[ProductID]], tblProducts[ProductID], tblProducts[CostPrice])</f>
        <v>24518</v>
      </c>
      <c r="N3049">
        <f>tblOrders[[#This Row],[Sales]]-(tblOrders[[#This Row],[CostPrice]]*tblOrders[[#This Row],[Quantity]])</f>
        <v>47224</v>
      </c>
      <c r="O3049" t="str">
        <f>TEXT(tblOrders[[#This Row],[Date]],"mmm-yyyy")</f>
        <v>Aug-2025</v>
      </c>
      <c r="P3049" t="str">
        <f>_xlfn.XLOOKUP(tblOrders[[#This Row],[OrderID]], tblReturns[OrderID], tblReturns[Returned])</f>
        <v>No</v>
      </c>
      <c r="Q3049" t="str">
        <f>_xlfn.XLOOKUP(tblOrders[[#This Row],[OrderID]], tblShipping[OrderID], tblShipping[ShipMode])</f>
        <v>Express</v>
      </c>
      <c r="R3049" t="str">
        <f>IFERROR(_xlfn.XLOOKUP(A3048, tblCustomers[CustomerID], tblCustomers[CustomerName]), "Not Found")</f>
        <v>Not Found</v>
      </c>
      <c r="S3049" t="str">
        <f>IF(tblOrders[[#This Row],[Sales]]&gt;1000000,"High Value","Standard")</f>
        <v>Standard</v>
      </c>
      <c r="T3049" t="str">
        <f>_xlfn.XLOOKUP(tblOrders[[#This Row],[ProductID]], tblProducts[ProductID], tblProducts[ProductName])</f>
        <v>Product 90</v>
      </c>
      <c r="U3049">
        <f>_xlfn.XLOOKUP(tblOrders[[#This Row],[SalesRepID]], tblSalesreps[RepID], tblSalesreps[Target])</f>
        <v>11852878</v>
      </c>
    </row>
    <row r="3050" spans="1:21">
      <c r="A3050" t="s">
        <v>3847</v>
      </c>
      <c r="B3050" s="7" t="s">
        <v>1031</v>
      </c>
      <c r="C3050" t="s">
        <v>453</v>
      </c>
      <c r="D3050" t="s">
        <v>314</v>
      </c>
      <c r="E3050" t="s">
        <v>40</v>
      </c>
      <c r="F3050" t="s">
        <v>51</v>
      </c>
      <c r="G3050">
        <v>7</v>
      </c>
      <c r="H3050">
        <v>0.15</v>
      </c>
      <c r="I3050" s="2">
        <v>370655.25</v>
      </c>
      <c r="J3050" t="str">
        <f>_xlfn.XLOOKUP(tblOrders[[#This Row],[CustomerID]], tblCustomers[CustomerID], tblCustomers[CustomerName])</f>
        <v>Customer 192</v>
      </c>
      <c r="K3050" t="str">
        <f>_xlfn.XLOOKUP(tblOrders[[#This Row],[CustomerID]], tblCustomers[CustomerID], tblCustomers[Segment])</f>
        <v>Corporate</v>
      </c>
      <c r="L3050" t="str">
        <f>_xlfn.XLOOKUP(tblOrders[[#This Row],[ProductID]], tblProducts[ProductID], tblProducts[Category])</f>
        <v>Furniture</v>
      </c>
      <c r="M3050">
        <f>_xlfn.XLOOKUP(tblOrders[[#This Row],[ProductID]], tblProducts[ProductID], tblProducts[CostPrice])</f>
        <v>10109</v>
      </c>
      <c r="N3050">
        <f>tblOrders[[#This Row],[Sales]]-(tblOrders[[#This Row],[CostPrice]]*tblOrders[[#This Row],[Quantity]])</f>
        <v>299892.25</v>
      </c>
      <c r="O3050" t="str">
        <f>TEXT(tblOrders[[#This Row],[Date]],"mmm-yyyy")</f>
        <v>Aug-2025</v>
      </c>
      <c r="P3050" t="str">
        <f>_xlfn.XLOOKUP(tblOrders[[#This Row],[OrderID]], tblReturns[OrderID], tblReturns[Returned])</f>
        <v>Yes</v>
      </c>
      <c r="Q3050" t="str">
        <f>_xlfn.XLOOKUP(tblOrders[[#This Row],[OrderID]], tblShipping[OrderID], tblShipping[ShipMode])</f>
        <v>Express</v>
      </c>
      <c r="R3050" t="str">
        <f>IFERROR(_xlfn.XLOOKUP(A3049, tblCustomers[CustomerID], tblCustomers[CustomerName]), "Not Found")</f>
        <v>Not Found</v>
      </c>
      <c r="S3050" t="str">
        <f>IF(tblOrders[[#This Row],[Sales]]&gt;1000000,"High Value","Standard")</f>
        <v>Standard</v>
      </c>
      <c r="T3050" t="str">
        <f>_xlfn.XLOOKUP(tblOrders[[#This Row],[ProductID]], tblProducts[ProductID], tblProducts[ProductName])</f>
        <v>Product 8</v>
      </c>
      <c r="U3050">
        <f>_xlfn.XLOOKUP(tblOrders[[#This Row],[SalesRepID]], tblSalesreps[RepID], tblSalesreps[Target])</f>
        <v>6291486</v>
      </c>
    </row>
    <row r="3051" spans="1:21">
      <c r="A3051" t="s">
        <v>3848</v>
      </c>
      <c r="B3051" s="7" t="s">
        <v>1162</v>
      </c>
      <c r="C3051" t="s">
        <v>613</v>
      </c>
      <c r="D3051" t="s">
        <v>24</v>
      </c>
      <c r="E3051" t="s">
        <v>87</v>
      </c>
      <c r="F3051" t="s">
        <v>26</v>
      </c>
      <c r="G3051">
        <v>7</v>
      </c>
      <c r="H3051">
        <v>0.15</v>
      </c>
      <c r="I3051" s="2">
        <v>712613.65</v>
      </c>
      <c r="J3051" t="str">
        <f>_xlfn.XLOOKUP(tblOrders[[#This Row],[CustomerID]], tblCustomers[CustomerID], tblCustomers[CustomerName])</f>
        <v>Customer 222</v>
      </c>
      <c r="K3051" t="str">
        <f>_xlfn.XLOOKUP(tblOrders[[#This Row],[CustomerID]], tblCustomers[CustomerID], tblCustomers[Segment])</f>
        <v>SME</v>
      </c>
      <c r="L3051" t="str">
        <f>_xlfn.XLOOKUP(tblOrders[[#This Row],[ProductID]], tblProducts[ProductID], tblProducts[Category])</f>
        <v>Home</v>
      </c>
      <c r="M3051">
        <f>_xlfn.XLOOKUP(tblOrders[[#This Row],[ProductID]], tblProducts[ProductID], tblProducts[CostPrice])</f>
        <v>57647</v>
      </c>
      <c r="N3051">
        <f>tblOrders[[#This Row],[Sales]]-(tblOrders[[#This Row],[CostPrice]]*tblOrders[[#This Row],[Quantity]])</f>
        <v>309084.65000000002</v>
      </c>
      <c r="O3051" t="str">
        <f>TEXT(tblOrders[[#This Row],[Date]],"mmm-yyyy")</f>
        <v>Apr-2025</v>
      </c>
      <c r="P3051" t="str">
        <f>_xlfn.XLOOKUP(tblOrders[[#This Row],[OrderID]], tblReturns[OrderID], tblReturns[Returned])</f>
        <v>Yes</v>
      </c>
      <c r="Q3051" t="str">
        <f>_xlfn.XLOOKUP(tblOrders[[#This Row],[OrderID]], tblShipping[OrderID], tblShipping[ShipMode])</f>
        <v>Pickup</v>
      </c>
      <c r="R3051" t="str">
        <f>IFERROR(_xlfn.XLOOKUP(A3050, tblCustomers[CustomerID], tblCustomers[CustomerName]), "Not Found")</f>
        <v>Not Found</v>
      </c>
      <c r="S3051" t="str">
        <f>IF(tblOrders[[#This Row],[Sales]]&gt;1000000,"High Value","Standard")</f>
        <v>Standard</v>
      </c>
      <c r="T3051" t="str">
        <f>_xlfn.XLOOKUP(tblOrders[[#This Row],[ProductID]], tblProducts[ProductID], tblProducts[ProductName])</f>
        <v>Product 2</v>
      </c>
      <c r="U3051">
        <f>_xlfn.XLOOKUP(tblOrders[[#This Row],[SalesRepID]], tblSalesreps[RepID], tblSalesreps[Target])</f>
        <v>18500989</v>
      </c>
    </row>
    <row r="3052" spans="1:21">
      <c r="A3052" t="s">
        <v>3849</v>
      </c>
      <c r="B3052" s="7" t="s">
        <v>58</v>
      </c>
      <c r="C3052" t="s">
        <v>512</v>
      </c>
      <c r="D3052" t="s">
        <v>133</v>
      </c>
      <c r="E3052" t="s">
        <v>105</v>
      </c>
      <c r="F3052" t="s">
        <v>88</v>
      </c>
      <c r="G3052">
        <v>8</v>
      </c>
      <c r="H3052">
        <v>0.05</v>
      </c>
      <c r="I3052" s="2">
        <v>478625.2</v>
      </c>
      <c r="J3052" t="str">
        <f>_xlfn.XLOOKUP(tblOrders[[#This Row],[CustomerID]], tblCustomers[CustomerID], tblCustomers[CustomerName])</f>
        <v>Customer 16</v>
      </c>
      <c r="K3052" t="str">
        <f>_xlfn.XLOOKUP(tblOrders[[#This Row],[CustomerID]], tblCustomers[CustomerID], tblCustomers[Segment])</f>
        <v>Consumer</v>
      </c>
      <c r="L3052" t="str">
        <f>_xlfn.XLOOKUP(tblOrders[[#This Row],[ProductID]], tblProducts[ProductID], tblProducts[Category])</f>
        <v>Furniture</v>
      </c>
      <c r="M3052">
        <f>_xlfn.XLOOKUP(tblOrders[[#This Row],[ProductID]], tblProducts[ProductID], tblProducts[CostPrice])</f>
        <v>53604</v>
      </c>
      <c r="N3052">
        <f>tblOrders[[#This Row],[Sales]]-(tblOrders[[#This Row],[CostPrice]]*tblOrders[[#This Row],[Quantity]])</f>
        <v>49793.200000000012</v>
      </c>
      <c r="O3052" t="str">
        <f>TEXT(tblOrders[[#This Row],[Date]],"mmm-yyyy")</f>
        <v>Jan-2025</v>
      </c>
      <c r="P3052" t="str">
        <f>_xlfn.XLOOKUP(tblOrders[[#This Row],[OrderID]], tblReturns[OrderID], tblReturns[Returned])</f>
        <v>No</v>
      </c>
      <c r="Q3052" t="str">
        <f>_xlfn.XLOOKUP(tblOrders[[#This Row],[OrderID]], tblShipping[OrderID], tblShipping[ShipMode])</f>
        <v>Pickup</v>
      </c>
      <c r="R3052" t="str">
        <f>IFERROR(_xlfn.XLOOKUP(A3051, tblCustomers[CustomerID], tblCustomers[CustomerName]), "Not Found")</f>
        <v>Not Found</v>
      </c>
      <c r="S3052" t="str">
        <f>IF(tblOrders[[#This Row],[Sales]]&gt;1000000,"High Value","Standard")</f>
        <v>Standard</v>
      </c>
      <c r="T3052" t="str">
        <f>_xlfn.XLOOKUP(tblOrders[[#This Row],[ProductID]], tblProducts[ProductID], tblProducts[ProductName])</f>
        <v>Product 6</v>
      </c>
      <c r="U3052">
        <f>_xlfn.XLOOKUP(tblOrders[[#This Row],[SalesRepID]], tblSalesreps[RepID], tblSalesreps[Target])</f>
        <v>8698154</v>
      </c>
    </row>
    <row r="3053" spans="1:21">
      <c r="A3053" t="s">
        <v>3850</v>
      </c>
      <c r="B3053" s="7" t="s">
        <v>394</v>
      </c>
      <c r="C3053" t="s">
        <v>365</v>
      </c>
      <c r="D3053" t="s">
        <v>209</v>
      </c>
      <c r="E3053" t="s">
        <v>210</v>
      </c>
      <c r="F3053" t="s">
        <v>26</v>
      </c>
      <c r="G3053">
        <v>5</v>
      </c>
      <c r="H3053">
        <v>0.05</v>
      </c>
      <c r="I3053" s="2">
        <v>189933.5</v>
      </c>
      <c r="J3053" t="str">
        <f>_xlfn.XLOOKUP(tblOrders[[#This Row],[CustomerID]], tblCustomers[CustomerID], tblCustomers[CustomerName])</f>
        <v>Customer 225</v>
      </c>
      <c r="K3053" t="str">
        <f>_xlfn.XLOOKUP(tblOrders[[#This Row],[CustomerID]], tblCustomers[CustomerID], tblCustomers[Segment])</f>
        <v>SME</v>
      </c>
      <c r="L3053" t="str">
        <f>_xlfn.XLOOKUP(tblOrders[[#This Row],[ProductID]], tblProducts[ProductID], tblProducts[Category])</f>
        <v>Office</v>
      </c>
      <c r="M3053">
        <f>_xlfn.XLOOKUP(tblOrders[[#This Row],[ProductID]], tblProducts[ProductID], tblProducts[CostPrice])</f>
        <v>27558</v>
      </c>
      <c r="N3053">
        <f>tblOrders[[#This Row],[Sales]]-(tblOrders[[#This Row],[CostPrice]]*tblOrders[[#This Row],[Quantity]])</f>
        <v>52143.5</v>
      </c>
      <c r="O3053" t="str">
        <f>TEXT(tblOrders[[#This Row],[Date]],"mmm-yyyy")</f>
        <v>Sep-2025</v>
      </c>
      <c r="P3053" t="str">
        <f>_xlfn.XLOOKUP(tblOrders[[#This Row],[OrderID]], tblReturns[OrderID], tblReturns[Returned])</f>
        <v>No</v>
      </c>
      <c r="Q3053" t="str">
        <f>_xlfn.XLOOKUP(tblOrders[[#This Row],[OrderID]], tblShipping[OrderID], tblShipping[ShipMode])</f>
        <v>Pickup</v>
      </c>
      <c r="R3053" t="str">
        <f>IFERROR(_xlfn.XLOOKUP(A3052, tblCustomers[CustomerID], tblCustomers[CustomerName]), "Not Found")</f>
        <v>Not Found</v>
      </c>
      <c r="S3053" t="str">
        <f>IF(tblOrders[[#This Row],[Sales]]&gt;1000000,"High Value","Standard")</f>
        <v>Standard</v>
      </c>
      <c r="T3053" t="str">
        <f>_xlfn.XLOOKUP(tblOrders[[#This Row],[ProductID]], tblProducts[ProductID], tblProducts[ProductName])</f>
        <v>Product 93</v>
      </c>
      <c r="U3053">
        <f>_xlfn.XLOOKUP(tblOrders[[#This Row],[SalesRepID]], tblSalesreps[RepID], tblSalesreps[Target])</f>
        <v>19336654</v>
      </c>
    </row>
    <row r="3054" spans="1:21">
      <c r="A3054" t="s">
        <v>3851</v>
      </c>
      <c r="B3054" s="7" t="s">
        <v>1240</v>
      </c>
      <c r="C3054" t="s">
        <v>1498</v>
      </c>
      <c r="D3054" t="s">
        <v>34</v>
      </c>
      <c r="E3054" t="s">
        <v>69</v>
      </c>
      <c r="F3054" t="s">
        <v>20</v>
      </c>
      <c r="G3054">
        <v>2</v>
      </c>
      <c r="H3054">
        <v>0.1</v>
      </c>
      <c r="I3054" s="2">
        <v>185720.4</v>
      </c>
      <c r="J3054" t="str">
        <f>_xlfn.XLOOKUP(tblOrders[[#This Row],[CustomerID]], tblCustomers[CustomerID], tblCustomers[CustomerName])</f>
        <v>Customer 114</v>
      </c>
      <c r="K3054" t="str">
        <f>_xlfn.XLOOKUP(tblOrders[[#This Row],[CustomerID]], tblCustomers[CustomerID], tblCustomers[Segment])</f>
        <v>Consumer</v>
      </c>
      <c r="L3054" t="str">
        <f>_xlfn.XLOOKUP(tblOrders[[#This Row],[ProductID]], tblProducts[ProductID], tblProducts[Category])</f>
        <v>Electronics</v>
      </c>
      <c r="M3054">
        <f>_xlfn.XLOOKUP(tblOrders[[#This Row],[ProductID]], tblProducts[ProductID], tblProducts[CostPrice])</f>
        <v>24518</v>
      </c>
      <c r="N3054">
        <f>tblOrders[[#This Row],[Sales]]-(tblOrders[[#This Row],[CostPrice]]*tblOrders[[#This Row],[Quantity]])</f>
        <v>136684.4</v>
      </c>
      <c r="O3054" t="str">
        <f>TEXT(tblOrders[[#This Row],[Date]],"mmm-yyyy")</f>
        <v>Sep-2025</v>
      </c>
      <c r="P3054" t="str">
        <f>_xlfn.XLOOKUP(tblOrders[[#This Row],[OrderID]], tblReturns[OrderID], tblReturns[Returned])</f>
        <v>No</v>
      </c>
      <c r="Q3054" t="str">
        <f>_xlfn.XLOOKUP(tblOrders[[#This Row],[OrderID]], tblShipping[OrderID], tblShipping[ShipMode])</f>
        <v>Pickup</v>
      </c>
      <c r="R3054" t="str">
        <f>IFERROR(_xlfn.XLOOKUP(A3053, tblCustomers[CustomerID], tblCustomers[CustomerName]), "Not Found")</f>
        <v>Not Found</v>
      </c>
      <c r="S3054" t="str">
        <f>IF(tblOrders[[#This Row],[Sales]]&gt;1000000,"High Value","Standard")</f>
        <v>Standard</v>
      </c>
      <c r="T3054" t="str">
        <f>_xlfn.XLOOKUP(tblOrders[[#This Row],[ProductID]], tblProducts[ProductID], tblProducts[ProductName])</f>
        <v>Product 90</v>
      </c>
      <c r="U3054">
        <f>_xlfn.XLOOKUP(tblOrders[[#This Row],[SalesRepID]], tblSalesreps[RepID], tblSalesreps[Target])</f>
        <v>19473459</v>
      </c>
    </row>
    <row r="3055" spans="1:21">
      <c r="A3055" t="s">
        <v>3852</v>
      </c>
      <c r="B3055" s="7" t="s">
        <v>440</v>
      </c>
      <c r="C3055" t="s">
        <v>831</v>
      </c>
      <c r="D3055" t="s">
        <v>226</v>
      </c>
      <c r="E3055" t="s">
        <v>56</v>
      </c>
      <c r="F3055" t="s">
        <v>26</v>
      </c>
      <c r="G3055">
        <v>4</v>
      </c>
      <c r="H3055">
        <v>0.2</v>
      </c>
      <c r="I3055" s="2">
        <v>290576</v>
      </c>
      <c r="J3055" t="str">
        <f>_xlfn.XLOOKUP(tblOrders[[#This Row],[CustomerID]], tblCustomers[CustomerID], tblCustomers[CustomerName])</f>
        <v>Customer 246</v>
      </c>
      <c r="K3055" t="str">
        <f>_xlfn.XLOOKUP(tblOrders[[#This Row],[CustomerID]], tblCustomers[CustomerID], tblCustomers[Segment])</f>
        <v>Consumer</v>
      </c>
      <c r="L3055" t="str">
        <f>_xlfn.XLOOKUP(tblOrders[[#This Row],[ProductID]], tblProducts[ProductID], tblProducts[Category])</f>
        <v>Furniture</v>
      </c>
      <c r="M3055">
        <f>_xlfn.XLOOKUP(tblOrders[[#This Row],[ProductID]], tblProducts[ProductID], tblProducts[CostPrice])</f>
        <v>75432</v>
      </c>
      <c r="N3055">
        <f>tblOrders[[#This Row],[Sales]]-(tblOrders[[#This Row],[CostPrice]]*tblOrders[[#This Row],[Quantity]])</f>
        <v>-11152</v>
      </c>
      <c r="O3055" t="str">
        <f>TEXT(tblOrders[[#This Row],[Date]],"mmm-yyyy")</f>
        <v>Nov-2025</v>
      </c>
      <c r="P3055" t="str">
        <f>_xlfn.XLOOKUP(tblOrders[[#This Row],[OrderID]], tblReturns[OrderID], tblReturns[Returned])</f>
        <v>No</v>
      </c>
      <c r="Q3055" t="str">
        <f>_xlfn.XLOOKUP(tblOrders[[#This Row],[OrderID]], tblShipping[OrderID], tblShipping[ShipMode])</f>
        <v>Pickup</v>
      </c>
      <c r="R3055" t="str">
        <f>IFERROR(_xlfn.XLOOKUP(A3054, tblCustomers[CustomerID], tblCustomers[CustomerName]), "Not Found")</f>
        <v>Not Found</v>
      </c>
      <c r="S3055" t="str">
        <f>IF(tblOrders[[#This Row],[Sales]]&gt;1000000,"High Value","Standard")</f>
        <v>Standard</v>
      </c>
      <c r="T3055" t="str">
        <f>_xlfn.XLOOKUP(tblOrders[[#This Row],[ProductID]], tblProducts[ProductID], tblProducts[ProductName])</f>
        <v>Product 88</v>
      </c>
      <c r="U3055">
        <f>_xlfn.XLOOKUP(tblOrders[[#This Row],[SalesRepID]], tblSalesreps[RepID], tblSalesreps[Target])</f>
        <v>14265630</v>
      </c>
    </row>
    <row r="3056" spans="1:21">
      <c r="A3056" t="s">
        <v>3853</v>
      </c>
      <c r="B3056" s="7" t="s">
        <v>1129</v>
      </c>
      <c r="C3056" t="s">
        <v>778</v>
      </c>
      <c r="D3056" t="s">
        <v>504</v>
      </c>
      <c r="E3056" t="s">
        <v>25</v>
      </c>
      <c r="F3056" t="s">
        <v>88</v>
      </c>
      <c r="G3056">
        <v>5</v>
      </c>
      <c r="H3056">
        <v>0.1</v>
      </c>
      <c r="I3056" s="2">
        <v>612499.5</v>
      </c>
      <c r="J3056" t="str">
        <f>_xlfn.XLOOKUP(tblOrders[[#This Row],[CustomerID]], tblCustomers[CustomerID], tblCustomers[CustomerName])</f>
        <v>Customer 205</v>
      </c>
      <c r="K3056" t="str">
        <f>_xlfn.XLOOKUP(tblOrders[[#This Row],[CustomerID]], tblCustomers[CustomerID], tblCustomers[Segment])</f>
        <v>Corporate</v>
      </c>
      <c r="L3056" t="str">
        <f>_xlfn.XLOOKUP(tblOrders[[#This Row],[ProductID]], tblProducts[ProductID], tblProducts[Category])</f>
        <v>Office</v>
      </c>
      <c r="M3056">
        <f>_xlfn.XLOOKUP(tblOrders[[#This Row],[ProductID]], tblProducts[ProductID], tblProducts[CostPrice])</f>
        <v>12010</v>
      </c>
      <c r="N3056">
        <f>tblOrders[[#This Row],[Sales]]-(tblOrders[[#This Row],[CostPrice]]*tblOrders[[#This Row],[Quantity]])</f>
        <v>552449.5</v>
      </c>
      <c r="O3056" t="str">
        <f>TEXT(tblOrders[[#This Row],[Date]],"mmm-yyyy")</f>
        <v>Dec-2025</v>
      </c>
      <c r="P3056" t="str">
        <f>_xlfn.XLOOKUP(tblOrders[[#This Row],[OrderID]], tblReturns[OrderID], tblReturns[Returned])</f>
        <v>No</v>
      </c>
      <c r="Q3056" t="str">
        <f>_xlfn.XLOOKUP(tblOrders[[#This Row],[OrderID]], tblShipping[OrderID], tblShipping[ShipMode])</f>
        <v>Express</v>
      </c>
      <c r="R3056" t="str">
        <f>IFERROR(_xlfn.XLOOKUP(A3055, tblCustomers[CustomerID], tblCustomers[CustomerName]), "Not Found")</f>
        <v>Not Found</v>
      </c>
      <c r="S3056" t="str">
        <f>IF(tblOrders[[#This Row],[Sales]]&gt;1000000,"High Value","Standard")</f>
        <v>Standard</v>
      </c>
      <c r="T3056" t="str">
        <f>_xlfn.XLOOKUP(tblOrders[[#This Row],[ProductID]], tblProducts[ProductID], tblProducts[ProductName])</f>
        <v>Product 15</v>
      </c>
      <c r="U3056">
        <f>_xlfn.XLOOKUP(tblOrders[[#This Row],[SalesRepID]], tblSalesreps[RepID], tblSalesreps[Target])</f>
        <v>7094914</v>
      </c>
    </row>
    <row r="3057" spans="1:21">
      <c r="A3057" t="s">
        <v>3854</v>
      </c>
      <c r="B3057" s="7" t="s">
        <v>480</v>
      </c>
      <c r="C3057" t="s">
        <v>1000</v>
      </c>
      <c r="D3057" t="s">
        <v>92</v>
      </c>
      <c r="E3057" t="s">
        <v>79</v>
      </c>
      <c r="F3057" t="s">
        <v>20</v>
      </c>
      <c r="G3057">
        <v>7</v>
      </c>
      <c r="H3057">
        <v>0.1</v>
      </c>
      <c r="I3057" s="2">
        <v>139009.5</v>
      </c>
      <c r="J3057" t="str">
        <f>_xlfn.XLOOKUP(tblOrders[[#This Row],[CustomerID]], tblCustomers[CustomerID], tblCustomers[CustomerName])</f>
        <v>Customer 160</v>
      </c>
      <c r="K3057" t="str">
        <f>_xlfn.XLOOKUP(tblOrders[[#This Row],[CustomerID]], tblCustomers[CustomerID], tblCustomers[Segment])</f>
        <v>Corporate</v>
      </c>
      <c r="L3057" t="str">
        <f>_xlfn.XLOOKUP(tblOrders[[#This Row],[ProductID]], tblProducts[ProductID], tblProducts[Category])</f>
        <v>Home</v>
      </c>
      <c r="M3057">
        <f>_xlfn.XLOOKUP(tblOrders[[#This Row],[ProductID]], tblProducts[ProductID], tblProducts[CostPrice])</f>
        <v>65463</v>
      </c>
      <c r="N3057">
        <f>tblOrders[[#This Row],[Sales]]-(tblOrders[[#This Row],[CostPrice]]*tblOrders[[#This Row],[Quantity]])</f>
        <v>-319231.5</v>
      </c>
      <c r="O3057" t="str">
        <f>TEXT(tblOrders[[#This Row],[Date]],"mmm-yyyy")</f>
        <v>May-2025</v>
      </c>
      <c r="P3057" t="str">
        <f>_xlfn.XLOOKUP(tblOrders[[#This Row],[OrderID]], tblReturns[OrderID], tblReturns[Returned])</f>
        <v>No</v>
      </c>
      <c r="Q3057" t="str">
        <f>_xlfn.XLOOKUP(tblOrders[[#This Row],[OrderID]], tblShipping[OrderID], tblShipping[ShipMode])</f>
        <v>Express</v>
      </c>
      <c r="R3057" t="str">
        <f>IFERROR(_xlfn.XLOOKUP(A3056, tblCustomers[CustomerID], tblCustomers[CustomerName]), "Not Found")</f>
        <v>Not Found</v>
      </c>
      <c r="S3057" t="str">
        <f>IF(tblOrders[[#This Row],[Sales]]&gt;1000000,"High Value","Standard")</f>
        <v>Standard</v>
      </c>
      <c r="T3057" t="str">
        <f>_xlfn.XLOOKUP(tblOrders[[#This Row],[ProductID]], tblProducts[ProductID], tblProducts[ProductName])</f>
        <v>Product 32</v>
      </c>
      <c r="U3057">
        <f>_xlfn.XLOOKUP(tblOrders[[#This Row],[SalesRepID]], tblSalesreps[RepID], tblSalesreps[Target])</f>
        <v>8592536</v>
      </c>
    </row>
    <row r="3058" spans="1:21">
      <c r="A3058" t="s">
        <v>3855</v>
      </c>
      <c r="B3058" s="7" t="s">
        <v>1266</v>
      </c>
      <c r="C3058" t="s">
        <v>434</v>
      </c>
      <c r="D3058" t="s">
        <v>111</v>
      </c>
      <c r="E3058" t="s">
        <v>165</v>
      </c>
      <c r="F3058" t="s">
        <v>20</v>
      </c>
      <c r="G3058">
        <v>5</v>
      </c>
      <c r="H3058">
        <v>0.1</v>
      </c>
      <c r="I3058" s="2">
        <v>609948</v>
      </c>
      <c r="J3058" t="str">
        <f>_xlfn.XLOOKUP(tblOrders[[#This Row],[CustomerID]], tblCustomers[CustomerID], tblCustomers[CustomerName])</f>
        <v>Customer 29</v>
      </c>
      <c r="K3058" t="str">
        <f>_xlfn.XLOOKUP(tblOrders[[#This Row],[CustomerID]], tblCustomers[CustomerID], tblCustomers[Segment])</f>
        <v>Consumer</v>
      </c>
      <c r="L3058" t="str">
        <f>_xlfn.XLOOKUP(tblOrders[[#This Row],[ProductID]], tblProducts[ProductID], tblProducts[Category])</f>
        <v>Furniture</v>
      </c>
      <c r="M3058">
        <f>_xlfn.XLOOKUP(tblOrders[[#This Row],[ProductID]], tblProducts[ProductID], tblProducts[CostPrice])</f>
        <v>34907</v>
      </c>
      <c r="N3058">
        <f>tblOrders[[#This Row],[Sales]]-(tblOrders[[#This Row],[CostPrice]]*tblOrders[[#This Row],[Quantity]])</f>
        <v>435413</v>
      </c>
      <c r="O3058" t="str">
        <f>TEXT(tblOrders[[#This Row],[Date]],"mmm-yyyy")</f>
        <v>May-2025</v>
      </c>
      <c r="P3058" t="str">
        <f>_xlfn.XLOOKUP(tblOrders[[#This Row],[OrderID]], tblReturns[OrderID], tblReturns[Returned])</f>
        <v>No</v>
      </c>
      <c r="Q3058" t="str">
        <f>_xlfn.XLOOKUP(tblOrders[[#This Row],[OrderID]], tblShipping[OrderID], tblShipping[ShipMode])</f>
        <v>Pickup</v>
      </c>
      <c r="R3058" t="str">
        <f>IFERROR(_xlfn.XLOOKUP(A3057, tblCustomers[CustomerID], tblCustomers[CustomerName]), "Not Found")</f>
        <v>Not Found</v>
      </c>
      <c r="S3058" t="str">
        <f>IF(tblOrders[[#This Row],[Sales]]&gt;1000000,"High Value","Standard")</f>
        <v>Standard</v>
      </c>
      <c r="T3058" t="str">
        <f>_xlfn.XLOOKUP(tblOrders[[#This Row],[ProductID]], tblProducts[ProductID], tblProducts[ProductName])</f>
        <v>Product 68</v>
      </c>
      <c r="U3058">
        <f>_xlfn.XLOOKUP(tblOrders[[#This Row],[SalesRepID]], tblSalesreps[RepID], tblSalesreps[Target])</f>
        <v>16839910</v>
      </c>
    </row>
    <row r="3059" spans="1:21">
      <c r="A3059" t="s">
        <v>3856</v>
      </c>
      <c r="B3059" s="7" t="s">
        <v>771</v>
      </c>
      <c r="C3059" t="s">
        <v>1425</v>
      </c>
      <c r="D3059" t="s">
        <v>30</v>
      </c>
      <c r="E3059" t="s">
        <v>35</v>
      </c>
      <c r="F3059" t="s">
        <v>51</v>
      </c>
      <c r="G3059">
        <v>5</v>
      </c>
      <c r="H3059">
        <v>0.05</v>
      </c>
      <c r="I3059" s="2">
        <v>347681</v>
      </c>
      <c r="J3059" t="str">
        <f>_xlfn.XLOOKUP(tblOrders[[#This Row],[CustomerID]], tblCustomers[CustomerID], tblCustomers[CustomerName])</f>
        <v>Customer 63</v>
      </c>
      <c r="K3059" t="str">
        <f>_xlfn.XLOOKUP(tblOrders[[#This Row],[CustomerID]], tblCustomers[CustomerID], tblCustomers[Segment])</f>
        <v>Corporate</v>
      </c>
      <c r="L3059" t="str">
        <f>_xlfn.XLOOKUP(tblOrders[[#This Row],[ProductID]], tblProducts[ProductID], tblProducts[Category])</f>
        <v>Furniture</v>
      </c>
      <c r="M3059">
        <f>_xlfn.XLOOKUP(tblOrders[[#This Row],[ProductID]], tblProducts[ProductID], tblProducts[CostPrice])</f>
        <v>18655</v>
      </c>
      <c r="N3059">
        <f>tblOrders[[#This Row],[Sales]]-(tblOrders[[#This Row],[CostPrice]]*tblOrders[[#This Row],[Quantity]])</f>
        <v>254406</v>
      </c>
      <c r="O3059" t="str">
        <f>TEXT(tblOrders[[#This Row],[Date]],"mmm-yyyy")</f>
        <v>Jan-2025</v>
      </c>
      <c r="P3059" t="str">
        <f>_xlfn.XLOOKUP(tblOrders[[#This Row],[OrderID]], tblReturns[OrderID], tblReturns[Returned])</f>
        <v>No</v>
      </c>
      <c r="Q3059" t="str">
        <f>_xlfn.XLOOKUP(tblOrders[[#This Row],[OrderID]], tblShipping[OrderID], tblShipping[ShipMode])</f>
        <v>Pickup</v>
      </c>
      <c r="R3059" t="str">
        <f>IFERROR(_xlfn.XLOOKUP(A3058, tblCustomers[CustomerID], tblCustomers[CustomerName]), "Not Found")</f>
        <v>Not Found</v>
      </c>
      <c r="S3059" t="str">
        <f>IF(tblOrders[[#This Row],[Sales]]&gt;1000000,"High Value","Standard")</f>
        <v>Standard</v>
      </c>
      <c r="T3059" t="str">
        <f>_xlfn.XLOOKUP(tblOrders[[#This Row],[ProductID]], tblProducts[ProductID], tblProducts[ProductName])</f>
        <v>Product 34</v>
      </c>
      <c r="U3059">
        <f>_xlfn.XLOOKUP(tblOrders[[#This Row],[SalesRepID]], tblSalesreps[RepID], tblSalesreps[Target])</f>
        <v>19619177</v>
      </c>
    </row>
    <row r="3060" spans="1:21">
      <c r="A3060" t="s">
        <v>3857</v>
      </c>
      <c r="B3060" s="7" t="s">
        <v>518</v>
      </c>
      <c r="C3060" t="s">
        <v>814</v>
      </c>
      <c r="D3060" t="s">
        <v>158</v>
      </c>
      <c r="E3060" t="s">
        <v>119</v>
      </c>
      <c r="F3060" t="s">
        <v>14</v>
      </c>
      <c r="G3060">
        <v>2</v>
      </c>
      <c r="H3060">
        <v>0</v>
      </c>
      <c r="I3060" s="2">
        <v>178058</v>
      </c>
      <c r="J3060" t="str">
        <f>_xlfn.XLOOKUP(tblOrders[[#This Row],[CustomerID]], tblCustomers[CustomerID], tblCustomers[CustomerName])</f>
        <v>Customer 235</v>
      </c>
      <c r="K3060" t="str">
        <f>_xlfn.XLOOKUP(tblOrders[[#This Row],[CustomerID]], tblCustomers[CustomerID], tblCustomers[Segment])</f>
        <v>Consumer</v>
      </c>
      <c r="L3060" t="str">
        <f>_xlfn.XLOOKUP(tblOrders[[#This Row],[ProductID]], tblProducts[ProductID], tblProducts[Category])</f>
        <v>Home</v>
      </c>
      <c r="M3060">
        <f>_xlfn.XLOOKUP(tblOrders[[#This Row],[ProductID]], tblProducts[ProductID], tblProducts[CostPrice])</f>
        <v>6817</v>
      </c>
      <c r="N3060">
        <f>tblOrders[[#This Row],[Sales]]-(tblOrders[[#This Row],[CostPrice]]*tblOrders[[#This Row],[Quantity]])</f>
        <v>164424</v>
      </c>
      <c r="O3060" t="str">
        <f>TEXT(tblOrders[[#This Row],[Date]],"mmm-yyyy")</f>
        <v>Apr-2025</v>
      </c>
      <c r="P3060" t="str">
        <f>_xlfn.XLOOKUP(tblOrders[[#This Row],[OrderID]], tblReturns[OrderID], tblReturns[Returned])</f>
        <v>No</v>
      </c>
      <c r="Q3060" t="str">
        <f>_xlfn.XLOOKUP(tblOrders[[#This Row],[OrderID]], tblShipping[OrderID], tblShipping[ShipMode])</f>
        <v>Express</v>
      </c>
      <c r="R3060" t="str">
        <f>IFERROR(_xlfn.XLOOKUP(A3059, tblCustomers[CustomerID], tblCustomers[CustomerName]), "Not Found")</f>
        <v>Not Found</v>
      </c>
      <c r="S3060" t="str">
        <f>IF(tblOrders[[#This Row],[Sales]]&gt;1000000,"High Value","Standard")</f>
        <v>Standard</v>
      </c>
      <c r="T3060" t="str">
        <f>_xlfn.XLOOKUP(tblOrders[[#This Row],[ProductID]], tblProducts[ProductID], tblProducts[ProductName])</f>
        <v>Product 7</v>
      </c>
      <c r="U3060">
        <f>_xlfn.XLOOKUP(tblOrders[[#This Row],[SalesRepID]], tblSalesreps[RepID], tblSalesreps[Target])</f>
        <v>5886694</v>
      </c>
    </row>
    <row r="3061" spans="1:21">
      <c r="A3061" t="s">
        <v>3858</v>
      </c>
      <c r="B3061" s="7" t="s">
        <v>16</v>
      </c>
      <c r="C3061" t="s">
        <v>63</v>
      </c>
      <c r="D3061" t="s">
        <v>178</v>
      </c>
      <c r="E3061" t="s">
        <v>197</v>
      </c>
      <c r="F3061" t="s">
        <v>88</v>
      </c>
      <c r="G3061">
        <v>6</v>
      </c>
      <c r="H3061">
        <v>0.05</v>
      </c>
      <c r="I3061" s="2">
        <v>204111.3</v>
      </c>
      <c r="J3061" t="str">
        <f>_xlfn.XLOOKUP(tblOrders[[#This Row],[CustomerID]], tblCustomers[CustomerID], tblCustomers[CustomerName])</f>
        <v>Customer 44</v>
      </c>
      <c r="K3061" t="str">
        <f>_xlfn.XLOOKUP(tblOrders[[#This Row],[CustomerID]], tblCustomers[CustomerID], tblCustomers[Segment])</f>
        <v>Consumer</v>
      </c>
      <c r="L3061" t="str">
        <f>_xlfn.XLOOKUP(tblOrders[[#This Row],[ProductID]], tblProducts[ProductID], tblProducts[Category])</f>
        <v>Office</v>
      </c>
      <c r="M3061">
        <f>_xlfn.XLOOKUP(tblOrders[[#This Row],[ProductID]], tblProducts[ProductID], tblProducts[CostPrice])</f>
        <v>46035</v>
      </c>
      <c r="N3061">
        <f>tblOrders[[#This Row],[Sales]]-(tblOrders[[#This Row],[CostPrice]]*tblOrders[[#This Row],[Quantity]])</f>
        <v>-72098.700000000012</v>
      </c>
      <c r="O3061" t="str">
        <f>TEXT(tblOrders[[#This Row],[Date]],"mmm-yyyy")</f>
        <v>Apr-2025</v>
      </c>
      <c r="P3061" t="str">
        <f>_xlfn.XLOOKUP(tblOrders[[#This Row],[OrderID]], tblReturns[OrderID], tblReturns[Returned])</f>
        <v>Yes</v>
      </c>
      <c r="Q3061" t="str">
        <f>_xlfn.XLOOKUP(tblOrders[[#This Row],[OrderID]], tblShipping[OrderID], tblShipping[ShipMode])</f>
        <v>Standard</v>
      </c>
      <c r="R3061" t="str">
        <f>IFERROR(_xlfn.XLOOKUP(A3060, tblCustomers[CustomerID], tblCustomers[CustomerName]), "Not Found")</f>
        <v>Not Found</v>
      </c>
      <c r="S3061" t="str">
        <f>IF(tblOrders[[#This Row],[Sales]]&gt;1000000,"High Value","Standard")</f>
        <v>Standard</v>
      </c>
      <c r="T3061" t="str">
        <f>_xlfn.XLOOKUP(tblOrders[[#This Row],[ProductID]], tblProducts[ProductID], tblProducts[ProductName])</f>
        <v>Product 84</v>
      </c>
      <c r="U3061">
        <f>_xlfn.XLOOKUP(tblOrders[[#This Row],[SalesRepID]], tblSalesreps[RepID], tblSalesreps[Target])</f>
        <v>19562258</v>
      </c>
    </row>
    <row r="3062" spans="1:21">
      <c r="A3062" t="s">
        <v>3859</v>
      </c>
      <c r="B3062" s="7" t="s">
        <v>47</v>
      </c>
      <c r="C3062" t="s">
        <v>114</v>
      </c>
      <c r="D3062" t="s">
        <v>744</v>
      </c>
      <c r="E3062" t="s">
        <v>119</v>
      </c>
      <c r="F3062" t="s">
        <v>51</v>
      </c>
      <c r="G3062">
        <v>4</v>
      </c>
      <c r="H3062">
        <v>0</v>
      </c>
      <c r="I3062" s="2">
        <v>523956</v>
      </c>
      <c r="J3062" t="str">
        <f>_xlfn.XLOOKUP(tblOrders[[#This Row],[CustomerID]], tblCustomers[CustomerID], tblCustomers[CustomerName])</f>
        <v>Customer 191</v>
      </c>
      <c r="K3062" t="str">
        <f>_xlfn.XLOOKUP(tblOrders[[#This Row],[CustomerID]], tblCustomers[CustomerID], tblCustomers[Segment])</f>
        <v>SME</v>
      </c>
      <c r="L3062" t="str">
        <f>_xlfn.XLOOKUP(tblOrders[[#This Row],[ProductID]], tblProducts[ProductID], tblProducts[Category])</f>
        <v>Electronics</v>
      </c>
      <c r="M3062">
        <f>_xlfn.XLOOKUP(tblOrders[[#This Row],[ProductID]], tblProducts[ProductID], tblProducts[CostPrice])</f>
        <v>37361</v>
      </c>
      <c r="N3062">
        <f>tblOrders[[#This Row],[Sales]]-(tblOrders[[#This Row],[CostPrice]]*tblOrders[[#This Row],[Quantity]])</f>
        <v>374512</v>
      </c>
      <c r="O3062" t="str">
        <f>TEXT(tblOrders[[#This Row],[Date]],"mmm-yyyy")</f>
        <v>Sep-2025</v>
      </c>
      <c r="P3062" t="str">
        <f>_xlfn.XLOOKUP(tblOrders[[#This Row],[OrderID]], tblReturns[OrderID], tblReturns[Returned])</f>
        <v>No</v>
      </c>
      <c r="Q3062" t="str">
        <f>_xlfn.XLOOKUP(tblOrders[[#This Row],[OrderID]], tblShipping[OrderID], tblShipping[ShipMode])</f>
        <v>Standard</v>
      </c>
      <c r="R3062" t="str">
        <f>IFERROR(_xlfn.XLOOKUP(A3061, tblCustomers[CustomerID], tblCustomers[CustomerName]), "Not Found")</f>
        <v>Not Found</v>
      </c>
      <c r="S3062" t="str">
        <f>IF(tblOrders[[#This Row],[Sales]]&gt;1000000,"High Value","Standard")</f>
        <v>Standard</v>
      </c>
      <c r="T3062" t="str">
        <f>_xlfn.XLOOKUP(tblOrders[[#This Row],[ProductID]], tblProducts[ProductID], tblProducts[ProductName])</f>
        <v>Product 72</v>
      </c>
      <c r="U3062">
        <f>_xlfn.XLOOKUP(tblOrders[[#This Row],[SalesRepID]], tblSalesreps[RepID], tblSalesreps[Target])</f>
        <v>5886694</v>
      </c>
    </row>
    <row r="3063" spans="1:21">
      <c r="A3063" t="s">
        <v>3860</v>
      </c>
      <c r="B3063" s="7" t="s">
        <v>121</v>
      </c>
      <c r="C3063" t="s">
        <v>658</v>
      </c>
      <c r="D3063" t="s">
        <v>1093</v>
      </c>
      <c r="E3063" t="s">
        <v>45</v>
      </c>
      <c r="F3063" t="s">
        <v>20</v>
      </c>
      <c r="G3063">
        <v>8</v>
      </c>
      <c r="H3063">
        <v>0</v>
      </c>
      <c r="I3063" s="2">
        <v>852944</v>
      </c>
      <c r="J3063" t="str">
        <f>_xlfn.XLOOKUP(tblOrders[[#This Row],[CustomerID]], tblCustomers[CustomerID], tblCustomers[CustomerName])</f>
        <v>Customer 178</v>
      </c>
      <c r="K3063" t="str">
        <f>_xlfn.XLOOKUP(tblOrders[[#This Row],[CustomerID]], tblCustomers[CustomerID], tblCustomers[Segment])</f>
        <v>Consumer</v>
      </c>
      <c r="L3063" t="str">
        <f>_xlfn.XLOOKUP(tblOrders[[#This Row],[ProductID]], tblProducts[ProductID], tblProducts[Category])</f>
        <v>Office</v>
      </c>
      <c r="M3063">
        <f>_xlfn.XLOOKUP(tblOrders[[#This Row],[ProductID]], tblProducts[ProductID], tblProducts[CostPrice])</f>
        <v>9813</v>
      </c>
      <c r="N3063">
        <f>tblOrders[[#This Row],[Sales]]-(tblOrders[[#This Row],[CostPrice]]*tblOrders[[#This Row],[Quantity]])</f>
        <v>774440</v>
      </c>
      <c r="O3063" t="str">
        <f>TEXT(tblOrders[[#This Row],[Date]],"mmm-yyyy")</f>
        <v>Oct-2025</v>
      </c>
      <c r="P3063" t="str">
        <f>_xlfn.XLOOKUP(tblOrders[[#This Row],[OrderID]], tblReturns[OrderID], tblReturns[Returned])</f>
        <v>No</v>
      </c>
      <c r="Q3063" t="str">
        <f>_xlfn.XLOOKUP(tblOrders[[#This Row],[OrderID]], tblShipping[OrderID], tblShipping[ShipMode])</f>
        <v>Pickup</v>
      </c>
      <c r="R3063" t="str">
        <f>IFERROR(_xlfn.XLOOKUP(A3062, tblCustomers[CustomerID], tblCustomers[CustomerName]), "Not Found")</f>
        <v>Not Found</v>
      </c>
      <c r="S3063" t="str">
        <f>IF(tblOrders[[#This Row],[Sales]]&gt;1000000,"High Value","Standard")</f>
        <v>Standard</v>
      </c>
      <c r="T3063" t="str">
        <f>_xlfn.XLOOKUP(tblOrders[[#This Row],[ProductID]], tblProducts[ProductID], tblProducts[ProductName])</f>
        <v>Product 77</v>
      </c>
      <c r="U3063">
        <f>_xlfn.XLOOKUP(tblOrders[[#This Row],[SalesRepID]], tblSalesreps[RepID], tblSalesreps[Target])</f>
        <v>11319839</v>
      </c>
    </row>
    <row r="3064" spans="1:21">
      <c r="A3064" t="s">
        <v>3861</v>
      </c>
      <c r="B3064" s="7" t="s">
        <v>640</v>
      </c>
      <c r="C3064" t="s">
        <v>1130</v>
      </c>
      <c r="D3064" t="s">
        <v>352</v>
      </c>
      <c r="E3064" t="s">
        <v>40</v>
      </c>
      <c r="F3064" t="s">
        <v>88</v>
      </c>
      <c r="G3064">
        <v>1</v>
      </c>
      <c r="H3064">
        <v>0.05</v>
      </c>
      <c r="I3064" s="2">
        <v>39301.5</v>
      </c>
      <c r="J3064" t="str">
        <f>_xlfn.XLOOKUP(tblOrders[[#This Row],[CustomerID]], tblCustomers[CustomerID], tblCustomers[CustomerName])</f>
        <v>Customer 78</v>
      </c>
      <c r="K3064" t="str">
        <f>_xlfn.XLOOKUP(tblOrders[[#This Row],[CustomerID]], tblCustomers[CustomerID], tblCustomers[Segment])</f>
        <v>Consumer</v>
      </c>
      <c r="L3064" t="str">
        <f>_xlfn.XLOOKUP(tblOrders[[#This Row],[ProductID]], tblProducts[ProductID], tblProducts[Category])</f>
        <v>Electronics</v>
      </c>
      <c r="M3064">
        <f>_xlfn.XLOOKUP(tblOrders[[#This Row],[ProductID]], tblProducts[ProductID], tblProducts[CostPrice])</f>
        <v>58522</v>
      </c>
      <c r="N3064">
        <f>tblOrders[[#This Row],[Sales]]-(tblOrders[[#This Row],[CostPrice]]*tblOrders[[#This Row],[Quantity]])</f>
        <v>-19220.5</v>
      </c>
      <c r="O3064" t="str">
        <f>TEXT(tblOrders[[#This Row],[Date]],"mmm-yyyy")</f>
        <v>Jan-2025</v>
      </c>
      <c r="P3064" t="str">
        <f>_xlfn.XLOOKUP(tblOrders[[#This Row],[OrderID]], tblReturns[OrderID], tblReturns[Returned])</f>
        <v>No</v>
      </c>
      <c r="Q3064" t="str">
        <f>_xlfn.XLOOKUP(tblOrders[[#This Row],[OrderID]], tblShipping[OrderID], tblShipping[ShipMode])</f>
        <v>Pickup</v>
      </c>
      <c r="R3064" t="str">
        <f>IFERROR(_xlfn.XLOOKUP(A3063, tblCustomers[CustomerID], tblCustomers[CustomerName]), "Not Found")</f>
        <v>Not Found</v>
      </c>
      <c r="S3064" t="str">
        <f>IF(tblOrders[[#This Row],[Sales]]&gt;1000000,"High Value","Standard")</f>
        <v>Standard</v>
      </c>
      <c r="T3064" t="str">
        <f>_xlfn.XLOOKUP(tblOrders[[#This Row],[ProductID]], tblProducts[ProductID], tblProducts[ProductName])</f>
        <v>Product 60</v>
      </c>
      <c r="U3064">
        <f>_xlfn.XLOOKUP(tblOrders[[#This Row],[SalesRepID]], tblSalesreps[RepID], tblSalesreps[Target])</f>
        <v>6291486</v>
      </c>
    </row>
    <row r="3065" spans="1:21">
      <c r="A3065" t="s">
        <v>3862</v>
      </c>
      <c r="B3065" s="7" t="s">
        <v>238</v>
      </c>
      <c r="C3065" t="s">
        <v>936</v>
      </c>
      <c r="D3065" t="s">
        <v>55</v>
      </c>
      <c r="E3065" t="s">
        <v>119</v>
      </c>
      <c r="F3065" t="s">
        <v>14</v>
      </c>
      <c r="G3065">
        <v>4</v>
      </c>
      <c r="H3065">
        <v>0</v>
      </c>
      <c r="I3065" s="2">
        <v>452052</v>
      </c>
      <c r="J3065" t="str">
        <f>_xlfn.XLOOKUP(tblOrders[[#This Row],[CustomerID]], tblCustomers[CustomerID], tblCustomers[CustomerName])</f>
        <v>Customer 184</v>
      </c>
      <c r="K3065" t="str">
        <f>_xlfn.XLOOKUP(tblOrders[[#This Row],[CustomerID]], tblCustomers[CustomerID], tblCustomers[Segment])</f>
        <v>Corporate</v>
      </c>
      <c r="L3065" t="str">
        <f>_xlfn.XLOOKUP(tblOrders[[#This Row],[ProductID]], tblProducts[ProductID], tblProducts[Category])</f>
        <v>Home</v>
      </c>
      <c r="M3065">
        <f>_xlfn.XLOOKUP(tblOrders[[#This Row],[ProductID]], tblProducts[ProductID], tblProducts[CostPrice])</f>
        <v>23348</v>
      </c>
      <c r="N3065">
        <f>tblOrders[[#This Row],[Sales]]-(tblOrders[[#This Row],[CostPrice]]*tblOrders[[#This Row],[Quantity]])</f>
        <v>358660</v>
      </c>
      <c r="O3065" t="str">
        <f>TEXT(tblOrders[[#This Row],[Date]],"mmm-yyyy")</f>
        <v>Sep-2025</v>
      </c>
      <c r="P3065" t="str">
        <f>_xlfn.XLOOKUP(tblOrders[[#This Row],[OrderID]], tblReturns[OrderID], tblReturns[Returned])</f>
        <v>No</v>
      </c>
      <c r="Q3065" t="str">
        <f>_xlfn.XLOOKUP(tblOrders[[#This Row],[OrderID]], tblShipping[OrderID], tblShipping[ShipMode])</f>
        <v>Express</v>
      </c>
      <c r="R3065" t="str">
        <f>IFERROR(_xlfn.XLOOKUP(A3064, tblCustomers[CustomerID], tblCustomers[CustomerName]), "Not Found")</f>
        <v>Not Found</v>
      </c>
      <c r="S3065" t="str">
        <f>IF(tblOrders[[#This Row],[Sales]]&gt;1000000,"High Value","Standard")</f>
        <v>Standard</v>
      </c>
      <c r="T3065" t="str">
        <f>_xlfn.XLOOKUP(tblOrders[[#This Row],[ProductID]], tblProducts[ProductID], tblProducts[ProductName])</f>
        <v>Product 47</v>
      </c>
      <c r="U3065">
        <f>_xlfn.XLOOKUP(tblOrders[[#This Row],[SalesRepID]], tblSalesreps[RepID], tblSalesreps[Target])</f>
        <v>5886694</v>
      </c>
    </row>
    <row r="3066" spans="1:21">
      <c r="A3066" t="s">
        <v>3863</v>
      </c>
      <c r="B3066" s="7" t="s">
        <v>102</v>
      </c>
      <c r="C3066" t="s">
        <v>418</v>
      </c>
      <c r="D3066" t="s">
        <v>216</v>
      </c>
      <c r="E3066" t="s">
        <v>19</v>
      </c>
      <c r="F3066" t="s">
        <v>14</v>
      </c>
      <c r="G3066">
        <v>8</v>
      </c>
      <c r="H3066">
        <v>0.05</v>
      </c>
      <c r="I3066" s="2">
        <v>312025.59999999998</v>
      </c>
      <c r="J3066" t="str">
        <f>_xlfn.XLOOKUP(tblOrders[[#This Row],[CustomerID]], tblCustomers[CustomerID], tblCustomers[CustomerName])</f>
        <v>Customer 113</v>
      </c>
      <c r="K3066" t="str">
        <f>_xlfn.XLOOKUP(tblOrders[[#This Row],[CustomerID]], tblCustomers[CustomerID], tblCustomers[Segment])</f>
        <v>Consumer</v>
      </c>
      <c r="L3066" t="str">
        <f>_xlfn.XLOOKUP(tblOrders[[#This Row],[ProductID]], tblProducts[ProductID], tblProducts[Category])</f>
        <v>Home</v>
      </c>
      <c r="M3066">
        <f>_xlfn.XLOOKUP(tblOrders[[#This Row],[ProductID]], tblProducts[ProductID], tblProducts[CostPrice])</f>
        <v>15200</v>
      </c>
      <c r="N3066">
        <f>tblOrders[[#This Row],[Sales]]-(tblOrders[[#This Row],[CostPrice]]*tblOrders[[#This Row],[Quantity]])</f>
        <v>190425.59999999998</v>
      </c>
      <c r="O3066" t="str">
        <f>TEXT(tblOrders[[#This Row],[Date]],"mmm-yyyy")</f>
        <v>Oct-2025</v>
      </c>
      <c r="P3066" t="str">
        <f>_xlfn.XLOOKUP(tblOrders[[#This Row],[OrderID]], tblReturns[OrderID], tblReturns[Returned])</f>
        <v>No</v>
      </c>
      <c r="Q3066" t="str">
        <f>_xlfn.XLOOKUP(tblOrders[[#This Row],[OrderID]], tblShipping[OrderID], tblShipping[ShipMode])</f>
        <v>Standard</v>
      </c>
      <c r="R3066" t="str">
        <f>IFERROR(_xlfn.XLOOKUP(A3065, tblCustomers[CustomerID], tblCustomers[CustomerName]), "Not Found")</f>
        <v>Not Found</v>
      </c>
      <c r="S3066" t="str">
        <f>IF(tblOrders[[#This Row],[Sales]]&gt;1000000,"High Value","Standard")</f>
        <v>Standard</v>
      </c>
      <c r="T3066" t="str">
        <f>_xlfn.XLOOKUP(tblOrders[[#This Row],[ProductID]], tblProducts[ProductID], tblProducts[ProductName])</f>
        <v>Product 52</v>
      </c>
      <c r="U3066">
        <f>_xlfn.XLOOKUP(tblOrders[[#This Row],[SalesRepID]], tblSalesreps[RepID], tblSalesreps[Target])</f>
        <v>11347243</v>
      </c>
    </row>
    <row r="3067" spans="1:21">
      <c r="A3067" t="s">
        <v>3864</v>
      </c>
      <c r="B3067" s="7" t="s">
        <v>1005</v>
      </c>
      <c r="C3067" t="s">
        <v>556</v>
      </c>
      <c r="D3067" t="s">
        <v>902</v>
      </c>
      <c r="E3067" t="s">
        <v>210</v>
      </c>
      <c r="F3067" t="s">
        <v>20</v>
      </c>
      <c r="G3067">
        <v>2</v>
      </c>
      <c r="H3067">
        <v>0.15</v>
      </c>
      <c r="I3067" s="2">
        <v>71796.100000000006</v>
      </c>
      <c r="J3067" t="str">
        <f>_xlfn.XLOOKUP(tblOrders[[#This Row],[CustomerID]], tblCustomers[CustomerID], tblCustomers[CustomerName])</f>
        <v>Customer 72</v>
      </c>
      <c r="K3067" t="str">
        <f>_xlfn.XLOOKUP(tblOrders[[#This Row],[CustomerID]], tblCustomers[CustomerID], tblCustomers[Segment])</f>
        <v>Corporate</v>
      </c>
      <c r="L3067" t="str">
        <f>_xlfn.XLOOKUP(tblOrders[[#This Row],[ProductID]], tblProducts[ProductID], tblProducts[Category])</f>
        <v>Furniture</v>
      </c>
      <c r="M3067">
        <f>_xlfn.XLOOKUP(tblOrders[[#This Row],[ProductID]], tblProducts[ProductID], tblProducts[CostPrice])</f>
        <v>44361</v>
      </c>
      <c r="N3067">
        <f>tblOrders[[#This Row],[Sales]]-(tblOrders[[#This Row],[CostPrice]]*tblOrders[[#This Row],[Quantity]])</f>
        <v>-16925.899999999994</v>
      </c>
      <c r="O3067" t="str">
        <f>TEXT(tblOrders[[#This Row],[Date]],"mmm-yyyy")</f>
        <v>Sep-2025</v>
      </c>
      <c r="P3067" t="str">
        <f>_xlfn.XLOOKUP(tblOrders[[#This Row],[OrderID]], tblReturns[OrderID], tblReturns[Returned])</f>
        <v>No</v>
      </c>
      <c r="Q3067" t="str">
        <f>_xlfn.XLOOKUP(tblOrders[[#This Row],[OrderID]], tblShipping[OrderID], tblShipping[ShipMode])</f>
        <v>Standard</v>
      </c>
      <c r="R3067" t="str">
        <f>IFERROR(_xlfn.XLOOKUP(A3066, tblCustomers[CustomerID], tblCustomers[CustomerName]), "Not Found")</f>
        <v>Not Found</v>
      </c>
      <c r="S3067" t="str">
        <f>IF(tblOrders[[#This Row],[Sales]]&gt;1000000,"High Value","Standard")</f>
        <v>Standard</v>
      </c>
      <c r="T3067" t="str">
        <f>_xlfn.XLOOKUP(tblOrders[[#This Row],[ProductID]], tblProducts[ProductID], tblProducts[ProductName])</f>
        <v>Product 3</v>
      </c>
      <c r="U3067">
        <f>_xlfn.XLOOKUP(tblOrders[[#This Row],[SalesRepID]], tblSalesreps[RepID], tblSalesreps[Target])</f>
        <v>19336654</v>
      </c>
    </row>
    <row r="3068" spans="1:21">
      <c r="A3068" t="s">
        <v>3865</v>
      </c>
      <c r="B3068" s="7" t="s">
        <v>1793</v>
      </c>
      <c r="C3068" t="s">
        <v>434</v>
      </c>
      <c r="D3068" t="s">
        <v>914</v>
      </c>
      <c r="E3068" t="s">
        <v>25</v>
      </c>
      <c r="F3068" t="s">
        <v>51</v>
      </c>
      <c r="G3068">
        <v>1</v>
      </c>
      <c r="H3068">
        <v>0.1</v>
      </c>
      <c r="I3068" s="2">
        <v>23808.6</v>
      </c>
      <c r="J3068" t="str">
        <f>_xlfn.XLOOKUP(tblOrders[[#This Row],[CustomerID]], tblCustomers[CustomerID], tblCustomers[CustomerName])</f>
        <v>Customer 29</v>
      </c>
      <c r="K3068" t="str">
        <f>_xlfn.XLOOKUP(tblOrders[[#This Row],[CustomerID]], tblCustomers[CustomerID], tblCustomers[Segment])</f>
        <v>Consumer</v>
      </c>
      <c r="L3068" t="str">
        <f>_xlfn.XLOOKUP(tblOrders[[#This Row],[ProductID]], tblProducts[ProductID], tblProducts[Category])</f>
        <v>Office</v>
      </c>
      <c r="M3068">
        <f>_xlfn.XLOOKUP(tblOrders[[#This Row],[ProductID]], tblProducts[ProductID], tblProducts[CostPrice])</f>
        <v>24464</v>
      </c>
      <c r="N3068">
        <f>tblOrders[[#This Row],[Sales]]-(tblOrders[[#This Row],[CostPrice]]*tblOrders[[#This Row],[Quantity]])</f>
        <v>-655.40000000000146</v>
      </c>
      <c r="O3068" t="str">
        <f>TEXT(tblOrders[[#This Row],[Date]],"mmm-yyyy")</f>
        <v>Aug-2025</v>
      </c>
      <c r="P3068" t="str">
        <f>_xlfn.XLOOKUP(tblOrders[[#This Row],[OrderID]], tblReturns[OrderID], tblReturns[Returned])</f>
        <v>No</v>
      </c>
      <c r="Q3068" t="str">
        <f>_xlfn.XLOOKUP(tblOrders[[#This Row],[OrderID]], tblShipping[OrderID], tblShipping[ShipMode])</f>
        <v>Pickup</v>
      </c>
      <c r="R3068" t="str">
        <f>IFERROR(_xlfn.XLOOKUP(A3067, tblCustomers[CustomerID], tblCustomers[CustomerName]), "Not Found")</f>
        <v>Not Found</v>
      </c>
      <c r="S3068" t="str">
        <f>IF(tblOrders[[#This Row],[Sales]]&gt;1000000,"High Value","Standard")</f>
        <v>Standard</v>
      </c>
      <c r="T3068" t="str">
        <f>_xlfn.XLOOKUP(tblOrders[[#This Row],[ProductID]], tblProducts[ProductID], tblProducts[ProductName])</f>
        <v>Product 46</v>
      </c>
      <c r="U3068">
        <f>_xlfn.XLOOKUP(tblOrders[[#This Row],[SalesRepID]], tblSalesreps[RepID], tblSalesreps[Target])</f>
        <v>7094914</v>
      </c>
    </row>
    <row r="3069" spans="1:21">
      <c r="A3069" t="s">
        <v>3866</v>
      </c>
      <c r="B3069" s="7" t="s">
        <v>1429</v>
      </c>
      <c r="C3069" t="s">
        <v>1250</v>
      </c>
      <c r="D3069" t="s">
        <v>64</v>
      </c>
      <c r="E3069" t="s">
        <v>79</v>
      </c>
      <c r="F3069" t="s">
        <v>20</v>
      </c>
      <c r="G3069">
        <v>4</v>
      </c>
      <c r="H3069">
        <v>0.2</v>
      </c>
      <c r="I3069" s="2">
        <v>478041.59999999998</v>
      </c>
      <c r="J3069" t="str">
        <f>_xlfn.XLOOKUP(tblOrders[[#This Row],[CustomerID]], tblCustomers[CustomerID], tblCustomers[CustomerName])</f>
        <v>Customer 291</v>
      </c>
      <c r="K3069" t="str">
        <f>_xlfn.XLOOKUP(tblOrders[[#This Row],[CustomerID]], tblCustomers[CustomerID], tblCustomers[Segment])</f>
        <v>Consumer</v>
      </c>
      <c r="L3069" t="str">
        <f>_xlfn.XLOOKUP(tblOrders[[#This Row],[ProductID]], tblProducts[ProductID], tblProducts[Category])</f>
        <v>Office</v>
      </c>
      <c r="M3069">
        <f>_xlfn.XLOOKUP(tblOrders[[#This Row],[ProductID]], tblProducts[ProductID], tblProducts[CostPrice])</f>
        <v>13311</v>
      </c>
      <c r="N3069">
        <f>tblOrders[[#This Row],[Sales]]-(tblOrders[[#This Row],[CostPrice]]*tblOrders[[#This Row],[Quantity]])</f>
        <v>424797.6</v>
      </c>
      <c r="O3069" t="str">
        <f>TEXT(tblOrders[[#This Row],[Date]],"mmm-yyyy")</f>
        <v>Sep-2025</v>
      </c>
      <c r="P3069" t="str">
        <f>_xlfn.XLOOKUP(tblOrders[[#This Row],[OrderID]], tblReturns[OrderID], tblReturns[Returned])</f>
        <v>No</v>
      </c>
      <c r="Q3069" t="str">
        <f>_xlfn.XLOOKUP(tblOrders[[#This Row],[OrderID]], tblShipping[OrderID], tblShipping[ShipMode])</f>
        <v>Express</v>
      </c>
      <c r="R3069" t="str">
        <f>IFERROR(_xlfn.XLOOKUP(A3068, tblCustomers[CustomerID], tblCustomers[CustomerName]), "Not Found")</f>
        <v>Not Found</v>
      </c>
      <c r="S3069" t="str">
        <f>IF(tblOrders[[#This Row],[Sales]]&gt;1000000,"High Value","Standard")</f>
        <v>Standard</v>
      </c>
      <c r="T3069" t="str">
        <f>_xlfn.XLOOKUP(tblOrders[[#This Row],[ProductID]], tblProducts[ProductID], tblProducts[ProductName])</f>
        <v>Product 91</v>
      </c>
      <c r="U3069">
        <f>_xlfn.XLOOKUP(tblOrders[[#This Row],[SalesRepID]], tblSalesreps[RepID], tblSalesreps[Target])</f>
        <v>8592536</v>
      </c>
    </row>
    <row r="3070" spans="1:21">
      <c r="A3070" t="s">
        <v>3867</v>
      </c>
      <c r="B3070" s="7" t="s">
        <v>1151</v>
      </c>
      <c r="C3070" t="s">
        <v>122</v>
      </c>
      <c r="D3070" t="s">
        <v>115</v>
      </c>
      <c r="E3070" t="s">
        <v>45</v>
      </c>
      <c r="F3070" t="s">
        <v>26</v>
      </c>
      <c r="G3070">
        <v>3</v>
      </c>
      <c r="H3070">
        <v>0</v>
      </c>
      <c r="I3070" s="2">
        <v>429579</v>
      </c>
      <c r="J3070" t="str">
        <f>_xlfn.XLOOKUP(tblOrders[[#This Row],[CustomerID]], tblCustomers[CustomerID], tblCustomers[CustomerName])</f>
        <v>Customer 245</v>
      </c>
      <c r="K3070" t="str">
        <f>_xlfn.XLOOKUP(tblOrders[[#This Row],[CustomerID]], tblCustomers[CustomerID], tblCustomers[Segment])</f>
        <v>Corporate</v>
      </c>
      <c r="L3070" t="str">
        <f>_xlfn.XLOOKUP(tblOrders[[#This Row],[ProductID]], tblProducts[ProductID], tblProducts[Category])</f>
        <v>Electronics</v>
      </c>
      <c r="M3070">
        <f>_xlfn.XLOOKUP(tblOrders[[#This Row],[ProductID]], tblProducts[ProductID], tblProducts[CostPrice])</f>
        <v>66631</v>
      </c>
      <c r="N3070">
        <f>tblOrders[[#This Row],[Sales]]-(tblOrders[[#This Row],[CostPrice]]*tblOrders[[#This Row],[Quantity]])</f>
        <v>229686</v>
      </c>
      <c r="O3070" t="str">
        <f>TEXT(tblOrders[[#This Row],[Date]],"mmm-yyyy")</f>
        <v>Jul-2025</v>
      </c>
      <c r="P3070" t="str">
        <f>_xlfn.XLOOKUP(tblOrders[[#This Row],[OrderID]], tblReturns[OrderID], tblReturns[Returned])</f>
        <v>No</v>
      </c>
      <c r="Q3070" t="str">
        <f>_xlfn.XLOOKUP(tblOrders[[#This Row],[OrderID]], tblShipping[OrderID], tblShipping[ShipMode])</f>
        <v>Pickup</v>
      </c>
      <c r="R3070" t="str">
        <f>IFERROR(_xlfn.XLOOKUP(A3069, tblCustomers[CustomerID], tblCustomers[CustomerName]), "Not Found")</f>
        <v>Not Found</v>
      </c>
      <c r="S3070" t="str">
        <f>IF(tblOrders[[#This Row],[Sales]]&gt;1000000,"High Value","Standard")</f>
        <v>Standard</v>
      </c>
      <c r="T3070" t="str">
        <f>_xlfn.XLOOKUP(tblOrders[[#This Row],[ProductID]], tblProducts[ProductID], tblProducts[ProductName])</f>
        <v>Product 70</v>
      </c>
      <c r="U3070">
        <f>_xlfn.XLOOKUP(tblOrders[[#This Row],[SalesRepID]], tblSalesreps[RepID], tblSalesreps[Target])</f>
        <v>11319839</v>
      </c>
    </row>
    <row r="3071" spans="1:21">
      <c r="A3071" t="s">
        <v>3868</v>
      </c>
      <c r="B3071" s="7" t="s">
        <v>360</v>
      </c>
      <c r="C3071" t="s">
        <v>650</v>
      </c>
      <c r="D3071" t="s">
        <v>491</v>
      </c>
      <c r="E3071" t="s">
        <v>202</v>
      </c>
      <c r="F3071" t="s">
        <v>20</v>
      </c>
      <c r="G3071">
        <v>10</v>
      </c>
      <c r="H3071">
        <v>0.05</v>
      </c>
      <c r="I3071" s="2">
        <v>694896.5</v>
      </c>
      <c r="J3071" t="str">
        <f>_xlfn.XLOOKUP(tblOrders[[#This Row],[CustomerID]], tblCustomers[CustomerID], tblCustomers[CustomerName])</f>
        <v>Customer 47</v>
      </c>
      <c r="K3071" t="str">
        <f>_xlfn.XLOOKUP(tblOrders[[#This Row],[CustomerID]], tblCustomers[CustomerID], tblCustomers[Segment])</f>
        <v>SME</v>
      </c>
      <c r="L3071" t="str">
        <f>_xlfn.XLOOKUP(tblOrders[[#This Row],[ProductID]], tblProducts[ProductID], tblProducts[Category])</f>
        <v>Home</v>
      </c>
      <c r="M3071">
        <f>_xlfn.XLOOKUP(tblOrders[[#This Row],[ProductID]], tblProducts[ProductID], tblProducts[CostPrice])</f>
        <v>75749</v>
      </c>
      <c r="N3071">
        <f>tblOrders[[#This Row],[Sales]]-(tblOrders[[#This Row],[CostPrice]]*tblOrders[[#This Row],[Quantity]])</f>
        <v>-62593.5</v>
      </c>
      <c r="O3071" t="str">
        <f>TEXT(tblOrders[[#This Row],[Date]],"mmm-yyyy")</f>
        <v>Mar-2025</v>
      </c>
      <c r="P3071" t="str">
        <f>_xlfn.XLOOKUP(tblOrders[[#This Row],[OrderID]], tblReturns[OrderID], tblReturns[Returned])</f>
        <v>Yes</v>
      </c>
      <c r="Q3071" t="str">
        <f>_xlfn.XLOOKUP(tblOrders[[#This Row],[OrderID]], tblShipping[OrderID], tblShipping[ShipMode])</f>
        <v>Pickup</v>
      </c>
      <c r="R3071" t="str">
        <f>IFERROR(_xlfn.XLOOKUP(A3070, tblCustomers[CustomerID], tblCustomers[CustomerName]), "Not Found")</f>
        <v>Not Found</v>
      </c>
      <c r="S3071" t="str">
        <f>IF(tblOrders[[#This Row],[Sales]]&gt;1000000,"High Value","Standard")</f>
        <v>Standard</v>
      </c>
      <c r="T3071" t="str">
        <f>_xlfn.XLOOKUP(tblOrders[[#This Row],[ProductID]], tblProducts[ProductID], tblProducts[ProductName])</f>
        <v>Product 49</v>
      </c>
      <c r="U3071">
        <f>_xlfn.XLOOKUP(tblOrders[[#This Row],[SalesRepID]], tblSalesreps[RepID], tblSalesreps[Target])</f>
        <v>10652665</v>
      </c>
    </row>
    <row r="3072" spans="1:21">
      <c r="A3072" t="s">
        <v>3869</v>
      </c>
      <c r="B3072" s="7" t="s">
        <v>955</v>
      </c>
      <c r="C3072" t="s">
        <v>103</v>
      </c>
      <c r="D3072" t="s">
        <v>491</v>
      </c>
      <c r="E3072" t="s">
        <v>87</v>
      </c>
      <c r="F3072" t="s">
        <v>14</v>
      </c>
      <c r="G3072">
        <v>2</v>
      </c>
      <c r="H3072">
        <v>0.2</v>
      </c>
      <c r="I3072" s="2">
        <v>158921.60000000001</v>
      </c>
      <c r="J3072" t="str">
        <f>_xlfn.XLOOKUP(tblOrders[[#This Row],[CustomerID]], tblCustomers[CustomerID], tblCustomers[CustomerName])</f>
        <v>Customer 215</v>
      </c>
      <c r="K3072" t="str">
        <f>_xlfn.XLOOKUP(tblOrders[[#This Row],[CustomerID]], tblCustomers[CustomerID], tblCustomers[Segment])</f>
        <v>Corporate</v>
      </c>
      <c r="L3072" t="str">
        <f>_xlfn.XLOOKUP(tblOrders[[#This Row],[ProductID]], tblProducts[ProductID], tblProducts[Category])</f>
        <v>Home</v>
      </c>
      <c r="M3072">
        <f>_xlfn.XLOOKUP(tblOrders[[#This Row],[ProductID]], tblProducts[ProductID], tblProducts[CostPrice])</f>
        <v>75749</v>
      </c>
      <c r="N3072">
        <f>tblOrders[[#This Row],[Sales]]-(tblOrders[[#This Row],[CostPrice]]*tblOrders[[#This Row],[Quantity]])</f>
        <v>7423.6000000000058</v>
      </c>
      <c r="O3072" t="str">
        <f>TEXT(tblOrders[[#This Row],[Date]],"mmm-yyyy")</f>
        <v>Sep-2025</v>
      </c>
      <c r="P3072" t="str">
        <f>_xlfn.XLOOKUP(tblOrders[[#This Row],[OrderID]], tblReturns[OrderID], tblReturns[Returned])</f>
        <v>Yes</v>
      </c>
      <c r="Q3072" t="str">
        <f>_xlfn.XLOOKUP(tblOrders[[#This Row],[OrderID]], tblShipping[OrderID], tblShipping[ShipMode])</f>
        <v>Express</v>
      </c>
      <c r="R3072" t="str">
        <f>IFERROR(_xlfn.XLOOKUP(A3071, tblCustomers[CustomerID], tblCustomers[CustomerName]), "Not Found")</f>
        <v>Not Found</v>
      </c>
      <c r="S3072" t="str">
        <f>IF(tblOrders[[#This Row],[Sales]]&gt;1000000,"High Value","Standard")</f>
        <v>Standard</v>
      </c>
      <c r="T3072" t="str">
        <f>_xlfn.XLOOKUP(tblOrders[[#This Row],[ProductID]], tblProducts[ProductID], tblProducts[ProductName])</f>
        <v>Product 49</v>
      </c>
      <c r="U3072">
        <f>_xlfn.XLOOKUP(tblOrders[[#This Row],[SalesRepID]], tblSalesreps[RepID], tblSalesreps[Target])</f>
        <v>18500989</v>
      </c>
    </row>
    <row r="3073" spans="1:21">
      <c r="A3073" t="s">
        <v>3870</v>
      </c>
      <c r="B3073" s="7" t="s">
        <v>310</v>
      </c>
      <c r="C3073" t="s">
        <v>1586</v>
      </c>
      <c r="D3073" t="s">
        <v>744</v>
      </c>
      <c r="E3073" t="s">
        <v>69</v>
      </c>
      <c r="F3073" t="s">
        <v>51</v>
      </c>
      <c r="G3073">
        <v>1</v>
      </c>
      <c r="H3073">
        <v>0.2</v>
      </c>
      <c r="I3073" s="2">
        <v>71000.800000000003</v>
      </c>
      <c r="J3073" t="str">
        <f>_xlfn.XLOOKUP(tblOrders[[#This Row],[CustomerID]], tblCustomers[CustomerID], tblCustomers[CustomerName])</f>
        <v>Customer 267</v>
      </c>
      <c r="K3073" t="str">
        <f>_xlfn.XLOOKUP(tblOrders[[#This Row],[CustomerID]], tblCustomers[CustomerID], tblCustomers[Segment])</f>
        <v>Corporate</v>
      </c>
      <c r="L3073" t="str">
        <f>_xlfn.XLOOKUP(tblOrders[[#This Row],[ProductID]], tblProducts[ProductID], tblProducts[Category])</f>
        <v>Electronics</v>
      </c>
      <c r="M3073">
        <f>_xlfn.XLOOKUP(tblOrders[[#This Row],[ProductID]], tblProducts[ProductID], tblProducts[CostPrice])</f>
        <v>37361</v>
      </c>
      <c r="N3073">
        <f>tblOrders[[#This Row],[Sales]]-(tblOrders[[#This Row],[CostPrice]]*tblOrders[[#This Row],[Quantity]])</f>
        <v>33639.800000000003</v>
      </c>
      <c r="O3073" t="str">
        <f>TEXT(tblOrders[[#This Row],[Date]],"mmm-yyyy")</f>
        <v>Mar-2025</v>
      </c>
      <c r="P3073" t="str">
        <f>_xlfn.XLOOKUP(tblOrders[[#This Row],[OrderID]], tblReturns[OrderID], tblReturns[Returned])</f>
        <v>No</v>
      </c>
      <c r="Q3073" t="str">
        <f>_xlfn.XLOOKUP(tblOrders[[#This Row],[OrderID]], tblShipping[OrderID], tblShipping[ShipMode])</f>
        <v>Pickup</v>
      </c>
      <c r="R3073" t="str">
        <f>IFERROR(_xlfn.XLOOKUP(A3072, tblCustomers[CustomerID], tblCustomers[CustomerName]), "Not Found")</f>
        <v>Not Found</v>
      </c>
      <c r="S3073" t="str">
        <f>IF(tblOrders[[#This Row],[Sales]]&gt;1000000,"High Value","Standard")</f>
        <v>Standard</v>
      </c>
      <c r="T3073" t="str">
        <f>_xlfn.XLOOKUP(tblOrders[[#This Row],[ProductID]], tblProducts[ProductID], tblProducts[ProductName])</f>
        <v>Product 72</v>
      </c>
      <c r="U3073">
        <f>_xlfn.XLOOKUP(tblOrders[[#This Row],[SalesRepID]], tblSalesreps[RepID], tblSalesreps[Target])</f>
        <v>19473459</v>
      </c>
    </row>
    <row r="3074" spans="1:21">
      <c r="A3074" t="s">
        <v>3871</v>
      </c>
      <c r="B3074" s="7" t="s">
        <v>1683</v>
      </c>
      <c r="C3074" t="s">
        <v>1036</v>
      </c>
      <c r="D3074" t="s">
        <v>422</v>
      </c>
      <c r="E3074" t="s">
        <v>210</v>
      </c>
      <c r="F3074" t="s">
        <v>51</v>
      </c>
      <c r="G3074">
        <v>6</v>
      </c>
      <c r="H3074">
        <v>0.15</v>
      </c>
      <c r="I3074" s="2">
        <v>353271.9</v>
      </c>
      <c r="J3074" t="str">
        <f>_xlfn.XLOOKUP(tblOrders[[#This Row],[CustomerID]], tblCustomers[CustomerID], tblCustomers[CustomerName])</f>
        <v>Customer 7</v>
      </c>
      <c r="K3074" t="str">
        <f>_xlfn.XLOOKUP(tblOrders[[#This Row],[CustomerID]], tblCustomers[CustomerID], tblCustomers[Segment])</f>
        <v>SME</v>
      </c>
      <c r="L3074" t="str">
        <f>_xlfn.XLOOKUP(tblOrders[[#This Row],[ProductID]], tblProducts[ProductID], tblProducts[Category])</f>
        <v>Furniture</v>
      </c>
      <c r="M3074">
        <f>_xlfn.XLOOKUP(tblOrders[[#This Row],[ProductID]], tblProducts[ProductID], tblProducts[CostPrice])</f>
        <v>69526</v>
      </c>
      <c r="N3074">
        <f>tblOrders[[#This Row],[Sales]]-(tblOrders[[#This Row],[CostPrice]]*tblOrders[[#This Row],[Quantity]])</f>
        <v>-63884.099999999977</v>
      </c>
      <c r="O3074" t="str">
        <f>TEXT(tblOrders[[#This Row],[Date]],"mmm-yyyy")</f>
        <v>May-2025</v>
      </c>
      <c r="P3074" t="str">
        <f>_xlfn.XLOOKUP(tblOrders[[#This Row],[OrderID]], tblReturns[OrderID], tblReturns[Returned])</f>
        <v>No</v>
      </c>
      <c r="Q3074" t="str">
        <f>_xlfn.XLOOKUP(tblOrders[[#This Row],[OrderID]], tblShipping[OrderID], tblShipping[ShipMode])</f>
        <v>Pickup</v>
      </c>
      <c r="R3074" t="str">
        <f>IFERROR(_xlfn.XLOOKUP(A3073, tblCustomers[CustomerID], tblCustomers[CustomerName]), "Not Found")</f>
        <v>Not Found</v>
      </c>
      <c r="S3074" t="str">
        <f>IF(tblOrders[[#This Row],[Sales]]&gt;1000000,"High Value","Standard")</f>
        <v>Standard</v>
      </c>
      <c r="T3074" t="str">
        <f>_xlfn.XLOOKUP(tblOrders[[#This Row],[ProductID]], tblProducts[ProductID], tblProducts[ProductName])</f>
        <v>Product 36</v>
      </c>
      <c r="U3074">
        <f>_xlfn.XLOOKUP(tblOrders[[#This Row],[SalesRepID]], tblSalesreps[RepID], tblSalesreps[Target])</f>
        <v>19336654</v>
      </c>
    </row>
    <row r="3075" spans="1:21">
      <c r="A3075" t="s">
        <v>3872</v>
      </c>
      <c r="B3075" s="7" t="s">
        <v>66</v>
      </c>
      <c r="C3075" t="s">
        <v>803</v>
      </c>
      <c r="D3075" t="s">
        <v>68</v>
      </c>
      <c r="E3075" t="s">
        <v>205</v>
      </c>
      <c r="F3075" t="s">
        <v>51</v>
      </c>
      <c r="G3075">
        <v>1</v>
      </c>
      <c r="H3075">
        <v>0.1</v>
      </c>
      <c r="I3075" s="2">
        <v>16052.4</v>
      </c>
      <c r="J3075" t="str">
        <f>_xlfn.XLOOKUP(tblOrders[[#This Row],[CustomerID]], tblCustomers[CustomerID], tblCustomers[CustomerName])</f>
        <v>Customer 153</v>
      </c>
      <c r="K3075" t="str">
        <f>_xlfn.XLOOKUP(tblOrders[[#This Row],[CustomerID]], tblCustomers[CustomerID], tblCustomers[Segment])</f>
        <v>SME</v>
      </c>
      <c r="L3075" t="str">
        <f>_xlfn.XLOOKUP(tblOrders[[#This Row],[ProductID]], tblProducts[ProductID], tblProducts[Category])</f>
        <v>Home</v>
      </c>
      <c r="M3075">
        <f>_xlfn.XLOOKUP(tblOrders[[#This Row],[ProductID]], tblProducts[ProductID], tblProducts[CostPrice])</f>
        <v>7159</v>
      </c>
      <c r="N3075">
        <f>tblOrders[[#This Row],[Sales]]-(tblOrders[[#This Row],[CostPrice]]*tblOrders[[#This Row],[Quantity]])</f>
        <v>8893.4</v>
      </c>
      <c r="O3075" t="str">
        <f>TEXT(tblOrders[[#This Row],[Date]],"mmm-yyyy")</f>
        <v>Mar-2025</v>
      </c>
      <c r="P3075" t="str">
        <f>_xlfn.XLOOKUP(tblOrders[[#This Row],[OrderID]], tblReturns[OrderID], tblReturns[Returned])</f>
        <v>No</v>
      </c>
      <c r="Q3075" t="str">
        <f>_xlfn.XLOOKUP(tblOrders[[#This Row],[OrderID]], tblShipping[OrderID], tblShipping[ShipMode])</f>
        <v>Express</v>
      </c>
      <c r="R3075" t="str">
        <f>IFERROR(_xlfn.XLOOKUP(A3074, tblCustomers[CustomerID], tblCustomers[CustomerName]), "Not Found")</f>
        <v>Not Found</v>
      </c>
      <c r="S3075" t="str">
        <f>IF(tblOrders[[#This Row],[Sales]]&gt;1000000,"High Value","Standard")</f>
        <v>Standard</v>
      </c>
      <c r="T3075" t="str">
        <f>_xlfn.XLOOKUP(tblOrders[[#This Row],[ProductID]], tblProducts[ProductID], tblProducts[ProductName])</f>
        <v>Product 26</v>
      </c>
      <c r="U3075">
        <f>_xlfn.XLOOKUP(tblOrders[[#This Row],[SalesRepID]], tblSalesreps[RepID], tblSalesreps[Target])</f>
        <v>16246424</v>
      </c>
    </row>
    <row r="3076" spans="1:21">
      <c r="A3076" t="s">
        <v>3873</v>
      </c>
      <c r="B3076" s="7" t="s">
        <v>124</v>
      </c>
      <c r="C3076" t="s">
        <v>426</v>
      </c>
      <c r="D3076" t="s">
        <v>387</v>
      </c>
      <c r="E3076" t="s">
        <v>69</v>
      </c>
      <c r="F3076" t="s">
        <v>14</v>
      </c>
      <c r="G3076">
        <v>10</v>
      </c>
      <c r="H3076">
        <v>0.1</v>
      </c>
      <c r="I3076" s="2">
        <v>757287</v>
      </c>
      <c r="J3076" t="str">
        <f>_xlfn.XLOOKUP(tblOrders[[#This Row],[CustomerID]], tblCustomers[CustomerID], tblCustomers[CustomerName])</f>
        <v>Customer 195</v>
      </c>
      <c r="K3076" t="str">
        <f>_xlfn.XLOOKUP(tblOrders[[#This Row],[CustomerID]], tblCustomers[CustomerID], tblCustomers[Segment])</f>
        <v>Corporate</v>
      </c>
      <c r="L3076" t="str">
        <f>_xlfn.XLOOKUP(tblOrders[[#This Row],[ProductID]], tblProducts[ProductID], tblProducts[Category])</f>
        <v>Furniture</v>
      </c>
      <c r="M3076">
        <f>_xlfn.XLOOKUP(tblOrders[[#This Row],[ProductID]], tblProducts[ProductID], tblProducts[CostPrice])</f>
        <v>37464</v>
      </c>
      <c r="N3076">
        <f>tblOrders[[#This Row],[Sales]]-(tblOrders[[#This Row],[CostPrice]]*tblOrders[[#This Row],[Quantity]])</f>
        <v>382647</v>
      </c>
      <c r="O3076" t="str">
        <f>TEXT(tblOrders[[#This Row],[Date]],"mmm-yyyy")</f>
        <v>Jan-2025</v>
      </c>
      <c r="P3076" t="str">
        <f>_xlfn.XLOOKUP(tblOrders[[#This Row],[OrderID]], tblReturns[OrderID], tblReturns[Returned])</f>
        <v>No</v>
      </c>
      <c r="Q3076" t="str">
        <f>_xlfn.XLOOKUP(tblOrders[[#This Row],[OrderID]], tblShipping[OrderID], tblShipping[ShipMode])</f>
        <v>Pickup</v>
      </c>
      <c r="R3076" t="str">
        <f>IFERROR(_xlfn.XLOOKUP(A3075, tblCustomers[CustomerID], tblCustomers[CustomerName]), "Not Found")</f>
        <v>Not Found</v>
      </c>
      <c r="S3076" t="str">
        <f>IF(tblOrders[[#This Row],[Sales]]&gt;1000000,"High Value","Standard")</f>
        <v>Standard</v>
      </c>
      <c r="T3076" t="str">
        <f>_xlfn.XLOOKUP(tblOrders[[#This Row],[ProductID]], tblProducts[ProductID], tblProducts[ProductName])</f>
        <v>Product 63</v>
      </c>
      <c r="U3076">
        <f>_xlfn.XLOOKUP(tblOrders[[#This Row],[SalesRepID]], tblSalesreps[RepID], tblSalesreps[Target])</f>
        <v>19473459</v>
      </c>
    </row>
    <row r="3077" spans="1:21">
      <c r="A3077" t="s">
        <v>3874</v>
      </c>
      <c r="B3077" s="7" t="s">
        <v>780</v>
      </c>
      <c r="C3077" t="s">
        <v>507</v>
      </c>
      <c r="D3077" t="s">
        <v>454</v>
      </c>
      <c r="E3077" t="s">
        <v>105</v>
      </c>
      <c r="F3077" t="s">
        <v>14</v>
      </c>
      <c r="G3077">
        <v>7</v>
      </c>
      <c r="H3077">
        <v>0.05</v>
      </c>
      <c r="I3077" s="2">
        <v>801258.5</v>
      </c>
      <c r="J3077" t="str">
        <f>_xlfn.XLOOKUP(tblOrders[[#This Row],[CustomerID]], tblCustomers[CustomerID], tblCustomers[CustomerName])</f>
        <v>Customer 133</v>
      </c>
      <c r="K3077" t="str">
        <f>_xlfn.XLOOKUP(tblOrders[[#This Row],[CustomerID]], tblCustomers[CustomerID], tblCustomers[Segment])</f>
        <v>Corporate</v>
      </c>
      <c r="L3077" t="str">
        <f>_xlfn.XLOOKUP(tblOrders[[#This Row],[ProductID]], tblProducts[ProductID], tblProducts[Category])</f>
        <v>Furniture</v>
      </c>
      <c r="M3077">
        <f>_xlfn.XLOOKUP(tblOrders[[#This Row],[ProductID]], tblProducts[ProductID], tblProducts[CostPrice])</f>
        <v>31369</v>
      </c>
      <c r="N3077">
        <f>tblOrders[[#This Row],[Sales]]-(tblOrders[[#This Row],[CostPrice]]*tblOrders[[#This Row],[Quantity]])</f>
        <v>581675.5</v>
      </c>
      <c r="O3077" t="str">
        <f>TEXT(tblOrders[[#This Row],[Date]],"mmm-yyyy")</f>
        <v>Dec-2025</v>
      </c>
      <c r="P3077" t="str">
        <f>_xlfn.XLOOKUP(tblOrders[[#This Row],[OrderID]], tblReturns[OrderID], tblReturns[Returned])</f>
        <v>No</v>
      </c>
      <c r="Q3077" t="str">
        <f>_xlfn.XLOOKUP(tblOrders[[#This Row],[OrderID]], tblShipping[OrderID], tblShipping[ShipMode])</f>
        <v>Pickup</v>
      </c>
      <c r="R3077" t="str">
        <f>IFERROR(_xlfn.XLOOKUP(A3076, tblCustomers[CustomerID], tblCustomers[CustomerName]), "Not Found")</f>
        <v>Not Found</v>
      </c>
      <c r="S3077" t="str">
        <f>IF(tblOrders[[#This Row],[Sales]]&gt;1000000,"High Value","Standard")</f>
        <v>Standard</v>
      </c>
      <c r="T3077" t="str">
        <f>_xlfn.XLOOKUP(tblOrders[[#This Row],[ProductID]], tblProducts[ProductID], tblProducts[ProductName])</f>
        <v>Product 37</v>
      </c>
      <c r="U3077">
        <f>_xlfn.XLOOKUP(tblOrders[[#This Row],[SalesRepID]], tblSalesreps[RepID], tblSalesreps[Target])</f>
        <v>8698154</v>
      </c>
    </row>
    <row r="3078" spans="1:21">
      <c r="A3078" t="s">
        <v>3875</v>
      </c>
      <c r="B3078" s="7" t="s">
        <v>1510</v>
      </c>
      <c r="C3078" t="s">
        <v>705</v>
      </c>
      <c r="D3078" t="s">
        <v>914</v>
      </c>
      <c r="E3078" t="s">
        <v>56</v>
      </c>
      <c r="F3078" t="s">
        <v>20</v>
      </c>
      <c r="G3078">
        <v>8</v>
      </c>
      <c r="H3078">
        <v>0.2</v>
      </c>
      <c r="I3078" s="2">
        <v>291833.59999999998</v>
      </c>
      <c r="J3078" t="str">
        <f>_xlfn.XLOOKUP(tblOrders[[#This Row],[CustomerID]], tblCustomers[CustomerID], tblCustomers[CustomerName])</f>
        <v>Customer 228</v>
      </c>
      <c r="K3078" t="str">
        <f>_xlfn.XLOOKUP(tblOrders[[#This Row],[CustomerID]], tblCustomers[CustomerID], tblCustomers[Segment])</f>
        <v>Corporate</v>
      </c>
      <c r="L3078" t="str">
        <f>_xlfn.XLOOKUP(tblOrders[[#This Row],[ProductID]], tblProducts[ProductID], tblProducts[Category])</f>
        <v>Office</v>
      </c>
      <c r="M3078">
        <f>_xlfn.XLOOKUP(tblOrders[[#This Row],[ProductID]], tblProducts[ProductID], tblProducts[CostPrice])</f>
        <v>24464</v>
      </c>
      <c r="N3078">
        <f>tblOrders[[#This Row],[Sales]]-(tblOrders[[#This Row],[CostPrice]]*tblOrders[[#This Row],[Quantity]])</f>
        <v>96121.599999999977</v>
      </c>
      <c r="O3078" t="str">
        <f>TEXT(tblOrders[[#This Row],[Date]],"mmm-yyyy")</f>
        <v>Jul-2025</v>
      </c>
      <c r="P3078" t="str">
        <f>_xlfn.XLOOKUP(tblOrders[[#This Row],[OrderID]], tblReturns[OrderID], tblReturns[Returned])</f>
        <v>No</v>
      </c>
      <c r="Q3078" t="str">
        <f>_xlfn.XLOOKUP(tblOrders[[#This Row],[OrderID]], tblShipping[OrderID], tblShipping[ShipMode])</f>
        <v>Standard</v>
      </c>
      <c r="R3078" t="str">
        <f>IFERROR(_xlfn.XLOOKUP(A3077, tblCustomers[CustomerID], tblCustomers[CustomerName]), "Not Found")</f>
        <v>Not Found</v>
      </c>
      <c r="S3078" t="str">
        <f>IF(tblOrders[[#This Row],[Sales]]&gt;1000000,"High Value","Standard")</f>
        <v>Standard</v>
      </c>
      <c r="T3078" t="str">
        <f>_xlfn.XLOOKUP(tblOrders[[#This Row],[ProductID]], tblProducts[ProductID], tblProducts[ProductName])</f>
        <v>Product 46</v>
      </c>
      <c r="U3078">
        <f>_xlfn.XLOOKUP(tblOrders[[#This Row],[SalesRepID]], tblSalesreps[RepID], tblSalesreps[Target])</f>
        <v>14265630</v>
      </c>
    </row>
    <row r="3079" spans="1:21">
      <c r="A3079" t="s">
        <v>3876</v>
      </c>
      <c r="B3079" s="7" t="s">
        <v>1249</v>
      </c>
      <c r="C3079" t="s">
        <v>1475</v>
      </c>
      <c r="D3079" t="s">
        <v>820</v>
      </c>
      <c r="E3079" t="s">
        <v>40</v>
      </c>
      <c r="F3079" t="s">
        <v>26</v>
      </c>
      <c r="G3079">
        <v>2</v>
      </c>
      <c r="H3079">
        <v>0.15</v>
      </c>
      <c r="I3079" s="2">
        <v>39718.800000000003</v>
      </c>
      <c r="J3079" t="str">
        <f>_xlfn.XLOOKUP(tblOrders[[#This Row],[CustomerID]], tblCustomers[CustomerID], tblCustomers[CustomerName])</f>
        <v>Customer 21</v>
      </c>
      <c r="K3079" t="str">
        <f>_xlfn.XLOOKUP(tblOrders[[#This Row],[CustomerID]], tblCustomers[CustomerID], tblCustomers[Segment])</f>
        <v>Corporate</v>
      </c>
      <c r="L3079" t="str">
        <f>_xlfn.XLOOKUP(tblOrders[[#This Row],[ProductID]], tblProducts[ProductID], tblProducts[Category])</f>
        <v>Home</v>
      </c>
      <c r="M3079">
        <f>_xlfn.XLOOKUP(tblOrders[[#This Row],[ProductID]], tblProducts[ProductID], tblProducts[CostPrice])</f>
        <v>35035</v>
      </c>
      <c r="N3079">
        <f>tblOrders[[#This Row],[Sales]]-(tblOrders[[#This Row],[CostPrice]]*tblOrders[[#This Row],[Quantity]])</f>
        <v>-30351.199999999997</v>
      </c>
      <c r="O3079" t="str">
        <f>TEXT(tblOrders[[#This Row],[Date]],"mmm-yyyy")</f>
        <v>Jun-2025</v>
      </c>
      <c r="P3079" t="str">
        <f>_xlfn.XLOOKUP(tblOrders[[#This Row],[OrderID]], tblReturns[OrderID], tblReturns[Returned])</f>
        <v>No</v>
      </c>
      <c r="Q3079" t="str">
        <f>_xlfn.XLOOKUP(tblOrders[[#This Row],[OrderID]], tblShipping[OrderID], tblShipping[ShipMode])</f>
        <v>Express</v>
      </c>
      <c r="R3079" t="str">
        <f>IFERROR(_xlfn.XLOOKUP(A3078, tblCustomers[CustomerID], tblCustomers[CustomerName]), "Not Found")</f>
        <v>Not Found</v>
      </c>
      <c r="S3079" t="str">
        <f>IF(tblOrders[[#This Row],[Sales]]&gt;1000000,"High Value","Standard")</f>
        <v>Standard</v>
      </c>
      <c r="T3079" t="str">
        <f>_xlfn.XLOOKUP(tblOrders[[#This Row],[ProductID]], tblProducts[ProductID], tblProducts[ProductName])</f>
        <v>Product 20</v>
      </c>
      <c r="U3079">
        <f>_xlfn.XLOOKUP(tblOrders[[#This Row],[SalesRepID]], tblSalesreps[RepID], tblSalesreps[Target])</f>
        <v>6291486</v>
      </c>
    </row>
    <row r="3080" spans="1:21">
      <c r="A3080" t="s">
        <v>3877</v>
      </c>
      <c r="B3080" s="7" t="s">
        <v>1819</v>
      </c>
      <c r="C3080" t="s">
        <v>1559</v>
      </c>
      <c r="D3080" t="s">
        <v>118</v>
      </c>
      <c r="E3080" t="s">
        <v>210</v>
      </c>
      <c r="F3080" t="s">
        <v>26</v>
      </c>
      <c r="G3080">
        <v>5</v>
      </c>
      <c r="H3080">
        <v>0</v>
      </c>
      <c r="I3080" s="2">
        <v>118705</v>
      </c>
      <c r="J3080" t="str">
        <f>_xlfn.XLOOKUP(tblOrders[[#This Row],[CustomerID]], tblCustomers[CustomerID], tblCustomers[CustomerName])</f>
        <v>Customer 95</v>
      </c>
      <c r="K3080" t="str">
        <f>_xlfn.XLOOKUP(tblOrders[[#This Row],[CustomerID]], tblCustomers[CustomerID], tblCustomers[Segment])</f>
        <v>Consumer</v>
      </c>
      <c r="L3080" t="str">
        <f>_xlfn.XLOOKUP(tblOrders[[#This Row],[ProductID]], tblProducts[ProductID], tblProducts[Category])</f>
        <v>Home</v>
      </c>
      <c r="M3080">
        <f>_xlfn.XLOOKUP(tblOrders[[#This Row],[ProductID]], tblProducts[ProductID], tblProducts[CostPrice])</f>
        <v>78122</v>
      </c>
      <c r="N3080">
        <f>tblOrders[[#This Row],[Sales]]-(tblOrders[[#This Row],[CostPrice]]*tblOrders[[#This Row],[Quantity]])</f>
        <v>-271905</v>
      </c>
      <c r="O3080" t="str">
        <f>TEXT(tblOrders[[#This Row],[Date]],"mmm-yyyy")</f>
        <v>Oct-2025</v>
      </c>
      <c r="P3080" t="str">
        <f>_xlfn.XLOOKUP(tblOrders[[#This Row],[OrderID]], tblReturns[OrderID], tblReturns[Returned])</f>
        <v>No</v>
      </c>
      <c r="Q3080" t="str">
        <f>_xlfn.XLOOKUP(tblOrders[[#This Row],[OrderID]], tblShipping[OrderID], tblShipping[ShipMode])</f>
        <v>Express</v>
      </c>
      <c r="R3080" t="str">
        <f>IFERROR(_xlfn.XLOOKUP(A3079, tblCustomers[CustomerID], tblCustomers[CustomerName]), "Not Found")</f>
        <v>Not Found</v>
      </c>
      <c r="S3080" t="str">
        <f>IF(tblOrders[[#This Row],[Sales]]&gt;1000000,"High Value","Standard")</f>
        <v>Standard</v>
      </c>
      <c r="T3080" t="str">
        <f>_xlfn.XLOOKUP(tblOrders[[#This Row],[ProductID]], tblProducts[ProductID], tblProducts[ProductName])</f>
        <v>Product 59</v>
      </c>
      <c r="U3080">
        <f>_xlfn.XLOOKUP(tblOrders[[#This Row],[SalesRepID]], tblSalesreps[RepID], tblSalesreps[Target])</f>
        <v>19336654</v>
      </c>
    </row>
    <row r="3081" spans="1:21">
      <c r="A3081" t="s">
        <v>3878</v>
      </c>
      <c r="B3081" s="7" t="s">
        <v>139</v>
      </c>
      <c r="C3081" t="s">
        <v>327</v>
      </c>
      <c r="D3081" t="s">
        <v>513</v>
      </c>
      <c r="E3081" t="s">
        <v>165</v>
      </c>
      <c r="F3081" t="s">
        <v>88</v>
      </c>
      <c r="G3081">
        <v>9</v>
      </c>
      <c r="H3081">
        <v>0</v>
      </c>
      <c r="I3081" s="2">
        <v>1255455</v>
      </c>
      <c r="J3081" t="str">
        <f>_xlfn.XLOOKUP(tblOrders[[#This Row],[CustomerID]], tblCustomers[CustomerID], tblCustomers[CustomerName])</f>
        <v>Customer 48</v>
      </c>
      <c r="K3081" t="str">
        <f>_xlfn.XLOOKUP(tblOrders[[#This Row],[CustomerID]], tblCustomers[CustomerID], tblCustomers[Segment])</f>
        <v>Consumer</v>
      </c>
      <c r="L3081" t="str">
        <f>_xlfn.XLOOKUP(tblOrders[[#This Row],[ProductID]], tblProducts[ProductID], tblProducts[Category])</f>
        <v>Furniture</v>
      </c>
      <c r="M3081">
        <f>_xlfn.XLOOKUP(tblOrders[[#This Row],[ProductID]], tblProducts[ProductID], tblProducts[CostPrice])</f>
        <v>3310</v>
      </c>
      <c r="N3081">
        <f>tblOrders[[#This Row],[Sales]]-(tblOrders[[#This Row],[CostPrice]]*tblOrders[[#This Row],[Quantity]])</f>
        <v>1225665</v>
      </c>
      <c r="O3081" t="str">
        <f>TEXT(tblOrders[[#This Row],[Date]],"mmm-yyyy")</f>
        <v>Jun-2025</v>
      </c>
      <c r="P3081" t="str">
        <f>_xlfn.XLOOKUP(tblOrders[[#This Row],[OrderID]], tblReturns[OrderID], tblReturns[Returned])</f>
        <v>No</v>
      </c>
      <c r="Q3081" t="str">
        <f>_xlfn.XLOOKUP(tblOrders[[#This Row],[OrderID]], tblShipping[OrderID], tblShipping[ShipMode])</f>
        <v>Express</v>
      </c>
      <c r="R3081" t="str">
        <f>IFERROR(_xlfn.XLOOKUP(A3080, tblCustomers[CustomerID], tblCustomers[CustomerName]), "Not Found")</f>
        <v>Not Found</v>
      </c>
      <c r="S3081" t="str">
        <f>IF(tblOrders[[#This Row],[Sales]]&gt;1000000,"High Value","Standard")</f>
        <v>High Value</v>
      </c>
      <c r="T3081" t="str">
        <f>_xlfn.XLOOKUP(tblOrders[[#This Row],[ProductID]], tblProducts[ProductID], tblProducts[ProductName])</f>
        <v>Product 5</v>
      </c>
      <c r="U3081">
        <f>_xlfn.XLOOKUP(tblOrders[[#This Row],[SalesRepID]], tblSalesreps[RepID], tblSalesreps[Target])</f>
        <v>16839910</v>
      </c>
    </row>
    <row r="3082" spans="1:21">
      <c r="A3082" t="s">
        <v>3879</v>
      </c>
      <c r="B3082" s="7" t="s">
        <v>752</v>
      </c>
      <c r="C3082" t="s">
        <v>1439</v>
      </c>
      <c r="D3082" t="s">
        <v>60</v>
      </c>
      <c r="E3082" t="s">
        <v>40</v>
      </c>
      <c r="F3082" t="s">
        <v>51</v>
      </c>
      <c r="G3082">
        <v>5</v>
      </c>
      <c r="H3082">
        <v>0.15</v>
      </c>
      <c r="I3082" s="2">
        <v>22945.75</v>
      </c>
      <c r="J3082" t="str">
        <f>_xlfn.XLOOKUP(tblOrders[[#This Row],[CustomerID]], tblCustomers[CustomerID], tblCustomers[CustomerName])</f>
        <v>Customer 104</v>
      </c>
      <c r="K3082" t="str">
        <f>_xlfn.XLOOKUP(tblOrders[[#This Row],[CustomerID]], tblCustomers[CustomerID], tblCustomers[Segment])</f>
        <v>Consumer</v>
      </c>
      <c r="L3082" t="str">
        <f>_xlfn.XLOOKUP(tblOrders[[#This Row],[ProductID]], tblProducts[ProductID], tblProducts[Category])</f>
        <v>Office</v>
      </c>
      <c r="M3082">
        <f>_xlfn.XLOOKUP(tblOrders[[#This Row],[ProductID]], tblProducts[ProductID], tblProducts[CostPrice])</f>
        <v>62137</v>
      </c>
      <c r="N3082">
        <f>tblOrders[[#This Row],[Sales]]-(tblOrders[[#This Row],[CostPrice]]*tblOrders[[#This Row],[Quantity]])</f>
        <v>-287739.25</v>
      </c>
      <c r="O3082" t="str">
        <f>TEXT(tblOrders[[#This Row],[Date]],"mmm-yyyy")</f>
        <v>Sep-2025</v>
      </c>
      <c r="P3082" t="str">
        <f>_xlfn.XLOOKUP(tblOrders[[#This Row],[OrderID]], tblReturns[OrderID], tblReturns[Returned])</f>
        <v>No</v>
      </c>
      <c r="Q3082" t="str">
        <f>_xlfn.XLOOKUP(tblOrders[[#This Row],[OrderID]], tblShipping[OrderID], tblShipping[ShipMode])</f>
        <v>Standard</v>
      </c>
      <c r="R3082" t="str">
        <f>IFERROR(_xlfn.XLOOKUP(A3081, tblCustomers[CustomerID], tblCustomers[CustomerName]), "Not Found")</f>
        <v>Not Found</v>
      </c>
      <c r="S3082" t="str">
        <f>IF(tblOrders[[#This Row],[Sales]]&gt;1000000,"High Value","Standard")</f>
        <v>Standard</v>
      </c>
      <c r="T3082" t="str">
        <f>_xlfn.XLOOKUP(tblOrders[[#This Row],[ProductID]], tblProducts[ProductID], tblProducts[ProductName])</f>
        <v>Product 100</v>
      </c>
      <c r="U3082">
        <f>_xlfn.XLOOKUP(tblOrders[[#This Row],[SalesRepID]], tblSalesreps[RepID], tblSalesreps[Target])</f>
        <v>6291486</v>
      </c>
    </row>
    <row r="3083" spans="1:21">
      <c r="A3083" t="s">
        <v>3880</v>
      </c>
      <c r="B3083" s="7" t="s">
        <v>440</v>
      </c>
      <c r="C3083" t="s">
        <v>705</v>
      </c>
      <c r="D3083" t="s">
        <v>216</v>
      </c>
      <c r="E3083" t="s">
        <v>186</v>
      </c>
      <c r="F3083" t="s">
        <v>51</v>
      </c>
      <c r="G3083">
        <v>3</v>
      </c>
      <c r="H3083">
        <v>0.2</v>
      </c>
      <c r="I3083" s="2">
        <v>63679.199999999997</v>
      </c>
      <c r="J3083" t="str">
        <f>_xlfn.XLOOKUP(tblOrders[[#This Row],[CustomerID]], tblCustomers[CustomerID], tblCustomers[CustomerName])</f>
        <v>Customer 228</v>
      </c>
      <c r="K3083" t="str">
        <f>_xlfn.XLOOKUP(tblOrders[[#This Row],[CustomerID]], tblCustomers[CustomerID], tblCustomers[Segment])</f>
        <v>Corporate</v>
      </c>
      <c r="L3083" t="str">
        <f>_xlfn.XLOOKUP(tblOrders[[#This Row],[ProductID]], tblProducts[ProductID], tblProducts[Category])</f>
        <v>Home</v>
      </c>
      <c r="M3083">
        <f>_xlfn.XLOOKUP(tblOrders[[#This Row],[ProductID]], tblProducts[ProductID], tblProducts[CostPrice])</f>
        <v>15200</v>
      </c>
      <c r="N3083">
        <f>tblOrders[[#This Row],[Sales]]-(tblOrders[[#This Row],[CostPrice]]*tblOrders[[#This Row],[Quantity]])</f>
        <v>18079.199999999997</v>
      </c>
      <c r="O3083" t="str">
        <f>TEXT(tblOrders[[#This Row],[Date]],"mmm-yyyy")</f>
        <v>Nov-2025</v>
      </c>
      <c r="P3083" t="str">
        <f>_xlfn.XLOOKUP(tblOrders[[#This Row],[OrderID]], tblReturns[OrderID], tblReturns[Returned])</f>
        <v>No</v>
      </c>
      <c r="Q3083" t="str">
        <f>_xlfn.XLOOKUP(tblOrders[[#This Row],[OrderID]], tblShipping[OrderID], tblShipping[ShipMode])</f>
        <v>Express</v>
      </c>
      <c r="R3083" t="str">
        <f>IFERROR(_xlfn.XLOOKUP(A3082, tblCustomers[CustomerID], tblCustomers[CustomerName]), "Not Found")</f>
        <v>Not Found</v>
      </c>
      <c r="S3083" t="str">
        <f>IF(tblOrders[[#This Row],[Sales]]&gt;1000000,"High Value","Standard")</f>
        <v>Standard</v>
      </c>
      <c r="T3083" t="str">
        <f>_xlfn.XLOOKUP(tblOrders[[#This Row],[ProductID]], tblProducts[ProductID], tblProducts[ProductName])</f>
        <v>Product 52</v>
      </c>
      <c r="U3083">
        <f>_xlfn.XLOOKUP(tblOrders[[#This Row],[SalesRepID]], tblSalesreps[RepID], tblSalesreps[Target])</f>
        <v>15141830</v>
      </c>
    </row>
    <row r="3084" spans="1:21">
      <c r="A3084" t="s">
        <v>3881</v>
      </c>
      <c r="B3084" s="7" t="s">
        <v>1427</v>
      </c>
      <c r="C3084" t="s">
        <v>1000</v>
      </c>
      <c r="D3084" t="s">
        <v>24</v>
      </c>
      <c r="E3084" t="s">
        <v>13</v>
      </c>
      <c r="F3084" t="s">
        <v>14</v>
      </c>
      <c r="G3084">
        <v>5</v>
      </c>
      <c r="H3084">
        <v>0</v>
      </c>
      <c r="I3084" s="2">
        <v>262570</v>
      </c>
      <c r="J3084" t="str">
        <f>_xlfn.XLOOKUP(tblOrders[[#This Row],[CustomerID]], tblCustomers[CustomerID], tblCustomers[CustomerName])</f>
        <v>Customer 160</v>
      </c>
      <c r="K3084" t="str">
        <f>_xlfn.XLOOKUP(tblOrders[[#This Row],[CustomerID]], tblCustomers[CustomerID], tblCustomers[Segment])</f>
        <v>Corporate</v>
      </c>
      <c r="L3084" t="str">
        <f>_xlfn.XLOOKUP(tblOrders[[#This Row],[ProductID]], tblProducts[ProductID], tblProducts[Category])</f>
        <v>Home</v>
      </c>
      <c r="M3084">
        <f>_xlfn.XLOOKUP(tblOrders[[#This Row],[ProductID]], tblProducts[ProductID], tblProducts[CostPrice])</f>
        <v>57647</v>
      </c>
      <c r="N3084">
        <f>tblOrders[[#This Row],[Sales]]-(tblOrders[[#This Row],[CostPrice]]*tblOrders[[#This Row],[Quantity]])</f>
        <v>-25665</v>
      </c>
      <c r="O3084" t="str">
        <f>TEXT(tblOrders[[#This Row],[Date]],"mmm-yyyy")</f>
        <v>Jan-2025</v>
      </c>
      <c r="P3084" t="str">
        <f>_xlfn.XLOOKUP(tblOrders[[#This Row],[OrderID]], tblReturns[OrderID], tblReturns[Returned])</f>
        <v>No</v>
      </c>
      <c r="Q3084" t="str">
        <f>_xlfn.XLOOKUP(tblOrders[[#This Row],[OrderID]], tblShipping[OrderID], tblShipping[ShipMode])</f>
        <v>Standard</v>
      </c>
      <c r="R3084" t="str">
        <f>IFERROR(_xlfn.XLOOKUP(A3083, tblCustomers[CustomerID], tblCustomers[CustomerName]), "Not Found")</f>
        <v>Not Found</v>
      </c>
      <c r="S3084" t="str">
        <f>IF(tblOrders[[#This Row],[Sales]]&gt;1000000,"High Value","Standard")</f>
        <v>Standard</v>
      </c>
      <c r="T3084" t="str">
        <f>_xlfn.XLOOKUP(tblOrders[[#This Row],[ProductID]], tblProducts[ProductID], tblProducts[ProductName])</f>
        <v>Product 2</v>
      </c>
      <c r="U3084">
        <f>_xlfn.XLOOKUP(tblOrders[[#This Row],[SalesRepID]], tblSalesreps[RepID], tblSalesreps[Target])</f>
        <v>11852878</v>
      </c>
    </row>
    <row r="3085" spans="1:21">
      <c r="A3085" t="s">
        <v>3882</v>
      </c>
      <c r="B3085" s="7" t="s">
        <v>113</v>
      </c>
      <c r="C3085" t="s">
        <v>365</v>
      </c>
      <c r="D3085" t="s">
        <v>78</v>
      </c>
      <c r="E3085" t="s">
        <v>186</v>
      </c>
      <c r="F3085" t="s">
        <v>20</v>
      </c>
      <c r="G3085">
        <v>10</v>
      </c>
      <c r="H3085">
        <v>0</v>
      </c>
      <c r="I3085" s="2">
        <v>719190</v>
      </c>
      <c r="J3085" t="str">
        <f>_xlfn.XLOOKUP(tblOrders[[#This Row],[CustomerID]], tblCustomers[CustomerID], tblCustomers[CustomerName])</f>
        <v>Customer 225</v>
      </c>
      <c r="K3085" t="str">
        <f>_xlfn.XLOOKUP(tblOrders[[#This Row],[CustomerID]], tblCustomers[CustomerID], tblCustomers[Segment])</f>
        <v>SME</v>
      </c>
      <c r="L3085" t="str">
        <f>_xlfn.XLOOKUP(tblOrders[[#This Row],[ProductID]], tblProducts[ProductID], tblProducts[Category])</f>
        <v>Office</v>
      </c>
      <c r="M3085">
        <f>_xlfn.XLOOKUP(tblOrders[[#This Row],[ProductID]], tblProducts[ProductID], tblProducts[CostPrice])</f>
        <v>76942</v>
      </c>
      <c r="N3085">
        <f>tblOrders[[#This Row],[Sales]]-(tblOrders[[#This Row],[CostPrice]]*tblOrders[[#This Row],[Quantity]])</f>
        <v>-50230</v>
      </c>
      <c r="O3085" t="str">
        <f>TEXT(tblOrders[[#This Row],[Date]],"mmm-yyyy")</f>
        <v>Nov-2025</v>
      </c>
      <c r="P3085" t="str">
        <f>_xlfn.XLOOKUP(tblOrders[[#This Row],[OrderID]], tblReturns[OrderID], tblReturns[Returned])</f>
        <v>No</v>
      </c>
      <c r="Q3085" t="str">
        <f>_xlfn.XLOOKUP(tblOrders[[#This Row],[OrderID]], tblShipping[OrderID], tblShipping[ShipMode])</f>
        <v>Pickup</v>
      </c>
      <c r="R3085" t="str">
        <f>IFERROR(_xlfn.XLOOKUP(A3084, tblCustomers[CustomerID], tblCustomers[CustomerName]), "Not Found")</f>
        <v>Not Found</v>
      </c>
      <c r="S3085" t="str">
        <f>IF(tblOrders[[#This Row],[Sales]]&gt;1000000,"High Value","Standard")</f>
        <v>Standard</v>
      </c>
      <c r="T3085" t="str">
        <f>_xlfn.XLOOKUP(tblOrders[[#This Row],[ProductID]], tblProducts[ProductID], tblProducts[ProductName])</f>
        <v>Product 22</v>
      </c>
      <c r="U3085">
        <f>_xlfn.XLOOKUP(tblOrders[[#This Row],[SalesRepID]], tblSalesreps[RepID], tblSalesreps[Target])</f>
        <v>15141830</v>
      </c>
    </row>
    <row r="3086" spans="1:21">
      <c r="A3086" t="s">
        <v>3883</v>
      </c>
      <c r="B3086" s="7" t="s">
        <v>62</v>
      </c>
      <c r="C3086" t="s">
        <v>684</v>
      </c>
      <c r="D3086" t="s">
        <v>24</v>
      </c>
      <c r="E3086" t="s">
        <v>79</v>
      </c>
      <c r="F3086" t="s">
        <v>26</v>
      </c>
      <c r="G3086">
        <v>5</v>
      </c>
      <c r="H3086">
        <v>0.2</v>
      </c>
      <c r="I3086" s="2">
        <v>102356</v>
      </c>
      <c r="J3086" t="str">
        <f>_xlfn.XLOOKUP(tblOrders[[#This Row],[CustomerID]], tblCustomers[CustomerID], tblCustomers[CustomerName])</f>
        <v>Customer 55</v>
      </c>
      <c r="K3086" t="str">
        <f>_xlfn.XLOOKUP(tblOrders[[#This Row],[CustomerID]], tblCustomers[CustomerID], tblCustomers[Segment])</f>
        <v>Corporate</v>
      </c>
      <c r="L3086" t="str">
        <f>_xlfn.XLOOKUP(tblOrders[[#This Row],[ProductID]], tblProducts[ProductID], tblProducts[Category])</f>
        <v>Home</v>
      </c>
      <c r="M3086">
        <f>_xlfn.XLOOKUP(tblOrders[[#This Row],[ProductID]], tblProducts[ProductID], tblProducts[CostPrice])</f>
        <v>57647</v>
      </c>
      <c r="N3086">
        <f>tblOrders[[#This Row],[Sales]]-(tblOrders[[#This Row],[CostPrice]]*tblOrders[[#This Row],[Quantity]])</f>
        <v>-185879</v>
      </c>
      <c r="O3086" t="str">
        <f>TEXT(tblOrders[[#This Row],[Date]],"mmm-yyyy")</f>
        <v>Sep-2025</v>
      </c>
      <c r="P3086" t="str">
        <f>_xlfn.XLOOKUP(tblOrders[[#This Row],[OrderID]], tblReturns[OrderID], tblReturns[Returned])</f>
        <v>No</v>
      </c>
      <c r="Q3086" t="str">
        <f>_xlfn.XLOOKUP(tblOrders[[#This Row],[OrderID]], tblShipping[OrderID], tblShipping[ShipMode])</f>
        <v>Express</v>
      </c>
      <c r="R3086" t="str">
        <f>IFERROR(_xlfn.XLOOKUP(A3085, tblCustomers[CustomerID], tblCustomers[CustomerName]), "Not Found")</f>
        <v>Not Found</v>
      </c>
      <c r="S3086" t="str">
        <f>IF(tblOrders[[#This Row],[Sales]]&gt;1000000,"High Value","Standard")</f>
        <v>Standard</v>
      </c>
      <c r="T3086" t="str">
        <f>_xlfn.XLOOKUP(tblOrders[[#This Row],[ProductID]], tblProducts[ProductID], tblProducts[ProductName])</f>
        <v>Product 2</v>
      </c>
      <c r="U3086">
        <f>_xlfn.XLOOKUP(tblOrders[[#This Row],[SalesRepID]], tblSalesreps[RepID], tblSalesreps[Target])</f>
        <v>8592536</v>
      </c>
    </row>
    <row r="3087" spans="1:21">
      <c r="A3087" t="s">
        <v>3884</v>
      </c>
      <c r="B3087" s="7" t="s">
        <v>1274</v>
      </c>
      <c r="C3087" t="s">
        <v>1575</v>
      </c>
      <c r="D3087" t="s">
        <v>1230</v>
      </c>
      <c r="E3087" t="s">
        <v>45</v>
      </c>
      <c r="F3087" t="s">
        <v>88</v>
      </c>
      <c r="G3087">
        <v>6</v>
      </c>
      <c r="H3087">
        <v>0.15</v>
      </c>
      <c r="I3087" s="2">
        <v>720512.7</v>
      </c>
      <c r="J3087" t="str">
        <f>_xlfn.XLOOKUP(tblOrders[[#This Row],[CustomerID]], tblCustomers[CustomerID], tblCustomers[CustomerName])</f>
        <v>Customer 255</v>
      </c>
      <c r="K3087" t="str">
        <f>_xlfn.XLOOKUP(tblOrders[[#This Row],[CustomerID]], tblCustomers[CustomerID], tblCustomers[Segment])</f>
        <v>Consumer</v>
      </c>
      <c r="L3087" t="str">
        <f>_xlfn.XLOOKUP(tblOrders[[#This Row],[ProductID]], tblProducts[ProductID], tblProducts[Category])</f>
        <v>Furniture</v>
      </c>
      <c r="M3087">
        <f>_xlfn.XLOOKUP(tblOrders[[#This Row],[ProductID]], tblProducts[ProductID], tblProducts[CostPrice])</f>
        <v>48520</v>
      </c>
      <c r="N3087">
        <f>tblOrders[[#This Row],[Sales]]-(tblOrders[[#This Row],[CostPrice]]*tblOrders[[#This Row],[Quantity]])</f>
        <v>429392.69999999995</v>
      </c>
      <c r="O3087" t="str">
        <f>TEXT(tblOrders[[#This Row],[Date]],"mmm-yyyy")</f>
        <v>Mar-2025</v>
      </c>
      <c r="P3087" t="str">
        <f>_xlfn.XLOOKUP(tblOrders[[#This Row],[OrderID]], tblReturns[OrderID], tblReturns[Returned])</f>
        <v>No</v>
      </c>
      <c r="Q3087" t="str">
        <f>_xlfn.XLOOKUP(tblOrders[[#This Row],[OrderID]], tblShipping[OrderID], tblShipping[ShipMode])</f>
        <v>Express</v>
      </c>
      <c r="R3087" t="str">
        <f>IFERROR(_xlfn.XLOOKUP(A3086, tblCustomers[CustomerID], tblCustomers[CustomerName]), "Not Found")</f>
        <v>Not Found</v>
      </c>
      <c r="S3087" t="str">
        <f>IF(tblOrders[[#This Row],[Sales]]&gt;1000000,"High Value","Standard")</f>
        <v>Standard</v>
      </c>
      <c r="T3087" t="str">
        <f>_xlfn.XLOOKUP(tblOrders[[#This Row],[ProductID]], tblProducts[ProductID], tblProducts[ProductName])</f>
        <v>Product 73</v>
      </c>
      <c r="U3087">
        <f>_xlfn.XLOOKUP(tblOrders[[#This Row],[SalesRepID]], tblSalesreps[RepID], tblSalesreps[Target])</f>
        <v>11319839</v>
      </c>
    </row>
    <row r="3088" spans="1:21">
      <c r="A3088" t="s">
        <v>3885</v>
      </c>
      <c r="B3088" s="7" t="s">
        <v>230</v>
      </c>
      <c r="C3088" t="s">
        <v>122</v>
      </c>
      <c r="D3088" t="s">
        <v>362</v>
      </c>
      <c r="E3088" t="s">
        <v>40</v>
      </c>
      <c r="F3088" t="s">
        <v>88</v>
      </c>
      <c r="G3088">
        <v>7</v>
      </c>
      <c r="H3088">
        <v>0.2</v>
      </c>
      <c r="I3088" s="2">
        <v>382345.6</v>
      </c>
      <c r="J3088" t="str">
        <f>_xlfn.XLOOKUP(tblOrders[[#This Row],[CustomerID]], tblCustomers[CustomerID], tblCustomers[CustomerName])</f>
        <v>Customer 245</v>
      </c>
      <c r="K3088" t="str">
        <f>_xlfn.XLOOKUP(tblOrders[[#This Row],[CustomerID]], tblCustomers[CustomerID], tblCustomers[Segment])</f>
        <v>Corporate</v>
      </c>
      <c r="L3088" t="str">
        <f>_xlfn.XLOOKUP(tblOrders[[#This Row],[ProductID]], tblProducts[ProductID], tblProducts[Category])</f>
        <v>Home</v>
      </c>
      <c r="M3088">
        <f>_xlfn.XLOOKUP(tblOrders[[#This Row],[ProductID]], tblProducts[ProductID], tblProducts[CostPrice])</f>
        <v>41409</v>
      </c>
      <c r="N3088">
        <f>tblOrders[[#This Row],[Sales]]-(tblOrders[[#This Row],[CostPrice]]*tblOrders[[#This Row],[Quantity]])</f>
        <v>92482.599999999977</v>
      </c>
      <c r="O3088" t="str">
        <f>TEXT(tblOrders[[#This Row],[Date]],"mmm-yyyy")</f>
        <v>Aug-2025</v>
      </c>
      <c r="P3088" t="str">
        <f>_xlfn.XLOOKUP(tblOrders[[#This Row],[OrderID]], tblReturns[OrderID], tblReturns[Returned])</f>
        <v>No</v>
      </c>
      <c r="Q3088" t="str">
        <f>_xlfn.XLOOKUP(tblOrders[[#This Row],[OrderID]], tblShipping[OrderID], tblShipping[ShipMode])</f>
        <v>Pickup</v>
      </c>
      <c r="R3088" t="str">
        <f>IFERROR(_xlfn.XLOOKUP(A3087, tblCustomers[CustomerID], tblCustomers[CustomerName]), "Not Found")</f>
        <v>Not Found</v>
      </c>
      <c r="S3088" t="str">
        <f>IF(tblOrders[[#This Row],[Sales]]&gt;1000000,"High Value","Standard")</f>
        <v>Standard</v>
      </c>
      <c r="T3088" t="str">
        <f>_xlfn.XLOOKUP(tblOrders[[#This Row],[ProductID]], tblProducts[ProductID], tblProducts[ProductName])</f>
        <v>Product 25</v>
      </c>
      <c r="U3088">
        <f>_xlfn.XLOOKUP(tblOrders[[#This Row],[SalesRepID]], tblSalesreps[RepID], tblSalesreps[Target])</f>
        <v>6291486</v>
      </c>
    </row>
    <row r="3089" spans="1:21">
      <c r="A3089" t="s">
        <v>3886</v>
      </c>
      <c r="B3089" s="7" t="s">
        <v>357</v>
      </c>
      <c r="C3089" t="s">
        <v>1368</v>
      </c>
      <c r="D3089" t="s">
        <v>118</v>
      </c>
      <c r="E3089" t="s">
        <v>87</v>
      </c>
      <c r="F3089" t="s">
        <v>51</v>
      </c>
      <c r="G3089">
        <v>8</v>
      </c>
      <c r="H3089">
        <v>0.05</v>
      </c>
      <c r="I3089" s="2">
        <v>762743.6</v>
      </c>
      <c r="J3089" t="str">
        <f>_xlfn.XLOOKUP(tblOrders[[#This Row],[CustomerID]], tblCustomers[CustomerID], tblCustomers[CustomerName])</f>
        <v>Customer 159</v>
      </c>
      <c r="K3089" t="str">
        <f>_xlfn.XLOOKUP(tblOrders[[#This Row],[CustomerID]], tblCustomers[CustomerID], tblCustomers[Segment])</f>
        <v>SME</v>
      </c>
      <c r="L3089" t="str">
        <f>_xlfn.XLOOKUP(tblOrders[[#This Row],[ProductID]], tblProducts[ProductID], tblProducts[Category])</f>
        <v>Home</v>
      </c>
      <c r="M3089">
        <f>_xlfn.XLOOKUP(tblOrders[[#This Row],[ProductID]], tblProducts[ProductID], tblProducts[CostPrice])</f>
        <v>78122</v>
      </c>
      <c r="N3089">
        <f>tblOrders[[#This Row],[Sales]]-(tblOrders[[#This Row],[CostPrice]]*tblOrders[[#This Row],[Quantity]])</f>
        <v>137767.59999999998</v>
      </c>
      <c r="O3089" t="str">
        <f>TEXT(tblOrders[[#This Row],[Date]],"mmm-yyyy")</f>
        <v>Dec-2025</v>
      </c>
      <c r="P3089" t="str">
        <f>_xlfn.XLOOKUP(tblOrders[[#This Row],[OrderID]], tblReturns[OrderID], tblReturns[Returned])</f>
        <v>No</v>
      </c>
      <c r="Q3089" t="str">
        <f>_xlfn.XLOOKUP(tblOrders[[#This Row],[OrderID]], tblShipping[OrderID], tblShipping[ShipMode])</f>
        <v>Standard</v>
      </c>
      <c r="R3089" t="str">
        <f>IFERROR(_xlfn.XLOOKUP(A3088, tblCustomers[CustomerID], tblCustomers[CustomerName]), "Not Found")</f>
        <v>Not Found</v>
      </c>
      <c r="S3089" t="str">
        <f>IF(tblOrders[[#This Row],[Sales]]&gt;1000000,"High Value","Standard")</f>
        <v>Standard</v>
      </c>
      <c r="T3089" t="str">
        <f>_xlfn.XLOOKUP(tblOrders[[#This Row],[ProductID]], tblProducts[ProductID], tblProducts[ProductName])</f>
        <v>Product 59</v>
      </c>
      <c r="U3089">
        <f>_xlfn.XLOOKUP(tblOrders[[#This Row],[SalesRepID]], tblSalesreps[RepID], tblSalesreps[Target])</f>
        <v>18500989</v>
      </c>
    </row>
    <row r="3090" spans="1:21">
      <c r="A3090" t="s">
        <v>3887</v>
      </c>
      <c r="B3090" s="7" t="s">
        <v>293</v>
      </c>
      <c r="C3090" t="s">
        <v>307</v>
      </c>
      <c r="D3090" t="s">
        <v>1034</v>
      </c>
      <c r="E3090" t="s">
        <v>105</v>
      </c>
      <c r="F3090" t="s">
        <v>14</v>
      </c>
      <c r="G3090">
        <v>4</v>
      </c>
      <c r="H3090">
        <v>0.1</v>
      </c>
      <c r="I3090" s="2">
        <v>61412.4</v>
      </c>
      <c r="J3090" t="str">
        <f>_xlfn.XLOOKUP(tblOrders[[#This Row],[CustomerID]], tblCustomers[CustomerID], tblCustomers[CustomerName])</f>
        <v>Customer 17</v>
      </c>
      <c r="K3090" t="str">
        <f>_xlfn.XLOOKUP(tblOrders[[#This Row],[CustomerID]], tblCustomers[CustomerID], tblCustomers[Segment])</f>
        <v>SME</v>
      </c>
      <c r="L3090" t="str">
        <f>_xlfn.XLOOKUP(tblOrders[[#This Row],[ProductID]], tblProducts[ProductID], tblProducts[Category])</f>
        <v>Furniture</v>
      </c>
      <c r="M3090">
        <f>_xlfn.XLOOKUP(tblOrders[[#This Row],[ProductID]], tblProducts[ProductID], tblProducts[CostPrice])</f>
        <v>51071</v>
      </c>
      <c r="N3090">
        <f>tblOrders[[#This Row],[Sales]]-(tblOrders[[#This Row],[CostPrice]]*tblOrders[[#This Row],[Quantity]])</f>
        <v>-142871.6</v>
      </c>
      <c r="O3090" t="str">
        <f>TEXT(tblOrders[[#This Row],[Date]],"mmm-yyyy")</f>
        <v>Feb-2025</v>
      </c>
      <c r="P3090" t="str">
        <f>_xlfn.XLOOKUP(tblOrders[[#This Row],[OrderID]], tblReturns[OrderID], tblReturns[Returned])</f>
        <v>Yes</v>
      </c>
      <c r="Q3090" t="str">
        <f>_xlfn.XLOOKUP(tblOrders[[#This Row],[OrderID]], tblShipping[OrderID], tblShipping[ShipMode])</f>
        <v>Standard</v>
      </c>
      <c r="R3090" t="str">
        <f>IFERROR(_xlfn.XLOOKUP(A3089, tblCustomers[CustomerID], tblCustomers[CustomerName]), "Not Found")</f>
        <v>Not Found</v>
      </c>
      <c r="S3090" t="str">
        <f>IF(tblOrders[[#This Row],[Sales]]&gt;1000000,"High Value","Standard")</f>
        <v>Standard</v>
      </c>
      <c r="T3090" t="str">
        <f>_xlfn.XLOOKUP(tblOrders[[#This Row],[ProductID]], tblProducts[ProductID], tblProducts[ProductName])</f>
        <v>Product 66</v>
      </c>
      <c r="U3090">
        <f>_xlfn.XLOOKUP(tblOrders[[#This Row],[SalesRepID]], tblSalesreps[RepID], tblSalesreps[Target])</f>
        <v>8698154</v>
      </c>
    </row>
    <row r="3091" spans="1:21">
      <c r="A3091" t="s">
        <v>3888</v>
      </c>
      <c r="B3091" s="7" t="s">
        <v>1098</v>
      </c>
      <c r="C3091" t="s">
        <v>311</v>
      </c>
      <c r="D3091" t="s">
        <v>182</v>
      </c>
      <c r="E3091" t="s">
        <v>69</v>
      </c>
      <c r="F3091" t="s">
        <v>51</v>
      </c>
      <c r="G3091">
        <v>1</v>
      </c>
      <c r="H3091">
        <v>0.05</v>
      </c>
      <c r="I3091" s="2">
        <v>130933.75</v>
      </c>
      <c r="J3091" t="str">
        <f>_xlfn.XLOOKUP(tblOrders[[#This Row],[CustomerID]], tblCustomers[CustomerID], tblCustomers[CustomerName])</f>
        <v>Customer 182</v>
      </c>
      <c r="K3091" t="str">
        <f>_xlfn.XLOOKUP(tblOrders[[#This Row],[CustomerID]], tblCustomers[CustomerID], tblCustomers[Segment])</f>
        <v>Consumer</v>
      </c>
      <c r="L3091" t="str">
        <f>_xlfn.XLOOKUP(tblOrders[[#This Row],[ProductID]], tblProducts[ProductID], tblProducts[Category])</f>
        <v>Furniture</v>
      </c>
      <c r="M3091">
        <f>_xlfn.XLOOKUP(tblOrders[[#This Row],[ProductID]], tblProducts[ProductID], tblProducts[CostPrice])</f>
        <v>76428</v>
      </c>
      <c r="N3091">
        <f>tblOrders[[#This Row],[Sales]]-(tblOrders[[#This Row],[CostPrice]]*tblOrders[[#This Row],[Quantity]])</f>
        <v>54505.75</v>
      </c>
      <c r="O3091" t="str">
        <f>TEXT(tblOrders[[#This Row],[Date]],"mmm-yyyy")</f>
        <v>Dec-2025</v>
      </c>
      <c r="P3091" t="str">
        <f>_xlfn.XLOOKUP(tblOrders[[#This Row],[OrderID]], tblReturns[OrderID], tblReturns[Returned])</f>
        <v>No</v>
      </c>
      <c r="Q3091" t="str">
        <f>_xlfn.XLOOKUP(tblOrders[[#This Row],[OrderID]], tblShipping[OrderID], tblShipping[ShipMode])</f>
        <v>Express</v>
      </c>
      <c r="R3091" t="str">
        <f>IFERROR(_xlfn.XLOOKUP(A3090, tblCustomers[CustomerID], tblCustomers[CustomerName]), "Not Found")</f>
        <v>Not Found</v>
      </c>
      <c r="S3091" t="str">
        <f>IF(tblOrders[[#This Row],[Sales]]&gt;1000000,"High Value","Standard")</f>
        <v>Standard</v>
      </c>
      <c r="T3091" t="str">
        <f>_xlfn.XLOOKUP(tblOrders[[#This Row],[ProductID]], tblProducts[ProductID], tblProducts[ProductName])</f>
        <v>Product 11</v>
      </c>
      <c r="U3091">
        <f>_xlfn.XLOOKUP(tblOrders[[#This Row],[SalesRepID]], tblSalesreps[RepID], tblSalesreps[Target])</f>
        <v>19473459</v>
      </c>
    </row>
    <row r="3092" spans="1:21">
      <c r="A3092" t="s">
        <v>3889</v>
      </c>
      <c r="B3092" s="7" t="s">
        <v>711</v>
      </c>
      <c r="C3092" t="s">
        <v>268</v>
      </c>
      <c r="D3092" t="s">
        <v>369</v>
      </c>
      <c r="E3092" t="s">
        <v>210</v>
      </c>
      <c r="F3092" t="s">
        <v>14</v>
      </c>
      <c r="G3092">
        <v>10</v>
      </c>
      <c r="H3092">
        <v>0.05</v>
      </c>
      <c r="I3092" s="2">
        <v>742558</v>
      </c>
      <c r="J3092" t="str">
        <f>_xlfn.XLOOKUP(tblOrders[[#This Row],[CustomerID]], tblCustomers[CustomerID], tblCustomers[CustomerName])</f>
        <v>Customer 249</v>
      </c>
      <c r="K3092" t="str">
        <f>_xlfn.XLOOKUP(tblOrders[[#This Row],[CustomerID]], tblCustomers[CustomerID], tblCustomers[Segment])</f>
        <v>Consumer</v>
      </c>
      <c r="L3092" t="str">
        <f>_xlfn.XLOOKUP(tblOrders[[#This Row],[ProductID]], tblProducts[ProductID], tblProducts[Category])</f>
        <v>Office</v>
      </c>
      <c r="M3092">
        <f>_xlfn.XLOOKUP(tblOrders[[#This Row],[ProductID]], tblProducts[ProductID], tblProducts[CostPrice])</f>
        <v>12456</v>
      </c>
      <c r="N3092">
        <f>tblOrders[[#This Row],[Sales]]-(tblOrders[[#This Row],[CostPrice]]*tblOrders[[#This Row],[Quantity]])</f>
        <v>617998</v>
      </c>
      <c r="O3092" t="str">
        <f>TEXT(tblOrders[[#This Row],[Date]],"mmm-yyyy")</f>
        <v>Jul-2025</v>
      </c>
      <c r="P3092" t="str">
        <f>_xlfn.XLOOKUP(tblOrders[[#This Row],[OrderID]], tblReturns[OrderID], tblReturns[Returned])</f>
        <v>No</v>
      </c>
      <c r="Q3092" t="str">
        <f>_xlfn.XLOOKUP(tblOrders[[#This Row],[OrderID]], tblShipping[OrderID], tblShipping[ShipMode])</f>
        <v>Standard</v>
      </c>
      <c r="R3092" t="str">
        <f>IFERROR(_xlfn.XLOOKUP(A3091, tblCustomers[CustomerID], tblCustomers[CustomerName]), "Not Found")</f>
        <v>Not Found</v>
      </c>
      <c r="S3092" t="str">
        <f>IF(tblOrders[[#This Row],[Sales]]&gt;1000000,"High Value","Standard")</f>
        <v>Standard</v>
      </c>
      <c r="T3092" t="str">
        <f>_xlfn.XLOOKUP(tblOrders[[#This Row],[ProductID]], tblProducts[ProductID], tblProducts[ProductName])</f>
        <v>Product 42</v>
      </c>
      <c r="U3092">
        <f>_xlfn.XLOOKUP(tblOrders[[#This Row],[SalesRepID]], tblSalesreps[RepID], tblSalesreps[Target])</f>
        <v>19336654</v>
      </c>
    </row>
    <row r="3093" spans="1:21">
      <c r="A3093" t="s">
        <v>3890</v>
      </c>
      <c r="B3093" s="7" t="s">
        <v>720</v>
      </c>
      <c r="C3093" t="s">
        <v>977</v>
      </c>
      <c r="D3093" t="s">
        <v>96</v>
      </c>
      <c r="E3093" t="s">
        <v>13</v>
      </c>
      <c r="F3093" t="s">
        <v>14</v>
      </c>
      <c r="G3093">
        <v>1</v>
      </c>
      <c r="H3093">
        <v>0.2</v>
      </c>
      <c r="I3093" s="2">
        <v>72968.800000000003</v>
      </c>
      <c r="J3093" t="str">
        <f>_xlfn.XLOOKUP(tblOrders[[#This Row],[CustomerID]], tblCustomers[CustomerID], tblCustomers[CustomerName])</f>
        <v>Customer 194</v>
      </c>
      <c r="K3093" t="str">
        <f>_xlfn.XLOOKUP(tblOrders[[#This Row],[CustomerID]], tblCustomers[CustomerID], tblCustomers[Segment])</f>
        <v>SME</v>
      </c>
      <c r="L3093" t="str">
        <f>_xlfn.XLOOKUP(tblOrders[[#This Row],[ProductID]], tblProducts[ProductID], tblProducts[Category])</f>
        <v>Office</v>
      </c>
      <c r="M3093">
        <f>_xlfn.XLOOKUP(tblOrders[[#This Row],[ProductID]], tblProducts[ProductID], tblProducts[CostPrice])</f>
        <v>20831</v>
      </c>
      <c r="N3093">
        <f>tblOrders[[#This Row],[Sales]]-(tblOrders[[#This Row],[CostPrice]]*tblOrders[[#This Row],[Quantity]])</f>
        <v>52137.8</v>
      </c>
      <c r="O3093" t="str">
        <f>TEXT(tblOrders[[#This Row],[Date]],"mmm-yyyy")</f>
        <v>Mar-2025</v>
      </c>
      <c r="P3093" t="str">
        <f>_xlfn.XLOOKUP(tblOrders[[#This Row],[OrderID]], tblReturns[OrderID], tblReturns[Returned])</f>
        <v>No</v>
      </c>
      <c r="Q3093" t="str">
        <f>_xlfn.XLOOKUP(tblOrders[[#This Row],[OrderID]], tblShipping[OrderID], tblShipping[ShipMode])</f>
        <v>Pickup</v>
      </c>
      <c r="R3093" t="str">
        <f>IFERROR(_xlfn.XLOOKUP(A3092, tblCustomers[CustomerID], tblCustomers[CustomerName]), "Not Found")</f>
        <v>Not Found</v>
      </c>
      <c r="S3093" t="str">
        <f>IF(tblOrders[[#This Row],[Sales]]&gt;1000000,"High Value","Standard")</f>
        <v>Standard</v>
      </c>
      <c r="T3093" t="str">
        <f>_xlfn.XLOOKUP(tblOrders[[#This Row],[ProductID]], tblProducts[ProductID], tblProducts[ProductName])</f>
        <v>Product 24</v>
      </c>
      <c r="U3093">
        <f>_xlfn.XLOOKUP(tblOrders[[#This Row],[SalesRepID]], tblSalesreps[RepID], tblSalesreps[Target])</f>
        <v>11852878</v>
      </c>
    </row>
    <row r="3094" spans="1:21">
      <c r="A3094" t="s">
        <v>3891</v>
      </c>
      <c r="B3094" s="7" t="s">
        <v>731</v>
      </c>
      <c r="C3094" t="s">
        <v>563</v>
      </c>
      <c r="D3094" t="s">
        <v>1093</v>
      </c>
      <c r="E3094" t="s">
        <v>210</v>
      </c>
      <c r="F3094" t="s">
        <v>88</v>
      </c>
      <c r="G3094">
        <v>10</v>
      </c>
      <c r="H3094">
        <v>0.2</v>
      </c>
      <c r="I3094" s="2">
        <v>359824</v>
      </c>
      <c r="J3094" t="str">
        <f>_xlfn.XLOOKUP(tblOrders[[#This Row],[CustomerID]], tblCustomers[CustomerID], tblCustomers[CustomerName])</f>
        <v>Customer 65</v>
      </c>
      <c r="K3094" t="str">
        <f>_xlfn.XLOOKUP(tblOrders[[#This Row],[CustomerID]], tblCustomers[CustomerID], tblCustomers[Segment])</f>
        <v>Corporate</v>
      </c>
      <c r="L3094" t="str">
        <f>_xlfn.XLOOKUP(tblOrders[[#This Row],[ProductID]], tblProducts[ProductID], tblProducts[Category])</f>
        <v>Office</v>
      </c>
      <c r="M3094">
        <f>_xlfn.XLOOKUP(tblOrders[[#This Row],[ProductID]], tblProducts[ProductID], tblProducts[CostPrice])</f>
        <v>9813</v>
      </c>
      <c r="N3094">
        <f>tblOrders[[#This Row],[Sales]]-(tblOrders[[#This Row],[CostPrice]]*tblOrders[[#This Row],[Quantity]])</f>
        <v>261694</v>
      </c>
      <c r="O3094" t="str">
        <f>TEXT(tblOrders[[#This Row],[Date]],"mmm-yyyy")</f>
        <v>Aug-2025</v>
      </c>
      <c r="P3094" t="str">
        <f>_xlfn.XLOOKUP(tblOrders[[#This Row],[OrderID]], tblReturns[OrderID], tblReturns[Returned])</f>
        <v>Yes</v>
      </c>
      <c r="Q3094" t="str">
        <f>_xlfn.XLOOKUP(tblOrders[[#This Row],[OrderID]], tblShipping[OrderID], tblShipping[ShipMode])</f>
        <v>Standard</v>
      </c>
      <c r="R3094" t="str">
        <f>IFERROR(_xlfn.XLOOKUP(A3093, tblCustomers[CustomerID], tblCustomers[CustomerName]), "Not Found")</f>
        <v>Not Found</v>
      </c>
      <c r="S3094" t="str">
        <f>IF(tblOrders[[#This Row],[Sales]]&gt;1000000,"High Value","Standard")</f>
        <v>Standard</v>
      </c>
      <c r="T3094" t="str">
        <f>_xlfn.XLOOKUP(tblOrders[[#This Row],[ProductID]], tblProducts[ProductID], tblProducts[ProductName])</f>
        <v>Product 77</v>
      </c>
      <c r="U3094">
        <f>_xlfn.XLOOKUP(tblOrders[[#This Row],[SalesRepID]], tblSalesreps[RepID], tblSalesreps[Target])</f>
        <v>19336654</v>
      </c>
    </row>
    <row r="3095" spans="1:21">
      <c r="A3095" t="s">
        <v>3892</v>
      </c>
      <c r="B3095" s="7" t="s">
        <v>1548</v>
      </c>
      <c r="C3095" t="s">
        <v>1634</v>
      </c>
      <c r="D3095" t="s">
        <v>321</v>
      </c>
      <c r="E3095" t="s">
        <v>79</v>
      </c>
      <c r="F3095" t="s">
        <v>20</v>
      </c>
      <c r="G3095">
        <v>10</v>
      </c>
      <c r="H3095">
        <v>0.15</v>
      </c>
      <c r="I3095" s="2">
        <v>1257048</v>
      </c>
      <c r="J3095" t="str">
        <f>_xlfn.XLOOKUP(tblOrders[[#This Row],[CustomerID]], tblCustomers[CustomerID], tblCustomers[CustomerName])</f>
        <v>Customer 296</v>
      </c>
      <c r="K3095" t="str">
        <f>_xlfn.XLOOKUP(tblOrders[[#This Row],[CustomerID]], tblCustomers[CustomerID], tblCustomers[Segment])</f>
        <v>SME</v>
      </c>
      <c r="L3095" t="str">
        <f>_xlfn.XLOOKUP(tblOrders[[#This Row],[ProductID]], tblProducts[ProductID], tblProducts[Category])</f>
        <v>Home</v>
      </c>
      <c r="M3095">
        <f>_xlfn.XLOOKUP(tblOrders[[#This Row],[ProductID]], tblProducts[ProductID], tblProducts[CostPrice])</f>
        <v>70588</v>
      </c>
      <c r="N3095">
        <f>tblOrders[[#This Row],[Sales]]-(tblOrders[[#This Row],[CostPrice]]*tblOrders[[#This Row],[Quantity]])</f>
        <v>551168</v>
      </c>
      <c r="O3095" t="str">
        <f>TEXT(tblOrders[[#This Row],[Date]],"mmm-yyyy")</f>
        <v>Jan-2025</v>
      </c>
      <c r="P3095" t="str">
        <f>_xlfn.XLOOKUP(tblOrders[[#This Row],[OrderID]], tblReturns[OrderID], tblReturns[Returned])</f>
        <v>No</v>
      </c>
      <c r="Q3095" t="str">
        <f>_xlfn.XLOOKUP(tblOrders[[#This Row],[OrderID]], tblShipping[OrderID], tblShipping[ShipMode])</f>
        <v>Pickup</v>
      </c>
      <c r="R3095" t="str">
        <f>IFERROR(_xlfn.XLOOKUP(A3094, tblCustomers[CustomerID], tblCustomers[CustomerName]), "Not Found")</f>
        <v>Not Found</v>
      </c>
      <c r="S3095" t="str">
        <f>IF(tblOrders[[#This Row],[Sales]]&gt;1000000,"High Value","Standard")</f>
        <v>High Value</v>
      </c>
      <c r="T3095" t="str">
        <f>_xlfn.XLOOKUP(tblOrders[[#This Row],[ProductID]], tblProducts[ProductID], tblProducts[ProductName])</f>
        <v>Product 95</v>
      </c>
      <c r="U3095">
        <f>_xlfn.XLOOKUP(tblOrders[[#This Row],[SalesRepID]], tblSalesreps[RepID], tblSalesreps[Target])</f>
        <v>8592536</v>
      </c>
    </row>
    <row r="3096" spans="1:21">
      <c r="A3096" t="s">
        <v>3893</v>
      </c>
      <c r="B3096" s="7" t="s">
        <v>417</v>
      </c>
      <c r="C3096" t="s">
        <v>664</v>
      </c>
      <c r="D3096" t="s">
        <v>513</v>
      </c>
      <c r="E3096" t="s">
        <v>56</v>
      </c>
      <c r="F3096" t="s">
        <v>88</v>
      </c>
      <c r="G3096">
        <v>4</v>
      </c>
      <c r="H3096">
        <v>0.15</v>
      </c>
      <c r="I3096" s="2">
        <v>226266.6</v>
      </c>
      <c r="J3096" t="str">
        <f>_xlfn.XLOOKUP(tblOrders[[#This Row],[CustomerID]], tblCustomers[CustomerID], tblCustomers[CustomerName])</f>
        <v>Customer 112</v>
      </c>
      <c r="K3096" t="str">
        <f>_xlfn.XLOOKUP(tblOrders[[#This Row],[CustomerID]], tblCustomers[CustomerID], tblCustomers[Segment])</f>
        <v>Corporate</v>
      </c>
      <c r="L3096" t="str">
        <f>_xlfn.XLOOKUP(tblOrders[[#This Row],[ProductID]], tblProducts[ProductID], tblProducts[Category])</f>
        <v>Furniture</v>
      </c>
      <c r="M3096">
        <f>_xlfn.XLOOKUP(tblOrders[[#This Row],[ProductID]], tblProducts[ProductID], tblProducts[CostPrice])</f>
        <v>3310</v>
      </c>
      <c r="N3096">
        <f>tblOrders[[#This Row],[Sales]]-(tblOrders[[#This Row],[CostPrice]]*tblOrders[[#This Row],[Quantity]])</f>
        <v>213026.6</v>
      </c>
      <c r="O3096" t="str">
        <f>TEXT(tblOrders[[#This Row],[Date]],"mmm-yyyy")</f>
        <v>Feb-2025</v>
      </c>
      <c r="P3096" t="str">
        <f>_xlfn.XLOOKUP(tblOrders[[#This Row],[OrderID]], tblReturns[OrderID], tblReturns[Returned])</f>
        <v>No</v>
      </c>
      <c r="Q3096" t="str">
        <f>_xlfn.XLOOKUP(tblOrders[[#This Row],[OrderID]], tblShipping[OrderID], tblShipping[ShipMode])</f>
        <v>Standard</v>
      </c>
      <c r="R3096" t="str">
        <f>IFERROR(_xlfn.XLOOKUP(A3095, tblCustomers[CustomerID], tblCustomers[CustomerName]), "Not Found")</f>
        <v>Not Found</v>
      </c>
      <c r="S3096" t="str">
        <f>IF(tblOrders[[#This Row],[Sales]]&gt;1000000,"High Value","Standard")</f>
        <v>Standard</v>
      </c>
      <c r="T3096" t="str">
        <f>_xlfn.XLOOKUP(tblOrders[[#This Row],[ProductID]], tblProducts[ProductID], tblProducts[ProductName])</f>
        <v>Product 5</v>
      </c>
      <c r="U3096">
        <f>_xlfn.XLOOKUP(tblOrders[[#This Row],[SalesRepID]], tblSalesreps[RepID], tblSalesreps[Target])</f>
        <v>14265630</v>
      </c>
    </row>
    <row r="3097" spans="1:21">
      <c r="A3097" t="s">
        <v>3894</v>
      </c>
      <c r="B3097" s="7" t="s">
        <v>286</v>
      </c>
      <c r="C3097" t="s">
        <v>1455</v>
      </c>
      <c r="D3097" t="s">
        <v>597</v>
      </c>
      <c r="E3097" t="s">
        <v>210</v>
      </c>
      <c r="F3097" t="s">
        <v>51</v>
      </c>
      <c r="G3097">
        <v>7</v>
      </c>
      <c r="H3097">
        <v>0</v>
      </c>
      <c r="I3097" s="2">
        <v>721280</v>
      </c>
      <c r="J3097" t="str">
        <f>_xlfn.XLOOKUP(tblOrders[[#This Row],[CustomerID]], tblCustomers[CustomerID], tblCustomers[CustomerName])</f>
        <v>Customer 62</v>
      </c>
      <c r="K3097" t="str">
        <f>_xlfn.XLOOKUP(tblOrders[[#This Row],[CustomerID]], tblCustomers[CustomerID], tblCustomers[Segment])</f>
        <v>Consumer</v>
      </c>
      <c r="L3097" t="str">
        <f>_xlfn.XLOOKUP(tblOrders[[#This Row],[ProductID]], tblProducts[ProductID], tblProducts[Category])</f>
        <v>Electronics</v>
      </c>
      <c r="M3097">
        <f>_xlfn.XLOOKUP(tblOrders[[#This Row],[ProductID]], tblProducts[ProductID], tblProducts[CostPrice])</f>
        <v>35454</v>
      </c>
      <c r="N3097">
        <f>tblOrders[[#This Row],[Sales]]-(tblOrders[[#This Row],[CostPrice]]*tblOrders[[#This Row],[Quantity]])</f>
        <v>473102</v>
      </c>
      <c r="O3097" t="str">
        <f>TEXT(tblOrders[[#This Row],[Date]],"mmm-yyyy")</f>
        <v>Dec-2025</v>
      </c>
      <c r="P3097" t="str">
        <f>_xlfn.XLOOKUP(tblOrders[[#This Row],[OrderID]], tblReturns[OrderID], tblReturns[Returned])</f>
        <v>No</v>
      </c>
      <c r="Q3097" t="str">
        <f>_xlfn.XLOOKUP(tblOrders[[#This Row],[OrderID]], tblShipping[OrderID], tblShipping[ShipMode])</f>
        <v>Pickup</v>
      </c>
      <c r="R3097" t="str">
        <f>IFERROR(_xlfn.XLOOKUP(A3096, tblCustomers[CustomerID], tblCustomers[CustomerName]), "Not Found")</f>
        <v>Not Found</v>
      </c>
      <c r="S3097" t="str">
        <f>IF(tblOrders[[#This Row],[Sales]]&gt;1000000,"High Value","Standard")</f>
        <v>Standard</v>
      </c>
      <c r="T3097" t="str">
        <f>_xlfn.XLOOKUP(tblOrders[[#This Row],[ProductID]], tblProducts[ProductID], tblProducts[ProductName])</f>
        <v>Product 28</v>
      </c>
      <c r="U3097">
        <f>_xlfn.XLOOKUP(tblOrders[[#This Row],[SalesRepID]], tblSalesreps[RepID], tblSalesreps[Target])</f>
        <v>19336654</v>
      </c>
    </row>
    <row r="3098" spans="1:21">
      <c r="A3098" t="s">
        <v>3895</v>
      </c>
      <c r="B3098" s="7" t="s">
        <v>701</v>
      </c>
      <c r="C3098" t="s">
        <v>814</v>
      </c>
      <c r="D3098" t="s">
        <v>193</v>
      </c>
      <c r="E3098" t="s">
        <v>50</v>
      </c>
      <c r="F3098" t="s">
        <v>51</v>
      </c>
      <c r="G3098">
        <v>1</v>
      </c>
      <c r="H3098">
        <v>0.15</v>
      </c>
      <c r="I3098" s="2">
        <v>7247.1</v>
      </c>
      <c r="J3098" t="str">
        <f>_xlfn.XLOOKUP(tblOrders[[#This Row],[CustomerID]], tblCustomers[CustomerID], tblCustomers[CustomerName])</f>
        <v>Customer 235</v>
      </c>
      <c r="K3098" t="str">
        <f>_xlfn.XLOOKUP(tblOrders[[#This Row],[CustomerID]], tblCustomers[CustomerID], tblCustomers[Segment])</f>
        <v>Consumer</v>
      </c>
      <c r="L3098" t="str">
        <f>_xlfn.XLOOKUP(tblOrders[[#This Row],[ProductID]], tblProducts[ProductID], tblProducts[Category])</f>
        <v>Office</v>
      </c>
      <c r="M3098">
        <f>_xlfn.XLOOKUP(tblOrders[[#This Row],[ProductID]], tblProducts[ProductID], tblProducts[CostPrice])</f>
        <v>44099</v>
      </c>
      <c r="N3098">
        <f>tblOrders[[#This Row],[Sales]]-(tblOrders[[#This Row],[CostPrice]]*tblOrders[[#This Row],[Quantity]])</f>
        <v>-36851.9</v>
      </c>
      <c r="O3098" t="str">
        <f>TEXT(tblOrders[[#This Row],[Date]],"mmm-yyyy")</f>
        <v>Jan-2025</v>
      </c>
      <c r="P3098" t="str">
        <f>_xlfn.XLOOKUP(tblOrders[[#This Row],[OrderID]], tblReturns[OrderID], tblReturns[Returned])</f>
        <v>Yes</v>
      </c>
      <c r="Q3098" t="str">
        <f>_xlfn.XLOOKUP(tblOrders[[#This Row],[OrderID]], tblShipping[OrderID], tblShipping[ShipMode])</f>
        <v>Pickup</v>
      </c>
      <c r="R3098" t="str">
        <f>IFERROR(_xlfn.XLOOKUP(A3097, tblCustomers[CustomerID], tblCustomers[CustomerName]), "Not Found")</f>
        <v>Not Found</v>
      </c>
      <c r="S3098" t="str">
        <f>IF(tblOrders[[#This Row],[Sales]]&gt;1000000,"High Value","Standard")</f>
        <v>Standard</v>
      </c>
      <c r="T3098" t="str">
        <f>_xlfn.XLOOKUP(tblOrders[[#This Row],[ProductID]], tblProducts[ProductID], tblProducts[ProductName])</f>
        <v>Product 44</v>
      </c>
      <c r="U3098">
        <f>_xlfn.XLOOKUP(tblOrders[[#This Row],[SalesRepID]], tblSalesreps[RepID], tblSalesreps[Target])</f>
        <v>17350666</v>
      </c>
    </row>
    <row r="3099" spans="1:21">
      <c r="A3099" t="s">
        <v>3896</v>
      </c>
      <c r="B3099" s="7" t="s">
        <v>1302</v>
      </c>
      <c r="C3099" t="s">
        <v>825</v>
      </c>
      <c r="D3099" t="s">
        <v>403</v>
      </c>
      <c r="E3099" t="s">
        <v>210</v>
      </c>
      <c r="F3099" t="s">
        <v>51</v>
      </c>
      <c r="G3099">
        <v>5</v>
      </c>
      <c r="H3099">
        <v>0.15</v>
      </c>
      <c r="I3099" s="2">
        <v>631303.5</v>
      </c>
      <c r="J3099" t="str">
        <f>_xlfn.XLOOKUP(tblOrders[[#This Row],[CustomerID]], tblCustomers[CustomerID], tblCustomers[CustomerName])</f>
        <v>Customer 250</v>
      </c>
      <c r="K3099" t="str">
        <f>_xlfn.XLOOKUP(tblOrders[[#This Row],[CustomerID]], tblCustomers[CustomerID], tblCustomers[Segment])</f>
        <v>SME</v>
      </c>
      <c r="L3099" t="str">
        <f>_xlfn.XLOOKUP(tblOrders[[#This Row],[ProductID]], tblProducts[ProductID], tblProducts[Category])</f>
        <v>Furniture</v>
      </c>
      <c r="M3099">
        <f>_xlfn.XLOOKUP(tblOrders[[#This Row],[ProductID]], tblProducts[ProductID], tblProducts[CostPrice])</f>
        <v>53072</v>
      </c>
      <c r="N3099">
        <f>tblOrders[[#This Row],[Sales]]-(tblOrders[[#This Row],[CostPrice]]*tblOrders[[#This Row],[Quantity]])</f>
        <v>365943.5</v>
      </c>
      <c r="O3099" t="str">
        <f>TEXT(tblOrders[[#This Row],[Date]],"mmm-yyyy")</f>
        <v>Aug-2025</v>
      </c>
      <c r="P3099" t="str">
        <f>_xlfn.XLOOKUP(tblOrders[[#This Row],[OrderID]], tblReturns[OrderID], tblReturns[Returned])</f>
        <v>No</v>
      </c>
      <c r="Q3099" t="str">
        <f>_xlfn.XLOOKUP(tblOrders[[#This Row],[OrderID]], tblShipping[OrderID], tblShipping[ShipMode])</f>
        <v>Pickup</v>
      </c>
      <c r="R3099" t="str">
        <f>IFERROR(_xlfn.XLOOKUP(A3098, tblCustomers[CustomerID], tblCustomers[CustomerName]), "Not Found")</f>
        <v>Not Found</v>
      </c>
      <c r="S3099" t="str">
        <f>IF(tblOrders[[#This Row],[Sales]]&gt;1000000,"High Value","Standard")</f>
        <v>Standard</v>
      </c>
      <c r="T3099" t="str">
        <f>_xlfn.XLOOKUP(tblOrders[[#This Row],[ProductID]], tblProducts[ProductID], tblProducts[ProductName])</f>
        <v>Product 78</v>
      </c>
      <c r="U3099">
        <f>_xlfn.XLOOKUP(tblOrders[[#This Row],[SalesRepID]], tblSalesreps[RepID], tblSalesreps[Target])</f>
        <v>19336654</v>
      </c>
    </row>
    <row r="3100" spans="1:21">
      <c r="A3100" t="s">
        <v>3897</v>
      </c>
      <c r="B3100" s="7" t="s">
        <v>807</v>
      </c>
      <c r="C3100" t="s">
        <v>613</v>
      </c>
      <c r="D3100" t="s">
        <v>1230</v>
      </c>
      <c r="E3100" t="s">
        <v>74</v>
      </c>
      <c r="F3100" t="s">
        <v>51</v>
      </c>
      <c r="G3100">
        <v>5</v>
      </c>
      <c r="H3100">
        <v>0.1</v>
      </c>
      <c r="I3100" s="2">
        <v>35599.5</v>
      </c>
      <c r="J3100" t="str">
        <f>_xlfn.XLOOKUP(tblOrders[[#This Row],[CustomerID]], tblCustomers[CustomerID], tblCustomers[CustomerName])</f>
        <v>Customer 222</v>
      </c>
      <c r="K3100" t="str">
        <f>_xlfn.XLOOKUP(tblOrders[[#This Row],[CustomerID]], tblCustomers[CustomerID], tblCustomers[Segment])</f>
        <v>SME</v>
      </c>
      <c r="L3100" t="str">
        <f>_xlfn.XLOOKUP(tblOrders[[#This Row],[ProductID]], tblProducts[ProductID], tblProducts[Category])</f>
        <v>Furniture</v>
      </c>
      <c r="M3100">
        <f>_xlfn.XLOOKUP(tblOrders[[#This Row],[ProductID]], tblProducts[ProductID], tblProducts[CostPrice])</f>
        <v>48520</v>
      </c>
      <c r="N3100">
        <f>tblOrders[[#This Row],[Sales]]-(tblOrders[[#This Row],[CostPrice]]*tblOrders[[#This Row],[Quantity]])</f>
        <v>-207000.5</v>
      </c>
      <c r="O3100" t="str">
        <f>TEXT(tblOrders[[#This Row],[Date]],"mmm-yyyy")</f>
        <v>Sep-2025</v>
      </c>
      <c r="P3100" t="str">
        <f>_xlfn.XLOOKUP(tblOrders[[#This Row],[OrderID]], tblReturns[OrderID], tblReturns[Returned])</f>
        <v>No</v>
      </c>
      <c r="Q3100" t="str">
        <f>_xlfn.XLOOKUP(tblOrders[[#This Row],[OrderID]], tblShipping[OrderID], tblShipping[ShipMode])</f>
        <v>Pickup</v>
      </c>
      <c r="R3100" t="str">
        <f>IFERROR(_xlfn.XLOOKUP(A3099, tblCustomers[CustomerID], tblCustomers[CustomerName]), "Not Found")</f>
        <v>Not Found</v>
      </c>
      <c r="S3100" t="str">
        <f>IF(tblOrders[[#This Row],[Sales]]&gt;1000000,"High Value","Standard")</f>
        <v>Standard</v>
      </c>
      <c r="T3100" t="str">
        <f>_xlfn.XLOOKUP(tblOrders[[#This Row],[ProductID]], tblProducts[ProductID], tblProducts[ProductName])</f>
        <v>Product 73</v>
      </c>
      <c r="U3100">
        <f>_xlfn.XLOOKUP(tblOrders[[#This Row],[SalesRepID]], tblSalesreps[RepID], tblSalesreps[Target])</f>
        <v>7254801</v>
      </c>
    </row>
    <row r="3101" spans="1:21">
      <c r="A3101" t="s">
        <v>3898</v>
      </c>
      <c r="B3101" s="7" t="s">
        <v>472</v>
      </c>
      <c r="C3101" t="s">
        <v>1352</v>
      </c>
      <c r="D3101" t="s">
        <v>372</v>
      </c>
      <c r="E3101" t="s">
        <v>45</v>
      </c>
      <c r="F3101" t="s">
        <v>20</v>
      </c>
      <c r="G3101">
        <v>3</v>
      </c>
      <c r="H3101">
        <v>0.1</v>
      </c>
      <c r="I3101" s="2">
        <v>255919.5</v>
      </c>
      <c r="J3101" t="str">
        <f>_xlfn.XLOOKUP(tblOrders[[#This Row],[CustomerID]], tblCustomers[CustomerID], tblCustomers[CustomerName])</f>
        <v>Customer 36</v>
      </c>
      <c r="K3101" t="str">
        <f>_xlfn.XLOOKUP(tblOrders[[#This Row],[CustomerID]], tblCustomers[CustomerID], tblCustomers[Segment])</f>
        <v>SME</v>
      </c>
      <c r="L3101" t="str">
        <f>_xlfn.XLOOKUP(tblOrders[[#This Row],[ProductID]], tblProducts[ProductID], tblProducts[Category])</f>
        <v>Office</v>
      </c>
      <c r="M3101">
        <f>_xlfn.XLOOKUP(tblOrders[[#This Row],[ProductID]], tblProducts[ProductID], tblProducts[CostPrice])</f>
        <v>18283</v>
      </c>
      <c r="N3101">
        <f>tblOrders[[#This Row],[Sales]]-(tblOrders[[#This Row],[CostPrice]]*tblOrders[[#This Row],[Quantity]])</f>
        <v>201070.5</v>
      </c>
      <c r="O3101" t="str">
        <f>TEXT(tblOrders[[#This Row],[Date]],"mmm-yyyy")</f>
        <v>Mar-2025</v>
      </c>
      <c r="P3101" t="str">
        <f>_xlfn.XLOOKUP(tblOrders[[#This Row],[OrderID]], tblReturns[OrderID], tblReturns[Returned])</f>
        <v>No</v>
      </c>
      <c r="Q3101" t="str">
        <f>_xlfn.XLOOKUP(tblOrders[[#This Row],[OrderID]], tblShipping[OrderID], tblShipping[ShipMode])</f>
        <v>Express</v>
      </c>
      <c r="R3101" t="str">
        <f>IFERROR(_xlfn.XLOOKUP(A3100, tblCustomers[CustomerID], tblCustomers[CustomerName]), "Not Found")</f>
        <v>Not Found</v>
      </c>
      <c r="S3101" t="str">
        <f>IF(tblOrders[[#This Row],[Sales]]&gt;1000000,"High Value","Standard")</f>
        <v>Standard</v>
      </c>
      <c r="T3101" t="str">
        <f>_xlfn.XLOOKUP(tblOrders[[#This Row],[ProductID]], tblProducts[ProductID], tblProducts[ProductName])</f>
        <v>Product 57</v>
      </c>
      <c r="U3101">
        <f>_xlfn.XLOOKUP(tblOrders[[#This Row],[SalesRepID]], tblSalesreps[RepID], tblSalesreps[Target])</f>
        <v>11319839</v>
      </c>
    </row>
    <row r="3102" spans="1:21">
      <c r="A3102" t="s">
        <v>3899</v>
      </c>
      <c r="B3102" s="7" t="s">
        <v>666</v>
      </c>
      <c r="C3102" t="s">
        <v>235</v>
      </c>
      <c r="D3102" t="s">
        <v>178</v>
      </c>
      <c r="E3102" t="s">
        <v>50</v>
      </c>
      <c r="F3102" t="s">
        <v>20</v>
      </c>
      <c r="G3102">
        <v>9</v>
      </c>
      <c r="H3102">
        <v>0.1</v>
      </c>
      <c r="I3102" s="2">
        <v>1109392.2</v>
      </c>
      <c r="J3102" t="str">
        <f>_xlfn.XLOOKUP(tblOrders[[#This Row],[CustomerID]], tblCustomers[CustomerID], tblCustomers[CustomerName])</f>
        <v>Customer 172</v>
      </c>
      <c r="K3102" t="str">
        <f>_xlfn.XLOOKUP(tblOrders[[#This Row],[CustomerID]], tblCustomers[CustomerID], tblCustomers[Segment])</f>
        <v>SME</v>
      </c>
      <c r="L3102" t="str">
        <f>_xlfn.XLOOKUP(tblOrders[[#This Row],[ProductID]], tblProducts[ProductID], tblProducts[Category])</f>
        <v>Office</v>
      </c>
      <c r="M3102">
        <f>_xlfn.XLOOKUP(tblOrders[[#This Row],[ProductID]], tblProducts[ProductID], tblProducts[CostPrice])</f>
        <v>46035</v>
      </c>
      <c r="N3102">
        <f>tblOrders[[#This Row],[Sales]]-(tblOrders[[#This Row],[CostPrice]]*tblOrders[[#This Row],[Quantity]])</f>
        <v>695077.2</v>
      </c>
      <c r="O3102" t="str">
        <f>TEXT(tblOrders[[#This Row],[Date]],"mmm-yyyy")</f>
        <v>Dec-2025</v>
      </c>
      <c r="P3102" t="str">
        <f>_xlfn.XLOOKUP(tblOrders[[#This Row],[OrderID]], tblReturns[OrderID], tblReturns[Returned])</f>
        <v>No</v>
      </c>
      <c r="Q3102" t="str">
        <f>_xlfn.XLOOKUP(tblOrders[[#This Row],[OrderID]], tblShipping[OrderID], tblShipping[ShipMode])</f>
        <v>Standard</v>
      </c>
      <c r="R3102" t="str">
        <f>IFERROR(_xlfn.XLOOKUP(A3101, tblCustomers[CustomerID], tblCustomers[CustomerName]), "Not Found")</f>
        <v>Not Found</v>
      </c>
      <c r="S3102" t="str">
        <f>IF(tblOrders[[#This Row],[Sales]]&gt;1000000,"High Value","Standard")</f>
        <v>High Value</v>
      </c>
      <c r="T3102" t="str">
        <f>_xlfn.XLOOKUP(tblOrders[[#This Row],[ProductID]], tblProducts[ProductID], tblProducts[ProductName])</f>
        <v>Product 84</v>
      </c>
      <c r="U3102">
        <f>_xlfn.XLOOKUP(tblOrders[[#This Row],[SalesRepID]], tblSalesreps[RepID], tblSalesreps[Target])</f>
        <v>17350666</v>
      </c>
    </row>
    <row r="3103" spans="1:21">
      <c r="A3103" t="s">
        <v>3900</v>
      </c>
      <c r="B3103" s="7" t="s">
        <v>323</v>
      </c>
      <c r="C3103" t="s">
        <v>605</v>
      </c>
      <c r="D3103" t="s">
        <v>83</v>
      </c>
      <c r="E3103" t="s">
        <v>197</v>
      </c>
      <c r="F3103" t="s">
        <v>88</v>
      </c>
      <c r="G3103">
        <v>3</v>
      </c>
      <c r="H3103">
        <v>0.05</v>
      </c>
      <c r="I3103" s="2">
        <v>231234.75</v>
      </c>
      <c r="J3103" t="str">
        <f>_xlfn.XLOOKUP(tblOrders[[#This Row],[CustomerID]], tblCustomers[CustomerID], tblCustomers[CustomerName])</f>
        <v>Customer 207</v>
      </c>
      <c r="K3103" t="str">
        <f>_xlfn.XLOOKUP(tblOrders[[#This Row],[CustomerID]], tblCustomers[CustomerID], tblCustomers[Segment])</f>
        <v>SME</v>
      </c>
      <c r="L3103" t="str">
        <f>_xlfn.XLOOKUP(tblOrders[[#This Row],[ProductID]], tblProducts[ProductID], tblProducts[Category])</f>
        <v>Furniture</v>
      </c>
      <c r="M3103">
        <f>_xlfn.XLOOKUP(tblOrders[[#This Row],[ProductID]], tblProducts[ProductID], tblProducts[CostPrice])</f>
        <v>79600</v>
      </c>
      <c r="N3103">
        <f>tblOrders[[#This Row],[Sales]]-(tblOrders[[#This Row],[CostPrice]]*tblOrders[[#This Row],[Quantity]])</f>
        <v>-7565.25</v>
      </c>
      <c r="O3103" t="str">
        <f>TEXT(tblOrders[[#This Row],[Date]],"mmm-yyyy")</f>
        <v>May-2025</v>
      </c>
      <c r="P3103" t="str">
        <f>_xlfn.XLOOKUP(tblOrders[[#This Row],[OrderID]], tblReturns[OrderID], tblReturns[Returned])</f>
        <v>No</v>
      </c>
      <c r="Q3103" t="str">
        <f>_xlfn.XLOOKUP(tblOrders[[#This Row],[OrderID]], tblShipping[OrderID], tblShipping[ShipMode])</f>
        <v>Express</v>
      </c>
      <c r="R3103" t="str">
        <f>IFERROR(_xlfn.XLOOKUP(A3102, tblCustomers[CustomerID], tblCustomers[CustomerName]), "Not Found")</f>
        <v>Not Found</v>
      </c>
      <c r="S3103" t="str">
        <f>IF(tblOrders[[#This Row],[Sales]]&gt;1000000,"High Value","Standard")</f>
        <v>Standard</v>
      </c>
      <c r="T3103" t="str">
        <f>_xlfn.XLOOKUP(tblOrders[[#This Row],[ProductID]], tblProducts[ProductID], tblProducts[ProductName])</f>
        <v>Product 43</v>
      </c>
      <c r="U3103">
        <f>_xlfn.XLOOKUP(tblOrders[[#This Row],[SalesRepID]], tblSalesreps[RepID], tblSalesreps[Target])</f>
        <v>19562258</v>
      </c>
    </row>
    <row r="3104" spans="1:21">
      <c r="A3104" t="s">
        <v>3901</v>
      </c>
      <c r="B3104" s="7" t="s">
        <v>1048</v>
      </c>
      <c r="C3104" t="s">
        <v>200</v>
      </c>
      <c r="D3104" t="s">
        <v>248</v>
      </c>
      <c r="E3104" t="s">
        <v>35</v>
      </c>
      <c r="F3104" t="s">
        <v>51</v>
      </c>
      <c r="G3104">
        <v>5</v>
      </c>
      <c r="H3104">
        <v>0.1</v>
      </c>
      <c r="I3104" s="2">
        <v>477508.5</v>
      </c>
      <c r="J3104" t="str">
        <f>_xlfn.XLOOKUP(tblOrders[[#This Row],[CustomerID]], tblCustomers[CustomerID], tblCustomers[CustomerName])</f>
        <v>Customer 125</v>
      </c>
      <c r="K3104" t="str">
        <f>_xlfn.XLOOKUP(tblOrders[[#This Row],[CustomerID]], tblCustomers[CustomerID], tblCustomers[Segment])</f>
        <v>Corporate</v>
      </c>
      <c r="L3104" t="str">
        <f>_xlfn.XLOOKUP(tblOrders[[#This Row],[ProductID]], tblProducts[ProductID], tblProducts[Category])</f>
        <v>Furniture</v>
      </c>
      <c r="M3104">
        <f>_xlfn.XLOOKUP(tblOrders[[#This Row],[ProductID]], tblProducts[ProductID], tblProducts[CostPrice])</f>
        <v>31758</v>
      </c>
      <c r="N3104">
        <f>tblOrders[[#This Row],[Sales]]-(tblOrders[[#This Row],[CostPrice]]*tblOrders[[#This Row],[Quantity]])</f>
        <v>318718.5</v>
      </c>
      <c r="O3104" t="str">
        <f>TEXT(tblOrders[[#This Row],[Date]],"mmm-yyyy")</f>
        <v>May-2025</v>
      </c>
      <c r="P3104" t="str">
        <f>_xlfn.XLOOKUP(tblOrders[[#This Row],[OrderID]], tblReturns[OrderID], tblReturns[Returned])</f>
        <v>No</v>
      </c>
      <c r="Q3104" t="str">
        <f>_xlfn.XLOOKUP(tblOrders[[#This Row],[OrderID]], tblShipping[OrderID], tblShipping[ShipMode])</f>
        <v>Standard</v>
      </c>
      <c r="R3104" t="str">
        <f>IFERROR(_xlfn.XLOOKUP(A3103, tblCustomers[CustomerID], tblCustomers[CustomerName]), "Not Found")</f>
        <v>Not Found</v>
      </c>
      <c r="S3104" t="str">
        <f>IF(tblOrders[[#This Row],[Sales]]&gt;1000000,"High Value","Standard")</f>
        <v>Standard</v>
      </c>
      <c r="T3104" t="str">
        <f>_xlfn.XLOOKUP(tblOrders[[#This Row],[ProductID]], tblProducts[ProductID], tblProducts[ProductName])</f>
        <v>Product 35</v>
      </c>
      <c r="U3104">
        <f>_xlfn.XLOOKUP(tblOrders[[#This Row],[SalesRepID]], tblSalesreps[RepID], tblSalesreps[Target])</f>
        <v>19619177</v>
      </c>
    </row>
    <row r="3105" spans="1:21">
      <c r="A3105" t="s">
        <v>3902</v>
      </c>
      <c r="B3105" s="7" t="s">
        <v>1206</v>
      </c>
      <c r="C3105" t="s">
        <v>466</v>
      </c>
      <c r="D3105" t="s">
        <v>244</v>
      </c>
      <c r="E3105" t="s">
        <v>45</v>
      </c>
      <c r="F3105" t="s">
        <v>26</v>
      </c>
      <c r="G3105">
        <v>10</v>
      </c>
      <c r="H3105">
        <v>0.05</v>
      </c>
      <c r="I3105" s="2">
        <v>1279308</v>
      </c>
      <c r="J3105" t="str">
        <f>_xlfn.XLOOKUP(tblOrders[[#This Row],[CustomerID]], tblCustomers[CustomerID], tblCustomers[CustomerName])</f>
        <v>Customer 233</v>
      </c>
      <c r="K3105" t="str">
        <f>_xlfn.XLOOKUP(tblOrders[[#This Row],[CustomerID]], tblCustomers[CustomerID], tblCustomers[Segment])</f>
        <v>SME</v>
      </c>
      <c r="L3105" t="str">
        <f>_xlfn.XLOOKUP(tblOrders[[#This Row],[ProductID]], tblProducts[ProductID], tblProducts[Category])</f>
        <v>Electronics</v>
      </c>
      <c r="M3105">
        <f>_xlfn.XLOOKUP(tblOrders[[#This Row],[ProductID]], tblProducts[ProductID], tblProducts[CostPrice])</f>
        <v>12227</v>
      </c>
      <c r="N3105">
        <f>tblOrders[[#This Row],[Sales]]-(tblOrders[[#This Row],[CostPrice]]*tblOrders[[#This Row],[Quantity]])</f>
        <v>1157038</v>
      </c>
      <c r="O3105" t="str">
        <f>TEXT(tblOrders[[#This Row],[Date]],"mmm-yyyy")</f>
        <v>Aug-2025</v>
      </c>
      <c r="P3105" t="str">
        <f>_xlfn.XLOOKUP(tblOrders[[#This Row],[OrderID]], tblReturns[OrderID], tblReturns[Returned])</f>
        <v>No</v>
      </c>
      <c r="Q3105" t="str">
        <f>_xlfn.XLOOKUP(tblOrders[[#This Row],[OrderID]], tblShipping[OrderID], tblShipping[ShipMode])</f>
        <v>Express</v>
      </c>
      <c r="R3105" t="str">
        <f>IFERROR(_xlfn.XLOOKUP(A3104, tblCustomers[CustomerID], tblCustomers[CustomerName]), "Not Found")</f>
        <v>Not Found</v>
      </c>
      <c r="S3105" t="str">
        <f>IF(tblOrders[[#This Row],[Sales]]&gt;1000000,"High Value","Standard")</f>
        <v>High Value</v>
      </c>
      <c r="T3105" t="str">
        <f>_xlfn.XLOOKUP(tblOrders[[#This Row],[ProductID]], tblProducts[ProductID], tblProducts[ProductName])</f>
        <v>Product 96</v>
      </c>
      <c r="U3105">
        <f>_xlfn.XLOOKUP(tblOrders[[#This Row],[SalesRepID]], tblSalesreps[RepID], tblSalesreps[Target])</f>
        <v>11319839</v>
      </c>
    </row>
    <row r="3106" spans="1:21">
      <c r="A3106" t="s">
        <v>3903</v>
      </c>
      <c r="B3106" s="7" t="s">
        <v>1120</v>
      </c>
      <c r="C3106" t="s">
        <v>284</v>
      </c>
      <c r="D3106" t="s">
        <v>902</v>
      </c>
      <c r="E3106" t="s">
        <v>202</v>
      </c>
      <c r="F3106" t="s">
        <v>51</v>
      </c>
      <c r="G3106">
        <v>7</v>
      </c>
      <c r="H3106">
        <v>0.1</v>
      </c>
      <c r="I3106" s="2">
        <v>941207.4</v>
      </c>
      <c r="J3106" t="str">
        <f>_xlfn.XLOOKUP(tblOrders[[#This Row],[CustomerID]], tblCustomers[CustomerID], tblCustomers[CustomerName])</f>
        <v>Customer 30</v>
      </c>
      <c r="K3106" t="str">
        <f>_xlfn.XLOOKUP(tblOrders[[#This Row],[CustomerID]], tblCustomers[CustomerID], tblCustomers[Segment])</f>
        <v>SME</v>
      </c>
      <c r="L3106" t="str">
        <f>_xlfn.XLOOKUP(tblOrders[[#This Row],[ProductID]], tblProducts[ProductID], tblProducts[Category])</f>
        <v>Furniture</v>
      </c>
      <c r="M3106">
        <f>_xlfn.XLOOKUP(tblOrders[[#This Row],[ProductID]], tblProducts[ProductID], tblProducts[CostPrice])</f>
        <v>44361</v>
      </c>
      <c r="N3106">
        <f>tblOrders[[#This Row],[Sales]]-(tblOrders[[#This Row],[CostPrice]]*tblOrders[[#This Row],[Quantity]])</f>
        <v>630680.4</v>
      </c>
      <c r="O3106" t="str">
        <f>TEXT(tblOrders[[#This Row],[Date]],"mmm-yyyy")</f>
        <v>Jun-2025</v>
      </c>
      <c r="P3106" t="str">
        <f>_xlfn.XLOOKUP(tblOrders[[#This Row],[OrderID]], tblReturns[OrderID], tblReturns[Returned])</f>
        <v>No</v>
      </c>
      <c r="Q3106" t="str">
        <f>_xlfn.XLOOKUP(tblOrders[[#This Row],[OrderID]], tblShipping[OrderID], tblShipping[ShipMode])</f>
        <v>Standard</v>
      </c>
      <c r="R3106" t="str">
        <f>IFERROR(_xlfn.XLOOKUP(A3105, tblCustomers[CustomerID], tblCustomers[CustomerName]), "Not Found")</f>
        <v>Not Found</v>
      </c>
      <c r="S3106" t="str">
        <f>IF(tblOrders[[#This Row],[Sales]]&gt;1000000,"High Value","Standard")</f>
        <v>Standard</v>
      </c>
      <c r="T3106" t="str">
        <f>_xlfn.XLOOKUP(tblOrders[[#This Row],[ProductID]], tblProducts[ProductID], tblProducts[ProductName])</f>
        <v>Product 3</v>
      </c>
      <c r="U3106">
        <f>_xlfn.XLOOKUP(tblOrders[[#This Row],[SalesRepID]], tblSalesreps[RepID], tblSalesreps[Target])</f>
        <v>10652665</v>
      </c>
    </row>
    <row r="3107" spans="1:21">
      <c r="A3107" t="s">
        <v>3904</v>
      </c>
      <c r="B3107" s="7" t="s">
        <v>887</v>
      </c>
      <c r="C3107" t="s">
        <v>1163</v>
      </c>
      <c r="D3107" t="s">
        <v>516</v>
      </c>
      <c r="E3107" t="s">
        <v>210</v>
      </c>
      <c r="F3107" t="s">
        <v>14</v>
      </c>
      <c r="G3107">
        <v>8</v>
      </c>
      <c r="H3107">
        <v>0</v>
      </c>
      <c r="I3107" s="2">
        <v>814368</v>
      </c>
      <c r="J3107" t="str">
        <f>_xlfn.XLOOKUP(tblOrders[[#This Row],[CustomerID]], tblCustomers[CustomerID], tblCustomers[CustomerName])</f>
        <v>Customer 80</v>
      </c>
      <c r="K3107" t="str">
        <f>_xlfn.XLOOKUP(tblOrders[[#This Row],[CustomerID]], tblCustomers[CustomerID], tblCustomers[Segment])</f>
        <v>SME</v>
      </c>
      <c r="L3107" t="str">
        <f>_xlfn.XLOOKUP(tblOrders[[#This Row],[ProductID]], tblProducts[ProductID], tblProducts[Category])</f>
        <v>Home</v>
      </c>
      <c r="M3107">
        <f>_xlfn.XLOOKUP(tblOrders[[#This Row],[ProductID]], tblProducts[ProductID], tblProducts[CostPrice])</f>
        <v>48408</v>
      </c>
      <c r="N3107">
        <f>tblOrders[[#This Row],[Sales]]-(tblOrders[[#This Row],[CostPrice]]*tblOrders[[#This Row],[Quantity]])</f>
        <v>427104</v>
      </c>
      <c r="O3107" t="str">
        <f>TEXT(tblOrders[[#This Row],[Date]],"mmm-yyyy")</f>
        <v>Nov-2025</v>
      </c>
      <c r="P3107" t="str">
        <f>_xlfn.XLOOKUP(tblOrders[[#This Row],[OrderID]], tblReturns[OrderID], tblReturns[Returned])</f>
        <v>No</v>
      </c>
      <c r="Q3107" t="str">
        <f>_xlfn.XLOOKUP(tblOrders[[#This Row],[OrderID]], tblShipping[OrderID], tblShipping[ShipMode])</f>
        <v>Express</v>
      </c>
      <c r="R3107" t="str">
        <f>IFERROR(_xlfn.XLOOKUP(A3106, tblCustomers[CustomerID], tblCustomers[CustomerName]), "Not Found")</f>
        <v>Not Found</v>
      </c>
      <c r="S3107" t="str">
        <f>IF(tblOrders[[#This Row],[Sales]]&gt;1000000,"High Value","Standard")</f>
        <v>Standard</v>
      </c>
      <c r="T3107" t="str">
        <f>_xlfn.XLOOKUP(tblOrders[[#This Row],[ProductID]], tblProducts[ProductID], tblProducts[ProductName])</f>
        <v>Product 12</v>
      </c>
      <c r="U3107">
        <f>_xlfn.XLOOKUP(tblOrders[[#This Row],[SalesRepID]], tblSalesreps[RepID], tblSalesreps[Target])</f>
        <v>19336654</v>
      </c>
    </row>
    <row r="3108" spans="1:21">
      <c r="A3108" t="s">
        <v>3905</v>
      </c>
      <c r="B3108" s="7" t="s">
        <v>1829</v>
      </c>
      <c r="C3108" t="s">
        <v>1564</v>
      </c>
      <c r="D3108" t="s">
        <v>141</v>
      </c>
      <c r="E3108" t="s">
        <v>19</v>
      </c>
      <c r="F3108" t="s">
        <v>20</v>
      </c>
      <c r="G3108">
        <v>4</v>
      </c>
      <c r="H3108">
        <v>0.1</v>
      </c>
      <c r="I3108" s="2">
        <v>332157.59999999998</v>
      </c>
      <c r="J3108" t="str">
        <f>_xlfn.XLOOKUP(tblOrders[[#This Row],[CustomerID]], tblCustomers[CustomerID], tblCustomers[CustomerName])</f>
        <v>Customer 206</v>
      </c>
      <c r="K3108" t="str">
        <f>_xlfn.XLOOKUP(tblOrders[[#This Row],[CustomerID]], tblCustomers[CustomerID], tblCustomers[Segment])</f>
        <v>Consumer</v>
      </c>
      <c r="L3108" t="str">
        <f>_xlfn.XLOOKUP(tblOrders[[#This Row],[ProductID]], tblProducts[ProductID], tblProducts[Category])</f>
        <v>Home</v>
      </c>
      <c r="M3108">
        <f>_xlfn.XLOOKUP(tblOrders[[#This Row],[ProductID]], tblProducts[ProductID], tblProducts[CostPrice])</f>
        <v>32671</v>
      </c>
      <c r="N3108">
        <f>tblOrders[[#This Row],[Sales]]-(tblOrders[[#This Row],[CostPrice]]*tblOrders[[#This Row],[Quantity]])</f>
        <v>201473.59999999998</v>
      </c>
      <c r="O3108" t="str">
        <f>TEXT(tblOrders[[#This Row],[Date]],"mmm-yyyy")</f>
        <v>Mar-2025</v>
      </c>
      <c r="P3108" t="str">
        <f>_xlfn.XLOOKUP(tblOrders[[#This Row],[OrderID]], tblReturns[OrderID], tblReturns[Returned])</f>
        <v>No</v>
      </c>
      <c r="Q3108" t="str">
        <f>_xlfn.XLOOKUP(tblOrders[[#This Row],[OrderID]], tblShipping[OrderID], tblShipping[ShipMode])</f>
        <v>Express</v>
      </c>
      <c r="R3108" t="str">
        <f>IFERROR(_xlfn.XLOOKUP(A3107, tblCustomers[CustomerID], tblCustomers[CustomerName]), "Not Found")</f>
        <v>Not Found</v>
      </c>
      <c r="S3108" t="str">
        <f>IF(tblOrders[[#This Row],[Sales]]&gt;1000000,"High Value","Standard")</f>
        <v>Standard</v>
      </c>
      <c r="T3108" t="str">
        <f>_xlfn.XLOOKUP(tblOrders[[#This Row],[ProductID]], tblProducts[ProductID], tblProducts[ProductName])</f>
        <v>Product 80</v>
      </c>
      <c r="U3108">
        <f>_xlfn.XLOOKUP(tblOrders[[#This Row],[SalesRepID]], tblSalesreps[RepID], tblSalesreps[Target])</f>
        <v>11347243</v>
      </c>
    </row>
    <row r="3109" spans="1:21">
      <c r="A3109" t="s">
        <v>3906</v>
      </c>
      <c r="B3109" s="7" t="s">
        <v>1017</v>
      </c>
      <c r="C3109" t="s">
        <v>2045</v>
      </c>
      <c r="D3109" t="s">
        <v>318</v>
      </c>
      <c r="E3109" t="s">
        <v>205</v>
      </c>
      <c r="F3109" t="s">
        <v>88</v>
      </c>
      <c r="G3109">
        <v>4</v>
      </c>
      <c r="H3109">
        <v>0.15</v>
      </c>
      <c r="I3109" s="2">
        <v>77900.800000000003</v>
      </c>
      <c r="J3109" t="str">
        <f>_xlfn.XLOOKUP(tblOrders[[#This Row],[CustomerID]], tblCustomers[CustomerID], tblCustomers[CustomerName])</f>
        <v>Customer 190</v>
      </c>
      <c r="K3109" t="str">
        <f>_xlfn.XLOOKUP(tblOrders[[#This Row],[CustomerID]], tblCustomers[CustomerID], tblCustomers[Segment])</f>
        <v>SME</v>
      </c>
      <c r="L3109" t="str">
        <f>_xlfn.XLOOKUP(tblOrders[[#This Row],[ProductID]], tblProducts[ProductID], tblProducts[Category])</f>
        <v>Office</v>
      </c>
      <c r="M3109">
        <f>_xlfn.XLOOKUP(tblOrders[[#This Row],[ProductID]], tblProducts[ProductID], tblProducts[CostPrice])</f>
        <v>39205</v>
      </c>
      <c r="N3109">
        <f>tblOrders[[#This Row],[Sales]]-(tblOrders[[#This Row],[CostPrice]]*tblOrders[[#This Row],[Quantity]])</f>
        <v>-78919.199999999997</v>
      </c>
      <c r="O3109" t="str">
        <f>TEXT(tblOrders[[#This Row],[Date]],"mmm-yyyy")</f>
        <v>Nov-2025</v>
      </c>
      <c r="P3109" t="str">
        <f>_xlfn.XLOOKUP(tblOrders[[#This Row],[OrderID]], tblReturns[OrderID], tblReturns[Returned])</f>
        <v>No</v>
      </c>
      <c r="Q3109" t="str">
        <f>_xlfn.XLOOKUP(tblOrders[[#This Row],[OrderID]], tblShipping[OrderID], tblShipping[ShipMode])</f>
        <v>Standard</v>
      </c>
      <c r="R3109" t="str">
        <f>IFERROR(_xlfn.XLOOKUP(A3108, tblCustomers[CustomerID], tblCustomers[CustomerName]), "Not Found")</f>
        <v>Not Found</v>
      </c>
      <c r="S3109" t="str">
        <f>IF(tblOrders[[#This Row],[Sales]]&gt;1000000,"High Value","Standard")</f>
        <v>Standard</v>
      </c>
      <c r="T3109" t="str">
        <f>_xlfn.XLOOKUP(tblOrders[[#This Row],[ProductID]], tblProducts[ProductID], tblProducts[ProductName])</f>
        <v>Product 74</v>
      </c>
      <c r="U3109">
        <f>_xlfn.XLOOKUP(tblOrders[[#This Row],[SalesRepID]], tblSalesreps[RepID], tblSalesreps[Target])</f>
        <v>16246424</v>
      </c>
    </row>
    <row r="3110" spans="1:21">
      <c r="A3110" t="s">
        <v>3907</v>
      </c>
      <c r="B3110" s="7" t="s">
        <v>414</v>
      </c>
      <c r="C3110" t="s">
        <v>136</v>
      </c>
      <c r="D3110" t="s">
        <v>209</v>
      </c>
      <c r="E3110" t="s">
        <v>165</v>
      </c>
      <c r="F3110" t="s">
        <v>26</v>
      </c>
      <c r="G3110">
        <v>9</v>
      </c>
      <c r="H3110">
        <v>0</v>
      </c>
      <c r="I3110" s="2">
        <v>384975</v>
      </c>
      <c r="J3110" t="str">
        <f>_xlfn.XLOOKUP(tblOrders[[#This Row],[CustomerID]], tblCustomers[CustomerID], tblCustomers[CustomerName])</f>
        <v>Customer 263</v>
      </c>
      <c r="K3110" t="str">
        <f>_xlfn.XLOOKUP(tblOrders[[#This Row],[CustomerID]], tblCustomers[CustomerID], tblCustomers[Segment])</f>
        <v>Corporate</v>
      </c>
      <c r="L3110" t="str">
        <f>_xlfn.XLOOKUP(tblOrders[[#This Row],[ProductID]], tblProducts[ProductID], tblProducts[Category])</f>
        <v>Office</v>
      </c>
      <c r="M3110">
        <f>_xlfn.XLOOKUP(tblOrders[[#This Row],[ProductID]], tblProducts[ProductID], tblProducts[CostPrice])</f>
        <v>27558</v>
      </c>
      <c r="N3110">
        <f>tblOrders[[#This Row],[Sales]]-(tblOrders[[#This Row],[CostPrice]]*tblOrders[[#This Row],[Quantity]])</f>
        <v>136953</v>
      </c>
      <c r="O3110" t="str">
        <f>TEXT(tblOrders[[#This Row],[Date]],"mmm-yyyy")</f>
        <v>Jun-2025</v>
      </c>
      <c r="P3110" t="str">
        <f>_xlfn.XLOOKUP(tblOrders[[#This Row],[OrderID]], tblReturns[OrderID], tblReturns[Returned])</f>
        <v>No</v>
      </c>
      <c r="Q3110" t="str">
        <f>_xlfn.XLOOKUP(tblOrders[[#This Row],[OrderID]], tblShipping[OrderID], tblShipping[ShipMode])</f>
        <v>Standard</v>
      </c>
      <c r="R3110" t="str">
        <f>IFERROR(_xlfn.XLOOKUP(A3109, tblCustomers[CustomerID], tblCustomers[CustomerName]), "Not Found")</f>
        <v>Not Found</v>
      </c>
      <c r="S3110" t="str">
        <f>IF(tblOrders[[#This Row],[Sales]]&gt;1000000,"High Value","Standard")</f>
        <v>Standard</v>
      </c>
      <c r="T3110" t="str">
        <f>_xlfn.XLOOKUP(tblOrders[[#This Row],[ProductID]], tblProducts[ProductID], tblProducts[ProductName])</f>
        <v>Product 93</v>
      </c>
      <c r="U3110">
        <f>_xlfn.XLOOKUP(tblOrders[[#This Row],[SalesRepID]], tblSalesreps[RepID], tblSalesreps[Target])</f>
        <v>16839910</v>
      </c>
    </row>
    <row r="3111" spans="1:21">
      <c r="A3111" t="s">
        <v>3908</v>
      </c>
      <c r="B3111" s="7" t="s">
        <v>1120</v>
      </c>
      <c r="C3111" t="s">
        <v>1582</v>
      </c>
      <c r="D3111" t="s">
        <v>158</v>
      </c>
      <c r="E3111" t="s">
        <v>210</v>
      </c>
      <c r="F3111" t="s">
        <v>26</v>
      </c>
      <c r="G3111">
        <v>4</v>
      </c>
      <c r="H3111">
        <v>0.15</v>
      </c>
      <c r="I3111" s="2">
        <v>31960</v>
      </c>
      <c r="J3111" t="str">
        <f>_xlfn.XLOOKUP(tblOrders[[#This Row],[CustomerID]], tblCustomers[CustomerID], tblCustomers[CustomerName])</f>
        <v>Customer 224</v>
      </c>
      <c r="K3111" t="str">
        <f>_xlfn.XLOOKUP(tblOrders[[#This Row],[CustomerID]], tblCustomers[CustomerID], tblCustomers[Segment])</f>
        <v>Corporate</v>
      </c>
      <c r="L3111" t="str">
        <f>_xlfn.XLOOKUP(tblOrders[[#This Row],[ProductID]], tblProducts[ProductID], tblProducts[Category])</f>
        <v>Home</v>
      </c>
      <c r="M3111">
        <f>_xlfn.XLOOKUP(tblOrders[[#This Row],[ProductID]], tblProducts[ProductID], tblProducts[CostPrice])</f>
        <v>6817</v>
      </c>
      <c r="N3111">
        <f>tblOrders[[#This Row],[Sales]]-(tblOrders[[#This Row],[CostPrice]]*tblOrders[[#This Row],[Quantity]])</f>
        <v>4692</v>
      </c>
      <c r="O3111" t="str">
        <f>TEXT(tblOrders[[#This Row],[Date]],"mmm-yyyy")</f>
        <v>Jun-2025</v>
      </c>
      <c r="P3111" t="str">
        <f>_xlfn.XLOOKUP(tblOrders[[#This Row],[OrderID]], tblReturns[OrderID], tblReturns[Returned])</f>
        <v>No</v>
      </c>
      <c r="Q3111" t="str">
        <f>_xlfn.XLOOKUP(tblOrders[[#This Row],[OrderID]], tblShipping[OrderID], tblShipping[ShipMode])</f>
        <v>Express</v>
      </c>
      <c r="R3111" t="str">
        <f>IFERROR(_xlfn.XLOOKUP(A3110, tblCustomers[CustomerID], tblCustomers[CustomerName]), "Not Found")</f>
        <v>Not Found</v>
      </c>
      <c r="S3111" t="str">
        <f>IF(tblOrders[[#This Row],[Sales]]&gt;1000000,"High Value","Standard")</f>
        <v>Standard</v>
      </c>
      <c r="T3111" t="str">
        <f>_xlfn.XLOOKUP(tblOrders[[#This Row],[ProductID]], tblProducts[ProductID], tblProducts[ProductName])</f>
        <v>Product 7</v>
      </c>
      <c r="U3111">
        <f>_xlfn.XLOOKUP(tblOrders[[#This Row],[SalesRepID]], tblSalesreps[RepID], tblSalesreps[Target])</f>
        <v>19336654</v>
      </c>
    </row>
    <row r="3112" spans="1:21">
      <c r="A3112" t="s">
        <v>3909</v>
      </c>
      <c r="B3112" s="7" t="s">
        <v>761</v>
      </c>
      <c r="C3112" t="s">
        <v>464</v>
      </c>
      <c r="D3112" t="s">
        <v>667</v>
      </c>
      <c r="E3112" t="s">
        <v>69</v>
      </c>
      <c r="F3112" t="s">
        <v>88</v>
      </c>
      <c r="G3112">
        <v>10</v>
      </c>
      <c r="H3112">
        <v>0.2</v>
      </c>
      <c r="I3112" s="2">
        <v>933096</v>
      </c>
      <c r="J3112" t="str">
        <f>_xlfn.XLOOKUP(tblOrders[[#This Row],[CustomerID]], tblCustomers[CustomerID], tblCustomers[CustomerName])</f>
        <v>Customer 187</v>
      </c>
      <c r="K3112" t="str">
        <f>_xlfn.XLOOKUP(tblOrders[[#This Row],[CustomerID]], tblCustomers[CustomerID], tblCustomers[Segment])</f>
        <v>Corporate</v>
      </c>
      <c r="L3112" t="str">
        <f>_xlfn.XLOOKUP(tblOrders[[#This Row],[ProductID]], tblProducts[ProductID], tblProducts[Category])</f>
        <v>Electronics</v>
      </c>
      <c r="M3112">
        <f>_xlfn.XLOOKUP(tblOrders[[#This Row],[ProductID]], tblProducts[ProductID], tblProducts[CostPrice])</f>
        <v>13676</v>
      </c>
      <c r="N3112">
        <f>tblOrders[[#This Row],[Sales]]-(tblOrders[[#This Row],[CostPrice]]*tblOrders[[#This Row],[Quantity]])</f>
        <v>796336</v>
      </c>
      <c r="O3112" t="str">
        <f>TEXT(tblOrders[[#This Row],[Date]],"mmm-yyyy")</f>
        <v>Sep-2025</v>
      </c>
      <c r="P3112" t="str">
        <f>_xlfn.XLOOKUP(tblOrders[[#This Row],[OrderID]], tblReturns[OrderID], tblReturns[Returned])</f>
        <v>No</v>
      </c>
      <c r="Q3112" t="str">
        <f>_xlfn.XLOOKUP(tblOrders[[#This Row],[OrderID]], tblShipping[OrderID], tblShipping[ShipMode])</f>
        <v>Express</v>
      </c>
      <c r="R3112" t="str">
        <f>IFERROR(_xlfn.XLOOKUP(A3111, tblCustomers[CustomerID], tblCustomers[CustomerName]), "Not Found")</f>
        <v>Not Found</v>
      </c>
      <c r="S3112" t="str">
        <f>IF(tblOrders[[#This Row],[Sales]]&gt;1000000,"High Value","Standard")</f>
        <v>Standard</v>
      </c>
      <c r="T3112" t="str">
        <f>_xlfn.XLOOKUP(tblOrders[[#This Row],[ProductID]], tblProducts[ProductID], tblProducts[ProductName])</f>
        <v>Product 10</v>
      </c>
      <c r="U3112">
        <f>_xlfn.XLOOKUP(tblOrders[[#This Row],[SalesRepID]], tblSalesreps[RepID], tblSalesreps[Target])</f>
        <v>19473459</v>
      </c>
    </row>
    <row r="3113" spans="1:21">
      <c r="A3113" t="s">
        <v>3910</v>
      </c>
      <c r="B3113" s="7" t="s">
        <v>424</v>
      </c>
      <c r="C3113" t="s">
        <v>765</v>
      </c>
      <c r="D3113" t="s">
        <v>232</v>
      </c>
      <c r="E3113" t="s">
        <v>197</v>
      </c>
      <c r="F3113" t="s">
        <v>26</v>
      </c>
      <c r="G3113">
        <v>6</v>
      </c>
      <c r="H3113">
        <v>0.2</v>
      </c>
      <c r="I3113" s="2">
        <v>200563.20000000001</v>
      </c>
      <c r="J3113" t="str">
        <f>_xlfn.XLOOKUP(tblOrders[[#This Row],[CustomerID]], tblCustomers[CustomerID], tblCustomers[CustomerName])</f>
        <v>Customer 8</v>
      </c>
      <c r="K3113" t="str">
        <f>_xlfn.XLOOKUP(tblOrders[[#This Row],[CustomerID]], tblCustomers[CustomerID], tblCustomers[Segment])</f>
        <v>Consumer</v>
      </c>
      <c r="L3113" t="str">
        <f>_xlfn.XLOOKUP(tblOrders[[#This Row],[ProductID]], tblProducts[ProductID], tblProducts[Category])</f>
        <v>Electronics</v>
      </c>
      <c r="M3113">
        <f>_xlfn.XLOOKUP(tblOrders[[#This Row],[ProductID]], tblProducts[ProductID], tblProducts[CostPrice])</f>
        <v>41456</v>
      </c>
      <c r="N3113">
        <f>tblOrders[[#This Row],[Sales]]-(tblOrders[[#This Row],[CostPrice]]*tblOrders[[#This Row],[Quantity]])</f>
        <v>-48172.799999999988</v>
      </c>
      <c r="O3113" t="str">
        <f>TEXT(tblOrders[[#This Row],[Date]],"mmm-yyyy")</f>
        <v>Feb-2025</v>
      </c>
      <c r="P3113" t="str">
        <f>_xlfn.XLOOKUP(tblOrders[[#This Row],[OrderID]], tblReturns[OrderID], tblReturns[Returned])</f>
        <v>Yes</v>
      </c>
      <c r="Q3113" t="str">
        <f>_xlfn.XLOOKUP(tblOrders[[#This Row],[OrderID]], tblShipping[OrderID], tblShipping[ShipMode])</f>
        <v>Pickup</v>
      </c>
      <c r="R3113" t="str">
        <f>IFERROR(_xlfn.XLOOKUP(A3112, tblCustomers[CustomerID], tblCustomers[CustomerName]), "Not Found")</f>
        <v>Not Found</v>
      </c>
      <c r="S3113" t="str">
        <f>IF(tblOrders[[#This Row],[Sales]]&gt;1000000,"High Value","Standard")</f>
        <v>Standard</v>
      </c>
      <c r="T3113" t="str">
        <f>_xlfn.XLOOKUP(tblOrders[[#This Row],[ProductID]], tblProducts[ProductID], tblProducts[ProductName])</f>
        <v>Product 86</v>
      </c>
      <c r="U3113">
        <f>_xlfn.XLOOKUP(tblOrders[[#This Row],[SalesRepID]], tblSalesreps[RepID], tblSalesreps[Target])</f>
        <v>19562258</v>
      </c>
    </row>
    <row r="3114" spans="1:21">
      <c r="A3114" t="s">
        <v>3911</v>
      </c>
      <c r="B3114" s="7" t="s">
        <v>899</v>
      </c>
      <c r="C3114" t="s">
        <v>1138</v>
      </c>
      <c r="D3114" t="s">
        <v>369</v>
      </c>
      <c r="E3114" t="s">
        <v>186</v>
      </c>
      <c r="F3114" t="s">
        <v>88</v>
      </c>
      <c r="G3114">
        <v>6</v>
      </c>
      <c r="H3114">
        <v>0.2</v>
      </c>
      <c r="I3114" s="2">
        <v>652651.19999999995</v>
      </c>
      <c r="J3114" t="str">
        <f>_xlfn.XLOOKUP(tblOrders[[#This Row],[CustomerID]], tblCustomers[CustomerID], tblCustomers[CustomerName])</f>
        <v>Customer 87</v>
      </c>
      <c r="K3114" t="str">
        <f>_xlfn.XLOOKUP(tblOrders[[#This Row],[CustomerID]], tblCustomers[CustomerID], tblCustomers[Segment])</f>
        <v>Consumer</v>
      </c>
      <c r="L3114" t="str">
        <f>_xlfn.XLOOKUP(tblOrders[[#This Row],[ProductID]], tblProducts[ProductID], tblProducts[Category])</f>
        <v>Office</v>
      </c>
      <c r="M3114">
        <f>_xlfn.XLOOKUP(tblOrders[[#This Row],[ProductID]], tblProducts[ProductID], tblProducts[CostPrice])</f>
        <v>12456</v>
      </c>
      <c r="N3114">
        <f>tblOrders[[#This Row],[Sales]]-(tblOrders[[#This Row],[CostPrice]]*tblOrders[[#This Row],[Quantity]])</f>
        <v>577915.19999999995</v>
      </c>
      <c r="O3114" t="str">
        <f>TEXT(tblOrders[[#This Row],[Date]],"mmm-yyyy")</f>
        <v>Feb-2025</v>
      </c>
      <c r="P3114" t="str">
        <f>_xlfn.XLOOKUP(tblOrders[[#This Row],[OrderID]], tblReturns[OrderID], tblReturns[Returned])</f>
        <v>No</v>
      </c>
      <c r="Q3114" t="str">
        <f>_xlfn.XLOOKUP(tblOrders[[#This Row],[OrderID]], tblShipping[OrderID], tblShipping[ShipMode])</f>
        <v>Standard</v>
      </c>
      <c r="R3114" t="str">
        <f>IFERROR(_xlfn.XLOOKUP(A3113, tblCustomers[CustomerID], tblCustomers[CustomerName]), "Not Found")</f>
        <v>Not Found</v>
      </c>
      <c r="S3114" t="str">
        <f>IF(tblOrders[[#This Row],[Sales]]&gt;1000000,"High Value","Standard")</f>
        <v>Standard</v>
      </c>
      <c r="T3114" t="str">
        <f>_xlfn.XLOOKUP(tblOrders[[#This Row],[ProductID]], tblProducts[ProductID], tblProducts[ProductName])</f>
        <v>Product 42</v>
      </c>
      <c r="U3114">
        <f>_xlfn.XLOOKUP(tblOrders[[#This Row],[SalesRepID]], tblSalesreps[RepID], tblSalesreps[Target])</f>
        <v>15141830</v>
      </c>
    </row>
    <row r="3115" spans="1:21">
      <c r="A3115" t="s">
        <v>3912</v>
      </c>
      <c r="B3115" s="7" t="s">
        <v>2164</v>
      </c>
      <c r="C3115" t="s">
        <v>239</v>
      </c>
      <c r="D3115" t="s">
        <v>96</v>
      </c>
      <c r="E3115" t="s">
        <v>119</v>
      </c>
      <c r="F3115" t="s">
        <v>20</v>
      </c>
      <c r="G3115">
        <v>5</v>
      </c>
      <c r="H3115">
        <v>0.1</v>
      </c>
      <c r="I3115" s="2">
        <v>599445</v>
      </c>
      <c r="J3115" t="str">
        <f>_xlfn.XLOOKUP(tblOrders[[#This Row],[CustomerID]], tblCustomers[CustomerID], tblCustomers[CustomerName])</f>
        <v>Customer 146</v>
      </c>
      <c r="K3115" t="str">
        <f>_xlfn.XLOOKUP(tblOrders[[#This Row],[CustomerID]], tblCustomers[CustomerID], tblCustomers[Segment])</f>
        <v>Consumer</v>
      </c>
      <c r="L3115" t="str">
        <f>_xlfn.XLOOKUP(tblOrders[[#This Row],[ProductID]], tblProducts[ProductID], tblProducts[Category])</f>
        <v>Office</v>
      </c>
      <c r="M3115">
        <f>_xlfn.XLOOKUP(tblOrders[[#This Row],[ProductID]], tblProducts[ProductID], tblProducts[CostPrice])</f>
        <v>20831</v>
      </c>
      <c r="N3115">
        <f>tblOrders[[#This Row],[Sales]]-(tblOrders[[#This Row],[CostPrice]]*tblOrders[[#This Row],[Quantity]])</f>
        <v>495290</v>
      </c>
      <c r="O3115" t="str">
        <f>TEXT(tblOrders[[#This Row],[Date]],"mmm-yyyy")</f>
        <v>Jul-2025</v>
      </c>
      <c r="P3115" t="str">
        <f>_xlfn.XLOOKUP(tblOrders[[#This Row],[OrderID]], tblReturns[OrderID], tblReturns[Returned])</f>
        <v>No</v>
      </c>
      <c r="Q3115" t="str">
        <f>_xlfn.XLOOKUP(tblOrders[[#This Row],[OrderID]], tblShipping[OrderID], tblShipping[ShipMode])</f>
        <v>Pickup</v>
      </c>
      <c r="R3115" t="str">
        <f>IFERROR(_xlfn.XLOOKUP(A3114, tblCustomers[CustomerID], tblCustomers[CustomerName]), "Not Found")</f>
        <v>Not Found</v>
      </c>
      <c r="S3115" t="str">
        <f>IF(tblOrders[[#This Row],[Sales]]&gt;1000000,"High Value","Standard")</f>
        <v>Standard</v>
      </c>
      <c r="T3115" t="str">
        <f>_xlfn.XLOOKUP(tblOrders[[#This Row],[ProductID]], tblProducts[ProductID], tblProducts[ProductName])</f>
        <v>Product 24</v>
      </c>
      <c r="U3115">
        <f>_xlfn.XLOOKUP(tblOrders[[#This Row],[SalesRepID]], tblSalesreps[RepID], tblSalesreps[Target])</f>
        <v>5886694</v>
      </c>
    </row>
    <row r="3116" spans="1:21">
      <c r="A3116" t="s">
        <v>3913</v>
      </c>
      <c r="B3116" s="7" t="s">
        <v>640</v>
      </c>
      <c r="C3116" t="s">
        <v>441</v>
      </c>
      <c r="D3116" t="s">
        <v>216</v>
      </c>
      <c r="E3116" t="s">
        <v>105</v>
      </c>
      <c r="F3116" t="s">
        <v>88</v>
      </c>
      <c r="G3116">
        <v>6</v>
      </c>
      <c r="H3116">
        <v>0.1</v>
      </c>
      <c r="I3116" s="2">
        <v>577378.80000000005</v>
      </c>
      <c r="J3116" t="str">
        <f>_xlfn.XLOOKUP(tblOrders[[#This Row],[CustomerID]], tblCustomers[CustomerID], tblCustomers[CustomerName])</f>
        <v>Customer 214</v>
      </c>
      <c r="K3116" t="str">
        <f>_xlfn.XLOOKUP(tblOrders[[#This Row],[CustomerID]], tblCustomers[CustomerID], tblCustomers[Segment])</f>
        <v>Consumer</v>
      </c>
      <c r="L3116" t="str">
        <f>_xlfn.XLOOKUP(tblOrders[[#This Row],[ProductID]], tblProducts[ProductID], tblProducts[Category])</f>
        <v>Home</v>
      </c>
      <c r="M3116">
        <f>_xlfn.XLOOKUP(tblOrders[[#This Row],[ProductID]], tblProducts[ProductID], tblProducts[CostPrice])</f>
        <v>15200</v>
      </c>
      <c r="N3116">
        <f>tblOrders[[#This Row],[Sales]]-(tblOrders[[#This Row],[CostPrice]]*tblOrders[[#This Row],[Quantity]])</f>
        <v>486178.80000000005</v>
      </c>
      <c r="O3116" t="str">
        <f>TEXT(tblOrders[[#This Row],[Date]],"mmm-yyyy")</f>
        <v>Jan-2025</v>
      </c>
      <c r="P3116" t="str">
        <f>_xlfn.XLOOKUP(tblOrders[[#This Row],[OrderID]], tblReturns[OrderID], tblReturns[Returned])</f>
        <v>No</v>
      </c>
      <c r="Q3116" t="str">
        <f>_xlfn.XLOOKUP(tblOrders[[#This Row],[OrderID]], tblShipping[OrderID], tblShipping[ShipMode])</f>
        <v>Standard</v>
      </c>
      <c r="R3116" t="str">
        <f>IFERROR(_xlfn.XLOOKUP(A3115, tblCustomers[CustomerID], tblCustomers[CustomerName]), "Not Found")</f>
        <v>Not Found</v>
      </c>
      <c r="S3116" t="str">
        <f>IF(tblOrders[[#This Row],[Sales]]&gt;1000000,"High Value","Standard")</f>
        <v>Standard</v>
      </c>
      <c r="T3116" t="str">
        <f>_xlfn.XLOOKUP(tblOrders[[#This Row],[ProductID]], tblProducts[ProductID], tblProducts[ProductName])</f>
        <v>Product 52</v>
      </c>
      <c r="U3116">
        <f>_xlfn.XLOOKUP(tblOrders[[#This Row],[SalesRepID]], tblSalesreps[RepID], tblSalesreps[Target])</f>
        <v>8698154</v>
      </c>
    </row>
    <row r="3117" spans="1:21">
      <c r="A3117" t="s">
        <v>3914</v>
      </c>
      <c r="B3117" s="7" t="s">
        <v>28</v>
      </c>
      <c r="C3117" t="s">
        <v>108</v>
      </c>
      <c r="D3117" t="s">
        <v>178</v>
      </c>
      <c r="E3117" t="s">
        <v>74</v>
      </c>
      <c r="F3117" t="s">
        <v>20</v>
      </c>
      <c r="G3117">
        <v>6</v>
      </c>
      <c r="H3117">
        <v>0</v>
      </c>
      <c r="I3117" s="2">
        <v>774012</v>
      </c>
      <c r="J3117" t="str">
        <f>_xlfn.XLOOKUP(tblOrders[[#This Row],[CustomerID]], tblCustomers[CustomerID], tblCustomers[CustomerName])</f>
        <v>Customer 96</v>
      </c>
      <c r="K3117" t="str">
        <f>_xlfn.XLOOKUP(tblOrders[[#This Row],[CustomerID]], tblCustomers[CustomerID], tblCustomers[Segment])</f>
        <v>Consumer</v>
      </c>
      <c r="L3117" t="str">
        <f>_xlfn.XLOOKUP(tblOrders[[#This Row],[ProductID]], tblProducts[ProductID], tblProducts[Category])</f>
        <v>Office</v>
      </c>
      <c r="M3117">
        <f>_xlfn.XLOOKUP(tblOrders[[#This Row],[ProductID]], tblProducts[ProductID], tblProducts[CostPrice])</f>
        <v>46035</v>
      </c>
      <c r="N3117">
        <f>tblOrders[[#This Row],[Sales]]-(tblOrders[[#This Row],[CostPrice]]*tblOrders[[#This Row],[Quantity]])</f>
        <v>497802</v>
      </c>
      <c r="O3117" t="str">
        <f>TEXT(tblOrders[[#This Row],[Date]],"mmm-yyyy")</f>
        <v>Aug-2025</v>
      </c>
      <c r="P3117" t="str">
        <f>_xlfn.XLOOKUP(tblOrders[[#This Row],[OrderID]], tblReturns[OrderID], tblReturns[Returned])</f>
        <v>No</v>
      </c>
      <c r="Q3117" t="str">
        <f>_xlfn.XLOOKUP(tblOrders[[#This Row],[OrderID]], tblShipping[OrderID], tblShipping[ShipMode])</f>
        <v>Standard</v>
      </c>
      <c r="R3117" t="str">
        <f>IFERROR(_xlfn.XLOOKUP(A3116, tblCustomers[CustomerID], tblCustomers[CustomerName]), "Not Found")</f>
        <v>Not Found</v>
      </c>
      <c r="S3117" t="str">
        <f>IF(tblOrders[[#This Row],[Sales]]&gt;1000000,"High Value","Standard")</f>
        <v>Standard</v>
      </c>
      <c r="T3117" t="str">
        <f>_xlfn.XLOOKUP(tblOrders[[#This Row],[ProductID]], tblProducts[ProductID], tblProducts[ProductName])</f>
        <v>Product 84</v>
      </c>
      <c r="U3117">
        <f>_xlfn.XLOOKUP(tblOrders[[#This Row],[SalesRepID]], tblSalesreps[RepID], tblSalesreps[Target])</f>
        <v>7254801</v>
      </c>
    </row>
    <row r="3118" spans="1:21">
      <c r="A3118" t="s">
        <v>3915</v>
      </c>
      <c r="B3118" s="7" t="s">
        <v>802</v>
      </c>
      <c r="C3118" t="s">
        <v>1147</v>
      </c>
      <c r="D3118" t="s">
        <v>178</v>
      </c>
      <c r="E3118" t="s">
        <v>74</v>
      </c>
      <c r="F3118" t="s">
        <v>20</v>
      </c>
      <c r="G3118">
        <v>4</v>
      </c>
      <c r="H3118">
        <v>0.2</v>
      </c>
      <c r="I3118" s="2">
        <v>386944</v>
      </c>
      <c r="J3118" t="str">
        <f>_xlfn.XLOOKUP(tblOrders[[#This Row],[CustomerID]], tblCustomers[CustomerID], tblCustomers[CustomerName])</f>
        <v>Customer 258</v>
      </c>
      <c r="K3118" t="str">
        <f>_xlfn.XLOOKUP(tblOrders[[#This Row],[CustomerID]], tblCustomers[CustomerID], tblCustomers[Segment])</f>
        <v>Corporate</v>
      </c>
      <c r="L3118" t="str">
        <f>_xlfn.XLOOKUP(tblOrders[[#This Row],[ProductID]], tblProducts[ProductID], tblProducts[Category])</f>
        <v>Office</v>
      </c>
      <c r="M3118">
        <f>_xlfn.XLOOKUP(tblOrders[[#This Row],[ProductID]], tblProducts[ProductID], tblProducts[CostPrice])</f>
        <v>46035</v>
      </c>
      <c r="N3118">
        <f>tblOrders[[#This Row],[Sales]]-(tblOrders[[#This Row],[CostPrice]]*tblOrders[[#This Row],[Quantity]])</f>
        <v>202804</v>
      </c>
      <c r="O3118" t="str">
        <f>TEXT(tblOrders[[#This Row],[Date]],"mmm-yyyy")</f>
        <v>Oct-2025</v>
      </c>
      <c r="P3118" t="str">
        <f>_xlfn.XLOOKUP(tblOrders[[#This Row],[OrderID]], tblReturns[OrderID], tblReturns[Returned])</f>
        <v>No</v>
      </c>
      <c r="Q3118" t="str">
        <f>_xlfn.XLOOKUP(tblOrders[[#This Row],[OrderID]], tblShipping[OrderID], tblShipping[ShipMode])</f>
        <v>Express</v>
      </c>
      <c r="R3118" t="str">
        <f>IFERROR(_xlfn.XLOOKUP(A3117, tblCustomers[CustomerID], tblCustomers[CustomerName]), "Not Found")</f>
        <v>Not Found</v>
      </c>
      <c r="S3118" t="str">
        <f>IF(tblOrders[[#This Row],[Sales]]&gt;1000000,"High Value","Standard")</f>
        <v>Standard</v>
      </c>
      <c r="T3118" t="str">
        <f>_xlfn.XLOOKUP(tblOrders[[#This Row],[ProductID]], tblProducts[ProductID], tblProducts[ProductName])</f>
        <v>Product 84</v>
      </c>
      <c r="U3118">
        <f>_xlfn.XLOOKUP(tblOrders[[#This Row],[SalesRepID]], tblSalesreps[RepID], tblSalesreps[Target])</f>
        <v>7254801</v>
      </c>
    </row>
    <row r="3119" spans="1:21">
      <c r="A3119" t="s">
        <v>3916</v>
      </c>
      <c r="B3119" s="7" t="s">
        <v>871</v>
      </c>
      <c r="C3119" t="s">
        <v>157</v>
      </c>
      <c r="D3119" t="s">
        <v>400</v>
      </c>
      <c r="E3119" t="s">
        <v>69</v>
      </c>
      <c r="F3119" t="s">
        <v>26</v>
      </c>
      <c r="G3119">
        <v>9</v>
      </c>
      <c r="H3119">
        <v>0.05</v>
      </c>
      <c r="I3119" s="2">
        <v>515590.65</v>
      </c>
      <c r="J3119" t="str">
        <f>_xlfn.XLOOKUP(tblOrders[[#This Row],[CustomerID]], tblCustomers[CustomerID], tblCustomers[CustomerName])</f>
        <v>Customer 155</v>
      </c>
      <c r="K3119" t="str">
        <f>_xlfn.XLOOKUP(tblOrders[[#This Row],[CustomerID]], tblCustomers[CustomerID], tblCustomers[Segment])</f>
        <v>SME</v>
      </c>
      <c r="L3119" t="str">
        <f>_xlfn.XLOOKUP(tblOrders[[#This Row],[ProductID]], tblProducts[ProductID], tblProducts[Category])</f>
        <v>Electronics</v>
      </c>
      <c r="M3119">
        <f>_xlfn.XLOOKUP(tblOrders[[#This Row],[ProductID]], tblProducts[ProductID], tblProducts[CostPrice])</f>
        <v>36044</v>
      </c>
      <c r="N3119">
        <f>tblOrders[[#This Row],[Sales]]-(tblOrders[[#This Row],[CostPrice]]*tblOrders[[#This Row],[Quantity]])</f>
        <v>191194.65000000002</v>
      </c>
      <c r="O3119" t="str">
        <f>TEXT(tblOrders[[#This Row],[Date]],"mmm-yyyy")</f>
        <v>Nov-2025</v>
      </c>
      <c r="P3119" t="str">
        <f>_xlfn.XLOOKUP(tblOrders[[#This Row],[OrderID]], tblReturns[OrderID], tblReturns[Returned])</f>
        <v>No</v>
      </c>
      <c r="Q3119" t="str">
        <f>_xlfn.XLOOKUP(tblOrders[[#This Row],[OrderID]], tblShipping[OrderID], tblShipping[ShipMode])</f>
        <v>Express</v>
      </c>
      <c r="R3119" t="str">
        <f>IFERROR(_xlfn.XLOOKUP(A3118, tblCustomers[CustomerID], tblCustomers[CustomerName]), "Not Found")</f>
        <v>Not Found</v>
      </c>
      <c r="S3119" t="str">
        <f>IF(tblOrders[[#This Row],[Sales]]&gt;1000000,"High Value","Standard")</f>
        <v>Standard</v>
      </c>
      <c r="T3119" t="str">
        <f>_xlfn.XLOOKUP(tblOrders[[#This Row],[ProductID]], tblProducts[ProductID], tblProducts[ProductName])</f>
        <v>Product 29</v>
      </c>
      <c r="U3119">
        <f>_xlfn.XLOOKUP(tblOrders[[#This Row],[SalesRepID]], tblSalesreps[RepID], tblSalesreps[Target])</f>
        <v>19473459</v>
      </c>
    </row>
    <row r="3120" spans="1:21">
      <c r="A3120" t="s">
        <v>3917</v>
      </c>
      <c r="B3120" s="7" t="s">
        <v>1438</v>
      </c>
      <c r="C3120" t="s">
        <v>672</v>
      </c>
      <c r="D3120" t="s">
        <v>817</v>
      </c>
      <c r="E3120" t="s">
        <v>56</v>
      </c>
      <c r="F3120" t="s">
        <v>51</v>
      </c>
      <c r="G3120">
        <v>4</v>
      </c>
      <c r="H3120">
        <v>0.15</v>
      </c>
      <c r="I3120" s="2">
        <v>161680.20000000001</v>
      </c>
      <c r="J3120" t="str">
        <f>_xlfn.XLOOKUP(tblOrders[[#This Row],[CustomerID]], tblCustomers[CustomerID], tblCustomers[CustomerName])</f>
        <v>Customer 41</v>
      </c>
      <c r="K3120" t="str">
        <f>_xlfn.XLOOKUP(tblOrders[[#This Row],[CustomerID]], tblCustomers[CustomerID], tblCustomers[Segment])</f>
        <v>Corporate</v>
      </c>
      <c r="L3120" t="str">
        <f>_xlfn.XLOOKUP(tblOrders[[#This Row],[ProductID]], tblProducts[ProductID], tblProducts[Category])</f>
        <v>Furniture</v>
      </c>
      <c r="M3120">
        <f>_xlfn.XLOOKUP(tblOrders[[#This Row],[ProductID]], tblProducts[ProductID], tblProducts[CostPrice])</f>
        <v>11009</v>
      </c>
      <c r="N3120">
        <f>tblOrders[[#This Row],[Sales]]-(tblOrders[[#This Row],[CostPrice]]*tblOrders[[#This Row],[Quantity]])</f>
        <v>117644.20000000001</v>
      </c>
      <c r="O3120" t="str">
        <f>TEXT(tblOrders[[#This Row],[Date]],"mmm-yyyy")</f>
        <v>Mar-2025</v>
      </c>
      <c r="P3120" t="str">
        <f>_xlfn.XLOOKUP(tblOrders[[#This Row],[OrderID]], tblReturns[OrderID], tblReturns[Returned])</f>
        <v>Yes</v>
      </c>
      <c r="Q3120" t="str">
        <f>_xlfn.XLOOKUP(tblOrders[[#This Row],[OrderID]], tblShipping[OrderID], tblShipping[ShipMode])</f>
        <v>Express</v>
      </c>
      <c r="R3120" t="str">
        <f>IFERROR(_xlfn.XLOOKUP(A3119, tblCustomers[CustomerID], tblCustomers[CustomerName]), "Not Found")</f>
        <v>Not Found</v>
      </c>
      <c r="S3120" t="str">
        <f>IF(tblOrders[[#This Row],[Sales]]&gt;1000000,"High Value","Standard")</f>
        <v>Standard</v>
      </c>
      <c r="T3120" t="str">
        <f>_xlfn.XLOOKUP(tblOrders[[#This Row],[ProductID]], tblProducts[ProductID], tblProducts[ProductName])</f>
        <v>Product 99</v>
      </c>
      <c r="U3120">
        <f>_xlfn.XLOOKUP(tblOrders[[#This Row],[SalesRepID]], tblSalesreps[RepID], tblSalesreps[Target])</f>
        <v>14265630</v>
      </c>
    </row>
    <row r="3121" spans="1:21">
      <c r="A3121" t="s">
        <v>3918</v>
      </c>
      <c r="B3121" s="7" t="s">
        <v>167</v>
      </c>
      <c r="C3121" t="s">
        <v>584</v>
      </c>
      <c r="D3121" t="s">
        <v>546</v>
      </c>
      <c r="E3121" t="s">
        <v>202</v>
      </c>
      <c r="F3121" t="s">
        <v>51</v>
      </c>
      <c r="G3121">
        <v>1</v>
      </c>
      <c r="H3121">
        <v>0.1</v>
      </c>
      <c r="I3121" s="2">
        <v>81315.899999999994</v>
      </c>
      <c r="J3121" t="str">
        <f>_xlfn.XLOOKUP(tblOrders[[#This Row],[CustomerID]], tblCustomers[CustomerID], tblCustomers[CustomerName])</f>
        <v>Customer 232</v>
      </c>
      <c r="K3121" t="str">
        <f>_xlfn.XLOOKUP(tblOrders[[#This Row],[CustomerID]], tblCustomers[CustomerID], tblCustomers[Segment])</f>
        <v>Corporate</v>
      </c>
      <c r="L3121" t="str">
        <f>_xlfn.XLOOKUP(tblOrders[[#This Row],[ProductID]], tblProducts[ProductID], tblProducts[Category])</f>
        <v>Home</v>
      </c>
      <c r="M3121">
        <f>_xlfn.XLOOKUP(tblOrders[[#This Row],[ProductID]], tblProducts[ProductID], tblProducts[CostPrice])</f>
        <v>51783</v>
      </c>
      <c r="N3121">
        <f>tblOrders[[#This Row],[Sales]]-(tblOrders[[#This Row],[CostPrice]]*tblOrders[[#This Row],[Quantity]])</f>
        <v>29532.899999999994</v>
      </c>
      <c r="O3121" t="str">
        <f>TEXT(tblOrders[[#This Row],[Date]],"mmm-yyyy")</f>
        <v>Apr-2025</v>
      </c>
      <c r="P3121" t="str">
        <f>_xlfn.XLOOKUP(tblOrders[[#This Row],[OrderID]], tblReturns[OrderID], tblReturns[Returned])</f>
        <v>No</v>
      </c>
      <c r="Q3121" t="str">
        <f>_xlfn.XLOOKUP(tblOrders[[#This Row],[OrderID]], tblShipping[OrderID], tblShipping[ShipMode])</f>
        <v>Pickup</v>
      </c>
      <c r="R3121" t="str">
        <f>IFERROR(_xlfn.XLOOKUP(A3120, tblCustomers[CustomerID], tblCustomers[CustomerName]), "Not Found")</f>
        <v>Not Found</v>
      </c>
      <c r="S3121" t="str">
        <f>IF(tblOrders[[#This Row],[Sales]]&gt;1000000,"High Value","Standard")</f>
        <v>Standard</v>
      </c>
      <c r="T3121" t="str">
        <f>_xlfn.XLOOKUP(tblOrders[[#This Row],[ProductID]], tblProducts[ProductID], tblProducts[ProductName])</f>
        <v>Product 14</v>
      </c>
      <c r="U3121">
        <f>_xlfn.XLOOKUP(tblOrders[[#This Row],[SalesRepID]], tblSalesreps[RepID], tblSalesreps[Target])</f>
        <v>10652665</v>
      </c>
    </row>
    <row r="3122" spans="1:21">
      <c r="A3122" t="s">
        <v>3919</v>
      </c>
      <c r="B3122" s="7" t="s">
        <v>720</v>
      </c>
      <c r="C3122" t="s">
        <v>114</v>
      </c>
      <c r="D3122" t="s">
        <v>817</v>
      </c>
      <c r="E3122" t="s">
        <v>19</v>
      </c>
      <c r="F3122" t="s">
        <v>14</v>
      </c>
      <c r="G3122">
        <v>8</v>
      </c>
      <c r="H3122">
        <v>0.1</v>
      </c>
      <c r="I3122" s="2">
        <v>104738.4</v>
      </c>
      <c r="J3122" t="str">
        <f>_xlfn.XLOOKUP(tblOrders[[#This Row],[CustomerID]], tblCustomers[CustomerID], tblCustomers[CustomerName])</f>
        <v>Customer 191</v>
      </c>
      <c r="K3122" t="str">
        <f>_xlfn.XLOOKUP(tblOrders[[#This Row],[CustomerID]], tblCustomers[CustomerID], tblCustomers[Segment])</f>
        <v>SME</v>
      </c>
      <c r="L3122" t="str">
        <f>_xlfn.XLOOKUP(tblOrders[[#This Row],[ProductID]], tblProducts[ProductID], tblProducts[Category])</f>
        <v>Furniture</v>
      </c>
      <c r="M3122">
        <f>_xlfn.XLOOKUP(tblOrders[[#This Row],[ProductID]], tblProducts[ProductID], tblProducts[CostPrice])</f>
        <v>11009</v>
      </c>
      <c r="N3122">
        <f>tblOrders[[#This Row],[Sales]]-(tblOrders[[#This Row],[CostPrice]]*tblOrders[[#This Row],[Quantity]])</f>
        <v>16666.399999999994</v>
      </c>
      <c r="O3122" t="str">
        <f>TEXT(tblOrders[[#This Row],[Date]],"mmm-yyyy")</f>
        <v>Mar-2025</v>
      </c>
      <c r="P3122" t="str">
        <f>_xlfn.XLOOKUP(tblOrders[[#This Row],[OrderID]], tblReturns[OrderID], tblReturns[Returned])</f>
        <v>No</v>
      </c>
      <c r="Q3122" t="str">
        <f>_xlfn.XLOOKUP(tblOrders[[#This Row],[OrderID]], tblShipping[OrderID], tblShipping[ShipMode])</f>
        <v>Express</v>
      </c>
      <c r="R3122" t="str">
        <f>IFERROR(_xlfn.XLOOKUP(A3121, tblCustomers[CustomerID], tblCustomers[CustomerName]), "Not Found")</f>
        <v>Not Found</v>
      </c>
      <c r="S3122" t="str">
        <f>IF(tblOrders[[#This Row],[Sales]]&gt;1000000,"High Value","Standard")</f>
        <v>Standard</v>
      </c>
      <c r="T3122" t="str">
        <f>_xlfn.XLOOKUP(tblOrders[[#This Row],[ProductID]], tblProducts[ProductID], tblProducts[ProductName])</f>
        <v>Product 99</v>
      </c>
      <c r="U3122">
        <f>_xlfn.XLOOKUP(tblOrders[[#This Row],[SalesRepID]], tblSalesreps[RepID], tblSalesreps[Target])</f>
        <v>11347243</v>
      </c>
    </row>
    <row r="3123" spans="1:21">
      <c r="A3123" t="s">
        <v>3920</v>
      </c>
      <c r="B3123" s="7" t="s">
        <v>531</v>
      </c>
      <c r="C3123" t="s">
        <v>409</v>
      </c>
      <c r="D3123" t="s">
        <v>744</v>
      </c>
      <c r="E3123" t="s">
        <v>19</v>
      </c>
      <c r="F3123" t="s">
        <v>26</v>
      </c>
      <c r="G3123">
        <v>4</v>
      </c>
      <c r="H3123">
        <v>0.2</v>
      </c>
      <c r="I3123" s="2">
        <v>476377.59999999998</v>
      </c>
      <c r="J3123" t="str">
        <f>_xlfn.XLOOKUP(tblOrders[[#This Row],[CustomerID]], tblCustomers[CustomerID], tblCustomers[CustomerName])</f>
        <v>Customer 24</v>
      </c>
      <c r="K3123" t="str">
        <f>_xlfn.XLOOKUP(tblOrders[[#This Row],[CustomerID]], tblCustomers[CustomerID], tblCustomers[Segment])</f>
        <v>SME</v>
      </c>
      <c r="L3123" t="str">
        <f>_xlfn.XLOOKUP(tblOrders[[#This Row],[ProductID]], tblProducts[ProductID], tblProducts[Category])</f>
        <v>Electronics</v>
      </c>
      <c r="M3123">
        <f>_xlfn.XLOOKUP(tblOrders[[#This Row],[ProductID]], tblProducts[ProductID], tblProducts[CostPrice])</f>
        <v>37361</v>
      </c>
      <c r="N3123">
        <f>tblOrders[[#This Row],[Sales]]-(tblOrders[[#This Row],[CostPrice]]*tblOrders[[#This Row],[Quantity]])</f>
        <v>326933.59999999998</v>
      </c>
      <c r="O3123" t="str">
        <f>TEXT(tblOrders[[#This Row],[Date]],"mmm-yyyy")</f>
        <v>Jun-2025</v>
      </c>
      <c r="P3123" t="str">
        <f>_xlfn.XLOOKUP(tblOrders[[#This Row],[OrderID]], tblReturns[OrderID], tblReturns[Returned])</f>
        <v>No</v>
      </c>
      <c r="Q3123" t="str">
        <f>_xlfn.XLOOKUP(tblOrders[[#This Row],[OrderID]], tblShipping[OrderID], tblShipping[ShipMode])</f>
        <v>Express</v>
      </c>
      <c r="R3123" t="str">
        <f>IFERROR(_xlfn.XLOOKUP(A3122, tblCustomers[CustomerID], tblCustomers[CustomerName]), "Not Found")</f>
        <v>Not Found</v>
      </c>
      <c r="S3123" t="str">
        <f>IF(tblOrders[[#This Row],[Sales]]&gt;1000000,"High Value","Standard")</f>
        <v>Standard</v>
      </c>
      <c r="T3123" t="str">
        <f>_xlfn.XLOOKUP(tblOrders[[#This Row],[ProductID]], tblProducts[ProductID], tblProducts[ProductName])</f>
        <v>Product 72</v>
      </c>
      <c r="U3123">
        <f>_xlfn.XLOOKUP(tblOrders[[#This Row],[SalesRepID]], tblSalesreps[RepID], tblSalesreps[Target])</f>
        <v>11347243</v>
      </c>
    </row>
    <row r="3124" spans="1:21">
      <c r="A3124" t="s">
        <v>3921</v>
      </c>
      <c r="B3124" s="7" t="s">
        <v>316</v>
      </c>
      <c r="C3124" t="s">
        <v>2082</v>
      </c>
      <c r="D3124" t="s">
        <v>248</v>
      </c>
      <c r="E3124" t="s">
        <v>74</v>
      </c>
      <c r="F3124" t="s">
        <v>26</v>
      </c>
      <c r="G3124">
        <v>7</v>
      </c>
      <c r="H3124">
        <v>0.15</v>
      </c>
      <c r="I3124" s="2">
        <v>796288.5</v>
      </c>
      <c r="J3124" t="str">
        <f>_xlfn.XLOOKUP(tblOrders[[#This Row],[CustomerID]], tblCustomers[CustomerID], tblCustomers[CustomerName])</f>
        <v>Customer 27</v>
      </c>
      <c r="K3124" t="str">
        <f>_xlfn.XLOOKUP(tblOrders[[#This Row],[CustomerID]], tblCustomers[CustomerID], tblCustomers[Segment])</f>
        <v>Consumer</v>
      </c>
      <c r="L3124" t="str">
        <f>_xlfn.XLOOKUP(tblOrders[[#This Row],[ProductID]], tblProducts[ProductID], tblProducts[Category])</f>
        <v>Furniture</v>
      </c>
      <c r="M3124">
        <f>_xlfn.XLOOKUP(tblOrders[[#This Row],[ProductID]], tblProducts[ProductID], tblProducts[CostPrice])</f>
        <v>31758</v>
      </c>
      <c r="N3124">
        <f>tblOrders[[#This Row],[Sales]]-(tblOrders[[#This Row],[CostPrice]]*tblOrders[[#This Row],[Quantity]])</f>
        <v>573982.5</v>
      </c>
      <c r="O3124" t="str">
        <f>TEXT(tblOrders[[#This Row],[Date]],"mmm-yyyy")</f>
        <v>Sep-2025</v>
      </c>
      <c r="P3124" t="str">
        <f>_xlfn.XLOOKUP(tblOrders[[#This Row],[OrderID]], tblReturns[OrderID], tblReturns[Returned])</f>
        <v>No</v>
      </c>
      <c r="Q3124" t="str">
        <f>_xlfn.XLOOKUP(tblOrders[[#This Row],[OrderID]], tblShipping[OrderID], tblShipping[ShipMode])</f>
        <v>Standard</v>
      </c>
      <c r="R3124" t="str">
        <f>IFERROR(_xlfn.XLOOKUP(A3123, tblCustomers[CustomerID], tblCustomers[CustomerName]), "Not Found")</f>
        <v>Not Found</v>
      </c>
      <c r="S3124" t="str">
        <f>IF(tblOrders[[#This Row],[Sales]]&gt;1000000,"High Value","Standard")</f>
        <v>Standard</v>
      </c>
      <c r="T3124" t="str">
        <f>_xlfn.XLOOKUP(tblOrders[[#This Row],[ProductID]], tblProducts[ProductID], tblProducts[ProductName])</f>
        <v>Product 35</v>
      </c>
      <c r="U3124">
        <f>_xlfn.XLOOKUP(tblOrders[[#This Row],[SalesRepID]], tblSalesreps[RepID], tblSalesreps[Target])</f>
        <v>7254801</v>
      </c>
    </row>
    <row r="3125" spans="1:21">
      <c r="A3125" t="s">
        <v>3922</v>
      </c>
      <c r="B3125" s="7" t="s">
        <v>1129</v>
      </c>
      <c r="C3125" t="s">
        <v>287</v>
      </c>
      <c r="D3125" t="s">
        <v>39</v>
      </c>
      <c r="E3125" t="s">
        <v>205</v>
      </c>
      <c r="F3125" t="s">
        <v>26</v>
      </c>
      <c r="G3125">
        <v>4</v>
      </c>
      <c r="H3125">
        <v>0.15</v>
      </c>
      <c r="I3125" s="2">
        <v>261473.6</v>
      </c>
      <c r="J3125" t="str">
        <f>_xlfn.XLOOKUP(tblOrders[[#This Row],[CustomerID]], tblCustomers[CustomerID], tblCustomers[CustomerName])</f>
        <v>Customer 183</v>
      </c>
      <c r="K3125" t="str">
        <f>_xlfn.XLOOKUP(tblOrders[[#This Row],[CustomerID]], tblCustomers[CustomerID], tblCustomers[Segment])</f>
        <v>Consumer</v>
      </c>
      <c r="L3125" t="str">
        <f>_xlfn.XLOOKUP(tblOrders[[#This Row],[ProductID]], tblProducts[ProductID], tblProducts[Category])</f>
        <v>Office</v>
      </c>
      <c r="M3125">
        <f>_xlfn.XLOOKUP(tblOrders[[#This Row],[ProductID]], tblProducts[ProductID], tblProducts[CostPrice])</f>
        <v>63926</v>
      </c>
      <c r="N3125">
        <f>tblOrders[[#This Row],[Sales]]-(tblOrders[[#This Row],[CostPrice]]*tblOrders[[#This Row],[Quantity]])</f>
        <v>5769.6000000000058</v>
      </c>
      <c r="O3125" t="str">
        <f>TEXT(tblOrders[[#This Row],[Date]],"mmm-yyyy")</f>
        <v>Dec-2025</v>
      </c>
      <c r="P3125" t="str">
        <f>_xlfn.XLOOKUP(tblOrders[[#This Row],[OrderID]], tblReturns[OrderID], tblReturns[Returned])</f>
        <v>Yes</v>
      </c>
      <c r="Q3125" t="str">
        <f>_xlfn.XLOOKUP(tblOrders[[#This Row],[OrderID]], tblShipping[OrderID], tblShipping[ShipMode])</f>
        <v>Standard</v>
      </c>
      <c r="R3125" t="str">
        <f>IFERROR(_xlfn.XLOOKUP(A3124, tblCustomers[CustomerID], tblCustomers[CustomerName]), "Not Found")</f>
        <v>Not Found</v>
      </c>
      <c r="S3125" t="str">
        <f>IF(tblOrders[[#This Row],[Sales]]&gt;1000000,"High Value","Standard")</f>
        <v>Standard</v>
      </c>
      <c r="T3125" t="str">
        <f>_xlfn.XLOOKUP(tblOrders[[#This Row],[ProductID]], tblProducts[ProductID], tblProducts[ProductName])</f>
        <v>Product 4</v>
      </c>
      <c r="U3125">
        <f>_xlfn.XLOOKUP(tblOrders[[#This Row],[SalesRepID]], tblSalesreps[RepID], tblSalesreps[Target])</f>
        <v>16246424</v>
      </c>
    </row>
    <row r="3126" spans="1:21">
      <c r="A3126" t="s">
        <v>3923</v>
      </c>
      <c r="B3126" s="7" t="s">
        <v>619</v>
      </c>
      <c r="C3126" t="s">
        <v>429</v>
      </c>
      <c r="D3126" t="s">
        <v>321</v>
      </c>
      <c r="E3126" t="s">
        <v>119</v>
      </c>
      <c r="F3126" t="s">
        <v>51</v>
      </c>
      <c r="G3126">
        <v>7</v>
      </c>
      <c r="H3126">
        <v>0.2</v>
      </c>
      <c r="I3126" s="2">
        <v>435237.6</v>
      </c>
      <c r="J3126" t="str">
        <f>_xlfn.XLOOKUP(tblOrders[[#This Row],[CustomerID]], tblCustomers[CustomerID], tblCustomers[CustomerName])</f>
        <v>Customer 243</v>
      </c>
      <c r="K3126" t="str">
        <f>_xlfn.XLOOKUP(tblOrders[[#This Row],[CustomerID]], tblCustomers[CustomerID], tblCustomers[Segment])</f>
        <v>Corporate</v>
      </c>
      <c r="L3126" t="str">
        <f>_xlfn.XLOOKUP(tblOrders[[#This Row],[ProductID]], tblProducts[ProductID], tblProducts[Category])</f>
        <v>Home</v>
      </c>
      <c r="M3126">
        <f>_xlfn.XLOOKUP(tblOrders[[#This Row],[ProductID]], tblProducts[ProductID], tblProducts[CostPrice])</f>
        <v>70588</v>
      </c>
      <c r="N3126">
        <f>tblOrders[[#This Row],[Sales]]-(tblOrders[[#This Row],[CostPrice]]*tblOrders[[#This Row],[Quantity]])</f>
        <v>-58878.400000000023</v>
      </c>
      <c r="O3126" t="str">
        <f>TEXT(tblOrders[[#This Row],[Date]],"mmm-yyyy")</f>
        <v>Mar-2025</v>
      </c>
      <c r="P3126" t="str">
        <f>_xlfn.XLOOKUP(tblOrders[[#This Row],[OrderID]], tblReturns[OrderID], tblReturns[Returned])</f>
        <v>No</v>
      </c>
      <c r="Q3126" t="str">
        <f>_xlfn.XLOOKUP(tblOrders[[#This Row],[OrderID]], tblShipping[OrderID], tblShipping[ShipMode])</f>
        <v>Standard</v>
      </c>
      <c r="R3126" t="str">
        <f>IFERROR(_xlfn.XLOOKUP(A3125, tblCustomers[CustomerID], tblCustomers[CustomerName]), "Not Found")</f>
        <v>Not Found</v>
      </c>
      <c r="S3126" t="str">
        <f>IF(tblOrders[[#This Row],[Sales]]&gt;1000000,"High Value","Standard")</f>
        <v>Standard</v>
      </c>
      <c r="T3126" t="str">
        <f>_xlfn.XLOOKUP(tblOrders[[#This Row],[ProductID]], tblProducts[ProductID], tblProducts[ProductName])</f>
        <v>Product 95</v>
      </c>
      <c r="U3126">
        <f>_xlfn.XLOOKUP(tblOrders[[#This Row],[SalesRepID]], tblSalesreps[RepID], tblSalesreps[Target])</f>
        <v>5886694</v>
      </c>
    </row>
    <row r="3127" spans="1:21">
      <c r="A3127" t="s">
        <v>3924</v>
      </c>
      <c r="B3127" s="7" t="s">
        <v>1523</v>
      </c>
      <c r="C3127" t="s">
        <v>327</v>
      </c>
      <c r="D3127" t="s">
        <v>155</v>
      </c>
      <c r="E3127" t="s">
        <v>45</v>
      </c>
      <c r="F3127" t="s">
        <v>20</v>
      </c>
      <c r="G3127">
        <v>6</v>
      </c>
      <c r="H3127">
        <v>0</v>
      </c>
      <c r="I3127" s="2">
        <v>417642</v>
      </c>
      <c r="J3127" t="str">
        <f>_xlfn.XLOOKUP(tblOrders[[#This Row],[CustomerID]], tblCustomers[CustomerID], tblCustomers[CustomerName])</f>
        <v>Customer 48</v>
      </c>
      <c r="K3127" t="str">
        <f>_xlfn.XLOOKUP(tblOrders[[#This Row],[CustomerID]], tblCustomers[CustomerID], tblCustomers[Segment])</f>
        <v>Consumer</v>
      </c>
      <c r="L3127" t="str">
        <f>_xlfn.XLOOKUP(tblOrders[[#This Row],[ProductID]], tblProducts[ProductID], tblProducts[Category])</f>
        <v>Electronics</v>
      </c>
      <c r="M3127">
        <f>_xlfn.XLOOKUP(tblOrders[[#This Row],[ProductID]], tblProducts[ProductID], tblProducts[CostPrice])</f>
        <v>23271</v>
      </c>
      <c r="N3127">
        <f>tblOrders[[#This Row],[Sales]]-(tblOrders[[#This Row],[CostPrice]]*tblOrders[[#This Row],[Quantity]])</f>
        <v>278016</v>
      </c>
      <c r="O3127" t="str">
        <f>TEXT(tblOrders[[#This Row],[Date]],"mmm-yyyy")</f>
        <v>Feb-2025</v>
      </c>
      <c r="P3127" t="str">
        <f>_xlfn.XLOOKUP(tblOrders[[#This Row],[OrderID]], tblReturns[OrderID], tblReturns[Returned])</f>
        <v>No</v>
      </c>
      <c r="Q3127" t="str">
        <f>_xlfn.XLOOKUP(tblOrders[[#This Row],[OrderID]], tblShipping[OrderID], tblShipping[ShipMode])</f>
        <v>Pickup</v>
      </c>
      <c r="R3127" t="str">
        <f>IFERROR(_xlfn.XLOOKUP(A3126, tblCustomers[CustomerID], tblCustomers[CustomerName]), "Not Found")</f>
        <v>Not Found</v>
      </c>
      <c r="S3127" t="str">
        <f>IF(tblOrders[[#This Row],[Sales]]&gt;1000000,"High Value","Standard")</f>
        <v>Standard</v>
      </c>
      <c r="T3127" t="str">
        <f>_xlfn.XLOOKUP(tblOrders[[#This Row],[ProductID]], tblProducts[ProductID], tblProducts[ProductName])</f>
        <v>Product 48</v>
      </c>
      <c r="U3127">
        <f>_xlfn.XLOOKUP(tblOrders[[#This Row],[SalesRepID]], tblSalesreps[RepID], tblSalesreps[Target])</f>
        <v>11319839</v>
      </c>
    </row>
    <row r="3128" spans="1:21">
      <c r="A3128" t="s">
        <v>3925</v>
      </c>
      <c r="B3128" s="7" t="s">
        <v>1017</v>
      </c>
      <c r="C3128" t="s">
        <v>800</v>
      </c>
      <c r="D3128" t="s">
        <v>209</v>
      </c>
      <c r="E3128" t="s">
        <v>19</v>
      </c>
      <c r="F3128" t="s">
        <v>14</v>
      </c>
      <c r="G3128">
        <v>4</v>
      </c>
      <c r="H3128">
        <v>0.15</v>
      </c>
      <c r="I3128" s="2">
        <v>108511</v>
      </c>
      <c r="J3128" t="str">
        <f>_xlfn.XLOOKUP(tblOrders[[#This Row],[CustomerID]], tblCustomers[CustomerID], tblCustomers[CustomerName])</f>
        <v>Customer 148</v>
      </c>
      <c r="K3128" t="str">
        <f>_xlfn.XLOOKUP(tblOrders[[#This Row],[CustomerID]], tblCustomers[CustomerID], tblCustomers[Segment])</f>
        <v>Corporate</v>
      </c>
      <c r="L3128" t="str">
        <f>_xlfn.XLOOKUP(tblOrders[[#This Row],[ProductID]], tblProducts[ProductID], tblProducts[Category])</f>
        <v>Office</v>
      </c>
      <c r="M3128">
        <f>_xlfn.XLOOKUP(tblOrders[[#This Row],[ProductID]], tblProducts[ProductID], tblProducts[CostPrice])</f>
        <v>27558</v>
      </c>
      <c r="N3128">
        <f>tblOrders[[#This Row],[Sales]]-(tblOrders[[#This Row],[CostPrice]]*tblOrders[[#This Row],[Quantity]])</f>
        <v>-1721</v>
      </c>
      <c r="O3128" t="str">
        <f>TEXT(tblOrders[[#This Row],[Date]],"mmm-yyyy")</f>
        <v>Nov-2025</v>
      </c>
      <c r="P3128" t="str">
        <f>_xlfn.XLOOKUP(tblOrders[[#This Row],[OrderID]], tblReturns[OrderID], tblReturns[Returned])</f>
        <v>No</v>
      </c>
      <c r="Q3128" t="str">
        <f>_xlfn.XLOOKUP(tblOrders[[#This Row],[OrderID]], tblShipping[OrderID], tblShipping[ShipMode])</f>
        <v>Pickup</v>
      </c>
      <c r="R3128" t="str">
        <f>IFERROR(_xlfn.XLOOKUP(A3127, tblCustomers[CustomerID], tblCustomers[CustomerName]), "Not Found")</f>
        <v>Not Found</v>
      </c>
      <c r="S3128" t="str">
        <f>IF(tblOrders[[#This Row],[Sales]]&gt;1000000,"High Value","Standard")</f>
        <v>Standard</v>
      </c>
      <c r="T3128" t="str">
        <f>_xlfn.XLOOKUP(tblOrders[[#This Row],[ProductID]], tblProducts[ProductID], tblProducts[ProductName])</f>
        <v>Product 93</v>
      </c>
      <c r="U3128">
        <f>_xlfn.XLOOKUP(tblOrders[[#This Row],[SalesRepID]], tblSalesreps[RepID], tblSalesreps[Target])</f>
        <v>11347243</v>
      </c>
    </row>
    <row r="3129" spans="1:21">
      <c r="A3129" t="s">
        <v>3926</v>
      </c>
      <c r="B3129" s="7" t="s">
        <v>734</v>
      </c>
      <c r="C3129" t="s">
        <v>526</v>
      </c>
      <c r="D3129" t="s">
        <v>201</v>
      </c>
      <c r="E3129" t="s">
        <v>87</v>
      </c>
      <c r="F3129" t="s">
        <v>51</v>
      </c>
      <c r="G3129">
        <v>4</v>
      </c>
      <c r="H3129">
        <v>0</v>
      </c>
      <c r="I3129" s="2">
        <v>165956</v>
      </c>
      <c r="J3129" t="str">
        <f>_xlfn.XLOOKUP(tblOrders[[#This Row],[CustomerID]], tblCustomers[CustomerID], tblCustomers[CustomerName])</f>
        <v>Customer 262</v>
      </c>
      <c r="K3129" t="str">
        <f>_xlfn.XLOOKUP(tblOrders[[#This Row],[CustomerID]], tblCustomers[CustomerID], tblCustomers[Segment])</f>
        <v>Corporate</v>
      </c>
      <c r="L3129" t="str">
        <f>_xlfn.XLOOKUP(tblOrders[[#This Row],[ProductID]], tblProducts[ProductID], tblProducts[Category])</f>
        <v>Furniture</v>
      </c>
      <c r="M3129">
        <f>_xlfn.XLOOKUP(tblOrders[[#This Row],[ProductID]], tblProducts[ProductID], tblProducts[CostPrice])</f>
        <v>22542</v>
      </c>
      <c r="N3129">
        <f>tblOrders[[#This Row],[Sales]]-(tblOrders[[#This Row],[CostPrice]]*tblOrders[[#This Row],[Quantity]])</f>
        <v>75788</v>
      </c>
      <c r="O3129" t="str">
        <f>TEXT(tblOrders[[#This Row],[Date]],"mmm-yyyy")</f>
        <v>Apr-2025</v>
      </c>
      <c r="P3129" t="str">
        <f>_xlfn.XLOOKUP(tblOrders[[#This Row],[OrderID]], tblReturns[OrderID], tblReturns[Returned])</f>
        <v>No</v>
      </c>
      <c r="Q3129" t="str">
        <f>_xlfn.XLOOKUP(tblOrders[[#This Row],[OrderID]], tblShipping[OrderID], tblShipping[ShipMode])</f>
        <v>Express</v>
      </c>
      <c r="R3129" t="str">
        <f>IFERROR(_xlfn.XLOOKUP(A3128, tblCustomers[CustomerID], tblCustomers[CustomerName]), "Not Found")</f>
        <v>Not Found</v>
      </c>
      <c r="S3129" t="str">
        <f>IF(tblOrders[[#This Row],[Sales]]&gt;1000000,"High Value","Standard")</f>
        <v>Standard</v>
      </c>
      <c r="T3129" t="str">
        <f>_xlfn.XLOOKUP(tblOrders[[#This Row],[ProductID]], tblProducts[ProductID], tblProducts[ProductName])</f>
        <v>Product 50</v>
      </c>
      <c r="U3129">
        <f>_xlfn.XLOOKUP(tblOrders[[#This Row],[SalesRepID]], tblSalesreps[RepID], tblSalesreps[Target])</f>
        <v>18500989</v>
      </c>
    </row>
    <row r="3130" spans="1:21">
      <c r="A3130" t="s">
        <v>3927</v>
      </c>
      <c r="B3130" s="7" t="s">
        <v>180</v>
      </c>
      <c r="C3130" t="s">
        <v>956</v>
      </c>
      <c r="D3130" t="s">
        <v>1093</v>
      </c>
      <c r="E3130" t="s">
        <v>40</v>
      </c>
      <c r="F3130" t="s">
        <v>51</v>
      </c>
      <c r="G3130">
        <v>8</v>
      </c>
      <c r="H3130">
        <v>0.15</v>
      </c>
      <c r="I3130" s="2">
        <v>1014607.6</v>
      </c>
      <c r="J3130" t="str">
        <f>_xlfn.XLOOKUP(tblOrders[[#This Row],[CustomerID]], tblCustomers[CustomerID], tblCustomers[CustomerName])</f>
        <v>Customer 198</v>
      </c>
      <c r="K3130" t="str">
        <f>_xlfn.XLOOKUP(tblOrders[[#This Row],[CustomerID]], tblCustomers[CustomerID], tblCustomers[Segment])</f>
        <v>SME</v>
      </c>
      <c r="L3130" t="str">
        <f>_xlfn.XLOOKUP(tblOrders[[#This Row],[ProductID]], tblProducts[ProductID], tblProducts[Category])</f>
        <v>Office</v>
      </c>
      <c r="M3130">
        <f>_xlfn.XLOOKUP(tblOrders[[#This Row],[ProductID]], tblProducts[ProductID], tblProducts[CostPrice])</f>
        <v>9813</v>
      </c>
      <c r="N3130">
        <f>tblOrders[[#This Row],[Sales]]-(tblOrders[[#This Row],[CostPrice]]*tblOrders[[#This Row],[Quantity]])</f>
        <v>936103.6</v>
      </c>
      <c r="O3130" t="str">
        <f>TEXT(tblOrders[[#This Row],[Date]],"mmm-yyyy")</f>
        <v>Oct-2025</v>
      </c>
      <c r="P3130" t="str">
        <f>_xlfn.XLOOKUP(tblOrders[[#This Row],[OrderID]], tblReturns[OrderID], tblReturns[Returned])</f>
        <v>No</v>
      </c>
      <c r="Q3130" t="str">
        <f>_xlfn.XLOOKUP(tblOrders[[#This Row],[OrderID]], tblShipping[OrderID], tblShipping[ShipMode])</f>
        <v>Express</v>
      </c>
      <c r="R3130" t="str">
        <f>IFERROR(_xlfn.XLOOKUP(A3129, tblCustomers[CustomerID], tblCustomers[CustomerName]), "Not Found")</f>
        <v>Not Found</v>
      </c>
      <c r="S3130" t="str">
        <f>IF(tblOrders[[#This Row],[Sales]]&gt;1000000,"High Value","Standard")</f>
        <v>High Value</v>
      </c>
      <c r="T3130" t="str">
        <f>_xlfn.XLOOKUP(tblOrders[[#This Row],[ProductID]], tblProducts[ProductID], tblProducts[ProductName])</f>
        <v>Product 77</v>
      </c>
      <c r="U3130">
        <f>_xlfn.XLOOKUP(tblOrders[[#This Row],[SalesRepID]], tblSalesreps[RepID], tblSalesreps[Target])</f>
        <v>6291486</v>
      </c>
    </row>
    <row r="3131" spans="1:21">
      <c r="A3131" t="s">
        <v>3928</v>
      </c>
      <c r="B3131" s="7" t="s">
        <v>969</v>
      </c>
      <c r="C3131" t="s">
        <v>956</v>
      </c>
      <c r="D3131" t="s">
        <v>162</v>
      </c>
      <c r="E3131" t="s">
        <v>13</v>
      </c>
      <c r="F3131" t="s">
        <v>26</v>
      </c>
      <c r="G3131">
        <v>4</v>
      </c>
      <c r="H3131">
        <v>0.1</v>
      </c>
      <c r="I3131" s="2">
        <v>315543.59999999998</v>
      </c>
      <c r="J3131" t="str">
        <f>_xlfn.XLOOKUP(tblOrders[[#This Row],[CustomerID]], tblCustomers[CustomerID], tblCustomers[CustomerName])</f>
        <v>Customer 198</v>
      </c>
      <c r="K3131" t="str">
        <f>_xlfn.XLOOKUP(tblOrders[[#This Row],[CustomerID]], tblCustomers[CustomerID], tblCustomers[Segment])</f>
        <v>SME</v>
      </c>
      <c r="L3131" t="str">
        <f>_xlfn.XLOOKUP(tblOrders[[#This Row],[ProductID]], tblProducts[ProductID], tblProducts[Category])</f>
        <v>Furniture</v>
      </c>
      <c r="M3131">
        <f>_xlfn.XLOOKUP(tblOrders[[#This Row],[ProductID]], tblProducts[ProductID], tblProducts[CostPrice])</f>
        <v>62257</v>
      </c>
      <c r="N3131">
        <f>tblOrders[[#This Row],[Sales]]-(tblOrders[[#This Row],[CostPrice]]*tblOrders[[#This Row],[Quantity]])</f>
        <v>66515.599999999977</v>
      </c>
      <c r="O3131" t="str">
        <f>TEXT(tblOrders[[#This Row],[Date]],"mmm-yyyy")</f>
        <v>Jan-2025</v>
      </c>
      <c r="P3131" t="str">
        <f>_xlfn.XLOOKUP(tblOrders[[#This Row],[OrderID]], tblReturns[OrderID], tblReturns[Returned])</f>
        <v>No</v>
      </c>
      <c r="Q3131" t="str">
        <f>_xlfn.XLOOKUP(tblOrders[[#This Row],[OrderID]], tblShipping[OrderID], tblShipping[ShipMode])</f>
        <v>Standard</v>
      </c>
      <c r="R3131" t="str">
        <f>IFERROR(_xlfn.XLOOKUP(A3130, tblCustomers[CustomerID], tblCustomers[CustomerName]), "Not Found")</f>
        <v>Not Found</v>
      </c>
      <c r="S3131" t="str">
        <f>IF(tblOrders[[#This Row],[Sales]]&gt;1000000,"High Value","Standard")</f>
        <v>Standard</v>
      </c>
      <c r="T3131" t="str">
        <f>_xlfn.XLOOKUP(tblOrders[[#This Row],[ProductID]], tblProducts[ProductID], tblProducts[ProductName])</f>
        <v>Product 55</v>
      </c>
      <c r="U3131">
        <f>_xlfn.XLOOKUP(tblOrders[[#This Row],[SalesRepID]], tblSalesreps[RepID], tblSalesreps[Target])</f>
        <v>11852878</v>
      </c>
    </row>
    <row r="3132" spans="1:21">
      <c r="A3132" t="s">
        <v>3929</v>
      </c>
      <c r="B3132" s="7" t="s">
        <v>879</v>
      </c>
      <c r="C3132" t="s">
        <v>613</v>
      </c>
      <c r="D3132" t="s">
        <v>566</v>
      </c>
      <c r="E3132" t="s">
        <v>186</v>
      </c>
      <c r="F3132" t="s">
        <v>26</v>
      </c>
      <c r="G3132">
        <v>2</v>
      </c>
      <c r="H3132">
        <v>0</v>
      </c>
      <c r="I3132" s="2">
        <v>114160</v>
      </c>
      <c r="J3132" t="str">
        <f>_xlfn.XLOOKUP(tblOrders[[#This Row],[CustomerID]], tblCustomers[CustomerID], tblCustomers[CustomerName])</f>
        <v>Customer 222</v>
      </c>
      <c r="K3132" t="str">
        <f>_xlfn.XLOOKUP(tblOrders[[#This Row],[CustomerID]], tblCustomers[CustomerID], tblCustomers[Segment])</f>
        <v>SME</v>
      </c>
      <c r="L3132" t="str">
        <f>_xlfn.XLOOKUP(tblOrders[[#This Row],[ProductID]], tblProducts[ProductID], tblProducts[Category])</f>
        <v>Electronics</v>
      </c>
      <c r="M3132">
        <f>_xlfn.XLOOKUP(tblOrders[[#This Row],[ProductID]], tblProducts[ProductID], tblProducts[CostPrice])</f>
        <v>26222</v>
      </c>
      <c r="N3132">
        <f>tblOrders[[#This Row],[Sales]]-(tblOrders[[#This Row],[CostPrice]]*tblOrders[[#This Row],[Quantity]])</f>
        <v>61716</v>
      </c>
      <c r="O3132" t="str">
        <f>TEXT(tblOrders[[#This Row],[Date]],"mmm-yyyy")</f>
        <v>Jan-2025</v>
      </c>
      <c r="P3132" t="str">
        <f>_xlfn.XLOOKUP(tblOrders[[#This Row],[OrderID]], tblReturns[OrderID], tblReturns[Returned])</f>
        <v>No</v>
      </c>
      <c r="Q3132" t="str">
        <f>_xlfn.XLOOKUP(tblOrders[[#This Row],[OrderID]], tblShipping[OrderID], tblShipping[ShipMode])</f>
        <v>Express</v>
      </c>
      <c r="R3132" t="str">
        <f>IFERROR(_xlfn.XLOOKUP(A3131, tblCustomers[CustomerID], tblCustomers[CustomerName]), "Not Found")</f>
        <v>Not Found</v>
      </c>
      <c r="S3132" t="str">
        <f>IF(tblOrders[[#This Row],[Sales]]&gt;1000000,"High Value","Standard")</f>
        <v>Standard</v>
      </c>
      <c r="T3132" t="str">
        <f>_xlfn.XLOOKUP(tblOrders[[#This Row],[ProductID]], tblProducts[ProductID], tblProducts[ProductName])</f>
        <v>Product 87</v>
      </c>
      <c r="U3132">
        <f>_xlfn.XLOOKUP(tblOrders[[#This Row],[SalesRepID]], tblSalesreps[RepID], tblSalesreps[Target])</f>
        <v>15141830</v>
      </c>
    </row>
    <row r="3133" spans="1:21">
      <c r="A3133" t="s">
        <v>3930</v>
      </c>
      <c r="B3133" s="7" t="s">
        <v>1092</v>
      </c>
      <c r="C3133" t="s">
        <v>778</v>
      </c>
      <c r="D3133" t="s">
        <v>945</v>
      </c>
      <c r="E3133" t="s">
        <v>56</v>
      </c>
      <c r="F3133" t="s">
        <v>26</v>
      </c>
      <c r="G3133">
        <v>6</v>
      </c>
      <c r="H3133">
        <v>0.05</v>
      </c>
      <c r="I3133" s="2">
        <v>152862.6</v>
      </c>
      <c r="J3133" t="str">
        <f>_xlfn.XLOOKUP(tblOrders[[#This Row],[CustomerID]], tblCustomers[CustomerID], tblCustomers[CustomerName])</f>
        <v>Customer 205</v>
      </c>
      <c r="K3133" t="str">
        <f>_xlfn.XLOOKUP(tblOrders[[#This Row],[CustomerID]], tblCustomers[CustomerID], tblCustomers[Segment])</f>
        <v>Corporate</v>
      </c>
      <c r="L3133" t="str">
        <f>_xlfn.XLOOKUP(tblOrders[[#This Row],[ProductID]], tblProducts[ProductID], tblProducts[Category])</f>
        <v>Home</v>
      </c>
      <c r="M3133">
        <f>_xlfn.XLOOKUP(tblOrders[[#This Row],[ProductID]], tblProducts[ProductID], tblProducts[CostPrice])</f>
        <v>54711</v>
      </c>
      <c r="N3133">
        <f>tblOrders[[#This Row],[Sales]]-(tblOrders[[#This Row],[CostPrice]]*tblOrders[[#This Row],[Quantity]])</f>
        <v>-175403.4</v>
      </c>
      <c r="O3133" t="str">
        <f>TEXT(tblOrders[[#This Row],[Date]],"mmm-yyyy")</f>
        <v>Dec-2025</v>
      </c>
      <c r="P3133" t="str">
        <f>_xlfn.XLOOKUP(tblOrders[[#This Row],[OrderID]], tblReturns[OrderID], tblReturns[Returned])</f>
        <v>No</v>
      </c>
      <c r="Q3133" t="str">
        <f>_xlfn.XLOOKUP(tblOrders[[#This Row],[OrderID]], tblShipping[OrderID], tblShipping[ShipMode])</f>
        <v>Express</v>
      </c>
      <c r="R3133" t="str">
        <f>IFERROR(_xlfn.XLOOKUP(A3132, tblCustomers[CustomerID], tblCustomers[CustomerName]), "Not Found")</f>
        <v>Not Found</v>
      </c>
      <c r="S3133" t="str">
        <f>IF(tblOrders[[#This Row],[Sales]]&gt;1000000,"High Value","Standard")</f>
        <v>Standard</v>
      </c>
      <c r="T3133" t="str">
        <f>_xlfn.XLOOKUP(tblOrders[[#This Row],[ProductID]], tblProducts[ProductID], tblProducts[ProductName])</f>
        <v>Product 38</v>
      </c>
      <c r="U3133">
        <f>_xlfn.XLOOKUP(tblOrders[[#This Row],[SalesRepID]], tblSalesreps[RepID], tblSalesreps[Target])</f>
        <v>14265630</v>
      </c>
    </row>
    <row r="3134" spans="1:21">
      <c r="A3134" t="s">
        <v>3931</v>
      </c>
      <c r="B3134" s="7" t="s">
        <v>1055</v>
      </c>
      <c r="C3134" t="s">
        <v>275</v>
      </c>
      <c r="D3134" t="s">
        <v>288</v>
      </c>
      <c r="E3134" t="s">
        <v>79</v>
      </c>
      <c r="F3134" t="s">
        <v>14</v>
      </c>
      <c r="G3134">
        <v>7</v>
      </c>
      <c r="H3134">
        <v>0</v>
      </c>
      <c r="I3134" s="2">
        <v>654682</v>
      </c>
      <c r="J3134" t="str">
        <f>_xlfn.XLOOKUP(tblOrders[[#This Row],[CustomerID]], tblCustomers[CustomerID], tblCustomers[CustomerName])</f>
        <v>Customer 169</v>
      </c>
      <c r="K3134" t="str">
        <f>_xlfn.XLOOKUP(tblOrders[[#This Row],[CustomerID]], tblCustomers[CustomerID], tblCustomers[Segment])</f>
        <v>SME</v>
      </c>
      <c r="L3134" t="str">
        <f>_xlfn.XLOOKUP(tblOrders[[#This Row],[ProductID]], tblProducts[ProductID], tblProducts[Category])</f>
        <v>Furniture</v>
      </c>
      <c r="M3134">
        <f>_xlfn.XLOOKUP(tblOrders[[#This Row],[ProductID]], tblProducts[ProductID], tblProducts[CostPrice])</f>
        <v>34258</v>
      </c>
      <c r="N3134">
        <f>tblOrders[[#This Row],[Sales]]-(tblOrders[[#This Row],[CostPrice]]*tblOrders[[#This Row],[Quantity]])</f>
        <v>414876</v>
      </c>
      <c r="O3134" t="str">
        <f>TEXT(tblOrders[[#This Row],[Date]],"mmm-yyyy")</f>
        <v>Mar-2025</v>
      </c>
      <c r="P3134" t="str">
        <f>_xlfn.XLOOKUP(tblOrders[[#This Row],[OrderID]], tblReturns[OrderID], tblReturns[Returned])</f>
        <v>No</v>
      </c>
      <c r="Q3134" t="str">
        <f>_xlfn.XLOOKUP(tblOrders[[#This Row],[OrderID]], tblShipping[OrderID], tblShipping[ShipMode])</f>
        <v>Standard</v>
      </c>
      <c r="R3134" t="str">
        <f>IFERROR(_xlfn.XLOOKUP(A3133, tblCustomers[CustomerID], tblCustomers[CustomerName]), "Not Found")</f>
        <v>Not Found</v>
      </c>
      <c r="S3134" t="str">
        <f>IF(tblOrders[[#This Row],[Sales]]&gt;1000000,"High Value","Standard")</f>
        <v>Standard</v>
      </c>
      <c r="T3134" t="str">
        <f>_xlfn.XLOOKUP(tblOrders[[#This Row],[ProductID]], tblProducts[ProductID], tblProducts[ProductName])</f>
        <v>Product 39</v>
      </c>
      <c r="U3134">
        <f>_xlfn.XLOOKUP(tblOrders[[#This Row],[SalesRepID]], tblSalesreps[RepID], tblSalesreps[Target])</f>
        <v>8592536</v>
      </c>
    </row>
    <row r="3135" spans="1:21">
      <c r="A3135" t="s">
        <v>3932</v>
      </c>
      <c r="B3135" s="7" t="s">
        <v>242</v>
      </c>
      <c r="C3135" t="s">
        <v>1483</v>
      </c>
      <c r="D3135" t="s">
        <v>216</v>
      </c>
      <c r="E3135" t="s">
        <v>186</v>
      </c>
      <c r="F3135" t="s">
        <v>88</v>
      </c>
      <c r="G3135">
        <v>8</v>
      </c>
      <c r="H3135">
        <v>0.05</v>
      </c>
      <c r="I3135" s="2">
        <v>934488.4</v>
      </c>
      <c r="J3135" t="str">
        <f>_xlfn.XLOOKUP(tblOrders[[#This Row],[CustomerID]], tblCustomers[CustomerID], tblCustomers[CustomerName])</f>
        <v>Customer 144</v>
      </c>
      <c r="K3135" t="str">
        <f>_xlfn.XLOOKUP(tblOrders[[#This Row],[CustomerID]], tblCustomers[CustomerID], tblCustomers[Segment])</f>
        <v>Corporate</v>
      </c>
      <c r="L3135" t="str">
        <f>_xlfn.XLOOKUP(tblOrders[[#This Row],[ProductID]], tblProducts[ProductID], tblProducts[Category])</f>
        <v>Home</v>
      </c>
      <c r="M3135">
        <f>_xlfn.XLOOKUP(tblOrders[[#This Row],[ProductID]], tblProducts[ProductID], tblProducts[CostPrice])</f>
        <v>15200</v>
      </c>
      <c r="N3135">
        <f>tblOrders[[#This Row],[Sales]]-(tblOrders[[#This Row],[CostPrice]]*tblOrders[[#This Row],[Quantity]])</f>
        <v>812888.4</v>
      </c>
      <c r="O3135" t="str">
        <f>TEXT(tblOrders[[#This Row],[Date]],"mmm-yyyy")</f>
        <v>Apr-2025</v>
      </c>
      <c r="P3135" t="str">
        <f>_xlfn.XLOOKUP(tblOrders[[#This Row],[OrderID]], tblReturns[OrderID], tblReturns[Returned])</f>
        <v>No</v>
      </c>
      <c r="Q3135" t="str">
        <f>_xlfn.XLOOKUP(tblOrders[[#This Row],[OrderID]], tblShipping[OrderID], tblShipping[ShipMode])</f>
        <v>Standard</v>
      </c>
      <c r="R3135" t="str">
        <f>IFERROR(_xlfn.XLOOKUP(A3134, tblCustomers[CustomerID], tblCustomers[CustomerName]), "Not Found")</f>
        <v>Not Found</v>
      </c>
      <c r="S3135" t="str">
        <f>IF(tblOrders[[#This Row],[Sales]]&gt;1000000,"High Value","Standard")</f>
        <v>Standard</v>
      </c>
      <c r="T3135" t="str">
        <f>_xlfn.XLOOKUP(tblOrders[[#This Row],[ProductID]], tblProducts[ProductID], tblProducts[ProductName])</f>
        <v>Product 52</v>
      </c>
      <c r="U3135">
        <f>_xlfn.XLOOKUP(tblOrders[[#This Row],[SalesRepID]], tblSalesreps[RepID], tblSalesreps[Target])</f>
        <v>15141830</v>
      </c>
    </row>
    <row r="3136" spans="1:21">
      <c r="A3136" t="s">
        <v>3933</v>
      </c>
      <c r="B3136" s="7" t="s">
        <v>553</v>
      </c>
      <c r="C3136" t="s">
        <v>317</v>
      </c>
      <c r="D3136" t="s">
        <v>902</v>
      </c>
      <c r="E3136" t="s">
        <v>79</v>
      </c>
      <c r="F3136" t="s">
        <v>20</v>
      </c>
      <c r="G3136">
        <v>7</v>
      </c>
      <c r="H3136">
        <v>0.1</v>
      </c>
      <c r="I3136" s="2">
        <v>230800.5</v>
      </c>
      <c r="J3136" t="str">
        <f>_xlfn.XLOOKUP(tblOrders[[#This Row],[CustomerID]], tblCustomers[CustomerID], tblCustomers[CustomerName])</f>
        <v>Customer 56</v>
      </c>
      <c r="K3136" t="str">
        <f>_xlfn.XLOOKUP(tblOrders[[#This Row],[CustomerID]], tblCustomers[CustomerID], tblCustomers[Segment])</f>
        <v>SME</v>
      </c>
      <c r="L3136" t="str">
        <f>_xlfn.XLOOKUP(tblOrders[[#This Row],[ProductID]], tblProducts[ProductID], tblProducts[Category])</f>
        <v>Furniture</v>
      </c>
      <c r="M3136">
        <f>_xlfn.XLOOKUP(tblOrders[[#This Row],[ProductID]], tblProducts[ProductID], tblProducts[CostPrice])</f>
        <v>44361</v>
      </c>
      <c r="N3136">
        <f>tblOrders[[#This Row],[Sales]]-(tblOrders[[#This Row],[CostPrice]]*tblOrders[[#This Row],[Quantity]])</f>
        <v>-79726.5</v>
      </c>
      <c r="O3136" t="str">
        <f>TEXT(tblOrders[[#This Row],[Date]],"mmm-yyyy")</f>
        <v>Jun-2025</v>
      </c>
      <c r="P3136" t="str">
        <f>_xlfn.XLOOKUP(tblOrders[[#This Row],[OrderID]], tblReturns[OrderID], tblReturns[Returned])</f>
        <v>No</v>
      </c>
      <c r="Q3136" t="str">
        <f>_xlfn.XLOOKUP(tblOrders[[#This Row],[OrderID]], tblShipping[OrderID], tblShipping[ShipMode])</f>
        <v>Pickup</v>
      </c>
      <c r="R3136" t="str">
        <f>IFERROR(_xlfn.XLOOKUP(A3135, tblCustomers[CustomerID], tblCustomers[CustomerName]), "Not Found")</f>
        <v>Not Found</v>
      </c>
      <c r="S3136" t="str">
        <f>IF(tblOrders[[#This Row],[Sales]]&gt;1000000,"High Value","Standard")</f>
        <v>Standard</v>
      </c>
      <c r="T3136" t="str">
        <f>_xlfn.XLOOKUP(tblOrders[[#This Row],[ProductID]], tblProducts[ProductID], tblProducts[ProductName])</f>
        <v>Product 3</v>
      </c>
      <c r="U3136">
        <f>_xlfn.XLOOKUP(tblOrders[[#This Row],[SalesRepID]], tblSalesreps[RepID], tblSalesreps[Target])</f>
        <v>8592536</v>
      </c>
    </row>
    <row r="3137" spans="1:21">
      <c r="A3137" t="s">
        <v>3934</v>
      </c>
      <c r="B3137" s="7" t="s">
        <v>995</v>
      </c>
      <c r="C3137" t="s">
        <v>977</v>
      </c>
      <c r="D3137" t="s">
        <v>158</v>
      </c>
      <c r="E3137" t="s">
        <v>19</v>
      </c>
      <c r="F3137" t="s">
        <v>51</v>
      </c>
      <c r="G3137">
        <v>8</v>
      </c>
      <c r="H3137">
        <v>0</v>
      </c>
      <c r="I3137" s="2">
        <v>596192</v>
      </c>
      <c r="J3137" t="str">
        <f>_xlfn.XLOOKUP(tblOrders[[#This Row],[CustomerID]], tblCustomers[CustomerID], tblCustomers[CustomerName])</f>
        <v>Customer 194</v>
      </c>
      <c r="K3137" t="str">
        <f>_xlfn.XLOOKUP(tblOrders[[#This Row],[CustomerID]], tblCustomers[CustomerID], tblCustomers[Segment])</f>
        <v>SME</v>
      </c>
      <c r="L3137" t="str">
        <f>_xlfn.XLOOKUP(tblOrders[[#This Row],[ProductID]], tblProducts[ProductID], tblProducts[Category])</f>
        <v>Home</v>
      </c>
      <c r="M3137">
        <f>_xlfn.XLOOKUP(tblOrders[[#This Row],[ProductID]], tblProducts[ProductID], tblProducts[CostPrice])</f>
        <v>6817</v>
      </c>
      <c r="N3137">
        <f>tblOrders[[#This Row],[Sales]]-(tblOrders[[#This Row],[CostPrice]]*tblOrders[[#This Row],[Quantity]])</f>
        <v>541656</v>
      </c>
      <c r="O3137" t="str">
        <f>TEXT(tblOrders[[#This Row],[Date]],"mmm-yyyy")</f>
        <v>Feb-2025</v>
      </c>
      <c r="P3137" t="str">
        <f>_xlfn.XLOOKUP(tblOrders[[#This Row],[OrderID]], tblReturns[OrderID], tblReturns[Returned])</f>
        <v>No</v>
      </c>
      <c r="Q3137" t="str">
        <f>_xlfn.XLOOKUP(tblOrders[[#This Row],[OrderID]], tblShipping[OrderID], tblShipping[ShipMode])</f>
        <v>Pickup</v>
      </c>
      <c r="R3137" t="str">
        <f>IFERROR(_xlfn.XLOOKUP(A3136, tblCustomers[CustomerID], tblCustomers[CustomerName]), "Not Found")</f>
        <v>Not Found</v>
      </c>
      <c r="S3137" t="str">
        <f>IF(tblOrders[[#This Row],[Sales]]&gt;1000000,"High Value","Standard")</f>
        <v>Standard</v>
      </c>
      <c r="T3137" t="str">
        <f>_xlfn.XLOOKUP(tblOrders[[#This Row],[ProductID]], tblProducts[ProductID], tblProducts[ProductName])</f>
        <v>Product 7</v>
      </c>
      <c r="U3137">
        <f>_xlfn.XLOOKUP(tblOrders[[#This Row],[SalesRepID]], tblSalesreps[RepID], tblSalesreps[Target])</f>
        <v>11347243</v>
      </c>
    </row>
    <row r="3138" spans="1:21">
      <c r="A3138" t="s">
        <v>3935</v>
      </c>
      <c r="B3138" s="7" t="s">
        <v>329</v>
      </c>
      <c r="C3138" t="s">
        <v>421</v>
      </c>
      <c r="D3138" t="s">
        <v>546</v>
      </c>
      <c r="E3138" t="s">
        <v>56</v>
      </c>
      <c r="F3138" t="s">
        <v>88</v>
      </c>
      <c r="G3138">
        <v>8</v>
      </c>
      <c r="H3138">
        <v>0</v>
      </c>
      <c r="I3138" s="2">
        <v>1154504</v>
      </c>
      <c r="J3138" t="str">
        <f>_xlfn.XLOOKUP(tblOrders[[#This Row],[CustomerID]], tblCustomers[CustomerID], tblCustomers[CustomerName])</f>
        <v>Customer 271</v>
      </c>
      <c r="K3138" t="str">
        <f>_xlfn.XLOOKUP(tblOrders[[#This Row],[CustomerID]], tblCustomers[CustomerID], tblCustomers[Segment])</f>
        <v>Consumer</v>
      </c>
      <c r="L3138" t="str">
        <f>_xlfn.XLOOKUP(tblOrders[[#This Row],[ProductID]], tblProducts[ProductID], tblProducts[Category])</f>
        <v>Home</v>
      </c>
      <c r="M3138">
        <f>_xlfn.XLOOKUP(tblOrders[[#This Row],[ProductID]], tblProducts[ProductID], tblProducts[CostPrice])</f>
        <v>51783</v>
      </c>
      <c r="N3138">
        <f>tblOrders[[#This Row],[Sales]]-(tblOrders[[#This Row],[CostPrice]]*tblOrders[[#This Row],[Quantity]])</f>
        <v>740240</v>
      </c>
      <c r="O3138" t="str">
        <f>TEXT(tblOrders[[#This Row],[Date]],"mmm-yyyy")</f>
        <v>Nov-2025</v>
      </c>
      <c r="P3138" t="str">
        <f>_xlfn.XLOOKUP(tblOrders[[#This Row],[OrderID]], tblReturns[OrderID], tblReturns[Returned])</f>
        <v>No</v>
      </c>
      <c r="Q3138" t="str">
        <f>_xlfn.XLOOKUP(tblOrders[[#This Row],[OrderID]], tblShipping[OrderID], tblShipping[ShipMode])</f>
        <v>Pickup</v>
      </c>
      <c r="R3138" t="str">
        <f>IFERROR(_xlfn.XLOOKUP(A3137, tblCustomers[CustomerID], tblCustomers[CustomerName]), "Not Found")</f>
        <v>Not Found</v>
      </c>
      <c r="S3138" t="str">
        <f>IF(tblOrders[[#This Row],[Sales]]&gt;1000000,"High Value","Standard")</f>
        <v>High Value</v>
      </c>
      <c r="T3138" t="str">
        <f>_xlfn.XLOOKUP(tblOrders[[#This Row],[ProductID]], tblProducts[ProductID], tblProducts[ProductName])</f>
        <v>Product 14</v>
      </c>
      <c r="U3138">
        <f>_xlfn.XLOOKUP(tblOrders[[#This Row],[SalesRepID]], tblSalesreps[RepID], tblSalesreps[Target])</f>
        <v>14265630</v>
      </c>
    </row>
    <row r="3139" spans="1:21">
      <c r="A3139" t="s">
        <v>3936</v>
      </c>
      <c r="B3139" s="7" t="s">
        <v>500</v>
      </c>
      <c r="C3139" t="s">
        <v>157</v>
      </c>
      <c r="D3139" t="s">
        <v>34</v>
      </c>
      <c r="E3139" t="s">
        <v>87</v>
      </c>
      <c r="F3139" t="s">
        <v>20</v>
      </c>
      <c r="G3139">
        <v>5</v>
      </c>
      <c r="H3139">
        <v>0.15</v>
      </c>
      <c r="I3139" s="2">
        <v>300878.75</v>
      </c>
      <c r="J3139" t="str">
        <f>_xlfn.XLOOKUP(tblOrders[[#This Row],[CustomerID]], tblCustomers[CustomerID], tblCustomers[CustomerName])</f>
        <v>Customer 155</v>
      </c>
      <c r="K3139" t="str">
        <f>_xlfn.XLOOKUP(tblOrders[[#This Row],[CustomerID]], tblCustomers[CustomerID], tblCustomers[Segment])</f>
        <v>SME</v>
      </c>
      <c r="L3139" t="str">
        <f>_xlfn.XLOOKUP(tblOrders[[#This Row],[ProductID]], tblProducts[ProductID], tblProducts[Category])</f>
        <v>Electronics</v>
      </c>
      <c r="M3139">
        <f>_xlfn.XLOOKUP(tblOrders[[#This Row],[ProductID]], tblProducts[ProductID], tblProducts[CostPrice])</f>
        <v>24518</v>
      </c>
      <c r="N3139">
        <f>tblOrders[[#This Row],[Sales]]-(tblOrders[[#This Row],[CostPrice]]*tblOrders[[#This Row],[Quantity]])</f>
        <v>178288.75</v>
      </c>
      <c r="O3139" t="str">
        <f>TEXT(tblOrders[[#This Row],[Date]],"mmm-yyyy")</f>
        <v>Jul-2025</v>
      </c>
      <c r="P3139" t="str">
        <f>_xlfn.XLOOKUP(tblOrders[[#This Row],[OrderID]], tblReturns[OrderID], tblReturns[Returned])</f>
        <v>No</v>
      </c>
      <c r="Q3139" t="str">
        <f>_xlfn.XLOOKUP(tblOrders[[#This Row],[OrderID]], tblShipping[OrderID], tblShipping[ShipMode])</f>
        <v>Standard</v>
      </c>
      <c r="R3139" t="str">
        <f>IFERROR(_xlfn.XLOOKUP(A3138, tblCustomers[CustomerID], tblCustomers[CustomerName]), "Not Found")</f>
        <v>Not Found</v>
      </c>
      <c r="S3139" t="str">
        <f>IF(tblOrders[[#This Row],[Sales]]&gt;1000000,"High Value","Standard")</f>
        <v>Standard</v>
      </c>
      <c r="T3139" t="str">
        <f>_xlfn.XLOOKUP(tblOrders[[#This Row],[ProductID]], tblProducts[ProductID], tblProducts[ProductName])</f>
        <v>Product 90</v>
      </c>
      <c r="U3139">
        <f>_xlfn.XLOOKUP(tblOrders[[#This Row],[SalesRepID]], tblSalesreps[RepID], tblSalesreps[Target])</f>
        <v>18500989</v>
      </c>
    </row>
    <row r="3140" spans="1:21">
      <c r="A3140" t="s">
        <v>3937</v>
      </c>
      <c r="B3140" s="7" t="s">
        <v>1761</v>
      </c>
      <c r="C3140" t="s">
        <v>672</v>
      </c>
      <c r="D3140" t="s">
        <v>164</v>
      </c>
      <c r="E3140" t="s">
        <v>35</v>
      </c>
      <c r="F3140" t="s">
        <v>20</v>
      </c>
      <c r="G3140">
        <v>2</v>
      </c>
      <c r="H3140">
        <v>0</v>
      </c>
      <c r="I3140" s="2">
        <v>25126</v>
      </c>
      <c r="J3140" t="str">
        <f>_xlfn.XLOOKUP(tblOrders[[#This Row],[CustomerID]], tblCustomers[CustomerID], tblCustomers[CustomerName])</f>
        <v>Customer 41</v>
      </c>
      <c r="K3140" t="str">
        <f>_xlfn.XLOOKUP(tblOrders[[#This Row],[CustomerID]], tblCustomers[CustomerID], tblCustomers[Segment])</f>
        <v>Corporate</v>
      </c>
      <c r="L3140" t="str">
        <f>_xlfn.XLOOKUP(tblOrders[[#This Row],[ProductID]], tblProducts[ProductID], tblProducts[Category])</f>
        <v>Electronics</v>
      </c>
      <c r="M3140">
        <f>_xlfn.XLOOKUP(tblOrders[[#This Row],[ProductID]], tblProducts[ProductID], tblProducts[CostPrice])</f>
        <v>44535</v>
      </c>
      <c r="N3140">
        <f>tblOrders[[#This Row],[Sales]]-(tblOrders[[#This Row],[CostPrice]]*tblOrders[[#This Row],[Quantity]])</f>
        <v>-63944</v>
      </c>
      <c r="O3140" t="str">
        <f>TEXT(tblOrders[[#This Row],[Date]],"mmm-yyyy")</f>
        <v>May-2025</v>
      </c>
      <c r="P3140" t="str">
        <f>_xlfn.XLOOKUP(tblOrders[[#This Row],[OrderID]], tblReturns[OrderID], tblReturns[Returned])</f>
        <v>No</v>
      </c>
      <c r="Q3140" t="str">
        <f>_xlfn.XLOOKUP(tblOrders[[#This Row],[OrderID]], tblShipping[OrderID], tblShipping[ShipMode])</f>
        <v>Express</v>
      </c>
      <c r="R3140" t="str">
        <f>IFERROR(_xlfn.XLOOKUP(A3139, tblCustomers[CustomerID], tblCustomers[CustomerName]), "Not Found")</f>
        <v>Not Found</v>
      </c>
      <c r="S3140" t="str">
        <f>IF(tblOrders[[#This Row],[Sales]]&gt;1000000,"High Value","Standard")</f>
        <v>Standard</v>
      </c>
      <c r="T3140" t="str">
        <f>_xlfn.XLOOKUP(tblOrders[[#This Row],[ProductID]], tblProducts[ProductID], tblProducts[ProductName])</f>
        <v>Product 71</v>
      </c>
      <c r="U3140">
        <f>_xlfn.XLOOKUP(tblOrders[[#This Row],[SalesRepID]], tblSalesreps[RepID], tblSalesreps[Target])</f>
        <v>19619177</v>
      </c>
    </row>
    <row r="3141" spans="1:21">
      <c r="A3141" t="s">
        <v>3938</v>
      </c>
      <c r="B3141" s="7" t="s">
        <v>396</v>
      </c>
      <c r="C3141" t="s">
        <v>129</v>
      </c>
      <c r="D3141" t="s">
        <v>96</v>
      </c>
      <c r="E3141" t="s">
        <v>50</v>
      </c>
      <c r="F3141" t="s">
        <v>51</v>
      </c>
      <c r="G3141">
        <v>6</v>
      </c>
      <c r="H3141">
        <v>0.15</v>
      </c>
      <c r="I3141" s="2">
        <v>79386.600000000006</v>
      </c>
      <c r="J3141" t="str">
        <f>_xlfn.XLOOKUP(tblOrders[[#This Row],[CustomerID]], tblCustomers[CustomerID], tblCustomers[CustomerName])</f>
        <v>Customer 237</v>
      </c>
      <c r="K3141" t="str">
        <f>_xlfn.XLOOKUP(tblOrders[[#This Row],[CustomerID]], tblCustomers[CustomerID], tblCustomers[Segment])</f>
        <v>Consumer</v>
      </c>
      <c r="L3141" t="str">
        <f>_xlfn.XLOOKUP(tblOrders[[#This Row],[ProductID]], tblProducts[ProductID], tblProducts[Category])</f>
        <v>Office</v>
      </c>
      <c r="M3141">
        <f>_xlfn.XLOOKUP(tblOrders[[#This Row],[ProductID]], tblProducts[ProductID], tblProducts[CostPrice])</f>
        <v>20831</v>
      </c>
      <c r="N3141">
        <f>tblOrders[[#This Row],[Sales]]-(tblOrders[[#This Row],[CostPrice]]*tblOrders[[#This Row],[Quantity]])</f>
        <v>-45599.399999999994</v>
      </c>
      <c r="O3141" t="str">
        <f>TEXT(tblOrders[[#This Row],[Date]],"mmm-yyyy")</f>
        <v>Oct-2025</v>
      </c>
      <c r="P3141" t="str">
        <f>_xlfn.XLOOKUP(tblOrders[[#This Row],[OrderID]], tblReturns[OrderID], tblReturns[Returned])</f>
        <v>Yes</v>
      </c>
      <c r="Q3141" t="str">
        <f>_xlfn.XLOOKUP(tblOrders[[#This Row],[OrderID]], tblShipping[OrderID], tblShipping[ShipMode])</f>
        <v>Standard</v>
      </c>
      <c r="R3141" t="str">
        <f>IFERROR(_xlfn.XLOOKUP(A3140, tblCustomers[CustomerID], tblCustomers[CustomerName]), "Not Found")</f>
        <v>Not Found</v>
      </c>
      <c r="S3141" t="str">
        <f>IF(tblOrders[[#This Row],[Sales]]&gt;1000000,"High Value","Standard")</f>
        <v>Standard</v>
      </c>
      <c r="T3141" t="str">
        <f>_xlfn.XLOOKUP(tblOrders[[#This Row],[ProductID]], tblProducts[ProductID], tblProducts[ProductName])</f>
        <v>Product 24</v>
      </c>
      <c r="U3141">
        <f>_xlfn.XLOOKUP(tblOrders[[#This Row],[SalesRepID]], tblSalesreps[RepID], tblSalesreps[Target])</f>
        <v>17350666</v>
      </c>
    </row>
    <row r="3142" spans="1:21">
      <c r="A3142" t="s">
        <v>3939</v>
      </c>
      <c r="B3142" s="7" t="s">
        <v>58</v>
      </c>
      <c r="C3142" t="s">
        <v>658</v>
      </c>
      <c r="D3142" t="s">
        <v>817</v>
      </c>
      <c r="E3142" t="s">
        <v>205</v>
      </c>
      <c r="F3142" t="s">
        <v>14</v>
      </c>
      <c r="G3142">
        <v>7</v>
      </c>
      <c r="H3142">
        <v>0.05</v>
      </c>
      <c r="I3142" s="2">
        <v>922049.1</v>
      </c>
      <c r="J3142" t="str">
        <f>_xlfn.XLOOKUP(tblOrders[[#This Row],[CustomerID]], tblCustomers[CustomerID], tblCustomers[CustomerName])</f>
        <v>Customer 178</v>
      </c>
      <c r="K3142" t="str">
        <f>_xlfn.XLOOKUP(tblOrders[[#This Row],[CustomerID]], tblCustomers[CustomerID], tblCustomers[Segment])</f>
        <v>Consumer</v>
      </c>
      <c r="L3142" t="str">
        <f>_xlfn.XLOOKUP(tblOrders[[#This Row],[ProductID]], tblProducts[ProductID], tblProducts[Category])</f>
        <v>Furniture</v>
      </c>
      <c r="M3142">
        <f>_xlfn.XLOOKUP(tblOrders[[#This Row],[ProductID]], tblProducts[ProductID], tblProducts[CostPrice])</f>
        <v>11009</v>
      </c>
      <c r="N3142">
        <f>tblOrders[[#This Row],[Sales]]-(tblOrders[[#This Row],[CostPrice]]*tblOrders[[#This Row],[Quantity]])</f>
        <v>844986.1</v>
      </c>
      <c r="O3142" t="str">
        <f>TEXT(tblOrders[[#This Row],[Date]],"mmm-yyyy")</f>
        <v>Jan-2025</v>
      </c>
      <c r="P3142" t="str">
        <f>_xlfn.XLOOKUP(tblOrders[[#This Row],[OrderID]], tblReturns[OrderID], tblReturns[Returned])</f>
        <v>No</v>
      </c>
      <c r="Q3142" t="str">
        <f>_xlfn.XLOOKUP(tblOrders[[#This Row],[OrderID]], tblShipping[OrderID], tblShipping[ShipMode])</f>
        <v>Pickup</v>
      </c>
      <c r="R3142" t="str">
        <f>IFERROR(_xlfn.XLOOKUP(A3141, tblCustomers[CustomerID], tblCustomers[CustomerName]), "Not Found")</f>
        <v>Not Found</v>
      </c>
      <c r="S3142" t="str">
        <f>IF(tblOrders[[#This Row],[Sales]]&gt;1000000,"High Value","Standard")</f>
        <v>Standard</v>
      </c>
      <c r="T3142" t="str">
        <f>_xlfn.XLOOKUP(tblOrders[[#This Row],[ProductID]], tblProducts[ProductID], tblProducts[ProductName])</f>
        <v>Product 99</v>
      </c>
      <c r="U3142">
        <f>_xlfn.XLOOKUP(tblOrders[[#This Row],[SalesRepID]], tblSalesreps[RepID], tblSalesreps[Target])</f>
        <v>16246424</v>
      </c>
    </row>
    <row r="3143" spans="1:21">
      <c r="A3143" t="s">
        <v>3940</v>
      </c>
      <c r="B3143" s="7" t="s">
        <v>1281</v>
      </c>
      <c r="C3143" t="s">
        <v>361</v>
      </c>
      <c r="D3143" t="s">
        <v>546</v>
      </c>
      <c r="E3143" t="s">
        <v>119</v>
      </c>
      <c r="F3143" t="s">
        <v>88</v>
      </c>
      <c r="G3143">
        <v>4</v>
      </c>
      <c r="H3143">
        <v>0</v>
      </c>
      <c r="I3143" s="2">
        <v>331996</v>
      </c>
      <c r="J3143" t="str">
        <f>_xlfn.XLOOKUP(tblOrders[[#This Row],[CustomerID]], tblCustomers[CustomerID], tblCustomers[CustomerName])</f>
        <v>Customer 34</v>
      </c>
      <c r="K3143" t="str">
        <f>_xlfn.XLOOKUP(tblOrders[[#This Row],[CustomerID]], tblCustomers[CustomerID], tblCustomers[Segment])</f>
        <v>Corporate</v>
      </c>
      <c r="L3143" t="str">
        <f>_xlfn.XLOOKUP(tblOrders[[#This Row],[ProductID]], tblProducts[ProductID], tblProducts[Category])</f>
        <v>Home</v>
      </c>
      <c r="M3143">
        <f>_xlfn.XLOOKUP(tblOrders[[#This Row],[ProductID]], tblProducts[ProductID], tblProducts[CostPrice])</f>
        <v>51783</v>
      </c>
      <c r="N3143">
        <f>tblOrders[[#This Row],[Sales]]-(tblOrders[[#This Row],[CostPrice]]*tblOrders[[#This Row],[Quantity]])</f>
        <v>124864</v>
      </c>
      <c r="O3143" t="str">
        <f>TEXT(tblOrders[[#This Row],[Date]],"mmm-yyyy")</f>
        <v>Jun-2025</v>
      </c>
      <c r="P3143" t="str">
        <f>_xlfn.XLOOKUP(tblOrders[[#This Row],[OrderID]], tblReturns[OrderID], tblReturns[Returned])</f>
        <v>No</v>
      </c>
      <c r="Q3143" t="str">
        <f>_xlfn.XLOOKUP(tblOrders[[#This Row],[OrderID]], tblShipping[OrderID], tblShipping[ShipMode])</f>
        <v>Pickup</v>
      </c>
      <c r="R3143" t="str">
        <f>IFERROR(_xlfn.XLOOKUP(A3142, tblCustomers[CustomerID], tblCustomers[CustomerName]), "Not Found")</f>
        <v>Not Found</v>
      </c>
      <c r="S3143" t="str">
        <f>IF(tblOrders[[#This Row],[Sales]]&gt;1000000,"High Value","Standard")</f>
        <v>Standard</v>
      </c>
      <c r="T3143" t="str">
        <f>_xlfn.XLOOKUP(tblOrders[[#This Row],[ProductID]], tblProducts[ProductID], tblProducts[ProductName])</f>
        <v>Product 14</v>
      </c>
      <c r="U3143">
        <f>_xlfn.XLOOKUP(tblOrders[[#This Row],[SalesRepID]], tblSalesreps[RepID], tblSalesreps[Target])</f>
        <v>5886694</v>
      </c>
    </row>
    <row r="3144" spans="1:21">
      <c r="A3144" t="s">
        <v>3941</v>
      </c>
      <c r="B3144" s="7" t="s">
        <v>263</v>
      </c>
      <c r="C3144" t="s">
        <v>2360</v>
      </c>
      <c r="D3144" t="s">
        <v>164</v>
      </c>
      <c r="E3144" t="s">
        <v>40</v>
      </c>
      <c r="F3144" t="s">
        <v>26</v>
      </c>
      <c r="G3144">
        <v>3</v>
      </c>
      <c r="H3144">
        <v>0.15</v>
      </c>
      <c r="I3144" s="2">
        <v>264881.25</v>
      </c>
      <c r="J3144" t="str">
        <f>_xlfn.XLOOKUP(tblOrders[[#This Row],[CustomerID]], tblCustomers[CustomerID], tblCustomers[CustomerName])</f>
        <v>Customer 288</v>
      </c>
      <c r="K3144" t="str">
        <f>_xlfn.XLOOKUP(tblOrders[[#This Row],[CustomerID]], tblCustomers[CustomerID], tblCustomers[Segment])</f>
        <v>SME</v>
      </c>
      <c r="L3144" t="str">
        <f>_xlfn.XLOOKUP(tblOrders[[#This Row],[ProductID]], tblProducts[ProductID], tblProducts[Category])</f>
        <v>Electronics</v>
      </c>
      <c r="M3144">
        <f>_xlfn.XLOOKUP(tblOrders[[#This Row],[ProductID]], tblProducts[ProductID], tblProducts[CostPrice])</f>
        <v>44535</v>
      </c>
      <c r="N3144">
        <f>tblOrders[[#This Row],[Sales]]-(tblOrders[[#This Row],[CostPrice]]*tblOrders[[#This Row],[Quantity]])</f>
        <v>131276.25</v>
      </c>
      <c r="O3144" t="str">
        <f>TEXT(tblOrders[[#This Row],[Date]],"mmm-yyyy")</f>
        <v>Nov-2025</v>
      </c>
      <c r="P3144" t="str">
        <f>_xlfn.XLOOKUP(tblOrders[[#This Row],[OrderID]], tblReturns[OrderID], tblReturns[Returned])</f>
        <v>No</v>
      </c>
      <c r="Q3144" t="str">
        <f>_xlfn.XLOOKUP(tblOrders[[#This Row],[OrderID]], tblShipping[OrderID], tblShipping[ShipMode])</f>
        <v>Standard</v>
      </c>
      <c r="R3144" t="str">
        <f>IFERROR(_xlfn.XLOOKUP(A3143, tblCustomers[CustomerID], tblCustomers[CustomerName]), "Not Found")</f>
        <v>Not Found</v>
      </c>
      <c r="S3144" t="str">
        <f>IF(tblOrders[[#This Row],[Sales]]&gt;1000000,"High Value","Standard")</f>
        <v>Standard</v>
      </c>
      <c r="T3144" t="str">
        <f>_xlfn.XLOOKUP(tblOrders[[#This Row],[ProductID]], tblProducts[ProductID], tblProducts[ProductName])</f>
        <v>Product 71</v>
      </c>
      <c r="U3144">
        <f>_xlfn.XLOOKUP(tblOrders[[#This Row],[SalesRepID]], tblSalesreps[RepID], tblSalesreps[Target])</f>
        <v>6291486</v>
      </c>
    </row>
    <row r="3145" spans="1:21">
      <c r="A3145" t="s">
        <v>3942</v>
      </c>
      <c r="B3145" s="7" t="s">
        <v>749</v>
      </c>
      <c r="C3145" t="s">
        <v>254</v>
      </c>
      <c r="D3145" t="s">
        <v>169</v>
      </c>
      <c r="E3145" t="s">
        <v>25</v>
      </c>
      <c r="F3145" t="s">
        <v>14</v>
      </c>
      <c r="G3145">
        <v>1</v>
      </c>
      <c r="H3145">
        <v>0.15</v>
      </c>
      <c r="I3145" s="2">
        <v>85026.35</v>
      </c>
      <c r="J3145" t="str">
        <f>_xlfn.XLOOKUP(tblOrders[[#This Row],[CustomerID]], tblCustomers[CustomerID], tblCustomers[CustomerName])</f>
        <v>Customer 59</v>
      </c>
      <c r="K3145" t="str">
        <f>_xlfn.XLOOKUP(tblOrders[[#This Row],[CustomerID]], tblCustomers[CustomerID], tblCustomers[Segment])</f>
        <v>SME</v>
      </c>
      <c r="L3145" t="str">
        <f>_xlfn.XLOOKUP(tblOrders[[#This Row],[ProductID]], tblProducts[ProductID], tblProducts[Category])</f>
        <v>Electronics</v>
      </c>
      <c r="M3145">
        <f>_xlfn.XLOOKUP(tblOrders[[#This Row],[ProductID]], tblProducts[ProductID], tblProducts[CostPrice])</f>
        <v>8587</v>
      </c>
      <c r="N3145">
        <f>tblOrders[[#This Row],[Sales]]-(tblOrders[[#This Row],[CostPrice]]*tblOrders[[#This Row],[Quantity]])</f>
        <v>76439.350000000006</v>
      </c>
      <c r="O3145" t="str">
        <f>TEXT(tblOrders[[#This Row],[Date]],"mmm-yyyy")</f>
        <v>Feb-2025</v>
      </c>
      <c r="P3145" t="str">
        <f>_xlfn.XLOOKUP(tblOrders[[#This Row],[OrderID]], tblReturns[OrderID], tblReturns[Returned])</f>
        <v>No</v>
      </c>
      <c r="Q3145" t="str">
        <f>_xlfn.XLOOKUP(tblOrders[[#This Row],[OrderID]], tblShipping[OrderID], tblShipping[ShipMode])</f>
        <v>Pickup</v>
      </c>
      <c r="R3145" t="str">
        <f>IFERROR(_xlfn.XLOOKUP(A3144, tblCustomers[CustomerID], tblCustomers[CustomerName]), "Not Found")</f>
        <v>Not Found</v>
      </c>
      <c r="S3145" t="str">
        <f>IF(tblOrders[[#This Row],[Sales]]&gt;1000000,"High Value","Standard")</f>
        <v>Standard</v>
      </c>
      <c r="T3145" t="str">
        <f>_xlfn.XLOOKUP(tblOrders[[#This Row],[ProductID]], tblProducts[ProductID], tblProducts[ProductName])</f>
        <v>Product 9</v>
      </c>
      <c r="U3145">
        <f>_xlfn.XLOOKUP(tblOrders[[#This Row],[SalesRepID]], tblSalesreps[RepID], tblSalesreps[Target])</f>
        <v>7094914</v>
      </c>
    </row>
    <row r="3146" spans="1:21">
      <c r="A3146" t="s">
        <v>3943</v>
      </c>
      <c r="B3146" s="7" t="s">
        <v>1149</v>
      </c>
      <c r="C3146" t="s">
        <v>1138</v>
      </c>
      <c r="D3146" t="s">
        <v>566</v>
      </c>
      <c r="E3146" t="s">
        <v>165</v>
      </c>
      <c r="F3146" t="s">
        <v>26</v>
      </c>
      <c r="G3146">
        <v>5</v>
      </c>
      <c r="H3146">
        <v>0.1</v>
      </c>
      <c r="I3146" s="2">
        <v>202288.5</v>
      </c>
      <c r="J3146" t="str">
        <f>_xlfn.XLOOKUP(tblOrders[[#This Row],[CustomerID]], tblCustomers[CustomerID], tblCustomers[CustomerName])</f>
        <v>Customer 87</v>
      </c>
      <c r="K3146" t="str">
        <f>_xlfn.XLOOKUP(tblOrders[[#This Row],[CustomerID]], tblCustomers[CustomerID], tblCustomers[Segment])</f>
        <v>Consumer</v>
      </c>
      <c r="L3146" t="str">
        <f>_xlfn.XLOOKUP(tblOrders[[#This Row],[ProductID]], tblProducts[ProductID], tblProducts[Category])</f>
        <v>Electronics</v>
      </c>
      <c r="M3146">
        <f>_xlfn.XLOOKUP(tblOrders[[#This Row],[ProductID]], tblProducts[ProductID], tblProducts[CostPrice])</f>
        <v>26222</v>
      </c>
      <c r="N3146">
        <f>tblOrders[[#This Row],[Sales]]-(tblOrders[[#This Row],[CostPrice]]*tblOrders[[#This Row],[Quantity]])</f>
        <v>71178.5</v>
      </c>
      <c r="O3146" t="str">
        <f>TEXT(tblOrders[[#This Row],[Date]],"mmm-yyyy")</f>
        <v>Mar-2025</v>
      </c>
      <c r="P3146" t="str">
        <f>_xlfn.XLOOKUP(tblOrders[[#This Row],[OrderID]], tblReturns[OrderID], tblReturns[Returned])</f>
        <v>No</v>
      </c>
      <c r="Q3146" t="str">
        <f>_xlfn.XLOOKUP(tblOrders[[#This Row],[OrderID]], tblShipping[OrderID], tblShipping[ShipMode])</f>
        <v>Standard</v>
      </c>
      <c r="R3146" t="str">
        <f>IFERROR(_xlfn.XLOOKUP(A3145, tblCustomers[CustomerID], tblCustomers[CustomerName]), "Not Found")</f>
        <v>Not Found</v>
      </c>
      <c r="S3146" t="str">
        <f>IF(tblOrders[[#This Row],[Sales]]&gt;1000000,"High Value","Standard")</f>
        <v>Standard</v>
      </c>
      <c r="T3146" t="str">
        <f>_xlfn.XLOOKUP(tblOrders[[#This Row],[ProductID]], tblProducts[ProductID], tblProducts[ProductName])</f>
        <v>Product 87</v>
      </c>
      <c r="U3146">
        <f>_xlfn.XLOOKUP(tblOrders[[#This Row],[SalesRepID]], tblSalesreps[RepID], tblSalesreps[Target])</f>
        <v>16839910</v>
      </c>
    </row>
    <row r="3147" spans="1:21">
      <c r="A3147" t="s">
        <v>3944</v>
      </c>
      <c r="B3147" s="7" t="s">
        <v>542</v>
      </c>
      <c r="C3147" t="s">
        <v>512</v>
      </c>
      <c r="D3147" t="s">
        <v>44</v>
      </c>
      <c r="E3147" t="s">
        <v>105</v>
      </c>
      <c r="F3147" t="s">
        <v>26</v>
      </c>
      <c r="G3147">
        <v>7</v>
      </c>
      <c r="H3147">
        <v>0.1</v>
      </c>
      <c r="I3147" s="2">
        <v>483102.9</v>
      </c>
      <c r="J3147" t="str">
        <f>_xlfn.XLOOKUP(tblOrders[[#This Row],[CustomerID]], tblCustomers[CustomerID], tblCustomers[CustomerName])</f>
        <v>Customer 16</v>
      </c>
      <c r="K3147" t="str">
        <f>_xlfn.XLOOKUP(tblOrders[[#This Row],[CustomerID]], tblCustomers[CustomerID], tblCustomers[Segment])</f>
        <v>Consumer</v>
      </c>
      <c r="L3147" t="str">
        <f>_xlfn.XLOOKUP(tblOrders[[#This Row],[ProductID]], tblProducts[ProductID], tblProducts[Category])</f>
        <v>Furniture</v>
      </c>
      <c r="M3147">
        <f>_xlfn.XLOOKUP(tblOrders[[#This Row],[ProductID]], tblProducts[ProductID], tblProducts[CostPrice])</f>
        <v>48953</v>
      </c>
      <c r="N3147">
        <f>tblOrders[[#This Row],[Sales]]-(tblOrders[[#This Row],[CostPrice]]*tblOrders[[#This Row],[Quantity]])</f>
        <v>140431.90000000002</v>
      </c>
      <c r="O3147" t="str">
        <f>TEXT(tblOrders[[#This Row],[Date]],"mmm-yyyy")</f>
        <v>Jan-2025</v>
      </c>
      <c r="P3147" t="str">
        <f>_xlfn.XLOOKUP(tblOrders[[#This Row],[OrderID]], tblReturns[OrderID], tblReturns[Returned])</f>
        <v>No</v>
      </c>
      <c r="Q3147" t="str">
        <f>_xlfn.XLOOKUP(tblOrders[[#This Row],[OrderID]], tblShipping[OrderID], tblShipping[ShipMode])</f>
        <v>Standard</v>
      </c>
      <c r="R3147" t="str">
        <f>IFERROR(_xlfn.XLOOKUP(A3146, tblCustomers[CustomerID], tblCustomers[CustomerName]), "Not Found")</f>
        <v>Not Found</v>
      </c>
      <c r="S3147" t="str">
        <f>IF(tblOrders[[#This Row],[Sales]]&gt;1000000,"High Value","Standard")</f>
        <v>Standard</v>
      </c>
      <c r="T3147" t="str">
        <f>_xlfn.XLOOKUP(tblOrders[[#This Row],[ProductID]], tblProducts[ProductID], tblProducts[ProductName])</f>
        <v>Product 56</v>
      </c>
      <c r="U3147">
        <f>_xlfn.XLOOKUP(tblOrders[[#This Row],[SalesRepID]], tblSalesreps[RepID], tblSalesreps[Target])</f>
        <v>8698154</v>
      </c>
    </row>
    <row r="3148" spans="1:21">
      <c r="A3148" t="s">
        <v>3945</v>
      </c>
      <c r="B3148" s="7" t="s">
        <v>221</v>
      </c>
      <c r="C3148" t="s">
        <v>507</v>
      </c>
      <c r="D3148" t="s">
        <v>308</v>
      </c>
      <c r="E3148" t="s">
        <v>202</v>
      </c>
      <c r="F3148" t="s">
        <v>88</v>
      </c>
      <c r="G3148">
        <v>7</v>
      </c>
      <c r="H3148">
        <v>0.2</v>
      </c>
      <c r="I3148" s="2">
        <v>465259.2</v>
      </c>
      <c r="J3148" t="str">
        <f>_xlfn.XLOOKUP(tblOrders[[#This Row],[CustomerID]], tblCustomers[CustomerID], tblCustomers[CustomerName])</f>
        <v>Customer 133</v>
      </c>
      <c r="K3148" t="str">
        <f>_xlfn.XLOOKUP(tblOrders[[#This Row],[CustomerID]], tblCustomers[CustomerID], tblCustomers[Segment])</f>
        <v>Corporate</v>
      </c>
      <c r="L3148" t="str">
        <f>_xlfn.XLOOKUP(tblOrders[[#This Row],[ProductID]], tblProducts[ProductID], tblProducts[Category])</f>
        <v>Furniture</v>
      </c>
      <c r="M3148">
        <f>_xlfn.XLOOKUP(tblOrders[[#This Row],[ProductID]], tblProducts[ProductID], tblProducts[CostPrice])</f>
        <v>27039</v>
      </c>
      <c r="N3148">
        <f>tblOrders[[#This Row],[Sales]]-(tblOrders[[#This Row],[CostPrice]]*tblOrders[[#This Row],[Quantity]])</f>
        <v>275986.2</v>
      </c>
      <c r="O3148" t="str">
        <f>TEXT(tblOrders[[#This Row],[Date]],"mmm-yyyy")</f>
        <v>Jun-2025</v>
      </c>
      <c r="P3148" t="str">
        <f>_xlfn.XLOOKUP(tblOrders[[#This Row],[OrderID]], tblReturns[OrderID], tblReturns[Returned])</f>
        <v>No</v>
      </c>
      <c r="Q3148" t="str">
        <f>_xlfn.XLOOKUP(tblOrders[[#This Row],[OrderID]], tblShipping[OrderID], tblShipping[ShipMode])</f>
        <v>Express</v>
      </c>
      <c r="R3148" t="str">
        <f>IFERROR(_xlfn.XLOOKUP(A3147, tblCustomers[CustomerID], tblCustomers[CustomerName]), "Not Found")</f>
        <v>Not Found</v>
      </c>
      <c r="S3148" t="str">
        <f>IF(tblOrders[[#This Row],[Sales]]&gt;1000000,"High Value","Standard")</f>
        <v>Standard</v>
      </c>
      <c r="T3148" t="str">
        <f>_xlfn.XLOOKUP(tblOrders[[#This Row],[ProductID]], tblProducts[ProductID], tblProducts[ProductName])</f>
        <v>Product 13</v>
      </c>
      <c r="U3148">
        <f>_xlfn.XLOOKUP(tblOrders[[#This Row],[SalesRepID]], tblSalesreps[RepID], tblSalesreps[Target])</f>
        <v>10652665</v>
      </c>
    </row>
    <row r="3149" spans="1:21">
      <c r="A3149" t="s">
        <v>3946</v>
      </c>
      <c r="B3149" s="7" t="s">
        <v>486</v>
      </c>
      <c r="C3149" t="s">
        <v>2261</v>
      </c>
      <c r="D3149" t="s">
        <v>597</v>
      </c>
      <c r="E3149" t="s">
        <v>165</v>
      </c>
      <c r="F3149" t="s">
        <v>26</v>
      </c>
      <c r="G3149">
        <v>7</v>
      </c>
      <c r="H3149">
        <v>0.05</v>
      </c>
      <c r="I3149" s="2">
        <v>430188.5</v>
      </c>
      <c r="J3149" t="str">
        <f>_xlfn.XLOOKUP(tblOrders[[#This Row],[CustomerID]], tblCustomers[CustomerID], tblCustomers[CustomerName])</f>
        <v>Customer 123</v>
      </c>
      <c r="K3149" t="str">
        <f>_xlfn.XLOOKUP(tblOrders[[#This Row],[CustomerID]], tblCustomers[CustomerID], tblCustomers[Segment])</f>
        <v>Consumer</v>
      </c>
      <c r="L3149" t="str">
        <f>_xlfn.XLOOKUP(tblOrders[[#This Row],[ProductID]], tblProducts[ProductID], tblProducts[Category])</f>
        <v>Electronics</v>
      </c>
      <c r="M3149">
        <f>_xlfn.XLOOKUP(tblOrders[[#This Row],[ProductID]], tblProducts[ProductID], tblProducts[CostPrice])</f>
        <v>35454</v>
      </c>
      <c r="N3149">
        <f>tblOrders[[#This Row],[Sales]]-(tblOrders[[#This Row],[CostPrice]]*tblOrders[[#This Row],[Quantity]])</f>
        <v>182010.5</v>
      </c>
      <c r="O3149" t="str">
        <f>TEXT(tblOrders[[#This Row],[Date]],"mmm-yyyy")</f>
        <v>Sep-2025</v>
      </c>
      <c r="P3149" t="str">
        <f>_xlfn.XLOOKUP(tblOrders[[#This Row],[OrderID]], tblReturns[OrderID], tblReturns[Returned])</f>
        <v>No</v>
      </c>
      <c r="Q3149" t="str">
        <f>_xlfn.XLOOKUP(tblOrders[[#This Row],[OrderID]], tblShipping[OrderID], tblShipping[ShipMode])</f>
        <v>Pickup</v>
      </c>
      <c r="R3149" t="str">
        <f>IFERROR(_xlfn.XLOOKUP(A3148, tblCustomers[CustomerID], tblCustomers[CustomerName]), "Not Found")</f>
        <v>Not Found</v>
      </c>
      <c r="S3149" t="str">
        <f>IF(tblOrders[[#This Row],[Sales]]&gt;1000000,"High Value","Standard")</f>
        <v>Standard</v>
      </c>
      <c r="T3149" t="str">
        <f>_xlfn.XLOOKUP(tblOrders[[#This Row],[ProductID]], tblProducts[ProductID], tblProducts[ProductName])</f>
        <v>Product 28</v>
      </c>
      <c r="U3149">
        <f>_xlfn.XLOOKUP(tblOrders[[#This Row],[SalesRepID]], tblSalesreps[RepID], tblSalesreps[Target])</f>
        <v>16839910</v>
      </c>
    </row>
    <row r="3150" spans="1:21">
      <c r="A3150" t="s">
        <v>3947</v>
      </c>
      <c r="B3150" s="7" t="s">
        <v>858</v>
      </c>
      <c r="C3150" t="s">
        <v>554</v>
      </c>
      <c r="D3150" t="s">
        <v>397</v>
      </c>
      <c r="E3150" t="s">
        <v>19</v>
      </c>
      <c r="F3150" t="s">
        <v>26</v>
      </c>
      <c r="G3150">
        <v>6</v>
      </c>
      <c r="H3150">
        <v>0.15</v>
      </c>
      <c r="I3150" s="2">
        <v>479491.8</v>
      </c>
      <c r="J3150" t="str">
        <f>_xlfn.XLOOKUP(tblOrders[[#This Row],[CustomerID]], tblCustomers[CustomerID], tblCustomers[CustomerName])</f>
        <v>Customer 219</v>
      </c>
      <c r="K3150" t="str">
        <f>_xlfn.XLOOKUP(tblOrders[[#This Row],[CustomerID]], tblCustomers[CustomerID], tblCustomers[Segment])</f>
        <v>SME</v>
      </c>
      <c r="L3150" t="str">
        <f>_xlfn.XLOOKUP(tblOrders[[#This Row],[ProductID]], tblProducts[ProductID], tblProducts[Category])</f>
        <v>Electronics</v>
      </c>
      <c r="M3150">
        <f>_xlfn.XLOOKUP(tblOrders[[#This Row],[ProductID]], tblProducts[ProductID], tblProducts[CostPrice])</f>
        <v>13474</v>
      </c>
      <c r="N3150">
        <f>tblOrders[[#This Row],[Sales]]-(tblOrders[[#This Row],[CostPrice]]*tblOrders[[#This Row],[Quantity]])</f>
        <v>398647.8</v>
      </c>
      <c r="O3150" t="str">
        <f>TEXT(tblOrders[[#This Row],[Date]],"mmm-yyyy")</f>
        <v>Aug-2025</v>
      </c>
      <c r="P3150" t="str">
        <f>_xlfn.XLOOKUP(tblOrders[[#This Row],[OrderID]], tblReturns[OrderID], tblReturns[Returned])</f>
        <v>No</v>
      </c>
      <c r="Q3150" t="str">
        <f>_xlfn.XLOOKUP(tblOrders[[#This Row],[OrderID]], tblShipping[OrderID], tblShipping[ShipMode])</f>
        <v>Pickup</v>
      </c>
      <c r="R3150" t="str">
        <f>IFERROR(_xlfn.XLOOKUP(A3149, tblCustomers[CustomerID], tblCustomers[CustomerName]), "Not Found")</f>
        <v>Not Found</v>
      </c>
      <c r="S3150" t="str">
        <f>IF(tblOrders[[#This Row],[Sales]]&gt;1000000,"High Value","Standard")</f>
        <v>Standard</v>
      </c>
      <c r="T3150" t="str">
        <f>_xlfn.XLOOKUP(tblOrders[[#This Row],[ProductID]], tblProducts[ProductID], tblProducts[ProductName])</f>
        <v>Product 27</v>
      </c>
      <c r="U3150">
        <f>_xlfn.XLOOKUP(tblOrders[[#This Row],[SalesRepID]], tblSalesreps[RepID], tblSalesreps[Target])</f>
        <v>11347243</v>
      </c>
    </row>
    <row r="3151" spans="1:21">
      <c r="A3151" t="s">
        <v>3948</v>
      </c>
      <c r="B3151" s="7" t="s">
        <v>291</v>
      </c>
      <c r="C3151" t="s">
        <v>330</v>
      </c>
      <c r="D3151" t="s">
        <v>49</v>
      </c>
      <c r="E3151" t="s">
        <v>50</v>
      </c>
      <c r="F3151" t="s">
        <v>14</v>
      </c>
      <c r="G3151">
        <v>4</v>
      </c>
      <c r="H3151">
        <v>0.05</v>
      </c>
      <c r="I3151" s="2">
        <v>490857.4</v>
      </c>
      <c r="J3151" t="str">
        <f>_xlfn.XLOOKUP(tblOrders[[#This Row],[CustomerID]], tblCustomers[CustomerID], tblCustomers[CustomerName])</f>
        <v>Customer 140</v>
      </c>
      <c r="K3151" t="str">
        <f>_xlfn.XLOOKUP(tblOrders[[#This Row],[CustomerID]], tblCustomers[CustomerID], tblCustomers[Segment])</f>
        <v>Consumer</v>
      </c>
      <c r="L3151" t="str">
        <f>_xlfn.XLOOKUP(tblOrders[[#This Row],[ProductID]], tblProducts[ProductID], tblProducts[Category])</f>
        <v>Home</v>
      </c>
      <c r="M3151">
        <f>_xlfn.XLOOKUP(tblOrders[[#This Row],[ProductID]], tblProducts[ProductID], tblProducts[CostPrice])</f>
        <v>71372</v>
      </c>
      <c r="N3151">
        <f>tblOrders[[#This Row],[Sales]]-(tblOrders[[#This Row],[CostPrice]]*tblOrders[[#This Row],[Quantity]])</f>
        <v>205369.40000000002</v>
      </c>
      <c r="O3151" t="str">
        <f>TEXT(tblOrders[[#This Row],[Date]],"mmm-yyyy")</f>
        <v>Aug-2025</v>
      </c>
      <c r="P3151" t="str">
        <f>_xlfn.XLOOKUP(tblOrders[[#This Row],[OrderID]], tblReturns[OrderID], tblReturns[Returned])</f>
        <v>No</v>
      </c>
      <c r="Q3151" t="str">
        <f>_xlfn.XLOOKUP(tblOrders[[#This Row],[OrderID]], tblShipping[OrderID], tblShipping[ShipMode])</f>
        <v>Express</v>
      </c>
      <c r="R3151" t="str">
        <f>IFERROR(_xlfn.XLOOKUP(A3150, tblCustomers[CustomerID], tblCustomers[CustomerName]), "Not Found")</f>
        <v>Not Found</v>
      </c>
      <c r="S3151" t="str">
        <f>IF(tblOrders[[#This Row],[Sales]]&gt;1000000,"High Value","Standard")</f>
        <v>Standard</v>
      </c>
      <c r="T3151" t="str">
        <f>_xlfn.XLOOKUP(tblOrders[[#This Row],[ProductID]], tblProducts[ProductID], tblProducts[ProductName])</f>
        <v>Product 51</v>
      </c>
      <c r="U3151">
        <f>_xlfn.XLOOKUP(tblOrders[[#This Row],[SalesRepID]], tblSalesreps[RepID], tblSalesreps[Target])</f>
        <v>17350666</v>
      </c>
    </row>
    <row r="3152" spans="1:21">
      <c r="A3152" t="s">
        <v>3949</v>
      </c>
      <c r="B3152" s="7" t="s">
        <v>509</v>
      </c>
      <c r="C3152" t="s">
        <v>684</v>
      </c>
      <c r="D3152" t="s">
        <v>255</v>
      </c>
      <c r="E3152" t="s">
        <v>35</v>
      </c>
      <c r="F3152" t="s">
        <v>51</v>
      </c>
      <c r="G3152">
        <v>5</v>
      </c>
      <c r="H3152">
        <v>0.1</v>
      </c>
      <c r="I3152" s="2">
        <v>355527</v>
      </c>
      <c r="J3152" t="str">
        <f>_xlfn.XLOOKUP(tblOrders[[#This Row],[CustomerID]], tblCustomers[CustomerID], tblCustomers[CustomerName])</f>
        <v>Customer 55</v>
      </c>
      <c r="K3152" t="str">
        <f>_xlfn.XLOOKUP(tblOrders[[#This Row],[CustomerID]], tblCustomers[CustomerID], tblCustomers[Segment])</f>
        <v>Corporate</v>
      </c>
      <c r="L3152" t="str">
        <f>_xlfn.XLOOKUP(tblOrders[[#This Row],[ProductID]], tblProducts[ProductID], tblProducts[Category])</f>
        <v>Electronics</v>
      </c>
      <c r="M3152">
        <f>_xlfn.XLOOKUP(tblOrders[[#This Row],[ProductID]], tblProducts[ProductID], tblProducts[CostPrice])</f>
        <v>58560</v>
      </c>
      <c r="N3152">
        <f>tblOrders[[#This Row],[Sales]]-(tblOrders[[#This Row],[CostPrice]]*tblOrders[[#This Row],[Quantity]])</f>
        <v>62727</v>
      </c>
      <c r="O3152" t="str">
        <f>TEXT(tblOrders[[#This Row],[Date]],"mmm-yyyy")</f>
        <v>Feb-2025</v>
      </c>
      <c r="P3152" t="str">
        <f>_xlfn.XLOOKUP(tblOrders[[#This Row],[OrderID]], tblReturns[OrderID], tblReturns[Returned])</f>
        <v>No</v>
      </c>
      <c r="Q3152" t="str">
        <f>_xlfn.XLOOKUP(tblOrders[[#This Row],[OrderID]], tblShipping[OrderID], tblShipping[ShipMode])</f>
        <v>Pickup</v>
      </c>
      <c r="R3152" t="str">
        <f>IFERROR(_xlfn.XLOOKUP(A3151, tblCustomers[CustomerID], tblCustomers[CustomerName]), "Not Found")</f>
        <v>Not Found</v>
      </c>
      <c r="S3152" t="str">
        <f>IF(tblOrders[[#This Row],[Sales]]&gt;1000000,"High Value","Standard")</f>
        <v>Standard</v>
      </c>
      <c r="T3152" t="str">
        <f>_xlfn.XLOOKUP(tblOrders[[#This Row],[ProductID]], tblProducts[ProductID], tblProducts[ProductName])</f>
        <v>Product 79</v>
      </c>
      <c r="U3152">
        <f>_xlfn.XLOOKUP(tblOrders[[#This Row],[SalesRepID]], tblSalesreps[RepID], tblSalesreps[Target])</f>
        <v>19619177</v>
      </c>
    </row>
    <row r="3153" spans="1:21">
      <c r="A3153" t="s">
        <v>3950</v>
      </c>
      <c r="B3153" s="7" t="s">
        <v>483</v>
      </c>
      <c r="C3153" t="s">
        <v>441</v>
      </c>
      <c r="D3153" t="s">
        <v>1230</v>
      </c>
      <c r="E3153" t="s">
        <v>69</v>
      </c>
      <c r="F3153" t="s">
        <v>51</v>
      </c>
      <c r="G3153">
        <v>5</v>
      </c>
      <c r="H3153">
        <v>0.15</v>
      </c>
      <c r="I3153" s="2">
        <v>373507</v>
      </c>
      <c r="J3153" t="str">
        <f>_xlfn.XLOOKUP(tblOrders[[#This Row],[CustomerID]], tblCustomers[CustomerID], tblCustomers[CustomerName])</f>
        <v>Customer 214</v>
      </c>
      <c r="K3153" t="str">
        <f>_xlfn.XLOOKUP(tblOrders[[#This Row],[CustomerID]], tblCustomers[CustomerID], tblCustomers[Segment])</f>
        <v>Consumer</v>
      </c>
      <c r="L3153" t="str">
        <f>_xlfn.XLOOKUP(tblOrders[[#This Row],[ProductID]], tblProducts[ProductID], tblProducts[Category])</f>
        <v>Furniture</v>
      </c>
      <c r="M3153">
        <f>_xlfn.XLOOKUP(tblOrders[[#This Row],[ProductID]], tblProducts[ProductID], tblProducts[CostPrice])</f>
        <v>48520</v>
      </c>
      <c r="N3153">
        <f>tblOrders[[#This Row],[Sales]]-(tblOrders[[#This Row],[CostPrice]]*tblOrders[[#This Row],[Quantity]])</f>
        <v>130907</v>
      </c>
      <c r="O3153" t="str">
        <f>TEXT(tblOrders[[#This Row],[Date]],"mmm-yyyy")</f>
        <v>May-2025</v>
      </c>
      <c r="P3153" t="str">
        <f>_xlfn.XLOOKUP(tblOrders[[#This Row],[OrderID]], tblReturns[OrderID], tblReturns[Returned])</f>
        <v>No</v>
      </c>
      <c r="Q3153" t="str">
        <f>_xlfn.XLOOKUP(tblOrders[[#This Row],[OrderID]], tblShipping[OrderID], tblShipping[ShipMode])</f>
        <v>Express</v>
      </c>
      <c r="R3153" t="str">
        <f>IFERROR(_xlfn.XLOOKUP(A3152, tblCustomers[CustomerID], tblCustomers[CustomerName]), "Not Found")</f>
        <v>Not Found</v>
      </c>
      <c r="S3153" t="str">
        <f>IF(tblOrders[[#This Row],[Sales]]&gt;1000000,"High Value","Standard")</f>
        <v>Standard</v>
      </c>
      <c r="T3153" t="str">
        <f>_xlfn.XLOOKUP(tblOrders[[#This Row],[ProductID]], tblProducts[ProductID], tblProducts[ProductName])</f>
        <v>Product 73</v>
      </c>
      <c r="U3153">
        <f>_xlfn.XLOOKUP(tblOrders[[#This Row],[SalesRepID]], tblSalesreps[RepID], tblSalesreps[Target])</f>
        <v>19473459</v>
      </c>
    </row>
    <row r="3154" spans="1:21">
      <c r="A3154" t="s">
        <v>3951</v>
      </c>
      <c r="B3154" s="7" t="s">
        <v>731</v>
      </c>
      <c r="C3154" t="s">
        <v>389</v>
      </c>
      <c r="D3154" t="s">
        <v>1034</v>
      </c>
      <c r="E3154" t="s">
        <v>87</v>
      </c>
      <c r="F3154" t="s">
        <v>14</v>
      </c>
      <c r="G3154">
        <v>6</v>
      </c>
      <c r="H3154">
        <v>0</v>
      </c>
      <c r="I3154" s="2">
        <v>896052</v>
      </c>
      <c r="J3154" t="str">
        <f>_xlfn.XLOOKUP(tblOrders[[#This Row],[CustomerID]], tblCustomers[CustomerID], tblCustomers[CustomerName])</f>
        <v>Customer 127</v>
      </c>
      <c r="K3154" t="str">
        <f>_xlfn.XLOOKUP(tblOrders[[#This Row],[CustomerID]], tblCustomers[CustomerID], tblCustomers[Segment])</f>
        <v>SME</v>
      </c>
      <c r="L3154" t="str">
        <f>_xlfn.XLOOKUP(tblOrders[[#This Row],[ProductID]], tblProducts[ProductID], tblProducts[Category])</f>
        <v>Furniture</v>
      </c>
      <c r="M3154">
        <f>_xlfn.XLOOKUP(tblOrders[[#This Row],[ProductID]], tblProducts[ProductID], tblProducts[CostPrice])</f>
        <v>51071</v>
      </c>
      <c r="N3154">
        <f>tblOrders[[#This Row],[Sales]]-(tblOrders[[#This Row],[CostPrice]]*tblOrders[[#This Row],[Quantity]])</f>
        <v>589626</v>
      </c>
      <c r="O3154" t="str">
        <f>TEXT(tblOrders[[#This Row],[Date]],"mmm-yyyy")</f>
        <v>Aug-2025</v>
      </c>
      <c r="P3154" t="str">
        <f>_xlfn.XLOOKUP(tblOrders[[#This Row],[OrderID]], tblReturns[OrderID], tblReturns[Returned])</f>
        <v>No</v>
      </c>
      <c r="Q3154" t="str">
        <f>_xlfn.XLOOKUP(tblOrders[[#This Row],[OrderID]], tblShipping[OrderID], tblShipping[ShipMode])</f>
        <v>Express</v>
      </c>
      <c r="R3154" t="str">
        <f>IFERROR(_xlfn.XLOOKUP(A3153, tblCustomers[CustomerID], tblCustomers[CustomerName]), "Not Found")</f>
        <v>Not Found</v>
      </c>
      <c r="S3154" t="str">
        <f>IF(tblOrders[[#This Row],[Sales]]&gt;1000000,"High Value","Standard")</f>
        <v>Standard</v>
      </c>
      <c r="T3154" t="str">
        <f>_xlfn.XLOOKUP(tblOrders[[#This Row],[ProductID]], tblProducts[ProductID], tblProducts[ProductName])</f>
        <v>Product 66</v>
      </c>
      <c r="U3154">
        <f>_xlfn.XLOOKUP(tblOrders[[#This Row],[SalesRepID]], tblSalesreps[RepID], tblSalesreps[Target])</f>
        <v>18500989</v>
      </c>
    </row>
    <row r="3155" spans="1:21">
      <c r="A3155" t="s">
        <v>3952</v>
      </c>
      <c r="B3155" s="7" t="s">
        <v>720</v>
      </c>
      <c r="C3155" t="s">
        <v>732</v>
      </c>
      <c r="D3155" t="s">
        <v>265</v>
      </c>
      <c r="E3155" t="s">
        <v>105</v>
      </c>
      <c r="F3155" t="s">
        <v>88</v>
      </c>
      <c r="G3155">
        <v>6</v>
      </c>
      <c r="H3155">
        <v>0</v>
      </c>
      <c r="I3155" s="2">
        <v>631494</v>
      </c>
      <c r="J3155" t="str">
        <f>_xlfn.XLOOKUP(tblOrders[[#This Row],[CustomerID]], tblCustomers[CustomerID], tblCustomers[CustomerName])</f>
        <v>Customer 266</v>
      </c>
      <c r="K3155" t="str">
        <f>_xlfn.XLOOKUP(tblOrders[[#This Row],[CustomerID]], tblCustomers[CustomerID], tblCustomers[Segment])</f>
        <v>SME</v>
      </c>
      <c r="L3155" t="str">
        <f>_xlfn.XLOOKUP(tblOrders[[#This Row],[ProductID]], tblProducts[ProductID], tblProducts[Category])</f>
        <v>Home</v>
      </c>
      <c r="M3155">
        <f>_xlfn.XLOOKUP(tblOrders[[#This Row],[ProductID]], tblProducts[ProductID], tblProducts[CostPrice])</f>
        <v>33642</v>
      </c>
      <c r="N3155">
        <f>tblOrders[[#This Row],[Sales]]-(tblOrders[[#This Row],[CostPrice]]*tblOrders[[#This Row],[Quantity]])</f>
        <v>429642</v>
      </c>
      <c r="O3155" t="str">
        <f>TEXT(tblOrders[[#This Row],[Date]],"mmm-yyyy")</f>
        <v>Mar-2025</v>
      </c>
      <c r="P3155" t="str">
        <f>_xlfn.XLOOKUP(tblOrders[[#This Row],[OrderID]], tblReturns[OrderID], tblReturns[Returned])</f>
        <v>No</v>
      </c>
      <c r="Q3155" t="str">
        <f>_xlfn.XLOOKUP(tblOrders[[#This Row],[OrderID]], tblShipping[OrderID], tblShipping[ShipMode])</f>
        <v>Express</v>
      </c>
      <c r="R3155" t="str">
        <f>IFERROR(_xlfn.XLOOKUP(A3154, tblCustomers[CustomerID], tblCustomers[CustomerName]), "Not Found")</f>
        <v>Not Found</v>
      </c>
      <c r="S3155" t="str">
        <f>IF(tblOrders[[#This Row],[Sales]]&gt;1000000,"High Value","Standard")</f>
        <v>Standard</v>
      </c>
      <c r="T3155" t="str">
        <f>_xlfn.XLOOKUP(tblOrders[[#This Row],[ProductID]], tblProducts[ProductID], tblProducts[ProductName])</f>
        <v>Product 17</v>
      </c>
      <c r="U3155">
        <f>_xlfn.XLOOKUP(tblOrders[[#This Row],[SalesRepID]], tblSalesreps[RepID], tblSalesreps[Target])</f>
        <v>8698154</v>
      </c>
    </row>
    <row r="3156" spans="1:21">
      <c r="A3156" t="s">
        <v>3953</v>
      </c>
      <c r="B3156" s="7" t="s">
        <v>1154</v>
      </c>
      <c r="C3156" t="s">
        <v>810</v>
      </c>
      <c r="D3156" t="s">
        <v>504</v>
      </c>
      <c r="E3156" t="s">
        <v>50</v>
      </c>
      <c r="F3156" t="s">
        <v>26</v>
      </c>
      <c r="G3156">
        <v>8</v>
      </c>
      <c r="H3156">
        <v>0.05</v>
      </c>
      <c r="I3156" s="2">
        <v>528268.4</v>
      </c>
      <c r="J3156" t="str">
        <f>_xlfn.XLOOKUP(tblOrders[[#This Row],[CustomerID]], tblCustomers[CustomerID], tblCustomers[CustomerName])</f>
        <v>Customer 18</v>
      </c>
      <c r="K3156" t="str">
        <f>_xlfn.XLOOKUP(tblOrders[[#This Row],[CustomerID]], tblCustomers[CustomerID], tblCustomers[Segment])</f>
        <v>Corporate</v>
      </c>
      <c r="L3156" t="str">
        <f>_xlfn.XLOOKUP(tblOrders[[#This Row],[ProductID]], tblProducts[ProductID], tblProducts[Category])</f>
        <v>Office</v>
      </c>
      <c r="M3156">
        <f>_xlfn.XLOOKUP(tblOrders[[#This Row],[ProductID]], tblProducts[ProductID], tblProducts[CostPrice])</f>
        <v>12010</v>
      </c>
      <c r="N3156">
        <f>tblOrders[[#This Row],[Sales]]-(tblOrders[[#This Row],[CostPrice]]*tblOrders[[#This Row],[Quantity]])</f>
        <v>432188.4</v>
      </c>
      <c r="O3156" t="str">
        <f>TEXT(tblOrders[[#This Row],[Date]],"mmm-yyyy")</f>
        <v>Nov-2025</v>
      </c>
      <c r="P3156" t="str">
        <f>_xlfn.XLOOKUP(tblOrders[[#This Row],[OrderID]], tblReturns[OrderID], tblReturns[Returned])</f>
        <v>No</v>
      </c>
      <c r="Q3156" t="str">
        <f>_xlfn.XLOOKUP(tblOrders[[#This Row],[OrderID]], tblShipping[OrderID], tblShipping[ShipMode])</f>
        <v>Express</v>
      </c>
      <c r="R3156" t="str">
        <f>IFERROR(_xlfn.XLOOKUP(A3155, tblCustomers[CustomerID], tblCustomers[CustomerName]), "Not Found")</f>
        <v>Not Found</v>
      </c>
      <c r="S3156" t="str">
        <f>IF(tblOrders[[#This Row],[Sales]]&gt;1000000,"High Value","Standard")</f>
        <v>Standard</v>
      </c>
      <c r="T3156" t="str">
        <f>_xlfn.XLOOKUP(tblOrders[[#This Row],[ProductID]], tblProducts[ProductID], tblProducts[ProductName])</f>
        <v>Product 15</v>
      </c>
      <c r="U3156">
        <f>_xlfn.XLOOKUP(tblOrders[[#This Row],[SalesRepID]], tblSalesreps[RepID], tblSalesreps[Target])</f>
        <v>17350666</v>
      </c>
    </row>
    <row r="3157" spans="1:21">
      <c r="A3157" t="s">
        <v>3954</v>
      </c>
      <c r="B3157" s="7" t="s">
        <v>1474</v>
      </c>
      <c r="C3157" t="s">
        <v>814</v>
      </c>
      <c r="D3157" t="s">
        <v>820</v>
      </c>
      <c r="E3157" t="s">
        <v>40</v>
      </c>
      <c r="F3157" t="s">
        <v>88</v>
      </c>
      <c r="G3157">
        <v>6</v>
      </c>
      <c r="H3157">
        <v>0.2</v>
      </c>
      <c r="I3157" s="2">
        <v>146424</v>
      </c>
      <c r="J3157" t="str">
        <f>_xlfn.XLOOKUP(tblOrders[[#This Row],[CustomerID]], tblCustomers[CustomerID], tblCustomers[CustomerName])</f>
        <v>Customer 235</v>
      </c>
      <c r="K3157" t="str">
        <f>_xlfn.XLOOKUP(tblOrders[[#This Row],[CustomerID]], tblCustomers[CustomerID], tblCustomers[Segment])</f>
        <v>Consumer</v>
      </c>
      <c r="L3157" t="str">
        <f>_xlfn.XLOOKUP(tblOrders[[#This Row],[ProductID]], tblProducts[ProductID], tblProducts[Category])</f>
        <v>Home</v>
      </c>
      <c r="M3157">
        <f>_xlfn.XLOOKUP(tblOrders[[#This Row],[ProductID]], tblProducts[ProductID], tblProducts[CostPrice])</f>
        <v>35035</v>
      </c>
      <c r="N3157">
        <f>tblOrders[[#This Row],[Sales]]-(tblOrders[[#This Row],[CostPrice]]*tblOrders[[#This Row],[Quantity]])</f>
        <v>-63786</v>
      </c>
      <c r="O3157" t="str">
        <f>TEXT(tblOrders[[#This Row],[Date]],"mmm-yyyy")</f>
        <v>Oct-2025</v>
      </c>
      <c r="P3157" t="str">
        <f>_xlfn.XLOOKUP(tblOrders[[#This Row],[OrderID]], tblReturns[OrderID], tblReturns[Returned])</f>
        <v>No</v>
      </c>
      <c r="Q3157" t="str">
        <f>_xlfn.XLOOKUP(tblOrders[[#This Row],[OrderID]], tblShipping[OrderID], tblShipping[ShipMode])</f>
        <v>Express</v>
      </c>
      <c r="R3157" t="str">
        <f>IFERROR(_xlfn.XLOOKUP(A3156, tblCustomers[CustomerID], tblCustomers[CustomerName]), "Not Found")</f>
        <v>Not Found</v>
      </c>
      <c r="S3157" t="str">
        <f>IF(tblOrders[[#This Row],[Sales]]&gt;1000000,"High Value","Standard")</f>
        <v>Standard</v>
      </c>
      <c r="T3157" t="str">
        <f>_xlfn.XLOOKUP(tblOrders[[#This Row],[ProductID]], tblProducts[ProductID], tblProducts[ProductName])</f>
        <v>Product 20</v>
      </c>
      <c r="U3157">
        <f>_xlfn.XLOOKUP(tblOrders[[#This Row],[SalesRepID]], tblSalesreps[RepID], tblSalesreps[Target])</f>
        <v>6291486</v>
      </c>
    </row>
    <row r="3158" spans="1:21">
      <c r="A3158" t="s">
        <v>3955</v>
      </c>
      <c r="B3158" s="7" t="s">
        <v>335</v>
      </c>
      <c r="C3158" t="s">
        <v>59</v>
      </c>
      <c r="D3158" t="s">
        <v>244</v>
      </c>
      <c r="E3158" t="s">
        <v>69</v>
      </c>
      <c r="F3158" t="s">
        <v>20</v>
      </c>
      <c r="G3158">
        <v>4</v>
      </c>
      <c r="H3158">
        <v>0</v>
      </c>
      <c r="I3158" s="2">
        <v>25968</v>
      </c>
      <c r="J3158" t="str">
        <f>_xlfn.XLOOKUP(tblOrders[[#This Row],[CustomerID]], tblCustomers[CustomerID], tblCustomers[CustomerName])</f>
        <v>Customer 227</v>
      </c>
      <c r="K3158" t="str">
        <f>_xlfn.XLOOKUP(tblOrders[[#This Row],[CustomerID]], tblCustomers[CustomerID], tblCustomers[Segment])</f>
        <v>Consumer</v>
      </c>
      <c r="L3158" t="str">
        <f>_xlfn.XLOOKUP(tblOrders[[#This Row],[ProductID]], tblProducts[ProductID], tblProducts[Category])</f>
        <v>Electronics</v>
      </c>
      <c r="M3158">
        <f>_xlfn.XLOOKUP(tblOrders[[#This Row],[ProductID]], tblProducts[ProductID], tblProducts[CostPrice])</f>
        <v>12227</v>
      </c>
      <c r="N3158">
        <f>tblOrders[[#This Row],[Sales]]-(tblOrders[[#This Row],[CostPrice]]*tblOrders[[#This Row],[Quantity]])</f>
        <v>-22940</v>
      </c>
      <c r="O3158" t="str">
        <f>TEXT(tblOrders[[#This Row],[Date]],"mmm-yyyy")</f>
        <v>Feb-2025</v>
      </c>
      <c r="P3158" t="str">
        <f>_xlfn.XLOOKUP(tblOrders[[#This Row],[OrderID]], tblReturns[OrderID], tblReturns[Returned])</f>
        <v>No</v>
      </c>
      <c r="Q3158" t="str">
        <f>_xlfn.XLOOKUP(tblOrders[[#This Row],[OrderID]], tblShipping[OrderID], tblShipping[ShipMode])</f>
        <v>Express</v>
      </c>
      <c r="R3158" t="str">
        <f>IFERROR(_xlfn.XLOOKUP(A3157, tblCustomers[CustomerID], tblCustomers[CustomerName]), "Not Found")</f>
        <v>Not Found</v>
      </c>
      <c r="S3158" t="str">
        <f>IF(tblOrders[[#This Row],[Sales]]&gt;1000000,"High Value","Standard")</f>
        <v>Standard</v>
      </c>
      <c r="T3158" t="str">
        <f>_xlfn.XLOOKUP(tblOrders[[#This Row],[ProductID]], tblProducts[ProductID], tblProducts[ProductName])</f>
        <v>Product 96</v>
      </c>
      <c r="U3158">
        <f>_xlfn.XLOOKUP(tblOrders[[#This Row],[SalesRepID]], tblSalesreps[RepID], tblSalesreps[Target])</f>
        <v>19473459</v>
      </c>
    </row>
    <row r="3159" spans="1:21">
      <c r="A3159" t="s">
        <v>3956</v>
      </c>
      <c r="B3159" s="7" t="s">
        <v>895</v>
      </c>
      <c r="C3159" t="s">
        <v>487</v>
      </c>
      <c r="D3159" t="s">
        <v>126</v>
      </c>
      <c r="E3159" t="s">
        <v>40</v>
      </c>
      <c r="F3159" t="s">
        <v>14</v>
      </c>
      <c r="G3159">
        <v>2</v>
      </c>
      <c r="H3159">
        <v>0.1</v>
      </c>
      <c r="I3159" s="2">
        <v>155196</v>
      </c>
      <c r="J3159" t="str">
        <f>_xlfn.XLOOKUP(tblOrders[[#This Row],[CustomerID]], tblCustomers[CustomerID], tblCustomers[CustomerName])</f>
        <v>Customer 297</v>
      </c>
      <c r="K3159" t="str">
        <f>_xlfn.XLOOKUP(tblOrders[[#This Row],[CustomerID]], tblCustomers[CustomerID], tblCustomers[Segment])</f>
        <v>Corporate</v>
      </c>
      <c r="L3159" t="str">
        <f>_xlfn.XLOOKUP(tblOrders[[#This Row],[ProductID]], tblProducts[ProductID], tblProducts[Category])</f>
        <v>Furniture</v>
      </c>
      <c r="M3159">
        <f>_xlfn.XLOOKUP(tblOrders[[#This Row],[ProductID]], tblProducts[ProductID], tblProducts[CostPrice])</f>
        <v>47434</v>
      </c>
      <c r="N3159">
        <f>tblOrders[[#This Row],[Sales]]-(tblOrders[[#This Row],[CostPrice]]*tblOrders[[#This Row],[Quantity]])</f>
        <v>60328</v>
      </c>
      <c r="O3159" t="str">
        <f>TEXT(tblOrders[[#This Row],[Date]],"mmm-yyyy")</f>
        <v>Mar-2025</v>
      </c>
      <c r="P3159" t="str">
        <f>_xlfn.XLOOKUP(tblOrders[[#This Row],[OrderID]], tblReturns[OrderID], tblReturns[Returned])</f>
        <v>No</v>
      </c>
      <c r="Q3159" t="str">
        <f>_xlfn.XLOOKUP(tblOrders[[#This Row],[OrderID]], tblShipping[OrderID], tblShipping[ShipMode])</f>
        <v>Standard</v>
      </c>
      <c r="R3159" t="str">
        <f>IFERROR(_xlfn.XLOOKUP(A3158, tblCustomers[CustomerID], tblCustomers[CustomerName]), "Not Found")</f>
        <v>Not Found</v>
      </c>
      <c r="S3159" t="str">
        <f>IF(tblOrders[[#This Row],[Sales]]&gt;1000000,"High Value","Standard")</f>
        <v>Standard</v>
      </c>
      <c r="T3159" t="str">
        <f>_xlfn.XLOOKUP(tblOrders[[#This Row],[ProductID]], tblProducts[ProductID], tblProducts[ProductName])</f>
        <v>Product 67</v>
      </c>
      <c r="U3159">
        <f>_xlfn.XLOOKUP(tblOrders[[#This Row],[SalesRepID]], tblSalesreps[RepID], tblSalesreps[Target])</f>
        <v>6291486</v>
      </c>
    </row>
    <row r="3160" spans="1:21">
      <c r="A3160" t="s">
        <v>3957</v>
      </c>
      <c r="B3160" s="7" t="s">
        <v>433</v>
      </c>
      <c r="C3160" t="s">
        <v>402</v>
      </c>
      <c r="D3160" t="s">
        <v>226</v>
      </c>
      <c r="E3160" t="s">
        <v>197</v>
      </c>
      <c r="F3160" t="s">
        <v>14</v>
      </c>
      <c r="G3160">
        <v>9</v>
      </c>
      <c r="H3160">
        <v>0.15</v>
      </c>
      <c r="I3160" s="2">
        <v>370351.8</v>
      </c>
      <c r="J3160" t="str">
        <f>_xlfn.XLOOKUP(tblOrders[[#This Row],[CustomerID]], tblCustomers[CustomerID], tblCustomers[CustomerName])</f>
        <v>Customer 217</v>
      </c>
      <c r="K3160" t="str">
        <f>_xlfn.XLOOKUP(tblOrders[[#This Row],[CustomerID]], tblCustomers[CustomerID], tblCustomers[Segment])</f>
        <v>SME</v>
      </c>
      <c r="L3160" t="str">
        <f>_xlfn.XLOOKUP(tblOrders[[#This Row],[ProductID]], tblProducts[ProductID], tblProducts[Category])</f>
        <v>Furniture</v>
      </c>
      <c r="M3160">
        <f>_xlfn.XLOOKUP(tblOrders[[#This Row],[ProductID]], tblProducts[ProductID], tblProducts[CostPrice])</f>
        <v>75432</v>
      </c>
      <c r="N3160">
        <f>tblOrders[[#This Row],[Sales]]-(tblOrders[[#This Row],[CostPrice]]*tblOrders[[#This Row],[Quantity]])</f>
        <v>-308536.2</v>
      </c>
      <c r="O3160" t="str">
        <f>TEXT(tblOrders[[#This Row],[Date]],"mmm-yyyy")</f>
        <v>Aug-2025</v>
      </c>
      <c r="P3160" t="str">
        <f>_xlfn.XLOOKUP(tblOrders[[#This Row],[OrderID]], tblReturns[OrderID], tblReturns[Returned])</f>
        <v>No</v>
      </c>
      <c r="Q3160" t="str">
        <f>_xlfn.XLOOKUP(tblOrders[[#This Row],[OrderID]], tblShipping[OrderID], tblShipping[ShipMode])</f>
        <v>Express</v>
      </c>
      <c r="R3160" t="str">
        <f>IFERROR(_xlfn.XLOOKUP(A3159, tblCustomers[CustomerID], tblCustomers[CustomerName]), "Not Found")</f>
        <v>Not Found</v>
      </c>
      <c r="S3160" t="str">
        <f>IF(tblOrders[[#This Row],[Sales]]&gt;1000000,"High Value","Standard")</f>
        <v>Standard</v>
      </c>
      <c r="T3160" t="str">
        <f>_xlfn.XLOOKUP(tblOrders[[#This Row],[ProductID]], tblProducts[ProductID], tblProducts[ProductName])</f>
        <v>Product 88</v>
      </c>
      <c r="U3160">
        <f>_xlfn.XLOOKUP(tblOrders[[#This Row],[SalesRepID]], tblSalesreps[RepID], tblSalesreps[Target])</f>
        <v>19562258</v>
      </c>
    </row>
    <row r="3161" spans="1:21">
      <c r="A3161" t="s">
        <v>3958</v>
      </c>
      <c r="B3161" s="7" t="s">
        <v>734</v>
      </c>
      <c r="C3161" t="s">
        <v>478</v>
      </c>
      <c r="D3161" t="s">
        <v>92</v>
      </c>
      <c r="E3161" t="s">
        <v>165</v>
      </c>
      <c r="F3161" t="s">
        <v>26</v>
      </c>
      <c r="G3161">
        <v>2</v>
      </c>
      <c r="H3161">
        <v>0.2</v>
      </c>
      <c r="I3161" s="2">
        <v>207726.4</v>
      </c>
      <c r="J3161" t="str">
        <f>_xlfn.XLOOKUP(tblOrders[[#This Row],[CustomerID]], tblCustomers[CustomerID], tblCustomers[CustomerName])</f>
        <v>Customer 145</v>
      </c>
      <c r="K3161" t="str">
        <f>_xlfn.XLOOKUP(tblOrders[[#This Row],[CustomerID]], tblCustomers[CustomerID], tblCustomers[Segment])</f>
        <v>SME</v>
      </c>
      <c r="L3161" t="str">
        <f>_xlfn.XLOOKUP(tblOrders[[#This Row],[ProductID]], tblProducts[ProductID], tblProducts[Category])</f>
        <v>Home</v>
      </c>
      <c r="M3161">
        <f>_xlfn.XLOOKUP(tblOrders[[#This Row],[ProductID]], tblProducts[ProductID], tblProducts[CostPrice])</f>
        <v>65463</v>
      </c>
      <c r="N3161">
        <f>tblOrders[[#This Row],[Sales]]-(tblOrders[[#This Row],[CostPrice]]*tblOrders[[#This Row],[Quantity]])</f>
        <v>76800.399999999994</v>
      </c>
      <c r="O3161" t="str">
        <f>TEXT(tblOrders[[#This Row],[Date]],"mmm-yyyy")</f>
        <v>Apr-2025</v>
      </c>
      <c r="P3161" t="str">
        <f>_xlfn.XLOOKUP(tblOrders[[#This Row],[OrderID]], tblReturns[OrderID], tblReturns[Returned])</f>
        <v>No</v>
      </c>
      <c r="Q3161" t="str">
        <f>_xlfn.XLOOKUP(tblOrders[[#This Row],[OrderID]], tblShipping[OrderID], tblShipping[ShipMode])</f>
        <v>Express</v>
      </c>
      <c r="R3161" t="str">
        <f>IFERROR(_xlfn.XLOOKUP(A3160, tblCustomers[CustomerID], tblCustomers[CustomerName]), "Not Found")</f>
        <v>Not Found</v>
      </c>
      <c r="S3161" t="str">
        <f>IF(tblOrders[[#This Row],[Sales]]&gt;1000000,"High Value","Standard")</f>
        <v>Standard</v>
      </c>
      <c r="T3161" t="str">
        <f>_xlfn.XLOOKUP(tblOrders[[#This Row],[ProductID]], tblProducts[ProductID], tblProducts[ProductName])</f>
        <v>Product 32</v>
      </c>
      <c r="U3161">
        <f>_xlfn.XLOOKUP(tblOrders[[#This Row],[SalesRepID]], tblSalesreps[RepID], tblSalesreps[Target])</f>
        <v>16839910</v>
      </c>
    </row>
    <row r="3162" spans="1:21">
      <c r="A3162" t="s">
        <v>3959</v>
      </c>
      <c r="B3162" s="7" t="s">
        <v>1165</v>
      </c>
      <c r="C3162" t="s">
        <v>1457</v>
      </c>
      <c r="D3162" t="s">
        <v>516</v>
      </c>
      <c r="E3162" t="s">
        <v>40</v>
      </c>
      <c r="F3162" t="s">
        <v>14</v>
      </c>
      <c r="G3162">
        <v>9</v>
      </c>
      <c r="H3162">
        <v>0</v>
      </c>
      <c r="I3162" s="2">
        <v>1275903</v>
      </c>
      <c r="J3162" t="str">
        <f>_xlfn.XLOOKUP(tblOrders[[#This Row],[CustomerID]], tblCustomers[CustomerID], tblCustomers[CustomerName])</f>
        <v>Customer 199</v>
      </c>
      <c r="K3162" t="str">
        <f>_xlfn.XLOOKUP(tblOrders[[#This Row],[CustomerID]], tblCustomers[CustomerID], tblCustomers[Segment])</f>
        <v>Corporate</v>
      </c>
      <c r="L3162" t="str">
        <f>_xlfn.XLOOKUP(tblOrders[[#This Row],[ProductID]], tblProducts[ProductID], tblProducts[Category])</f>
        <v>Home</v>
      </c>
      <c r="M3162">
        <f>_xlfn.XLOOKUP(tblOrders[[#This Row],[ProductID]], tblProducts[ProductID], tblProducts[CostPrice])</f>
        <v>48408</v>
      </c>
      <c r="N3162">
        <f>tblOrders[[#This Row],[Sales]]-(tblOrders[[#This Row],[CostPrice]]*tblOrders[[#This Row],[Quantity]])</f>
        <v>840231</v>
      </c>
      <c r="O3162" t="str">
        <f>TEXT(tblOrders[[#This Row],[Date]],"mmm-yyyy")</f>
        <v>May-2025</v>
      </c>
      <c r="P3162" t="str">
        <f>_xlfn.XLOOKUP(tblOrders[[#This Row],[OrderID]], tblReturns[OrderID], tblReturns[Returned])</f>
        <v>No</v>
      </c>
      <c r="Q3162" t="str">
        <f>_xlfn.XLOOKUP(tblOrders[[#This Row],[OrderID]], tblShipping[OrderID], tblShipping[ShipMode])</f>
        <v>Express</v>
      </c>
      <c r="R3162" t="str">
        <f>IFERROR(_xlfn.XLOOKUP(A3161, tblCustomers[CustomerID], tblCustomers[CustomerName]), "Not Found")</f>
        <v>Not Found</v>
      </c>
      <c r="S3162" t="str">
        <f>IF(tblOrders[[#This Row],[Sales]]&gt;1000000,"High Value","Standard")</f>
        <v>High Value</v>
      </c>
      <c r="T3162" t="str">
        <f>_xlfn.XLOOKUP(tblOrders[[#This Row],[ProductID]], tblProducts[ProductID], tblProducts[ProductName])</f>
        <v>Product 12</v>
      </c>
      <c r="U3162">
        <f>_xlfn.XLOOKUP(tblOrders[[#This Row],[SalesRepID]], tblSalesreps[RepID], tblSalesreps[Target])</f>
        <v>6291486</v>
      </c>
    </row>
    <row r="3163" spans="1:21">
      <c r="A3163" t="s">
        <v>3960</v>
      </c>
      <c r="B3163" s="7" t="s">
        <v>1418</v>
      </c>
      <c r="C3163" t="s">
        <v>521</v>
      </c>
      <c r="D3163" t="s">
        <v>39</v>
      </c>
      <c r="E3163" t="s">
        <v>50</v>
      </c>
      <c r="F3163" t="s">
        <v>20</v>
      </c>
      <c r="G3163">
        <v>3</v>
      </c>
      <c r="H3163">
        <v>0.15</v>
      </c>
      <c r="I3163" s="2">
        <v>86159.4</v>
      </c>
      <c r="J3163" t="str">
        <f>_xlfn.XLOOKUP(tblOrders[[#This Row],[CustomerID]], tblCustomers[CustomerID], tblCustomers[CustomerName])</f>
        <v>Customer 239</v>
      </c>
      <c r="K3163" t="str">
        <f>_xlfn.XLOOKUP(tblOrders[[#This Row],[CustomerID]], tblCustomers[CustomerID], tblCustomers[Segment])</f>
        <v>Corporate</v>
      </c>
      <c r="L3163" t="str">
        <f>_xlfn.XLOOKUP(tblOrders[[#This Row],[ProductID]], tblProducts[ProductID], tblProducts[Category])</f>
        <v>Office</v>
      </c>
      <c r="M3163">
        <f>_xlfn.XLOOKUP(tblOrders[[#This Row],[ProductID]], tblProducts[ProductID], tblProducts[CostPrice])</f>
        <v>63926</v>
      </c>
      <c r="N3163">
        <f>tblOrders[[#This Row],[Sales]]-(tblOrders[[#This Row],[CostPrice]]*tblOrders[[#This Row],[Quantity]])</f>
        <v>-105618.6</v>
      </c>
      <c r="O3163" t="str">
        <f>TEXT(tblOrders[[#This Row],[Date]],"mmm-yyyy")</f>
        <v>Mar-2025</v>
      </c>
      <c r="P3163" t="str">
        <f>_xlfn.XLOOKUP(tblOrders[[#This Row],[OrderID]], tblReturns[OrderID], tblReturns[Returned])</f>
        <v>No</v>
      </c>
      <c r="Q3163" t="str">
        <f>_xlfn.XLOOKUP(tblOrders[[#This Row],[OrderID]], tblShipping[OrderID], tblShipping[ShipMode])</f>
        <v>Express</v>
      </c>
      <c r="R3163" t="str">
        <f>IFERROR(_xlfn.XLOOKUP(A3162, tblCustomers[CustomerID], tblCustomers[CustomerName]), "Not Found")</f>
        <v>Not Found</v>
      </c>
      <c r="S3163" t="str">
        <f>IF(tblOrders[[#This Row],[Sales]]&gt;1000000,"High Value","Standard")</f>
        <v>Standard</v>
      </c>
      <c r="T3163" t="str">
        <f>_xlfn.XLOOKUP(tblOrders[[#This Row],[ProductID]], tblProducts[ProductID], tblProducts[ProductName])</f>
        <v>Product 4</v>
      </c>
      <c r="U3163">
        <f>_xlfn.XLOOKUP(tblOrders[[#This Row],[SalesRepID]], tblSalesreps[RepID], tblSalesreps[Target])</f>
        <v>17350666</v>
      </c>
    </row>
    <row r="3164" spans="1:21">
      <c r="A3164" t="s">
        <v>3961</v>
      </c>
      <c r="B3164" s="7" t="s">
        <v>1063</v>
      </c>
      <c r="C3164" t="s">
        <v>816</v>
      </c>
      <c r="D3164" t="s">
        <v>973</v>
      </c>
      <c r="E3164" t="s">
        <v>56</v>
      </c>
      <c r="F3164" t="s">
        <v>88</v>
      </c>
      <c r="G3164">
        <v>2</v>
      </c>
      <c r="H3164">
        <v>0.1</v>
      </c>
      <c r="I3164" s="2">
        <v>51737.4</v>
      </c>
      <c r="J3164" t="str">
        <f>_xlfn.XLOOKUP(tblOrders[[#This Row],[CustomerID]], tblCustomers[CustomerID], tblCustomers[CustomerName])</f>
        <v>Customer 35</v>
      </c>
      <c r="K3164" t="str">
        <f>_xlfn.XLOOKUP(tblOrders[[#This Row],[CustomerID]], tblCustomers[CustomerID], tblCustomers[Segment])</f>
        <v>SME</v>
      </c>
      <c r="L3164" t="str">
        <f>_xlfn.XLOOKUP(tblOrders[[#This Row],[ProductID]], tblProducts[ProductID], tblProducts[Category])</f>
        <v>Office</v>
      </c>
      <c r="M3164">
        <f>_xlfn.XLOOKUP(tblOrders[[#This Row],[ProductID]], tblProducts[ProductID], tblProducts[CostPrice])</f>
        <v>44507</v>
      </c>
      <c r="N3164">
        <f>tblOrders[[#This Row],[Sales]]-(tblOrders[[#This Row],[CostPrice]]*tblOrders[[#This Row],[Quantity]])</f>
        <v>-37276.6</v>
      </c>
      <c r="O3164" t="str">
        <f>TEXT(tblOrders[[#This Row],[Date]],"mmm-yyyy")</f>
        <v>Jul-2025</v>
      </c>
      <c r="P3164" t="str">
        <f>_xlfn.XLOOKUP(tblOrders[[#This Row],[OrderID]], tblReturns[OrderID], tblReturns[Returned])</f>
        <v>No</v>
      </c>
      <c r="Q3164" t="str">
        <f>_xlfn.XLOOKUP(tblOrders[[#This Row],[OrderID]], tblShipping[OrderID], tblShipping[ShipMode])</f>
        <v>Express</v>
      </c>
      <c r="R3164" t="str">
        <f>IFERROR(_xlfn.XLOOKUP(A3163, tblCustomers[CustomerID], tblCustomers[CustomerName]), "Not Found")</f>
        <v>Not Found</v>
      </c>
      <c r="S3164" t="str">
        <f>IF(tblOrders[[#This Row],[Sales]]&gt;1000000,"High Value","Standard")</f>
        <v>Standard</v>
      </c>
      <c r="T3164" t="str">
        <f>_xlfn.XLOOKUP(tblOrders[[#This Row],[ProductID]], tblProducts[ProductID], tblProducts[ProductName])</f>
        <v>Product 53</v>
      </c>
      <c r="U3164">
        <f>_xlfn.XLOOKUP(tblOrders[[#This Row],[SalesRepID]], tblSalesreps[RepID], tblSalesreps[Target])</f>
        <v>14265630</v>
      </c>
    </row>
    <row r="3165" spans="1:21">
      <c r="A3165" t="s">
        <v>3962</v>
      </c>
      <c r="B3165" s="7" t="s">
        <v>1104</v>
      </c>
      <c r="C3165" t="s">
        <v>200</v>
      </c>
      <c r="D3165" t="s">
        <v>744</v>
      </c>
      <c r="E3165" t="s">
        <v>210</v>
      </c>
      <c r="F3165" t="s">
        <v>14</v>
      </c>
      <c r="G3165">
        <v>3</v>
      </c>
      <c r="H3165">
        <v>0</v>
      </c>
      <c r="I3165" s="2">
        <v>289614</v>
      </c>
      <c r="J3165" t="str">
        <f>_xlfn.XLOOKUP(tblOrders[[#This Row],[CustomerID]], tblCustomers[CustomerID], tblCustomers[CustomerName])</f>
        <v>Customer 125</v>
      </c>
      <c r="K3165" t="str">
        <f>_xlfn.XLOOKUP(tblOrders[[#This Row],[CustomerID]], tblCustomers[CustomerID], tblCustomers[Segment])</f>
        <v>Corporate</v>
      </c>
      <c r="L3165" t="str">
        <f>_xlfn.XLOOKUP(tblOrders[[#This Row],[ProductID]], tblProducts[ProductID], tblProducts[Category])</f>
        <v>Electronics</v>
      </c>
      <c r="M3165">
        <f>_xlfn.XLOOKUP(tblOrders[[#This Row],[ProductID]], tblProducts[ProductID], tblProducts[CostPrice])</f>
        <v>37361</v>
      </c>
      <c r="N3165">
        <f>tblOrders[[#This Row],[Sales]]-(tblOrders[[#This Row],[CostPrice]]*tblOrders[[#This Row],[Quantity]])</f>
        <v>177531</v>
      </c>
      <c r="O3165" t="str">
        <f>TEXT(tblOrders[[#This Row],[Date]],"mmm-yyyy")</f>
        <v>Nov-2025</v>
      </c>
      <c r="P3165" t="str">
        <f>_xlfn.XLOOKUP(tblOrders[[#This Row],[OrderID]], tblReturns[OrderID], tblReturns[Returned])</f>
        <v>No</v>
      </c>
      <c r="Q3165" t="str">
        <f>_xlfn.XLOOKUP(tblOrders[[#This Row],[OrderID]], tblShipping[OrderID], tblShipping[ShipMode])</f>
        <v>Pickup</v>
      </c>
      <c r="R3165" t="str">
        <f>IFERROR(_xlfn.XLOOKUP(A3164, tblCustomers[CustomerID], tblCustomers[CustomerName]), "Not Found")</f>
        <v>Not Found</v>
      </c>
      <c r="S3165" t="str">
        <f>IF(tblOrders[[#This Row],[Sales]]&gt;1000000,"High Value","Standard")</f>
        <v>Standard</v>
      </c>
      <c r="T3165" t="str">
        <f>_xlfn.XLOOKUP(tblOrders[[#This Row],[ProductID]], tblProducts[ProductID], tblProducts[ProductName])</f>
        <v>Product 72</v>
      </c>
      <c r="U3165">
        <f>_xlfn.XLOOKUP(tblOrders[[#This Row],[SalesRepID]], tblSalesreps[RepID], tblSalesreps[Target])</f>
        <v>19336654</v>
      </c>
    </row>
    <row r="3166" spans="1:21">
      <c r="A3166" t="s">
        <v>3963</v>
      </c>
      <c r="B3166" s="7" t="s">
        <v>1100</v>
      </c>
      <c r="C3166" t="s">
        <v>724</v>
      </c>
      <c r="D3166" t="s">
        <v>44</v>
      </c>
      <c r="E3166" t="s">
        <v>186</v>
      </c>
      <c r="F3166" t="s">
        <v>14</v>
      </c>
      <c r="G3166">
        <v>10</v>
      </c>
      <c r="H3166">
        <v>0.15</v>
      </c>
      <c r="I3166" s="2">
        <v>852924</v>
      </c>
      <c r="J3166" t="str">
        <f>_xlfn.XLOOKUP(tblOrders[[#This Row],[CustomerID]], tblCustomers[CustomerID], tblCustomers[CustomerName])</f>
        <v>Customer 162</v>
      </c>
      <c r="K3166" t="str">
        <f>_xlfn.XLOOKUP(tblOrders[[#This Row],[CustomerID]], tblCustomers[CustomerID], tblCustomers[Segment])</f>
        <v>Consumer</v>
      </c>
      <c r="L3166" t="str">
        <f>_xlfn.XLOOKUP(tblOrders[[#This Row],[ProductID]], tblProducts[ProductID], tblProducts[Category])</f>
        <v>Furniture</v>
      </c>
      <c r="M3166">
        <f>_xlfn.XLOOKUP(tblOrders[[#This Row],[ProductID]], tblProducts[ProductID], tblProducts[CostPrice])</f>
        <v>48953</v>
      </c>
      <c r="N3166">
        <f>tblOrders[[#This Row],[Sales]]-(tblOrders[[#This Row],[CostPrice]]*tblOrders[[#This Row],[Quantity]])</f>
        <v>363394</v>
      </c>
      <c r="O3166" t="str">
        <f>TEXT(tblOrders[[#This Row],[Date]],"mmm-yyyy")</f>
        <v>Oct-2025</v>
      </c>
      <c r="P3166" t="str">
        <f>_xlfn.XLOOKUP(tblOrders[[#This Row],[OrderID]], tblReturns[OrderID], tblReturns[Returned])</f>
        <v>No</v>
      </c>
      <c r="Q3166" t="str">
        <f>_xlfn.XLOOKUP(tblOrders[[#This Row],[OrderID]], tblShipping[OrderID], tblShipping[ShipMode])</f>
        <v>Express</v>
      </c>
      <c r="R3166" t="str">
        <f>IFERROR(_xlfn.XLOOKUP(A3165, tblCustomers[CustomerID], tblCustomers[CustomerName]), "Not Found")</f>
        <v>Not Found</v>
      </c>
      <c r="S3166" t="str">
        <f>IF(tblOrders[[#This Row],[Sales]]&gt;1000000,"High Value","Standard")</f>
        <v>Standard</v>
      </c>
      <c r="T3166" t="str">
        <f>_xlfn.XLOOKUP(tblOrders[[#This Row],[ProductID]], tblProducts[ProductID], tblProducts[ProductName])</f>
        <v>Product 56</v>
      </c>
      <c r="U3166">
        <f>_xlfn.XLOOKUP(tblOrders[[#This Row],[SalesRepID]], tblSalesreps[RepID], tblSalesreps[Target])</f>
        <v>15141830</v>
      </c>
    </row>
    <row r="3167" spans="1:21">
      <c r="A3167" t="s">
        <v>3964</v>
      </c>
      <c r="B3167" s="7" t="s">
        <v>715</v>
      </c>
      <c r="C3167" t="s">
        <v>787</v>
      </c>
      <c r="D3167" t="s">
        <v>164</v>
      </c>
      <c r="E3167" t="s">
        <v>45</v>
      </c>
      <c r="F3167" t="s">
        <v>14</v>
      </c>
      <c r="G3167">
        <v>8</v>
      </c>
      <c r="H3167">
        <v>0.15</v>
      </c>
      <c r="I3167" s="2">
        <v>250063.2</v>
      </c>
      <c r="J3167" t="str">
        <f>_xlfn.XLOOKUP(tblOrders[[#This Row],[CustomerID]], tblCustomers[CustomerID], tblCustomers[CustomerName])</f>
        <v>Customer 282</v>
      </c>
      <c r="K3167" t="str">
        <f>_xlfn.XLOOKUP(tblOrders[[#This Row],[CustomerID]], tblCustomers[CustomerID], tblCustomers[Segment])</f>
        <v>SME</v>
      </c>
      <c r="L3167" t="str">
        <f>_xlfn.XLOOKUP(tblOrders[[#This Row],[ProductID]], tblProducts[ProductID], tblProducts[Category])</f>
        <v>Electronics</v>
      </c>
      <c r="M3167">
        <f>_xlfn.XLOOKUP(tblOrders[[#This Row],[ProductID]], tblProducts[ProductID], tblProducts[CostPrice])</f>
        <v>44535</v>
      </c>
      <c r="N3167">
        <f>tblOrders[[#This Row],[Sales]]-(tblOrders[[#This Row],[CostPrice]]*tblOrders[[#This Row],[Quantity]])</f>
        <v>-106216.79999999999</v>
      </c>
      <c r="O3167" t="str">
        <f>TEXT(tblOrders[[#This Row],[Date]],"mmm-yyyy")</f>
        <v>May-2025</v>
      </c>
      <c r="P3167" t="str">
        <f>_xlfn.XLOOKUP(tblOrders[[#This Row],[OrderID]], tblReturns[OrderID], tblReturns[Returned])</f>
        <v>No</v>
      </c>
      <c r="Q3167" t="str">
        <f>_xlfn.XLOOKUP(tblOrders[[#This Row],[OrderID]], tblShipping[OrderID], tblShipping[ShipMode])</f>
        <v>Pickup</v>
      </c>
      <c r="R3167" t="str">
        <f>IFERROR(_xlfn.XLOOKUP(A3166, tblCustomers[CustomerID], tblCustomers[CustomerName]), "Not Found")</f>
        <v>Not Found</v>
      </c>
      <c r="S3167" t="str">
        <f>IF(tblOrders[[#This Row],[Sales]]&gt;1000000,"High Value","Standard")</f>
        <v>Standard</v>
      </c>
      <c r="T3167" t="str">
        <f>_xlfn.XLOOKUP(tblOrders[[#This Row],[ProductID]], tblProducts[ProductID], tblProducts[ProductName])</f>
        <v>Product 71</v>
      </c>
      <c r="U3167">
        <f>_xlfn.XLOOKUP(tblOrders[[#This Row],[SalesRepID]], tblSalesreps[RepID], tblSalesreps[Target])</f>
        <v>11319839</v>
      </c>
    </row>
    <row r="3168" spans="1:21">
      <c r="A3168" t="s">
        <v>3965</v>
      </c>
      <c r="B3168" s="7" t="s">
        <v>2124</v>
      </c>
      <c r="C3168" t="s">
        <v>724</v>
      </c>
      <c r="D3168" t="s">
        <v>516</v>
      </c>
      <c r="E3168" t="s">
        <v>13</v>
      </c>
      <c r="F3168" t="s">
        <v>88</v>
      </c>
      <c r="G3168">
        <v>3</v>
      </c>
      <c r="H3168">
        <v>0.15</v>
      </c>
      <c r="I3168" s="2">
        <v>112914</v>
      </c>
      <c r="J3168" t="str">
        <f>_xlfn.XLOOKUP(tblOrders[[#This Row],[CustomerID]], tblCustomers[CustomerID], tblCustomers[CustomerName])</f>
        <v>Customer 162</v>
      </c>
      <c r="K3168" t="str">
        <f>_xlfn.XLOOKUP(tblOrders[[#This Row],[CustomerID]], tblCustomers[CustomerID], tblCustomers[Segment])</f>
        <v>Consumer</v>
      </c>
      <c r="L3168" t="str">
        <f>_xlfn.XLOOKUP(tblOrders[[#This Row],[ProductID]], tblProducts[ProductID], tblProducts[Category])</f>
        <v>Home</v>
      </c>
      <c r="M3168">
        <f>_xlfn.XLOOKUP(tblOrders[[#This Row],[ProductID]], tblProducts[ProductID], tblProducts[CostPrice])</f>
        <v>48408</v>
      </c>
      <c r="N3168">
        <f>tblOrders[[#This Row],[Sales]]-(tblOrders[[#This Row],[CostPrice]]*tblOrders[[#This Row],[Quantity]])</f>
        <v>-32310</v>
      </c>
      <c r="O3168" t="str">
        <f>TEXT(tblOrders[[#This Row],[Date]],"mmm-yyyy")</f>
        <v>Oct-2025</v>
      </c>
      <c r="P3168" t="str">
        <f>_xlfn.XLOOKUP(tblOrders[[#This Row],[OrderID]], tblReturns[OrderID], tblReturns[Returned])</f>
        <v>No</v>
      </c>
      <c r="Q3168" t="str">
        <f>_xlfn.XLOOKUP(tblOrders[[#This Row],[OrderID]], tblShipping[OrderID], tblShipping[ShipMode])</f>
        <v>Express</v>
      </c>
      <c r="R3168" t="str">
        <f>IFERROR(_xlfn.XLOOKUP(A3167, tblCustomers[CustomerID], tblCustomers[CustomerName]), "Not Found")</f>
        <v>Not Found</v>
      </c>
      <c r="S3168" t="str">
        <f>IF(tblOrders[[#This Row],[Sales]]&gt;1000000,"High Value","Standard")</f>
        <v>Standard</v>
      </c>
      <c r="T3168" t="str">
        <f>_xlfn.XLOOKUP(tblOrders[[#This Row],[ProductID]], tblProducts[ProductID], tblProducts[ProductName])</f>
        <v>Product 12</v>
      </c>
      <c r="U3168">
        <f>_xlfn.XLOOKUP(tblOrders[[#This Row],[SalesRepID]], tblSalesreps[RepID], tblSalesreps[Target])</f>
        <v>11852878</v>
      </c>
    </row>
    <row r="3169" spans="1:21">
      <c r="A3169" t="s">
        <v>3966</v>
      </c>
      <c r="B3169" s="7" t="s">
        <v>1324</v>
      </c>
      <c r="C3169" t="s">
        <v>376</v>
      </c>
      <c r="D3169" t="s">
        <v>83</v>
      </c>
      <c r="E3169" t="s">
        <v>13</v>
      </c>
      <c r="F3169" t="s">
        <v>26</v>
      </c>
      <c r="G3169">
        <v>3</v>
      </c>
      <c r="H3169">
        <v>0.15</v>
      </c>
      <c r="I3169" s="2">
        <v>131154.15</v>
      </c>
      <c r="J3169" t="str">
        <f>_xlfn.XLOOKUP(tblOrders[[#This Row],[CustomerID]], tblCustomers[CustomerID], tblCustomers[CustomerName])</f>
        <v>Customer 118</v>
      </c>
      <c r="K3169" t="str">
        <f>_xlfn.XLOOKUP(tblOrders[[#This Row],[CustomerID]], tblCustomers[CustomerID], tblCustomers[Segment])</f>
        <v>Corporate</v>
      </c>
      <c r="L3169" t="str">
        <f>_xlfn.XLOOKUP(tblOrders[[#This Row],[ProductID]], tblProducts[ProductID], tblProducts[Category])</f>
        <v>Furniture</v>
      </c>
      <c r="M3169">
        <f>_xlfn.XLOOKUP(tblOrders[[#This Row],[ProductID]], tblProducts[ProductID], tblProducts[CostPrice])</f>
        <v>79600</v>
      </c>
      <c r="N3169">
        <f>tblOrders[[#This Row],[Sales]]-(tblOrders[[#This Row],[CostPrice]]*tblOrders[[#This Row],[Quantity]])</f>
        <v>-107645.85</v>
      </c>
      <c r="O3169" t="str">
        <f>TEXT(tblOrders[[#This Row],[Date]],"mmm-yyyy")</f>
        <v>Apr-2025</v>
      </c>
      <c r="P3169" t="str">
        <f>_xlfn.XLOOKUP(tblOrders[[#This Row],[OrderID]], tblReturns[OrderID], tblReturns[Returned])</f>
        <v>No</v>
      </c>
      <c r="Q3169" t="str">
        <f>_xlfn.XLOOKUP(tblOrders[[#This Row],[OrderID]], tblShipping[OrderID], tblShipping[ShipMode])</f>
        <v>Pickup</v>
      </c>
      <c r="R3169" t="str">
        <f>IFERROR(_xlfn.XLOOKUP(A3168, tblCustomers[CustomerID], tblCustomers[CustomerName]), "Not Found")</f>
        <v>Not Found</v>
      </c>
      <c r="S3169" t="str">
        <f>IF(tblOrders[[#This Row],[Sales]]&gt;1000000,"High Value","Standard")</f>
        <v>Standard</v>
      </c>
      <c r="T3169" t="str">
        <f>_xlfn.XLOOKUP(tblOrders[[#This Row],[ProductID]], tblProducts[ProductID], tblProducts[ProductName])</f>
        <v>Product 43</v>
      </c>
      <c r="U3169">
        <f>_xlfn.XLOOKUP(tblOrders[[#This Row],[SalesRepID]], tblSalesreps[RepID], tblSalesreps[Target])</f>
        <v>11852878</v>
      </c>
    </row>
    <row r="3170" spans="1:21">
      <c r="A3170" t="s">
        <v>3967</v>
      </c>
      <c r="B3170" s="7" t="s">
        <v>303</v>
      </c>
      <c r="C3170" t="s">
        <v>602</v>
      </c>
      <c r="D3170" t="s">
        <v>369</v>
      </c>
      <c r="E3170" t="s">
        <v>210</v>
      </c>
      <c r="F3170" t="s">
        <v>88</v>
      </c>
      <c r="G3170">
        <v>6</v>
      </c>
      <c r="H3170">
        <v>0</v>
      </c>
      <c r="I3170" s="2">
        <v>797550</v>
      </c>
      <c r="J3170" t="str">
        <f>_xlfn.XLOOKUP(tblOrders[[#This Row],[CustomerID]], tblCustomers[CustomerID], tblCustomers[CustomerName])</f>
        <v>Customer 226</v>
      </c>
      <c r="K3170" t="str">
        <f>_xlfn.XLOOKUP(tblOrders[[#This Row],[CustomerID]], tblCustomers[CustomerID], tblCustomers[Segment])</f>
        <v>Corporate</v>
      </c>
      <c r="L3170" t="str">
        <f>_xlfn.XLOOKUP(tblOrders[[#This Row],[ProductID]], tblProducts[ProductID], tblProducts[Category])</f>
        <v>Office</v>
      </c>
      <c r="M3170">
        <f>_xlfn.XLOOKUP(tblOrders[[#This Row],[ProductID]], tblProducts[ProductID], tblProducts[CostPrice])</f>
        <v>12456</v>
      </c>
      <c r="N3170">
        <f>tblOrders[[#This Row],[Sales]]-(tblOrders[[#This Row],[CostPrice]]*tblOrders[[#This Row],[Quantity]])</f>
        <v>722814</v>
      </c>
      <c r="O3170" t="str">
        <f>TEXT(tblOrders[[#This Row],[Date]],"mmm-yyyy")</f>
        <v>Jul-2025</v>
      </c>
      <c r="P3170" t="str">
        <f>_xlfn.XLOOKUP(tblOrders[[#This Row],[OrderID]], tblReturns[OrderID], tblReturns[Returned])</f>
        <v>No</v>
      </c>
      <c r="Q3170" t="str">
        <f>_xlfn.XLOOKUP(tblOrders[[#This Row],[OrderID]], tblShipping[OrderID], tblShipping[ShipMode])</f>
        <v>Express</v>
      </c>
      <c r="R3170" t="str">
        <f>IFERROR(_xlfn.XLOOKUP(A3169, tblCustomers[CustomerID], tblCustomers[CustomerName]), "Not Found")</f>
        <v>Not Found</v>
      </c>
      <c r="S3170" t="str">
        <f>IF(tblOrders[[#This Row],[Sales]]&gt;1000000,"High Value","Standard")</f>
        <v>Standard</v>
      </c>
      <c r="T3170" t="str">
        <f>_xlfn.XLOOKUP(tblOrders[[#This Row],[ProductID]], tblProducts[ProductID], tblProducts[ProductName])</f>
        <v>Product 42</v>
      </c>
      <c r="U3170">
        <f>_xlfn.XLOOKUP(tblOrders[[#This Row],[SalesRepID]], tblSalesreps[RepID], tblSalesreps[Target])</f>
        <v>19336654</v>
      </c>
    </row>
    <row r="3171" spans="1:21">
      <c r="A3171" t="s">
        <v>3968</v>
      </c>
      <c r="B3171" s="7" t="s">
        <v>149</v>
      </c>
      <c r="C3171" t="s">
        <v>415</v>
      </c>
      <c r="D3171" t="s">
        <v>64</v>
      </c>
      <c r="E3171" t="s">
        <v>210</v>
      </c>
      <c r="F3171" t="s">
        <v>88</v>
      </c>
      <c r="G3171">
        <v>2</v>
      </c>
      <c r="H3171">
        <v>0</v>
      </c>
      <c r="I3171" s="2">
        <v>103320</v>
      </c>
      <c r="J3171" t="str">
        <f>_xlfn.XLOOKUP(tblOrders[[#This Row],[CustomerID]], tblCustomers[CustomerID], tblCustomers[CustomerName])</f>
        <v>Customer 81</v>
      </c>
      <c r="K3171" t="str">
        <f>_xlfn.XLOOKUP(tblOrders[[#This Row],[CustomerID]], tblCustomers[CustomerID], tblCustomers[Segment])</f>
        <v>SME</v>
      </c>
      <c r="L3171" t="str">
        <f>_xlfn.XLOOKUP(tblOrders[[#This Row],[ProductID]], tblProducts[ProductID], tblProducts[Category])</f>
        <v>Office</v>
      </c>
      <c r="M3171">
        <f>_xlfn.XLOOKUP(tblOrders[[#This Row],[ProductID]], tblProducts[ProductID], tblProducts[CostPrice])</f>
        <v>13311</v>
      </c>
      <c r="N3171">
        <f>tblOrders[[#This Row],[Sales]]-(tblOrders[[#This Row],[CostPrice]]*tblOrders[[#This Row],[Quantity]])</f>
        <v>76698</v>
      </c>
      <c r="O3171" t="str">
        <f>TEXT(tblOrders[[#This Row],[Date]],"mmm-yyyy")</f>
        <v>Oct-2025</v>
      </c>
      <c r="P3171" t="str">
        <f>_xlfn.XLOOKUP(tblOrders[[#This Row],[OrderID]], tblReturns[OrderID], tblReturns[Returned])</f>
        <v>No</v>
      </c>
      <c r="Q3171" t="str">
        <f>_xlfn.XLOOKUP(tblOrders[[#This Row],[OrderID]], tblShipping[OrderID], tblShipping[ShipMode])</f>
        <v>Express</v>
      </c>
      <c r="R3171" t="str">
        <f>IFERROR(_xlfn.XLOOKUP(A3170, tblCustomers[CustomerID], tblCustomers[CustomerName]), "Not Found")</f>
        <v>Not Found</v>
      </c>
      <c r="S3171" t="str">
        <f>IF(tblOrders[[#This Row],[Sales]]&gt;1000000,"High Value","Standard")</f>
        <v>Standard</v>
      </c>
      <c r="T3171" t="str">
        <f>_xlfn.XLOOKUP(tblOrders[[#This Row],[ProductID]], tblProducts[ProductID], tblProducts[ProductName])</f>
        <v>Product 91</v>
      </c>
      <c r="U3171">
        <f>_xlfn.XLOOKUP(tblOrders[[#This Row],[SalesRepID]], tblSalesreps[RepID], tblSalesreps[Target])</f>
        <v>19336654</v>
      </c>
    </row>
    <row r="3172" spans="1:21">
      <c r="A3172" t="s">
        <v>3969</v>
      </c>
      <c r="B3172" s="7" t="s">
        <v>583</v>
      </c>
      <c r="C3172" t="s">
        <v>189</v>
      </c>
      <c r="D3172" t="s">
        <v>236</v>
      </c>
      <c r="E3172" t="s">
        <v>56</v>
      </c>
      <c r="F3172" t="s">
        <v>26</v>
      </c>
      <c r="G3172">
        <v>9</v>
      </c>
      <c r="H3172">
        <v>0.15</v>
      </c>
      <c r="I3172" s="2">
        <v>919989</v>
      </c>
      <c r="J3172" t="str">
        <f>_xlfn.XLOOKUP(tblOrders[[#This Row],[CustomerID]], tblCustomers[CustomerID], tblCustomers[CustomerName])</f>
        <v>Customer 216</v>
      </c>
      <c r="K3172" t="str">
        <f>_xlfn.XLOOKUP(tblOrders[[#This Row],[CustomerID]], tblCustomers[CustomerID], tblCustomers[Segment])</f>
        <v>Consumer</v>
      </c>
      <c r="L3172" t="str">
        <f>_xlfn.XLOOKUP(tblOrders[[#This Row],[ProductID]], tblProducts[ProductID], tblProducts[Category])</f>
        <v>Furniture</v>
      </c>
      <c r="M3172">
        <f>_xlfn.XLOOKUP(tblOrders[[#This Row],[ProductID]], tblProducts[ProductID], tblProducts[CostPrice])</f>
        <v>21756</v>
      </c>
      <c r="N3172">
        <f>tblOrders[[#This Row],[Sales]]-(tblOrders[[#This Row],[CostPrice]]*tblOrders[[#This Row],[Quantity]])</f>
        <v>724185</v>
      </c>
      <c r="O3172" t="str">
        <f>TEXT(tblOrders[[#This Row],[Date]],"mmm-yyyy")</f>
        <v>Mar-2025</v>
      </c>
      <c r="P3172" t="str">
        <f>_xlfn.XLOOKUP(tblOrders[[#This Row],[OrderID]], tblReturns[OrderID], tblReturns[Returned])</f>
        <v>No</v>
      </c>
      <c r="Q3172" t="str">
        <f>_xlfn.XLOOKUP(tblOrders[[#This Row],[OrderID]], tblShipping[OrderID], tblShipping[ShipMode])</f>
        <v>Express</v>
      </c>
      <c r="R3172" t="str">
        <f>IFERROR(_xlfn.XLOOKUP(A3171, tblCustomers[CustomerID], tblCustomers[CustomerName]), "Not Found")</f>
        <v>Not Found</v>
      </c>
      <c r="S3172" t="str">
        <f>IF(tblOrders[[#This Row],[Sales]]&gt;1000000,"High Value","Standard")</f>
        <v>Standard</v>
      </c>
      <c r="T3172" t="str">
        <f>_xlfn.XLOOKUP(tblOrders[[#This Row],[ProductID]], tblProducts[ProductID], tblProducts[ProductName])</f>
        <v>Product 41</v>
      </c>
      <c r="U3172">
        <f>_xlfn.XLOOKUP(tblOrders[[#This Row],[SalesRepID]], tblSalesreps[RepID], tblSalesreps[Target])</f>
        <v>14265630</v>
      </c>
    </row>
    <row r="3173" spans="1:21">
      <c r="A3173" t="s">
        <v>3970</v>
      </c>
      <c r="B3173" s="7" t="s">
        <v>550</v>
      </c>
      <c r="C3173" t="s">
        <v>1051</v>
      </c>
      <c r="D3173" t="s">
        <v>158</v>
      </c>
      <c r="E3173" t="s">
        <v>186</v>
      </c>
      <c r="F3173" t="s">
        <v>51</v>
      </c>
      <c r="G3173">
        <v>2</v>
      </c>
      <c r="H3173">
        <v>0.2</v>
      </c>
      <c r="I3173" s="2">
        <v>107760</v>
      </c>
      <c r="J3173" t="str">
        <f>_xlfn.XLOOKUP(tblOrders[[#This Row],[CustomerID]], tblCustomers[CustomerID], tblCustomers[CustomerName])</f>
        <v>Customer 132</v>
      </c>
      <c r="K3173" t="str">
        <f>_xlfn.XLOOKUP(tblOrders[[#This Row],[CustomerID]], tblCustomers[CustomerID], tblCustomers[Segment])</f>
        <v>Consumer</v>
      </c>
      <c r="L3173" t="str">
        <f>_xlfn.XLOOKUP(tblOrders[[#This Row],[ProductID]], tblProducts[ProductID], tblProducts[Category])</f>
        <v>Home</v>
      </c>
      <c r="M3173">
        <f>_xlfn.XLOOKUP(tblOrders[[#This Row],[ProductID]], tblProducts[ProductID], tblProducts[CostPrice])</f>
        <v>6817</v>
      </c>
      <c r="N3173">
        <f>tblOrders[[#This Row],[Sales]]-(tblOrders[[#This Row],[CostPrice]]*tblOrders[[#This Row],[Quantity]])</f>
        <v>94126</v>
      </c>
      <c r="O3173" t="str">
        <f>TEXT(tblOrders[[#This Row],[Date]],"mmm-yyyy")</f>
        <v>Jun-2025</v>
      </c>
      <c r="P3173" t="str">
        <f>_xlfn.XLOOKUP(tblOrders[[#This Row],[OrderID]], tblReturns[OrderID], tblReturns[Returned])</f>
        <v>No</v>
      </c>
      <c r="Q3173" t="str">
        <f>_xlfn.XLOOKUP(tblOrders[[#This Row],[OrderID]], tblShipping[OrderID], tblShipping[ShipMode])</f>
        <v>Standard</v>
      </c>
      <c r="R3173" t="str">
        <f>IFERROR(_xlfn.XLOOKUP(A3172, tblCustomers[CustomerID], tblCustomers[CustomerName]), "Not Found")</f>
        <v>Not Found</v>
      </c>
      <c r="S3173" t="str">
        <f>IF(tblOrders[[#This Row],[Sales]]&gt;1000000,"High Value","Standard")</f>
        <v>Standard</v>
      </c>
      <c r="T3173" t="str">
        <f>_xlfn.XLOOKUP(tblOrders[[#This Row],[ProductID]], tblProducts[ProductID], tblProducts[ProductName])</f>
        <v>Product 7</v>
      </c>
      <c r="U3173">
        <f>_xlfn.XLOOKUP(tblOrders[[#This Row],[SalesRepID]], tblSalesreps[RepID], tblSalesreps[Target])</f>
        <v>15141830</v>
      </c>
    </row>
    <row r="3174" spans="1:21">
      <c r="A3174" t="s">
        <v>3971</v>
      </c>
      <c r="B3174" s="7" t="s">
        <v>663</v>
      </c>
      <c r="C3174" t="s">
        <v>728</v>
      </c>
      <c r="D3174" t="s">
        <v>151</v>
      </c>
      <c r="E3174" t="s">
        <v>210</v>
      </c>
      <c r="F3174" t="s">
        <v>26</v>
      </c>
      <c r="G3174">
        <v>2</v>
      </c>
      <c r="H3174">
        <v>0.05</v>
      </c>
      <c r="I3174" s="2">
        <v>100249.7</v>
      </c>
      <c r="J3174" t="str">
        <f>_xlfn.XLOOKUP(tblOrders[[#This Row],[CustomerID]], tblCustomers[CustomerID], tblCustomers[CustomerName])</f>
        <v>Customer 138</v>
      </c>
      <c r="K3174" t="str">
        <f>_xlfn.XLOOKUP(tblOrders[[#This Row],[CustomerID]], tblCustomers[CustomerID], tblCustomers[Segment])</f>
        <v>Corporate</v>
      </c>
      <c r="L3174" t="str">
        <f>_xlfn.XLOOKUP(tblOrders[[#This Row],[ProductID]], tblProducts[ProductID], tblProducts[Category])</f>
        <v>Electronics</v>
      </c>
      <c r="M3174">
        <f>_xlfn.XLOOKUP(tblOrders[[#This Row],[ProductID]], tblProducts[ProductID], tblProducts[CostPrice])</f>
        <v>63366</v>
      </c>
      <c r="N3174">
        <f>tblOrders[[#This Row],[Sales]]-(tblOrders[[#This Row],[CostPrice]]*tblOrders[[#This Row],[Quantity]])</f>
        <v>-26482.300000000003</v>
      </c>
      <c r="O3174" t="str">
        <f>TEXT(tblOrders[[#This Row],[Date]],"mmm-yyyy")</f>
        <v>Aug-2025</v>
      </c>
      <c r="P3174" t="str">
        <f>_xlfn.XLOOKUP(tblOrders[[#This Row],[OrderID]], tblReturns[OrderID], tblReturns[Returned])</f>
        <v>No</v>
      </c>
      <c r="Q3174" t="str">
        <f>_xlfn.XLOOKUP(tblOrders[[#This Row],[OrderID]], tblShipping[OrderID], tblShipping[ShipMode])</f>
        <v>Standard</v>
      </c>
      <c r="R3174" t="str">
        <f>IFERROR(_xlfn.XLOOKUP(A3173, tblCustomers[CustomerID], tblCustomers[CustomerName]), "Not Found")</f>
        <v>Not Found</v>
      </c>
      <c r="S3174" t="str">
        <f>IF(tblOrders[[#This Row],[Sales]]&gt;1000000,"High Value","Standard")</f>
        <v>Standard</v>
      </c>
      <c r="T3174" t="str">
        <f>_xlfn.XLOOKUP(tblOrders[[#This Row],[ProductID]], tblProducts[ProductID], tblProducts[ProductName])</f>
        <v>Product 40</v>
      </c>
      <c r="U3174">
        <f>_xlfn.XLOOKUP(tblOrders[[#This Row],[SalesRepID]], tblSalesreps[RepID], tblSalesreps[Target])</f>
        <v>19336654</v>
      </c>
    </row>
    <row r="3175" spans="1:21">
      <c r="A3175" t="s">
        <v>3972</v>
      </c>
      <c r="B3175" s="7" t="s">
        <v>2051</v>
      </c>
      <c r="C3175" t="s">
        <v>1109</v>
      </c>
      <c r="D3175" t="s">
        <v>190</v>
      </c>
      <c r="E3175" t="s">
        <v>197</v>
      </c>
      <c r="F3175" t="s">
        <v>14</v>
      </c>
      <c r="G3175">
        <v>10</v>
      </c>
      <c r="H3175">
        <v>0.2</v>
      </c>
      <c r="I3175" s="2">
        <v>903472</v>
      </c>
      <c r="J3175" t="str">
        <f>_xlfn.XLOOKUP(tblOrders[[#This Row],[CustomerID]], tblCustomers[CustomerID], tblCustomers[CustomerName])</f>
        <v>Customer 43</v>
      </c>
      <c r="K3175" t="str">
        <f>_xlfn.XLOOKUP(tblOrders[[#This Row],[CustomerID]], tblCustomers[CustomerID], tblCustomers[Segment])</f>
        <v>Consumer</v>
      </c>
      <c r="L3175" t="str">
        <f>_xlfn.XLOOKUP(tblOrders[[#This Row],[ProductID]], tblProducts[ProductID], tblProducts[Category])</f>
        <v>Furniture</v>
      </c>
      <c r="M3175">
        <f>_xlfn.XLOOKUP(tblOrders[[#This Row],[ProductID]], tblProducts[ProductID], tblProducts[CostPrice])</f>
        <v>47272</v>
      </c>
      <c r="N3175">
        <f>tblOrders[[#This Row],[Sales]]-(tblOrders[[#This Row],[CostPrice]]*tblOrders[[#This Row],[Quantity]])</f>
        <v>430752</v>
      </c>
      <c r="O3175" t="str">
        <f>TEXT(tblOrders[[#This Row],[Date]],"mmm-yyyy")</f>
        <v>Jul-2025</v>
      </c>
      <c r="P3175" t="str">
        <f>_xlfn.XLOOKUP(tblOrders[[#This Row],[OrderID]], tblReturns[OrderID], tblReturns[Returned])</f>
        <v>No</v>
      </c>
      <c r="Q3175" t="str">
        <f>_xlfn.XLOOKUP(tblOrders[[#This Row],[OrderID]], tblShipping[OrderID], tblShipping[ShipMode])</f>
        <v>Pickup</v>
      </c>
      <c r="R3175" t="str">
        <f>IFERROR(_xlfn.XLOOKUP(A3174, tblCustomers[CustomerID], tblCustomers[CustomerName]), "Not Found")</f>
        <v>Not Found</v>
      </c>
      <c r="S3175" t="str">
        <f>IF(tblOrders[[#This Row],[Sales]]&gt;1000000,"High Value","Standard")</f>
        <v>Standard</v>
      </c>
      <c r="T3175" t="str">
        <f>_xlfn.XLOOKUP(tblOrders[[#This Row],[ProductID]], tblProducts[ProductID], tblProducts[ProductName])</f>
        <v>Product 33</v>
      </c>
      <c r="U3175">
        <f>_xlfn.XLOOKUP(tblOrders[[#This Row],[SalesRepID]], tblSalesreps[RepID], tblSalesreps[Target])</f>
        <v>19562258</v>
      </c>
    </row>
    <row r="3176" spans="1:21">
      <c r="A3176" t="s">
        <v>3973</v>
      </c>
      <c r="B3176" s="7" t="s">
        <v>1249</v>
      </c>
      <c r="C3176" t="s">
        <v>1382</v>
      </c>
      <c r="D3176" t="s">
        <v>232</v>
      </c>
      <c r="E3176" t="s">
        <v>197</v>
      </c>
      <c r="F3176" t="s">
        <v>51</v>
      </c>
      <c r="G3176">
        <v>5</v>
      </c>
      <c r="H3176">
        <v>0</v>
      </c>
      <c r="I3176" s="2">
        <v>614970</v>
      </c>
      <c r="J3176" t="str">
        <f>_xlfn.XLOOKUP(tblOrders[[#This Row],[CustomerID]], tblCustomers[CustomerID], tblCustomers[CustomerName])</f>
        <v>Customer 212</v>
      </c>
      <c r="K3176" t="str">
        <f>_xlfn.XLOOKUP(tblOrders[[#This Row],[CustomerID]], tblCustomers[CustomerID], tblCustomers[Segment])</f>
        <v>Consumer</v>
      </c>
      <c r="L3176" t="str">
        <f>_xlfn.XLOOKUP(tblOrders[[#This Row],[ProductID]], tblProducts[ProductID], tblProducts[Category])</f>
        <v>Electronics</v>
      </c>
      <c r="M3176">
        <f>_xlfn.XLOOKUP(tblOrders[[#This Row],[ProductID]], tblProducts[ProductID], tblProducts[CostPrice])</f>
        <v>41456</v>
      </c>
      <c r="N3176">
        <f>tblOrders[[#This Row],[Sales]]-(tblOrders[[#This Row],[CostPrice]]*tblOrders[[#This Row],[Quantity]])</f>
        <v>407690</v>
      </c>
      <c r="O3176" t="str">
        <f>TEXT(tblOrders[[#This Row],[Date]],"mmm-yyyy")</f>
        <v>Jun-2025</v>
      </c>
      <c r="P3176" t="str">
        <f>_xlfn.XLOOKUP(tblOrders[[#This Row],[OrderID]], tblReturns[OrderID], tblReturns[Returned])</f>
        <v>No</v>
      </c>
      <c r="Q3176" t="str">
        <f>_xlfn.XLOOKUP(tblOrders[[#This Row],[OrderID]], tblShipping[OrderID], tblShipping[ShipMode])</f>
        <v>Pickup</v>
      </c>
      <c r="R3176" t="str">
        <f>IFERROR(_xlfn.XLOOKUP(A3175, tblCustomers[CustomerID], tblCustomers[CustomerName]), "Not Found")</f>
        <v>Not Found</v>
      </c>
      <c r="S3176" t="str">
        <f>IF(tblOrders[[#This Row],[Sales]]&gt;1000000,"High Value","Standard")</f>
        <v>Standard</v>
      </c>
      <c r="T3176" t="str">
        <f>_xlfn.XLOOKUP(tblOrders[[#This Row],[ProductID]], tblProducts[ProductID], tblProducts[ProductName])</f>
        <v>Product 86</v>
      </c>
      <c r="U3176">
        <f>_xlfn.XLOOKUP(tblOrders[[#This Row],[SalesRepID]], tblSalesreps[RepID], tblSalesreps[Target])</f>
        <v>19562258</v>
      </c>
    </row>
    <row r="3177" spans="1:21">
      <c r="A3177" t="s">
        <v>3974</v>
      </c>
      <c r="B3177" s="7" t="s">
        <v>1214</v>
      </c>
      <c r="C3177" t="s">
        <v>129</v>
      </c>
      <c r="D3177" t="s">
        <v>454</v>
      </c>
      <c r="E3177" t="s">
        <v>25</v>
      </c>
      <c r="F3177" t="s">
        <v>14</v>
      </c>
      <c r="G3177">
        <v>1</v>
      </c>
      <c r="H3177">
        <v>0.1</v>
      </c>
      <c r="I3177" s="2">
        <v>91651.5</v>
      </c>
      <c r="J3177" t="str">
        <f>_xlfn.XLOOKUP(tblOrders[[#This Row],[CustomerID]], tblCustomers[CustomerID], tblCustomers[CustomerName])</f>
        <v>Customer 237</v>
      </c>
      <c r="K3177" t="str">
        <f>_xlfn.XLOOKUP(tblOrders[[#This Row],[CustomerID]], tblCustomers[CustomerID], tblCustomers[Segment])</f>
        <v>Consumer</v>
      </c>
      <c r="L3177" t="str">
        <f>_xlfn.XLOOKUP(tblOrders[[#This Row],[ProductID]], tblProducts[ProductID], tblProducts[Category])</f>
        <v>Furniture</v>
      </c>
      <c r="M3177">
        <f>_xlfn.XLOOKUP(tblOrders[[#This Row],[ProductID]], tblProducts[ProductID], tblProducts[CostPrice])</f>
        <v>31369</v>
      </c>
      <c r="N3177">
        <f>tblOrders[[#This Row],[Sales]]-(tblOrders[[#This Row],[CostPrice]]*tblOrders[[#This Row],[Quantity]])</f>
        <v>60282.5</v>
      </c>
      <c r="O3177" t="str">
        <f>TEXT(tblOrders[[#This Row],[Date]],"mmm-yyyy")</f>
        <v>Nov-2025</v>
      </c>
      <c r="P3177" t="str">
        <f>_xlfn.XLOOKUP(tblOrders[[#This Row],[OrderID]], tblReturns[OrderID], tblReturns[Returned])</f>
        <v>No</v>
      </c>
      <c r="Q3177" t="str">
        <f>_xlfn.XLOOKUP(tblOrders[[#This Row],[OrderID]], tblShipping[OrderID], tblShipping[ShipMode])</f>
        <v>Pickup</v>
      </c>
      <c r="R3177" t="str">
        <f>IFERROR(_xlfn.XLOOKUP(A3176, tblCustomers[CustomerID], tblCustomers[CustomerName]), "Not Found")</f>
        <v>Not Found</v>
      </c>
      <c r="S3177" t="str">
        <f>IF(tblOrders[[#This Row],[Sales]]&gt;1000000,"High Value","Standard")</f>
        <v>Standard</v>
      </c>
      <c r="T3177" t="str">
        <f>_xlfn.XLOOKUP(tblOrders[[#This Row],[ProductID]], tblProducts[ProductID], tblProducts[ProductName])</f>
        <v>Product 37</v>
      </c>
      <c r="U3177">
        <f>_xlfn.XLOOKUP(tblOrders[[#This Row],[SalesRepID]], tblSalesreps[RepID], tblSalesreps[Target])</f>
        <v>7094914</v>
      </c>
    </row>
    <row r="3178" spans="1:21">
      <c r="A3178" t="s">
        <v>3975</v>
      </c>
      <c r="B3178" s="7" t="s">
        <v>1154</v>
      </c>
      <c r="C3178" t="s">
        <v>1000</v>
      </c>
      <c r="D3178" t="s">
        <v>667</v>
      </c>
      <c r="E3178" t="s">
        <v>69</v>
      </c>
      <c r="F3178" t="s">
        <v>88</v>
      </c>
      <c r="G3178">
        <v>7</v>
      </c>
      <c r="H3178">
        <v>0.05</v>
      </c>
      <c r="I3178" s="2">
        <v>304855.95</v>
      </c>
      <c r="J3178" t="str">
        <f>_xlfn.XLOOKUP(tblOrders[[#This Row],[CustomerID]], tblCustomers[CustomerID], tblCustomers[CustomerName])</f>
        <v>Customer 160</v>
      </c>
      <c r="K3178" t="str">
        <f>_xlfn.XLOOKUP(tblOrders[[#This Row],[CustomerID]], tblCustomers[CustomerID], tblCustomers[Segment])</f>
        <v>Corporate</v>
      </c>
      <c r="L3178" t="str">
        <f>_xlfn.XLOOKUP(tblOrders[[#This Row],[ProductID]], tblProducts[ProductID], tblProducts[Category])</f>
        <v>Electronics</v>
      </c>
      <c r="M3178">
        <f>_xlfn.XLOOKUP(tblOrders[[#This Row],[ProductID]], tblProducts[ProductID], tblProducts[CostPrice])</f>
        <v>13676</v>
      </c>
      <c r="N3178">
        <f>tblOrders[[#This Row],[Sales]]-(tblOrders[[#This Row],[CostPrice]]*tblOrders[[#This Row],[Quantity]])</f>
        <v>209123.95</v>
      </c>
      <c r="O3178" t="str">
        <f>TEXT(tblOrders[[#This Row],[Date]],"mmm-yyyy")</f>
        <v>Nov-2025</v>
      </c>
      <c r="P3178" t="str">
        <f>_xlfn.XLOOKUP(tblOrders[[#This Row],[OrderID]], tblReturns[OrderID], tblReturns[Returned])</f>
        <v>No</v>
      </c>
      <c r="Q3178" t="str">
        <f>_xlfn.XLOOKUP(tblOrders[[#This Row],[OrderID]], tblShipping[OrderID], tblShipping[ShipMode])</f>
        <v>Express</v>
      </c>
      <c r="R3178" t="str">
        <f>IFERROR(_xlfn.XLOOKUP(A3177, tblCustomers[CustomerID], tblCustomers[CustomerName]), "Not Found")</f>
        <v>Not Found</v>
      </c>
      <c r="S3178" t="str">
        <f>IF(tblOrders[[#This Row],[Sales]]&gt;1000000,"High Value","Standard")</f>
        <v>Standard</v>
      </c>
      <c r="T3178" t="str">
        <f>_xlfn.XLOOKUP(tblOrders[[#This Row],[ProductID]], tblProducts[ProductID], tblProducts[ProductName])</f>
        <v>Product 10</v>
      </c>
      <c r="U3178">
        <f>_xlfn.XLOOKUP(tblOrders[[#This Row],[SalesRepID]], tblSalesreps[RepID], tblSalesreps[Target])</f>
        <v>19473459</v>
      </c>
    </row>
    <row r="3179" spans="1:21">
      <c r="A3179" t="s">
        <v>3976</v>
      </c>
      <c r="B3179" s="7" t="s">
        <v>1214</v>
      </c>
      <c r="C3179" t="s">
        <v>501</v>
      </c>
      <c r="D3179" t="s">
        <v>504</v>
      </c>
      <c r="E3179" t="s">
        <v>13</v>
      </c>
      <c r="F3179" t="s">
        <v>20</v>
      </c>
      <c r="G3179">
        <v>7</v>
      </c>
      <c r="H3179">
        <v>0.2</v>
      </c>
      <c r="I3179" s="2">
        <v>107581.6</v>
      </c>
      <c r="J3179" t="str">
        <f>_xlfn.XLOOKUP(tblOrders[[#This Row],[CustomerID]], tblCustomers[CustomerID], tblCustomers[CustomerName])</f>
        <v>Customer 265</v>
      </c>
      <c r="K3179" t="str">
        <f>_xlfn.XLOOKUP(tblOrders[[#This Row],[CustomerID]], tblCustomers[CustomerID], tblCustomers[Segment])</f>
        <v>SME</v>
      </c>
      <c r="L3179" t="str">
        <f>_xlfn.XLOOKUP(tblOrders[[#This Row],[ProductID]], tblProducts[ProductID], tblProducts[Category])</f>
        <v>Office</v>
      </c>
      <c r="M3179">
        <f>_xlfn.XLOOKUP(tblOrders[[#This Row],[ProductID]], tblProducts[ProductID], tblProducts[CostPrice])</f>
        <v>12010</v>
      </c>
      <c r="N3179">
        <f>tblOrders[[#This Row],[Sales]]-(tblOrders[[#This Row],[CostPrice]]*tblOrders[[#This Row],[Quantity]])</f>
        <v>23511.600000000006</v>
      </c>
      <c r="O3179" t="str">
        <f>TEXT(tblOrders[[#This Row],[Date]],"mmm-yyyy")</f>
        <v>Nov-2025</v>
      </c>
      <c r="P3179" t="str">
        <f>_xlfn.XLOOKUP(tblOrders[[#This Row],[OrderID]], tblReturns[OrderID], tblReturns[Returned])</f>
        <v>No</v>
      </c>
      <c r="Q3179" t="str">
        <f>_xlfn.XLOOKUP(tblOrders[[#This Row],[OrderID]], tblShipping[OrderID], tblShipping[ShipMode])</f>
        <v>Express</v>
      </c>
      <c r="R3179" t="str">
        <f>IFERROR(_xlfn.XLOOKUP(A3178, tblCustomers[CustomerID], tblCustomers[CustomerName]), "Not Found")</f>
        <v>Not Found</v>
      </c>
      <c r="S3179" t="str">
        <f>IF(tblOrders[[#This Row],[Sales]]&gt;1000000,"High Value","Standard")</f>
        <v>Standard</v>
      </c>
      <c r="T3179" t="str">
        <f>_xlfn.XLOOKUP(tblOrders[[#This Row],[ProductID]], tblProducts[ProductID], tblProducts[ProductName])</f>
        <v>Product 15</v>
      </c>
      <c r="U3179">
        <f>_xlfn.XLOOKUP(tblOrders[[#This Row],[SalesRepID]], tblSalesreps[RepID], tblSalesreps[Target])</f>
        <v>11852878</v>
      </c>
    </row>
    <row r="3180" spans="1:21">
      <c r="A3180" t="s">
        <v>3977</v>
      </c>
      <c r="B3180" s="7" t="s">
        <v>812</v>
      </c>
      <c r="C3180" t="s">
        <v>457</v>
      </c>
      <c r="D3180" t="s">
        <v>141</v>
      </c>
      <c r="E3180" t="s">
        <v>165</v>
      </c>
      <c r="F3180" t="s">
        <v>88</v>
      </c>
      <c r="G3180">
        <v>5</v>
      </c>
      <c r="H3180">
        <v>0</v>
      </c>
      <c r="I3180" s="2">
        <v>518460</v>
      </c>
      <c r="J3180" t="str">
        <f>_xlfn.XLOOKUP(tblOrders[[#This Row],[CustomerID]], tblCustomers[CustomerID], tblCustomers[CustomerName])</f>
        <v>Customer 61</v>
      </c>
      <c r="K3180" t="str">
        <f>_xlfn.XLOOKUP(tblOrders[[#This Row],[CustomerID]], tblCustomers[CustomerID], tblCustomers[Segment])</f>
        <v>Consumer</v>
      </c>
      <c r="L3180" t="str">
        <f>_xlfn.XLOOKUP(tblOrders[[#This Row],[ProductID]], tblProducts[ProductID], tblProducts[Category])</f>
        <v>Home</v>
      </c>
      <c r="M3180">
        <f>_xlfn.XLOOKUP(tblOrders[[#This Row],[ProductID]], tblProducts[ProductID], tblProducts[CostPrice])</f>
        <v>32671</v>
      </c>
      <c r="N3180">
        <f>tblOrders[[#This Row],[Sales]]-(tblOrders[[#This Row],[CostPrice]]*tblOrders[[#This Row],[Quantity]])</f>
        <v>355105</v>
      </c>
      <c r="O3180" t="str">
        <f>TEXT(tblOrders[[#This Row],[Date]],"mmm-yyyy")</f>
        <v>Sep-2025</v>
      </c>
      <c r="P3180" t="str">
        <f>_xlfn.XLOOKUP(tblOrders[[#This Row],[OrderID]], tblReturns[OrderID], tblReturns[Returned])</f>
        <v>No</v>
      </c>
      <c r="Q3180" t="str">
        <f>_xlfn.XLOOKUP(tblOrders[[#This Row],[OrderID]], tblShipping[OrderID], tblShipping[ShipMode])</f>
        <v>Pickup</v>
      </c>
      <c r="R3180" t="str">
        <f>IFERROR(_xlfn.XLOOKUP(A3179, tblCustomers[CustomerID], tblCustomers[CustomerName]), "Not Found")</f>
        <v>Not Found</v>
      </c>
      <c r="S3180" t="str">
        <f>IF(tblOrders[[#This Row],[Sales]]&gt;1000000,"High Value","Standard")</f>
        <v>Standard</v>
      </c>
      <c r="T3180" t="str">
        <f>_xlfn.XLOOKUP(tblOrders[[#This Row],[ProductID]], tblProducts[ProductID], tblProducts[ProductName])</f>
        <v>Product 80</v>
      </c>
      <c r="U3180">
        <f>_xlfn.XLOOKUP(tblOrders[[#This Row],[SalesRepID]], tblSalesreps[RepID], tblSalesreps[Target])</f>
        <v>16839910</v>
      </c>
    </row>
    <row r="3181" spans="1:21">
      <c r="A3181" t="s">
        <v>3978</v>
      </c>
      <c r="B3181" s="7" t="s">
        <v>701</v>
      </c>
      <c r="C3181" t="s">
        <v>278</v>
      </c>
      <c r="D3181" t="s">
        <v>78</v>
      </c>
      <c r="E3181" t="s">
        <v>205</v>
      </c>
      <c r="F3181" t="s">
        <v>26</v>
      </c>
      <c r="G3181">
        <v>5</v>
      </c>
      <c r="H3181">
        <v>0.2</v>
      </c>
      <c r="I3181" s="2">
        <v>292856</v>
      </c>
      <c r="J3181" t="str">
        <f>_xlfn.XLOOKUP(tblOrders[[#This Row],[CustomerID]], tblCustomers[CustomerID], tblCustomers[CustomerName])</f>
        <v>Customer 131</v>
      </c>
      <c r="K3181" t="str">
        <f>_xlfn.XLOOKUP(tblOrders[[#This Row],[CustomerID]], tblCustomers[CustomerID], tblCustomers[Segment])</f>
        <v>SME</v>
      </c>
      <c r="L3181" t="str">
        <f>_xlfn.XLOOKUP(tblOrders[[#This Row],[ProductID]], tblProducts[ProductID], tblProducts[Category])</f>
        <v>Office</v>
      </c>
      <c r="M3181">
        <f>_xlfn.XLOOKUP(tblOrders[[#This Row],[ProductID]], tblProducts[ProductID], tblProducts[CostPrice])</f>
        <v>76942</v>
      </c>
      <c r="N3181">
        <f>tblOrders[[#This Row],[Sales]]-(tblOrders[[#This Row],[CostPrice]]*tblOrders[[#This Row],[Quantity]])</f>
        <v>-91854</v>
      </c>
      <c r="O3181" t="str">
        <f>TEXT(tblOrders[[#This Row],[Date]],"mmm-yyyy")</f>
        <v>Jan-2025</v>
      </c>
      <c r="P3181" t="str">
        <f>_xlfn.XLOOKUP(tblOrders[[#This Row],[OrderID]], tblReturns[OrderID], tblReturns[Returned])</f>
        <v>No</v>
      </c>
      <c r="Q3181" t="str">
        <f>_xlfn.XLOOKUP(tblOrders[[#This Row],[OrderID]], tblShipping[OrderID], tblShipping[ShipMode])</f>
        <v>Standard</v>
      </c>
      <c r="R3181" t="str">
        <f>IFERROR(_xlfn.XLOOKUP(A3180, tblCustomers[CustomerID], tblCustomers[CustomerName]), "Not Found")</f>
        <v>Not Found</v>
      </c>
      <c r="S3181" t="str">
        <f>IF(tblOrders[[#This Row],[Sales]]&gt;1000000,"High Value","Standard")</f>
        <v>Standard</v>
      </c>
      <c r="T3181" t="str">
        <f>_xlfn.XLOOKUP(tblOrders[[#This Row],[ProductID]], tblProducts[ProductID], tblProducts[ProductName])</f>
        <v>Product 22</v>
      </c>
      <c r="U3181">
        <f>_xlfn.XLOOKUP(tblOrders[[#This Row],[SalesRepID]], tblSalesreps[RepID], tblSalesreps[Target])</f>
        <v>16246424</v>
      </c>
    </row>
    <row r="3182" spans="1:21">
      <c r="A3182" t="s">
        <v>3979</v>
      </c>
      <c r="B3182" s="7" t="s">
        <v>313</v>
      </c>
      <c r="C3182" t="s">
        <v>426</v>
      </c>
      <c r="D3182" t="s">
        <v>126</v>
      </c>
      <c r="E3182" t="s">
        <v>79</v>
      </c>
      <c r="F3182" t="s">
        <v>51</v>
      </c>
      <c r="G3182">
        <v>3</v>
      </c>
      <c r="H3182">
        <v>0.1</v>
      </c>
      <c r="I3182" s="2">
        <v>185622.3</v>
      </c>
      <c r="J3182" t="str">
        <f>_xlfn.XLOOKUP(tblOrders[[#This Row],[CustomerID]], tblCustomers[CustomerID], tblCustomers[CustomerName])</f>
        <v>Customer 195</v>
      </c>
      <c r="K3182" t="str">
        <f>_xlfn.XLOOKUP(tblOrders[[#This Row],[CustomerID]], tblCustomers[CustomerID], tblCustomers[Segment])</f>
        <v>Corporate</v>
      </c>
      <c r="L3182" t="str">
        <f>_xlfn.XLOOKUP(tblOrders[[#This Row],[ProductID]], tblProducts[ProductID], tblProducts[Category])</f>
        <v>Furniture</v>
      </c>
      <c r="M3182">
        <f>_xlfn.XLOOKUP(tblOrders[[#This Row],[ProductID]], tblProducts[ProductID], tblProducts[CostPrice])</f>
        <v>47434</v>
      </c>
      <c r="N3182">
        <f>tblOrders[[#This Row],[Sales]]-(tblOrders[[#This Row],[CostPrice]]*tblOrders[[#This Row],[Quantity]])</f>
        <v>43320.299999999988</v>
      </c>
      <c r="O3182" t="str">
        <f>TEXT(tblOrders[[#This Row],[Date]],"mmm-yyyy")</f>
        <v>Dec-2025</v>
      </c>
      <c r="P3182" t="str">
        <f>_xlfn.XLOOKUP(tblOrders[[#This Row],[OrderID]], tblReturns[OrderID], tblReturns[Returned])</f>
        <v>No</v>
      </c>
      <c r="Q3182" t="str">
        <f>_xlfn.XLOOKUP(tblOrders[[#This Row],[OrderID]], tblShipping[OrderID], tblShipping[ShipMode])</f>
        <v>Standard</v>
      </c>
      <c r="R3182" t="str">
        <f>IFERROR(_xlfn.XLOOKUP(A3181, tblCustomers[CustomerID], tblCustomers[CustomerName]), "Not Found")</f>
        <v>Not Found</v>
      </c>
      <c r="S3182" t="str">
        <f>IF(tblOrders[[#This Row],[Sales]]&gt;1000000,"High Value","Standard")</f>
        <v>Standard</v>
      </c>
      <c r="T3182" t="str">
        <f>_xlfn.XLOOKUP(tblOrders[[#This Row],[ProductID]], tblProducts[ProductID], tblProducts[ProductName])</f>
        <v>Product 67</v>
      </c>
      <c r="U3182">
        <f>_xlfn.XLOOKUP(tblOrders[[#This Row],[SalesRepID]], tblSalesreps[RepID], tblSalesreps[Target])</f>
        <v>8592536</v>
      </c>
    </row>
    <row r="3183" spans="1:21">
      <c r="A3183" t="s">
        <v>3980</v>
      </c>
      <c r="B3183" s="7" t="s">
        <v>628</v>
      </c>
      <c r="C3183" t="s">
        <v>512</v>
      </c>
      <c r="D3183" t="s">
        <v>422</v>
      </c>
      <c r="E3183" t="s">
        <v>74</v>
      </c>
      <c r="F3183" t="s">
        <v>20</v>
      </c>
      <c r="G3183">
        <v>3</v>
      </c>
      <c r="H3183">
        <v>0.05</v>
      </c>
      <c r="I3183" s="2">
        <v>122569.95</v>
      </c>
      <c r="J3183" t="str">
        <f>_xlfn.XLOOKUP(tblOrders[[#This Row],[CustomerID]], tblCustomers[CustomerID], tblCustomers[CustomerName])</f>
        <v>Customer 16</v>
      </c>
      <c r="K3183" t="str">
        <f>_xlfn.XLOOKUP(tblOrders[[#This Row],[CustomerID]], tblCustomers[CustomerID], tblCustomers[Segment])</f>
        <v>Consumer</v>
      </c>
      <c r="L3183" t="str">
        <f>_xlfn.XLOOKUP(tblOrders[[#This Row],[ProductID]], tblProducts[ProductID], tblProducts[Category])</f>
        <v>Furniture</v>
      </c>
      <c r="M3183">
        <f>_xlfn.XLOOKUP(tblOrders[[#This Row],[ProductID]], tblProducts[ProductID], tblProducts[CostPrice])</f>
        <v>69526</v>
      </c>
      <c r="N3183">
        <f>tblOrders[[#This Row],[Sales]]-(tblOrders[[#This Row],[CostPrice]]*tblOrders[[#This Row],[Quantity]])</f>
        <v>-86008.05</v>
      </c>
      <c r="O3183" t="str">
        <f>TEXT(tblOrders[[#This Row],[Date]],"mmm-yyyy")</f>
        <v>Dec-2025</v>
      </c>
      <c r="P3183" t="str">
        <f>_xlfn.XLOOKUP(tblOrders[[#This Row],[OrderID]], tblReturns[OrderID], tblReturns[Returned])</f>
        <v>No</v>
      </c>
      <c r="Q3183" t="str">
        <f>_xlfn.XLOOKUP(tblOrders[[#This Row],[OrderID]], tblShipping[OrderID], tblShipping[ShipMode])</f>
        <v>Standard</v>
      </c>
      <c r="R3183" t="str">
        <f>IFERROR(_xlfn.XLOOKUP(A3182, tblCustomers[CustomerID], tblCustomers[CustomerName]), "Not Found")</f>
        <v>Not Found</v>
      </c>
      <c r="S3183" t="str">
        <f>IF(tblOrders[[#This Row],[Sales]]&gt;1000000,"High Value","Standard")</f>
        <v>Standard</v>
      </c>
      <c r="T3183" t="str">
        <f>_xlfn.XLOOKUP(tblOrders[[#This Row],[ProductID]], tblProducts[ProductID], tblProducts[ProductName])</f>
        <v>Product 36</v>
      </c>
      <c r="U3183">
        <f>_xlfn.XLOOKUP(tblOrders[[#This Row],[SalesRepID]], tblSalesreps[RepID], tblSalesreps[Target])</f>
        <v>7254801</v>
      </c>
    </row>
    <row r="3184" spans="1:21">
      <c r="A3184" t="s">
        <v>3981</v>
      </c>
      <c r="B3184" s="7" t="s">
        <v>1222</v>
      </c>
      <c r="C3184" t="s">
        <v>284</v>
      </c>
      <c r="D3184" t="s">
        <v>387</v>
      </c>
      <c r="E3184" t="s">
        <v>205</v>
      </c>
      <c r="F3184" t="s">
        <v>20</v>
      </c>
      <c r="G3184">
        <v>10</v>
      </c>
      <c r="H3184">
        <v>0</v>
      </c>
      <c r="I3184" s="2">
        <v>1097450</v>
      </c>
      <c r="J3184" t="str">
        <f>_xlfn.XLOOKUP(tblOrders[[#This Row],[CustomerID]], tblCustomers[CustomerID], tblCustomers[CustomerName])</f>
        <v>Customer 30</v>
      </c>
      <c r="K3184" t="str">
        <f>_xlfn.XLOOKUP(tblOrders[[#This Row],[CustomerID]], tblCustomers[CustomerID], tblCustomers[Segment])</f>
        <v>SME</v>
      </c>
      <c r="L3184" t="str">
        <f>_xlfn.XLOOKUP(tblOrders[[#This Row],[ProductID]], tblProducts[ProductID], tblProducts[Category])</f>
        <v>Furniture</v>
      </c>
      <c r="M3184">
        <f>_xlfn.XLOOKUP(tblOrders[[#This Row],[ProductID]], tblProducts[ProductID], tblProducts[CostPrice])</f>
        <v>37464</v>
      </c>
      <c r="N3184">
        <f>tblOrders[[#This Row],[Sales]]-(tblOrders[[#This Row],[CostPrice]]*tblOrders[[#This Row],[Quantity]])</f>
        <v>722810</v>
      </c>
      <c r="O3184" t="str">
        <f>TEXT(tblOrders[[#This Row],[Date]],"mmm-yyyy")</f>
        <v>Nov-2025</v>
      </c>
      <c r="P3184" t="str">
        <f>_xlfn.XLOOKUP(tblOrders[[#This Row],[OrderID]], tblReturns[OrderID], tblReturns[Returned])</f>
        <v>No</v>
      </c>
      <c r="Q3184" t="str">
        <f>_xlfn.XLOOKUP(tblOrders[[#This Row],[OrderID]], tblShipping[OrderID], tblShipping[ShipMode])</f>
        <v>Pickup</v>
      </c>
      <c r="R3184" t="str">
        <f>IFERROR(_xlfn.XLOOKUP(A3183, tblCustomers[CustomerID], tblCustomers[CustomerName]), "Not Found")</f>
        <v>Not Found</v>
      </c>
      <c r="S3184" t="str">
        <f>IF(tblOrders[[#This Row],[Sales]]&gt;1000000,"High Value","Standard")</f>
        <v>High Value</v>
      </c>
      <c r="T3184" t="str">
        <f>_xlfn.XLOOKUP(tblOrders[[#This Row],[ProductID]], tblProducts[ProductID], tblProducts[ProductName])</f>
        <v>Product 63</v>
      </c>
      <c r="U3184">
        <f>_xlfn.XLOOKUP(tblOrders[[#This Row],[SalesRepID]], tblSalesreps[RepID], tblSalesreps[Target])</f>
        <v>16246424</v>
      </c>
    </row>
    <row r="3185" spans="1:21">
      <c r="A3185" t="s">
        <v>3982</v>
      </c>
      <c r="B3185" s="7" t="s">
        <v>143</v>
      </c>
      <c r="C3185" t="s">
        <v>490</v>
      </c>
      <c r="D3185" t="s">
        <v>141</v>
      </c>
      <c r="E3185" t="s">
        <v>74</v>
      </c>
      <c r="F3185" t="s">
        <v>51</v>
      </c>
      <c r="G3185">
        <v>1</v>
      </c>
      <c r="H3185">
        <v>0</v>
      </c>
      <c r="I3185" s="2">
        <v>64540</v>
      </c>
      <c r="J3185" t="str">
        <f>_xlfn.XLOOKUP(tblOrders[[#This Row],[CustomerID]], tblCustomers[CustomerID], tblCustomers[CustomerName])</f>
        <v>Customer 231</v>
      </c>
      <c r="K3185" t="str">
        <f>_xlfn.XLOOKUP(tblOrders[[#This Row],[CustomerID]], tblCustomers[CustomerID], tblCustomers[Segment])</f>
        <v>SME</v>
      </c>
      <c r="L3185" t="str">
        <f>_xlfn.XLOOKUP(tblOrders[[#This Row],[ProductID]], tblProducts[ProductID], tblProducts[Category])</f>
        <v>Home</v>
      </c>
      <c r="M3185">
        <f>_xlfn.XLOOKUP(tblOrders[[#This Row],[ProductID]], tblProducts[ProductID], tblProducts[CostPrice])</f>
        <v>32671</v>
      </c>
      <c r="N3185">
        <f>tblOrders[[#This Row],[Sales]]-(tblOrders[[#This Row],[CostPrice]]*tblOrders[[#This Row],[Quantity]])</f>
        <v>31869</v>
      </c>
      <c r="O3185" t="str">
        <f>TEXT(tblOrders[[#This Row],[Date]],"mmm-yyyy")</f>
        <v>Feb-2025</v>
      </c>
      <c r="P3185" t="str">
        <f>_xlfn.XLOOKUP(tblOrders[[#This Row],[OrderID]], tblReturns[OrderID], tblReturns[Returned])</f>
        <v>No</v>
      </c>
      <c r="Q3185" t="str">
        <f>_xlfn.XLOOKUP(tblOrders[[#This Row],[OrderID]], tblShipping[OrderID], tblShipping[ShipMode])</f>
        <v>Pickup</v>
      </c>
      <c r="R3185" t="str">
        <f>IFERROR(_xlfn.XLOOKUP(A3184, tblCustomers[CustomerID], tblCustomers[CustomerName]), "Not Found")</f>
        <v>Not Found</v>
      </c>
      <c r="S3185" t="str">
        <f>IF(tblOrders[[#This Row],[Sales]]&gt;1000000,"High Value","Standard")</f>
        <v>Standard</v>
      </c>
      <c r="T3185" t="str">
        <f>_xlfn.XLOOKUP(tblOrders[[#This Row],[ProductID]], tblProducts[ProductID], tblProducts[ProductName])</f>
        <v>Product 80</v>
      </c>
      <c r="U3185">
        <f>_xlfn.XLOOKUP(tblOrders[[#This Row],[SalesRepID]], tblSalesreps[RepID], tblSalesreps[Target])</f>
        <v>7254801</v>
      </c>
    </row>
    <row r="3186" spans="1:21">
      <c r="A3186" t="s">
        <v>3983</v>
      </c>
      <c r="B3186" s="7" t="s">
        <v>1242</v>
      </c>
      <c r="C3186" t="s">
        <v>854</v>
      </c>
      <c r="D3186" t="s">
        <v>585</v>
      </c>
      <c r="E3186" t="s">
        <v>35</v>
      </c>
      <c r="F3186" t="s">
        <v>26</v>
      </c>
      <c r="G3186">
        <v>5</v>
      </c>
      <c r="H3186">
        <v>0.2</v>
      </c>
      <c r="I3186" s="2">
        <v>598972</v>
      </c>
      <c r="J3186" t="str">
        <f>_xlfn.XLOOKUP(tblOrders[[#This Row],[CustomerID]], tblCustomers[CustomerID], tblCustomers[CustomerName])</f>
        <v>Customer 91</v>
      </c>
      <c r="K3186" t="str">
        <f>_xlfn.XLOOKUP(tblOrders[[#This Row],[CustomerID]], tblCustomers[CustomerID], tblCustomers[Segment])</f>
        <v>Consumer</v>
      </c>
      <c r="L3186" t="str">
        <f>_xlfn.XLOOKUP(tblOrders[[#This Row],[ProductID]], tblProducts[ProductID], tblProducts[Category])</f>
        <v>Office</v>
      </c>
      <c r="M3186">
        <f>_xlfn.XLOOKUP(tblOrders[[#This Row],[ProductID]], tblProducts[ProductID], tblProducts[CostPrice])</f>
        <v>49623</v>
      </c>
      <c r="N3186">
        <f>tblOrders[[#This Row],[Sales]]-(tblOrders[[#This Row],[CostPrice]]*tblOrders[[#This Row],[Quantity]])</f>
        <v>350857</v>
      </c>
      <c r="O3186" t="str">
        <f>TEXT(tblOrders[[#This Row],[Date]],"mmm-yyyy")</f>
        <v>Mar-2025</v>
      </c>
      <c r="P3186" t="str">
        <f>_xlfn.XLOOKUP(tblOrders[[#This Row],[OrderID]], tblReturns[OrderID], tblReturns[Returned])</f>
        <v>No</v>
      </c>
      <c r="Q3186" t="str">
        <f>_xlfn.XLOOKUP(tblOrders[[#This Row],[OrderID]], tblShipping[OrderID], tblShipping[ShipMode])</f>
        <v>Standard</v>
      </c>
      <c r="R3186" t="str">
        <f>IFERROR(_xlfn.XLOOKUP(A3185, tblCustomers[CustomerID], tblCustomers[CustomerName]), "Not Found")</f>
        <v>Not Found</v>
      </c>
      <c r="S3186" t="str">
        <f>IF(tblOrders[[#This Row],[Sales]]&gt;1000000,"High Value","Standard")</f>
        <v>Standard</v>
      </c>
      <c r="T3186" t="str">
        <f>_xlfn.XLOOKUP(tblOrders[[#This Row],[ProductID]], tblProducts[ProductID], tblProducts[ProductName])</f>
        <v>Product 54</v>
      </c>
      <c r="U3186">
        <f>_xlfn.XLOOKUP(tblOrders[[#This Row],[SalesRepID]], tblSalesreps[RepID], tblSalesreps[Target])</f>
        <v>19619177</v>
      </c>
    </row>
    <row r="3187" spans="1:21">
      <c r="A3187" t="s">
        <v>3984</v>
      </c>
      <c r="B3187" s="7" t="s">
        <v>2124</v>
      </c>
      <c r="C3187" t="s">
        <v>136</v>
      </c>
      <c r="D3187" t="s">
        <v>377</v>
      </c>
      <c r="E3187" t="s">
        <v>202</v>
      </c>
      <c r="F3187" t="s">
        <v>51</v>
      </c>
      <c r="G3187">
        <v>1</v>
      </c>
      <c r="H3187">
        <v>0.1</v>
      </c>
      <c r="I3187" s="2">
        <v>103974.3</v>
      </c>
      <c r="J3187" t="str">
        <f>_xlfn.XLOOKUP(tblOrders[[#This Row],[CustomerID]], tblCustomers[CustomerID], tblCustomers[CustomerName])</f>
        <v>Customer 263</v>
      </c>
      <c r="K3187" t="str">
        <f>_xlfn.XLOOKUP(tblOrders[[#This Row],[CustomerID]], tblCustomers[CustomerID], tblCustomers[Segment])</f>
        <v>Corporate</v>
      </c>
      <c r="L3187" t="str">
        <f>_xlfn.XLOOKUP(tblOrders[[#This Row],[ProductID]], tblProducts[ProductID], tblProducts[Category])</f>
        <v>Home</v>
      </c>
      <c r="M3187">
        <f>_xlfn.XLOOKUP(tblOrders[[#This Row],[ProductID]], tblProducts[ProductID], tblProducts[CostPrice])</f>
        <v>38053</v>
      </c>
      <c r="N3187">
        <f>tblOrders[[#This Row],[Sales]]-(tblOrders[[#This Row],[CostPrice]]*tblOrders[[#This Row],[Quantity]])</f>
        <v>65921.3</v>
      </c>
      <c r="O3187" t="str">
        <f>TEXT(tblOrders[[#This Row],[Date]],"mmm-yyyy")</f>
        <v>Oct-2025</v>
      </c>
      <c r="P3187" t="str">
        <f>_xlfn.XLOOKUP(tblOrders[[#This Row],[OrderID]], tblReturns[OrderID], tblReturns[Returned])</f>
        <v>No</v>
      </c>
      <c r="Q3187" t="str">
        <f>_xlfn.XLOOKUP(tblOrders[[#This Row],[OrderID]], tblShipping[OrderID], tblShipping[ShipMode])</f>
        <v>Pickup</v>
      </c>
      <c r="R3187" t="str">
        <f>IFERROR(_xlfn.XLOOKUP(A3186, tblCustomers[CustomerID], tblCustomers[CustomerName]), "Not Found")</f>
        <v>Not Found</v>
      </c>
      <c r="S3187" t="str">
        <f>IF(tblOrders[[#This Row],[Sales]]&gt;1000000,"High Value","Standard")</f>
        <v>Standard</v>
      </c>
      <c r="T3187" t="str">
        <f>_xlfn.XLOOKUP(tblOrders[[#This Row],[ProductID]], tblProducts[ProductID], tblProducts[ProductName])</f>
        <v>Product 82</v>
      </c>
      <c r="U3187">
        <f>_xlfn.XLOOKUP(tblOrders[[#This Row],[SalesRepID]], tblSalesreps[RepID], tblSalesreps[Target])</f>
        <v>10652665</v>
      </c>
    </row>
    <row r="3188" spans="1:21">
      <c r="A3188" t="s">
        <v>3985</v>
      </c>
      <c r="B3188" s="7" t="s">
        <v>955</v>
      </c>
      <c r="C3188" t="s">
        <v>251</v>
      </c>
      <c r="D3188" t="s">
        <v>209</v>
      </c>
      <c r="E3188" t="s">
        <v>74</v>
      </c>
      <c r="F3188" t="s">
        <v>14</v>
      </c>
      <c r="G3188">
        <v>10</v>
      </c>
      <c r="H3188">
        <v>0.15</v>
      </c>
      <c r="I3188" s="2">
        <v>531513.5</v>
      </c>
      <c r="J3188" t="str">
        <f>_xlfn.XLOOKUP(tblOrders[[#This Row],[CustomerID]], tblCustomers[CustomerID], tblCustomers[CustomerName])</f>
        <v>Customer 175</v>
      </c>
      <c r="K3188" t="str">
        <f>_xlfn.XLOOKUP(tblOrders[[#This Row],[CustomerID]], tblCustomers[CustomerID], tblCustomers[Segment])</f>
        <v>Consumer</v>
      </c>
      <c r="L3188" t="str">
        <f>_xlfn.XLOOKUP(tblOrders[[#This Row],[ProductID]], tblProducts[ProductID], tblProducts[Category])</f>
        <v>Office</v>
      </c>
      <c r="M3188">
        <f>_xlfn.XLOOKUP(tblOrders[[#This Row],[ProductID]], tblProducts[ProductID], tblProducts[CostPrice])</f>
        <v>27558</v>
      </c>
      <c r="N3188">
        <f>tblOrders[[#This Row],[Sales]]-(tblOrders[[#This Row],[CostPrice]]*tblOrders[[#This Row],[Quantity]])</f>
        <v>255933.5</v>
      </c>
      <c r="O3188" t="str">
        <f>TEXT(tblOrders[[#This Row],[Date]],"mmm-yyyy")</f>
        <v>Sep-2025</v>
      </c>
      <c r="P3188" t="str">
        <f>_xlfn.XLOOKUP(tblOrders[[#This Row],[OrderID]], tblReturns[OrderID], tblReturns[Returned])</f>
        <v>No</v>
      </c>
      <c r="Q3188" t="str">
        <f>_xlfn.XLOOKUP(tblOrders[[#This Row],[OrderID]], tblShipping[OrderID], tblShipping[ShipMode])</f>
        <v>Pickup</v>
      </c>
      <c r="R3188" t="str">
        <f>IFERROR(_xlfn.XLOOKUP(A3187, tblCustomers[CustomerID], tblCustomers[CustomerName]), "Not Found")</f>
        <v>Not Found</v>
      </c>
      <c r="S3188" t="str">
        <f>IF(tblOrders[[#This Row],[Sales]]&gt;1000000,"High Value","Standard")</f>
        <v>Standard</v>
      </c>
      <c r="T3188" t="str">
        <f>_xlfn.XLOOKUP(tblOrders[[#This Row],[ProductID]], tblProducts[ProductID], tblProducts[ProductName])</f>
        <v>Product 93</v>
      </c>
      <c r="U3188">
        <f>_xlfn.XLOOKUP(tblOrders[[#This Row],[SalesRepID]], tblSalesreps[RepID], tblSalesreps[Target])</f>
        <v>7254801</v>
      </c>
    </row>
    <row r="3189" spans="1:21">
      <c r="A3189" t="s">
        <v>3986</v>
      </c>
      <c r="B3189" s="7" t="s">
        <v>568</v>
      </c>
      <c r="C3189" t="s">
        <v>819</v>
      </c>
      <c r="D3189" t="s">
        <v>339</v>
      </c>
      <c r="E3189" t="s">
        <v>186</v>
      </c>
      <c r="F3189" t="s">
        <v>20</v>
      </c>
      <c r="G3189">
        <v>2</v>
      </c>
      <c r="H3189">
        <v>0.2</v>
      </c>
      <c r="I3189" s="2">
        <v>160969.60000000001</v>
      </c>
      <c r="J3189" t="str">
        <f>_xlfn.XLOOKUP(tblOrders[[#This Row],[CustomerID]], tblCustomers[CustomerID], tblCustomers[CustomerName])</f>
        <v>Customer 229</v>
      </c>
      <c r="K3189" t="str">
        <f>_xlfn.XLOOKUP(tblOrders[[#This Row],[CustomerID]], tblCustomers[CustomerID], tblCustomers[Segment])</f>
        <v>SME</v>
      </c>
      <c r="L3189" t="str">
        <f>_xlfn.XLOOKUP(tblOrders[[#This Row],[ProductID]], tblProducts[ProductID], tblProducts[Category])</f>
        <v>Office</v>
      </c>
      <c r="M3189">
        <f>_xlfn.XLOOKUP(tblOrders[[#This Row],[ProductID]], tblProducts[ProductID], tblProducts[CostPrice])</f>
        <v>73889</v>
      </c>
      <c r="N3189">
        <f>tblOrders[[#This Row],[Sales]]-(tblOrders[[#This Row],[CostPrice]]*tblOrders[[#This Row],[Quantity]])</f>
        <v>13191.600000000006</v>
      </c>
      <c r="O3189" t="str">
        <f>TEXT(tblOrders[[#This Row],[Date]],"mmm-yyyy")</f>
        <v>Apr-2025</v>
      </c>
      <c r="P3189" t="str">
        <f>_xlfn.XLOOKUP(tblOrders[[#This Row],[OrderID]], tblReturns[OrderID], tblReturns[Returned])</f>
        <v>Yes</v>
      </c>
      <c r="Q3189" t="str">
        <f>_xlfn.XLOOKUP(tblOrders[[#This Row],[OrderID]], tblShipping[OrderID], tblShipping[ShipMode])</f>
        <v>Pickup</v>
      </c>
      <c r="R3189" t="str">
        <f>IFERROR(_xlfn.XLOOKUP(A3188, tblCustomers[CustomerID], tblCustomers[CustomerName]), "Not Found")</f>
        <v>Not Found</v>
      </c>
      <c r="S3189" t="str">
        <f>IF(tblOrders[[#This Row],[Sales]]&gt;1000000,"High Value","Standard")</f>
        <v>Standard</v>
      </c>
      <c r="T3189" t="str">
        <f>_xlfn.XLOOKUP(tblOrders[[#This Row],[ProductID]], tblProducts[ProductID], tblProducts[ProductName])</f>
        <v>Product 83</v>
      </c>
      <c r="U3189">
        <f>_xlfn.XLOOKUP(tblOrders[[#This Row],[SalesRepID]], tblSalesreps[RepID], tblSalesreps[Target])</f>
        <v>15141830</v>
      </c>
    </row>
    <row r="3190" spans="1:21">
      <c r="A3190" t="s">
        <v>3987</v>
      </c>
      <c r="B3190" s="7" t="s">
        <v>792</v>
      </c>
      <c r="C3190" t="s">
        <v>596</v>
      </c>
      <c r="D3190" t="s">
        <v>560</v>
      </c>
      <c r="E3190" t="s">
        <v>202</v>
      </c>
      <c r="F3190" t="s">
        <v>14</v>
      </c>
      <c r="G3190">
        <v>9</v>
      </c>
      <c r="H3190">
        <v>0.15</v>
      </c>
      <c r="I3190" s="2">
        <v>672044.85</v>
      </c>
      <c r="J3190" t="str">
        <f>_xlfn.XLOOKUP(tblOrders[[#This Row],[CustomerID]], tblCustomers[CustomerID], tblCustomers[CustomerName])</f>
        <v>Customer 197</v>
      </c>
      <c r="K3190" t="str">
        <f>_xlfn.XLOOKUP(tblOrders[[#This Row],[CustomerID]], tblCustomers[CustomerID], tblCustomers[Segment])</f>
        <v>Corporate</v>
      </c>
      <c r="L3190" t="str">
        <f>_xlfn.XLOOKUP(tblOrders[[#This Row],[ProductID]], tblProducts[ProductID], tblProducts[Category])</f>
        <v>Electronics</v>
      </c>
      <c r="M3190">
        <f>_xlfn.XLOOKUP(tblOrders[[#This Row],[ProductID]], tblProducts[ProductID], tblProducts[CostPrice])</f>
        <v>53062</v>
      </c>
      <c r="N3190">
        <f>tblOrders[[#This Row],[Sales]]-(tblOrders[[#This Row],[CostPrice]]*tblOrders[[#This Row],[Quantity]])</f>
        <v>194486.84999999998</v>
      </c>
      <c r="O3190" t="str">
        <f>TEXT(tblOrders[[#This Row],[Date]],"mmm-yyyy")</f>
        <v>Jun-2025</v>
      </c>
      <c r="P3190" t="str">
        <f>_xlfn.XLOOKUP(tblOrders[[#This Row],[OrderID]], tblReturns[OrderID], tblReturns[Returned])</f>
        <v>No</v>
      </c>
      <c r="Q3190" t="str">
        <f>_xlfn.XLOOKUP(tblOrders[[#This Row],[OrderID]], tblShipping[OrderID], tblShipping[ShipMode])</f>
        <v>Standard</v>
      </c>
      <c r="R3190" t="str">
        <f>IFERROR(_xlfn.XLOOKUP(A3189, tblCustomers[CustomerID], tblCustomers[CustomerName]), "Not Found")</f>
        <v>Not Found</v>
      </c>
      <c r="S3190" t="str">
        <f>IF(tblOrders[[#This Row],[Sales]]&gt;1000000,"High Value","Standard")</f>
        <v>Standard</v>
      </c>
      <c r="T3190" t="str">
        <f>_xlfn.XLOOKUP(tblOrders[[#This Row],[ProductID]], tblProducts[ProductID], tblProducts[ProductName])</f>
        <v>Product 31</v>
      </c>
      <c r="U3190">
        <f>_xlfn.XLOOKUP(tblOrders[[#This Row],[SalesRepID]], tblSalesreps[RepID], tblSalesreps[Target])</f>
        <v>10652665</v>
      </c>
    </row>
    <row r="3191" spans="1:21">
      <c r="A3191" t="s">
        <v>3988</v>
      </c>
      <c r="B3191" s="7" t="s">
        <v>558</v>
      </c>
      <c r="C3191" t="s">
        <v>681</v>
      </c>
      <c r="D3191" t="s">
        <v>24</v>
      </c>
      <c r="E3191" t="s">
        <v>105</v>
      </c>
      <c r="F3191" t="s">
        <v>51</v>
      </c>
      <c r="G3191">
        <v>9</v>
      </c>
      <c r="H3191">
        <v>0.2</v>
      </c>
      <c r="I3191" s="2">
        <v>51681.599999999999</v>
      </c>
      <c r="J3191" t="str">
        <f>_xlfn.XLOOKUP(tblOrders[[#This Row],[CustomerID]], tblCustomers[CustomerID], tblCustomers[CustomerName])</f>
        <v>Customer 88</v>
      </c>
      <c r="K3191" t="str">
        <f>_xlfn.XLOOKUP(tblOrders[[#This Row],[CustomerID]], tblCustomers[CustomerID], tblCustomers[Segment])</f>
        <v>SME</v>
      </c>
      <c r="L3191" t="str">
        <f>_xlfn.XLOOKUP(tblOrders[[#This Row],[ProductID]], tblProducts[ProductID], tblProducts[Category])</f>
        <v>Home</v>
      </c>
      <c r="M3191">
        <f>_xlfn.XLOOKUP(tblOrders[[#This Row],[ProductID]], tblProducts[ProductID], tblProducts[CostPrice])</f>
        <v>57647</v>
      </c>
      <c r="N3191">
        <f>tblOrders[[#This Row],[Sales]]-(tblOrders[[#This Row],[CostPrice]]*tblOrders[[#This Row],[Quantity]])</f>
        <v>-467141.4</v>
      </c>
      <c r="O3191" t="str">
        <f>TEXT(tblOrders[[#This Row],[Date]],"mmm-yyyy")</f>
        <v>Dec-2025</v>
      </c>
      <c r="P3191" t="str">
        <f>_xlfn.XLOOKUP(tblOrders[[#This Row],[OrderID]], tblReturns[OrderID], tblReturns[Returned])</f>
        <v>No</v>
      </c>
      <c r="Q3191" t="str">
        <f>_xlfn.XLOOKUP(tblOrders[[#This Row],[OrderID]], tblShipping[OrderID], tblShipping[ShipMode])</f>
        <v>Pickup</v>
      </c>
      <c r="R3191" t="str">
        <f>IFERROR(_xlfn.XLOOKUP(A3190, tblCustomers[CustomerID], tblCustomers[CustomerName]), "Not Found")</f>
        <v>Not Found</v>
      </c>
      <c r="S3191" t="str">
        <f>IF(tblOrders[[#This Row],[Sales]]&gt;1000000,"High Value","Standard")</f>
        <v>Standard</v>
      </c>
      <c r="T3191" t="str">
        <f>_xlfn.XLOOKUP(tblOrders[[#This Row],[ProductID]], tblProducts[ProductID], tblProducts[ProductName])</f>
        <v>Product 2</v>
      </c>
      <c r="U3191">
        <f>_xlfn.XLOOKUP(tblOrders[[#This Row],[SalesRepID]], tblSalesreps[RepID], tblSalesreps[Target])</f>
        <v>8698154</v>
      </c>
    </row>
    <row r="3192" spans="1:21">
      <c r="A3192" t="s">
        <v>3989</v>
      </c>
      <c r="B3192" s="7" t="s">
        <v>47</v>
      </c>
      <c r="C3192" t="s">
        <v>624</v>
      </c>
      <c r="D3192" t="s">
        <v>12</v>
      </c>
      <c r="E3192" t="s">
        <v>19</v>
      </c>
      <c r="F3192" t="s">
        <v>51</v>
      </c>
      <c r="G3192">
        <v>8</v>
      </c>
      <c r="H3192">
        <v>0.15</v>
      </c>
      <c r="I3192" s="2">
        <v>252681.2</v>
      </c>
      <c r="J3192" t="str">
        <f>_xlfn.XLOOKUP(tblOrders[[#This Row],[CustomerID]], tblCustomers[CustomerID], tblCustomers[CustomerName])</f>
        <v>Customer 119</v>
      </c>
      <c r="K3192" t="str">
        <f>_xlfn.XLOOKUP(tblOrders[[#This Row],[CustomerID]], tblCustomers[CustomerID], tblCustomers[Segment])</f>
        <v>SME</v>
      </c>
      <c r="L3192" t="str">
        <f>_xlfn.XLOOKUP(tblOrders[[#This Row],[ProductID]], tblProducts[ProductID], tblProducts[Category])</f>
        <v>Furniture</v>
      </c>
      <c r="M3192">
        <f>_xlfn.XLOOKUP(tblOrders[[#This Row],[ProductID]], tblProducts[ProductID], tblProducts[CostPrice])</f>
        <v>72369</v>
      </c>
      <c r="N3192">
        <f>tblOrders[[#This Row],[Sales]]-(tblOrders[[#This Row],[CostPrice]]*tblOrders[[#This Row],[Quantity]])</f>
        <v>-326270.8</v>
      </c>
      <c r="O3192" t="str">
        <f>TEXT(tblOrders[[#This Row],[Date]],"mmm-yyyy")</f>
        <v>Sep-2025</v>
      </c>
      <c r="P3192" t="str">
        <f>_xlfn.XLOOKUP(tblOrders[[#This Row],[OrderID]], tblReturns[OrderID], tblReturns[Returned])</f>
        <v>No</v>
      </c>
      <c r="Q3192" t="str">
        <f>_xlfn.XLOOKUP(tblOrders[[#This Row],[OrderID]], tblShipping[OrderID], tblShipping[ShipMode])</f>
        <v>Express</v>
      </c>
      <c r="R3192" t="str">
        <f>IFERROR(_xlfn.XLOOKUP(A3191, tblCustomers[CustomerID], tblCustomers[CustomerName]), "Not Found")</f>
        <v>Not Found</v>
      </c>
      <c r="S3192" t="str">
        <f>IF(tblOrders[[#This Row],[Sales]]&gt;1000000,"High Value","Standard")</f>
        <v>Standard</v>
      </c>
      <c r="T3192" t="str">
        <f>_xlfn.XLOOKUP(tblOrders[[#This Row],[ProductID]], tblProducts[ProductID], tblProducts[ProductName])</f>
        <v>Product 19</v>
      </c>
      <c r="U3192">
        <f>_xlfn.XLOOKUP(tblOrders[[#This Row],[SalesRepID]], tblSalesreps[RepID], tblSalesreps[Target])</f>
        <v>11347243</v>
      </c>
    </row>
    <row r="3193" spans="1:21">
      <c r="A3193" t="s">
        <v>3990</v>
      </c>
      <c r="B3193" s="7" t="s">
        <v>1532</v>
      </c>
      <c r="C3193" t="s">
        <v>852</v>
      </c>
      <c r="D3193" t="s">
        <v>236</v>
      </c>
      <c r="E3193" t="s">
        <v>186</v>
      </c>
      <c r="F3193" t="s">
        <v>20</v>
      </c>
      <c r="G3193">
        <v>9</v>
      </c>
      <c r="H3193">
        <v>0</v>
      </c>
      <c r="I3193" s="2">
        <v>365256</v>
      </c>
      <c r="J3193" t="str">
        <f>_xlfn.XLOOKUP(tblOrders[[#This Row],[CustomerID]], tblCustomers[CustomerID], tblCustomers[CustomerName])</f>
        <v>Customer 69</v>
      </c>
      <c r="K3193" t="str">
        <f>_xlfn.XLOOKUP(tblOrders[[#This Row],[CustomerID]], tblCustomers[CustomerID], tblCustomers[Segment])</f>
        <v>Consumer</v>
      </c>
      <c r="L3193" t="str">
        <f>_xlfn.XLOOKUP(tblOrders[[#This Row],[ProductID]], tblProducts[ProductID], tblProducts[Category])</f>
        <v>Furniture</v>
      </c>
      <c r="M3193">
        <f>_xlfn.XLOOKUP(tblOrders[[#This Row],[ProductID]], tblProducts[ProductID], tblProducts[CostPrice])</f>
        <v>21756</v>
      </c>
      <c r="N3193">
        <f>tblOrders[[#This Row],[Sales]]-(tblOrders[[#This Row],[CostPrice]]*tblOrders[[#This Row],[Quantity]])</f>
        <v>169452</v>
      </c>
      <c r="O3193" t="str">
        <f>TEXT(tblOrders[[#This Row],[Date]],"mmm-yyyy")</f>
        <v>Nov-2025</v>
      </c>
      <c r="P3193" t="str">
        <f>_xlfn.XLOOKUP(tblOrders[[#This Row],[OrderID]], tblReturns[OrderID], tblReturns[Returned])</f>
        <v>No</v>
      </c>
      <c r="Q3193" t="str">
        <f>_xlfn.XLOOKUP(tblOrders[[#This Row],[OrderID]], tblShipping[OrderID], tblShipping[ShipMode])</f>
        <v>Standard</v>
      </c>
      <c r="R3193" t="str">
        <f>IFERROR(_xlfn.XLOOKUP(A3192, tblCustomers[CustomerID], tblCustomers[CustomerName]), "Not Found")</f>
        <v>Not Found</v>
      </c>
      <c r="S3193" t="str">
        <f>IF(tblOrders[[#This Row],[Sales]]&gt;1000000,"High Value","Standard")</f>
        <v>Standard</v>
      </c>
      <c r="T3193" t="str">
        <f>_xlfn.XLOOKUP(tblOrders[[#This Row],[ProductID]], tblProducts[ProductID], tblProducts[ProductName])</f>
        <v>Product 41</v>
      </c>
      <c r="U3193">
        <f>_xlfn.XLOOKUP(tblOrders[[#This Row],[SalesRepID]], tblSalesreps[RepID], tblSalesreps[Target])</f>
        <v>15141830</v>
      </c>
    </row>
    <row r="3194" spans="1:21">
      <c r="A3194" t="s">
        <v>3991</v>
      </c>
      <c r="B3194" s="7" t="s">
        <v>698</v>
      </c>
      <c r="C3194" t="s">
        <v>275</v>
      </c>
      <c r="D3194" t="s">
        <v>403</v>
      </c>
      <c r="E3194" t="s">
        <v>186</v>
      </c>
      <c r="F3194" t="s">
        <v>14</v>
      </c>
      <c r="G3194">
        <v>3</v>
      </c>
      <c r="H3194">
        <v>0.1</v>
      </c>
      <c r="I3194" s="2">
        <v>99889.2</v>
      </c>
      <c r="J3194" t="str">
        <f>_xlfn.XLOOKUP(tblOrders[[#This Row],[CustomerID]], tblCustomers[CustomerID], tblCustomers[CustomerName])</f>
        <v>Customer 169</v>
      </c>
      <c r="K3194" t="str">
        <f>_xlfn.XLOOKUP(tblOrders[[#This Row],[CustomerID]], tblCustomers[CustomerID], tblCustomers[Segment])</f>
        <v>SME</v>
      </c>
      <c r="L3194" t="str">
        <f>_xlfn.XLOOKUP(tblOrders[[#This Row],[ProductID]], tblProducts[ProductID], tblProducts[Category])</f>
        <v>Furniture</v>
      </c>
      <c r="M3194">
        <f>_xlfn.XLOOKUP(tblOrders[[#This Row],[ProductID]], tblProducts[ProductID], tblProducts[CostPrice])</f>
        <v>53072</v>
      </c>
      <c r="N3194">
        <f>tblOrders[[#This Row],[Sales]]-(tblOrders[[#This Row],[CostPrice]]*tblOrders[[#This Row],[Quantity]])</f>
        <v>-59326.8</v>
      </c>
      <c r="O3194" t="str">
        <f>TEXT(tblOrders[[#This Row],[Date]],"mmm-yyyy")</f>
        <v>Aug-2025</v>
      </c>
      <c r="P3194" t="str">
        <f>_xlfn.XLOOKUP(tblOrders[[#This Row],[OrderID]], tblReturns[OrderID], tblReturns[Returned])</f>
        <v>No</v>
      </c>
      <c r="Q3194" t="str">
        <f>_xlfn.XLOOKUP(tblOrders[[#This Row],[OrderID]], tblShipping[OrderID], tblShipping[ShipMode])</f>
        <v>Pickup</v>
      </c>
      <c r="R3194" t="str">
        <f>IFERROR(_xlfn.XLOOKUP(A3193, tblCustomers[CustomerID], tblCustomers[CustomerName]), "Not Found")</f>
        <v>Not Found</v>
      </c>
      <c r="S3194" t="str">
        <f>IF(tblOrders[[#This Row],[Sales]]&gt;1000000,"High Value","Standard")</f>
        <v>Standard</v>
      </c>
      <c r="T3194" t="str">
        <f>_xlfn.XLOOKUP(tblOrders[[#This Row],[ProductID]], tblProducts[ProductID], tblProducts[ProductName])</f>
        <v>Product 78</v>
      </c>
      <c r="U3194">
        <f>_xlfn.XLOOKUP(tblOrders[[#This Row],[SalesRepID]], tblSalesreps[RepID], tblSalesreps[Target])</f>
        <v>15141830</v>
      </c>
    </row>
    <row r="3195" spans="1:21">
      <c r="A3195" t="s">
        <v>3992</v>
      </c>
      <c r="B3195" s="7" t="s">
        <v>1031</v>
      </c>
      <c r="C3195" t="s">
        <v>1634</v>
      </c>
      <c r="D3195" t="s">
        <v>397</v>
      </c>
      <c r="E3195" t="s">
        <v>40</v>
      </c>
      <c r="F3195" t="s">
        <v>26</v>
      </c>
      <c r="G3195">
        <v>9</v>
      </c>
      <c r="H3195">
        <v>0.05</v>
      </c>
      <c r="I3195" s="2">
        <v>864841.05</v>
      </c>
      <c r="J3195" t="str">
        <f>_xlfn.XLOOKUP(tblOrders[[#This Row],[CustomerID]], tblCustomers[CustomerID], tblCustomers[CustomerName])</f>
        <v>Customer 296</v>
      </c>
      <c r="K3195" t="str">
        <f>_xlfn.XLOOKUP(tblOrders[[#This Row],[CustomerID]], tblCustomers[CustomerID], tblCustomers[Segment])</f>
        <v>SME</v>
      </c>
      <c r="L3195" t="str">
        <f>_xlfn.XLOOKUP(tblOrders[[#This Row],[ProductID]], tblProducts[ProductID], tblProducts[Category])</f>
        <v>Electronics</v>
      </c>
      <c r="M3195">
        <f>_xlfn.XLOOKUP(tblOrders[[#This Row],[ProductID]], tblProducts[ProductID], tblProducts[CostPrice])</f>
        <v>13474</v>
      </c>
      <c r="N3195">
        <f>tblOrders[[#This Row],[Sales]]-(tblOrders[[#This Row],[CostPrice]]*tblOrders[[#This Row],[Quantity]])</f>
        <v>743575.05</v>
      </c>
      <c r="O3195" t="str">
        <f>TEXT(tblOrders[[#This Row],[Date]],"mmm-yyyy")</f>
        <v>Aug-2025</v>
      </c>
      <c r="P3195" t="str">
        <f>_xlfn.XLOOKUP(tblOrders[[#This Row],[OrderID]], tblReturns[OrderID], tblReturns[Returned])</f>
        <v>Yes</v>
      </c>
      <c r="Q3195" t="str">
        <f>_xlfn.XLOOKUP(tblOrders[[#This Row],[OrderID]], tblShipping[OrderID], tblShipping[ShipMode])</f>
        <v>Express</v>
      </c>
      <c r="R3195" t="str">
        <f>IFERROR(_xlfn.XLOOKUP(A3194, tblCustomers[CustomerID], tblCustomers[CustomerName]), "Not Found")</f>
        <v>Not Found</v>
      </c>
      <c r="S3195" t="str">
        <f>IF(tblOrders[[#This Row],[Sales]]&gt;1000000,"High Value","Standard")</f>
        <v>Standard</v>
      </c>
      <c r="T3195" t="str">
        <f>_xlfn.XLOOKUP(tblOrders[[#This Row],[ProductID]], tblProducts[ProductID], tblProducts[ProductName])</f>
        <v>Product 27</v>
      </c>
      <c r="U3195">
        <f>_xlfn.XLOOKUP(tblOrders[[#This Row],[SalesRepID]], tblSalesreps[RepID], tblSalesreps[Target])</f>
        <v>6291486</v>
      </c>
    </row>
    <row r="3196" spans="1:21">
      <c r="A3196" t="s">
        <v>3993</v>
      </c>
      <c r="B3196" s="7" t="s">
        <v>238</v>
      </c>
      <c r="C3196" t="s">
        <v>333</v>
      </c>
      <c r="D3196" t="s">
        <v>209</v>
      </c>
      <c r="E3196" t="s">
        <v>165</v>
      </c>
      <c r="F3196" t="s">
        <v>51</v>
      </c>
      <c r="G3196">
        <v>1</v>
      </c>
      <c r="H3196">
        <v>0.05</v>
      </c>
      <c r="I3196" s="2">
        <v>94615.25</v>
      </c>
      <c r="J3196" t="str">
        <f>_xlfn.XLOOKUP(tblOrders[[#This Row],[CustomerID]], tblCustomers[CustomerID], tblCustomers[CustomerName])</f>
        <v>Customer 49</v>
      </c>
      <c r="K3196" t="str">
        <f>_xlfn.XLOOKUP(tblOrders[[#This Row],[CustomerID]], tblCustomers[CustomerID], tblCustomers[Segment])</f>
        <v>SME</v>
      </c>
      <c r="L3196" t="str">
        <f>_xlfn.XLOOKUP(tblOrders[[#This Row],[ProductID]], tblProducts[ProductID], tblProducts[Category])</f>
        <v>Office</v>
      </c>
      <c r="M3196">
        <f>_xlfn.XLOOKUP(tblOrders[[#This Row],[ProductID]], tblProducts[ProductID], tblProducts[CostPrice])</f>
        <v>27558</v>
      </c>
      <c r="N3196">
        <f>tblOrders[[#This Row],[Sales]]-(tblOrders[[#This Row],[CostPrice]]*tblOrders[[#This Row],[Quantity]])</f>
        <v>67057.25</v>
      </c>
      <c r="O3196" t="str">
        <f>TEXT(tblOrders[[#This Row],[Date]],"mmm-yyyy")</f>
        <v>Sep-2025</v>
      </c>
      <c r="P3196" t="str">
        <f>_xlfn.XLOOKUP(tblOrders[[#This Row],[OrderID]], tblReturns[OrderID], tblReturns[Returned])</f>
        <v>Yes</v>
      </c>
      <c r="Q3196" t="str">
        <f>_xlfn.XLOOKUP(tblOrders[[#This Row],[OrderID]], tblShipping[OrderID], tblShipping[ShipMode])</f>
        <v>Pickup</v>
      </c>
      <c r="R3196" t="str">
        <f>IFERROR(_xlfn.XLOOKUP(A3195, tblCustomers[CustomerID], tblCustomers[CustomerName]), "Not Found")</f>
        <v>Not Found</v>
      </c>
      <c r="S3196" t="str">
        <f>IF(tblOrders[[#This Row],[Sales]]&gt;1000000,"High Value","Standard")</f>
        <v>Standard</v>
      </c>
      <c r="T3196" t="str">
        <f>_xlfn.XLOOKUP(tblOrders[[#This Row],[ProductID]], tblProducts[ProductID], tblProducts[ProductName])</f>
        <v>Product 93</v>
      </c>
      <c r="U3196">
        <f>_xlfn.XLOOKUP(tblOrders[[#This Row],[SalesRepID]], tblSalesreps[RepID], tblSalesreps[Target])</f>
        <v>16839910</v>
      </c>
    </row>
    <row r="3197" spans="1:21">
      <c r="A3197" t="s">
        <v>3994</v>
      </c>
      <c r="B3197" s="7" t="s">
        <v>76</v>
      </c>
      <c r="C3197" t="s">
        <v>1163</v>
      </c>
      <c r="D3197" t="s">
        <v>30</v>
      </c>
      <c r="E3197" t="s">
        <v>119</v>
      </c>
      <c r="F3197" t="s">
        <v>14</v>
      </c>
      <c r="G3197">
        <v>7</v>
      </c>
      <c r="H3197">
        <v>0.2</v>
      </c>
      <c r="I3197" s="2">
        <v>175800.8</v>
      </c>
      <c r="J3197" t="str">
        <f>_xlfn.XLOOKUP(tblOrders[[#This Row],[CustomerID]], tblCustomers[CustomerID], tblCustomers[CustomerName])</f>
        <v>Customer 80</v>
      </c>
      <c r="K3197" t="str">
        <f>_xlfn.XLOOKUP(tblOrders[[#This Row],[CustomerID]], tblCustomers[CustomerID], tblCustomers[Segment])</f>
        <v>SME</v>
      </c>
      <c r="L3197" t="str">
        <f>_xlfn.XLOOKUP(tblOrders[[#This Row],[ProductID]], tblProducts[ProductID], tblProducts[Category])</f>
        <v>Furniture</v>
      </c>
      <c r="M3197">
        <f>_xlfn.XLOOKUP(tblOrders[[#This Row],[ProductID]], tblProducts[ProductID], tblProducts[CostPrice])</f>
        <v>18655</v>
      </c>
      <c r="N3197">
        <f>tblOrders[[#This Row],[Sales]]-(tblOrders[[#This Row],[CostPrice]]*tblOrders[[#This Row],[Quantity]])</f>
        <v>45215.799999999988</v>
      </c>
      <c r="O3197" t="str">
        <f>TEXT(tblOrders[[#This Row],[Date]],"mmm-yyyy")</f>
        <v>Jun-2025</v>
      </c>
      <c r="P3197" t="str">
        <f>_xlfn.XLOOKUP(tblOrders[[#This Row],[OrderID]], tblReturns[OrderID], tblReturns[Returned])</f>
        <v>No</v>
      </c>
      <c r="Q3197" t="str">
        <f>_xlfn.XLOOKUP(tblOrders[[#This Row],[OrderID]], tblShipping[OrderID], tblShipping[ShipMode])</f>
        <v>Express</v>
      </c>
      <c r="R3197" t="str">
        <f>IFERROR(_xlfn.XLOOKUP(A3196, tblCustomers[CustomerID], tblCustomers[CustomerName]), "Not Found")</f>
        <v>Not Found</v>
      </c>
      <c r="S3197" t="str">
        <f>IF(tblOrders[[#This Row],[Sales]]&gt;1000000,"High Value","Standard")</f>
        <v>Standard</v>
      </c>
      <c r="T3197" t="str">
        <f>_xlfn.XLOOKUP(tblOrders[[#This Row],[ProductID]], tblProducts[ProductID], tblProducts[ProductName])</f>
        <v>Product 34</v>
      </c>
      <c r="U3197">
        <f>_xlfn.XLOOKUP(tblOrders[[#This Row],[SalesRepID]], tblSalesreps[RepID], tblSalesreps[Target])</f>
        <v>5886694</v>
      </c>
    </row>
    <row r="3198" spans="1:21">
      <c r="A3198" t="s">
        <v>3995</v>
      </c>
      <c r="B3198" s="7" t="s">
        <v>32</v>
      </c>
      <c r="C3198" t="s">
        <v>275</v>
      </c>
      <c r="D3198" t="s">
        <v>232</v>
      </c>
      <c r="E3198" t="s">
        <v>13</v>
      </c>
      <c r="F3198" t="s">
        <v>26</v>
      </c>
      <c r="G3198">
        <v>7</v>
      </c>
      <c r="H3198">
        <v>0</v>
      </c>
      <c r="I3198" s="2">
        <v>625380</v>
      </c>
      <c r="J3198" t="str">
        <f>_xlfn.XLOOKUP(tblOrders[[#This Row],[CustomerID]], tblCustomers[CustomerID], tblCustomers[CustomerName])</f>
        <v>Customer 169</v>
      </c>
      <c r="K3198" t="str">
        <f>_xlfn.XLOOKUP(tblOrders[[#This Row],[CustomerID]], tblCustomers[CustomerID], tblCustomers[Segment])</f>
        <v>SME</v>
      </c>
      <c r="L3198" t="str">
        <f>_xlfn.XLOOKUP(tblOrders[[#This Row],[ProductID]], tblProducts[ProductID], tblProducts[Category])</f>
        <v>Electronics</v>
      </c>
      <c r="M3198">
        <f>_xlfn.XLOOKUP(tblOrders[[#This Row],[ProductID]], tblProducts[ProductID], tblProducts[CostPrice])</f>
        <v>41456</v>
      </c>
      <c r="N3198">
        <f>tblOrders[[#This Row],[Sales]]-(tblOrders[[#This Row],[CostPrice]]*tblOrders[[#This Row],[Quantity]])</f>
        <v>335188</v>
      </c>
      <c r="O3198" t="str">
        <f>TEXT(tblOrders[[#This Row],[Date]],"mmm-yyyy")</f>
        <v>Dec-2025</v>
      </c>
      <c r="P3198" t="str">
        <f>_xlfn.XLOOKUP(tblOrders[[#This Row],[OrderID]], tblReturns[OrderID], tblReturns[Returned])</f>
        <v>No</v>
      </c>
      <c r="Q3198" t="str">
        <f>_xlfn.XLOOKUP(tblOrders[[#This Row],[OrderID]], tblShipping[OrderID], tblShipping[ShipMode])</f>
        <v>Pickup</v>
      </c>
      <c r="R3198" t="str">
        <f>IFERROR(_xlfn.XLOOKUP(A3197, tblCustomers[CustomerID], tblCustomers[CustomerName]), "Not Found")</f>
        <v>Not Found</v>
      </c>
      <c r="S3198" t="str">
        <f>IF(tblOrders[[#This Row],[Sales]]&gt;1000000,"High Value","Standard")</f>
        <v>Standard</v>
      </c>
      <c r="T3198" t="str">
        <f>_xlfn.XLOOKUP(tblOrders[[#This Row],[ProductID]], tblProducts[ProductID], tblProducts[ProductName])</f>
        <v>Product 86</v>
      </c>
      <c r="U3198">
        <f>_xlfn.XLOOKUP(tblOrders[[#This Row],[SalesRepID]], tblSalesreps[RepID], tblSalesreps[Target])</f>
        <v>11852878</v>
      </c>
    </row>
    <row r="3199" spans="1:21">
      <c r="A3199" t="s">
        <v>3996</v>
      </c>
      <c r="B3199" s="7" t="s">
        <v>1222</v>
      </c>
      <c r="C3199" t="s">
        <v>275</v>
      </c>
      <c r="D3199" t="s">
        <v>24</v>
      </c>
      <c r="E3199" t="s">
        <v>202</v>
      </c>
      <c r="F3199" t="s">
        <v>14</v>
      </c>
      <c r="G3199">
        <v>6</v>
      </c>
      <c r="H3199">
        <v>0</v>
      </c>
      <c r="I3199" s="2">
        <v>558972</v>
      </c>
      <c r="J3199" t="str">
        <f>_xlfn.XLOOKUP(tblOrders[[#This Row],[CustomerID]], tblCustomers[CustomerID], tblCustomers[CustomerName])</f>
        <v>Customer 169</v>
      </c>
      <c r="K3199" t="str">
        <f>_xlfn.XLOOKUP(tblOrders[[#This Row],[CustomerID]], tblCustomers[CustomerID], tblCustomers[Segment])</f>
        <v>SME</v>
      </c>
      <c r="L3199" t="str">
        <f>_xlfn.XLOOKUP(tblOrders[[#This Row],[ProductID]], tblProducts[ProductID], tblProducts[Category])</f>
        <v>Home</v>
      </c>
      <c r="M3199">
        <f>_xlfn.XLOOKUP(tblOrders[[#This Row],[ProductID]], tblProducts[ProductID], tblProducts[CostPrice])</f>
        <v>57647</v>
      </c>
      <c r="N3199">
        <f>tblOrders[[#This Row],[Sales]]-(tblOrders[[#This Row],[CostPrice]]*tblOrders[[#This Row],[Quantity]])</f>
        <v>213090</v>
      </c>
      <c r="O3199" t="str">
        <f>TEXT(tblOrders[[#This Row],[Date]],"mmm-yyyy")</f>
        <v>Nov-2025</v>
      </c>
      <c r="P3199" t="str">
        <f>_xlfn.XLOOKUP(tblOrders[[#This Row],[OrderID]], tblReturns[OrderID], tblReturns[Returned])</f>
        <v>No</v>
      </c>
      <c r="Q3199" t="str">
        <f>_xlfn.XLOOKUP(tblOrders[[#This Row],[OrderID]], tblShipping[OrderID], tblShipping[ShipMode])</f>
        <v>Pickup</v>
      </c>
      <c r="R3199" t="str">
        <f>IFERROR(_xlfn.XLOOKUP(A3198, tblCustomers[CustomerID], tblCustomers[CustomerName]), "Not Found")</f>
        <v>Not Found</v>
      </c>
      <c r="S3199" t="str">
        <f>IF(tblOrders[[#This Row],[Sales]]&gt;1000000,"High Value","Standard")</f>
        <v>Standard</v>
      </c>
      <c r="T3199" t="str">
        <f>_xlfn.XLOOKUP(tblOrders[[#This Row],[ProductID]], tblProducts[ProductID], tblProducts[ProductName])</f>
        <v>Product 2</v>
      </c>
      <c r="U3199">
        <f>_xlfn.XLOOKUP(tblOrders[[#This Row],[SalesRepID]], tblSalesreps[RepID], tblSalesreps[Target])</f>
        <v>10652665</v>
      </c>
    </row>
    <row r="3200" spans="1:21">
      <c r="A3200" t="s">
        <v>3997</v>
      </c>
      <c r="B3200" s="7" t="s">
        <v>1089</v>
      </c>
      <c r="C3200" t="s">
        <v>1439</v>
      </c>
      <c r="D3200" t="s">
        <v>382</v>
      </c>
      <c r="E3200" t="s">
        <v>69</v>
      </c>
      <c r="F3200" t="s">
        <v>14</v>
      </c>
      <c r="G3200">
        <v>6</v>
      </c>
      <c r="H3200">
        <v>0.1</v>
      </c>
      <c r="I3200" s="2">
        <v>561146.4</v>
      </c>
      <c r="J3200" t="str">
        <f>_xlfn.XLOOKUP(tblOrders[[#This Row],[CustomerID]], tblCustomers[CustomerID], tblCustomers[CustomerName])</f>
        <v>Customer 104</v>
      </c>
      <c r="K3200" t="str">
        <f>_xlfn.XLOOKUP(tblOrders[[#This Row],[CustomerID]], tblCustomers[CustomerID], tblCustomers[Segment])</f>
        <v>Consumer</v>
      </c>
      <c r="L3200" t="str">
        <f>_xlfn.XLOOKUP(tblOrders[[#This Row],[ProductID]], tblProducts[ProductID], tblProducts[Category])</f>
        <v>Office</v>
      </c>
      <c r="M3200">
        <f>_xlfn.XLOOKUP(tblOrders[[#This Row],[ProductID]], tblProducts[ProductID], tblProducts[CostPrice])</f>
        <v>61777</v>
      </c>
      <c r="N3200">
        <f>tblOrders[[#This Row],[Sales]]-(tblOrders[[#This Row],[CostPrice]]*tblOrders[[#This Row],[Quantity]])</f>
        <v>190484.40000000002</v>
      </c>
      <c r="O3200" t="str">
        <f>TEXT(tblOrders[[#This Row],[Date]],"mmm-yyyy")</f>
        <v>Apr-2025</v>
      </c>
      <c r="P3200" t="str">
        <f>_xlfn.XLOOKUP(tblOrders[[#This Row],[OrderID]], tblReturns[OrderID], tblReturns[Returned])</f>
        <v>No</v>
      </c>
      <c r="Q3200" t="str">
        <f>_xlfn.XLOOKUP(tblOrders[[#This Row],[OrderID]], tblShipping[OrderID], tblShipping[ShipMode])</f>
        <v>Standard</v>
      </c>
      <c r="R3200" t="str">
        <f>IFERROR(_xlfn.XLOOKUP(A3199, tblCustomers[CustomerID], tblCustomers[CustomerName]), "Not Found")</f>
        <v>Not Found</v>
      </c>
      <c r="S3200" t="str">
        <f>IF(tblOrders[[#This Row],[Sales]]&gt;1000000,"High Value","Standard")</f>
        <v>Standard</v>
      </c>
      <c r="T3200" t="str">
        <f>_xlfn.XLOOKUP(tblOrders[[#This Row],[ProductID]], tblProducts[ProductID], tblProducts[ProductName])</f>
        <v>Product 65</v>
      </c>
      <c r="U3200">
        <f>_xlfn.XLOOKUP(tblOrders[[#This Row],[SalesRepID]], tblSalesreps[RepID], tblSalesreps[Target])</f>
        <v>19473459</v>
      </c>
    </row>
    <row r="3201" spans="1:21">
      <c r="A3201" t="s">
        <v>3998</v>
      </c>
      <c r="B3201" s="7" t="s">
        <v>71</v>
      </c>
      <c r="C3201" t="s">
        <v>368</v>
      </c>
      <c r="D3201" t="s">
        <v>137</v>
      </c>
      <c r="E3201" t="s">
        <v>87</v>
      </c>
      <c r="F3201" t="s">
        <v>26</v>
      </c>
      <c r="G3201">
        <v>4</v>
      </c>
      <c r="H3201">
        <v>0.1</v>
      </c>
      <c r="I3201" s="2">
        <v>52009.2</v>
      </c>
      <c r="J3201" t="str">
        <f>_xlfn.XLOOKUP(tblOrders[[#This Row],[CustomerID]], tblCustomers[CustomerID], tblCustomers[CustomerName])</f>
        <v>Customer 4</v>
      </c>
      <c r="K3201" t="str">
        <f>_xlfn.XLOOKUP(tblOrders[[#This Row],[CustomerID]], tblCustomers[CustomerID], tblCustomers[Segment])</f>
        <v>Corporate</v>
      </c>
      <c r="L3201" t="str">
        <f>_xlfn.XLOOKUP(tblOrders[[#This Row],[ProductID]], tblProducts[ProductID], tblProducts[Category])</f>
        <v>Home</v>
      </c>
      <c r="M3201">
        <f>_xlfn.XLOOKUP(tblOrders[[#This Row],[ProductID]], tblProducts[ProductID], tblProducts[CostPrice])</f>
        <v>26666</v>
      </c>
      <c r="N3201">
        <f>tblOrders[[#This Row],[Sales]]-(tblOrders[[#This Row],[CostPrice]]*tblOrders[[#This Row],[Quantity]])</f>
        <v>-54654.8</v>
      </c>
      <c r="O3201" t="str">
        <f>TEXT(tblOrders[[#This Row],[Date]],"mmm-yyyy")</f>
        <v>Nov-2025</v>
      </c>
      <c r="P3201" t="str">
        <f>_xlfn.XLOOKUP(tblOrders[[#This Row],[OrderID]], tblReturns[OrderID], tblReturns[Returned])</f>
        <v>No</v>
      </c>
      <c r="Q3201" t="str">
        <f>_xlfn.XLOOKUP(tblOrders[[#This Row],[OrderID]], tblShipping[OrderID], tblShipping[ShipMode])</f>
        <v>Pickup</v>
      </c>
      <c r="R3201" t="str">
        <f>IFERROR(_xlfn.XLOOKUP(A3200, tblCustomers[CustomerID], tblCustomers[CustomerName]), "Not Found")</f>
        <v>Not Found</v>
      </c>
      <c r="S3201" t="str">
        <f>IF(tblOrders[[#This Row],[Sales]]&gt;1000000,"High Value","Standard")</f>
        <v>Standard</v>
      </c>
      <c r="T3201" t="str">
        <f>_xlfn.XLOOKUP(tblOrders[[#This Row],[ProductID]], tblProducts[ProductID], tblProducts[ProductName])</f>
        <v>Product 76</v>
      </c>
      <c r="U3201">
        <f>_xlfn.XLOOKUP(tblOrders[[#This Row],[SalesRepID]], tblSalesreps[RepID], tblSalesreps[Target])</f>
        <v>18500989</v>
      </c>
    </row>
    <row r="3202" spans="1:21">
      <c r="A3202" t="s">
        <v>3999</v>
      </c>
      <c r="B3202" s="7" t="s">
        <v>428</v>
      </c>
      <c r="C3202" t="s">
        <v>2082</v>
      </c>
      <c r="D3202" t="s">
        <v>24</v>
      </c>
      <c r="E3202" t="s">
        <v>50</v>
      </c>
      <c r="F3202" t="s">
        <v>51</v>
      </c>
      <c r="G3202">
        <v>10</v>
      </c>
      <c r="H3202">
        <v>0.05</v>
      </c>
      <c r="I3202" s="2">
        <v>58263.5</v>
      </c>
      <c r="J3202" t="str">
        <f>_xlfn.XLOOKUP(tblOrders[[#This Row],[CustomerID]], tblCustomers[CustomerID], tblCustomers[CustomerName])</f>
        <v>Customer 27</v>
      </c>
      <c r="K3202" t="str">
        <f>_xlfn.XLOOKUP(tblOrders[[#This Row],[CustomerID]], tblCustomers[CustomerID], tblCustomers[Segment])</f>
        <v>Consumer</v>
      </c>
      <c r="L3202" t="str">
        <f>_xlfn.XLOOKUP(tblOrders[[#This Row],[ProductID]], tblProducts[ProductID], tblProducts[Category])</f>
        <v>Home</v>
      </c>
      <c r="M3202">
        <f>_xlfn.XLOOKUP(tblOrders[[#This Row],[ProductID]], tblProducts[ProductID], tblProducts[CostPrice])</f>
        <v>57647</v>
      </c>
      <c r="N3202">
        <f>tblOrders[[#This Row],[Sales]]-(tblOrders[[#This Row],[CostPrice]]*tblOrders[[#This Row],[Quantity]])</f>
        <v>-518206.5</v>
      </c>
      <c r="O3202" t="str">
        <f>TEXT(tblOrders[[#This Row],[Date]],"mmm-yyyy")</f>
        <v>May-2025</v>
      </c>
      <c r="P3202" t="str">
        <f>_xlfn.XLOOKUP(tblOrders[[#This Row],[OrderID]], tblReturns[OrderID], tblReturns[Returned])</f>
        <v>No</v>
      </c>
      <c r="Q3202" t="str">
        <f>_xlfn.XLOOKUP(tblOrders[[#This Row],[OrderID]], tblShipping[OrderID], tblShipping[ShipMode])</f>
        <v>Express</v>
      </c>
      <c r="R3202" t="str">
        <f>IFERROR(_xlfn.XLOOKUP(A3201, tblCustomers[CustomerID], tblCustomers[CustomerName]), "Not Found")</f>
        <v>Not Found</v>
      </c>
      <c r="S3202" t="str">
        <f>IF(tblOrders[[#This Row],[Sales]]&gt;1000000,"High Value","Standard")</f>
        <v>Standard</v>
      </c>
      <c r="T3202" t="str">
        <f>_xlfn.XLOOKUP(tblOrders[[#This Row],[ProductID]], tblProducts[ProductID], tblProducts[ProductName])</f>
        <v>Product 2</v>
      </c>
      <c r="U3202">
        <f>_xlfn.XLOOKUP(tblOrders[[#This Row],[SalesRepID]], tblSalesreps[RepID], tblSalesreps[Target])</f>
        <v>17350666</v>
      </c>
    </row>
    <row r="3203" spans="1:21">
      <c r="A3203" t="s">
        <v>4000</v>
      </c>
      <c r="B3203" s="7" t="s">
        <v>649</v>
      </c>
      <c r="C3203" t="s">
        <v>150</v>
      </c>
      <c r="D3203" t="s">
        <v>30</v>
      </c>
      <c r="E3203" t="s">
        <v>105</v>
      </c>
      <c r="F3203" t="s">
        <v>51</v>
      </c>
      <c r="G3203">
        <v>8</v>
      </c>
      <c r="H3203">
        <v>0.15</v>
      </c>
      <c r="I3203" s="2">
        <v>633644.4</v>
      </c>
      <c r="J3203" t="str">
        <f>_xlfn.XLOOKUP(tblOrders[[#This Row],[CustomerID]], tblCustomers[CustomerID], tblCustomers[CustomerName])</f>
        <v>Customer 240</v>
      </c>
      <c r="K3203" t="str">
        <f>_xlfn.XLOOKUP(tblOrders[[#This Row],[CustomerID]], tblCustomers[CustomerID], tblCustomers[Segment])</f>
        <v>Corporate</v>
      </c>
      <c r="L3203" t="str">
        <f>_xlfn.XLOOKUP(tblOrders[[#This Row],[ProductID]], tblProducts[ProductID], tblProducts[Category])</f>
        <v>Furniture</v>
      </c>
      <c r="M3203">
        <f>_xlfn.XLOOKUP(tblOrders[[#This Row],[ProductID]], tblProducts[ProductID], tblProducts[CostPrice])</f>
        <v>18655</v>
      </c>
      <c r="N3203">
        <f>tblOrders[[#This Row],[Sales]]-(tblOrders[[#This Row],[CostPrice]]*tblOrders[[#This Row],[Quantity]])</f>
        <v>484404.4</v>
      </c>
      <c r="O3203" t="str">
        <f>TEXT(tblOrders[[#This Row],[Date]],"mmm-yyyy")</f>
        <v>Mar-2025</v>
      </c>
      <c r="P3203" t="str">
        <f>_xlfn.XLOOKUP(tblOrders[[#This Row],[OrderID]], tblReturns[OrderID], tblReturns[Returned])</f>
        <v>No</v>
      </c>
      <c r="Q3203" t="str">
        <f>_xlfn.XLOOKUP(tblOrders[[#This Row],[OrderID]], tblShipping[OrderID], tblShipping[ShipMode])</f>
        <v>Standard</v>
      </c>
      <c r="R3203" t="str">
        <f>IFERROR(_xlfn.XLOOKUP(A3202, tblCustomers[CustomerID], tblCustomers[CustomerName]), "Not Found")</f>
        <v>Not Found</v>
      </c>
      <c r="S3203" t="str">
        <f>IF(tblOrders[[#This Row],[Sales]]&gt;1000000,"High Value","Standard")</f>
        <v>Standard</v>
      </c>
      <c r="T3203" t="str">
        <f>_xlfn.XLOOKUP(tblOrders[[#This Row],[ProductID]], tblProducts[ProductID], tblProducts[ProductName])</f>
        <v>Product 34</v>
      </c>
      <c r="U3203">
        <f>_xlfn.XLOOKUP(tblOrders[[#This Row],[SalesRepID]], tblSalesreps[RepID], tblSalesreps[Target])</f>
        <v>8698154</v>
      </c>
    </row>
    <row r="3204" spans="1:21">
      <c r="A3204" t="s">
        <v>4001</v>
      </c>
      <c r="B3204" s="7" t="s">
        <v>506</v>
      </c>
      <c r="C3204" t="s">
        <v>386</v>
      </c>
      <c r="D3204" t="s">
        <v>155</v>
      </c>
      <c r="E3204" t="s">
        <v>50</v>
      </c>
      <c r="F3204" t="s">
        <v>20</v>
      </c>
      <c r="G3204">
        <v>7</v>
      </c>
      <c r="H3204">
        <v>0</v>
      </c>
      <c r="I3204" s="2">
        <v>470386</v>
      </c>
      <c r="J3204" t="str">
        <f>_xlfn.XLOOKUP(tblOrders[[#This Row],[CustomerID]], tblCustomers[CustomerID], tblCustomers[CustomerName])</f>
        <v>Customer 170</v>
      </c>
      <c r="K3204" t="str">
        <f>_xlfn.XLOOKUP(tblOrders[[#This Row],[CustomerID]], tblCustomers[CustomerID], tblCustomers[Segment])</f>
        <v>SME</v>
      </c>
      <c r="L3204" t="str">
        <f>_xlfn.XLOOKUP(tblOrders[[#This Row],[ProductID]], tblProducts[ProductID], tblProducts[Category])</f>
        <v>Electronics</v>
      </c>
      <c r="M3204">
        <f>_xlfn.XLOOKUP(tblOrders[[#This Row],[ProductID]], tblProducts[ProductID], tblProducts[CostPrice])</f>
        <v>23271</v>
      </c>
      <c r="N3204">
        <f>tblOrders[[#This Row],[Sales]]-(tblOrders[[#This Row],[CostPrice]]*tblOrders[[#This Row],[Quantity]])</f>
        <v>307489</v>
      </c>
      <c r="O3204" t="str">
        <f>TEXT(tblOrders[[#This Row],[Date]],"mmm-yyyy")</f>
        <v>Aug-2025</v>
      </c>
      <c r="P3204" t="str">
        <f>_xlfn.XLOOKUP(tblOrders[[#This Row],[OrderID]], tblReturns[OrderID], tblReturns[Returned])</f>
        <v>No</v>
      </c>
      <c r="Q3204" t="str">
        <f>_xlfn.XLOOKUP(tblOrders[[#This Row],[OrderID]], tblShipping[OrderID], tblShipping[ShipMode])</f>
        <v>Pickup</v>
      </c>
      <c r="R3204" t="str">
        <f>IFERROR(_xlfn.XLOOKUP(A3203, tblCustomers[CustomerID], tblCustomers[CustomerName]), "Not Found")</f>
        <v>Not Found</v>
      </c>
      <c r="S3204" t="str">
        <f>IF(tblOrders[[#This Row],[Sales]]&gt;1000000,"High Value","Standard")</f>
        <v>Standard</v>
      </c>
      <c r="T3204" t="str">
        <f>_xlfn.XLOOKUP(tblOrders[[#This Row],[ProductID]], tblProducts[ProductID], tblProducts[ProductName])</f>
        <v>Product 48</v>
      </c>
      <c r="U3204">
        <f>_xlfn.XLOOKUP(tblOrders[[#This Row],[SalesRepID]], tblSalesreps[RepID], tblSalesreps[Target])</f>
        <v>17350666</v>
      </c>
    </row>
    <row r="3205" spans="1:21">
      <c r="A3205" t="s">
        <v>4002</v>
      </c>
      <c r="B3205" s="7" t="s">
        <v>969</v>
      </c>
      <c r="C3205" t="s">
        <v>584</v>
      </c>
      <c r="D3205" t="s">
        <v>269</v>
      </c>
      <c r="E3205" t="s">
        <v>69</v>
      </c>
      <c r="F3205" t="s">
        <v>14</v>
      </c>
      <c r="G3205">
        <v>4</v>
      </c>
      <c r="H3205">
        <v>0.15</v>
      </c>
      <c r="I3205" s="2">
        <v>463039.2</v>
      </c>
      <c r="J3205" t="str">
        <f>_xlfn.XLOOKUP(tblOrders[[#This Row],[CustomerID]], tblCustomers[CustomerID], tblCustomers[CustomerName])</f>
        <v>Customer 232</v>
      </c>
      <c r="K3205" t="str">
        <f>_xlfn.XLOOKUP(tblOrders[[#This Row],[CustomerID]], tblCustomers[CustomerID], tblCustomers[Segment])</f>
        <v>Corporate</v>
      </c>
      <c r="L3205" t="str">
        <f>_xlfn.XLOOKUP(tblOrders[[#This Row],[ProductID]], tblProducts[ProductID], tblProducts[Category])</f>
        <v>Office</v>
      </c>
      <c r="M3205">
        <f>_xlfn.XLOOKUP(tblOrders[[#This Row],[ProductID]], tblProducts[ProductID], tblProducts[CostPrice])</f>
        <v>28606</v>
      </c>
      <c r="N3205">
        <f>tblOrders[[#This Row],[Sales]]-(tblOrders[[#This Row],[CostPrice]]*tblOrders[[#This Row],[Quantity]])</f>
        <v>348615.2</v>
      </c>
      <c r="O3205" t="str">
        <f>TEXT(tblOrders[[#This Row],[Date]],"mmm-yyyy")</f>
        <v>Jan-2025</v>
      </c>
      <c r="P3205" t="str">
        <f>_xlfn.XLOOKUP(tblOrders[[#This Row],[OrderID]], tblReturns[OrderID], tblReturns[Returned])</f>
        <v>No</v>
      </c>
      <c r="Q3205" t="str">
        <f>_xlfn.XLOOKUP(tblOrders[[#This Row],[OrderID]], tblShipping[OrderID], tblShipping[ShipMode])</f>
        <v>Standard</v>
      </c>
      <c r="R3205" t="str">
        <f>IFERROR(_xlfn.XLOOKUP(A3204, tblCustomers[CustomerID], tblCustomers[CustomerName]), "Not Found")</f>
        <v>Not Found</v>
      </c>
      <c r="S3205" t="str">
        <f>IF(tblOrders[[#This Row],[Sales]]&gt;1000000,"High Value","Standard")</f>
        <v>Standard</v>
      </c>
      <c r="T3205" t="str">
        <f>_xlfn.XLOOKUP(tblOrders[[#This Row],[ProductID]], tblProducts[ProductID], tblProducts[ProductName])</f>
        <v>Product 62</v>
      </c>
      <c r="U3205">
        <f>_xlfn.XLOOKUP(tblOrders[[#This Row],[SalesRepID]], tblSalesreps[RepID], tblSalesreps[Target])</f>
        <v>19473459</v>
      </c>
    </row>
    <row r="3206" spans="1:21">
      <c r="A3206" t="s">
        <v>4003</v>
      </c>
      <c r="B3206" s="7" t="s">
        <v>407</v>
      </c>
      <c r="C3206" t="s">
        <v>1464</v>
      </c>
      <c r="D3206" t="s">
        <v>248</v>
      </c>
      <c r="E3206" t="s">
        <v>165</v>
      </c>
      <c r="F3206" t="s">
        <v>14</v>
      </c>
      <c r="G3206">
        <v>8</v>
      </c>
      <c r="H3206">
        <v>0.15</v>
      </c>
      <c r="I3206" s="2">
        <v>810532.8</v>
      </c>
      <c r="J3206" t="str">
        <f>_xlfn.XLOOKUP(tblOrders[[#This Row],[CustomerID]], tblCustomers[CustomerID], tblCustomers[CustomerName])</f>
        <v>Customer 73</v>
      </c>
      <c r="K3206" t="str">
        <f>_xlfn.XLOOKUP(tblOrders[[#This Row],[CustomerID]], tblCustomers[CustomerID], tblCustomers[Segment])</f>
        <v>SME</v>
      </c>
      <c r="L3206" t="str">
        <f>_xlfn.XLOOKUP(tblOrders[[#This Row],[ProductID]], tblProducts[ProductID], tblProducts[Category])</f>
        <v>Furniture</v>
      </c>
      <c r="M3206">
        <f>_xlfn.XLOOKUP(tblOrders[[#This Row],[ProductID]], tblProducts[ProductID], tblProducts[CostPrice])</f>
        <v>31758</v>
      </c>
      <c r="N3206">
        <f>tblOrders[[#This Row],[Sales]]-(tblOrders[[#This Row],[CostPrice]]*tblOrders[[#This Row],[Quantity]])</f>
        <v>556468.80000000005</v>
      </c>
      <c r="O3206" t="str">
        <f>TEXT(tblOrders[[#This Row],[Date]],"mmm-yyyy")</f>
        <v>Feb-2025</v>
      </c>
      <c r="P3206" t="str">
        <f>_xlfn.XLOOKUP(tblOrders[[#This Row],[OrderID]], tblReturns[OrderID], tblReturns[Returned])</f>
        <v>No</v>
      </c>
      <c r="Q3206" t="str">
        <f>_xlfn.XLOOKUP(tblOrders[[#This Row],[OrderID]], tblShipping[OrderID], tblShipping[ShipMode])</f>
        <v>Express</v>
      </c>
      <c r="R3206" t="str">
        <f>IFERROR(_xlfn.XLOOKUP(A3205, tblCustomers[CustomerID], tblCustomers[CustomerName]), "Not Found")</f>
        <v>Not Found</v>
      </c>
      <c r="S3206" t="str">
        <f>IF(tblOrders[[#This Row],[Sales]]&gt;1000000,"High Value","Standard")</f>
        <v>Standard</v>
      </c>
      <c r="T3206" t="str">
        <f>_xlfn.XLOOKUP(tblOrders[[#This Row],[ProductID]], tblProducts[ProductID], tblProducts[ProductName])</f>
        <v>Product 35</v>
      </c>
      <c r="U3206">
        <f>_xlfn.XLOOKUP(tblOrders[[#This Row],[SalesRepID]], tblSalesreps[RepID], tblSalesreps[Target])</f>
        <v>16839910</v>
      </c>
    </row>
    <row r="3207" spans="1:21">
      <c r="A3207" t="s">
        <v>4004</v>
      </c>
      <c r="B3207" s="7" t="s">
        <v>280</v>
      </c>
      <c r="C3207" t="s">
        <v>669</v>
      </c>
      <c r="D3207" t="s">
        <v>201</v>
      </c>
      <c r="E3207" t="s">
        <v>40</v>
      </c>
      <c r="F3207" t="s">
        <v>88</v>
      </c>
      <c r="G3207">
        <v>3</v>
      </c>
      <c r="H3207">
        <v>0.05</v>
      </c>
      <c r="I3207" s="2">
        <v>388355.25</v>
      </c>
      <c r="J3207" t="str">
        <f>_xlfn.XLOOKUP(tblOrders[[#This Row],[CustomerID]], tblCustomers[CustomerID], tblCustomers[CustomerName])</f>
        <v>Customer 83</v>
      </c>
      <c r="K3207" t="str">
        <f>_xlfn.XLOOKUP(tblOrders[[#This Row],[CustomerID]], tblCustomers[CustomerID], tblCustomers[Segment])</f>
        <v>Consumer</v>
      </c>
      <c r="L3207" t="str">
        <f>_xlfn.XLOOKUP(tblOrders[[#This Row],[ProductID]], tblProducts[ProductID], tblProducts[Category])</f>
        <v>Furniture</v>
      </c>
      <c r="M3207">
        <f>_xlfn.XLOOKUP(tblOrders[[#This Row],[ProductID]], tblProducts[ProductID], tblProducts[CostPrice])</f>
        <v>22542</v>
      </c>
      <c r="N3207">
        <f>tblOrders[[#This Row],[Sales]]-(tblOrders[[#This Row],[CostPrice]]*tblOrders[[#This Row],[Quantity]])</f>
        <v>320729.25</v>
      </c>
      <c r="O3207" t="str">
        <f>TEXT(tblOrders[[#This Row],[Date]],"mmm-yyyy")</f>
        <v>Aug-2025</v>
      </c>
      <c r="P3207" t="str">
        <f>_xlfn.XLOOKUP(tblOrders[[#This Row],[OrderID]], tblReturns[OrderID], tblReturns[Returned])</f>
        <v>No</v>
      </c>
      <c r="Q3207" t="str">
        <f>_xlfn.XLOOKUP(tblOrders[[#This Row],[OrderID]], tblShipping[OrderID], tblShipping[ShipMode])</f>
        <v>Pickup</v>
      </c>
      <c r="R3207" t="str">
        <f>IFERROR(_xlfn.XLOOKUP(A3206, tblCustomers[CustomerID], tblCustomers[CustomerName]), "Not Found")</f>
        <v>Not Found</v>
      </c>
      <c r="S3207" t="str">
        <f>IF(tblOrders[[#This Row],[Sales]]&gt;1000000,"High Value","Standard")</f>
        <v>Standard</v>
      </c>
      <c r="T3207" t="str">
        <f>_xlfn.XLOOKUP(tblOrders[[#This Row],[ProductID]], tblProducts[ProductID], tblProducts[ProductName])</f>
        <v>Product 50</v>
      </c>
      <c r="U3207">
        <f>_xlfn.XLOOKUP(tblOrders[[#This Row],[SalesRepID]], tblSalesreps[RepID], tblSalesreps[Target])</f>
        <v>6291486</v>
      </c>
    </row>
    <row r="3208" spans="1:21">
      <c r="A3208" t="s">
        <v>4005</v>
      </c>
      <c r="B3208" s="7" t="s">
        <v>1255</v>
      </c>
      <c r="C3208" t="s">
        <v>43</v>
      </c>
      <c r="D3208" t="s">
        <v>60</v>
      </c>
      <c r="E3208" t="s">
        <v>50</v>
      </c>
      <c r="F3208" t="s">
        <v>51</v>
      </c>
      <c r="G3208">
        <v>8</v>
      </c>
      <c r="H3208">
        <v>0.1</v>
      </c>
      <c r="I3208" s="2">
        <v>268495.2</v>
      </c>
      <c r="J3208" t="str">
        <f>_xlfn.XLOOKUP(tblOrders[[#This Row],[CustomerID]], tblCustomers[CustomerID], tblCustomers[CustomerName])</f>
        <v>Customer 283</v>
      </c>
      <c r="K3208" t="str">
        <f>_xlfn.XLOOKUP(tblOrders[[#This Row],[CustomerID]], tblCustomers[CustomerID], tblCustomers[Segment])</f>
        <v>Corporate</v>
      </c>
      <c r="L3208" t="str">
        <f>_xlfn.XLOOKUP(tblOrders[[#This Row],[ProductID]], tblProducts[ProductID], tblProducts[Category])</f>
        <v>Office</v>
      </c>
      <c r="M3208">
        <f>_xlfn.XLOOKUP(tblOrders[[#This Row],[ProductID]], tblProducts[ProductID], tblProducts[CostPrice])</f>
        <v>62137</v>
      </c>
      <c r="N3208">
        <f>tblOrders[[#This Row],[Sales]]-(tblOrders[[#This Row],[CostPrice]]*tblOrders[[#This Row],[Quantity]])</f>
        <v>-228600.8</v>
      </c>
      <c r="O3208" t="str">
        <f>TEXT(tblOrders[[#This Row],[Date]],"mmm-yyyy")</f>
        <v>Jun-2025</v>
      </c>
      <c r="P3208" t="str">
        <f>_xlfn.XLOOKUP(tblOrders[[#This Row],[OrderID]], tblReturns[OrderID], tblReturns[Returned])</f>
        <v>No</v>
      </c>
      <c r="Q3208" t="str">
        <f>_xlfn.XLOOKUP(tblOrders[[#This Row],[OrderID]], tblShipping[OrderID], tblShipping[ShipMode])</f>
        <v>Express</v>
      </c>
      <c r="R3208" t="str">
        <f>IFERROR(_xlfn.XLOOKUP(A3207, tblCustomers[CustomerID], tblCustomers[CustomerName]), "Not Found")</f>
        <v>Not Found</v>
      </c>
      <c r="S3208" t="str">
        <f>IF(tblOrders[[#This Row],[Sales]]&gt;1000000,"High Value","Standard")</f>
        <v>Standard</v>
      </c>
      <c r="T3208" t="str">
        <f>_xlfn.XLOOKUP(tblOrders[[#This Row],[ProductID]], tblProducts[ProductID], tblProducts[ProductName])</f>
        <v>Product 100</v>
      </c>
      <c r="U3208">
        <f>_xlfn.XLOOKUP(tblOrders[[#This Row],[SalesRepID]], tblSalesreps[RepID], tblSalesreps[Target])</f>
        <v>17350666</v>
      </c>
    </row>
    <row r="3209" spans="1:21">
      <c r="A3209" t="s">
        <v>4006</v>
      </c>
      <c r="B3209" s="7" t="s">
        <v>1330</v>
      </c>
      <c r="C3209" t="s">
        <v>512</v>
      </c>
      <c r="D3209" t="s">
        <v>430</v>
      </c>
      <c r="E3209" t="s">
        <v>210</v>
      </c>
      <c r="F3209" t="s">
        <v>20</v>
      </c>
      <c r="G3209">
        <v>10</v>
      </c>
      <c r="H3209">
        <v>0.05</v>
      </c>
      <c r="I3209" s="2">
        <v>1214214</v>
      </c>
      <c r="J3209" t="str">
        <f>_xlfn.XLOOKUP(tblOrders[[#This Row],[CustomerID]], tblCustomers[CustomerID], tblCustomers[CustomerName])</f>
        <v>Customer 16</v>
      </c>
      <c r="K3209" t="str">
        <f>_xlfn.XLOOKUP(tblOrders[[#This Row],[CustomerID]], tblCustomers[CustomerID], tblCustomers[Segment])</f>
        <v>Consumer</v>
      </c>
      <c r="L3209" t="str">
        <f>_xlfn.XLOOKUP(tblOrders[[#This Row],[ProductID]], tblProducts[ProductID], tblProducts[Category])</f>
        <v>Office</v>
      </c>
      <c r="M3209">
        <f>_xlfn.XLOOKUP(tblOrders[[#This Row],[ProductID]], tblProducts[ProductID], tblProducts[CostPrice])</f>
        <v>7566</v>
      </c>
      <c r="N3209">
        <f>tblOrders[[#This Row],[Sales]]-(tblOrders[[#This Row],[CostPrice]]*tblOrders[[#This Row],[Quantity]])</f>
        <v>1138554</v>
      </c>
      <c r="O3209" t="str">
        <f>TEXT(tblOrders[[#This Row],[Date]],"mmm-yyyy")</f>
        <v>Feb-2025</v>
      </c>
      <c r="P3209" t="str">
        <f>_xlfn.XLOOKUP(tblOrders[[#This Row],[OrderID]], tblReturns[OrderID], tblReturns[Returned])</f>
        <v>No</v>
      </c>
      <c r="Q3209" t="str">
        <f>_xlfn.XLOOKUP(tblOrders[[#This Row],[OrderID]], tblShipping[OrderID], tblShipping[ShipMode])</f>
        <v>Pickup</v>
      </c>
      <c r="R3209" t="str">
        <f>IFERROR(_xlfn.XLOOKUP(A3208, tblCustomers[CustomerID], tblCustomers[CustomerName]), "Not Found")</f>
        <v>Not Found</v>
      </c>
      <c r="S3209" t="str">
        <f>IF(tblOrders[[#This Row],[Sales]]&gt;1000000,"High Value","Standard")</f>
        <v>High Value</v>
      </c>
      <c r="T3209" t="str">
        <f>_xlfn.XLOOKUP(tblOrders[[#This Row],[ProductID]], tblProducts[ProductID], tblProducts[ProductName])</f>
        <v>Product 85</v>
      </c>
      <c r="U3209">
        <f>_xlfn.XLOOKUP(tblOrders[[#This Row],[SalesRepID]], tblSalesreps[RepID], tblSalesreps[Target])</f>
        <v>19336654</v>
      </c>
    </row>
    <row r="3210" spans="1:21">
      <c r="A3210" t="s">
        <v>4007</v>
      </c>
      <c r="B3210" s="7" t="s">
        <v>666</v>
      </c>
      <c r="C3210" t="s">
        <v>1525</v>
      </c>
      <c r="D3210" t="s">
        <v>454</v>
      </c>
      <c r="E3210" t="s">
        <v>205</v>
      </c>
      <c r="F3210" t="s">
        <v>14</v>
      </c>
      <c r="G3210">
        <v>10</v>
      </c>
      <c r="H3210">
        <v>0</v>
      </c>
      <c r="I3210" s="2">
        <v>1207020</v>
      </c>
      <c r="J3210" t="str">
        <f>_xlfn.XLOOKUP(tblOrders[[#This Row],[CustomerID]], tblCustomers[CustomerID], tblCustomers[CustomerName])</f>
        <v>Customer 223</v>
      </c>
      <c r="K3210" t="str">
        <f>_xlfn.XLOOKUP(tblOrders[[#This Row],[CustomerID]], tblCustomers[CustomerID], tblCustomers[Segment])</f>
        <v>SME</v>
      </c>
      <c r="L3210" t="str">
        <f>_xlfn.XLOOKUP(tblOrders[[#This Row],[ProductID]], tblProducts[ProductID], tblProducts[Category])</f>
        <v>Furniture</v>
      </c>
      <c r="M3210">
        <f>_xlfn.XLOOKUP(tblOrders[[#This Row],[ProductID]], tblProducts[ProductID], tblProducts[CostPrice])</f>
        <v>31369</v>
      </c>
      <c r="N3210">
        <f>tblOrders[[#This Row],[Sales]]-(tblOrders[[#This Row],[CostPrice]]*tblOrders[[#This Row],[Quantity]])</f>
        <v>893330</v>
      </c>
      <c r="O3210" t="str">
        <f>TEXT(tblOrders[[#This Row],[Date]],"mmm-yyyy")</f>
        <v>Dec-2025</v>
      </c>
      <c r="P3210" t="str">
        <f>_xlfn.XLOOKUP(tblOrders[[#This Row],[OrderID]], tblReturns[OrderID], tblReturns[Returned])</f>
        <v>No</v>
      </c>
      <c r="Q3210" t="str">
        <f>_xlfn.XLOOKUP(tblOrders[[#This Row],[OrderID]], tblShipping[OrderID], tblShipping[ShipMode])</f>
        <v>Express</v>
      </c>
      <c r="R3210" t="str">
        <f>IFERROR(_xlfn.XLOOKUP(A3209, tblCustomers[CustomerID], tblCustomers[CustomerName]), "Not Found")</f>
        <v>Not Found</v>
      </c>
      <c r="S3210" t="str">
        <f>IF(tblOrders[[#This Row],[Sales]]&gt;1000000,"High Value","Standard")</f>
        <v>High Value</v>
      </c>
      <c r="T3210" t="str">
        <f>_xlfn.XLOOKUP(tblOrders[[#This Row],[ProductID]], tblProducts[ProductID], tblProducts[ProductName])</f>
        <v>Product 37</v>
      </c>
      <c r="U3210">
        <f>_xlfn.XLOOKUP(tblOrders[[#This Row],[SalesRepID]], tblSalesreps[RepID], tblSalesreps[Target])</f>
        <v>16246424</v>
      </c>
    </row>
    <row r="3211" spans="1:21">
      <c r="A3211" t="s">
        <v>4008</v>
      </c>
      <c r="B3211" s="7" t="s">
        <v>631</v>
      </c>
      <c r="C3211" t="s">
        <v>1086</v>
      </c>
      <c r="D3211" t="s">
        <v>516</v>
      </c>
      <c r="E3211" t="s">
        <v>87</v>
      </c>
      <c r="F3211" t="s">
        <v>88</v>
      </c>
      <c r="G3211">
        <v>4</v>
      </c>
      <c r="H3211">
        <v>0.2</v>
      </c>
      <c r="I3211" s="2">
        <v>461324.79999999999</v>
      </c>
      <c r="J3211" t="str">
        <f>_xlfn.XLOOKUP(tblOrders[[#This Row],[CustomerID]], tblCustomers[CustomerID], tblCustomers[CustomerName])</f>
        <v>Customer 242</v>
      </c>
      <c r="K3211" t="str">
        <f>_xlfn.XLOOKUP(tblOrders[[#This Row],[CustomerID]], tblCustomers[CustomerID], tblCustomers[Segment])</f>
        <v>Consumer</v>
      </c>
      <c r="L3211" t="str">
        <f>_xlfn.XLOOKUP(tblOrders[[#This Row],[ProductID]], tblProducts[ProductID], tblProducts[Category])</f>
        <v>Home</v>
      </c>
      <c r="M3211">
        <f>_xlfn.XLOOKUP(tblOrders[[#This Row],[ProductID]], tblProducts[ProductID], tblProducts[CostPrice])</f>
        <v>48408</v>
      </c>
      <c r="N3211">
        <f>tblOrders[[#This Row],[Sales]]-(tblOrders[[#This Row],[CostPrice]]*tblOrders[[#This Row],[Quantity]])</f>
        <v>267692.79999999999</v>
      </c>
      <c r="O3211" t="str">
        <f>TEXT(tblOrders[[#This Row],[Date]],"mmm-yyyy")</f>
        <v>Jan-2025</v>
      </c>
      <c r="P3211" t="str">
        <f>_xlfn.XLOOKUP(tblOrders[[#This Row],[OrderID]], tblReturns[OrderID], tblReturns[Returned])</f>
        <v>No</v>
      </c>
      <c r="Q3211" t="str">
        <f>_xlfn.XLOOKUP(tblOrders[[#This Row],[OrderID]], tblShipping[OrderID], tblShipping[ShipMode])</f>
        <v>Express</v>
      </c>
      <c r="R3211" t="str">
        <f>IFERROR(_xlfn.XLOOKUP(A3210, tblCustomers[CustomerID], tblCustomers[CustomerName]), "Not Found")</f>
        <v>Not Found</v>
      </c>
      <c r="S3211" t="str">
        <f>IF(tblOrders[[#This Row],[Sales]]&gt;1000000,"High Value","Standard")</f>
        <v>Standard</v>
      </c>
      <c r="T3211" t="str">
        <f>_xlfn.XLOOKUP(tblOrders[[#This Row],[ProductID]], tblProducts[ProductID], tblProducts[ProductName])</f>
        <v>Product 12</v>
      </c>
      <c r="U3211">
        <f>_xlfn.XLOOKUP(tblOrders[[#This Row],[SalesRepID]], tblSalesreps[RepID], tblSalesreps[Target])</f>
        <v>18500989</v>
      </c>
    </row>
    <row r="3212" spans="1:21">
      <c r="A3212" t="s">
        <v>4009</v>
      </c>
      <c r="B3212" s="7" t="s">
        <v>160</v>
      </c>
      <c r="C3212" t="s">
        <v>2795</v>
      </c>
      <c r="D3212" t="s">
        <v>96</v>
      </c>
      <c r="E3212" t="s">
        <v>119</v>
      </c>
      <c r="F3212" t="s">
        <v>14</v>
      </c>
      <c r="G3212">
        <v>5</v>
      </c>
      <c r="H3212">
        <v>0</v>
      </c>
      <c r="I3212" s="2">
        <v>60260</v>
      </c>
      <c r="J3212" t="str">
        <f>_xlfn.XLOOKUP(tblOrders[[#This Row],[CustomerID]], tblCustomers[CustomerID], tblCustomers[CustomerName])</f>
        <v>Customer 179</v>
      </c>
      <c r="K3212" t="str">
        <f>_xlfn.XLOOKUP(tblOrders[[#This Row],[CustomerID]], tblCustomers[CustomerID], tblCustomers[Segment])</f>
        <v>Corporate</v>
      </c>
      <c r="L3212" t="str">
        <f>_xlfn.XLOOKUP(tblOrders[[#This Row],[ProductID]], tblProducts[ProductID], tblProducts[Category])</f>
        <v>Office</v>
      </c>
      <c r="M3212">
        <f>_xlfn.XLOOKUP(tblOrders[[#This Row],[ProductID]], tblProducts[ProductID], tblProducts[CostPrice])</f>
        <v>20831</v>
      </c>
      <c r="N3212">
        <f>tblOrders[[#This Row],[Sales]]-(tblOrders[[#This Row],[CostPrice]]*tblOrders[[#This Row],[Quantity]])</f>
        <v>-43895</v>
      </c>
      <c r="O3212" t="str">
        <f>TEXT(tblOrders[[#This Row],[Date]],"mmm-yyyy")</f>
        <v>Aug-2025</v>
      </c>
      <c r="P3212" t="str">
        <f>_xlfn.XLOOKUP(tblOrders[[#This Row],[OrderID]], tblReturns[OrderID], tblReturns[Returned])</f>
        <v>No</v>
      </c>
      <c r="Q3212" t="str">
        <f>_xlfn.XLOOKUP(tblOrders[[#This Row],[OrderID]], tblShipping[OrderID], tblShipping[ShipMode])</f>
        <v>Standard</v>
      </c>
      <c r="R3212" t="str">
        <f>IFERROR(_xlfn.XLOOKUP(A3211, tblCustomers[CustomerID], tblCustomers[CustomerName]), "Not Found")</f>
        <v>Not Found</v>
      </c>
      <c r="S3212" t="str">
        <f>IF(tblOrders[[#This Row],[Sales]]&gt;1000000,"High Value","Standard")</f>
        <v>Standard</v>
      </c>
      <c r="T3212" t="str">
        <f>_xlfn.XLOOKUP(tblOrders[[#This Row],[ProductID]], tblProducts[ProductID], tblProducts[ProductName])</f>
        <v>Product 24</v>
      </c>
      <c r="U3212">
        <f>_xlfn.XLOOKUP(tblOrders[[#This Row],[SalesRepID]], tblSalesreps[RepID], tblSalesreps[Target])</f>
        <v>5886694</v>
      </c>
    </row>
    <row r="3213" spans="1:21">
      <c r="A3213" t="s">
        <v>4010</v>
      </c>
      <c r="B3213" s="7" t="s">
        <v>271</v>
      </c>
      <c r="C3213" t="s">
        <v>501</v>
      </c>
      <c r="D3213" t="s">
        <v>372</v>
      </c>
      <c r="E3213" t="s">
        <v>40</v>
      </c>
      <c r="F3213" t="s">
        <v>26</v>
      </c>
      <c r="G3213">
        <v>1</v>
      </c>
      <c r="H3213">
        <v>0.2</v>
      </c>
      <c r="I3213" s="2">
        <v>29145.599999999999</v>
      </c>
      <c r="J3213" t="str">
        <f>_xlfn.XLOOKUP(tblOrders[[#This Row],[CustomerID]], tblCustomers[CustomerID], tblCustomers[CustomerName])</f>
        <v>Customer 265</v>
      </c>
      <c r="K3213" t="str">
        <f>_xlfn.XLOOKUP(tblOrders[[#This Row],[CustomerID]], tblCustomers[CustomerID], tblCustomers[Segment])</f>
        <v>SME</v>
      </c>
      <c r="L3213" t="str">
        <f>_xlfn.XLOOKUP(tblOrders[[#This Row],[ProductID]], tblProducts[ProductID], tblProducts[Category])</f>
        <v>Office</v>
      </c>
      <c r="M3213">
        <f>_xlfn.XLOOKUP(tblOrders[[#This Row],[ProductID]], tblProducts[ProductID], tblProducts[CostPrice])</f>
        <v>18283</v>
      </c>
      <c r="N3213">
        <f>tblOrders[[#This Row],[Sales]]-(tblOrders[[#This Row],[CostPrice]]*tblOrders[[#This Row],[Quantity]])</f>
        <v>10862.599999999999</v>
      </c>
      <c r="O3213" t="str">
        <f>TEXT(tblOrders[[#This Row],[Date]],"mmm-yyyy")</f>
        <v>May-2025</v>
      </c>
      <c r="P3213" t="str">
        <f>_xlfn.XLOOKUP(tblOrders[[#This Row],[OrderID]], tblReturns[OrderID], tblReturns[Returned])</f>
        <v>No</v>
      </c>
      <c r="Q3213" t="str">
        <f>_xlfn.XLOOKUP(tblOrders[[#This Row],[OrderID]], tblShipping[OrderID], tblShipping[ShipMode])</f>
        <v>Express</v>
      </c>
      <c r="R3213" t="str">
        <f>IFERROR(_xlfn.XLOOKUP(A3212, tblCustomers[CustomerID], tblCustomers[CustomerName]), "Not Found")</f>
        <v>Not Found</v>
      </c>
      <c r="S3213" t="str">
        <f>IF(tblOrders[[#This Row],[Sales]]&gt;1000000,"High Value","Standard")</f>
        <v>Standard</v>
      </c>
      <c r="T3213" t="str">
        <f>_xlfn.XLOOKUP(tblOrders[[#This Row],[ProductID]], tblProducts[ProductID], tblProducts[ProductName])</f>
        <v>Product 57</v>
      </c>
      <c r="U3213">
        <f>_xlfn.XLOOKUP(tblOrders[[#This Row],[SalesRepID]], tblSalesreps[RepID], tblSalesreps[Target])</f>
        <v>6291486</v>
      </c>
    </row>
    <row r="3214" spans="1:21">
      <c r="A3214" t="s">
        <v>4011</v>
      </c>
      <c r="B3214" s="7" t="s">
        <v>414</v>
      </c>
      <c r="C3214" t="s">
        <v>616</v>
      </c>
      <c r="D3214" t="s">
        <v>162</v>
      </c>
      <c r="E3214" t="s">
        <v>210</v>
      </c>
      <c r="F3214" t="s">
        <v>26</v>
      </c>
      <c r="G3214">
        <v>4</v>
      </c>
      <c r="H3214">
        <v>0.2</v>
      </c>
      <c r="I3214" s="2">
        <v>182976</v>
      </c>
      <c r="J3214" t="str">
        <f>_xlfn.XLOOKUP(tblOrders[[#This Row],[CustomerID]], tblCustomers[CustomerID], tblCustomers[CustomerName])</f>
        <v>Customer 161</v>
      </c>
      <c r="K3214" t="str">
        <f>_xlfn.XLOOKUP(tblOrders[[#This Row],[CustomerID]], tblCustomers[CustomerID], tblCustomers[Segment])</f>
        <v>SME</v>
      </c>
      <c r="L3214" t="str">
        <f>_xlfn.XLOOKUP(tblOrders[[#This Row],[ProductID]], tblProducts[ProductID], tblProducts[Category])</f>
        <v>Furniture</v>
      </c>
      <c r="M3214">
        <f>_xlfn.XLOOKUP(tblOrders[[#This Row],[ProductID]], tblProducts[ProductID], tblProducts[CostPrice])</f>
        <v>62257</v>
      </c>
      <c r="N3214">
        <f>tblOrders[[#This Row],[Sales]]-(tblOrders[[#This Row],[CostPrice]]*tblOrders[[#This Row],[Quantity]])</f>
        <v>-66052</v>
      </c>
      <c r="O3214" t="str">
        <f>TEXT(tblOrders[[#This Row],[Date]],"mmm-yyyy")</f>
        <v>Jun-2025</v>
      </c>
      <c r="P3214" t="str">
        <f>_xlfn.XLOOKUP(tblOrders[[#This Row],[OrderID]], tblReturns[OrderID], tblReturns[Returned])</f>
        <v>No</v>
      </c>
      <c r="Q3214" t="str">
        <f>_xlfn.XLOOKUP(tblOrders[[#This Row],[OrderID]], tblShipping[OrderID], tblShipping[ShipMode])</f>
        <v>Pickup</v>
      </c>
      <c r="R3214" t="str">
        <f>IFERROR(_xlfn.XLOOKUP(A3213, tblCustomers[CustomerID], tblCustomers[CustomerName]), "Not Found")</f>
        <v>Not Found</v>
      </c>
      <c r="S3214" t="str">
        <f>IF(tblOrders[[#This Row],[Sales]]&gt;1000000,"High Value","Standard")</f>
        <v>Standard</v>
      </c>
      <c r="T3214" t="str">
        <f>_xlfn.XLOOKUP(tblOrders[[#This Row],[ProductID]], tblProducts[ProductID], tblProducts[ProductName])</f>
        <v>Product 55</v>
      </c>
      <c r="U3214">
        <f>_xlfn.XLOOKUP(tblOrders[[#This Row],[SalesRepID]], tblSalesreps[RepID], tblSalesreps[Target])</f>
        <v>19336654</v>
      </c>
    </row>
    <row r="3215" spans="1:21">
      <c r="A3215" t="s">
        <v>4012</v>
      </c>
      <c r="B3215" s="7" t="s">
        <v>1045</v>
      </c>
      <c r="C3215" t="s">
        <v>429</v>
      </c>
      <c r="D3215" t="s">
        <v>78</v>
      </c>
      <c r="E3215" t="s">
        <v>25</v>
      </c>
      <c r="F3215" t="s">
        <v>51</v>
      </c>
      <c r="G3215">
        <v>4</v>
      </c>
      <c r="H3215">
        <v>0</v>
      </c>
      <c r="I3215" s="2">
        <v>558960</v>
      </c>
      <c r="J3215" t="str">
        <f>_xlfn.XLOOKUP(tblOrders[[#This Row],[CustomerID]], tblCustomers[CustomerID], tblCustomers[CustomerName])</f>
        <v>Customer 243</v>
      </c>
      <c r="K3215" t="str">
        <f>_xlfn.XLOOKUP(tblOrders[[#This Row],[CustomerID]], tblCustomers[CustomerID], tblCustomers[Segment])</f>
        <v>Corporate</v>
      </c>
      <c r="L3215" t="str">
        <f>_xlfn.XLOOKUP(tblOrders[[#This Row],[ProductID]], tblProducts[ProductID], tblProducts[Category])</f>
        <v>Office</v>
      </c>
      <c r="M3215">
        <f>_xlfn.XLOOKUP(tblOrders[[#This Row],[ProductID]], tblProducts[ProductID], tblProducts[CostPrice])</f>
        <v>76942</v>
      </c>
      <c r="N3215">
        <f>tblOrders[[#This Row],[Sales]]-(tblOrders[[#This Row],[CostPrice]]*tblOrders[[#This Row],[Quantity]])</f>
        <v>251192</v>
      </c>
      <c r="O3215" t="str">
        <f>TEXT(tblOrders[[#This Row],[Date]],"mmm-yyyy")</f>
        <v>Jan-2025</v>
      </c>
      <c r="P3215" t="str">
        <f>_xlfn.XLOOKUP(tblOrders[[#This Row],[OrderID]], tblReturns[OrderID], tblReturns[Returned])</f>
        <v>No</v>
      </c>
      <c r="Q3215" t="str">
        <f>_xlfn.XLOOKUP(tblOrders[[#This Row],[OrderID]], tblShipping[OrderID], tblShipping[ShipMode])</f>
        <v>Express</v>
      </c>
      <c r="R3215" t="str">
        <f>IFERROR(_xlfn.XLOOKUP(A3214, tblCustomers[CustomerID], tblCustomers[CustomerName]), "Not Found")</f>
        <v>Not Found</v>
      </c>
      <c r="S3215" t="str">
        <f>IF(tblOrders[[#This Row],[Sales]]&gt;1000000,"High Value","Standard")</f>
        <v>Standard</v>
      </c>
      <c r="T3215" t="str">
        <f>_xlfn.XLOOKUP(tblOrders[[#This Row],[ProductID]], tblProducts[ProductID], tblProducts[ProductName])</f>
        <v>Product 22</v>
      </c>
      <c r="U3215">
        <f>_xlfn.XLOOKUP(tblOrders[[#This Row],[SalesRepID]], tblSalesreps[RepID], tblSalesreps[Target])</f>
        <v>7094914</v>
      </c>
    </row>
    <row r="3216" spans="1:21">
      <c r="A3216" t="s">
        <v>4013</v>
      </c>
      <c r="B3216" s="7" t="s">
        <v>1190</v>
      </c>
      <c r="C3216" t="s">
        <v>1315</v>
      </c>
      <c r="D3216" t="s">
        <v>201</v>
      </c>
      <c r="E3216" t="s">
        <v>210</v>
      </c>
      <c r="F3216" t="s">
        <v>88</v>
      </c>
      <c r="G3216">
        <v>6</v>
      </c>
      <c r="H3216">
        <v>0</v>
      </c>
      <c r="I3216" s="2">
        <v>736014</v>
      </c>
      <c r="J3216" t="str">
        <f>_xlfn.XLOOKUP(tblOrders[[#This Row],[CustomerID]], tblCustomers[CustomerID], tblCustomers[CustomerName])</f>
        <v>Customer 270</v>
      </c>
      <c r="K3216" t="str">
        <f>_xlfn.XLOOKUP(tblOrders[[#This Row],[CustomerID]], tblCustomers[CustomerID], tblCustomers[Segment])</f>
        <v>Corporate</v>
      </c>
      <c r="L3216" t="str">
        <f>_xlfn.XLOOKUP(tblOrders[[#This Row],[ProductID]], tblProducts[ProductID], tblProducts[Category])</f>
        <v>Furniture</v>
      </c>
      <c r="M3216">
        <f>_xlfn.XLOOKUP(tblOrders[[#This Row],[ProductID]], tblProducts[ProductID], tblProducts[CostPrice])</f>
        <v>22542</v>
      </c>
      <c r="N3216">
        <f>tblOrders[[#This Row],[Sales]]-(tblOrders[[#This Row],[CostPrice]]*tblOrders[[#This Row],[Quantity]])</f>
        <v>600762</v>
      </c>
      <c r="O3216" t="str">
        <f>TEXT(tblOrders[[#This Row],[Date]],"mmm-yyyy")</f>
        <v>Oct-2025</v>
      </c>
      <c r="P3216" t="str">
        <f>_xlfn.XLOOKUP(tblOrders[[#This Row],[OrderID]], tblReturns[OrderID], tblReturns[Returned])</f>
        <v>No</v>
      </c>
      <c r="Q3216" t="str">
        <f>_xlfn.XLOOKUP(tblOrders[[#This Row],[OrderID]], tblShipping[OrderID], tblShipping[ShipMode])</f>
        <v>Standard</v>
      </c>
      <c r="R3216" t="str">
        <f>IFERROR(_xlfn.XLOOKUP(A3215, tblCustomers[CustomerID], tblCustomers[CustomerName]), "Not Found")</f>
        <v>Not Found</v>
      </c>
      <c r="S3216" t="str">
        <f>IF(tblOrders[[#This Row],[Sales]]&gt;1000000,"High Value","Standard")</f>
        <v>Standard</v>
      </c>
      <c r="T3216" t="str">
        <f>_xlfn.XLOOKUP(tblOrders[[#This Row],[ProductID]], tblProducts[ProductID], tblProducts[ProductName])</f>
        <v>Product 50</v>
      </c>
      <c r="U3216">
        <f>_xlfn.XLOOKUP(tblOrders[[#This Row],[SalesRepID]], tblSalesreps[RepID], tblSalesreps[Target])</f>
        <v>19336654</v>
      </c>
    </row>
    <row r="3217" spans="1:21">
      <c r="A3217" t="s">
        <v>4014</v>
      </c>
      <c r="B3217" s="7" t="s">
        <v>1019</v>
      </c>
      <c r="C3217" t="s">
        <v>814</v>
      </c>
      <c r="D3217" t="s">
        <v>339</v>
      </c>
      <c r="E3217" t="s">
        <v>105</v>
      </c>
      <c r="F3217" t="s">
        <v>51</v>
      </c>
      <c r="G3217">
        <v>10</v>
      </c>
      <c r="H3217">
        <v>0.05</v>
      </c>
      <c r="I3217" s="2">
        <v>620141</v>
      </c>
      <c r="J3217" t="str">
        <f>_xlfn.XLOOKUP(tblOrders[[#This Row],[CustomerID]], tblCustomers[CustomerID], tblCustomers[CustomerName])</f>
        <v>Customer 235</v>
      </c>
      <c r="K3217" t="str">
        <f>_xlfn.XLOOKUP(tblOrders[[#This Row],[CustomerID]], tblCustomers[CustomerID], tblCustomers[Segment])</f>
        <v>Consumer</v>
      </c>
      <c r="L3217" t="str">
        <f>_xlfn.XLOOKUP(tblOrders[[#This Row],[ProductID]], tblProducts[ProductID], tblProducts[Category])</f>
        <v>Office</v>
      </c>
      <c r="M3217">
        <f>_xlfn.XLOOKUP(tblOrders[[#This Row],[ProductID]], tblProducts[ProductID], tblProducts[CostPrice])</f>
        <v>73889</v>
      </c>
      <c r="N3217">
        <f>tblOrders[[#This Row],[Sales]]-(tblOrders[[#This Row],[CostPrice]]*tblOrders[[#This Row],[Quantity]])</f>
        <v>-118749</v>
      </c>
      <c r="O3217" t="str">
        <f>TEXT(tblOrders[[#This Row],[Date]],"mmm-yyyy")</f>
        <v>Apr-2025</v>
      </c>
      <c r="P3217" t="str">
        <f>_xlfn.XLOOKUP(tblOrders[[#This Row],[OrderID]], tblReturns[OrderID], tblReturns[Returned])</f>
        <v>No</v>
      </c>
      <c r="Q3217" t="str">
        <f>_xlfn.XLOOKUP(tblOrders[[#This Row],[OrderID]], tblShipping[OrderID], tblShipping[ShipMode])</f>
        <v>Pickup</v>
      </c>
      <c r="R3217" t="str">
        <f>IFERROR(_xlfn.XLOOKUP(A3216, tblCustomers[CustomerID], tblCustomers[CustomerName]), "Not Found")</f>
        <v>Not Found</v>
      </c>
      <c r="S3217" t="str">
        <f>IF(tblOrders[[#This Row],[Sales]]&gt;1000000,"High Value","Standard")</f>
        <v>Standard</v>
      </c>
      <c r="T3217" t="str">
        <f>_xlfn.XLOOKUP(tblOrders[[#This Row],[ProductID]], tblProducts[ProductID], tblProducts[ProductName])</f>
        <v>Product 83</v>
      </c>
      <c r="U3217">
        <f>_xlfn.XLOOKUP(tblOrders[[#This Row],[SalesRepID]], tblSalesreps[RepID], tblSalesreps[Target])</f>
        <v>8698154</v>
      </c>
    </row>
    <row r="3218" spans="1:21">
      <c r="A3218" t="s">
        <v>4015</v>
      </c>
      <c r="B3218" s="7" t="s">
        <v>972</v>
      </c>
      <c r="C3218" t="s">
        <v>1455</v>
      </c>
      <c r="D3218" t="s">
        <v>68</v>
      </c>
      <c r="E3218" t="s">
        <v>69</v>
      </c>
      <c r="F3218" t="s">
        <v>51</v>
      </c>
      <c r="G3218">
        <v>8</v>
      </c>
      <c r="H3218">
        <v>0.1</v>
      </c>
      <c r="I3218" s="2">
        <v>641296.80000000005</v>
      </c>
      <c r="J3218" t="str">
        <f>_xlfn.XLOOKUP(tblOrders[[#This Row],[CustomerID]], tblCustomers[CustomerID], tblCustomers[CustomerName])</f>
        <v>Customer 62</v>
      </c>
      <c r="K3218" t="str">
        <f>_xlfn.XLOOKUP(tblOrders[[#This Row],[CustomerID]], tblCustomers[CustomerID], tblCustomers[Segment])</f>
        <v>Consumer</v>
      </c>
      <c r="L3218" t="str">
        <f>_xlfn.XLOOKUP(tblOrders[[#This Row],[ProductID]], tblProducts[ProductID], tblProducts[Category])</f>
        <v>Home</v>
      </c>
      <c r="M3218">
        <f>_xlfn.XLOOKUP(tblOrders[[#This Row],[ProductID]], tblProducts[ProductID], tblProducts[CostPrice])</f>
        <v>7159</v>
      </c>
      <c r="N3218">
        <f>tblOrders[[#This Row],[Sales]]-(tblOrders[[#This Row],[CostPrice]]*tblOrders[[#This Row],[Quantity]])</f>
        <v>584024.80000000005</v>
      </c>
      <c r="O3218" t="str">
        <f>TEXT(tblOrders[[#This Row],[Date]],"mmm-yyyy")</f>
        <v>Feb-2025</v>
      </c>
      <c r="P3218" t="str">
        <f>_xlfn.XLOOKUP(tblOrders[[#This Row],[OrderID]], tblReturns[OrderID], tblReturns[Returned])</f>
        <v>Yes</v>
      </c>
      <c r="Q3218" t="str">
        <f>_xlfn.XLOOKUP(tblOrders[[#This Row],[OrderID]], tblShipping[OrderID], tblShipping[ShipMode])</f>
        <v>Express</v>
      </c>
      <c r="R3218" t="str">
        <f>IFERROR(_xlfn.XLOOKUP(A3217, tblCustomers[CustomerID], tblCustomers[CustomerName]), "Not Found")</f>
        <v>Not Found</v>
      </c>
      <c r="S3218" t="str">
        <f>IF(tblOrders[[#This Row],[Sales]]&gt;1000000,"High Value","Standard")</f>
        <v>Standard</v>
      </c>
      <c r="T3218" t="str">
        <f>_xlfn.XLOOKUP(tblOrders[[#This Row],[ProductID]], tblProducts[ProductID], tblProducts[ProductName])</f>
        <v>Product 26</v>
      </c>
      <c r="U3218">
        <f>_xlfn.XLOOKUP(tblOrders[[#This Row],[SalesRepID]], tblSalesreps[RepID], tblSalesreps[Target])</f>
        <v>19473459</v>
      </c>
    </row>
    <row r="3219" spans="1:21">
      <c r="A3219" t="s">
        <v>4016</v>
      </c>
      <c r="B3219" s="7" t="s">
        <v>951</v>
      </c>
      <c r="C3219" t="s">
        <v>154</v>
      </c>
      <c r="D3219" t="s">
        <v>820</v>
      </c>
      <c r="E3219" t="s">
        <v>19</v>
      </c>
      <c r="F3219" t="s">
        <v>51</v>
      </c>
      <c r="G3219">
        <v>5</v>
      </c>
      <c r="H3219">
        <v>0.15</v>
      </c>
      <c r="I3219" s="2">
        <v>505873.25</v>
      </c>
      <c r="J3219" t="str">
        <f>_xlfn.XLOOKUP(tblOrders[[#This Row],[CustomerID]], tblCustomers[CustomerID], tblCustomers[CustomerName])</f>
        <v>Customer 122</v>
      </c>
      <c r="K3219" t="str">
        <f>_xlfn.XLOOKUP(tblOrders[[#This Row],[CustomerID]], tblCustomers[CustomerID], tblCustomers[Segment])</f>
        <v>Consumer</v>
      </c>
      <c r="L3219" t="str">
        <f>_xlfn.XLOOKUP(tblOrders[[#This Row],[ProductID]], tblProducts[ProductID], tblProducts[Category])</f>
        <v>Home</v>
      </c>
      <c r="M3219">
        <f>_xlfn.XLOOKUP(tblOrders[[#This Row],[ProductID]], tblProducts[ProductID], tblProducts[CostPrice])</f>
        <v>35035</v>
      </c>
      <c r="N3219">
        <f>tblOrders[[#This Row],[Sales]]-(tblOrders[[#This Row],[CostPrice]]*tblOrders[[#This Row],[Quantity]])</f>
        <v>330698.25</v>
      </c>
      <c r="O3219" t="str">
        <f>TEXT(tblOrders[[#This Row],[Date]],"mmm-yyyy")</f>
        <v>Aug-2025</v>
      </c>
      <c r="P3219" t="str">
        <f>_xlfn.XLOOKUP(tblOrders[[#This Row],[OrderID]], tblReturns[OrderID], tblReturns[Returned])</f>
        <v>No</v>
      </c>
      <c r="Q3219" t="str">
        <f>_xlfn.XLOOKUP(tblOrders[[#This Row],[OrderID]], tblShipping[OrderID], tblShipping[ShipMode])</f>
        <v>Express</v>
      </c>
      <c r="R3219" t="str">
        <f>IFERROR(_xlfn.XLOOKUP(A3218, tblCustomers[CustomerID], tblCustomers[CustomerName]), "Not Found")</f>
        <v>Not Found</v>
      </c>
      <c r="S3219" t="str">
        <f>IF(tblOrders[[#This Row],[Sales]]&gt;1000000,"High Value","Standard")</f>
        <v>Standard</v>
      </c>
      <c r="T3219" t="str">
        <f>_xlfn.XLOOKUP(tblOrders[[#This Row],[ProductID]], tblProducts[ProductID], tblProducts[ProductName])</f>
        <v>Product 20</v>
      </c>
      <c r="U3219">
        <f>_xlfn.XLOOKUP(tblOrders[[#This Row],[SalesRepID]], tblSalesreps[RepID], tblSalesreps[Target])</f>
        <v>11347243</v>
      </c>
    </row>
    <row r="3220" spans="1:21">
      <c r="A3220" t="s">
        <v>4017</v>
      </c>
      <c r="B3220" s="7" t="s">
        <v>1063</v>
      </c>
      <c r="C3220" t="s">
        <v>1279</v>
      </c>
      <c r="D3220" t="s">
        <v>244</v>
      </c>
      <c r="E3220" t="s">
        <v>119</v>
      </c>
      <c r="F3220" t="s">
        <v>26</v>
      </c>
      <c r="G3220">
        <v>3</v>
      </c>
      <c r="H3220">
        <v>0.1</v>
      </c>
      <c r="I3220" s="2">
        <v>320668.2</v>
      </c>
      <c r="J3220" t="str">
        <f>_xlfn.XLOOKUP(tblOrders[[#This Row],[CustomerID]], tblCustomers[CustomerID], tblCustomers[CustomerName])</f>
        <v>Customer 210</v>
      </c>
      <c r="K3220" t="str">
        <f>_xlfn.XLOOKUP(tblOrders[[#This Row],[CustomerID]], tblCustomers[CustomerID], tblCustomers[Segment])</f>
        <v>Corporate</v>
      </c>
      <c r="L3220" t="str">
        <f>_xlfn.XLOOKUP(tblOrders[[#This Row],[ProductID]], tblProducts[ProductID], tblProducts[Category])</f>
        <v>Electronics</v>
      </c>
      <c r="M3220">
        <f>_xlfn.XLOOKUP(tblOrders[[#This Row],[ProductID]], tblProducts[ProductID], tblProducts[CostPrice])</f>
        <v>12227</v>
      </c>
      <c r="N3220">
        <f>tblOrders[[#This Row],[Sales]]-(tblOrders[[#This Row],[CostPrice]]*tblOrders[[#This Row],[Quantity]])</f>
        <v>283987.20000000001</v>
      </c>
      <c r="O3220" t="str">
        <f>TEXT(tblOrders[[#This Row],[Date]],"mmm-yyyy")</f>
        <v>Jul-2025</v>
      </c>
      <c r="P3220" t="str">
        <f>_xlfn.XLOOKUP(tblOrders[[#This Row],[OrderID]], tblReturns[OrderID], tblReturns[Returned])</f>
        <v>No</v>
      </c>
      <c r="Q3220" t="str">
        <f>_xlfn.XLOOKUP(tblOrders[[#This Row],[OrderID]], tblShipping[OrderID], tblShipping[ShipMode])</f>
        <v>Express</v>
      </c>
      <c r="R3220" t="str">
        <f>IFERROR(_xlfn.XLOOKUP(A3219, tblCustomers[CustomerID], tblCustomers[CustomerName]), "Not Found")</f>
        <v>Not Found</v>
      </c>
      <c r="S3220" t="str">
        <f>IF(tblOrders[[#This Row],[Sales]]&gt;1000000,"High Value","Standard")</f>
        <v>Standard</v>
      </c>
      <c r="T3220" t="str">
        <f>_xlfn.XLOOKUP(tblOrders[[#This Row],[ProductID]], tblProducts[ProductID], tblProducts[ProductName])</f>
        <v>Product 96</v>
      </c>
      <c r="U3220">
        <f>_xlfn.XLOOKUP(tblOrders[[#This Row],[SalesRepID]], tblSalesreps[RepID], tblSalesreps[Target])</f>
        <v>5886694</v>
      </c>
    </row>
    <row r="3221" spans="1:21">
      <c r="A3221" t="s">
        <v>4018</v>
      </c>
      <c r="B3221" s="7" t="s">
        <v>480</v>
      </c>
      <c r="C3221" t="s">
        <v>501</v>
      </c>
      <c r="D3221" t="s">
        <v>560</v>
      </c>
      <c r="E3221" t="s">
        <v>105</v>
      </c>
      <c r="F3221" t="s">
        <v>88</v>
      </c>
      <c r="G3221">
        <v>7</v>
      </c>
      <c r="H3221">
        <v>0.2</v>
      </c>
      <c r="I3221" s="2">
        <v>651935.19999999995</v>
      </c>
      <c r="J3221" t="str">
        <f>_xlfn.XLOOKUP(tblOrders[[#This Row],[CustomerID]], tblCustomers[CustomerID], tblCustomers[CustomerName])</f>
        <v>Customer 265</v>
      </c>
      <c r="K3221" t="str">
        <f>_xlfn.XLOOKUP(tblOrders[[#This Row],[CustomerID]], tblCustomers[CustomerID], tblCustomers[Segment])</f>
        <v>SME</v>
      </c>
      <c r="L3221" t="str">
        <f>_xlfn.XLOOKUP(tblOrders[[#This Row],[ProductID]], tblProducts[ProductID], tblProducts[Category])</f>
        <v>Electronics</v>
      </c>
      <c r="M3221">
        <f>_xlfn.XLOOKUP(tblOrders[[#This Row],[ProductID]], tblProducts[ProductID], tblProducts[CostPrice])</f>
        <v>53062</v>
      </c>
      <c r="N3221">
        <f>tblOrders[[#This Row],[Sales]]-(tblOrders[[#This Row],[CostPrice]]*tblOrders[[#This Row],[Quantity]])</f>
        <v>280501.19999999995</v>
      </c>
      <c r="O3221" t="str">
        <f>TEXT(tblOrders[[#This Row],[Date]],"mmm-yyyy")</f>
        <v>May-2025</v>
      </c>
      <c r="P3221" t="str">
        <f>_xlfn.XLOOKUP(tblOrders[[#This Row],[OrderID]], tblReturns[OrderID], tblReturns[Returned])</f>
        <v>No</v>
      </c>
      <c r="Q3221" t="str">
        <f>_xlfn.XLOOKUP(tblOrders[[#This Row],[OrderID]], tblShipping[OrderID], tblShipping[ShipMode])</f>
        <v>Express</v>
      </c>
      <c r="R3221" t="str">
        <f>IFERROR(_xlfn.XLOOKUP(A3220, tblCustomers[CustomerID], tblCustomers[CustomerName]), "Not Found")</f>
        <v>Not Found</v>
      </c>
      <c r="S3221" t="str">
        <f>IF(tblOrders[[#This Row],[Sales]]&gt;1000000,"High Value","Standard")</f>
        <v>Standard</v>
      </c>
      <c r="T3221" t="str">
        <f>_xlfn.XLOOKUP(tblOrders[[#This Row],[ProductID]], tblProducts[ProductID], tblProducts[ProductName])</f>
        <v>Product 31</v>
      </c>
      <c r="U3221">
        <f>_xlfn.XLOOKUP(tblOrders[[#This Row],[SalesRepID]], tblSalesreps[RepID], tblSalesreps[Target])</f>
        <v>8698154</v>
      </c>
    </row>
    <row r="3222" spans="1:21">
      <c r="A3222" t="s">
        <v>4019</v>
      </c>
      <c r="B3222" s="7" t="s">
        <v>1933</v>
      </c>
      <c r="C3222" t="s">
        <v>284</v>
      </c>
      <c r="D3222" t="s">
        <v>155</v>
      </c>
      <c r="E3222" t="s">
        <v>74</v>
      </c>
      <c r="F3222" t="s">
        <v>51</v>
      </c>
      <c r="G3222">
        <v>2</v>
      </c>
      <c r="H3222">
        <v>0.1</v>
      </c>
      <c r="I3222" s="2">
        <v>200899.8</v>
      </c>
      <c r="J3222" t="str">
        <f>_xlfn.XLOOKUP(tblOrders[[#This Row],[CustomerID]], tblCustomers[CustomerID], tblCustomers[CustomerName])</f>
        <v>Customer 30</v>
      </c>
      <c r="K3222" t="str">
        <f>_xlfn.XLOOKUP(tblOrders[[#This Row],[CustomerID]], tblCustomers[CustomerID], tblCustomers[Segment])</f>
        <v>SME</v>
      </c>
      <c r="L3222" t="str">
        <f>_xlfn.XLOOKUP(tblOrders[[#This Row],[ProductID]], tblProducts[ProductID], tblProducts[Category])</f>
        <v>Electronics</v>
      </c>
      <c r="M3222">
        <f>_xlfn.XLOOKUP(tblOrders[[#This Row],[ProductID]], tblProducts[ProductID], tblProducts[CostPrice])</f>
        <v>23271</v>
      </c>
      <c r="N3222">
        <f>tblOrders[[#This Row],[Sales]]-(tblOrders[[#This Row],[CostPrice]]*tblOrders[[#This Row],[Quantity]])</f>
        <v>154357.79999999999</v>
      </c>
      <c r="O3222" t="str">
        <f>TEXT(tblOrders[[#This Row],[Date]],"mmm-yyyy")</f>
        <v>Apr-2025</v>
      </c>
      <c r="P3222" t="str">
        <f>_xlfn.XLOOKUP(tblOrders[[#This Row],[OrderID]], tblReturns[OrderID], tblReturns[Returned])</f>
        <v>No</v>
      </c>
      <c r="Q3222" t="str">
        <f>_xlfn.XLOOKUP(tblOrders[[#This Row],[OrderID]], tblShipping[OrderID], tblShipping[ShipMode])</f>
        <v>Standard</v>
      </c>
      <c r="R3222" t="str">
        <f>IFERROR(_xlfn.XLOOKUP(A3221, tblCustomers[CustomerID], tblCustomers[CustomerName]), "Not Found")</f>
        <v>Not Found</v>
      </c>
      <c r="S3222" t="str">
        <f>IF(tblOrders[[#This Row],[Sales]]&gt;1000000,"High Value","Standard")</f>
        <v>Standard</v>
      </c>
      <c r="T3222" t="str">
        <f>_xlfn.XLOOKUP(tblOrders[[#This Row],[ProductID]], tblProducts[ProductID], tblProducts[ProductName])</f>
        <v>Product 48</v>
      </c>
      <c r="U3222">
        <f>_xlfn.XLOOKUP(tblOrders[[#This Row],[SalesRepID]], tblSalesreps[RepID], tblSalesreps[Target])</f>
        <v>7254801</v>
      </c>
    </row>
    <row r="3223" spans="1:21">
      <c r="A3223" t="s">
        <v>4020</v>
      </c>
      <c r="B3223" s="7" t="s">
        <v>47</v>
      </c>
      <c r="C3223" t="s">
        <v>1559</v>
      </c>
      <c r="D3223" t="s">
        <v>667</v>
      </c>
      <c r="E3223" t="s">
        <v>35</v>
      </c>
      <c r="F3223" t="s">
        <v>51</v>
      </c>
      <c r="G3223">
        <v>2</v>
      </c>
      <c r="H3223">
        <v>0.2</v>
      </c>
      <c r="I3223" s="2">
        <v>166193.60000000001</v>
      </c>
      <c r="J3223" t="str">
        <f>_xlfn.XLOOKUP(tblOrders[[#This Row],[CustomerID]], tblCustomers[CustomerID], tblCustomers[CustomerName])</f>
        <v>Customer 95</v>
      </c>
      <c r="K3223" t="str">
        <f>_xlfn.XLOOKUP(tblOrders[[#This Row],[CustomerID]], tblCustomers[CustomerID], tblCustomers[Segment])</f>
        <v>Consumer</v>
      </c>
      <c r="L3223" t="str">
        <f>_xlfn.XLOOKUP(tblOrders[[#This Row],[ProductID]], tblProducts[ProductID], tblProducts[Category])</f>
        <v>Electronics</v>
      </c>
      <c r="M3223">
        <f>_xlfn.XLOOKUP(tblOrders[[#This Row],[ProductID]], tblProducts[ProductID], tblProducts[CostPrice])</f>
        <v>13676</v>
      </c>
      <c r="N3223">
        <f>tblOrders[[#This Row],[Sales]]-(tblOrders[[#This Row],[CostPrice]]*tblOrders[[#This Row],[Quantity]])</f>
        <v>138841.60000000001</v>
      </c>
      <c r="O3223" t="str">
        <f>TEXT(tblOrders[[#This Row],[Date]],"mmm-yyyy")</f>
        <v>Sep-2025</v>
      </c>
      <c r="P3223" t="str">
        <f>_xlfn.XLOOKUP(tblOrders[[#This Row],[OrderID]], tblReturns[OrderID], tblReturns[Returned])</f>
        <v>No</v>
      </c>
      <c r="Q3223" t="str">
        <f>_xlfn.XLOOKUP(tblOrders[[#This Row],[OrderID]], tblShipping[OrderID], tblShipping[ShipMode])</f>
        <v>Express</v>
      </c>
      <c r="R3223" t="str">
        <f>IFERROR(_xlfn.XLOOKUP(A3222, tblCustomers[CustomerID], tblCustomers[CustomerName]), "Not Found")</f>
        <v>Not Found</v>
      </c>
      <c r="S3223" t="str">
        <f>IF(tblOrders[[#This Row],[Sales]]&gt;1000000,"High Value","Standard")</f>
        <v>Standard</v>
      </c>
      <c r="T3223" t="str">
        <f>_xlfn.XLOOKUP(tblOrders[[#This Row],[ProductID]], tblProducts[ProductID], tblProducts[ProductName])</f>
        <v>Product 10</v>
      </c>
      <c r="U3223">
        <f>_xlfn.XLOOKUP(tblOrders[[#This Row],[SalesRepID]], tblSalesreps[RepID], tblSalesreps[Target])</f>
        <v>19619177</v>
      </c>
    </row>
    <row r="3224" spans="1:21">
      <c r="A3224" t="s">
        <v>4021</v>
      </c>
      <c r="B3224" s="7" t="s">
        <v>847</v>
      </c>
      <c r="C3224" t="s">
        <v>841</v>
      </c>
      <c r="D3224" t="s">
        <v>244</v>
      </c>
      <c r="E3224" t="s">
        <v>202</v>
      </c>
      <c r="F3224" t="s">
        <v>88</v>
      </c>
      <c r="G3224">
        <v>8</v>
      </c>
      <c r="H3224">
        <v>0.15</v>
      </c>
      <c r="I3224" s="2">
        <v>509068.4</v>
      </c>
      <c r="J3224" t="str">
        <f>_xlfn.XLOOKUP(tblOrders[[#This Row],[CustomerID]], tblCustomers[CustomerID], tblCustomers[CustomerName])</f>
        <v>Customer 247</v>
      </c>
      <c r="K3224" t="str">
        <f>_xlfn.XLOOKUP(tblOrders[[#This Row],[CustomerID]], tblCustomers[CustomerID], tblCustomers[Segment])</f>
        <v>SME</v>
      </c>
      <c r="L3224" t="str">
        <f>_xlfn.XLOOKUP(tblOrders[[#This Row],[ProductID]], tblProducts[ProductID], tblProducts[Category])</f>
        <v>Electronics</v>
      </c>
      <c r="M3224">
        <f>_xlfn.XLOOKUP(tblOrders[[#This Row],[ProductID]], tblProducts[ProductID], tblProducts[CostPrice])</f>
        <v>12227</v>
      </c>
      <c r="N3224">
        <f>tblOrders[[#This Row],[Sales]]-(tblOrders[[#This Row],[CostPrice]]*tblOrders[[#This Row],[Quantity]])</f>
        <v>411252.4</v>
      </c>
      <c r="O3224" t="str">
        <f>TEXT(tblOrders[[#This Row],[Date]],"mmm-yyyy")</f>
        <v>Apr-2025</v>
      </c>
      <c r="P3224" t="str">
        <f>_xlfn.XLOOKUP(tblOrders[[#This Row],[OrderID]], tblReturns[OrderID], tblReturns[Returned])</f>
        <v>No</v>
      </c>
      <c r="Q3224" t="str">
        <f>_xlfn.XLOOKUP(tblOrders[[#This Row],[OrderID]], tblShipping[OrderID], tblShipping[ShipMode])</f>
        <v>Standard</v>
      </c>
      <c r="R3224" t="str">
        <f>IFERROR(_xlfn.XLOOKUP(A3223, tblCustomers[CustomerID], tblCustomers[CustomerName]), "Not Found")</f>
        <v>Not Found</v>
      </c>
      <c r="S3224" t="str">
        <f>IF(tblOrders[[#This Row],[Sales]]&gt;1000000,"High Value","Standard")</f>
        <v>Standard</v>
      </c>
      <c r="T3224" t="str">
        <f>_xlfn.XLOOKUP(tblOrders[[#This Row],[ProductID]], tblProducts[ProductID], tblProducts[ProductName])</f>
        <v>Product 96</v>
      </c>
      <c r="U3224">
        <f>_xlfn.XLOOKUP(tblOrders[[#This Row],[SalesRepID]], tblSalesreps[RepID], tblSalesreps[Target])</f>
        <v>10652665</v>
      </c>
    </row>
    <row r="3225" spans="1:21">
      <c r="A3225" t="s">
        <v>4022</v>
      </c>
      <c r="B3225" s="7" t="s">
        <v>497</v>
      </c>
      <c r="C3225" t="s">
        <v>311</v>
      </c>
      <c r="D3225" t="s">
        <v>516</v>
      </c>
      <c r="E3225" t="s">
        <v>186</v>
      </c>
      <c r="F3225" t="s">
        <v>26</v>
      </c>
      <c r="G3225">
        <v>8</v>
      </c>
      <c r="H3225">
        <v>0.2</v>
      </c>
      <c r="I3225" s="2">
        <v>236825.60000000001</v>
      </c>
      <c r="J3225" t="str">
        <f>_xlfn.XLOOKUP(tblOrders[[#This Row],[CustomerID]], tblCustomers[CustomerID], tblCustomers[CustomerName])</f>
        <v>Customer 182</v>
      </c>
      <c r="K3225" t="str">
        <f>_xlfn.XLOOKUP(tblOrders[[#This Row],[CustomerID]], tblCustomers[CustomerID], tblCustomers[Segment])</f>
        <v>Consumer</v>
      </c>
      <c r="L3225" t="str">
        <f>_xlfn.XLOOKUP(tblOrders[[#This Row],[ProductID]], tblProducts[ProductID], tblProducts[Category])</f>
        <v>Home</v>
      </c>
      <c r="M3225">
        <f>_xlfn.XLOOKUP(tblOrders[[#This Row],[ProductID]], tblProducts[ProductID], tblProducts[CostPrice])</f>
        <v>48408</v>
      </c>
      <c r="N3225">
        <f>tblOrders[[#This Row],[Sales]]-(tblOrders[[#This Row],[CostPrice]]*tblOrders[[#This Row],[Quantity]])</f>
        <v>-150438.39999999999</v>
      </c>
      <c r="O3225" t="str">
        <f>TEXT(tblOrders[[#This Row],[Date]],"mmm-yyyy")</f>
        <v>Mar-2025</v>
      </c>
      <c r="P3225" t="str">
        <f>_xlfn.XLOOKUP(tblOrders[[#This Row],[OrderID]], tblReturns[OrderID], tblReturns[Returned])</f>
        <v>Yes</v>
      </c>
      <c r="Q3225" t="str">
        <f>_xlfn.XLOOKUP(tblOrders[[#This Row],[OrderID]], tblShipping[OrderID], tblShipping[ShipMode])</f>
        <v>Pickup</v>
      </c>
      <c r="R3225" t="str">
        <f>IFERROR(_xlfn.XLOOKUP(A3224, tblCustomers[CustomerID], tblCustomers[CustomerName]), "Not Found")</f>
        <v>Not Found</v>
      </c>
      <c r="S3225" t="str">
        <f>IF(tblOrders[[#This Row],[Sales]]&gt;1000000,"High Value","Standard")</f>
        <v>Standard</v>
      </c>
      <c r="T3225" t="str">
        <f>_xlfn.XLOOKUP(tblOrders[[#This Row],[ProductID]], tblProducts[ProductID], tblProducts[ProductName])</f>
        <v>Product 12</v>
      </c>
      <c r="U3225">
        <f>_xlfn.XLOOKUP(tblOrders[[#This Row],[SalesRepID]], tblSalesreps[RepID], tblSalesreps[Target])</f>
        <v>15141830</v>
      </c>
    </row>
    <row r="3226" spans="1:21">
      <c r="A3226" t="s">
        <v>4023</v>
      </c>
      <c r="B3226" s="7" t="s">
        <v>135</v>
      </c>
      <c r="C3226" t="s">
        <v>1634</v>
      </c>
      <c r="D3226" t="s">
        <v>83</v>
      </c>
      <c r="E3226" t="s">
        <v>165</v>
      </c>
      <c r="F3226" t="s">
        <v>14</v>
      </c>
      <c r="G3226">
        <v>2</v>
      </c>
      <c r="H3226">
        <v>0.15</v>
      </c>
      <c r="I3226" s="2">
        <v>29030.9</v>
      </c>
      <c r="J3226" t="str">
        <f>_xlfn.XLOOKUP(tblOrders[[#This Row],[CustomerID]], tblCustomers[CustomerID], tblCustomers[CustomerName])</f>
        <v>Customer 296</v>
      </c>
      <c r="K3226" t="str">
        <f>_xlfn.XLOOKUP(tblOrders[[#This Row],[CustomerID]], tblCustomers[CustomerID], tblCustomers[Segment])</f>
        <v>SME</v>
      </c>
      <c r="L3226" t="str">
        <f>_xlfn.XLOOKUP(tblOrders[[#This Row],[ProductID]], tblProducts[ProductID], tblProducts[Category])</f>
        <v>Furniture</v>
      </c>
      <c r="M3226">
        <f>_xlfn.XLOOKUP(tblOrders[[#This Row],[ProductID]], tblProducts[ProductID], tblProducts[CostPrice])</f>
        <v>79600</v>
      </c>
      <c r="N3226">
        <f>tblOrders[[#This Row],[Sales]]-(tblOrders[[#This Row],[CostPrice]]*tblOrders[[#This Row],[Quantity]])</f>
        <v>-130169.1</v>
      </c>
      <c r="O3226" t="str">
        <f>TEXT(tblOrders[[#This Row],[Date]],"mmm-yyyy")</f>
        <v>Aug-2025</v>
      </c>
      <c r="P3226" t="str">
        <f>_xlfn.XLOOKUP(tblOrders[[#This Row],[OrderID]], tblReturns[OrderID], tblReturns[Returned])</f>
        <v>No</v>
      </c>
      <c r="Q3226" t="str">
        <f>_xlfn.XLOOKUP(tblOrders[[#This Row],[OrderID]], tblShipping[OrderID], tblShipping[ShipMode])</f>
        <v>Standard</v>
      </c>
      <c r="R3226" t="str">
        <f>IFERROR(_xlfn.XLOOKUP(A3225, tblCustomers[CustomerID], tblCustomers[CustomerName]), "Not Found")</f>
        <v>Not Found</v>
      </c>
      <c r="S3226" t="str">
        <f>IF(tblOrders[[#This Row],[Sales]]&gt;1000000,"High Value","Standard")</f>
        <v>Standard</v>
      </c>
      <c r="T3226" t="str">
        <f>_xlfn.XLOOKUP(tblOrders[[#This Row],[ProductID]], tblProducts[ProductID], tblProducts[ProductName])</f>
        <v>Product 43</v>
      </c>
      <c r="U3226">
        <f>_xlfn.XLOOKUP(tblOrders[[#This Row],[SalesRepID]], tblSalesreps[RepID], tblSalesreps[Target])</f>
        <v>16839910</v>
      </c>
    </row>
    <row r="3227" spans="1:21">
      <c r="A3227" t="s">
        <v>4024</v>
      </c>
      <c r="B3227" s="7" t="s">
        <v>657</v>
      </c>
      <c r="C3227" t="s">
        <v>1188</v>
      </c>
      <c r="D3227" t="s">
        <v>73</v>
      </c>
      <c r="E3227" t="s">
        <v>165</v>
      </c>
      <c r="F3227" t="s">
        <v>20</v>
      </c>
      <c r="G3227">
        <v>1</v>
      </c>
      <c r="H3227">
        <v>0</v>
      </c>
      <c r="I3227" s="2">
        <v>78202</v>
      </c>
      <c r="J3227" t="str">
        <f>_xlfn.XLOOKUP(tblOrders[[#This Row],[CustomerID]], tblCustomers[CustomerID], tblCustomers[CustomerName])</f>
        <v>Customer 273</v>
      </c>
      <c r="K3227" t="str">
        <f>_xlfn.XLOOKUP(tblOrders[[#This Row],[CustomerID]], tblCustomers[CustomerID], tblCustomers[Segment])</f>
        <v>Consumer</v>
      </c>
      <c r="L3227" t="str">
        <f>_xlfn.XLOOKUP(tblOrders[[#This Row],[ProductID]], tblProducts[ProductID], tblProducts[Category])</f>
        <v>Office</v>
      </c>
      <c r="M3227">
        <f>_xlfn.XLOOKUP(tblOrders[[#This Row],[ProductID]], tblProducts[ProductID], tblProducts[CostPrice])</f>
        <v>28523</v>
      </c>
      <c r="N3227">
        <f>tblOrders[[#This Row],[Sales]]-(tblOrders[[#This Row],[CostPrice]]*tblOrders[[#This Row],[Quantity]])</f>
        <v>49679</v>
      </c>
      <c r="O3227" t="str">
        <f>TEXT(tblOrders[[#This Row],[Date]],"mmm-yyyy")</f>
        <v>Dec-2025</v>
      </c>
      <c r="P3227" t="str">
        <f>_xlfn.XLOOKUP(tblOrders[[#This Row],[OrderID]], tblReturns[OrderID], tblReturns[Returned])</f>
        <v>No</v>
      </c>
      <c r="Q3227" t="str">
        <f>_xlfn.XLOOKUP(tblOrders[[#This Row],[OrderID]], tblShipping[OrderID], tblShipping[ShipMode])</f>
        <v>Standard</v>
      </c>
      <c r="R3227" t="str">
        <f>IFERROR(_xlfn.XLOOKUP(A3226, tblCustomers[CustomerID], tblCustomers[CustomerName]), "Not Found")</f>
        <v>Not Found</v>
      </c>
      <c r="S3227" t="str">
        <f>IF(tblOrders[[#This Row],[Sales]]&gt;1000000,"High Value","Standard")</f>
        <v>Standard</v>
      </c>
      <c r="T3227" t="str">
        <f>_xlfn.XLOOKUP(tblOrders[[#This Row],[ProductID]], tblProducts[ProductID], tblProducts[ProductName])</f>
        <v>Product 30</v>
      </c>
      <c r="U3227">
        <f>_xlfn.XLOOKUP(tblOrders[[#This Row],[SalesRepID]], tblSalesreps[RepID], tblSalesreps[Target])</f>
        <v>16839910</v>
      </c>
    </row>
    <row r="3228" spans="1:21">
      <c r="A3228" t="s">
        <v>4025</v>
      </c>
      <c r="B3228" s="7" t="s">
        <v>1120</v>
      </c>
      <c r="C3228" t="s">
        <v>287</v>
      </c>
      <c r="D3228" t="s">
        <v>18</v>
      </c>
      <c r="E3228" t="s">
        <v>69</v>
      </c>
      <c r="F3228" t="s">
        <v>14</v>
      </c>
      <c r="G3228">
        <v>10</v>
      </c>
      <c r="H3228">
        <v>0.05</v>
      </c>
      <c r="I3228" s="2">
        <v>939749.5</v>
      </c>
      <c r="J3228" t="str">
        <f>_xlfn.XLOOKUP(tblOrders[[#This Row],[CustomerID]], tblCustomers[CustomerID], tblCustomers[CustomerName])</f>
        <v>Customer 183</v>
      </c>
      <c r="K3228" t="str">
        <f>_xlfn.XLOOKUP(tblOrders[[#This Row],[CustomerID]], tblCustomers[CustomerID], tblCustomers[Segment])</f>
        <v>Consumer</v>
      </c>
      <c r="L3228" t="str">
        <f>_xlfn.XLOOKUP(tblOrders[[#This Row],[ProductID]], tblProducts[ProductID], tblProducts[Category])</f>
        <v>Electronics</v>
      </c>
      <c r="M3228">
        <f>_xlfn.XLOOKUP(tblOrders[[#This Row],[ProductID]], tblProducts[ProductID], tblProducts[CostPrice])</f>
        <v>55008</v>
      </c>
      <c r="N3228">
        <f>tblOrders[[#This Row],[Sales]]-(tblOrders[[#This Row],[CostPrice]]*tblOrders[[#This Row],[Quantity]])</f>
        <v>389669.5</v>
      </c>
      <c r="O3228" t="str">
        <f>TEXT(tblOrders[[#This Row],[Date]],"mmm-yyyy")</f>
        <v>Jun-2025</v>
      </c>
      <c r="P3228" t="str">
        <f>_xlfn.XLOOKUP(tblOrders[[#This Row],[OrderID]], tblReturns[OrderID], tblReturns[Returned])</f>
        <v>No</v>
      </c>
      <c r="Q3228" t="str">
        <f>_xlfn.XLOOKUP(tblOrders[[#This Row],[OrderID]], tblShipping[OrderID], tblShipping[ShipMode])</f>
        <v>Express</v>
      </c>
      <c r="R3228" t="str">
        <f>IFERROR(_xlfn.XLOOKUP(A3227, tblCustomers[CustomerID], tblCustomers[CustomerName]), "Not Found")</f>
        <v>Not Found</v>
      </c>
      <c r="S3228" t="str">
        <f>IF(tblOrders[[#This Row],[Sales]]&gt;1000000,"High Value","Standard")</f>
        <v>Standard</v>
      </c>
      <c r="T3228" t="str">
        <f>_xlfn.XLOOKUP(tblOrders[[#This Row],[ProductID]], tblProducts[ProductID], tblProducts[ProductName])</f>
        <v>Product 94</v>
      </c>
      <c r="U3228">
        <f>_xlfn.XLOOKUP(tblOrders[[#This Row],[SalesRepID]], tblSalesreps[RepID], tblSalesreps[Target])</f>
        <v>19473459</v>
      </c>
    </row>
    <row r="3229" spans="1:21">
      <c r="A3229" t="s">
        <v>4026</v>
      </c>
      <c r="B3229" s="7" t="s">
        <v>612</v>
      </c>
      <c r="C3229" t="s">
        <v>1138</v>
      </c>
      <c r="D3229" t="s">
        <v>387</v>
      </c>
      <c r="E3229" t="s">
        <v>56</v>
      </c>
      <c r="F3229" t="s">
        <v>51</v>
      </c>
      <c r="G3229">
        <v>7</v>
      </c>
      <c r="H3229">
        <v>0.05</v>
      </c>
      <c r="I3229" s="2">
        <v>584189.19999999995</v>
      </c>
      <c r="J3229" t="str">
        <f>_xlfn.XLOOKUP(tblOrders[[#This Row],[CustomerID]], tblCustomers[CustomerID], tblCustomers[CustomerName])</f>
        <v>Customer 87</v>
      </c>
      <c r="K3229" t="str">
        <f>_xlfn.XLOOKUP(tblOrders[[#This Row],[CustomerID]], tblCustomers[CustomerID], tblCustomers[Segment])</f>
        <v>Consumer</v>
      </c>
      <c r="L3229" t="str">
        <f>_xlfn.XLOOKUP(tblOrders[[#This Row],[ProductID]], tblProducts[ProductID], tblProducts[Category])</f>
        <v>Furniture</v>
      </c>
      <c r="M3229">
        <f>_xlfn.XLOOKUP(tblOrders[[#This Row],[ProductID]], tblProducts[ProductID], tblProducts[CostPrice])</f>
        <v>37464</v>
      </c>
      <c r="N3229">
        <f>tblOrders[[#This Row],[Sales]]-(tblOrders[[#This Row],[CostPrice]]*tblOrders[[#This Row],[Quantity]])</f>
        <v>321941.19999999995</v>
      </c>
      <c r="O3229" t="str">
        <f>TEXT(tblOrders[[#This Row],[Date]],"mmm-yyyy")</f>
        <v>Nov-2025</v>
      </c>
      <c r="P3229" t="str">
        <f>_xlfn.XLOOKUP(tblOrders[[#This Row],[OrderID]], tblReturns[OrderID], tblReturns[Returned])</f>
        <v>No</v>
      </c>
      <c r="Q3229" t="str">
        <f>_xlfn.XLOOKUP(tblOrders[[#This Row],[OrderID]], tblShipping[OrderID], tblShipping[ShipMode])</f>
        <v>Express</v>
      </c>
      <c r="R3229" t="str">
        <f>IFERROR(_xlfn.XLOOKUP(A3228, tblCustomers[CustomerID], tblCustomers[CustomerName]), "Not Found")</f>
        <v>Not Found</v>
      </c>
      <c r="S3229" t="str">
        <f>IF(tblOrders[[#This Row],[Sales]]&gt;1000000,"High Value","Standard")</f>
        <v>Standard</v>
      </c>
      <c r="T3229" t="str">
        <f>_xlfn.XLOOKUP(tblOrders[[#This Row],[ProductID]], tblProducts[ProductID], tblProducts[ProductName])</f>
        <v>Product 63</v>
      </c>
      <c r="U3229">
        <f>_xlfn.XLOOKUP(tblOrders[[#This Row],[SalesRepID]], tblSalesreps[RepID], tblSalesreps[Target])</f>
        <v>14265630</v>
      </c>
    </row>
    <row r="3230" spans="1:21">
      <c r="A3230" t="s">
        <v>4027</v>
      </c>
      <c r="B3230" s="7" t="s">
        <v>734</v>
      </c>
      <c r="C3230" t="s">
        <v>559</v>
      </c>
      <c r="D3230" t="s">
        <v>265</v>
      </c>
      <c r="E3230" t="s">
        <v>50</v>
      </c>
      <c r="F3230" t="s">
        <v>20</v>
      </c>
      <c r="G3230">
        <v>1</v>
      </c>
      <c r="H3230">
        <v>0.2</v>
      </c>
      <c r="I3230" s="2">
        <v>114629.6</v>
      </c>
      <c r="J3230" t="str">
        <f>_xlfn.XLOOKUP(tblOrders[[#This Row],[CustomerID]], tblCustomers[CustomerID], tblCustomers[CustomerName])</f>
        <v>Customer 293</v>
      </c>
      <c r="K3230" t="str">
        <f>_xlfn.XLOOKUP(tblOrders[[#This Row],[CustomerID]], tblCustomers[CustomerID], tblCustomers[Segment])</f>
        <v>Consumer</v>
      </c>
      <c r="L3230" t="str">
        <f>_xlfn.XLOOKUP(tblOrders[[#This Row],[ProductID]], tblProducts[ProductID], tblProducts[Category])</f>
        <v>Home</v>
      </c>
      <c r="M3230">
        <f>_xlfn.XLOOKUP(tblOrders[[#This Row],[ProductID]], tblProducts[ProductID], tblProducts[CostPrice])</f>
        <v>33642</v>
      </c>
      <c r="N3230">
        <f>tblOrders[[#This Row],[Sales]]-(tblOrders[[#This Row],[CostPrice]]*tblOrders[[#This Row],[Quantity]])</f>
        <v>80987.600000000006</v>
      </c>
      <c r="O3230" t="str">
        <f>TEXT(tblOrders[[#This Row],[Date]],"mmm-yyyy")</f>
        <v>Apr-2025</v>
      </c>
      <c r="P3230" t="str">
        <f>_xlfn.XLOOKUP(tblOrders[[#This Row],[OrderID]], tblReturns[OrderID], tblReturns[Returned])</f>
        <v>No</v>
      </c>
      <c r="Q3230" t="str">
        <f>_xlfn.XLOOKUP(tblOrders[[#This Row],[OrderID]], tblShipping[OrderID], tblShipping[ShipMode])</f>
        <v>Pickup</v>
      </c>
      <c r="R3230" t="str">
        <f>IFERROR(_xlfn.XLOOKUP(A3229, tblCustomers[CustomerID], tblCustomers[CustomerName]), "Not Found")</f>
        <v>Not Found</v>
      </c>
      <c r="S3230" t="str">
        <f>IF(tblOrders[[#This Row],[Sales]]&gt;1000000,"High Value","Standard")</f>
        <v>Standard</v>
      </c>
      <c r="T3230" t="str">
        <f>_xlfn.XLOOKUP(tblOrders[[#This Row],[ProductID]], tblProducts[ProductID], tblProducts[ProductName])</f>
        <v>Product 17</v>
      </c>
      <c r="U3230">
        <f>_xlfn.XLOOKUP(tblOrders[[#This Row],[SalesRepID]], tblSalesreps[RepID], tblSalesreps[Target])</f>
        <v>17350666</v>
      </c>
    </row>
    <row r="3231" spans="1:21">
      <c r="A3231" t="s">
        <v>4028</v>
      </c>
      <c r="B3231" s="7" t="s">
        <v>195</v>
      </c>
      <c r="C3231" t="s">
        <v>810</v>
      </c>
      <c r="D3231" t="s">
        <v>339</v>
      </c>
      <c r="E3231" t="s">
        <v>69</v>
      </c>
      <c r="F3231" t="s">
        <v>14</v>
      </c>
      <c r="G3231">
        <v>8</v>
      </c>
      <c r="H3231">
        <v>0</v>
      </c>
      <c r="I3231" s="2">
        <v>911008</v>
      </c>
      <c r="J3231" t="str">
        <f>_xlfn.XLOOKUP(tblOrders[[#This Row],[CustomerID]], tblCustomers[CustomerID], tblCustomers[CustomerName])</f>
        <v>Customer 18</v>
      </c>
      <c r="K3231" t="str">
        <f>_xlfn.XLOOKUP(tblOrders[[#This Row],[CustomerID]], tblCustomers[CustomerID], tblCustomers[Segment])</f>
        <v>Corporate</v>
      </c>
      <c r="L3231" t="str">
        <f>_xlfn.XLOOKUP(tblOrders[[#This Row],[ProductID]], tblProducts[ProductID], tblProducts[Category])</f>
        <v>Office</v>
      </c>
      <c r="M3231">
        <f>_xlfn.XLOOKUP(tblOrders[[#This Row],[ProductID]], tblProducts[ProductID], tblProducts[CostPrice])</f>
        <v>73889</v>
      </c>
      <c r="N3231">
        <f>tblOrders[[#This Row],[Sales]]-(tblOrders[[#This Row],[CostPrice]]*tblOrders[[#This Row],[Quantity]])</f>
        <v>319896</v>
      </c>
      <c r="O3231" t="str">
        <f>TEXT(tblOrders[[#This Row],[Date]],"mmm-yyyy")</f>
        <v>Oct-2025</v>
      </c>
      <c r="P3231" t="str">
        <f>_xlfn.XLOOKUP(tblOrders[[#This Row],[OrderID]], tblReturns[OrderID], tblReturns[Returned])</f>
        <v>No</v>
      </c>
      <c r="Q3231" t="str">
        <f>_xlfn.XLOOKUP(tblOrders[[#This Row],[OrderID]], tblShipping[OrderID], tblShipping[ShipMode])</f>
        <v>Standard</v>
      </c>
      <c r="R3231" t="str">
        <f>IFERROR(_xlfn.XLOOKUP(A3230, tblCustomers[CustomerID], tblCustomers[CustomerName]), "Not Found")</f>
        <v>Not Found</v>
      </c>
      <c r="S3231" t="str">
        <f>IF(tblOrders[[#This Row],[Sales]]&gt;1000000,"High Value","Standard")</f>
        <v>Standard</v>
      </c>
      <c r="T3231" t="str">
        <f>_xlfn.XLOOKUP(tblOrders[[#This Row],[ProductID]], tblProducts[ProductID], tblProducts[ProductName])</f>
        <v>Product 83</v>
      </c>
      <c r="U3231">
        <f>_xlfn.XLOOKUP(tblOrders[[#This Row],[SalesRepID]], tblSalesreps[RepID], tblSalesreps[Target])</f>
        <v>19473459</v>
      </c>
    </row>
    <row r="3232" spans="1:21">
      <c r="A3232" t="s">
        <v>4029</v>
      </c>
      <c r="B3232" s="7" t="s">
        <v>188</v>
      </c>
      <c r="C3232" t="s">
        <v>694</v>
      </c>
      <c r="D3232" t="s">
        <v>164</v>
      </c>
      <c r="E3232" t="s">
        <v>35</v>
      </c>
      <c r="F3232" t="s">
        <v>14</v>
      </c>
      <c r="G3232">
        <v>10</v>
      </c>
      <c r="H3232">
        <v>0.1</v>
      </c>
      <c r="I3232" s="2">
        <v>691677</v>
      </c>
      <c r="J3232" t="str">
        <f>_xlfn.XLOOKUP(tblOrders[[#This Row],[CustomerID]], tblCustomers[CustomerID], tblCustomers[CustomerName])</f>
        <v>Customer 299</v>
      </c>
      <c r="K3232" t="str">
        <f>_xlfn.XLOOKUP(tblOrders[[#This Row],[CustomerID]], tblCustomers[CustomerID], tblCustomers[Segment])</f>
        <v>SME</v>
      </c>
      <c r="L3232" t="str">
        <f>_xlfn.XLOOKUP(tblOrders[[#This Row],[ProductID]], tblProducts[ProductID], tblProducts[Category])</f>
        <v>Electronics</v>
      </c>
      <c r="M3232">
        <f>_xlfn.XLOOKUP(tblOrders[[#This Row],[ProductID]], tblProducts[ProductID], tblProducts[CostPrice])</f>
        <v>44535</v>
      </c>
      <c r="N3232">
        <f>tblOrders[[#This Row],[Sales]]-(tblOrders[[#This Row],[CostPrice]]*tblOrders[[#This Row],[Quantity]])</f>
        <v>246327</v>
      </c>
      <c r="O3232" t="str">
        <f>TEXT(tblOrders[[#This Row],[Date]],"mmm-yyyy")</f>
        <v>Feb-2025</v>
      </c>
      <c r="P3232" t="str">
        <f>_xlfn.XLOOKUP(tblOrders[[#This Row],[OrderID]], tblReturns[OrderID], tblReturns[Returned])</f>
        <v>No</v>
      </c>
      <c r="Q3232" t="str">
        <f>_xlfn.XLOOKUP(tblOrders[[#This Row],[OrderID]], tblShipping[OrderID], tblShipping[ShipMode])</f>
        <v>Express</v>
      </c>
      <c r="R3232" t="str">
        <f>IFERROR(_xlfn.XLOOKUP(A3231, tblCustomers[CustomerID], tblCustomers[CustomerName]), "Not Found")</f>
        <v>Not Found</v>
      </c>
      <c r="S3232" t="str">
        <f>IF(tblOrders[[#This Row],[Sales]]&gt;1000000,"High Value","Standard")</f>
        <v>Standard</v>
      </c>
      <c r="T3232" t="str">
        <f>_xlfn.XLOOKUP(tblOrders[[#This Row],[ProductID]], tblProducts[ProductID], tblProducts[ProductName])</f>
        <v>Product 71</v>
      </c>
      <c r="U3232">
        <f>_xlfn.XLOOKUP(tblOrders[[#This Row],[SalesRepID]], tblSalesreps[RepID], tblSalesreps[Target])</f>
        <v>19619177</v>
      </c>
    </row>
    <row r="3233" spans="1:21">
      <c r="A3233" t="s">
        <v>4030</v>
      </c>
      <c r="B3233" s="7" t="s">
        <v>463</v>
      </c>
      <c r="C3233" t="s">
        <v>54</v>
      </c>
      <c r="D3233" t="s">
        <v>130</v>
      </c>
      <c r="E3233" t="s">
        <v>197</v>
      </c>
      <c r="F3233" t="s">
        <v>51</v>
      </c>
      <c r="G3233">
        <v>4</v>
      </c>
      <c r="H3233">
        <v>0.1</v>
      </c>
      <c r="I3233" s="2">
        <v>527104.80000000005</v>
      </c>
      <c r="J3233" t="str">
        <f>_xlfn.XLOOKUP(tblOrders[[#This Row],[CustomerID]], tblCustomers[CustomerID], tblCustomers[CustomerName])</f>
        <v>Customer 141</v>
      </c>
      <c r="K3233" t="str">
        <f>_xlfn.XLOOKUP(tblOrders[[#This Row],[CustomerID]], tblCustomers[CustomerID], tblCustomers[Segment])</f>
        <v>Consumer</v>
      </c>
      <c r="L3233" t="str">
        <f>_xlfn.XLOOKUP(tblOrders[[#This Row],[ProductID]], tblProducts[ProductID], tblProducts[Category])</f>
        <v>Home</v>
      </c>
      <c r="M3233">
        <f>_xlfn.XLOOKUP(tblOrders[[#This Row],[ProductID]], tblProducts[ProductID], tblProducts[CostPrice])</f>
        <v>4229</v>
      </c>
      <c r="N3233">
        <f>tblOrders[[#This Row],[Sales]]-(tblOrders[[#This Row],[CostPrice]]*tblOrders[[#This Row],[Quantity]])</f>
        <v>510188.80000000005</v>
      </c>
      <c r="O3233" t="str">
        <f>TEXT(tblOrders[[#This Row],[Date]],"mmm-yyyy")</f>
        <v>May-2025</v>
      </c>
      <c r="P3233" t="str">
        <f>_xlfn.XLOOKUP(tblOrders[[#This Row],[OrderID]], tblReturns[OrderID], tblReturns[Returned])</f>
        <v>No</v>
      </c>
      <c r="Q3233" t="str">
        <f>_xlfn.XLOOKUP(tblOrders[[#This Row],[OrderID]], tblShipping[OrderID], tblShipping[ShipMode])</f>
        <v>Standard</v>
      </c>
      <c r="R3233" t="str">
        <f>IFERROR(_xlfn.XLOOKUP(A3232, tblCustomers[CustomerID], tblCustomers[CustomerName]), "Not Found")</f>
        <v>Not Found</v>
      </c>
      <c r="S3233" t="str">
        <f>IF(tblOrders[[#This Row],[Sales]]&gt;1000000,"High Value","Standard")</f>
        <v>Standard</v>
      </c>
      <c r="T3233" t="str">
        <f>_xlfn.XLOOKUP(tblOrders[[#This Row],[ProductID]], tblProducts[ProductID], tblProducts[ProductName])</f>
        <v>Product 92</v>
      </c>
      <c r="U3233">
        <f>_xlfn.XLOOKUP(tblOrders[[#This Row],[SalesRepID]], tblSalesreps[RepID], tblSalesreps[Target])</f>
        <v>19562258</v>
      </c>
    </row>
    <row r="3234" spans="1:21">
      <c r="A3234" t="s">
        <v>4031</v>
      </c>
      <c r="B3234" s="7" t="s">
        <v>746</v>
      </c>
      <c r="C3234" t="s">
        <v>103</v>
      </c>
      <c r="D3234" t="s">
        <v>504</v>
      </c>
      <c r="E3234" t="s">
        <v>40</v>
      </c>
      <c r="F3234" t="s">
        <v>88</v>
      </c>
      <c r="G3234">
        <v>9</v>
      </c>
      <c r="H3234">
        <v>0.05</v>
      </c>
      <c r="I3234" s="2">
        <v>1074341.7</v>
      </c>
      <c r="J3234" t="str">
        <f>_xlfn.XLOOKUP(tblOrders[[#This Row],[CustomerID]], tblCustomers[CustomerID], tblCustomers[CustomerName])</f>
        <v>Customer 215</v>
      </c>
      <c r="K3234" t="str">
        <f>_xlfn.XLOOKUP(tblOrders[[#This Row],[CustomerID]], tblCustomers[CustomerID], tblCustomers[Segment])</f>
        <v>Corporate</v>
      </c>
      <c r="L3234" t="str">
        <f>_xlfn.XLOOKUP(tblOrders[[#This Row],[ProductID]], tblProducts[ProductID], tblProducts[Category])</f>
        <v>Office</v>
      </c>
      <c r="M3234">
        <f>_xlfn.XLOOKUP(tblOrders[[#This Row],[ProductID]], tblProducts[ProductID], tblProducts[CostPrice])</f>
        <v>12010</v>
      </c>
      <c r="N3234">
        <f>tblOrders[[#This Row],[Sales]]-(tblOrders[[#This Row],[CostPrice]]*tblOrders[[#This Row],[Quantity]])</f>
        <v>966251.7</v>
      </c>
      <c r="O3234" t="str">
        <f>TEXT(tblOrders[[#This Row],[Date]],"mmm-yyyy")</f>
        <v>Jan-2025</v>
      </c>
      <c r="P3234" t="str">
        <f>_xlfn.XLOOKUP(tblOrders[[#This Row],[OrderID]], tblReturns[OrderID], tblReturns[Returned])</f>
        <v>No</v>
      </c>
      <c r="Q3234" t="str">
        <f>_xlfn.XLOOKUP(tblOrders[[#This Row],[OrderID]], tblShipping[OrderID], tblShipping[ShipMode])</f>
        <v>Express</v>
      </c>
      <c r="R3234" t="str">
        <f>IFERROR(_xlfn.XLOOKUP(A3233, tblCustomers[CustomerID], tblCustomers[CustomerName]), "Not Found")</f>
        <v>Not Found</v>
      </c>
      <c r="S3234" t="str">
        <f>IF(tblOrders[[#This Row],[Sales]]&gt;1000000,"High Value","Standard")</f>
        <v>High Value</v>
      </c>
      <c r="T3234" t="str">
        <f>_xlfn.XLOOKUP(tblOrders[[#This Row],[ProductID]], tblProducts[ProductID], tblProducts[ProductName])</f>
        <v>Product 15</v>
      </c>
      <c r="U3234">
        <f>_xlfn.XLOOKUP(tblOrders[[#This Row],[SalesRepID]], tblSalesreps[RepID], tblSalesreps[Target])</f>
        <v>6291486</v>
      </c>
    </row>
    <row r="3235" spans="1:21">
      <c r="A3235" t="s">
        <v>4032</v>
      </c>
      <c r="B3235" s="7" t="s">
        <v>631</v>
      </c>
      <c r="C3235" t="s">
        <v>490</v>
      </c>
      <c r="D3235" t="s">
        <v>491</v>
      </c>
      <c r="E3235" t="s">
        <v>202</v>
      </c>
      <c r="F3235" t="s">
        <v>14</v>
      </c>
      <c r="G3235">
        <v>10</v>
      </c>
      <c r="H3235">
        <v>0.2</v>
      </c>
      <c r="I3235" s="2">
        <v>252176</v>
      </c>
      <c r="J3235" t="str">
        <f>_xlfn.XLOOKUP(tblOrders[[#This Row],[CustomerID]], tblCustomers[CustomerID], tblCustomers[CustomerName])</f>
        <v>Customer 231</v>
      </c>
      <c r="K3235" t="str">
        <f>_xlfn.XLOOKUP(tblOrders[[#This Row],[CustomerID]], tblCustomers[CustomerID], tblCustomers[Segment])</f>
        <v>SME</v>
      </c>
      <c r="L3235" t="str">
        <f>_xlfn.XLOOKUP(tblOrders[[#This Row],[ProductID]], tblProducts[ProductID], tblProducts[Category])</f>
        <v>Home</v>
      </c>
      <c r="M3235">
        <f>_xlfn.XLOOKUP(tblOrders[[#This Row],[ProductID]], tblProducts[ProductID], tblProducts[CostPrice])</f>
        <v>75749</v>
      </c>
      <c r="N3235">
        <f>tblOrders[[#This Row],[Sales]]-(tblOrders[[#This Row],[CostPrice]]*tblOrders[[#This Row],[Quantity]])</f>
        <v>-505314</v>
      </c>
      <c r="O3235" t="str">
        <f>TEXT(tblOrders[[#This Row],[Date]],"mmm-yyyy")</f>
        <v>Jan-2025</v>
      </c>
      <c r="P3235" t="str">
        <f>_xlfn.XLOOKUP(tblOrders[[#This Row],[OrderID]], tblReturns[OrderID], tblReturns[Returned])</f>
        <v>No</v>
      </c>
      <c r="Q3235" t="str">
        <f>_xlfn.XLOOKUP(tblOrders[[#This Row],[OrderID]], tblShipping[OrderID], tblShipping[ShipMode])</f>
        <v>Standard</v>
      </c>
      <c r="R3235" t="str">
        <f>IFERROR(_xlfn.XLOOKUP(A3234, tblCustomers[CustomerID], tblCustomers[CustomerName]), "Not Found")</f>
        <v>Not Found</v>
      </c>
      <c r="S3235" t="str">
        <f>IF(tblOrders[[#This Row],[Sales]]&gt;1000000,"High Value","Standard")</f>
        <v>Standard</v>
      </c>
      <c r="T3235" t="str">
        <f>_xlfn.XLOOKUP(tblOrders[[#This Row],[ProductID]], tblProducts[ProductID], tblProducts[ProductName])</f>
        <v>Product 49</v>
      </c>
      <c r="U3235">
        <f>_xlfn.XLOOKUP(tblOrders[[#This Row],[SalesRepID]], tblSalesreps[RepID], tblSalesreps[Target])</f>
        <v>10652665</v>
      </c>
    </row>
    <row r="3236" spans="1:21">
      <c r="A3236" t="s">
        <v>4033</v>
      </c>
      <c r="B3236" s="7" t="s">
        <v>509</v>
      </c>
      <c r="C3236" t="s">
        <v>848</v>
      </c>
      <c r="D3236" t="s">
        <v>1093</v>
      </c>
      <c r="E3236" t="s">
        <v>205</v>
      </c>
      <c r="F3236" t="s">
        <v>26</v>
      </c>
      <c r="G3236">
        <v>10</v>
      </c>
      <c r="H3236">
        <v>0.2</v>
      </c>
      <c r="I3236" s="2">
        <v>567256</v>
      </c>
      <c r="J3236" t="str">
        <f>_xlfn.XLOOKUP(tblOrders[[#This Row],[CustomerID]], tblCustomers[CustomerID], tblCustomers[CustomerName])</f>
        <v>Customer 218</v>
      </c>
      <c r="K3236" t="str">
        <f>_xlfn.XLOOKUP(tblOrders[[#This Row],[CustomerID]], tblCustomers[CustomerID], tblCustomers[Segment])</f>
        <v>SME</v>
      </c>
      <c r="L3236" t="str">
        <f>_xlfn.XLOOKUP(tblOrders[[#This Row],[ProductID]], tblProducts[ProductID], tblProducts[Category])</f>
        <v>Office</v>
      </c>
      <c r="M3236">
        <f>_xlfn.XLOOKUP(tblOrders[[#This Row],[ProductID]], tblProducts[ProductID], tblProducts[CostPrice])</f>
        <v>9813</v>
      </c>
      <c r="N3236">
        <f>tblOrders[[#This Row],[Sales]]-(tblOrders[[#This Row],[CostPrice]]*tblOrders[[#This Row],[Quantity]])</f>
        <v>469126</v>
      </c>
      <c r="O3236" t="str">
        <f>TEXT(tblOrders[[#This Row],[Date]],"mmm-yyyy")</f>
        <v>Feb-2025</v>
      </c>
      <c r="P3236" t="str">
        <f>_xlfn.XLOOKUP(tblOrders[[#This Row],[OrderID]], tblReturns[OrderID], tblReturns[Returned])</f>
        <v>No</v>
      </c>
      <c r="Q3236" t="str">
        <f>_xlfn.XLOOKUP(tblOrders[[#This Row],[OrderID]], tblShipping[OrderID], tblShipping[ShipMode])</f>
        <v>Standard</v>
      </c>
      <c r="R3236" t="str">
        <f>IFERROR(_xlfn.XLOOKUP(A3235, tblCustomers[CustomerID], tblCustomers[CustomerName]), "Not Found")</f>
        <v>Not Found</v>
      </c>
      <c r="S3236" t="str">
        <f>IF(tblOrders[[#This Row],[Sales]]&gt;1000000,"High Value","Standard")</f>
        <v>Standard</v>
      </c>
      <c r="T3236" t="str">
        <f>_xlfn.XLOOKUP(tblOrders[[#This Row],[ProductID]], tblProducts[ProductID], tblProducts[ProductName])</f>
        <v>Product 77</v>
      </c>
      <c r="U3236">
        <f>_xlfn.XLOOKUP(tblOrders[[#This Row],[SalesRepID]], tblSalesreps[RepID], tblSalesreps[Target])</f>
        <v>16246424</v>
      </c>
    </row>
    <row r="3237" spans="1:21">
      <c r="A3237" t="s">
        <v>4034</v>
      </c>
      <c r="B3237" s="7" t="s">
        <v>1701</v>
      </c>
      <c r="C3237" t="s">
        <v>327</v>
      </c>
      <c r="D3237" t="s">
        <v>100</v>
      </c>
      <c r="E3237" t="s">
        <v>69</v>
      </c>
      <c r="F3237" t="s">
        <v>88</v>
      </c>
      <c r="G3237">
        <v>4</v>
      </c>
      <c r="H3237">
        <v>0.05</v>
      </c>
      <c r="I3237" s="2">
        <v>113403.4</v>
      </c>
      <c r="J3237" t="str">
        <f>_xlfn.XLOOKUP(tblOrders[[#This Row],[CustomerID]], tblCustomers[CustomerID], tblCustomers[CustomerName])</f>
        <v>Customer 48</v>
      </c>
      <c r="K3237" t="str">
        <f>_xlfn.XLOOKUP(tblOrders[[#This Row],[CustomerID]], tblCustomers[CustomerID], tblCustomers[Segment])</f>
        <v>Consumer</v>
      </c>
      <c r="L3237" t="str">
        <f>_xlfn.XLOOKUP(tblOrders[[#This Row],[ProductID]], tblProducts[ProductID], tblProducts[Category])</f>
        <v>Electronics</v>
      </c>
      <c r="M3237">
        <f>_xlfn.XLOOKUP(tblOrders[[#This Row],[ProductID]], tblProducts[ProductID], tblProducts[CostPrice])</f>
        <v>39197</v>
      </c>
      <c r="N3237">
        <f>tblOrders[[#This Row],[Sales]]-(tblOrders[[#This Row],[CostPrice]]*tblOrders[[#This Row],[Quantity]])</f>
        <v>-43384.600000000006</v>
      </c>
      <c r="O3237" t="str">
        <f>TEXT(tblOrders[[#This Row],[Date]],"mmm-yyyy")</f>
        <v>Jan-2025</v>
      </c>
      <c r="P3237" t="str">
        <f>_xlfn.XLOOKUP(tblOrders[[#This Row],[OrderID]], tblReturns[OrderID], tblReturns[Returned])</f>
        <v>No</v>
      </c>
      <c r="Q3237" t="str">
        <f>_xlfn.XLOOKUP(tblOrders[[#This Row],[OrderID]], tblShipping[OrderID], tblShipping[ShipMode])</f>
        <v>Express</v>
      </c>
      <c r="R3237" t="str">
        <f>IFERROR(_xlfn.XLOOKUP(A3236, tblCustomers[CustomerID], tblCustomers[CustomerName]), "Not Found")</f>
        <v>Not Found</v>
      </c>
      <c r="S3237" t="str">
        <f>IF(tblOrders[[#This Row],[Sales]]&gt;1000000,"High Value","Standard")</f>
        <v>Standard</v>
      </c>
      <c r="T3237" t="str">
        <f>_xlfn.XLOOKUP(tblOrders[[#This Row],[ProductID]], tblProducts[ProductID], tblProducts[ProductName])</f>
        <v>Product 21</v>
      </c>
      <c r="U3237">
        <f>_xlfn.XLOOKUP(tblOrders[[#This Row],[SalesRepID]], tblSalesreps[RepID], tblSalesreps[Target])</f>
        <v>19473459</v>
      </c>
    </row>
    <row r="3238" spans="1:21">
      <c r="A3238" t="s">
        <v>4035</v>
      </c>
      <c r="B3238" s="7" t="s">
        <v>335</v>
      </c>
      <c r="C3238" t="s">
        <v>177</v>
      </c>
      <c r="D3238" t="s">
        <v>269</v>
      </c>
      <c r="E3238" t="s">
        <v>50</v>
      </c>
      <c r="F3238" t="s">
        <v>88</v>
      </c>
      <c r="G3238">
        <v>8</v>
      </c>
      <c r="H3238">
        <v>0.05</v>
      </c>
      <c r="I3238" s="2">
        <v>1061773.2</v>
      </c>
      <c r="J3238" t="str">
        <f>_xlfn.XLOOKUP(tblOrders[[#This Row],[CustomerID]], tblCustomers[CustomerID], tblCustomers[CustomerName])</f>
        <v>Customer 174</v>
      </c>
      <c r="K3238" t="str">
        <f>_xlfn.XLOOKUP(tblOrders[[#This Row],[CustomerID]], tblCustomers[CustomerID], tblCustomers[Segment])</f>
        <v>Consumer</v>
      </c>
      <c r="L3238" t="str">
        <f>_xlfn.XLOOKUP(tblOrders[[#This Row],[ProductID]], tblProducts[ProductID], tblProducts[Category])</f>
        <v>Office</v>
      </c>
      <c r="M3238">
        <f>_xlfn.XLOOKUP(tblOrders[[#This Row],[ProductID]], tblProducts[ProductID], tblProducts[CostPrice])</f>
        <v>28606</v>
      </c>
      <c r="N3238">
        <f>tblOrders[[#This Row],[Sales]]-(tblOrders[[#This Row],[CostPrice]]*tblOrders[[#This Row],[Quantity]])</f>
        <v>832925.2</v>
      </c>
      <c r="O3238" t="str">
        <f>TEXT(tblOrders[[#This Row],[Date]],"mmm-yyyy")</f>
        <v>Feb-2025</v>
      </c>
      <c r="P3238" t="str">
        <f>_xlfn.XLOOKUP(tblOrders[[#This Row],[OrderID]], tblReturns[OrderID], tblReturns[Returned])</f>
        <v>No</v>
      </c>
      <c r="Q3238" t="str">
        <f>_xlfn.XLOOKUP(tblOrders[[#This Row],[OrderID]], tblShipping[OrderID], tblShipping[ShipMode])</f>
        <v>Pickup</v>
      </c>
      <c r="R3238" t="str">
        <f>IFERROR(_xlfn.XLOOKUP(A3237, tblCustomers[CustomerID], tblCustomers[CustomerName]), "Not Found")</f>
        <v>Not Found</v>
      </c>
      <c r="S3238" t="str">
        <f>IF(tblOrders[[#This Row],[Sales]]&gt;1000000,"High Value","Standard")</f>
        <v>High Value</v>
      </c>
      <c r="T3238" t="str">
        <f>_xlfn.XLOOKUP(tblOrders[[#This Row],[ProductID]], tblProducts[ProductID], tblProducts[ProductName])</f>
        <v>Product 62</v>
      </c>
      <c r="U3238">
        <f>_xlfn.XLOOKUP(tblOrders[[#This Row],[SalesRepID]], tblSalesreps[RepID], tblSalesreps[Target])</f>
        <v>17350666</v>
      </c>
    </row>
    <row r="3239" spans="1:21">
      <c r="A3239" t="s">
        <v>4036</v>
      </c>
      <c r="B3239" s="7" t="s">
        <v>1872</v>
      </c>
      <c r="C3239" t="s">
        <v>498</v>
      </c>
      <c r="D3239" t="s">
        <v>454</v>
      </c>
      <c r="E3239" t="s">
        <v>69</v>
      </c>
      <c r="F3239" t="s">
        <v>14</v>
      </c>
      <c r="G3239">
        <v>10</v>
      </c>
      <c r="H3239">
        <v>0.15</v>
      </c>
      <c r="I3239" s="2">
        <v>773134.5</v>
      </c>
      <c r="J3239" t="str">
        <f>_xlfn.XLOOKUP(tblOrders[[#This Row],[CustomerID]], tblCustomers[CustomerID], tblCustomers[CustomerName])</f>
        <v>Customer 208</v>
      </c>
      <c r="K3239" t="str">
        <f>_xlfn.XLOOKUP(tblOrders[[#This Row],[CustomerID]], tblCustomers[CustomerID], tblCustomers[Segment])</f>
        <v>Corporate</v>
      </c>
      <c r="L3239" t="str">
        <f>_xlfn.XLOOKUP(tblOrders[[#This Row],[ProductID]], tblProducts[ProductID], tblProducts[Category])</f>
        <v>Furniture</v>
      </c>
      <c r="M3239">
        <f>_xlfn.XLOOKUP(tblOrders[[#This Row],[ProductID]], tblProducts[ProductID], tblProducts[CostPrice])</f>
        <v>31369</v>
      </c>
      <c r="N3239">
        <f>tblOrders[[#This Row],[Sales]]-(tblOrders[[#This Row],[CostPrice]]*tblOrders[[#This Row],[Quantity]])</f>
        <v>459444.5</v>
      </c>
      <c r="O3239" t="str">
        <f>TEXT(tblOrders[[#This Row],[Date]],"mmm-yyyy")</f>
        <v>May-2025</v>
      </c>
      <c r="P3239" t="str">
        <f>_xlfn.XLOOKUP(tblOrders[[#This Row],[OrderID]], tblReturns[OrderID], tblReturns[Returned])</f>
        <v>No</v>
      </c>
      <c r="Q3239" t="str">
        <f>_xlfn.XLOOKUP(tblOrders[[#This Row],[OrderID]], tblShipping[OrderID], tblShipping[ShipMode])</f>
        <v>Standard</v>
      </c>
      <c r="R3239" t="str">
        <f>IFERROR(_xlfn.XLOOKUP(A3238, tblCustomers[CustomerID], tblCustomers[CustomerName]), "Not Found")</f>
        <v>Not Found</v>
      </c>
      <c r="S3239" t="str">
        <f>IF(tblOrders[[#This Row],[Sales]]&gt;1000000,"High Value","Standard")</f>
        <v>Standard</v>
      </c>
      <c r="T3239" t="str">
        <f>_xlfn.XLOOKUP(tblOrders[[#This Row],[ProductID]], tblProducts[ProductID], tblProducts[ProductName])</f>
        <v>Product 37</v>
      </c>
      <c r="U3239">
        <f>_xlfn.XLOOKUP(tblOrders[[#This Row],[SalesRepID]], tblSalesreps[RepID], tblSalesreps[Target])</f>
        <v>19473459</v>
      </c>
    </row>
    <row r="3240" spans="1:21">
      <c r="A3240" t="s">
        <v>4037</v>
      </c>
      <c r="B3240" s="7" t="s">
        <v>1502</v>
      </c>
      <c r="C3240" t="s">
        <v>1344</v>
      </c>
      <c r="D3240" t="s">
        <v>73</v>
      </c>
      <c r="E3240" t="s">
        <v>119</v>
      </c>
      <c r="F3240" t="s">
        <v>20</v>
      </c>
      <c r="G3240">
        <v>2</v>
      </c>
      <c r="H3240">
        <v>0</v>
      </c>
      <c r="I3240" s="2">
        <v>78902</v>
      </c>
      <c r="J3240" t="str">
        <f>_xlfn.XLOOKUP(tblOrders[[#This Row],[CustomerID]], tblCustomers[CustomerID], tblCustomers[CustomerName])</f>
        <v>Customer 264</v>
      </c>
      <c r="K3240" t="str">
        <f>_xlfn.XLOOKUP(tblOrders[[#This Row],[CustomerID]], tblCustomers[CustomerID], tblCustomers[Segment])</f>
        <v>Corporate</v>
      </c>
      <c r="L3240" t="str">
        <f>_xlfn.XLOOKUP(tblOrders[[#This Row],[ProductID]], tblProducts[ProductID], tblProducts[Category])</f>
        <v>Office</v>
      </c>
      <c r="M3240">
        <f>_xlfn.XLOOKUP(tblOrders[[#This Row],[ProductID]], tblProducts[ProductID], tblProducts[CostPrice])</f>
        <v>28523</v>
      </c>
      <c r="N3240">
        <f>tblOrders[[#This Row],[Sales]]-(tblOrders[[#This Row],[CostPrice]]*tblOrders[[#This Row],[Quantity]])</f>
        <v>21856</v>
      </c>
      <c r="O3240" t="str">
        <f>TEXT(tblOrders[[#This Row],[Date]],"mmm-yyyy")</f>
        <v>Jan-2025</v>
      </c>
      <c r="P3240" t="str">
        <f>_xlfn.XLOOKUP(tblOrders[[#This Row],[OrderID]], tblReturns[OrderID], tblReturns[Returned])</f>
        <v>No</v>
      </c>
      <c r="Q3240" t="str">
        <f>_xlfn.XLOOKUP(tblOrders[[#This Row],[OrderID]], tblShipping[OrderID], tblShipping[ShipMode])</f>
        <v>Standard</v>
      </c>
      <c r="R3240" t="str">
        <f>IFERROR(_xlfn.XLOOKUP(A3239, tblCustomers[CustomerID], tblCustomers[CustomerName]), "Not Found")</f>
        <v>Not Found</v>
      </c>
      <c r="S3240" t="str">
        <f>IF(tblOrders[[#This Row],[Sales]]&gt;1000000,"High Value","Standard")</f>
        <v>Standard</v>
      </c>
      <c r="T3240" t="str">
        <f>_xlfn.XLOOKUP(tblOrders[[#This Row],[ProductID]], tblProducts[ProductID], tblProducts[ProductName])</f>
        <v>Product 30</v>
      </c>
      <c r="U3240">
        <f>_xlfn.XLOOKUP(tblOrders[[#This Row],[SalesRepID]], tblSalesreps[RepID], tblSalesreps[Target])</f>
        <v>5886694</v>
      </c>
    </row>
    <row r="3241" spans="1:21">
      <c r="A3241" t="s">
        <v>4038</v>
      </c>
      <c r="B3241" s="7" t="s">
        <v>167</v>
      </c>
      <c r="C3241" t="s">
        <v>556</v>
      </c>
      <c r="D3241" t="s">
        <v>145</v>
      </c>
      <c r="E3241" t="s">
        <v>197</v>
      </c>
      <c r="F3241" t="s">
        <v>88</v>
      </c>
      <c r="G3241">
        <v>8</v>
      </c>
      <c r="H3241">
        <v>0.15</v>
      </c>
      <c r="I3241" s="2">
        <v>982994.4</v>
      </c>
      <c r="J3241" t="str">
        <f>_xlfn.XLOOKUP(tblOrders[[#This Row],[CustomerID]], tblCustomers[CustomerID], tblCustomers[CustomerName])</f>
        <v>Customer 72</v>
      </c>
      <c r="K3241" t="str">
        <f>_xlfn.XLOOKUP(tblOrders[[#This Row],[CustomerID]], tblCustomers[CustomerID], tblCustomers[Segment])</f>
        <v>Corporate</v>
      </c>
      <c r="L3241" t="str">
        <f>_xlfn.XLOOKUP(tblOrders[[#This Row],[ProductID]], tblProducts[ProductID], tblProducts[Category])</f>
        <v>Furniture</v>
      </c>
      <c r="M3241">
        <f>_xlfn.XLOOKUP(tblOrders[[#This Row],[ProductID]], tblProducts[ProductID], tblProducts[CostPrice])</f>
        <v>55764</v>
      </c>
      <c r="N3241">
        <f>tblOrders[[#This Row],[Sales]]-(tblOrders[[#This Row],[CostPrice]]*tblOrders[[#This Row],[Quantity]])</f>
        <v>536882.4</v>
      </c>
      <c r="O3241" t="str">
        <f>TEXT(tblOrders[[#This Row],[Date]],"mmm-yyyy")</f>
        <v>Apr-2025</v>
      </c>
      <c r="P3241" t="str">
        <f>_xlfn.XLOOKUP(tblOrders[[#This Row],[OrderID]], tblReturns[OrderID], tblReturns[Returned])</f>
        <v>No</v>
      </c>
      <c r="Q3241" t="str">
        <f>_xlfn.XLOOKUP(tblOrders[[#This Row],[OrderID]], tblShipping[OrderID], tblShipping[ShipMode])</f>
        <v>Express</v>
      </c>
      <c r="R3241" t="str">
        <f>IFERROR(_xlfn.XLOOKUP(A3240, tblCustomers[CustomerID], tblCustomers[CustomerName]), "Not Found")</f>
        <v>Not Found</v>
      </c>
      <c r="S3241" t="str">
        <f>IF(tblOrders[[#This Row],[Sales]]&gt;1000000,"High Value","Standard")</f>
        <v>Standard</v>
      </c>
      <c r="T3241" t="str">
        <f>_xlfn.XLOOKUP(tblOrders[[#This Row],[ProductID]], tblProducts[ProductID], tblProducts[ProductName])</f>
        <v>Product 89</v>
      </c>
      <c r="U3241">
        <f>_xlfn.XLOOKUP(tblOrders[[#This Row],[SalesRepID]], tblSalesreps[RepID], tblSalesreps[Target])</f>
        <v>19562258</v>
      </c>
    </row>
    <row r="3242" spans="1:21">
      <c r="A3242" t="s">
        <v>4039</v>
      </c>
      <c r="B3242" s="7" t="s">
        <v>53</v>
      </c>
      <c r="C3242" t="s">
        <v>317</v>
      </c>
      <c r="D3242" t="s">
        <v>339</v>
      </c>
      <c r="E3242" t="s">
        <v>165</v>
      </c>
      <c r="F3242" t="s">
        <v>51</v>
      </c>
      <c r="G3242">
        <v>9</v>
      </c>
      <c r="H3242">
        <v>0.1</v>
      </c>
      <c r="I3242" s="2">
        <v>185238.9</v>
      </c>
      <c r="J3242" t="str">
        <f>_xlfn.XLOOKUP(tblOrders[[#This Row],[CustomerID]], tblCustomers[CustomerID], tblCustomers[CustomerName])</f>
        <v>Customer 56</v>
      </c>
      <c r="K3242" t="str">
        <f>_xlfn.XLOOKUP(tblOrders[[#This Row],[CustomerID]], tblCustomers[CustomerID], tblCustomers[Segment])</f>
        <v>SME</v>
      </c>
      <c r="L3242" t="str">
        <f>_xlfn.XLOOKUP(tblOrders[[#This Row],[ProductID]], tblProducts[ProductID], tblProducts[Category])</f>
        <v>Office</v>
      </c>
      <c r="M3242">
        <f>_xlfn.XLOOKUP(tblOrders[[#This Row],[ProductID]], tblProducts[ProductID], tblProducts[CostPrice])</f>
        <v>73889</v>
      </c>
      <c r="N3242">
        <f>tblOrders[[#This Row],[Sales]]-(tblOrders[[#This Row],[CostPrice]]*tblOrders[[#This Row],[Quantity]])</f>
        <v>-479762.1</v>
      </c>
      <c r="O3242" t="str">
        <f>TEXT(tblOrders[[#This Row],[Date]],"mmm-yyyy")</f>
        <v>Apr-2025</v>
      </c>
      <c r="P3242" t="str">
        <f>_xlfn.XLOOKUP(tblOrders[[#This Row],[OrderID]], tblReturns[OrderID], tblReturns[Returned])</f>
        <v>No</v>
      </c>
      <c r="Q3242" t="str">
        <f>_xlfn.XLOOKUP(tblOrders[[#This Row],[OrderID]], tblShipping[OrderID], tblShipping[ShipMode])</f>
        <v>Express</v>
      </c>
      <c r="R3242" t="str">
        <f>IFERROR(_xlfn.XLOOKUP(A3241, tblCustomers[CustomerID], tblCustomers[CustomerName]), "Not Found")</f>
        <v>Not Found</v>
      </c>
      <c r="S3242" t="str">
        <f>IF(tblOrders[[#This Row],[Sales]]&gt;1000000,"High Value","Standard")</f>
        <v>Standard</v>
      </c>
      <c r="T3242" t="str">
        <f>_xlfn.XLOOKUP(tblOrders[[#This Row],[ProductID]], tblProducts[ProductID], tblProducts[ProductName])</f>
        <v>Product 83</v>
      </c>
      <c r="U3242">
        <f>_xlfn.XLOOKUP(tblOrders[[#This Row],[SalesRepID]], tblSalesreps[RepID], tblSalesreps[Target])</f>
        <v>16839910</v>
      </c>
    </row>
    <row r="3243" spans="1:21">
      <c r="A3243" t="s">
        <v>4040</v>
      </c>
      <c r="B3243" s="7" t="s">
        <v>1510</v>
      </c>
      <c r="C3243" t="s">
        <v>600</v>
      </c>
      <c r="D3243" t="s">
        <v>209</v>
      </c>
      <c r="E3243" t="s">
        <v>186</v>
      </c>
      <c r="F3243" t="s">
        <v>88</v>
      </c>
      <c r="G3243">
        <v>4</v>
      </c>
      <c r="H3243">
        <v>0.1</v>
      </c>
      <c r="I3243" s="2">
        <v>461620.8</v>
      </c>
      <c r="J3243" t="str">
        <f>_xlfn.XLOOKUP(tblOrders[[#This Row],[CustomerID]], tblCustomers[CustomerID], tblCustomers[CustomerName])</f>
        <v>Customer 105</v>
      </c>
      <c r="K3243" t="str">
        <f>_xlfn.XLOOKUP(tblOrders[[#This Row],[CustomerID]], tblCustomers[CustomerID], tblCustomers[Segment])</f>
        <v>Consumer</v>
      </c>
      <c r="L3243" t="str">
        <f>_xlfn.XLOOKUP(tblOrders[[#This Row],[ProductID]], tblProducts[ProductID], tblProducts[Category])</f>
        <v>Office</v>
      </c>
      <c r="M3243">
        <f>_xlfn.XLOOKUP(tblOrders[[#This Row],[ProductID]], tblProducts[ProductID], tblProducts[CostPrice])</f>
        <v>27558</v>
      </c>
      <c r="N3243">
        <f>tblOrders[[#This Row],[Sales]]-(tblOrders[[#This Row],[CostPrice]]*tblOrders[[#This Row],[Quantity]])</f>
        <v>351388.8</v>
      </c>
      <c r="O3243" t="str">
        <f>TEXT(tblOrders[[#This Row],[Date]],"mmm-yyyy")</f>
        <v>Jul-2025</v>
      </c>
      <c r="P3243" t="str">
        <f>_xlfn.XLOOKUP(tblOrders[[#This Row],[OrderID]], tblReturns[OrderID], tblReturns[Returned])</f>
        <v>No</v>
      </c>
      <c r="Q3243" t="str">
        <f>_xlfn.XLOOKUP(tblOrders[[#This Row],[OrderID]], tblShipping[OrderID], tblShipping[ShipMode])</f>
        <v>Standard</v>
      </c>
      <c r="R3243" t="str">
        <f>IFERROR(_xlfn.XLOOKUP(A3242, tblCustomers[CustomerID], tblCustomers[CustomerName]), "Not Found")</f>
        <v>Not Found</v>
      </c>
      <c r="S3243" t="str">
        <f>IF(tblOrders[[#This Row],[Sales]]&gt;1000000,"High Value","Standard")</f>
        <v>Standard</v>
      </c>
      <c r="T3243" t="str">
        <f>_xlfn.XLOOKUP(tblOrders[[#This Row],[ProductID]], tblProducts[ProductID], tblProducts[ProductName])</f>
        <v>Product 93</v>
      </c>
      <c r="U3243">
        <f>_xlfn.XLOOKUP(tblOrders[[#This Row],[SalesRepID]], tblSalesreps[RepID], tblSalesreps[Target])</f>
        <v>15141830</v>
      </c>
    </row>
    <row r="3244" spans="1:21">
      <c r="A3244" t="s">
        <v>4041</v>
      </c>
      <c r="B3244" s="7" t="s">
        <v>42</v>
      </c>
      <c r="C3244" t="s">
        <v>1163</v>
      </c>
      <c r="D3244" t="s">
        <v>92</v>
      </c>
      <c r="E3244" t="s">
        <v>13</v>
      </c>
      <c r="F3244" t="s">
        <v>14</v>
      </c>
      <c r="G3244">
        <v>10</v>
      </c>
      <c r="H3244">
        <v>0.05</v>
      </c>
      <c r="I3244" s="2">
        <v>694127</v>
      </c>
      <c r="J3244" t="str">
        <f>_xlfn.XLOOKUP(tblOrders[[#This Row],[CustomerID]], tblCustomers[CustomerID], tblCustomers[CustomerName])</f>
        <v>Customer 80</v>
      </c>
      <c r="K3244" t="str">
        <f>_xlfn.XLOOKUP(tblOrders[[#This Row],[CustomerID]], tblCustomers[CustomerID], tblCustomers[Segment])</f>
        <v>SME</v>
      </c>
      <c r="L3244" t="str">
        <f>_xlfn.XLOOKUP(tblOrders[[#This Row],[ProductID]], tblProducts[ProductID], tblProducts[Category])</f>
        <v>Home</v>
      </c>
      <c r="M3244">
        <f>_xlfn.XLOOKUP(tblOrders[[#This Row],[ProductID]], tblProducts[ProductID], tblProducts[CostPrice])</f>
        <v>65463</v>
      </c>
      <c r="N3244">
        <f>tblOrders[[#This Row],[Sales]]-(tblOrders[[#This Row],[CostPrice]]*tblOrders[[#This Row],[Quantity]])</f>
        <v>39497</v>
      </c>
      <c r="O3244" t="str">
        <f>TEXT(tblOrders[[#This Row],[Date]],"mmm-yyyy")</f>
        <v>May-2025</v>
      </c>
      <c r="P3244" t="str">
        <f>_xlfn.XLOOKUP(tblOrders[[#This Row],[OrderID]], tblReturns[OrderID], tblReturns[Returned])</f>
        <v>No</v>
      </c>
      <c r="Q3244" t="str">
        <f>_xlfn.XLOOKUP(tblOrders[[#This Row],[OrderID]], tblShipping[OrderID], tblShipping[ShipMode])</f>
        <v>Standard</v>
      </c>
      <c r="R3244" t="str">
        <f>IFERROR(_xlfn.XLOOKUP(A3243, tblCustomers[CustomerID], tblCustomers[CustomerName]), "Not Found")</f>
        <v>Not Found</v>
      </c>
      <c r="S3244" t="str">
        <f>IF(tblOrders[[#This Row],[Sales]]&gt;1000000,"High Value","Standard")</f>
        <v>Standard</v>
      </c>
      <c r="T3244" t="str">
        <f>_xlfn.XLOOKUP(tblOrders[[#This Row],[ProductID]], tblProducts[ProductID], tblProducts[ProductName])</f>
        <v>Product 32</v>
      </c>
      <c r="U3244">
        <f>_xlfn.XLOOKUP(tblOrders[[#This Row],[SalesRepID]], tblSalesreps[RepID], tblSalesreps[Target])</f>
        <v>11852878</v>
      </c>
    </row>
    <row r="3245" spans="1:21">
      <c r="A3245" t="s">
        <v>4042</v>
      </c>
      <c r="B3245" s="7" t="s">
        <v>1212</v>
      </c>
      <c r="C3245" t="s">
        <v>616</v>
      </c>
      <c r="D3245" t="s">
        <v>510</v>
      </c>
      <c r="E3245" t="s">
        <v>205</v>
      </c>
      <c r="F3245" t="s">
        <v>14</v>
      </c>
      <c r="G3245">
        <v>9</v>
      </c>
      <c r="H3245">
        <v>0.15</v>
      </c>
      <c r="I3245" s="2">
        <v>1130647.05</v>
      </c>
      <c r="J3245" t="str">
        <f>_xlfn.XLOOKUP(tblOrders[[#This Row],[CustomerID]], tblCustomers[CustomerID], tblCustomers[CustomerName])</f>
        <v>Customer 161</v>
      </c>
      <c r="K3245" t="str">
        <f>_xlfn.XLOOKUP(tblOrders[[#This Row],[CustomerID]], tblCustomers[CustomerID], tblCustomers[Segment])</f>
        <v>SME</v>
      </c>
      <c r="L3245" t="str">
        <f>_xlfn.XLOOKUP(tblOrders[[#This Row],[ProductID]], tblProducts[ProductID], tblProducts[Category])</f>
        <v>Furniture</v>
      </c>
      <c r="M3245">
        <f>_xlfn.XLOOKUP(tblOrders[[#This Row],[ProductID]], tblProducts[ProductID], tblProducts[CostPrice])</f>
        <v>67718</v>
      </c>
      <c r="N3245">
        <f>tblOrders[[#This Row],[Sales]]-(tblOrders[[#This Row],[CostPrice]]*tblOrders[[#This Row],[Quantity]])</f>
        <v>521185.05000000005</v>
      </c>
      <c r="O3245" t="str">
        <f>TEXT(tblOrders[[#This Row],[Date]],"mmm-yyyy")</f>
        <v>Jul-2025</v>
      </c>
      <c r="P3245" t="str">
        <f>_xlfn.XLOOKUP(tblOrders[[#This Row],[OrderID]], tblReturns[OrderID], tblReturns[Returned])</f>
        <v>No</v>
      </c>
      <c r="Q3245" t="str">
        <f>_xlfn.XLOOKUP(tblOrders[[#This Row],[OrderID]], tblShipping[OrderID], tblShipping[ShipMode])</f>
        <v>Express</v>
      </c>
      <c r="R3245" t="str">
        <f>IFERROR(_xlfn.XLOOKUP(A3244, tblCustomers[CustomerID], tblCustomers[CustomerName]), "Not Found")</f>
        <v>Not Found</v>
      </c>
      <c r="S3245" t="str">
        <f>IF(tblOrders[[#This Row],[Sales]]&gt;1000000,"High Value","Standard")</f>
        <v>High Value</v>
      </c>
      <c r="T3245" t="str">
        <f>_xlfn.XLOOKUP(tblOrders[[#This Row],[ProductID]], tblProducts[ProductID], tblProducts[ProductName])</f>
        <v>Product 81</v>
      </c>
      <c r="U3245">
        <f>_xlfn.XLOOKUP(tblOrders[[#This Row],[SalesRepID]], tblSalesreps[RepID], tblSalesreps[Target])</f>
        <v>16246424</v>
      </c>
    </row>
    <row r="3246" spans="1:21">
      <c r="A3246" t="s">
        <v>4043</v>
      </c>
      <c r="B3246" s="7" t="s">
        <v>628</v>
      </c>
      <c r="C3246" t="s">
        <v>1223</v>
      </c>
      <c r="D3246" t="s">
        <v>422</v>
      </c>
      <c r="E3246" t="s">
        <v>205</v>
      </c>
      <c r="F3246" t="s">
        <v>51</v>
      </c>
      <c r="G3246">
        <v>7</v>
      </c>
      <c r="H3246">
        <v>0.1</v>
      </c>
      <c r="I3246" s="2">
        <v>359837.1</v>
      </c>
      <c r="J3246" t="str">
        <f>_xlfn.XLOOKUP(tblOrders[[#This Row],[CustomerID]], tblCustomers[CustomerID], tblCustomers[CustomerName])</f>
        <v>Customer 164</v>
      </c>
      <c r="K3246" t="str">
        <f>_xlfn.XLOOKUP(tblOrders[[#This Row],[CustomerID]], tblCustomers[CustomerID], tblCustomers[Segment])</f>
        <v>Consumer</v>
      </c>
      <c r="L3246" t="str">
        <f>_xlfn.XLOOKUP(tblOrders[[#This Row],[ProductID]], tblProducts[ProductID], tblProducts[Category])</f>
        <v>Furniture</v>
      </c>
      <c r="M3246">
        <f>_xlfn.XLOOKUP(tblOrders[[#This Row],[ProductID]], tblProducts[ProductID], tblProducts[CostPrice])</f>
        <v>69526</v>
      </c>
      <c r="N3246">
        <f>tblOrders[[#This Row],[Sales]]-(tblOrders[[#This Row],[CostPrice]]*tblOrders[[#This Row],[Quantity]])</f>
        <v>-126844.90000000002</v>
      </c>
      <c r="O3246" t="str">
        <f>TEXT(tblOrders[[#This Row],[Date]],"mmm-yyyy")</f>
        <v>Dec-2025</v>
      </c>
      <c r="P3246" t="str">
        <f>_xlfn.XLOOKUP(tblOrders[[#This Row],[OrderID]], tblReturns[OrderID], tblReturns[Returned])</f>
        <v>No</v>
      </c>
      <c r="Q3246" t="str">
        <f>_xlfn.XLOOKUP(tblOrders[[#This Row],[OrderID]], tblShipping[OrderID], tblShipping[ShipMode])</f>
        <v>Pickup</v>
      </c>
      <c r="R3246" t="str">
        <f>IFERROR(_xlfn.XLOOKUP(A3245, tblCustomers[CustomerID], tblCustomers[CustomerName]), "Not Found")</f>
        <v>Not Found</v>
      </c>
      <c r="S3246" t="str">
        <f>IF(tblOrders[[#This Row],[Sales]]&gt;1000000,"High Value","Standard")</f>
        <v>Standard</v>
      </c>
      <c r="T3246" t="str">
        <f>_xlfn.XLOOKUP(tblOrders[[#This Row],[ProductID]], tblProducts[ProductID], tblProducts[ProductName])</f>
        <v>Product 36</v>
      </c>
      <c r="U3246">
        <f>_xlfn.XLOOKUP(tblOrders[[#This Row],[SalesRepID]], tblSalesreps[RepID], tblSalesreps[Target])</f>
        <v>16246424</v>
      </c>
    </row>
    <row r="3247" spans="1:21">
      <c r="A3247" t="s">
        <v>4044</v>
      </c>
      <c r="B3247" s="7" t="s">
        <v>1349</v>
      </c>
      <c r="C3247" t="s">
        <v>23</v>
      </c>
      <c r="D3247" t="s">
        <v>151</v>
      </c>
      <c r="E3247" t="s">
        <v>105</v>
      </c>
      <c r="F3247" t="s">
        <v>88</v>
      </c>
      <c r="G3247">
        <v>8</v>
      </c>
      <c r="H3247">
        <v>0.1</v>
      </c>
      <c r="I3247" s="2">
        <v>376394.4</v>
      </c>
      <c r="J3247" t="str">
        <f>_xlfn.XLOOKUP(tblOrders[[#This Row],[CustomerID]], tblCustomers[CustomerID], tblCustomers[CustomerName])</f>
        <v>Customer 213</v>
      </c>
      <c r="K3247" t="str">
        <f>_xlfn.XLOOKUP(tblOrders[[#This Row],[CustomerID]], tblCustomers[CustomerID], tblCustomers[Segment])</f>
        <v>Consumer</v>
      </c>
      <c r="L3247" t="str">
        <f>_xlfn.XLOOKUP(tblOrders[[#This Row],[ProductID]], tblProducts[ProductID], tblProducts[Category])</f>
        <v>Electronics</v>
      </c>
      <c r="M3247">
        <f>_xlfn.XLOOKUP(tblOrders[[#This Row],[ProductID]], tblProducts[ProductID], tblProducts[CostPrice])</f>
        <v>63366</v>
      </c>
      <c r="N3247">
        <f>tblOrders[[#This Row],[Sales]]-(tblOrders[[#This Row],[CostPrice]]*tblOrders[[#This Row],[Quantity]])</f>
        <v>-130533.59999999998</v>
      </c>
      <c r="O3247" t="str">
        <f>TEXT(tblOrders[[#This Row],[Date]],"mmm-yyyy")</f>
        <v>Aug-2025</v>
      </c>
      <c r="P3247" t="str">
        <f>_xlfn.XLOOKUP(tblOrders[[#This Row],[OrderID]], tblReturns[OrderID], tblReturns[Returned])</f>
        <v>No</v>
      </c>
      <c r="Q3247" t="str">
        <f>_xlfn.XLOOKUP(tblOrders[[#This Row],[OrderID]], tblShipping[OrderID], tblShipping[ShipMode])</f>
        <v>Express</v>
      </c>
      <c r="R3247" t="str">
        <f>IFERROR(_xlfn.XLOOKUP(A3246, tblCustomers[CustomerID], tblCustomers[CustomerName]), "Not Found")</f>
        <v>Not Found</v>
      </c>
      <c r="S3247" t="str">
        <f>IF(tblOrders[[#This Row],[Sales]]&gt;1000000,"High Value","Standard")</f>
        <v>Standard</v>
      </c>
      <c r="T3247" t="str">
        <f>_xlfn.XLOOKUP(tblOrders[[#This Row],[ProductID]], tblProducts[ProductID], tblProducts[ProductName])</f>
        <v>Product 40</v>
      </c>
      <c r="U3247">
        <f>_xlfn.XLOOKUP(tblOrders[[#This Row],[SalesRepID]], tblSalesreps[RepID], tblSalesreps[Target])</f>
        <v>8698154</v>
      </c>
    </row>
    <row r="3248" spans="1:21">
      <c r="A3248" t="s">
        <v>4045</v>
      </c>
      <c r="B3248" s="7" t="s">
        <v>463</v>
      </c>
      <c r="C3248" t="s">
        <v>1051</v>
      </c>
      <c r="D3248" t="s">
        <v>34</v>
      </c>
      <c r="E3248" t="s">
        <v>40</v>
      </c>
      <c r="F3248" t="s">
        <v>20</v>
      </c>
      <c r="G3248">
        <v>10</v>
      </c>
      <c r="H3248">
        <v>0.15</v>
      </c>
      <c r="I3248" s="2">
        <v>673863</v>
      </c>
      <c r="J3248" t="str">
        <f>_xlfn.XLOOKUP(tblOrders[[#This Row],[CustomerID]], tblCustomers[CustomerID], tblCustomers[CustomerName])</f>
        <v>Customer 132</v>
      </c>
      <c r="K3248" t="str">
        <f>_xlfn.XLOOKUP(tblOrders[[#This Row],[CustomerID]], tblCustomers[CustomerID], tblCustomers[Segment])</f>
        <v>Consumer</v>
      </c>
      <c r="L3248" t="str">
        <f>_xlfn.XLOOKUP(tblOrders[[#This Row],[ProductID]], tblProducts[ProductID], tblProducts[Category])</f>
        <v>Electronics</v>
      </c>
      <c r="M3248">
        <f>_xlfn.XLOOKUP(tblOrders[[#This Row],[ProductID]], tblProducts[ProductID], tblProducts[CostPrice])</f>
        <v>24518</v>
      </c>
      <c r="N3248">
        <f>tblOrders[[#This Row],[Sales]]-(tblOrders[[#This Row],[CostPrice]]*tblOrders[[#This Row],[Quantity]])</f>
        <v>428683</v>
      </c>
      <c r="O3248" t="str">
        <f>TEXT(tblOrders[[#This Row],[Date]],"mmm-yyyy")</f>
        <v>May-2025</v>
      </c>
      <c r="P3248" t="str">
        <f>_xlfn.XLOOKUP(tblOrders[[#This Row],[OrderID]], tblReturns[OrderID], tblReturns[Returned])</f>
        <v>Yes</v>
      </c>
      <c r="Q3248" t="str">
        <f>_xlfn.XLOOKUP(tblOrders[[#This Row],[OrderID]], tblShipping[OrderID], tblShipping[ShipMode])</f>
        <v>Standard</v>
      </c>
      <c r="R3248" t="str">
        <f>IFERROR(_xlfn.XLOOKUP(A3247, tblCustomers[CustomerID], tblCustomers[CustomerName]), "Not Found")</f>
        <v>Not Found</v>
      </c>
      <c r="S3248" t="str">
        <f>IF(tblOrders[[#This Row],[Sales]]&gt;1000000,"High Value","Standard")</f>
        <v>Standard</v>
      </c>
      <c r="T3248" t="str">
        <f>_xlfn.XLOOKUP(tblOrders[[#This Row],[ProductID]], tblProducts[ProductID], tblProducts[ProductName])</f>
        <v>Product 90</v>
      </c>
      <c r="U3248">
        <f>_xlfn.XLOOKUP(tblOrders[[#This Row],[SalesRepID]], tblSalesreps[RepID], tblSalesreps[Target])</f>
        <v>6291486</v>
      </c>
    </row>
    <row r="3249" spans="1:21">
      <c r="A3249" t="s">
        <v>4046</v>
      </c>
      <c r="B3249" s="7" t="s">
        <v>720</v>
      </c>
      <c r="C3249" t="s">
        <v>77</v>
      </c>
      <c r="D3249" t="s">
        <v>141</v>
      </c>
      <c r="E3249" t="s">
        <v>19</v>
      </c>
      <c r="F3249" t="s">
        <v>20</v>
      </c>
      <c r="G3249">
        <v>8</v>
      </c>
      <c r="H3249">
        <v>0.05</v>
      </c>
      <c r="I3249" s="2">
        <v>363644.8</v>
      </c>
      <c r="J3249" t="str">
        <f>_xlfn.XLOOKUP(tblOrders[[#This Row],[CustomerID]], tblCustomers[CustomerID], tblCustomers[CustomerName])</f>
        <v>Customer 149</v>
      </c>
      <c r="K3249" t="str">
        <f>_xlfn.XLOOKUP(tblOrders[[#This Row],[CustomerID]], tblCustomers[CustomerID], tblCustomers[Segment])</f>
        <v>SME</v>
      </c>
      <c r="L3249" t="str">
        <f>_xlfn.XLOOKUP(tblOrders[[#This Row],[ProductID]], tblProducts[ProductID], tblProducts[Category])</f>
        <v>Home</v>
      </c>
      <c r="M3249">
        <f>_xlfn.XLOOKUP(tblOrders[[#This Row],[ProductID]], tblProducts[ProductID], tblProducts[CostPrice])</f>
        <v>32671</v>
      </c>
      <c r="N3249">
        <f>tblOrders[[#This Row],[Sales]]-(tblOrders[[#This Row],[CostPrice]]*tblOrders[[#This Row],[Quantity]])</f>
        <v>102276.79999999999</v>
      </c>
      <c r="O3249" t="str">
        <f>TEXT(tblOrders[[#This Row],[Date]],"mmm-yyyy")</f>
        <v>Mar-2025</v>
      </c>
      <c r="P3249" t="str">
        <f>_xlfn.XLOOKUP(tblOrders[[#This Row],[OrderID]], tblReturns[OrderID], tblReturns[Returned])</f>
        <v>No</v>
      </c>
      <c r="Q3249" t="str">
        <f>_xlfn.XLOOKUP(tblOrders[[#This Row],[OrderID]], tblShipping[OrderID], tblShipping[ShipMode])</f>
        <v>Pickup</v>
      </c>
      <c r="R3249" t="str">
        <f>IFERROR(_xlfn.XLOOKUP(A3248, tblCustomers[CustomerID], tblCustomers[CustomerName]), "Not Found")</f>
        <v>Not Found</v>
      </c>
      <c r="S3249" t="str">
        <f>IF(tblOrders[[#This Row],[Sales]]&gt;1000000,"High Value","Standard")</f>
        <v>Standard</v>
      </c>
      <c r="T3249" t="str">
        <f>_xlfn.XLOOKUP(tblOrders[[#This Row],[ProductID]], tblProducts[ProductID], tblProducts[ProductName])</f>
        <v>Product 80</v>
      </c>
      <c r="U3249">
        <f>_xlfn.XLOOKUP(tblOrders[[#This Row],[SalesRepID]], tblSalesreps[RepID], tblSalesreps[Target])</f>
        <v>11347243</v>
      </c>
    </row>
    <row r="3250" spans="1:21">
      <c r="A3250" t="s">
        <v>4047</v>
      </c>
      <c r="B3250" s="7" t="s">
        <v>1268</v>
      </c>
      <c r="C3250" t="s">
        <v>171</v>
      </c>
      <c r="D3250" t="s">
        <v>30</v>
      </c>
      <c r="E3250" t="s">
        <v>205</v>
      </c>
      <c r="F3250" t="s">
        <v>14</v>
      </c>
      <c r="G3250">
        <v>4</v>
      </c>
      <c r="H3250">
        <v>0.15</v>
      </c>
      <c r="I3250" s="2">
        <v>252276.6</v>
      </c>
      <c r="J3250" t="str">
        <f>_xlfn.XLOOKUP(tblOrders[[#This Row],[CustomerID]], tblCustomers[CustomerID], tblCustomers[CustomerName])</f>
        <v>Customer 251</v>
      </c>
      <c r="K3250" t="str">
        <f>_xlfn.XLOOKUP(tblOrders[[#This Row],[CustomerID]], tblCustomers[CustomerID], tblCustomers[Segment])</f>
        <v>Consumer</v>
      </c>
      <c r="L3250" t="str">
        <f>_xlfn.XLOOKUP(tblOrders[[#This Row],[ProductID]], tblProducts[ProductID], tblProducts[Category])</f>
        <v>Furniture</v>
      </c>
      <c r="M3250">
        <f>_xlfn.XLOOKUP(tblOrders[[#This Row],[ProductID]], tblProducts[ProductID], tblProducts[CostPrice])</f>
        <v>18655</v>
      </c>
      <c r="N3250">
        <f>tblOrders[[#This Row],[Sales]]-(tblOrders[[#This Row],[CostPrice]]*tblOrders[[#This Row],[Quantity]])</f>
        <v>177656.6</v>
      </c>
      <c r="O3250" t="str">
        <f>TEXT(tblOrders[[#This Row],[Date]],"mmm-yyyy")</f>
        <v>Feb-2025</v>
      </c>
      <c r="P3250" t="str">
        <f>_xlfn.XLOOKUP(tblOrders[[#This Row],[OrderID]], tblReturns[OrderID], tblReturns[Returned])</f>
        <v>Yes</v>
      </c>
      <c r="Q3250" t="str">
        <f>_xlfn.XLOOKUP(tblOrders[[#This Row],[OrderID]], tblShipping[OrderID], tblShipping[ShipMode])</f>
        <v>Pickup</v>
      </c>
      <c r="R3250" t="str">
        <f>IFERROR(_xlfn.XLOOKUP(A3249, tblCustomers[CustomerID], tblCustomers[CustomerName]), "Not Found")</f>
        <v>Not Found</v>
      </c>
      <c r="S3250" t="str">
        <f>IF(tblOrders[[#This Row],[Sales]]&gt;1000000,"High Value","Standard")</f>
        <v>Standard</v>
      </c>
      <c r="T3250" t="str">
        <f>_xlfn.XLOOKUP(tblOrders[[#This Row],[ProductID]], tblProducts[ProductID], tblProducts[ProductName])</f>
        <v>Product 34</v>
      </c>
      <c r="U3250">
        <f>_xlfn.XLOOKUP(tblOrders[[#This Row],[SalesRepID]], tblSalesreps[RepID], tblSalesreps[Target])</f>
        <v>16246424</v>
      </c>
    </row>
    <row r="3251" spans="1:21">
      <c r="A3251" t="s">
        <v>4048</v>
      </c>
      <c r="B3251" s="7" t="s">
        <v>1302</v>
      </c>
      <c r="C3251" t="s">
        <v>243</v>
      </c>
      <c r="D3251" t="s">
        <v>126</v>
      </c>
      <c r="E3251" t="s">
        <v>13</v>
      </c>
      <c r="F3251" t="s">
        <v>14</v>
      </c>
      <c r="G3251">
        <v>3</v>
      </c>
      <c r="H3251">
        <v>0.05</v>
      </c>
      <c r="I3251" s="2">
        <v>122535.75</v>
      </c>
      <c r="J3251" t="str">
        <f>_xlfn.XLOOKUP(tblOrders[[#This Row],[CustomerID]], tblCustomers[CustomerID], tblCustomers[CustomerName])</f>
        <v>Customer 128</v>
      </c>
      <c r="K3251" t="str">
        <f>_xlfn.XLOOKUP(tblOrders[[#This Row],[CustomerID]], tblCustomers[CustomerID], tblCustomers[Segment])</f>
        <v>Consumer</v>
      </c>
      <c r="L3251" t="str">
        <f>_xlfn.XLOOKUP(tblOrders[[#This Row],[ProductID]], tblProducts[ProductID], tblProducts[Category])</f>
        <v>Furniture</v>
      </c>
      <c r="M3251">
        <f>_xlfn.XLOOKUP(tblOrders[[#This Row],[ProductID]], tblProducts[ProductID], tblProducts[CostPrice])</f>
        <v>47434</v>
      </c>
      <c r="N3251">
        <f>tblOrders[[#This Row],[Sales]]-(tblOrders[[#This Row],[CostPrice]]*tblOrders[[#This Row],[Quantity]])</f>
        <v>-19766.25</v>
      </c>
      <c r="O3251" t="str">
        <f>TEXT(tblOrders[[#This Row],[Date]],"mmm-yyyy")</f>
        <v>Aug-2025</v>
      </c>
      <c r="P3251" t="str">
        <f>_xlfn.XLOOKUP(tblOrders[[#This Row],[OrderID]], tblReturns[OrderID], tblReturns[Returned])</f>
        <v>No</v>
      </c>
      <c r="Q3251" t="str">
        <f>_xlfn.XLOOKUP(tblOrders[[#This Row],[OrderID]], tblShipping[OrderID], tblShipping[ShipMode])</f>
        <v>Standard</v>
      </c>
      <c r="R3251" t="str">
        <f>IFERROR(_xlfn.XLOOKUP(A3250, tblCustomers[CustomerID], tblCustomers[CustomerName]), "Not Found")</f>
        <v>Not Found</v>
      </c>
      <c r="S3251" t="str">
        <f>IF(tblOrders[[#This Row],[Sales]]&gt;1000000,"High Value","Standard")</f>
        <v>Standard</v>
      </c>
      <c r="T3251" t="str">
        <f>_xlfn.XLOOKUP(tblOrders[[#This Row],[ProductID]], tblProducts[ProductID], tblProducts[ProductName])</f>
        <v>Product 67</v>
      </c>
      <c r="U3251">
        <f>_xlfn.XLOOKUP(tblOrders[[#This Row],[SalesRepID]], tblSalesreps[RepID], tblSalesreps[Target])</f>
        <v>11852878</v>
      </c>
    </row>
    <row r="3252" spans="1:21">
      <c r="A3252" t="s">
        <v>4049</v>
      </c>
      <c r="B3252" s="7" t="s">
        <v>461</v>
      </c>
      <c r="C3252" t="s">
        <v>759</v>
      </c>
      <c r="D3252" t="s">
        <v>83</v>
      </c>
      <c r="E3252" t="s">
        <v>45</v>
      </c>
      <c r="F3252" t="s">
        <v>51</v>
      </c>
      <c r="G3252">
        <v>7</v>
      </c>
      <c r="H3252">
        <v>0.2</v>
      </c>
      <c r="I3252" s="2">
        <v>519545.59999999998</v>
      </c>
      <c r="J3252" t="str">
        <f>_xlfn.XLOOKUP(tblOrders[[#This Row],[CustomerID]], tblCustomers[CustomerID], tblCustomers[CustomerName])</f>
        <v>Customer 74</v>
      </c>
      <c r="K3252" t="str">
        <f>_xlfn.XLOOKUP(tblOrders[[#This Row],[CustomerID]], tblCustomers[CustomerID], tblCustomers[Segment])</f>
        <v>Corporate</v>
      </c>
      <c r="L3252" t="str">
        <f>_xlfn.XLOOKUP(tblOrders[[#This Row],[ProductID]], tblProducts[ProductID], tblProducts[Category])</f>
        <v>Furniture</v>
      </c>
      <c r="M3252">
        <f>_xlfn.XLOOKUP(tblOrders[[#This Row],[ProductID]], tblProducts[ProductID], tblProducts[CostPrice])</f>
        <v>79600</v>
      </c>
      <c r="N3252">
        <f>tblOrders[[#This Row],[Sales]]-(tblOrders[[#This Row],[CostPrice]]*tblOrders[[#This Row],[Quantity]])</f>
        <v>-37654.400000000023</v>
      </c>
      <c r="O3252" t="str">
        <f>TEXT(tblOrders[[#This Row],[Date]],"mmm-yyyy")</f>
        <v>Mar-2025</v>
      </c>
      <c r="P3252" t="str">
        <f>_xlfn.XLOOKUP(tblOrders[[#This Row],[OrderID]], tblReturns[OrderID], tblReturns[Returned])</f>
        <v>No</v>
      </c>
      <c r="Q3252" t="str">
        <f>_xlfn.XLOOKUP(tblOrders[[#This Row],[OrderID]], tblShipping[OrderID], tblShipping[ShipMode])</f>
        <v>Pickup</v>
      </c>
      <c r="R3252" t="str">
        <f>IFERROR(_xlfn.XLOOKUP(A3251, tblCustomers[CustomerID], tblCustomers[CustomerName]), "Not Found")</f>
        <v>Not Found</v>
      </c>
      <c r="S3252" t="str">
        <f>IF(tblOrders[[#This Row],[Sales]]&gt;1000000,"High Value","Standard")</f>
        <v>Standard</v>
      </c>
      <c r="T3252" t="str">
        <f>_xlfn.XLOOKUP(tblOrders[[#This Row],[ProductID]], tblProducts[ProductID], tblProducts[ProductName])</f>
        <v>Product 43</v>
      </c>
      <c r="U3252">
        <f>_xlfn.XLOOKUP(tblOrders[[#This Row],[SalesRepID]], tblSalesreps[RepID], tblSalesreps[Target])</f>
        <v>11319839</v>
      </c>
    </row>
    <row r="3253" spans="1:21">
      <c r="A3253" t="s">
        <v>4050</v>
      </c>
      <c r="B3253" s="7" t="s">
        <v>1887</v>
      </c>
      <c r="C3253" t="s">
        <v>828</v>
      </c>
      <c r="D3253" t="s">
        <v>216</v>
      </c>
      <c r="E3253" t="s">
        <v>197</v>
      </c>
      <c r="F3253" t="s">
        <v>26</v>
      </c>
      <c r="G3253">
        <v>3</v>
      </c>
      <c r="H3253">
        <v>0.1</v>
      </c>
      <c r="I3253" s="2">
        <v>180516.6</v>
      </c>
      <c r="J3253" t="str">
        <f>_xlfn.XLOOKUP(tblOrders[[#This Row],[CustomerID]], tblCustomers[CustomerID], tblCustomers[CustomerName])</f>
        <v>Customer 39</v>
      </c>
      <c r="K3253" t="str">
        <f>_xlfn.XLOOKUP(tblOrders[[#This Row],[CustomerID]], tblCustomers[CustomerID], tblCustomers[Segment])</f>
        <v>Corporate</v>
      </c>
      <c r="L3253" t="str">
        <f>_xlfn.XLOOKUP(tblOrders[[#This Row],[ProductID]], tblProducts[ProductID], tblProducts[Category])</f>
        <v>Home</v>
      </c>
      <c r="M3253">
        <f>_xlfn.XLOOKUP(tblOrders[[#This Row],[ProductID]], tblProducts[ProductID], tblProducts[CostPrice])</f>
        <v>15200</v>
      </c>
      <c r="N3253">
        <f>tblOrders[[#This Row],[Sales]]-(tblOrders[[#This Row],[CostPrice]]*tblOrders[[#This Row],[Quantity]])</f>
        <v>134916.6</v>
      </c>
      <c r="O3253" t="str">
        <f>TEXT(tblOrders[[#This Row],[Date]],"mmm-yyyy")</f>
        <v>Jun-2025</v>
      </c>
      <c r="P3253" t="str">
        <f>_xlfn.XLOOKUP(tblOrders[[#This Row],[OrderID]], tblReturns[OrderID], tblReturns[Returned])</f>
        <v>No</v>
      </c>
      <c r="Q3253" t="str">
        <f>_xlfn.XLOOKUP(tblOrders[[#This Row],[OrderID]], tblShipping[OrderID], tblShipping[ShipMode])</f>
        <v>Standard</v>
      </c>
      <c r="R3253" t="str">
        <f>IFERROR(_xlfn.XLOOKUP(A3252, tblCustomers[CustomerID], tblCustomers[CustomerName]), "Not Found")</f>
        <v>Not Found</v>
      </c>
      <c r="S3253" t="str">
        <f>IF(tblOrders[[#This Row],[Sales]]&gt;1000000,"High Value","Standard")</f>
        <v>Standard</v>
      </c>
      <c r="T3253" t="str">
        <f>_xlfn.XLOOKUP(tblOrders[[#This Row],[ProductID]], tblProducts[ProductID], tblProducts[ProductName])</f>
        <v>Product 52</v>
      </c>
      <c r="U3253">
        <f>_xlfn.XLOOKUP(tblOrders[[#This Row],[SalesRepID]], tblSalesreps[RepID], tblSalesreps[Target])</f>
        <v>19562258</v>
      </c>
    </row>
    <row r="3254" spans="1:21">
      <c r="A3254" t="s">
        <v>4051</v>
      </c>
      <c r="B3254" s="7" t="s">
        <v>604</v>
      </c>
      <c r="C3254" t="s">
        <v>537</v>
      </c>
      <c r="D3254" t="s">
        <v>914</v>
      </c>
      <c r="E3254" t="s">
        <v>50</v>
      </c>
      <c r="F3254" t="s">
        <v>14</v>
      </c>
      <c r="G3254">
        <v>3</v>
      </c>
      <c r="H3254">
        <v>0.05</v>
      </c>
      <c r="I3254" s="2">
        <v>220407.6</v>
      </c>
      <c r="J3254" t="str">
        <f>_xlfn.XLOOKUP(tblOrders[[#This Row],[CustomerID]], tblCustomers[CustomerID], tblCustomers[CustomerName])</f>
        <v>Customer 108</v>
      </c>
      <c r="K3254" t="str">
        <f>_xlfn.XLOOKUP(tblOrders[[#This Row],[CustomerID]], tblCustomers[CustomerID], tblCustomers[Segment])</f>
        <v>Corporate</v>
      </c>
      <c r="L3254" t="str">
        <f>_xlfn.XLOOKUP(tblOrders[[#This Row],[ProductID]], tblProducts[ProductID], tblProducts[Category])</f>
        <v>Office</v>
      </c>
      <c r="M3254">
        <f>_xlfn.XLOOKUP(tblOrders[[#This Row],[ProductID]], tblProducts[ProductID], tblProducts[CostPrice])</f>
        <v>24464</v>
      </c>
      <c r="N3254">
        <f>tblOrders[[#This Row],[Sales]]-(tblOrders[[#This Row],[CostPrice]]*tblOrders[[#This Row],[Quantity]])</f>
        <v>147015.6</v>
      </c>
      <c r="O3254" t="str">
        <f>TEXT(tblOrders[[#This Row],[Date]],"mmm-yyyy")</f>
        <v>Jun-2025</v>
      </c>
      <c r="P3254" t="str">
        <f>_xlfn.XLOOKUP(tblOrders[[#This Row],[OrderID]], tblReturns[OrderID], tblReturns[Returned])</f>
        <v>No</v>
      </c>
      <c r="Q3254" t="str">
        <f>_xlfn.XLOOKUP(tblOrders[[#This Row],[OrderID]], tblShipping[OrderID], tblShipping[ShipMode])</f>
        <v>Pickup</v>
      </c>
      <c r="R3254" t="str">
        <f>IFERROR(_xlfn.XLOOKUP(A3253, tblCustomers[CustomerID], tblCustomers[CustomerName]), "Not Found")</f>
        <v>Not Found</v>
      </c>
      <c r="S3254" t="str">
        <f>IF(tblOrders[[#This Row],[Sales]]&gt;1000000,"High Value","Standard")</f>
        <v>Standard</v>
      </c>
      <c r="T3254" t="str">
        <f>_xlfn.XLOOKUP(tblOrders[[#This Row],[ProductID]], tblProducts[ProductID], tblProducts[ProductName])</f>
        <v>Product 46</v>
      </c>
      <c r="U3254">
        <f>_xlfn.XLOOKUP(tblOrders[[#This Row],[SalesRepID]], tblSalesreps[RepID], tblSalesreps[Target])</f>
        <v>17350666</v>
      </c>
    </row>
    <row r="3255" spans="1:21">
      <c r="A3255" t="s">
        <v>4052</v>
      </c>
      <c r="B3255" s="7" t="s">
        <v>446</v>
      </c>
      <c r="C3255" t="s">
        <v>998</v>
      </c>
      <c r="D3255" t="s">
        <v>403</v>
      </c>
      <c r="E3255" t="s">
        <v>202</v>
      </c>
      <c r="F3255" t="s">
        <v>14</v>
      </c>
      <c r="G3255">
        <v>2</v>
      </c>
      <c r="H3255">
        <v>0.05</v>
      </c>
      <c r="I3255" s="2">
        <v>210347.1</v>
      </c>
      <c r="J3255" t="str">
        <f>_xlfn.XLOOKUP(tblOrders[[#This Row],[CustomerID]], tblCustomers[CustomerID], tblCustomers[CustomerName])</f>
        <v>Customer 84</v>
      </c>
      <c r="K3255" t="str">
        <f>_xlfn.XLOOKUP(tblOrders[[#This Row],[CustomerID]], tblCustomers[CustomerID], tblCustomers[Segment])</f>
        <v>Corporate</v>
      </c>
      <c r="L3255" t="str">
        <f>_xlfn.XLOOKUP(tblOrders[[#This Row],[ProductID]], tblProducts[ProductID], tblProducts[Category])</f>
        <v>Furniture</v>
      </c>
      <c r="M3255">
        <f>_xlfn.XLOOKUP(tblOrders[[#This Row],[ProductID]], tblProducts[ProductID], tblProducts[CostPrice])</f>
        <v>53072</v>
      </c>
      <c r="N3255">
        <f>tblOrders[[#This Row],[Sales]]-(tblOrders[[#This Row],[CostPrice]]*tblOrders[[#This Row],[Quantity]])</f>
        <v>104203.1</v>
      </c>
      <c r="O3255" t="str">
        <f>TEXT(tblOrders[[#This Row],[Date]],"mmm-yyyy")</f>
        <v>Jan-2025</v>
      </c>
      <c r="P3255" t="str">
        <f>_xlfn.XLOOKUP(tblOrders[[#This Row],[OrderID]], tblReturns[OrderID], tblReturns[Returned])</f>
        <v>No</v>
      </c>
      <c r="Q3255" t="str">
        <f>_xlfn.XLOOKUP(tblOrders[[#This Row],[OrderID]], tblShipping[OrderID], tblShipping[ShipMode])</f>
        <v>Pickup</v>
      </c>
      <c r="R3255" t="str">
        <f>IFERROR(_xlfn.XLOOKUP(A3254, tblCustomers[CustomerID], tblCustomers[CustomerName]), "Not Found")</f>
        <v>Not Found</v>
      </c>
      <c r="S3255" t="str">
        <f>IF(tblOrders[[#This Row],[Sales]]&gt;1000000,"High Value","Standard")</f>
        <v>Standard</v>
      </c>
      <c r="T3255" t="str">
        <f>_xlfn.XLOOKUP(tblOrders[[#This Row],[ProductID]], tblProducts[ProductID], tblProducts[ProductName])</f>
        <v>Product 78</v>
      </c>
      <c r="U3255">
        <f>_xlfn.XLOOKUP(tblOrders[[#This Row],[SalesRepID]], tblSalesreps[RepID], tblSalesreps[Target])</f>
        <v>10652665</v>
      </c>
    </row>
    <row r="3256" spans="1:21">
      <c r="A3256" t="s">
        <v>4053</v>
      </c>
      <c r="B3256" s="7" t="s">
        <v>381</v>
      </c>
      <c r="C3256" t="s">
        <v>33</v>
      </c>
      <c r="D3256" t="s">
        <v>1029</v>
      </c>
      <c r="E3256" t="s">
        <v>87</v>
      </c>
      <c r="F3256" t="s">
        <v>26</v>
      </c>
      <c r="G3256">
        <v>4</v>
      </c>
      <c r="H3256">
        <v>0.15</v>
      </c>
      <c r="I3256" s="2">
        <v>448606.2</v>
      </c>
      <c r="J3256" t="str">
        <f>_xlfn.XLOOKUP(tblOrders[[#This Row],[CustomerID]], tblCustomers[CustomerID], tblCustomers[CustomerName])</f>
        <v>Customer 19</v>
      </c>
      <c r="K3256" t="str">
        <f>_xlfn.XLOOKUP(tblOrders[[#This Row],[CustomerID]], tblCustomers[CustomerID], tblCustomers[Segment])</f>
        <v>Consumer</v>
      </c>
      <c r="L3256" t="str">
        <f>_xlfn.XLOOKUP(tblOrders[[#This Row],[ProductID]], tblProducts[ProductID], tblProducts[Category])</f>
        <v>Furniture</v>
      </c>
      <c r="M3256">
        <f>_xlfn.XLOOKUP(tblOrders[[#This Row],[ProductID]], tblProducts[ProductID], tblProducts[CostPrice])</f>
        <v>74501</v>
      </c>
      <c r="N3256">
        <f>tblOrders[[#This Row],[Sales]]-(tblOrders[[#This Row],[CostPrice]]*tblOrders[[#This Row],[Quantity]])</f>
        <v>150602.20000000001</v>
      </c>
      <c r="O3256" t="str">
        <f>TEXT(tblOrders[[#This Row],[Date]],"mmm-yyyy")</f>
        <v>Sep-2025</v>
      </c>
      <c r="P3256" t="str">
        <f>_xlfn.XLOOKUP(tblOrders[[#This Row],[OrderID]], tblReturns[OrderID], tblReturns[Returned])</f>
        <v>No</v>
      </c>
      <c r="Q3256" t="str">
        <f>_xlfn.XLOOKUP(tblOrders[[#This Row],[OrderID]], tblShipping[OrderID], tblShipping[ShipMode])</f>
        <v>Express</v>
      </c>
      <c r="R3256" t="str">
        <f>IFERROR(_xlfn.XLOOKUP(A3255, tblCustomers[CustomerID], tblCustomers[CustomerName]), "Not Found")</f>
        <v>Not Found</v>
      </c>
      <c r="S3256" t="str">
        <f>IF(tblOrders[[#This Row],[Sales]]&gt;1000000,"High Value","Standard")</f>
        <v>Standard</v>
      </c>
      <c r="T3256" t="str">
        <f>_xlfn.XLOOKUP(tblOrders[[#This Row],[ProductID]], tblProducts[ProductID], tblProducts[ProductName])</f>
        <v>Product 18</v>
      </c>
      <c r="U3256">
        <f>_xlfn.XLOOKUP(tblOrders[[#This Row],[SalesRepID]], tblSalesreps[RepID], tblSalesreps[Target])</f>
        <v>18500989</v>
      </c>
    </row>
    <row r="3257" spans="1:21">
      <c r="A3257" t="s">
        <v>4054</v>
      </c>
      <c r="B3257" s="7" t="s">
        <v>939</v>
      </c>
      <c r="C3257" t="s">
        <v>712</v>
      </c>
      <c r="D3257" t="s">
        <v>115</v>
      </c>
      <c r="E3257" t="s">
        <v>56</v>
      </c>
      <c r="F3257" t="s">
        <v>14</v>
      </c>
      <c r="G3257">
        <v>7</v>
      </c>
      <c r="H3257">
        <v>0</v>
      </c>
      <c r="I3257" s="2">
        <v>715386</v>
      </c>
      <c r="J3257" t="str">
        <f>_xlfn.XLOOKUP(tblOrders[[#This Row],[CustomerID]], tblCustomers[CustomerID], tblCustomers[CustomerName])</f>
        <v>Customer 294</v>
      </c>
      <c r="K3257" t="str">
        <f>_xlfn.XLOOKUP(tblOrders[[#This Row],[CustomerID]], tblCustomers[CustomerID], tblCustomers[Segment])</f>
        <v>SME</v>
      </c>
      <c r="L3257" t="str">
        <f>_xlfn.XLOOKUP(tblOrders[[#This Row],[ProductID]], tblProducts[ProductID], tblProducts[Category])</f>
        <v>Electronics</v>
      </c>
      <c r="M3257">
        <f>_xlfn.XLOOKUP(tblOrders[[#This Row],[ProductID]], tblProducts[ProductID], tblProducts[CostPrice])</f>
        <v>66631</v>
      </c>
      <c r="N3257">
        <f>tblOrders[[#This Row],[Sales]]-(tblOrders[[#This Row],[CostPrice]]*tblOrders[[#This Row],[Quantity]])</f>
        <v>248969</v>
      </c>
      <c r="O3257" t="str">
        <f>TEXT(tblOrders[[#This Row],[Date]],"mmm-yyyy")</f>
        <v>Jun-2025</v>
      </c>
      <c r="P3257" t="str">
        <f>_xlfn.XLOOKUP(tblOrders[[#This Row],[OrderID]], tblReturns[OrderID], tblReturns[Returned])</f>
        <v>No</v>
      </c>
      <c r="Q3257" t="str">
        <f>_xlfn.XLOOKUP(tblOrders[[#This Row],[OrderID]], tblShipping[OrderID], tblShipping[ShipMode])</f>
        <v>Pickup</v>
      </c>
      <c r="R3257" t="str">
        <f>IFERROR(_xlfn.XLOOKUP(A3256, tblCustomers[CustomerID], tblCustomers[CustomerName]), "Not Found")</f>
        <v>Not Found</v>
      </c>
      <c r="S3257" t="str">
        <f>IF(tblOrders[[#This Row],[Sales]]&gt;1000000,"High Value","Standard")</f>
        <v>Standard</v>
      </c>
      <c r="T3257" t="str">
        <f>_xlfn.XLOOKUP(tblOrders[[#This Row],[ProductID]], tblProducts[ProductID], tblProducts[ProductName])</f>
        <v>Product 70</v>
      </c>
      <c r="U3257">
        <f>_xlfn.XLOOKUP(tblOrders[[#This Row],[SalesRepID]], tblSalesreps[RepID], tblSalesreps[Target])</f>
        <v>14265630</v>
      </c>
    </row>
    <row r="3258" spans="1:21">
      <c r="A3258" t="s">
        <v>4055</v>
      </c>
      <c r="B3258" s="7" t="s">
        <v>666</v>
      </c>
      <c r="C3258" t="s">
        <v>863</v>
      </c>
      <c r="D3258" t="s">
        <v>362</v>
      </c>
      <c r="E3258" t="s">
        <v>210</v>
      </c>
      <c r="F3258" t="s">
        <v>20</v>
      </c>
      <c r="G3258">
        <v>2</v>
      </c>
      <c r="H3258">
        <v>0.2</v>
      </c>
      <c r="I3258" s="2">
        <v>132361.60000000001</v>
      </c>
      <c r="J3258" t="str">
        <f>_xlfn.XLOOKUP(tblOrders[[#This Row],[CustomerID]], tblCustomers[CustomerID], tblCustomers[CustomerName])</f>
        <v>Customer 193</v>
      </c>
      <c r="K3258" t="str">
        <f>_xlfn.XLOOKUP(tblOrders[[#This Row],[CustomerID]], tblCustomers[CustomerID], tblCustomers[Segment])</f>
        <v>Corporate</v>
      </c>
      <c r="L3258" t="str">
        <f>_xlfn.XLOOKUP(tblOrders[[#This Row],[ProductID]], tblProducts[ProductID], tblProducts[Category])</f>
        <v>Home</v>
      </c>
      <c r="M3258">
        <f>_xlfn.XLOOKUP(tblOrders[[#This Row],[ProductID]], tblProducts[ProductID], tblProducts[CostPrice])</f>
        <v>41409</v>
      </c>
      <c r="N3258">
        <f>tblOrders[[#This Row],[Sales]]-(tblOrders[[#This Row],[CostPrice]]*tblOrders[[#This Row],[Quantity]])</f>
        <v>49543.600000000006</v>
      </c>
      <c r="O3258" t="str">
        <f>TEXT(tblOrders[[#This Row],[Date]],"mmm-yyyy")</f>
        <v>Dec-2025</v>
      </c>
      <c r="P3258" t="str">
        <f>_xlfn.XLOOKUP(tblOrders[[#This Row],[OrderID]], tblReturns[OrderID], tblReturns[Returned])</f>
        <v>No</v>
      </c>
      <c r="Q3258" t="str">
        <f>_xlfn.XLOOKUP(tblOrders[[#This Row],[OrderID]], tblShipping[OrderID], tblShipping[ShipMode])</f>
        <v>Express</v>
      </c>
      <c r="R3258" t="str">
        <f>IFERROR(_xlfn.XLOOKUP(A3257, tblCustomers[CustomerID], tblCustomers[CustomerName]), "Not Found")</f>
        <v>Not Found</v>
      </c>
      <c r="S3258" t="str">
        <f>IF(tblOrders[[#This Row],[Sales]]&gt;1000000,"High Value","Standard")</f>
        <v>Standard</v>
      </c>
      <c r="T3258" t="str">
        <f>_xlfn.XLOOKUP(tblOrders[[#This Row],[ProductID]], tblProducts[ProductID], tblProducts[ProductName])</f>
        <v>Product 25</v>
      </c>
      <c r="U3258">
        <f>_xlfn.XLOOKUP(tblOrders[[#This Row],[SalesRepID]], tblSalesreps[RepID], tblSalesreps[Target])</f>
        <v>19336654</v>
      </c>
    </row>
    <row r="3259" spans="1:21">
      <c r="A3259" t="s">
        <v>4056</v>
      </c>
      <c r="B3259" s="7" t="s">
        <v>583</v>
      </c>
      <c r="C3259" t="s">
        <v>418</v>
      </c>
      <c r="D3259" t="s">
        <v>667</v>
      </c>
      <c r="E3259" t="s">
        <v>35</v>
      </c>
      <c r="F3259" t="s">
        <v>51</v>
      </c>
      <c r="G3259">
        <v>4</v>
      </c>
      <c r="H3259">
        <v>0.05</v>
      </c>
      <c r="I3259" s="2">
        <v>237139</v>
      </c>
      <c r="J3259" t="str">
        <f>_xlfn.XLOOKUP(tblOrders[[#This Row],[CustomerID]], tblCustomers[CustomerID], tblCustomers[CustomerName])</f>
        <v>Customer 113</v>
      </c>
      <c r="K3259" t="str">
        <f>_xlfn.XLOOKUP(tblOrders[[#This Row],[CustomerID]], tblCustomers[CustomerID], tblCustomers[Segment])</f>
        <v>Consumer</v>
      </c>
      <c r="L3259" t="str">
        <f>_xlfn.XLOOKUP(tblOrders[[#This Row],[ProductID]], tblProducts[ProductID], tblProducts[Category])</f>
        <v>Electronics</v>
      </c>
      <c r="M3259">
        <f>_xlfn.XLOOKUP(tblOrders[[#This Row],[ProductID]], tblProducts[ProductID], tblProducts[CostPrice])</f>
        <v>13676</v>
      </c>
      <c r="N3259">
        <f>tblOrders[[#This Row],[Sales]]-(tblOrders[[#This Row],[CostPrice]]*tblOrders[[#This Row],[Quantity]])</f>
        <v>182435</v>
      </c>
      <c r="O3259" t="str">
        <f>TEXT(tblOrders[[#This Row],[Date]],"mmm-yyyy")</f>
        <v>Mar-2025</v>
      </c>
      <c r="P3259" t="str">
        <f>_xlfn.XLOOKUP(tblOrders[[#This Row],[OrderID]], tblReturns[OrderID], tblReturns[Returned])</f>
        <v>No</v>
      </c>
      <c r="Q3259" t="str">
        <f>_xlfn.XLOOKUP(tblOrders[[#This Row],[OrderID]], tblShipping[OrderID], tblShipping[ShipMode])</f>
        <v>Standard</v>
      </c>
      <c r="R3259" t="str">
        <f>IFERROR(_xlfn.XLOOKUP(A3258, tblCustomers[CustomerID], tblCustomers[CustomerName]), "Not Found")</f>
        <v>Not Found</v>
      </c>
      <c r="S3259" t="str">
        <f>IF(tblOrders[[#This Row],[Sales]]&gt;1000000,"High Value","Standard")</f>
        <v>Standard</v>
      </c>
      <c r="T3259" t="str">
        <f>_xlfn.XLOOKUP(tblOrders[[#This Row],[ProductID]], tblProducts[ProductID], tblProducts[ProductName])</f>
        <v>Product 10</v>
      </c>
      <c r="U3259">
        <f>_xlfn.XLOOKUP(tblOrders[[#This Row],[SalesRepID]], tblSalesreps[RepID], tblSalesreps[Target])</f>
        <v>19619177</v>
      </c>
    </row>
    <row r="3260" spans="1:21">
      <c r="A3260" t="s">
        <v>4057</v>
      </c>
      <c r="B3260" s="7" t="s">
        <v>701</v>
      </c>
      <c r="C3260" t="s">
        <v>484</v>
      </c>
      <c r="D3260" t="s">
        <v>352</v>
      </c>
      <c r="E3260" t="s">
        <v>56</v>
      </c>
      <c r="F3260" t="s">
        <v>88</v>
      </c>
      <c r="G3260">
        <v>10</v>
      </c>
      <c r="H3260">
        <v>0.1</v>
      </c>
      <c r="I3260" s="2">
        <v>1156995</v>
      </c>
      <c r="J3260" t="str">
        <f>_xlfn.XLOOKUP(tblOrders[[#This Row],[CustomerID]], tblCustomers[CustomerID], tblCustomers[CustomerName])</f>
        <v>Customer 97</v>
      </c>
      <c r="K3260" t="str">
        <f>_xlfn.XLOOKUP(tblOrders[[#This Row],[CustomerID]], tblCustomers[CustomerID], tblCustomers[Segment])</f>
        <v>Corporate</v>
      </c>
      <c r="L3260" t="str">
        <f>_xlfn.XLOOKUP(tblOrders[[#This Row],[ProductID]], tblProducts[ProductID], tblProducts[Category])</f>
        <v>Electronics</v>
      </c>
      <c r="M3260">
        <f>_xlfn.XLOOKUP(tblOrders[[#This Row],[ProductID]], tblProducts[ProductID], tblProducts[CostPrice])</f>
        <v>58522</v>
      </c>
      <c r="N3260">
        <f>tblOrders[[#This Row],[Sales]]-(tblOrders[[#This Row],[CostPrice]]*tblOrders[[#This Row],[Quantity]])</f>
        <v>571775</v>
      </c>
      <c r="O3260" t="str">
        <f>TEXT(tblOrders[[#This Row],[Date]],"mmm-yyyy")</f>
        <v>Jan-2025</v>
      </c>
      <c r="P3260" t="str">
        <f>_xlfn.XLOOKUP(tblOrders[[#This Row],[OrderID]], tblReturns[OrderID], tblReturns[Returned])</f>
        <v>No</v>
      </c>
      <c r="Q3260" t="str">
        <f>_xlfn.XLOOKUP(tblOrders[[#This Row],[OrderID]], tblShipping[OrderID], tblShipping[ShipMode])</f>
        <v>Pickup</v>
      </c>
      <c r="R3260" t="str">
        <f>IFERROR(_xlfn.XLOOKUP(A3259, tblCustomers[CustomerID], tblCustomers[CustomerName]), "Not Found")</f>
        <v>Not Found</v>
      </c>
      <c r="S3260" t="str">
        <f>IF(tblOrders[[#This Row],[Sales]]&gt;1000000,"High Value","Standard")</f>
        <v>High Value</v>
      </c>
      <c r="T3260" t="str">
        <f>_xlfn.XLOOKUP(tblOrders[[#This Row],[ProductID]], tblProducts[ProductID], tblProducts[ProductName])</f>
        <v>Product 60</v>
      </c>
      <c r="U3260">
        <f>_xlfn.XLOOKUP(tblOrders[[#This Row],[SalesRepID]], tblSalesreps[RepID], tblSalesreps[Target])</f>
        <v>14265630</v>
      </c>
    </row>
    <row r="3261" spans="1:21">
      <c r="A3261" t="s">
        <v>4058</v>
      </c>
      <c r="B3261" s="7" t="s">
        <v>143</v>
      </c>
      <c r="C3261" t="s">
        <v>177</v>
      </c>
      <c r="D3261" t="s">
        <v>64</v>
      </c>
      <c r="E3261" t="s">
        <v>45</v>
      </c>
      <c r="F3261" t="s">
        <v>20</v>
      </c>
      <c r="G3261">
        <v>2</v>
      </c>
      <c r="H3261">
        <v>0.1</v>
      </c>
      <c r="I3261" s="2">
        <v>211033.8</v>
      </c>
      <c r="J3261" t="str">
        <f>_xlfn.XLOOKUP(tblOrders[[#This Row],[CustomerID]], tblCustomers[CustomerID], tblCustomers[CustomerName])</f>
        <v>Customer 174</v>
      </c>
      <c r="K3261" t="str">
        <f>_xlfn.XLOOKUP(tblOrders[[#This Row],[CustomerID]], tblCustomers[CustomerID], tblCustomers[Segment])</f>
        <v>Consumer</v>
      </c>
      <c r="L3261" t="str">
        <f>_xlfn.XLOOKUP(tblOrders[[#This Row],[ProductID]], tblProducts[ProductID], tblProducts[Category])</f>
        <v>Office</v>
      </c>
      <c r="M3261">
        <f>_xlfn.XLOOKUP(tblOrders[[#This Row],[ProductID]], tblProducts[ProductID], tblProducts[CostPrice])</f>
        <v>13311</v>
      </c>
      <c r="N3261">
        <f>tblOrders[[#This Row],[Sales]]-(tblOrders[[#This Row],[CostPrice]]*tblOrders[[#This Row],[Quantity]])</f>
        <v>184411.8</v>
      </c>
      <c r="O3261" t="str">
        <f>TEXT(tblOrders[[#This Row],[Date]],"mmm-yyyy")</f>
        <v>Feb-2025</v>
      </c>
      <c r="P3261" t="str">
        <f>_xlfn.XLOOKUP(tblOrders[[#This Row],[OrderID]], tblReturns[OrderID], tblReturns[Returned])</f>
        <v>No</v>
      </c>
      <c r="Q3261" t="str">
        <f>_xlfn.XLOOKUP(tblOrders[[#This Row],[OrderID]], tblShipping[OrderID], tblShipping[ShipMode])</f>
        <v>Standard</v>
      </c>
      <c r="R3261" t="str">
        <f>IFERROR(_xlfn.XLOOKUP(A3260, tblCustomers[CustomerID], tblCustomers[CustomerName]), "Not Found")</f>
        <v>Not Found</v>
      </c>
      <c r="S3261" t="str">
        <f>IF(tblOrders[[#This Row],[Sales]]&gt;1000000,"High Value","Standard")</f>
        <v>Standard</v>
      </c>
      <c r="T3261" t="str">
        <f>_xlfn.XLOOKUP(tblOrders[[#This Row],[ProductID]], tblProducts[ProductID], tblProducts[ProductName])</f>
        <v>Product 91</v>
      </c>
      <c r="U3261">
        <f>_xlfn.XLOOKUP(tblOrders[[#This Row],[SalesRepID]], tblSalesreps[RepID], tblSalesreps[Target])</f>
        <v>11319839</v>
      </c>
    </row>
    <row r="3262" spans="1:21">
      <c r="A3262" t="s">
        <v>4059</v>
      </c>
      <c r="B3262" s="7" t="s">
        <v>923</v>
      </c>
      <c r="C3262" t="s">
        <v>600</v>
      </c>
      <c r="D3262" t="s">
        <v>115</v>
      </c>
      <c r="E3262" t="s">
        <v>210</v>
      </c>
      <c r="F3262" t="s">
        <v>26</v>
      </c>
      <c r="G3262">
        <v>3</v>
      </c>
      <c r="H3262">
        <v>0.2</v>
      </c>
      <c r="I3262" s="2">
        <v>52615.199999999997</v>
      </c>
      <c r="J3262" t="str">
        <f>_xlfn.XLOOKUP(tblOrders[[#This Row],[CustomerID]], tblCustomers[CustomerID], tblCustomers[CustomerName])</f>
        <v>Customer 105</v>
      </c>
      <c r="K3262" t="str">
        <f>_xlfn.XLOOKUP(tblOrders[[#This Row],[CustomerID]], tblCustomers[CustomerID], tblCustomers[Segment])</f>
        <v>Consumer</v>
      </c>
      <c r="L3262" t="str">
        <f>_xlfn.XLOOKUP(tblOrders[[#This Row],[ProductID]], tblProducts[ProductID], tblProducts[Category])</f>
        <v>Electronics</v>
      </c>
      <c r="M3262">
        <f>_xlfn.XLOOKUP(tblOrders[[#This Row],[ProductID]], tblProducts[ProductID], tblProducts[CostPrice])</f>
        <v>66631</v>
      </c>
      <c r="N3262">
        <f>tblOrders[[#This Row],[Sales]]-(tblOrders[[#This Row],[CostPrice]]*tblOrders[[#This Row],[Quantity]])</f>
        <v>-147277.79999999999</v>
      </c>
      <c r="O3262" t="str">
        <f>TEXT(tblOrders[[#This Row],[Date]],"mmm-yyyy")</f>
        <v>Feb-2025</v>
      </c>
      <c r="P3262" t="str">
        <f>_xlfn.XLOOKUP(tblOrders[[#This Row],[OrderID]], tblReturns[OrderID], tblReturns[Returned])</f>
        <v>No</v>
      </c>
      <c r="Q3262" t="str">
        <f>_xlfn.XLOOKUP(tblOrders[[#This Row],[OrderID]], tblShipping[OrderID], tblShipping[ShipMode])</f>
        <v>Pickup</v>
      </c>
      <c r="R3262" t="str">
        <f>IFERROR(_xlfn.XLOOKUP(A3261, tblCustomers[CustomerID], tblCustomers[CustomerName]), "Not Found")</f>
        <v>Not Found</v>
      </c>
      <c r="S3262" t="str">
        <f>IF(tblOrders[[#This Row],[Sales]]&gt;1000000,"High Value","Standard")</f>
        <v>Standard</v>
      </c>
      <c r="T3262" t="str">
        <f>_xlfn.XLOOKUP(tblOrders[[#This Row],[ProductID]], tblProducts[ProductID], tblProducts[ProductName])</f>
        <v>Product 70</v>
      </c>
      <c r="U3262">
        <f>_xlfn.XLOOKUP(tblOrders[[#This Row],[SalesRepID]], tblSalesreps[RepID], tblSalesreps[Target])</f>
        <v>19336654</v>
      </c>
    </row>
    <row r="3263" spans="1:21">
      <c r="A3263" t="s">
        <v>4060</v>
      </c>
      <c r="B3263" s="7" t="s">
        <v>2772</v>
      </c>
      <c r="C3263" t="s">
        <v>916</v>
      </c>
      <c r="D3263" t="s">
        <v>339</v>
      </c>
      <c r="E3263" t="s">
        <v>56</v>
      </c>
      <c r="F3263" t="s">
        <v>20</v>
      </c>
      <c r="G3263">
        <v>7</v>
      </c>
      <c r="H3263">
        <v>0.15</v>
      </c>
      <c r="I3263" s="2">
        <v>861643.3</v>
      </c>
      <c r="J3263" t="str">
        <f>_xlfn.XLOOKUP(tblOrders[[#This Row],[CustomerID]], tblCustomers[CustomerID], tblCustomers[CustomerName])</f>
        <v>Customer 60</v>
      </c>
      <c r="K3263" t="str">
        <f>_xlfn.XLOOKUP(tblOrders[[#This Row],[CustomerID]], tblCustomers[CustomerID], tblCustomers[Segment])</f>
        <v>Consumer</v>
      </c>
      <c r="L3263" t="str">
        <f>_xlfn.XLOOKUP(tblOrders[[#This Row],[ProductID]], tblProducts[ProductID], tblProducts[Category])</f>
        <v>Office</v>
      </c>
      <c r="M3263">
        <f>_xlfn.XLOOKUP(tblOrders[[#This Row],[ProductID]], tblProducts[ProductID], tblProducts[CostPrice])</f>
        <v>73889</v>
      </c>
      <c r="N3263">
        <f>tblOrders[[#This Row],[Sales]]-(tblOrders[[#This Row],[CostPrice]]*tblOrders[[#This Row],[Quantity]])</f>
        <v>344420.30000000005</v>
      </c>
      <c r="O3263" t="str">
        <f>TEXT(tblOrders[[#This Row],[Date]],"mmm-yyyy")</f>
        <v>Oct-2025</v>
      </c>
      <c r="P3263" t="str">
        <f>_xlfn.XLOOKUP(tblOrders[[#This Row],[OrderID]], tblReturns[OrderID], tblReturns[Returned])</f>
        <v>No</v>
      </c>
      <c r="Q3263" t="str">
        <f>_xlfn.XLOOKUP(tblOrders[[#This Row],[OrderID]], tblShipping[OrderID], tblShipping[ShipMode])</f>
        <v>Standard</v>
      </c>
      <c r="R3263" t="str">
        <f>IFERROR(_xlfn.XLOOKUP(A3262, tblCustomers[CustomerID], tblCustomers[CustomerName]), "Not Found")</f>
        <v>Not Found</v>
      </c>
      <c r="S3263" t="str">
        <f>IF(tblOrders[[#This Row],[Sales]]&gt;1000000,"High Value","Standard")</f>
        <v>Standard</v>
      </c>
      <c r="T3263" t="str">
        <f>_xlfn.XLOOKUP(tblOrders[[#This Row],[ProductID]], tblProducts[ProductID], tblProducts[ProductName])</f>
        <v>Product 83</v>
      </c>
      <c r="U3263">
        <f>_xlfn.XLOOKUP(tblOrders[[#This Row],[SalesRepID]], tblSalesreps[RepID], tblSalesreps[Target])</f>
        <v>14265630</v>
      </c>
    </row>
    <row r="3264" spans="1:21">
      <c r="A3264" t="s">
        <v>4061</v>
      </c>
      <c r="B3264" s="7" t="s">
        <v>1206</v>
      </c>
      <c r="C3264" t="s">
        <v>602</v>
      </c>
      <c r="D3264" t="s">
        <v>422</v>
      </c>
      <c r="E3264" t="s">
        <v>119</v>
      </c>
      <c r="F3264" t="s">
        <v>14</v>
      </c>
      <c r="G3264">
        <v>2</v>
      </c>
      <c r="H3264">
        <v>0.05</v>
      </c>
      <c r="I3264" s="2">
        <v>149467.29999999999</v>
      </c>
      <c r="J3264" t="str">
        <f>_xlfn.XLOOKUP(tblOrders[[#This Row],[CustomerID]], tblCustomers[CustomerID], tblCustomers[CustomerName])</f>
        <v>Customer 226</v>
      </c>
      <c r="K3264" t="str">
        <f>_xlfn.XLOOKUP(tblOrders[[#This Row],[CustomerID]], tblCustomers[CustomerID], tblCustomers[Segment])</f>
        <v>Corporate</v>
      </c>
      <c r="L3264" t="str">
        <f>_xlfn.XLOOKUP(tblOrders[[#This Row],[ProductID]], tblProducts[ProductID], tblProducts[Category])</f>
        <v>Furniture</v>
      </c>
      <c r="M3264">
        <f>_xlfn.XLOOKUP(tblOrders[[#This Row],[ProductID]], tblProducts[ProductID], tblProducts[CostPrice])</f>
        <v>69526</v>
      </c>
      <c r="N3264">
        <f>tblOrders[[#This Row],[Sales]]-(tblOrders[[#This Row],[CostPrice]]*tblOrders[[#This Row],[Quantity]])</f>
        <v>10415.299999999988</v>
      </c>
      <c r="O3264" t="str">
        <f>TEXT(tblOrders[[#This Row],[Date]],"mmm-yyyy")</f>
        <v>Aug-2025</v>
      </c>
      <c r="P3264" t="str">
        <f>_xlfn.XLOOKUP(tblOrders[[#This Row],[OrderID]], tblReturns[OrderID], tblReturns[Returned])</f>
        <v>No</v>
      </c>
      <c r="Q3264" t="str">
        <f>_xlfn.XLOOKUP(tblOrders[[#This Row],[OrderID]], tblShipping[OrderID], tblShipping[ShipMode])</f>
        <v>Express</v>
      </c>
      <c r="R3264" t="str">
        <f>IFERROR(_xlfn.XLOOKUP(A3263, tblCustomers[CustomerID], tblCustomers[CustomerName]), "Not Found")</f>
        <v>Not Found</v>
      </c>
      <c r="S3264" t="str">
        <f>IF(tblOrders[[#This Row],[Sales]]&gt;1000000,"High Value","Standard")</f>
        <v>Standard</v>
      </c>
      <c r="T3264" t="str">
        <f>_xlfn.XLOOKUP(tblOrders[[#This Row],[ProductID]], tblProducts[ProductID], tblProducts[ProductName])</f>
        <v>Product 36</v>
      </c>
      <c r="U3264">
        <f>_xlfn.XLOOKUP(tblOrders[[#This Row],[SalesRepID]], tblSalesreps[RepID], tblSalesreps[Target])</f>
        <v>5886694</v>
      </c>
    </row>
    <row r="3265" spans="1:21">
      <c r="A3265" t="s">
        <v>4062</v>
      </c>
      <c r="B3265" s="7" t="s">
        <v>895</v>
      </c>
      <c r="C3265" t="s">
        <v>803</v>
      </c>
      <c r="D3265" t="s">
        <v>216</v>
      </c>
      <c r="E3265" t="s">
        <v>87</v>
      </c>
      <c r="F3265" t="s">
        <v>26</v>
      </c>
      <c r="G3265">
        <v>10</v>
      </c>
      <c r="H3265">
        <v>0.2</v>
      </c>
      <c r="I3265" s="2">
        <v>321016</v>
      </c>
      <c r="J3265" t="str">
        <f>_xlfn.XLOOKUP(tblOrders[[#This Row],[CustomerID]], tblCustomers[CustomerID], tblCustomers[CustomerName])</f>
        <v>Customer 153</v>
      </c>
      <c r="K3265" t="str">
        <f>_xlfn.XLOOKUP(tblOrders[[#This Row],[CustomerID]], tblCustomers[CustomerID], tblCustomers[Segment])</f>
        <v>SME</v>
      </c>
      <c r="L3265" t="str">
        <f>_xlfn.XLOOKUP(tblOrders[[#This Row],[ProductID]], tblProducts[ProductID], tblProducts[Category])</f>
        <v>Home</v>
      </c>
      <c r="M3265">
        <f>_xlfn.XLOOKUP(tblOrders[[#This Row],[ProductID]], tblProducts[ProductID], tblProducts[CostPrice])</f>
        <v>15200</v>
      </c>
      <c r="N3265">
        <f>tblOrders[[#This Row],[Sales]]-(tblOrders[[#This Row],[CostPrice]]*tblOrders[[#This Row],[Quantity]])</f>
        <v>169016</v>
      </c>
      <c r="O3265" t="str">
        <f>TEXT(tblOrders[[#This Row],[Date]],"mmm-yyyy")</f>
        <v>Mar-2025</v>
      </c>
      <c r="P3265" t="str">
        <f>_xlfn.XLOOKUP(tblOrders[[#This Row],[OrderID]], tblReturns[OrderID], tblReturns[Returned])</f>
        <v>No</v>
      </c>
      <c r="Q3265" t="str">
        <f>_xlfn.XLOOKUP(tblOrders[[#This Row],[OrderID]], tblShipping[OrderID], tblShipping[ShipMode])</f>
        <v>Standard</v>
      </c>
      <c r="R3265" t="str">
        <f>IFERROR(_xlfn.XLOOKUP(A3264, tblCustomers[CustomerID], tblCustomers[CustomerName]), "Not Found")</f>
        <v>Not Found</v>
      </c>
      <c r="S3265" t="str">
        <f>IF(tblOrders[[#This Row],[Sales]]&gt;1000000,"High Value","Standard")</f>
        <v>Standard</v>
      </c>
      <c r="T3265" t="str">
        <f>_xlfn.XLOOKUP(tblOrders[[#This Row],[ProductID]], tblProducts[ProductID], tblProducts[ProductName])</f>
        <v>Product 52</v>
      </c>
      <c r="U3265">
        <f>_xlfn.XLOOKUP(tblOrders[[#This Row],[SalesRepID]], tblSalesreps[RepID], tblSalesreps[Target])</f>
        <v>18500989</v>
      </c>
    </row>
    <row r="3266" spans="1:21">
      <c r="A3266" t="s">
        <v>4063</v>
      </c>
      <c r="B3266" s="7" t="s">
        <v>184</v>
      </c>
      <c r="C3266" t="s">
        <v>684</v>
      </c>
      <c r="D3266" t="s">
        <v>83</v>
      </c>
      <c r="E3266" t="s">
        <v>165</v>
      </c>
      <c r="F3266" t="s">
        <v>20</v>
      </c>
      <c r="G3266">
        <v>4</v>
      </c>
      <c r="H3266">
        <v>0</v>
      </c>
      <c r="I3266" s="2">
        <v>349492</v>
      </c>
      <c r="J3266" t="str">
        <f>_xlfn.XLOOKUP(tblOrders[[#This Row],[CustomerID]], tblCustomers[CustomerID], tblCustomers[CustomerName])</f>
        <v>Customer 55</v>
      </c>
      <c r="K3266" t="str">
        <f>_xlfn.XLOOKUP(tblOrders[[#This Row],[CustomerID]], tblCustomers[CustomerID], tblCustomers[Segment])</f>
        <v>Corporate</v>
      </c>
      <c r="L3266" t="str">
        <f>_xlfn.XLOOKUP(tblOrders[[#This Row],[ProductID]], tblProducts[ProductID], tblProducts[Category])</f>
        <v>Furniture</v>
      </c>
      <c r="M3266">
        <f>_xlfn.XLOOKUP(tblOrders[[#This Row],[ProductID]], tblProducts[ProductID], tblProducts[CostPrice])</f>
        <v>79600</v>
      </c>
      <c r="N3266">
        <f>tblOrders[[#This Row],[Sales]]-(tblOrders[[#This Row],[CostPrice]]*tblOrders[[#This Row],[Quantity]])</f>
        <v>31092</v>
      </c>
      <c r="O3266" t="str">
        <f>TEXT(tblOrders[[#This Row],[Date]],"mmm-yyyy")</f>
        <v>May-2025</v>
      </c>
      <c r="P3266" t="str">
        <f>_xlfn.XLOOKUP(tblOrders[[#This Row],[OrderID]], tblReturns[OrderID], tblReturns[Returned])</f>
        <v>No</v>
      </c>
      <c r="Q3266" t="str">
        <f>_xlfn.XLOOKUP(tblOrders[[#This Row],[OrderID]], tblShipping[OrderID], tblShipping[ShipMode])</f>
        <v>Express</v>
      </c>
      <c r="R3266" t="str">
        <f>IFERROR(_xlfn.XLOOKUP(A3265, tblCustomers[CustomerID], tblCustomers[CustomerName]), "Not Found")</f>
        <v>Not Found</v>
      </c>
      <c r="S3266" t="str">
        <f>IF(tblOrders[[#This Row],[Sales]]&gt;1000000,"High Value","Standard")</f>
        <v>Standard</v>
      </c>
      <c r="T3266" t="str">
        <f>_xlfn.XLOOKUP(tblOrders[[#This Row],[ProductID]], tblProducts[ProductID], tblProducts[ProductName])</f>
        <v>Product 43</v>
      </c>
      <c r="U3266">
        <f>_xlfn.XLOOKUP(tblOrders[[#This Row],[SalesRepID]], tblSalesreps[RepID], tblSalesreps[Target])</f>
        <v>16839910</v>
      </c>
    </row>
    <row r="3267" spans="1:21">
      <c r="A3267" t="s">
        <v>4064</v>
      </c>
      <c r="B3267" s="7" t="s">
        <v>332</v>
      </c>
      <c r="C3267" t="s">
        <v>814</v>
      </c>
      <c r="D3267" t="s">
        <v>39</v>
      </c>
      <c r="E3267" t="s">
        <v>197</v>
      </c>
      <c r="F3267" t="s">
        <v>88</v>
      </c>
      <c r="G3267">
        <v>4</v>
      </c>
      <c r="H3267">
        <v>0</v>
      </c>
      <c r="I3267" s="2">
        <v>566332</v>
      </c>
      <c r="J3267" t="str">
        <f>_xlfn.XLOOKUP(tblOrders[[#This Row],[CustomerID]], tblCustomers[CustomerID], tblCustomers[CustomerName])</f>
        <v>Customer 235</v>
      </c>
      <c r="K3267" t="str">
        <f>_xlfn.XLOOKUP(tblOrders[[#This Row],[CustomerID]], tblCustomers[CustomerID], tblCustomers[Segment])</f>
        <v>Consumer</v>
      </c>
      <c r="L3267" t="str">
        <f>_xlfn.XLOOKUP(tblOrders[[#This Row],[ProductID]], tblProducts[ProductID], tblProducts[Category])</f>
        <v>Office</v>
      </c>
      <c r="M3267">
        <f>_xlfn.XLOOKUP(tblOrders[[#This Row],[ProductID]], tblProducts[ProductID], tblProducts[CostPrice])</f>
        <v>63926</v>
      </c>
      <c r="N3267">
        <f>tblOrders[[#This Row],[Sales]]-(tblOrders[[#This Row],[CostPrice]]*tblOrders[[#This Row],[Quantity]])</f>
        <v>310628</v>
      </c>
      <c r="O3267" t="str">
        <f>TEXT(tblOrders[[#This Row],[Date]],"mmm-yyyy")</f>
        <v>Aug-2025</v>
      </c>
      <c r="P3267" t="str">
        <f>_xlfn.XLOOKUP(tblOrders[[#This Row],[OrderID]], tblReturns[OrderID], tblReturns[Returned])</f>
        <v>No</v>
      </c>
      <c r="Q3267" t="str">
        <f>_xlfn.XLOOKUP(tblOrders[[#This Row],[OrderID]], tblShipping[OrderID], tblShipping[ShipMode])</f>
        <v>Standard</v>
      </c>
      <c r="R3267" t="str">
        <f>IFERROR(_xlfn.XLOOKUP(A3266, tblCustomers[CustomerID], tblCustomers[CustomerName]), "Not Found")</f>
        <v>Not Found</v>
      </c>
      <c r="S3267" t="str">
        <f>IF(tblOrders[[#This Row],[Sales]]&gt;1000000,"High Value","Standard")</f>
        <v>Standard</v>
      </c>
      <c r="T3267" t="str">
        <f>_xlfn.XLOOKUP(tblOrders[[#This Row],[ProductID]], tblProducts[ProductID], tblProducts[ProductName])</f>
        <v>Product 4</v>
      </c>
      <c r="U3267">
        <f>_xlfn.XLOOKUP(tblOrders[[#This Row],[SalesRepID]], tblSalesreps[RepID], tblSalesreps[Target])</f>
        <v>19562258</v>
      </c>
    </row>
    <row r="3268" spans="1:21">
      <c r="A3268" t="s">
        <v>4065</v>
      </c>
      <c r="B3268" s="7" t="s">
        <v>1165</v>
      </c>
      <c r="C3268" t="s">
        <v>1564</v>
      </c>
      <c r="D3268" t="s">
        <v>100</v>
      </c>
      <c r="E3268" t="s">
        <v>87</v>
      </c>
      <c r="F3268" t="s">
        <v>51</v>
      </c>
      <c r="G3268">
        <v>8</v>
      </c>
      <c r="H3268">
        <v>0</v>
      </c>
      <c r="I3268" s="2">
        <v>688784</v>
      </c>
      <c r="J3268" t="str">
        <f>_xlfn.XLOOKUP(tblOrders[[#This Row],[CustomerID]], tblCustomers[CustomerID], tblCustomers[CustomerName])</f>
        <v>Customer 206</v>
      </c>
      <c r="K3268" t="str">
        <f>_xlfn.XLOOKUP(tblOrders[[#This Row],[CustomerID]], tblCustomers[CustomerID], tblCustomers[Segment])</f>
        <v>Consumer</v>
      </c>
      <c r="L3268" t="str">
        <f>_xlfn.XLOOKUP(tblOrders[[#This Row],[ProductID]], tblProducts[ProductID], tblProducts[Category])</f>
        <v>Electronics</v>
      </c>
      <c r="M3268">
        <f>_xlfn.XLOOKUP(tblOrders[[#This Row],[ProductID]], tblProducts[ProductID], tblProducts[CostPrice])</f>
        <v>39197</v>
      </c>
      <c r="N3268">
        <f>tblOrders[[#This Row],[Sales]]-(tblOrders[[#This Row],[CostPrice]]*tblOrders[[#This Row],[Quantity]])</f>
        <v>375208</v>
      </c>
      <c r="O3268" t="str">
        <f>TEXT(tblOrders[[#This Row],[Date]],"mmm-yyyy")</f>
        <v>May-2025</v>
      </c>
      <c r="P3268" t="str">
        <f>_xlfn.XLOOKUP(tblOrders[[#This Row],[OrderID]], tblReturns[OrderID], tblReturns[Returned])</f>
        <v>No</v>
      </c>
      <c r="Q3268" t="str">
        <f>_xlfn.XLOOKUP(tblOrders[[#This Row],[OrderID]], tblShipping[OrderID], tblShipping[ShipMode])</f>
        <v>Pickup</v>
      </c>
      <c r="R3268" t="str">
        <f>IFERROR(_xlfn.XLOOKUP(A3267, tblCustomers[CustomerID], tblCustomers[CustomerName]), "Not Found")</f>
        <v>Not Found</v>
      </c>
      <c r="S3268" t="str">
        <f>IF(tblOrders[[#This Row],[Sales]]&gt;1000000,"High Value","Standard")</f>
        <v>Standard</v>
      </c>
      <c r="T3268" t="str">
        <f>_xlfn.XLOOKUP(tblOrders[[#This Row],[ProductID]], tblProducts[ProductID], tblProducts[ProductName])</f>
        <v>Product 21</v>
      </c>
      <c r="U3268">
        <f>_xlfn.XLOOKUP(tblOrders[[#This Row],[SalesRepID]], tblSalesreps[RepID], tblSalesreps[Target])</f>
        <v>18500989</v>
      </c>
    </row>
    <row r="3269" spans="1:21">
      <c r="A3269" t="s">
        <v>4066</v>
      </c>
      <c r="B3269" s="7" t="s">
        <v>286</v>
      </c>
      <c r="C3269" t="s">
        <v>239</v>
      </c>
      <c r="D3269" t="s">
        <v>244</v>
      </c>
      <c r="E3269" t="s">
        <v>197</v>
      </c>
      <c r="F3269" t="s">
        <v>26</v>
      </c>
      <c r="G3269">
        <v>2</v>
      </c>
      <c r="H3269">
        <v>0.2</v>
      </c>
      <c r="I3269" s="2">
        <v>67312</v>
      </c>
      <c r="J3269" t="str">
        <f>_xlfn.XLOOKUP(tblOrders[[#This Row],[CustomerID]], tblCustomers[CustomerID], tblCustomers[CustomerName])</f>
        <v>Customer 146</v>
      </c>
      <c r="K3269" t="str">
        <f>_xlfn.XLOOKUP(tblOrders[[#This Row],[CustomerID]], tblCustomers[CustomerID], tblCustomers[Segment])</f>
        <v>Consumer</v>
      </c>
      <c r="L3269" t="str">
        <f>_xlfn.XLOOKUP(tblOrders[[#This Row],[ProductID]], tblProducts[ProductID], tblProducts[Category])</f>
        <v>Electronics</v>
      </c>
      <c r="M3269">
        <f>_xlfn.XLOOKUP(tblOrders[[#This Row],[ProductID]], tblProducts[ProductID], tblProducts[CostPrice])</f>
        <v>12227</v>
      </c>
      <c r="N3269">
        <f>tblOrders[[#This Row],[Sales]]-(tblOrders[[#This Row],[CostPrice]]*tblOrders[[#This Row],[Quantity]])</f>
        <v>42858</v>
      </c>
      <c r="O3269" t="str">
        <f>TEXT(tblOrders[[#This Row],[Date]],"mmm-yyyy")</f>
        <v>Dec-2025</v>
      </c>
      <c r="P3269" t="str">
        <f>_xlfn.XLOOKUP(tblOrders[[#This Row],[OrderID]], tblReturns[OrderID], tblReturns[Returned])</f>
        <v>No</v>
      </c>
      <c r="Q3269" t="str">
        <f>_xlfn.XLOOKUP(tblOrders[[#This Row],[OrderID]], tblShipping[OrderID], tblShipping[ShipMode])</f>
        <v>Pickup</v>
      </c>
      <c r="R3269" t="str">
        <f>IFERROR(_xlfn.XLOOKUP(A3268, tblCustomers[CustomerID], tblCustomers[CustomerName]), "Not Found")</f>
        <v>Not Found</v>
      </c>
      <c r="S3269" t="str">
        <f>IF(tblOrders[[#This Row],[Sales]]&gt;1000000,"High Value","Standard")</f>
        <v>Standard</v>
      </c>
      <c r="T3269" t="str">
        <f>_xlfn.XLOOKUP(tblOrders[[#This Row],[ProductID]], tblProducts[ProductID], tblProducts[ProductName])</f>
        <v>Product 96</v>
      </c>
      <c r="U3269">
        <f>_xlfn.XLOOKUP(tblOrders[[#This Row],[SalesRepID]], tblSalesreps[RepID], tblSalesreps[Target])</f>
        <v>19562258</v>
      </c>
    </row>
    <row r="3270" spans="1:21">
      <c r="A3270" t="s">
        <v>4067</v>
      </c>
      <c r="B3270" s="7" t="s">
        <v>218</v>
      </c>
      <c r="C3270" t="s">
        <v>1147</v>
      </c>
      <c r="D3270" t="s">
        <v>400</v>
      </c>
      <c r="E3270" t="s">
        <v>205</v>
      </c>
      <c r="F3270" t="s">
        <v>14</v>
      </c>
      <c r="G3270">
        <v>5</v>
      </c>
      <c r="H3270">
        <v>0.2</v>
      </c>
      <c r="I3270" s="2">
        <v>536096</v>
      </c>
      <c r="J3270" t="str">
        <f>_xlfn.XLOOKUP(tblOrders[[#This Row],[CustomerID]], tblCustomers[CustomerID], tblCustomers[CustomerName])</f>
        <v>Customer 258</v>
      </c>
      <c r="K3270" t="str">
        <f>_xlfn.XLOOKUP(tblOrders[[#This Row],[CustomerID]], tblCustomers[CustomerID], tblCustomers[Segment])</f>
        <v>Corporate</v>
      </c>
      <c r="L3270" t="str">
        <f>_xlfn.XLOOKUP(tblOrders[[#This Row],[ProductID]], tblProducts[ProductID], tblProducts[Category])</f>
        <v>Electronics</v>
      </c>
      <c r="M3270">
        <f>_xlfn.XLOOKUP(tblOrders[[#This Row],[ProductID]], tblProducts[ProductID], tblProducts[CostPrice])</f>
        <v>36044</v>
      </c>
      <c r="N3270">
        <f>tblOrders[[#This Row],[Sales]]-(tblOrders[[#This Row],[CostPrice]]*tblOrders[[#This Row],[Quantity]])</f>
        <v>355876</v>
      </c>
      <c r="O3270" t="str">
        <f>TEXT(tblOrders[[#This Row],[Date]],"mmm-yyyy")</f>
        <v>Aug-2025</v>
      </c>
      <c r="P3270" t="str">
        <f>_xlfn.XLOOKUP(tblOrders[[#This Row],[OrderID]], tblReturns[OrderID], tblReturns[Returned])</f>
        <v>No</v>
      </c>
      <c r="Q3270" t="str">
        <f>_xlfn.XLOOKUP(tblOrders[[#This Row],[OrderID]], tblShipping[OrderID], tblShipping[ShipMode])</f>
        <v>Pickup</v>
      </c>
      <c r="R3270" t="str">
        <f>IFERROR(_xlfn.XLOOKUP(A3269, tblCustomers[CustomerID], tblCustomers[CustomerName]), "Not Found")</f>
        <v>Not Found</v>
      </c>
      <c r="S3270" t="str">
        <f>IF(tblOrders[[#This Row],[Sales]]&gt;1000000,"High Value","Standard")</f>
        <v>Standard</v>
      </c>
      <c r="T3270" t="str">
        <f>_xlfn.XLOOKUP(tblOrders[[#This Row],[ProductID]], tblProducts[ProductID], tblProducts[ProductName])</f>
        <v>Product 29</v>
      </c>
      <c r="U3270">
        <f>_xlfn.XLOOKUP(tblOrders[[#This Row],[SalesRepID]], tblSalesreps[RepID], tblSalesreps[Target])</f>
        <v>16246424</v>
      </c>
    </row>
    <row r="3271" spans="1:21">
      <c r="A3271" t="s">
        <v>4068</v>
      </c>
      <c r="B3271" s="7" t="s">
        <v>446</v>
      </c>
      <c r="C3271" t="s">
        <v>33</v>
      </c>
      <c r="D3271" t="s">
        <v>516</v>
      </c>
      <c r="E3271" t="s">
        <v>13</v>
      </c>
      <c r="F3271" t="s">
        <v>26</v>
      </c>
      <c r="G3271">
        <v>7</v>
      </c>
      <c r="H3271">
        <v>0</v>
      </c>
      <c r="I3271" s="2">
        <v>954744</v>
      </c>
      <c r="J3271" t="str">
        <f>_xlfn.XLOOKUP(tblOrders[[#This Row],[CustomerID]], tblCustomers[CustomerID], tblCustomers[CustomerName])</f>
        <v>Customer 19</v>
      </c>
      <c r="K3271" t="str">
        <f>_xlfn.XLOOKUP(tblOrders[[#This Row],[CustomerID]], tblCustomers[CustomerID], tblCustomers[Segment])</f>
        <v>Consumer</v>
      </c>
      <c r="L3271" t="str">
        <f>_xlfn.XLOOKUP(tblOrders[[#This Row],[ProductID]], tblProducts[ProductID], tblProducts[Category])</f>
        <v>Home</v>
      </c>
      <c r="M3271">
        <f>_xlfn.XLOOKUP(tblOrders[[#This Row],[ProductID]], tblProducts[ProductID], tblProducts[CostPrice])</f>
        <v>48408</v>
      </c>
      <c r="N3271">
        <f>tblOrders[[#This Row],[Sales]]-(tblOrders[[#This Row],[CostPrice]]*tblOrders[[#This Row],[Quantity]])</f>
        <v>615888</v>
      </c>
      <c r="O3271" t="str">
        <f>TEXT(tblOrders[[#This Row],[Date]],"mmm-yyyy")</f>
        <v>Jan-2025</v>
      </c>
      <c r="P3271" t="str">
        <f>_xlfn.XLOOKUP(tblOrders[[#This Row],[OrderID]], tblReturns[OrderID], tblReturns[Returned])</f>
        <v>No</v>
      </c>
      <c r="Q3271" t="str">
        <f>_xlfn.XLOOKUP(tblOrders[[#This Row],[OrderID]], tblShipping[OrderID], tblShipping[ShipMode])</f>
        <v>Standard</v>
      </c>
      <c r="R3271" t="str">
        <f>IFERROR(_xlfn.XLOOKUP(A3270, tblCustomers[CustomerID], tblCustomers[CustomerName]), "Not Found")</f>
        <v>Not Found</v>
      </c>
      <c r="S3271" t="str">
        <f>IF(tblOrders[[#This Row],[Sales]]&gt;1000000,"High Value","Standard")</f>
        <v>Standard</v>
      </c>
      <c r="T3271" t="str">
        <f>_xlfn.XLOOKUP(tblOrders[[#This Row],[ProductID]], tblProducts[ProductID], tblProducts[ProductName])</f>
        <v>Product 12</v>
      </c>
      <c r="U3271">
        <f>_xlfn.XLOOKUP(tblOrders[[#This Row],[SalesRepID]], tblSalesreps[RepID], tblSalesreps[Target])</f>
        <v>11852878</v>
      </c>
    </row>
    <row r="3272" spans="1:21">
      <c r="A3272" t="s">
        <v>4069</v>
      </c>
      <c r="B3272" s="7" t="s">
        <v>296</v>
      </c>
      <c r="C3272" t="s">
        <v>451</v>
      </c>
      <c r="D3272" t="s">
        <v>513</v>
      </c>
      <c r="E3272" t="s">
        <v>40</v>
      </c>
      <c r="F3272" t="s">
        <v>14</v>
      </c>
      <c r="G3272">
        <v>6</v>
      </c>
      <c r="H3272">
        <v>0.2</v>
      </c>
      <c r="I3272" s="2">
        <v>414739.20000000001</v>
      </c>
      <c r="J3272" t="str">
        <f>_xlfn.XLOOKUP(tblOrders[[#This Row],[CustomerID]], tblCustomers[CustomerID], tblCustomers[CustomerName])</f>
        <v>Customer 221</v>
      </c>
      <c r="K3272" t="str">
        <f>_xlfn.XLOOKUP(tblOrders[[#This Row],[CustomerID]], tblCustomers[CustomerID], tblCustomers[Segment])</f>
        <v>Consumer</v>
      </c>
      <c r="L3272" t="str">
        <f>_xlfn.XLOOKUP(tblOrders[[#This Row],[ProductID]], tblProducts[ProductID], tblProducts[Category])</f>
        <v>Furniture</v>
      </c>
      <c r="M3272">
        <f>_xlfn.XLOOKUP(tblOrders[[#This Row],[ProductID]], tblProducts[ProductID], tblProducts[CostPrice])</f>
        <v>3310</v>
      </c>
      <c r="N3272">
        <f>tblOrders[[#This Row],[Sales]]-(tblOrders[[#This Row],[CostPrice]]*tblOrders[[#This Row],[Quantity]])</f>
        <v>394879.2</v>
      </c>
      <c r="O3272" t="str">
        <f>TEXT(tblOrders[[#This Row],[Date]],"mmm-yyyy")</f>
        <v>Nov-2025</v>
      </c>
      <c r="P3272" t="str">
        <f>_xlfn.XLOOKUP(tblOrders[[#This Row],[OrderID]], tblReturns[OrderID], tblReturns[Returned])</f>
        <v>No</v>
      </c>
      <c r="Q3272" t="str">
        <f>_xlfn.XLOOKUP(tblOrders[[#This Row],[OrderID]], tblShipping[OrderID], tblShipping[ShipMode])</f>
        <v>Express</v>
      </c>
      <c r="R3272" t="str">
        <f>IFERROR(_xlfn.XLOOKUP(A3271, tblCustomers[CustomerID], tblCustomers[CustomerName]), "Not Found")</f>
        <v>Not Found</v>
      </c>
      <c r="S3272" t="str">
        <f>IF(tblOrders[[#This Row],[Sales]]&gt;1000000,"High Value","Standard")</f>
        <v>Standard</v>
      </c>
      <c r="T3272" t="str">
        <f>_xlfn.XLOOKUP(tblOrders[[#This Row],[ProductID]], tblProducts[ProductID], tblProducts[ProductName])</f>
        <v>Product 5</v>
      </c>
      <c r="U3272">
        <f>_xlfn.XLOOKUP(tblOrders[[#This Row],[SalesRepID]], tblSalesreps[RepID], tblSalesreps[Target])</f>
        <v>6291486</v>
      </c>
    </row>
    <row r="3273" spans="1:21">
      <c r="A3273" t="s">
        <v>4070</v>
      </c>
      <c r="B3273" s="7" t="s">
        <v>360</v>
      </c>
      <c r="C3273" t="s">
        <v>436</v>
      </c>
      <c r="D3273" t="s">
        <v>667</v>
      </c>
      <c r="E3273" t="s">
        <v>74</v>
      </c>
      <c r="F3273" t="s">
        <v>14</v>
      </c>
      <c r="G3273">
        <v>3</v>
      </c>
      <c r="H3273">
        <v>0.2</v>
      </c>
      <c r="I3273" s="2">
        <v>154569.60000000001</v>
      </c>
      <c r="J3273" t="str">
        <f>_xlfn.XLOOKUP(tblOrders[[#This Row],[CustomerID]], tblCustomers[CustomerID], tblCustomers[CustomerName])</f>
        <v>Customer 129</v>
      </c>
      <c r="K3273" t="str">
        <f>_xlfn.XLOOKUP(tblOrders[[#This Row],[CustomerID]], tblCustomers[CustomerID], tblCustomers[Segment])</f>
        <v>Corporate</v>
      </c>
      <c r="L3273" t="str">
        <f>_xlfn.XLOOKUP(tblOrders[[#This Row],[ProductID]], tblProducts[ProductID], tblProducts[Category])</f>
        <v>Electronics</v>
      </c>
      <c r="M3273">
        <f>_xlfn.XLOOKUP(tblOrders[[#This Row],[ProductID]], tblProducts[ProductID], tblProducts[CostPrice])</f>
        <v>13676</v>
      </c>
      <c r="N3273">
        <f>tblOrders[[#This Row],[Sales]]-(tblOrders[[#This Row],[CostPrice]]*tblOrders[[#This Row],[Quantity]])</f>
        <v>113541.6</v>
      </c>
      <c r="O3273" t="str">
        <f>TEXT(tblOrders[[#This Row],[Date]],"mmm-yyyy")</f>
        <v>Mar-2025</v>
      </c>
      <c r="P3273" t="str">
        <f>_xlfn.XLOOKUP(tblOrders[[#This Row],[OrderID]], tblReturns[OrderID], tblReturns[Returned])</f>
        <v>No</v>
      </c>
      <c r="Q3273" t="str">
        <f>_xlfn.XLOOKUP(tblOrders[[#This Row],[OrderID]], tblShipping[OrderID], tblShipping[ShipMode])</f>
        <v>Express</v>
      </c>
      <c r="R3273" t="str">
        <f>IFERROR(_xlfn.XLOOKUP(A3272, tblCustomers[CustomerID], tblCustomers[CustomerName]), "Not Found")</f>
        <v>Not Found</v>
      </c>
      <c r="S3273" t="str">
        <f>IF(tblOrders[[#This Row],[Sales]]&gt;1000000,"High Value","Standard")</f>
        <v>Standard</v>
      </c>
      <c r="T3273" t="str">
        <f>_xlfn.XLOOKUP(tblOrders[[#This Row],[ProductID]], tblProducts[ProductID], tblProducts[ProductName])</f>
        <v>Product 10</v>
      </c>
      <c r="U3273">
        <f>_xlfn.XLOOKUP(tblOrders[[#This Row],[SalesRepID]], tblSalesreps[RepID], tblSalesreps[Target])</f>
        <v>7254801</v>
      </c>
    </row>
    <row r="3274" spans="1:21">
      <c r="A3274" t="s">
        <v>4071</v>
      </c>
      <c r="B3274" s="7" t="s">
        <v>367</v>
      </c>
      <c r="C3274" t="s">
        <v>534</v>
      </c>
      <c r="D3274" t="s">
        <v>130</v>
      </c>
      <c r="E3274" t="s">
        <v>74</v>
      </c>
      <c r="F3274" t="s">
        <v>20</v>
      </c>
      <c r="G3274">
        <v>8</v>
      </c>
      <c r="H3274">
        <v>0.1</v>
      </c>
      <c r="I3274" s="2">
        <v>549813.6</v>
      </c>
      <c r="J3274" t="str">
        <f>_xlfn.XLOOKUP(tblOrders[[#This Row],[CustomerID]], tblCustomers[CustomerID], tblCustomers[CustomerName])</f>
        <v>Customer 66</v>
      </c>
      <c r="K3274" t="str">
        <f>_xlfn.XLOOKUP(tblOrders[[#This Row],[CustomerID]], tblCustomers[CustomerID], tblCustomers[Segment])</f>
        <v>Consumer</v>
      </c>
      <c r="L3274" t="str">
        <f>_xlfn.XLOOKUP(tblOrders[[#This Row],[ProductID]], tblProducts[ProductID], tblProducts[Category])</f>
        <v>Home</v>
      </c>
      <c r="M3274">
        <f>_xlfn.XLOOKUP(tblOrders[[#This Row],[ProductID]], tblProducts[ProductID], tblProducts[CostPrice])</f>
        <v>4229</v>
      </c>
      <c r="N3274">
        <f>tblOrders[[#This Row],[Sales]]-(tblOrders[[#This Row],[CostPrice]]*tblOrders[[#This Row],[Quantity]])</f>
        <v>515981.6</v>
      </c>
      <c r="O3274" t="str">
        <f>TEXT(tblOrders[[#This Row],[Date]],"mmm-yyyy")</f>
        <v>Apr-2025</v>
      </c>
      <c r="P3274" t="str">
        <f>_xlfn.XLOOKUP(tblOrders[[#This Row],[OrderID]], tblReturns[OrderID], tblReturns[Returned])</f>
        <v>No</v>
      </c>
      <c r="Q3274" t="str">
        <f>_xlfn.XLOOKUP(tblOrders[[#This Row],[OrderID]], tblShipping[OrderID], tblShipping[ShipMode])</f>
        <v>Pickup</v>
      </c>
      <c r="R3274" t="str">
        <f>IFERROR(_xlfn.XLOOKUP(A3273, tblCustomers[CustomerID], tblCustomers[CustomerName]), "Not Found")</f>
        <v>Not Found</v>
      </c>
      <c r="S3274" t="str">
        <f>IF(tblOrders[[#This Row],[Sales]]&gt;1000000,"High Value","Standard")</f>
        <v>Standard</v>
      </c>
      <c r="T3274" t="str">
        <f>_xlfn.XLOOKUP(tblOrders[[#This Row],[ProductID]], tblProducts[ProductID], tblProducts[ProductName])</f>
        <v>Product 92</v>
      </c>
      <c r="U3274">
        <f>_xlfn.XLOOKUP(tblOrders[[#This Row],[SalesRepID]], tblSalesreps[RepID], tblSalesreps[Target])</f>
        <v>7254801</v>
      </c>
    </row>
    <row r="3275" spans="1:21">
      <c r="A3275" t="s">
        <v>4072</v>
      </c>
      <c r="B3275" s="7" t="s">
        <v>715</v>
      </c>
      <c r="C3275" t="s">
        <v>399</v>
      </c>
      <c r="D3275" t="s">
        <v>130</v>
      </c>
      <c r="E3275" t="s">
        <v>210</v>
      </c>
      <c r="F3275" t="s">
        <v>51</v>
      </c>
      <c r="G3275">
        <v>2</v>
      </c>
      <c r="H3275">
        <v>0</v>
      </c>
      <c r="I3275" s="2">
        <v>22184</v>
      </c>
      <c r="J3275" t="str">
        <f>_xlfn.XLOOKUP(tblOrders[[#This Row],[CustomerID]], tblCustomers[CustomerID], tblCustomers[CustomerName])</f>
        <v>Customer 26</v>
      </c>
      <c r="K3275" t="str">
        <f>_xlfn.XLOOKUP(tblOrders[[#This Row],[CustomerID]], tblCustomers[CustomerID], tblCustomers[Segment])</f>
        <v>SME</v>
      </c>
      <c r="L3275" t="str">
        <f>_xlfn.XLOOKUP(tblOrders[[#This Row],[ProductID]], tblProducts[ProductID], tblProducts[Category])</f>
        <v>Home</v>
      </c>
      <c r="M3275">
        <f>_xlfn.XLOOKUP(tblOrders[[#This Row],[ProductID]], tblProducts[ProductID], tblProducts[CostPrice])</f>
        <v>4229</v>
      </c>
      <c r="N3275">
        <f>tblOrders[[#This Row],[Sales]]-(tblOrders[[#This Row],[CostPrice]]*tblOrders[[#This Row],[Quantity]])</f>
        <v>13726</v>
      </c>
      <c r="O3275" t="str">
        <f>TEXT(tblOrders[[#This Row],[Date]],"mmm-yyyy")</f>
        <v>May-2025</v>
      </c>
      <c r="P3275" t="str">
        <f>_xlfn.XLOOKUP(tblOrders[[#This Row],[OrderID]], tblReturns[OrderID], tblReturns[Returned])</f>
        <v>No</v>
      </c>
      <c r="Q3275" t="str">
        <f>_xlfn.XLOOKUP(tblOrders[[#This Row],[OrderID]], tblShipping[OrderID], tblShipping[ShipMode])</f>
        <v>Pickup</v>
      </c>
      <c r="R3275" t="str">
        <f>IFERROR(_xlfn.XLOOKUP(A3274, tblCustomers[CustomerID], tblCustomers[CustomerName]), "Not Found")</f>
        <v>Not Found</v>
      </c>
      <c r="S3275" t="str">
        <f>IF(tblOrders[[#This Row],[Sales]]&gt;1000000,"High Value","Standard")</f>
        <v>Standard</v>
      </c>
      <c r="T3275" t="str">
        <f>_xlfn.XLOOKUP(tblOrders[[#This Row],[ProductID]], tblProducts[ProductID], tblProducts[ProductName])</f>
        <v>Product 92</v>
      </c>
      <c r="U3275">
        <f>_xlfn.XLOOKUP(tblOrders[[#This Row],[SalesRepID]], tblSalesreps[RepID], tblSalesreps[Target])</f>
        <v>19336654</v>
      </c>
    </row>
    <row r="3276" spans="1:21">
      <c r="A3276" t="s">
        <v>4073</v>
      </c>
      <c r="B3276" s="7" t="s">
        <v>238</v>
      </c>
      <c r="C3276" t="s">
        <v>996</v>
      </c>
      <c r="D3276" t="s">
        <v>513</v>
      </c>
      <c r="E3276" t="s">
        <v>87</v>
      </c>
      <c r="F3276" t="s">
        <v>51</v>
      </c>
      <c r="G3276">
        <v>8</v>
      </c>
      <c r="H3276">
        <v>0.15</v>
      </c>
      <c r="I3276" s="2">
        <v>305802.8</v>
      </c>
      <c r="J3276" t="str">
        <f>_xlfn.XLOOKUP(tblOrders[[#This Row],[CustomerID]], tblCustomers[CustomerID], tblCustomers[CustomerName])</f>
        <v>Customer 189</v>
      </c>
      <c r="K3276" t="str">
        <f>_xlfn.XLOOKUP(tblOrders[[#This Row],[CustomerID]], tblCustomers[CustomerID], tblCustomers[Segment])</f>
        <v>SME</v>
      </c>
      <c r="L3276" t="str">
        <f>_xlfn.XLOOKUP(tblOrders[[#This Row],[ProductID]], tblProducts[ProductID], tblProducts[Category])</f>
        <v>Furniture</v>
      </c>
      <c r="M3276">
        <f>_xlfn.XLOOKUP(tblOrders[[#This Row],[ProductID]], tblProducts[ProductID], tblProducts[CostPrice])</f>
        <v>3310</v>
      </c>
      <c r="N3276">
        <f>tblOrders[[#This Row],[Sales]]-(tblOrders[[#This Row],[CostPrice]]*tblOrders[[#This Row],[Quantity]])</f>
        <v>279322.8</v>
      </c>
      <c r="O3276" t="str">
        <f>TEXT(tblOrders[[#This Row],[Date]],"mmm-yyyy")</f>
        <v>Sep-2025</v>
      </c>
      <c r="P3276" t="str">
        <f>_xlfn.XLOOKUP(tblOrders[[#This Row],[OrderID]], tblReturns[OrderID], tblReturns[Returned])</f>
        <v>No</v>
      </c>
      <c r="Q3276" t="str">
        <f>_xlfn.XLOOKUP(tblOrders[[#This Row],[OrderID]], tblShipping[OrderID], tblShipping[ShipMode])</f>
        <v>Pickup</v>
      </c>
      <c r="R3276" t="str">
        <f>IFERROR(_xlfn.XLOOKUP(A3275, tblCustomers[CustomerID], tblCustomers[CustomerName]), "Not Found")</f>
        <v>Not Found</v>
      </c>
      <c r="S3276" t="str">
        <f>IF(tblOrders[[#This Row],[Sales]]&gt;1000000,"High Value","Standard")</f>
        <v>Standard</v>
      </c>
      <c r="T3276" t="str">
        <f>_xlfn.XLOOKUP(tblOrders[[#This Row],[ProductID]], tblProducts[ProductID], tblProducts[ProductName])</f>
        <v>Product 5</v>
      </c>
      <c r="U3276">
        <f>_xlfn.XLOOKUP(tblOrders[[#This Row],[SalesRepID]], tblSalesreps[RepID], tblSalesreps[Target])</f>
        <v>18500989</v>
      </c>
    </row>
    <row r="3277" spans="1:21">
      <c r="A3277" t="s">
        <v>4074</v>
      </c>
      <c r="B3277" s="7" t="s">
        <v>558</v>
      </c>
      <c r="C3277" t="s">
        <v>434</v>
      </c>
      <c r="D3277" t="s">
        <v>232</v>
      </c>
      <c r="E3277" t="s">
        <v>202</v>
      </c>
      <c r="F3277" t="s">
        <v>88</v>
      </c>
      <c r="G3277">
        <v>4</v>
      </c>
      <c r="H3277">
        <v>0.2</v>
      </c>
      <c r="I3277" s="2">
        <v>427904</v>
      </c>
      <c r="J3277" t="str">
        <f>_xlfn.XLOOKUP(tblOrders[[#This Row],[CustomerID]], tblCustomers[CustomerID], tblCustomers[CustomerName])</f>
        <v>Customer 29</v>
      </c>
      <c r="K3277" t="str">
        <f>_xlfn.XLOOKUP(tblOrders[[#This Row],[CustomerID]], tblCustomers[CustomerID], tblCustomers[Segment])</f>
        <v>Consumer</v>
      </c>
      <c r="L3277" t="str">
        <f>_xlfn.XLOOKUP(tblOrders[[#This Row],[ProductID]], tblProducts[ProductID], tblProducts[Category])</f>
        <v>Electronics</v>
      </c>
      <c r="M3277">
        <f>_xlfn.XLOOKUP(tblOrders[[#This Row],[ProductID]], tblProducts[ProductID], tblProducts[CostPrice])</f>
        <v>41456</v>
      </c>
      <c r="N3277">
        <f>tblOrders[[#This Row],[Sales]]-(tblOrders[[#This Row],[CostPrice]]*tblOrders[[#This Row],[Quantity]])</f>
        <v>262080</v>
      </c>
      <c r="O3277" t="str">
        <f>TEXT(tblOrders[[#This Row],[Date]],"mmm-yyyy")</f>
        <v>Dec-2025</v>
      </c>
      <c r="P3277" t="str">
        <f>_xlfn.XLOOKUP(tblOrders[[#This Row],[OrderID]], tblReturns[OrderID], tblReturns[Returned])</f>
        <v>Yes</v>
      </c>
      <c r="Q3277" t="str">
        <f>_xlfn.XLOOKUP(tblOrders[[#This Row],[OrderID]], tblShipping[OrderID], tblShipping[ShipMode])</f>
        <v>Express</v>
      </c>
      <c r="R3277" t="str">
        <f>IFERROR(_xlfn.XLOOKUP(A3276, tblCustomers[CustomerID], tblCustomers[CustomerName]), "Not Found")</f>
        <v>Not Found</v>
      </c>
      <c r="S3277" t="str">
        <f>IF(tblOrders[[#This Row],[Sales]]&gt;1000000,"High Value","Standard")</f>
        <v>Standard</v>
      </c>
      <c r="T3277" t="str">
        <f>_xlfn.XLOOKUP(tblOrders[[#This Row],[ProductID]], tblProducts[ProductID], tblProducts[ProductName])</f>
        <v>Product 86</v>
      </c>
      <c r="U3277">
        <f>_xlfn.XLOOKUP(tblOrders[[#This Row],[SalesRepID]], tblSalesreps[RepID], tblSalesreps[Target])</f>
        <v>10652665</v>
      </c>
    </row>
    <row r="3278" spans="1:21">
      <c r="A3278" t="s">
        <v>4075</v>
      </c>
      <c r="B3278" s="7" t="s">
        <v>1793</v>
      </c>
      <c r="C3278" t="s">
        <v>626</v>
      </c>
      <c r="D3278" t="s">
        <v>236</v>
      </c>
      <c r="E3278" t="s">
        <v>25</v>
      </c>
      <c r="F3278" t="s">
        <v>51</v>
      </c>
      <c r="G3278">
        <v>4</v>
      </c>
      <c r="H3278">
        <v>0.1</v>
      </c>
      <c r="I3278" s="2">
        <v>295502.40000000002</v>
      </c>
      <c r="J3278" t="str">
        <f>_xlfn.XLOOKUP(tblOrders[[#This Row],[CustomerID]], tblCustomers[CustomerID], tblCustomers[CustomerName])</f>
        <v>Customer 158</v>
      </c>
      <c r="K3278" t="str">
        <f>_xlfn.XLOOKUP(tblOrders[[#This Row],[CustomerID]], tblCustomers[CustomerID], tblCustomers[Segment])</f>
        <v>SME</v>
      </c>
      <c r="L3278" t="str">
        <f>_xlfn.XLOOKUP(tblOrders[[#This Row],[ProductID]], tblProducts[ProductID], tblProducts[Category])</f>
        <v>Furniture</v>
      </c>
      <c r="M3278">
        <f>_xlfn.XLOOKUP(tblOrders[[#This Row],[ProductID]], tblProducts[ProductID], tblProducts[CostPrice])</f>
        <v>21756</v>
      </c>
      <c r="N3278">
        <f>tblOrders[[#This Row],[Sales]]-(tblOrders[[#This Row],[CostPrice]]*tblOrders[[#This Row],[Quantity]])</f>
        <v>208478.40000000002</v>
      </c>
      <c r="O3278" t="str">
        <f>TEXT(tblOrders[[#This Row],[Date]],"mmm-yyyy")</f>
        <v>Aug-2025</v>
      </c>
      <c r="P3278" t="str">
        <f>_xlfn.XLOOKUP(tblOrders[[#This Row],[OrderID]], tblReturns[OrderID], tblReturns[Returned])</f>
        <v>No</v>
      </c>
      <c r="Q3278" t="str">
        <f>_xlfn.XLOOKUP(tblOrders[[#This Row],[OrderID]], tblShipping[OrderID], tblShipping[ShipMode])</f>
        <v>Standard</v>
      </c>
      <c r="R3278" t="str">
        <f>IFERROR(_xlfn.XLOOKUP(A3277, tblCustomers[CustomerID], tblCustomers[CustomerName]), "Not Found")</f>
        <v>Not Found</v>
      </c>
      <c r="S3278" t="str">
        <f>IF(tblOrders[[#This Row],[Sales]]&gt;1000000,"High Value","Standard")</f>
        <v>Standard</v>
      </c>
      <c r="T3278" t="str">
        <f>_xlfn.XLOOKUP(tblOrders[[#This Row],[ProductID]], tblProducts[ProductID], tblProducts[ProductName])</f>
        <v>Product 41</v>
      </c>
      <c r="U3278">
        <f>_xlfn.XLOOKUP(tblOrders[[#This Row],[SalesRepID]], tblSalesreps[RepID], tblSalesreps[Target])</f>
        <v>7094914</v>
      </c>
    </row>
    <row r="3279" spans="1:21">
      <c r="A3279" t="s">
        <v>4076</v>
      </c>
      <c r="B3279" s="7" t="s">
        <v>572</v>
      </c>
      <c r="C3279" t="s">
        <v>258</v>
      </c>
      <c r="D3279" t="s">
        <v>126</v>
      </c>
      <c r="E3279" t="s">
        <v>197</v>
      </c>
      <c r="F3279" t="s">
        <v>88</v>
      </c>
      <c r="G3279">
        <v>9</v>
      </c>
      <c r="H3279">
        <v>0.2</v>
      </c>
      <c r="I3279" s="2">
        <v>690451.2</v>
      </c>
      <c r="J3279" t="str">
        <f>_xlfn.XLOOKUP(tblOrders[[#This Row],[CustomerID]], tblCustomers[CustomerID], tblCustomers[CustomerName])</f>
        <v>Customer 188</v>
      </c>
      <c r="K3279" t="str">
        <f>_xlfn.XLOOKUP(tblOrders[[#This Row],[CustomerID]], tblCustomers[CustomerID], tblCustomers[Segment])</f>
        <v>Consumer</v>
      </c>
      <c r="L3279" t="str">
        <f>_xlfn.XLOOKUP(tblOrders[[#This Row],[ProductID]], tblProducts[ProductID], tblProducts[Category])</f>
        <v>Furniture</v>
      </c>
      <c r="M3279">
        <f>_xlfn.XLOOKUP(tblOrders[[#This Row],[ProductID]], tblProducts[ProductID], tblProducts[CostPrice])</f>
        <v>47434</v>
      </c>
      <c r="N3279">
        <f>tblOrders[[#This Row],[Sales]]-(tblOrders[[#This Row],[CostPrice]]*tblOrders[[#This Row],[Quantity]])</f>
        <v>263545.19999999995</v>
      </c>
      <c r="O3279" t="str">
        <f>TEXT(tblOrders[[#This Row],[Date]],"mmm-yyyy")</f>
        <v>Jan-2025</v>
      </c>
      <c r="P3279" t="str">
        <f>_xlfn.XLOOKUP(tblOrders[[#This Row],[OrderID]], tblReturns[OrderID], tblReturns[Returned])</f>
        <v>No</v>
      </c>
      <c r="Q3279" t="str">
        <f>_xlfn.XLOOKUP(tblOrders[[#This Row],[OrderID]], tblShipping[OrderID], tblShipping[ShipMode])</f>
        <v>Express</v>
      </c>
      <c r="R3279" t="str">
        <f>IFERROR(_xlfn.XLOOKUP(A3278, tblCustomers[CustomerID], tblCustomers[CustomerName]), "Not Found")</f>
        <v>Not Found</v>
      </c>
      <c r="S3279" t="str">
        <f>IF(tblOrders[[#This Row],[Sales]]&gt;1000000,"High Value","Standard")</f>
        <v>Standard</v>
      </c>
      <c r="T3279" t="str">
        <f>_xlfn.XLOOKUP(tblOrders[[#This Row],[ProductID]], tblProducts[ProductID], tblProducts[ProductName])</f>
        <v>Product 67</v>
      </c>
      <c r="U3279">
        <f>_xlfn.XLOOKUP(tblOrders[[#This Row],[SalesRepID]], tblSalesreps[RepID], tblSalesreps[Target])</f>
        <v>19562258</v>
      </c>
    </row>
    <row r="3280" spans="1:21">
      <c r="A3280" t="s">
        <v>4077</v>
      </c>
      <c r="B3280" s="7" t="s">
        <v>391</v>
      </c>
      <c r="C3280" t="s">
        <v>344</v>
      </c>
      <c r="D3280" t="s">
        <v>193</v>
      </c>
      <c r="E3280" t="s">
        <v>119</v>
      </c>
      <c r="F3280" t="s">
        <v>14</v>
      </c>
      <c r="G3280">
        <v>1</v>
      </c>
      <c r="H3280">
        <v>0</v>
      </c>
      <c r="I3280" s="2">
        <v>138793</v>
      </c>
      <c r="J3280" t="str">
        <f>_xlfn.XLOOKUP(tblOrders[[#This Row],[CustomerID]], tblCustomers[CustomerID], tblCustomers[CustomerName])</f>
        <v>Customer 68</v>
      </c>
      <c r="K3280" t="str">
        <f>_xlfn.XLOOKUP(tblOrders[[#This Row],[CustomerID]], tblCustomers[CustomerID], tblCustomers[Segment])</f>
        <v>Consumer</v>
      </c>
      <c r="L3280" t="str">
        <f>_xlfn.XLOOKUP(tblOrders[[#This Row],[ProductID]], tblProducts[ProductID], tblProducts[Category])</f>
        <v>Office</v>
      </c>
      <c r="M3280">
        <f>_xlfn.XLOOKUP(tblOrders[[#This Row],[ProductID]], tblProducts[ProductID], tblProducts[CostPrice])</f>
        <v>44099</v>
      </c>
      <c r="N3280">
        <f>tblOrders[[#This Row],[Sales]]-(tblOrders[[#This Row],[CostPrice]]*tblOrders[[#This Row],[Quantity]])</f>
        <v>94694</v>
      </c>
      <c r="O3280" t="str">
        <f>TEXT(tblOrders[[#This Row],[Date]],"mmm-yyyy")</f>
        <v>May-2025</v>
      </c>
      <c r="P3280" t="str">
        <f>_xlfn.XLOOKUP(tblOrders[[#This Row],[OrderID]], tblReturns[OrderID], tblReturns[Returned])</f>
        <v>No</v>
      </c>
      <c r="Q3280" t="str">
        <f>_xlfn.XLOOKUP(tblOrders[[#This Row],[OrderID]], tblShipping[OrderID], tblShipping[ShipMode])</f>
        <v>Pickup</v>
      </c>
      <c r="R3280" t="str">
        <f>IFERROR(_xlfn.XLOOKUP(A3279, tblCustomers[CustomerID], tblCustomers[CustomerName]), "Not Found")</f>
        <v>Not Found</v>
      </c>
      <c r="S3280" t="str">
        <f>IF(tblOrders[[#This Row],[Sales]]&gt;1000000,"High Value","Standard")</f>
        <v>Standard</v>
      </c>
      <c r="T3280" t="str">
        <f>_xlfn.XLOOKUP(tblOrders[[#This Row],[ProductID]], tblProducts[ProductID], tblProducts[ProductName])</f>
        <v>Product 44</v>
      </c>
      <c r="U3280">
        <f>_xlfn.XLOOKUP(tblOrders[[#This Row],[SalesRepID]], tblSalesreps[RepID], tblSalesreps[Target])</f>
        <v>5886694</v>
      </c>
    </row>
    <row r="3281" spans="1:21">
      <c r="A3281" t="s">
        <v>4078</v>
      </c>
      <c r="B3281" s="7" t="s">
        <v>830</v>
      </c>
      <c r="C3281" t="s">
        <v>803</v>
      </c>
      <c r="D3281" t="s">
        <v>223</v>
      </c>
      <c r="E3281" t="s">
        <v>202</v>
      </c>
      <c r="F3281" t="s">
        <v>51</v>
      </c>
      <c r="G3281">
        <v>9</v>
      </c>
      <c r="H3281">
        <v>0.05</v>
      </c>
      <c r="I3281" s="2">
        <v>1143562.5</v>
      </c>
      <c r="J3281" t="str">
        <f>_xlfn.XLOOKUP(tblOrders[[#This Row],[CustomerID]], tblCustomers[CustomerID], tblCustomers[CustomerName])</f>
        <v>Customer 153</v>
      </c>
      <c r="K3281" t="str">
        <f>_xlfn.XLOOKUP(tblOrders[[#This Row],[CustomerID]], tblCustomers[CustomerID], tblCustomers[Segment])</f>
        <v>SME</v>
      </c>
      <c r="L3281" t="str">
        <f>_xlfn.XLOOKUP(tblOrders[[#This Row],[ProductID]], tblProducts[ProductID], tblProducts[Category])</f>
        <v>Office</v>
      </c>
      <c r="M3281">
        <f>_xlfn.XLOOKUP(tblOrders[[#This Row],[ProductID]], tblProducts[ProductID], tblProducts[CostPrice])</f>
        <v>66106</v>
      </c>
      <c r="N3281">
        <f>tblOrders[[#This Row],[Sales]]-(tblOrders[[#This Row],[CostPrice]]*tblOrders[[#This Row],[Quantity]])</f>
        <v>548608.5</v>
      </c>
      <c r="O3281" t="str">
        <f>TEXT(tblOrders[[#This Row],[Date]],"mmm-yyyy")</f>
        <v>Sep-2025</v>
      </c>
      <c r="P3281" t="str">
        <f>_xlfn.XLOOKUP(tblOrders[[#This Row],[OrderID]], tblReturns[OrderID], tblReturns[Returned])</f>
        <v>No</v>
      </c>
      <c r="Q3281" t="str">
        <f>_xlfn.XLOOKUP(tblOrders[[#This Row],[OrderID]], tblShipping[OrderID], tblShipping[ShipMode])</f>
        <v>Standard</v>
      </c>
      <c r="R3281" t="str">
        <f>IFERROR(_xlfn.XLOOKUP(A3280, tblCustomers[CustomerID], tblCustomers[CustomerName]), "Not Found")</f>
        <v>Not Found</v>
      </c>
      <c r="S3281" t="str">
        <f>IF(tblOrders[[#This Row],[Sales]]&gt;1000000,"High Value","Standard")</f>
        <v>High Value</v>
      </c>
      <c r="T3281" t="str">
        <f>_xlfn.XLOOKUP(tblOrders[[#This Row],[ProductID]], tblProducts[ProductID], tblProducts[ProductName])</f>
        <v>Product 58</v>
      </c>
      <c r="U3281">
        <f>_xlfn.XLOOKUP(tblOrders[[#This Row],[SalesRepID]], tblSalesreps[RepID], tblSalesreps[Target])</f>
        <v>10652665</v>
      </c>
    </row>
    <row r="3282" spans="1:21">
      <c r="A3282" t="s">
        <v>4079</v>
      </c>
      <c r="B3282" s="7" t="s">
        <v>1683</v>
      </c>
      <c r="C3282" t="s">
        <v>1079</v>
      </c>
      <c r="D3282" t="s">
        <v>111</v>
      </c>
      <c r="E3282" t="s">
        <v>50</v>
      </c>
      <c r="F3282" t="s">
        <v>51</v>
      </c>
      <c r="G3282">
        <v>9</v>
      </c>
      <c r="H3282">
        <v>0.2</v>
      </c>
      <c r="I3282" s="2">
        <v>1037930.4</v>
      </c>
      <c r="J3282" t="str">
        <f>_xlfn.XLOOKUP(tblOrders[[#This Row],[CustomerID]], tblCustomers[CustomerID], tblCustomers[CustomerName])</f>
        <v>Customer 185</v>
      </c>
      <c r="K3282" t="str">
        <f>_xlfn.XLOOKUP(tblOrders[[#This Row],[CustomerID]], tblCustomers[CustomerID], tblCustomers[Segment])</f>
        <v>Consumer</v>
      </c>
      <c r="L3282" t="str">
        <f>_xlfn.XLOOKUP(tblOrders[[#This Row],[ProductID]], tblProducts[ProductID], tblProducts[Category])</f>
        <v>Furniture</v>
      </c>
      <c r="M3282">
        <f>_xlfn.XLOOKUP(tblOrders[[#This Row],[ProductID]], tblProducts[ProductID], tblProducts[CostPrice])</f>
        <v>34907</v>
      </c>
      <c r="N3282">
        <f>tblOrders[[#This Row],[Sales]]-(tblOrders[[#This Row],[CostPrice]]*tblOrders[[#This Row],[Quantity]])</f>
        <v>723767.4</v>
      </c>
      <c r="O3282" t="str">
        <f>TEXT(tblOrders[[#This Row],[Date]],"mmm-yyyy")</f>
        <v>May-2025</v>
      </c>
      <c r="P3282" t="str">
        <f>_xlfn.XLOOKUP(tblOrders[[#This Row],[OrderID]], tblReturns[OrderID], tblReturns[Returned])</f>
        <v>No</v>
      </c>
      <c r="Q3282" t="str">
        <f>_xlfn.XLOOKUP(tblOrders[[#This Row],[OrderID]], tblShipping[OrderID], tblShipping[ShipMode])</f>
        <v>Express</v>
      </c>
      <c r="R3282" t="str">
        <f>IFERROR(_xlfn.XLOOKUP(A3281, tblCustomers[CustomerID], tblCustomers[CustomerName]), "Not Found")</f>
        <v>Not Found</v>
      </c>
      <c r="S3282" t="str">
        <f>IF(tblOrders[[#This Row],[Sales]]&gt;1000000,"High Value","Standard")</f>
        <v>High Value</v>
      </c>
      <c r="T3282" t="str">
        <f>_xlfn.XLOOKUP(tblOrders[[#This Row],[ProductID]], tblProducts[ProductID], tblProducts[ProductName])</f>
        <v>Product 68</v>
      </c>
      <c r="U3282">
        <f>_xlfn.XLOOKUP(tblOrders[[#This Row],[SalesRepID]], tblSalesreps[RepID], tblSalesreps[Target])</f>
        <v>17350666</v>
      </c>
    </row>
    <row r="3283" spans="1:21">
      <c r="A3283" t="s">
        <v>4080</v>
      </c>
      <c r="B3283" s="7" t="s">
        <v>414</v>
      </c>
      <c r="C3283" t="s">
        <v>317</v>
      </c>
      <c r="D3283" t="s">
        <v>491</v>
      </c>
      <c r="E3283" t="s">
        <v>74</v>
      </c>
      <c r="F3283" t="s">
        <v>20</v>
      </c>
      <c r="G3283">
        <v>2</v>
      </c>
      <c r="H3283">
        <v>0.05</v>
      </c>
      <c r="I3283" s="2">
        <v>157240.20000000001</v>
      </c>
      <c r="J3283" t="str">
        <f>_xlfn.XLOOKUP(tblOrders[[#This Row],[CustomerID]], tblCustomers[CustomerID], tblCustomers[CustomerName])</f>
        <v>Customer 56</v>
      </c>
      <c r="K3283" t="str">
        <f>_xlfn.XLOOKUP(tblOrders[[#This Row],[CustomerID]], tblCustomers[CustomerID], tblCustomers[Segment])</f>
        <v>SME</v>
      </c>
      <c r="L3283" t="str">
        <f>_xlfn.XLOOKUP(tblOrders[[#This Row],[ProductID]], tblProducts[ProductID], tblProducts[Category])</f>
        <v>Home</v>
      </c>
      <c r="M3283">
        <f>_xlfn.XLOOKUP(tblOrders[[#This Row],[ProductID]], tblProducts[ProductID], tblProducts[CostPrice])</f>
        <v>75749</v>
      </c>
      <c r="N3283">
        <f>tblOrders[[#This Row],[Sales]]-(tblOrders[[#This Row],[CostPrice]]*tblOrders[[#This Row],[Quantity]])</f>
        <v>5742.2000000000116</v>
      </c>
      <c r="O3283" t="str">
        <f>TEXT(tblOrders[[#This Row],[Date]],"mmm-yyyy")</f>
        <v>Jun-2025</v>
      </c>
      <c r="P3283" t="str">
        <f>_xlfn.XLOOKUP(tblOrders[[#This Row],[OrderID]], tblReturns[OrderID], tblReturns[Returned])</f>
        <v>Yes</v>
      </c>
      <c r="Q3283" t="str">
        <f>_xlfn.XLOOKUP(tblOrders[[#This Row],[OrderID]], tblShipping[OrderID], tblShipping[ShipMode])</f>
        <v>Pickup</v>
      </c>
      <c r="R3283" t="str">
        <f>IFERROR(_xlfn.XLOOKUP(A3282, tblCustomers[CustomerID], tblCustomers[CustomerName]), "Not Found")</f>
        <v>Not Found</v>
      </c>
      <c r="S3283" t="str">
        <f>IF(tblOrders[[#This Row],[Sales]]&gt;1000000,"High Value","Standard")</f>
        <v>Standard</v>
      </c>
      <c r="T3283" t="str">
        <f>_xlfn.XLOOKUP(tblOrders[[#This Row],[ProductID]], tblProducts[ProductID], tblProducts[ProductName])</f>
        <v>Product 49</v>
      </c>
      <c r="U3283">
        <f>_xlfn.XLOOKUP(tblOrders[[#This Row],[SalesRepID]], tblSalesreps[RepID], tblSalesreps[Target])</f>
        <v>7254801</v>
      </c>
    </row>
    <row r="3284" spans="1:21">
      <c r="A3284" t="s">
        <v>4081</v>
      </c>
      <c r="B3284" s="7" t="s">
        <v>280</v>
      </c>
      <c r="C3284" t="s">
        <v>1279</v>
      </c>
      <c r="D3284" t="s">
        <v>339</v>
      </c>
      <c r="E3284" t="s">
        <v>56</v>
      </c>
      <c r="F3284" t="s">
        <v>88</v>
      </c>
      <c r="G3284">
        <v>4</v>
      </c>
      <c r="H3284">
        <v>0.1</v>
      </c>
      <c r="I3284" s="2">
        <v>84139.199999999997</v>
      </c>
      <c r="J3284" t="str">
        <f>_xlfn.XLOOKUP(tblOrders[[#This Row],[CustomerID]], tblCustomers[CustomerID], tblCustomers[CustomerName])</f>
        <v>Customer 210</v>
      </c>
      <c r="K3284" t="str">
        <f>_xlfn.XLOOKUP(tblOrders[[#This Row],[CustomerID]], tblCustomers[CustomerID], tblCustomers[Segment])</f>
        <v>Corporate</v>
      </c>
      <c r="L3284" t="str">
        <f>_xlfn.XLOOKUP(tblOrders[[#This Row],[ProductID]], tblProducts[ProductID], tblProducts[Category])</f>
        <v>Office</v>
      </c>
      <c r="M3284">
        <f>_xlfn.XLOOKUP(tblOrders[[#This Row],[ProductID]], tblProducts[ProductID], tblProducts[CostPrice])</f>
        <v>73889</v>
      </c>
      <c r="N3284">
        <f>tblOrders[[#This Row],[Sales]]-(tblOrders[[#This Row],[CostPrice]]*tblOrders[[#This Row],[Quantity]])</f>
        <v>-211416.8</v>
      </c>
      <c r="O3284" t="str">
        <f>TEXT(tblOrders[[#This Row],[Date]],"mmm-yyyy")</f>
        <v>Aug-2025</v>
      </c>
      <c r="P3284" t="str">
        <f>_xlfn.XLOOKUP(tblOrders[[#This Row],[OrderID]], tblReturns[OrderID], tblReturns[Returned])</f>
        <v>No</v>
      </c>
      <c r="Q3284" t="str">
        <f>_xlfn.XLOOKUP(tblOrders[[#This Row],[OrderID]], tblShipping[OrderID], tblShipping[ShipMode])</f>
        <v>Standard</v>
      </c>
      <c r="R3284" t="str">
        <f>IFERROR(_xlfn.XLOOKUP(A3283, tblCustomers[CustomerID], tblCustomers[CustomerName]), "Not Found")</f>
        <v>Not Found</v>
      </c>
      <c r="S3284" t="str">
        <f>IF(tblOrders[[#This Row],[Sales]]&gt;1000000,"High Value","Standard")</f>
        <v>Standard</v>
      </c>
      <c r="T3284" t="str">
        <f>_xlfn.XLOOKUP(tblOrders[[#This Row],[ProductID]], tblProducts[ProductID], tblProducts[ProductName])</f>
        <v>Product 83</v>
      </c>
      <c r="U3284">
        <f>_xlfn.XLOOKUP(tblOrders[[#This Row],[SalesRepID]], tblSalesreps[RepID], tblSalesreps[Target])</f>
        <v>14265630</v>
      </c>
    </row>
    <row r="3285" spans="1:21">
      <c r="A3285" t="s">
        <v>4082</v>
      </c>
      <c r="B3285" s="7" t="s">
        <v>1374</v>
      </c>
      <c r="C3285" t="s">
        <v>304</v>
      </c>
      <c r="D3285" t="s">
        <v>236</v>
      </c>
      <c r="E3285" t="s">
        <v>69</v>
      </c>
      <c r="F3285" t="s">
        <v>20</v>
      </c>
      <c r="G3285">
        <v>6</v>
      </c>
      <c r="H3285">
        <v>0.1</v>
      </c>
      <c r="I3285" s="2">
        <v>712243.8</v>
      </c>
      <c r="J3285" t="str">
        <f>_xlfn.XLOOKUP(tblOrders[[#This Row],[CustomerID]], tblCustomers[CustomerID], tblCustomers[CustomerName])</f>
        <v>Customer 278</v>
      </c>
      <c r="K3285" t="str">
        <f>_xlfn.XLOOKUP(tblOrders[[#This Row],[CustomerID]], tblCustomers[CustomerID], tblCustomers[Segment])</f>
        <v>Consumer</v>
      </c>
      <c r="L3285" t="str">
        <f>_xlfn.XLOOKUP(tblOrders[[#This Row],[ProductID]], tblProducts[ProductID], tblProducts[Category])</f>
        <v>Furniture</v>
      </c>
      <c r="M3285">
        <f>_xlfn.XLOOKUP(tblOrders[[#This Row],[ProductID]], tblProducts[ProductID], tblProducts[CostPrice])</f>
        <v>21756</v>
      </c>
      <c r="N3285">
        <f>tblOrders[[#This Row],[Sales]]-(tblOrders[[#This Row],[CostPrice]]*tblOrders[[#This Row],[Quantity]])</f>
        <v>581707.80000000005</v>
      </c>
      <c r="O3285" t="str">
        <f>TEXT(tblOrders[[#This Row],[Date]],"mmm-yyyy")</f>
        <v>Aug-2025</v>
      </c>
      <c r="P3285" t="str">
        <f>_xlfn.XLOOKUP(tblOrders[[#This Row],[OrderID]], tblReturns[OrderID], tblReturns[Returned])</f>
        <v>No</v>
      </c>
      <c r="Q3285" t="str">
        <f>_xlfn.XLOOKUP(tblOrders[[#This Row],[OrderID]], tblShipping[OrderID], tblShipping[ShipMode])</f>
        <v>Pickup</v>
      </c>
      <c r="R3285" t="str">
        <f>IFERROR(_xlfn.XLOOKUP(A3284, tblCustomers[CustomerID], tblCustomers[CustomerName]), "Not Found")</f>
        <v>Not Found</v>
      </c>
      <c r="S3285" t="str">
        <f>IF(tblOrders[[#This Row],[Sales]]&gt;1000000,"High Value","Standard")</f>
        <v>Standard</v>
      </c>
      <c r="T3285" t="str">
        <f>_xlfn.XLOOKUP(tblOrders[[#This Row],[ProductID]], tblProducts[ProductID], tblProducts[ProductName])</f>
        <v>Product 41</v>
      </c>
      <c r="U3285">
        <f>_xlfn.XLOOKUP(tblOrders[[#This Row],[SalesRepID]], tblSalesreps[RepID], tblSalesreps[Target])</f>
        <v>19473459</v>
      </c>
    </row>
    <row r="3286" spans="1:21">
      <c r="A3286" t="s">
        <v>4083</v>
      </c>
      <c r="B3286" s="7" t="s">
        <v>899</v>
      </c>
      <c r="C3286" t="s">
        <v>82</v>
      </c>
      <c r="D3286" t="s">
        <v>617</v>
      </c>
      <c r="E3286" t="s">
        <v>105</v>
      </c>
      <c r="F3286" t="s">
        <v>26</v>
      </c>
      <c r="G3286">
        <v>3</v>
      </c>
      <c r="H3286">
        <v>0.05</v>
      </c>
      <c r="I3286" s="2">
        <v>376131.6</v>
      </c>
      <c r="J3286" t="str">
        <f>_xlfn.XLOOKUP(tblOrders[[#This Row],[CustomerID]], tblCustomers[CustomerID], tblCustomers[CustomerName])</f>
        <v>Customer 260</v>
      </c>
      <c r="K3286" t="str">
        <f>_xlfn.XLOOKUP(tblOrders[[#This Row],[CustomerID]], tblCustomers[CustomerID], tblCustomers[Segment])</f>
        <v>SME</v>
      </c>
      <c r="L3286" t="str">
        <f>_xlfn.XLOOKUP(tblOrders[[#This Row],[ProductID]], tblProducts[ProductID], tblProducts[Category])</f>
        <v>Home</v>
      </c>
      <c r="M3286">
        <f>_xlfn.XLOOKUP(tblOrders[[#This Row],[ProductID]], tblProducts[ProductID], tblProducts[CostPrice])</f>
        <v>61495</v>
      </c>
      <c r="N3286">
        <f>tblOrders[[#This Row],[Sales]]-(tblOrders[[#This Row],[CostPrice]]*tblOrders[[#This Row],[Quantity]])</f>
        <v>191646.59999999998</v>
      </c>
      <c r="O3286" t="str">
        <f>TEXT(tblOrders[[#This Row],[Date]],"mmm-yyyy")</f>
        <v>Feb-2025</v>
      </c>
      <c r="P3286" t="str">
        <f>_xlfn.XLOOKUP(tblOrders[[#This Row],[OrderID]], tblReturns[OrderID], tblReturns[Returned])</f>
        <v>No</v>
      </c>
      <c r="Q3286" t="str">
        <f>_xlfn.XLOOKUP(tblOrders[[#This Row],[OrderID]], tblShipping[OrderID], tblShipping[ShipMode])</f>
        <v>Express</v>
      </c>
      <c r="R3286" t="str">
        <f>IFERROR(_xlfn.XLOOKUP(A3285, tblCustomers[CustomerID], tblCustomers[CustomerName]), "Not Found")</f>
        <v>Not Found</v>
      </c>
      <c r="S3286" t="str">
        <f>IF(tblOrders[[#This Row],[Sales]]&gt;1000000,"High Value","Standard")</f>
        <v>Standard</v>
      </c>
      <c r="T3286" t="str">
        <f>_xlfn.XLOOKUP(tblOrders[[#This Row],[ProductID]], tblProducts[ProductID], tblProducts[ProductName])</f>
        <v>Product 45</v>
      </c>
      <c r="U3286">
        <f>_xlfn.XLOOKUP(tblOrders[[#This Row],[SalesRepID]], tblSalesreps[RepID], tblSalesreps[Target])</f>
        <v>8698154</v>
      </c>
    </row>
    <row r="3287" spans="1:21">
      <c r="A3287" t="s">
        <v>4084</v>
      </c>
      <c r="B3287" s="7" t="s">
        <v>1033</v>
      </c>
      <c r="C3287" t="s">
        <v>1694</v>
      </c>
      <c r="D3287" t="s">
        <v>1029</v>
      </c>
      <c r="E3287" t="s">
        <v>25</v>
      </c>
      <c r="F3287" t="s">
        <v>26</v>
      </c>
      <c r="G3287">
        <v>9</v>
      </c>
      <c r="H3287">
        <v>0</v>
      </c>
      <c r="I3287" s="2">
        <v>154530</v>
      </c>
      <c r="J3287" t="str">
        <f>_xlfn.XLOOKUP(tblOrders[[#This Row],[CustomerID]], tblCustomers[CustomerID], tblCustomers[CustomerName])</f>
        <v>Customer 54</v>
      </c>
      <c r="K3287" t="str">
        <f>_xlfn.XLOOKUP(tblOrders[[#This Row],[CustomerID]], tblCustomers[CustomerID], tblCustomers[Segment])</f>
        <v>Consumer</v>
      </c>
      <c r="L3287" t="str">
        <f>_xlfn.XLOOKUP(tblOrders[[#This Row],[ProductID]], tblProducts[ProductID], tblProducts[Category])</f>
        <v>Furniture</v>
      </c>
      <c r="M3287">
        <f>_xlfn.XLOOKUP(tblOrders[[#This Row],[ProductID]], tblProducts[ProductID], tblProducts[CostPrice])</f>
        <v>74501</v>
      </c>
      <c r="N3287">
        <f>tblOrders[[#This Row],[Sales]]-(tblOrders[[#This Row],[CostPrice]]*tblOrders[[#This Row],[Quantity]])</f>
        <v>-515979</v>
      </c>
      <c r="O3287" t="str">
        <f>TEXT(tblOrders[[#This Row],[Date]],"mmm-yyyy")</f>
        <v>Jul-2025</v>
      </c>
      <c r="P3287" t="str">
        <f>_xlfn.XLOOKUP(tblOrders[[#This Row],[OrderID]], tblReturns[OrderID], tblReturns[Returned])</f>
        <v>No</v>
      </c>
      <c r="Q3287" t="str">
        <f>_xlfn.XLOOKUP(tblOrders[[#This Row],[OrderID]], tblShipping[OrderID], tblShipping[ShipMode])</f>
        <v>Pickup</v>
      </c>
      <c r="R3287" t="str">
        <f>IFERROR(_xlfn.XLOOKUP(A3286, tblCustomers[CustomerID], tblCustomers[CustomerName]), "Not Found")</f>
        <v>Not Found</v>
      </c>
      <c r="S3287" t="str">
        <f>IF(tblOrders[[#This Row],[Sales]]&gt;1000000,"High Value","Standard")</f>
        <v>Standard</v>
      </c>
      <c r="T3287" t="str">
        <f>_xlfn.XLOOKUP(tblOrders[[#This Row],[ProductID]], tblProducts[ProductID], tblProducts[ProductName])</f>
        <v>Product 18</v>
      </c>
      <c r="U3287">
        <f>_xlfn.XLOOKUP(tblOrders[[#This Row],[SalesRepID]], tblSalesreps[RepID], tblSalesreps[Target])</f>
        <v>7094914</v>
      </c>
    </row>
    <row r="3288" spans="1:21">
      <c r="A3288" t="s">
        <v>4085</v>
      </c>
      <c r="B3288" s="7" t="s">
        <v>607</v>
      </c>
      <c r="C3288" t="s">
        <v>63</v>
      </c>
      <c r="D3288" t="s">
        <v>111</v>
      </c>
      <c r="E3288" t="s">
        <v>105</v>
      </c>
      <c r="F3288" t="s">
        <v>20</v>
      </c>
      <c r="G3288">
        <v>8</v>
      </c>
      <c r="H3288">
        <v>0</v>
      </c>
      <c r="I3288" s="2">
        <v>1015208</v>
      </c>
      <c r="J3288" t="str">
        <f>_xlfn.XLOOKUP(tblOrders[[#This Row],[CustomerID]], tblCustomers[CustomerID], tblCustomers[CustomerName])</f>
        <v>Customer 44</v>
      </c>
      <c r="K3288" t="str">
        <f>_xlfn.XLOOKUP(tblOrders[[#This Row],[CustomerID]], tblCustomers[CustomerID], tblCustomers[Segment])</f>
        <v>Consumer</v>
      </c>
      <c r="L3288" t="str">
        <f>_xlfn.XLOOKUP(tblOrders[[#This Row],[ProductID]], tblProducts[ProductID], tblProducts[Category])</f>
        <v>Furniture</v>
      </c>
      <c r="M3288">
        <f>_xlfn.XLOOKUP(tblOrders[[#This Row],[ProductID]], tblProducts[ProductID], tblProducts[CostPrice])</f>
        <v>34907</v>
      </c>
      <c r="N3288">
        <f>tblOrders[[#This Row],[Sales]]-(tblOrders[[#This Row],[CostPrice]]*tblOrders[[#This Row],[Quantity]])</f>
        <v>735952</v>
      </c>
      <c r="O3288" t="str">
        <f>TEXT(tblOrders[[#This Row],[Date]],"mmm-yyyy")</f>
        <v>Dec-2025</v>
      </c>
      <c r="P3288" t="str">
        <f>_xlfn.XLOOKUP(tblOrders[[#This Row],[OrderID]], tblReturns[OrderID], tblReturns[Returned])</f>
        <v>No</v>
      </c>
      <c r="Q3288" t="str">
        <f>_xlfn.XLOOKUP(tblOrders[[#This Row],[OrderID]], tblShipping[OrderID], tblShipping[ShipMode])</f>
        <v>Pickup</v>
      </c>
      <c r="R3288" t="str">
        <f>IFERROR(_xlfn.XLOOKUP(A3287, tblCustomers[CustomerID], tblCustomers[CustomerName]), "Not Found")</f>
        <v>Not Found</v>
      </c>
      <c r="S3288" t="str">
        <f>IF(tblOrders[[#This Row],[Sales]]&gt;1000000,"High Value","Standard")</f>
        <v>High Value</v>
      </c>
      <c r="T3288" t="str">
        <f>_xlfn.XLOOKUP(tblOrders[[#This Row],[ProductID]], tblProducts[ProductID], tblProducts[ProductName])</f>
        <v>Product 68</v>
      </c>
      <c r="U3288">
        <f>_xlfn.XLOOKUP(tblOrders[[#This Row],[SalesRepID]], tblSalesreps[RepID], tblSalesreps[Target])</f>
        <v>8698154</v>
      </c>
    </row>
    <row r="3289" spans="1:21">
      <c r="A3289" t="s">
        <v>4086</v>
      </c>
      <c r="B3289" s="7" t="s">
        <v>895</v>
      </c>
      <c r="C3289" t="s">
        <v>54</v>
      </c>
      <c r="D3289" t="s">
        <v>255</v>
      </c>
      <c r="E3289" t="s">
        <v>45</v>
      </c>
      <c r="F3289" t="s">
        <v>14</v>
      </c>
      <c r="G3289">
        <v>8</v>
      </c>
      <c r="H3289">
        <v>0.2</v>
      </c>
      <c r="I3289" s="2">
        <v>160902.39999999999</v>
      </c>
      <c r="J3289" t="str">
        <f>_xlfn.XLOOKUP(tblOrders[[#This Row],[CustomerID]], tblCustomers[CustomerID], tblCustomers[CustomerName])</f>
        <v>Customer 141</v>
      </c>
      <c r="K3289" t="str">
        <f>_xlfn.XLOOKUP(tblOrders[[#This Row],[CustomerID]], tblCustomers[CustomerID], tblCustomers[Segment])</f>
        <v>Consumer</v>
      </c>
      <c r="L3289" t="str">
        <f>_xlfn.XLOOKUP(tblOrders[[#This Row],[ProductID]], tblProducts[ProductID], tblProducts[Category])</f>
        <v>Electronics</v>
      </c>
      <c r="M3289">
        <f>_xlfn.XLOOKUP(tblOrders[[#This Row],[ProductID]], tblProducts[ProductID], tblProducts[CostPrice])</f>
        <v>58560</v>
      </c>
      <c r="N3289">
        <f>tblOrders[[#This Row],[Sales]]-(tblOrders[[#This Row],[CostPrice]]*tblOrders[[#This Row],[Quantity]])</f>
        <v>-307577.59999999998</v>
      </c>
      <c r="O3289" t="str">
        <f>TEXT(tblOrders[[#This Row],[Date]],"mmm-yyyy")</f>
        <v>Mar-2025</v>
      </c>
      <c r="P3289" t="str">
        <f>_xlfn.XLOOKUP(tblOrders[[#This Row],[OrderID]], tblReturns[OrderID], tblReturns[Returned])</f>
        <v>Yes</v>
      </c>
      <c r="Q3289" t="str">
        <f>_xlfn.XLOOKUP(tblOrders[[#This Row],[OrderID]], tblShipping[OrderID], tblShipping[ShipMode])</f>
        <v>Express</v>
      </c>
      <c r="R3289" t="str">
        <f>IFERROR(_xlfn.XLOOKUP(A3288, tblCustomers[CustomerID], tblCustomers[CustomerName]), "Not Found")</f>
        <v>Not Found</v>
      </c>
      <c r="S3289" t="str">
        <f>IF(tblOrders[[#This Row],[Sales]]&gt;1000000,"High Value","Standard")</f>
        <v>Standard</v>
      </c>
      <c r="T3289" t="str">
        <f>_xlfn.XLOOKUP(tblOrders[[#This Row],[ProductID]], tblProducts[ProductID], tblProducts[ProductName])</f>
        <v>Product 79</v>
      </c>
      <c r="U3289">
        <f>_xlfn.XLOOKUP(tblOrders[[#This Row],[SalesRepID]], tblSalesreps[RepID], tblSalesreps[Target])</f>
        <v>11319839</v>
      </c>
    </row>
    <row r="3290" spans="1:21">
      <c r="A3290" t="s">
        <v>4087</v>
      </c>
      <c r="B3290" s="7" t="s">
        <v>891</v>
      </c>
      <c r="C3290" t="s">
        <v>1791</v>
      </c>
      <c r="D3290" t="s">
        <v>382</v>
      </c>
      <c r="E3290" t="s">
        <v>210</v>
      </c>
      <c r="F3290" t="s">
        <v>51</v>
      </c>
      <c r="G3290">
        <v>7</v>
      </c>
      <c r="H3290">
        <v>0.05</v>
      </c>
      <c r="I3290" s="2">
        <v>146053.95000000001</v>
      </c>
      <c r="J3290" t="str">
        <f>_xlfn.XLOOKUP(tblOrders[[#This Row],[CustomerID]], tblCustomers[CustomerID], tblCustomers[CustomerName])</f>
        <v>Customer 269</v>
      </c>
      <c r="K3290" t="str">
        <f>_xlfn.XLOOKUP(tblOrders[[#This Row],[CustomerID]], tblCustomers[CustomerID], tblCustomers[Segment])</f>
        <v>Corporate</v>
      </c>
      <c r="L3290" t="str">
        <f>_xlfn.XLOOKUP(tblOrders[[#This Row],[ProductID]], tblProducts[ProductID], tblProducts[Category])</f>
        <v>Office</v>
      </c>
      <c r="M3290">
        <f>_xlfn.XLOOKUP(tblOrders[[#This Row],[ProductID]], tblProducts[ProductID], tblProducts[CostPrice])</f>
        <v>61777</v>
      </c>
      <c r="N3290">
        <f>tblOrders[[#This Row],[Sales]]-(tblOrders[[#This Row],[CostPrice]]*tblOrders[[#This Row],[Quantity]])</f>
        <v>-286385.05</v>
      </c>
      <c r="O3290" t="str">
        <f>TEXT(tblOrders[[#This Row],[Date]],"mmm-yyyy")</f>
        <v>Jan-2025</v>
      </c>
      <c r="P3290" t="str">
        <f>_xlfn.XLOOKUP(tblOrders[[#This Row],[OrderID]], tblReturns[OrderID], tblReturns[Returned])</f>
        <v>No</v>
      </c>
      <c r="Q3290" t="str">
        <f>_xlfn.XLOOKUP(tblOrders[[#This Row],[OrderID]], tblShipping[OrderID], tblShipping[ShipMode])</f>
        <v>Standard</v>
      </c>
      <c r="R3290" t="str">
        <f>IFERROR(_xlfn.XLOOKUP(A3289, tblCustomers[CustomerID], tblCustomers[CustomerName]), "Not Found")</f>
        <v>Not Found</v>
      </c>
      <c r="S3290" t="str">
        <f>IF(tblOrders[[#This Row],[Sales]]&gt;1000000,"High Value","Standard")</f>
        <v>Standard</v>
      </c>
      <c r="T3290" t="str">
        <f>_xlfn.XLOOKUP(tblOrders[[#This Row],[ProductID]], tblProducts[ProductID], tblProducts[ProductName])</f>
        <v>Product 65</v>
      </c>
      <c r="U3290">
        <f>_xlfn.XLOOKUP(tblOrders[[#This Row],[SalesRepID]], tblSalesreps[RepID], tblSalesreps[Target])</f>
        <v>19336654</v>
      </c>
    </row>
    <row r="3291" spans="1:21">
      <c r="A3291" t="s">
        <v>4088</v>
      </c>
      <c r="B3291" s="7" t="s">
        <v>752</v>
      </c>
      <c r="C3291" t="s">
        <v>1079</v>
      </c>
      <c r="D3291" t="s">
        <v>902</v>
      </c>
      <c r="E3291" t="s">
        <v>13</v>
      </c>
      <c r="F3291" t="s">
        <v>88</v>
      </c>
      <c r="G3291">
        <v>6</v>
      </c>
      <c r="H3291">
        <v>0.05</v>
      </c>
      <c r="I3291" s="2">
        <v>377471.1</v>
      </c>
      <c r="J3291" t="str">
        <f>_xlfn.XLOOKUP(tblOrders[[#This Row],[CustomerID]], tblCustomers[CustomerID], tblCustomers[CustomerName])</f>
        <v>Customer 185</v>
      </c>
      <c r="K3291" t="str">
        <f>_xlfn.XLOOKUP(tblOrders[[#This Row],[CustomerID]], tblCustomers[CustomerID], tblCustomers[Segment])</f>
        <v>Consumer</v>
      </c>
      <c r="L3291" t="str">
        <f>_xlfn.XLOOKUP(tblOrders[[#This Row],[ProductID]], tblProducts[ProductID], tblProducts[Category])</f>
        <v>Furniture</v>
      </c>
      <c r="M3291">
        <f>_xlfn.XLOOKUP(tblOrders[[#This Row],[ProductID]], tblProducts[ProductID], tblProducts[CostPrice])</f>
        <v>44361</v>
      </c>
      <c r="N3291">
        <f>tblOrders[[#This Row],[Sales]]-(tblOrders[[#This Row],[CostPrice]]*tblOrders[[#This Row],[Quantity]])</f>
        <v>111305.09999999998</v>
      </c>
      <c r="O3291" t="str">
        <f>TEXT(tblOrders[[#This Row],[Date]],"mmm-yyyy")</f>
        <v>Sep-2025</v>
      </c>
      <c r="P3291" t="str">
        <f>_xlfn.XLOOKUP(tblOrders[[#This Row],[OrderID]], tblReturns[OrderID], tblReturns[Returned])</f>
        <v>No</v>
      </c>
      <c r="Q3291" t="str">
        <f>_xlfn.XLOOKUP(tblOrders[[#This Row],[OrderID]], tblShipping[OrderID], tblShipping[ShipMode])</f>
        <v>Standard</v>
      </c>
      <c r="R3291" t="str">
        <f>IFERROR(_xlfn.XLOOKUP(A3290, tblCustomers[CustomerID], tblCustomers[CustomerName]), "Not Found")</f>
        <v>Not Found</v>
      </c>
      <c r="S3291" t="str">
        <f>IF(tblOrders[[#This Row],[Sales]]&gt;1000000,"High Value","Standard")</f>
        <v>Standard</v>
      </c>
      <c r="T3291" t="str">
        <f>_xlfn.XLOOKUP(tblOrders[[#This Row],[ProductID]], tblProducts[ProductID], tblProducts[ProductName])</f>
        <v>Product 3</v>
      </c>
      <c r="U3291">
        <f>_xlfn.XLOOKUP(tblOrders[[#This Row],[SalesRepID]], tblSalesreps[RepID], tblSalesreps[Target])</f>
        <v>11852878</v>
      </c>
    </row>
    <row r="3292" spans="1:21">
      <c r="A3292" t="s">
        <v>4089</v>
      </c>
      <c r="B3292" s="7" t="s">
        <v>364</v>
      </c>
      <c r="C3292" t="s">
        <v>264</v>
      </c>
      <c r="D3292" t="s">
        <v>349</v>
      </c>
      <c r="E3292" t="s">
        <v>105</v>
      </c>
      <c r="F3292" t="s">
        <v>20</v>
      </c>
      <c r="G3292">
        <v>10</v>
      </c>
      <c r="H3292">
        <v>0.05</v>
      </c>
      <c r="I3292" s="2">
        <v>560994</v>
      </c>
      <c r="J3292" t="str">
        <f>_xlfn.XLOOKUP(tblOrders[[#This Row],[CustomerID]], tblCustomers[CustomerID], tblCustomers[CustomerName])</f>
        <v>Customer 15</v>
      </c>
      <c r="K3292" t="str">
        <f>_xlfn.XLOOKUP(tblOrders[[#This Row],[CustomerID]], tblCustomers[CustomerID], tblCustomers[Segment])</f>
        <v>Consumer</v>
      </c>
      <c r="L3292" t="str">
        <f>_xlfn.XLOOKUP(tblOrders[[#This Row],[ProductID]], tblProducts[ProductID], tblProducts[Category])</f>
        <v>Office</v>
      </c>
      <c r="M3292">
        <f>_xlfn.XLOOKUP(tblOrders[[#This Row],[ProductID]], tblProducts[ProductID], tblProducts[CostPrice])</f>
        <v>26900</v>
      </c>
      <c r="N3292">
        <f>tblOrders[[#This Row],[Sales]]-(tblOrders[[#This Row],[CostPrice]]*tblOrders[[#This Row],[Quantity]])</f>
        <v>291994</v>
      </c>
      <c r="O3292" t="str">
        <f>TEXT(tblOrders[[#This Row],[Date]],"mmm-yyyy")</f>
        <v>Apr-2025</v>
      </c>
      <c r="P3292" t="str">
        <f>_xlfn.XLOOKUP(tblOrders[[#This Row],[OrderID]], tblReturns[OrderID], tblReturns[Returned])</f>
        <v>No</v>
      </c>
      <c r="Q3292" t="str">
        <f>_xlfn.XLOOKUP(tblOrders[[#This Row],[OrderID]], tblShipping[OrderID], tblShipping[ShipMode])</f>
        <v>Standard</v>
      </c>
      <c r="R3292" t="str">
        <f>IFERROR(_xlfn.XLOOKUP(A3291, tblCustomers[CustomerID], tblCustomers[CustomerName]), "Not Found")</f>
        <v>Not Found</v>
      </c>
      <c r="S3292" t="str">
        <f>IF(tblOrders[[#This Row],[Sales]]&gt;1000000,"High Value","Standard")</f>
        <v>Standard</v>
      </c>
      <c r="T3292" t="str">
        <f>_xlfn.XLOOKUP(tblOrders[[#This Row],[ProductID]], tblProducts[ProductID], tblProducts[ProductName])</f>
        <v>Product 61</v>
      </c>
      <c r="U3292">
        <f>_xlfn.XLOOKUP(tblOrders[[#This Row],[SalesRepID]], tblSalesreps[RepID], tblSalesreps[Target])</f>
        <v>8698154</v>
      </c>
    </row>
    <row r="3293" spans="1:21">
      <c r="A3293" t="s">
        <v>4090</v>
      </c>
      <c r="B3293" s="7" t="s">
        <v>1027</v>
      </c>
      <c r="C3293" t="s">
        <v>192</v>
      </c>
      <c r="D3293" t="s">
        <v>744</v>
      </c>
      <c r="E3293" t="s">
        <v>186</v>
      </c>
      <c r="F3293" t="s">
        <v>20</v>
      </c>
      <c r="G3293">
        <v>7</v>
      </c>
      <c r="H3293">
        <v>0.15</v>
      </c>
      <c r="I3293" s="2">
        <v>192434.9</v>
      </c>
      <c r="J3293" t="str">
        <f>_xlfn.XLOOKUP(tblOrders[[#This Row],[CustomerID]], tblCustomers[CustomerID], tblCustomers[CustomerName])</f>
        <v>Customer 268</v>
      </c>
      <c r="K3293" t="str">
        <f>_xlfn.XLOOKUP(tblOrders[[#This Row],[CustomerID]], tblCustomers[CustomerID], tblCustomers[Segment])</f>
        <v>Consumer</v>
      </c>
      <c r="L3293" t="str">
        <f>_xlfn.XLOOKUP(tblOrders[[#This Row],[ProductID]], tblProducts[ProductID], tblProducts[Category])</f>
        <v>Electronics</v>
      </c>
      <c r="M3293">
        <f>_xlfn.XLOOKUP(tblOrders[[#This Row],[ProductID]], tblProducts[ProductID], tblProducts[CostPrice])</f>
        <v>37361</v>
      </c>
      <c r="N3293">
        <f>tblOrders[[#This Row],[Sales]]-(tblOrders[[#This Row],[CostPrice]]*tblOrders[[#This Row],[Quantity]])</f>
        <v>-69092.100000000006</v>
      </c>
      <c r="O3293" t="str">
        <f>TEXT(tblOrders[[#This Row],[Date]],"mmm-yyyy")</f>
        <v>Aug-2025</v>
      </c>
      <c r="P3293" t="str">
        <f>_xlfn.XLOOKUP(tblOrders[[#This Row],[OrderID]], tblReturns[OrderID], tblReturns[Returned])</f>
        <v>No</v>
      </c>
      <c r="Q3293" t="str">
        <f>_xlfn.XLOOKUP(tblOrders[[#This Row],[OrderID]], tblShipping[OrderID], tblShipping[ShipMode])</f>
        <v>Pickup</v>
      </c>
      <c r="R3293" t="str">
        <f>IFERROR(_xlfn.XLOOKUP(A3292, tblCustomers[CustomerID], tblCustomers[CustomerName]), "Not Found")</f>
        <v>Not Found</v>
      </c>
      <c r="S3293" t="str">
        <f>IF(tblOrders[[#This Row],[Sales]]&gt;1000000,"High Value","Standard")</f>
        <v>Standard</v>
      </c>
      <c r="T3293" t="str">
        <f>_xlfn.XLOOKUP(tblOrders[[#This Row],[ProductID]], tblProducts[ProductID], tblProducts[ProductName])</f>
        <v>Product 72</v>
      </c>
      <c r="U3293">
        <f>_xlfn.XLOOKUP(tblOrders[[#This Row],[SalesRepID]], tblSalesreps[RepID], tblSalesreps[Target])</f>
        <v>15141830</v>
      </c>
    </row>
    <row r="3294" spans="1:21">
      <c r="A3294" t="s">
        <v>4091</v>
      </c>
      <c r="B3294" s="7" t="s">
        <v>42</v>
      </c>
      <c r="C3294" t="s">
        <v>692</v>
      </c>
      <c r="D3294" t="s">
        <v>308</v>
      </c>
      <c r="E3294" t="s">
        <v>25</v>
      </c>
      <c r="F3294" t="s">
        <v>20</v>
      </c>
      <c r="G3294">
        <v>10</v>
      </c>
      <c r="H3294">
        <v>0.15</v>
      </c>
      <c r="I3294" s="2">
        <v>987870</v>
      </c>
      <c r="J3294" t="str">
        <f>_xlfn.XLOOKUP(tblOrders[[#This Row],[CustomerID]], tblCustomers[CustomerID], tblCustomers[CustomerName])</f>
        <v>Customer 248</v>
      </c>
      <c r="K3294" t="str">
        <f>_xlfn.XLOOKUP(tblOrders[[#This Row],[CustomerID]], tblCustomers[CustomerID], tblCustomers[Segment])</f>
        <v>Consumer</v>
      </c>
      <c r="L3294" t="str">
        <f>_xlfn.XLOOKUP(tblOrders[[#This Row],[ProductID]], tblProducts[ProductID], tblProducts[Category])</f>
        <v>Furniture</v>
      </c>
      <c r="M3294">
        <f>_xlfn.XLOOKUP(tblOrders[[#This Row],[ProductID]], tblProducts[ProductID], tblProducts[CostPrice])</f>
        <v>27039</v>
      </c>
      <c r="N3294">
        <f>tblOrders[[#This Row],[Sales]]-(tblOrders[[#This Row],[CostPrice]]*tblOrders[[#This Row],[Quantity]])</f>
        <v>717480</v>
      </c>
      <c r="O3294" t="str">
        <f>TEXT(tblOrders[[#This Row],[Date]],"mmm-yyyy")</f>
        <v>May-2025</v>
      </c>
      <c r="P3294" t="str">
        <f>_xlfn.XLOOKUP(tblOrders[[#This Row],[OrderID]], tblReturns[OrderID], tblReturns[Returned])</f>
        <v>Yes</v>
      </c>
      <c r="Q3294" t="str">
        <f>_xlfn.XLOOKUP(tblOrders[[#This Row],[OrderID]], tblShipping[OrderID], tblShipping[ShipMode])</f>
        <v>Express</v>
      </c>
      <c r="R3294" t="str">
        <f>IFERROR(_xlfn.XLOOKUP(A3293, tblCustomers[CustomerID], tblCustomers[CustomerName]), "Not Found")</f>
        <v>Not Found</v>
      </c>
      <c r="S3294" t="str">
        <f>IF(tblOrders[[#This Row],[Sales]]&gt;1000000,"High Value","Standard")</f>
        <v>Standard</v>
      </c>
      <c r="T3294" t="str">
        <f>_xlfn.XLOOKUP(tblOrders[[#This Row],[ProductID]], tblProducts[ProductID], tblProducts[ProductName])</f>
        <v>Product 13</v>
      </c>
      <c r="U3294">
        <f>_xlfn.XLOOKUP(tblOrders[[#This Row],[SalesRepID]], tblSalesreps[RepID], tblSalesreps[Target])</f>
        <v>7094914</v>
      </c>
    </row>
    <row r="3295" spans="1:21">
      <c r="A3295" t="s">
        <v>4092</v>
      </c>
      <c r="B3295" s="7" t="s">
        <v>81</v>
      </c>
      <c r="C3295" t="s">
        <v>712</v>
      </c>
      <c r="D3295" t="s">
        <v>543</v>
      </c>
      <c r="E3295" t="s">
        <v>197</v>
      </c>
      <c r="F3295" t="s">
        <v>20</v>
      </c>
      <c r="G3295">
        <v>4</v>
      </c>
      <c r="H3295">
        <v>0.05</v>
      </c>
      <c r="I3295" s="2">
        <v>189832.8</v>
      </c>
      <c r="J3295" t="str">
        <f>_xlfn.XLOOKUP(tblOrders[[#This Row],[CustomerID]], tblCustomers[CustomerID], tblCustomers[CustomerName])</f>
        <v>Customer 294</v>
      </c>
      <c r="K3295" t="str">
        <f>_xlfn.XLOOKUP(tblOrders[[#This Row],[CustomerID]], tblCustomers[CustomerID], tblCustomers[Segment])</f>
        <v>SME</v>
      </c>
      <c r="L3295" t="str">
        <f>_xlfn.XLOOKUP(tblOrders[[#This Row],[ProductID]], tblProducts[ProductID], tblProducts[Category])</f>
        <v>Furniture</v>
      </c>
      <c r="M3295">
        <f>_xlfn.XLOOKUP(tblOrders[[#This Row],[ProductID]], tblProducts[ProductID], tblProducts[CostPrice])</f>
        <v>29153</v>
      </c>
      <c r="N3295">
        <f>tblOrders[[#This Row],[Sales]]-(tblOrders[[#This Row],[CostPrice]]*tblOrders[[#This Row],[Quantity]])</f>
        <v>73220.799999999988</v>
      </c>
      <c r="O3295" t="str">
        <f>TEXT(tblOrders[[#This Row],[Date]],"mmm-yyyy")</f>
        <v>Nov-2025</v>
      </c>
      <c r="P3295" t="str">
        <f>_xlfn.XLOOKUP(tblOrders[[#This Row],[OrderID]], tblReturns[OrderID], tblReturns[Returned])</f>
        <v>No</v>
      </c>
      <c r="Q3295" t="str">
        <f>_xlfn.XLOOKUP(tblOrders[[#This Row],[OrderID]], tblShipping[OrderID], tblShipping[ShipMode])</f>
        <v>Standard</v>
      </c>
      <c r="R3295" t="str">
        <f>IFERROR(_xlfn.XLOOKUP(A3294, tblCustomers[CustomerID], tblCustomers[CustomerName]), "Not Found")</f>
        <v>Not Found</v>
      </c>
      <c r="S3295" t="str">
        <f>IF(tblOrders[[#This Row],[Sales]]&gt;1000000,"High Value","Standard")</f>
        <v>Standard</v>
      </c>
      <c r="T3295" t="str">
        <f>_xlfn.XLOOKUP(tblOrders[[#This Row],[ProductID]], tblProducts[ProductID], tblProducts[ProductName])</f>
        <v>Product 16</v>
      </c>
      <c r="U3295">
        <f>_xlfn.XLOOKUP(tblOrders[[#This Row],[SalesRepID]], tblSalesreps[RepID], tblSalesreps[Target])</f>
        <v>19562258</v>
      </c>
    </row>
    <row r="3296" spans="1:21">
      <c r="A3296" t="s">
        <v>4093</v>
      </c>
      <c r="B3296" s="7" t="s">
        <v>631</v>
      </c>
      <c r="C3296" t="s">
        <v>2082</v>
      </c>
      <c r="D3296" t="s">
        <v>491</v>
      </c>
      <c r="E3296" t="s">
        <v>69</v>
      </c>
      <c r="F3296" t="s">
        <v>14</v>
      </c>
      <c r="G3296">
        <v>1</v>
      </c>
      <c r="H3296">
        <v>0.2</v>
      </c>
      <c r="I3296" s="2">
        <v>51722.400000000001</v>
      </c>
      <c r="J3296" t="str">
        <f>_xlfn.XLOOKUP(tblOrders[[#This Row],[CustomerID]], tblCustomers[CustomerID], tblCustomers[CustomerName])</f>
        <v>Customer 27</v>
      </c>
      <c r="K3296" t="str">
        <f>_xlfn.XLOOKUP(tblOrders[[#This Row],[CustomerID]], tblCustomers[CustomerID], tblCustomers[Segment])</f>
        <v>Consumer</v>
      </c>
      <c r="L3296" t="str">
        <f>_xlfn.XLOOKUP(tblOrders[[#This Row],[ProductID]], tblProducts[ProductID], tblProducts[Category])</f>
        <v>Home</v>
      </c>
      <c r="M3296">
        <f>_xlfn.XLOOKUP(tblOrders[[#This Row],[ProductID]], tblProducts[ProductID], tblProducts[CostPrice])</f>
        <v>75749</v>
      </c>
      <c r="N3296">
        <f>tblOrders[[#This Row],[Sales]]-(tblOrders[[#This Row],[CostPrice]]*tblOrders[[#This Row],[Quantity]])</f>
        <v>-24026.6</v>
      </c>
      <c r="O3296" t="str">
        <f>TEXT(tblOrders[[#This Row],[Date]],"mmm-yyyy")</f>
        <v>Jan-2025</v>
      </c>
      <c r="P3296" t="str">
        <f>_xlfn.XLOOKUP(tblOrders[[#This Row],[OrderID]], tblReturns[OrderID], tblReturns[Returned])</f>
        <v>No</v>
      </c>
      <c r="Q3296" t="str">
        <f>_xlfn.XLOOKUP(tblOrders[[#This Row],[OrderID]], tblShipping[OrderID], tblShipping[ShipMode])</f>
        <v>Standard</v>
      </c>
      <c r="R3296" t="str">
        <f>IFERROR(_xlfn.XLOOKUP(A3295, tblCustomers[CustomerID], tblCustomers[CustomerName]), "Not Found")</f>
        <v>Not Found</v>
      </c>
      <c r="S3296" t="str">
        <f>IF(tblOrders[[#This Row],[Sales]]&gt;1000000,"High Value","Standard")</f>
        <v>Standard</v>
      </c>
      <c r="T3296" t="str">
        <f>_xlfn.XLOOKUP(tblOrders[[#This Row],[ProductID]], tblProducts[ProductID], tblProducts[ProductName])</f>
        <v>Product 49</v>
      </c>
      <c r="U3296">
        <f>_xlfn.XLOOKUP(tblOrders[[#This Row],[SalesRepID]], tblSalesreps[RepID], tblSalesreps[Target])</f>
        <v>19473459</v>
      </c>
    </row>
    <row r="3297" spans="1:21">
      <c r="A3297" t="s">
        <v>4094</v>
      </c>
      <c r="B3297" s="7" t="s">
        <v>1810</v>
      </c>
      <c r="C3297" t="s">
        <v>358</v>
      </c>
      <c r="D3297" t="s">
        <v>34</v>
      </c>
      <c r="E3297" t="s">
        <v>119</v>
      </c>
      <c r="F3297" t="s">
        <v>26</v>
      </c>
      <c r="G3297">
        <v>1</v>
      </c>
      <c r="H3297">
        <v>0</v>
      </c>
      <c r="I3297" s="2">
        <v>15922</v>
      </c>
      <c r="J3297" t="str">
        <f>_xlfn.XLOOKUP(tblOrders[[#This Row],[CustomerID]], tblCustomers[CustomerID], tblCustomers[CustomerName])</f>
        <v>Customer 285</v>
      </c>
      <c r="K3297" t="str">
        <f>_xlfn.XLOOKUP(tblOrders[[#This Row],[CustomerID]], tblCustomers[CustomerID], tblCustomers[Segment])</f>
        <v>Corporate</v>
      </c>
      <c r="L3297" t="str">
        <f>_xlfn.XLOOKUP(tblOrders[[#This Row],[ProductID]], tblProducts[ProductID], tblProducts[Category])</f>
        <v>Electronics</v>
      </c>
      <c r="M3297">
        <f>_xlfn.XLOOKUP(tblOrders[[#This Row],[ProductID]], tblProducts[ProductID], tblProducts[CostPrice])</f>
        <v>24518</v>
      </c>
      <c r="N3297">
        <f>tblOrders[[#This Row],[Sales]]-(tblOrders[[#This Row],[CostPrice]]*tblOrders[[#This Row],[Quantity]])</f>
        <v>-8596</v>
      </c>
      <c r="O3297" t="str">
        <f>TEXT(tblOrders[[#This Row],[Date]],"mmm-yyyy")</f>
        <v>Nov-2025</v>
      </c>
      <c r="P3297" t="str">
        <f>_xlfn.XLOOKUP(tblOrders[[#This Row],[OrderID]], tblReturns[OrderID], tblReturns[Returned])</f>
        <v>No</v>
      </c>
      <c r="Q3297" t="str">
        <f>_xlfn.XLOOKUP(tblOrders[[#This Row],[OrderID]], tblShipping[OrderID], tblShipping[ShipMode])</f>
        <v>Standard</v>
      </c>
      <c r="R3297" t="str">
        <f>IFERROR(_xlfn.XLOOKUP(A3296, tblCustomers[CustomerID], tblCustomers[CustomerName]), "Not Found")</f>
        <v>Not Found</v>
      </c>
      <c r="S3297" t="str">
        <f>IF(tblOrders[[#This Row],[Sales]]&gt;1000000,"High Value","Standard")</f>
        <v>Standard</v>
      </c>
      <c r="T3297" t="str">
        <f>_xlfn.XLOOKUP(tblOrders[[#This Row],[ProductID]], tblProducts[ProductID], tblProducts[ProductName])</f>
        <v>Product 90</v>
      </c>
      <c r="U3297">
        <f>_xlfn.XLOOKUP(tblOrders[[#This Row],[SalesRepID]], tblSalesreps[RepID], tblSalesreps[Target])</f>
        <v>5886694</v>
      </c>
    </row>
    <row r="3298" spans="1:21">
      <c r="A3298" t="s">
        <v>4095</v>
      </c>
      <c r="B3298" s="7" t="s">
        <v>761</v>
      </c>
      <c r="C3298" t="s">
        <v>365</v>
      </c>
      <c r="D3298" t="s">
        <v>248</v>
      </c>
      <c r="E3298" t="s">
        <v>13</v>
      </c>
      <c r="F3298" t="s">
        <v>26</v>
      </c>
      <c r="G3298">
        <v>9</v>
      </c>
      <c r="H3298">
        <v>0.15</v>
      </c>
      <c r="I3298" s="2">
        <v>648375.75</v>
      </c>
      <c r="J3298" t="str">
        <f>_xlfn.XLOOKUP(tblOrders[[#This Row],[CustomerID]], tblCustomers[CustomerID], tblCustomers[CustomerName])</f>
        <v>Customer 225</v>
      </c>
      <c r="K3298" t="str">
        <f>_xlfn.XLOOKUP(tblOrders[[#This Row],[CustomerID]], tblCustomers[CustomerID], tblCustomers[Segment])</f>
        <v>SME</v>
      </c>
      <c r="L3298" t="str">
        <f>_xlfn.XLOOKUP(tblOrders[[#This Row],[ProductID]], tblProducts[ProductID], tblProducts[Category])</f>
        <v>Furniture</v>
      </c>
      <c r="M3298">
        <f>_xlfn.XLOOKUP(tblOrders[[#This Row],[ProductID]], tblProducts[ProductID], tblProducts[CostPrice])</f>
        <v>31758</v>
      </c>
      <c r="N3298">
        <f>tblOrders[[#This Row],[Sales]]-(tblOrders[[#This Row],[CostPrice]]*tblOrders[[#This Row],[Quantity]])</f>
        <v>362553.75</v>
      </c>
      <c r="O3298" t="str">
        <f>TEXT(tblOrders[[#This Row],[Date]],"mmm-yyyy")</f>
        <v>Sep-2025</v>
      </c>
      <c r="P3298" t="str">
        <f>_xlfn.XLOOKUP(tblOrders[[#This Row],[OrderID]], tblReturns[OrderID], tblReturns[Returned])</f>
        <v>No</v>
      </c>
      <c r="Q3298" t="str">
        <f>_xlfn.XLOOKUP(tblOrders[[#This Row],[OrderID]], tblShipping[OrderID], tblShipping[ShipMode])</f>
        <v>Standard</v>
      </c>
      <c r="R3298" t="str">
        <f>IFERROR(_xlfn.XLOOKUP(A3297, tblCustomers[CustomerID], tblCustomers[CustomerName]), "Not Found")</f>
        <v>Not Found</v>
      </c>
      <c r="S3298" t="str">
        <f>IF(tblOrders[[#This Row],[Sales]]&gt;1000000,"High Value","Standard")</f>
        <v>Standard</v>
      </c>
      <c r="T3298" t="str">
        <f>_xlfn.XLOOKUP(tblOrders[[#This Row],[ProductID]], tblProducts[ProductID], tblProducts[ProductName])</f>
        <v>Product 35</v>
      </c>
      <c r="U3298">
        <f>_xlfn.XLOOKUP(tblOrders[[#This Row],[SalesRepID]], tblSalesreps[RepID], tblSalesreps[Target])</f>
        <v>11852878</v>
      </c>
    </row>
    <row r="3299" spans="1:21">
      <c r="A3299" t="s">
        <v>4096</v>
      </c>
      <c r="B3299" s="7" t="s">
        <v>1567</v>
      </c>
      <c r="C3299" t="s">
        <v>692</v>
      </c>
      <c r="D3299" t="s">
        <v>422</v>
      </c>
      <c r="E3299" t="s">
        <v>202</v>
      </c>
      <c r="F3299" t="s">
        <v>51</v>
      </c>
      <c r="G3299">
        <v>2</v>
      </c>
      <c r="H3299">
        <v>0.1</v>
      </c>
      <c r="I3299" s="2">
        <v>227773.8</v>
      </c>
      <c r="J3299" t="str">
        <f>_xlfn.XLOOKUP(tblOrders[[#This Row],[CustomerID]], tblCustomers[CustomerID], tblCustomers[CustomerName])</f>
        <v>Customer 248</v>
      </c>
      <c r="K3299" t="str">
        <f>_xlfn.XLOOKUP(tblOrders[[#This Row],[CustomerID]], tblCustomers[CustomerID], tblCustomers[Segment])</f>
        <v>Consumer</v>
      </c>
      <c r="L3299" t="str">
        <f>_xlfn.XLOOKUP(tblOrders[[#This Row],[ProductID]], tblProducts[ProductID], tblProducts[Category])</f>
        <v>Furniture</v>
      </c>
      <c r="M3299">
        <f>_xlfn.XLOOKUP(tblOrders[[#This Row],[ProductID]], tblProducts[ProductID], tblProducts[CostPrice])</f>
        <v>69526</v>
      </c>
      <c r="N3299">
        <f>tblOrders[[#This Row],[Sales]]-(tblOrders[[#This Row],[CostPrice]]*tblOrders[[#This Row],[Quantity]])</f>
        <v>88721.799999999988</v>
      </c>
      <c r="O3299" t="str">
        <f>TEXT(tblOrders[[#This Row],[Date]],"mmm-yyyy")</f>
        <v>Nov-2025</v>
      </c>
      <c r="P3299" t="str">
        <f>_xlfn.XLOOKUP(tblOrders[[#This Row],[OrderID]], tblReturns[OrderID], tblReturns[Returned])</f>
        <v>Yes</v>
      </c>
      <c r="Q3299" t="str">
        <f>_xlfn.XLOOKUP(tblOrders[[#This Row],[OrderID]], tblShipping[OrderID], tblShipping[ShipMode])</f>
        <v>Express</v>
      </c>
      <c r="R3299" t="str">
        <f>IFERROR(_xlfn.XLOOKUP(A3298, tblCustomers[CustomerID], tblCustomers[CustomerName]), "Not Found")</f>
        <v>Not Found</v>
      </c>
      <c r="S3299" t="str">
        <f>IF(tblOrders[[#This Row],[Sales]]&gt;1000000,"High Value","Standard")</f>
        <v>Standard</v>
      </c>
      <c r="T3299" t="str">
        <f>_xlfn.XLOOKUP(tblOrders[[#This Row],[ProductID]], tblProducts[ProductID], tblProducts[ProductName])</f>
        <v>Product 36</v>
      </c>
      <c r="U3299">
        <f>_xlfn.XLOOKUP(tblOrders[[#This Row],[SalesRepID]], tblSalesreps[RepID], tblSalesreps[Target])</f>
        <v>10652665</v>
      </c>
    </row>
    <row r="3300" spans="1:21">
      <c r="A3300" t="s">
        <v>4097</v>
      </c>
      <c r="B3300" s="7" t="s">
        <v>495</v>
      </c>
      <c r="C3300" t="s">
        <v>866</v>
      </c>
      <c r="D3300" t="s">
        <v>430</v>
      </c>
      <c r="E3300" t="s">
        <v>79</v>
      </c>
      <c r="F3300" t="s">
        <v>51</v>
      </c>
      <c r="G3300">
        <v>3</v>
      </c>
      <c r="H3300">
        <v>0.2</v>
      </c>
      <c r="I3300" s="2">
        <v>119234.4</v>
      </c>
      <c r="J3300" t="str">
        <f>_xlfn.XLOOKUP(tblOrders[[#This Row],[CustomerID]], tblCustomers[CustomerID], tblCustomers[CustomerName])</f>
        <v>Customer 32</v>
      </c>
      <c r="K3300" t="str">
        <f>_xlfn.XLOOKUP(tblOrders[[#This Row],[CustomerID]], tblCustomers[CustomerID], tblCustomers[Segment])</f>
        <v>SME</v>
      </c>
      <c r="L3300" t="str">
        <f>_xlfn.XLOOKUP(tblOrders[[#This Row],[ProductID]], tblProducts[ProductID], tblProducts[Category])</f>
        <v>Office</v>
      </c>
      <c r="M3300">
        <f>_xlfn.XLOOKUP(tblOrders[[#This Row],[ProductID]], tblProducts[ProductID], tblProducts[CostPrice])</f>
        <v>7566</v>
      </c>
      <c r="N3300">
        <f>tblOrders[[#This Row],[Sales]]-(tblOrders[[#This Row],[CostPrice]]*tblOrders[[#This Row],[Quantity]])</f>
        <v>96536.4</v>
      </c>
      <c r="O3300" t="str">
        <f>TEXT(tblOrders[[#This Row],[Date]],"mmm-yyyy")</f>
        <v>Dec-2025</v>
      </c>
      <c r="P3300" t="str">
        <f>_xlfn.XLOOKUP(tblOrders[[#This Row],[OrderID]], tblReturns[OrderID], tblReturns[Returned])</f>
        <v>No</v>
      </c>
      <c r="Q3300" t="str">
        <f>_xlfn.XLOOKUP(tblOrders[[#This Row],[OrderID]], tblShipping[OrderID], tblShipping[ShipMode])</f>
        <v>Pickup</v>
      </c>
      <c r="R3300" t="str">
        <f>IFERROR(_xlfn.XLOOKUP(A3299, tblCustomers[CustomerID], tblCustomers[CustomerName]), "Not Found")</f>
        <v>Not Found</v>
      </c>
      <c r="S3300" t="str">
        <f>IF(tblOrders[[#This Row],[Sales]]&gt;1000000,"High Value","Standard")</f>
        <v>Standard</v>
      </c>
      <c r="T3300" t="str">
        <f>_xlfn.XLOOKUP(tblOrders[[#This Row],[ProductID]], tblProducts[ProductID], tblProducts[ProductName])</f>
        <v>Product 85</v>
      </c>
      <c r="U3300">
        <f>_xlfn.XLOOKUP(tblOrders[[#This Row],[SalesRepID]], tblSalesreps[RepID], tblSalesreps[Target])</f>
        <v>8592536</v>
      </c>
    </row>
    <row r="3301" spans="1:21">
      <c r="A3301" t="s">
        <v>4098</v>
      </c>
      <c r="B3301" s="7" t="s">
        <v>920</v>
      </c>
      <c r="C3301" t="s">
        <v>1791</v>
      </c>
      <c r="D3301" t="s">
        <v>369</v>
      </c>
      <c r="E3301" t="s">
        <v>56</v>
      </c>
      <c r="F3301" t="s">
        <v>26</v>
      </c>
      <c r="G3301">
        <v>1</v>
      </c>
      <c r="H3301">
        <v>0.2</v>
      </c>
      <c r="I3301" s="2">
        <v>88575.2</v>
      </c>
      <c r="J3301" t="str">
        <f>_xlfn.XLOOKUP(tblOrders[[#This Row],[CustomerID]], tblCustomers[CustomerID], tblCustomers[CustomerName])</f>
        <v>Customer 269</v>
      </c>
      <c r="K3301" t="str">
        <f>_xlfn.XLOOKUP(tblOrders[[#This Row],[CustomerID]], tblCustomers[CustomerID], tblCustomers[Segment])</f>
        <v>Corporate</v>
      </c>
      <c r="L3301" t="str">
        <f>_xlfn.XLOOKUP(tblOrders[[#This Row],[ProductID]], tblProducts[ProductID], tblProducts[Category])</f>
        <v>Office</v>
      </c>
      <c r="M3301">
        <f>_xlfn.XLOOKUP(tblOrders[[#This Row],[ProductID]], tblProducts[ProductID], tblProducts[CostPrice])</f>
        <v>12456</v>
      </c>
      <c r="N3301">
        <f>tblOrders[[#This Row],[Sales]]-(tblOrders[[#This Row],[CostPrice]]*tblOrders[[#This Row],[Quantity]])</f>
        <v>76119.199999999997</v>
      </c>
      <c r="O3301" t="str">
        <f>TEXT(tblOrders[[#This Row],[Date]],"mmm-yyyy")</f>
        <v>Dec-2025</v>
      </c>
      <c r="P3301" t="str">
        <f>_xlfn.XLOOKUP(tblOrders[[#This Row],[OrderID]], tblReturns[OrderID], tblReturns[Returned])</f>
        <v>No</v>
      </c>
      <c r="Q3301" t="str">
        <f>_xlfn.XLOOKUP(tblOrders[[#This Row],[OrderID]], tblShipping[OrderID], tblShipping[ShipMode])</f>
        <v>Pickup</v>
      </c>
      <c r="R3301" t="str">
        <f>IFERROR(_xlfn.XLOOKUP(A3300, tblCustomers[CustomerID], tblCustomers[CustomerName]), "Not Found")</f>
        <v>Not Found</v>
      </c>
      <c r="S3301" t="str">
        <f>IF(tblOrders[[#This Row],[Sales]]&gt;1000000,"High Value","Standard")</f>
        <v>Standard</v>
      </c>
      <c r="T3301" t="str">
        <f>_xlfn.XLOOKUP(tblOrders[[#This Row],[ProductID]], tblProducts[ProductID], tblProducts[ProductName])</f>
        <v>Product 42</v>
      </c>
      <c r="U3301">
        <f>_xlfn.XLOOKUP(tblOrders[[#This Row],[SalesRepID]], tblSalesreps[RepID], tblSalesreps[Target])</f>
        <v>14265630</v>
      </c>
    </row>
    <row r="3302" spans="1:21">
      <c r="A3302" t="s">
        <v>4099</v>
      </c>
      <c r="B3302" s="7" t="s">
        <v>995</v>
      </c>
      <c r="C3302" t="s">
        <v>392</v>
      </c>
      <c r="D3302" t="s">
        <v>60</v>
      </c>
      <c r="E3302" t="s">
        <v>210</v>
      </c>
      <c r="F3302" t="s">
        <v>20</v>
      </c>
      <c r="G3302">
        <v>9</v>
      </c>
      <c r="H3302">
        <v>0.05</v>
      </c>
      <c r="I3302" s="2">
        <v>444052.8</v>
      </c>
      <c r="J3302" t="str">
        <f>_xlfn.XLOOKUP(tblOrders[[#This Row],[CustomerID]], tblCustomers[CustomerID], tblCustomers[CustomerName])</f>
        <v>Customer 11</v>
      </c>
      <c r="K3302" t="str">
        <f>_xlfn.XLOOKUP(tblOrders[[#This Row],[CustomerID]], tblCustomers[CustomerID], tblCustomers[Segment])</f>
        <v>SME</v>
      </c>
      <c r="L3302" t="str">
        <f>_xlfn.XLOOKUP(tblOrders[[#This Row],[ProductID]], tblProducts[ProductID], tblProducts[Category])</f>
        <v>Office</v>
      </c>
      <c r="M3302">
        <f>_xlfn.XLOOKUP(tblOrders[[#This Row],[ProductID]], tblProducts[ProductID], tblProducts[CostPrice])</f>
        <v>62137</v>
      </c>
      <c r="N3302">
        <f>tblOrders[[#This Row],[Sales]]-(tblOrders[[#This Row],[CostPrice]]*tblOrders[[#This Row],[Quantity]])</f>
        <v>-115180.20000000001</v>
      </c>
      <c r="O3302" t="str">
        <f>TEXT(tblOrders[[#This Row],[Date]],"mmm-yyyy")</f>
        <v>Feb-2025</v>
      </c>
      <c r="P3302" t="str">
        <f>_xlfn.XLOOKUP(tblOrders[[#This Row],[OrderID]], tblReturns[OrderID], tblReturns[Returned])</f>
        <v>No</v>
      </c>
      <c r="Q3302" t="str">
        <f>_xlfn.XLOOKUP(tblOrders[[#This Row],[OrderID]], tblShipping[OrderID], tblShipping[ShipMode])</f>
        <v>Express</v>
      </c>
      <c r="R3302" t="str">
        <f>IFERROR(_xlfn.XLOOKUP(A3301, tblCustomers[CustomerID], tblCustomers[CustomerName]), "Not Found")</f>
        <v>Not Found</v>
      </c>
      <c r="S3302" t="str">
        <f>IF(tblOrders[[#This Row],[Sales]]&gt;1000000,"High Value","Standard")</f>
        <v>Standard</v>
      </c>
      <c r="T3302" t="str">
        <f>_xlfn.XLOOKUP(tblOrders[[#This Row],[ProductID]], tblProducts[ProductID], tblProducts[ProductName])</f>
        <v>Product 100</v>
      </c>
      <c r="U3302">
        <f>_xlfn.XLOOKUP(tblOrders[[#This Row],[SalesRepID]], tblSalesreps[RepID], tblSalesreps[Target])</f>
        <v>19336654</v>
      </c>
    </row>
    <row r="3303" spans="1:21">
      <c r="A3303" t="s">
        <v>4100</v>
      </c>
      <c r="B3303" s="7" t="s">
        <v>267</v>
      </c>
      <c r="C3303" t="s">
        <v>970</v>
      </c>
      <c r="D3303" t="s">
        <v>169</v>
      </c>
      <c r="E3303" t="s">
        <v>165</v>
      </c>
      <c r="F3303" t="s">
        <v>51</v>
      </c>
      <c r="G3303">
        <v>4</v>
      </c>
      <c r="H3303">
        <v>0.05</v>
      </c>
      <c r="I3303" s="2">
        <v>227255.2</v>
      </c>
      <c r="J3303" t="str">
        <f>_xlfn.XLOOKUP(tblOrders[[#This Row],[CustomerID]], tblCustomers[CustomerID], tblCustomers[CustomerName])</f>
        <v>Customer 256</v>
      </c>
      <c r="K3303" t="str">
        <f>_xlfn.XLOOKUP(tblOrders[[#This Row],[CustomerID]], tblCustomers[CustomerID], tblCustomers[Segment])</f>
        <v>Corporate</v>
      </c>
      <c r="L3303" t="str">
        <f>_xlfn.XLOOKUP(tblOrders[[#This Row],[ProductID]], tblProducts[ProductID], tblProducts[Category])</f>
        <v>Electronics</v>
      </c>
      <c r="M3303">
        <f>_xlfn.XLOOKUP(tblOrders[[#This Row],[ProductID]], tblProducts[ProductID], tblProducts[CostPrice])</f>
        <v>8587</v>
      </c>
      <c r="N3303">
        <f>tblOrders[[#This Row],[Sales]]-(tblOrders[[#This Row],[CostPrice]]*tblOrders[[#This Row],[Quantity]])</f>
        <v>192907.2</v>
      </c>
      <c r="O3303" t="str">
        <f>TEXT(tblOrders[[#This Row],[Date]],"mmm-yyyy")</f>
        <v>Oct-2025</v>
      </c>
      <c r="P3303" t="str">
        <f>_xlfn.XLOOKUP(tblOrders[[#This Row],[OrderID]], tblReturns[OrderID], tblReturns[Returned])</f>
        <v>No</v>
      </c>
      <c r="Q3303" t="str">
        <f>_xlfn.XLOOKUP(tblOrders[[#This Row],[OrderID]], tblShipping[OrderID], tblShipping[ShipMode])</f>
        <v>Pickup</v>
      </c>
      <c r="R3303" t="str">
        <f>IFERROR(_xlfn.XLOOKUP(A3302, tblCustomers[CustomerID], tblCustomers[CustomerName]), "Not Found")</f>
        <v>Not Found</v>
      </c>
      <c r="S3303" t="str">
        <f>IF(tblOrders[[#This Row],[Sales]]&gt;1000000,"High Value","Standard")</f>
        <v>Standard</v>
      </c>
      <c r="T3303" t="str">
        <f>_xlfn.XLOOKUP(tblOrders[[#This Row],[ProductID]], tblProducts[ProductID], tblProducts[ProductName])</f>
        <v>Product 9</v>
      </c>
      <c r="U3303">
        <f>_xlfn.XLOOKUP(tblOrders[[#This Row],[SalesRepID]], tblSalesreps[RepID], tblSalesreps[Target])</f>
        <v>16839910</v>
      </c>
    </row>
    <row r="3304" spans="1:21">
      <c r="A3304" t="s">
        <v>4101</v>
      </c>
      <c r="B3304" s="7" t="s">
        <v>443</v>
      </c>
      <c r="C3304" t="s">
        <v>970</v>
      </c>
      <c r="D3304" t="s">
        <v>914</v>
      </c>
      <c r="E3304" t="s">
        <v>119</v>
      </c>
      <c r="F3304" t="s">
        <v>20</v>
      </c>
      <c r="G3304">
        <v>10</v>
      </c>
      <c r="H3304">
        <v>0.2</v>
      </c>
      <c r="I3304" s="2">
        <v>550984</v>
      </c>
      <c r="J3304" t="str">
        <f>_xlfn.XLOOKUP(tblOrders[[#This Row],[CustomerID]], tblCustomers[CustomerID], tblCustomers[CustomerName])</f>
        <v>Customer 256</v>
      </c>
      <c r="K3304" t="str">
        <f>_xlfn.XLOOKUP(tblOrders[[#This Row],[CustomerID]], tblCustomers[CustomerID], tblCustomers[Segment])</f>
        <v>Corporate</v>
      </c>
      <c r="L3304" t="str">
        <f>_xlfn.XLOOKUP(tblOrders[[#This Row],[ProductID]], tblProducts[ProductID], tblProducts[Category])</f>
        <v>Office</v>
      </c>
      <c r="M3304">
        <f>_xlfn.XLOOKUP(tblOrders[[#This Row],[ProductID]], tblProducts[ProductID], tblProducts[CostPrice])</f>
        <v>24464</v>
      </c>
      <c r="N3304">
        <f>tblOrders[[#This Row],[Sales]]-(tblOrders[[#This Row],[CostPrice]]*tblOrders[[#This Row],[Quantity]])</f>
        <v>306344</v>
      </c>
      <c r="O3304" t="str">
        <f>TEXT(tblOrders[[#This Row],[Date]],"mmm-yyyy")</f>
        <v>Jan-2025</v>
      </c>
      <c r="P3304" t="str">
        <f>_xlfn.XLOOKUP(tblOrders[[#This Row],[OrderID]], tblReturns[OrderID], tblReturns[Returned])</f>
        <v>No</v>
      </c>
      <c r="Q3304" t="str">
        <f>_xlfn.XLOOKUP(tblOrders[[#This Row],[OrderID]], tblShipping[OrderID], tblShipping[ShipMode])</f>
        <v>Pickup</v>
      </c>
      <c r="R3304" t="str">
        <f>IFERROR(_xlfn.XLOOKUP(A3303, tblCustomers[CustomerID], tblCustomers[CustomerName]), "Not Found")</f>
        <v>Not Found</v>
      </c>
      <c r="S3304" t="str">
        <f>IF(tblOrders[[#This Row],[Sales]]&gt;1000000,"High Value","Standard")</f>
        <v>Standard</v>
      </c>
      <c r="T3304" t="str">
        <f>_xlfn.XLOOKUP(tblOrders[[#This Row],[ProductID]], tblProducts[ProductID], tblProducts[ProductName])</f>
        <v>Product 46</v>
      </c>
      <c r="U3304">
        <f>_xlfn.XLOOKUP(tblOrders[[#This Row],[SalesRepID]], tblSalesreps[RepID], tblSalesreps[Target])</f>
        <v>5886694</v>
      </c>
    </row>
    <row r="3305" spans="1:21">
      <c r="A3305" t="s">
        <v>4102</v>
      </c>
      <c r="B3305" s="7" t="s">
        <v>2006</v>
      </c>
      <c r="C3305" t="s">
        <v>1439</v>
      </c>
      <c r="D3305" t="s">
        <v>118</v>
      </c>
      <c r="E3305" t="s">
        <v>165</v>
      </c>
      <c r="F3305" t="s">
        <v>26</v>
      </c>
      <c r="G3305">
        <v>3</v>
      </c>
      <c r="H3305">
        <v>0.15</v>
      </c>
      <c r="I3305" s="2">
        <v>205137.3</v>
      </c>
      <c r="J3305" t="str">
        <f>_xlfn.XLOOKUP(tblOrders[[#This Row],[CustomerID]], tblCustomers[CustomerID], tblCustomers[CustomerName])</f>
        <v>Customer 104</v>
      </c>
      <c r="K3305" t="str">
        <f>_xlfn.XLOOKUP(tblOrders[[#This Row],[CustomerID]], tblCustomers[CustomerID], tblCustomers[Segment])</f>
        <v>Consumer</v>
      </c>
      <c r="L3305" t="str">
        <f>_xlfn.XLOOKUP(tblOrders[[#This Row],[ProductID]], tblProducts[ProductID], tblProducts[Category])</f>
        <v>Home</v>
      </c>
      <c r="M3305">
        <f>_xlfn.XLOOKUP(tblOrders[[#This Row],[ProductID]], tblProducts[ProductID], tblProducts[CostPrice])</f>
        <v>78122</v>
      </c>
      <c r="N3305">
        <f>tblOrders[[#This Row],[Sales]]-(tblOrders[[#This Row],[CostPrice]]*tblOrders[[#This Row],[Quantity]])</f>
        <v>-29228.700000000012</v>
      </c>
      <c r="O3305" t="str">
        <f>TEXT(tblOrders[[#This Row],[Date]],"mmm-yyyy")</f>
        <v>Aug-2025</v>
      </c>
      <c r="P3305" t="str">
        <f>_xlfn.XLOOKUP(tblOrders[[#This Row],[OrderID]], tblReturns[OrderID], tblReturns[Returned])</f>
        <v>No</v>
      </c>
      <c r="Q3305" t="str">
        <f>_xlfn.XLOOKUP(tblOrders[[#This Row],[OrderID]], tblShipping[OrderID], tblShipping[ShipMode])</f>
        <v>Pickup</v>
      </c>
      <c r="R3305" t="str">
        <f>IFERROR(_xlfn.XLOOKUP(A3304, tblCustomers[CustomerID], tblCustomers[CustomerName]), "Not Found")</f>
        <v>Not Found</v>
      </c>
      <c r="S3305" t="str">
        <f>IF(tblOrders[[#This Row],[Sales]]&gt;1000000,"High Value","Standard")</f>
        <v>Standard</v>
      </c>
      <c r="T3305" t="str">
        <f>_xlfn.XLOOKUP(tblOrders[[#This Row],[ProductID]], tblProducts[ProductID], tblProducts[ProductName])</f>
        <v>Product 59</v>
      </c>
      <c r="U3305">
        <f>_xlfn.XLOOKUP(tblOrders[[#This Row],[SalesRepID]], tblSalesreps[RepID], tblSalesreps[Target])</f>
        <v>16839910</v>
      </c>
    </row>
    <row r="3306" spans="1:21">
      <c r="A3306" t="s">
        <v>4103</v>
      </c>
      <c r="B3306" s="7" t="s">
        <v>1169</v>
      </c>
      <c r="C3306" t="s">
        <v>1182</v>
      </c>
      <c r="D3306" t="s">
        <v>248</v>
      </c>
      <c r="E3306" t="s">
        <v>45</v>
      </c>
      <c r="F3306" t="s">
        <v>51</v>
      </c>
      <c r="G3306">
        <v>6</v>
      </c>
      <c r="H3306">
        <v>0.05</v>
      </c>
      <c r="I3306" s="2">
        <v>650592.30000000005</v>
      </c>
      <c r="J3306" t="str">
        <f>_xlfn.XLOOKUP(tblOrders[[#This Row],[CustomerID]], tblCustomers[CustomerID], tblCustomers[CustomerName])</f>
        <v>Customer 93</v>
      </c>
      <c r="K3306" t="str">
        <f>_xlfn.XLOOKUP(tblOrders[[#This Row],[CustomerID]], tblCustomers[CustomerID], tblCustomers[Segment])</f>
        <v>SME</v>
      </c>
      <c r="L3306" t="str">
        <f>_xlfn.XLOOKUP(tblOrders[[#This Row],[ProductID]], tblProducts[ProductID], tblProducts[Category])</f>
        <v>Furniture</v>
      </c>
      <c r="M3306">
        <f>_xlfn.XLOOKUP(tblOrders[[#This Row],[ProductID]], tblProducts[ProductID], tblProducts[CostPrice])</f>
        <v>31758</v>
      </c>
      <c r="N3306">
        <f>tblOrders[[#This Row],[Sales]]-(tblOrders[[#This Row],[CostPrice]]*tblOrders[[#This Row],[Quantity]])</f>
        <v>460044.30000000005</v>
      </c>
      <c r="O3306" t="str">
        <f>TEXT(tblOrders[[#This Row],[Date]],"mmm-yyyy")</f>
        <v>Nov-2025</v>
      </c>
      <c r="P3306" t="str">
        <f>_xlfn.XLOOKUP(tblOrders[[#This Row],[OrderID]], tblReturns[OrderID], tblReturns[Returned])</f>
        <v>No</v>
      </c>
      <c r="Q3306" t="str">
        <f>_xlfn.XLOOKUP(tblOrders[[#This Row],[OrderID]], tblShipping[OrderID], tblShipping[ShipMode])</f>
        <v>Standard</v>
      </c>
      <c r="R3306" t="str">
        <f>IFERROR(_xlfn.XLOOKUP(A3305, tblCustomers[CustomerID], tblCustomers[CustomerName]), "Not Found")</f>
        <v>Not Found</v>
      </c>
      <c r="S3306" t="str">
        <f>IF(tblOrders[[#This Row],[Sales]]&gt;1000000,"High Value","Standard")</f>
        <v>Standard</v>
      </c>
      <c r="T3306" t="str">
        <f>_xlfn.XLOOKUP(tblOrders[[#This Row],[ProductID]], tblProducts[ProductID], tblProducts[ProductName])</f>
        <v>Product 35</v>
      </c>
      <c r="U3306">
        <f>_xlfn.XLOOKUP(tblOrders[[#This Row],[SalesRepID]], tblSalesreps[RepID], tblSalesreps[Target])</f>
        <v>11319839</v>
      </c>
    </row>
    <row r="3307" spans="1:21">
      <c r="A3307" t="s">
        <v>4104</v>
      </c>
      <c r="B3307" s="7" t="s">
        <v>337</v>
      </c>
      <c r="C3307" t="s">
        <v>384</v>
      </c>
      <c r="D3307" t="s">
        <v>1230</v>
      </c>
      <c r="E3307" t="s">
        <v>79</v>
      </c>
      <c r="F3307" t="s">
        <v>88</v>
      </c>
      <c r="G3307">
        <v>4</v>
      </c>
      <c r="H3307">
        <v>0.15</v>
      </c>
      <c r="I3307" s="2">
        <v>221292.4</v>
      </c>
      <c r="J3307" t="str">
        <f>_xlfn.XLOOKUP(tblOrders[[#This Row],[CustomerID]], tblCustomers[CustomerID], tblCustomers[CustomerName])</f>
        <v>Customer 234</v>
      </c>
      <c r="K3307" t="str">
        <f>_xlfn.XLOOKUP(tblOrders[[#This Row],[CustomerID]], tblCustomers[CustomerID], tblCustomers[Segment])</f>
        <v>Corporate</v>
      </c>
      <c r="L3307" t="str">
        <f>_xlfn.XLOOKUP(tblOrders[[#This Row],[ProductID]], tblProducts[ProductID], tblProducts[Category])</f>
        <v>Furniture</v>
      </c>
      <c r="M3307">
        <f>_xlfn.XLOOKUP(tblOrders[[#This Row],[ProductID]], tblProducts[ProductID], tblProducts[CostPrice])</f>
        <v>48520</v>
      </c>
      <c r="N3307">
        <f>tblOrders[[#This Row],[Sales]]-(tblOrders[[#This Row],[CostPrice]]*tblOrders[[#This Row],[Quantity]])</f>
        <v>27212.399999999994</v>
      </c>
      <c r="O3307" t="str">
        <f>TEXT(tblOrders[[#This Row],[Date]],"mmm-yyyy")</f>
        <v>May-2025</v>
      </c>
      <c r="P3307" t="str">
        <f>_xlfn.XLOOKUP(tblOrders[[#This Row],[OrderID]], tblReturns[OrderID], tblReturns[Returned])</f>
        <v>No</v>
      </c>
      <c r="Q3307" t="str">
        <f>_xlfn.XLOOKUP(tblOrders[[#This Row],[OrderID]], tblShipping[OrderID], tblShipping[ShipMode])</f>
        <v>Pickup</v>
      </c>
      <c r="R3307" t="str">
        <f>IFERROR(_xlfn.XLOOKUP(A3306, tblCustomers[CustomerID], tblCustomers[CustomerName]), "Not Found")</f>
        <v>Not Found</v>
      </c>
      <c r="S3307" t="str">
        <f>IF(tblOrders[[#This Row],[Sales]]&gt;1000000,"High Value","Standard")</f>
        <v>Standard</v>
      </c>
      <c r="T3307" t="str">
        <f>_xlfn.XLOOKUP(tblOrders[[#This Row],[ProductID]], tblProducts[ProductID], tblProducts[ProductName])</f>
        <v>Product 73</v>
      </c>
      <c r="U3307">
        <f>_xlfn.XLOOKUP(tblOrders[[#This Row],[SalesRepID]], tblSalesreps[RepID], tblSalesreps[Target])</f>
        <v>8592536</v>
      </c>
    </row>
    <row r="3308" spans="1:21">
      <c r="A3308" t="s">
        <v>4105</v>
      </c>
      <c r="B3308" s="7" t="s">
        <v>173</v>
      </c>
      <c r="C3308" t="s">
        <v>429</v>
      </c>
      <c r="D3308" t="s">
        <v>491</v>
      </c>
      <c r="E3308" t="s">
        <v>165</v>
      </c>
      <c r="F3308" t="s">
        <v>26</v>
      </c>
      <c r="G3308">
        <v>3</v>
      </c>
      <c r="H3308">
        <v>0.1</v>
      </c>
      <c r="I3308" s="2">
        <v>62845.2</v>
      </c>
      <c r="J3308" t="str">
        <f>_xlfn.XLOOKUP(tblOrders[[#This Row],[CustomerID]], tblCustomers[CustomerID], tblCustomers[CustomerName])</f>
        <v>Customer 243</v>
      </c>
      <c r="K3308" t="str">
        <f>_xlfn.XLOOKUP(tblOrders[[#This Row],[CustomerID]], tblCustomers[CustomerID], tblCustomers[Segment])</f>
        <v>Corporate</v>
      </c>
      <c r="L3308" t="str">
        <f>_xlfn.XLOOKUP(tblOrders[[#This Row],[ProductID]], tblProducts[ProductID], tblProducts[Category])</f>
        <v>Home</v>
      </c>
      <c r="M3308">
        <f>_xlfn.XLOOKUP(tblOrders[[#This Row],[ProductID]], tblProducts[ProductID], tblProducts[CostPrice])</f>
        <v>75749</v>
      </c>
      <c r="N3308">
        <f>tblOrders[[#This Row],[Sales]]-(tblOrders[[#This Row],[CostPrice]]*tblOrders[[#This Row],[Quantity]])</f>
        <v>-164401.79999999999</v>
      </c>
      <c r="O3308" t="str">
        <f>TEXT(tblOrders[[#This Row],[Date]],"mmm-yyyy")</f>
        <v>Jun-2025</v>
      </c>
      <c r="P3308" t="str">
        <f>_xlfn.XLOOKUP(tblOrders[[#This Row],[OrderID]], tblReturns[OrderID], tblReturns[Returned])</f>
        <v>No</v>
      </c>
      <c r="Q3308" t="str">
        <f>_xlfn.XLOOKUP(tblOrders[[#This Row],[OrderID]], tblShipping[OrderID], tblShipping[ShipMode])</f>
        <v>Pickup</v>
      </c>
      <c r="R3308" t="str">
        <f>IFERROR(_xlfn.XLOOKUP(A3307, tblCustomers[CustomerID], tblCustomers[CustomerName]), "Not Found")</f>
        <v>Not Found</v>
      </c>
      <c r="S3308" t="str">
        <f>IF(tblOrders[[#This Row],[Sales]]&gt;1000000,"High Value","Standard")</f>
        <v>Standard</v>
      </c>
      <c r="T3308" t="str">
        <f>_xlfn.XLOOKUP(tblOrders[[#This Row],[ProductID]], tblProducts[ProductID], tblProducts[ProductName])</f>
        <v>Product 49</v>
      </c>
      <c r="U3308">
        <f>_xlfn.XLOOKUP(tblOrders[[#This Row],[SalesRepID]], tblSalesreps[RepID], tblSalesreps[Target])</f>
        <v>16839910</v>
      </c>
    </row>
    <row r="3309" spans="1:21">
      <c r="A3309" t="s">
        <v>4106</v>
      </c>
      <c r="B3309" s="7" t="s">
        <v>891</v>
      </c>
      <c r="C3309" t="s">
        <v>970</v>
      </c>
      <c r="D3309" t="s">
        <v>272</v>
      </c>
      <c r="E3309" t="s">
        <v>35</v>
      </c>
      <c r="F3309" t="s">
        <v>51</v>
      </c>
      <c r="G3309">
        <v>6</v>
      </c>
      <c r="H3309">
        <v>0.2</v>
      </c>
      <c r="I3309" s="2">
        <v>235795.20000000001</v>
      </c>
      <c r="J3309" t="str">
        <f>_xlfn.XLOOKUP(tblOrders[[#This Row],[CustomerID]], tblCustomers[CustomerID], tblCustomers[CustomerName])</f>
        <v>Customer 256</v>
      </c>
      <c r="K3309" t="str">
        <f>_xlfn.XLOOKUP(tblOrders[[#This Row],[CustomerID]], tblCustomers[CustomerID], tblCustomers[Segment])</f>
        <v>Corporate</v>
      </c>
      <c r="L3309" t="str">
        <f>_xlfn.XLOOKUP(tblOrders[[#This Row],[ProductID]], tblProducts[ProductID], tblProducts[Category])</f>
        <v>Furniture</v>
      </c>
      <c r="M3309">
        <f>_xlfn.XLOOKUP(tblOrders[[#This Row],[ProductID]], tblProducts[ProductID], tblProducts[CostPrice])</f>
        <v>48118</v>
      </c>
      <c r="N3309">
        <f>tblOrders[[#This Row],[Sales]]-(tblOrders[[#This Row],[CostPrice]]*tblOrders[[#This Row],[Quantity]])</f>
        <v>-52912.799999999988</v>
      </c>
      <c r="O3309" t="str">
        <f>TEXT(tblOrders[[#This Row],[Date]],"mmm-yyyy")</f>
        <v>Jan-2025</v>
      </c>
      <c r="P3309" t="str">
        <f>_xlfn.XLOOKUP(tblOrders[[#This Row],[OrderID]], tblReturns[OrderID], tblReturns[Returned])</f>
        <v>No</v>
      </c>
      <c r="Q3309" t="str">
        <f>_xlfn.XLOOKUP(tblOrders[[#This Row],[OrderID]], tblShipping[OrderID], tblShipping[ShipMode])</f>
        <v>Standard</v>
      </c>
      <c r="R3309" t="str">
        <f>IFERROR(_xlfn.XLOOKUP(A3308, tblCustomers[CustomerID], tblCustomers[CustomerName]), "Not Found")</f>
        <v>Not Found</v>
      </c>
      <c r="S3309" t="str">
        <f>IF(tblOrders[[#This Row],[Sales]]&gt;1000000,"High Value","Standard")</f>
        <v>Standard</v>
      </c>
      <c r="T3309" t="str">
        <f>_xlfn.XLOOKUP(tblOrders[[#This Row],[ProductID]], tblProducts[ProductID], tblProducts[ProductName])</f>
        <v>Product 75</v>
      </c>
      <c r="U3309">
        <f>_xlfn.XLOOKUP(tblOrders[[#This Row],[SalesRepID]], tblSalesreps[RepID], tblSalesreps[Target])</f>
        <v>19619177</v>
      </c>
    </row>
    <row r="3310" spans="1:21">
      <c r="A3310" t="s">
        <v>4107</v>
      </c>
      <c r="B3310" s="7" t="s">
        <v>280</v>
      </c>
      <c r="C3310" t="s">
        <v>287</v>
      </c>
      <c r="D3310" t="s">
        <v>164</v>
      </c>
      <c r="E3310" t="s">
        <v>79</v>
      </c>
      <c r="F3310" t="s">
        <v>26</v>
      </c>
      <c r="G3310">
        <v>6</v>
      </c>
      <c r="H3310">
        <v>0.15</v>
      </c>
      <c r="I3310" s="2">
        <v>47741.1</v>
      </c>
      <c r="J3310" t="str">
        <f>_xlfn.XLOOKUP(tblOrders[[#This Row],[CustomerID]], tblCustomers[CustomerID], tblCustomers[CustomerName])</f>
        <v>Customer 183</v>
      </c>
      <c r="K3310" t="str">
        <f>_xlfn.XLOOKUP(tblOrders[[#This Row],[CustomerID]], tblCustomers[CustomerID], tblCustomers[Segment])</f>
        <v>Consumer</v>
      </c>
      <c r="L3310" t="str">
        <f>_xlfn.XLOOKUP(tblOrders[[#This Row],[ProductID]], tblProducts[ProductID], tblProducts[Category])</f>
        <v>Electronics</v>
      </c>
      <c r="M3310">
        <f>_xlfn.XLOOKUP(tblOrders[[#This Row],[ProductID]], tblProducts[ProductID], tblProducts[CostPrice])</f>
        <v>44535</v>
      </c>
      <c r="N3310">
        <f>tblOrders[[#This Row],[Sales]]-(tblOrders[[#This Row],[CostPrice]]*tblOrders[[#This Row],[Quantity]])</f>
        <v>-219468.9</v>
      </c>
      <c r="O3310" t="str">
        <f>TEXT(tblOrders[[#This Row],[Date]],"mmm-yyyy")</f>
        <v>Aug-2025</v>
      </c>
      <c r="P3310" t="str">
        <f>_xlfn.XLOOKUP(tblOrders[[#This Row],[OrderID]], tblReturns[OrderID], tblReturns[Returned])</f>
        <v>No</v>
      </c>
      <c r="Q3310" t="str">
        <f>_xlfn.XLOOKUP(tblOrders[[#This Row],[OrderID]], tblShipping[OrderID], tblShipping[ShipMode])</f>
        <v>Pickup</v>
      </c>
      <c r="R3310" t="str">
        <f>IFERROR(_xlfn.XLOOKUP(A3309, tblCustomers[CustomerID], tblCustomers[CustomerName]), "Not Found")</f>
        <v>Not Found</v>
      </c>
      <c r="S3310" t="str">
        <f>IF(tblOrders[[#This Row],[Sales]]&gt;1000000,"High Value","Standard")</f>
        <v>Standard</v>
      </c>
      <c r="T3310" t="str">
        <f>_xlfn.XLOOKUP(tblOrders[[#This Row],[ProductID]], tblProducts[ProductID], tblProducts[ProductName])</f>
        <v>Product 71</v>
      </c>
      <c r="U3310">
        <f>_xlfn.XLOOKUP(tblOrders[[#This Row],[SalesRepID]], tblSalesreps[RepID], tblSalesreps[Target])</f>
        <v>8592536</v>
      </c>
    </row>
    <row r="3311" spans="1:21">
      <c r="A3311" t="s">
        <v>4108</v>
      </c>
      <c r="B3311" s="7" t="s">
        <v>655</v>
      </c>
      <c r="C3311" t="s">
        <v>484</v>
      </c>
      <c r="D3311" t="s">
        <v>587</v>
      </c>
      <c r="E3311" t="s">
        <v>69</v>
      </c>
      <c r="F3311" t="s">
        <v>20</v>
      </c>
      <c r="G3311">
        <v>9</v>
      </c>
      <c r="H3311">
        <v>0</v>
      </c>
      <c r="I3311" s="2">
        <v>479412</v>
      </c>
      <c r="J3311" t="str">
        <f>_xlfn.XLOOKUP(tblOrders[[#This Row],[CustomerID]], tblCustomers[CustomerID], tblCustomers[CustomerName])</f>
        <v>Customer 97</v>
      </c>
      <c r="K3311" t="str">
        <f>_xlfn.XLOOKUP(tblOrders[[#This Row],[CustomerID]], tblCustomers[CustomerID], tblCustomers[Segment])</f>
        <v>Corporate</v>
      </c>
      <c r="L3311" t="str">
        <f>_xlfn.XLOOKUP(tblOrders[[#This Row],[ProductID]], tblProducts[ProductID], tblProducts[Category])</f>
        <v>Electronics</v>
      </c>
      <c r="M3311">
        <f>_xlfn.XLOOKUP(tblOrders[[#This Row],[ProductID]], tblProducts[ProductID], tblProducts[CostPrice])</f>
        <v>67500</v>
      </c>
      <c r="N3311">
        <f>tblOrders[[#This Row],[Sales]]-(tblOrders[[#This Row],[CostPrice]]*tblOrders[[#This Row],[Quantity]])</f>
        <v>-128088</v>
      </c>
      <c r="O3311" t="str">
        <f>TEXT(tblOrders[[#This Row],[Date]],"mmm-yyyy")</f>
        <v>Jan-2025</v>
      </c>
      <c r="P3311" t="str">
        <f>_xlfn.XLOOKUP(tblOrders[[#This Row],[OrderID]], tblReturns[OrderID], tblReturns[Returned])</f>
        <v>No</v>
      </c>
      <c r="Q3311" t="str">
        <f>_xlfn.XLOOKUP(tblOrders[[#This Row],[OrderID]], tblShipping[OrderID], tblShipping[ShipMode])</f>
        <v>Standard</v>
      </c>
      <c r="R3311" t="str">
        <f>IFERROR(_xlfn.XLOOKUP(A3310, tblCustomers[CustomerID], tblCustomers[CustomerName]), "Not Found")</f>
        <v>Not Found</v>
      </c>
      <c r="S3311" t="str">
        <f>IF(tblOrders[[#This Row],[Sales]]&gt;1000000,"High Value","Standard")</f>
        <v>Standard</v>
      </c>
      <c r="T3311" t="str">
        <f>_xlfn.XLOOKUP(tblOrders[[#This Row],[ProductID]], tblProducts[ProductID], tblProducts[ProductName])</f>
        <v>Product 97</v>
      </c>
      <c r="U3311">
        <f>_xlfn.XLOOKUP(tblOrders[[#This Row],[SalesRepID]], tblSalesreps[RepID], tblSalesreps[Target])</f>
        <v>19473459</v>
      </c>
    </row>
    <row r="3312" spans="1:21">
      <c r="A3312" t="s">
        <v>4109</v>
      </c>
      <c r="B3312" s="7" t="s">
        <v>1162</v>
      </c>
      <c r="C3312" t="s">
        <v>114</v>
      </c>
      <c r="D3312" t="s">
        <v>216</v>
      </c>
      <c r="E3312" t="s">
        <v>105</v>
      </c>
      <c r="F3312" t="s">
        <v>51</v>
      </c>
      <c r="G3312">
        <v>8</v>
      </c>
      <c r="H3312">
        <v>0.2</v>
      </c>
      <c r="I3312" s="2">
        <v>94438.399999999994</v>
      </c>
      <c r="J3312" t="str">
        <f>_xlfn.XLOOKUP(tblOrders[[#This Row],[CustomerID]], tblCustomers[CustomerID], tblCustomers[CustomerName])</f>
        <v>Customer 191</v>
      </c>
      <c r="K3312" t="str">
        <f>_xlfn.XLOOKUP(tblOrders[[#This Row],[CustomerID]], tblCustomers[CustomerID], tblCustomers[Segment])</f>
        <v>SME</v>
      </c>
      <c r="L3312" t="str">
        <f>_xlfn.XLOOKUP(tblOrders[[#This Row],[ProductID]], tblProducts[ProductID], tblProducts[Category])</f>
        <v>Home</v>
      </c>
      <c r="M3312">
        <f>_xlfn.XLOOKUP(tblOrders[[#This Row],[ProductID]], tblProducts[ProductID], tblProducts[CostPrice])</f>
        <v>15200</v>
      </c>
      <c r="N3312">
        <f>tblOrders[[#This Row],[Sales]]-(tblOrders[[#This Row],[CostPrice]]*tblOrders[[#This Row],[Quantity]])</f>
        <v>-27161.600000000006</v>
      </c>
      <c r="O3312" t="str">
        <f>TEXT(tblOrders[[#This Row],[Date]],"mmm-yyyy")</f>
        <v>Apr-2025</v>
      </c>
      <c r="P3312" t="str">
        <f>_xlfn.XLOOKUP(tblOrders[[#This Row],[OrderID]], tblReturns[OrderID], tblReturns[Returned])</f>
        <v>No</v>
      </c>
      <c r="Q3312" t="str">
        <f>_xlfn.XLOOKUP(tblOrders[[#This Row],[OrderID]], tblShipping[OrderID], tblShipping[ShipMode])</f>
        <v>Pickup</v>
      </c>
      <c r="R3312" t="str">
        <f>IFERROR(_xlfn.XLOOKUP(A3311, tblCustomers[CustomerID], tblCustomers[CustomerName]), "Not Found")</f>
        <v>Not Found</v>
      </c>
      <c r="S3312" t="str">
        <f>IF(tblOrders[[#This Row],[Sales]]&gt;1000000,"High Value","Standard")</f>
        <v>Standard</v>
      </c>
      <c r="T3312" t="str">
        <f>_xlfn.XLOOKUP(tblOrders[[#This Row],[ProductID]], tblProducts[ProductID], tblProducts[ProductName])</f>
        <v>Product 52</v>
      </c>
      <c r="U3312">
        <f>_xlfn.XLOOKUP(tblOrders[[#This Row],[SalesRepID]], tblSalesreps[RepID], tblSalesreps[Target])</f>
        <v>8698154</v>
      </c>
    </row>
    <row r="3313" spans="1:21">
      <c r="A3313" t="s">
        <v>4110</v>
      </c>
      <c r="B3313" s="7" t="s">
        <v>263</v>
      </c>
      <c r="C3313" t="s">
        <v>556</v>
      </c>
      <c r="D3313" t="s">
        <v>96</v>
      </c>
      <c r="E3313" t="s">
        <v>202</v>
      </c>
      <c r="F3313" t="s">
        <v>26</v>
      </c>
      <c r="G3313">
        <v>2</v>
      </c>
      <c r="H3313">
        <v>0.15</v>
      </c>
      <c r="I3313" s="2">
        <v>251644.2</v>
      </c>
      <c r="J3313" t="str">
        <f>_xlfn.XLOOKUP(tblOrders[[#This Row],[CustomerID]], tblCustomers[CustomerID], tblCustomers[CustomerName])</f>
        <v>Customer 72</v>
      </c>
      <c r="K3313" t="str">
        <f>_xlfn.XLOOKUP(tblOrders[[#This Row],[CustomerID]], tblCustomers[CustomerID], tblCustomers[Segment])</f>
        <v>Corporate</v>
      </c>
      <c r="L3313" t="str">
        <f>_xlfn.XLOOKUP(tblOrders[[#This Row],[ProductID]], tblProducts[ProductID], tblProducts[Category])</f>
        <v>Office</v>
      </c>
      <c r="M3313">
        <f>_xlfn.XLOOKUP(tblOrders[[#This Row],[ProductID]], tblProducts[ProductID], tblProducts[CostPrice])</f>
        <v>20831</v>
      </c>
      <c r="N3313">
        <f>tblOrders[[#This Row],[Sales]]-(tblOrders[[#This Row],[CostPrice]]*tblOrders[[#This Row],[Quantity]])</f>
        <v>209982.2</v>
      </c>
      <c r="O3313" t="str">
        <f>TEXT(tblOrders[[#This Row],[Date]],"mmm-yyyy")</f>
        <v>Nov-2025</v>
      </c>
      <c r="P3313" t="str">
        <f>_xlfn.XLOOKUP(tblOrders[[#This Row],[OrderID]], tblReturns[OrderID], tblReturns[Returned])</f>
        <v>No</v>
      </c>
      <c r="Q3313" t="str">
        <f>_xlfn.XLOOKUP(tblOrders[[#This Row],[OrderID]], tblShipping[OrderID], tblShipping[ShipMode])</f>
        <v>Pickup</v>
      </c>
      <c r="R3313" t="str">
        <f>IFERROR(_xlfn.XLOOKUP(A3312, tblCustomers[CustomerID], tblCustomers[CustomerName]), "Not Found")</f>
        <v>Not Found</v>
      </c>
      <c r="S3313" t="str">
        <f>IF(tblOrders[[#This Row],[Sales]]&gt;1000000,"High Value","Standard")</f>
        <v>Standard</v>
      </c>
      <c r="T3313" t="str">
        <f>_xlfn.XLOOKUP(tblOrders[[#This Row],[ProductID]], tblProducts[ProductID], tblProducts[ProductName])</f>
        <v>Product 24</v>
      </c>
      <c r="U3313">
        <f>_xlfn.XLOOKUP(tblOrders[[#This Row],[SalesRepID]], tblSalesreps[RepID], tblSalesreps[Target])</f>
        <v>10652665</v>
      </c>
    </row>
    <row r="3314" spans="1:21">
      <c r="A3314" t="s">
        <v>4111</v>
      </c>
      <c r="B3314" s="7" t="s">
        <v>1327</v>
      </c>
      <c r="C3314" t="s">
        <v>1444</v>
      </c>
      <c r="D3314" t="s">
        <v>339</v>
      </c>
      <c r="E3314" t="s">
        <v>50</v>
      </c>
      <c r="F3314" t="s">
        <v>51</v>
      </c>
      <c r="G3314">
        <v>1</v>
      </c>
      <c r="H3314">
        <v>0.1</v>
      </c>
      <c r="I3314" s="2">
        <v>67259.7</v>
      </c>
      <c r="J3314" t="str">
        <f>_xlfn.XLOOKUP(tblOrders[[#This Row],[CustomerID]], tblCustomers[CustomerID], tblCustomers[CustomerName])</f>
        <v>Customer 6</v>
      </c>
      <c r="K3314" t="str">
        <f>_xlfn.XLOOKUP(tblOrders[[#This Row],[CustomerID]], tblCustomers[CustomerID], tblCustomers[Segment])</f>
        <v>Corporate</v>
      </c>
      <c r="L3314" t="str">
        <f>_xlfn.XLOOKUP(tblOrders[[#This Row],[ProductID]], tblProducts[ProductID], tblProducts[Category])</f>
        <v>Office</v>
      </c>
      <c r="M3314">
        <f>_xlfn.XLOOKUP(tblOrders[[#This Row],[ProductID]], tblProducts[ProductID], tblProducts[CostPrice])</f>
        <v>73889</v>
      </c>
      <c r="N3314">
        <f>tblOrders[[#This Row],[Sales]]-(tblOrders[[#This Row],[CostPrice]]*tblOrders[[#This Row],[Quantity]])</f>
        <v>-6629.3000000000029</v>
      </c>
      <c r="O3314" t="str">
        <f>TEXT(tblOrders[[#This Row],[Date]],"mmm-yyyy")</f>
        <v>Oct-2025</v>
      </c>
      <c r="P3314" t="str">
        <f>_xlfn.XLOOKUP(tblOrders[[#This Row],[OrderID]], tblReturns[OrderID], tblReturns[Returned])</f>
        <v>No</v>
      </c>
      <c r="Q3314" t="str">
        <f>_xlfn.XLOOKUP(tblOrders[[#This Row],[OrderID]], tblShipping[OrderID], tblShipping[ShipMode])</f>
        <v>Pickup</v>
      </c>
      <c r="R3314" t="str">
        <f>IFERROR(_xlfn.XLOOKUP(A3313, tblCustomers[CustomerID], tblCustomers[CustomerName]), "Not Found")</f>
        <v>Not Found</v>
      </c>
      <c r="S3314" t="str">
        <f>IF(tblOrders[[#This Row],[Sales]]&gt;1000000,"High Value","Standard")</f>
        <v>Standard</v>
      </c>
      <c r="T3314" t="str">
        <f>_xlfn.XLOOKUP(tblOrders[[#This Row],[ProductID]], tblProducts[ProductID], tblProducts[ProductName])</f>
        <v>Product 83</v>
      </c>
      <c r="U3314">
        <f>_xlfn.XLOOKUP(tblOrders[[#This Row],[SalesRepID]], tblSalesreps[RepID], tblSalesreps[Target])</f>
        <v>17350666</v>
      </c>
    </row>
    <row r="3315" spans="1:21">
      <c r="A3315" t="s">
        <v>4112</v>
      </c>
      <c r="B3315" s="7" t="s">
        <v>963</v>
      </c>
      <c r="C3315" t="s">
        <v>317</v>
      </c>
      <c r="D3315" t="s">
        <v>516</v>
      </c>
      <c r="E3315" t="s">
        <v>205</v>
      </c>
      <c r="F3315" t="s">
        <v>26</v>
      </c>
      <c r="G3315">
        <v>1</v>
      </c>
      <c r="H3315">
        <v>0.1</v>
      </c>
      <c r="I3315" s="2">
        <v>52237.8</v>
      </c>
      <c r="J3315" t="str">
        <f>_xlfn.XLOOKUP(tblOrders[[#This Row],[CustomerID]], tblCustomers[CustomerID], tblCustomers[CustomerName])</f>
        <v>Customer 56</v>
      </c>
      <c r="K3315" t="str">
        <f>_xlfn.XLOOKUP(tblOrders[[#This Row],[CustomerID]], tblCustomers[CustomerID], tblCustomers[Segment])</f>
        <v>SME</v>
      </c>
      <c r="L3315" t="str">
        <f>_xlfn.XLOOKUP(tblOrders[[#This Row],[ProductID]], tblProducts[ProductID], tblProducts[Category])</f>
        <v>Home</v>
      </c>
      <c r="M3315">
        <f>_xlfn.XLOOKUP(tblOrders[[#This Row],[ProductID]], tblProducts[ProductID], tblProducts[CostPrice])</f>
        <v>48408</v>
      </c>
      <c r="N3315">
        <f>tblOrders[[#This Row],[Sales]]-(tblOrders[[#This Row],[CostPrice]]*tblOrders[[#This Row],[Quantity]])</f>
        <v>3829.8000000000029</v>
      </c>
      <c r="O3315" t="str">
        <f>TEXT(tblOrders[[#This Row],[Date]],"mmm-yyyy")</f>
        <v>Mar-2025</v>
      </c>
      <c r="P3315" t="str">
        <f>_xlfn.XLOOKUP(tblOrders[[#This Row],[OrderID]], tblReturns[OrderID], tblReturns[Returned])</f>
        <v>No</v>
      </c>
      <c r="Q3315" t="str">
        <f>_xlfn.XLOOKUP(tblOrders[[#This Row],[OrderID]], tblShipping[OrderID], tblShipping[ShipMode])</f>
        <v>Express</v>
      </c>
      <c r="R3315" t="str">
        <f>IFERROR(_xlfn.XLOOKUP(A3314, tblCustomers[CustomerID], tblCustomers[CustomerName]), "Not Found")</f>
        <v>Not Found</v>
      </c>
      <c r="S3315" t="str">
        <f>IF(tblOrders[[#This Row],[Sales]]&gt;1000000,"High Value","Standard")</f>
        <v>Standard</v>
      </c>
      <c r="T3315" t="str">
        <f>_xlfn.XLOOKUP(tblOrders[[#This Row],[ProductID]], tblProducts[ProductID], tblProducts[ProductName])</f>
        <v>Product 12</v>
      </c>
      <c r="U3315">
        <f>_xlfn.XLOOKUP(tblOrders[[#This Row],[SalesRepID]], tblSalesreps[RepID], tblSalesreps[Target])</f>
        <v>16246424</v>
      </c>
    </row>
    <row r="3316" spans="1:21">
      <c r="A3316" t="s">
        <v>4113</v>
      </c>
      <c r="B3316" s="7" t="s">
        <v>506</v>
      </c>
      <c r="C3316" t="s">
        <v>368</v>
      </c>
      <c r="D3316" t="s">
        <v>104</v>
      </c>
      <c r="E3316" t="s">
        <v>119</v>
      </c>
      <c r="F3316" t="s">
        <v>51</v>
      </c>
      <c r="G3316">
        <v>10</v>
      </c>
      <c r="H3316">
        <v>0</v>
      </c>
      <c r="I3316" s="2">
        <v>1273790</v>
      </c>
      <c r="J3316" t="str">
        <f>_xlfn.XLOOKUP(tblOrders[[#This Row],[CustomerID]], tblCustomers[CustomerID], tblCustomers[CustomerName])</f>
        <v>Customer 4</v>
      </c>
      <c r="K3316" t="str">
        <f>_xlfn.XLOOKUP(tblOrders[[#This Row],[CustomerID]], tblCustomers[CustomerID], tblCustomers[Segment])</f>
        <v>Corporate</v>
      </c>
      <c r="L3316" t="str">
        <f>_xlfn.XLOOKUP(tblOrders[[#This Row],[ProductID]], tblProducts[ProductID], tblProducts[Category])</f>
        <v>Furniture</v>
      </c>
      <c r="M3316">
        <f>_xlfn.XLOOKUP(tblOrders[[#This Row],[ProductID]], tblProducts[ProductID], tblProducts[CostPrice])</f>
        <v>10664</v>
      </c>
      <c r="N3316">
        <f>tblOrders[[#This Row],[Sales]]-(tblOrders[[#This Row],[CostPrice]]*tblOrders[[#This Row],[Quantity]])</f>
        <v>1167150</v>
      </c>
      <c r="O3316" t="str">
        <f>TEXT(tblOrders[[#This Row],[Date]],"mmm-yyyy")</f>
        <v>Aug-2025</v>
      </c>
      <c r="P3316" t="str">
        <f>_xlfn.XLOOKUP(tblOrders[[#This Row],[OrderID]], tblReturns[OrderID], tblReturns[Returned])</f>
        <v>No</v>
      </c>
      <c r="Q3316" t="str">
        <f>_xlfn.XLOOKUP(tblOrders[[#This Row],[OrderID]], tblShipping[OrderID], tblShipping[ShipMode])</f>
        <v>Pickup</v>
      </c>
      <c r="R3316" t="str">
        <f>IFERROR(_xlfn.XLOOKUP(A3315, tblCustomers[CustomerID], tblCustomers[CustomerName]), "Not Found")</f>
        <v>Not Found</v>
      </c>
      <c r="S3316" t="str">
        <f>IF(tblOrders[[#This Row],[Sales]]&gt;1000000,"High Value","Standard")</f>
        <v>High Value</v>
      </c>
      <c r="T3316" t="str">
        <f>_xlfn.XLOOKUP(tblOrders[[#This Row],[ProductID]], tblProducts[ProductID], tblProducts[ProductName])</f>
        <v>Product 23</v>
      </c>
      <c r="U3316">
        <f>_xlfn.XLOOKUP(tblOrders[[#This Row],[SalesRepID]], tblSalesreps[RepID], tblSalesreps[Target])</f>
        <v>5886694</v>
      </c>
    </row>
    <row r="3317" spans="1:21">
      <c r="A3317" t="s">
        <v>4114</v>
      </c>
      <c r="B3317" s="7" t="s">
        <v>42</v>
      </c>
      <c r="C3317" t="s">
        <v>924</v>
      </c>
      <c r="D3317" t="s">
        <v>474</v>
      </c>
      <c r="E3317" t="s">
        <v>50</v>
      </c>
      <c r="F3317" t="s">
        <v>14</v>
      </c>
      <c r="G3317">
        <v>5</v>
      </c>
      <c r="H3317">
        <v>0.2</v>
      </c>
      <c r="I3317" s="2">
        <v>55152</v>
      </c>
      <c r="J3317" t="str">
        <f>_xlfn.XLOOKUP(tblOrders[[#This Row],[CustomerID]], tblCustomers[CustomerID], tblCustomers[CustomerName])</f>
        <v>Customer 40</v>
      </c>
      <c r="K3317" t="str">
        <f>_xlfn.XLOOKUP(tblOrders[[#This Row],[CustomerID]], tblCustomers[CustomerID], tblCustomers[Segment])</f>
        <v>Corporate</v>
      </c>
      <c r="L3317" t="str">
        <f>_xlfn.XLOOKUP(tblOrders[[#This Row],[ProductID]], tblProducts[ProductID], tblProducts[Category])</f>
        <v>Office</v>
      </c>
      <c r="M3317">
        <f>_xlfn.XLOOKUP(tblOrders[[#This Row],[ProductID]], tblProducts[ProductID], tblProducts[CostPrice])</f>
        <v>5129</v>
      </c>
      <c r="N3317">
        <f>tblOrders[[#This Row],[Sales]]-(tblOrders[[#This Row],[CostPrice]]*tblOrders[[#This Row],[Quantity]])</f>
        <v>29507</v>
      </c>
      <c r="O3317" t="str">
        <f>TEXT(tblOrders[[#This Row],[Date]],"mmm-yyyy")</f>
        <v>May-2025</v>
      </c>
      <c r="P3317" t="str">
        <f>_xlfn.XLOOKUP(tblOrders[[#This Row],[OrderID]], tblReturns[OrderID], tblReturns[Returned])</f>
        <v>No</v>
      </c>
      <c r="Q3317" t="str">
        <f>_xlfn.XLOOKUP(tblOrders[[#This Row],[OrderID]], tblShipping[OrderID], tblShipping[ShipMode])</f>
        <v>Pickup</v>
      </c>
      <c r="R3317" t="str">
        <f>IFERROR(_xlfn.XLOOKUP(A3316, tblCustomers[CustomerID], tblCustomers[CustomerName]), "Not Found")</f>
        <v>Not Found</v>
      </c>
      <c r="S3317" t="str">
        <f>IF(tblOrders[[#This Row],[Sales]]&gt;1000000,"High Value","Standard")</f>
        <v>Standard</v>
      </c>
      <c r="T3317" t="str">
        <f>_xlfn.XLOOKUP(tblOrders[[#This Row],[ProductID]], tblProducts[ProductID], tblProducts[ProductName])</f>
        <v>Product 69</v>
      </c>
      <c r="U3317">
        <f>_xlfn.XLOOKUP(tblOrders[[#This Row],[SalesRepID]], tblSalesreps[RepID], tblSalesreps[Target])</f>
        <v>17350666</v>
      </c>
    </row>
    <row r="3318" spans="1:21">
      <c r="A3318" t="s">
        <v>4115</v>
      </c>
      <c r="B3318" s="7" t="s">
        <v>440</v>
      </c>
      <c r="C3318" t="s">
        <v>59</v>
      </c>
      <c r="D3318" t="s">
        <v>945</v>
      </c>
      <c r="E3318" t="s">
        <v>197</v>
      </c>
      <c r="F3318" t="s">
        <v>26</v>
      </c>
      <c r="G3318">
        <v>5</v>
      </c>
      <c r="H3318">
        <v>0</v>
      </c>
      <c r="I3318" s="2">
        <v>325750</v>
      </c>
      <c r="J3318" t="str">
        <f>_xlfn.XLOOKUP(tblOrders[[#This Row],[CustomerID]], tblCustomers[CustomerID], tblCustomers[CustomerName])</f>
        <v>Customer 227</v>
      </c>
      <c r="K3318" t="str">
        <f>_xlfn.XLOOKUP(tblOrders[[#This Row],[CustomerID]], tblCustomers[CustomerID], tblCustomers[Segment])</f>
        <v>Consumer</v>
      </c>
      <c r="L3318" t="str">
        <f>_xlfn.XLOOKUP(tblOrders[[#This Row],[ProductID]], tblProducts[ProductID], tblProducts[Category])</f>
        <v>Home</v>
      </c>
      <c r="M3318">
        <f>_xlfn.XLOOKUP(tblOrders[[#This Row],[ProductID]], tblProducts[ProductID], tblProducts[CostPrice])</f>
        <v>54711</v>
      </c>
      <c r="N3318">
        <f>tblOrders[[#This Row],[Sales]]-(tblOrders[[#This Row],[CostPrice]]*tblOrders[[#This Row],[Quantity]])</f>
        <v>52195</v>
      </c>
      <c r="O3318" t="str">
        <f>TEXT(tblOrders[[#This Row],[Date]],"mmm-yyyy")</f>
        <v>Nov-2025</v>
      </c>
      <c r="P3318" t="str">
        <f>_xlfn.XLOOKUP(tblOrders[[#This Row],[OrderID]], tblReturns[OrderID], tblReturns[Returned])</f>
        <v>No</v>
      </c>
      <c r="Q3318" t="str">
        <f>_xlfn.XLOOKUP(tblOrders[[#This Row],[OrderID]], tblShipping[OrderID], tblShipping[ShipMode])</f>
        <v>Express</v>
      </c>
      <c r="R3318" t="str">
        <f>IFERROR(_xlfn.XLOOKUP(A3317, tblCustomers[CustomerID], tblCustomers[CustomerName]), "Not Found")</f>
        <v>Not Found</v>
      </c>
      <c r="S3318" t="str">
        <f>IF(tblOrders[[#This Row],[Sales]]&gt;1000000,"High Value","Standard")</f>
        <v>Standard</v>
      </c>
      <c r="T3318" t="str">
        <f>_xlfn.XLOOKUP(tblOrders[[#This Row],[ProductID]], tblProducts[ProductID], tblProducts[ProductName])</f>
        <v>Product 38</v>
      </c>
      <c r="U3318">
        <f>_xlfn.XLOOKUP(tblOrders[[#This Row],[SalesRepID]], tblSalesreps[RepID], tblSalesreps[Target])</f>
        <v>19562258</v>
      </c>
    </row>
    <row r="3319" spans="1:21">
      <c r="A3319" t="s">
        <v>4116</v>
      </c>
      <c r="B3319" s="7" t="s">
        <v>862</v>
      </c>
      <c r="C3319" t="s">
        <v>1694</v>
      </c>
      <c r="D3319" t="s">
        <v>30</v>
      </c>
      <c r="E3319" t="s">
        <v>56</v>
      </c>
      <c r="F3319" t="s">
        <v>14</v>
      </c>
      <c r="G3319">
        <v>7</v>
      </c>
      <c r="H3319">
        <v>0.2</v>
      </c>
      <c r="I3319" s="2">
        <v>805772.80000000005</v>
      </c>
      <c r="J3319" t="str">
        <f>_xlfn.XLOOKUP(tblOrders[[#This Row],[CustomerID]], tblCustomers[CustomerID], tblCustomers[CustomerName])</f>
        <v>Customer 54</v>
      </c>
      <c r="K3319" t="str">
        <f>_xlfn.XLOOKUP(tblOrders[[#This Row],[CustomerID]], tblCustomers[CustomerID], tblCustomers[Segment])</f>
        <v>Consumer</v>
      </c>
      <c r="L3319" t="str">
        <f>_xlfn.XLOOKUP(tblOrders[[#This Row],[ProductID]], tblProducts[ProductID], tblProducts[Category])</f>
        <v>Furniture</v>
      </c>
      <c r="M3319">
        <f>_xlfn.XLOOKUP(tblOrders[[#This Row],[ProductID]], tblProducts[ProductID], tblProducts[CostPrice])</f>
        <v>18655</v>
      </c>
      <c r="N3319">
        <f>tblOrders[[#This Row],[Sales]]-(tblOrders[[#This Row],[CostPrice]]*tblOrders[[#This Row],[Quantity]])</f>
        <v>675187.8</v>
      </c>
      <c r="O3319" t="str">
        <f>TEXT(tblOrders[[#This Row],[Date]],"mmm-yyyy")</f>
        <v>Mar-2025</v>
      </c>
      <c r="P3319" t="str">
        <f>_xlfn.XLOOKUP(tblOrders[[#This Row],[OrderID]], tblReturns[OrderID], tblReturns[Returned])</f>
        <v>No</v>
      </c>
      <c r="Q3319" t="str">
        <f>_xlfn.XLOOKUP(tblOrders[[#This Row],[OrderID]], tblShipping[OrderID], tblShipping[ShipMode])</f>
        <v>Express</v>
      </c>
      <c r="R3319" t="str">
        <f>IFERROR(_xlfn.XLOOKUP(A3318, tblCustomers[CustomerID], tblCustomers[CustomerName]), "Not Found")</f>
        <v>Not Found</v>
      </c>
      <c r="S3319" t="str">
        <f>IF(tblOrders[[#This Row],[Sales]]&gt;1000000,"High Value","Standard")</f>
        <v>Standard</v>
      </c>
      <c r="T3319" t="str">
        <f>_xlfn.XLOOKUP(tblOrders[[#This Row],[ProductID]], tblProducts[ProductID], tblProducts[ProductName])</f>
        <v>Product 34</v>
      </c>
      <c r="U3319">
        <f>_xlfn.XLOOKUP(tblOrders[[#This Row],[SalesRepID]], tblSalesreps[RepID], tblSalesreps[Target])</f>
        <v>14265630</v>
      </c>
    </row>
    <row r="3320" spans="1:21">
      <c r="A3320" t="s">
        <v>4117</v>
      </c>
      <c r="B3320" s="7" t="s">
        <v>830</v>
      </c>
      <c r="C3320" t="s">
        <v>833</v>
      </c>
      <c r="D3320" t="s">
        <v>158</v>
      </c>
      <c r="E3320" t="s">
        <v>45</v>
      </c>
      <c r="F3320" t="s">
        <v>51</v>
      </c>
      <c r="G3320">
        <v>6</v>
      </c>
      <c r="H3320">
        <v>0.2</v>
      </c>
      <c r="I3320" s="2">
        <v>126604.8</v>
      </c>
      <c r="J3320" t="str">
        <f>_xlfn.XLOOKUP(tblOrders[[#This Row],[CustomerID]], tblCustomers[CustomerID], tblCustomers[CustomerName])</f>
        <v>Customer 101</v>
      </c>
      <c r="K3320" t="str">
        <f>_xlfn.XLOOKUP(tblOrders[[#This Row],[CustomerID]], tblCustomers[CustomerID], tblCustomers[Segment])</f>
        <v>SME</v>
      </c>
      <c r="L3320" t="str">
        <f>_xlfn.XLOOKUP(tblOrders[[#This Row],[ProductID]], tblProducts[ProductID], tblProducts[Category])</f>
        <v>Home</v>
      </c>
      <c r="M3320">
        <f>_xlfn.XLOOKUP(tblOrders[[#This Row],[ProductID]], tblProducts[ProductID], tblProducts[CostPrice])</f>
        <v>6817</v>
      </c>
      <c r="N3320">
        <f>tblOrders[[#This Row],[Sales]]-(tblOrders[[#This Row],[CostPrice]]*tblOrders[[#This Row],[Quantity]])</f>
        <v>85702.8</v>
      </c>
      <c r="O3320" t="str">
        <f>TEXT(tblOrders[[#This Row],[Date]],"mmm-yyyy")</f>
        <v>Sep-2025</v>
      </c>
      <c r="P3320" t="str">
        <f>_xlfn.XLOOKUP(tblOrders[[#This Row],[OrderID]], tblReturns[OrderID], tblReturns[Returned])</f>
        <v>No</v>
      </c>
      <c r="Q3320" t="str">
        <f>_xlfn.XLOOKUP(tblOrders[[#This Row],[OrderID]], tblShipping[OrderID], tblShipping[ShipMode])</f>
        <v>Standard</v>
      </c>
      <c r="R3320" t="str">
        <f>IFERROR(_xlfn.XLOOKUP(A3319, tblCustomers[CustomerID], tblCustomers[CustomerName]), "Not Found")</f>
        <v>Not Found</v>
      </c>
      <c r="S3320" t="str">
        <f>IF(tblOrders[[#This Row],[Sales]]&gt;1000000,"High Value","Standard")</f>
        <v>Standard</v>
      </c>
      <c r="T3320" t="str">
        <f>_xlfn.XLOOKUP(tblOrders[[#This Row],[ProductID]], tblProducts[ProductID], tblProducts[ProductName])</f>
        <v>Product 7</v>
      </c>
      <c r="U3320">
        <f>_xlfn.XLOOKUP(tblOrders[[#This Row],[SalesRepID]], tblSalesreps[RepID], tblSalesreps[Target])</f>
        <v>11319839</v>
      </c>
    </row>
    <row r="3321" spans="1:21">
      <c r="A3321" t="s">
        <v>4118</v>
      </c>
      <c r="B3321" s="7" t="s">
        <v>610</v>
      </c>
      <c r="C3321" t="s">
        <v>512</v>
      </c>
      <c r="D3321" t="s">
        <v>400</v>
      </c>
      <c r="E3321" t="s">
        <v>87</v>
      </c>
      <c r="F3321" t="s">
        <v>14</v>
      </c>
      <c r="G3321">
        <v>5</v>
      </c>
      <c r="H3321">
        <v>0.2</v>
      </c>
      <c r="I3321" s="2">
        <v>578332</v>
      </c>
      <c r="J3321" t="str">
        <f>_xlfn.XLOOKUP(tblOrders[[#This Row],[CustomerID]], tblCustomers[CustomerID], tblCustomers[CustomerName])</f>
        <v>Customer 16</v>
      </c>
      <c r="K3321" t="str">
        <f>_xlfn.XLOOKUP(tblOrders[[#This Row],[CustomerID]], tblCustomers[CustomerID], tblCustomers[Segment])</f>
        <v>Consumer</v>
      </c>
      <c r="L3321" t="str">
        <f>_xlfn.XLOOKUP(tblOrders[[#This Row],[ProductID]], tblProducts[ProductID], tblProducts[Category])</f>
        <v>Electronics</v>
      </c>
      <c r="M3321">
        <f>_xlfn.XLOOKUP(tblOrders[[#This Row],[ProductID]], tblProducts[ProductID], tblProducts[CostPrice])</f>
        <v>36044</v>
      </c>
      <c r="N3321">
        <f>tblOrders[[#This Row],[Sales]]-(tblOrders[[#This Row],[CostPrice]]*tblOrders[[#This Row],[Quantity]])</f>
        <v>398112</v>
      </c>
      <c r="O3321" t="str">
        <f>TEXT(tblOrders[[#This Row],[Date]],"mmm-yyyy")</f>
        <v>Dec-2025</v>
      </c>
      <c r="P3321" t="str">
        <f>_xlfn.XLOOKUP(tblOrders[[#This Row],[OrderID]], tblReturns[OrderID], tblReturns[Returned])</f>
        <v>No</v>
      </c>
      <c r="Q3321" t="str">
        <f>_xlfn.XLOOKUP(tblOrders[[#This Row],[OrderID]], tblShipping[OrderID], tblShipping[ShipMode])</f>
        <v>Express</v>
      </c>
      <c r="R3321" t="str">
        <f>IFERROR(_xlfn.XLOOKUP(A3320, tblCustomers[CustomerID], tblCustomers[CustomerName]), "Not Found")</f>
        <v>Not Found</v>
      </c>
      <c r="S3321" t="str">
        <f>IF(tblOrders[[#This Row],[Sales]]&gt;1000000,"High Value","Standard")</f>
        <v>Standard</v>
      </c>
      <c r="T3321" t="str">
        <f>_xlfn.XLOOKUP(tblOrders[[#This Row],[ProductID]], tblProducts[ProductID], tblProducts[ProductName])</f>
        <v>Product 29</v>
      </c>
      <c r="U3321">
        <f>_xlfn.XLOOKUP(tblOrders[[#This Row],[SalesRepID]], tblSalesreps[RepID], tblSalesreps[Target])</f>
        <v>18500989</v>
      </c>
    </row>
    <row r="3322" spans="1:21">
      <c r="A3322" t="s">
        <v>4119</v>
      </c>
      <c r="B3322" s="7" t="s">
        <v>553</v>
      </c>
      <c r="C3322" t="s">
        <v>103</v>
      </c>
      <c r="D3322" t="s">
        <v>248</v>
      </c>
      <c r="E3322" t="s">
        <v>56</v>
      </c>
      <c r="F3322" t="s">
        <v>51</v>
      </c>
      <c r="G3322">
        <v>6</v>
      </c>
      <c r="H3322">
        <v>0.15</v>
      </c>
      <c r="I3322" s="2">
        <v>617814</v>
      </c>
      <c r="J3322" t="str">
        <f>_xlfn.XLOOKUP(tblOrders[[#This Row],[CustomerID]], tblCustomers[CustomerID], tblCustomers[CustomerName])</f>
        <v>Customer 215</v>
      </c>
      <c r="K3322" t="str">
        <f>_xlfn.XLOOKUP(tblOrders[[#This Row],[CustomerID]], tblCustomers[CustomerID], tblCustomers[Segment])</f>
        <v>Corporate</v>
      </c>
      <c r="L3322" t="str">
        <f>_xlfn.XLOOKUP(tblOrders[[#This Row],[ProductID]], tblProducts[ProductID], tblProducts[Category])</f>
        <v>Furniture</v>
      </c>
      <c r="M3322">
        <f>_xlfn.XLOOKUP(tblOrders[[#This Row],[ProductID]], tblProducts[ProductID], tblProducts[CostPrice])</f>
        <v>31758</v>
      </c>
      <c r="N3322">
        <f>tblOrders[[#This Row],[Sales]]-(tblOrders[[#This Row],[CostPrice]]*tblOrders[[#This Row],[Quantity]])</f>
        <v>427266</v>
      </c>
      <c r="O3322" t="str">
        <f>TEXT(tblOrders[[#This Row],[Date]],"mmm-yyyy")</f>
        <v>Jun-2025</v>
      </c>
      <c r="P3322" t="str">
        <f>_xlfn.XLOOKUP(tblOrders[[#This Row],[OrderID]], tblReturns[OrderID], tblReturns[Returned])</f>
        <v>No</v>
      </c>
      <c r="Q3322" t="str">
        <f>_xlfn.XLOOKUP(tblOrders[[#This Row],[OrderID]], tblShipping[OrderID], tblShipping[ShipMode])</f>
        <v>Express</v>
      </c>
      <c r="R3322" t="str">
        <f>IFERROR(_xlfn.XLOOKUP(A3321, tblCustomers[CustomerID], tblCustomers[CustomerName]), "Not Found")</f>
        <v>Not Found</v>
      </c>
      <c r="S3322" t="str">
        <f>IF(tblOrders[[#This Row],[Sales]]&gt;1000000,"High Value","Standard")</f>
        <v>Standard</v>
      </c>
      <c r="T3322" t="str">
        <f>_xlfn.XLOOKUP(tblOrders[[#This Row],[ProductID]], tblProducts[ProductID], tblProducts[ProductName])</f>
        <v>Product 35</v>
      </c>
      <c r="U3322">
        <f>_xlfn.XLOOKUP(tblOrders[[#This Row],[SalesRepID]], tblSalesreps[RepID], tblSalesreps[Target])</f>
        <v>14265630</v>
      </c>
    </row>
    <row r="3323" spans="1:21">
      <c r="A3323" t="s">
        <v>4120</v>
      </c>
      <c r="B3323" s="7" t="s">
        <v>153</v>
      </c>
      <c r="C3323" t="s">
        <v>934</v>
      </c>
      <c r="D3323" t="s">
        <v>60</v>
      </c>
      <c r="E3323" t="s">
        <v>205</v>
      </c>
      <c r="F3323" t="s">
        <v>88</v>
      </c>
      <c r="G3323">
        <v>3</v>
      </c>
      <c r="H3323">
        <v>0.15</v>
      </c>
      <c r="I3323" s="2">
        <v>257486.25</v>
      </c>
      <c r="J3323" t="str">
        <f>_xlfn.XLOOKUP(tblOrders[[#This Row],[CustomerID]], tblCustomers[CustomerID], tblCustomers[CustomerName])</f>
        <v>Customer 85</v>
      </c>
      <c r="K3323" t="str">
        <f>_xlfn.XLOOKUP(tblOrders[[#This Row],[CustomerID]], tblCustomers[CustomerID], tblCustomers[Segment])</f>
        <v>Consumer</v>
      </c>
      <c r="L3323" t="str">
        <f>_xlfn.XLOOKUP(tblOrders[[#This Row],[ProductID]], tblProducts[ProductID], tblProducts[Category])</f>
        <v>Office</v>
      </c>
      <c r="M3323">
        <f>_xlfn.XLOOKUP(tblOrders[[#This Row],[ProductID]], tblProducts[ProductID], tblProducts[CostPrice])</f>
        <v>62137</v>
      </c>
      <c r="N3323">
        <f>tblOrders[[#This Row],[Sales]]-(tblOrders[[#This Row],[CostPrice]]*tblOrders[[#This Row],[Quantity]])</f>
        <v>71075.25</v>
      </c>
      <c r="O3323" t="str">
        <f>TEXT(tblOrders[[#This Row],[Date]],"mmm-yyyy")</f>
        <v>Jun-2025</v>
      </c>
      <c r="P3323" t="str">
        <f>_xlfn.XLOOKUP(tblOrders[[#This Row],[OrderID]], tblReturns[OrderID], tblReturns[Returned])</f>
        <v>No</v>
      </c>
      <c r="Q3323" t="str">
        <f>_xlfn.XLOOKUP(tblOrders[[#This Row],[OrderID]], tblShipping[OrderID], tblShipping[ShipMode])</f>
        <v>Express</v>
      </c>
      <c r="R3323" t="str">
        <f>IFERROR(_xlfn.XLOOKUP(A3322, tblCustomers[CustomerID], tblCustomers[CustomerName]), "Not Found")</f>
        <v>Not Found</v>
      </c>
      <c r="S3323" t="str">
        <f>IF(tblOrders[[#This Row],[Sales]]&gt;1000000,"High Value","Standard")</f>
        <v>Standard</v>
      </c>
      <c r="T3323" t="str">
        <f>_xlfn.XLOOKUP(tblOrders[[#This Row],[ProductID]], tblProducts[ProductID], tblProducts[ProductName])</f>
        <v>Product 100</v>
      </c>
      <c r="U3323">
        <f>_xlfn.XLOOKUP(tblOrders[[#This Row],[SalesRepID]], tblSalesreps[RepID], tblSalesreps[Target])</f>
        <v>16246424</v>
      </c>
    </row>
    <row r="3324" spans="1:21">
      <c r="A3324" t="s">
        <v>4121</v>
      </c>
      <c r="B3324" s="7" t="s">
        <v>799</v>
      </c>
      <c r="C3324" t="s">
        <v>1010</v>
      </c>
      <c r="D3324" t="s">
        <v>133</v>
      </c>
      <c r="E3324" t="s">
        <v>210</v>
      </c>
      <c r="F3324" t="s">
        <v>26</v>
      </c>
      <c r="G3324">
        <v>10</v>
      </c>
      <c r="H3324">
        <v>0.15</v>
      </c>
      <c r="I3324" s="2">
        <v>256649</v>
      </c>
      <c r="J3324" t="str">
        <f>_xlfn.XLOOKUP(tblOrders[[#This Row],[CustomerID]], tblCustomers[CustomerID], tblCustomers[CustomerName])</f>
        <v>Customer 186</v>
      </c>
      <c r="K3324" t="str">
        <f>_xlfn.XLOOKUP(tblOrders[[#This Row],[CustomerID]], tblCustomers[CustomerID], tblCustomers[Segment])</f>
        <v>Consumer</v>
      </c>
      <c r="L3324" t="str">
        <f>_xlfn.XLOOKUP(tblOrders[[#This Row],[ProductID]], tblProducts[ProductID], tblProducts[Category])</f>
        <v>Furniture</v>
      </c>
      <c r="M3324">
        <f>_xlfn.XLOOKUP(tblOrders[[#This Row],[ProductID]], tblProducts[ProductID], tblProducts[CostPrice])</f>
        <v>53604</v>
      </c>
      <c r="N3324">
        <f>tblOrders[[#This Row],[Sales]]-(tblOrders[[#This Row],[CostPrice]]*tblOrders[[#This Row],[Quantity]])</f>
        <v>-279391</v>
      </c>
      <c r="O3324" t="str">
        <f>TEXT(tblOrders[[#This Row],[Date]],"mmm-yyyy")</f>
        <v>Sep-2025</v>
      </c>
      <c r="P3324" t="str">
        <f>_xlfn.XLOOKUP(tblOrders[[#This Row],[OrderID]], tblReturns[OrderID], tblReturns[Returned])</f>
        <v>No</v>
      </c>
      <c r="Q3324" t="str">
        <f>_xlfn.XLOOKUP(tblOrders[[#This Row],[OrderID]], tblShipping[OrderID], tblShipping[ShipMode])</f>
        <v>Pickup</v>
      </c>
      <c r="R3324" t="str">
        <f>IFERROR(_xlfn.XLOOKUP(A3323, tblCustomers[CustomerID], tblCustomers[CustomerName]), "Not Found")</f>
        <v>Not Found</v>
      </c>
      <c r="S3324" t="str">
        <f>IF(tblOrders[[#This Row],[Sales]]&gt;1000000,"High Value","Standard")</f>
        <v>Standard</v>
      </c>
      <c r="T3324" t="str">
        <f>_xlfn.XLOOKUP(tblOrders[[#This Row],[ProductID]], tblProducts[ProductID], tblProducts[ProductName])</f>
        <v>Product 6</v>
      </c>
      <c r="U3324">
        <f>_xlfn.XLOOKUP(tblOrders[[#This Row],[SalesRepID]], tblSalesreps[RepID], tblSalesreps[Target])</f>
        <v>19336654</v>
      </c>
    </row>
    <row r="3325" spans="1:21">
      <c r="A3325" t="s">
        <v>4122</v>
      </c>
      <c r="B3325" s="7" t="s">
        <v>1031</v>
      </c>
      <c r="C3325" t="s">
        <v>1352</v>
      </c>
      <c r="D3325" t="s">
        <v>667</v>
      </c>
      <c r="E3325" t="s">
        <v>50</v>
      </c>
      <c r="F3325" t="s">
        <v>14</v>
      </c>
      <c r="G3325">
        <v>1</v>
      </c>
      <c r="H3325">
        <v>0.1</v>
      </c>
      <c r="I3325" s="2">
        <v>72507.600000000006</v>
      </c>
      <c r="J3325" t="str">
        <f>_xlfn.XLOOKUP(tblOrders[[#This Row],[CustomerID]], tblCustomers[CustomerID], tblCustomers[CustomerName])</f>
        <v>Customer 36</v>
      </c>
      <c r="K3325" t="str">
        <f>_xlfn.XLOOKUP(tblOrders[[#This Row],[CustomerID]], tblCustomers[CustomerID], tblCustomers[Segment])</f>
        <v>SME</v>
      </c>
      <c r="L3325" t="str">
        <f>_xlfn.XLOOKUP(tblOrders[[#This Row],[ProductID]], tblProducts[ProductID], tblProducts[Category])</f>
        <v>Electronics</v>
      </c>
      <c r="M3325">
        <f>_xlfn.XLOOKUP(tblOrders[[#This Row],[ProductID]], tblProducts[ProductID], tblProducts[CostPrice])</f>
        <v>13676</v>
      </c>
      <c r="N3325">
        <f>tblOrders[[#This Row],[Sales]]-(tblOrders[[#This Row],[CostPrice]]*tblOrders[[#This Row],[Quantity]])</f>
        <v>58831.600000000006</v>
      </c>
      <c r="O3325" t="str">
        <f>TEXT(tblOrders[[#This Row],[Date]],"mmm-yyyy")</f>
        <v>Aug-2025</v>
      </c>
      <c r="P3325" t="str">
        <f>_xlfn.XLOOKUP(tblOrders[[#This Row],[OrderID]], tblReturns[OrderID], tblReturns[Returned])</f>
        <v>No</v>
      </c>
      <c r="Q3325" t="str">
        <f>_xlfn.XLOOKUP(tblOrders[[#This Row],[OrderID]], tblShipping[OrderID], tblShipping[ShipMode])</f>
        <v>Express</v>
      </c>
      <c r="R3325" t="str">
        <f>IFERROR(_xlfn.XLOOKUP(A3324, tblCustomers[CustomerID], tblCustomers[CustomerName]), "Not Found")</f>
        <v>Not Found</v>
      </c>
      <c r="S3325" t="str">
        <f>IF(tblOrders[[#This Row],[Sales]]&gt;1000000,"High Value","Standard")</f>
        <v>Standard</v>
      </c>
      <c r="T3325" t="str">
        <f>_xlfn.XLOOKUP(tblOrders[[#This Row],[ProductID]], tblProducts[ProductID], tblProducts[ProductName])</f>
        <v>Product 10</v>
      </c>
      <c r="U3325">
        <f>_xlfn.XLOOKUP(tblOrders[[#This Row],[SalesRepID]], tblSalesreps[RepID], tblSalesreps[Target])</f>
        <v>17350666</v>
      </c>
    </row>
    <row r="3326" spans="1:21">
      <c r="A3326" t="s">
        <v>4123</v>
      </c>
      <c r="B3326" s="7" t="s">
        <v>1219</v>
      </c>
      <c r="C3326" t="s">
        <v>2795</v>
      </c>
      <c r="D3326" t="s">
        <v>164</v>
      </c>
      <c r="E3326" t="s">
        <v>45</v>
      </c>
      <c r="F3326" t="s">
        <v>51</v>
      </c>
      <c r="G3326">
        <v>5</v>
      </c>
      <c r="H3326">
        <v>0.1</v>
      </c>
      <c r="I3326" s="2">
        <v>546151.5</v>
      </c>
      <c r="J3326" t="str">
        <f>_xlfn.XLOOKUP(tblOrders[[#This Row],[CustomerID]], tblCustomers[CustomerID], tblCustomers[CustomerName])</f>
        <v>Customer 179</v>
      </c>
      <c r="K3326" t="str">
        <f>_xlfn.XLOOKUP(tblOrders[[#This Row],[CustomerID]], tblCustomers[CustomerID], tblCustomers[Segment])</f>
        <v>Corporate</v>
      </c>
      <c r="L3326" t="str">
        <f>_xlfn.XLOOKUP(tblOrders[[#This Row],[ProductID]], tblProducts[ProductID], tblProducts[Category])</f>
        <v>Electronics</v>
      </c>
      <c r="M3326">
        <f>_xlfn.XLOOKUP(tblOrders[[#This Row],[ProductID]], tblProducts[ProductID], tblProducts[CostPrice])</f>
        <v>44535</v>
      </c>
      <c r="N3326">
        <f>tblOrders[[#This Row],[Sales]]-(tblOrders[[#This Row],[CostPrice]]*tblOrders[[#This Row],[Quantity]])</f>
        <v>323476.5</v>
      </c>
      <c r="O3326" t="str">
        <f>TEXT(tblOrders[[#This Row],[Date]],"mmm-yyyy")</f>
        <v>Aug-2025</v>
      </c>
      <c r="P3326" t="str">
        <f>_xlfn.XLOOKUP(tblOrders[[#This Row],[OrderID]], tblReturns[OrderID], tblReturns[Returned])</f>
        <v>No</v>
      </c>
      <c r="Q3326" t="str">
        <f>_xlfn.XLOOKUP(tblOrders[[#This Row],[OrderID]], tblShipping[OrderID], tblShipping[ShipMode])</f>
        <v>Pickup</v>
      </c>
      <c r="R3326" t="str">
        <f>IFERROR(_xlfn.XLOOKUP(A3325, tblCustomers[CustomerID], tblCustomers[CustomerName]), "Not Found")</f>
        <v>Not Found</v>
      </c>
      <c r="S3326" t="str">
        <f>IF(tblOrders[[#This Row],[Sales]]&gt;1000000,"High Value","Standard")</f>
        <v>Standard</v>
      </c>
      <c r="T3326" t="str">
        <f>_xlfn.XLOOKUP(tblOrders[[#This Row],[ProductID]], tblProducts[ProductID], tblProducts[ProductName])</f>
        <v>Product 71</v>
      </c>
      <c r="U3326">
        <f>_xlfn.XLOOKUP(tblOrders[[#This Row],[SalesRepID]], tblSalesreps[RepID], tblSalesreps[Target])</f>
        <v>11319839</v>
      </c>
    </row>
    <row r="3327" spans="1:21">
      <c r="A3327" t="s">
        <v>4124</v>
      </c>
      <c r="B3327" s="7" t="s">
        <v>1120</v>
      </c>
      <c r="C3327" t="s">
        <v>569</v>
      </c>
      <c r="D3327" t="s">
        <v>474</v>
      </c>
      <c r="E3327" t="s">
        <v>119</v>
      </c>
      <c r="F3327" t="s">
        <v>88</v>
      </c>
      <c r="G3327">
        <v>8</v>
      </c>
      <c r="H3327">
        <v>0</v>
      </c>
      <c r="I3327" s="2">
        <v>571960</v>
      </c>
      <c r="J3327" t="str">
        <f>_xlfn.XLOOKUP(tblOrders[[#This Row],[CustomerID]], tblCustomers[CustomerID], tblCustomers[CustomerName])</f>
        <v>Customer 64</v>
      </c>
      <c r="K3327" t="str">
        <f>_xlfn.XLOOKUP(tblOrders[[#This Row],[CustomerID]], tblCustomers[CustomerID], tblCustomers[Segment])</f>
        <v>Corporate</v>
      </c>
      <c r="L3327" t="str">
        <f>_xlfn.XLOOKUP(tblOrders[[#This Row],[ProductID]], tblProducts[ProductID], tblProducts[Category])</f>
        <v>Office</v>
      </c>
      <c r="M3327">
        <f>_xlfn.XLOOKUP(tblOrders[[#This Row],[ProductID]], tblProducts[ProductID], tblProducts[CostPrice])</f>
        <v>5129</v>
      </c>
      <c r="N3327">
        <f>tblOrders[[#This Row],[Sales]]-(tblOrders[[#This Row],[CostPrice]]*tblOrders[[#This Row],[Quantity]])</f>
        <v>530928</v>
      </c>
      <c r="O3327" t="str">
        <f>TEXT(tblOrders[[#This Row],[Date]],"mmm-yyyy")</f>
        <v>Jun-2025</v>
      </c>
      <c r="P3327" t="str">
        <f>_xlfn.XLOOKUP(tblOrders[[#This Row],[OrderID]], tblReturns[OrderID], tblReturns[Returned])</f>
        <v>No</v>
      </c>
      <c r="Q3327" t="str">
        <f>_xlfn.XLOOKUP(tblOrders[[#This Row],[OrderID]], tblShipping[OrderID], tblShipping[ShipMode])</f>
        <v>Standard</v>
      </c>
      <c r="R3327" t="str">
        <f>IFERROR(_xlfn.XLOOKUP(A3326, tblCustomers[CustomerID], tblCustomers[CustomerName]), "Not Found")</f>
        <v>Not Found</v>
      </c>
      <c r="S3327" t="str">
        <f>IF(tblOrders[[#This Row],[Sales]]&gt;1000000,"High Value","Standard")</f>
        <v>Standard</v>
      </c>
      <c r="T3327" t="str">
        <f>_xlfn.XLOOKUP(tblOrders[[#This Row],[ProductID]], tblProducts[ProductID], tblProducts[ProductName])</f>
        <v>Product 69</v>
      </c>
      <c r="U3327">
        <f>_xlfn.XLOOKUP(tblOrders[[#This Row],[SalesRepID]], tblSalesreps[RepID], tblSalesreps[Target])</f>
        <v>5886694</v>
      </c>
    </row>
    <row r="3328" spans="1:21">
      <c r="A3328" t="s">
        <v>4125</v>
      </c>
      <c r="B3328" s="7" t="s">
        <v>1190</v>
      </c>
      <c r="C3328" t="s">
        <v>392</v>
      </c>
      <c r="D3328" t="s">
        <v>190</v>
      </c>
      <c r="E3328" t="s">
        <v>13</v>
      </c>
      <c r="F3328" t="s">
        <v>26</v>
      </c>
      <c r="G3328">
        <v>8</v>
      </c>
      <c r="H3328">
        <v>0.15</v>
      </c>
      <c r="I3328" s="2">
        <v>375802</v>
      </c>
      <c r="J3328" t="str">
        <f>_xlfn.XLOOKUP(tblOrders[[#This Row],[CustomerID]], tblCustomers[CustomerID], tblCustomers[CustomerName])</f>
        <v>Customer 11</v>
      </c>
      <c r="K3328" t="str">
        <f>_xlfn.XLOOKUP(tblOrders[[#This Row],[CustomerID]], tblCustomers[CustomerID], tblCustomers[Segment])</f>
        <v>SME</v>
      </c>
      <c r="L3328" t="str">
        <f>_xlfn.XLOOKUP(tblOrders[[#This Row],[ProductID]], tblProducts[ProductID], tblProducts[Category])</f>
        <v>Furniture</v>
      </c>
      <c r="M3328">
        <f>_xlfn.XLOOKUP(tblOrders[[#This Row],[ProductID]], tblProducts[ProductID], tblProducts[CostPrice])</f>
        <v>47272</v>
      </c>
      <c r="N3328">
        <f>tblOrders[[#This Row],[Sales]]-(tblOrders[[#This Row],[CostPrice]]*tblOrders[[#This Row],[Quantity]])</f>
        <v>-2374</v>
      </c>
      <c r="O3328" t="str">
        <f>TEXT(tblOrders[[#This Row],[Date]],"mmm-yyyy")</f>
        <v>Oct-2025</v>
      </c>
      <c r="P3328" t="str">
        <f>_xlfn.XLOOKUP(tblOrders[[#This Row],[OrderID]], tblReturns[OrderID], tblReturns[Returned])</f>
        <v>No</v>
      </c>
      <c r="Q3328" t="str">
        <f>_xlfn.XLOOKUP(tblOrders[[#This Row],[OrderID]], tblShipping[OrderID], tblShipping[ShipMode])</f>
        <v>Standard</v>
      </c>
      <c r="R3328" t="str">
        <f>IFERROR(_xlfn.XLOOKUP(A3327, tblCustomers[CustomerID], tblCustomers[CustomerName]), "Not Found")</f>
        <v>Not Found</v>
      </c>
      <c r="S3328" t="str">
        <f>IF(tblOrders[[#This Row],[Sales]]&gt;1000000,"High Value","Standard")</f>
        <v>Standard</v>
      </c>
      <c r="T3328" t="str">
        <f>_xlfn.XLOOKUP(tblOrders[[#This Row],[ProductID]], tblProducts[ProductID], tblProducts[ProductName])</f>
        <v>Product 33</v>
      </c>
      <c r="U3328">
        <f>_xlfn.XLOOKUP(tblOrders[[#This Row],[SalesRepID]], tblSalesreps[RepID], tblSalesreps[Target])</f>
        <v>11852878</v>
      </c>
    </row>
    <row r="3329" spans="1:21">
      <c r="A3329" t="s">
        <v>4126</v>
      </c>
      <c r="B3329" s="7" t="s">
        <v>493</v>
      </c>
      <c r="C3329" t="s">
        <v>86</v>
      </c>
      <c r="D3329" t="s">
        <v>115</v>
      </c>
      <c r="E3329" t="s">
        <v>119</v>
      </c>
      <c r="F3329" t="s">
        <v>26</v>
      </c>
      <c r="G3329">
        <v>4</v>
      </c>
      <c r="H3329">
        <v>0.15</v>
      </c>
      <c r="I3329" s="2">
        <v>39834.400000000001</v>
      </c>
      <c r="J3329" t="str">
        <f>_xlfn.XLOOKUP(tblOrders[[#This Row],[CustomerID]], tblCustomers[CustomerID], tblCustomers[CustomerName])</f>
        <v>Customer 53</v>
      </c>
      <c r="K3329" t="str">
        <f>_xlfn.XLOOKUP(tblOrders[[#This Row],[CustomerID]], tblCustomers[CustomerID], tblCustomers[Segment])</f>
        <v>Consumer</v>
      </c>
      <c r="L3329" t="str">
        <f>_xlfn.XLOOKUP(tblOrders[[#This Row],[ProductID]], tblProducts[ProductID], tblProducts[Category])</f>
        <v>Electronics</v>
      </c>
      <c r="M3329">
        <f>_xlfn.XLOOKUP(tblOrders[[#This Row],[ProductID]], tblProducts[ProductID], tblProducts[CostPrice])</f>
        <v>66631</v>
      </c>
      <c r="N3329">
        <f>tblOrders[[#This Row],[Sales]]-(tblOrders[[#This Row],[CostPrice]]*tblOrders[[#This Row],[Quantity]])</f>
        <v>-226689.6</v>
      </c>
      <c r="O3329" t="str">
        <f>TEXT(tblOrders[[#This Row],[Date]],"mmm-yyyy")</f>
        <v>Jul-2025</v>
      </c>
      <c r="P3329" t="str">
        <f>_xlfn.XLOOKUP(tblOrders[[#This Row],[OrderID]], tblReturns[OrderID], tblReturns[Returned])</f>
        <v>No</v>
      </c>
      <c r="Q3329" t="str">
        <f>_xlfn.XLOOKUP(tblOrders[[#This Row],[OrderID]], tblShipping[OrderID], tblShipping[ShipMode])</f>
        <v>Express</v>
      </c>
      <c r="R3329" t="str">
        <f>IFERROR(_xlfn.XLOOKUP(A3328, tblCustomers[CustomerID], tblCustomers[CustomerName]), "Not Found")</f>
        <v>Not Found</v>
      </c>
      <c r="S3329" t="str">
        <f>IF(tblOrders[[#This Row],[Sales]]&gt;1000000,"High Value","Standard")</f>
        <v>Standard</v>
      </c>
      <c r="T3329" t="str">
        <f>_xlfn.XLOOKUP(tblOrders[[#This Row],[ProductID]], tblProducts[ProductID], tblProducts[ProductName])</f>
        <v>Product 70</v>
      </c>
      <c r="U3329">
        <f>_xlfn.XLOOKUP(tblOrders[[#This Row],[SalesRepID]], tblSalesreps[RepID], tblSalesreps[Target])</f>
        <v>5886694</v>
      </c>
    </row>
    <row r="3330" spans="1:21">
      <c r="A3330" t="s">
        <v>4127</v>
      </c>
      <c r="B3330" s="7" t="s">
        <v>332</v>
      </c>
      <c r="C3330" t="s">
        <v>605</v>
      </c>
      <c r="D3330" t="s">
        <v>339</v>
      </c>
      <c r="E3330" t="s">
        <v>13</v>
      </c>
      <c r="F3330" t="s">
        <v>26</v>
      </c>
      <c r="G3330">
        <v>8</v>
      </c>
      <c r="H3330">
        <v>0</v>
      </c>
      <c r="I3330" s="2">
        <v>1143288</v>
      </c>
      <c r="J3330" t="str">
        <f>_xlfn.XLOOKUP(tblOrders[[#This Row],[CustomerID]], tblCustomers[CustomerID], tblCustomers[CustomerName])</f>
        <v>Customer 207</v>
      </c>
      <c r="K3330" t="str">
        <f>_xlfn.XLOOKUP(tblOrders[[#This Row],[CustomerID]], tblCustomers[CustomerID], tblCustomers[Segment])</f>
        <v>SME</v>
      </c>
      <c r="L3330" t="str">
        <f>_xlfn.XLOOKUP(tblOrders[[#This Row],[ProductID]], tblProducts[ProductID], tblProducts[Category])</f>
        <v>Office</v>
      </c>
      <c r="M3330">
        <f>_xlfn.XLOOKUP(tblOrders[[#This Row],[ProductID]], tblProducts[ProductID], tblProducts[CostPrice])</f>
        <v>73889</v>
      </c>
      <c r="N3330">
        <f>tblOrders[[#This Row],[Sales]]-(tblOrders[[#This Row],[CostPrice]]*tblOrders[[#This Row],[Quantity]])</f>
        <v>552176</v>
      </c>
      <c r="O3330" t="str">
        <f>TEXT(tblOrders[[#This Row],[Date]],"mmm-yyyy")</f>
        <v>Aug-2025</v>
      </c>
      <c r="P3330" t="str">
        <f>_xlfn.XLOOKUP(tblOrders[[#This Row],[OrderID]], tblReturns[OrderID], tblReturns[Returned])</f>
        <v>No</v>
      </c>
      <c r="Q3330" t="str">
        <f>_xlfn.XLOOKUP(tblOrders[[#This Row],[OrderID]], tblShipping[OrderID], tblShipping[ShipMode])</f>
        <v>Standard</v>
      </c>
      <c r="R3330" t="str">
        <f>IFERROR(_xlfn.XLOOKUP(A3329, tblCustomers[CustomerID], tblCustomers[CustomerName]), "Not Found")</f>
        <v>Not Found</v>
      </c>
      <c r="S3330" t="str">
        <f>IF(tblOrders[[#This Row],[Sales]]&gt;1000000,"High Value","Standard")</f>
        <v>High Value</v>
      </c>
      <c r="T3330" t="str">
        <f>_xlfn.XLOOKUP(tblOrders[[#This Row],[ProductID]], tblProducts[ProductID], tblProducts[ProductName])</f>
        <v>Product 83</v>
      </c>
      <c r="U3330">
        <f>_xlfn.XLOOKUP(tblOrders[[#This Row],[SalesRepID]], tblSalesreps[RepID], tblSalesreps[Target])</f>
        <v>11852878</v>
      </c>
    </row>
    <row r="3331" spans="1:21">
      <c r="A3331" t="s">
        <v>4128</v>
      </c>
      <c r="B3331" s="7" t="s">
        <v>949</v>
      </c>
      <c r="C3331" t="s">
        <v>192</v>
      </c>
      <c r="D3331" t="s">
        <v>597</v>
      </c>
      <c r="E3331" t="s">
        <v>205</v>
      </c>
      <c r="F3331" t="s">
        <v>14</v>
      </c>
      <c r="G3331">
        <v>6</v>
      </c>
      <c r="H3331">
        <v>0.2</v>
      </c>
      <c r="I3331" s="2">
        <v>123624</v>
      </c>
      <c r="J3331" t="str">
        <f>_xlfn.XLOOKUP(tblOrders[[#This Row],[CustomerID]], tblCustomers[CustomerID], tblCustomers[CustomerName])</f>
        <v>Customer 268</v>
      </c>
      <c r="K3331" t="str">
        <f>_xlfn.XLOOKUP(tblOrders[[#This Row],[CustomerID]], tblCustomers[CustomerID], tblCustomers[Segment])</f>
        <v>Consumer</v>
      </c>
      <c r="L3331" t="str">
        <f>_xlfn.XLOOKUP(tblOrders[[#This Row],[ProductID]], tblProducts[ProductID], tblProducts[Category])</f>
        <v>Electronics</v>
      </c>
      <c r="M3331">
        <f>_xlfn.XLOOKUP(tblOrders[[#This Row],[ProductID]], tblProducts[ProductID], tblProducts[CostPrice])</f>
        <v>35454</v>
      </c>
      <c r="N3331">
        <f>tblOrders[[#This Row],[Sales]]-(tblOrders[[#This Row],[CostPrice]]*tblOrders[[#This Row],[Quantity]])</f>
        <v>-89100</v>
      </c>
      <c r="O3331" t="str">
        <f>TEXT(tblOrders[[#This Row],[Date]],"mmm-yyyy")</f>
        <v>Dec-2025</v>
      </c>
      <c r="P3331" t="str">
        <f>_xlfn.XLOOKUP(tblOrders[[#This Row],[OrderID]], tblReturns[OrderID], tblReturns[Returned])</f>
        <v>No</v>
      </c>
      <c r="Q3331" t="str">
        <f>_xlfn.XLOOKUP(tblOrders[[#This Row],[OrderID]], tblShipping[OrderID], tblShipping[ShipMode])</f>
        <v>Standard</v>
      </c>
      <c r="R3331" t="str">
        <f>IFERROR(_xlfn.XLOOKUP(A3330, tblCustomers[CustomerID], tblCustomers[CustomerName]), "Not Found")</f>
        <v>Not Found</v>
      </c>
      <c r="S3331" t="str">
        <f>IF(tblOrders[[#This Row],[Sales]]&gt;1000000,"High Value","Standard")</f>
        <v>Standard</v>
      </c>
      <c r="T3331" t="str">
        <f>_xlfn.XLOOKUP(tblOrders[[#This Row],[ProductID]], tblProducts[ProductID], tblProducts[ProductName])</f>
        <v>Product 28</v>
      </c>
      <c r="U3331">
        <f>_xlfn.XLOOKUP(tblOrders[[#This Row],[SalesRepID]], tblSalesreps[RepID], tblSalesreps[Target])</f>
        <v>16246424</v>
      </c>
    </row>
    <row r="3332" spans="1:21">
      <c r="A3332" t="s">
        <v>4129</v>
      </c>
      <c r="B3332" s="7" t="s">
        <v>749</v>
      </c>
      <c r="C3332" t="s">
        <v>1158</v>
      </c>
      <c r="D3332" t="s">
        <v>60</v>
      </c>
      <c r="E3332" t="s">
        <v>165</v>
      </c>
      <c r="F3332" t="s">
        <v>20</v>
      </c>
      <c r="G3332">
        <v>4</v>
      </c>
      <c r="H3332">
        <v>0.2</v>
      </c>
      <c r="I3332" s="2">
        <v>382620.8</v>
      </c>
      <c r="J3332" t="str">
        <f>_xlfn.XLOOKUP(tblOrders[[#This Row],[CustomerID]], tblCustomers[CustomerID], tblCustomers[CustomerName])</f>
        <v>Customer 124</v>
      </c>
      <c r="K3332" t="str">
        <f>_xlfn.XLOOKUP(tblOrders[[#This Row],[CustomerID]], tblCustomers[CustomerID], tblCustomers[Segment])</f>
        <v>SME</v>
      </c>
      <c r="L3332" t="str">
        <f>_xlfn.XLOOKUP(tblOrders[[#This Row],[ProductID]], tblProducts[ProductID], tblProducts[Category])</f>
        <v>Office</v>
      </c>
      <c r="M3332">
        <f>_xlfn.XLOOKUP(tblOrders[[#This Row],[ProductID]], tblProducts[ProductID], tblProducts[CostPrice])</f>
        <v>62137</v>
      </c>
      <c r="N3332">
        <f>tblOrders[[#This Row],[Sales]]-(tblOrders[[#This Row],[CostPrice]]*tblOrders[[#This Row],[Quantity]])</f>
        <v>134072.79999999999</v>
      </c>
      <c r="O3332" t="str">
        <f>TEXT(tblOrders[[#This Row],[Date]],"mmm-yyyy")</f>
        <v>Feb-2025</v>
      </c>
      <c r="P3332" t="str">
        <f>_xlfn.XLOOKUP(tblOrders[[#This Row],[OrderID]], tblReturns[OrderID], tblReturns[Returned])</f>
        <v>No</v>
      </c>
      <c r="Q3332" t="str">
        <f>_xlfn.XLOOKUP(tblOrders[[#This Row],[OrderID]], tblShipping[OrderID], tblShipping[ShipMode])</f>
        <v>Express</v>
      </c>
      <c r="R3332" t="str">
        <f>IFERROR(_xlfn.XLOOKUP(A3331, tblCustomers[CustomerID], tblCustomers[CustomerName]), "Not Found")</f>
        <v>Not Found</v>
      </c>
      <c r="S3332" t="str">
        <f>IF(tblOrders[[#This Row],[Sales]]&gt;1000000,"High Value","Standard")</f>
        <v>Standard</v>
      </c>
      <c r="T3332" t="str">
        <f>_xlfn.XLOOKUP(tblOrders[[#This Row],[ProductID]], tblProducts[ProductID], tblProducts[ProductName])</f>
        <v>Product 100</v>
      </c>
      <c r="U3332">
        <f>_xlfn.XLOOKUP(tblOrders[[#This Row],[SalesRepID]], tblSalesreps[RepID], tblSalesreps[Target])</f>
        <v>16839910</v>
      </c>
    </row>
    <row r="3333" spans="1:21">
      <c r="A3333" t="s">
        <v>4130</v>
      </c>
      <c r="B3333" s="7" t="s">
        <v>862</v>
      </c>
      <c r="C3333" t="s">
        <v>980</v>
      </c>
      <c r="D3333" t="s">
        <v>288</v>
      </c>
      <c r="E3333" t="s">
        <v>19</v>
      </c>
      <c r="F3333" t="s">
        <v>88</v>
      </c>
      <c r="G3333">
        <v>7</v>
      </c>
      <c r="H3333">
        <v>0</v>
      </c>
      <c r="I3333" s="2">
        <v>536466</v>
      </c>
      <c r="J3333" t="str">
        <f>_xlfn.XLOOKUP(tblOrders[[#This Row],[CustomerID]], tblCustomers[CustomerID], tblCustomers[CustomerName])</f>
        <v>Customer 181</v>
      </c>
      <c r="K3333" t="str">
        <f>_xlfn.XLOOKUP(tblOrders[[#This Row],[CustomerID]], tblCustomers[CustomerID], tblCustomers[Segment])</f>
        <v>Consumer</v>
      </c>
      <c r="L3333" t="str">
        <f>_xlfn.XLOOKUP(tblOrders[[#This Row],[ProductID]], tblProducts[ProductID], tblProducts[Category])</f>
        <v>Furniture</v>
      </c>
      <c r="M3333">
        <f>_xlfn.XLOOKUP(tblOrders[[#This Row],[ProductID]], tblProducts[ProductID], tblProducts[CostPrice])</f>
        <v>34258</v>
      </c>
      <c r="N3333">
        <f>tblOrders[[#This Row],[Sales]]-(tblOrders[[#This Row],[CostPrice]]*tblOrders[[#This Row],[Quantity]])</f>
        <v>296660</v>
      </c>
      <c r="O3333" t="str">
        <f>TEXT(tblOrders[[#This Row],[Date]],"mmm-yyyy")</f>
        <v>Mar-2025</v>
      </c>
      <c r="P3333" t="str">
        <f>_xlfn.XLOOKUP(tblOrders[[#This Row],[OrderID]], tblReturns[OrderID], tblReturns[Returned])</f>
        <v>No</v>
      </c>
      <c r="Q3333" t="str">
        <f>_xlfn.XLOOKUP(tblOrders[[#This Row],[OrderID]], tblShipping[OrderID], tblShipping[ShipMode])</f>
        <v>Standard</v>
      </c>
      <c r="R3333" t="str">
        <f>IFERROR(_xlfn.XLOOKUP(A3332, tblCustomers[CustomerID], tblCustomers[CustomerName]), "Not Found")</f>
        <v>Not Found</v>
      </c>
      <c r="S3333" t="str">
        <f>IF(tblOrders[[#This Row],[Sales]]&gt;1000000,"High Value","Standard")</f>
        <v>Standard</v>
      </c>
      <c r="T3333" t="str">
        <f>_xlfn.XLOOKUP(tblOrders[[#This Row],[ProductID]], tblProducts[ProductID], tblProducts[ProductName])</f>
        <v>Product 39</v>
      </c>
      <c r="U3333">
        <f>_xlfn.XLOOKUP(tblOrders[[#This Row],[SalesRepID]], tblSalesreps[RepID], tblSalesreps[Target])</f>
        <v>11347243</v>
      </c>
    </row>
    <row r="3334" spans="1:21">
      <c r="A3334" t="s">
        <v>4131</v>
      </c>
      <c r="B3334" s="7" t="s">
        <v>520</v>
      </c>
      <c r="C3334" t="s">
        <v>418</v>
      </c>
      <c r="D3334" t="s">
        <v>178</v>
      </c>
      <c r="E3334" t="s">
        <v>119</v>
      </c>
      <c r="F3334" t="s">
        <v>88</v>
      </c>
      <c r="G3334">
        <v>3</v>
      </c>
      <c r="H3334">
        <v>0.05</v>
      </c>
      <c r="I3334" s="2">
        <v>270117.3</v>
      </c>
      <c r="J3334" t="str">
        <f>_xlfn.XLOOKUP(tblOrders[[#This Row],[CustomerID]], tblCustomers[CustomerID], tblCustomers[CustomerName])</f>
        <v>Customer 113</v>
      </c>
      <c r="K3334" t="str">
        <f>_xlfn.XLOOKUP(tblOrders[[#This Row],[CustomerID]], tblCustomers[CustomerID], tblCustomers[Segment])</f>
        <v>Consumer</v>
      </c>
      <c r="L3334" t="str">
        <f>_xlfn.XLOOKUP(tblOrders[[#This Row],[ProductID]], tblProducts[ProductID], tblProducts[Category])</f>
        <v>Office</v>
      </c>
      <c r="M3334">
        <f>_xlfn.XLOOKUP(tblOrders[[#This Row],[ProductID]], tblProducts[ProductID], tblProducts[CostPrice])</f>
        <v>46035</v>
      </c>
      <c r="N3334">
        <f>tblOrders[[#This Row],[Sales]]-(tblOrders[[#This Row],[CostPrice]]*tblOrders[[#This Row],[Quantity]])</f>
        <v>132012.29999999999</v>
      </c>
      <c r="O3334" t="str">
        <f>TEXT(tblOrders[[#This Row],[Date]],"mmm-yyyy")</f>
        <v>Jan-2025</v>
      </c>
      <c r="P3334" t="str">
        <f>_xlfn.XLOOKUP(tblOrders[[#This Row],[OrderID]], tblReturns[OrderID], tblReturns[Returned])</f>
        <v>No</v>
      </c>
      <c r="Q3334" t="str">
        <f>_xlfn.XLOOKUP(tblOrders[[#This Row],[OrderID]], tblShipping[OrderID], tblShipping[ShipMode])</f>
        <v>Pickup</v>
      </c>
      <c r="R3334" t="str">
        <f>IFERROR(_xlfn.XLOOKUP(A3333, tblCustomers[CustomerID], tblCustomers[CustomerName]), "Not Found")</f>
        <v>Not Found</v>
      </c>
      <c r="S3334" t="str">
        <f>IF(tblOrders[[#This Row],[Sales]]&gt;1000000,"High Value","Standard")</f>
        <v>Standard</v>
      </c>
      <c r="T3334" t="str">
        <f>_xlfn.XLOOKUP(tblOrders[[#This Row],[ProductID]], tblProducts[ProductID], tblProducts[ProductName])</f>
        <v>Product 84</v>
      </c>
      <c r="U3334">
        <f>_xlfn.XLOOKUP(tblOrders[[#This Row],[SalesRepID]], tblSalesreps[RepID], tblSalesreps[Target])</f>
        <v>5886694</v>
      </c>
    </row>
    <row r="3335" spans="1:21">
      <c r="A3335" t="s">
        <v>4132</v>
      </c>
      <c r="B3335" s="7" t="s">
        <v>1190</v>
      </c>
      <c r="C3335" t="s">
        <v>573</v>
      </c>
      <c r="D3335" t="s">
        <v>643</v>
      </c>
      <c r="E3335" t="s">
        <v>119</v>
      </c>
      <c r="F3335" t="s">
        <v>26</v>
      </c>
      <c r="G3335">
        <v>7</v>
      </c>
      <c r="H3335">
        <v>0</v>
      </c>
      <c r="I3335" s="2">
        <v>567168</v>
      </c>
      <c r="J3335" t="str">
        <f>_xlfn.XLOOKUP(tblOrders[[#This Row],[CustomerID]], tblCustomers[CustomerID], tblCustomers[CustomerName])</f>
        <v>Customer 13</v>
      </c>
      <c r="K3335" t="str">
        <f>_xlfn.XLOOKUP(tblOrders[[#This Row],[CustomerID]], tblCustomers[CustomerID], tblCustomers[Segment])</f>
        <v>Corporate</v>
      </c>
      <c r="L3335" t="str">
        <f>_xlfn.XLOOKUP(tblOrders[[#This Row],[ProductID]], tblProducts[ProductID], tblProducts[Category])</f>
        <v>Home</v>
      </c>
      <c r="M3335">
        <f>_xlfn.XLOOKUP(tblOrders[[#This Row],[ProductID]], tblProducts[ProductID], tblProducts[CostPrice])</f>
        <v>77766</v>
      </c>
      <c r="N3335">
        <f>tblOrders[[#This Row],[Sales]]-(tblOrders[[#This Row],[CostPrice]]*tblOrders[[#This Row],[Quantity]])</f>
        <v>22806</v>
      </c>
      <c r="O3335" t="str">
        <f>TEXT(tblOrders[[#This Row],[Date]],"mmm-yyyy")</f>
        <v>Oct-2025</v>
      </c>
      <c r="P3335" t="str">
        <f>_xlfn.XLOOKUP(tblOrders[[#This Row],[OrderID]], tblReturns[OrderID], tblReturns[Returned])</f>
        <v>No</v>
      </c>
      <c r="Q3335" t="str">
        <f>_xlfn.XLOOKUP(tblOrders[[#This Row],[OrderID]], tblShipping[OrderID], tblShipping[ShipMode])</f>
        <v>Standard</v>
      </c>
      <c r="R3335" t="str">
        <f>IFERROR(_xlfn.XLOOKUP(A3334, tblCustomers[CustomerID], tblCustomers[CustomerName]), "Not Found")</f>
        <v>Not Found</v>
      </c>
      <c r="S3335" t="str">
        <f>IF(tblOrders[[#This Row],[Sales]]&gt;1000000,"High Value","Standard")</f>
        <v>Standard</v>
      </c>
      <c r="T3335" t="str">
        <f>_xlfn.XLOOKUP(tblOrders[[#This Row],[ProductID]], tblProducts[ProductID], tblProducts[ProductName])</f>
        <v>Product 1</v>
      </c>
      <c r="U3335">
        <f>_xlfn.XLOOKUP(tblOrders[[#This Row],[SalesRepID]], tblSalesreps[RepID], tblSalesreps[Target])</f>
        <v>5886694</v>
      </c>
    </row>
    <row r="3336" spans="1:21">
      <c r="A3336" t="s">
        <v>4133</v>
      </c>
      <c r="B3336" s="7" t="s">
        <v>1214</v>
      </c>
      <c r="C3336" t="s">
        <v>208</v>
      </c>
      <c r="D3336" t="s">
        <v>430</v>
      </c>
      <c r="E3336" t="s">
        <v>186</v>
      </c>
      <c r="F3336" t="s">
        <v>14</v>
      </c>
      <c r="G3336">
        <v>1</v>
      </c>
      <c r="H3336">
        <v>0.05</v>
      </c>
      <c r="I3336" s="2">
        <v>30153.95</v>
      </c>
      <c r="J3336" t="str">
        <f>_xlfn.XLOOKUP(tblOrders[[#This Row],[CustomerID]], tblCustomers[CustomerID], tblCustomers[CustomerName])</f>
        <v>Customer 110</v>
      </c>
      <c r="K3336" t="str">
        <f>_xlfn.XLOOKUP(tblOrders[[#This Row],[CustomerID]], tblCustomers[CustomerID], tblCustomers[Segment])</f>
        <v>Consumer</v>
      </c>
      <c r="L3336" t="str">
        <f>_xlfn.XLOOKUP(tblOrders[[#This Row],[ProductID]], tblProducts[ProductID], tblProducts[Category])</f>
        <v>Office</v>
      </c>
      <c r="M3336">
        <f>_xlfn.XLOOKUP(tblOrders[[#This Row],[ProductID]], tblProducts[ProductID], tblProducts[CostPrice])</f>
        <v>7566</v>
      </c>
      <c r="N3336">
        <f>tblOrders[[#This Row],[Sales]]-(tblOrders[[#This Row],[CostPrice]]*tblOrders[[#This Row],[Quantity]])</f>
        <v>22587.95</v>
      </c>
      <c r="O3336" t="str">
        <f>TEXT(tblOrders[[#This Row],[Date]],"mmm-yyyy")</f>
        <v>Nov-2025</v>
      </c>
      <c r="P3336" t="str">
        <f>_xlfn.XLOOKUP(tblOrders[[#This Row],[OrderID]], tblReturns[OrderID], tblReturns[Returned])</f>
        <v>No</v>
      </c>
      <c r="Q3336" t="str">
        <f>_xlfn.XLOOKUP(tblOrders[[#This Row],[OrderID]], tblShipping[OrderID], tblShipping[ShipMode])</f>
        <v>Express</v>
      </c>
      <c r="R3336" t="str">
        <f>IFERROR(_xlfn.XLOOKUP(A3335, tblCustomers[CustomerID], tblCustomers[CustomerName]), "Not Found")</f>
        <v>Not Found</v>
      </c>
      <c r="S3336" t="str">
        <f>IF(tblOrders[[#This Row],[Sales]]&gt;1000000,"High Value","Standard")</f>
        <v>Standard</v>
      </c>
      <c r="T3336" t="str">
        <f>_xlfn.XLOOKUP(tblOrders[[#This Row],[ProductID]], tblProducts[ProductID], tblProducts[ProductName])</f>
        <v>Product 85</v>
      </c>
      <c r="U3336">
        <f>_xlfn.XLOOKUP(tblOrders[[#This Row],[SalesRepID]], tblSalesreps[RepID], tblSalesreps[Target])</f>
        <v>15141830</v>
      </c>
    </row>
    <row r="3337" spans="1:21">
      <c r="A3337" t="s">
        <v>4134</v>
      </c>
      <c r="B3337" s="7" t="s">
        <v>417</v>
      </c>
      <c r="C3337" t="s">
        <v>1791</v>
      </c>
      <c r="D3337" t="s">
        <v>216</v>
      </c>
      <c r="E3337" t="s">
        <v>87</v>
      </c>
      <c r="F3337" t="s">
        <v>88</v>
      </c>
      <c r="G3337">
        <v>6</v>
      </c>
      <c r="H3337">
        <v>0.05</v>
      </c>
      <c r="I3337" s="2">
        <v>625535.1</v>
      </c>
      <c r="J3337" t="str">
        <f>_xlfn.XLOOKUP(tblOrders[[#This Row],[CustomerID]], tblCustomers[CustomerID], tblCustomers[CustomerName])</f>
        <v>Customer 269</v>
      </c>
      <c r="K3337" t="str">
        <f>_xlfn.XLOOKUP(tblOrders[[#This Row],[CustomerID]], tblCustomers[CustomerID], tblCustomers[Segment])</f>
        <v>Corporate</v>
      </c>
      <c r="L3337" t="str">
        <f>_xlfn.XLOOKUP(tblOrders[[#This Row],[ProductID]], tblProducts[ProductID], tblProducts[Category])</f>
        <v>Home</v>
      </c>
      <c r="M3337">
        <f>_xlfn.XLOOKUP(tblOrders[[#This Row],[ProductID]], tblProducts[ProductID], tblProducts[CostPrice])</f>
        <v>15200</v>
      </c>
      <c r="N3337">
        <f>tblOrders[[#This Row],[Sales]]-(tblOrders[[#This Row],[CostPrice]]*tblOrders[[#This Row],[Quantity]])</f>
        <v>534335.1</v>
      </c>
      <c r="O3337" t="str">
        <f>TEXT(tblOrders[[#This Row],[Date]],"mmm-yyyy")</f>
        <v>Feb-2025</v>
      </c>
      <c r="P3337" t="str">
        <f>_xlfn.XLOOKUP(tblOrders[[#This Row],[OrderID]], tblReturns[OrderID], tblReturns[Returned])</f>
        <v>Yes</v>
      </c>
      <c r="Q3337" t="str">
        <f>_xlfn.XLOOKUP(tblOrders[[#This Row],[OrderID]], tblShipping[OrderID], tblShipping[ShipMode])</f>
        <v>Pickup</v>
      </c>
      <c r="R3337" t="str">
        <f>IFERROR(_xlfn.XLOOKUP(A3336, tblCustomers[CustomerID], tblCustomers[CustomerName]), "Not Found")</f>
        <v>Not Found</v>
      </c>
      <c r="S3337" t="str">
        <f>IF(tblOrders[[#This Row],[Sales]]&gt;1000000,"High Value","Standard")</f>
        <v>Standard</v>
      </c>
      <c r="T3337" t="str">
        <f>_xlfn.XLOOKUP(tblOrders[[#This Row],[ProductID]], tblProducts[ProductID], tblProducts[ProductName])</f>
        <v>Product 52</v>
      </c>
      <c r="U3337">
        <f>_xlfn.XLOOKUP(tblOrders[[#This Row],[SalesRepID]], tblSalesreps[RepID], tblSalesreps[Target])</f>
        <v>18500989</v>
      </c>
    </row>
    <row r="3338" spans="1:21">
      <c r="A3338" t="s">
        <v>4135</v>
      </c>
      <c r="B3338" s="7" t="s">
        <v>550</v>
      </c>
      <c r="C3338" t="s">
        <v>1483</v>
      </c>
      <c r="D3338" t="s">
        <v>190</v>
      </c>
      <c r="E3338" t="s">
        <v>202</v>
      </c>
      <c r="F3338" t="s">
        <v>26</v>
      </c>
      <c r="G3338">
        <v>6</v>
      </c>
      <c r="H3338">
        <v>0.05</v>
      </c>
      <c r="I3338" s="2">
        <v>113469.9</v>
      </c>
      <c r="J3338" t="str">
        <f>_xlfn.XLOOKUP(tblOrders[[#This Row],[CustomerID]], tblCustomers[CustomerID], tblCustomers[CustomerName])</f>
        <v>Customer 144</v>
      </c>
      <c r="K3338" t="str">
        <f>_xlfn.XLOOKUP(tblOrders[[#This Row],[CustomerID]], tblCustomers[CustomerID], tblCustomers[Segment])</f>
        <v>Corporate</v>
      </c>
      <c r="L3338" t="str">
        <f>_xlfn.XLOOKUP(tblOrders[[#This Row],[ProductID]], tblProducts[ProductID], tblProducts[Category])</f>
        <v>Furniture</v>
      </c>
      <c r="M3338">
        <f>_xlfn.XLOOKUP(tblOrders[[#This Row],[ProductID]], tblProducts[ProductID], tblProducts[CostPrice])</f>
        <v>47272</v>
      </c>
      <c r="N3338">
        <f>tblOrders[[#This Row],[Sales]]-(tblOrders[[#This Row],[CostPrice]]*tblOrders[[#This Row],[Quantity]])</f>
        <v>-170162.1</v>
      </c>
      <c r="O3338" t="str">
        <f>TEXT(tblOrders[[#This Row],[Date]],"mmm-yyyy")</f>
        <v>Jun-2025</v>
      </c>
      <c r="P3338" t="str">
        <f>_xlfn.XLOOKUP(tblOrders[[#This Row],[OrderID]], tblReturns[OrderID], tblReturns[Returned])</f>
        <v>No</v>
      </c>
      <c r="Q3338" t="str">
        <f>_xlfn.XLOOKUP(tblOrders[[#This Row],[OrderID]], tblShipping[OrderID], tblShipping[ShipMode])</f>
        <v>Pickup</v>
      </c>
      <c r="R3338" t="str">
        <f>IFERROR(_xlfn.XLOOKUP(A3337, tblCustomers[CustomerID], tblCustomers[CustomerName]), "Not Found")</f>
        <v>Not Found</v>
      </c>
      <c r="S3338" t="str">
        <f>IF(tblOrders[[#This Row],[Sales]]&gt;1000000,"High Value","Standard")</f>
        <v>Standard</v>
      </c>
      <c r="T3338" t="str">
        <f>_xlfn.XLOOKUP(tblOrders[[#This Row],[ProductID]], tblProducts[ProductID], tblProducts[ProductName])</f>
        <v>Product 33</v>
      </c>
      <c r="U3338">
        <f>_xlfn.XLOOKUP(tblOrders[[#This Row],[SalesRepID]], tblSalesreps[RepID], tblSalesreps[Target])</f>
        <v>10652665</v>
      </c>
    </row>
    <row r="3339" spans="1:21">
      <c r="A3339" t="s">
        <v>4136</v>
      </c>
      <c r="B3339" s="7" t="s">
        <v>1374</v>
      </c>
      <c r="C3339" t="s">
        <v>484</v>
      </c>
      <c r="D3339" t="s">
        <v>349</v>
      </c>
      <c r="E3339" t="s">
        <v>56</v>
      </c>
      <c r="F3339" t="s">
        <v>20</v>
      </c>
      <c r="G3339">
        <v>9</v>
      </c>
      <c r="H3339">
        <v>0.15</v>
      </c>
      <c r="I3339" s="2">
        <v>736870.95</v>
      </c>
      <c r="J3339" t="str">
        <f>_xlfn.XLOOKUP(tblOrders[[#This Row],[CustomerID]], tblCustomers[CustomerID], tblCustomers[CustomerName])</f>
        <v>Customer 97</v>
      </c>
      <c r="K3339" t="str">
        <f>_xlfn.XLOOKUP(tblOrders[[#This Row],[CustomerID]], tblCustomers[CustomerID], tblCustomers[Segment])</f>
        <v>Corporate</v>
      </c>
      <c r="L3339" t="str">
        <f>_xlfn.XLOOKUP(tblOrders[[#This Row],[ProductID]], tblProducts[ProductID], tblProducts[Category])</f>
        <v>Office</v>
      </c>
      <c r="M3339">
        <f>_xlfn.XLOOKUP(tblOrders[[#This Row],[ProductID]], tblProducts[ProductID], tblProducts[CostPrice])</f>
        <v>26900</v>
      </c>
      <c r="N3339">
        <f>tblOrders[[#This Row],[Sales]]-(tblOrders[[#This Row],[CostPrice]]*tblOrders[[#This Row],[Quantity]])</f>
        <v>494770.94999999995</v>
      </c>
      <c r="O3339" t="str">
        <f>TEXT(tblOrders[[#This Row],[Date]],"mmm-yyyy")</f>
        <v>Aug-2025</v>
      </c>
      <c r="P3339" t="str">
        <f>_xlfn.XLOOKUP(tblOrders[[#This Row],[OrderID]], tblReturns[OrderID], tblReturns[Returned])</f>
        <v>No</v>
      </c>
      <c r="Q3339" t="str">
        <f>_xlfn.XLOOKUP(tblOrders[[#This Row],[OrderID]], tblShipping[OrderID], tblShipping[ShipMode])</f>
        <v>Express</v>
      </c>
      <c r="R3339" t="str">
        <f>IFERROR(_xlfn.XLOOKUP(A3338, tblCustomers[CustomerID], tblCustomers[CustomerName]), "Not Found")</f>
        <v>Not Found</v>
      </c>
      <c r="S3339" t="str">
        <f>IF(tblOrders[[#This Row],[Sales]]&gt;1000000,"High Value","Standard")</f>
        <v>Standard</v>
      </c>
      <c r="T3339" t="str">
        <f>_xlfn.XLOOKUP(tblOrders[[#This Row],[ProductID]], tblProducts[ProductID], tblProducts[ProductName])</f>
        <v>Product 61</v>
      </c>
      <c r="U3339">
        <f>_xlfn.XLOOKUP(tblOrders[[#This Row],[SalesRepID]], tblSalesreps[RepID], tblSalesreps[Target])</f>
        <v>14265630</v>
      </c>
    </row>
    <row r="3340" spans="1:21">
      <c r="A3340" t="s">
        <v>4137</v>
      </c>
      <c r="B3340" s="7" t="s">
        <v>257</v>
      </c>
      <c r="C3340" t="s">
        <v>1023</v>
      </c>
      <c r="D3340" t="s">
        <v>474</v>
      </c>
      <c r="E3340" t="s">
        <v>40</v>
      </c>
      <c r="F3340" t="s">
        <v>20</v>
      </c>
      <c r="G3340">
        <v>4</v>
      </c>
      <c r="H3340">
        <v>0.1</v>
      </c>
      <c r="I3340" s="2">
        <v>331437.59999999998</v>
      </c>
      <c r="J3340" t="str">
        <f>_xlfn.XLOOKUP(tblOrders[[#This Row],[CustomerID]], tblCustomers[CustomerID], tblCustomers[CustomerName])</f>
        <v>Customer 200</v>
      </c>
      <c r="K3340" t="str">
        <f>_xlfn.XLOOKUP(tblOrders[[#This Row],[CustomerID]], tblCustomers[CustomerID], tblCustomers[Segment])</f>
        <v>Consumer</v>
      </c>
      <c r="L3340" t="str">
        <f>_xlfn.XLOOKUP(tblOrders[[#This Row],[ProductID]], tblProducts[ProductID], tblProducts[Category])</f>
        <v>Office</v>
      </c>
      <c r="M3340">
        <f>_xlfn.XLOOKUP(tblOrders[[#This Row],[ProductID]], tblProducts[ProductID], tblProducts[CostPrice])</f>
        <v>5129</v>
      </c>
      <c r="N3340">
        <f>tblOrders[[#This Row],[Sales]]-(tblOrders[[#This Row],[CostPrice]]*tblOrders[[#This Row],[Quantity]])</f>
        <v>310921.59999999998</v>
      </c>
      <c r="O3340" t="str">
        <f>TEXT(tblOrders[[#This Row],[Date]],"mmm-yyyy")</f>
        <v>Jul-2025</v>
      </c>
      <c r="P3340" t="str">
        <f>_xlfn.XLOOKUP(tblOrders[[#This Row],[OrderID]], tblReturns[OrderID], tblReturns[Returned])</f>
        <v>No</v>
      </c>
      <c r="Q3340" t="str">
        <f>_xlfn.XLOOKUP(tblOrders[[#This Row],[OrderID]], tblShipping[OrderID], tblShipping[ShipMode])</f>
        <v>Express</v>
      </c>
      <c r="R3340" t="str">
        <f>IFERROR(_xlfn.XLOOKUP(A3339, tblCustomers[CustomerID], tblCustomers[CustomerName]), "Not Found")</f>
        <v>Not Found</v>
      </c>
      <c r="S3340" t="str">
        <f>IF(tblOrders[[#This Row],[Sales]]&gt;1000000,"High Value","Standard")</f>
        <v>Standard</v>
      </c>
      <c r="T3340" t="str">
        <f>_xlfn.XLOOKUP(tblOrders[[#This Row],[ProductID]], tblProducts[ProductID], tblProducts[ProductName])</f>
        <v>Product 69</v>
      </c>
      <c r="U3340">
        <f>_xlfn.XLOOKUP(tblOrders[[#This Row],[SalesRepID]], tblSalesreps[RepID], tblSalesreps[Target])</f>
        <v>6291486</v>
      </c>
    </row>
    <row r="3341" spans="1:21">
      <c r="A3341" t="s">
        <v>4138</v>
      </c>
      <c r="B3341" s="7" t="s">
        <v>242</v>
      </c>
      <c r="C3341" t="s">
        <v>624</v>
      </c>
      <c r="D3341" t="s">
        <v>244</v>
      </c>
      <c r="E3341" t="s">
        <v>197</v>
      </c>
      <c r="F3341" t="s">
        <v>51</v>
      </c>
      <c r="G3341">
        <v>5</v>
      </c>
      <c r="H3341">
        <v>0.05</v>
      </c>
      <c r="I3341" s="2">
        <v>475745.75</v>
      </c>
      <c r="J3341" t="str">
        <f>_xlfn.XLOOKUP(tblOrders[[#This Row],[CustomerID]], tblCustomers[CustomerID], tblCustomers[CustomerName])</f>
        <v>Customer 119</v>
      </c>
      <c r="K3341" t="str">
        <f>_xlfn.XLOOKUP(tblOrders[[#This Row],[CustomerID]], tblCustomers[CustomerID], tblCustomers[Segment])</f>
        <v>SME</v>
      </c>
      <c r="L3341" t="str">
        <f>_xlfn.XLOOKUP(tblOrders[[#This Row],[ProductID]], tblProducts[ProductID], tblProducts[Category])</f>
        <v>Electronics</v>
      </c>
      <c r="M3341">
        <f>_xlfn.XLOOKUP(tblOrders[[#This Row],[ProductID]], tblProducts[ProductID], tblProducts[CostPrice])</f>
        <v>12227</v>
      </c>
      <c r="N3341">
        <f>tblOrders[[#This Row],[Sales]]-(tblOrders[[#This Row],[CostPrice]]*tblOrders[[#This Row],[Quantity]])</f>
        <v>414610.75</v>
      </c>
      <c r="O3341" t="str">
        <f>TEXT(tblOrders[[#This Row],[Date]],"mmm-yyyy")</f>
        <v>Apr-2025</v>
      </c>
      <c r="P3341" t="str">
        <f>_xlfn.XLOOKUP(tblOrders[[#This Row],[OrderID]], tblReturns[OrderID], tblReturns[Returned])</f>
        <v>No</v>
      </c>
      <c r="Q3341" t="str">
        <f>_xlfn.XLOOKUP(tblOrders[[#This Row],[OrderID]], tblShipping[OrderID], tblShipping[ShipMode])</f>
        <v>Express</v>
      </c>
      <c r="R3341" t="str">
        <f>IFERROR(_xlfn.XLOOKUP(A3340, tblCustomers[CustomerID], tblCustomers[CustomerName]), "Not Found")</f>
        <v>Not Found</v>
      </c>
      <c r="S3341" t="str">
        <f>IF(tblOrders[[#This Row],[Sales]]&gt;1000000,"High Value","Standard")</f>
        <v>Standard</v>
      </c>
      <c r="T3341" t="str">
        <f>_xlfn.XLOOKUP(tblOrders[[#This Row],[ProductID]], tblProducts[ProductID], tblProducts[ProductName])</f>
        <v>Product 96</v>
      </c>
      <c r="U3341">
        <f>_xlfn.XLOOKUP(tblOrders[[#This Row],[SalesRepID]], tblSalesreps[RepID], tblSalesreps[Target])</f>
        <v>19562258</v>
      </c>
    </row>
    <row r="3342" spans="1:21">
      <c r="A3342" t="s">
        <v>4139</v>
      </c>
      <c r="B3342" s="7" t="s">
        <v>320</v>
      </c>
      <c r="C3342" t="s">
        <v>767</v>
      </c>
      <c r="D3342" t="s">
        <v>265</v>
      </c>
      <c r="E3342" t="s">
        <v>210</v>
      </c>
      <c r="F3342" t="s">
        <v>14</v>
      </c>
      <c r="G3342">
        <v>6</v>
      </c>
      <c r="H3342">
        <v>0.05</v>
      </c>
      <c r="I3342" s="2">
        <v>798068.4</v>
      </c>
      <c r="J3342" t="str">
        <f>_xlfn.XLOOKUP(tblOrders[[#This Row],[CustomerID]], tblCustomers[CustomerID], tblCustomers[CustomerName])</f>
        <v>Customer 134</v>
      </c>
      <c r="K3342" t="str">
        <f>_xlfn.XLOOKUP(tblOrders[[#This Row],[CustomerID]], tblCustomers[CustomerID], tblCustomers[Segment])</f>
        <v>Consumer</v>
      </c>
      <c r="L3342" t="str">
        <f>_xlfn.XLOOKUP(tblOrders[[#This Row],[ProductID]], tblProducts[ProductID], tblProducts[Category])</f>
        <v>Home</v>
      </c>
      <c r="M3342">
        <f>_xlfn.XLOOKUP(tblOrders[[#This Row],[ProductID]], tblProducts[ProductID], tblProducts[CostPrice])</f>
        <v>33642</v>
      </c>
      <c r="N3342">
        <f>tblOrders[[#This Row],[Sales]]-(tblOrders[[#This Row],[CostPrice]]*tblOrders[[#This Row],[Quantity]])</f>
        <v>596216.4</v>
      </c>
      <c r="O3342" t="str">
        <f>TEXT(tblOrders[[#This Row],[Date]],"mmm-yyyy")</f>
        <v>Jun-2025</v>
      </c>
      <c r="P3342" t="str">
        <f>_xlfn.XLOOKUP(tblOrders[[#This Row],[OrderID]], tblReturns[OrderID], tblReturns[Returned])</f>
        <v>No</v>
      </c>
      <c r="Q3342" t="str">
        <f>_xlfn.XLOOKUP(tblOrders[[#This Row],[OrderID]], tblShipping[OrderID], tblShipping[ShipMode])</f>
        <v>Pickup</v>
      </c>
      <c r="R3342" t="str">
        <f>IFERROR(_xlfn.XLOOKUP(A3341, tblCustomers[CustomerID], tblCustomers[CustomerName]), "Not Found")</f>
        <v>Not Found</v>
      </c>
      <c r="S3342" t="str">
        <f>IF(tblOrders[[#This Row],[Sales]]&gt;1000000,"High Value","Standard")</f>
        <v>Standard</v>
      </c>
      <c r="T3342" t="str">
        <f>_xlfn.XLOOKUP(tblOrders[[#This Row],[ProductID]], tblProducts[ProductID], tblProducts[ProductName])</f>
        <v>Product 17</v>
      </c>
      <c r="U3342">
        <f>_xlfn.XLOOKUP(tblOrders[[#This Row],[SalesRepID]], tblSalesreps[RepID], tblSalesreps[Target])</f>
        <v>19336654</v>
      </c>
    </row>
    <row r="3343" spans="1:21">
      <c r="A3343" t="s">
        <v>4140</v>
      </c>
      <c r="B3343" s="7" t="s">
        <v>619</v>
      </c>
      <c r="C3343" t="s">
        <v>189</v>
      </c>
      <c r="D3343" t="s">
        <v>902</v>
      </c>
      <c r="E3343" t="s">
        <v>202</v>
      </c>
      <c r="F3343" t="s">
        <v>20</v>
      </c>
      <c r="G3343">
        <v>5</v>
      </c>
      <c r="H3343">
        <v>0.2</v>
      </c>
      <c r="I3343" s="2">
        <v>352760</v>
      </c>
      <c r="J3343" t="str">
        <f>_xlfn.XLOOKUP(tblOrders[[#This Row],[CustomerID]], tblCustomers[CustomerID], tblCustomers[CustomerName])</f>
        <v>Customer 216</v>
      </c>
      <c r="K3343" t="str">
        <f>_xlfn.XLOOKUP(tblOrders[[#This Row],[CustomerID]], tblCustomers[CustomerID], tblCustomers[Segment])</f>
        <v>Consumer</v>
      </c>
      <c r="L3343" t="str">
        <f>_xlfn.XLOOKUP(tblOrders[[#This Row],[ProductID]], tblProducts[ProductID], tblProducts[Category])</f>
        <v>Furniture</v>
      </c>
      <c r="M3343">
        <f>_xlfn.XLOOKUP(tblOrders[[#This Row],[ProductID]], tblProducts[ProductID], tblProducts[CostPrice])</f>
        <v>44361</v>
      </c>
      <c r="N3343">
        <f>tblOrders[[#This Row],[Sales]]-(tblOrders[[#This Row],[CostPrice]]*tblOrders[[#This Row],[Quantity]])</f>
        <v>130955</v>
      </c>
      <c r="O3343" t="str">
        <f>TEXT(tblOrders[[#This Row],[Date]],"mmm-yyyy")</f>
        <v>Mar-2025</v>
      </c>
      <c r="P3343" t="str">
        <f>_xlfn.XLOOKUP(tblOrders[[#This Row],[OrderID]], tblReturns[OrderID], tblReturns[Returned])</f>
        <v>No</v>
      </c>
      <c r="Q3343" t="str">
        <f>_xlfn.XLOOKUP(tblOrders[[#This Row],[OrderID]], tblShipping[OrderID], tblShipping[ShipMode])</f>
        <v>Express</v>
      </c>
      <c r="R3343" t="str">
        <f>IFERROR(_xlfn.XLOOKUP(A3342, tblCustomers[CustomerID], tblCustomers[CustomerName]), "Not Found")</f>
        <v>Not Found</v>
      </c>
      <c r="S3343" t="str">
        <f>IF(tblOrders[[#This Row],[Sales]]&gt;1000000,"High Value","Standard")</f>
        <v>Standard</v>
      </c>
      <c r="T3343" t="str">
        <f>_xlfn.XLOOKUP(tblOrders[[#This Row],[ProductID]], tblProducts[ProductID], tblProducts[ProductName])</f>
        <v>Product 3</v>
      </c>
      <c r="U3343">
        <f>_xlfn.XLOOKUP(tblOrders[[#This Row],[SalesRepID]], tblSalesreps[RepID], tblSalesreps[Target])</f>
        <v>10652665</v>
      </c>
    </row>
    <row r="3344" spans="1:21">
      <c r="A3344" t="s">
        <v>4141</v>
      </c>
      <c r="B3344" s="7" t="s">
        <v>1374</v>
      </c>
      <c r="C3344" t="s">
        <v>287</v>
      </c>
      <c r="D3344" t="s">
        <v>513</v>
      </c>
      <c r="E3344" t="s">
        <v>87</v>
      </c>
      <c r="F3344" t="s">
        <v>20</v>
      </c>
      <c r="G3344">
        <v>2</v>
      </c>
      <c r="H3344">
        <v>0.2</v>
      </c>
      <c r="I3344" s="2">
        <v>75470.399999999994</v>
      </c>
      <c r="J3344" t="str">
        <f>_xlfn.XLOOKUP(tblOrders[[#This Row],[CustomerID]], tblCustomers[CustomerID], tblCustomers[CustomerName])</f>
        <v>Customer 183</v>
      </c>
      <c r="K3344" t="str">
        <f>_xlfn.XLOOKUP(tblOrders[[#This Row],[CustomerID]], tblCustomers[CustomerID], tblCustomers[Segment])</f>
        <v>Consumer</v>
      </c>
      <c r="L3344" t="str">
        <f>_xlfn.XLOOKUP(tblOrders[[#This Row],[ProductID]], tblProducts[ProductID], tblProducts[Category])</f>
        <v>Furniture</v>
      </c>
      <c r="M3344">
        <f>_xlfn.XLOOKUP(tblOrders[[#This Row],[ProductID]], tblProducts[ProductID], tblProducts[CostPrice])</f>
        <v>3310</v>
      </c>
      <c r="N3344">
        <f>tblOrders[[#This Row],[Sales]]-(tblOrders[[#This Row],[CostPrice]]*tblOrders[[#This Row],[Quantity]])</f>
        <v>68850.399999999994</v>
      </c>
      <c r="O3344" t="str">
        <f>TEXT(tblOrders[[#This Row],[Date]],"mmm-yyyy")</f>
        <v>Aug-2025</v>
      </c>
      <c r="P3344" t="str">
        <f>_xlfn.XLOOKUP(tblOrders[[#This Row],[OrderID]], tblReturns[OrderID], tblReturns[Returned])</f>
        <v>No</v>
      </c>
      <c r="Q3344" t="str">
        <f>_xlfn.XLOOKUP(tblOrders[[#This Row],[OrderID]], tblShipping[OrderID], tblShipping[ShipMode])</f>
        <v>Pickup</v>
      </c>
      <c r="R3344" t="str">
        <f>IFERROR(_xlfn.XLOOKUP(A3343, tblCustomers[CustomerID], tblCustomers[CustomerName]), "Not Found")</f>
        <v>Not Found</v>
      </c>
      <c r="S3344" t="str">
        <f>IF(tblOrders[[#This Row],[Sales]]&gt;1000000,"High Value","Standard")</f>
        <v>Standard</v>
      </c>
      <c r="T3344" t="str">
        <f>_xlfn.XLOOKUP(tblOrders[[#This Row],[ProductID]], tblProducts[ProductID], tblProducts[ProductName])</f>
        <v>Product 5</v>
      </c>
      <c r="U3344">
        <f>_xlfn.XLOOKUP(tblOrders[[#This Row],[SalesRepID]], tblSalesreps[RepID], tblSalesreps[Target])</f>
        <v>18500989</v>
      </c>
    </row>
    <row r="3345" spans="1:21">
      <c r="A3345" t="s">
        <v>4142</v>
      </c>
      <c r="B3345" s="7" t="s">
        <v>1618</v>
      </c>
      <c r="C3345" t="s">
        <v>1619</v>
      </c>
      <c r="D3345" t="s">
        <v>232</v>
      </c>
      <c r="E3345" t="s">
        <v>87</v>
      </c>
      <c r="F3345" t="s">
        <v>88</v>
      </c>
      <c r="G3345">
        <v>7</v>
      </c>
      <c r="H3345">
        <v>0.1</v>
      </c>
      <c r="I3345" s="2">
        <v>481257</v>
      </c>
      <c r="J3345" t="str">
        <f>_xlfn.XLOOKUP(tblOrders[[#This Row],[CustomerID]], tblCustomers[CustomerID], tblCustomers[CustomerName])</f>
        <v>Customer 280</v>
      </c>
      <c r="K3345" t="str">
        <f>_xlfn.XLOOKUP(tblOrders[[#This Row],[CustomerID]], tblCustomers[CustomerID], tblCustomers[Segment])</f>
        <v>Consumer</v>
      </c>
      <c r="L3345" t="str">
        <f>_xlfn.XLOOKUP(tblOrders[[#This Row],[ProductID]], tblProducts[ProductID], tblProducts[Category])</f>
        <v>Electronics</v>
      </c>
      <c r="M3345">
        <f>_xlfn.XLOOKUP(tblOrders[[#This Row],[ProductID]], tblProducts[ProductID], tblProducts[CostPrice])</f>
        <v>41456</v>
      </c>
      <c r="N3345">
        <f>tblOrders[[#This Row],[Sales]]-(tblOrders[[#This Row],[CostPrice]]*tblOrders[[#This Row],[Quantity]])</f>
        <v>191065</v>
      </c>
      <c r="O3345" t="str">
        <f>TEXT(tblOrders[[#This Row],[Date]],"mmm-yyyy")</f>
        <v>Apr-2025</v>
      </c>
      <c r="P3345" t="str">
        <f>_xlfn.XLOOKUP(tblOrders[[#This Row],[OrderID]], tblReturns[OrderID], tblReturns[Returned])</f>
        <v>No</v>
      </c>
      <c r="Q3345" t="str">
        <f>_xlfn.XLOOKUP(tblOrders[[#This Row],[OrderID]], tblShipping[OrderID], tblShipping[ShipMode])</f>
        <v>Pickup</v>
      </c>
      <c r="R3345" t="str">
        <f>IFERROR(_xlfn.XLOOKUP(A3344, tblCustomers[CustomerID], tblCustomers[CustomerName]), "Not Found")</f>
        <v>Not Found</v>
      </c>
      <c r="S3345" t="str">
        <f>IF(tblOrders[[#This Row],[Sales]]&gt;1000000,"High Value","Standard")</f>
        <v>Standard</v>
      </c>
      <c r="T3345" t="str">
        <f>_xlfn.XLOOKUP(tblOrders[[#This Row],[ProductID]], tblProducts[ProductID], tblProducts[ProductName])</f>
        <v>Product 86</v>
      </c>
      <c r="U3345">
        <f>_xlfn.XLOOKUP(tblOrders[[#This Row],[SalesRepID]], tblSalesreps[RepID], tblSalesreps[Target])</f>
        <v>18500989</v>
      </c>
    </row>
    <row r="3346" spans="1:21">
      <c r="A3346" t="s">
        <v>4143</v>
      </c>
      <c r="B3346" s="7" t="s">
        <v>1045</v>
      </c>
      <c r="C3346" t="s">
        <v>848</v>
      </c>
      <c r="D3346" t="s">
        <v>349</v>
      </c>
      <c r="E3346" t="s">
        <v>79</v>
      </c>
      <c r="F3346" t="s">
        <v>26</v>
      </c>
      <c r="G3346">
        <v>3</v>
      </c>
      <c r="H3346">
        <v>0.15</v>
      </c>
      <c r="I3346" s="2">
        <v>272633.25</v>
      </c>
      <c r="J3346" t="str">
        <f>_xlfn.XLOOKUP(tblOrders[[#This Row],[CustomerID]], tblCustomers[CustomerID], tblCustomers[CustomerName])</f>
        <v>Customer 218</v>
      </c>
      <c r="K3346" t="str">
        <f>_xlfn.XLOOKUP(tblOrders[[#This Row],[CustomerID]], tblCustomers[CustomerID], tblCustomers[Segment])</f>
        <v>SME</v>
      </c>
      <c r="L3346" t="str">
        <f>_xlfn.XLOOKUP(tblOrders[[#This Row],[ProductID]], tblProducts[ProductID], tblProducts[Category])</f>
        <v>Office</v>
      </c>
      <c r="M3346">
        <f>_xlfn.XLOOKUP(tblOrders[[#This Row],[ProductID]], tblProducts[ProductID], tblProducts[CostPrice])</f>
        <v>26900</v>
      </c>
      <c r="N3346">
        <f>tblOrders[[#This Row],[Sales]]-(tblOrders[[#This Row],[CostPrice]]*tblOrders[[#This Row],[Quantity]])</f>
        <v>191933.25</v>
      </c>
      <c r="O3346" t="str">
        <f>TEXT(tblOrders[[#This Row],[Date]],"mmm-yyyy")</f>
        <v>Jan-2025</v>
      </c>
      <c r="P3346" t="str">
        <f>_xlfn.XLOOKUP(tblOrders[[#This Row],[OrderID]], tblReturns[OrderID], tblReturns[Returned])</f>
        <v>No</v>
      </c>
      <c r="Q3346" t="str">
        <f>_xlfn.XLOOKUP(tblOrders[[#This Row],[OrderID]], tblShipping[OrderID], tblShipping[ShipMode])</f>
        <v>Express</v>
      </c>
      <c r="R3346" t="str">
        <f>IFERROR(_xlfn.XLOOKUP(A3345, tblCustomers[CustomerID], tblCustomers[CustomerName]), "Not Found")</f>
        <v>Not Found</v>
      </c>
      <c r="S3346" t="str">
        <f>IF(tblOrders[[#This Row],[Sales]]&gt;1000000,"High Value","Standard")</f>
        <v>Standard</v>
      </c>
      <c r="T3346" t="str">
        <f>_xlfn.XLOOKUP(tblOrders[[#This Row],[ProductID]], tblProducts[ProductID], tblProducts[ProductName])</f>
        <v>Product 61</v>
      </c>
      <c r="U3346">
        <f>_xlfn.XLOOKUP(tblOrders[[#This Row],[SalesRepID]], tblSalesreps[RepID], tblSalesreps[Target])</f>
        <v>8592536</v>
      </c>
    </row>
    <row r="3347" spans="1:21">
      <c r="A3347" t="s">
        <v>4144</v>
      </c>
      <c r="B3347" s="7" t="s">
        <v>1249</v>
      </c>
      <c r="C3347" t="s">
        <v>825</v>
      </c>
      <c r="D3347" t="s">
        <v>92</v>
      </c>
      <c r="E3347" t="s">
        <v>69</v>
      </c>
      <c r="F3347" t="s">
        <v>14</v>
      </c>
      <c r="G3347">
        <v>8</v>
      </c>
      <c r="H3347">
        <v>0.05</v>
      </c>
      <c r="I3347" s="2">
        <v>719340</v>
      </c>
      <c r="J3347" t="str">
        <f>_xlfn.XLOOKUP(tblOrders[[#This Row],[CustomerID]], tblCustomers[CustomerID], tblCustomers[CustomerName])</f>
        <v>Customer 250</v>
      </c>
      <c r="K3347" t="str">
        <f>_xlfn.XLOOKUP(tblOrders[[#This Row],[CustomerID]], tblCustomers[CustomerID], tblCustomers[Segment])</f>
        <v>SME</v>
      </c>
      <c r="L3347" t="str">
        <f>_xlfn.XLOOKUP(tblOrders[[#This Row],[ProductID]], tblProducts[ProductID], tblProducts[Category])</f>
        <v>Home</v>
      </c>
      <c r="M3347">
        <f>_xlfn.XLOOKUP(tblOrders[[#This Row],[ProductID]], tblProducts[ProductID], tblProducts[CostPrice])</f>
        <v>65463</v>
      </c>
      <c r="N3347">
        <f>tblOrders[[#This Row],[Sales]]-(tblOrders[[#This Row],[CostPrice]]*tblOrders[[#This Row],[Quantity]])</f>
        <v>195636</v>
      </c>
      <c r="O3347" t="str">
        <f>TEXT(tblOrders[[#This Row],[Date]],"mmm-yyyy")</f>
        <v>Jun-2025</v>
      </c>
      <c r="P3347" t="str">
        <f>_xlfn.XLOOKUP(tblOrders[[#This Row],[OrderID]], tblReturns[OrderID], tblReturns[Returned])</f>
        <v>No</v>
      </c>
      <c r="Q3347" t="str">
        <f>_xlfn.XLOOKUP(tblOrders[[#This Row],[OrderID]], tblShipping[OrderID], tblShipping[ShipMode])</f>
        <v>Pickup</v>
      </c>
      <c r="R3347" t="str">
        <f>IFERROR(_xlfn.XLOOKUP(A3346, tblCustomers[CustomerID], tblCustomers[CustomerName]), "Not Found")</f>
        <v>Not Found</v>
      </c>
      <c r="S3347" t="str">
        <f>IF(tblOrders[[#This Row],[Sales]]&gt;1000000,"High Value","Standard")</f>
        <v>Standard</v>
      </c>
      <c r="T3347" t="str">
        <f>_xlfn.XLOOKUP(tblOrders[[#This Row],[ProductID]], tblProducts[ProductID], tblProducts[ProductName])</f>
        <v>Product 32</v>
      </c>
      <c r="U3347">
        <f>_xlfn.XLOOKUP(tblOrders[[#This Row],[SalesRepID]], tblSalesreps[RepID], tblSalesreps[Target])</f>
        <v>19473459</v>
      </c>
    </row>
    <row r="3348" spans="1:21">
      <c r="A3348" t="s">
        <v>4145</v>
      </c>
      <c r="B3348" s="7" t="s">
        <v>533</v>
      </c>
      <c r="C3348" t="s">
        <v>581</v>
      </c>
      <c r="D3348" t="s">
        <v>169</v>
      </c>
      <c r="E3348" t="s">
        <v>69</v>
      </c>
      <c r="F3348" t="s">
        <v>26</v>
      </c>
      <c r="G3348">
        <v>8</v>
      </c>
      <c r="H3348">
        <v>0</v>
      </c>
      <c r="I3348" s="2">
        <v>133616</v>
      </c>
      <c r="J3348" t="str">
        <f>_xlfn.XLOOKUP(tblOrders[[#This Row],[CustomerID]], tblCustomers[CustomerID], tblCustomers[CustomerName])</f>
        <v>Customer 238</v>
      </c>
      <c r="K3348" t="str">
        <f>_xlfn.XLOOKUP(tblOrders[[#This Row],[CustomerID]], tblCustomers[CustomerID], tblCustomers[Segment])</f>
        <v>Consumer</v>
      </c>
      <c r="L3348" t="str">
        <f>_xlfn.XLOOKUP(tblOrders[[#This Row],[ProductID]], tblProducts[ProductID], tblProducts[Category])</f>
        <v>Electronics</v>
      </c>
      <c r="M3348">
        <f>_xlfn.XLOOKUP(tblOrders[[#This Row],[ProductID]], tblProducts[ProductID], tblProducts[CostPrice])</f>
        <v>8587</v>
      </c>
      <c r="N3348">
        <f>tblOrders[[#This Row],[Sales]]-(tblOrders[[#This Row],[CostPrice]]*tblOrders[[#This Row],[Quantity]])</f>
        <v>64920</v>
      </c>
      <c r="O3348" t="str">
        <f>TEXT(tblOrders[[#This Row],[Date]],"mmm-yyyy")</f>
        <v>Sep-2025</v>
      </c>
      <c r="P3348" t="str">
        <f>_xlfn.XLOOKUP(tblOrders[[#This Row],[OrderID]], tblReturns[OrderID], tblReturns[Returned])</f>
        <v>No</v>
      </c>
      <c r="Q3348" t="str">
        <f>_xlfn.XLOOKUP(tblOrders[[#This Row],[OrderID]], tblShipping[OrderID], tblShipping[ShipMode])</f>
        <v>Pickup</v>
      </c>
      <c r="R3348" t="str">
        <f>IFERROR(_xlfn.XLOOKUP(A3347, tblCustomers[CustomerID], tblCustomers[CustomerName]), "Not Found")</f>
        <v>Not Found</v>
      </c>
      <c r="S3348" t="str">
        <f>IF(tblOrders[[#This Row],[Sales]]&gt;1000000,"High Value","Standard")</f>
        <v>Standard</v>
      </c>
      <c r="T3348" t="str">
        <f>_xlfn.XLOOKUP(tblOrders[[#This Row],[ProductID]], tblProducts[ProductID], tblProducts[ProductName])</f>
        <v>Product 9</v>
      </c>
      <c r="U3348">
        <f>_xlfn.XLOOKUP(tblOrders[[#This Row],[SalesRepID]], tblSalesreps[RepID], tblSalesreps[Target])</f>
        <v>19473459</v>
      </c>
    </row>
    <row r="3349" spans="1:21">
      <c r="A3349" t="s">
        <v>4146</v>
      </c>
      <c r="B3349" s="7" t="s">
        <v>407</v>
      </c>
      <c r="C3349" t="s">
        <v>95</v>
      </c>
      <c r="D3349" t="s">
        <v>403</v>
      </c>
      <c r="E3349" t="s">
        <v>87</v>
      </c>
      <c r="F3349" t="s">
        <v>26</v>
      </c>
      <c r="G3349">
        <v>2</v>
      </c>
      <c r="H3349">
        <v>0.2</v>
      </c>
      <c r="I3349" s="2">
        <v>16816</v>
      </c>
      <c r="J3349" t="str">
        <f>_xlfn.XLOOKUP(tblOrders[[#This Row],[CustomerID]], tblCustomers[CustomerID], tblCustomers[CustomerName])</f>
        <v>Customer 37</v>
      </c>
      <c r="K3349" t="str">
        <f>_xlfn.XLOOKUP(tblOrders[[#This Row],[CustomerID]], tblCustomers[CustomerID], tblCustomers[Segment])</f>
        <v>Consumer</v>
      </c>
      <c r="L3349" t="str">
        <f>_xlfn.XLOOKUP(tblOrders[[#This Row],[ProductID]], tblProducts[ProductID], tblProducts[Category])</f>
        <v>Furniture</v>
      </c>
      <c r="M3349">
        <f>_xlfn.XLOOKUP(tblOrders[[#This Row],[ProductID]], tblProducts[ProductID], tblProducts[CostPrice])</f>
        <v>53072</v>
      </c>
      <c r="N3349">
        <f>tblOrders[[#This Row],[Sales]]-(tblOrders[[#This Row],[CostPrice]]*tblOrders[[#This Row],[Quantity]])</f>
        <v>-89328</v>
      </c>
      <c r="O3349" t="str">
        <f>TEXT(tblOrders[[#This Row],[Date]],"mmm-yyyy")</f>
        <v>Feb-2025</v>
      </c>
      <c r="P3349" t="str">
        <f>_xlfn.XLOOKUP(tblOrders[[#This Row],[OrderID]], tblReturns[OrderID], tblReturns[Returned])</f>
        <v>No</v>
      </c>
      <c r="Q3349" t="str">
        <f>_xlfn.XLOOKUP(tblOrders[[#This Row],[OrderID]], tblShipping[OrderID], tblShipping[ShipMode])</f>
        <v>Pickup</v>
      </c>
      <c r="R3349" t="str">
        <f>IFERROR(_xlfn.XLOOKUP(A3348, tblCustomers[CustomerID], tblCustomers[CustomerName]), "Not Found")</f>
        <v>Not Found</v>
      </c>
      <c r="S3349" t="str">
        <f>IF(tblOrders[[#This Row],[Sales]]&gt;1000000,"High Value","Standard")</f>
        <v>Standard</v>
      </c>
      <c r="T3349" t="str">
        <f>_xlfn.XLOOKUP(tblOrders[[#This Row],[ProductID]], tblProducts[ProductID], tblProducts[ProductName])</f>
        <v>Product 78</v>
      </c>
      <c r="U3349">
        <f>_xlfn.XLOOKUP(tblOrders[[#This Row],[SalesRepID]], tblSalesreps[RepID], tblSalesreps[Target])</f>
        <v>18500989</v>
      </c>
    </row>
    <row r="3350" spans="1:21">
      <c r="A3350" t="s">
        <v>4147</v>
      </c>
      <c r="B3350" s="7" t="s">
        <v>37</v>
      </c>
      <c r="C3350" t="s">
        <v>54</v>
      </c>
      <c r="D3350" t="s">
        <v>318</v>
      </c>
      <c r="E3350" t="s">
        <v>79</v>
      </c>
      <c r="F3350" t="s">
        <v>51</v>
      </c>
      <c r="G3350">
        <v>2</v>
      </c>
      <c r="H3350">
        <v>0.1</v>
      </c>
      <c r="I3350" s="2">
        <v>32778</v>
      </c>
      <c r="J3350" t="str">
        <f>_xlfn.XLOOKUP(tblOrders[[#This Row],[CustomerID]], tblCustomers[CustomerID], tblCustomers[CustomerName])</f>
        <v>Customer 141</v>
      </c>
      <c r="K3350" t="str">
        <f>_xlfn.XLOOKUP(tblOrders[[#This Row],[CustomerID]], tblCustomers[CustomerID], tblCustomers[Segment])</f>
        <v>Consumer</v>
      </c>
      <c r="L3350" t="str">
        <f>_xlfn.XLOOKUP(tblOrders[[#This Row],[ProductID]], tblProducts[ProductID], tblProducts[Category])</f>
        <v>Office</v>
      </c>
      <c r="M3350">
        <f>_xlfn.XLOOKUP(tblOrders[[#This Row],[ProductID]], tblProducts[ProductID], tblProducts[CostPrice])</f>
        <v>39205</v>
      </c>
      <c r="N3350">
        <f>tblOrders[[#This Row],[Sales]]-(tblOrders[[#This Row],[CostPrice]]*tblOrders[[#This Row],[Quantity]])</f>
        <v>-45632</v>
      </c>
      <c r="O3350" t="str">
        <f>TEXT(tblOrders[[#This Row],[Date]],"mmm-yyyy")</f>
        <v>Feb-2025</v>
      </c>
      <c r="P3350" t="str">
        <f>_xlfn.XLOOKUP(tblOrders[[#This Row],[OrderID]], tblReturns[OrderID], tblReturns[Returned])</f>
        <v>No</v>
      </c>
      <c r="Q3350" t="str">
        <f>_xlfn.XLOOKUP(tblOrders[[#This Row],[OrderID]], tblShipping[OrderID], tblShipping[ShipMode])</f>
        <v>Express</v>
      </c>
      <c r="R3350" t="str">
        <f>IFERROR(_xlfn.XLOOKUP(A3349, tblCustomers[CustomerID], tblCustomers[CustomerName]), "Not Found")</f>
        <v>Not Found</v>
      </c>
      <c r="S3350" t="str">
        <f>IF(tblOrders[[#This Row],[Sales]]&gt;1000000,"High Value","Standard")</f>
        <v>Standard</v>
      </c>
      <c r="T3350" t="str">
        <f>_xlfn.XLOOKUP(tblOrders[[#This Row],[ProductID]], tblProducts[ProductID], tblProducts[ProductName])</f>
        <v>Product 74</v>
      </c>
      <c r="U3350">
        <f>_xlfn.XLOOKUP(tblOrders[[#This Row],[SalesRepID]], tblSalesreps[RepID], tblSalesreps[Target])</f>
        <v>8592536</v>
      </c>
    </row>
    <row r="3351" spans="1:21">
      <c r="A3351" t="s">
        <v>4148</v>
      </c>
      <c r="B3351" s="7" t="s">
        <v>1190</v>
      </c>
      <c r="C3351" t="s">
        <v>705</v>
      </c>
      <c r="D3351" t="s">
        <v>543</v>
      </c>
      <c r="E3351" t="s">
        <v>165</v>
      </c>
      <c r="F3351" t="s">
        <v>88</v>
      </c>
      <c r="G3351">
        <v>5</v>
      </c>
      <c r="H3351">
        <v>0.1</v>
      </c>
      <c r="I3351" s="2">
        <v>257661</v>
      </c>
      <c r="J3351" t="str">
        <f>_xlfn.XLOOKUP(tblOrders[[#This Row],[CustomerID]], tblCustomers[CustomerID], tblCustomers[CustomerName])</f>
        <v>Customer 228</v>
      </c>
      <c r="K3351" t="str">
        <f>_xlfn.XLOOKUP(tblOrders[[#This Row],[CustomerID]], tblCustomers[CustomerID], tblCustomers[Segment])</f>
        <v>Corporate</v>
      </c>
      <c r="L3351" t="str">
        <f>_xlfn.XLOOKUP(tblOrders[[#This Row],[ProductID]], tblProducts[ProductID], tblProducts[Category])</f>
        <v>Furniture</v>
      </c>
      <c r="M3351">
        <f>_xlfn.XLOOKUP(tblOrders[[#This Row],[ProductID]], tblProducts[ProductID], tblProducts[CostPrice])</f>
        <v>29153</v>
      </c>
      <c r="N3351">
        <f>tblOrders[[#This Row],[Sales]]-(tblOrders[[#This Row],[CostPrice]]*tblOrders[[#This Row],[Quantity]])</f>
        <v>111896</v>
      </c>
      <c r="O3351" t="str">
        <f>TEXT(tblOrders[[#This Row],[Date]],"mmm-yyyy")</f>
        <v>Oct-2025</v>
      </c>
      <c r="P3351" t="str">
        <f>_xlfn.XLOOKUP(tblOrders[[#This Row],[OrderID]], tblReturns[OrderID], tblReturns[Returned])</f>
        <v>No</v>
      </c>
      <c r="Q3351" t="str">
        <f>_xlfn.XLOOKUP(tblOrders[[#This Row],[OrderID]], tblShipping[OrderID], tblShipping[ShipMode])</f>
        <v>Pickup</v>
      </c>
      <c r="R3351" t="str">
        <f>IFERROR(_xlfn.XLOOKUP(A3350, tblCustomers[CustomerID], tblCustomers[CustomerName]), "Not Found")</f>
        <v>Not Found</v>
      </c>
      <c r="S3351" t="str">
        <f>IF(tblOrders[[#This Row],[Sales]]&gt;1000000,"High Value","Standard")</f>
        <v>Standard</v>
      </c>
      <c r="T3351" t="str">
        <f>_xlfn.XLOOKUP(tblOrders[[#This Row],[ProductID]], tblProducts[ProductID], tblProducts[ProductName])</f>
        <v>Product 16</v>
      </c>
      <c r="U3351">
        <f>_xlfn.XLOOKUP(tblOrders[[#This Row],[SalesRepID]], tblSalesreps[RepID], tblSalesreps[Target])</f>
        <v>16839910</v>
      </c>
    </row>
    <row r="3352" spans="1:21">
      <c r="A3352" t="s">
        <v>4149</v>
      </c>
      <c r="B3352" s="7" t="s">
        <v>493</v>
      </c>
      <c r="C3352" t="s">
        <v>621</v>
      </c>
      <c r="D3352" t="s">
        <v>321</v>
      </c>
      <c r="E3352" t="s">
        <v>13</v>
      </c>
      <c r="F3352" t="s">
        <v>51</v>
      </c>
      <c r="G3352">
        <v>5</v>
      </c>
      <c r="H3352">
        <v>0</v>
      </c>
      <c r="I3352" s="2">
        <v>611565</v>
      </c>
      <c r="J3352" t="str">
        <f>_xlfn.XLOOKUP(tblOrders[[#This Row],[CustomerID]], tblCustomers[CustomerID], tblCustomers[CustomerName])</f>
        <v>Customer 295</v>
      </c>
      <c r="K3352" t="str">
        <f>_xlfn.XLOOKUP(tblOrders[[#This Row],[CustomerID]], tblCustomers[CustomerID], tblCustomers[Segment])</f>
        <v>Consumer</v>
      </c>
      <c r="L3352" t="str">
        <f>_xlfn.XLOOKUP(tblOrders[[#This Row],[ProductID]], tblProducts[ProductID], tblProducts[Category])</f>
        <v>Home</v>
      </c>
      <c r="M3352">
        <f>_xlfn.XLOOKUP(tblOrders[[#This Row],[ProductID]], tblProducts[ProductID], tblProducts[CostPrice])</f>
        <v>70588</v>
      </c>
      <c r="N3352">
        <f>tblOrders[[#This Row],[Sales]]-(tblOrders[[#This Row],[CostPrice]]*tblOrders[[#This Row],[Quantity]])</f>
        <v>258625</v>
      </c>
      <c r="O3352" t="str">
        <f>TEXT(tblOrders[[#This Row],[Date]],"mmm-yyyy")</f>
        <v>Jul-2025</v>
      </c>
      <c r="P3352" t="str">
        <f>_xlfn.XLOOKUP(tblOrders[[#This Row],[OrderID]], tblReturns[OrderID], tblReturns[Returned])</f>
        <v>No</v>
      </c>
      <c r="Q3352" t="str">
        <f>_xlfn.XLOOKUP(tblOrders[[#This Row],[OrderID]], tblShipping[OrderID], tblShipping[ShipMode])</f>
        <v>Express</v>
      </c>
      <c r="R3352" t="str">
        <f>IFERROR(_xlfn.XLOOKUP(A3351, tblCustomers[CustomerID], tblCustomers[CustomerName]), "Not Found")</f>
        <v>Not Found</v>
      </c>
      <c r="S3352" t="str">
        <f>IF(tblOrders[[#This Row],[Sales]]&gt;1000000,"High Value","Standard")</f>
        <v>Standard</v>
      </c>
      <c r="T3352" t="str">
        <f>_xlfn.XLOOKUP(tblOrders[[#This Row],[ProductID]], tblProducts[ProductID], tblProducts[ProductName])</f>
        <v>Product 95</v>
      </c>
      <c r="U3352">
        <f>_xlfn.XLOOKUP(tblOrders[[#This Row],[SalesRepID]], tblSalesreps[RepID], tblSalesreps[Target])</f>
        <v>11852878</v>
      </c>
    </row>
    <row r="3353" spans="1:21">
      <c r="A3353" t="s">
        <v>4150</v>
      </c>
      <c r="B3353" s="7" t="s">
        <v>942</v>
      </c>
      <c r="C3353" t="s">
        <v>816</v>
      </c>
      <c r="D3353" t="s">
        <v>560</v>
      </c>
      <c r="E3353" t="s">
        <v>197</v>
      </c>
      <c r="F3353" t="s">
        <v>20</v>
      </c>
      <c r="G3353">
        <v>6</v>
      </c>
      <c r="H3353">
        <v>0</v>
      </c>
      <c r="I3353" s="2">
        <v>486138</v>
      </c>
      <c r="J3353" t="str">
        <f>_xlfn.XLOOKUP(tblOrders[[#This Row],[CustomerID]], tblCustomers[CustomerID], tblCustomers[CustomerName])</f>
        <v>Customer 35</v>
      </c>
      <c r="K3353" t="str">
        <f>_xlfn.XLOOKUP(tblOrders[[#This Row],[CustomerID]], tblCustomers[CustomerID], tblCustomers[Segment])</f>
        <v>SME</v>
      </c>
      <c r="L3353" t="str">
        <f>_xlfn.XLOOKUP(tblOrders[[#This Row],[ProductID]], tblProducts[ProductID], tblProducts[Category])</f>
        <v>Electronics</v>
      </c>
      <c r="M3353">
        <f>_xlfn.XLOOKUP(tblOrders[[#This Row],[ProductID]], tblProducts[ProductID], tblProducts[CostPrice])</f>
        <v>53062</v>
      </c>
      <c r="N3353">
        <f>tblOrders[[#This Row],[Sales]]-(tblOrders[[#This Row],[CostPrice]]*tblOrders[[#This Row],[Quantity]])</f>
        <v>167766</v>
      </c>
      <c r="O3353" t="str">
        <f>TEXT(tblOrders[[#This Row],[Date]],"mmm-yyyy")</f>
        <v>Oct-2025</v>
      </c>
      <c r="P3353" t="str">
        <f>_xlfn.XLOOKUP(tblOrders[[#This Row],[OrderID]], tblReturns[OrderID], tblReturns[Returned])</f>
        <v>No</v>
      </c>
      <c r="Q3353" t="str">
        <f>_xlfn.XLOOKUP(tblOrders[[#This Row],[OrderID]], tblShipping[OrderID], tblShipping[ShipMode])</f>
        <v>Standard</v>
      </c>
      <c r="R3353" t="str">
        <f>IFERROR(_xlfn.XLOOKUP(A3352, tblCustomers[CustomerID], tblCustomers[CustomerName]), "Not Found")</f>
        <v>Not Found</v>
      </c>
      <c r="S3353" t="str">
        <f>IF(tblOrders[[#This Row],[Sales]]&gt;1000000,"High Value","Standard")</f>
        <v>Standard</v>
      </c>
      <c r="T3353" t="str">
        <f>_xlfn.XLOOKUP(tblOrders[[#This Row],[ProductID]], tblProducts[ProductID], tblProducts[ProductName])</f>
        <v>Product 31</v>
      </c>
      <c r="U3353">
        <f>_xlfn.XLOOKUP(tblOrders[[#This Row],[SalesRepID]], tblSalesreps[RepID], tblSalesreps[Target])</f>
        <v>19562258</v>
      </c>
    </row>
    <row r="3354" spans="1:21">
      <c r="A3354" t="s">
        <v>4151</v>
      </c>
      <c r="B3354" s="7" t="s">
        <v>726</v>
      </c>
      <c r="C3354" t="s">
        <v>705</v>
      </c>
      <c r="D3354" t="s">
        <v>34</v>
      </c>
      <c r="E3354" t="s">
        <v>50</v>
      </c>
      <c r="F3354" t="s">
        <v>26</v>
      </c>
      <c r="G3354">
        <v>8</v>
      </c>
      <c r="H3354">
        <v>0.1</v>
      </c>
      <c r="I3354" s="2">
        <v>1052200.8</v>
      </c>
      <c r="J3354" t="str">
        <f>_xlfn.XLOOKUP(tblOrders[[#This Row],[CustomerID]], tblCustomers[CustomerID], tblCustomers[CustomerName])</f>
        <v>Customer 228</v>
      </c>
      <c r="K3354" t="str">
        <f>_xlfn.XLOOKUP(tblOrders[[#This Row],[CustomerID]], tblCustomers[CustomerID], tblCustomers[Segment])</f>
        <v>Corporate</v>
      </c>
      <c r="L3354" t="str">
        <f>_xlfn.XLOOKUP(tblOrders[[#This Row],[ProductID]], tblProducts[ProductID], tblProducts[Category])</f>
        <v>Electronics</v>
      </c>
      <c r="M3354">
        <f>_xlfn.XLOOKUP(tblOrders[[#This Row],[ProductID]], tblProducts[ProductID], tblProducts[CostPrice])</f>
        <v>24518</v>
      </c>
      <c r="N3354">
        <f>tblOrders[[#This Row],[Sales]]-(tblOrders[[#This Row],[CostPrice]]*tblOrders[[#This Row],[Quantity]])</f>
        <v>856056.8</v>
      </c>
      <c r="O3354" t="str">
        <f>TEXT(tblOrders[[#This Row],[Date]],"mmm-yyyy")</f>
        <v>Oct-2025</v>
      </c>
      <c r="P3354" t="str">
        <f>_xlfn.XLOOKUP(tblOrders[[#This Row],[OrderID]], tblReturns[OrderID], tblReturns[Returned])</f>
        <v>Yes</v>
      </c>
      <c r="Q3354" t="str">
        <f>_xlfn.XLOOKUP(tblOrders[[#This Row],[OrderID]], tblShipping[OrderID], tblShipping[ShipMode])</f>
        <v>Standard</v>
      </c>
      <c r="R3354" t="str">
        <f>IFERROR(_xlfn.XLOOKUP(A3353, tblCustomers[CustomerID], tblCustomers[CustomerName]), "Not Found")</f>
        <v>Not Found</v>
      </c>
      <c r="S3354" t="str">
        <f>IF(tblOrders[[#This Row],[Sales]]&gt;1000000,"High Value","Standard")</f>
        <v>High Value</v>
      </c>
      <c r="T3354" t="str">
        <f>_xlfn.XLOOKUP(tblOrders[[#This Row],[ProductID]], tblProducts[ProductID], tblProducts[ProductName])</f>
        <v>Product 90</v>
      </c>
      <c r="U3354">
        <f>_xlfn.XLOOKUP(tblOrders[[#This Row],[SalesRepID]], tblSalesreps[RepID], tblSalesreps[Target])</f>
        <v>17350666</v>
      </c>
    </row>
    <row r="3355" spans="1:21">
      <c r="A3355" t="s">
        <v>4152</v>
      </c>
      <c r="B3355" s="7" t="s">
        <v>381</v>
      </c>
      <c r="C3355" t="s">
        <v>616</v>
      </c>
      <c r="D3355" t="s">
        <v>288</v>
      </c>
      <c r="E3355" t="s">
        <v>205</v>
      </c>
      <c r="F3355" t="s">
        <v>26</v>
      </c>
      <c r="G3355">
        <v>3</v>
      </c>
      <c r="H3355">
        <v>0.2</v>
      </c>
      <c r="I3355" s="2">
        <v>275877.59999999998</v>
      </c>
      <c r="J3355" t="str">
        <f>_xlfn.XLOOKUP(tblOrders[[#This Row],[CustomerID]], tblCustomers[CustomerID], tblCustomers[CustomerName])</f>
        <v>Customer 161</v>
      </c>
      <c r="K3355" t="str">
        <f>_xlfn.XLOOKUP(tblOrders[[#This Row],[CustomerID]], tblCustomers[CustomerID], tblCustomers[Segment])</f>
        <v>SME</v>
      </c>
      <c r="L3355" t="str">
        <f>_xlfn.XLOOKUP(tblOrders[[#This Row],[ProductID]], tblProducts[ProductID], tblProducts[Category])</f>
        <v>Furniture</v>
      </c>
      <c r="M3355">
        <f>_xlfn.XLOOKUP(tblOrders[[#This Row],[ProductID]], tblProducts[ProductID], tblProducts[CostPrice])</f>
        <v>34258</v>
      </c>
      <c r="N3355">
        <f>tblOrders[[#This Row],[Sales]]-(tblOrders[[#This Row],[CostPrice]]*tblOrders[[#This Row],[Quantity]])</f>
        <v>173103.59999999998</v>
      </c>
      <c r="O3355" t="str">
        <f>TEXT(tblOrders[[#This Row],[Date]],"mmm-yyyy")</f>
        <v>Sep-2025</v>
      </c>
      <c r="P3355" t="str">
        <f>_xlfn.XLOOKUP(tblOrders[[#This Row],[OrderID]], tblReturns[OrderID], tblReturns[Returned])</f>
        <v>No</v>
      </c>
      <c r="Q3355" t="str">
        <f>_xlfn.XLOOKUP(tblOrders[[#This Row],[OrderID]], tblShipping[OrderID], tblShipping[ShipMode])</f>
        <v>Express</v>
      </c>
      <c r="R3355" t="str">
        <f>IFERROR(_xlfn.XLOOKUP(A3354, tblCustomers[CustomerID], tblCustomers[CustomerName]), "Not Found")</f>
        <v>Not Found</v>
      </c>
      <c r="S3355" t="str">
        <f>IF(tblOrders[[#This Row],[Sales]]&gt;1000000,"High Value","Standard")</f>
        <v>Standard</v>
      </c>
      <c r="T3355" t="str">
        <f>_xlfn.XLOOKUP(tblOrders[[#This Row],[ProductID]], tblProducts[ProductID], tblProducts[ProductName])</f>
        <v>Product 39</v>
      </c>
      <c r="U3355">
        <f>_xlfn.XLOOKUP(tblOrders[[#This Row],[SalesRepID]], tblSalesreps[RepID], tblSalesreps[Target])</f>
        <v>16246424</v>
      </c>
    </row>
    <row r="3356" spans="1:21">
      <c r="A3356" t="s">
        <v>4153</v>
      </c>
      <c r="B3356" s="7" t="s">
        <v>1268</v>
      </c>
      <c r="C3356" t="s">
        <v>11</v>
      </c>
      <c r="D3356" t="s">
        <v>321</v>
      </c>
      <c r="E3356" t="s">
        <v>87</v>
      </c>
      <c r="F3356" t="s">
        <v>20</v>
      </c>
      <c r="G3356">
        <v>2</v>
      </c>
      <c r="H3356">
        <v>0.1</v>
      </c>
      <c r="I3356" s="2">
        <v>219578.4</v>
      </c>
      <c r="J3356" t="str">
        <f>_xlfn.XLOOKUP(tblOrders[[#This Row],[CustomerID]], tblCustomers[CustomerID], tblCustomers[CustomerName])</f>
        <v>Customer 168</v>
      </c>
      <c r="K3356" t="str">
        <f>_xlfn.XLOOKUP(tblOrders[[#This Row],[CustomerID]], tblCustomers[CustomerID], tblCustomers[Segment])</f>
        <v>SME</v>
      </c>
      <c r="L3356" t="str">
        <f>_xlfn.XLOOKUP(tblOrders[[#This Row],[ProductID]], tblProducts[ProductID], tblProducts[Category])</f>
        <v>Home</v>
      </c>
      <c r="M3356">
        <f>_xlfn.XLOOKUP(tblOrders[[#This Row],[ProductID]], tblProducts[ProductID], tblProducts[CostPrice])</f>
        <v>70588</v>
      </c>
      <c r="N3356">
        <f>tblOrders[[#This Row],[Sales]]-(tblOrders[[#This Row],[CostPrice]]*tblOrders[[#This Row],[Quantity]])</f>
        <v>78402.399999999994</v>
      </c>
      <c r="O3356" t="str">
        <f>TEXT(tblOrders[[#This Row],[Date]],"mmm-yyyy")</f>
        <v>Feb-2025</v>
      </c>
      <c r="P3356" t="str">
        <f>_xlfn.XLOOKUP(tblOrders[[#This Row],[OrderID]], tblReturns[OrderID], tblReturns[Returned])</f>
        <v>No</v>
      </c>
      <c r="Q3356" t="str">
        <f>_xlfn.XLOOKUP(tblOrders[[#This Row],[OrderID]], tblShipping[OrderID], tblShipping[ShipMode])</f>
        <v>Standard</v>
      </c>
      <c r="R3356" t="str">
        <f>IFERROR(_xlfn.XLOOKUP(A3355, tblCustomers[CustomerID], tblCustomers[CustomerName]), "Not Found")</f>
        <v>Not Found</v>
      </c>
      <c r="S3356" t="str">
        <f>IF(tblOrders[[#This Row],[Sales]]&gt;1000000,"High Value","Standard")</f>
        <v>Standard</v>
      </c>
      <c r="T3356" t="str">
        <f>_xlfn.XLOOKUP(tblOrders[[#This Row],[ProductID]], tblProducts[ProductID], tblProducts[ProductName])</f>
        <v>Product 95</v>
      </c>
      <c r="U3356">
        <f>_xlfn.XLOOKUP(tblOrders[[#This Row],[SalesRepID]], tblSalesreps[RepID], tblSalesreps[Target])</f>
        <v>18500989</v>
      </c>
    </row>
    <row r="3357" spans="1:21">
      <c r="A3357" t="s">
        <v>4154</v>
      </c>
      <c r="B3357" s="7" t="s">
        <v>1178</v>
      </c>
      <c r="C3357" t="s">
        <v>677</v>
      </c>
      <c r="D3357" t="s">
        <v>73</v>
      </c>
      <c r="E3357" t="s">
        <v>45</v>
      </c>
      <c r="F3357" t="s">
        <v>26</v>
      </c>
      <c r="G3357">
        <v>10</v>
      </c>
      <c r="H3357">
        <v>0.05</v>
      </c>
      <c r="I3357" s="2">
        <v>193268</v>
      </c>
      <c r="J3357" t="str">
        <f>_xlfn.XLOOKUP(tblOrders[[#This Row],[CustomerID]], tblCustomers[CustomerID], tblCustomers[CustomerName])</f>
        <v>Customer 279</v>
      </c>
      <c r="K3357" t="str">
        <f>_xlfn.XLOOKUP(tblOrders[[#This Row],[CustomerID]], tblCustomers[CustomerID], tblCustomers[Segment])</f>
        <v>SME</v>
      </c>
      <c r="L3357" t="str">
        <f>_xlfn.XLOOKUP(tblOrders[[#This Row],[ProductID]], tblProducts[ProductID], tblProducts[Category])</f>
        <v>Office</v>
      </c>
      <c r="M3357">
        <f>_xlfn.XLOOKUP(tblOrders[[#This Row],[ProductID]], tblProducts[ProductID], tblProducts[CostPrice])</f>
        <v>28523</v>
      </c>
      <c r="N3357">
        <f>tblOrders[[#This Row],[Sales]]-(tblOrders[[#This Row],[CostPrice]]*tblOrders[[#This Row],[Quantity]])</f>
        <v>-91962</v>
      </c>
      <c r="O3357" t="str">
        <f>TEXT(tblOrders[[#This Row],[Date]],"mmm-yyyy")</f>
        <v>Apr-2025</v>
      </c>
      <c r="P3357" t="str">
        <f>_xlfn.XLOOKUP(tblOrders[[#This Row],[OrderID]], tblReturns[OrderID], tblReturns[Returned])</f>
        <v>No</v>
      </c>
      <c r="Q3357" t="str">
        <f>_xlfn.XLOOKUP(tblOrders[[#This Row],[OrderID]], tblShipping[OrderID], tblShipping[ShipMode])</f>
        <v>Pickup</v>
      </c>
      <c r="R3357" t="str">
        <f>IFERROR(_xlfn.XLOOKUP(A3356, tblCustomers[CustomerID], tblCustomers[CustomerName]), "Not Found")</f>
        <v>Not Found</v>
      </c>
      <c r="S3357" t="str">
        <f>IF(tblOrders[[#This Row],[Sales]]&gt;1000000,"High Value","Standard")</f>
        <v>Standard</v>
      </c>
      <c r="T3357" t="str">
        <f>_xlfn.XLOOKUP(tblOrders[[#This Row],[ProductID]], tblProducts[ProductID], tblProducts[ProductName])</f>
        <v>Product 30</v>
      </c>
      <c r="U3357">
        <f>_xlfn.XLOOKUP(tblOrders[[#This Row],[SalesRepID]], tblSalesreps[RepID], tblSalesreps[Target])</f>
        <v>11319839</v>
      </c>
    </row>
    <row r="3358" spans="1:21">
      <c r="A3358" t="s">
        <v>4155</v>
      </c>
      <c r="B3358" s="7" t="s">
        <v>147</v>
      </c>
      <c r="C3358" t="s">
        <v>368</v>
      </c>
      <c r="D3358" t="s">
        <v>1230</v>
      </c>
      <c r="E3358" t="s">
        <v>35</v>
      </c>
      <c r="F3358" t="s">
        <v>20</v>
      </c>
      <c r="G3358">
        <v>3</v>
      </c>
      <c r="H3358">
        <v>0</v>
      </c>
      <c r="I3358" s="2">
        <v>308142</v>
      </c>
      <c r="J3358" t="str">
        <f>_xlfn.XLOOKUP(tblOrders[[#This Row],[CustomerID]], tblCustomers[CustomerID], tblCustomers[CustomerName])</f>
        <v>Customer 4</v>
      </c>
      <c r="K3358" t="str">
        <f>_xlfn.XLOOKUP(tblOrders[[#This Row],[CustomerID]], tblCustomers[CustomerID], tblCustomers[Segment])</f>
        <v>Corporate</v>
      </c>
      <c r="L3358" t="str">
        <f>_xlfn.XLOOKUP(tblOrders[[#This Row],[ProductID]], tblProducts[ProductID], tblProducts[Category])</f>
        <v>Furniture</v>
      </c>
      <c r="M3358">
        <f>_xlfn.XLOOKUP(tblOrders[[#This Row],[ProductID]], tblProducts[ProductID], tblProducts[CostPrice])</f>
        <v>48520</v>
      </c>
      <c r="N3358">
        <f>tblOrders[[#This Row],[Sales]]-(tblOrders[[#This Row],[CostPrice]]*tblOrders[[#This Row],[Quantity]])</f>
        <v>162582</v>
      </c>
      <c r="O3358" t="str">
        <f>TEXT(tblOrders[[#This Row],[Date]],"mmm-yyyy")</f>
        <v>Feb-2025</v>
      </c>
      <c r="P3358" t="str">
        <f>_xlfn.XLOOKUP(tblOrders[[#This Row],[OrderID]], tblReturns[OrderID], tblReturns[Returned])</f>
        <v>No</v>
      </c>
      <c r="Q3358" t="str">
        <f>_xlfn.XLOOKUP(tblOrders[[#This Row],[OrderID]], tblShipping[OrderID], tblShipping[ShipMode])</f>
        <v>Pickup</v>
      </c>
      <c r="R3358" t="str">
        <f>IFERROR(_xlfn.XLOOKUP(A3357, tblCustomers[CustomerID], tblCustomers[CustomerName]), "Not Found")</f>
        <v>Not Found</v>
      </c>
      <c r="S3358" t="str">
        <f>IF(tblOrders[[#This Row],[Sales]]&gt;1000000,"High Value","Standard")</f>
        <v>Standard</v>
      </c>
      <c r="T3358" t="str">
        <f>_xlfn.XLOOKUP(tblOrders[[#This Row],[ProductID]], tblProducts[ProductID], tblProducts[ProductName])</f>
        <v>Product 73</v>
      </c>
      <c r="U3358">
        <f>_xlfn.XLOOKUP(tblOrders[[#This Row],[SalesRepID]], tblSalesreps[RepID], tblSalesreps[Target])</f>
        <v>19619177</v>
      </c>
    </row>
    <row r="3359" spans="1:21">
      <c r="A3359" t="s">
        <v>4156</v>
      </c>
      <c r="B3359" s="7" t="s">
        <v>283</v>
      </c>
      <c r="C3359" t="s">
        <v>753</v>
      </c>
      <c r="D3359" t="s">
        <v>1029</v>
      </c>
      <c r="E3359" t="s">
        <v>56</v>
      </c>
      <c r="F3359" t="s">
        <v>14</v>
      </c>
      <c r="G3359">
        <v>8</v>
      </c>
      <c r="H3359">
        <v>0.05</v>
      </c>
      <c r="I3359" s="2">
        <v>623861.19999999995</v>
      </c>
      <c r="J3359" t="str">
        <f>_xlfn.XLOOKUP(tblOrders[[#This Row],[CustomerID]], tblCustomers[CustomerID], tblCustomers[CustomerName])</f>
        <v>Customer 116</v>
      </c>
      <c r="K3359" t="str">
        <f>_xlfn.XLOOKUP(tblOrders[[#This Row],[CustomerID]], tblCustomers[CustomerID], tblCustomers[Segment])</f>
        <v>Consumer</v>
      </c>
      <c r="L3359" t="str">
        <f>_xlfn.XLOOKUP(tblOrders[[#This Row],[ProductID]], tblProducts[ProductID], tblProducts[Category])</f>
        <v>Furniture</v>
      </c>
      <c r="M3359">
        <f>_xlfn.XLOOKUP(tblOrders[[#This Row],[ProductID]], tblProducts[ProductID], tblProducts[CostPrice])</f>
        <v>74501</v>
      </c>
      <c r="N3359">
        <f>tblOrders[[#This Row],[Sales]]-(tblOrders[[#This Row],[CostPrice]]*tblOrders[[#This Row],[Quantity]])</f>
        <v>27853.199999999953</v>
      </c>
      <c r="O3359" t="str">
        <f>TEXT(tblOrders[[#This Row],[Date]],"mmm-yyyy")</f>
        <v>Jun-2025</v>
      </c>
      <c r="P3359" t="str">
        <f>_xlfn.XLOOKUP(tblOrders[[#This Row],[OrderID]], tblReturns[OrderID], tblReturns[Returned])</f>
        <v>Yes</v>
      </c>
      <c r="Q3359" t="str">
        <f>_xlfn.XLOOKUP(tblOrders[[#This Row],[OrderID]], tblShipping[OrderID], tblShipping[ShipMode])</f>
        <v>Express</v>
      </c>
      <c r="R3359" t="str">
        <f>IFERROR(_xlfn.XLOOKUP(A3358, tblCustomers[CustomerID], tblCustomers[CustomerName]), "Not Found")</f>
        <v>Not Found</v>
      </c>
      <c r="S3359" t="str">
        <f>IF(tblOrders[[#This Row],[Sales]]&gt;1000000,"High Value","Standard")</f>
        <v>Standard</v>
      </c>
      <c r="T3359" t="str">
        <f>_xlfn.XLOOKUP(tblOrders[[#This Row],[ProductID]], tblProducts[ProductID], tblProducts[ProductName])</f>
        <v>Product 18</v>
      </c>
      <c r="U3359">
        <f>_xlfn.XLOOKUP(tblOrders[[#This Row],[SalesRepID]], tblSalesreps[RepID], tblSalesreps[Target])</f>
        <v>14265630</v>
      </c>
    </row>
    <row r="3360" spans="1:21">
      <c r="A3360" t="s">
        <v>4157</v>
      </c>
      <c r="B3360" s="7" t="s">
        <v>783</v>
      </c>
      <c r="C3360" t="s">
        <v>602</v>
      </c>
      <c r="D3360" t="s">
        <v>403</v>
      </c>
      <c r="E3360" t="s">
        <v>45</v>
      </c>
      <c r="F3360" t="s">
        <v>14</v>
      </c>
      <c r="G3360">
        <v>3</v>
      </c>
      <c r="H3360">
        <v>0.2</v>
      </c>
      <c r="I3360" s="2">
        <v>57360</v>
      </c>
      <c r="J3360" t="str">
        <f>_xlfn.XLOOKUP(tblOrders[[#This Row],[CustomerID]], tblCustomers[CustomerID], tblCustomers[CustomerName])</f>
        <v>Customer 226</v>
      </c>
      <c r="K3360" t="str">
        <f>_xlfn.XLOOKUP(tblOrders[[#This Row],[CustomerID]], tblCustomers[CustomerID], tblCustomers[Segment])</f>
        <v>Corporate</v>
      </c>
      <c r="L3360" t="str">
        <f>_xlfn.XLOOKUP(tblOrders[[#This Row],[ProductID]], tblProducts[ProductID], tblProducts[Category])</f>
        <v>Furniture</v>
      </c>
      <c r="M3360">
        <f>_xlfn.XLOOKUP(tblOrders[[#This Row],[ProductID]], tblProducts[ProductID], tblProducts[CostPrice])</f>
        <v>53072</v>
      </c>
      <c r="N3360">
        <f>tblOrders[[#This Row],[Sales]]-(tblOrders[[#This Row],[CostPrice]]*tblOrders[[#This Row],[Quantity]])</f>
        <v>-101856</v>
      </c>
      <c r="O3360" t="str">
        <f>TEXT(tblOrders[[#This Row],[Date]],"mmm-yyyy")</f>
        <v>Oct-2025</v>
      </c>
      <c r="P3360" t="str">
        <f>_xlfn.XLOOKUP(tblOrders[[#This Row],[OrderID]], tblReturns[OrderID], tblReturns[Returned])</f>
        <v>No</v>
      </c>
      <c r="Q3360" t="str">
        <f>_xlfn.XLOOKUP(tblOrders[[#This Row],[OrderID]], tblShipping[OrderID], tblShipping[ShipMode])</f>
        <v>Standard</v>
      </c>
      <c r="R3360" t="str">
        <f>IFERROR(_xlfn.XLOOKUP(A3359, tblCustomers[CustomerID], tblCustomers[CustomerName]), "Not Found")</f>
        <v>Not Found</v>
      </c>
      <c r="S3360" t="str">
        <f>IF(tblOrders[[#This Row],[Sales]]&gt;1000000,"High Value","Standard")</f>
        <v>Standard</v>
      </c>
      <c r="T3360" t="str">
        <f>_xlfn.XLOOKUP(tblOrders[[#This Row],[ProductID]], tblProducts[ProductID], tblProducts[ProductName])</f>
        <v>Product 78</v>
      </c>
      <c r="U3360">
        <f>_xlfn.XLOOKUP(tblOrders[[#This Row],[SalesRepID]], tblSalesreps[RepID], tblSalesreps[Target])</f>
        <v>11319839</v>
      </c>
    </row>
    <row r="3361" spans="1:21">
      <c r="A3361" t="s">
        <v>4158</v>
      </c>
      <c r="B3361" s="7" t="s">
        <v>483</v>
      </c>
      <c r="C3361" t="s">
        <v>189</v>
      </c>
      <c r="D3361" t="s">
        <v>18</v>
      </c>
      <c r="E3361" t="s">
        <v>25</v>
      </c>
      <c r="F3361" t="s">
        <v>51</v>
      </c>
      <c r="G3361">
        <v>7</v>
      </c>
      <c r="H3361">
        <v>0.15</v>
      </c>
      <c r="I3361" s="2">
        <v>615408.5</v>
      </c>
      <c r="J3361" t="str">
        <f>_xlfn.XLOOKUP(tblOrders[[#This Row],[CustomerID]], tblCustomers[CustomerID], tblCustomers[CustomerName])</f>
        <v>Customer 216</v>
      </c>
      <c r="K3361" t="str">
        <f>_xlfn.XLOOKUP(tblOrders[[#This Row],[CustomerID]], tblCustomers[CustomerID], tblCustomers[Segment])</f>
        <v>Consumer</v>
      </c>
      <c r="L3361" t="str">
        <f>_xlfn.XLOOKUP(tblOrders[[#This Row],[ProductID]], tblProducts[ProductID], tblProducts[Category])</f>
        <v>Electronics</v>
      </c>
      <c r="M3361">
        <f>_xlfn.XLOOKUP(tblOrders[[#This Row],[ProductID]], tblProducts[ProductID], tblProducts[CostPrice])</f>
        <v>55008</v>
      </c>
      <c r="N3361">
        <f>tblOrders[[#This Row],[Sales]]-(tblOrders[[#This Row],[CostPrice]]*tblOrders[[#This Row],[Quantity]])</f>
        <v>230352.5</v>
      </c>
      <c r="O3361" t="str">
        <f>TEXT(tblOrders[[#This Row],[Date]],"mmm-yyyy")</f>
        <v>May-2025</v>
      </c>
      <c r="P3361" t="str">
        <f>_xlfn.XLOOKUP(tblOrders[[#This Row],[OrderID]], tblReturns[OrderID], tblReturns[Returned])</f>
        <v>No</v>
      </c>
      <c r="Q3361" t="str">
        <f>_xlfn.XLOOKUP(tblOrders[[#This Row],[OrderID]], tblShipping[OrderID], tblShipping[ShipMode])</f>
        <v>Pickup</v>
      </c>
      <c r="R3361" t="str">
        <f>IFERROR(_xlfn.XLOOKUP(A3360, tblCustomers[CustomerID], tblCustomers[CustomerName]), "Not Found")</f>
        <v>Not Found</v>
      </c>
      <c r="S3361" t="str">
        <f>IF(tblOrders[[#This Row],[Sales]]&gt;1000000,"High Value","Standard")</f>
        <v>Standard</v>
      </c>
      <c r="T3361" t="str">
        <f>_xlfn.XLOOKUP(tblOrders[[#This Row],[ProductID]], tblProducts[ProductID], tblProducts[ProductName])</f>
        <v>Product 94</v>
      </c>
      <c r="U3361">
        <f>_xlfn.XLOOKUP(tblOrders[[#This Row],[SalesRepID]], tblSalesreps[RepID], tblSalesreps[Target])</f>
        <v>7094914</v>
      </c>
    </row>
    <row r="3362" spans="1:21">
      <c r="A3362" t="s">
        <v>4159</v>
      </c>
      <c r="B3362" s="7" t="s">
        <v>1548</v>
      </c>
      <c r="C3362" t="s">
        <v>185</v>
      </c>
      <c r="D3362" t="s">
        <v>201</v>
      </c>
      <c r="E3362" t="s">
        <v>50</v>
      </c>
      <c r="F3362" t="s">
        <v>26</v>
      </c>
      <c r="G3362">
        <v>8</v>
      </c>
      <c r="H3362">
        <v>0.15</v>
      </c>
      <c r="I3362" s="2">
        <v>979988.8</v>
      </c>
      <c r="J3362" t="str">
        <f>_xlfn.XLOOKUP(tblOrders[[#This Row],[CustomerID]], tblCustomers[CustomerID], tblCustomers[CustomerName])</f>
        <v>Customer 165</v>
      </c>
      <c r="K3362" t="str">
        <f>_xlfn.XLOOKUP(tblOrders[[#This Row],[CustomerID]], tblCustomers[CustomerID], tblCustomers[Segment])</f>
        <v>Consumer</v>
      </c>
      <c r="L3362" t="str">
        <f>_xlfn.XLOOKUP(tblOrders[[#This Row],[ProductID]], tblProducts[ProductID], tblProducts[Category])</f>
        <v>Furniture</v>
      </c>
      <c r="M3362">
        <f>_xlfn.XLOOKUP(tblOrders[[#This Row],[ProductID]], tblProducts[ProductID], tblProducts[CostPrice])</f>
        <v>22542</v>
      </c>
      <c r="N3362">
        <f>tblOrders[[#This Row],[Sales]]-(tblOrders[[#This Row],[CostPrice]]*tblOrders[[#This Row],[Quantity]])</f>
        <v>799652.8</v>
      </c>
      <c r="O3362" t="str">
        <f>TEXT(tblOrders[[#This Row],[Date]],"mmm-yyyy")</f>
        <v>Jan-2025</v>
      </c>
      <c r="P3362" t="str">
        <f>_xlfn.XLOOKUP(tblOrders[[#This Row],[OrderID]], tblReturns[OrderID], tblReturns[Returned])</f>
        <v>No</v>
      </c>
      <c r="Q3362" t="str">
        <f>_xlfn.XLOOKUP(tblOrders[[#This Row],[OrderID]], tblShipping[OrderID], tblShipping[ShipMode])</f>
        <v>Standard</v>
      </c>
      <c r="R3362" t="str">
        <f>IFERROR(_xlfn.XLOOKUP(A3361, tblCustomers[CustomerID], tblCustomers[CustomerName]), "Not Found")</f>
        <v>Not Found</v>
      </c>
      <c r="S3362" t="str">
        <f>IF(tblOrders[[#This Row],[Sales]]&gt;1000000,"High Value","Standard")</f>
        <v>Standard</v>
      </c>
      <c r="T3362" t="str">
        <f>_xlfn.XLOOKUP(tblOrders[[#This Row],[ProductID]], tblProducts[ProductID], tblProducts[ProductName])</f>
        <v>Product 50</v>
      </c>
      <c r="U3362">
        <f>_xlfn.XLOOKUP(tblOrders[[#This Row],[SalesRepID]], tblSalesreps[RepID], tblSalesreps[Target])</f>
        <v>17350666</v>
      </c>
    </row>
    <row r="3363" spans="1:21">
      <c r="A3363" t="s">
        <v>4160</v>
      </c>
      <c r="B3363" s="7" t="s">
        <v>337</v>
      </c>
      <c r="C3363" t="s">
        <v>1193</v>
      </c>
      <c r="D3363" t="s">
        <v>587</v>
      </c>
      <c r="E3363" t="s">
        <v>74</v>
      </c>
      <c r="F3363" t="s">
        <v>26</v>
      </c>
      <c r="G3363">
        <v>6</v>
      </c>
      <c r="H3363">
        <v>0.05</v>
      </c>
      <c r="I3363" s="2">
        <v>82165.5</v>
      </c>
      <c r="J3363" t="str">
        <f>_xlfn.XLOOKUP(tblOrders[[#This Row],[CustomerID]], tblCustomers[CustomerID], tblCustomers[CustomerName])</f>
        <v>Customer 57</v>
      </c>
      <c r="K3363" t="str">
        <f>_xlfn.XLOOKUP(tblOrders[[#This Row],[CustomerID]], tblCustomers[CustomerID], tblCustomers[Segment])</f>
        <v>SME</v>
      </c>
      <c r="L3363" t="str">
        <f>_xlfn.XLOOKUP(tblOrders[[#This Row],[ProductID]], tblProducts[ProductID], tblProducts[Category])</f>
        <v>Electronics</v>
      </c>
      <c r="M3363">
        <f>_xlfn.XLOOKUP(tblOrders[[#This Row],[ProductID]], tblProducts[ProductID], tblProducts[CostPrice])</f>
        <v>67500</v>
      </c>
      <c r="N3363">
        <f>tblOrders[[#This Row],[Sales]]-(tblOrders[[#This Row],[CostPrice]]*tblOrders[[#This Row],[Quantity]])</f>
        <v>-322834.5</v>
      </c>
      <c r="O3363" t="str">
        <f>TEXT(tblOrders[[#This Row],[Date]],"mmm-yyyy")</f>
        <v>May-2025</v>
      </c>
      <c r="P3363" t="str">
        <f>_xlfn.XLOOKUP(tblOrders[[#This Row],[OrderID]], tblReturns[OrderID], tblReturns[Returned])</f>
        <v>No</v>
      </c>
      <c r="Q3363" t="str">
        <f>_xlfn.XLOOKUP(tblOrders[[#This Row],[OrderID]], tblShipping[OrderID], tblShipping[ShipMode])</f>
        <v>Standard</v>
      </c>
      <c r="R3363" t="str">
        <f>IFERROR(_xlfn.XLOOKUP(A3362, tblCustomers[CustomerID], tblCustomers[CustomerName]), "Not Found")</f>
        <v>Not Found</v>
      </c>
      <c r="S3363" t="str">
        <f>IF(tblOrders[[#This Row],[Sales]]&gt;1000000,"High Value","Standard")</f>
        <v>Standard</v>
      </c>
      <c r="T3363" t="str">
        <f>_xlfn.XLOOKUP(tblOrders[[#This Row],[ProductID]], tblProducts[ProductID], tblProducts[ProductName])</f>
        <v>Product 97</v>
      </c>
      <c r="U3363">
        <f>_xlfn.XLOOKUP(tblOrders[[#This Row],[SalesRepID]], tblSalesreps[RepID], tblSalesreps[Target])</f>
        <v>7254801</v>
      </c>
    </row>
    <row r="3364" spans="1:21">
      <c r="A3364" t="s">
        <v>4161</v>
      </c>
      <c r="B3364" s="7" t="s">
        <v>234</v>
      </c>
      <c r="C3364" t="s">
        <v>481</v>
      </c>
      <c r="D3364" t="s">
        <v>902</v>
      </c>
      <c r="E3364" t="s">
        <v>202</v>
      </c>
      <c r="F3364" t="s">
        <v>26</v>
      </c>
      <c r="G3364">
        <v>10</v>
      </c>
      <c r="H3364">
        <v>0.15</v>
      </c>
      <c r="I3364" s="2">
        <v>854114</v>
      </c>
      <c r="J3364" t="str">
        <f>_xlfn.XLOOKUP(tblOrders[[#This Row],[CustomerID]], tblCustomers[CustomerID], tblCustomers[CustomerName])</f>
        <v>Customer 166</v>
      </c>
      <c r="K3364" t="str">
        <f>_xlfn.XLOOKUP(tblOrders[[#This Row],[CustomerID]], tblCustomers[CustomerID], tblCustomers[Segment])</f>
        <v>SME</v>
      </c>
      <c r="L3364" t="str">
        <f>_xlfn.XLOOKUP(tblOrders[[#This Row],[ProductID]], tblProducts[ProductID], tblProducts[Category])</f>
        <v>Furniture</v>
      </c>
      <c r="M3364">
        <f>_xlfn.XLOOKUP(tblOrders[[#This Row],[ProductID]], tblProducts[ProductID], tblProducts[CostPrice])</f>
        <v>44361</v>
      </c>
      <c r="N3364">
        <f>tblOrders[[#This Row],[Sales]]-(tblOrders[[#This Row],[CostPrice]]*tblOrders[[#This Row],[Quantity]])</f>
        <v>410504</v>
      </c>
      <c r="O3364" t="str">
        <f>TEXT(tblOrders[[#This Row],[Date]],"mmm-yyyy")</f>
        <v>Sep-2025</v>
      </c>
      <c r="P3364" t="str">
        <f>_xlfn.XLOOKUP(tblOrders[[#This Row],[OrderID]], tblReturns[OrderID], tblReturns[Returned])</f>
        <v>Yes</v>
      </c>
      <c r="Q3364" t="str">
        <f>_xlfn.XLOOKUP(tblOrders[[#This Row],[OrderID]], tblShipping[OrderID], tblShipping[ShipMode])</f>
        <v>Express</v>
      </c>
      <c r="R3364" t="str">
        <f>IFERROR(_xlfn.XLOOKUP(A3363, tblCustomers[CustomerID], tblCustomers[CustomerName]), "Not Found")</f>
        <v>Not Found</v>
      </c>
      <c r="S3364" t="str">
        <f>IF(tblOrders[[#This Row],[Sales]]&gt;1000000,"High Value","Standard")</f>
        <v>Standard</v>
      </c>
      <c r="T3364" t="str">
        <f>_xlfn.XLOOKUP(tblOrders[[#This Row],[ProductID]], tblProducts[ProductID], tblProducts[ProductName])</f>
        <v>Product 3</v>
      </c>
      <c r="U3364">
        <f>_xlfn.XLOOKUP(tblOrders[[#This Row],[SalesRepID]], tblSalesreps[RepID], tblSalesreps[Target])</f>
        <v>10652665</v>
      </c>
    </row>
    <row r="3365" spans="1:21">
      <c r="A3365" t="s">
        <v>4162</v>
      </c>
      <c r="B3365" s="7" t="s">
        <v>1005</v>
      </c>
      <c r="C3365" t="s">
        <v>1117</v>
      </c>
      <c r="D3365" t="s">
        <v>12</v>
      </c>
      <c r="E3365" t="s">
        <v>69</v>
      </c>
      <c r="F3365" t="s">
        <v>26</v>
      </c>
      <c r="G3365">
        <v>5</v>
      </c>
      <c r="H3365">
        <v>0.15</v>
      </c>
      <c r="I3365" s="2">
        <v>248603.75</v>
      </c>
      <c r="J3365" t="str">
        <f>_xlfn.XLOOKUP(tblOrders[[#This Row],[CustomerID]], tblCustomers[CustomerID], tblCustomers[CustomerName])</f>
        <v>Customer 109</v>
      </c>
      <c r="K3365" t="str">
        <f>_xlfn.XLOOKUP(tblOrders[[#This Row],[CustomerID]], tblCustomers[CustomerID], tblCustomers[Segment])</f>
        <v>SME</v>
      </c>
      <c r="L3365" t="str">
        <f>_xlfn.XLOOKUP(tblOrders[[#This Row],[ProductID]], tblProducts[ProductID], tblProducts[Category])</f>
        <v>Furniture</v>
      </c>
      <c r="M3365">
        <f>_xlfn.XLOOKUP(tblOrders[[#This Row],[ProductID]], tblProducts[ProductID], tblProducts[CostPrice])</f>
        <v>72369</v>
      </c>
      <c r="N3365">
        <f>tblOrders[[#This Row],[Sales]]-(tblOrders[[#This Row],[CostPrice]]*tblOrders[[#This Row],[Quantity]])</f>
        <v>-113241.25</v>
      </c>
      <c r="O3365" t="str">
        <f>TEXT(tblOrders[[#This Row],[Date]],"mmm-yyyy")</f>
        <v>Sep-2025</v>
      </c>
      <c r="P3365" t="str">
        <f>_xlfn.XLOOKUP(tblOrders[[#This Row],[OrderID]], tblReturns[OrderID], tblReturns[Returned])</f>
        <v>No</v>
      </c>
      <c r="Q3365" t="str">
        <f>_xlfn.XLOOKUP(tblOrders[[#This Row],[OrderID]], tblShipping[OrderID], tblShipping[ShipMode])</f>
        <v>Express</v>
      </c>
      <c r="R3365" t="str">
        <f>IFERROR(_xlfn.XLOOKUP(A3364, tblCustomers[CustomerID], tblCustomers[CustomerName]), "Not Found")</f>
        <v>Not Found</v>
      </c>
      <c r="S3365" t="str">
        <f>IF(tblOrders[[#This Row],[Sales]]&gt;1000000,"High Value","Standard")</f>
        <v>Standard</v>
      </c>
      <c r="T3365" t="str">
        <f>_xlfn.XLOOKUP(tblOrders[[#This Row],[ProductID]], tblProducts[ProductID], tblProducts[ProductName])</f>
        <v>Product 19</v>
      </c>
      <c r="U3365">
        <f>_xlfn.XLOOKUP(tblOrders[[#This Row],[SalesRepID]], tblSalesreps[RepID], tblSalesreps[Target])</f>
        <v>19473459</v>
      </c>
    </row>
    <row r="3366" spans="1:21">
      <c r="A3366" t="s">
        <v>4163</v>
      </c>
      <c r="B3366" s="7" t="s">
        <v>323</v>
      </c>
      <c r="C3366" t="s">
        <v>709</v>
      </c>
      <c r="D3366" t="s">
        <v>18</v>
      </c>
      <c r="E3366" t="s">
        <v>56</v>
      </c>
      <c r="F3366" t="s">
        <v>14</v>
      </c>
      <c r="G3366">
        <v>2</v>
      </c>
      <c r="H3366">
        <v>0</v>
      </c>
      <c r="I3366" s="2">
        <v>293340</v>
      </c>
      <c r="J3366" t="str">
        <f>_xlfn.XLOOKUP(tblOrders[[#This Row],[CustomerID]], tblCustomers[CustomerID], tblCustomers[CustomerName])</f>
        <v>Customer 286</v>
      </c>
      <c r="K3366" t="str">
        <f>_xlfn.XLOOKUP(tblOrders[[#This Row],[CustomerID]], tblCustomers[CustomerID], tblCustomers[Segment])</f>
        <v>Consumer</v>
      </c>
      <c r="L3366" t="str">
        <f>_xlfn.XLOOKUP(tblOrders[[#This Row],[ProductID]], tblProducts[ProductID], tblProducts[Category])</f>
        <v>Electronics</v>
      </c>
      <c r="M3366">
        <f>_xlfn.XLOOKUP(tblOrders[[#This Row],[ProductID]], tblProducts[ProductID], tblProducts[CostPrice])</f>
        <v>55008</v>
      </c>
      <c r="N3366">
        <f>tblOrders[[#This Row],[Sales]]-(tblOrders[[#This Row],[CostPrice]]*tblOrders[[#This Row],[Quantity]])</f>
        <v>183324</v>
      </c>
      <c r="O3366" t="str">
        <f>TEXT(tblOrders[[#This Row],[Date]],"mmm-yyyy")</f>
        <v>May-2025</v>
      </c>
      <c r="P3366" t="str">
        <f>_xlfn.XLOOKUP(tblOrders[[#This Row],[OrderID]], tblReturns[OrderID], tblReturns[Returned])</f>
        <v>No</v>
      </c>
      <c r="Q3366" t="str">
        <f>_xlfn.XLOOKUP(tblOrders[[#This Row],[OrderID]], tblShipping[OrderID], tblShipping[ShipMode])</f>
        <v>Standard</v>
      </c>
      <c r="R3366" t="str">
        <f>IFERROR(_xlfn.XLOOKUP(A3365, tblCustomers[CustomerID], tblCustomers[CustomerName]), "Not Found")</f>
        <v>Not Found</v>
      </c>
      <c r="S3366" t="str">
        <f>IF(tblOrders[[#This Row],[Sales]]&gt;1000000,"High Value","Standard")</f>
        <v>Standard</v>
      </c>
      <c r="T3366" t="str">
        <f>_xlfn.XLOOKUP(tblOrders[[#This Row],[ProductID]], tblProducts[ProductID], tblProducts[ProductName])</f>
        <v>Product 94</v>
      </c>
      <c r="U3366">
        <f>_xlfn.XLOOKUP(tblOrders[[#This Row],[SalesRepID]], tblSalesreps[RepID], tblSalesreps[Target])</f>
        <v>14265630</v>
      </c>
    </row>
    <row r="3367" spans="1:21">
      <c r="A3367" t="s">
        <v>4164</v>
      </c>
      <c r="B3367" s="7" t="s">
        <v>1210</v>
      </c>
      <c r="C3367" t="s">
        <v>863</v>
      </c>
      <c r="D3367" t="s">
        <v>60</v>
      </c>
      <c r="E3367" t="s">
        <v>202</v>
      </c>
      <c r="F3367" t="s">
        <v>20</v>
      </c>
      <c r="G3367">
        <v>6</v>
      </c>
      <c r="H3367">
        <v>0.2</v>
      </c>
      <c r="I3367" s="2">
        <v>700320</v>
      </c>
      <c r="J3367" t="str">
        <f>_xlfn.XLOOKUP(tblOrders[[#This Row],[CustomerID]], tblCustomers[CustomerID], tblCustomers[CustomerName])</f>
        <v>Customer 193</v>
      </c>
      <c r="K3367" t="str">
        <f>_xlfn.XLOOKUP(tblOrders[[#This Row],[CustomerID]], tblCustomers[CustomerID], tblCustomers[Segment])</f>
        <v>Corporate</v>
      </c>
      <c r="L3367" t="str">
        <f>_xlfn.XLOOKUP(tblOrders[[#This Row],[ProductID]], tblProducts[ProductID], tblProducts[Category])</f>
        <v>Office</v>
      </c>
      <c r="M3367">
        <f>_xlfn.XLOOKUP(tblOrders[[#This Row],[ProductID]], tblProducts[ProductID], tblProducts[CostPrice])</f>
        <v>62137</v>
      </c>
      <c r="N3367">
        <f>tblOrders[[#This Row],[Sales]]-(tblOrders[[#This Row],[CostPrice]]*tblOrders[[#This Row],[Quantity]])</f>
        <v>327498</v>
      </c>
      <c r="O3367" t="str">
        <f>TEXT(tblOrders[[#This Row],[Date]],"mmm-yyyy")</f>
        <v>Jan-2025</v>
      </c>
      <c r="P3367" t="str">
        <f>_xlfn.XLOOKUP(tblOrders[[#This Row],[OrderID]], tblReturns[OrderID], tblReturns[Returned])</f>
        <v>No</v>
      </c>
      <c r="Q3367" t="str">
        <f>_xlfn.XLOOKUP(tblOrders[[#This Row],[OrderID]], tblShipping[OrderID], tblShipping[ShipMode])</f>
        <v>Pickup</v>
      </c>
      <c r="R3367" t="str">
        <f>IFERROR(_xlfn.XLOOKUP(A3366, tblCustomers[CustomerID], tblCustomers[CustomerName]), "Not Found")</f>
        <v>Not Found</v>
      </c>
      <c r="S3367" t="str">
        <f>IF(tblOrders[[#This Row],[Sales]]&gt;1000000,"High Value","Standard")</f>
        <v>Standard</v>
      </c>
      <c r="T3367" t="str">
        <f>_xlfn.XLOOKUP(tblOrders[[#This Row],[ProductID]], tblProducts[ProductID], tblProducts[ProductName])</f>
        <v>Product 100</v>
      </c>
      <c r="U3367">
        <f>_xlfn.XLOOKUP(tblOrders[[#This Row],[SalesRepID]], tblSalesreps[RepID], tblSalesreps[Target])</f>
        <v>10652665</v>
      </c>
    </row>
    <row r="3368" spans="1:21">
      <c r="A3368" t="s">
        <v>4165</v>
      </c>
      <c r="B3368" s="7" t="s">
        <v>743</v>
      </c>
      <c r="C3368" t="s">
        <v>48</v>
      </c>
      <c r="D3368" t="s">
        <v>216</v>
      </c>
      <c r="E3368" t="s">
        <v>56</v>
      </c>
      <c r="F3368" t="s">
        <v>20</v>
      </c>
      <c r="G3368">
        <v>2</v>
      </c>
      <c r="H3368">
        <v>0.1</v>
      </c>
      <c r="I3368" s="2">
        <v>67194</v>
      </c>
      <c r="J3368" t="str">
        <f>_xlfn.XLOOKUP(tblOrders[[#This Row],[CustomerID]], tblCustomers[CustomerID], tblCustomers[CustomerName])</f>
        <v>Customer 143</v>
      </c>
      <c r="K3368" t="str">
        <f>_xlfn.XLOOKUP(tblOrders[[#This Row],[CustomerID]], tblCustomers[CustomerID], tblCustomers[Segment])</f>
        <v>SME</v>
      </c>
      <c r="L3368" t="str">
        <f>_xlfn.XLOOKUP(tblOrders[[#This Row],[ProductID]], tblProducts[ProductID], tblProducts[Category])</f>
        <v>Home</v>
      </c>
      <c r="M3368">
        <f>_xlfn.XLOOKUP(tblOrders[[#This Row],[ProductID]], tblProducts[ProductID], tblProducts[CostPrice])</f>
        <v>15200</v>
      </c>
      <c r="N3368">
        <f>tblOrders[[#This Row],[Sales]]-(tblOrders[[#This Row],[CostPrice]]*tblOrders[[#This Row],[Quantity]])</f>
        <v>36794</v>
      </c>
      <c r="O3368" t="str">
        <f>TEXT(tblOrders[[#This Row],[Date]],"mmm-yyyy")</f>
        <v>Jun-2025</v>
      </c>
      <c r="P3368" t="str">
        <f>_xlfn.XLOOKUP(tblOrders[[#This Row],[OrderID]], tblReturns[OrderID], tblReturns[Returned])</f>
        <v>No</v>
      </c>
      <c r="Q3368" t="str">
        <f>_xlfn.XLOOKUP(tblOrders[[#This Row],[OrderID]], tblShipping[OrderID], tblShipping[ShipMode])</f>
        <v>Pickup</v>
      </c>
      <c r="R3368" t="str">
        <f>IFERROR(_xlfn.XLOOKUP(A3367, tblCustomers[CustomerID], tblCustomers[CustomerName]), "Not Found")</f>
        <v>Not Found</v>
      </c>
      <c r="S3368" t="str">
        <f>IF(tblOrders[[#This Row],[Sales]]&gt;1000000,"High Value","Standard")</f>
        <v>Standard</v>
      </c>
      <c r="T3368" t="str">
        <f>_xlfn.XLOOKUP(tblOrders[[#This Row],[ProductID]], tblProducts[ProductID], tblProducts[ProductName])</f>
        <v>Product 52</v>
      </c>
      <c r="U3368">
        <f>_xlfn.XLOOKUP(tblOrders[[#This Row],[SalesRepID]], tblSalesreps[RepID], tblSalesreps[Target])</f>
        <v>14265630</v>
      </c>
    </row>
    <row r="3369" spans="1:21">
      <c r="A3369" t="s">
        <v>4166</v>
      </c>
      <c r="B3369" s="7" t="s">
        <v>884</v>
      </c>
      <c r="C3369" t="s">
        <v>464</v>
      </c>
      <c r="D3369" t="s">
        <v>352</v>
      </c>
      <c r="E3369" t="s">
        <v>35</v>
      </c>
      <c r="F3369" t="s">
        <v>26</v>
      </c>
      <c r="G3369">
        <v>8</v>
      </c>
      <c r="H3369">
        <v>0.2</v>
      </c>
      <c r="I3369" s="2">
        <v>303539.20000000001</v>
      </c>
      <c r="J3369" t="str">
        <f>_xlfn.XLOOKUP(tblOrders[[#This Row],[CustomerID]], tblCustomers[CustomerID], tblCustomers[CustomerName])</f>
        <v>Customer 187</v>
      </c>
      <c r="K3369" t="str">
        <f>_xlfn.XLOOKUP(tblOrders[[#This Row],[CustomerID]], tblCustomers[CustomerID], tblCustomers[Segment])</f>
        <v>Corporate</v>
      </c>
      <c r="L3369" t="str">
        <f>_xlfn.XLOOKUP(tblOrders[[#This Row],[ProductID]], tblProducts[ProductID], tblProducts[Category])</f>
        <v>Electronics</v>
      </c>
      <c r="M3369">
        <f>_xlfn.XLOOKUP(tblOrders[[#This Row],[ProductID]], tblProducts[ProductID], tblProducts[CostPrice])</f>
        <v>58522</v>
      </c>
      <c r="N3369">
        <f>tblOrders[[#This Row],[Sales]]-(tblOrders[[#This Row],[CostPrice]]*tblOrders[[#This Row],[Quantity]])</f>
        <v>-164636.79999999999</v>
      </c>
      <c r="O3369" t="str">
        <f>TEXT(tblOrders[[#This Row],[Date]],"mmm-yyyy")</f>
        <v>Dec-2025</v>
      </c>
      <c r="P3369" t="str">
        <f>_xlfn.XLOOKUP(tblOrders[[#This Row],[OrderID]], tblReturns[OrderID], tblReturns[Returned])</f>
        <v>No</v>
      </c>
      <c r="Q3369" t="str">
        <f>_xlfn.XLOOKUP(tblOrders[[#This Row],[OrderID]], tblShipping[OrderID], tblShipping[ShipMode])</f>
        <v>Express</v>
      </c>
      <c r="R3369" t="str">
        <f>IFERROR(_xlfn.XLOOKUP(A3368, tblCustomers[CustomerID], tblCustomers[CustomerName]), "Not Found")</f>
        <v>Not Found</v>
      </c>
      <c r="S3369" t="str">
        <f>IF(tblOrders[[#This Row],[Sales]]&gt;1000000,"High Value","Standard")</f>
        <v>Standard</v>
      </c>
      <c r="T3369" t="str">
        <f>_xlfn.XLOOKUP(tblOrders[[#This Row],[ProductID]], tblProducts[ProductID], tblProducts[ProductName])</f>
        <v>Product 60</v>
      </c>
      <c r="U3369">
        <f>_xlfn.XLOOKUP(tblOrders[[#This Row],[SalesRepID]], tblSalesreps[RepID], tblSalesreps[Target])</f>
        <v>19619177</v>
      </c>
    </row>
    <row r="3370" spans="1:21">
      <c r="A3370" t="s">
        <v>4167</v>
      </c>
      <c r="B3370" s="7" t="s">
        <v>94</v>
      </c>
      <c r="C3370" t="s">
        <v>287</v>
      </c>
      <c r="D3370" t="s">
        <v>24</v>
      </c>
      <c r="E3370" t="s">
        <v>35</v>
      </c>
      <c r="F3370" t="s">
        <v>20</v>
      </c>
      <c r="G3370">
        <v>10</v>
      </c>
      <c r="H3370">
        <v>0.2</v>
      </c>
      <c r="I3370" s="2">
        <v>870624</v>
      </c>
      <c r="J3370" t="str">
        <f>_xlfn.XLOOKUP(tblOrders[[#This Row],[CustomerID]], tblCustomers[CustomerID], tblCustomers[CustomerName])</f>
        <v>Customer 183</v>
      </c>
      <c r="K3370" t="str">
        <f>_xlfn.XLOOKUP(tblOrders[[#This Row],[CustomerID]], tblCustomers[CustomerID], tblCustomers[Segment])</f>
        <v>Consumer</v>
      </c>
      <c r="L3370" t="str">
        <f>_xlfn.XLOOKUP(tblOrders[[#This Row],[ProductID]], tblProducts[ProductID], tblProducts[Category])</f>
        <v>Home</v>
      </c>
      <c r="M3370">
        <f>_xlfn.XLOOKUP(tblOrders[[#This Row],[ProductID]], tblProducts[ProductID], tblProducts[CostPrice])</f>
        <v>57647</v>
      </c>
      <c r="N3370">
        <f>tblOrders[[#This Row],[Sales]]-(tblOrders[[#This Row],[CostPrice]]*tblOrders[[#This Row],[Quantity]])</f>
        <v>294154</v>
      </c>
      <c r="O3370" t="str">
        <f>TEXT(tblOrders[[#This Row],[Date]],"mmm-yyyy")</f>
        <v>Dec-2025</v>
      </c>
      <c r="P3370" t="str">
        <f>_xlfn.XLOOKUP(tblOrders[[#This Row],[OrderID]], tblReturns[OrderID], tblReturns[Returned])</f>
        <v>No</v>
      </c>
      <c r="Q3370" t="str">
        <f>_xlfn.XLOOKUP(tblOrders[[#This Row],[OrderID]], tblShipping[OrderID], tblShipping[ShipMode])</f>
        <v>Express</v>
      </c>
      <c r="R3370" t="str">
        <f>IFERROR(_xlfn.XLOOKUP(A3369, tblCustomers[CustomerID], tblCustomers[CustomerName]), "Not Found")</f>
        <v>Not Found</v>
      </c>
      <c r="S3370" t="str">
        <f>IF(tblOrders[[#This Row],[Sales]]&gt;1000000,"High Value","Standard")</f>
        <v>Standard</v>
      </c>
      <c r="T3370" t="str">
        <f>_xlfn.XLOOKUP(tblOrders[[#This Row],[ProductID]], tblProducts[ProductID], tblProducts[ProductName])</f>
        <v>Product 2</v>
      </c>
      <c r="U3370">
        <f>_xlfn.XLOOKUP(tblOrders[[#This Row],[SalesRepID]], tblSalesreps[RepID], tblSalesreps[Target])</f>
        <v>19619177</v>
      </c>
    </row>
    <row r="3371" spans="1:21">
      <c r="A3371" t="s">
        <v>4168</v>
      </c>
      <c r="B3371" s="7" t="s">
        <v>1132</v>
      </c>
      <c r="C3371" t="s">
        <v>908</v>
      </c>
      <c r="D3371" t="s">
        <v>560</v>
      </c>
      <c r="E3371" t="s">
        <v>79</v>
      </c>
      <c r="F3371" t="s">
        <v>20</v>
      </c>
      <c r="G3371">
        <v>1</v>
      </c>
      <c r="H3371">
        <v>0.1</v>
      </c>
      <c r="I3371" s="2">
        <v>74421</v>
      </c>
      <c r="J3371" t="str">
        <f>_xlfn.XLOOKUP(tblOrders[[#This Row],[CustomerID]], tblCustomers[CustomerID], tblCustomers[CustomerName])</f>
        <v>Customer 281</v>
      </c>
      <c r="K3371" t="str">
        <f>_xlfn.XLOOKUP(tblOrders[[#This Row],[CustomerID]], tblCustomers[CustomerID], tblCustomers[Segment])</f>
        <v>Consumer</v>
      </c>
      <c r="L3371" t="str">
        <f>_xlfn.XLOOKUP(tblOrders[[#This Row],[ProductID]], tblProducts[ProductID], tblProducts[Category])</f>
        <v>Electronics</v>
      </c>
      <c r="M3371">
        <f>_xlfn.XLOOKUP(tblOrders[[#This Row],[ProductID]], tblProducts[ProductID], tblProducts[CostPrice])</f>
        <v>53062</v>
      </c>
      <c r="N3371">
        <f>tblOrders[[#This Row],[Sales]]-(tblOrders[[#This Row],[CostPrice]]*tblOrders[[#This Row],[Quantity]])</f>
        <v>21359</v>
      </c>
      <c r="O3371" t="str">
        <f>TEXT(tblOrders[[#This Row],[Date]],"mmm-yyyy")</f>
        <v>Feb-2025</v>
      </c>
      <c r="P3371" t="str">
        <f>_xlfn.XLOOKUP(tblOrders[[#This Row],[OrderID]], tblReturns[OrderID], tblReturns[Returned])</f>
        <v>No</v>
      </c>
      <c r="Q3371" t="str">
        <f>_xlfn.XLOOKUP(tblOrders[[#This Row],[OrderID]], tblShipping[OrderID], tblShipping[ShipMode])</f>
        <v>Standard</v>
      </c>
      <c r="R3371" t="str">
        <f>IFERROR(_xlfn.XLOOKUP(A3370, tblCustomers[CustomerID], tblCustomers[CustomerName]), "Not Found")</f>
        <v>Not Found</v>
      </c>
      <c r="S3371" t="str">
        <f>IF(tblOrders[[#This Row],[Sales]]&gt;1000000,"High Value","Standard")</f>
        <v>Standard</v>
      </c>
      <c r="T3371" t="str">
        <f>_xlfn.XLOOKUP(tblOrders[[#This Row],[ProductID]], tblProducts[ProductID], tblProducts[ProductName])</f>
        <v>Product 31</v>
      </c>
      <c r="U3371">
        <f>_xlfn.XLOOKUP(tblOrders[[#This Row],[SalesRepID]], tblSalesreps[RepID], tblSalesreps[Target])</f>
        <v>8592536</v>
      </c>
    </row>
    <row r="3372" spans="1:21">
      <c r="A3372" t="s">
        <v>4169</v>
      </c>
      <c r="B3372" s="7" t="s">
        <v>440</v>
      </c>
      <c r="C3372" t="s">
        <v>324</v>
      </c>
      <c r="D3372" t="s">
        <v>597</v>
      </c>
      <c r="E3372" t="s">
        <v>40</v>
      </c>
      <c r="F3372" t="s">
        <v>88</v>
      </c>
      <c r="G3372">
        <v>6</v>
      </c>
      <c r="H3372">
        <v>0.15</v>
      </c>
      <c r="I3372" s="2">
        <v>66912</v>
      </c>
      <c r="J3372" t="str">
        <f>_xlfn.XLOOKUP(tblOrders[[#This Row],[CustomerID]], tblCustomers[CustomerID], tblCustomers[CustomerName])</f>
        <v>Customer 150</v>
      </c>
      <c r="K3372" t="str">
        <f>_xlfn.XLOOKUP(tblOrders[[#This Row],[CustomerID]], tblCustomers[CustomerID], tblCustomers[Segment])</f>
        <v>SME</v>
      </c>
      <c r="L3372" t="str">
        <f>_xlfn.XLOOKUP(tblOrders[[#This Row],[ProductID]], tblProducts[ProductID], tblProducts[Category])</f>
        <v>Electronics</v>
      </c>
      <c r="M3372">
        <f>_xlfn.XLOOKUP(tblOrders[[#This Row],[ProductID]], tblProducts[ProductID], tblProducts[CostPrice])</f>
        <v>35454</v>
      </c>
      <c r="N3372">
        <f>tblOrders[[#This Row],[Sales]]-(tblOrders[[#This Row],[CostPrice]]*tblOrders[[#This Row],[Quantity]])</f>
        <v>-145812</v>
      </c>
      <c r="O3372" t="str">
        <f>TEXT(tblOrders[[#This Row],[Date]],"mmm-yyyy")</f>
        <v>Nov-2025</v>
      </c>
      <c r="P3372" t="str">
        <f>_xlfn.XLOOKUP(tblOrders[[#This Row],[OrderID]], tblReturns[OrderID], tblReturns[Returned])</f>
        <v>No</v>
      </c>
      <c r="Q3372" t="str">
        <f>_xlfn.XLOOKUP(tblOrders[[#This Row],[OrderID]], tblShipping[OrderID], tblShipping[ShipMode])</f>
        <v>Standard</v>
      </c>
      <c r="R3372" t="str">
        <f>IFERROR(_xlfn.XLOOKUP(A3371, tblCustomers[CustomerID], tblCustomers[CustomerName]), "Not Found")</f>
        <v>Not Found</v>
      </c>
      <c r="S3372" t="str">
        <f>IF(tblOrders[[#This Row],[Sales]]&gt;1000000,"High Value","Standard")</f>
        <v>Standard</v>
      </c>
      <c r="T3372" t="str">
        <f>_xlfn.XLOOKUP(tblOrders[[#This Row],[ProductID]], tblProducts[ProductID], tblProducts[ProductName])</f>
        <v>Product 28</v>
      </c>
      <c r="U3372">
        <f>_xlfn.XLOOKUP(tblOrders[[#This Row],[SalesRepID]], tblSalesreps[RepID], tblSalesreps[Target])</f>
        <v>6291486</v>
      </c>
    </row>
    <row r="3373" spans="1:21">
      <c r="A3373" t="s">
        <v>4170</v>
      </c>
      <c r="B3373" s="7" t="s">
        <v>847</v>
      </c>
      <c r="C3373" t="s">
        <v>1176</v>
      </c>
      <c r="D3373" t="s">
        <v>491</v>
      </c>
      <c r="E3373" t="s">
        <v>165</v>
      </c>
      <c r="F3373" t="s">
        <v>20</v>
      </c>
      <c r="G3373">
        <v>2</v>
      </c>
      <c r="H3373">
        <v>0.05</v>
      </c>
      <c r="I3373" s="2">
        <v>256444.9</v>
      </c>
      <c r="J3373" t="str">
        <f>_xlfn.XLOOKUP(tblOrders[[#This Row],[CustomerID]], tblCustomers[CustomerID], tblCustomers[CustomerName])</f>
        <v>Customer 106</v>
      </c>
      <c r="K3373" t="str">
        <f>_xlfn.XLOOKUP(tblOrders[[#This Row],[CustomerID]], tblCustomers[CustomerID], tblCustomers[Segment])</f>
        <v>SME</v>
      </c>
      <c r="L3373" t="str">
        <f>_xlfn.XLOOKUP(tblOrders[[#This Row],[ProductID]], tblProducts[ProductID], tblProducts[Category])</f>
        <v>Home</v>
      </c>
      <c r="M3373">
        <f>_xlfn.XLOOKUP(tblOrders[[#This Row],[ProductID]], tblProducts[ProductID], tblProducts[CostPrice])</f>
        <v>75749</v>
      </c>
      <c r="N3373">
        <f>tblOrders[[#This Row],[Sales]]-(tblOrders[[#This Row],[CostPrice]]*tblOrders[[#This Row],[Quantity]])</f>
        <v>104946.9</v>
      </c>
      <c r="O3373" t="str">
        <f>TEXT(tblOrders[[#This Row],[Date]],"mmm-yyyy")</f>
        <v>Apr-2025</v>
      </c>
      <c r="P3373" t="str">
        <f>_xlfn.XLOOKUP(tblOrders[[#This Row],[OrderID]], tblReturns[OrderID], tblReturns[Returned])</f>
        <v>No</v>
      </c>
      <c r="Q3373" t="str">
        <f>_xlfn.XLOOKUP(tblOrders[[#This Row],[OrderID]], tblShipping[OrderID], tblShipping[ShipMode])</f>
        <v>Standard</v>
      </c>
      <c r="R3373" t="str">
        <f>IFERROR(_xlfn.XLOOKUP(A3372, tblCustomers[CustomerID], tblCustomers[CustomerName]), "Not Found")</f>
        <v>Not Found</v>
      </c>
      <c r="S3373" t="str">
        <f>IF(tblOrders[[#This Row],[Sales]]&gt;1000000,"High Value","Standard")</f>
        <v>Standard</v>
      </c>
      <c r="T3373" t="str">
        <f>_xlfn.XLOOKUP(tblOrders[[#This Row],[ProductID]], tblProducts[ProductID], tblProducts[ProductName])</f>
        <v>Product 49</v>
      </c>
      <c r="U3373">
        <f>_xlfn.XLOOKUP(tblOrders[[#This Row],[SalesRepID]], tblSalesreps[RepID], tblSalesreps[Target])</f>
        <v>16839910</v>
      </c>
    </row>
    <row r="3374" spans="1:21">
      <c r="A3374" t="s">
        <v>4171</v>
      </c>
      <c r="B3374" s="7" t="s">
        <v>246</v>
      </c>
      <c r="C3374" t="s">
        <v>1634</v>
      </c>
      <c r="D3374" t="s">
        <v>164</v>
      </c>
      <c r="E3374" t="s">
        <v>105</v>
      </c>
      <c r="F3374" t="s">
        <v>88</v>
      </c>
      <c r="G3374">
        <v>9</v>
      </c>
      <c r="H3374">
        <v>0</v>
      </c>
      <c r="I3374" s="2">
        <v>912321</v>
      </c>
      <c r="J3374" t="str">
        <f>_xlfn.XLOOKUP(tblOrders[[#This Row],[CustomerID]], tblCustomers[CustomerID], tblCustomers[CustomerName])</f>
        <v>Customer 296</v>
      </c>
      <c r="K3374" t="str">
        <f>_xlfn.XLOOKUP(tblOrders[[#This Row],[CustomerID]], tblCustomers[CustomerID], tblCustomers[Segment])</f>
        <v>SME</v>
      </c>
      <c r="L3374" t="str">
        <f>_xlfn.XLOOKUP(tblOrders[[#This Row],[ProductID]], tblProducts[ProductID], tblProducts[Category])</f>
        <v>Electronics</v>
      </c>
      <c r="M3374">
        <f>_xlfn.XLOOKUP(tblOrders[[#This Row],[ProductID]], tblProducts[ProductID], tblProducts[CostPrice])</f>
        <v>44535</v>
      </c>
      <c r="N3374">
        <f>tblOrders[[#This Row],[Sales]]-(tblOrders[[#This Row],[CostPrice]]*tblOrders[[#This Row],[Quantity]])</f>
        <v>511506</v>
      </c>
      <c r="O3374" t="str">
        <f>TEXT(tblOrders[[#This Row],[Date]],"mmm-yyyy")</f>
        <v>Jul-2025</v>
      </c>
      <c r="P3374" t="str">
        <f>_xlfn.XLOOKUP(tblOrders[[#This Row],[OrderID]], tblReturns[OrderID], tblReturns[Returned])</f>
        <v>No</v>
      </c>
      <c r="Q3374" t="str">
        <f>_xlfn.XLOOKUP(tblOrders[[#This Row],[OrderID]], tblShipping[OrderID], tblShipping[ShipMode])</f>
        <v>Standard</v>
      </c>
      <c r="R3374" t="str">
        <f>IFERROR(_xlfn.XLOOKUP(A3373, tblCustomers[CustomerID], tblCustomers[CustomerName]), "Not Found")</f>
        <v>Not Found</v>
      </c>
      <c r="S3374" t="str">
        <f>IF(tblOrders[[#This Row],[Sales]]&gt;1000000,"High Value","Standard")</f>
        <v>Standard</v>
      </c>
      <c r="T3374" t="str">
        <f>_xlfn.XLOOKUP(tblOrders[[#This Row],[ProductID]], tblProducts[ProductID], tblProducts[ProductName])</f>
        <v>Product 71</v>
      </c>
      <c r="U3374">
        <f>_xlfn.XLOOKUP(tblOrders[[#This Row],[SalesRepID]], tblSalesreps[RepID], tblSalesreps[Target])</f>
        <v>8698154</v>
      </c>
    </row>
    <row r="3375" spans="1:21">
      <c r="A3375" t="s">
        <v>4172</v>
      </c>
      <c r="B3375" s="7" t="s">
        <v>575</v>
      </c>
      <c r="C3375" t="s">
        <v>384</v>
      </c>
      <c r="D3375" t="s">
        <v>44</v>
      </c>
      <c r="E3375" t="s">
        <v>79</v>
      </c>
      <c r="F3375" t="s">
        <v>26</v>
      </c>
      <c r="G3375">
        <v>2</v>
      </c>
      <c r="H3375">
        <v>0.05</v>
      </c>
      <c r="I3375" s="2">
        <v>65584.2</v>
      </c>
      <c r="J3375" t="str">
        <f>_xlfn.XLOOKUP(tblOrders[[#This Row],[CustomerID]], tblCustomers[CustomerID], tblCustomers[CustomerName])</f>
        <v>Customer 234</v>
      </c>
      <c r="K3375" t="str">
        <f>_xlfn.XLOOKUP(tblOrders[[#This Row],[CustomerID]], tblCustomers[CustomerID], tblCustomers[Segment])</f>
        <v>Corporate</v>
      </c>
      <c r="L3375" t="str">
        <f>_xlfn.XLOOKUP(tblOrders[[#This Row],[ProductID]], tblProducts[ProductID], tblProducts[Category])</f>
        <v>Furniture</v>
      </c>
      <c r="M3375">
        <f>_xlfn.XLOOKUP(tblOrders[[#This Row],[ProductID]], tblProducts[ProductID], tblProducts[CostPrice])</f>
        <v>48953</v>
      </c>
      <c r="N3375">
        <f>tblOrders[[#This Row],[Sales]]-(tblOrders[[#This Row],[CostPrice]]*tblOrders[[#This Row],[Quantity]])</f>
        <v>-32321.800000000003</v>
      </c>
      <c r="O3375" t="str">
        <f>TEXT(tblOrders[[#This Row],[Date]],"mmm-yyyy")</f>
        <v>Apr-2025</v>
      </c>
      <c r="P3375" t="str">
        <f>_xlfn.XLOOKUP(tblOrders[[#This Row],[OrderID]], tblReturns[OrderID], tblReturns[Returned])</f>
        <v>No</v>
      </c>
      <c r="Q3375" t="str">
        <f>_xlfn.XLOOKUP(tblOrders[[#This Row],[OrderID]], tblShipping[OrderID], tblShipping[ShipMode])</f>
        <v>Standard</v>
      </c>
      <c r="R3375" t="str">
        <f>IFERROR(_xlfn.XLOOKUP(A3374, tblCustomers[CustomerID], tblCustomers[CustomerName]), "Not Found")</f>
        <v>Not Found</v>
      </c>
      <c r="S3375" t="str">
        <f>IF(tblOrders[[#This Row],[Sales]]&gt;1000000,"High Value","Standard")</f>
        <v>Standard</v>
      </c>
      <c r="T3375" t="str">
        <f>_xlfn.XLOOKUP(tblOrders[[#This Row],[ProductID]], tblProducts[ProductID], tblProducts[ProductName])</f>
        <v>Product 56</v>
      </c>
      <c r="U3375">
        <f>_xlfn.XLOOKUP(tblOrders[[#This Row],[SalesRepID]], tblSalesreps[RepID], tblSalesreps[Target])</f>
        <v>8592536</v>
      </c>
    </row>
    <row r="3376" spans="1:21">
      <c r="A3376" t="s">
        <v>4173</v>
      </c>
      <c r="B3376" s="7" t="s">
        <v>1063</v>
      </c>
      <c r="C3376" t="s">
        <v>825</v>
      </c>
      <c r="D3376" t="s">
        <v>454</v>
      </c>
      <c r="E3376" t="s">
        <v>74</v>
      </c>
      <c r="F3376" t="s">
        <v>51</v>
      </c>
      <c r="G3376">
        <v>7</v>
      </c>
      <c r="H3376">
        <v>0.2</v>
      </c>
      <c r="I3376" s="2">
        <v>748871.2</v>
      </c>
      <c r="J3376" t="str">
        <f>_xlfn.XLOOKUP(tblOrders[[#This Row],[CustomerID]], tblCustomers[CustomerID], tblCustomers[CustomerName])</f>
        <v>Customer 250</v>
      </c>
      <c r="K3376" t="str">
        <f>_xlfn.XLOOKUP(tblOrders[[#This Row],[CustomerID]], tblCustomers[CustomerID], tblCustomers[Segment])</f>
        <v>SME</v>
      </c>
      <c r="L3376" t="str">
        <f>_xlfn.XLOOKUP(tblOrders[[#This Row],[ProductID]], tblProducts[ProductID], tblProducts[Category])</f>
        <v>Furniture</v>
      </c>
      <c r="M3376">
        <f>_xlfn.XLOOKUP(tblOrders[[#This Row],[ProductID]], tblProducts[ProductID], tblProducts[CostPrice])</f>
        <v>31369</v>
      </c>
      <c r="N3376">
        <f>tblOrders[[#This Row],[Sales]]-(tblOrders[[#This Row],[CostPrice]]*tblOrders[[#This Row],[Quantity]])</f>
        <v>529288.19999999995</v>
      </c>
      <c r="O3376" t="str">
        <f>TEXT(tblOrders[[#This Row],[Date]],"mmm-yyyy")</f>
        <v>Jul-2025</v>
      </c>
      <c r="P3376" t="str">
        <f>_xlfn.XLOOKUP(tblOrders[[#This Row],[OrderID]], tblReturns[OrderID], tblReturns[Returned])</f>
        <v>No</v>
      </c>
      <c r="Q3376" t="str">
        <f>_xlfn.XLOOKUP(tblOrders[[#This Row],[OrderID]], tblShipping[OrderID], tblShipping[ShipMode])</f>
        <v>Express</v>
      </c>
      <c r="R3376" t="str">
        <f>IFERROR(_xlfn.XLOOKUP(A3375, tblCustomers[CustomerID], tblCustomers[CustomerName]), "Not Found")</f>
        <v>Not Found</v>
      </c>
      <c r="S3376" t="str">
        <f>IF(tblOrders[[#This Row],[Sales]]&gt;1000000,"High Value","Standard")</f>
        <v>Standard</v>
      </c>
      <c r="T3376" t="str">
        <f>_xlfn.XLOOKUP(tblOrders[[#This Row],[ProductID]], tblProducts[ProductID], tblProducts[ProductName])</f>
        <v>Product 37</v>
      </c>
      <c r="U3376">
        <f>_xlfn.XLOOKUP(tblOrders[[#This Row],[SalesRepID]], tblSalesreps[RepID], tblSalesreps[Target])</f>
        <v>7254801</v>
      </c>
    </row>
    <row r="3377" spans="1:21">
      <c r="A3377" t="s">
        <v>4174</v>
      </c>
      <c r="B3377" s="7" t="s">
        <v>438</v>
      </c>
      <c r="C3377" t="s">
        <v>605</v>
      </c>
      <c r="D3377" t="s">
        <v>1230</v>
      </c>
      <c r="E3377" t="s">
        <v>25</v>
      </c>
      <c r="F3377" t="s">
        <v>88</v>
      </c>
      <c r="G3377">
        <v>5</v>
      </c>
      <c r="H3377">
        <v>0.1</v>
      </c>
      <c r="I3377" s="2">
        <v>618147</v>
      </c>
      <c r="J3377" t="str">
        <f>_xlfn.XLOOKUP(tblOrders[[#This Row],[CustomerID]], tblCustomers[CustomerID], tblCustomers[CustomerName])</f>
        <v>Customer 207</v>
      </c>
      <c r="K3377" t="str">
        <f>_xlfn.XLOOKUP(tblOrders[[#This Row],[CustomerID]], tblCustomers[CustomerID], tblCustomers[Segment])</f>
        <v>SME</v>
      </c>
      <c r="L3377" t="str">
        <f>_xlfn.XLOOKUP(tblOrders[[#This Row],[ProductID]], tblProducts[ProductID], tblProducts[Category])</f>
        <v>Furniture</v>
      </c>
      <c r="M3377">
        <f>_xlfn.XLOOKUP(tblOrders[[#This Row],[ProductID]], tblProducts[ProductID], tblProducts[CostPrice])</f>
        <v>48520</v>
      </c>
      <c r="N3377">
        <f>tblOrders[[#This Row],[Sales]]-(tblOrders[[#This Row],[CostPrice]]*tblOrders[[#This Row],[Quantity]])</f>
        <v>375547</v>
      </c>
      <c r="O3377" t="str">
        <f>TEXT(tblOrders[[#This Row],[Date]],"mmm-yyyy")</f>
        <v>Jun-2025</v>
      </c>
      <c r="P3377" t="str">
        <f>_xlfn.XLOOKUP(tblOrders[[#This Row],[OrderID]], tblReturns[OrderID], tblReturns[Returned])</f>
        <v>No</v>
      </c>
      <c r="Q3377" t="str">
        <f>_xlfn.XLOOKUP(tblOrders[[#This Row],[OrderID]], tblShipping[OrderID], tblShipping[ShipMode])</f>
        <v>Standard</v>
      </c>
      <c r="R3377" t="str">
        <f>IFERROR(_xlfn.XLOOKUP(A3376, tblCustomers[CustomerID], tblCustomers[CustomerName]), "Not Found")</f>
        <v>Not Found</v>
      </c>
      <c r="S3377" t="str">
        <f>IF(tblOrders[[#This Row],[Sales]]&gt;1000000,"High Value","Standard")</f>
        <v>Standard</v>
      </c>
      <c r="T3377" t="str">
        <f>_xlfn.XLOOKUP(tblOrders[[#This Row],[ProductID]], tblProducts[ProductID], tblProducts[ProductName])</f>
        <v>Product 73</v>
      </c>
      <c r="U3377">
        <f>_xlfn.XLOOKUP(tblOrders[[#This Row],[SalesRepID]], tblSalesreps[RepID], tblSalesreps[Target])</f>
        <v>7094914</v>
      </c>
    </row>
    <row r="3378" spans="1:21">
      <c r="A3378" t="s">
        <v>4175</v>
      </c>
      <c r="B3378" s="7" t="s">
        <v>737</v>
      </c>
      <c r="C3378" t="s">
        <v>712</v>
      </c>
      <c r="D3378" t="s">
        <v>667</v>
      </c>
      <c r="E3378" t="s">
        <v>35</v>
      </c>
      <c r="F3378" t="s">
        <v>51</v>
      </c>
      <c r="G3378">
        <v>7</v>
      </c>
      <c r="H3378">
        <v>0.1</v>
      </c>
      <c r="I3378" s="2">
        <v>69344.100000000006</v>
      </c>
      <c r="J3378" t="str">
        <f>_xlfn.XLOOKUP(tblOrders[[#This Row],[CustomerID]], tblCustomers[CustomerID], tblCustomers[CustomerName])</f>
        <v>Customer 294</v>
      </c>
      <c r="K3378" t="str">
        <f>_xlfn.XLOOKUP(tblOrders[[#This Row],[CustomerID]], tblCustomers[CustomerID], tblCustomers[Segment])</f>
        <v>SME</v>
      </c>
      <c r="L3378" t="str">
        <f>_xlfn.XLOOKUP(tblOrders[[#This Row],[ProductID]], tblProducts[ProductID], tblProducts[Category])</f>
        <v>Electronics</v>
      </c>
      <c r="M3378">
        <f>_xlfn.XLOOKUP(tblOrders[[#This Row],[ProductID]], tblProducts[ProductID], tblProducts[CostPrice])</f>
        <v>13676</v>
      </c>
      <c r="N3378">
        <f>tblOrders[[#This Row],[Sales]]-(tblOrders[[#This Row],[CostPrice]]*tblOrders[[#This Row],[Quantity]])</f>
        <v>-26387.899999999994</v>
      </c>
      <c r="O3378" t="str">
        <f>TEXT(tblOrders[[#This Row],[Date]],"mmm-yyyy")</f>
        <v>Nov-2025</v>
      </c>
      <c r="P3378" t="str">
        <f>_xlfn.XLOOKUP(tblOrders[[#This Row],[OrderID]], tblReturns[OrderID], tblReturns[Returned])</f>
        <v>No</v>
      </c>
      <c r="Q3378" t="str">
        <f>_xlfn.XLOOKUP(tblOrders[[#This Row],[OrderID]], tblShipping[OrderID], tblShipping[ShipMode])</f>
        <v>Standard</v>
      </c>
      <c r="R3378" t="str">
        <f>IFERROR(_xlfn.XLOOKUP(A3377, tblCustomers[CustomerID], tblCustomers[CustomerName]), "Not Found")</f>
        <v>Not Found</v>
      </c>
      <c r="S3378" t="str">
        <f>IF(tblOrders[[#This Row],[Sales]]&gt;1000000,"High Value","Standard")</f>
        <v>Standard</v>
      </c>
      <c r="T3378" t="str">
        <f>_xlfn.XLOOKUP(tblOrders[[#This Row],[ProductID]], tblProducts[ProductID], tblProducts[ProductName])</f>
        <v>Product 10</v>
      </c>
      <c r="U3378">
        <f>_xlfn.XLOOKUP(tblOrders[[#This Row],[SalesRepID]], tblSalesreps[RepID], tblSalesreps[Target])</f>
        <v>19619177</v>
      </c>
    </row>
    <row r="3379" spans="1:21">
      <c r="A3379" t="s">
        <v>4176</v>
      </c>
      <c r="B3379" s="7" t="s">
        <v>718</v>
      </c>
      <c r="C3379" t="s">
        <v>559</v>
      </c>
      <c r="D3379" t="s">
        <v>352</v>
      </c>
      <c r="E3379" t="s">
        <v>205</v>
      </c>
      <c r="F3379" t="s">
        <v>14</v>
      </c>
      <c r="G3379">
        <v>5</v>
      </c>
      <c r="H3379">
        <v>0.1</v>
      </c>
      <c r="I3379" s="2">
        <v>403384.5</v>
      </c>
      <c r="J3379" t="str">
        <f>_xlfn.XLOOKUP(tblOrders[[#This Row],[CustomerID]], tblCustomers[CustomerID], tblCustomers[CustomerName])</f>
        <v>Customer 293</v>
      </c>
      <c r="K3379" t="str">
        <f>_xlfn.XLOOKUP(tblOrders[[#This Row],[CustomerID]], tblCustomers[CustomerID], tblCustomers[Segment])</f>
        <v>Consumer</v>
      </c>
      <c r="L3379" t="str">
        <f>_xlfn.XLOOKUP(tblOrders[[#This Row],[ProductID]], tblProducts[ProductID], tblProducts[Category])</f>
        <v>Electronics</v>
      </c>
      <c r="M3379">
        <f>_xlfn.XLOOKUP(tblOrders[[#This Row],[ProductID]], tblProducts[ProductID], tblProducts[CostPrice])</f>
        <v>58522</v>
      </c>
      <c r="N3379">
        <f>tblOrders[[#This Row],[Sales]]-(tblOrders[[#This Row],[CostPrice]]*tblOrders[[#This Row],[Quantity]])</f>
        <v>110774.5</v>
      </c>
      <c r="O3379" t="str">
        <f>TEXT(tblOrders[[#This Row],[Date]],"mmm-yyyy")</f>
        <v>May-2025</v>
      </c>
      <c r="P3379" t="str">
        <f>_xlfn.XLOOKUP(tblOrders[[#This Row],[OrderID]], tblReturns[OrderID], tblReturns[Returned])</f>
        <v>No</v>
      </c>
      <c r="Q3379" t="str">
        <f>_xlfn.XLOOKUP(tblOrders[[#This Row],[OrderID]], tblShipping[OrderID], tblShipping[ShipMode])</f>
        <v>Express</v>
      </c>
      <c r="R3379" t="str">
        <f>IFERROR(_xlfn.XLOOKUP(A3378, tblCustomers[CustomerID], tblCustomers[CustomerName]), "Not Found")</f>
        <v>Not Found</v>
      </c>
      <c r="S3379" t="str">
        <f>IF(tblOrders[[#This Row],[Sales]]&gt;1000000,"High Value","Standard")</f>
        <v>Standard</v>
      </c>
      <c r="T3379" t="str">
        <f>_xlfn.XLOOKUP(tblOrders[[#This Row],[ProductID]], tblProducts[ProductID], tblProducts[ProductName])</f>
        <v>Product 60</v>
      </c>
      <c r="U3379">
        <f>_xlfn.XLOOKUP(tblOrders[[#This Row],[SalesRepID]], tblSalesreps[RepID], tblSalesreps[Target])</f>
        <v>16246424</v>
      </c>
    </row>
    <row r="3380" spans="1:21">
      <c r="A3380" t="s">
        <v>4177</v>
      </c>
      <c r="B3380" s="7" t="s">
        <v>1255</v>
      </c>
      <c r="C3380" t="s">
        <v>1006</v>
      </c>
      <c r="D3380" t="s">
        <v>201</v>
      </c>
      <c r="E3380" t="s">
        <v>45</v>
      </c>
      <c r="F3380" t="s">
        <v>20</v>
      </c>
      <c r="G3380">
        <v>9</v>
      </c>
      <c r="H3380">
        <v>0</v>
      </c>
      <c r="I3380" s="2">
        <v>289269</v>
      </c>
      <c r="J3380" t="str">
        <f>_xlfn.XLOOKUP(tblOrders[[#This Row],[CustomerID]], tblCustomers[CustomerID], tblCustomers[CustomerName])</f>
        <v>Customer 45</v>
      </c>
      <c r="K3380" t="str">
        <f>_xlfn.XLOOKUP(tblOrders[[#This Row],[CustomerID]], tblCustomers[CustomerID], tblCustomers[Segment])</f>
        <v>Consumer</v>
      </c>
      <c r="L3380" t="str">
        <f>_xlfn.XLOOKUP(tblOrders[[#This Row],[ProductID]], tblProducts[ProductID], tblProducts[Category])</f>
        <v>Furniture</v>
      </c>
      <c r="M3380">
        <f>_xlfn.XLOOKUP(tblOrders[[#This Row],[ProductID]], tblProducts[ProductID], tblProducts[CostPrice])</f>
        <v>22542</v>
      </c>
      <c r="N3380">
        <f>tblOrders[[#This Row],[Sales]]-(tblOrders[[#This Row],[CostPrice]]*tblOrders[[#This Row],[Quantity]])</f>
        <v>86391</v>
      </c>
      <c r="O3380" t="str">
        <f>TEXT(tblOrders[[#This Row],[Date]],"mmm-yyyy")</f>
        <v>Jun-2025</v>
      </c>
      <c r="P3380" t="str">
        <f>_xlfn.XLOOKUP(tblOrders[[#This Row],[OrderID]], tblReturns[OrderID], tblReturns[Returned])</f>
        <v>No</v>
      </c>
      <c r="Q3380" t="str">
        <f>_xlfn.XLOOKUP(tblOrders[[#This Row],[OrderID]], tblShipping[OrderID], tblShipping[ShipMode])</f>
        <v>Express</v>
      </c>
      <c r="R3380" t="str">
        <f>IFERROR(_xlfn.XLOOKUP(A3379, tblCustomers[CustomerID], tblCustomers[CustomerName]), "Not Found")</f>
        <v>Not Found</v>
      </c>
      <c r="S3380" t="str">
        <f>IF(tblOrders[[#This Row],[Sales]]&gt;1000000,"High Value","Standard")</f>
        <v>Standard</v>
      </c>
      <c r="T3380" t="str">
        <f>_xlfn.XLOOKUP(tblOrders[[#This Row],[ProductID]], tblProducts[ProductID], tblProducts[ProductName])</f>
        <v>Product 50</v>
      </c>
      <c r="U3380">
        <f>_xlfn.XLOOKUP(tblOrders[[#This Row],[SalesRepID]], tblSalesreps[RepID], tblSalesreps[Target])</f>
        <v>11319839</v>
      </c>
    </row>
    <row r="3381" spans="1:21">
      <c r="A3381" t="s">
        <v>4178</v>
      </c>
      <c r="B3381" s="7" t="s">
        <v>539</v>
      </c>
      <c r="C3381" t="s">
        <v>268</v>
      </c>
      <c r="D3381" t="s">
        <v>543</v>
      </c>
      <c r="E3381" t="s">
        <v>210</v>
      </c>
      <c r="F3381" t="s">
        <v>88</v>
      </c>
      <c r="G3381">
        <v>10</v>
      </c>
      <c r="H3381">
        <v>0.05</v>
      </c>
      <c r="I3381" s="2">
        <v>229843</v>
      </c>
      <c r="J3381" t="str">
        <f>_xlfn.XLOOKUP(tblOrders[[#This Row],[CustomerID]], tblCustomers[CustomerID], tblCustomers[CustomerName])</f>
        <v>Customer 249</v>
      </c>
      <c r="K3381" t="str">
        <f>_xlfn.XLOOKUP(tblOrders[[#This Row],[CustomerID]], tblCustomers[CustomerID], tblCustomers[Segment])</f>
        <v>Consumer</v>
      </c>
      <c r="L3381" t="str">
        <f>_xlfn.XLOOKUP(tblOrders[[#This Row],[ProductID]], tblProducts[ProductID], tblProducts[Category])</f>
        <v>Furniture</v>
      </c>
      <c r="M3381">
        <f>_xlfn.XLOOKUP(tblOrders[[#This Row],[ProductID]], tblProducts[ProductID], tblProducts[CostPrice])</f>
        <v>29153</v>
      </c>
      <c r="N3381">
        <f>tblOrders[[#This Row],[Sales]]-(tblOrders[[#This Row],[CostPrice]]*tblOrders[[#This Row],[Quantity]])</f>
        <v>-61687</v>
      </c>
      <c r="O3381" t="str">
        <f>TEXT(tblOrders[[#This Row],[Date]],"mmm-yyyy")</f>
        <v>Jul-2025</v>
      </c>
      <c r="P3381" t="str">
        <f>_xlfn.XLOOKUP(tblOrders[[#This Row],[OrderID]], tblReturns[OrderID], tblReturns[Returned])</f>
        <v>No</v>
      </c>
      <c r="Q3381" t="str">
        <f>_xlfn.XLOOKUP(tblOrders[[#This Row],[OrderID]], tblShipping[OrderID], tblShipping[ShipMode])</f>
        <v>Pickup</v>
      </c>
      <c r="R3381" t="str">
        <f>IFERROR(_xlfn.XLOOKUP(A3380, tblCustomers[CustomerID], tblCustomers[CustomerName]), "Not Found")</f>
        <v>Not Found</v>
      </c>
      <c r="S3381" t="str">
        <f>IF(tblOrders[[#This Row],[Sales]]&gt;1000000,"High Value","Standard")</f>
        <v>Standard</v>
      </c>
      <c r="T3381" t="str">
        <f>_xlfn.XLOOKUP(tblOrders[[#This Row],[ProductID]], tblProducts[ProductID], tblProducts[ProductName])</f>
        <v>Product 16</v>
      </c>
      <c r="U3381">
        <f>_xlfn.XLOOKUP(tblOrders[[#This Row],[SalesRepID]], tblSalesreps[RepID], tblSalesreps[Target])</f>
        <v>19336654</v>
      </c>
    </row>
    <row r="3382" spans="1:21">
      <c r="A3382" t="s">
        <v>4179</v>
      </c>
      <c r="B3382" s="7" t="s">
        <v>930</v>
      </c>
      <c r="C3382" t="s">
        <v>501</v>
      </c>
      <c r="D3382" t="s">
        <v>1034</v>
      </c>
      <c r="E3382" t="s">
        <v>69</v>
      </c>
      <c r="F3382" t="s">
        <v>51</v>
      </c>
      <c r="G3382">
        <v>10</v>
      </c>
      <c r="H3382">
        <v>0</v>
      </c>
      <c r="I3382" s="2">
        <v>923930</v>
      </c>
      <c r="J3382" t="str">
        <f>_xlfn.XLOOKUP(tblOrders[[#This Row],[CustomerID]], tblCustomers[CustomerID], tblCustomers[CustomerName])</f>
        <v>Customer 265</v>
      </c>
      <c r="K3382" t="str">
        <f>_xlfn.XLOOKUP(tblOrders[[#This Row],[CustomerID]], tblCustomers[CustomerID], tblCustomers[Segment])</f>
        <v>SME</v>
      </c>
      <c r="L3382" t="str">
        <f>_xlfn.XLOOKUP(tblOrders[[#This Row],[ProductID]], tblProducts[ProductID], tblProducts[Category])</f>
        <v>Furniture</v>
      </c>
      <c r="M3382">
        <f>_xlfn.XLOOKUP(tblOrders[[#This Row],[ProductID]], tblProducts[ProductID], tblProducts[CostPrice])</f>
        <v>51071</v>
      </c>
      <c r="N3382">
        <f>tblOrders[[#This Row],[Sales]]-(tblOrders[[#This Row],[CostPrice]]*tblOrders[[#This Row],[Quantity]])</f>
        <v>413220</v>
      </c>
      <c r="O3382" t="str">
        <f>TEXT(tblOrders[[#This Row],[Date]],"mmm-yyyy")</f>
        <v>Feb-2025</v>
      </c>
      <c r="P3382" t="str">
        <f>_xlfn.XLOOKUP(tblOrders[[#This Row],[OrderID]], tblReturns[OrderID], tblReturns[Returned])</f>
        <v>No</v>
      </c>
      <c r="Q3382" t="str">
        <f>_xlfn.XLOOKUP(tblOrders[[#This Row],[OrderID]], tblShipping[OrderID], tblShipping[ShipMode])</f>
        <v>Express</v>
      </c>
      <c r="R3382" t="str">
        <f>IFERROR(_xlfn.XLOOKUP(A3381, tblCustomers[CustomerID], tblCustomers[CustomerName]), "Not Found")</f>
        <v>Not Found</v>
      </c>
      <c r="S3382" t="str">
        <f>IF(tblOrders[[#This Row],[Sales]]&gt;1000000,"High Value","Standard")</f>
        <v>Standard</v>
      </c>
      <c r="T3382" t="str">
        <f>_xlfn.XLOOKUP(tblOrders[[#This Row],[ProductID]], tblProducts[ProductID], tblProducts[ProductName])</f>
        <v>Product 66</v>
      </c>
      <c r="U3382">
        <f>_xlfn.XLOOKUP(tblOrders[[#This Row],[SalesRepID]], tblSalesreps[RepID], tblSalesreps[Target])</f>
        <v>19473459</v>
      </c>
    </row>
    <row r="3383" spans="1:21">
      <c r="A3383" t="s">
        <v>4180</v>
      </c>
      <c r="B3383" s="7" t="s">
        <v>746</v>
      </c>
      <c r="C3383" t="s">
        <v>333</v>
      </c>
      <c r="D3383" t="s">
        <v>44</v>
      </c>
      <c r="E3383" t="s">
        <v>197</v>
      </c>
      <c r="F3383" t="s">
        <v>14</v>
      </c>
      <c r="G3383">
        <v>2</v>
      </c>
      <c r="H3383">
        <v>0.1</v>
      </c>
      <c r="I3383" s="2">
        <v>216770.4</v>
      </c>
      <c r="J3383" t="str">
        <f>_xlfn.XLOOKUP(tblOrders[[#This Row],[CustomerID]], tblCustomers[CustomerID], tblCustomers[CustomerName])</f>
        <v>Customer 49</v>
      </c>
      <c r="K3383" t="str">
        <f>_xlfn.XLOOKUP(tblOrders[[#This Row],[CustomerID]], tblCustomers[CustomerID], tblCustomers[Segment])</f>
        <v>SME</v>
      </c>
      <c r="L3383" t="str">
        <f>_xlfn.XLOOKUP(tblOrders[[#This Row],[ProductID]], tblProducts[ProductID], tblProducts[Category])</f>
        <v>Furniture</v>
      </c>
      <c r="M3383">
        <f>_xlfn.XLOOKUP(tblOrders[[#This Row],[ProductID]], tblProducts[ProductID], tblProducts[CostPrice])</f>
        <v>48953</v>
      </c>
      <c r="N3383">
        <f>tblOrders[[#This Row],[Sales]]-(tblOrders[[#This Row],[CostPrice]]*tblOrders[[#This Row],[Quantity]])</f>
        <v>118864.4</v>
      </c>
      <c r="O3383" t="str">
        <f>TEXT(tblOrders[[#This Row],[Date]],"mmm-yyyy")</f>
        <v>Jan-2025</v>
      </c>
      <c r="P3383" t="str">
        <f>_xlfn.XLOOKUP(tblOrders[[#This Row],[OrderID]], tblReturns[OrderID], tblReturns[Returned])</f>
        <v>No</v>
      </c>
      <c r="Q3383" t="str">
        <f>_xlfn.XLOOKUP(tblOrders[[#This Row],[OrderID]], tblShipping[OrderID], tblShipping[ShipMode])</f>
        <v>Express</v>
      </c>
      <c r="R3383" t="str">
        <f>IFERROR(_xlfn.XLOOKUP(A3382, tblCustomers[CustomerID], tblCustomers[CustomerName]), "Not Found")</f>
        <v>Not Found</v>
      </c>
      <c r="S3383" t="str">
        <f>IF(tblOrders[[#This Row],[Sales]]&gt;1000000,"High Value","Standard")</f>
        <v>Standard</v>
      </c>
      <c r="T3383" t="str">
        <f>_xlfn.XLOOKUP(tblOrders[[#This Row],[ProductID]], tblProducts[ProductID], tblProducts[ProductName])</f>
        <v>Product 56</v>
      </c>
      <c r="U3383">
        <f>_xlfn.XLOOKUP(tblOrders[[#This Row],[SalesRepID]], tblSalesreps[RepID], tblSalesreps[Target])</f>
        <v>19562258</v>
      </c>
    </row>
    <row r="3384" spans="1:21">
      <c r="A3384" t="s">
        <v>4181</v>
      </c>
      <c r="B3384" s="7" t="s">
        <v>351</v>
      </c>
      <c r="C3384" t="s">
        <v>977</v>
      </c>
      <c r="D3384" t="s">
        <v>60</v>
      </c>
      <c r="E3384" t="s">
        <v>69</v>
      </c>
      <c r="F3384" t="s">
        <v>51</v>
      </c>
      <c r="G3384">
        <v>10</v>
      </c>
      <c r="H3384">
        <v>0.15</v>
      </c>
      <c r="I3384" s="2">
        <v>162358.5</v>
      </c>
      <c r="J3384" t="str">
        <f>_xlfn.XLOOKUP(tblOrders[[#This Row],[CustomerID]], tblCustomers[CustomerID], tblCustomers[CustomerName])</f>
        <v>Customer 194</v>
      </c>
      <c r="K3384" t="str">
        <f>_xlfn.XLOOKUP(tblOrders[[#This Row],[CustomerID]], tblCustomers[CustomerID], tblCustomers[Segment])</f>
        <v>SME</v>
      </c>
      <c r="L3384" t="str">
        <f>_xlfn.XLOOKUP(tblOrders[[#This Row],[ProductID]], tblProducts[ProductID], tblProducts[Category])</f>
        <v>Office</v>
      </c>
      <c r="M3384">
        <f>_xlfn.XLOOKUP(tblOrders[[#This Row],[ProductID]], tblProducts[ProductID], tblProducts[CostPrice])</f>
        <v>62137</v>
      </c>
      <c r="N3384">
        <f>tblOrders[[#This Row],[Sales]]-(tblOrders[[#This Row],[CostPrice]]*tblOrders[[#This Row],[Quantity]])</f>
        <v>-459011.5</v>
      </c>
      <c r="O3384" t="str">
        <f>TEXT(tblOrders[[#This Row],[Date]],"mmm-yyyy")</f>
        <v>Feb-2025</v>
      </c>
      <c r="P3384" t="str">
        <f>_xlfn.XLOOKUP(tblOrders[[#This Row],[OrderID]], tblReturns[OrderID], tblReturns[Returned])</f>
        <v>No</v>
      </c>
      <c r="Q3384" t="str">
        <f>_xlfn.XLOOKUP(tblOrders[[#This Row],[OrderID]], tblShipping[OrderID], tblShipping[ShipMode])</f>
        <v>Standard</v>
      </c>
      <c r="R3384" t="str">
        <f>IFERROR(_xlfn.XLOOKUP(A3383, tblCustomers[CustomerID], tblCustomers[CustomerName]), "Not Found")</f>
        <v>Not Found</v>
      </c>
      <c r="S3384" t="str">
        <f>IF(tblOrders[[#This Row],[Sales]]&gt;1000000,"High Value","Standard")</f>
        <v>Standard</v>
      </c>
      <c r="T3384" t="str">
        <f>_xlfn.XLOOKUP(tblOrders[[#This Row],[ProductID]], tblProducts[ProductID], tblProducts[ProductName])</f>
        <v>Product 100</v>
      </c>
      <c r="U3384">
        <f>_xlfn.XLOOKUP(tblOrders[[#This Row],[SalesRepID]], tblSalesreps[RepID], tblSalesreps[Target])</f>
        <v>19473459</v>
      </c>
    </row>
    <row r="3385" spans="1:21">
      <c r="A3385" t="s">
        <v>4182</v>
      </c>
      <c r="B3385" s="7" t="s">
        <v>1374</v>
      </c>
      <c r="C3385" t="s">
        <v>254</v>
      </c>
      <c r="D3385" t="s">
        <v>73</v>
      </c>
      <c r="E3385" t="s">
        <v>35</v>
      </c>
      <c r="F3385" t="s">
        <v>88</v>
      </c>
      <c r="G3385">
        <v>4</v>
      </c>
      <c r="H3385">
        <v>0.2</v>
      </c>
      <c r="I3385" s="2">
        <v>264080</v>
      </c>
      <c r="J3385" t="str">
        <f>_xlfn.XLOOKUP(tblOrders[[#This Row],[CustomerID]], tblCustomers[CustomerID], tblCustomers[CustomerName])</f>
        <v>Customer 59</v>
      </c>
      <c r="K3385" t="str">
        <f>_xlfn.XLOOKUP(tblOrders[[#This Row],[CustomerID]], tblCustomers[CustomerID], tblCustomers[Segment])</f>
        <v>SME</v>
      </c>
      <c r="L3385" t="str">
        <f>_xlfn.XLOOKUP(tblOrders[[#This Row],[ProductID]], tblProducts[ProductID], tblProducts[Category])</f>
        <v>Office</v>
      </c>
      <c r="M3385">
        <f>_xlfn.XLOOKUP(tblOrders[[#This Row],[ProductID]], tblProducts[ProductID], tblProducts[CostPrice])</f>
        <v>28523</v>
      </c>
      <c r="N3385">
        <f>tblOrders[[#This Row],[Sales]]-(tblOrders[[#This Row],[CostPrice]]*tblOrders[[#This Row],[Quantity]])</f>
        <v>149988</v>
      </c>
      <c r="O3385" t="str">
        <f>TEXT(tblOrders[[#This Row],[Date]],"mmm-yyyy")</f>
        <v>Aug-2025</v>
      </c>
      <c r="P3385" t="str">
        <f>_xlfn.XLOOKUP(tblOrders[[#This Row],[OrderID]], tblReturns[OrderID], tblReturns[Returned])</f>
        <v>No</v>
      </c>
      <c r="Q3385" t="str">
        <f>_xlfn.XLOOKUP(tblOrders[[#This Row],[OrderID]], tblShipping[OrderID], tblShipping[ShipMode])</f>
        <v>Express</v>
      </c>
      <c r="R3385" t="str">
        <f>IFERROR(_xlfn.XLOOKUP(A3384, tblCustomers[CustomerID], tblCustomers[CustomerName]), "Not Found")</f>
        <v>Not Found</v>
      </c>
      <c r="S3385" t="str">
        <f>IF(tblOrders[[#This Row],[Sales]]&gt;1000000,"High Value","Standard")</f>
        <v>Standard</v>
      </c>
      <c r="T3385" t="str">
        <f>_xlfn.XLOOKUP(tblOrders[[#This Row],[ProductID]], tblProducts[ProductID], tblProducts[ProductName])</f>
        <v>Product 30</v>
      </c>
      <c r="U3385">
        <f>_xlfn.XLOOKUP(tblOrders[[#This Row],[SalesRepID]], tblSalesreps[RepID], tblSalesreps[Target])</f>
        <v>19619177</v>
      </c>
    </row>
    <row r="3386" spans="1:21">
      <c r="A3386" t="s">
        <v>4183</v>
      </c>
      <c r="B3386" s="7" t="s">
        <v>313</v>
      </c>
      <c r="C3386" t="s">
        <v>484</v>
      </c>
      <c r="D3386" t="s">
        <v>585</v>
      </c>
      <c r="E3386" t="s">
        <v>165</v>
      </c>
      <c r="F3386" t="s">
        <v>14</v>
      </c>
      <c r="G3386">
        <v>5</v>
      </c>
      <c r="H3386">
        <v>0.2</v>
      </c>
      <c r="I3386" s="2">
        <v>172332</v>
      </c>
      <c r="J3386" t="str">
        <f>_xlfn.XLOOKUP(tblOrders[[#This Row],[CustomerID]], tblCustomers[CustomerID], tblCustomers[CustomerName])</f>
        <v>Customer 97</v>
      </c>
      <c r="K3386" t="str">
        <f>_xlfn.XLOOKUP(tblOrders[[#This Row],[CustomerID]], tblCustomers[CustomerID], tblCustomers[Segment])</f>
        <v>Corporate</v>
      </c>
      <c r="L3386" t="str">
        <f>_xlfn.XLOOKUP(tblOrders[[#This Row],[ProductID]], tblProducts[ProductID], tblProducts[Category])</f>
        <v>Office</v>
      </c>
      <c r="M3386">
        <f>_xlfn.XLOOKUP(tblOrders[[#This Row],[ProductID]], tblProducts[ProductID], tblProducts[CostPrice])</f>
        <v>49623</v>
      </c>
      <c r="N3386">
        <f>tblOrders[[#This Row],[Sales]]-(tblOrders[[#This Row],[CostPrice]]*tblOrders[[#This Row],[Quantity]])</f>
        <v>-75783</v>
      </c>
      <c r="O3386" t="str">
        <f>TEXT(tblOrders[[#This Row],[Date]],"mmm-yyyy")</f>
        <v>Dec-2025</v>
      </c>
      <c r="P3386" t="str">
        <f>_xlfn.XLOOKUP(tblOrders[[#This Row],[OrderID]], tblReturns[OrderID], tblReturns[Returned])</f>
        <v>Yes</v>
      </c>
      <c r="Q3386" t="str">
        <f>_xlfn.XLOOKUP(tblOrders[[#This Row],[OrderID]], tblShipping[OrderID], tblShipping[ShipMode])</f>
        <v>Pickup</v>
      </c>
      <c r="R3386" t="str">
        <f>IFERROR(_xlfn.XLOOKUP(A3385, tblCustomers[CustomerID], tblCustomers[CustomerName]), "Not Found")</f>
        <v>Not Found</v>
      </c>
      <c r="S3386" t="str">
        <f>IF(tblOrders[[#This Row],[Sales]]&gt;1000000,"High Value","Standard")</f>
        <v>Standard</v>
      </c>
      <c r="T3386" t="str">
        <f>_xlfn.XLOOKUP(tblOrders[[#This Row],[ProductID]], tblProducts[ProductID], tblProducts[ProductName])</f>
        <v>Product 54</v>
      </c>
      <c r="U3386">
        <f>_xlfn.XLOOKUP(tblOrders[[#This Row],[SalesRepID]], tblSalesreps[RepID], tblSalesreps[Target])</f>
        <v>16839910</v>
      </c>
    </row>
    <row r="3387" spans="1:21">
      <c r="A3387" t="s">
        <v>4184</v>
      </c>
      <c r="B3387" s="7" t="s">
        <v>809</v>
      </c>
      <c r="C3387" t="s">
        <v>716</v>
      </c>
      <c r="D3387" t="s">
        <v>178</v>
      </c>
      <c r="E3387" t="s">
        <v>210</v>
      </c>
      <c r="F3387" t="s">
        <v>26</v>
      </c>
      <c r="G3387">
        <v>2</v>
      </c>
      <c r="H3387">
        <v>0.2</v>
      </c>
      <c r="I3387" s="2">
        <v>65790.399999999994</v>
      </c>
      <c r="J3387" t="str">
        <f>_xlfn.XLOOKUP(tblOrders[[#This Row],[CustomerID]], tblCustomers[CustomerID], tblCustomers[CustomerName])</f>
        <v>Customer 121</v>
      </c>
      <c r="K3387" t="str">
        <f>_xlfn.XLOOKUP(tblOrders[[#This Row],[CustomerID]], tblCustomers[CustomerID], tblCustomers[Segment])</f>
        <v>Corporate</v>
      </c>
      <c r="L3387" t="str">
        <f>_xlfn.XLOOKUP(tblOrders[[#This Row],[ProductID]], tblProducts[ProductID], tblProducts[Category])</f>
        <v>Office</v>
      </c>
      <c r="M3387">
        <f>_xlfn.XLOOKUP(tblOrders[[#This Row],[ProductID]], tblProducts[ProductID], tblProducts[CostPrice])</f>
        <v>46035</v>
      </c>
      <c r="N3387">
        <f>tblOrders[[#This Row],[Sales]]-(tblOrders[[#This Row],[CostPrice]]*tblOrders[[#This Row],[Quantity]])</f>
        <v>-26279.600000000006</v>
      </c>
      <c r="O3387" t="str">
        <f>TEXT(tblOrders[[#This Row],[Date]],"mmm-yyyy")</f>
        <v>Mar-2025</v>
      </c>
      <c r="P3387" t="str">
        <f>_xlfn.XLOOKUP(tblOrders[[#This Row],[OrderID]], tblReturns[OrderID], tblReturns[Returned])</f>
        <v>No</v>
      </c>
      <c r="Q3387" t="str">
        <f>_xlfn.XLOOKUP(tblOrders[[#This Row],[OrderID]], tblShipping[OrderID], tblShipping[ShipMode])</f>
        <v>Pickup</v>
      </c>
      <c r="R3387" t="str">
        <f>IFERROR(_xlfn.XLOOKUP(A3386, tblCustomers[CustomerID], tblCustomers[CustomerName]), "Not Found")</f>
        <v>Not Found</v>
      </c>
      <c r="S3387" t="str">
        <f>IF(tblOrders[[#This Row],[Sales]]&gt;1000000,"High Value","Standard")</f>
        <v>Standard</v>
      </c>
      <c r="T3387" t="str">
        <f>_xlfn.XLOOKUP(tblOrders[[#This Row],[ProductID]], tblProducts[ProductID], tblProducts[ProductName])</f>
        <v>Product 84</v>
      </c>
      <c r="U3387">
        <f>_xlfn.XLOOKUP(tblOrders[[#This Row],[SalesRepID]], tblSalesreps[RepID], tblSalesreps[Target])</f>
        <v>19336654</v>
      </c>
    </row>
    <row r="3388" spans="1:21">
      <c r="A3388" t="s">
        <v>4185</v>
      </c>
      <c r="B3388" s="7" t="s">
        <v>640</v>
      </c>
      <c r="C3388" t="s">
        <v>208</v>
      </c>
      <c r="D3388" t="s">
        <v>543</v>
      </c>
      <c r="E3388" t="s">
        <v>74</v>
      </c>
      <c r="F3388" t="s">
        <v>14</v>
      </c>
      <c r="G3388">
        <v>7</v>
      </c>
      <c r="H3388">
        <v>0.15</v>
      </c>
      <c r="I3388" s="2">
        <v>251685</v>
      </c>
      <c r="J3388" t="str">
        <f>_xlfn.XLOOKUP(tblOrders[[#This Row],[CustomerID]], tblCustomers[CustomerID], tblCustomers[CustomerName])</f>
        <v>Customer 110</v>
      </c>
      <c r="K3388" t="str">
        <f>_xlfn.XLOOKUP(tblOrders[[#This Row],[CustomerID]], tblCustomers[CustomerID], tblCustomers[Segment])</f>
        <v>Consumer</v>
      </c>
      <c r="L3388" t="str">
        <f>_xlfn.XLOOKUP(tblOrders[[#This Row],[ProductID]], tblProducts[ProductID], tblProducts[Category])</f>
        <v>Furniture</v>
      </c>
      <c r="M3388">
        <f>_xlfn.XLOOKUP(tblOrders[[#This Row],[ProductID]], tblProducts[ProductID], tblProducts[CostPrice])</f>
        <v>29153</v>
      </c>
      <c r="N3388">
        <f>tblOrders[[#This Row],[Sales]]-(tblOrders[[#This Row],[CostPrice]]*tblOrders[[#This Row],[Quantity]])</f>
        <v>47614</v>
      </c>
      <c r="O3388" t="str">
        <f>TEXT(tblOrders[[#This Row],[Date]],"mmm-yyyy")</f>
        <v>Jan-2025</v>
      </c>
      <c r="P3388" t="str">
        <f>_xlfn.XLOOKUP(tblOrders[[#This Row],[OrderID]], tblReturns[OrderID], tblReturns[Returned])</f>
        <v>No</v>
      </c>
      <c r="Q3388" t="str">
        <f>_xlfn.XLOOKUP(tblOrders[[#This Row],[OrderID]], tblShipping[OrderID], tblShipping[ShipMode])</f>
        <v>Pickup</v>
      </c>
      <c r="R3388" t="str">
        <f>IFERROR(_xlfn.XLOOKUP(A3387, tblCustomers[CustomerID], tblCustomers[CustomerName]), "Not Found")</f>
        <v>Not Found</v>
      </c>
      <c r="S3388" t="str">
        <f>IF(tblOrders[[#This Row],[Sales]]&gt;1000000,"High Value","Standard")</f>
        <v>Standard</v>
      </c>
      <c r="T3388" t="str">
        <f>_xlfn.XLOOKUP(tblOrders[[#This Row],[ProductID]], tblProducts[ProductID], tblProducts[ProductName])</f>
        <v>Product 16</v>
      </c>
      <c r="U3388">
        <f>_xlfn.XLOOKUP(tblOrders[[#This Row],[SalesRepID]], tblSalesreps[RepID], tblSalesreps[Target])</f>
        <v>7254801</v>
      </c>
    </row>
    <row r="3389" spans="1:21">
      <c r="A3389" t="s">
        <v>4186</v>
      </c>
      <c r="B3389" s="7" t="s">
        <v>595</v>
      </c>
      <c r="C3389" t="s">
        <v>624</v>
      </c>
      <c r="D3389" t="s">
        <v>516</v>
      </c>
      <c r="E3389" t="s">
        <v>210</v>
      </c>
      <c r="F3389" t="s">
        <v>14</v>
      </c>
      <c r="G3389">
        <v>6</v>
      </c>
      <c r="H3389">
        <v>0.05</v>
      </c>
      <c r="I3389" s="2">
        <v>665201.4</v>
      </c>
      <c r="J3389" t="str">
        <f>_xlfn.XLOOKUP(tblOrders[[#This Row],[CustomerID]], tblCustomers[CustomerID], tblCustomers[CustomerName])</f>
        <v>Customer 119</v>
      </c>
      <c r="K3389" t="str">
        <f>_xlfn.XLOOKUP(tblOrders[[#This Row],[CustomerID]], tblCustomers[CustomerID], tblCustomers[Segment])</f>
        <v>SME</v>
      </c>
      <c r="L3389" t="str">
        <f>_xlfn.XLOOKUP(tblOrders[[#This Row],[ProductID]], tblProducts[ProductID], tblProducts[Category])</f>
        <v>Home</v>
      </c>
      <c r="M3389">
        <f>_xlfn.XLOOKUP(tblOrders[[#This Row],[ProductID]], tblProducts[ProductID], tblProducts[CostPrice])</f>
        <v>48408</v>
      </c>
      <c r="N3389">
        <f>tblOrders[[#This Row],[Sales]]-(tblOrders[[#This Row],[CostPrice]]*tblOrders[[#This Row],[Quantity]])</f>
        <v>374753.4</v>
      </c>
      <c r="O3389" t="str">
        <f>TEXT(tblOrders[[#This Row],[Date]],"mmm-yyyy")</f>
        <v>Nov-2025</v>
      </c>
      <c r="P3389" t="str">
        <f>_xlfn.XLOOKUP(tblOrders[[#This Row],[OrderID]], tblReturns[OrderID], tblReturns[Returned])</f>
        <v>No</v>
      </c>
      <c r="Q3389" t="str">
        <f>_xlfn.XLOOKUP(tblOrders[[#This Row],[OrderID]], tblShipping[OrderID], tblShipping[ShipMode])</f>
        <v>Pickup</v>
      </c>
      <c r="R3389" t="str">
        <f>IFERROR(_xlfn.XLOOKUP(A3388, tblCustomers[CustomerID], tblCustomers[CustomerName]), "Not Found")</f>
        <v>Not Found</v>
      </c>
      <c r="S3389" t="str">
        <f>IF(tblOrders[[#This Row],[Sales]]&gt;1000000,"High Value","Standard")</f>
        <v>Standard</v>
      </c>
      <c r="T3389" t="str">
        <f>_xlfn.XLOOKUP(tblOrders[[#This Row],[ProductID]], tblProducts[ProductID], tblProducts[ProductName])</f>
        <v>Product 12</v>
      </c>
      <c r="U3389">
        <f>_xlfn.XLOOKUP(tblOrders[[#This Row],[SalesRepID]], tblSalesreps[RepID], tblSalesreps[Target])</f>
        <v>19336654</v>
      </c>
    </row>
    <row r="3390" spans="1:21">
      <c r="A3390" t="s">
        <v>4187</v>
      </c>
      <c r="B3390" s="7" t="s">
        <v>610</v>
      </c>
      <c r="C3390" t="s">
        <v>507</v>
      </c>
      <c r="D3390" t="s">
        <v>560</v>
      </c>
      <c r="E3390" t="s">
        <v>186</v>
      </c>
      <c r="F3390" t="s">
        <v>51</v>
      </c>
      <c r="G3390">
        <v>2</v>
      </c>
      <c r="H3390">
        <v>0.15</v>
      </c>
      <c r="I3390" s="2">
        <v>86368.5</v>
      </c>
      <c r="J3390" t="str">
        <f>_xlfn.XLOOKUP(tblOrders[[#This Row],[CustomerID]], tblCustomers[CustomerID], tblCustomers[CustomerName])</f>
        <v>Customer 133</v>
      </c>
      <c r="K3390" t="str">
        <f>_xlfn.XLOOKUP(tblOrders[[#This Row],[CustomerID]], tblCustomers[CustomerID], tblCustomers[Segment])</f>
        <v>Corporate</v>
      </c>
      <c r="L3390" t="str">
        <f>_xlfn.XLOOKUP(tblOrders[[#This Row],[ProductID]], tblProducts[ProductID], tblProducts[Category])</f>
        <v>Electronics</v>
      </c>
      <c r="M3390">
        <f>_xlfn.XLOOKUP(tblOrders[[#This Row],[ProductID]], tblProducts[ProductID], tblProducts[CostPrice])</f>
        <v>53062</v>
      </c>
      <c r="N3390">
        <f>tblOrders[[#This Row],[Sales]]-(tblOrders[[#This Row],[CostPrice]]*tblOrders[[#This Row],[Quantity]])</f>
        <v>-19755.5</v>
      </c>
      <c r="O3390" t="str">
        <f>TEXT(tblOrders[[#This Row],[Date]],"mmm-yyyy")</f>
        <v>Dec-2025</v>
      </c>
      <c r="P3390" t="str">
        <f>_xlfn.XLOOKUP(tblOrders[[#This Row],[OrderID]], tblReturns[OrderID], tblReturns[Returned])</f>
        <v>No</v>
      </c>
      <c r="Q3390" t="str">
        <f>_xlfn.XLOOKUP(tblOrders[[#This Row],[OrderID]], tblShipping[OrderID], tblShipping[ShipMode])</f>
        <v>Standard</v>
      </c>
      <c r="R3390" t="str">
        <f>IFERROR(_xlfn.XLOOKUP(A3389, tblCustomers[CustomerID], tblCustomers[CustomerName]), "Not Found")</f>
        <v>Not Found</v>
      </c>
      <c r="S3390" t="str">
        <f>IF(tblOrders[[#This Row],[Sales]]&gt;1000000,"High Value","Standard")</f>
        <v>Standard</v>
      </c>
      <c r="T3390" t="str">
        <f>_xlfn.XLOOKUP(tblOrders[[#This Row],[ProductID]], tblProducts[ProductID], tblProducts[ProductName])</f>
        <v>Product 31</v>
      </c>
      <c r="U3390">
        <f>_xlfn.XLOOKUP(tblOrders[[#This Row],[SalesRepID]], tblSalesreps[RepID], tblSalesreps[Target])</f>
        <v>15141830</v>
      </c>
    </row>
    <row r="3391" spans="1:21">
      <c r="A3391" t="s">
        <v>4188</v>
      </c>
      <c r="B3391" s="7" t="s">
        <v>995</v>
      </c>
      <c r="C3391" t="s">
        <v>54</v>
      </c>
      <c r="D3391" t="s">
        <v>104</v>
      </c>
      <c r="E3391" t="s">
        <v>50</v>
      </c>
      <c r="F3391" t="s">
        <v>26</v>
      </c>
      <c r="G3391">
        <v>3</v>
      </c>
      <c r="H3391">
        <v>0.1</v>
      </c>
      <c r="I3391" s="2">
        <v>72508.5</v>
      </c>
      <c r="J3391" t="str">
        <f>_xlfn.XLOOKUP(tblOrders[[#This Row],[CustomerID]], tblCustomers[CustomerID], tblCustomers[CustomerName])</f>
        <v>Customer 141</v>
      </c>
      <c r="K3391" t="str">
        <f>_xlfn.XLOOKUP(tblOrders[[#This Row],[CustomerID]], tblCustomers[CustomerID], tblCustomers[Segment])</f>
        <v>Consumer</v>
      </c>
      <c r="L3391" t="str">
        <f>_xlfn.XLOOKUP(tblOrders[[#This Row],[ProductID]], tblProducts[ProductID], tblProducts[Category])</f>
        <v>Furniture</v>
      </c>
      <c r="M3391">
        <f>_xlfn.XLOOKUP(tblOrders[[#This Row],[ProductID]], tblProducts[ProductID], tblProducts[CostPrice])</f>
        <v>10664</v>
      </c>
      <c r="N3391">
        <f>tblOrders[[#This Row],[Sales]]-(tblOrders[[#This Row],[CostPrice]]*tblOrders[[#This Row],[Quantity]])</f>
        <v>40516.5</v>
      </c>
      <c r="O3391" t="str">
        <f>TEXT(tblOrders[[#This Row],[Date]],"mmm-yyyy")</f>
        <v>Feb-2025</v>
      </c>
      <c r="P3391" t="str">
        <f>_xlfn.XLOOKUP(tblOrders[[#This Row],[OrderID]], tblReturns[OrderID], tblReturns[Returned])</f>
        <v>No</v>
      </c>
      <c r="Q3391" t="str">
        <f>_xlfn.XLOOKUP(tblOrders[[#This Row],[OrderID]], tblShipping[OrderID], tblShipping[ShipMode])</f>
        <v>Standard</v>
      </c>
      <c r="R3391" t="str">
        <f>IFERROR(_xlfn.XLOOKUP(A3390, tblCustomers[CustomerID], tblCustomers[CustomerName]), "Not Found")</f>
        <v>Not Found</v>
      </c>
      <c r="S3391" t="str">
        <f>IF(tblOrders[[#This Row],[Sales]]&gt;1000000,"High Value","Standard")</f>
        <v>Standard</v>
      </c>
      <c r="T3391" t="str">
        <f>_xlfn.XLOOKUP(tblOrders[[#This Row],[ProductID]], tblProducts[ProductID], tblProducts[ProductName])</f>
        <v>Product 23</v>
      </c>
      <c r="U3391">
        <f>_xlfn.XLOOKUP(tblOrders[[#This Row],[SalesRepID]], tblSalesreps[RepID], tblSalesreps[Target])</f>
        <v>17350666</v>
      </c>
    </row>
    <row r="3392" spans="1:21">
      <c r="A3392" t="s">
        <v>4189</v>
      </c>
      <c r="B3392" s="7" t="s">
        <v>1045</v>
      </c>
      <c r="C3392" t="s">
        <v>300</v>
      </c>
      <c r="D3392" t="s">
        <v>209</v>
      </c>
      <c r="E3392" t="s">
        <v>13</v>
      </c>
      <c r="F3392" t="s">
        <v>14</v>
      </c>
      <c r="G3392">
        <v>9</v>
      </c>
      <c r="H3392">
        <v>0.15</v>
      </c>
      <c r="I3392" s="2">
        <v>763898.4</v>
      </c>
      <c r="J3392" t="str">
        <f>_xlfn.XLOOKUP(tblOrders[[#This Row],[CustomerID]], tblCustomers[CustomerID], tblCustomers[CustomerName])</f>
        <v>Customer 211</v>
      </c>
      <c r="K3392" t="str">
        <f>_xlfn.XLOOKUP(tblOrders[[#This Row],[CustomerID]], tblCustomers[CustomerID], tblCustomers[Segment])</f>
        <v>SME</v>
      </c>
      <c r="L3392" t="str">
        <f>_xlfn.XLOOKUP(tblOrders[[#This Row],[ProductID]], tblProducts[ProductID], tblProducts[Category])</f>
        <v>Office</v>
      </c>
      <c r="M3392">
        <f>_xlfn.XLOOKUP(tblOrders[[#This Row],[ProductID]], tblProducts[ProductID], tblProducts[CostPrice])</f>
        <v>27558</v>
      </c>
      <c r="N3392">
        <f>tblOrders[[#This Row],[Sales]]-(tblOrders[[#This Row],[CostPrice]]*tblOrders[[#This Row],[Quantity]])</f>
        <v>515876.4</v>
      </c>
      <c r="O3392" t="str">
        <f>TEXT(tblOrders[[#This Row],[Date]],"mmm-yyyy")</f>
        <v>Jan-2025</v>
      </c>
      <c r="P3392" t="str">
        <f>_xlfn.XLOOKUP(tblOrders[[#This Row],[OrderID]], tblReturns[OrderID], tblReturns[Returned])</f>
        <v>No</v>
      </c>
      <c r="Q3392" t="str">
        <f>_xlfn.XLOOKUP(tblOrders[[#This Row],[OrderID]], tblShipping[OrderID], tblShipping[ShipMode])</f>
        <v>Pickup</v>
      </c>
      <c r="R3392" t="str">
        <f>IFERROR(_xlfn.XLOOKUP(A3391, tblCustomers[CustomerID], tblCustomers[CustomerName]), "Not Found")</f>
        <v>Not Found</v>
      </c>
      <c r="S3392" t="str">
        <f>IF(tblOrders[[#This Row],[Sales]]&gt;1000000,"High Value","Standard")</f>
        <v>Standard</v>
      </c>
      <c r="T3392" t="str">
        <f>_xlfn.XLOOKUP(tblOrders[[#This Row],[ProductID]], tblProducts[ProductID], tblProducts[ProductName])</f>
        <v>Product 93</v>
      </c>
      <c r="U3392">
        <f>_xlfn.XLOOKUP(tblOrders[[#This Row],[SalesRepID]], tblSalesreps[RepID], tblSalesreps[Target])</f>
        <v>11852878</v>
      </c>
    </row>
    <row r="3393" spans="1:21">
      <c r="A3393" t="s">
        <v>4190</v>
      </c>
      <c r="B3393" s="7" t="s">
        <v>1008</v>
      </c>
      <c r="C3393" t="s">
        <v>554</v>
      </c>
      <c r="D3393" t="s">
        <v>60</v>
      </c>
      <c r="E3393" t="s">
        <v>202</v>
      </c>
      <c r="F3393" t="s">
        <v>88</v>
      </c>
      <c r="G3393">
        <v>5</v>
      </c>
      <c r="H3393">
        <v>0.1</v>
      </c>
      <c r="I3393" s="2">
        <v>333207</v>
      </c>
      <c r="J3393" t="str">
        <f>_xlfn.XLOOKUP(tblOrders[[#This Row],[CustomerID]], tblCustomers[CustomerID], tblCustomers[CustomerName])</f>
        <v>Customer 219</v>
      </c>
      <c r="K3393" t="str">
        <f>_xlfn.XLOOKUP(tblOrders[[#This Row],[CustomerID]], tblCustomers[CustomerID], tblCustomers[Segment])</f>
        <v>SME</v>
      </c>
      <c r="L3393" t="str">
        <f>_xlfn.XLOOKUP(tblOrders[[#This Row],[ProductID]], tblProducts[ProductID], tblProducts[Category])</f>
        <v>Office</v>
      </c>
      <c r="M3393">
        <f>_xlfn.XLOOKUP(tblOrders[[#This Row],[ProductID]], tblProducts[ProductID], tblProducts[CostPrice])</f>
        <v>62137</v>
      </c>
      <c r="N3393">
        <f>tblOrders[[#This Row],[Sales]]-(tblOrders[[#This Row],[CostPrice]]*tblOrders[[#This Row],[Quantity]])</f>
        <v>22522</v>
      </c>
      <c r="O3393" t="str">
        <f>TEXT(tblOrders[[#This Row],[Date]],"mmm-yyyy")</f>
        <v>Apr-2025</v>
      </c>
      <c r="P3393" t="str">
        <f>_xlfn.XLOOKUP(tblOrders[[#This Row],[OrderID]], tblReturns[OrderID], tblReturns[Returned])</f>
        <v>No</v>
      </c>
      <c r="Q3393" t="str">
        <f>_xlfn.XLOOKUP(tblOrders[[#This Row],[OrderID]], tblShipping[OrderID], tblShipping[ShipMode])</f>
        <v>Standard</v>
      </c>
      <c r="R3393" t="str">
        <f>IFERROR(_xlfn.XLOOKUP(A3392, tblCustomers[CustomerID], tblCustomers[CustomerName]), "Not Found")</f>
        <v>Not Found</v>
      </c>
      <c r="S3393" t="str">
        <f>IF(tblOrders[[#This Row],[Sales]]&gt;1000000,"High Value","Standard")</f>
        <v>Standard</v>
      </c>
      <c r="T3393" t="str">
        <f>_xlfn.XLOOKUP(tblOrders[[#This Row],[ProductID]], tblProducts[ProductID], tblProducts[ProductName])</f>
        <v>Product 100</v>
      </c>
      <c r="U3393">
        <f>_xlfn.XLOOKUP(tblOrders[[#This Row],[SalesRepID]], tblSalesreps[RepID], tblSalesreps[Target])</f>
        <v>10652665</v>
      </c>
    </row>
    <row r="3394" spans="1:21">
      <c r="A3394" t="s">
        <v>4191</v>
      </c>
      <c r="B3394" s="7" t="s">
        <v>218</v>
      </c>
      <c r="C3394" t="s">
        <v>1021</v>
      </c>
      <c r="D3394" t="s">
        <v>126</v>
      </c>
      <c r="E3394" t="s">
        <v>74</v>
      </c>
      <c r="F3394" t="s">
        <v>88</v>
      </c>
      <c r="G3394">
        <v>10</v>
      </c>
      <c r="H3394">
        <v>0.15</v>
      </c>
      <c r="I3394" s="2">
        <v>793024.5</v>
      </c>
      <c r="J3394" t="str">
        <f>_xlfn.XLOOKUP(tblOrders[[#This Row],[CustomerID]], tblCustomers[CustomerID], tblCustomers[CustomerName])</f>
        <v>Customer 70</v>
      </c>
      <c r="K3394" t="str">
        <f>_xlfn.XLOOKUP(tblOrders[[#This Row],[CustomerID]], tblCustomers[CustomerID], tblCustomers[Segment])</f>
        <v>SME</v>
      </c>
      <c r="L3394" t="str">
        <f>_xlfn.XLOOKUP(tblOrders[[#This Row],[ProductID]], tblProducts[ProductID], tblProducts[Category])</f>
        <v>Furniture</v>
      </c>
      <c r="M3394">
        <f>_xlfn.XLOOKUP(tblOrders[[#This Row],[ProductID]], tblProducts[ProductID], tblProducts[CostPrice])</f>
        <v>47434</v>
      </c>
      <c r="N3394">
        <f>tblOrders[[#This Row],[Sales]]-(tblOrders[[#This Row],[CostPrice]]*tblOrders[[#This Row],[Quantity]])</f>
        <v>318684.5</v>
      </c>
      <c r="O3394" t="str">
        <f>TEXT(tblOrders[[#This Row],[Date]],"mmm-yyyy")</f>
        <v>Aug-2025</v>
      </c>
      <c r="P3394" t="str">
        <f>_xlfn.XLOOKUP(tblOrders[[#This Row],[OrderID]], tblReturns[OrderID], tblReturns[Returned])</f>
        <v>No</v>
      </c>
      <c r="Q3394" t="str">
        <f>_xlfn.XLOOKUP(tblOrders[[#This Row],[OrderID]], tblShipping[OrderID], tblShipping[ShipMode])</f>
        <v>Express</v>
      </c>
      <c r="R3394" t="str">
        <f>IFERROR(_xlfn.XLOOKUP(A3393, tblCustomers[CustomerID], tblCustomers[CustomerName]), "Not Found")</f>
        <v>Not Found</v>
      </c>
      <c r="S3394" t="str">
        <f>IF(tblOrders[[#This Row],[Sales]]&gt;1000000,"High Value","Standard")</f>
        <v>Standard</v>
      </c>
      <c r="T3394" t="str">
        <f>_xlfn.XLOOKUP(tblOrders[[#This Row],[ProductID]], tblProducts[ProductID], tblProducts[ProductName])</f>
        <v>Product 67</v>
      </c>
      <c r="U3394">
        <f>_xlfn.XLOOKUP(tblOrders[[#This Row],[SalesRepID]], tblSalesreps[RepID], tblSalesreps[Target])</f>
        <v>7254801</v>
      </c>
    </row>
    <row r="3395" spans="1:21">
      <c r="A3395" t="s">
        <v>4192</v>
      </c>
      <c r="B3395" s="7" t="s">
        <v>274</v>
      </c>
      <c r="C3395" t="s">
        <v>429</v>
      </c>
      <c r="D3395" t="s">
        <v>617</v>
      </c>
      <c r="E3395" t="s">
        <v>87</v>
      </c>
      <c r="F3395" t="s">
        <v>26</v>
      </c>
      <c r="G3395">
        <v>1</v>
      </c>
      <c r="H3395">
        <v>0.2</v>
      </c>
      <c r="I3395" s="2">
        <v>83490.399999999994</v>
      </c>
      <c r="J3395" t="str">
        <f>_xlfn.XLOOKUP(tblOrders[[#This Row],[CustomerID]], tblCustomers[CustomerID], tblCustomers[CustomerName])</f>
        <v>Customer 243</v>
      </c>
      <c r="K3395" t="str">
        <f>_xlfn.XLOOKUP(tblOrders[[#This Row],[CustomerID]], tblCustomers[CustomerID], tblCustomers[Segment])</f>
        <v>Corporate</v>
      </c>
      <c r="L3395" t="str">
        <f>_xlfn.XLOOKUP(tblOrders[[#This Row],[ProductID]], tblProducts[ProductID], tblProducts[Category])</f>
        <v>Home</v>
      </c>
      <c r="M3395">
        <f>_xlfn.XLOOKUP(tblOrders[[#This Row],[ProductID]], tblProducts[ProductID], tblProducts[CostPrice])</f>
        <v>61495</v>
      </c>
      <c r="N3395">
        <f>tblOrders[[#This Row],[Sales]]-(tblOrders[[#This Row],[CostPrice]]*tblOrders[[#This Row],[Quantity]])</f>
        <v>21995.399999999994</v>
      </c>
      <c r="O3395" t="str">
        <f>TEXT(tblOrders[[#This Row],[Date]],"mmm-yyyy")</f>
        <v>Dec-2025</v>
      </c>
      <c r="P3395" t="str">
        <f>_xlfn.XLOOKUP(tblOrders[[#This Row],[OrderID]], tblReturns[OrderID], tblReturns[Returned])</f>
        <v>No</v>
      </c>
      <c r="Q3395" t="str">
        <f>_xlfn.XLOOKUP(tblOrders[[#This Row],[OrderID]], tblShipping[OrderID], tblShipping[ShipMode])</f>
        <v>Standard</v>
      </c>
      <c r="R3395" t="str">
        <f>IFERROR(_xlfn.XLOOKUP(A3394, tblCustomers[CustomerID], tblCustomers[CustomerName]), "Not Found")</f>
        <v>Not Found</v>
      </c>
      <c r="S3395" t="str">
        <f>IF(tblOrders[[#This Row],[Sales]]&gt;1000000,"High Value","Standard")</f>
        <v>Standard</v>
      </c>
      <c r="T3395" t="str">
        <f>_xlfn.XLOOKUP(tblOrders[[#This Row],[ProductID]], tblProducts[ProductID], tblProducts[ProductName])</f>
        <v>Product 45</v>
      </c>
      <c r="U3395">
        <f>_xlfn.XLOOKUP(tblOrders[[#This Row],[SalesRepID]], tblSalesreps[RepID], tblSalesreps[Target])</f>
        <v>18500989</v>
      </c>
    </row>
    <row r="3396" spans="1:21">
      <c r="A3396" t="s">
        <v>4193</v>
      </c>
      <c r="B3396" s="7" t="s">
        <v>320</v>
      </c>
      <c r="C3396" t="s">
        <v>2082</v>
      </c>
      <c r="D3396" t="s">
        <v>64</v>
      </c>
      <c r="E3396" t="s">
        <v>202</v>
      </c>
      <c r="F3396" t="s">
        <v>20</v>
      </c>
      <c r="G3396">
        <v>1</v>
      </c>
      <c r="H3396">
        <v>0</v>
      </c>
      <c r="I3396" s="2">
        <v>119454</v>
      </c>
      <c r="J3396" t="str">
        <f>_xlfn.XLOOKUP(tblOrders[[#This Row],[CustomerID]], tblCustomers[CustomerID], tblCustomers[CustomerName])</f>
        <v>Customer 27</v>
      </c>
      <c r="K3396" t="str">
        <f>_xlfn.XLOOKUP(tblOrders[[#This Row],[CustomerID]], tblCustomers[CustomerID], tblCustomers[Segment])</f>
        <v>Consumer</v>
      </c>
      <c r="L3396" t="str">
        <f>_xlfn.XLOOKUP(tblOrders[[#This Row],[ProductID]], tblProducts[ProductID], tblProducts[Category])</f>
        <v>Office</v>
      </c>
      <c r="M3396">
        <f>_xlfn.XLOOKUP(tblOrders[[#This Row],[ProductID]], tblProducts[ProductID], tblProducts[CostPrice])</f>
        <v>13311</v>
      </c>
      <c r="N3396">
        <f>tblOrders[[#This Row],[Sales]]-(tblOrders[[#This Row],[CostPrice]]*tblOrders[[#This Row],[Quantity]])</f>
        <v>106143</v>
      </c>
      <c r="O3396" t="str">
        <f>TEXT(tblOrders[[#This Row],[Date]],"mmm-yyyy")</f>
        <v>Jun-2025</v>
      </c>
      <c r="P3396" t="str">
        <f>_xlfn.XLOOKUP(tblOrders[[#This Row],[OrderID]], tblReturns[OrderID], tblReturns[Returned])</f>
        <v>Yes</v>
      </c>
      <c r="Q3396" t="str">
        <f>_xlfn.XLOOKUP(tblOrders[[#This Row],[OrderID]], tblShipping[OrderID], tblShipping[ShipMode])</f>
        <v>Express</v>
      </c>
      <c r="R3396" t="str">
        <f>IFERROR(_xlfn.XLOOKUP(A3395, tblCustomers[CustomerID], tblCustomers[CustomerName]), "Not Found")</f>
        <v>Not Found</v>
      </c>
      <c r="S3396" t="str">
        <f>IF(tblOrders[[#This Row],[Sales]]&gt;1000000,"High Value","Standard")</f>
        <v>Standard</v>
      </c>
      <c r="T3396" t="str">
        <f>_xlfn.XLOOKUP(tblOrders[[#This Row],[ProductID]], tblProducts[ProductID], tblProducts[ProductName])</f>
        <v>Product 91</v>
      </c>
      <c r="U3396">
        <f>_xlfn.XLOOKUP(tblOrders[[#This Row],[SalesRepID]], tblSalesreps[RepID], tblSalesreps[Target])</f>
        <v>10652665</v>
      </c>
    </row>
    <row r="3397" spans="1:21">
      <c r="A3397" t="s">
        <v>4194</v>
      </c>
      <c r="B3397" s="7" t="s">
        <v>16</v>
      </c>
      <c r="C3397" t="s">
        <v>616</v>
      </c>
      <c r="D3397" t="s">
        <v>308</v>
      </c>
      <c r="E3397" t="s">
        <v>87</v>
      </c>
      <c r="F3397" t="s">
        <v>20</v>
      </c>
      <c r="G3397">
        <v>2</v>
      </c>
      <c r="H3397">
        <v>0.15</v>
      </c>
      <c r="I3397" s="2">
        <v>42814.5</v>
      </c>
      <c r="J3397" t="str">
        <f>_xlfn.XLOOKUP(tblOrders[[#This Row],[CustomerID]], tblCustomers[CustomerID], tblCustomers[CustomerName])</f>
        <v>Customer 161</v>
      </c>
      <c r="K3397" t="str">
        <f>_xlfn.XLOOKUP(tblOrders[[#This Row],[CustomerID]], tblCustomers[CustomerID], tblCustomers[Segment])</f>
        <v>SME</v>
      </c>
      <c r="L3397" t="str">
        <f>_xlfn.XLOOKUP(tblOrders[[#This Row],[ProductID]], tblProducts[ProductID], tblProducts[Category])</f>
        <v>Furniture</v>
      </c>
      <c r="M3397">
        <f>_xlfn.XLOOKUP(tblOrders[[#This Row],[ProductID]], tblProducts[ProductID], tblProducts[CostPrice])</f>
        <v>27039</v>
      </c>
      <c r="N3397">
        <f>tblOrders[[#This Row],[Sales]]-(tblOrders[[#This Row],[CostPrice]]*tblOrders[[#This Row],[Quantity]])</f>
        <v>-11263.5</v>
      </c>
      <c r="O3397" t="str">
        <f>TEXT(tblOrders[[#This Row],[Date]],"mmm-yyyy")</f>
        <v>Apr-2025</v>
      </c>
      <c r="P3397" t="str">
        <f>_xlfn.XLOOKUP(tblOrders[[#This Row],[OrderID]], tblReturns[OrderID], tblReturns[Returned])</f>
        <v>Yes</v>
      </c>
      <c r="Q3397" t="str">
        <f>_xlfn.XLOOKUP(tblOrders[[#This Row],[OrderID]], tblShipping[OrderID], tblShipping[ShipMode])</f>
        <v>Standard</v>
      </c>
      <c r="R3397" t="str">
        <f>IFERROR(_xlfn.XLOOKUP(A3396, tblCustomers[CustomerID], tblCustomers[CustomerName]), "Not Found")</f>
        <v>Not Found</v>
      </c>
      <c r="S3397" t="str">
        <f>IF(tblOrders[[#This Row],[Sales]]&gt;1000000,"High Value","Standard")</f>
        <v>Standard</v>
      </c>
      <c r="T3397" t="str">
        <f>_xlfn.XLOOKUP(tblOrders[[#This Row],[ProductID]], tblProducts[ProductID], tblProducts[ProductName])</f>
        <v>Product 13</v>
      </c>
      <c r="U3397">
        <f>_xlfn.XLOOKUP(tblOrders[[#This Row],[SalesRepID]], tblSalesreps[RepID], tblSalesreps[Target])</f>
        <v>18500989</v>
      </c>
    </row>
    <row r="3398" spans="1:21">
      <c r="A3398" t="s">
        <v>4195</v>
      </c>
      <c r="B3398" s="7" t="s">
        <v>932</v>
      </c>
      <c r="C3398" t="s">
        <v>653</v>
      </c>
      <c r="D3398" t="s">
        <v>372</v>
      </c>
      <c r="E3398" t="s">
        <v>119</v>
      </c>
      <c r="F3398" t="s">
        <v>88</v>
      </c>
      <c r="G3398">
        <v>1</v>
      </c>
      <c r="H3398">
        <v>0.15</v>
      </c>
      <c r="I3398" s="2">
        <v>74703.95</v>
      </c>
      <c r="J3398" t="str">
        <f>_xlfn.XLOOKUP(tblOrders[[#This Row],[CustomerID]], tblCustomers[CustomerID], tblCustomers[CustomerName])</f>
        <v>Customer 204</v>
      </c>
      <c r="K3398" t="str">
        <f>_xlfn.XLOOKUP(tblOrders[[#This Row],[CustomerID]], tblCustomers[CustomerID], tblCustomers[Segment])</f>
        <v>Consumer</v>
      </c>
      <c r="L3398" t="str">
        <f>_xlfn.XLOOKUP(tblOrders[[#This Row],[ProductID]], tblProducts[ProductID], tblProducts[Category])</f>
        <v>Office</v>
      </c>
      <c r="M3398">
        <f>_xlfn.XLOOKUP(tblOrders[[#This Row],[ProductID]], tblProducts[ProductID], tblProducts[CostPrice])</f>
        <v>18283</v>
      </c>
      <c r="N3398">
        <f>tblOrders[[#This Row],[Sales]]-(tblOrders[[#This Row],[CostPrice]]*tblOrders[[#This Row],[Quantity]])</f>
        <v>56420.95</v>
      </c>
      <c r="O3398" t="str">
        <f>TEXT(tblOrders[[#This Row],[Date]],"mmm-yyyy")</f>
        <v>Jul-2025</v>
      </c>
      <c r="P3398" t="str">
        <f>_xlfn.XLOOKUP(tblOrders[[#This Row],[OrderID]], tblReturns[OrderID], tblReturns[Returned])</f>
        <v>No</v>
      </c>
      <c r="Q3398" t="str">
        <f>_xlfn.XLOOKUP(tblOrders[[#This Row],[OrderID]], tblShipping[OrderID], tblShipping[ShipMode])</f>
        <v>Express</v>
      </c>
      <c r="R3398" t="str">
        <f>IFERROR(_xlfn.XLOOKUP(A3397, tblCustomers[CustomerID], tblCustomers[CustomerName]), "Not Found")</f>
        <v>Not Found</v>
      </c>
      <c r="S3398" t="str">
        <f>IF(tblOrders[[#This Row],[Sales]]&gt;1000000,"High Value","Standard")</f>
        <v>Standard</v>
      </c>
      <c r="T3398" t="str">
        <f>_xlfn.XLOOKUP(tblOrders[[#This Row],[ProductID]], tblProducts[ProductID], tblProducts[ProductName])</f>
        <v>Product 57</v>
      </c>
      <c r="U3398">
        <f>_xlfn.XLOOKUP(tblOrders[[#This Row],[SalesRepID]], tblSalesreps[RepID], tblSalesreps[Target])</f>
        <v>5886694</v>
      </c>
    </row>
    <row r="3399" spans="1:21">
      <c r="A3399" t="s">
        <v>4196</v>
      </c>
      <c r="B3399" s="7" t="s">
        <v>780</v>
      </c>
      <c r="C3399" t="s">
        <v>828</v>
      </c>
      <c r="D3399" t="s">
        <v>454</v>
      </c>
      <c r="E3399" t="s">
        <v>210</v>
      </c>
      <c r="F3399" t="s">
        <v>51</v>
      </c>
      <c r="G3399">
        <v>1</v>
      </c>
      <c r="H3399">
        <v>0.2</v>
      </c>
      <c r="I3399" s="2">
        <v>79244.800000000003</v>
      </c>
      <c r="J3399" t="str">
        <f>_xlfn.XLOOKUP(tblOrders[[#This Row],[CustomerID]], tblCustomers[CustomerID], tblCustomers[CustomerName])</f>
        <v>Customer 39</v>
      </c>
      <c r="K3399" t="str">
        <f>_xlfn.XLOOKUP(tblOrders[[#This Row],[CustomerID]], tblCustomers[CustomerID], tblCustomers[Segment])</f>
        <v>Corporate</v>
      </c>
      <c r="L3399" t="str">
        <f>_xlfn.XLOOKUP(tblOrders[[#This Row],[ProductID]], tblProducts[ProductID], tblProducts[Category])</f>
        <v>Furniture</v>
      </c>
      <c r="M3399">
        <f>_xlfn.XLOOKUP(tblOrders[[#This Row],[ProductID]], tblProducts[ProductID], tblProducts[CostPrice])</f>
        <v>31369</v>
      </c>
      <c r="N3399">
        <f>tblOrders[[#This Row],[Sales]]-(tblOrders[[#This Row],[CostPrice]]*tblOrders[[#This Row],[Quantity]])</f>
        <v>47875.8</v>
      </c>
      <c r="O3399" t="str">
        <f>TEXT(tblOrders[[#This Row],[Date]],"mmm-yyyy")</f>
        <v>Dec-2025</v>
      </c>
      <c r="P3399" t="str">
        <f>_xlfn.XLOOKUP(tblOrders[[#This Row],[OrderID]], tblReturns[OrderID], tblReturns[Returned])</f>
        <v>No</v>
      </c>
      <c r="Q3399" t="str">
        <f>_xlfn.XLOOKUP(tblOrders[[#This Row],[OrderID]], tblShipping[OrderID], tblShipping[ShipMode])</f>
        <v>Express</v>
      </c>
      <c r="R3399" t="str">
        <f>IFERROR(_xlfn.XLOOKUP(A3398, tblCustomers[CustomerID], tblCustomers[CustomerName]), "Not Found")</f>
        <v>Not Found</v>
      </c>
      <c r="S3399" t="str">
        <f>IF(tblOrders[[#This Row],[Sales]]&gt;1000000,"High Value","Standard")</f>
        <v>Standard</v>
      </c>
      <c r="T3399" t="str">
        <f>_xlfn.XLOOKUP(tblOrders[[#This Row],[ProductID]], tblProducts[ProductID], tblProducts[ProductName])</f>
        <v>Product 37</v>
      </c>
      <c r="U3399">
        <f>_xlfn.XLOOKUP(tblOrders[[#This Row],[SalesRepID]], tblSalesreps[RepID], tblSalesreps[Target])</f>
        <v>19336654</v>
      </c>
    </row>
    <row r="3400" spans="1:21">
      <c r="A3400" t="s">
        <v>4197</v>
      </c>
      <c r="B3400" s="7" t="s">
        <v>486</v>
      </c>
      <c r="C3400" t="s">
        <v>977</v>
      </c>
      <c r="D3400" t="s">
        <v>513</v>
      </c>
      <c r="E3400" t="s">
        <v>105</v>
      </c>
      <c r="F3400" t="s">
        <v>26</v>
      </c>
      <c r="G3400">
        <v>9</v>
      </c>
      <c r="H3400">
        <v>0.1</v>
      </c>
      <c r="I3400" s="2">
        <v>124950.6</v>
      </c>
      <c r="J3400" t="str">
        <f>_xlfn.XLOOKUP(tblOrders[[#This Row],[CustomerID]], tblCustomers[CustomerID], tblCustomers[CustomerName])</f>
        <v>Customer 194</v>
      </c>
      <c r="K3400" t="str">
        <f>_xlfn.XLOOKUP(tblOrders[[#This Row],[CustomerID]], tblCustomers[CustomerID], tblCustomers[Segment])</f>
        <v>SME</v>
      </c>
      <c r="L3400" t="str">
        <f>_xlfn.XLOOKUP(tblOrders[[#This Row],[ProductID]], tblProducts[ProductID], tblProducts[Category])</f>
        <v>Furniture</v>
      </c>
      <c r="M3400">
        <f>_xlfn.XLOOKUP(tblOrders[[#This Row],[ProductID]], tblProducts[ProductID], tblProducts[CostPrice])</f>
        <v>3310</v>
      </c>
      <c r="N3400">
        <f>tblOrders[[#This Row],[Sales]]-(tblOrders[[#This Row],[CostPrice]]*tblOrders[[#This Row],[Quantity]])</f>
        <v>95160.6</v>
      </c>
      <c r="O3400" t="str">
        <f>TEXT(tblOrders[[#This Row],[Date]],"mmm-yyyy")</f>
        <v>Sep-2025</v>
      </c>
      <c r="P3400" t="str">
        <f>_xlfn.XLOOKUP(tblOrders[[#This Row],[OrderID]], tblReturns[OrderID], tblReturns[Returned])</f>
        <v>No</v>
      </c>
      <c r="Q3400" t="str">
        <f>_xlfn.XLOOKUP(tblOrders[[#This Row],[OrderID]], tblShipping[OrderID], tblShipping[ShipMode])</f>
        <v>Standard</v>
      </c>
      <c r="R3400" t="str">
        <f>IFERROR(_xlfn.XLOOKUP(A3399, tblCustomers[CustomerID], tblCustomers[CustomerName]), "Not Found")</f>
        <v>Not Found</v>
      </c>
      <c r="S3400" t="str">
        <f>IF(tblOrders[[#This Row],[Sales]]&gt;1000000,"High Value","Standard")</f>
        <v>Standard</v>
      </c>
      <c r="T3400" t="str">
        <f>_xlfn.XLOOKUP(tblOrders[[#This Row],[ProductID]], tblProducts[ProductID], tblProducts[ProductName])</f>
        <v>Product 5</v>
      </c>
      <c r="U3400">
        <f>_xlfn.XLOOKUP(tblOrders[[#This Row],[SalesRepID]], tblSalesreps[RepID], tblSalesreps[Target])</f>
        <v>8698154</v>
      </c>
    </row>
    <row r="3401" spans="1:21">
      <c r="A3401" t="s">
        <v>4198</v>
      </c>
      <c r="B3401" s="7" t="s">
        <v>335</v>
      </c>
      <c r="C3401" t="s">
        <v>114</v>
      </c>
      <c r="D3401" t="s">
        <v>308</v>
      </c>
      <c r="E3401" t="s">
        <v>19</v>
      </c>
      <c r="F3401" t="s">
        <v>51</v>
      </c>
      <c r="G3401">
        <v>7</v>
      </c>
      <c r="H3401">
        <v>0.15</v>
      </c>
      <c r="I3401" s="2">
        <v>889804.65</v>
      </c>
      <c r="J3401" t="str">
        <f>_xlfn.XLOOKUP(tblOrders[[#This Row],[CustomerID]], tblCustomers[CustomerID], tblCustomers[CustomerName])</f>
        <v>Customer 191</v>
      </c>
      <c r="K3401" t="str">
        <f>_xlfn.XLOOKUP(tblOrders[[#This Row],[CustomerID]], tblCustomers[CustomerID], tblCustomers[Segment])</f>
        <v>SME</v>
      </c>
      <c r="L3401" t="str">
        <f>_xlfn.XLOOKUP(tblOrders[[#This Row],[ProductID]], tblProducts[ProductID], tblProducts[Category])</f>
        <v>Furniture</v>
      </c>
      <c r="M3401">
        <f>_xlfn.XLOOKUP(tblOrders[[#This Row],[ProductID]], tblProducts[ProductID], tblProducts[CostPrice])</f>
        <v>27039</v>
      </c>
      <c r="N3401">
        <f>tblOrders[[#This Row],[Sales]]-(tblOrders[[#This Row],[CostPrice]]*tblOrders[[#This Row],[Quantity]])</f>
        <v>700531.65</v>
      </c>
      <c r="O3401" t="str">
        <f>TEXT(tblOrders[[#This Row],[Date]],"mmm-yyyy")</f>
        <v>Feb-2025</v>
      </c>
      <c r="P3401" t="str">
        <f>_xlfn.XLOOKUP(tblOrders[[#This Row],[OrderID]], tblReturns[OrderID], tblReturns[Returned])</f>
        <v>No</v>
      </c>
      <c r="Q3401" t="str">
        <f>_xlfn.XLOOKUP(tblOrders[[#This Row],[OrderID]], tblShipping[OrderID], tblShipping[ShipMode])</f>
        <v>Standard</v>
      </c>
      <c r="R3401" t="str">
        <f>IFERROR(_xlfn.XLOOKUP(A3400, tblCustomers[CustomerID], tblCustomers[CustomerName]), "Not Found")</f>
        <v>Not Found</v>
      </c>
      <c r="S3401" t="str">
        <f>IF(tblOrders[[#This Row],[Sales]]&gt;1000000,"High Value","Standard")</f>
        <v>Standard</v>
      </c>
      <c r="T3401" t="str">
        <f>_xlfn.XLOOKUP(tblOrders[[#This Row],[ProductID]], tblProducts[ProductID], tblProducts[ProductName])</f>
        <v>Product 13</v>
      </c>
      <c r="U3401">
        <f>_xlfn.XLOOKUP(tblOrders[[#This Row],[SalesRepID]], tblSalesreps[RepID], tblSalesreps[Target])</f>
        <v>11347243</v>
      </c>
    </row>
    <row r="3402" spans="1:21">
      <c r="A3402" t="s">
        <v>4199</v>
      </c>
      <c r="B3402" s="7" t="s">
        <v>107</v>
      </c>
      <c r="C3402" t="s">
        <v>819</v>
      </c>
      <c r="D3402" t="s">
        <v>96</v>
      </c>
      <c r="E3402" t="s">
        <v>25</v>
      </c>
      <c r="F3402" t="s">
        <v>51</v>
      </c>
      <c r="G3402">
        <v>2</v>
      </c>
      <c r="H3402">
        <v>0</v>
      </c>
      <c r="I3402" s="2">
        <v>135810</v>
      </c>
      <c r="J3402" t="str">
        <f>_xlfn.XLOOKUP(tblOrders[[#This Row],[CustomerID]], tblCustomers[CustomerID], tblCustomers[CustomerName])</f>
        <v>Customer 229</v>
      </c>
      <c r="K3402" t="str">
        <f>_xlfn.XLOOKUP(tblOrders[[#This Row],[CustomerID]], tblCustomers[CustomerID], tblCustomers[Segment])</f>
        <v>SME</v>
      </c>
      <c r="L3402" t="str">
        <f>_xlfn.XLOOKUP(tblOrders[[#This Row],[ProductID]], tblProducts[ProductID], tblProducts[Category])</f>
        <v>Office</v>
      </c>
      <c r="M3402">
        <f>_xlfn.XLOOKUP(tblOrders[[#This Row],[ProductID]], tblProducts[ProductID], tblProducts[CostPrice])</f>
        <v>20831</v>
      </c>
      <c r="N3402">
        <f>tblOrders[[#This Row],[Sales]]-(tblOrders[[#This Row],[CostPrice]]*tblOrders[[#This Row],[Quantity]])</f>
        <v>94148</v>
      </c>
      <c r="O3402" t="str">
        <f>TEXT(tblOrders[[#This Row],[Date]],"mmm-yyyy")</f>
        <v>Feb-2025</v>
      </c>
      <c r="P3402" t="str">
        <f>_xlfn.XLOOKUP(tblOrders[[#This Row],[OrderID]], tblReturns[OrderID], tblReturns[Returned])</f>
        <v>Yes</v>
      </c>
      <c r="Q3402" t="str">
        <f>_xlfn.XLOOKUP(tblOrders[[#This Row],[OrderID]], tblShipping[OrderID], tblShipping[ShipMode])</f>
        <v>Standard</v>
      </c>
      <c r="R3402" t="str">
        <f>IFERROR(_xlfn.XLOOKUP(A3401, tblCustomers[CustomerID], tblCustomers[CustomerName]), "Not Found")</f>
        <v>Not Found</v>
      </c>
      <c r="S3402" t="str">
        <f>IF(tblOrders[[#This Row],[Sales]]&gt;1000000,"High Value","Standard")</f>
        <v>Standard</v>
      </c>
      <c r="T3402" t="str">
        <f>_xlfn.XLOOKUP(tblOrders[[#This Row],[ProductID]], tblProducts[ProductID], tblProducts[ProductName])</f>
        <v>Product 24</v>
      </c>
      <c r="U3402">
        <f>_xlfn.XLOOKUP(tblOrders[[#This Row],[SalesRepID]], tblSalesreps[RepID], tblSalesreps[Target])</f>
        <v>7094914</v>
      </c>
    </row>
    <row r="3403" spans="1:21">
      <c r="A3403" t="s">
        <v>4200</v>
      </c>
      <c r="B3403" s="7" t="s">
        <v>969</v>
      </c>
      <c r="C3403" t="s">
        <v>476</v>
      </c>
      <c r="D3403" t="s">
        <v>236</v>
      </c>
      <c r="E3403" t="s">
        <v>56</v>
      </c>
      <c r="F3403" t="s">
        <v>26</v>
      </c>
      <c r="G3403">
        <v>4</v>
      </c>
      <c r="H3403">
        <v>0.2</v>
      </c>
      <c r="I3403" s="2">
        <v>235452.79999999999</v>
      </c>
      <c r="J3403" t="str">
        <f>_xlfn.XLOOKUP(tblOrders[[#This Row],[CustomerID]], tblCustomers[CustomerID], tblCustomers[CustomerName])</f>
        <v>Customer 142</v>
      </c>
      <c r="K3403" t="str">
        <f>_xlfn.XLOOKUP(tblOrders[[#This Row],[CustomerID]], tblCustomers[CustomerID], tblCustomers[Segment])</f>
        <v>Consumer</v>
      </c>
      <c r="L3403" t="str">
        <f>_xlfn.XLOOKUP(tblOrders[[#This Row],[ProductID]], tblProducts[ProductID], tblProducts[Category])</f>
        <v>Furniture</v>
      </c>
      <c r="M3403">
        <f>_xlfn.XLOOKUP(tblOrders[[#This Row],[ProductID]], tblProducts[ProductID], tblProducts[CostPrice])</f>
        <v>21756</v>
      </c>
      <c r="N3403">
        <f>tblOrders[[#This Row],[Sales]]-(tblOrders[[#This Row],[CostPrice]]*tblOrders[[#This Row],[Quantity]])</f>
        <v>148428.79999999999</v>
      </c>
      <c r="O3403" t="str">
        <f>TEXT(tblOrders[[#This Row],[Date]],"mmm-yyyy")</f>
        <v>Jan-2025</v>
      </c>
      <c r="P3403" t="str">
        <f>_xlfn.XLOOKUP(tblOrders[[#This Row],[OrderID]], tblReturns[OrderID], tblReturns[Returned])</f>
        <v>No</v>
      </c>
      <c r="Q3403" t="str">
        <f>_xlfn.XLOOKUP(tblOrders[[#This Row],[OrderID]], tblShipping[OrderID], tblShipping[ShipMode])</f>
        <v>Standard</v>
      </c>
      <c r="R3403" t="str">
        <f>IFERROR(_xlfn.XLOOKUP(A3402, tblCustomers[CustomerID], tblCustomers[CustomerName]), "Not Found")</f>
        <v>Not Found</v>
      </c>
      <c r="S3403" t="str">
        <f>IF(tblOrders[[#This Row],[Sales]]&gt;1000000,"High Value","Standard")</f>
        <v>Standard</v>
      </c>
      <c r="T3403" t="str">
        <f>_xlfn.XLOOKUP(tblOrders[[#This Row],[ProductID]], tblProducts[ProductID], tblProducts[ProductName])</f>
        <v>Product 41</v>
      </c>
      <c r="U3403">
        <f>_xlfn.XLOOKUP(tblOrders[[#This Row],[SalesRepID]], tblSalesreps[RepID], tblSalesreps[Target])</f>
        <v>14265630</v>
      </c>
    </row>
    <row r="3404" spans="1:21">
      <c r="A3404" t="s">
        <v>4201</v>
      </c>
      <c r="B3404" s="7" t="s">
        <v>1149</v>
      </c>
      <c r="C3404" t="s">
        <v>355</v>
      </c>
      <c r="D3404" t="s">
        <v>100</v>
      </c>
      <c r="E3404" t="s">
        <v>205</v>
      </c>
      <c r="F3404" t="s">
        <v>88</v>
      </c>
      <c r="G3404">
        <v>5</v>
      </c>
      <c r="H3404">
        <v>0.05</v>
      </c>
      <c r="I3404" s="2">
        <v>192721.75</v>
      </c>
      <c r="J3404" t="str">
        <f>_xlfn.XLOOKUP(tblOrders[[#This Row],[CustomerID]], tblCustomers[CustomerID], tblCustomers[CustomerName])</f>
        <v>Customer 289</v>
      </c>
      <c r="K3404" t="str">
        <f>_xlfn.XLOOKUP(tblOrders[[#This Row],[CustomerID]], tblCustomers[CustomerID], tblCustomers[Segment])</f>
        <v>SME</v>
      </c>
      <c r="L3404" t="str">
        <f>_xlfn.XLOOKUP(tblOrders[[#This Row],[ProductID]], tblProducts[ProductID], tblProducts[Category])</f>
        <v>Electronics</v>
      </c>
      <c r="M3404">
        <f>_xlfn.XLOOKUP(tblOrders[[#This Row],[ProductID]], tblProducts[ProductID], tblProducts[CostPrice])</f>
        <v>39197</v>
      </c>
      <c r="N3404">
        <f>tblOrders[[#This Row],[Sales]]-(tblOrders[[#This Row],[CostPrice]]*tblOrders[[#This Row],[Quantity]])</f>
        <v>-3263.25</v>
      </c>
      <c r="O3404" t="str">
        <f>TEXT(tblOrders[[#This Row],[Date]],"mmm-yyyy")</f>
        <v>Mar-2025</v>
      </c>
      <c r="P3404" t="str">
        <f>_xlfn.XLOOKUP(tblOrders[[#This Row],[OrderID]], tblReturns[OrderID], tblReturns[Returned])</f>
        <v>No</v>
      </c>
      <c r="Q3404" t="str">
        <f>_xlfn.XLOOKUP(tblOrders[[#This Row],[OrderID]], tblShipping[OrderID], tblShipping[ShipMode])</f>
        <v>Pickup</v>
      </c>
      <c r="R3404" t="str">
        <f>IFERROR(_xlfn.XLOOKUP(A3403, tblCustomers[CustomerID], tblCustomers[CustomerName]), "Not Found")</f>
        <v>Not Found</v>
      </c>
      <c r="S3404" t="str">
        <f>IF(tblOrders[[#This Row],[Sales]]&gt;1000000,"High Value","Standard")</f>
        <v>Standard</v>
      </c>
      <c r="T3404" t="str">
        <f>_xlfn.XLOOKUP(tblOrders[[#This Row],[ProductID]], tblProducts[ProductID], tblProducts[ProductName])</f>
        <v>Product 21</v>
      </c>
      <c r="U3404">
        <f>_xlfn.XLOOKUP(tblOrders[[#This Row],[SalesRepID]], tblSalesreps[RepID], tblSalesreps[Target])</f>
        <v>16246424</v>
      </c>
    </row>
    <row r="3405" spans="1:21">
      <c r="A3405" t="s">
        <v>4202</v>
      </c>
      <c r="B3405" s="7" t="s">
        <v>1162</v>
      </c>
      <c r="C3405" t="s">
        <v>342</v>
      </c>
      <c r="D3405" t="s">
        <v>272</v>
      </c>
      <c r="E3405" t="s">
        <v>105</v>
      </c>
      <c r="F3405" t="s">
        <v>14</v>
      </c>
      <c r="G3405">
        <v>9</v>
      </c>
      <c r="H3405">
        <v>0.05</v>
      </c>
      <c r="I3405" s="2">
        <v>599372.1</v>
      </c>
      <c r="J3405" t="str">
        <f>_xlfn.XLOOKUP(tblOrders[[#This Row],[CustomerID]], tblCustomers[CustomerID], tblCustomers[CustomerName])</f>
        <v>Customer 94</v>
      </c>
      <c r="K3405" t="str">
        <f>_xlfn.XLOOKUP(tblOrders[[#This Row],[CustomerID]], tblCustomers[CustomerID], tblCustomers[Segment])</f>
        <v>SME</v>
      </c>
      <c r="L3405" t="str">
        <f>_xlfn.XLOOKUP(tblOrders[[#This Row],[ProductID]], tblProducts[ProductID], tblProducts[Category])</f>
        <v>Furniture</v>
      </c>
      <c r="M3405">
        <f>_xlfn.XLOOKUP(tblOrders[[#This Row],[ProductID]], tblProducts[ProductID], tblProducts[CostPrice])</f>
        <v>48118</v>
      </c>
      <c r="N3405">
        <f>tblOrders[[#This Row],[Sales]]-(tblOrders[[#This Row],[CostPrice]]*tblOrders[[#This Row],[Quantity]])</f>
        <v>166310.09999999998</v>
      </c>
      <c r="O3405" t="str">
        <f>TEXT(tblOrders[[#This Row],[Date]],"mmm-yyyy")</f>
        <v>Apr-2025</v>
      </c>
      <c r="P3405" t="str">
        <f>_xlfn.XLOOKUP(tblOrders[[#This Row],[OrderID]], tblReturns[OrderID], tblReturns[Returned])</f>
        <v>No</v>
      </c>
      <c r="Q3405" t="str">
        <f>_xlfn.XLOOKUP(tblOrders[[#This Row],[OrderID]], tblShipping[OrderID], tblShipping[ShipMode])</f>
        <v>Pickup</v>
      </c>
      <c r="R3405" t="str">
        <f>IFERROR(_xlfn.XLOOKUP(A3404, tblCustomers[CustomerID], tblCustomers[CustomerName]), "Not Found")</f>
        <v>Not Found</v>
      </c>
      <c r="S3405" t="str">
        <f>IF(tblOrders[[#This Row],[Sales]]&gt;1000000,"High Value","Standard")</f>
        <v>Standard</v>
      </c>
      <c r="T3405" t="str">
        <f>_xlfn.XLOOKUP(tblOrders[[#This Row],[ProductID]], tblProducts[ProductID], tblProducts[ProductName])</f>
        <v>Product 75</v>
      </c>
      <c r="U3405">
        <f>_xlfn.XLOOKUP(tblOrders[[#This Row],[SalesRepID]], tblSalesreps[RepID], tblSalesreps[Target])</f>
        <v>8698154</v>
      </c>
    </row>
    <row r="3406" spans="1:21">
      <c r="A3406" t="s">
        <v>4203</v>
      </c>
      <c r="B3406" s="7" t="s">
        <v>1151</v>
      </c>
      <c r="C3406" t="s">
        <v>1102</v>
      </c>
      <c r="D3406" t="s">
        <v>430</v>
      </c>
      <c r="E3406" t="s">
        <v>205</v>
      </c>
      <c r="F3406" t="s">
        <v>88</v>
      </c>
      <c r="G3406">
        <v>8</v>
      </c>
      <c r="H3406">
        <v>0.15</v>
      </c>
      <c r="I3406" s="2">
        <v>497270.4</v>
      </c>
      <c r="J3406" t="str">
        <f>_xlfn.XLOOKUP(tblOrders[[#This Row],[CustomerID]], tblCustomers[CustomerID], tblCustomers[CustomerName])</f>
        <v>Customer 90</v>
      </c>
      <c r="K3406" t="str">
        <f>_xlfn.XLOOKUP(tblOrders[[#This Row],[CustomerID]], tblCustomers[CustomerID], tblCustomers[Segment])</f>
        <v>Corporate</v>
      </c>
      <c r="L3406" t="str">
        <f>_xlfn.XLOOKUP(tblOrders[[#This Row],[ProductID]], tblProducts[ProductID], tblProducts[Category])</f>
        <v>Office</v>
      </c>
      <c r="M3406">
        <f>_xlfn.XLOOKUP(tblOrders[[#This Row],[ProductID]], tblProducts[ProductID], tblProducts[CostPrice])</f>
        <v>7566</v>
      </c>
      <c r="N3406">
        <f>tblOrders[[#This Row],[Sales]]-(tblOrders[[#This Row],[CostPrice]]*tblOrders[[#This Row],[Quantity]])</f>
        <v>436742.40000000002</v>
      </c>
      <c r="O3406" t="str">
        <f>TEXT(tblOrders[[#This Row],[Date]],"mmm-yyyy")</f>
        <v>Jul-2025</v>
      </c>
      <c r="P3406" t="str">
        <f>_xlfn.XLOOKUP(tblOrders[[#This Row],[OrderID]], tblReturns[OrderID], tblReturns[Returned])</f>
        <v>No</v>
      </c>
      <c r="Q3406" t="str">
        <f>_xlfn.XLOOKUP(tblOrders[[#This Row],[OrderID]], tblShipping[OrderID], tblShipping[ShipMode])</f>
        <v>Standard</v>
      </c>
      <c r="R3406" t="str">
        <f>IFERROR(_xlfn.XLOOKUP(A3405, tblCustomers[CustomerID], tblCustomers[CustomerName]), "Not Found")</f>
        <v>Not Found</v>
      </c>
      <c r="S3406" t="str">
        <f>IF(tblOrders[[#This Row],[Sales]]&gt;1000000,"High Value","Standard")</f>
        <v>Standard</v>
      </c>
      <c r="T3406" t="str">
        <f>_xlfn.XLOOKUP(tblOrders[[#This Row],[ProductID]], tblProducts[ProductID], tblProducts[ProductName])</f>
        <v>Product 85</v>
      </c>
      <c r="U3406">
        <f>_xlfn.XLOOKUP(tblOrders[[#This Row],[SalesRepID]], tblSalesreps[RepID], tblSalesreps[Target])</f>
        <v>16246424</v>
      </c>
    </row>
    <row r="3407" spans="1:21">
      <c r="A3407" t="s">
        <v>4204</v>
      </c>
      <c r="B3407" s="7" t="s">
        <v>568</v>
      </c>
      <c r="C3407" t="s">
        <v>177</v>
      </c>
      <c r="D3407" t="s">
        <v>587</v>
      </c>
      <c r="E3407" t="s">
        <v>205</v>
      </c>
      <c r="F3407" t="s">
        <v>20</v>
      </c>
      <c r="G3407">
        <v>5</v>
      </c>
      <c r="H3407">
        <v>0</v>
      </c>
      <c r="I3407" s="2">
        <v>606045</v>
      </c>
      <c r="J3407" t="str">
        <f>_xlfn.XLOOKUP(tblOrders[[#This Row],[CustomerID]], tblCustomers[CustomerID], tblCustomers[CustomerName])</f>
        <v>Customer 174</v>
      </c>
      <c r="K3407" t="str">
        <f>_xlfn.XLOOKUP(tblOrders[[#This Row],[CustomerID]], tblCustomers[CustomerID], tblCustomers[Segment])</f>
        <v>Consumer</v>
      </c>
      <c r="L3407" t="str">
        <f>_xlfn.XLOOKUP(tblOrders[[#This Row],[ProductID]], tblProducts[ProductID], tblProducts[Category])</f>
        <v>Electronics</v>
      </c>
      <c r="M3407">
        <f>_xlfn.XLOOKUP(tblOrders[[#This Row],[ProductID]], tblProducts[ProductID], tblProducts[CostPrice])</f>
        <v>67500</v>
      </c>
      <c r="N3407">
        <f>tblOrders[[#This Row],[Sales]]-(tblOrders[[#This Row],[CostPrice]]*tblOrders[[#This Row],[Quantity]])</f>
        <v>268545</v>
      </c>
      <c r="O3407" t="str">
        <f>TEXT(tblOrders[[#This Row],[Date]],"mmm-yyyy")</f>
        <v>Apr-2025</v>
      </c>
      <c r="P3407" t="str">
        <f>_xlfn.XLOOKUP(tblOrders[[#This Row],[OrderID]], tblReturns[OrderID], tblReturns[Returned])</f>
        <v>No</v>
      </c>
      <c r="Q3407" t="str">
        <f>_xlfn.XLOOKUP(tblOrders[[#This Row],[OrderID]], tblShipping[OrderID], tblShipping[ShipMode])</f>
        <v>Express</v>
      </c>
      <c r="R3407" t="str">
        <f>IFERROR(_xlfn.XLOOKUP(A3406, tblCustomers[CustomerID], tblCustomers[CustomerName]), "Not Found")</f>
        <v>Not Found</v>
      </c>
      <c r="S3407" t="str">
        <f>IF(tblOrders[[#This Row],[Sales]]&gt;1000000,"High Value","Standard")</f>
        <v>Standard</v>
      </c>
      <c r="T3407" t="str">
        <f>_xlfn.XLOOKUP(tblOrders[[#This Row],[ProductID]], tblProducts[ProductID], tblProducts[ProductName])</f>
        <v>Product 97</v>
      </c>
      <c r="U3407">
        <f>_xlfn.XLOOKUP(tblOrders[[#This Row],[SalesRepID]], tblSalesreps[RepID], tblSalesreps[Target])</f>
        <v>16246424</v>
      </c>
    </row>
    <row r="3408" spans="1:21">
      <c r="A3408" t="s">
        <v>4205</v>
      </c>
      <c r="B3408" s="7" t="s">
        <v>1701</v>
      </c>
      <c r="C3408" t="s">
        <v>451</v>
      </c>
      <c r="D3408" t="s">
        <v>372</v>
      </c>
      <c r="E3408" t="s">
        <v>197</v>
      </c>
      <c r="F3408" t="s">
        <v>51</v>
      </c>
      <c r="G3408">
        <v>4</v>
      </c>
      <c r="H3408">
        <v>0.15</v>
      </c>
      <c r="I3408" s="2">
        <v>32473.4</v>
      </c>
      <c r="J3408" t="str">
        <f>_xlfn.XLOOKUP(tblOrders[[#This Row],[CustomerID]], tblCustomers[CustomerID], tblCustomers[CustomerName])</f>
        <v>Customer 221</v>
      </c>
      <c r="K3408" t="str">
        <f>_xlfn.XLOOKUP(tblOrders[[#This Row],[CustomerID]], tblCustomers[CustomerID], tblCustomers[Segment])</f>
        <v>Consumer</v>
      </c>
      <c r="L3408" t="str">
        <f>_xlfn.XLOOKUP(tblOrders[[#This Row],[ProductID]], tblProducts[ProductID], tblProducts[Category])</f>
        <v>Office</v>
      </c>
      <c r="M3408">
        <f>_xlfn.XLOOKUP(tblOrders[[#This Row],[ProductID]], tblProducts[ProductID], tblProducts[CostPrice])</f>
        <v>18283</v>
      </c>
      <c r="N3408">
        <f>tblOrders[[#This Row],[Sales]]-(tblOrders[[#This Row],[CostPrice]]*tblOrders[[#This Row],[Quantity]])</f>
        <v>-40658.6</v>
      </c>
      <c r="O3408" t="str">
        <f>TEXT(tblOrders[[#This Row],[Date]],"mmm-yyyy")</f>
        <v>Jan-2025</v>
      </c>
      <c r="P3408" t="str">
        <f>_xlfn.XLOOKUP(tblOrders[[#This Row],[OrderID]], tblReturns[OrderID], tblReturns[Returned])</f>
        <v>No</v>
      </c>
      <c r="Q3408" t="str">
        <f>_xlfn.XLOOKUP(tblOrders[[#This Row],[OrderID]], tblShipping[OrderID], tblShipping[ShipMode])</f>
        <v>Standard</v>
      </c>
      <c r="R3408" t="str">
        <f>IFERROR(_xlfn.XLOOKUP(A3407, tblCustomers[CustomerID], tblCustomers[CustomerName]), "Not Found")</f>
        <v>Not Found</v>
      </c>
      <c r="S3408" t="str">
        <f>IF(tblOrders[[#This Row],[Sales]]&gt;1000000,"High Value","Standard")</f>
        <v>Standard</v>
      </c>
      <c r="T3408" t="str">
        <f>_xlfn.XLOOKUP(tblOrders[[#This Row],[ProductID]], tblProducts[ProductID], tblProducts[ProductName])</f>
        <v>Product 57</v>
      </c>
      <c r="U3408">
        <f>_xlfn.XLOOKUP(tblOrders[[#This Row],[SalesRepID]], tblSalesreps[RepID], tblSalesreps[Target])</f>
        <v>19562258</v>
      </c>
    </row>
    <row r="3409" spans="1:21">
      <c r="A3409" t="s">
        <v>4206</v>
      </c>
      <c r="B3409" s="7" t="s">
        <v>357</v>
      </c>
      <c r="C3409" t="s">
        <v>563</v>
      </c>
      <c r="D3409" t="s">
        <v>491</v>
      </c>
      <c r="E3409" t="s">
        <v>202</v>
      </c>
      <c r="F3409" t="s">
        <v>26</v>
      </c>
      <c r="G3409">
        <v>1</v>
      </c>
      <c r="H3409">
        <v>0.15</v>
      </c>
      <c r="I3409" s="2">
        <v>39863.300000000003</v>
      </c>
      <c r="J3409" t="str">
        <f>_xlfn.XLOOKUP(tblOrders[[#This Row],[CustomerID]], tblCustomers[CustomerID], tblCustomers[CustomerName])</f>
        <v>Customer 65</v>
      </c>
      <c r="K3409" t="str">
        <f>_xlfn.XLOOKUP(tblOrders[[#This Row],[CustomerID]], tblCustomers[CustomerID], tblCustomers[Segment])</f>
        <v>Corporate</v>
      </c>
      <c r="L3409" t="str">
        <f>_xlfn.XLOOKUP(tblOrders[[#This Row],[ProductID]], tblProducts[ProductID], tblProducts[Category])</f>
        <v>Home</v>
      </c>
      <c r="M3409">
        <f>_xlfn.XLOOKUP(tblOrders[[#This Row],[ProductID]], tblProducts[ProductID], tblProducts[CostPrice])</f>
        <v>75749</v>
      </c>
      <c r="N3409">
        <f>tblOrders[[#This Row],[Sales]]-(tblOrders[[#This Row],[CostPrice]]*tblOrders[[#This Row],[Quantity]])</f>
        <v>-35885.699999999997</v>
      </c>
      <c r="O3409" t="str">
        <f>TEXT(tblOrders[[#This Row],[Date]],"mmm-yyyy")</f>
        <v>Dec-2025</v>
      </c>
      <c r="P3409" t="str">
        <f>_xlfn.XLOOKUP(tblOrders[[#This Row],[OrderID]], tblReturns[OrderID], tblReturns[Returned])</f>
        <v>No</v>
      </c>
      <c r="Q3409" t="str">
        <f>_xlfn.XLOOKUP(tblOrders[[#This Row],[OrderID]], tblShipping[OrderID], tblShipping[ShipMode])</f>
        <v>Pickup</v>
      </c>
      <c r="R3409" t="str">
        <f>IFERROR(_xlfn.XLOOKUP(A3408, tblCustomers[CustomerID], tblCustomers[CustomerName]), "Not Found")</f>
        <v>Not Found</v>
      </c>
      <c r="S3409" t="str">
        <f>IF(tblOrders[[#This Row],[Sales]]&gt;1000000,"High Value","Standard")</f>
        <v>Standard</v>
      </c>
      <c r="T3409" t="str">
        <f>_xlfn.XLOOKUP(tblOrders[[#This Row],[ProductID]], tblProducts[ProductID], tblProducts[ProductName])</f>
        <v>Product 49</v>
      </c>
      <c r="U3409">
        <f>_xlfn.XLOOKUP(tblOrders[[#This Row],[SalesRepID]], tblSalesreps[RepID], tblSalesreps[Target])</f>
        <v>10652665</v>
      </c>
    </row>
    <row r="3410" spans="1:21">
      <c r="A3410" t="s">
        <v>4207</v>
      </c>
      <c r="B3410" s="7" t="s">
        <v>536</v>
      </c>
      <c r="C3410" t="s">
        <v>1554</v>
      </c>
      <c r="D3410" t="s">
        <v>349</v>
      </c>
      <c r="E3410" t="s">
        <v>50</v>
      </c>
      <c r="F3410" t="s">
        <v>20</v>
      </c>
      <c r="G3410">
        <v>9</v>
      </c>
      <c r="H3410">
        <v>0.15</v>
      </c>
      <c r="I3410" s="2">
        <v>810777.59999999998</v>
      </c>
      <c r="J3410" t="str">
        <f>_xlfn.XLOOKUP(tblOrders[[#This Row],[CustomerID]], tblCustomers[CustomerID], tblCustomers[CustomerName])</f>
        <v>Customer 151</v>
      </c>
      <c r="K3410" t="str">
        <f>_xlfn.XLOOKUP(tblOrders[[#This Row],[CustomerID]], tblCustomers[CustomerID], tblCustomers[Segment])</f>
        <v>SME</v>
      </c>
      <c r="L3410" t="str">
        <f>_xlfn.XLOOKUP(tblOrders[[#This Row],[ProductID]], tblProducts[ProductID], tblProducts[Category])</f>
        <v>Office</v>
      </c>
      <c r="M3410">
        <f>_xlfn.XLOOKUP(tblOrders[[#This Row],[ProductID]], tblProducts[ProductID], tblProducts[CostPrice])</f>
        <v>26900</v>
      </c>
      <c r="N3410">
        <f>tblOrders[[#This Row],[Sales]]-(tblOrders[[#This Row],[CostPrice]]*tblOrders[[#This Row],[Quantity]])</f>
        <v>568677.6</v>
      </c>
      <c r="O3410" t="str">
        <f>TEXT(tblOrders[[#This Row],[Date]],"mmm-yyyy")</f>
        <v>Apr-2025</v>
      </c>
      <c r="P3410" t="str">
        <f>_xlfn.XLOOKUP(tblOrders[[#This Row],[OrderID]], tblReturns[OrderID], tblReturns[Returned])</f>
        <v>No</v>
      </c>
      <c r="Q3410" t="str">
        <f>_xlfn.XLOOKUP(tblOrders[[#This Row],[OrderID]], tblShipping[OrderID], tblShipping[ShipMode])</f>
        <v>Express</v>
      </c>
      <c r="R3410" t="str">
        <f>IFERROR(_xlfn.XLOOKUP(A3409, tblCustomers[CustomerID], tblCustomers[CustomerName]), "Not Found")</f>
        <v>Not Found</v>
      </c>
      <c r="S3410" t="str">
        <f>IF(tblOrders[[#This Row],[Sales]]&gt;1000000,"High Value","Standard")</f>
        <v>Standard</v>
      </c>
      <c r="T3410" t="str">
        <f>_xlfn.XLOOKUP(tblOrders[[#This Row],[ProductID]], tblProducts[ProductID], tblProducts[ProductName])</f>
        <v>Product 61</v>
      </c>
      <c r="U3410">
        <f>_xlfn.XLOOKUP(tblOrders[[#This Row],[SalesRepID]], tblSalesreps[RepID], tblSalesreps[Target])</f>
        <v>17350666</v>
      </c>
    </row>
    <row r="3411" spans="1:21">
      <c r="A3411" t="s">
        <v>4208</v>
      </c>
      <c r="B3411" s="7" t="s">
        <v>805</v>
      </c>
      <c r="C3411" t="s">
        <v>219</v>
      </c>
      <c r="D3411" t="s">
        <v>201</v>
      </c>
      <c r="E3411" t="s">
        <v>56</v>
      </c>
      <c r="F3411" t="s">
        <v>14</v>
      </c>
      <c r="G3411">
        <v>8</v>
      </c>
      <c r="H3411">
        <v>0.15</v>
      </c>
      <c r="I3411" s="2">
        <v>50456</v>
      </c>
      <c r="J3411" t="str">
        <f>_xlfn.XLOOKUP(tblOrders[[#This Row],[CustomerID]], tblCustomers[CustomerID], tblCustomers[CustomerName])</f>
        <v>Customer 82</v>
      </c>
      <c r="K3411" t="str">
        <f>_xlfn.XLOOKUP(tblOrders[[#This Row],[CustomerID]], tblCustomers[CustomerID], tblCustomers[Segment])</f>
        <v>Consumer</v>
      </c>
      <c r="L3411" t="str">
        <f>_xlfn.XLOOKUP(tblOrders[[#This Row],[ProductID]], tblProducts[ProductID], tblProducts[Category])</f>
        <v>Furniture</v>
      </c>
      <c r="M3411">
        <f>_xlfn.XLOOKUP(tblOrders[[#This Row],[ProductID]], tblProducts[ProductID], tblProducts[CostPrice])</f>
        <v>22542</v>
      </c>
      <c r="N3411">
        <f>tblOrders[[#This Row],[Sales]]-(tblOrders[[#This Row],[CostPrice]]*tblOrders[[#This Row],[Quantity]])</f>
        <v>-129880</v>
      </c>
      <c r="O3411" t="str">
        <f>TEXT(tblOrders[[#This Row],[Date]],"mmm-yyyy")</f>
        <v>Dec-2025</v>
      </c>
      <c r="P3411" t="str">
        <f>_xlfn.XLOOKUP(tblOrders[[#This Row],[OrderID]], tblReturns[OrderID], tblReturns[Returned])</f>
        <v>No</v>
      </c>
      <c r="Q3411" t="str">
        <f>_xlfn.XLOOKUP(tblOrders[[#This Row],[OrderID]], tblShipping[OrderID], tblShipping[ShipMode])</f>
        <v>Express</v>
      </c>
      <c r="R3411" t="str">
        <f>IFERROR(_xlfn.XLOOKUP(A3410, tblCustomers[CustomerID], tblCustomers[CustomerName]), "Not Found")</f>
        <v>Not Found</v>
      </c>
      <c r="S3411" t="str">
        <f>IF(tblOrders[[#This Row],[Sales]]&gt;1000000,"High Value","Standard")</f>
        <v>Standard</v>
      </c>
      <c r="T3411" t="str">
        <f>_xlfn.XLOOKUP(tblOrders[[#This Row],[ProductID]], tblProducts[ProductID], tblProducts[ProductName])</f>
        <v>Product 50</v>
      </c>
      <c r="U3411">
        <f>_xlfn.XLOOKUP(tblOrders[[#This Row],[SalesRepID]], tblSalesreps[RepID], tblSalesreps[Target])</f>
        <v>14265630</v>
      </c>
    </row>
    <row r="3412" spans="1:21">
      <c r="A3412" t="s">
        <v>4209</v>
      </c>
      <c r="B3412" s="7" t="s">
        <v>225</v>
      </c>
      <c r="C3412" t="s">
        <v>559</v>
      </c>
      <c r="D3412" t="s">
        <v>174</v>
      </c>
      <c r="E3412" t="s">
        <v>210</v>
      </c>
      <c r="F3412" t="s">
        <v>20</v>
      </c>
      <c r="G3412">
        <v>9</v>
      </c>
      <c r="H3412">
        <v>0.2</v>
      </c>
      <c r="I3412" s="2">
        <v>250934.39999999999</v>
      </c>
      <c r="J3412" t="str">
        <f>_xlfn.XLOOKUP(tblOrders[[#This Row],[CustomerID]], tblCustomers[CustomerID], tblCustomers[CustomerName])</f>
        <v>Customer 293</v>
      </c>
      <c r="K3412" t="str">
        <f>_xlfn.XLOOKUP(tblOrders[[#This Row],[CustomerID]], tblCustomers[CustomerID], tblCustomers[Segment])</f>
        <v>Consumer</v>
      </c>
      <c r="L3412" t="str">
        <f>_xlfn.XLOOKUP(tblOrders[[#This Row],[ProductID]], tblProducts[ProductID], tblProducts[Category])</f>
        <v>Home</v>
      </c>
      <c r="M3412">
        <f>_xlfn.XLOOKUP(tblOrders[[#This Row],[ProductID]], tblProducts[ProductID], tblProducts[CostPrice])</f>
        <v>62348</v>
      </c>
      <c r="N3412">
        <f>tblOrders[[#This Row],[Sales]]-(tblOrders[[#This Row],[CostPrice]]*tblOrders[[#This Row],[Quantity]])</f>
        <v>-310197.59999999998</v>
      </c>
      <c r="O3412" t="str">
        <f>TEXT(tblOrders[[#This Row],[Date]],"mmm-yyyy")</f>
        <v>Oct-2025</v>
      </c>
      <c r="P3412" t="str">
        <f>_xlfn.XLOOKUP(tblOrders[[#This Row],[OrderID]], tblReturns[OrderID], tblReturns[Returned])</f>
        <v>No</v>
      </c>
      <c r="Q3412" t="str">
        <f>_xlfn.XLOOKUP(tblOrders[[#This Row],[OrderID]], tblShipping[OrderID], tblShipping[ShipMode])</f>
        <v>Express</v>
      </c>
      <c r="R3412" t="str">
        <f>IFERROR(_xlfn.XLOOKUP(A3411, tblCustomers[CustomerID], tblCustomers[CustomerName]), "Not Found")</f>
        <v>Not Found</v>
      </c>
      <c r="S3412" t="str">
        <f>IF(tblOrders[[#This Row],[Sales]]&gt;1000000,"High Value","Standard")</f>
        <v>Standard</v>
      </c>
      <c r="T3412" t="str">
        <f>_xlfn.XLOOKUP(tblOrders[[#This Row],[ProductID]], tblProducts[ProductID], tblProducts[ProductName])</f>
        <v>Product 64</v>
      </c>
      <c r="U3412">
        <f>_xlfn.XLOOKUP(tblOrders[[#This Row],[SalesRepID]], tblSalesreps[RepID], tblSalesreps[Target])</f>
        <v>19336654</v>
      </c>
    </row>
    <row r="3413" spans="1:21">
      <c r="A3413" t="s">
        <v>4210</v>
      </c>
      <c r="B3413" s="7" t="s">
        <v>1474</v>
      </c>
      <c r="C3413" t="s">
        <v>231</v>
      </c>
      <c r="D3413" t="s">
        <v>269</v>
      </c>
      <c r="E3413" t="s">
        <v>79</v>
      </c>
      <c r="F3413" t="s">
        <v>20</v>
      </c>
      <c r="G3413">
        <v>7</v>
      </c>
      <c r="H3413">
        <v>0</v>
      </c>
      <c r="I3413" s="2">
        <v>354354</v>
      </c>
      <c r="J3413" t="str">
        <f>_xlfn.XLOOKUP(tblOrders[[#This Row],[CustomerID]], tblCustomers[CustomerID], tblCustomers[CustomerName])</f>
        <v>Customer 28</v>
      </c>
      <c r="K3413" t="str">
        <f>_xlfn.XLOOKUP(tblOrders[[#This Row],[CustomerID]], tblCustomers[CustomerID], tblCustomers[Segment])</f>
        <v>SME</v>
      </c>
      <c r="L3413" t="str">
        <f>_xlfn.XLOOKUP(tblOrders[[#This Row],[ProductID]], tblProducts[ProductID], tblProducts[Category])</f>
        <v>Office</v>
      </c>
      <c r="M3413">
        <f>_xlfn.XLOOKUP(tblOrders[[#This Row],[ProductID]], tblProducts[ProductID], tblProducts[CostPrice])</f>
        <v>28606</v>
      </c>
      <c r="N3413">
        <f>tblOrders[[#This Row],[Sales]]-(tblOrders[[#This Row],[CostPrice]]*tblOrders[[#This Row],[Quantity]])</f>
        <v>154112</v>
      </c>
      <c r="O3413" t="str">
        <f>TEXT(tblOrders[[#This Row],[Date]],"mmm-yyyy")</f>
        <v>Oct-2025</v>
      </c>
      <c r="P3413" t="str">
        <f>_xlfn.XLOOKUP(tblOrders[[#This Row],[OrderID]], tblReturns[OrderID], tblReturns[Returned])</f>
        <v>No</v>
      </c>
      <c r="Q3413" t="str">
        <f>_xlfn.XLOOKUP(tblOrders[[#This Row],[OrderID]], tblShipping[OrderID], tblShipping[ShipMode])</f>
        <v>Pickup</v>
      </c>
      <c r="R3413" t="str">
        <f>IFERROR(_xlfn.XLOOKUP(A3412, tblCustomers[CustomerID], tblCustomers[CustomerName]), "Not Found")</f>
        <v>Not Found</v>
      </c>
      <c r="S3413" t="str">
        <f>IF(tblOrders[[#This Row],[Sales]]&gt;1000000,"High Value","Standard")</f>
        <v>Standard</v>
      </c>
      <c r="T3413" t="str">
        <f>_xlfn.XLOOKUP(tblOrders[[#This Row],[ProductID]], tblProducts[ProductID], tblProducts[ProductName])</f>
        <v>Product 62</v>
      </c>
      <c r="U3413">
        <f>_xlfn.XLOOKUP(tblOrders[[#This Row],[SalesRepID]], tblSalesreps[RepID], tblSalesreps[Target])</f>
        <v>8592536</v>
      </c>
    </row>
    <row r="3414" spans="1:21">
      <c r="A3414" t="s">
        <v>4211</v>
      </c>
      <c r="B3414" s="7" t="s">
        <v>456</v>
      </c>
      <c r="C3414" t="s">
        <v>658</v>
      </c>
      <c r="D3414" t="s">
        <v>397</v>
      </c>
      <c r="E3414" t="s">
        <v>186</v>
      </c>
      <c r="F3414" t="s">
        <v>51</v>
      </c>
      <c r="G3414">
        <v>9</v>
      </c>
      <c r="H3414">
        <v>0.15</v>
      </c>
      <c r="I3414" s="2">
        <v>1084777.6499999999</v>
      </c>
      <c r="J3414" t="str">
        <f>_xlfn.XLOOKUP(tblOrders[[#This Row],[CustomerID]], tblCustomers[CustomerID], tblCustomers[CustomerName])</f>
        <v>Customer 178</v>
      </c>
      <c r="K3414" t="str">
        <f>_xlfn.XLOOKUP(tblOrders[[#This Row],[CustomerID]], tblCustomers[CustomerID], tblCustomers[Segment])</f>
        <v>Consumer</v>
      </c>
      <c r="L3414" t="str">
        <f>_xlfn.XLOOKUP(tblOrders[[#This Row],[ProductID]], tblProducts[ProductID], tblProducts[Category])</f>
        <v>Electronics</v>
      </c>
      <c r="M3414">
        <f>_xlfn.XLOOKUP(tblOrders[[#This Row],[ProductID]], tblProducts[ProductID], tblProducts[CostPrice])</f>
        <v>13474</v>
      </c>
      <c r="N3414">
        <f>tblOrders[[#This Row],[Sales]]-(tblOrders[[#This Row],[CostPrice]]*tblOrders[[#This Row],[Quantity]])</f>
        <v>963511.64999999991</v>
      </c>
      <c r="O3414" t="str">
        <f>TEXT(tblOrders[[#This Row],[Date]],"mmm-yyyy")</f>
        <v>Jul-2025</v>
      </c>
      <c r="P3414" t="str">
        <f>_xlfn.XLOOKUP(tblOrders[[#This Row],[OrderID]], tblReturns[OrderID], tblReturns[Returned])</f>
        <v>No</v>
      </c>
      <c r="Q3414" t="str">
        <f>_xlfn.XLOOKUP(tblOrders[[#This Row],[OrderID]], tblShipping[OrderID], tblShipping[ShipMode])</f>
        <v>Pickup</v>
      </c>
      <c r="R3414" t="str">
        <f>IFERROR(_xlfn.XLOOKUP(A3413, tblCustomers[CustomerID], tblCustomers[CustomerName]), "Not Found")</f>
        <v>Not Found</v>
      </c>
      <c r="S3414" t="str">
        <f>IF(tblOrders[[#This Row],[Sales]]&gt;1000000,"High Value","Standard")</f>
        <v>High Value</v>
      </c>
      <c r="T3414" t="str">
        <f>_xlfn.XLOOKUP(tblOrders[[#This Row],[ProductID]], tblProducts[ProductID], tblProducts[ProductName])</f>
        <v>Product 27</v>
      </c>
      <c r="U3414">
        <f>_xlfn.XLOOKUP(tblOrders[[#This Row],[SalesRepID]], tblSalesreps[RepID], tblSalesreps[Target])</f>
        <v>15141830</v>
      </c>
    </row>
    <row r="3415" spans="1:21">
      <c r="A3415" t="s">
        <v>4212</v>
      </c>
      <c r="B3415" s="7" t="s">
        <v>1961</v>
      </c>
      <c r="C3415" t="s">
        <v>1250</v>
      </c>
      <c r="D3415" t="s">
        <v>372</v>
      </c>
      <c r="E3415" t="s">
        <v>13</v>
      </c>
      <c r="F3415" t="s">
        <v>14</v>
      </c>
      <c r="G3415">
        <v>5</v>
      </c>
      <c r="H3415">
        <v>0.2</v>
      </c>
      <c r="I3415" s="2">
        <v>587864</v>
      </c>
      <c r="J3415" t="str">
        <f>_xlfn.XLOOKUP(tblOrders[[#This Row],[CustomerID]], tblCustomers[CustomerID], tblCustomers[CustomerName])</f>
        <v>Customer 291</v>
      </c>
      <c r="K3415" t="str">
        <f>_xlfn.XLOOKUP(tblOrders[[#This Row],[CustomerID]], tblCustomers[CustomerID], tblCustomers[Segment])</f>
        <v>Consumer</v>
      </c>
      <c r="L3415" t="str">
        <f>_xlfn.XLOOKUP(tblOrders[[#This Row],[ProductID]], tblProducts[ProductID], tblProducts[Category])</f>
        <v>Office</v>
      </c>
      <c r="M3415">
        <f>_xlfn.XLOOKUP(tblOrders[[#This Row],[ProductID]], tblProducts[ProductID], tblProducts[CostPrice])</f>
        <v>18283</v>
      </c>
      <c r="N3415">
        <f>tblOrders[[#This Row],[Sales]]-(tblOrders[[#This Row],[CostPrice]]*tblOrders[[#This Row],[Quantity]])</f>
        <v>496449</v>
      </c>
      <c r="O3415" t="str">
        <f>TEXT(tblOrders[[#This Row],[Date]],"mmm-yyyy")</f>
        <v>Dec-2025</v>
      </c>
      <c r="P3415" t="str">
        <f>_xlfn.XLOOKUP(tblOrders[[#This Row],[OrderID]], tblReturns[OrderID], tblReturns[Returned])</f>
        <v>No</v>
      </c>
      <c r="Q3415" t="str">
        <f>_xlfn.XLOOKUP(tblOrders[[#This Row],[OrderID]], tblShipping[OrderID], tblShipping[ShipMode])</f>
        <v>Pickup</v>
      </c>
      <c r="R3415" t="str">
        <f>IFERROR(_xlfn.XLOOKUP(A3414, tblCustomers[CustomerID], tblCustomers[CustomerName]), "Not Found")</f>
        <v>Not Found</v>
      </c>
      <c r="S3415" t="str">
        <f>IF(tblOrders[[#This Row],[Sales]]&gt;1000000,"High Value","Standard")</f>
        <v>Standard</v>
      </c>
      <c r="T3415" t="str">
        <f>_xlfn.XLOOKUP(tblOrders[[#This Row],[ProductID]], tblProducts[ProductID], tblProducts[ProductName])</f>
        <v>Product 57</v>
      </c>
      <c r="U3415">
        <f>_xlfn.XLOOKUP(tblOrders[[#This Row],[SalesRepID]], tblSalesreps[RepID], tblSalesreps[Target])</f>
        <v>11852878</v>
      </c>
    </row>
    <row r="3416" spans="1:21">
      <c r="A3416" t="s">
        <v>4213</v>
      </c>
      <c r="B3416" s="7" t="s">
        <v>660</v>
      </c>
      <c r="C3416" t="s">
        <v>712</v>
      </c>
      <c r="D3416" t="s">
        <v>560</v>
      </c>
      <c r="E3416" t="s">
        <v>119</v>
      </c>
      <c r="F3416" t="s">
        <v>26</v>
      </c>
      <c r="G3416">
        <v>6</v>
      </c>
      <c r="H3416">
        <v>0.15</v>
      </c>
      <c r="I3416" s="2">
        <v>75699.3</v>
      </c>
      <c r="J3416" t="str">
        <f>_xlfn.XLOOKUP(tblOrders[[#This Row],[CustomerID]], tblCustomers[CustomerID], tblCustomers[CustomerName])</f>
        <v>Customer 294</v>
      </c>
      <c r="K3416" t="str">
        <f>_xlfn.XLOOKUP(tblOrders[[#This Row],[CustomerID]], tblCustomers[CustomerID], tblCustomers[Segment])</f>
        <v>SME</v>
      </c>
      <c r="L3416" t="str">
        <f>_xlfn.XLOOKUP(tblOrders[[#This Row],[ProductID]], tblProducts[ProductID], tblProducts[Category])</f>
        <v>Electronics</v>
      </c>
      <c r="M3416">
        <f>_xlfn.XLOOKUP(tblOrders[[#This Row],[ProductID]], tblProducts[ProductID], tblProducts[CostPrice])</f>
        <v>53062</v>
      </c>
      <c r="N3416">
        <f>tblOrders[[#This Row],[Sales]]-(tblOrders[[#This Row],[CostPrice]]*tblOrders[[#This Row],[Quantity]])</f>
        <v>-242672.7</v>
      </c>
      <c r="O3416" t="str">
        <f>TEXT(tblOrders[[#This Row],[Date]],"mmm-yyyy")</f>
        <v>Feb-2025</v>
      </c>
      <c r="P3416" t="str">
        <f>_xlfn.XLOOKUP(tblOrders[[#This Row],[OrderID]], tblReturns[OrderID], tblReturns[Returned])</f>
        <v>No</v>
      </c>
      <c r="Q3416" t="str">
        <f>_xlfn.XLOOKUP(tblOrders[[#This Row],[OrderID]], tblShipping[OrderID], tblShipping[ShipMode])</f>
        <v>Standard</v>
      </c>
      <c r="R3416" t="str">
        <f>IFERROR(_xlfn.XLOOKUP(A3415, tblCustomers[CustomerID], tblCustomers[CustomerName]), "Not Found")</f>
        <v>Not Found</v>
      </c>
      <c r="S3416" t="str">
        <f>IF(tblOrders[[#This Row],[Sales]]&gt;1000000,"High Value","Standard")</f>
        <v>Standard</v>
      </c>
      <c r="T3416" t="str">
        <f>_xlfn.XLOOKUP(tblOrders[[#This Row],[ProductID]], tblProducts[ProductID], tblProducts[ProductName])</f>
        <v>Product 31</v>
      </c>
      <c r="U3416">
        <f>_xlfn.XLOOKUP(tblOrders[[#This Row],[SalesRepID]], tblSalesreps[RepID], tblSalesreps[Target])</f>
        <v>5886694</v>
      </c>
    </row>
    <row r="3417" spans="1:21">
      <c r="A3417" t="s">
        <v>4214</v>
      </c>
      <c r="B3417" s="7" t="s">
        <v>640</v>
      </c>
      <c r="C3417" t="s">
        <v>484</v>
      </c>
      <c r="D3417" t="s">
        <v>1093</v>
      </c>
      <c r="E3417" t="s">
        <v>210</v>
      </c>
      <c r="F3417" t="s">
        <v>26</v>
      </c>
      <c r="G3417">
        <v>8</v>
      </c>
      <c r="H3417">
        <v>0.15</v>
      </c>
      <c r="I3417" s="2">
        <v>716550</v>
      </c>
      <c r="J3417" t="str">
        <f>_xlfn.XLOOKUP(tblOrders[[#This Row],[CustomerID]], tblCustomers[CustomerID], tblCustomers[CustomerName])</f>
        <v>Customer 97</v>
      </c>
      <c r="K3417" t="str">
        <f>_xlfn.XLOOKUP(tblOrders[[#This Row],[CustomerID]], tblCustomers[CustomerID], tblCustomers[Segment])</f>
        <v>Corporate</v>
      </c>
      <c r="L3417" t="str">
        <f>_xlfn.XLOOKUP(tblOrders[[#This Row],[ProductID]], tblProducts[ProductID], tblProducts[Category])</f>
        <v>Office</v>
      </c>
      <c r="M3417">
        <f>_xlfn.XLOOKUP(tblOrders[[#This Row],[ProductID]], tblProducts[ProductID], tblProducts[CostPrice])</f>
        <v>9813</v>
      </c>
      <c r="N3417">
        <f>tblOrders[[#This Row],[Sales]]-(tblOrders[[#This Row],[CostPrice]]*tblOrders[[#This Row],[Quantity]])</f>
        <v>638046</v>
      </c>
      <c r="O3417" t="str">
        <f>TEXT(tblOrders[[#This Row],[Date]],"mmm-yyyy")</f>
        <v>Jan-2025</v>
      </c>
      <c r="P3417" t="str">
        <f>_xlfn.XLOOKUP(tblOrders[[#This Row],[OrderID]], tblReturns[OrderID], tblReturns[Returned])</f>
        <v>No</v>
      </c>
      <c r="Q3417" t="str">
        <f>_xlfn.XLOOKUP(tblOrders[[#This Row],[OrderID]], tblShipping[OrderID], tblShipping[ShipMode])</f>
        <v>Standard</v>
      </c>
      <c r="R3417" t="str">
        <f>IFERROR(_xlfn.XLOOKUP(A3416, tblCustomers[CustomerID], tblCustomers[CustomerName]), "Not Found")</f>
        <v>Not Found</v>
      </c>
      <c r="S3417" t="str">
        <f>IF(tblOrders[[#This Row],[Sales]]&gt;1000000,"High Value","Standard")</f>
        <v>Standard</v>
      </c>
      <c r="T3417" t="str">
        <f>_xlfn.XLOOKUP(tblOrders[[#This Row],[ProductID]], tblProducts[ProductID], tblProducts[ProductName])</f>
        <v>Product 77</v>
      </c>
      <c r="U3417">
        <f>_xlfn.XLOOKUP(tblOrders[[#This Row],[SalesRepID]], tblSalesreps[RepID], tblSalesreps[Target])</f>
        <v>19336654</v>
      </c>
    </row>
    <row r="3418" spans="1:21">
      <c r="A3418" t="s">
        <v>4215</v>
      </c>
      <c r="B3418" s="7" t="s">
        <v>1050</v>
      </c>
      <c r="C3418" t="s">
        <v>893</v>
      </c>
      <c r="D3418" t="s">
        <v>397</v>
      </c>
      <c r="E3418" t="s">
        <v>87</v>
      </c>
      <c r="F3418" t="s">
        <v>51</v>
      </c>
      <c r="G3418">
        <v>10</v>
      </c>
      <c r="H3418">
        <v>0.05</v>
      </c>
      <c r="I3418" s="2">
        <v>897113.5</v>
      </c>
      <c r="J3418" t="str">
        <f>_xlfn.XLOOKUP(tblOrders[[#This Row],[CustomerID]], tblCustomers[CustomerID], tblCustomers[CustomerName])</f>
        <v>Customer 152</v>
      </c>
      <c r="K3418" t="str">
        <f>_xlfn.XLOOKUP(tblOrders[[#This Row],[CustomerID]], tblCustomers[CustomerID], tblCustomers[Segment])</f>
        <v>SME</v>
      </c>
      <c r="L3418" t="str">
        <f>_xlfn.XLOOKUP(tblOrders[[#This Row],[ProductID]], tblProducts[ProductID], tblProducts[Category])</f>
        <v>Electronics</v>
      </c>
      <c r="M3418">
        <f>_xlfn.XLOOKUP(tblOrders[[#This Row],[ProductID]], tblProducts[ProductID], tblProducts[CostPrice])</f>
        <v>13474</v>
      </c>
      <c r="N3418">
        <f>tblOrders[[#This Row],[Sales]]-(tblOrders[[#This Row],[CostPrice]]*tblOrders[[#This Row],[Quantity]])</f>
        <v>762373.5</v>
      </c>
      <c r="O3418" t="str">
        <f>TEXT(tblOrders[[#This Row],[Date]],"mmm-yyyy")</f>
        <v>May-2025</v>
      </c>
      <c r="P3418" t="str">
        <f>_xlfn.XLOOKUP(tblOrders[[#This Row],[OrderID]], tblReturns[OrderID], tblReturns[Returned])</f>
        <v>No</v>
      </c>
      <c r="Q3418" t="str">
        <f>_xlfn.XLOOKUP(tblOrders[[#This Row],[OrderID]], tblShipping[OrderID], tblShipping[ShipMode])</f>
        <v>Express</v>
      </c>
      <c r="R3418" t="str">
        <f>IFERROR(_xlfn.XLOOKUP(A3417, tblCustomers[CustomerID], tblCustomers[CustomerName]), "Not Found")</f>
        <v>Not Found</v>
      </c>
      <c r="S3418" t="str">
        <f>IF(tblOrders[[#This Row],[Sales]]&gt;1000000,"High Value","Standard")</f>
        <v>Standard</v>
      </c>
      <c r="T3418" t="str">
        <f>_xlfn.XLOOKUP(tblOrders[[#This Row],[ProductID]], tblProducts[ProductID], tblProducts[ProductName])</f>
        <v>Product 27</v>
      </c>
      <c r="U3418">
        <f>_xlfn.XLOOKUP(tblOrders[[#This Row],[SalesRepID]], tblSalesreps[RepID], tblSalesreps[Target])</f>
        <v>18500989</v>
      </c>
    </row>
    <row r="3419" spans="1:21">
      <c r="A3419" t="s">
        <v>4216</v>
      </c>
      <c r="B3419" s="7" t="s">
        <v>1095</v>
      </c>
      <c r="C3419" t="s">
        <v>515</v>
      </c>
      <c r="D3419" t="s">
        <v>1230</v>
      </c>
      <c r="E3419" t="s">
        <v>69</v>
      </c>
      <c r="F3419" t="s">
        <v>26</v>
      </c>
      <c r="G3419">
        <v>10</v>
      </c>
      <c r="H3419">
        <v>0.15</v>
      </c>
      <c r="I3419" s="2">
        <v>490747.5</v>
      </c>
      <c r="J3419" t="str">
        <f>_xlfn.XLOOKUP(tblOrders[[#This Row],[CustomerID]], tblCustomers[CustomerID], tblCustomers[CustomerName])</f>
        <v>Customer 67</v>
      </c>
      <c r="K3419" t="str">
        <f>_xlfn.XLOOKUP(tblOrders[[#This Row],[CustomerID]], tblCustomers[CustomerID], tblCustomers[Segment])</f>
        <v>SME</v>
      </c>
      <c r="L3419" t="str">
        <f>_xlfn.XLOOKUP(tblOrders[[#This Row],[ProductID]], tblProducts[ProductID], tblProducts[Category])</f>
        <v>Furniture</v>
      </c>
      <c r="M3419">
        <f>_xlfn.XLOOKUP(tblOrders[[#This Row],[ProductID]], tblProducts[ProductID], tblProducts[CostPrice])</f>
        <v>48520</v>
      </c>
      <c r="N3419">
        <f>tblOrders[[#This Row],[Sales]]-(tblOrders[[#This Row],[CostPrice]]*tblOrders[[#This Row],[Quantity]])</f>
        <v>5547.5</v>
      </c>
      <c r="O3419" t="str">
        <f>TEXT(tblOrders[[#This Row],[Date]],"mmm-yyyy")</f>
        <v>Jul-2025</v>
      </c>
      <c r="P3419" t="str">
        <f>_xlfn.XLOOKUP(tblOrders[[#This Row],[OrderID]], tblReturns[OrderID], tblReturns[Returned])</f>
        <v>No</v>
      </c>
      <c r="Q3419" t="str">
        <f>_xlfn.XLOOKUP(tblOrders[[#This Row],[OrderID]], tblShipping[OrderID], tblShipping[ShipMode])</f>
        <v>Pickup</v>
      </c>
      <c r="R3419" t="str">
        <f>IFERROR(_xlfn.XLOOKUP(A3418, tblCustomers[CustomerID], tblCustomers[CustomerName]), "Not Found")</f>
        <v>Not Found</v>
      </c>
      <c r="S3419" t="str">
        <f>IF(tblOrders[[#This Row],[Sales]]&gt;1000000,"High Value","Standard")</f>
        <v>Standard</v>
      </c>
      <c r="T3419" t="str">
        <f>_xlfn.XLOOKUP(tblOrders[[#This Row],[ProductID]], tblProducts[ProductID], tblProducts[ProductName])</f>
        <v>Product 73</v>
      </c>
      <c r="U3419">
        <f>_xlfn.XLOOKUP(tblOrders[[#This Row],[SalesRepID]], tblSalesreps[RepID], tblSalesreps[Target])</f>
        <v>19473459</v>
      </c>
    </row>
    <row r="3420" spans="1:21">
      <c r="A3420" t="s">
        <v>4217</v>
      </c>
      <c r="B3420" s="7" t="s">
        <v>1618</v>
      </c>
      <c r="C3420" t="s">
        <v>490</v>
      </c>
      <c r="D3420" t="s">
        <v>744</v>
      </c>
      <c r="E3420" t="s">
        <v>119</v>
      </c>
      <c r="F3420" t="s">
        <v>51</v>
      </c>
      <c r="G3420">
        <v>6</v>
      </c>
      <c r="H3420">
        <v>0.2</v>
      </c>
      <c r="I3420" s="2">
        <v>164673.60000000001</v>
      </c>
      <c r="J3420" t="str">
        <f>_xlfn.XLOOKUP(tblOrders[[#This Row],[CustomerID]], tblCustomers[CustomerID], tblCustomers[CustomerName])</f>
        <v>Customer 231</v>
      </c>
      <c r="K3420" t="str">
        <f>_xlfn.XLOOKUP(tblOrders[[#This Row],[CustomerID]], tblCustomers[CustomerID], tblCustomers[Segment])</f>
        <v>SME</v>
      </c>
      <c r="L3420" t="str">
        <f>_xlfn.XLOOKUP(tblOrders[[#This Row],[ProductID]], tblProducts[ProductID], tblProducts[Category])</f>
        <v>Electronics</v>
      </c>
      <c r="M3420">
        <f>_xlfn.XLOOKUP(tblOrders[[#This Row],[ProductID]], tblProducts[ProductID], tblProducts[CostPrice])</f>
        <v>37361</v>
      </c>
      <c r="N3420">
        <f>tblOrders[[#This Row],[Sales]]-(tblOrders[[#This Row],[CostPrice]]*tblOrders[[#This Row],[Quantity]])</f>
        <v>-59492.399999999994</v>
      </c>
      <c r="O3420" t="str">
        <f>TEXT(tblOrders[[#This Row],[Date]],"mmm-yyyy")</f>
        <v>Apr-2025</v>
      </c>
      <c r="P3420" t="str">
        <f>_xlfn.XLOOKUP(tblOrders[[#This Row],[OrderID]], tblReturns[OrderID], tblReturns[Returned])</f>
        <v>No</v>
      </c>
      <c r="Q3420" t="str">
        <f>_xlfn.XLOOKUP(tblOrders[[#This Row],[OrderID]], tblShipping[OrderID], tblShipping[ShipMode])</f>
        <v>Express</v>
      </c>
      <c r="R3420" t="str">
        <f>IFERROR(_xlfn.XLOOKUP(A3419, tblCustomers[CustomerID], tblCustomers[CustomerName]), "Not Found")</f>
        <v>Not Found</v>
      </c>
      <c r="S3420" t="str">
        <f>IF(tblOrders[[#This Row],[Sales]]&gt;1000000,"High Value","Standard")</f>
        <v>Standard</v>
      </c>
      <c r="T3420" t="str">
        <f>_xlfn.XLOOKUP(tblOrders[[#This Row],[ProductID]], tblProducts[ProductID], tblProducts[ProductName])</f>
        <v>Product 72</v>
      </c>
      <c r="U3420">
        <f>_xlfn.XLOOKUP(tblOrders[[#This Row],[SalesRepID]], tblSalesreps[RepID], tblSalesreps[Target])</f>
        <v>5886694</v>
      </c>
    </row>
    <row r="3421" spans="1:21">
      <c r="A3421" t="s">
        <v>4218</v>
      </c>
      <c r="B3421" s="7" t="s">
        <v>1132</v>
      </c>
      <c r="C3421" t="s">
        <v>365</v>
      </c>
      <c r="D3421" t="s">
        <v>339</v>
      </c>
      <c r="E3421" t="s">
        <v>74</v>
      </c>
      <c r="F3421" t="s">
        <v>51</v>
      </c>
      <c r="G3421">
        <v>10</v>
      </c>
      <c r="H3421">
        <v>0.05</v>
      </c>
      <c r="I3421" s="2">
        <v>834299.5</v>
      </c>
      <c r="J3421" t="str">
        <f>_xlfn.XLOOKUP(tblOrders[[#This Row],[CustomerID]], tblCustomers[CustomerID], tblCustomers[CustomerName])</f>
        <v>Customer 225</v>
      </c>
      <c r="K3421" t="str">
        <f>_xlfn.XLOOKUP(tblOrders[[#This Row],[CustomerID]], tblCustomers[CustomerID], tblCustomers[Segment])</f>
        <v>SME</v>
      </c>
      <c r="L3421" t="str">
        <f>_xlfn.XLOOKUP(tblOrders[[#This Row],[ProductID]], tblProducts[ProductID], tblProducts[Category])</f>
        <v>Office</v>
      </c>
      <c r="M3421">
        <f>_xlfn.XLOOKUP(tblOrders[[#This Row],[ProductID]], tblProducts[ProductID], tblProducts[CostPrice])</f>
        <v>73889</v>
      </c>
      <c r="N3421">
        <f>tblOrders[[#This Row],[Sales]]-(tblOrders[[#This Row],[CostPrice]]*tblOrders[[#This Row],[Quantity]])</f>
        <v>95409.5</v>
      </c>
      <c r="O3421" t="str">
        <f>TEXT(tblOrders[[#This Row],[Date]],"mmm-yyyy")</f>
        <v>Feb-2025</v>
      </c>
      <c r="P3421" t="str">
        <f>_xlfn.XLOOKUP(tblOrders[[#This Row],[OrderID]], tblReturns[OrderID], tblReturns[Returned])</f>
        <v>No</v>
      </c>
      <c r="Q3421" t="str">
        <f>_xlfn.XLOOKUP(tblOrders[[#This Row],[OrderID]], tblShipping[OrderID], tblShipping[ShipMode])</f>
        <v>Standard</v>
      </c>
      <c r="R3421" t="str">
        <f>IFERROR(_xlfn.XLOOKUP(A3420, tblCustomers[CustomerID], tblCustomers[CustomerName]), "Not Found")</f>
        <v>Not Found</v>
      </c>
      <c r="S3421" t="str">
        <f>IF(tblOrders[[#This Row],[Sales]]&gt;1000000,"High Value","Standard")</f>
        <v>Standard</v>
      </c>
      <c r="T3421" t="str">
        <f>_xlfn.XLOOKUP(tblOrders[[#This Row],[ProductID]], tblProducts[ProductID], tblProducts[ProductName])</f>
        <v>Product 83</v>
      </c>
      <c r="U3421">
        <f>_xlfn.XLOOKUP(tblOrders[[#This Row],[SalesRepID]], tblSalesreps[RepID], tblSalesreps[Target])</f>
        <v>7254801</v>
      </c>
    </row>
    <row r="3422" spans="1:21">
      <c r="A3422" t="s">
        <v>4219</v>
      </c>
      <c r="B3422" s="7" t="s">
        <v>2127</v>
      </c>
      <c r="C3422" t="s">
        <v>464</v>
      </c>
      <c r="D3422" t="s">
        <v>566</v>
      </c>
      <c r="E3422" t="s">
        <v>105</v>
      </c>
      <c r="F3422" t="s">
        <v>51</v>
      </c>
      <c r="G3422">
        <v>8</v>
      </c>
      <c r="H3422">
        <v>0.15</v>
      </c>
      <c r="I3422" s="2">
        <v>719154.4</v>
      </c>
      <c r="J3422" t="str">
        <f>_xlfn.XLOOKUP(tblOrders[[#This Row],[CustomerID]], tblCustomers[CustomerID], tblCustomers[CustomerName])</f>
        <v>Customer 187</v>
      </c>
      <c r="K3422" t="str">
        <f>_xlfn.XLOOKUP(tblOrders[[#This Row],[CustomerID]], tblCustomers[CustomerID], tblCustomers[Segment])</f>
        <v>Corporate</v>
      </c>
      <c r="L3422" t="str">
        <f>_xlfn.XLOOKUP(tblOrders[[#This Row],[ProductID]], tblProducts[ProductID], tblProducts[Category])</f>
        <v>Electronics</v>
      </c>
      <c r="M3422">
        <f>_xlfn.XLOOKUP(tblOrders[[#This Row],[ProductID]], tblProducts[ProductID], tblProducts[CostPrice])</f>
        <v>26222</v>
      </c>
      <c r="N3422">
        <f>tblOrders[[#This Row],[Sales]]-(tblOrders[[#This Row],[CostPrice]]*tblOrders[[#This Row],[Quantity]])</f>
        <v>509378.4</v>
      </c>
      <c r="O3422" t="str">
        <f>TEXT(tblOrders[[#This Row],[Date]],"mmm-yyyy")</f>
        <v>Jun-2025</v>
      </c>
      <c r="P3422" t="str">
        <f>_xlfn.XLOOKUP(tblOrders[[#This Row],[OrderID]], tblReturns[OrderID], tblReturns[Returned])</f>
        <v>No</v>
      </c>
      <c r="Q3422" t="str">
        <f>_xlfn.XLOOKUP(tblOrders[[#This Row],[OrderID]], tblShipping[OrderID], tblShipping[ShipMode])</f>
        <v>Standard</v>
      </c>
      <c r="R3422" t="str">
        <f>IFERROR(_xlfn.XLOOKUP(A3421, tblCustomers[CustomerID], tblCustomers[CustomerName]), "Not Found")</f>
        <v>Not Found</v>
      </c>
      <c r="S3422" t="str">
        <f>IF(tblOrders[[#This Row],[Sales]]&gt;1000000,"High Value","Standard")</f>
        <v>Standard</v>
      </c>
      <c r="T3422" t="str">
        <f>_xlfn.XLOOKUP(tblOrders[[#This Row],[ProductID]], tblProducts[ProductID], tblProducts[ProductName])</f>
        <v>Product 87</v>
      </c>
      <c r="U3422">
        <f>_xlfn.XLOOKUP(tblOrders[[#This Row],[SalesRepID]], tblSalesreps[RepID], tblSalesreps[Target])</f>
        <v>8698154</v>
      </c>
    </row>
    <row r="3423" spans="1:21">
      <c r="A3423" t="s">
        <v>4220</v>
      </c>
      <c r="B3423" s="7" t="s">
        <v>28</v>
      </c>
      <c r="C3423" t="s">
        <v>384</v>
      </c>
      <c r="D3423" t="s">
        <v>1034</v>
      </c>
      <c r="E3423" t="s">
        <v>186</v>
      </c>
      <c r="F3423" t="s">
        <v>88</v>
      </c>
      <c r="G3423">
        <v>4</v>
      </c>
      <c r="H3423">
        <v>0.15</v>
      </c>
      <c r="I3423" s="2">
        <v>316475.40000000002</v>
      </c>
      <c r="J3423" t="str">
        <f>_xlfn.XLOOKUP(tblOrders[[#This Row],[CustomerID]], tblCustomers[CustomerID], tblCustomers[CustomerName])</f>
        <v>Customer 234</v>
      </c>
      <c r="K3423" t="str">
        <f>_xlfn.XLOOKUP(tblOrders[[#This Row],[CustomerID]], tblCustomers[CustomerID], tblCustomers[Segment])</f>
        <v>Corporate</v>
      </c>
      <c r="L3423" t="str">
        <f>_xlfn.XLOOKUP(tblOrders[[#This Row],[ProductID]], tblProducts[ProductID], tblProducts[Category])</f>
        <v>Furniture</v>
      </c>
      <c r="M3423">
        <f>_xlfn.XLOOKUP(tblOrders[[#This Row],[ProductID]], tblProducts[ProductID], tblProducts[CostPrice])</f>
        <v>51071</v>
      </c>
      <c r="N3423">
        <f>tblOrders[[#This Row],[Sales]]-(tblOrders[[#This Row],[CostPrice]]*tblOrders[[#This Row],[Quantity]])</f>
        <v>112191.40000000002</v>
      </c>
      <c r="O3423" t="str">
        <f>TEXT(tblOrders[[#This Row],[Date]],"mmm-yyyy")</f>
        <v>Aug-2025</v>
      </c>
      <c r="P3423" t="str">
        <f>_xlfn.XLOOKUP(tblOrders[[#This Row],[OrderID]], tblReturns[OrderID], tblReturns[Returned])</f>
        <v>No</v>
      </c>
      <c r="Q3423" t="str">
        <f>_xlfn.XLOOKUP(tblOrders[[#This Row],[OrderID]], tblShipping[OrderID], tblShipping[ShipMode])</f>
        <v>Standard</v>
      </c>
      <c r="R3423" t="str">
        <f>IFERROR(_xlfn.XLOOKUP(A3422, tblCustomers[CustomerID], tblCustomers[CustomerName]), "Not Found")</f>
        <v>Not Found</v>
      </c>
      <c r="S3423" t="str">
        <f>IF(tblOrders[[#This Row],[Sales]]&gt;1000000,"High Value","Standard")</f>
        <v>Standard</v>
      </c>
      <c r="T3423" t="str">
        <f>_xlfn.XLOOKUP(tblOrders[[#This Row],[ProductID]], tblProducts[ProductID], tblProducts[ProductName])</f>
        <v>Product 66</v>
      </c>
      <c r="U3423">
        <f>_xlfn.XLOOKUP(tblOrders[[#This Row],[SalesRepID]], tblSalesreps[RepID], tblSalesreps[Target])</f>
        <v>15141830</v>
      </c>
    </row>
    <row r="3424" spans="1:21">
      <c r="A3424" t="s">
        <v>4221</v>
      </c>
      <c r="B3424" s="7" t="s">
        <v>838</v>
      </c>
      <c r="C3424" t="s">
        <v>1006</v>
      </c>
      <c r="D3424" t="s">
        <v>265</v>
      </c>
      <c r="E3424" t="s">
        <v>202</v>
      </c>
      <c r="F3424" t="s">
        <v>20</v>
      </c>
      <c r="G3424">
        <v>2</v>
      </c>
      <c r="H3424">
        <v>0.15</v>
      </c>
      <c r="I3424" s="2">
        <v>92270.9</v>
      </c>
      <c r="J3424" t="str">
        <f>_xlfn.XLOOKUP(tblOrders[[#This Row],[CustomerID]], tblCustomers[CustomerID], tblCustomers[CustomerName])</f>
        <v>Customer 45</v>
      </c>
      <c r="K3424" t="str">
        <f>_xlfn.XLOOKUP(tblOrders[[#This Row],[CustomerID]], tblCustomers[CustomerID], tblCustomers[Segment])</f>
        <v>Consumer</v>
      </c>
      <c r="L3424" t="str">
        <f>_xlfn.XLOOKUP(tblOrders[[#This Row],[ProductID]], tblProducts[ProductID], tblProducts[Category])</f>
        <v>Home</v>
      </c>
      <c r="M3424">
        <f>_xlfn.XLOOKUP(tblOrders[[#This Row],[ProductID]], tblProducts[ProductID], tblProducts[CostPrice])</f>
        <v>33642</v>
      </c>
      <c r="N3424">
        <f>tblOrders[[#This Row],[Sales]]-(tblOrders[[#This Row],[CostPrice]]*tblOrders[[#This Row],[Quantity]])</f>
        <v>24986.899999999994</v>
      </c>
      <c r="O3424" t="str">
        <f>TEXT(tblOrders[[#This Row],[Date]],"mmm-yyyy")</f>
        <v>Mar-2025</v>
      </c>
      <c r="P3424" t="str">
        <f>_xlfn.XLOOKUP(tblOrders[[#This Row],[OrderID]], tblReturns[OrderID], tblReturns[Returned])</f>
        <v>No</v>
      </c>
      <c r="Q3424" t="str">
        <f>_xlfn.XLOOKUP(tblOrders[[#This Row],[OrderID]], tblShipping[OrderID], tblShipping[ShipMode])</f>
        <v>Standard</v>
      </c>
      <c r="R3424" t="str">
        <f>IFERROR(_xlfn.XLOOKUP(A3423, tblCustomers[CustomerID], tblCustomers[CustomerName]), "Not Found")</f>
        <v>Not Found</v>
      </c>
      <c r="S3424" t="str">
        <f>IF(tblOrders[[#This Row],[Sales]]&gt;1000000,"High Value","Standard")</f>
        <v>Standard</v>
      </c>
      <c r="T3424" t="str">
        <f>_xlfn.XLOOKUP(tblOrders[[#This Row],[ProductID]], tblProducts[ProductID], tblProducts[ProductName])</f>
        <v>Product 17</v>
      </c>
      <c r="U3424">
        <f>_xlfn.XLOOKUP(tblOrders[[#This Row],[SalesRepID]], tblSalesreps[RepID], tblSalesreps[Target])</f>
        <v>10652665</v>
      </c>
    </row>
    <row r="3425" spans="1:21">
      <c r="A3425" t="s">
        <v>4222</v>
      </c>
      <c r="B3425" s="7" t="s">
        <v>438</v>
      </c>
      <c r="C3425" t="s">
        <v>426</v>
      </c>
      <c r="D3425" t="s">
        <v>49</v>
      </c>
      <c r="E3425" t="s">
        <v>186</v>
      </c>
      <c r="F3425" t="s">
        <v>14</v>
      </c>
      <c r="G3425">
        <v>3</v>
      </c>
      <c r="H3425">
        <v>0</v>
      </c>
      <c r="I3425" s="2">
        <v>234282</v>
      </c>
      <c r="J3425" t="str">
        <f>_xlfn.XLOOKUP(tblOrders[[#This Row],[CustomerID]], tblCustomers[CustomerID], tblCustomers[CustomerName])</f>
        <v>Customer 195</v>
      </c>
      <c r="K3425" t="str">
        <f>_xlfn.XLOOKUP(tblOrders[[#This Row],[CustomerID]], tblCustomers[CustomerID], tblCustomers[Segment])</f>
        <v>Corporate</v>
      </c>
      <c r="L3425" t="str">
        <f>_xlfn.XLOOKUP(tblOrders[[#This Row],[ProductID]], tblProducts[ProductID], tblProducts[Category])</f>
        <v>Home</v>
      </c>
      <c r="M3425">
        <f>_xlfn.XLOOKUP(tblOrders[[#This Row],[ProductID]], tblProducts[ProductID], tblProducts[CostPrice])</f>
        <v>71372</v>
      </c>
      <c r="N3425">
        <f>tblOrders[[#This Row],[Sales]]-(tblOrders[[#This Row],[CostPrice]]*tblOrders[[#This Row],[Quantity]])</f>
        <v>20166</v>
      </c>
      <c r="O3425" t="str">
        <f>TEXT(tblOrders[[#This Row],[Date]],"mmm-yyyy")</f>
        <v>Jun-2025</v>
      </c>
      <c r="P3425" t="str">
        <f>_xlfn.XLOOKUP(tblOrders[[#This Row],[OrderID]], tblReturns[OrderID], tblReturns[Returned])</f>
        <v>No</v>
      </c>
      <c r="Q3425" t="str">
        <f>_xlfn.XLOOKUP(tblOrders[[#This Row],[OrderID]], tblShipping[OrderID], tblShipping[ShipMode])</f>
        <v>Pickup</v>
      </c>
      <c r="R3425" t="str">
        <f>IFERROR(_xlfn.XLOOKUP(A3424, tblCustomers[CustomerID], tblCustomers[CustomerName]), "Not Found")</f>
        <v>Not Found</v>
      </c>
      <c r="S3425" t="str">
        <f>IF(tblOrders[[#This Row],[Sales]]&gt;1000000,"High Value","Standard")</f>
        <v>Standard</v>
      </c>
      <c r="T3425" t="str">
        <f>_xlfn.XLOOKUP(tblOrders[[#This Row],[ProductID]], tblProducts[ProductID], tblProducts[ProductName])</f>
        <v>Product 51</v>
      </c>
      <c r="U3425">
        <f>_xlfn.XLOOKUP(tblOrders[[#This Row],[SalesRepID]], tblSalesreps[RepID], tblSalesreps[Target])</f>
        <v>15141830</v>
      </c>
    </row>
    <row r="3426" spans="1:21">
      <c r="A3426" t="s">
        <v>4223</v>
      </c>
      <c r="B3426" s="7" t="s">
        <v>1605</v>
      </c>
      <c r="C3426" t="s">
        <v>436</v>
      </c>
      <c r="D3426" t="s">
        <v>115</v>
      </c>
      <c r="E3426" t="s">
        <v>87</v>
      </c>
      <c r="F3426" t="s">
        <v>14</v>
      </c>
      <c r="G3426">
        <v>7</v>
      </c>
      <c r="H3426">
        <v>0.05</v>
      </c>
      <c r="I3426" s="2">
        <v>716896.6</v>
      </c>
      <c r="J3426" t="str">
        <f>_xlfn.XLOOKUP(tblOrders[[#This Row],[CustomerID]], tblCustomers[CustomerID], tblCustomers[CustomerName])</f>
        <v>Customer 129</v>
      </c>
      <c r="K3426" t="str">
        <f>_xlfn.XLOOKUP(tblOrders[[#This Row],[CustomerID]], tblCustomers[CustomerID], tblCustomers[Segment])</f>
        <v>Corporate</v>
      </c>
      <c r="L3426" t="str">
        <f>_xlfn.XLOOKUP(tblOrders[[#This Row],[ProductID]], tblProducts[ProductID], tblProducts[Category])</f>
        <v>Electronics</v>
      </c>
      <c r="M3426">
        <f>_xlfn.XLOOKUP(tblOrders[[#This Row],[ProductID]], tblProducts[ProductID], tblProducts[CostPrice])</f>
        <v>66631</v>
      </c>
      <c r="N3426">
        <f>tblOrders[[#This Row],[Sales]]-(tblOrders[[#This Row],[CostPrice]]*tblOrders[[#This Row],[Quantity]])</f>
        <v>250479.59999999998</v>
      </c>
      <c r="O3426" t="str">
        <f>TEXT(tblOrders[[#This Row],[Date]],"mmm-yyyy")</f>
        <v>Jan-2025</v>
      </c>
      <c r="P3426" t="str">
        <f>_xlfn.XLOOKUP(tblOrders[[#This Row],[OrderID]], tblReturns[OrderID], tblReturns[Returned])</f>
        <v>No</v>
      </c>
      <c r="Q3426" t="str">
        <f>_xlfn.XLOOKUP(tblOrders[[#This Row],[OrderID]], tblShipping[OrderID], tblShipping[ShipMode])</f>
        <v>Pickup</v>
      </c>
      <c r="R3426" t="str">
        <f>IFERROR(_xlfn.XLOOKUP(A3425, tblCustomers[CustomerID], tblCustomers[CustomerName]), "Not Found")</f>
        <v>Not Found</v>
      </c>
      <c r="S3426" t="str">
        <f>IF(tblOrders[[#This Row],[Sales]]&gt;1000000,"High Value","Standard")</f>
        <v>Standard</v>
      </c>
      <c r="T3426" t="str">
        <f>_xlfn.XLOOKUP(tblOrders[[#This Row],[ProductID]], tblProducts[ProductID], tblProducts[ProductName])</f>
        <v>Product 70</v>
      </c>
      <c r="U3426">
        <f>_xlfn.XLOOKUP(tblOrders[[#This Row],[SalesRepID]], tblSalesreps[RepID], tblSalesreps[Target])</f>
        <v>18500989</v>
      </c>
    </row>
    <row r="3427" spans="1:21">
      <c r="A3427" t="s">
        <v>4224</v>
      </c>
      <c r="B3427" s="7" t="s">
        <v>1246</v>
      </c>
      <c r="C3427" t="s">
        <v>705</v>
      </c>
      <c r="D3427" t="s">
        <v>100</v>
      </c>
      <c r="E3427" t="s">
        <v>119</v>
      </c>
      <c r="F3427" t="s">
        <v>20</v>
      </c>
      <c r="G3427">
        <v>2</v>
      </c>
      <c r="H3427">
        <v>0.1</v>
      </c>
      <c r="I3427" s="2">
        <v>242490.6</v>
      </c>
      <c r="J3427" t="str">
        <f>_xlfn.XLOOKUP(tblOrders[[#This Row],[CustomerID]], tblCustomers[CustomerID], tblCustomers[CustomerName])</f>
        <v>Customer 228</v>
      </c>
      <c r="K3427" t="str">
        <f>_xlfn.XLOOKUP(tblOrders[[#This Row],[CustomerID]], tblCustomers[CustomerID], tblCustomers[Segment])</f>
        <v>Corporate</v>
      </c>
      <c r="L3427" t="str">
        <f>_xlfn.XLOOKUP(tblOrders[[#This Row],[ProductID]], tblProducts[ProductID], tblProducts[Category])</f>
        <v>Electronics</v>
      </c>
      <c r="M3427">
        <f>_xlfn.XLOOKUP(tblOrders[[#This Row],[ProductID]], tblProducts[ProductID], tblProducts[CostPrice])</f>
        <v>39197</v>
      </c>
      <c r="N3427">
        <f>tblOrders[[#This Row],[Sales]]-(tblOrders[[#This Row],[CostPrice]]*tblOrders[[#This Row],[Quantity]])</f>
        <v>164096.6</v>
      </c>
      <c r="O3427" t="str">
        <f>TEXT(tblOrders[[#This Row],[Date]],"mmm-yyyy")</f>
        <v>Jun-2025</v>
      </c>
      <c r="P3427" t="str">
        <f>_xlfn.XLOOKUP(tblOrders[[#This Row],[OrderID]], tblReturns[OrderID], tblReturns[Returned])</f>
        <v>No</v>
      </c>
      <c r="Q3427" t="str">
        <f>_xlfn.XLOOKUP(tblOrders[[#This Row],[OrderID]], tblShipping[OrderID], tblShipping[ShipMode])</f>
        <v>Express</v>
      </c>
      <c r="R3427" t="str">
        <f>IFERROR(_xlfn.XLOOKUP(A3426, tblCustomers[CustomerID], tblCustomers[CustomerName]), "Not Found")</f>
        <v>Not Found</v>
      </c>
      <c r="S3427" t="str">
        <f>IF(tblOrders[[#This Row],[Sales]]&gt;1000000,"High Value","Standard")</f>
        <v>Standard</v>
      </c>
      <c r="T3427" t="str">
        <f>_xlfn.XLOOKUP(tblOrders[[#This Row],[ProductID]], tblProducts[ProductID], tblProducts[ProductName])</f>
        <v>Product 21</v>
      </c>
      <c r="U3427">
        <f>_xlfn.XLOOKUP(tblOrders[[#This Row],[SalesRepID]], tblSalesreps[RepID], tblSalesreps[Target])</f>
        <v>5886694</v>
      </c>
    </row>
    <row r="3428" spans="1:21">
      <c r="A3428" t="s">
        <v>4225</v>
      </c>
      <c r="B3428" s="7" t="s">
        <v>607</v>
      </c>
      <c r="C3428" t="s">
        <v>724</v>
      </c>
      <c r="D3428" t="s">
        <v>314</v>
      </c>
      <c r="E3428" t="s">
        <v>205</v>
      </c>
      <c r="F3428" t="s">
        <v>20</v>
      </c>
      <c r="G3428">
        <v>8</v>
      </c>
      <c r="H3428">
        <v>0</v>
      </c>
      <c r="I3428" s="2">
        <v>562688</v>
      </c>
      <c r="J3428" t="str">
        <f>_xlfn.XLOOKUP(tblOrders[[#This Row],[CustomerID]], tblCustomers[CustomerID], tblCustomers[CustomerName])</f>
        <v>Customer 162</v>
      </c>
      <c r="K3428" t="str">
        <f>_xlfn.XLOOKUP(tblOrders[[#This Row],[CustomerID]], tblCustomers[CustomerID], tblCustomers[Segment])</f>
        <v>Consumer</v>
      </c>
      <c r="L3428" t="str">
        <f>_xlfn.XLOOKUP(tblOrders[[#This Row],[ProductID]], tblProducts[ProductID], tblProducts[Category])</f>
        <v>Furniture</v>
      </c>
      <c r="M3428">
        <f>_xlfn.XLOOKUP(tblOrders[[#This Row],[ProductID]], tblProducts[ProductID], tblProducts[CostPrice])</f>
        <v>10109</v>
      </c>
      <c r="N3428">
        <f>tblOrders[[#This Row],[Sales]]-(tblOrders[[#This Row],[CostPrice]]*tblOrders[[#This Row],[Quantity]])</f>
        <v>481816</v>
      </c>
      <c r="O3428" t="str">
        <f>TEXT(tblOrders[[#This Row],[Date]],"mmm-yyyy")</f>
        <v>Dec-2025</v>
      </c>
      <c r="P3428" t="str">
        <f>_xlfn.XLOOKUP(tblOrders[[#This Row],[OrderID]], tblReturns[OrderID], tblReturns[Returned])</f>
        <v>No</v>
      </c>
      <c r="Q3428" t="str">
        <f>_xlfn.XLOOKUP(tblOrders[[#This Row],[OrderID]], tblShipping[OrderID], tblShipping[ShipMode])</f>
        <v>Pickup</v>
      </c>
      <c r="R3428" t="str">
        <f>IFERROR(_xlfn.XLOOKUP(A3427, tblCustomers[CustomerID], tblCustomers[CustomerName]), "Not Found")</f>
        <v>Not Found</v>
      </c>
      <c r="S3428" t="str">
        <f>IF(tblOrders[[#This Row],[Sales]]&gt;1000000,"High Value","Standard")</f>
        <v>Standard</v>
      </c>
      <c r="T3428" t="str">
        <f>_xlfn.XLOOKUP(tblOrders[[#This Row],[ProductID]], tblProducts[ProductID], tblProducts[ProductName])</f>
        <v>Product 8</v>
      </c>
      <c r="U3428">
        <f>_xlfn.XLOOKUP(tblOrders[[#This Row],[SalesRepID]], tblSalesreps[RepID], tblSalesreps[Target])</f>
        <v>16246424</v>
      </c>
    </row>
    <row r="3429" spans="1:21">
      <c r="A3429" t="s">
        <v>4226</v>
      </c>
      <c r="B3429" s="7" t="s">
        <v>1330</v>
      </c>
      <c r="C3429" t="s">
        <v>728</v>
      </c>
      <c r="D3429" t="s">
        <v>223</v>
      </c>
      <c r="E3429" t="s">
        <v>105</v>
      </c>
      <c r="F3429" t="s">
        <v>88</v>
      </c>
      <c r="G3429">
        <v>3</v>
      </c>
      <c r="H3429">
        <v>0</v>
      </c>
      <c r="I3429" s="2">
        <v>300528</v>
      </c>
      <c r="J3429" t="str">
        <f>_xlfn.XLOOKUP(tblOrders[[#This Row],[CustomerID]], tblCustomers[CustomerID], tblCustomers[CustomerName])</f>
        <v>Customer 138</v>
      </c>
      <c r="K3429" t="str">
        <f>_xlfn.XLOOKUP(tblOrders[[#This Row],[CustomerID]], tblCustomers[CustomerID], tblCustomers[Segment])</f>
        <v>Corporate</v>
      </c>
      <c r="L3429" t="str">
        <f>_xlfn.XLOOKUP(tblOrders[[#This Row],[ProductID]], tblProducts[ProductID], tblProducts[Category])</f>
        <v>Office</v>
      </c>
      <c r="M3429">
        <f>_xlfn.XLOOKUP(tblOrders[[#This Row],[ProductID]], tblProducts[ProductID], tblProducts[CostPrice])</f>
        <v>66106</v>
      </c>
      <c r="N3429">
        <f>tblOrders[[#This Row],[Sales]]-(tblOrders[[#This Row],[CostPrice]]*tblOrders[[#This Row],[Quantity]])</f>
        <v>102210</v>
      </c>
      <c r="O3429" t="str">
        <f>TEXT(tblOrders[[#This Row],[Date]],"mmm-yyyy")</f>
        <v>Feb-2025</v>
      </c>
      <c r="P3429" t="str">
        <f>_xlfn.XLOOKUP(tblOrders[[#This Row],[OrderID]], tblReturns[OrderID], tblReturns[Returned])</f>
        <v>No</v>
      </c>
      <c r="Q3429" t="str">
        <f>_xlfn.XLOOKUP(tblOrders[[#This Row],[OrderID]], tblShipping[OrderID], tblShipping[ShipMode])</f>
        <v>Express</v>
      </c>
      <c r="R3429" t="str">
        <f>IFERROR(_xlfn.XLOOKUP(A3428, tblCustomers[CustomerID], tblCustomers[CustomerName]), "Not Found")</f>
        <v>Not Found</v>
      </c>
      <c r="S3429" t="str">
        <f>IF(tblOrders[[#This Row],[Sales]]&gt;1000000,"High Value","Standard")</f>
        <v>Standard</v>
      </c>
      <c r="T3429" t="str">
        <f>_xlfn.XLOOKUP(tblOrders[[#This Row],[ProductID]], tblProducts[ProductID], tblProducts[ProductName])</f>
        <v>Product 58</v>
      </c>
      <c r="U3429">
        <f>_xlfn.XLOOKUP(tblOrders[[#This Row],[SalesRepID]], tblSalesreps[RepID], tblSalesreps[Target])</f>
        <v>8698154</v>
      </c>
    </row>
    <row r="3430" spans="1:21">
      <c r="A3430" t="s">
        <v>4227</v>
      </c>
      <c r="B3430" s="7" t="s">
        <v>483</v>
      </c>
      <c r="C3430" t="s">
        <v>901</v>
      </c>
      <c r="D3430" t="s">
        <v>68</v>
      </c>
      <c r="E3430" t="s">
        <v>56</v>
      </c>
      <c r="F3430" t="s">
        <v>51</v>
      </c>
      <c r="G3430">
        <v>6</v>
      </c>
      <c r="H3430">
        <v>0.15</v>
      </c>
      <c r="I3430" s="2">
        <v>295529.7</v>
      </c>
      <c r="J3430" t="str">
        <f>_xlfn.XLOOKUP(tblOrders[[#This Row],[CustomerID]], tblCustomers[CustomerID], tblCustomers[CustomerName])</f>
        <v>Customer 130</v>
      </c>
      <c r="K3430" t="str">
        <f>_xlfn.XLOOKUP(tblOrders[[#This Row],[CustomerID]], tblCustomers[CustomerID], tblCustomers[Segment])</f>
        <v>Consumer</v>
      </c>
      <c r="L3430" t="str">
        <f>_xlfn.XLOOKUP(tblOrders[[#This Row],[ProductID]], tblProducts[ProductID], tblProducts[Category])</f>
        <v>Home</v>
      </c>
      <c r="M3430">
        <f>_xlfn.XLOOKUP(tblOrders[[#This Row],[ProductID]], tblProducts[ProductID], tblProducts[CostPrice])</f>
        <v>7159</v>
      </c>
      <c r="N3430">
        <f>tblOrders[[#This Row],[Sales]]-(tblOrders[[#This Row],[CostPrice]]*tblOrders[[#This Row],[Quantity]])</f>
        <v>252575.7</v>
      </c>
      <c r="O3430" t="str">
        <f>TEXT(tblOrders[[#This Row],[Date]],"mmm-yyyy")</f>
        <v>May-2025</v>
      </c>
      <c r="P3430" t="str">
        <f>_xlfn.XLOOKUP(tblOrders[[#This Row],[OrderID]], tblReturns[OrderID], tblReturns[Returned])</f>
        <v>No</v>
      </c>
      <c r="Q3430" t="str">
        <f>_xlfn.XLOOKUP(tblOrders[[#This Row],[OrderID]], tblShipping[OrderID], tblShipping[ShipMode])</f>
        <v>Standard</v>
      </c>
      <c r="R3430" t="str">
        <f>IFERROR(_xlfn.XLOOKUP(A3429, tblCustomers[CustomerID], tblCustomers[CustomerName]), "Not Found")</f>
        <v>Not Found</v>
      </c>
      <c r="S3430" t="str">
        <f>IF(tblOrders[[#This Row],[Sales]]&gt;1000000,"High Value","Standard")</f>
        <v>Standard</v>
      </c>
      <c r="T3430" t="str">
        <f>_xlfn.XLOOKUP(tblOrders[[#This Row],[ProductID]], tblProducts[ProductID], tblProducts[ProductName])</f>
        <v>Product 26</v>
      </c>
      <c r="U3430">
        <f>_xlfn.XLOOKUP(tblOrders[[#This Row],[SalesRepID]], tblSalesreps[RepID], tblSalesreps[Target])</f>
        <v>14265630</v>
      </c>
    </row>
    <row r="3431" spans="1:21">
      <c r="A3431" t="s">
        <v>4228</v>
      </c>
      <c r="B3431" s="7" t="s">
        <v>1357</v>
      </c>
      <c r="C3431" t="s">
        <v>1564</v>
      </c>
      <c r="D3431" t="s">
        <v>474</v>
      </c>
      <c r="E3431" t="s">
        <v>74</v>
      </c>
      <c r="F3431" t="s">
        <v>26</v>
      </c>
      <c r="G3431">
        <v>7</v>
      </c>
      <c r="H3431">
        <v>0.2</v>
      </c>
      <c r="I3431" s="2">
        <v>673758.4</v>
      </c>
      <c r="J3431" t="str">
        <f>_xlfn.XLOOKUP(tblOrders[[#This Row],[CustomerID]], tblCustomers[CustomerID], tblCustomers[CustomerName])</f>
        <v>Customer 206</v>
      </c>
      <c r="K3431" t="str">
        <f>_xlfn.XLOOKUP(tblOrders[[#This Row],[CustomerID]], tblCustomers[CustomerID], tblCustomers[Segment])</f>
        <v>Consumer</v>
      </c>
      <c r="L3431" t="str">
        <f>_xlfn.XLOOKUP(tblOrders[[#This Row],[ProductID]], tblProducts[ProductID], tblProducts[Category])</f>
        <v>Office</v>
      </c>
      <c r="M3431">
        <f>_xlfn.XLOOKUP(tblOrders[[#This Row],[ProductID]], tblProducts[ProductID], tblProducts[CostPrice])</f>
        <v>5129</v>
      </c>
      <c r="N3431">
        <f>tblOrders[[#This Row],[Sales]]-(tblOrders[[#This Row],[CostPrice]]*tblOrders[[#This Row],[Quantity]])</f>
        <v>637855.4</v>
      </c>
      <c r="O3431" t="str">
        <f>TEXT(tblOrders[[#This Row],[Date]],"mmm-yyyy")</f>
        <v>Oct-2025</v>
      </c>
      <c r="P3431" t="str">
        <f>_xlfn.XLOOKUP(tblOrders[[#This Row],[OrderID]], tblReturns[OrderID], tblReturns[Returned])</f>
        <v>No</v>
      </c>
      <c r="Q3431" t="str">
        <f>_xlfn.XLOOKUP(tblOrders[[#This Row],[OrderID]], tblShipping[OrderID], tblShipping[ShipMode])</f>
        <v>Standard</v>
      </c>
      <c r="R3431" t="str">
        <f>IFERROR(_xlfn.XLOOKUP(A3430, tblCustomers[CustomerID], tblCustomers[CustomerName]), "Not Found")</f>
        <v>Not Found</v>
      </c>
      <c r="S3431" t="str">
        <f>IF(tblOrders[[#This Row],[Sales]]&gt;1000000,"High Value","Standard")</f>
        <v>Standard</v>
      </c>
      <c r="T3431" t="str">
        <f>_xlfn.XLOOKUP(tblOrders[[#This Row],[ProductID]], tblProducts[ProductID], tblProducts[ProductName])</f>
        <v>Product 69</v>
      </c>
      <c r="U3431">
        <f>_xlfn.XLOOKUP(tblOrders[[#This Row],[SalesRepID]], tblSalesreps[RepID], tblSalesreps[Target])</f>
        <v>7254801</v>
      </c>
    </row>
    <row r="3432" spans="1:21">
      <c r="A3432" t="s">
        <v>4229</v>
      </c>
      <c r="B3432" s="7" t="s">
        <v>520</v>
      </c>
      <c r="C3432" t="s">
        <v>415</v>
      </c>
      <c r="D3432" t="s">
        <v>1029</v>
      </c>
      <c r="E3432" t="s">
        <v>56</v>
      </c>
      <c r="F3432" t="s">
        <v>20</v>
      </c>
      <c r="G3432">
        <v>1</v>
      </c>
      <c r="H3432">
        <v>0.05</v>
      </c>
      <c r="I3432" s="2">
        <v>69042.2</v>
      </c>
      <c r="J3432" t="str">
        <f>_xlfn.XLOOKUP(tblOrders[[#This Row],[CustomerID]], tblCustomers[CustomerID], tblCustomers[CustomerName])</f>
        <v>Customer 81</v>
      </c>
      <c r="K3432" t="str">
        <f>_xlfn.XLOOKUP(tblOrders[[#This Row],[CustomerID]], tblCustomers[CustomerID], tblCustomers[Segment])</f>
        <v>SME</v>
      </c>
      <c r="L3432" t="str">
        <f>_xlfn.XLOOKUP(tblOrders[[#This Row],[ProductID]], tblProducts[ProductID], tblProducts[Category])</f>
        <v>Furniture</v>
      </c>
      <c r="M3432">
        <f>_xlfn.XLOOKUP(tblOrders[[#This Row],[ProductID]], tblProducts[ProductID], tblProducts[CostPrice])</f>
        <v>74501</v>
      </c>
      <c r="N3432">
        <f>tblOrders[[#This Row],[Sales]]-(tblOrders[[#This Row],[CostPrice]]*tblOrders[[#This Row],[Quantity]])</f>
        <v>-5458.8000000000029</v>
      </c>
      <c r="O3432" t="str">
        <f>TEXT(tblOrders[[#This Row],[Date]],"mmm-yyyy")</f>
        <v>Jan-2025</v>
      </c>
      <c r="P3432" t="str">
        <f>_xlfn.XLOOKUP(tblOrders[[#This Row],[OrderID]], tblReturns[OrderID], tblReturns[Returned])</f>
        <v>No</v>
      </c>
      <c r="Q3432" t="str">
        <f>_xlfn.XLOOKUP(tblOrders[[#This Row],[OrderID]], tblShipping[OrderID], tblShipping[ShipMode])</f>
        <v>Pickup</v>
      </c>
      <c r="R3432" t="str">
        <f>IFERROR(_xlfn.XLOOKUP(A3431, tblCustomers[CustomerID], tblCustomers[CustomerName]), "Not Found")</f>
        <v>Not Found</v>
      </c>
      <c r="S3432" t="str">
        <f>IF(tblOrders[[#This Row],[Sales]]&gt;1000000,"High Value","Standard")</f>
        <v>Standard</v>
      </c>
      <c r="T3432" t="str">
        <f>_xlfn.XLOOKUP(tblOrders[[#This Row],[ProductID]], tblProducts[ProductID], tblProducts[ProductName])</f>
        <v>Product 18</v>
      </c>
      <c r="U3432">
        <f>_xlfn.XLOOKUP(tblOrders[[#This Row],[SalesRepID]], tblSalesreps[RepID], tblSalesreps[Target])</f>
        <v>14265630</v>
      </c>
    </row>
    <row r="3433" spans="1:21">
      <c r="A3433" t="s">
        <v>4230</v>
      </c>
      <c r="B3433" s="7" t="s">
        <v>1889</v>
      </c>
      <c r="C3433" t="s">
        <v>1483</v>
      </c>
      <c r="D3433" t="s">
        <v>1230</v>
      </c>
      <c r="E3433" t="s">
        <v>165</v>
      </c>
      <c r="F3433" t="s">
        <v>26</v>
      </c>
      <c r="G3433">
        <v>4</v>
      </c>
      <c r="H3433">
        <v>0.2</v>
      </c>
      <c r="I3433" s="2">
        <v>407139.2</v>
      </c>
      <c r="J3433" t="str">
        <f>_xlfn.XLOOKUP(tblOrders[[#This Row],[CustomerID]], tblCustomers[CustomerID], tblCustomers[CustomerName])</f>
        <v>Customer 144</v>
      </c>
      <c r="K3433" t="str">
        <f>_xlfn.XLOOKUP(tblOrders[[#This Row],[CustomerID]], tblCustomers[CustomerID], tblCustomers[Segment])</f>
        <v>Corporate</v>
      </c>
      <c r="L3433" t="str">
        <f>_xlfn.XLOOKUP(tblOrders[[#This Row],[ProductID]], tblProducts[ProductID], tblProducts[Category])</f>
        <v>Furniture</v>
      </c>
      <c r="M3433">
        <f>_xlfn.XLOOKUP(tblOrders[[#This Row],[ProductID]], tblProducts[ProductID], tblProducts[CostPrice])</f>
        <v>48520</v>
      </c>
      <c r="N3433">
        <f>tblOrders[[#This Row],[Sales]]-(tblOrders[[#This Row],[CostPrice]]*tblOrders[[#This Row],[Quantity]])</f>
        <v>213059.20000000001</v>
      </c>
      <c r="O3433" t="str">
        <f>TEXT(tblOrders[[#This Row],[Date]],"mmm-yyyy")</f>
        <v>Oct-2025</v>
      </c>
      <c r="P3433" t="str">
        <f>_xlfn.XLOOKUP(tblOrders[[#This Row],[OrderID]], tblReturns[OrderID], tblReturns[Returned])</f>
        <v>No</v>
      </c>
      <c r="Q3433" t="str">
        <f>_xlfn.XLOOKUP(tblOrders[[#This Row],[OrderID]], tblShipping[OrderID], tblShipping[ShipMode])</f>
        <v>Pickup</v>
      </c>
      <c r="R3433" t="str">
        <f>IFERROR(_xlfn.XLOOKUP(A3432, tblCustomers[CustomerID], tblCustomers[CustomerName]), "Not Found")</f>
        <v>Not Found</v>
      </c>
      <c r="S3433" t="str">
        <f>IF(tblOrders[[#This Row],[Sales]]&gt;1000000,"High Value","Standard")</f>
        <v>Standard</v>
      </c>
      <c r="T3433" t="str">
        <f>_xlfn.XLOOKUP(tblOrders[[#This Row],[ProductID]], tblProducts[ProductID], tblProducts[ProductName])</f>
        <v>Product 73</v>
      </c>
      <c r="U3433">
        <f>_xlfn.XLOOKUP(tblOrders[[#This Row],[SalesRepID]], tblSalesreps[RepID], tblSalesreps[Target])</f>
        <v>16839910</v>
      </c>
    </row>
    <row r="3434" spans="1:21">
      <c r="A3434" t="s">
        <v>4231</v>
      </c>
      <c r="B3434" s="7" t="s">
        <v>1296</v>
      </c>
      <c r="C3434" t="s">
        <v>863</v>
      </c>
      <c r="D3434" t="s">
        <v>68</v>
      </c>
      <c r="E3434" t="s">
        <v>69</v>
      </c>
      <c r="F3434" t="s">
        <v>51</v>
      </c>
      <c r="G3434">
        <v>3</v>
      </c>
      <c r="H3434">
        <v>0</v>
      </c>
      <c r="I3434" s="2">
        <v>254151</v>
      </c>
      <c r="J3434" t="str">
        <f>_xlfn.XLOOKUP(tblOrders[[#This Row],[CustomerID]], tblCustomers[CustomerID], tblCustomers[CustomerName])</f>
        <v>Customer 193</v>
      </c>
      <c r="K3434" t="str">
        <f>_xlfn.XLOOKUP(tblOrders[[#This Row],[CustomerID]], tblCustomers[CustomerID], tblCustomers[Segment])</f>
        <v>Corporate</v>
      </c>
      <c r="L3434" t="str">
        <f>_xlfn.XLOOKUP(tblOrders[[#This Row],[ProductID]], tblProducts[ProductID], tblProducts[Category])</f>
        <v>Home</v>
      </c>
      <c r="M3434">
        <f>_xlfn.XLOOKUP(tblOrders[[#This Row],[ProductID]], tblProducts[ProductID], tblProducts[CostPrice])</f>
        <v>7159</v>
      </c>
      <c r="N3434">
        <f>tblOrders[[#This Row],[Sales]]-(tblOrders[[#This Row],[CostPrice]]*tblOrders[[#This Row],[Quantity]])</f>
        <v>232674</v>
      </c>
      <c r="O3434" t="str">
        <f>TEXT(tblOrders[[#This Row],[Date]],"mmm-yyyy")</f>
        <v>Aug-2025</v>
      </c>
      <c r="P3434" t="str">
        <f>_xlfn.XLOOKUP(tblOrders[[#This Row],[OrderID]], tblReturns[OrderID], tblReturns[Returned])</f>
        <v>No</v>
      </c>
      <c r="Q3434" t="str">
        <f>_xlfn.XLOOKUP(tblOrders[[#This Row],[OrderID]], tblShipping[OrderID], tblShipping[ShipMode])</f>
        <v>Express</v>
      </c>
      <c r="R3434" t="str">
        <f>IFERROR(_xlfn.XLOOKUP(A3433, tblCustomers[CustomerID], tblCustomers[CustomerName]), "Not Found")</f>
        <v>Not Found</v>
      </c>
      <c r="S3434" t="str">
        <f>IF(tblOrders[[#This Row],[Sales]]&gt;1000000,"High Value","Standard")</f>
        <v>Standard</v>
      </c>
      <c r="T3434" t="str">
        <f>_xlfn.XLOOKUP(tblOrders[[#This Row],[ProductID]], tblProducts[ProductID], tblProducts[ProductName])</f>
        <v>Product 26</v>
      </c>
      <c r="U3434">
        <f>_xlfn.XLOOKUP(tblOrders[[#This Row],[SalesRepID]], tblSalesreps[RepID], tblSalesreps[Target])</f>
        <v>19473459</v>
      </c>
    </row>
    <row r="3435" spans="1:21">
      <c r="A3435" t="s">
        <v>4232</v>
      </c>
      <c r="B3435" s="7" t="s">
        <v>230</v>
      </c>
      <c r="C3435" t="s">
        <v>716</v>
      </c>
      <c r="D3435" t="s">
        <v>308</v>
      </c>
      <c r="E3435" t="s">
        <v>13</v>
      </c>
      <c r="F3435" t="s">
        <v>14</v>
      </c>
      <c r="G3435">
        <v>9</v>
      </c>
      <c r="H3435">
        <v>0</v>
      </c>
      <c r="I3435" s="2">
        <v>663471</v>
      </c>
      <c r="J3435" t="str">
        <f>_xlfn.XLOOKUP(tblOrders[[#This Row],[CustomerID]], tblCustomers[CustomerID], tblCustomers[CustomerName])</f>
        <v>Customer 121</v>
      </c>
      <c r="K3435" t="str">
        <f>_xlfn.XLOOKUP(tblOrders[[#This Row],[CustomerID]], tblCustomers[CustomerID], tblCustomers[Segment])</f>
        <v>Corporate</v>
      </c>
      <c r="L3435" t="str">
        <f>_xlfn.XLOOKUP(tblOrders[[#This Row],[ProductID]], tblProducts[ProductID], tblProducts[Category])</f>
        <v>Furniture</v>
      </c>
      <c r="M3435">
        <f>_xlfn.XLOOKUP(tblOrders[[#This Row],[ProductID]], tblProducts[ProductID], tblProducts[CostPrice])</f>
        <v>27039</v>
      </c>
      <c r="N3435">
        <f>tblOrders[[#This Row],[Sales]]-(tblOrders[[#This Row],[CostPrice]]*tblOrders[[#This Row],[Quantity]])</f>
        <v>420120</v>
      </c>
      <c r="O3435" t="str">
        <f>TEXT(tblOrders[[#This Row],[Date]],"mmm-yyyy")</f>
        <v>Aug-2025</v>
      </c>
      <c r="P3435" t="str">
        <f>_xlfn.XLOOKUP(tblOrders[[#This Row],[OrderID]], tblReturns[OrderID], tblReturns[Returned])</f>
        <v>No</v>
      </c>
      <c r="Q3435" t="str">
        <f>_xlfn.XLOOKUP(tblOrders[[#This Row],[OrderID]], tblShipping[OrderID], tblShipping[ShipMode])</f>
        <v>Express</v>
      </c>
      <c r="R3435" t="str">
        <f>IFERROR(_xlfn.XLOOKUP(A3434, tblCustomers[CustomerID], tblCustomers[CustomerName]), "Not Found")</f>
        <v>Not Found</v>
      </c>
      <c r="S3435" t="str">
        <f>IF(tblOrders[[#This Row],[Sales]]&gt;1000000,"High Value","Standard")</f>
        <v>Standard</v>
      </c>
      <c r="T3435" t="str">
        <f>_xlfn.XLOOKUP(tblOrders[[#This Row],[ProductID]], tblProducts[ProductID], tblProducts[ProductName])</f>
        <v>Product 13</v>
      </c>
      <c r="U3435">
        <f>_xlfn.XLOOKUP(tblOrders[[#This Row],[SalesRepID]], tblSalesreps[RepID], tblSalesreps[Target])</f>
        <v>11852878</v>
      </c>
    </row>
    <row r="3436" spans="1:21">
      <c r="A3436" t="s">
        <v>4233</v>
      </c>
      <c r="B3436" s="7" t="s">
        <v>167</v>
      </c>
      <c r="C3436" t="s">
        <v>551</v>
      </c>
      <c r="D3436" t="s">
        <v>73</v>
      </c>
      <c r="E3436" t="s">
        <v>79</v>
      </c>
      <c r="F3436" t="s">
        <v>51</v>
      </c>
      <c r="G3436">
        <v>5</v>
      </c>
      <c r="H3436">
        <v>0.2</v>
      </c>
      <c r="I3436" s="2">
        <v>293680</v>
      </c>
      <c r="J3436" t="str">
        <f>_xlfn.XLOOKUP(tblOrders[[#This Row],[CustomerID]], tblCustomers[CustomerID], tblCustomers[CustomerName])</f>
        <v>Customer 300</v>
      </c>
      <c r="K3436" t="str">
        <f>_xlfn.XLOOKUP(tblOrders[[#This Row],[CustomerID]], tblCustomers[CustomerID], tblCustomers[Segment])</f>
        <v>SME</v>
      </c>
      <c r="L3436" t="str">
        <f>_xlfn.XLOOKUP(tblOrders[[#This Row],[ProductID]], tblProducts[ProductID], tblProducts[Category])</f>
        <v>Office</v>
      </c>
      <c r="M3436">
        <f>_xlfn.XLOOKUP(tblOrders[[#This Row],[ProductID]], tblProducts[ProductID], tblProducts[CostPrice])</f>
        <v>28523</v>
      </c>
      <c r="N3436">
        <f>tblOrders[[#This Row],[Sales]]-(tblOrders[[#This Row],[CostPrice]]*tblOrders[[#This Row],[Quantity]])</f>
        <v>151065</v>
      </c>
      <c r="O3436" t="str">
        <f>TEXT(tblOrders[[#This Row],[Date]],"mmm-yyyy")</f>
        <v>Apr-2025</v>
      </c>
      <c r="P3436" t="str">
        <f>_xlfn.XLOOKUP(tblOrders[[#This Row],[OrderID]], tblReturns[OrderID], tblReturns[Returned])</f>
        <v>No</v>
      </c>
      <c r="Q3436" t="str">
        <f>_xlfn.XLOOKUP(tblOrders[[#This Row],[OrderID]], tblShipping[OrderID], tblShipping[ShipMode])</f>
        <v>Express</v>
      </c>
      <c r="R3436" t="str">
        <f>IFERROR(_xlfn.XLOOKUP(A3435, tblCustomers[CustomerID], tblCustomers[CustomerName]), "Not Found")</f>
        <v>Not Found</v>
      </c>
      <c r="S3436" t="str">
        <f>IF(tblOrders[[#This Row],[Sales]]&gt;1000000,"High Value","Standard")</f>
        <v>Standard</v>
      </c>
      <c r="T3436" t="str">
        <f>_xlfn.XLOOKUP(tblOrders[[#This Row],[ProductID]], tblProducts[ProductID], tblProducts[ProductName])</f>
        <v>Product 30</v>
      </c>
      <c r="U3436">
        <f>_xlfn.XLOOKUP(tblOrders[[#This Row],[SalesRepID]], tblSalesreps[RepID], tblSalesreps[Target])</f>
        <v>8592536</v>
      </c>
    </row>
    <row r="3437" spans="1:21">
      <c r="A3437" t="s">
        <v>4234</v>
      </c>
      <c r="B3437" s="7" t="s">
        <v>1857</v>
      </c>
      <c r="C3437" t="s">
        <v>996</v>
      </c>
      <c r="D3437" t="s">
        <v>339</v>
      </c>
      <c r="E3437" t="s">
        <v>210</v>
      </c>
      <c r="F3437" t="s">
        <v>20</v>
      </c>
      <c r="G3437">
        <v>5</v>
      </c>
      <c r="H3437">
        <v>0</v>
      </c>
      <c r="I3437" s="2">
        <v>571310</v>
      </c>
      <c r="J3437" t="str">
        <f>_xlfn.XLOOKUP(tblOrders[[#This Row],[CustomerID]], tblCustomers[CustomerID], tblCustomers[CustomerName])</f>
        <v>Customer 189</v>
      </c>
      <c r="K3437" t="str">
        <f>_xlfn.XLOOKUP(tblOrders[[#This Row],[CustomerID]], tblCustomers[CustomerID], tblCustomers[Segment])</f>
        <v>SME</v>
      </c>
      <c r="L3437" t="str">
        <f>_xlfn.XLOOKUP(tblOrders[[#This Row],[ProductID]], tblProducts[ProductID], tblProducts[Category])</f>
        <v>Office</v>
      </c>
      <c r="M3437">
        <f>_xlfn.XLOOKUP(tblOrders[[#This Row],[ProductID]], tblProducts[ProductID], tblProducts[CostPrice])</f>
        <v>73889</v>
      </c>
      <c r="N3437">
        <f>tblOrders[[#This Row],[Sales]]-(tblOrders[[#This Row],[CostPrice]]*tblOrders[[#This Row],[Quantity]])</f>
        <v>201865</v>
      </c>
      <c r="O3437" t="str">
        <f>TEXT(tblOrders[[#This Row],[Date]],"mmm-yyyy")</f>
        <v>Nov-2025</v>
      </c>
      <c r="P3437" t="str">
        <f>_xlfn.XLOOKUP(tblOrders[[#This Row],[OrderID]], tblReturns[OrderID], tblReturns[Returned])</f>
        <v>No</v>
      </c>
      <c r="Q3437" t="str">
        <f>_xlfn.XLOOKUP(tblOrders[[#This Row],[OrderID]], tblShipping[OrderID], tblShipping[ShipMode])</f>
        <v>Pickup</v>
      </c>
      <c r="R3437" t="str">
        <f>IFERROR(_xlfn.XLOOKUP(A3436, tblCustomers[CustomerID], tblCustomers[CustomerName]), "Not Found")</f>
        <v>Not Found</v>
      </c>
      <c r="S3437" t="str">
        <f>IF(tblOrders[[#This Row],[Sales]]&gt;1000000,"High Value","Standard")</f>
        <v>Standard</v>
      </c>
      <c r="T3437" t="str">
        <f>_xlfn.XLOOKUP(tblOrders[[#This Row],[ProductID]], tblProducts[ProductID], tblProducts[ProductName])</f>
        <v>Product 83</v>
      </c>
      <c r="U3437">
        <f>_xlfn.XLOOKUP(tblOrders[[#This Row],[SalesRepID]], tblSalesreps[RepID], tblSalesreps[Target])</f>
        <v>19336654</v>
      </c>
    </row>
    <row r="3438" spans="1:21">
      <c r="A3438" t="s">
        <v>4235</v>
      </c>
      <c r="B3438" s="7" t="s">
        <v>932</v>
      </c>
      <c r="C3438" t="s">
        <v>1147</v>
      </c>
      <c r="D3438" t="s">
        <v>339</v>
      </c>
      <c r="E3438" t="s">
        <v>74</v>
      </c>
      <c r="F3438" t="s">
        <v>20</v>
      </c>
      <c r="G3438">
        <v>7</v>
      </c>
      <c r="H3438">
        <v>0</v>
      </c>
      <c r="I3438" s="2">
        <v>419398</v>
      </c>
      <c r="J3438" t="str">
        <f>_xlfn.XLOOKUP(tblOrders[[#This Row],[CustomerID]], tblCustomers[CustomerID], tblCustomers[CustomerName])</f>
        <v>Customer 258</v>
      </c>
      <c r="K3438" t="str">
        <f>_xlfn.XLOOKUP(tblOrders[[#This Row],[CustomerID]], tblCustomers[CustomerID], tblCustomers[Segment])</f>
        <v>Corporate</v>
      </c>
      <c r="L3438" t="str">
        <f>_xlfn.XLOOKUP(tblOrders[[#This Row],[ProductID]], tblProducts[ProductID], tblProducts[Category])</f>
        <v>Office</v>
      </c>
      <c r="M3438">
        <f>_xlfn.XLOOKUP(tblOrders[[#This Row],[ProductID]], tblProducts[ProductID], tblProducts[CostPrice])</f>
        <v>73889</v>
      </c>
      <c r="N3438">
        <f>tblOrders[[#This Row],[Sales]]-(tblOrders[[#This Row],[CostPrice]]*tblOrders[[#This Row],[Quantity]])</f>
        <v>-97825</v>
      </c>
      <c r="O3438" t="str">
        <f>TEXT(tblOrders[[#This Row],[Date]],"mmm-yyyy")</f>
        <v>Jul-2025</v>
      </c>
      <c r="P3438" t="str">
        <f>_xlfn.XLOOKUP(tblOrders[[#This Row],[OrderID]], tblReturns[OrderID], tblReturns[Returned])</f>
        <v>No</v>
      </c>
      <c r="Q3438" t="str">
        <f>_xlfn.XLOOKUP(tblOrders[[#This Row],[OrderID]], tblShipping[OrderID], tblShipping[ShipMode])</f>
        <v>Pickup</v>
      </c>
      <c r="R3438" t="str">
        <f>IFERROR(_xlfn.XLOOKUP(A3437, tblCustomers[CustomerID], tblCustomers[CustomerName]), "Not Found")</f>
        <v>Not Found</v>
      </c>
      <c r="S3438" t="str">
        <f>IF(tblOrders[[#This Row],[Sales]]&gt;1000000,"High Value","Standard")</f>
        <v>Standard</v>
      </c>
      <c r="T3438" t="str">
        <f>_xlfn.XLOOKUP(tblOrders[[#This Row],[ProductID]], tblProducts[ProductID], tblProducts[ProductName])</f>
        <v>Product 83</v>
      </c>
      <c r="U3438">
        <f>_xlfn.XLOOKUP(tblOrders[[#This Row],[SalesRepID]], tblSalesreps[RepID], tblSalesreps[Target])</f>
        <v>7254801</v>
      </c>
    </row>
    <row r="3439" spans="1:21">
      <c r="A3439" t="s">
        <v>4236</v>
      </c>
      <c r="B3439" s="7" t="s">
        <v>107</v>
      </c>
      <c r="C3439" t="s">
        <v>300</v>
      </c>
      <c r="D3439" t="s">
        <v>68</v>
      </c>
      <c r="E3439" t="s">
        <v>35</v>
      </c>
      <c r="F3439" t="s">
        <v>88</v>
      </c>
      <c r="G3439">
        <v>10</v>
      </c>
      <c r="H3439">
        <v>0.1</v>
      </c>
      <c r="I3439" s="2">
        <v>164610</v>
      </c>
      <c r="J3439" t="str">
        <f>_xlfn.XLOOKUP(tblOrders[[#This Row],[CustomerID]], tblCustomers[CustomerID], tblCustomers[CustomerName])</f>
        <v>Customer 211</v>
      </c>
      <c r="K3439" t="str">
        <f>_xlfn.XLOOKUP(tblOrders[[#This Row],[CustomerID]], tblCustomers[CustomerID], tblCustomers[Segment])</f>
        <v>SME</v>
      </c>
      <c r="L3439" t="str">
        <f>_xlfn.XLOOKUP(tblOrders[[#This Row],[ProductID]], tblProducts[ProductID], tblProducts[Category])</f>
        <v>Home</v>
      </c>
      <c r="M3439">
        <f>_xlfn.XLOOKUP(tblOrders[[#This Row],[ProductID]], tblProducts[ProductID], tblProducts[CostPrice])</f>
        <v>7159</v>
      </c>
      <c r="N3439">
        <f>tblOrders[[#This Row],[Sales]]-(tblOrders[[#This Row],[CostPrice]]*tblOrders[[#This Row],[Quantity]])</f>
        <v>93020</v>
      </c>
      <c r="O3439" t="str">
        <f>TEXT(tblOrders[[#This Row],[Date]],"mmm-yyyy")</f>
        <v>Feb-2025</v>
      </c>
      <c r="P3439" t="str">
        <f>_xlfn.XLOOKUP(tblOrders[[#This Row],[OrderID]], tblReturns[OrderID], tblReturns[Returned])</f>
        <v>No</v>
      </c>
      <c r="Q3439" t="str">
        <f>_xlfn.XLOOKUP(tblOrders[[#This Row],[OrderID]], tblShipping[OrderID], tblShipping[ShipMode])</f>
        <v>Express</v>
      </c>
      <c r="R3439" t="str">
        <f>IFERROR(_xlfn.XLOOKUP(A3438, tblCustomers[CustomerID], tblCustomers[CustomerName]), "Not Found")</f>
        <v>Not Found</v>
      </c>
      <c r="S3439" t="str">
        <f>IF(tblOrders[[#This Row],[Sales]]&gt;1000000,"High Value","Standard")</f>
        <v>Standard</v>
      </c>
      <c r="T3439" t="str">
        <f>_xlfn.XLOOKUP(tblOrders[[#This Row],[ProductID]], tblProducts[ProductID], tblProducts[ProductName])</f>
        <v>Product 26</v>
      </c>
      <c r="U3439">
        <f>_xlfn.XLOOKUP(tblOrders[[#This Row],[SalesRepID]], tblSalesreps[RepID], tblSalesreps[Target])</f>
        <v>19619177</v>
      </c>
    </row>
    <row r="3440" spans="1:21">
      <c r="A3440" t="s">
        <v>4237</v>
      </c>
      <c r="B3440" s="7" t="s">
        <v>679</v>
      </c>
      <c r="C3440" t="s">
        <v>810</v>
      </c>
      <c r="D3440" t="s">
        <v>372</v>
      </c>
      <c r="E3440" t="s">
        <v>19</v>
      </c>
      <c r="F3440" t="s">
        <v>14</v>
      </c>
      <c r="G3440">
        <v>9</v>
      </c>
      <c r="H3440">
        <v>0</v>
      </c>
      <c r="I3440" s="2">
        <v>77580</v>
      </c>
      <c r="J3440" t="str">
        <f>_xlfn.XLOOKUP(tblOrders[[#This Row],[CustomerID]], tblCustomers[CustomerID], tblCustomers[CustomerName])</f>
        <v>Customer 18</v>
      </c>
      <c r="K3440" t="str">
        <f>_xlfn.XLOOKUP(tblOrders[[#This Row],[CustomerID]], tblCustomers[CustomerID], tblCustomers[Segment])</f>
        <v>Corporate</v>
      </c>
      <c r="L3440" t="str">
        <f>_xlfn.XLOOKUP(tblOrders[[#This Row],[ProductID]], tblProducts[ProductID], tblProducts[Category])</f>
        <v>Office</v>
      </c>
      <c r="M3440">
        <f>_xlfn.XLOOKUP(tblOrders[[#This Row],[ProductID]], tblProducts[ProductID], tblProducts[CostPrice])</f>
        <v>18283</v>
      </c>
      <c r="N3440">
        <f>tblOrders[[#This Row],[Sales]]-(tblOrders[[#This Row],[CostPrice]]*tblOrders[[#This Row],[Quantity]])</f>
        <v>-86967</v>
      </c>
      <c r="O3440" t="str">
        <f>TEXT(tblOrders[[#This Row],[Date]],"mmm-yyyy")</f>
        <v>Sep-2025</v>
      </c>
      <c r="P3440" t="str">
        <f>_xlfn.XLOOKUP(tblOrders[[#This Row],[OrderID]], tblReturns[OrderID], tblReturns[Returned])</f>
        <v>No</v>
      </c>
      <c r="Q3440" t="str">
        <f>_xlfn.XLOOKUP(tblOrders[[#This Row],[OrderID]], tblShipping[OrderID], tblShipping[ShipMode])</f>
        <v>Pickup</v>
      </c>
      <c r="R3440" t="str">
        <f>IFERROR(_xlfn.XLOOKUP(A3439, tblCustomers[CustomerID], tblCustomers[CustomerName]), "Not Found")</f>
        <v>Not Found</v>
      </c>
      <c r="S3440" t="str">
        <f>IF(tblOrders[[#This Row],[Sales]]&gt;1000000,"High Value","Standard")</f>
        <v>Standard</v>
      </c>
      <c r="T3440" t="str">
        <f>_xlfn.XLOOKUP(tblOrders[[#This Row],[ProductID]], tblProducts[ProductID], tblProducts[ProductName])</f>
        <v>Product 57</v>
      </c>
      <c r="U3440">
        <f>_xlfn.XLOOKUP(tblOrders[[#This Row],[SalesRepID]], tblSalesreps[RepID], tblSalesreps[Target])</f>
        <v>11347243</v>
      </c>
    </row>
    <row r="3441" spans="1:21">
      <c r="A3441" t="s">
        <v>4238</v>
      </c>
      <c r="B3441" s="7" t="s">
        <v>789</v>
      </c>
      <c r="C3441" t="s">
        <v>344</v>
      </c>
      <c r="D3441" t="s">
        <v>137</v>
      </c>
      <c r="E3441" t="s">
        <v>13</v>
      </c>
      <c r="F3441" t="s">
        <v>51</v>
      </c>
      <c r="G3441">
        <v>2</v>
      </c>
      <c r="H3441">
        <v>0</v>
      </c>
      <c r="I3441" s="2">
        <v>164314</v>
      </c>
      <c r="J3441" t="str">
        <f>_xlfn.XLOOKUP(tblOrders[[#This Row],[CustomerID]], tblCustomers[CustomerID], tblCustomers[CustomerName])</f>
        <v>Customer 68</v>
      </c>
      <c r="K3441" t="str">
        <f>_xlfn.XLOOKUP(tblOrders[[#This Row],[CustomerID]], tblCustomers[CustomerID], tblCustomers[Segment])</f>
        <v>Consumer</v>
      </c>
      <c r="L3441" t="str">
        <f>_xlfn.XLOOKUP(tblOrders[[#This Row],[ProductID]], tblProducts[ProductID], tblProducts[Category])</f>
        <v>Home</v>
      </c>
      <c r="M3441">
        <f>_xlfn.XLOOKUP(tblOrders[[#This Row],[ProductID]], tblProducts[ProductID], tblProducts[CostPrice])</f>
        <v>26666</v>
      </c>
      <c r="N3441">
        <f>tblOrders[[#This Row],[Sales]]-(tblOrders[[#This Row],[CostPrice]]*tblOrders[[#This Row],[Quantity]])</f>
        <v>110982</v>
      </c>
      <c r="O3441" t="str">
        <f>TEXT(tblOrders[[#This Row],[Date]],"mmm-yyyy")</f>
        <v>Oct-2025</v>
      </c>
      <c r="P3441" t="str">
        <f>_xlfn.XLOOKUP(tblOrders[[#This Row],[OrderID]], tblReturns[OrderID], tblReturns[Returned])</f>
        <v>No</v>
      </c>
      <c r="Q3441" t="str">
        <f>_xlfn.XLOOKUP(tblOrders[[#This Row],[OrderID]], tblShipping[OrderID], tblShipping[ShipMode])</f>
        <v>Pickup</v>
      </c>
      <c r="R3441" t="str">
        <f>IFERROR(_xlfn.XLOOKUP(A3440, tblCustomers[CustomerID], tblCustomers[CustomerName]), "Not Found")</f>
        <v>Not Found</v>
      </c>
      <c r="S3441" t="str">
        <f>IF(tblOrders[[#This Row],[Sales]]&gt;1000000,"High Value","Standard")</f>
        <v>Standard</v>
      </c>
      <c r="T3441" t="str">
        <f>_xlfn.XLOOKUP(tblOrders[[#This Row],[ProductID]], tblProducts[ProductID], tblProducts[ProductName])</f>
        <v>Product 76</v>
      </c>
      <c r="U3441">
        <f>_xlfn.XLOOKUP(tblOrders[[#This Row],[SalesRepID]], tblSalesreps[RepID], tblSalesreps[Target])</f>
        <v>11852878</v>
      </c>
    </row>
    <row r="3442" spans="1:21">
      <c r="A3442" t="s">
        <v>4239</v>
      </c>
      <c r="B3442" s="7" t="s">
        <v>253</v>
      </c>
      <c r="C3442" t="s">
        <v>2795</v>
      </c>
      <c r="D3442" t="s">
        <v>236</v>
      </c>
      <c r="E3442" t="s">
        <v>25</v>
      </c>
      <c r="F3442" t="s">
        <v>14</v>
      </c>
      <c r="G3442">
        <v>4</v>
      </c>
      <c r="H3442">
        <v>0.05</v>
      </c>
      <c r="I3442" s="2">
        <v>210147.6</v>
      </c>
      <c r="J3442" t="str">
        <f>_xlfn.XLOOKUP(tblOrders[[#This Row],[CustomerID]], tblCustomers[CustomerID], tblCustomers[CustomerName])</f>
        <v>Customer 179</v>
      </c>
      <c r="K3442" t="str">
        <f>_xlfn.XLOOKUP(tblOrders[[#This Row],[CustomerID]], tblCustomers[CustomerID], tblCustomers[Segment])</f>
        <v>Corporate</v>
      </c>
      <c r="L3442" t="str">
        <f>_xlfn.XLOOKUP(tblOrders[[#This Row],[ProductID]], tblProducts[ProductID], tblProducts[Category])</f>
        <v>Furniture</v>
      </c>
      <c r="M3442">
        <f>_xlfn.XLOOKUP(tblOrders[[#This Row],[ProductID]], tblProducts[ProductID], tblProducts[CostPrice])</f>
        <v>21756</v>
      </c>
      <c r="N3442">
        <f>tblOrders[[#This Row],[Sales]]-(tblOrders[[#This Row],[CostPrice]]*tblOrders[[#This Row],[Quantity]])</f>
        <v>123123.6</v>
      </c>
      <c r="O3442" t="str">
        <f>TEXT(tblOrders[[#This Row],[Date]],"mmm-yyyy")</f>
        <v>Jun-2025</v>
      </c>
      <c r="P3442" t="str">
        <f>_xlfn.XLOOKUP(tblOrders[[#This Row],[OrderID]], tblReturns[OrderID], tblReturns[Returned])</f>
        <v>No</v>
      </c>
      <c r="Q3442" t="str">
        <f>_xlfn.XLOOKUP(tblOrders[[#This Row],[OrderID]], tblShipping[OrderID], tblShipping[ShipMode])</f>
        <v>Standard</v>
      </c>
      <c r="R3442" t="str">
        <f>IFERROR(_xlfn.XLOOKUP(A3441, tblCustomers[CustomerID], tblCustomers[CustomerName]), "Not Found")</f>
        <v>Not Found</v>
      </c>
      <c r="S3442" t="str">
        <f>IF(tblOrders[[#This Row],[Sales]]&gt;1000000,"High Value","Standard")</f>
        <v>Standard</v>
      </c>
      <c r="T3442" t="str">
        <f>_xlfn.XLOOKUP(tblOrders[[#This Row],[ProductID]], tblProducts[ProductID], tblProducts[ProductName])</f>
        <v>Product 41</v>
      </c>
      <c r="U3442">
        <f>_xlfn.XLOOKUP(tblOrders[[#This Row],[SalesRepID]], tblSalesreps[RepID], tblSalesreps[Target])</f>
        <v>7094914</v>
      </c>
    </row>
    <row r="3443" spans="1:21">
      <c r="A3443" t="s">
        <v>4240</v>
      </c>
      <c r="B3443" s="7" t="s">
        <v>1438</v>
      </c>
      <c r="C3443" t="s">
        <v>95</v>
      </c>
      <c r="D3443" t="s">
        <v>73</v>
      </c>
      <c r="E3443" t="s">
        <v>119</v>
      </c>
      <c r="F3443" t="s">
        <v>20</v>
      </c>
      <c r="G3443">
        <v>2</v>
      </c>
      <c r="H3443">
        <v>0.15</v>
      </c>
      <c r="I3443" s="2">
        <v>189711.5</v>
      </c>
      <c r="J3443" t="str">
        <f>_xlfn.XLOOKUP(tblOrders[[#This Row],[CustomerID]], tblCustomers[CustomerID], tblCustomers[CustomerName])</f>
        <v>Customer 37</v>
      </c>
      <c r="K3443" t="str">
        <f>_xlfn.XLOOKUP(tblOrders[[#This Row],[CustomerID]], tblCustomers[CustomerID], tblCustomers[Segment])</f>
        <v>Consumer</v>
      </c>
      <c r="L3443" t="str">
        <f>_xlfn.XLOOKUP(tblOrders[[#This Row],[ProductID]], tblProducts[ProductID], tblProducts[Category])</f>
        <v>Office</v>
      </c>
      <c r="M3443">
        <f>_xlfn.XLOOKUP(tblOrders[[#This Row],[ProductID]], tblProducts[ProductID], tblProducts[CostPrice])</f>
        <v>28523</v>
      </c>
      <c r="N3443">
        <f>tblOrders[[#This Row],[Sales]]-(tblOrders[[#This Row],[CostPrice]]*tblOrders[[#This Row],[Quantity]])</f>
        <v>132665.5</v>
      </c>
      <c r="O3443" t="str">
        <f>TEXT(tblOrders[[#This Row],[Date]],"mmm-yyyy")</f>
        <v>Mar-2025</v>
      </c>
      <c r="P3443" t="str">
        <f>_xlfn.XLOOKUP(tblOrders[[#This Row],[OrderID]], tblReturns[OrderID], tblReturns[Returned])</f>
        <v>No</v>
      </c>
      <c r="Q3443" t="str">
        <f>_xlfn.XLOOKUP(tblOrders[[#This Row],[OrderID]], tblShipping[OrderID], tblShipping[ShipMode])</f>
        <v>Pickup</v>
      </c>
      <c r="R3443" t="str">
        <f>IFERROR(_xlfn.XLOOKUP(A3442, tblCustomers[CustomerID], tblCustomers[CustomerName]), "Not Found")</f>
        <v>Not Found</v>
      </c>
      <c r="S3443" t="str">
        <f>IF(tblOrders[[#This Row],[Sales]]&gt;1000000,"High Value","Standard")</f>
        <v>Standard</v>
      </c>
      <c r="T3443" t="str">
        <f>_xlfn.XLOOKUP(tblOrders[[#This Row],[ProductID]], tblProducts[ProductID], tblProducts[ProductName])</f>
        <v>Product 30</v>
      </c>
      <c r="U3443">
        <f>_xlfn.XLOOKUP(tblOrders[[#This Row],[SalesRepID]], tblSalesreps[RepID], tblSalesreps[Target])</f>
        <v>5886694</v>
      </c>
    </row>
    <row r="3444" spans="1:21">
      <c r="A3444" t="s">
        <v>4241</v>
      </c>
      <c r="B3444" s="7" t="s">
        <v>1374</v>
      </c>
      <c r="C3444" t="s">
        <v>728</v>
      </c>
      <c r="D3444" t="s">
        <v>158</v>
      </c>
      <c r="E3444" t="s">
        <v>25</v>
      </c>
      <c r="F3444" t="s">
        <v>20</v>
      </c>
      <c r="G3444">
        <v>2</v>
      </c>
      <c r="H3444">
        <v>0.2</v>
      </c>
      <c r="I3444" s="2">
        <v>70936</v>
      </c>
      <c r="J3444" t="str">
        <f>_xlfn.XLOOKUP(tblOrders[[#This Row],[CustomerID]], tblCustomers[CustomerID], tblCustomers[CustomerName])</f>
        <v>Customer 138</v>
      </c>
      <c r="K3444" t="str">
        <f>_xlfn.XLOOKUP(tblOrders[[#This Row],[CustomerID]], tblCustomers[CustomerID], tblCustomers[Segment])</f>
        <v>Corporate</v>
      </c>
      <c r="L3444" t="str">
        <f>_xlfn.XLOOKUP(tblOrders[[#This Row],[ProductID]], tblProducts[ProductID], tblProducts[Category])</f>
        <v>Home</v>
      </c>
      <c r="M3444">
        <f>_xlfn.XLOOKUP(tblOrders[[#This Row],[ProductID]], tblProducts[ProductID], tblProducts[CostPrice])</f>
        <v>6817</v>
      </c>
      <c r="N3444">
        <f>tblOrders[[#This Row],[Sales]]-(tblOrders[[#This Row],[CostPrice]]*tblOrders[[#This Row],[Quantity]])</f>
        <v>57302</v>
      </c>
      <c r="O3444" t="str">
        <f>TEXT(tblOrders[[#This Row],[Date]],"mmm-yyyy")</f>
        <v>Aug-2025</v>
      </c>
      <c r="P3444" t="str">
        <f>_xlfn.XLOOKUP(tblOrders[[#This Row],[OrderID]], tblReturns[OrderID], tblReturns[Returned])</f>
        <v>No</v>
      </c>
      <c r="Q3444" t="str">
        <f>_xlfn.XLOOKUP(tblOrders[[#This Row],[OrderID]], tblShipping[OrderID], tblShipping[ShipMode])</f>
        <v>Express</v>
      </c>
      <c r="R3444" t="str">
        <f>IFERROR(_xlfn.XLOOKUP(A3443, tblCustomers[CustomerID], tblCustomers[CustomerName]), "Not Found")</f>
        <v>Not Found</v>
      </c>
      <c r="S3444" t="str">
        <f>IF(tblOrders[[#This Row],[Sales]]&gt;1000000,"High Value","Standard")</f>
        <v>Standard</v>
      </c>
      <c r="T3444" t="str">
        <f>_xlfn.XLOOKUP(tblOrders[[#This Row],[ProductID]], tblProducts[ProductID], tblProducts[ProductName])</f>
        <v>Product 7</v>
      </c>
      <c r="U3444">
        <f>_xlfn.XLOOKUP(tblOrders[[#This Row],[SalesRepID]], tblSalesreps[RepID], tblSalesreps[Target])</f>
        <v>7094914</v>
      </c>
    </row>
    <row r="3445" spans="1:21">
      <c r="A3445" t="s">
        <v>4242</v>
      </c>
      <c r="B3445" s="7" t="s">
        <v>2127</v>
      </c>
      <c r="C3445" t="s">
        <v>490</v>
      </c>
      <c r="D3445" t="s">
        <v>397</v>
      </c>
      <c r="E3445" t="s">
        <v>87</v>
      </c>
      <c r="F3445" t="s">
        <v>26</v>
      </c>
      <c r="G3445">
        <v>7</v>
      </c>
      <c r="H3445">
        <v>0.2</v>
      </c>
      <c r="I3445" s="2">
        <v>98666.4</v>
      </c>
      <c r="J3445" t="str">
        <f>_xlfn.XLOOKUP(tblOrders[[#This Row],[CustomerID]], tblCustomers[CustomerID], tblCustomers[CustomerName])</f>
        <v>Customer 231</v>
      </c>
      <c r="K3445" t="str">
        <f>_xlfn.XLOOKUP(tblOrders[[#This Row],[CustomerID]], tblCustomers[CustomerID], tblCustomers[Segment])</f>
        <v>SME</v>
      </c>
      <c r="L3445" t="str">
        <f>_xlfn.XLOOKUP(tblOrders[[#This Row],[ProductID]], tblProducts[ProductID], tblProducts[Category])</f>
        <v>Electronics</v>
      </c>
      <c r="M3445">
        <f>_xlfn.XLOOKUP(tblOrders[[#This Row],[ProductID]], tblProducts[ProductID], tblProducts[CostPrice])</f>
        <v>13474</v>
      </c>
      <c r="N3445">
        <f>tblOrders[[#This Row],[Sales]]-(tblOrders[[#This Row],[CostPrice]]*tblOrders[[#This Row],[Quantity]])</f>
        <v>4348.3999999999942</v>
      </c>
      <c r="O3445" t="str">
        <f>TEXT(tblOrders[[#This Row],[Date]],"mmm-yyyy")</f>
        <v>Jun-2025</v>
      </c>
      <c r="P3445" t="str">
        <f>_xlfn.XLOOKUP(tblOrders[[#This Row],[OrderID]], tblReturns[OrderID], tblReturns[Returned])</f>
        <v>No</v>
      </c>
      <c r="Q3445" t="str">
        <f>_xlfn.XLOOKUP(tblOrders[[#This Row],[OrderID]], tblShipping[OrderID], tblShipping[ShipMode])</f>
        <v>Express</v>
      </c>
      <c r="R3445" t="str">
        <f>IFERROR(_xlfn.XLOOKUP(A3444, tblCustomers[CustomerID], tblCustomers[CustomerName]), "Not Found")</f>
        <v>Not Found</v>
      </c>
      <c r="S3445" t="str">
        <f>IF(tblOrders[[#This Row],[Sales]]&gt;1000000,"High Value","Standard")</f>
        <v>Standard</v>
      </c>
      <c r="T3445" t="str">
        <f>_xlfn.XLOOKUP(tblOrders[[#This Row],[ProductID]], tblProducts[ProductID], tblProducts[ProductName])</f>
        <v>Product 27</v>
      </c>
      <c r="U3445">
        <f>_xlfn.XLOOKUP(tblOrders[[#This Row],[SalesRepID]], tblSalesreps[RepID], tblSalesreps[Target])</f>
        <v>18500989</v>
      </c>
    </row>
    <row r="3446" spans="1:21">
      <c r="A3446" t="s">
        <v>4243</v>
      </c>
      <c r="B3446" s="7" t="s">
        <v>1255</v>
      </c>
      <c r="C3446" t="s">
        <v>421</v>
      </c>
      <c r="D3446" t="s">
        <v>78</v>
      </c>
      <c r="E3446" t="s">
        <v>35</v>
      </c>
      <c r="F3446" t="s">
        <v>51</v>
      </c>
      <c r="G3446">
        <v>6</v>
      </c>
      <c r="H3446">
        <v>0</v>
      </c>
      <c r="I3446" s="2">
        <v>864120</v>
      </c>
      <c r="J3446" t="str">
        <f>_xlfn.XLOOKUP(tblOrders[[#This Row],[CustomerID]], tblCustomers[CustomerID], tblCustomers[CustomerName])</f>
        <v>Customer 271</v>
      </c>
      <c r="K3446" t="str">
        <f>_xlfn.XLOOKUP(tblOrders[[#This Row],[CustomerID]], tblCustomers[CustomerID], tblCustomers[Segment])</f>
        <v>Consumer</v>
      </c>
      <c r="L3446" t="str">
        <f>_xlfn.XLOOKUP(tblOrders[[#This Row],[ProductID]], tblProducts[ProductID], tblProducts[Category])</f>
        <v>Office</v>
      </c>
      <c r="M3446">
        <f>_xlfn.XLOOKUP(tblOrders[[#This Row],[ProductID]], tblProducts[ProductID], tblProducts[CostPrice])</f>
        <v>76942</v>
      </c>
      <c r="N3446">
        <f>tblOrders[[#This Row],[Sales]]-(tblOrders[[#This Row],[CostPrice]]*tblOrders[[#This Row],[Quantity]])</f>
        <v>402468</v>
      </c>
      <c r="O3446" t="str">
        <f>TEXT(tblOrders[[#This Row],[Date]],"mmm-yyyy")</f>
        <v>Jun-2025</v>
      </c>
      <c r="P3446" t="str">
        <f>_xlfn.XLOOKUP(tblOrders[[#This Row],[OrderID]], tblReturns[OrderID], tblReturns[Returned])</f>
        <v>No</v>
      </c>
      <c r="Q3446" t="str">
        <f>_xlfn.XLOOKUP(tblOrders[[#This Row],[OrderID]], tblShipping[OrderID], tblShipping[ShipMode])</f>
        <v>Standard</v>
      </c>
      <c r="R3446" t="str">
        <f>IFERROR(_xlfn.XLOOKUP(A3445, tblCustomers[CustomerID], tblCustomers[CustomerName]), "Not Found")</f>
        <v>Not Found</v>
      </c>
      <c r="S3446" t="str">
        <f>IF(tblOrders[[#This Row],[Sales]]&gt;1000000,"High Value","Standard")</f>
        <v>Standard</v>
      </c>
      <c r="T3446" t="str">
        <f>_xlfn.XLOOKUP(tblOrders[[#This Row],[ProductID]], tblProducts[ProductID], tblProducts[ProductName])</f>
        <v>Product 22</v>
      </c>
      <c r="U3446">
        <f>_xlfn.XLOOKUP(tblOrders[[#This Row],[SalesRepID]], tblSalesreps[RepID], tblSalesreps[Target])</f>
        <v>19619177</v>
      </c>
    </row>
    <row r="3447" spans="1:21">
      <c r="A3447" t="s">
        <v>4244</v>
      </c>
      <c r="B3447" s="7" t="s">
        <v>22</v>
      </c>
      <c r="C3447" t="s">
        <v>977</v>
      </c>
      <c r="D3447" t="s">
        <v>643</v>
      </c>
      <c r="E3447" t="s">
        <v>56</v>
      </c>
      <c r="F3447" t="s">
        <v>26</v>
      </c>
      <c r="G3447">
        <v>9</v>
      </c>
      <c r="H3447">
        <v>0.05</v>
      </c>
      <c r="I3447" s="2">
        <v>894133.35</v>
      </c>
      <c r="J3447" t="str">
        <f>_xlfn.XLOOKUP(tblOrders[[#This Row],[CustomerID]], tblCustomers[CustomerID], tblCustomers[CustomerName])</f>
        <v>Customer 194</v>
      </c>
      <c r="K3447" t="str">
        <f>_xlfn.XLOOKUP(tblOrders[[#This Row],[CustomerID]], tblCustomers[CustomerID], tblCustomers[Segment])</f>
        <v>SME</v>
      </c>
      <c r="L3447" t="str">
        <f>_xlfn.XLOOKUP(tblOrders[[#This Row],[ProductID]], tblProducts[ProductID], tblProducts[Category])</f>
        <v>Home</v>
      </c>
      <c r="M3447">
        <f>_xlfn.XLOOKUP(tblOrders[[#This Row],[ProductID]], tblProducts[ProductID], tblProducts[CostPrice])</f>
        <v>77766</v>
      </c>
      <c r="N3447">
        <f>tblOrders[[#This Row],[Sales]]-(tblOrders[[#This Row],[CostPrice]]*tblOrders[[#This Row],[Quantity]])</f>
        <v>194239.34999999998</v>
      </c>
      <c r="O3447" t="str">
        <f>TEXT(tblOrders[[#This Row],[Date]],"mmm-yyyy")</f>
        <v>Sep-2025</v>
      </c>
      <c r="P3447" t="str">
        <f>_xlfn.XLOOKUP(tblOrders[[#This Row],[OrderID]], tblReturns[OrderID], tblReturns[Returned])</f>
        <v>No</v>
      </c>
      <c r="Q3447" t="str">
        <f>_xlfn.XLOOKUP(tblOrders[[#This Row],[OrderID]], tblShipping[OrderID], tblShipping[ShipMode])</f>
        <v>Pickup</v>
      </c>
      <c r="R3447" t="str">
        <f>IFERROR(_xlfn.XLOOKUP(A3446, tblCustomers[CustomerID], tblCustomers[CustomerName]), "Not Found")</f>
        <v>Not Found</v>
      </c>
      <c r="S3447" t="str">
        <f>IF(tblOrders[[#This Row],[Sales]]&gt;1000000,"High Value","Standard")</f>
        <v>Standard</v>
      </c>
      <c r="T3447" t="str">
        <f>_xlfn.XLOOKUP(tblOrders[[#This Row],[ProductID]], tblProducts[ProductID], tblProducts[ProductName])</f>
        <v>Product 1</v>
      </c>
      <c r="U3447">
        <f>_xlfn.XLOOKUP(tblOrders[[#This Row],[SalesRepID]], tblSalesreps[RepID], tblSalesreps[Target])</f>
        <v>14265630</v>
      </c>
    </row>
    <row r="3448" spans="1:21">
      <c r="A3448" t="s">
        <v>4245</v>
      </c>
      <c r="B3448" s="7" t="s">
        <v>1701</v>
      </c>
      <c r="C3448" t="s">
        <v>556</v>
      </c>
      <c r="D3448" t="s">
        <v>377</v>
      </c>
      <c r="E3448" t="s">
        <v>202</v>
      </c>
      <c r="F3448" t="s">
        <v>20</v>
      </c>
      <c r="G3448">
        <v>6</v>
      </c>
      <c r="H3448">
        <v>0.1</v>
      </c>
      <c r="I3448" s="2">
        <v>60274.8</v>
      </c>
      <c r="J3448" t="str">
        <f>_xlfn.XLOOKUP(tblOrders[[#This Row],[CustomerID]], tblCustomers[CustomerID], tblCustomers[CustomerName])</f>
        <v>Customer 72</v>
      </c>
      <c r="K3448" t="str">
        <f>_xlfn.XLOOKUP(tblOrders[[#This Row],[CustomerID]], tblCustomers[CustomerID], tblCustomers[Segment])</f>
        <v>Corporate</v>
      </c>
      <c r="L3448" t="str">
        <f>_xlfn.XLOOKUP(tblOrders[[#This Row],[ProductID]], tblProducts[ProductID], tblProducts[Category])</f>
        <v>Home</v>
      </c>
      <c r="M3448">
        <f>_xlfn.XLOOKUP(tblOrders[[#This Row],[ProductID]], tblProducts[ProductID], tblProducts[CostPrice])</f>
        <v>38053</v>
      </c>
      <c r="N3448">
        <f>tblOrders[[#This Row],[Sales]]-(tblOrders[[#This Row],[CostPrice]]*tblOrders[[#This Row],[Quantity]])</f>
        <v>-168043.2</v>
      </c>
      <c r="O3448" t="str">
        <f>TEXT(tblOrders[[#This Row],[Date]],"mmm-yyyy")</f>
        <v>Jan-2025</v>
      </c>
      <c r="P3448" t="str">
        <f>_xlfn.XLOOKUP(tblOrders[[#This Row],[OrderID]], tblReturns[OrderID], tblReturns[Returned])</f>
        <v>Yes</v>
      </c>
      <c r="Q3448" t="str">
        <f>_xlfn.XLOOKUP(tblOrders[[#This Row],[OrderID]], tblShipping[OrderID], tblShipping[ShipMode])</f>
        <v>Express</v>
      </c>
      <c r="R3448" t="str">
        <f>IFERROR(_xlfn.XLOOKUP(A3447, tblCustomers[CustomerID], tblCustomers[CustomerName]), "Not Found")</f>
        <v>Not Found</v>
      </c>
      <c r="S3448" t="str">
        <f>IF(tblOrders[[#This Row],[Sales]]&gt;1000000,"High Value","Standard")</f>
        <v>Standard</v>
      </c>
      <c r="T3448" t="str">
        <f>_xlfn.XLOOKUP(tblOrders[[#This Row],[ProductID]], tblProducts[ProductID], tblProducts[ProductName])</f>
        <v>Product 82</v>
      </c>
      <c r="U3448">
        <f>_xlfn.XLOOKUP(tblOrders[[#This Row],[SalesRepID]], tblSalesreps[RepID], tblSalesreps[Target])</f>
        <v>10652665</v>
      </c>
    </row>
    <row r="3449" spans="1:21">
      <c r="A3449" t="s">
        <v>4246</v>
      </c>
      <c r="B3449" s="7" t="s">
        <v>1274</v>
      </c>
      <c r="C3449" t="s">
        <v>481</v>
      </c>
      <c r="D3449" t="s">
        <v>190</v>
      </c>
      <c r="E3449" t="s">
        <v>35</v>
      </c>
      <c r="F3449" t="s">
        <v>26</v>
      </c>
      <c r="G3449">
        <v>4</v>
      </c>
      <c r="H3449">
        <v>0.2</v>
      </c>
      <c r="I3449" s="2">
        <v>427849.6</v>
      </c>
      <c r="J3449" t="str">
        <f>_xlfn.XLOOKUP(tblOrders[[#This Row],[CustomerID]], tblCustomers[CustomerID], tblCustomers[CustomerName])</f>
        <v>Customer 166</v>
      </c>
      <c r="K3449" t="str">
        <f>_xlfn.XLOOKUP(tblOrders[[#This Row],[CustomerID]], tblCustomers[CustomerID], tblCustomers[Segment])</f>
        <v>SME</v>
      </c>
      <c r="L3449" t="str">
        <f>_xlfn.XLOOKUP(tblOrders[[#This Row],[ProductID]], tblProducts[ProductID], tblProducts[Category])</f>
        <v>Furniture</v>
      </c>
      <c r="M3449">
        <f>_xlfn.XLOOKUP(tblOrders[[#This Row],[ProductID]], tblProducts[ProductID], tblProducts[CostPrice])</f>
        <v>47272</v>
      </c>
      <c r="N3449">
        <f>tblOrders[[#This Row],[Sales]]-(tblOrders[[#This Row],[CostPrice]]*tblOrders[[#This Row],[Quantity]])</f>
        <v>238761.59999999998</v>
      </c>
      <c r="O3449" t="str">
        <f>TEXT(tblOrders[[#This Row],[Date]],"mmm-yyyy")</f>
        <v>Mar-2025</v>
      </c>
      <c r="P3449" t="str">
        <f>_xlfn.XLOOKUP(tblOrders[[#This Row],[OrderID]], tblReturns[OrderID], tblReturns[Returned])</f>
        <v>No</v>
      </c>
      <c r="Q3449" t="str">
        <f>_xlfn.XLOOKUP(tblOrders[[#This Row],[OrderID]], tblShipping[OrderID], tblShipping[ShipMode])</f>
        <v>Pickup</v>
      </c>
      <c r="R3449" t="str">
        <f>IFERROR(_xlfn.XLOOKUP(A3448, tblCustomers[CustomerID], tblCustomers[CustomerName]), "Not Found")</f>
        <v>Not Found</v>
      </c>
      <c r="S3449" t="str">
        <f>IF(tblOrders[[#This Row],[Sales]]&gt;1000000,"High Value","Standard")</f>
        <v>Standard</v>
      </c>
      <c r="T3449" t="str">
        <f>_xlfn.XLOOKUP(tblOrders[[#This Row],[ProductID]], tblProducts[ProductID], tblProducts[ProductName])</f>
        <v>Product 33</v>
      </c>
      <c r="U3449">
        <f>_xlfn.XLOOKUP(tblOrders[[#This Row],[SalesRepID]], tblSalesreps[RepID], tblSalesreps[Target])</f>
        <v>19619177</v>
      </c>
    </row>
    <row r="3450" spans="1:21">
      <c r="A3450" t="s">
        <v>4247</v>
      </c>
      <c r="B3450" s="7" t="s">
        <v>708</v>
      </c>
      <c r="C3450" t="s">
        <v>125</v>
      </c>
      <c r="D3450" t="s">
        <v>1034</v>
      </c>
      <c r="E3450" t="s">
        <v>35</v>
      </c>
      <c r="F3450" t="s">
        <v>14</v>
      </c>
      <c r="G3450">
        <v>3</v>
      </c>
      <c r="H3450">
        <v>0.1</v>
      </c>
      <c r="I3450" s="2">
        <v>389377.8</v>
      </c>
      <c r="J3450" t="str">
        <f>_xlfn.XLOOKUP(tblOrders[[#This Row],[CustomerID]], tblCustomers[CustomerID], tblCustomers[CustomerName])</f>
        <v>Customer 33</v>
      </c>
      <c r="K3450" t="str">
        <f>_xlfn.XLOOKUP(tblOrders[[#This Row],[CustomerID]], tblCustomers[CustomerID], tblCustomers[Segment])</f>
        <v>Corporate</v>
      </c>
      <c r="L3450" t="str">
        <f>_xlfn.XLOOKUP(tblOrders[[#This Row],[ProductID]], tblProducts[ProductID], tblProducts[Category])</f>
        <v>Furniture</v>
      </c>
      <c r="M3450">
        <f>_xlfn.XLOOKUP(tblOrders[[#This Row],[ProductID]], tblProducts[ProductID], tblProducts[CostPrice])</f>
        <v>51071</v>
      </c>
      <c r="N3450">
        <f>tblOrders[[#This Row],[Sales]]-(tblOrders[[#This Row],[CostPrice]]*tblOrders[[#This Row],[Quantity]])</f>
        <v>236164.8</v>
      </c>
      <c r="O3450" t="str">
        <f>TEXT(tblOrders[[#This Row],[Date]],"mmm-yyyy")</f>
        <v>Nov-2025</v>
      </c>
      <c r="P3450" t="str">
        <f>_xlfn.XLOOKUP(tblOrders[[#This Row],[OrderID]], tblReturns[OrderID], tblReturns[Returned])</f>
        <v>No</v>
      </c>
      <c r="Q3450" t="str">
        <f>_xlfn.XLOOKUP(tblOrders[[#This Row],[OrderID]], tblShipping[OrderID], tblShipping[ShipMode])</f>
        <v>Standard</v>
      </c>
      <c r="R3450" t="str">
        <f>IFERROR(_xlfn.XLOOKUP(A3449, tblCustomers[CustomerID], tblCustomers[CustomerName]), "Not Found")</f>
        <v>Not Found</v>
      </c>
      <c r="S3450" t="str">
        <f>IF(tblOrders[[#This Row],[Sales]]&gt;1000000,"High Value","Standard")</f>
        <v>Standard</v>
      </c>
      <c r="T3450" t="str">
        <f>_xlfn.XLOOKUP(tblOrders[[#This Row],[ProductID]], tblProducts[ProductID], tblProducts[ProductName])</f>
        <v>Product 66</v>
      </c>
      <c r="U3450">
        <f>_xlfn.XLOOKUP(tblOrders[[#This Row],[SalesRepID]], tblSalesreps[RepID], tblSalesreps[Target])</f>
        <v>19619177</v>
      </c>
    </row>
    <row r="3451" spans="1:21">
      <c r="A3451" t="s">
        <v>4248</v>
      </c>
      <c r="B3451" s="7" t="s">
        <v>1043</v>
      </c>
      <c r="C3451" t="s">
        <v>476</v>
      </c>
      <c r="D3451" t="s">
        <v>34</v>
      </c>
      <c r="E3451" t="s">
        <v>165</v>
      </c>
      <c r="F3451" t="s">
        <v>26</v>
      </c>
      <c r="G3451">
        <v>1</v>
      </c>
      <c r="H3451">
        <v>0.15</v>
      </c>
      <c r="I3451" s="2">
        <v>51936.7</v>
      </c>
      <c r="J3451" t="str">
        <f>_xlfn.XLOOKUP(tblOrders[[#This Row],[CustomerID]], tblCustomers[CustomerID], tblCustomers[CustomerName])</f>
        <v>Customer 142</v>
      </c>
      <c r="K3451" t="str">
        <f>_xlfn.XLOOKUP(tblOrders[[#This Row],[CustomerID]], tblCustomers[CustomerID], tblCustomers[Segment])</f>
        <v>Consumer</v>
      </c>
      <c r="L3451" t="str">
        <f>_xlfn.XLOOKUP(tblOrders[[#This Row],[ProductID]], tblProducts[ProductID], tblProducts[Category])</f>
        <v>Electronics</v>
      </c>
      <c r="M3451">
        <f>_xlfn.XLOOKUP(tblOrders[[#This Row],[ProductID]], tblProducts[ProductID], tblProducts[CostPrice])</f>
        <v>24518</v>
      </c>
      <c r="N3451">
        <f>tblOrders[[#This Row],[Sales]]-(tblOrders[[#This Row],[CostPrice]]*tblOrders[[#This Row],[Quantity]])</f>
        <v>27418.699999999997</v>
      </c>
      <c r="O3451" t="str">
        <f>TEXT(tblOrders[[#This Row],[Date]],"mmm-yyyy")</f>
        <v>Mar-2025</v>
      </c>
      <c r="P3451" t="str">
        <f>_xlfn.XLOOKUP(tblOrders[[#This Row],[OrderID]], tblReturns[OrderID], tblReturns[Returned])</f>
        <v>No</v>
      </c>
      <c r="Q3451" t="str">
        <f>_xlfn.XLOOKUP(tblOrders[[#This Row],[OrderID]], tblShipping[OrderID], tblShipping[ShipMode])</f>
        <v>Express</v>
      </c>
      <c r="R3451" t="str">
        <f>IFERROR(_xlfn.XLOOKUP(A3450, tblCustomers[CustomerID], tblCustomers[CustomerName]), "Not Found")</f>
        <v>Not Found</v>
      </c>
      <c r="S3451" t="str">
        <f>IF(tblOrders[[#This Row],[Sales]]&gt;1000000,"High Value","Standard")</f>
        <v>Standard</v>
      </c>
      <c r="T3451" t="str">
        <f>_xlfn.XLOOKUP(tblOrders[[#This Row],[ProductID]], tblProducts[ProductID], tblProducts[ProductName])</f>
        <v>Product 90</v>
      </c>
      <c r="U3451">
        <f>_xlfn.XLOOKUP(tblOrders[[#This Row],[SalesRepID]], tblSalesreps[RepID], tblSalesreps[Target])</f>
        <v>16839910</v>
      </c>
    </row>
    <row r="3452" spans="1:21">
      <c r="A3452" t="s">
        <v>4249</v>
      </c>
      <c r="B3452" s="7" t="s">
        <v>785</v>
      </c>
      <c r="C3452" t="s">
        <v>389</v>
      </c>
      <c r="D3452" t="s">
        <v>513</v>
      </c>
      <c r="E3452" t="s">
        <v>19</v>
      </c>
      <c r="F3452" t="s">
        <v>14</v>
      </c>
      <c r="G3452">
        <v>2</v>
      </c>
      <c r="H3452">
        <v>0.2</v>
      </c>
      <c r="I3452" s="2">
        <v>35572.800000000003</v>
      </c>
      <c r="J3452" t="str">
        <f>_xlfn.XLOOKUP(tblOrders[[#This Row],[CustomerID]], tblCustomers[CustomerID], tblCustomers[CustomerName])</f>
        <v>Customer 127</v>
      </c>
      <c r="K3452" t="str">
        <f>_xlfn.XLOOKUP(tblOrders[[#This Row],[CustomerID]], tblCustomers[CustomerID], tblCustomers[Segment])</f>
        <v>SME</v>
      </c>
      <c r="L3452" t="str">
        <f>_xlfn.XLOOKUP(tblOrders[[#This Row],[ProductID]], tblProducts[ProductID], tblProducts[Category])</f>
        <v>Furniture</v>
      </c>
      <c r="M3452">
        <f>_xlfn.XLOOKUP(tblOrders[[#This Row],[ProductID]], tblProducts[ProductID], tblProducts[CostPrice])</f>
        <v>3310</v>
      </c>
      <c r="N3452">
        <f>tblOrders[[#This Row],[Sales]]-(tblOrders[[#This Row],[CostPrice]]*tblOrders[[#This Row],[Quantity]])</f>
        <v>28952.800000000003</v>
      </c>
      <c r="O3452" t="str">
        <f>TEXT(tblOrders[[#This Row],[Date]],"mmm-yyyy")</f>
        <v>Dec-2025</v>
      </c>
      <c r="P3452" t="str">
        <f>_xlfn.XLOOKUP(tblOrders[[#This Row],[OrderID]], tblReturns[OrderID], tblReturns[Returned])</f>
        <v>No</v>
      </c>
      <c r="Q3452" t="str">
        <f>_xlfn.XLOOKUP(tblOrders[[#This Row],[OrderID]], tblShipping[OrderID], tblShipping[ShipMode])</f>
        <v>Pickup</v>
      </c>
      <c r="R3452" t="str">
        <f>IFERROR(_xlfn.XLOOKUP(A3451, tblCustomers[CustomerID], tblCustomers[CustomerName]), "Not Found")</f>
        <v>Not Found</v>
      </c>
      <c r="S3452" t="str">
        <f>IF(tblOrders[[#This Row],[Sales]]&gt;1000000,"High Value","Standard")</f>
        <v>Standard</v>
      </c>
      <c r="T3452" t="str">
        <f>_xlfn.XLOOKUP(tblOrders[[#This Row],[ProductID]], tblProducts[ProductID], tblProducts[ProductName])</f>
        <v>Product 5</v>
      </c>
      <c r="U3452">
        <f>_xlfn.XLOOKUP(tblOrders[[#This Row],[SalesRepID]], tblSalesreps[RepID], tblSalesreps[Target])</f>
        <v>11347243</v>
      </c>
    </row>
    <row r="3453" spans="1:21">
      <c r="A3453" t="s">
        <v>4250</v>
      </c>
      <c r="B3453" s="7" t="s">
        <v>771</v>
      </c>
      <c r="C3453" t="s">
        <v>591</v>
      </c>
      <c r="D3453" t="s">
        <v>111</v>
      </c>
      <c r="E3453" t="s">
        <v>197</v>
      </c>
      <c r="F3453" t="s">
        <v>51</v>
      </c>
      <c r="G3453">
        <v>2</v>
      </c>
      <c r="H3453">
        <v>0.05</v>
      </c>
      <c r="I3453" s="2">
        <v>196093.3</v>
      </c>
      <c r="J3453" t="str">
        <f>_xlfn.XLOOKUP(tblOrders[[#This Row],[CustomerID]], tblCustomers[CustomerID], tblCustomers[CustomerName])</f>
        <v>Customer 98</v>
      </c>
      <c r="K3453" t="str">
        <f>_xlfn.XLOOKUP(tblOrders[[#This Row],[CustomerID]], tblCustomers[CustomerID], tblCustomers[Segment])</f>
        <v>Corporate</v>
      </c>
      <c r="L3453" t="str">
        <f>_xlfn.XLOOKUP(tblOrders[[#This Row],[ProductID]], tblProducts[ProductID], tblProducts[Category])</f>
        <v>Furniture</v>
      </c>
      <c r="M3453">
        <f>_xlfn.XLOOKUP(tblOrders[[#This Row],[ProductID]], tblProducts[ProductID], tblProducts[CostPrice])</f>
        <v>34907</v>
      </c>
      <c r="N3453">
        <f>tblOrders[[#This Row],[Sales]]-(tblOrders[[#This Row],[CostPrice]]*tblOrders[[#This Row],[Quantity]])</f>
        <v>126279.29999999999</v>
      </c>
      <c r="O3453" t="str">
        <f>TEXT(tblOrders[[#This Row],[Date]],"mmm-yyyy")</f>
        <v>Jan-2025</v>
      </c>
      <c r="P3453" t="str">
        <f>_xlfn.XLOOKUP(tblOrders[[#This Row],[OrderID]], tblReturns[OrderID], tblReturns[Returned])</f>
        <v>No</v>
      </c>
      <c r="Q3453" t="str">
        <f>_xlfn.XLOOKUP(tblOrders[[#This Row],[OrderID]], tblShipping[OrderID], tblShipping[ShipMode])</f>
        <v>Express</v>
      </c>
      <c r="R3453" t="str">
        <f>IFERROR(_xlfn.XLOOKUP(A3452, tblCustomers[CustomerID], tblCustomers[CustomerName]), "Not Found")</f>
        <v>Not Found</v>
      </c>
      <c r="S3453" t="str">
        <f>IF(tblOrders[[#This Row],[Sales]]&gt;1000000,"High Value","Standard")</f>
        <v>Standard</v>
      </c>
      <c r="T3453" t="str">
        <f>_xlfn.XLOOKUP(tblOrders[[#This Row],[ProductID]], tblProducts[ProductID], tblProducts[ProductName])</f>
        <v>Product 68</v>
      </c>
      <c r="U3453">
        <f>_xlfn.XLOOKUP(tblOrders[[#This Row],[SalesRepID]], tblSalesreps[RepID], tblSalesreps[Target])</f>
        <v>19562258</v>
      </c>
    </row>
    <row r="3454" spans="1:21">
      <c r="A3454" t="s">
        <v>4251</v>
      </c>
      <c r="B3454" s="7" t="s">
        <v>414</v>
      </c>
      <c r="C3454" t="s">
        <v>672</v>
      </c>
      <c r="D3454" t="s">
        <v>30</v>
      </c>
      <c r="E3454" t="s">
        <v>87</v>
      </c>
      <c r="F3454" t="s">
        <v>88</v>
      </c>
      <c r="G3454">
        <v>4</v>
      </c>
      <c r="H3454">
        <v>0.15</v>
      </c>
      <c r="I3454" s="2">
        <v>466660.2</v>
      </c>
      <c r="J3454" t="str">
        <f>_xlfn.XLOOKUP(tblOrders[[#This Row],[CustomerID]], tblCustomers[CustomerID], tblCustomers[CustomerName])</f>
        <v>Customer 41</v>
      </c>
      <c r="K3454" t="str">
        <f>_xlfn.XLOOKUP(tblOrders[[#This Row],[CustomerID]], tblCustomers[CustomerID], tblCustomers[Segment])</f>
        <v>Corporate</v>
      </c>
      <c r="L3454" t="str">
        <f>_xlfn.XLOOKUP(tblOrders[[#This Row],[ProductID]], tblProducts[ProductID], tblProducts[Category])</f>
        <v>Furniture</v>
      </c>
      <c r="M3454">
        <f>_xlfn.XLOOKUP(tblOrders[[#This Row],[ProductID]], tblProducts[ProductID], tblProducts[CostPrice])</f>
        <v>18655</v>
      </c>
      <c r="N3454">
        <f>tblOrders[[#This Row],[Sales]]-(tblOrders[[#This Row],[CostPrice]]*tblOrders[[#This Row],[Quantity]])</f>
        <v>392040.2</v>
      </c>
      <c r="O3454" t="str">
        <f>TEXT(tblOrders[[#This Row],[Date]],"mmm-yyyy")</f>
        <v>Jun-2025</v>
      </c>
      <c r="P3454" t="str">
        <f>_xlfn.XLOOKUP(tblOrders[[#This Row],[OrderID]], tblReturns[OrderID], tblReturns[Returned])</f>
        <v>No</v>
      </c>
      <c r="Q3454" t="str">
        <f>_xlfn.XLOOKUP(tblOrders[[#This Row],[OrderID]], tblShipping[OrderID], tblShipping[ShipMode])</f>
        <v>Express</v>
      </c>
      <c r="R3454" t="str">
        <f>IFERROR(_xlfn.XLOOKUP(A3453, tblCustomers[CustomerID], tblCustomers[CustomerName]), "Not Found")</f>
        <v>Not Found</v>
      </c>
      <c r="S3454" t="str">
        <f>IF(tblOrders[[#This Row],[Sales]]&gt;1000000,"High Value","Standard")</f>
        <v>Standard</v>
      </c>
      <c r="T3454" t="str">
        <f>_xlfn.XLOOKUP(tblOrders[[#This Row],[ProductID]], tblProducts[ProductID], tblProducts[ProductName])</f>
        <v>Product 34</v>
      </c>
      <c r="U3454">
        <f>_xlfn.XLOOKUP(tblOrders[[#This Row],[SalesRepID]], tblSalesreps[RepID], tblSalesreps[Target])</f>
        <v>18500989</v>
      </c>
    </row>
    <row r="3455" spans="1:21">
      <c r="A3455" t="s">
        <v>4252</v>
      </c>
      <c r="B3455" s="7" t="s">
        <v>604</v>
      </c>
      <c r="C3455" t="s">
        <v>1425</v>
      </c>
      <c r="D3455" t="s">
        <v>182</v>
      </c>
      <c r="E3455" t="s">
        <v>13</v>
      </c>
      <c r="F3455" t="s">
        <v>88</v>
      </c>
      <c r="G3455">
        <v>10</v>
      </c>
      <c r="H3455">
        <v>0</v>
      </c>
      <c r="I3455" s="2">
        <v>1388680</v>
      </c>
      <c r="J3455" t="str">
        <f>_xlfn.XLOOKUP(tblOrders[[#This Row],[CustomerID]], tblCustomers[CustomerID], tblCustomers[CustomerName])</f>
        <v>Customer 63</v>
      </c>
      <c r="K3455" t="str">
        <f>_xlfn.XLOOKUP(tblOrders[[#This Row],[CustomerID]], tblCustomers[CustomerID], tblCustomers[Segment])</f>
        <v>Corporate</v>
      </c>
      <c r="L3455" t="str">
        <f>_xlfn.XLOOKUP(tblOrders[[#This Row],[ProductID]], tblProducts[ProductID], tblProducts[Category])</f>
        <v>Furniture</v>
      </c>
      <c r="M3455">
        <f>_xlfn.XLOOKUP(tblOrders[[#This Row],[ProductID]], tblProducts[ProductID], tblProducts[CostPrice])</f>
        <v>76428</v>
      </c>
      <c r="N3455">
        <f>tblOrders[[#This Row],[Sales]]-(tblOrders[[#This Row],[CostPrice]]*tblOrders[[#This Row],[Quantity]])</f>
        <v>624400</v>
      </c>
      <c r="O3455" t="str">
        <f>TEXT(tblOrders[[#This Row],[Date]],"mmm-yyyy")</f>
        <v>Jun-2025</v>
      </c>
      <c r="P3455" t="str">
        <f>_xlfn.XLOOKUP(tblOrders[[#This Row],[OrderID]], tblReturns[OrderID], tblReturns[Returned])</f>
        <v>No</v>
      </c>
      <c r="Q3455" t="str">
        <f>_xlfn.XLOOKUP(tblOrders[[#This Row],[OrderID]], tblShipping[OrderID], tblShipping[ShipMode])</f>
        <v>Pickup</v>
      </c>
      <c r="R3455" t="str">
        <f>IFERROR(_xlfn.XLOOKUP(A3454, tblCustomers[CustomerID], tblCustomers[CustomerName]), "Not Found")</f>
        <v>Not Found</v>
      </c>
      <c r="S3455" t="str">
        <f>IF(tblOrders[[#This Row],[Sales]]&gt;1000000,"High Value","Standard")</f>
        <v>High Value</v>
      </c>
      <c r="T3455" t="str">
        <f>_xlfn.XLOOKUP(tblOrders[[#This Row],[ProductID]], tblProducts[ProductID], tblProducts[ProductName])</f>
        <v>Product 11</v>
      </c>
      <c r="U3455">
        <f>_xlfn.XLOOKUP(tblOrders[[#This Row],[SalesRepID]], tblSalesreps[RepID], tblSalesreps[Target])</f>
        <v>11852878</v>
      </c>
    </row>
    <row r="3456" spans="1:21">
      <c r="A3456" t="s">
        <v>4253</v>
      </c>
      <c r="B3456" s="7" t="s">
        <v>769</v>
      </c>
      <c r="C3456" t="s">
        <v>833</v>
      </c>
      <c r="D3456" t="s">
        <v>504</v>
      </c>
      <c r="E3456" t="s">
        <v>45</v>
      </c>
      <c r="F3456" t="s">
        <v>14</v>
      </c>
      <c r="G3456">
        <v>2</v>
      </c>
      <c r="H3456">
        <v>0.15</v>
      </c>
      <c r="I3456" s="2">
        <v>212290.9</v>
      </c>
      <c r="J3456" t="str">
        <f>_xlfn.XLOOKUP(tblOrders[[#This Row],[CustomerID]], tblCustomers[CustomerID], tblCustomers[CustomerName])</f>
        <v>Customer 101</v>
      </c>
      <c r="K3456" t="str">
        <f>_xlfn.XLOOKUP(tblOrders[[#This Row],[CustomerID]], tblCustomers[CustomerID], tblCustomers[Segment])</f>
        <v>SME</v>
      </c>
      <c r="L3456" t="str">
        <f>_xlfn.XLOOKUP(tblOrders[[#This Row],[ProductID]], tblProducts[ProductID], tblProducts[Category])</f>
        <v>Office</v>
      </c>
      <c r="M3456">
        <f>_xlfn.XLOOKUP(tblOrders[[#This Row],[ProductID]], tblProducts[ProductID], tblProducts[CostPrice])</f>
        <v>12010</v>
      </c>
      <c r="N3456">
        <f>tblOrders[[#This Row],[Sales]]-(tblOrders[[#This Row],[CostPrice]]*tblOrders[[#This Row],[Quantity]])</f>
        <v>188270.9</v>
      </c>
      <c r="O3456" t="str">
        <f>TEXT(tblOrders[[#This Row],[Date]],"mmm-yyyy")</f>
        <v>Apr-2025</v>
      </c>
      <c r="P3456" t="str">
        <f>_xlfn.XLOOKUP(tblOrders[[#This Row],[OrderID]], tblReturns[OrderID], tblReturns[Returned])</f>
        <v>No</v>
      </c>
      <c r="Q3456" t="str">
        <f>_xlfn.XLOOKUP(tblOrders[[#This Row],[OrderID]], tblShipping[OrderID], tblShipping[ShipMode])</f>
        <v>Express</v>
      </c>
      <c r="R3456" t="str">
        <f>IFERROR(_xlfn.XLOOKUP(A3455, tblCustomers[CustomerID], tblCustomers[CustomerName]), "Not Found")</f>
        <v>Not Found</v>
      </c>
      <c r="S3456" t="str">
        <f>IF(tblOrders[[#This Row],[Sales]]&gt;1000000,"High Value","Standard")</f>
        <v>Standard</v>
      </c>
      <c r="T3456" t="str">
        <f>_xlfn.XLOOKUP(tblOrders[[#This Row],[ProductID]], tblProducts[ProductID], tblProducts[ProductName])</f>
        <v>Product 15</v>
      </c>
      <c r="U3456">
        <f>_xlfn.XLOOKUP(tblOrders[[#This Row],[SalesRepID]], tblSalesreps[RepID], tblSalesreps[Target])</f>
        <v>11319839</v>
      </c>
    </row>
    <row r="3457" spans="1:21">
      <c r="A3457" t="s">
        <v>4254</v>
      </c>
      <c r="B3457" s="7" t="s">
        <v>824</v>
      </c>
      <c r="C3457" t="s">
        <v>694</v>
      </c>
      <c r="D3457" t="s">
        <v>318</v>
      </c>
      <c r="E3457" t="s">
        <v>165</v>
      </c>
      <c r="F3457" t="s">
        <v>88</v>
      </c>
      <c r="G3457">
        <v>10</v>
      </c>
      <c r="H3457">
        <v>0</v>
      </c>
      <c r="I3457" s="2">
        <v>570120</v>
      </c>
      <c r="J3457" t="str">
        <f>_xlfn.XLOOKUP(tblOrders[[#This Row],[CustomerID]], tblCustomers[CustomerID], tblCustomers[CustomerName])</f>
        <v>Customer 299</v>
      </c>
      <c r="K3457" t="str">
        <f>_xlfn.XLOOKUP(tblOrders[[#This Row],[CustomerID]], tblCustomers[CustomerID], tblCustomers[Segment])</f>
        <v>SME</v>
      </c>
      <c r="L3457" t="str">
        <f>_xlfn.XLOOKUP(tblOrders[[#This Row],[ProductID]], tblProducts[ProductID], tblProducts[Category])</f>
        <v>Office</v>
      </c>
      <c r="M3457">
        <f>_xlfn.XLOOKUP(tblOrders[[#This Row],[ProductID]], tblProducts[ProductID], tblProducts[CostPrice])</f>
        <v>39205</v>
      </c>
      <c r="N3457">
        <f>tblOrders[[#This Row],[Sales]]-(tblOrders[[#This Row],[CostPrice]]*tblOrders[[#This Row],[Quantity]])</f>
        <v>178070</v>
      </c>
      <c r="O3457" t="str">
        <f>TEXT(tblOrders[[#This Row],[Date]],"mmm-yyyy")</f>
        <v>Nov-2025</v>
      </c>
      <c r="P3457" t="str">
        <f>_xlfn.XLOOKUP(tblOrders[[#This Row],[OrderID]], tblReturns[OrderID], tblReturns[Returned])</f>
        <v>No</v>
      </c>
      <c r="Q3457" t="str">
        <f>_xlfn.XLOOKUP(tblOrders[[#This Row],[OrderID]], tblShipping[OrderID], tblShipping[ShipMode])</f>
        <v>Express</v>
      </c>
      <c r="R3457" t="str">
        <f>IFERROR(_xlfn.XLOOKUP(A3456, tblCustomers[CustomerID], tblCustomers[CustomerName]), "Not Found")</f>
        <v>Not Found</v>
      </c>
      <c r="S3457" t="str">
        <f>IF(tblOrders[[#This Row],[Sales]]&gt;1000000,"High Value","Standard")</f>
        <v>Standard</v>
      </c>
      <c r="T3457" t="str">
        <f>_xlfn.XLOOKUP(tblOrders[[#This Row],[ProductID]], tblProducts[ProductID], tblProducts[ProductName])</f>
        <v>Product 74</v>
      </c>
      <c r="U3457">
        <f>_xlfn.XLOOKUP(tblOrders[[#This Row],[SalesRepID]], tblSalesreps[RepID], tblSalesreps[Target])</f>
        <v>16839910</v>
      </c>
    </row>
    <row r="3458" spans="1:21">
      <c r="A3458" t="s">
        <v>4255</v>
      </c>
      <c r="B3458" s="7" t="s">
        <v>1327</v>
      </c>
      <c r="C3458" t="s">
        <v>1444</v>
      </c>
      <c r="D3458" t="s">
        <v>474</v>
      </c>
      <c r="E3458" t="s">
        <v>13</v>
      </c>
      <c r="F3458" t="s">
        <v>51</v>
      </c>
      <c r="G3458">
        <v>5</v>
      </c>
      <c r="H3458">
        <v>0.1</v>
      </c>
      <c r="I3458" s="2">
        <v>603297</v>
      </c>
      <c r="J3458" t="str">
        <f>_xlfn.XLOOKUP(tblOrders[[#This Row],[CustomerID]], tblCustomers[CustomerID], tblCustomers[CustomerName])</f>
        <v>Customer 6</v>
      </c>
      <c r="K3458" t="str">
        <f>_xlfn.XLOOKUP(tblOrders[[#This Row],[CustomerID]], tblCustomers[CustomerID], tblCustomers[Segment])</f>
        <v>Corporate</v>
      </c>
      <c r="L3458" t="str">
        <f>_xlfn.XLOOKUP(tblOrders[[#This Row],[ProductID]], tblProducts[ProductID], tblProducts[Category])</f>
        <v>Office</v>
      </c>
      <c r="M3458">
        <f>_xlfn.XLOOKUP(tblOrders[[#This Row],[ProductID]], tblProducts[ProductID], tblProducts[CostPrice])</f>
        <v>5129</v>
      </c>
      <c r="N3458">
        <f>tblOrders[[#This Row],[Sales]]-(tblOrders[[#This Row],[CostPrice]]*tblOrders[[#This Row],[Quantity]])</f>
        <v>577652</v>
      </c>
      <c r="O3458" t="str">
        <f>TEXT(tblOrders[[#This Row],[Date]],"mmm-yyyy")</f>
        <v>Oct-2025</v>
      </c>
      <c r="P3458" t="str">
        <f>_xlfn.XLOOKUP(tblOrders[[#This Row],[OrderID]], tblReturns[OrderID], tblReturns[Returned])</f>
        <v>No</v>
      </c>
      <c r="Q3458" t="str">
        <f>_xlfn.XLOOKUP(tblOrders[[#This Row],[OrderID]], tblShipping[OrderID], tblShipping[ShipMode])</f>
        <v>Express</v>
      </c>
      <c r="R3458" t="str">
        <f>IFERROR(_xlfn.XLOOKUP(A3457, tblCustomers[CustomerID], tblCustomers[CustomerName]), "Not Found")</f>
        <v>Not Found</v>
      </c>
      <c r="S3458" t="str">
        <f>IF(tblOrders[[#This Row],[Sales]]&gt;1000000,"High Value","Standard")</f>
        <v>Standard</v>
      </c>
      <c r="T3458" t="str">
        <f>_xlfn.XLOOKUP(tblOrders[[#This Row],[ProductID]], tblProducts[ProductID], tblProducts[ProductName])</f>
        <v>Product 69</v>
      </c>
      <c r="U3458">
        <f>_xlfn.XLOOKUP(tblOrders[[#This Row],[SalesRepID]], tblSalesreps[RepID], tblSalesreps[Target])</f>
        <v>11852878</v>
      </c>
    </row>
    <row r="3459" spans="1:21">
      <c r="A3459" t="s">
        <v>4256</v>
      </c>
      <c r="B3459" s="7" t="s">
        <v>1541</v>
      </c>
      <c r="C3459" t="s">
        <v>545</v>
      </c>
      <c r="D3459" t="s">
        <v>382</v>
      </c>
      <c r="E3459" t="s">
        <v>210</v>
      </c>
      <c r="F3459" t="s">
        <v>51</v>
      </c>
      <c r="G3459">
        <v>9</v>
      </c>
      <c r="H3459">
        <v>0.15</v>
      </c>
      <c r="I3459" s="2">
        <v>832756.05</v>
      </c>
      <c r="J3459" t="str">
        <f>_xlfn.XLOOKUP(tblOrders[[#This Row],[CustomerID]], tblCustomers[CustomerID], tblCustomers[CustomerName])</f>
        <v>Customer 257</v>
      </c>
      <c r="K3459" t="str">
        <f>_xlfn.XLOOKUP(tblOrders[[#This Row],[CustomerID]], tblCustomers[CustomerID], tblCustomers[Segment])</f>
        <v>Consumer</v>
      </c>
      <c r="L3459" t="str">
        <f>_xlfn.XLOOKUP(tblOrders[[#This Row],[ProductID]], tblProducts[ProductID], tblProducts[Category])</f>
        <v>Office</v>
      </c>
      <c r="M3459">
        <f>_xlfn.XLOOKUP(tblOrders[[#This Row],[ProductID]], tblProducts[ProductID], tblProducts[CostPrice])</f>
        <v>61777</v>
      </c>
      <c r="N3459">
        <f>tblOrders[[#This Row],[Sales]]-(tblOrders[[#This Row],[CostPrice]]*tblOrders[[#This Row],[Quantity]])</f>
        <v>276763.05000000005</v>
      </c>
      <c r="O3459" t="str">
        <f>TEXT(tblOrders[[#This Row],[Date]],"mmm-yyyy")</f>
        <v>Dec-2025</v>
      </c>
      <c r="P3459" t="str">
        <f>_xlfn.XLOOKUP(tblOrders[[#This Row],[OrderID]], tblReturns[OrderID], tblReturns[Returned])</f>
        <v>No</v>
      </c>
      <c r="Q3459" t="str">
        <f>_xlfn.XLOOKUP(tblOrders[[#This Row],[OrderID]], tblShipping[OrderID], tblShipping[ShipMode])</f>
        <v>Pickup</v>
      </c>
      <c r="R3459" t="str">
        <f>IFERROR(_xlfn.XLOOKUP(A3458, tblCustomers[CustomerID], tblCustomers[CustomerName]), "Not Found")</f>
        <v>Not Found</v>
      </c>
      <c r="S3459" t="str">
        <f>IF(tblOrders[[#This Row],[Sales]]&gt;1000000,"High Value","Standard")</f>
        <v>Standard</v>
      </c>
      <c r="T3459" t="str">
        <f>_xlfn.XLOOKUP(tblOrders[[#This Row],[ProductID]], tblProducts[ProductID], tblProducts[ProductName])</f>
        <v>Product 65</v>
      </c>
      <c r="U3459">
        <f>_xlfn.XLOOKUP(tblOrders[[#This Row],[SalesRepID]], tblSalesreps[RepID], tblSalesreps[Target])</f>
        <v>19336654</v>
      </c>
    </row>
    <row r="3460" spans="1:21">
      <c r="A3460" t="s">
        <v>4257</v>
      </c>
      <c r="B3460" s="7" t="s">
        <v>1113</v>
      </c>
      <c r="C3460" t="s">
        <v>368</v>
      </c>
      <c r="D3460" t="s">
        <v>914</v>
      </c>
      <c r="E3460" t="s">
        <v>165</v>
      </c>
      <c r="F3460" t="s">
        <v>14</v>
      </c>
      <c r="G3460">
        <v>8</v>
      </c>
      <c r="H3460">
        <v>0</v>
      </c>
      <c r="I3460" s="2">
        <v>331104</v>
      </c>
      <c r="J3460" t="str">
        <f>_xlfn.XLOOKUP(tblOrders[[#This Row],[CustomerID]], tblCustomers[CustomerID], tblCustomers[CustomerName])</f>
        <v>Customer 4</v>
      </c>
      <c r="K3460" t="str">
        <f>_xlfn.XLOOKUP(tblOrders[[#This Row],[CustomerID]], tblCustomers[CustomerID], tblCustomers[Segment])</f>
        <v>Corporate</v>
      </c>
      <c r="L3460" t="str">
        <f>_xlfn.XLOOKUP(tblOrders[[#This Row],[ProductID]], tblProducts[ProductID], tblProducts[Category])</f>
        <v>Office</v>
      </c>
      <c r="M3460">
        <f>_xlfn.XLOOKUP(tblOrders[[#This Row],[ProductID]], tblProducts[ProductID], tblProducts[CostPrice])</f>
        <v>24464</v>
      </c>
      <c r="N3460">
        <f>tblOrders[[#This Row],[Sales]]-(tblOrders[[#This Row],[CostPrice]]*tblOrders[[#This Row],[Quantity]])</f>
        <v>135392</v>
      </c>
      <c r="O3460" t="str">
        <f>TEXT(tblOrders[[#This Row],[Date]],"mmm-yyyy")</f>
        <v>Mar-2025</v>
      </c>
      <c r="P3460" t="str">
        <f>_xlfn.XLOOKUP(tblOrders[[#This Row],[OrderID]], tblReturns[OrderID], tblReturns[Returned])</f>
        <v>No</v>
      </c>
      <c r="Q3460" t="str">
        <f>_xlfn.XLOOKUP(tblOrders[[#This Row],[OrderID]], tblShipping[OrderID], tblShipping[ShipMode])</f>
        <v>Standard</v>
      </c>
      <c r="R3460" t="str">
        <f>IFERROR(_xlfn.XLOOKUP(A3459, tblCustomers[CustomerID], tblCustomers[CustomerName]), "Not Found")</f>
        <v>Not Found</v>
      </c>
      <c r="S3460" t="str">
        <f>IF(tblOrders[[#This Row],[Sales]]&gt;1000000,"High Value","Standard")</f>
        <v>Standard</v>
      </c>
      <c r="T3460" t="str">
        <f>_xlfn.XLOOKUP(tblOrders[[#This Row],[ProductID]], tblProducts[ProductID], tblProducts[ProductName])</f>
        <v>Product 46</v>
      </c>
      <c r="U3460">
        <f>_xlfn.XLOOKUP(tblOrders[[#This Row],[SalesRepID]], tblSalesreps[RepID], tblSalesreps[Target])</f>
        <v>16839910</v>
      </c>
    </row>
    <row r="3461" spans="1:21">
      <c r="A3461" t="s">
        <v>4258</v>
      </c>
      <c r="B3461" s="7" t="s">
        <v>153</v>
      </c>
      <c r="C3461" t="s">
        <v>181</v>
      </c>
      <c r="D3461" t="s">
        <v>339</v>
      </c>
      <c r="E3461" t="s">
        <v>205</v>
      </c>
      <c r="F3461" t="s">
        <v>88</v>
      </c>
      <c r="G3461">
        <v>4</v>
      </c>
      <c r="H3461">
        <v>0.2</v>
      </c>
      <c r="I3461" s="2">
        <v>110873.60000000001</v>
      </c>
      <c r="J3461" t="str">
        <f>_xlfn.XLOOKUP(tblOrders[[#This Row],[CustomerID]], tblCustomers[CustomerID], tblCustomers[CustomerName])</f>
        <v>Customer 3</v>
      </c>
      <c r="K3461" t="str">
        <f>_xlfn.XLOOKUP(tblOrders[[#This Row],[CustomerID]], tblCustomers[CustomerID], tblCustomers[Segment])</f>
        <v>Corporate</v>
      </c>
      <c r="L3461" t="str">
        <f>_xlfn.XLOOKUP(tblOrders[[#This Row],[ProductID]], tblProducts[ProductID], tblProducts[Category])</f>
        <v>Office</v>
      </c>
      <c r="M3461">
        <f>_xlfn.XLOOKUP(tblOrders[[#This Row],[ProductID]], tblProducts[ProductID], tblProducts[CostPrice])</f>
        <v>73889</v>
      </c>
      <c r="N3461">
        <f>tblOrders[[#This Row],[Sales]]-(tblOrders[[#This Row],[CostPrice]]*tblOrders[[#This Row],[Quantity]])</f>
        <v>-184682.4</v>
      </c>
      <c r="O3461" t="str">
        <f>TEXT(tblOrders[[#This Row],[Date]],"mmm-yyyy")</f>
        <v>Jun-2025</v>
      </c>
      <c r="P3461" t="str">
        <f>_xlfn.XLOOKUP(tblOrders[[#This Row],[OrderID]], tblReturns[OrderID], tblReturns[Returned])</f>
        <v>No</v>
      </c>
      <c r="Q3461" t="str">
        <f>_xlfn.XLOOKUP(tblOrders[[#This Row],[OrderID]], tblShipping[OrderID], tblShipping[ShipMode])</f>
        <v>Express</v>
      </c>
      <c r="R3461" t="str">
        <f>IFERROR(_xlfn.XLOOKUP(A3460, tblCustomers[CustomerID], tblCustomers[CustomerName]), "Not Found")</f>
        <v>Not Found</v>
      </c>
      <c r="S3461" t="str">
        <f>IF(tblOrders[[#This Row],[Sales]]&gt;1000000,"High Value","Standard")</f>
        <v>Standard</v>
      </c>
      <c r="T3461" t="str">
        <f>_xlfn.XLOOKUP(tblOrders[[#This Row],[ProductID]], tblProducts[ProductID], tblProducts[ProductName])</f>
        <v>Product 83</v>
      </c>
      <c r="U3461">
        <f>_xlfn.XLOOKUP(tblOrders[[#This Row],[SalesRepID]], tblSalesreps[RepID], tblSalesreps[Target])</f>
        <v>16246424</v>
      </c>
    </row>
    <row r="3462" spans="1:21">
      <c r="A3462" t="s">
        <v>4259</v>
      </c>
      <c r="B3462" s="7" t="s">
        <v>809</v>
      </c>
      <c r="C3462" t="s">
        <v>1109</v>
      </c>
      <c r="D3462" t="s">
        <v>232</v>
      </c>
      <c r="E3462" t="s">
        <v>35</v>
      </c>
      <c r="F3462" t="s">
        <v>14</v>
      </c>
      <c r="G3462">
        <v>5</v>
      </c>
      <c r="H3462">
        <v>0.15</v>
      </c>
      <c r="I3462" s="2">
        <v>632404.25</v>
      </c>
      <c r="J3462" t="str">
        <f>_xlfn.XLOOKUP(tblOrders[[#This Row],[CustomerID]], tblCustomers[CustomerID], tblCustomers[CustomerName])</f>
        <v>Customer 43</v>
      </c>
      <c r="K3462" t="str">
        <f>_xlfn.XLOOKUP(tblOrders[[#This Row],[CustomerID]], tblCustomers[CustomerID], tblCustomers[Segment])</f>
        <v>Consumer</v>
      </c>
      <c r="L3462" t="str">
        <f>_xlfn.XLOOKUP(tblOrders[[#This Row],[ProductID]], tblProducts[ProductID], tblProducts[Category])</f>
        <v>Electronics</v>
      </c>
      <c r="M3462">
        <f>_xlfn.XLOOKUP(tblOrders[[#This Row],[ProductID]], tblProducts[ProductID], tblProducts[CostPrice])</f>
        <v>41456</v>
      </c>
      <c r="N3462">
        <f>tblOrders[[#This Row],[Sales]]-(tblOrders[[#This Row],[CostPrice]]*tblOrders[[#This Row],[Quantity]])</f>
        <v>425124.25</v>
      </c>
      <c r="O3462" t="str">
        <f>TEXT(tblOrders[[#This Row],[Date]],"mmm-yyyy")</f>
        <v>Mar-2025</v>
      </c>
      <c r="P3462" t="str">
        <f>_xlfn.XLOOKUP(tblOrders[[#This Row],[OrderID]], tblReturns[OrderID], tblReturns[Returned])</f>
        <v>No</v>
      </c>
      <c r="Q3462" t="str">
        <f>_xlfn.XLOOKUP(tblOrders[[#This Row],[OrderID]], tblShipping[OrderID], tblShipping[ShipMode])</f>
        <v>Pickup</v>
      </c>
      <c r="R3462" t="str">
        <f>IFERROR(_xlfn.XLOOKUP(A3461, tblCustomers[CustomerID], tblCustomers[CustomerName]), "Not Found")</f>
        <v>Not Found</v>
      </c>
      <c r="S3462" t="str">
        <f>IF(tblOrders[[#This Row],[Sales]]&gt;1000000,"High Value","Standard")</f>
        <v>Standard</v>
      </c>
      <c r="T3462" t="str">
        <f>_xlfn.XLOOKUP(tblOrders[[#This Row],[ProductID]], tblProducts[ProductID], tblProducts[ProductName])</f>
        <v>Product 86</v>
      </c>
      <c r="U3462">
        <f>_xlfn.XLOOKUP(tblOrders[[#This Row],[SalesRepID]], tblSalesreps[RepID], tblSalesreps[Target])</f>
        <v>19619177</v>
      </c>
    </row>
    <row r="3463" spans="1:21">
      <c r="A3463" t="s">
        <v>4260</v>
      </c>
      <c r="B3463" s="7" t="s">
        <v>1005</v>
      </c>
      <c r="C3463" t="s">
        <v>23</v>
      </c>
      <c r="D3463" t="s">
        <v>83</v>
      </c>
      <c r="E3463" t="s">
        <v>74</v>
      </c>
      <c r="F3463" t="s">
        <v>26</v>
      </c>
      <c r="G3463">
        <v>5</v>
      </c>
      <c r="H3463">
        <v>0.15</v>
      </c>
      <c r="I3463" s="2">
        <v>30421.5</v>
      </c>
      <c r="J3463" t="str">
        <f>_xlfn.XLOOKUP(tblOrders[[#This Row],[CustomerID]], tblCustomers[CustomerID], tblCustomers[CustomerName])</f>
        <v>Customer 213</v>
      </c>
      <c r="K3463" t="str">
        <f>_xlfn.XLOOKUP(tblOrders[[#This Row],[CustomerID]], tblCustomers[CustomerID], tblCustomers[Segment])</f>
        <v>Consumer</v>
      </c>
      <c r="L3463" t="str">
        <f>_xlfn.XLOOKUP(tblOrders[[#This Row],[ProductID]], tblProducts[ProductID], tblProducts[Category])</f>
        <v>Furniture</v>
      </c>
      <c r="M3463">
        <f>_xlfn.XLOOKUP(tblOrders[[#This Row],[ProductID]], tblProducts[ProductID], tblProducts[CostPrice])</f>
        <v>79600</v>
      </c>
      <c r="N3463">
        <f>tblOrders[[#This Row],[Sales]]-(tblOrders[[#This Row],[CostPrice]]*tblOrders[[#This Row],[Quantity]])</f>
        <v>-367578.5</v>
      </c>
      <c r="O3463" t="str">
        <f>TEXT(tblOrders[[#This Row],[Date]],"mmm-yyyy")</f>
        <v>Sep-2025</v>
      </c>
      <c r="P3463" t="str">
        <f>_xlfn.XLOOKUP(tblOrders[[#This Row],[OrderID]], tblReturns[OrderID], tblReturns[Returned])</f>
        <v>No</v>
      </c>
      <c r="Q3463" t="str">
        <f>_xlfn.XLOOKUP(tblOrders[[#This Row],[OrderID]], tblShipping[OrderID], tblShipping[ShipMode])</f>
        <v>Pickup</v>
      </c>
      <c r="R3463" t="str">
        <f>IFERROR(_xlfn.XLOOKUP(A3462, tblCustomers[CustomerID], tblCustomers[CustomerName]), "Not Found")</f>
        <v>Not Found</v>
      </c>
      <c r="S3463" t="str">
        <f>IF(tblOrders[[#This Row],[Sales]]&gt;1000000,"High Value","Standard")</f>
        <v>Standard</v>
      </c>
      <c r="T3463" t="str">
        <f>_xlfn.XLOOKUP(tblOrders[[#This Row],[ProductID]], tblProducts[ProductID], tblProducts[ProductName])</f>
        <v>Product 43</v>
      </c>
      <c r="U3463">
        <f>_xlfn.XLOOKUP(tblOrders[[#This Row],[SalesRepID]], tblSalesreps[RepID], tblSalesreps[Target])</f>
        <v>7254801</v>
      </c>
    </row>
    <row r="3464" spans="1:21">
      <c r="A3464" t="s">
        <v>4261</v>
      </c>
      <c r="B3464" s="7" t="s">
        <v>337</v>
      </c>
      <c r="C3464" t="s">
        <v>753</v>
      </c>
      <c r="D3464" t="s">
        <v>244</v>
      </c>
      <c r="E3464" t="s">
        <v>105</v>
      </c>
      <c r="F3464" t="s">
        <v>26</v>
      </c>
      <c r="G3464">
        <v>7</v>
      </c>
      <c r="H3464">
        <v>0.15</v>
      </c>
      <c r="I3464" s="2">
        <v>152926.9</v>
      </c>
      <c r="J3464" t="str">
        <f>_xlfn.XLOOKUP(tblOrders[[#This Row],[CustomerID]], tblCustomers[CustomerID], tblCustomers[CustomerName])</f>
        <v>Customer 116</v>
      </c>
      <c r="K3464" t="str">
        <f>_xlfn.XLOOKUP(tblOrders[[#This Row],[CustomerID]], tblCustomers[CustomerID], tblCustomers[Segment])</f>
        <v>Consumer</v>
      </c>
      <c r="L3464" t="str">
        <f>_xlfn.XLOOKUP(tblOrders[[#This Row],[ProductID]], tblProducts[ProductID], tblProducts[Category])</f>
        <v>Electronics</v>
      </c>
      <c r="M3464">
        <f>_xlfn.XLOOKUP(tblOrders[[#This Row],[ProductID]], tblProducts[ProductID], tblProducts[CostPrice])</f>
        <v>12227</v>
      </c>
      <c r="N3464">
        <f>tblOrders[[#This Row],[Sales]]-(tblOrders[[#This Row],[CostPrice]]*tblOrders[[#This Row],[Quantity]])</f>
        <v>67337.899999999994</v>
      </c>
      <c r="O3464" t="str">
        <f>TEXT(tblOrders[[#This Row],[Date]],"mmm-yyyy")</f>
        <v>May-2025</v>
      </c>
      <c r="P3464" t="str">
        <f>_xlfn.XLOOKUP(tblOrders[[#This Row],[OrderID]], tblReturns[OrderID], tblReturns[Returned])</f>
        <v>No</v>
      </c>
      <c r="Q3464" t="str">
        <f>_xlfn.XLOOKUP(tblOrders[[#This Row],[OrderID]], tblShipping[OrderID], tblShipping[ShipMode])</f>
        <v>Express</v>
      </c>
      <c r="R3464" t="str">
        <f>IFERROR(_xlfn.XLOOKUP(A3463, tblCustomers[CustomerID], tblCustomers[CustomerName]), "Not Found")</f>
        <v>Not Found</v>
      </c>
      <c r="S3464" t="str">
        <f>IF(tblOrders[[#This Row],[Sales]]&gt;1000000,"High Value","Standard")</f>
        <v>Standard</v>
      </c>
      <c r="T3464" t="str">
        <f>_xlfn.XLOOKUP(tblOrders[[#This Row],[ProductID]], tblProducts[ProductID], tblProducts[ProductName])</f>
        <v>Product 96</v>
      </c>
      <c r="U3464">
        <f>_xlfn.XLOOKUP(tblOrders[[#This Row],[SalesRepID]], tblSalesreps[RepID], tblSalesreps[Target])</f>
        <v>8698154</v>
      </c>
    </row>
    <row r="3465" spans="1:21">
      <c r="A3465" t="s">
        <v>4262</v>
      </c>
      <c r="B3465" s="7" t="s">
        <v>1474</v>
      </c>
      <c r="C3465" t="s">
        <v>258</v>
      </c>
      <c r="D3465" t="s">
        <v>397</v>
      </c>
      <c r="E3465" t="s">
        <v>69</v>
      </c>
      <c r="F3465" t="s">
        <v>51</v>
      </c>
      <c r="G3465">
        <v>7</v>
      </c>
      <c r="H3465">
        <v>0.1</v>
      </c>
      <c r="I3465" s="2">
        <v>146752.20000000001</v>
      </c>
      <c r="J3465" t="str">
        <f>_xlfn.XLOOKUP(tblOrders[[#This Row],[CustomerID]], tblCustomers[CustomerID], tblCustomers[CustomerName])</f>
        <v>Customer 188</v>
      </c>
      <c r="K3465" t="str">
        <f>_xlfn.XLOOKUP(tblOrders[[#This Row],[CustomerID]], tblCustomers[CustomerID], tblCustomers[Segment])</f>
        <v>Consumer</v>
      </c>
      <c r="L3465" t="str">
        <f>_xlfn.XLOOKUP(tblOrders[[#This Row],[ProductID]], tblProducts[ProductID], tblProducts[Category])</f>
        <v>Electronics</v>
      </c>
      <c r="M3465">
        <f>_xlfn.XLOOKUP(tblOrders[[#This Row],[ProductID]], tblProducts[ProductID], tblProducts[CostPrice])</f>
        <v>13474</v>
      </c>
      <c r="N3465">
        <f>tblOrders[[#This Row],[Sales]]-(tblOrders[[#This Row],[CostPrice]]*tblOrders[[#This Row],[Quantity]])</f>
        <v>52434.200000000012</v>
      </c>
      <c r="O3465" t="str">
        <f>TEXT(tblOrders[[#This Row],[Date]],"mmm-yyyy")</f>
        <v>Oct-2025</v>
      </c>
      <c r="P3465" t="str">
        <f>_xlfn.XLOOKUP(tblOrders[[#This Row],[OrderID]], tblReturns[OrderID], tblReturns[Returned])</f>
        <v>No</v>
      </c>
      <c r="Q3465" t="str">
        <f>_xlfn.XLOOKUP(tblOrders[[#This Row],[OrderID]], tblShipping[OrderID], tblShipping[ShipMode])</f>
        <v>Pickup</v>
      </c>
      <c r="R3465" t="str">
        <f>IFERROR(_xlfn.XLOOKUP(A3464, tblCustomers[CustomerID], tblCustomers[CustomerName]), "Not Found")</f>
        <v>Not Found</v>
      </c>
      <c r="S3465" t="str">
        <f>IF(tblOrders[[#This Row],[Sales]]&gt;1000000,"High Value","Standard")</f>
        <v>Standard</v>
      </c>
      <c r="T3465" t="str">
        <f>_xlfn.XLOOKUP(tblOrders[[#This Row],[ProductID]], tblProducts[ProductID], tblProducts[ProductName])</f>
        <v>Product 27</v>
      </c>
      <c r="U3465">
        <f>_xlfn.XLOOKUP(tblOrders[[#This Row],[SalesRepID]], tblSalesreps[RepID], tblSalesreps[Target])</f>
        <v>19473459</v>
      </c>
    </row>
    <row r="3466" spans="1:21">
      <c r="A3466" t="s">
        <v>4263</v>
      </c>
      <c r="B3466" s="7" t="s">
        <v>32</v>
      </c>
      <c r="C3466" t="s">
        <v>687</v>
      </c>
      <c r="D3466" t="s">
        <v>232</v>
      </c>
      <c r="E3466" t="s">
        <v>74</v>
      </c>
      <c r="F3466" t="s">
        <v>20</v>
      </c>
      <c r="G3466">
        <v>10</v>
      </c>
      <c r="H3466">
        <v>0.1</v>
      </c>
      <c r="I3466" s="2">
        <v>228501</v>
      </c>
      <c r="J3466" t="str">
        <f>_xlfn.XLOOKUP(tblOrders[[#This Row],[CustomerID]], tblCustomers[CustomerID], tblCustomers[CustomerName])</f>
        <v>Customer 147</v>
      </c>
      <c r="K3466" t="str">
        <f>_xlfn.XLOOKUP(tblOrders[[#This Row],[CustomerID]], tblCustomers[CustomerID], tblCustomers[Segment])</f>
        <v>Consumer</v>
      </c>
      <c r="L3466" t="str">
        <f>_xlfn.XLOOKUP(tblOrders[[#This Row],[ProductID]], tblProducts[ProductID], tblProducts[Category])</f>
        <v>Electronics</v>
      </c>
      <c r="M3466">
        <f>_xlfn.XLOOKUP(tblOrders[[#This Row],[ProductID]], tblProducts[ProductID], tblProducts[CostPrice])</f>
        <v>41456</v>
      </c>
      <c r="N3466">
        <f>tblOrders[[#This Row],[Sales]]-(tblOrders[[#This Row],[CostPrice]]*tblOrders[[#This Row],[Quantity]])</f>
        <v>-186059</v>
      </c>
      <c r="O3466" t="str">
        <f>TEXT(tblOrders[[#This Row],[Date]],"mmm-yyyy")</f>
        <v>Dec-2025</v>
      </c>
      <c r="P3466" t="str">
        <f>_xlfn.XLOOKUP(tblOrders[[#This Row],[OrderID]], tblReturns[OrderID], tblReturns[Returned])</f>
        <v>No</v>
      </c>
      <c r="Q3466" t="str">
        <f>_xlfn.XLOOKUP(tblOrders[[#This Row],[OrderID]], tblShipping[OrderID], tblShipping[ShipMode])</f>
        <v>Express</v>
      </c>
      <c r="R3466" t="str">
        <f>IFERROR(_xlfn.XLOOKUP(A3465, tblCustomers[CustomerID], tblCustomers[CustomerName]), "Not Found")</f>
        <v>Not Found</v>
      </c>
      <c r="S3466" t="str">
        <f>IF(tblOrders[[#This Row],[Sales]]&gt;1000000,"High Value","Standard")</f>
        <v>Standard</v>
      </c>
      <c r="T3466" t="str">
        <f>_xlfn.XLOOKUP(tblOrders[[#This Row],[ProductID]], tblProducts[ProductID], tblProducts[ProductName])</f>
        <v>Product 86</v>
      </c>
      <c r="U3466">
        <f>_xlfn.XLOOKUP(tblOrders[[#This Row],[SalesRepID]], tblSalesreps[RepID], tblSalesreps[Target])</f>
        <v>7254801</v>
      </c>
    </row>
    <row r="3467" spans="1:21">
      <c r="A3467" t="s">
        <v>4264</v>
      </c>
      <c r="B3467" s="7" t="s">
        <v>1249</v>
      </c>
      <c r="C3467" t="s">
        <v>556</v>
      </c>
      <c r="D3467" t="s">
        <v>190</v>
      </c>
      <c r="E3467" t="s">
        <v>45</v>
      </c>
      <c r="F3467" t="s">
        <v>51</v>
      </c>
      <c r="G3467">
        <v>5</v>
      </c>
      <c r="H3467">
        <v>0.15</v>
      </c>
      <c r="I3467" s="2">
        <v>388403.25</v>
      </c>
      <c r="J3467" t="str">
        <f>_xlfn.XLOOKUP(tblOrders[[#This Row],[CustomerID]], tblCustomers[CustomerID], tblCustomers[CustomerName])</f>
        <v>Customer 72</v>
      </c>
      <c r="K3467" t="str">
        <f>_xlfn.XLOOKUP(tblOrders[[#This Row],[CustomerID]], tblCustomers[CustomerID], tblCustomers[Segment])</f>
        <v>Corporate</v>
      </c>
      <c r="L3467" t="str">
        <f>_xlfn.XLOOKUP(tblOrders[[#This Row],[ProductID]], tblProducts[ProductID], tblProducts[Category])</f>
        <v>Furniture</v>
      </c>
      <c r="M3467">
        <f>_xlfn.XLOOKUP(tblOrders[[#This Row],[ProductID]], tblProducts[ProductID], tblProducts[CostPrice])</f>
        <v>47272</v>
      </c>
      <c r="N3467">
        <f>tblOrders[[#This Row],[Sales]]-(tblOrders[[#This Row],[CostPrice]]*tblOrders[[#This Row],[Quantity]])</f>
        <v>152043.25</v>
      </c>
      <c r="O3467" t="str">
        <f>TEXT(tblOrders[[#This Row],[Date]],"mmm-yyyy")</f>
        <v>Jun-2025</v>
      </c>
      <c r="P3467" t="str">
        <f>_xlfn.XLOOKUP(tblOrders[[#This Row],[OrderID]], tblReturns[OrderID], tblReturns[Returned])</f>
        <v>No</v>
      </c>
      <c r="Q3467" t="str">
        <f>_xlfn.XLOOKUP(tblOrders[[#This Row],[OrderID]], tblShipping[OrderID], tblShipping[ShipMode])</f>
        <v>Pickup</v>
      </c>
      <c r="R3467" t="str">
        <f>IFERROR(_xlfn.XLOOKUP(A3466, tblCustomers[CustomerID], tblCustomers[CustomerName]), "Not Found")</f>
        <v>Not Found</v>
      </c>
      <c r="S3467" t="str">
        <f>IF(tblOrders[[#This Row],[Sales]]&gt;1000000,"High Value","Standard")</f>
        <v>Standard</v>
      </c>
      <c r="T3467" t="str">
        <f>_xlfn.XLOOKUP(tblOrders[[#This Row],[ProductID]], tblProducts[ProductID], tblProducts[ProductName])</f>
        <v>Product 33</v>
      </c>
      <c r="U3467">
        <f>_xlfn.XLOOKUP(tblOrders[[#This Row],[SalesRepID]], tblSalesreps[RepID], tblSalesreps[Target])</f>
        <v>11319839</v>
      </c>
    </row>
    <row r="3468" spans="1:21">
      <c r="A3468" t="s">
        <v>4265</v>
      </c>
      <c r="B3468" s="7" t="s">
        <v>923</v>
      </c>
      <c r="C3468" t="s">
        <v>1046</v>
      </c>
      <c r="D3468" t="s">
        <v>126</v>
      </c>
      <c r="E3468" t="s">
        <v>45</v>
      </c>
      <c r="F3468" t="s">
        <v>14</v>
      </c>
      <c r="G3468">
        <v>3</v>
      </c>
      <c r="H3468">
        <v>0.1</v>
      </c>
      <c r="I3468" s="2">
        <v>367046.1</v>
      </c>
      <c r="J3468" t="str">
        <f>_xlfn.XLOOKUP(tblOrders[[#This Row],[CustomerID]], tblCustomers[CustomerID], tblCustomers[CustomerName])</f>
        <v>Customer 52</v>
      </c>
      <c r="K3468" t="str">
        <f>_xlfn.XLOOKUP(tblOrders[[#This Row],[CustomerID]], tblCustomers[CustomerID], tblCustomers[Segment])</f>
        <v>Consumer</v>
      </c>
      <c r="L3468" t="str">
        <f>_xlfn.XLOOKUP(tblOrders[[#This Row],[ProductID]], tblProducts[ProductID], tblProducts[Category])</f>
        <v>Furniture</v>
      </c>
      <c r="M3468">
        <f>_xlfn.XLOOKUP(tblOrders[[#This Row],[ProductID]], tblProducts[ProductID], tblProducts[CostPrice])</f>
        <v>47434</v>
      </c>
      <c r="N3468">
        <f>tblOrders[[#This Row],[Sales]]-(tblOrders[[#This Row],[CostPrice]]*tblOrders[[#This Row],[Quantity]])</f>
        <v>224744.09999999998</v>
      </c>
      <c r="O3468" t="str">
        <f>TEXT(tblOrders[[#This Row],[Date]],"mmm-yyyy")</f>
        <v>Feb-2025</v>
      </c>
      <c r="P3468" t="str">
        <f>_xlfn.XLOOKUP(tblOrders[[#This Row],[OrderID]], tblReturns[OrderID], tblReturns[Returned])</f>
        <v>No</v>
      </c>
      <c r="Q3468" t="str">
        <f>_xlfn.XLOOKUP(tblOrders[[#This Row],[OrderID]], tblShipping[OrderID], tblShipping[ShipMode])</f>
        <v>Standard</v>
      </c>
      <c r="R3468" t="str">
        <f>IFERROR(_xlfn.XLOOKUP(A3467, tblCustomers[CustomerID], tblCustomers[CustomerName]), "Not Found")</f>
        <v>Not Found</v>
      </c>
      <c r="S3468" t="str">
        <f>IF(tblOrders[[#This Row],[Sales]]&gt;1000000,"High Value","Standard")</f>
        <v>Standard</v>
      </c>
      <c r="T3468" t="str">
        <f>_xlfn.XLOOKUP(tblOrders[[#This Row],[ProductID]], tblProducts[ProductID], tblProducts[ProductName])</f>
        <v>Product 67</v>
      </c>
      <c r="U3468">
        <f>_xlfn.XLOOKUP(tblOrders[[#This Row],[SalesRepID]], tblSalesreps[RepID], tblSalesreps[Target])</f>
        <v>11319839</v>
      </c>
    </row>
    <row r="3469" spans="1:21">
      <c r="A3469" t="s">
        <v>4266</v>
      </c>
      <c r="B3469" s="7" t="s">
        <v>280</v>
      </c>
      <c r="C3469" t="s">
        <v>95</v>
      </c>
      <c r="D3469" t="s">
        <v>115</v>
      </c>
      <c r="E3469" t="s">
        <v>74</v>
      </c>
      <c r="F3469" t="s">
        <v>20</v>
      </c>
      <c r="G3469">
        <v>7</v>
      </c>
      <c r="H3469">
        <v>0.15</v>
      </c>
      <c r="I3469" s="2">
        <v>492308.95</v>
      </c>
      <c r="J3469" t="str">
        <f>_xlfn.XLOOKUP(tblOrders[[#This Row],[CustomerID]], tblCustomers[CustomerID], tblCustomers[CustomerName])</f>
        <v>Customer 37</v>
      </c>
      <c r="K3469" t="str">
        <f>_xlfn.XLOOKUP(tblOrders[[#This Row],[CustomerID]], tblCustomers[CustomerID], tblCustomers[Segment])</f>
        <v>Consumer</v>
      </c>
      <c r="L3469" t="str">
        <f>_xlfn.XLOOKUP(tblOrders[[#This Row],[ProductID]], tblProducts[ProductID], tblProducts[Category])</f>
        <v>Electronics</v>
      </c>
      <c r="M3469">
        <f>_xlfn.XLOOKUP(tblOrders[[#This Row],[ProductID]], tblProducts[ProductID], tblProducts[CostPrice])</f>
        <v>66631</v>
      </c>
      <c r="N3469">
        <f>tblOrders[[#This Row],[Sales]]-(tblOrders[[#This Row],[CostPrice]]*tblOrders[[#This Row],[Quantity]])</f>
        <v>25891.950000000012</v>
      </c>
      <c r="O3469" t="str">
        <f>TEXT(tblOrders[[#This Row],[Date]],"mmm-yyyy")</f>
        <v>Aug-2025</v>
      </c>
      <c r="P3469" t="str">
        <f>_xlfn.XLOOKUP(tblOrders[[#This Row],[OrderID]], tblReturns[OrderID], tblReturns[Returned])</f>
        <v>No</v>
      </c>
      <c r="Q3469" t="str">
        <f>_xlfn.XLOOKUP(tblOrders[[#This Row],[OrderID]], tblShipping[OrderID], tblShipping[ShipMode])</f>
        <v>Express</v>
      </c>
      <c r="R3469" t="str">
        <f>IFERROR(_xlfn.XLOOKUP(A3468, tblCustomers[CustomerID], tblCustomers[CustomerName]), "Not Found")</f>
        <v>Not Found</v>
      </c>
      <c r="S3469" t="str">
        <f>IF(tblOrders[[#This Row],[Sales]]&gt;1000000,"High Value","Standard")</f>
        <v>Standard</v>
      </c>
      <c r="T3469" t="str">
        <f>_xlfn.XLOOKUP(tblOrders[[#This Row],[ProductID]], tblProducts[ProductID], tblProducts[ProductName])</f>
        <v>Product 70</v>
      </c>
      <c r="U3469">
        <f>_xlfn.XLOOKUP(tblOrders[[#This Row],[SalesRepID]], tblSalesreps[RepID], tblSalesreps[Target])</f>
        <v>7254801</v>
      </c>
    </row>
    <row r="3470" spans="1:21">
      <c r="A3470" t="s">
        <v>4267</v>
      </c>
      <c r="B3470" s="7" t="s">
        <v>1031</v>
      </c>
      <c r="C3470" t="s">
        <v>681</v>
      </c>
      <c r="D3470" t="s">
        <v>209</v>
      </c>
      <c r="E3470" t="s">
        <v>13</v>
      </c>
      <c r="F3470" t="s">
        <v>26</v>
      </c>
      <c r="G3470">
        <v>4</v>
      </c>
      <c r="H3470">
        <v>0.1</v>
      </c>
      <c r="I3470" s="2">
        <v>133603.20000000001</v>
      </c>
      <c r="J3470" t="str">
        <f>_xlfn.XLOOKUP(tblOrders[[#This Row],[CustomerID]], tblCustomers[CustomerID], tblCustomers[CustomerName])</f>
        <v>Customer 88</v>
      </c>
      <c r="K3470" t="str">
        <f>_xlfn.XLOOKUP(tblOrders[[#This Row],[CustomerID]], tblCustomers[CustomerID], tblCustomers[Segment])</f>
        <v>SME</v>
      </c>
      <c r="L3470" t="str">
        <f>_xlfn.XLOOKUP(tblOrders[[#This Row],[ProductID]], tblProducts[ProductID], tblProducts[Category])</f>
        <v>Office</v>
      </c>
      <c r="M3470">
        <f>_xlfn.XLOOKUP(tblOrders[[#This Row],[ProductID]], tblProducts[ProductID], tblProducts[CostPrice])</f>
        <v>27558</v>
      </c>
      <c r="N3470">
        <f>tblOrders[[#This Row],[Sales]]-(tblOrders[[#This Row],[CostPrice]]*tblOrders[[#This Row],[Quantity]])</f>
        <v>23371.200000000012</v>
      </c>
      <c r="O3470" t="str">
        <f>TEXT(tblOrders[[#This Row],[Date]],"mmm-yyyy")</f>
        <v>Aug-2025</v>
      </c>
      <c r="P3470" t="str">
        <f>_xlfn.XLOOKUP(tblOrders[[#This Row],[OrderID]], tblReturns[OrderID], tblReturns[Returned])</f>
        <v>No</v>
      </c>
      <c r="Q3470" t="str">
        <f>_xlfn.XLOOKUP(tblOrders[[#This Row],[OrderID]], tblShipping[OrderID], tblShipping[ShipMode])</f>
        <v>Pickup</v>
      </c>
      <c r="R3470" t="str">
        <f>IFERROR(_xlfn.XLOOKUP(A3469, tblCustomers[CustomerID], tblCustomers[CustomerName]), "Not Found")</f>
        <v>Not Found</v>
      </c>
      <c r="S3470" t="str">
        <f>IF(tblOrders[[#This Row],[Sales]]&gt;1000000,"High Value","Standard")</f>
        <v>Standard</v>
      </c>
      <c r="T3470" t="str">
        <f>_xlfn.XLOOKUP(tblOrders[[#This Row],[ProductID]], tblProducts[ProductID], tblProducts[ProductName])</f>
        <v>Product 93</v>
      </c>
      <c r="U3470">
        <f>_xlfn.XLOOKUP(tblOrders[[#This Row],[SalesRepID]], tblSalesreps[RepID], tblSalesreps[Target])</f>
        <v>11852878</v>
      </c>
    </row>
    <row r="3471" spans="1:21">
      <c r="A3471" t="s">
        <v>4268</v>
      </c>
      <c r="B3471" s="7" t="s">
        <v>777</v>
      </c>
      <c r="C3471" t="s">
        <v>1010</v>
      </c>
      <c r="D3471" t="s">
        <v>133</v>
      </c>
      <c r="E3471" t="s">
        <v>19</v>
      </c>
      <c r="F3471" t="s">
        <v>14</v>
      </c>
      <c r="G3471">
        <v>7</v>
      </c>
      <c r="H3471">
        <v>0</v>
      </c>
      <c r="I3471" s="2">
        <v>278124</v>
      </c>
      <c r="J3471" t="str">
        <f>_xlfn.XLOOKUP(tblOrders[[#This Row],[CustomerID]], tblCustomers[CustomerID], tblCustomers[CustomerName])</f>
        <v>Customer 186</v>
      </c>
      <c r="K3471" t="str">
        <f>_xlfn.XLOOKUP(tblOrders[[#This Row],[CustomerID]], tblCustomers[CustomerID], tblCustomers[Segment])</f>
        <v>Consumer</v>
      </c>
      <c r="L3471" t="str">
        <f>_xlfn.XLOOKUP(tblOrders[[#This Row],[ProductID]], tblProducts[ProductID], tblProducts[Category])</f>
        <v>Furniture</v>
      </c>
      <c r="M3471">
        <f>_xlfn.XLOOKUP(tblOrders[[#This Row],[ProductID]], tblProducts[ProductID], tblProducts[CostPrice])</f>
        <v>53604</v>
      </c>
      <c r="N3471">
        <f>tblOrders[[#This Row],[Sales]]-(tblOrders[[#This Row],[CostPrice]]*tblOrders[[#This Row],[Quantity]])</f>
        <v>-97104</v>
      </c>
      <c r="O3471" t="str">
        <f>TEXT(tblOrders[[#This Row],[Date]],"mmm-yyyy")</f>
        <v>Jul-2025</v>
      </c>
      <c r="P3471" t="str">
        <f>_xlfn.XLOOKUP(tblOrders[[#This Row],[OrderID]], tblReturns[OrderID], tblReturns[Returned])</f>
        <v>No</v>
      </c>
      <c r="Q3471" t="str">
        <f>_xlfn.XLOOKUP(tblOrders[[#This Row],[OrderID]], tblShipping[OrderID], tblShipping[ShipMode])</f>
        <v>Express</v>
      </c>
      <c r="R3471" t="str">
        <f>IFERROR(_xlfn.XLOOKUP(A3470, tblCustomers[CustomerID], tblCustomers[CustomerName]), "Not Found")</f>
        <v>Not Found</v>
      </c>
      <c r="S3471" t="str">
        <f>IF(tblOrders[[#This Row],[Sales]]&gt;1000000,"High Value","Standard")</f>
        <v>Standard</v>
      </c>
      <c r="T3471" t="str">
        <f>_xlfn.XLOOKUP(tblOrders[[#This Row],[ProductID]], tblProducts[ProductID], tblProducts[ProductName])</f>
        <v>Product 6</v>
      </c>
      <c r="U3471">
        <f>_xlfn.XLOOKUP(tblOrders[[#This Row],[SalesRepID]], tblSalesreps[RepID], tblSalesreps[Target])</f>
        <v>11347243</v>
      </c>
    </row>
    <row r="3472" spans="1:21">
      <c r="A3472" t="s">
        <v>4269</v>
      </c>
      <c r="B3472" s="7" t="s">
        <v>830</v>
      </c>
      <c r="C3472" t="s">
        <v>251</v>
      </c>
      <c r="D3472" t="s">
        <v>126</v>
      </c>
      <c r="E3472" t="s">
        <v>74</v>
      </c>
      <c r="F3472" t="s">
        <v>26</v>
      </c>
      <c r="G3472">
        <v>2</v>
      </c>
      <c r="H3472">
        <v>0.05</v>
      </c>
      <c r="I3472" s="2">
        <v>27458.799999999999</v>
      </c>
      <c r="J3472" t="str">
        <f>_xlfn.XLOOKUP(tblOrders[[#This Row],[CustomerID]], tblCustomers[CustomerID], tblCustomers[CustomerName])</f>
        <v>Customer 175</v>
      </c>
      <c r="K3472" t="str">
        <f>_xlfn.XLOOKUP(tblOrders[[#This Row],[CustomerID]], tblCustomers[CustomerID], tblCustomers[Segment])</f>
        <v>Consumer</v>
      </c>
      <c r="L3472" t="str">
        <f>_xlfn.XLOOKUP(tblOrders[[#This Row],[ProductID]], tblProducts[ProductID], tblProducts[Category])</f>
        <v>Furniture</v>
      </c>
      <c r="M3472">
        <f>_xlfn.XLOOKUP(tblOrders[[#This Row],[ProductID]], tblProducts[ProductID], tblProducts[CostPrice])</f>
        <v>47434</v>
      </c>
      <c r="N3472">
        <f>tblOrders[[#This Row],[Sales]]-(tblOrders[[#This Row],[CostPrice]]*tblOrders[[#This Row],[Quantity]])</f>
        <v>-67409.2</v>
      </c>
      <c r="O3472" t="str">
        <f>TEXT(tblOrders[[#This Row],[Date]],"mmm-yyyy")</f>
        <v>Sep-2025</v>
      </c>
      <c r="P3472" t="str">
        <f>_xlfn.XLOOKUP(tblOrders[[#This Row],[OrderID]], tblReturns[OrderID], tblReturns[Returned])</f>
        <v>No</v>
      </c>
      <c r="Q3472" t="str">
        <f>_xlfn.XLOOKUP(tblOrders[[#This Row],[OrderID]], tblShipping[OrderID], tblShipping[ShipMode])</f>
        <v>Express</v>
      </c>
      <c r="R3472" t="str">
        <f>IFERROR(_xlfn.XLOOKUP(A3471, tblCustomers[CustomerID], tblCustomers[CustomerName]), "Not Found")</f>
        <v>Not Found</v>
      </c>
      <c r="S3472" t="str">
        <f>IF(tblOrders[[#This Row],[Sales]]&gt;1000000,"High Value","Standard")</f>
        <v>Standard</v>
      </c>
      <c r="T3472" t="str">
        <f>_xlfn.XLOOKUP(tblOrders[[#This Row],[ProductID]], tblProducts[ProductID], tblProducts[ProductName])</f>
        <v>Product 67</v>
      </c>
      <c r="U3472">
        <f>_xlfn.XLOOKUP(tblOrders[[#This Row],[SalesRepID]], tblSalesreps[RepID], tblSalesreps[Target])</f>
        <v>7254801</v>
      </c>
    </row>
    <row r="3473" spans="1:21">
      <c r="A3473" t="s">
        <v>4270</v>
      </c>
      <c r="B3473" s="7" t="s">
        <v>918</v>
      </c>
      <c r="C3473" t="s">
        <v>956</v>
      </c>
      <c r="D3473" t="s">
        <v>318</v>
      </c>
      <c r="E3473" t="s">
        <v>197</v>
      </c>
      <c r="F3473" t="s">
        <v>88</v>
      </c>
      <c r="G3473">
        <v>2</v>
      </c>
      <c r="H3473">
        <v>0</v>
      </c>
      <c r="I3473" s="2">
        <v>242572</v>
      </c>
      <c r="J3473" t="str">
        <f>_xlfn.XLOOKUP(tblOrders[[#This Row],[CustomerID]], tblCustomers[CustomerID], tblCustomers[CustomerName])</f>
        <v>Customer 198</v>
      </c>
      <c r="K3473" t="str">
        <f>_xlfn.XLOOKUP(tblOrders[[#This Row],[CustomerID]], tblCustomers[CustomerID], tblCustomers[Segment])</f>
        <v>SME</v>
      </c>
      <c r="L3473" t="str">
        <f>_xlfn.XLOOKUP(tblOrders[[#This Row],[ProductID]], tblProducts[ProductID], tblProducts[Category])</f>
        <v>Office</v>
      </c>
      <c r="M3473">
        <f>_xlfn.XLOOKUP(tblOrders[[#This Row],[ProductID]], tblProducts[ProductID], tblProducts[CostPrice])</f>
        <v>39205</v>
      </c>
      <c r="N3473">
        <f>tblOrders[[#This Row],[Sales]]-(tblOrders[[#This Row],[CostPrice]]*tblOrders[[#This Row],[Quantity]])</f>
        <v>164162</v>
      </c>
      <c r="O3473" t="str">
        <f>TEXT(tblOrders[[#This Row],[Date]],"mmm-yyyy")</f>
        <v>May-2025</v>
      </c>
      <c r="P3473" t="str">
        <f>_xlfn.XLOOKUP(tblOrders[[#This Row],[OrderID]], tblReturns[OrderID], tblReturns[Returned])</f>
        <v>No</v>
      </c>
      <c r="Q3473" t="str">
        <f>_xlfn.XLOOKUP(tblOrders[[#This Row],[OrderID]], tblShipping[OrderID], tblShipping[ShipMode])</f>
        <v>Pickup</v>
      </c>
      <c r="R3473" t="str">
        <f>IFERROR(_xlfn.XLOOKUP(A3472, tblCustomers[CustomerID], tblCustomers[CustomerName]), "Not Found")</f>
        <v>Not Found</v>
      </c>
      <c r="S3473" t="str">
        <f>IF(tblOrders[[#This Row],[Sales]]&gt;1000000,"High Value","Standard")</f>
        <v>Standard</v>
      </c>
      <c r="T3473" t="str">
        <f>_xlfn.XLOOKUP(tblOrders[[#This Row],[ProductID]], tblProducts[ProductID], tblProducts[ProductName])</f>
        <v>Product 74</v>
      </c>
      <c r="U3473">
        <f>_xlfn.XLOOKUP(tblOrders[[#This Row],[SalesRepID]], tblSalesreps[RepID], tblSalesreps[Target])</f>
        <v>19562258</v>
      </c>
    </row>
    <row r="3474" spans="1:21">
      <c r="A3474" t="s">
        <v>4271</v>
      </c>
      <c r="B3474" s="7" t="s">
        <v>391</v>
      </c>
      <c r="C3474" t="s">
        <v>800</v>
      </c>
      <c r="D3474" t="s">
        <v>513</v>
      </c>
      <c r="E3474" t="s">
        <v>40</v>
      </c>
      <c r="F3474" t="s">
        <v>88</v>
      </c>
      <c r="G3474">
        <v>10</v>
      </c>
      <c r="H3474">
        <v>0</v>
      </c>
      <c r="I3474" s="2">
        <v>1166030</v>
      </c>
      <c r="J3474" t="str">
        <f>_xlfn.XLOOKUP(tblOrders[[#This Row],[CustomerID]], tblCustomers[CustomerID], tblCustomers[CustomerName])</f>
        <v>Customer 148</v>
      </c>
      <c r="K3474" t="str">
        <f>_xlfn.XLOOKUP(tblOrders[[#This Row],[CustomerID]], tblCustomers[CustomerID], tblCustomers[Segment])</f>
        <v>Corporate</v>
      </c>
      <c r="L3474" t="str">
        <f>_xlfn.XLOOKUP(tblOrders[[#This Row],[ProductID]], tblProducts[ProductID], tblProducts[Category])</f>
        <v>Furniture</v>
      </c>
      <c r="M3474">
        <f>_xlfn.XLOOKUP(tblOrders[[#This Row],[ProductID]], tblProducts[ProductID], tblProducts[CostPrice])</f>
        <v>3310</v>
      </c>
      <c r="N3474">
        <f>tblOrders[[#This Row],[Sales]]-(tblOrders[[#This Row],[CostPrice]]*tblOrders[[#This Row],[Quantity]])</f>
        <v>1132930</v>
      </c>
      <c r="O3474" t="str">
        <f>TEXT(tblOrders[[#This Row],[Date]],"mmm-yyyy")</f>
        <v>May-2025</v>
      </c>
      <c r="P3474" t="str">
        <f>_xlfn.XLOOKUP(tblOrders[[#This Row],[OrderID]], tblReturns[OrderID], tblReturns[Returned])</f>
        <v>No</v>
      </c>
      <c r="Q3474" t="str">
        <f>_xlfn.XLOOKUP(tblOrders[[#This Row],[OrderID]], tblShipping[OrderID], tblShipping[ShipMode])</f>
        <v>Pickup</v>
      </c>
      <c r="R3474" t="str">
        <f>IFERROR(_xlfn.XLOOKUP(A3473, tblCustomers[CustomerID], tblCustomers[CustomerName]), "Not Found")</f>
        <v>Not Found</v>
      </c>
      <c r="S3474" t="str">
        <f>IF(tblOrders[[#This Row],[Sales]]&gt;1000000,"High Value","Standard")</f>
        <v>High Value</v>
      </c>
      <c r="T3474" t="str">
        <f>_xlfn.XLOOKUP(tblOrders[[#This Row],[ProductID]], tblProducts[ProductID], tblProducts[ProductName])</f>
        <v>Product 5</v>
      </c>
      <c r="U3474">
        <f>_xlfn.XLOOKUP(tblOrders[[#This Row],[SalesRepID]], tblSalesreps[RepID], tblSalesreps[Target])</f>
        <v>6291486</v>
      </c>
    </row>
    <row r="3475" spans="1:21">
      <c r="A3475" t="s">
        <v>4272</v>
      </c>
      <c r="B3475" s="7" t="s">
        <v>887</v>
      </c>
      <c r="C3475" t="s">
        <v>540</v>
      </c>
      <c r="D3475" t="s">
        <v>510</v>
      </c>
      <c r="E3475" t="s">
        <v>50</v>
      </c>
      <c r="F3475" t="s">
        <v>51</v>
      </c>
      <c r="G3475">
        <v>4</v>
      </c>
      <c r="H3475">
        <v>0.2</v>
      </c>
      <c r="I3475" s="2">
        <v>418960</v>
      </c>
      <c r="J3475" t="str">
        <f>_xlfn.XLOOKUP(tblOrders[[#This Row],[CustomerID]], tblCustomers[CustomerID], tblCustomers[CustomerName])</f>
        <v>Customer 103</v>
      </c>
      <c r="K3475" t="str">
        <f>_xlfn.XLOOKUP(tblOrders[[#This Row],[CustomerID]], tblCustomers[CustomerID], tblCustomers[Segment])</f>
        <v>Corporate</v>
      </c>
      <c r="L3475" t="str">
        <f>_xlfn.XLOOKUP(tblOrders[[#This Row],[ProductID]], tblProducts[ProductID], tblProducts[Category])</f>
        <v>Furniture</v>
      </c>
      <c r="M3475">
        <f>_xlfn.XLOOKUP(tblOrders[[#This Row],[ProductID]], tblProducts[ProductID], tblProducts[CostPrice])</f>
        <v>67718</v>
      </c>
      <c r="N3475">
        <f>tblOrders[[#This Row],[Sales]]-(tblOrders[[#This Row],[CostPrice]]*tblOrders[[#This Row],[Quantity]])</f>
        <v>148088</v>
      </c>
      <c r="O3475" t="str">
        <f>TEXT(tblOrders[[#This Row],[Date]],"mmm-yyyy")</f>
        <v>Nov-2025</v>
      </c>
      <c r="P3475" t="str">
        <f>_xlfn.XLOOKUP(tblOrders[[#This Row],[OrderID]], tblReturns[OrderID], tblReturns[Returned])</f>
        <v>No</v>
      </c>
      <c r="Q3475" t="str">
        <f>_xlfn.XLOOKUP(tblOrders[[#This Row],[OrderID]], tblShipping[OrderID], tblShipping[ShipMode])</f>
        <v>Pickup</v>
      </c>
      <c r="R3475" t="str">
        <f>IFERROR(_xlfn.XLOOKUP(A3474, tblCustomers[CustomerID], tblCustomers[CustomerName]), "Not Found")</f>
        <v>Not Found</v>
      </c>
      <c r="S3475" t="str">
        <f>IF(tblOrders[[#This Row],[Sales]]&gt;1000000,"High Value","Standard")</f>
        <v>Standard</v>
      </c>
      <c r="T3475" t="str">
        <f>_xlfn.XLOOKUP(tblOrders[[#This Row],[ProductID]], tblProducts[ProductID], tblProducts[ProductName])</f>
        <v>Product 81</v>
      </c>
      <c r="U3475">
        <f>_xlfn.XLOOKUP(tblOrders[[#This Row],[SalesRepID]], tblSalesreps[RepID], tblSalesreps[Target])</f>
        <v>17350666</v>
      </c>
    </row>
    <row r="3476" spans="1:21">
      <c r="A3476" t="s">
        <v>4273</v>
      </c>
      <c r="B3476" s="7" t="s">
        <v>711</v>
      </c>
      <c r="C3476" t="s">
        <v>998</v>
      </c>
      <c r="D3476" t="s">
        <v>178</v>
      </c>
      <c r="E3476" t="s">
        <v>165</v>
      </c>
      <c r="F3476" t="s">
        <v>51</v>
      </c>
      <c r="G3476">
        <v>8</v>
      </c>
      <c r="H3476">
        <v>0</v>
      </c>
      <c r="I3476" s="2">
        <v>404600</v>
      </c>
      <c r="J3476" t="str">
        <f>_xlfn.XLOOKUP(tblOrders[[#This Row],[CustomerID]], tblCustomers[CustomerID], tblCustomers[CustomerName])</f>
        <v>Customer 84</v>
      </c>
      <c r="K3476" t="str">
        <f>_xlfn.XLOOKUP(tblOrders[[#This Row],[CustomerID]], tblCustomers[CustomerID], tblCustomers[Segment])</f>
        <v>Corporate</v>
      </c>
      <c r="L3476" t="str">
        <f>_xlfn.XLOOKUP(tblOrders[[#This Row],[ProductID]], tblProducts[ProductID], tblProducts[Category])</f>
        <v>Office</v>
      </c>
      <c r="M3476">
        <f>_xlfn.XLOOKUP(tblOrders[[#This Row],[ProductID]], tblProducts[ProductID], tblProducts[CostPrice])</f>
        <v>46035</v>
      </c>
      <c r="N3476">
        <f>tblOrders[[#This Row],[Sales]]-(tblOrders[[#This Row],[CostPrice]]*tblOrders[[#This Row],[Quantity]])</f>
        <v>36320</v>
      </c>
      <c r="O3476" t="str">
        <f>TEXT(tblOrders[[#This Row],[Date]],"mmm-yyyy")</f>
        <v>Jul-2025</v>
      </c>
      <c r="P3476" t="str">
        <f>_xlfn.XLOOKUP(tblOrders[[#This Row],[OrderID]], tblReturns[OrderID], tblReturns[Returned])</f>
        <v>No</v>
      </c>
      <c r="Q3476" t="str">
        <f>_xlfn.XLOOKUP(tblOrders[[#This Row],[OrderID]], tblShipping[OrderID], tblShipping[ShipMode])</f>
        <v>Pickup</v>
      </c>
      <c r="R3476" t="str">
        <f>IFERROR(_xlfn.XLOOKUP(A3475, tblCustomers[CustomerID], tblCustomers[CustomerName]), "Not Found")</f>
        <v>Not Found</v>
      </c>
      <c r="S3476" t="str">
        <f>IF(tblOrders[[#This Row],[Sales]]&gt;1000000,"High Value","Standard")</f>
        <v>Standard</v>
      </c>
      <c r="T3476" t="str">
        <f>_xlfn.XLOOKUP(tblOrders[[#This Row],[ProductID]], tblProducts[ProductID], tblProducts[ProductName])</f>
        <v>Product 84</v>
      </c>
      <c r="U3476">
        <f>_xlfn.XLOOKUP(tblOrders[[#This Row],[SalesRepID]], tblSalesreps[RepID], tblSalesreps[Target])</f>
        <v>16839910</v>
      </c>
    </row>
    <row r="3477" spans="1:21">
      <c r="A3477" t="s">
        <v>4274</v>
      </c>
      <c r="B3477" s="7" t="s">
        <v>463</v>
      </c>
      <c r="C3477" t="s">
        <v>841</v>
      </c>
      <c r="D3477" t="s">
        <v>216</v>
      </c>
      <c r="E3477" t="s">
        <v>50</v>
      </c>
      <c r="F3477" t="s">
        <v>88</v>
      </c>
      <c r="G3477">
        <v>7</v>
      </c>
      <c r="H3477">
        <v>0.05</v>
      </c>
      <c r="I3477" s="2">
        <v>661515.4</v>
      </c>
      <c r="J3477" t="str">
        <f>_xlfn.XLOOKUP(tblOrders[[#This Row],[CustomerID]], tblCustomers[CustomerID], tblCustomers[CustomerName])</f>
        <v>Customer 247</v>
      </c>
      <c r="K3477" t="str">
        <f>_xlfn.XLOOKUP(tblOrders[[#This Row],[CustomerID]], tblCustomers[CustomerID], tblCustomers[Segment])</f>
        <v>SME</v>
      </c>
      <c r="L3477" t="str">
        <f>_xlfn.XLOOKUP(tblOrders[[#This Row],[ProductID]], tblProducts[ProductID], tblProducts[Category])</f>
        <v>Home</v>
      </c>
      <c r="M3477">
        <f>_xlfn.XLOOKUP(tblOrders[[#This Row],[ProductID]], tblProducts[ProductID], tblProducts[CostPrice])</f>
        <v>15200</v>
      </c>
      <c r="N3477">
        <f>tblOrders[[#This Row],[Sales]]-(tblOrders[[#This Row],[CostPrice]]*tblOrders[[#This Row],[Quantity]])</f>
        <v>555115.4</v>
      </c>
      <c r="O3477" t="str">
        <f>TEXT(tblOrders[[#This Row],[Date]],"mmm-yyyy")</f>
        <v>May-2025</v>
      </c>
      <c r="P3477" t="str">
        <f>_xlfn.XLOOKUP(tblOrders[[#This Row],[OrderID]], tblReturns[OrderID], tblReturns[Returned])</f>
        <v>No</v>
      </c>
      <c r="Q3477" t="str">
        <f>_xlfn.XLOOKUP(tblOrders[[#This Row],[OrderID]], tblShipping[OrderID], tblShipping[ShipMode])</f>
        <v>Pickup</v>
      </c>
      <c r="R3477" t="str">
        <f>IFERROR(_xlfn.XLOOKUP(A3476, tblCustomers[CustomerID], tblCustomers[CustomerName]), "Not Found")</f>
        <v>Not Found</v>
      </c>
      <c r="S3477" t="str">
        <f>IF(tblOrders[[#This Row],[Sales]]&gt;1000000,"High Value","Standard")</f>
        <v>Standard</v>
      </c>
      <c r="T3477" t="str">
        <f>_xlfn.XLOOKUP(tblOrders[[#This Row],[ProductID]], tblProducts[ProductID], tblProducts[ProductName])</f>
        <v>Product 52</v>
      </c>
      <c r="U3477">
        <f>_xlfn.XLOOKUP(tblOrders[[#This Row],[SalesRepID]], tblSalesreps[RepID], tblSalesreps[Target])</f>
        <v>17350666</v>
      </c>
    </row>
    <row r="3478" spans="1:21">
      <c r="A3478" t="s">
        <v>4275</v>
      </c>
      <c r="B3478" s="7" t="s">
        <v>253</v>
      </c>
      <c r="C3478" t="s">
        <v>669</v>
      </c>
      <c r="D3478" t="s">
        <v>339</v>
      </c>
      <c r="E3478" t="s">
        <v>119</v>
      </c>
      <c r="F3478" t="s">
        <v>14</v>
      </c>
      <c r="G3478">
        <v>6</v>
      </c>
      <c r="H3478">
        <v>0.05</v>
      </c>
      <c r="I3478" s="2">
        <v>614214.9</v>
      </c>
      <c r="J3478" t="str">
        <f>_xlfn.XLOOKUP(tblOrders[[#This Row],[CustomerID]], tblCustomers[CustomerID], tblCustomers[CustomerName])</f>
        <v>Customer 83</v>
      </c>
      <c r="K3478" t="str">
        <f>_xlfn.XLOOKUP(tblOrders[[#This Row],[CustomerID]], tblCustomers[CustomerID], tblCustomers[Segment])</f>
        <v>Consumer</v>
      </c>
      <c r="L3478" t="str">
        <f>_xlfn.XLOOKUP(tblOrders[[#This Row],[ProductID]], tblProducts[ProductID], tblProducts[Category])</f>
        <v>Office</v>
      </c>
      <c r="M3478">
        <f>_xlfn.XLOOKUP(tblOrders[[#This Row],[ProductID]], tblProducts[ProductID], tblProducts[CostPrice])</f>
        <v>73889</v>
      </c>
      <c r="N3478">
        <f>tblOrders[[#This Row],[Sales]]-(tblOrders[[#This Row],[CostPrice]]*tblOrders[[#This Row],[Quantity]])</f>
        <v>170880.90000000002</v>
      </c>
      <c r="O3478" t="str">
        <f>TEXT(tblOrders[[#This Row],[Date]],"mmm-yyyy")</f>
        <v>Jun-2025</v>
      </c>
      <c r="P3478" t="str">
        <f>_xlfn.XLOOKUP(tblOrders[[#This Row],[OrderID]], tblReturns[OrderID], tblReturns[Returned])</f>
        <v>No</v>
      </c>
      <c r="Q3478" t="str">
        <f>_xlfn.XLOOKUP(tblOrders[[#This Row],[OrderID]], tblShipping[OrderID], tblShipping[ShipMode])</f>
        <v>Express</v>
      </c>
      <c r="R3478" t="str">
        <f>IFERROR(_xlfn.XLOOKUP(A3477, tblCustomers[CustomerID], tblCustomers[CustomerName]), "Not Found")</f>
        <v>Not Found</v>
      </c>
      <c r="S3478" t="str">
        <f>IF(tblOrders[[#This Row],[Sales]]&gt;1000000,"High Value","Standard")</f>
        <v>Standard</v>
      </c>
      <c r="T3478" t="str">
        <f>_xlfn.XLOOKUP(tblOrders[[#This Row],[ProductID]], tblProducts[ProductID], tblProducts[ProductName])</f>
        <v>Product 83</v>
      </c>
      <c r="U3478">
        <f>_xlfn.XLOOKUP(tblOrders[[#This Row],[SalesRepID]], tblSalesreps[RepID], tblSalesreps[Target])</f>
        <v>5886694</v>
      </c>
    </row>
    <row r="3479" spans="1:21">
      <c r="A3479" t="s">
        <v>4276</v>
      </c>
      <c r="B3479" s="7" t="s">
        <v>132</v>
      </c>
      <c r="C3479" t="s">
        <v>529</v>
      </c>
      <c r="D3479" t="s">
        <v>339</v>
      </c>
      <c r="E3479" t="s">
        <v>202</v>
      </c>
      <c r="F3479" t="s">
        <v>26</v>
      </c>
      <c r="G3479">
        <v>7</v>
      </c>
      <c r="H3479">
        <v>0.05</v>
      </c>
      <c r="I3479" s="2">
        <v>404346.6</v>
      </c>
      <c r="J3479" t="str">
        <f>_xlfn.XLOOKUP(tblOrders[[#This Row],[CustomerID]], tblCustomers[CustomerID], tblCustomers[CustomerName])</f>
        <v>Customer 126</v>
      </c>
      <c r="K3479" t="str">
        <f>_xlfn.XLOOKUP(tblOrders[[#This Row],[CustomerID]], tblCustomers[CustomerID], tblCustomers[Segment])</f>
        <v>SME</v>
      </c>
      <c r="L3479" t="str">
        <f>_xlfn.XLOOKUP(tblOrders[[#This Row],[ProductID]], tblProducts[ProductID], tblProducts[Category])</f>
        <v>Office</v>
      </c>
      <c r="M3479">
        <f>_xlfn.XLOOKUP(tblOrders[[#This Row],[ProductID]], tblProducts[ProductID], tblProducts[CostPrice])</f>
        <v>73889</v>
      </c>
      <c r="N3479">
        <f>tblOrders[[#This Row],[Sales]]-(tblOrders[[#This Row],[CostPrice]]*tblOrders[[#This Row],[Quantity]])</f>
        <v>-112876.40000000002</v>
      </c>
      <c r="O3479" t="str">
        <f>TEXT(tblOrders[[#This Row],[Date]],"mmm-yyyy")</f>
        <v>Jan-2025</v>
      </c>
      <c r="P3479" t="str">
        <f>_xlfn.XLOOKUP(tblOrders[[#This Row],[OrderID]], tblReturns[OrderID], tblReturns[Returned])</f>
        <v>Yes</v>
      </c>
      <c r="Q3479" t="str">
        <f>_xlfn.XLOOKUP(tblOrders[[#This Row],[OrderID]], tblShipping[OrderID], tblShipping[ShipMode])</f>
        <v>Pickup</v>
      </c>
      <c r="R3479" t="str">
        <f>IFERROR(_xlfn.XLOOKUP(A3478, tblCustomers[CustomerID], tblCustomers[CustomerName]), "Not Found")</f>
        <v>Not Found</v>
      </c>
      <c r="S3479" t="str">
        <f>IF(tblOrders[[#This Row],[Sales]]&gt;1000000,"High Value","Standard")</f>
        <v>Standard</v>
      </c>
      <c r="T3479" t="str">
        <f>_xlfn.XLOOKUP(tblOrders[[#This Row],[ProductID]], tblProducts[ProductID], tblProducts[ProductName])</f>
        <v>Product 83</v>
      </c>
      <c r="U3479">
        <f>_xlfn.XLOOKUP(tblOrders[[#This Row],[SalesRepID]], tblSalesreps[RepID], tblSalesreps[Target])</f>
        <v>10652665</v>
      </c>
    </row>
    <row r="3480" spans="1:21">
      <c r="A3480" t="s">
        <v>4277</v>
      </c>
      <c r="B3480" s="7" t="s">
        <v>1429</v>
      </c>
      <c r="C3480" t="s">
        <v>593</v>
      </c>
      <c r="D3480" t="s">
        <v>236</v>
      </c>
      <c r="E3480" t="s">
        <v>40</v>
      </c>
      <c r="F3480" t="s">
        <v>88</v>
      </c>
      <c r="G3480">
        <v>6</v>
      </c>
      <c r="H3480">
        <v>0.2</v>
      </c>
      <c r="I3480" s="2">
        <v>215371.2</v>
      </c>
      <c r="J3480" t="str">
        <f>_xlfn.XLOOKUP(tblOrders[[#This Row],[CustomerID]], tblCustomers[CustomerID], tblCustomers[CustomerName])</f>
        <v>Customer 120</v>
      </c>
      <c r="K3480" t="str">
        <f>_xlfn.XLOOKUP(tblOrders[[#This Row],[CustomerID]], tblCustomers[CustomerID], tblCustomers[Segment])</f>
        <v>SME</v>
      </c>
      <c r="L3480" t="str">
        <f>_xlfn.XLOOKUP(tblOrders[[#This Row],[ProductID]], tblProducts[ProductID], tblProducts[Category])</f>
        <v>Furniture</v>
      </c>
      <c r="M3480">
        <f>_xlfn.XLOOKUP(tblOrders[[#This Row],[ProductID]], tblProducts[ProductID], tblProducts[CostPrice])</f>
        <v>21756</v>
      </c>
      <c r="N3480">
        <f>tblOrders[[#This Row],[Sales]]-(tblOrders[[#This Row],[CostPrice]]*tblOrders[[#This Row],[Quantity]])</f>
        <v>84835.200000000012</v>
      </c>
      <c r="O3480" t="str">
        <f>TEXT(tblOrders[[#This Row],[Date]],"mmm-yyyy")</f>
        <v>Sep-2025</v>
      </c>
      <c r="P3480" t="str">
        <f>_xlfn.XLOOKUP(tblOrders[[#This Row],[OrderID]], tblReturns[OrderID], tblReturns[Returned])</f>
        <v>Yes</v>
      </c>
      <c r="Q3480" t="str">
        <f>_xlfn.XLOOKUP(tblOrders[[#This Row],[OrderID]], tblShipping[OrderID], tblShipping[ShipMode])</f>
        <v>Express</v>
      </c>
      <c r="R3480" t="str">
        <f>IFERROR(_xlfn.XLOOKUP(A3479, tblCustomers[CustomerID], tblCustomers[CustomerName]), "Not Found")</f>
        <v>Not Found</v>
      </c>
      <c r="S3480" t="str">
        <f>IF(tblOrders[[#This Row],[Sales]]&gt;1000000,"High Value","Standard")</f>
        <v>Standard</v>
      </c>
      <c r="T3480" t="str">
        <f>_xlfn.XLOOKUP(tblOrders[[#This Row],[ProductID]], tblProducts[ProductID], tblProducts[ProductName])</f>
        <v>Product 41</v>
      </c>
      <c r="U3480">
        <f>_xlfn.XLOOKUP(tblOrders[[#This Row],[SalesRepID]], tblSalesreps[RepID], tblSalesreps[Target])</f>
        <v>6291486</v>
      </c>
    </row>
    <row r="3481" spans="1:21">
      <c r="A3481" t="s">
        <v>4278</v>
      </c>
      <c r="B3481" s="7" t="s">
        <v>640</v>
      </c>
      <c r="C3481" t="s">
        <v>1182</v>
      </c>
      <c r="D3481" t="s">
        <v>269</v>
      </c>
      <c r="E3481" t="s">
        <v>105</v>
      </c>
      <c r="F3481" t="s">
        <v>26</v>
      </c>
      <c r="G3481">
        <v>6</v>
      </c>
      <c r="H3481">
        <v>0.15</v>
      </c>
      <c r="I3481" s="2">
        <v>188633.7</v>
      </c>
      <c r="J3481" t="str">
        <f>_xlfn.XLOOKUP(tblOrders[[#This Row],[CustomerID]], tblCustomers[CustomerID], tblCustomers[CustomerName])</f>
        <v>Customer 93</v>
      </c>
      <c r="K3481" t="str">
        <f>_xlfn.XLOOKUP(tblOrders[[#This Row],[CustomerID]], tblCustomers[CustomerID], tblCustomers[Segment])</f>
        <v>SME</v>
      </c>
      <c r="L3481" t="str">
        <f>_xlfn.XLOOKUP(tblOrders[[#This Row],[ProductID]], tblProducts[ProductID], tblProducts[Category])</f>
        <v>Office</v>
      </c>
      <c r="M3481">
        <f>_xlfn.XLOOKUP(tblOrders[[#This Row],[ProductID]], tblProducts[ProductID], tblProducts[CostPrice])</f>
        <v>28606</v>
      </c>
      <c r="N3481">
        <f>tblOrders[[#This Row],[Sales]]-(tblOrders[[#This Row],[CostPrice]]*tblOrders[[#This Row],[Quantity]])</f>
        <v>16997.700000000012</v>
      </c>
      <c r="O3481" t="str">
        <f>TEXT(tblOrders[[#This Row],[Date]],"mmm-yyyy")</f>
        <v>Jan-2025</v>
      </c>
      <c r="P3481" t="str">
        <f>_xlfn.XLOOKUP(tblOrders[[#This Row],[OrderID]], tblReturns[OrderID], tblReturns[Returned])</f>
        <v>No</v>
      </c>
      <c r="Q3481" t="str">
        <f>_xlfn.XLOOKUP(tblOrders[[#This Row],[OrderID]], tblShipping[OrderID], tblShipping[ShipMode])</f>
        <v>Express</v>
      </c>
      <c r="R3481" t="str">
        <f>IFERROR(_xlfn.XLOOKUP(A3480, tblCustomers[CustomerID], tblCustomers[CustomerName]), "Not Found")</f>
        <v>Not Found</v>
      </c>
      <c r="S3481" t="str">
        <f>IF(tblOrders[[#This Row],[Sales]]&gt;1000000,"High Value","Standard")</f>
        <v>Standard</v>
      </c>
      <c r="T3481" t="str">
        <f>_xlfn.XLOOKUP(tblOrders[[#This Row],[ProductID]], tblProducts[ProductID], tblProducts[ProductName])</f>
        <v>Product 62</v>
      </c>
      <c r="U3481">
        <f>_xlfn.XLOOKUP(tblOrders[[#This Row],[SalesRepID]], tblSalesreps[RepID], tblSalesreps[Target])</f>
        <v>8698154</v>
      </c>
    </row>
    <row r="3482" spans="1:21">
      <c r="A3482" t="s">
        <v>4279</v>
      </c>
      <c r="B3482" s="7" t="s">
        <v>225</v>
      </c>
      <c r="C3482" t="s">
        <v>613</v>
      </c>
      <c r="D3482" t="s">
        <v>145</v>
      </c>
      <c r="E3482" t="s">
        <v>165</v>
      </c>
      <c r="F3482" t="s">
        <v>14</v>
      </c>
      <c r="G3482">
        <v>10</v>
      </c>
      <c r="H3482">
        <v>0.05</v>
      </c>
      <c r="I3482" s="2">
        <v>167371</v>
      </c>
      <c r="J3482" t="str">
        <f>_xlfn.XLOOKUP(tblOrders[[#This Row],[CustomerID]], tblCustomers[CustomerID], tblCustomers[CustomerName])</f>
        <v>Customer 222</v>
      </c>
      <c r="K3482" t="str">
        <f>_xlfn.XLOOKUP(tblOrders[[#This Row],[CustomerID]], tblCustomers[CustomerID], tblCustomers[Segment])</f>
        <v>SME</v>
      </c>
      <c r="L3482" t="str">
        <f>_xlfn.XLOOKUP(tblOrders[[#This Row],[ProductID]], tblProducts[ProductID], tblProducts[Category])</f>
        <v>Furniture</v>
      </c>
      <c r="M3482">
        <f>_xlfn.XLOOKUP(tblOrders[[#This Row],[ProductID]], tblProducts[ProductID], tblProducts[CostPrice])</f>
        <v>55764</v>
      </c>
      <c r="N3482">
        <f>tblOrders[[#This Row],[Sales]]-(tblOrders[[#This Row],[CostPrice]]*tblOrders[[#This Row],[Quantity]])</f>
        <v>-390269</v>
      </c>
      <c r="O3482" t="str">
        <f>TEXT(tblOrders[[#This Row],[Date]],"mmm-yyyy")</f>
        <v>Oct-2025</v>
      </c>
      <c r="P3482" t="str">
        <f>_xlfn.XLOOKUP(tblOrders[[#This Row],[OrderID]], tblReturns[OrderID], tblReturns[Returned])</f>
        <v>No</v>
      </c>
      <c r="Q3482" t="str">
        <f>_xlfn.XLOOKUP(tblOrders[[#This Row],[OrderID]], tblShipping[OrderID], tblShipping[ShipMode])</f>
        <v>Express</v>
      </c>
      <c r="R3482" t="str">
        <f>IFERROR(_xlfn.XLOOKUP(A3481, tblCustomers[CustomerID], tblCustomers[CustomerName]), "Not Found")</f>
        <v>Not Found</v>
      </c>
      <c r="S3482" t="str">
        <f>IF(tblOrders[[#This Row],[Sales]]&gt;1000000,"High Value","Standard")</f>
        <v>Standard</v>
      </c>
      <c r="T3482" t="str">
        <f>_xlfn.XLOOKUP(tblOrders[[#This Row],[ProductID]], tblProducts[ProductID], tblProducts[ProductName])</f>
        <v>Product 89</v>
      </c>
      <c r="U3482">
        <f>_xlfn.XLOOKUP(tblOrders[[#This Row],[SalesRepID]], tblSalesreps[RepID], tblSalesreps[Target])</f>
        <v>16839910</v>
      </c>
    </row>
    <row r="3483" spans="1:21">
      <c r="A3483" t="s">
        <v>4280</v>
      </c>
      <c r="B3483" s="7" t="s">
        <v>520</v>
      </c>
      <c r="C3483" t="s">
        <v>1564</v>
      </c>
      <c r="D3483" t="s">
        <v>269</v>
      </c>
      <c r="E3483" t="s">
        <v>45</v>
      </c>
      <c r="F3483" t="s">
        <v>14</v>
      </c>
      <c r="G3483">
        <v>6</v>
      </c>
      <c r="H3483">
        <v>0.1</v>
      </c>
      <c r="I3483" s="2">
        <v>754083</v>
      </c>
      <c r="J3483" t="str">
        <f>_xlfn.XLOOKUP(tblOrders[[#This Row],[CustomerID]], tblCustomers[CustomerID], tblCustomers[CustomerName])</f>
        <v>Customer 206</v>
      </c>
      <c r="K3483" t="str">
        <f>_xlfn.XLOOKUP(tblOrders[[#This Row],[CustomerID]], tblCustomers[CustomerID], tblCustomers[Segment])</f>
        <v>Consumer</v>
      </c>
      <c r="L3483" t="str">
        <f>_xlfn.XLOOKUP(tblOrders[[#This Row],[ProductID]], tblProducts[ProductID], tblProducts[Category])</f>
        <v>Office</v>
      </c>
      <c r="M3483">
        <f>_xlfn.XLOOKUP(tblOrders[[#This Row],[ProductID]], tblProducts[ProductID], tblProducts[CostPrice])</f>
        <v>28606</v>
      </c>
      <c r="N3483">
        <f>tblOrders[[#This Row],[Sales]]-(tblOrders[[#This Row],[CostPrice]]*tblOrders[[#This Row],[Quantity]])</f>
        <v>582447</v>
      </c>
      <c r="O3483" t="str">
        <f>TEXT(tblOrders[[#This Row],[Date]],"mmm-yyyy")</f>
        <v>Jan-2025</v>
      </c>
      <c r="P3483" t="str">
        <f>_xlfn.XLOOKUP(tblOrders[[#This Row],[OrderID]], tblReturns[OrderID], tblReturns[Returned])</f>
        <v>No</v>
      </c>
      <c r="Q3483" t="str">
        <f>_xlfn.XLOOKUP(tblOrders[[#This Row],[OrderID]], tblShipping[OrderID], tblShipping[ShipMode])</f>
        <v>Standard</v>
      </c>
      <c r="R3483" t="str">
        <f>IFERROR(_xlfn.XLOOKUP(A3482, tblCustomers[CustomerID], tblCustomers[CustomerName]), "Not Found")</f>
        <v>Not Found</v>
      </c>
      <c r="S3483" t="str">
        <f>IF(tblOrders[[#This Row],[Sales]]&gt;1000000,"High Value","Standard")</f>
        <v>Standard</v>
      </c>
      <c r="T3483" t="str">
        <f>_xlfn.XLOOKUP(tblOrders[[#This Row],[ProductID]], tblProducts[ProductID], tblProducts[ProductName])</f>
        <v>Product 62</v>
      </c>
      <c r="U3483">
        <f>_xlfn.XLOOKUP(tblOrders[[#This Row],[SalesRepID]], tblSalesreps[RepID], tblSalesreps[Target])</f>
        <v>11319839</v>
      </c>
    </row>
    <row r="3484" spans="1:21">
      <c r="A3484" t="s">
        <v>4281</v>
      </c>
      <c r="B3484" s="7" t="s">
        <v>1302</v>
      </c>
      <c r="C3484" t="s">
        <v>311</v>
      </c>
      <c r="D3484" t="s">
        <v>12</v>
      </c>
      <c r="E3484" t="s">
        <v>119</v>
      </c>
      <c r="F3484" t="s">
        <v>51</v>
      </c>
      <c r="G3484">
        <v>7</v>
      </c>
      <c r="H3484">
        <v>0.05</v>
      </c>
      <c r="I3484" s="2">
        <v>584761.1</v>
      </c>
      <c r="J3484" t="str">
        <f>_xlfn.XLOOKUP(tblOrders[[#This Row],[CustomerID]], tblCustomers[CustomerID], tblCustomers[CustomerName])</f>
        <v>Customer 182</v>
      </c>
      <c r="K3484" t="str">
        <f>_xlfn.XLOOKUP(tblOrders[[#This Row],[CustomerID]], tblCustomers[CustomerID], tblCustomers[Segment])</f>
        <v>Consumer</v>
      </c>
      <c r="L3484" t="str">
        <f>_xlfn.XLOOKUP(tblOrders[[#This Row],[ProductID]], tblProducts[ProductID], tblProducts[Category])</f>
        <v>Furniture</v>
      </c>
      <c r="M3484">
        <f>_xlfn.XLOOKUP(tblOrders[[#This Row],[ProductID]], tblProducts[ProductID], tblProducts[CostPrice])</f>
        <v>72369</v>
      </c>
      <c r="N3484">
        <f>tblOrders[[#This Row],[Sales]]-(tblOrders[[#This Row],[CostPrice]]*tblOrders[[#This Row],[Quantity]])</f>
        <v>78178.099999999977</v>
      </c>
      <c r="O3484" t="str">
        <f>TEXT(tblOrders[[#This Row],[Date]],"mmm-yyyy")</f>
        <v>Aug-2025</v>
      </c>
      <c r="P3484" t="str">
        <f>_xlfn.XLOOKUP(tblOrders[[#This Row],[OrderID]], tblReturns[OrderID], tblReturns[Returned])</f>
        <v>No</v>
      </c>
      <c r="Q3484" t="str">
        <f>_xlfn.XLOOKUP(tblOrders[[#This Row],[OrderID]], tblShipping[OrderID], tblShipping[ShipMode])</f>
        <v>Pickup</v>
      </c>
      <c r="R3484" t="str">
        <f>IFERROR(_xlfn.XLOOKUP(A3483, tblCustomers[CustomerID], tblCustomers[CustomerName]), "Not Found")</f>
        <v>Not Found</v>
      </c>
      <c r="S3484" t="str">
        <f>IF(tblOrders[[#This Row],[Sales]]&gt;1000000,"High Value","Standard")</f>
        <v>Standard</v>
      </c>
      <c r="T3484" t="str">
        <f>_xlfn.XLOOKUP(tblOrders[[#This Row],[ProductID]], tblProducts[ProductID], tblProducts[ProductName])</f>
        <v>Product 19</v>
      </c>
      <c r="U3484">
        <f>_xlfn.XLOOKUP(tblOrders[[#This Row],[SalesRepID]], tblSalesreps[RepID], tblSalesreps[Target])</f>
        <v>5886694</v>
      </c>
    </row>
    <row r="3485" spans="1:21">
      <c r="A3485" t="s">
        <v>4282</v>
      </c>
      <c r="B3485" s="7" t="s">
        <v>657</v>
      </c>
      <c r="C3485" t="s">
        <v>885</v>
      </c>
      <c r="D3485" t="s">
        <v>232</v>
      </c>
      <c r="E3485" t="s">
        <v>79</v>
      </c>
      <c r="F3485" t="s">
        <v>51</v>
      </c>
      <c r="G3485">
        <v>2</v>
      </c>
      <c r="H3485">
        <v>0.2</v>
      </c>
      <c r="I3485" s="2">
        <v>101984</v>
      </c>
      <c r="J3485" t="str">
        <f>_xlfn.XLOOKUP(tblOrders[[#This Row],[CustomerID]], tblCustomers[CustomerID], tblCustomers[CustomerName])</f>
        <v>Customer 277</v>
      </c>
      <c r="K3485" t="str">
        <f>_xlfn.XLOOKUP(tblOrders[[#This Row],[CustomerID]], tblCustomers[CustomerID], tblCustomers[Segment])</f>
        <v>Corporate</v>
      </c>
      <c r="L3485" t="str">
        <f>_xlfn.XLOOKUP(tblOrders[[#This Row],[ProductID]], tblProducts[ProductID], tblProducts[Category])</f>
        <v>Electronics</v>
      </c>
      <c r="M3485">
        <f>_xlfn.XLOOKUP(tblOrders[[#This Row],[ProductID]], tblProducts[ProductID], tblProducts[CostPrice])</f>
        <v>41456</v>
      </c>
      <c r="N3485">
        <f>tblOrders[[#This Row],[Sales]]-(tblOrders[[#This Row],[CostPrice]]*tblOrders[[#This Row],[Quantity]])</f>
        <v>19072</v>
      </c>
      <c r="O3485" t="str">
        <f>TEXT(tblOrders[[#This Row],[Date]],"mmm-yyyy")</f>
        <v>Dec-2025</v>
      </c>
      <c r="P3485" t="str">
        <f>_xlfn.XLOOKUP(tblOrders[[#This Row],[OrderID]], tblReturns[OrderID], tblReturns[Returned])</f>
        <v>No</v>
      </c>
      <c r="Q3485" t="str">
        <f>_xlfn.XLOOKUP(tblOrders[[#This Row],[OrderID]], tblShipping[OrderID], tblShipping[ShipMode])</f>
        <v>Express</v>
      </c>
      <c r="R3485" t="str">
        <f>IFERROR(_xlfn.XLOOKUP(A3484, tblCustomers[CustomerID], tblCustomers[CustomerName]), "Not Found")</f>
        <v>Not Found</v>
      </c>
      <c r="S3485" t="str">
        <f>IF(tblOrders[[#This Row],[Sales]]&gt;1000000,"High Value","Standard")</f>
        <v>Standard</v>
      </c>
      <c r="T3485" t="str">
        <f>_xlfn.XLOOKUP(tblOrders[[#This Row],[ProductID]], tblProducts[ProductID], tblProducts[ProductName])</f>
        <v>Product 86</v>
      </c>
      <c r="U3485">
        <f>_xlfn.XLOOKUP(tblOrders[[#This Row],[SalesRepID]], tblSalesreps[RepID], tblSalesreps[Target])</f>
        <v>8592536</v>
      </c>
    </row>
    <row r="3486" spans="1:21">
      <c r="A3486" t="s">
        <v>4283</v>
      </c>
      <c r="B3486" s="7" t="s">
        <v>71</v>
      </c>
      <c r="C3486" t="s">
        <v>189</v>
      </c>
      <c r="D3486" t="s">
        <v>158</v>
      </c>
      <c r="E3486" t="s">
        <v>45</v>
      </c>
      <c r="F3486" t="s">
        <v>14</v>
      </c>
      <c r="G3486">
        <v>7</v>
      </c>
      <c r="H3486">
        <v>0.1</v>
      </c>
      <c r="I3486" s="2">
        <v>644634.9</v>
      </c>
      <c r="J3486" t="str">
        <f>_xlfn.XLOOKUP(tblOrders[[#This Row],[CustomerID]], tblCustomers[CustomerID], tblCustomers[CustomerName])</f>
        <v>Customer 216</v>
      </c>
      <c r="K3486" t="str">
        <f>_xlfn.XLOOKUP(tblOrders[[#This Row],[CustomerID]], tblCustomers[CustomerID], tblCustomers[Segment])</f>
        <v>Consumer</v>
      </c>
      <c r="L3486" t="str">
        <f>_xlfn.XLOOKUP(tblOrders[[#This Row],[ProductID]], tblProducts[ProductID], tblProducts[Category])</f>
        <v>Home</v>
      </c>
      <c r="M3486">
        <f>_xlfn.XLOOKUP(tblOrders[[#This Row],[ProductID]], tblProducts[ProductID], tblProducts[CostPrice])</f>
        <v>6817</v>
      </c>
      <c r="N3486">
        <f>tblOrders[[#This Row],[Sales]]-(tblOrders[[#This Row],[CostPrice]]*tblOrders[[#This Row],[Quantity]])</f>
        <v>596915.9</v>
      </c>
      <c r="O3486" t="str">
        <f>TEXT(tblOrders[[#This Row],[Date]],"mmm-yyyy")</f>
        <v>Nov-2025</v>
      </c>
      <c r="P3486" t="str">
        <f>_xlfn.XLOOKUP(tblOrders[[#This Row],[OrderID]], tblReturns[OrderID], tblReturns[Returned])</f>
        <v>No</v>
      </c>
      <c r="Q3486" t="str">
        <f>_xlfn.XLOOKUP(tblOrders[[#This Row],[OrderID]], tblShipping[OrderID], tblShipping[ShipMode])</f>
        <v>Express</v>
      </c>
      <c r="R3486" t="str">
        <f>IFERROR(_xlfn.XLOOKUP(A3485, tblCustomers[CustomerID], tblCustomers[CustomerName]), "Not Found")</f>
        <v>Not Found</v>
      </c>
      <c r="S3486" t="str">
        <f>IF(tblOrders[[#This Row],[Sales]]&gt;1000000,"High Value","Standard")</f>
        <v>Standard</v>
      </c>
      <c r="T3486" t="str">
        <f>_xlfn.XLOOKUP(tblOrders[[#This Row],[ProductID]], tblProducts[ProductID], tblProducts[ProductName])</f>
        <v>Product 7</v>
      </c>
      <c r="U3486">
        <f>_xlfn.XLOOKUP(tblOrders[[#This Row],[SalesRepID]], tblSalesreps[RepID], tblSalesreps[Target])</f>
        <v>11319839</v>
      </c>
    </row>
    <row r="3487" spans="1:21">
      <c r="A3487" t="s">
        <v>4284</v>
      </c>
      <c r="B3487" s="7" t="s">
        <v>634</v>
      </c>
      <c r="C3487" t="s">
        <v>825</v>
      </c>
      <c r="D3487" t="s">
        <v>209</v>
      </c>
      <c r="E3487" t="s">
        <v>35</v>
      </c>
      <c r="F3487" t="s">
        <v>26</v>
      </c>
      <c r="G3487">
        <v>1</v>
      </c>
      <c r="H3487">
        <v>0.1</v>
      </c>
      <c r="I3487" s="2">
        <v>41897.699999999997</v>
      </c>
      <c r="J3487" t="str">
        <f>_xlfn.XLOOKUP(tblOrders[[#This Row],[CustomerID]], tblCustomers[CustomerID], tblCustomers[CustomerName])</f>
        <v>Customer 250</v>
      </c>
      <c r="K3487" t="str">
        <f>_xlfn.XLOOKUP(tblOrders[[#This Row],[CustomerID]], tblCustomers[CustomerID], tblCustomers[Segment])</f>
        <v>SME</v>
      </c>
      <c r="L3487" t="str">
        <f>_xlfn.XLOOKUP(tblOrders[[#This Row],[ProductID]], tblProducts[ProductID], tblProducts[Category])</f>
        <v>Office</v>
      </c>
      <c r="M3487">
        <f>_xlfn.XLOOKUP(tblOrders[[#This Row],[ProductID]], tblProducts[ProductID], tblProducts[CostPrice])</f>
        <v>27558</v>
      </c>
      <c r="N3487">
        <f>tblOrders[[#This Row],[Sales]]-(tblOrders[[#This Row],[CostPrice]]*tblOrders[[#This Row],[Quantity]])</f>
        <v>14339.699999999997</v>
      </c>
      <c r="O3487" t="str">
        <f>TEXT(tblOrders[[#This Row],[Date]],"mmm-yyyy")</f>
        <v>Jun-2025</v>
      </c>
      <c r="P3487" t="str">
        <f>_xlfn.XLOOKUP(tblOrders[[#This Row],[OrderID]], tblReturns[OrderID], tblReturns[Returned])</f>
        <v>No</v>
      </c>
      <c r="Q3487" t="str">
        <f>_xlfn.XLOOKUP(tblOrders[[#This Row],[OrderID]], tblShipping[OrderID], tblShipping[ShipMode])</f>
        <v>Pickup</v>
      </c>
      <c r="R3487" t="str">
        <f>IFERROR(_xlfn.XLOOKUP(A3486, tblCustomers[CustomerID], tblCustomers[CustomerName]), "Not Found")</f>
        <v>Not Found</v>
      </c>
      <c r="S3487" t="str">
        <f>IF(tblOrders[[#This Row],[Sales]]&gt;1000000,"High Value","Standard")</f>
        <v>Standard</v>
      </c>
      <c r="T3487" t="str">
        <f>_xlfn.XLOOKUP(tblOrders[[#This Row],[ProductID]], tblProducts[ProductID], tblProducts[ProductName])</f>
        <v>Product 93</v>
      </c>
      <c r="U3487">
        <f>_xlfn.XLOOKUP(tblOrders[[#This Row],[SalesRepID]], tblSalesreps[RepID], tblSalesreps[Target])</f>
        <v>19619177</v>
      </c>
    </row>
    <row r="3488" spans="1:21">
      <c r="A3488" t="s">
        <v>4285</v>
      </c>
      <c r="B3488" s="7" t="s">
        <v>655</v>
      </c>
      <c r="C3488" t="s">
        <v>1694</v>
      </c>
      <c r="D3488" t="s">
        <v>301</v>
      </c>
      <c r="E3488" t="s">
        <v>186</v>
      </c>
      <c r="F3488" t="s">
        <v>26</v>
      </c>
      <c r="G3488">
        <v>4</v>
      </c>
      <c r="H3488">
        <v>0.1</v>
      </c>
      <c r="I3488" s="2">
        <v>433994.4</v>
      </c>
      <c r="J3488" t="str">
        <f>_xlfn.XLOOKUP(tblOrders[[#This Row],[CustomerID]], tblCustomers[CustomerID], tblCustomers[CustomerName])</f>
        <v>Customer 54</v>
      </c>
      <c r="K3488" t="str">
        <f>_xlfn.XLOOKUP(tblOrders[[#This Row],[CustomerID]], tblCustomers[CustomerID], tblCustomers[Segment])</f>
        <v>Consumer</v>
      </c>
      <c r="L3488" t="str">
        <f>_xlfn.XLOOKUP(tblOrders[[#This Row],[ProductID]], tblProducts[ProductID], tblProducts[Category])</f>
        <v>Office</v>
      </c>
      <c r="M3488">
        <f>_xlfn.XLOOKUP(tblOrders[[#This Row],[ProductID]], tblProducts[ProductID], tblProducts[CostPrice])</f>
        <v>77841</v>
      </c>
      <c r="N3488">
        <f>tblOrders[[#This Row],[Sales]]-(tblOrders[[#This Row],[CostPrice]]*tblOrders[[#This Row],[Quantity]])</f>
        <v>122630.40000000002</v>
      </c>
      <c r="O3488" t="str">
        <f>TEXT(tblOrders[[#This Row],[Date]],"mmm-yyyy")</f>
        <v>Jan-2025</v>
      </c>
      <c r="P3488" t="str">
        <f>_xlfn.XLOOKUP(tblOrders[[#This Row],[OrderID]], tblReturns[OrderID], tblReturns[Returned])</f>
        <v>No</v>
      </c>
      <c r="Q3488" t="str">
        <f>_xlfn.XLOOKUP(tblOrders[[#This Row],[OrderID]], tblShipping[OrderID], tblShipping[ShipMode])</f>
        <v>Express</v>
      </c>
      <c r="R3488" t="str">
        <f>IFERROR(_xlfn.XLOOKUP(A3487, tblCustomers[CustomerID], tblCustomers[CustomerName]), "Not Found")</f>
        <v>Not Found</v>
      </c>
      <c r="S3488" t="str">
        <f>IF(tblOrders[[#This Row],[Sales]]&gt;1000000,"High Value","Standard")</f>
        <v>Standard</v>
      </c>
      <c r="T3488" t="str">
        <f>_xlfn.XLOOKUP(tblOrders[[#This Row],[ProductID]], tblProducts[ProductID], tblProducts[ProductName])</f>
        <v>Product 98</v>
      </c>
      <c r="U3488">
        <f>_xlfn.XLOOKUP(tblOrders[[#This Row],[SalesRepID]], tblSalesreps[RepID], tblSalesreps[Target])</f>
        <v>15141830</v>
      </c>
    </row>
    <row r="3489" spans="1:21">
      <c r="A3489" t="s">
        <v>4286</v>
      </c>
      <c r="B3489" s="7" t="s">
        <v>708</v>
      </c>
      <c r="C3489" t="s">
        <v>1992</v>
      </c>
      <c r="D3489" t="s">
        <v>349</v>
      </c>
      <c r="E3489" t="s">
        <v>105</v>
      </c>
      <c r="F3489" t="s">
        <v>51</v>
      </c>
      <c r="G3489">
        <v>9</v>
      </c>
      <c r="H3489">
        <v>0.05</v>
      </c>
      <c r="I3489" s="2">
        <v>1194135.75</v>
      </c>
      <c r="J3489" t="str">
        <f>_xlfn.XLOOKUP(tblOrders[[#This Row],[CustomerID]], tblCustomers[CustomerID], tblCustomers[CustomerName])</f>
        <v>Customer 171</v>
      </c>
      <c r="K3489" t="str">
        <f>_xlfn.XLOOKUP(tblOrders[[#This Row],[CustomerID]], tblCustomers[CustomerID], tblCustomers[Segment])</f>
        <v>SME</v>
      </c>
      <c r="L3489" t="str">
        <f>_xlfn.XLOOKUP(tblOrders[[#This Row],[ProductID]], tblProducts[ProductID], tblProducts[Category])</f>
        <v>Office</v>
      </c>
      <c r="M3489">
        <f>_xlfn.XLOOKUP(tblOrders[[#This Row],[ProductID]], tblProducts[ProductID], tblProducts[CostPrice])</f>
        <v>26900</v>
      </c>
      <c r="N3489">
        <f>tblOrders[[#This Row],[Sales]]-(tblOrders[[#This Row],[CostPrice]]*tblOrders[[#This Row],[Quantity]])</f>
        <v>952035.75</v>
      </c>
      <c r="O3489" t="str">
        <f>TEXT(tblOrders[[#This Row],[Date]],"mmm-yyyy")</f>
        <v>Nov-2025</v>
      </c>
      <c r="P3489" t="str">
        <f>_xlfn.XLOOKUP(tblOrders[[#This Row],[OrderID]], tblReturns[OrderID], tblReturns[Returned])</f>
        <v>Yes</v>
      </c>
      <c r="Q3489" t="str">
        <f>_xlfn.XLOOKUP(tblOrders[[#This Row],[OrderID]], tblShipping[OrderID], tblShipping[ShipMode])</f>
        <v>Standard</v>
      </c>
      <c r="R3489" t="str">
        <f>IFERROR(_xlfn.XLOOKUP(A3488, tblCustomers[CustomerID], tblCustomers[CustomerName]), "Not Found")</f>
        <v>Not Found</v>
      </c>
      <c r="S3489" t="str">
        <f>IF(tblOrders[[#This Row],[Sales]]&gt;1000000,"High Value","Standard")</f>
        <v>High Value</v>
      </c>
      <c r="T3489" t="str">
        <f>_xlfn.XLOOKUP(tblOrders[[#This Row],[ProductID]], tblProducts[ProductID], tblProducts[ProductName])</f>
        <v>Product 61</v>
      </c>
      <c r="U3489">
        <f>_xlfn.XLOOKUP(tblOrders[[#This Row],[SalesRepID]], tblSalesreps[RepID], tblSalesreps[Target])</f>
        <v>8698154</v>
      </c>
    </row>
    <row r="3490" spans="1:21">
      <c r="A3490" t="s">
        <v>4287</v>
      </c>
      <c r="B3490" s="7" t="s">
        <v>117</v>
      </c>
      <c r="C3490" t="s">
        <v>48</v>
      </c>
      <c r="D3490" t="s">
        <v>137</v>
      </c>
      <c r="E3490" t="s">
        <v>105</v>
      </c>
      <c r="F3490" t="s">
        <v>20</v>
      </c>
      <c r="G3490">
        <v>6</v>
      </c>
      <c r="H3490">
        <v>0</v>
      </c>
      <c r="I3490" s="2">
        <v>422196</v>
      </c>
      <c r="J3490" t="str">
        <f>_xlfn.XLOOKUP(tblOrders[[#This Row],[CustomerID]], tblCustomers[CustomerID], tblCustomers[CustomerName])</f>
        <v>Customer 143</v>
      </c>
      <c r="K3490" t="str">
        <f>_xlfn.XLOOKUP(tblOrders[[#This Row],[CustomerID]], tblCustomers[CustomerID], tblCustomers[Segment])</f>
        <v>SME</v>
      </c>
      <c r="L3490" t="str">
        <f>_xlfn.XLOOKUP(tblOrders[[#This Row],[ProductID]], tblProducts[ProductID], tblProducts[Category])</f>
        <v>Home</v>
      </c>
      <c r="M3490">
        <f>_xlfn.XLOOKUP(tblOrders[[#This Row],[ProductID]], tblProducts[ProductID], tblProducts[CostPrice])</f>
        <v>26666</v>
      </c>
      <c r="N3490">
        <f>tblOrders[[#This Row],[Sales]]-(tblOrders[[#This Row],[CostPrice]]*tblOrders[[#This Row],[Quantity]])</f>
        <v>262200</v>
      </c>
      <c r="O3490" t="str">
        <f>TEXT(tblOrders[[#This Row],[Date]],"mmm-yyyy")</f>
        <v>Sep-2025</v>
      </c>
      <c r="P3490" t="str">
        <f>_xlfn.XLOOKUP(tblOrders[[#This Row],[OrderID]], tblReturns[OrderID], tblReturns[Returned])</f>
        <v>Yes</v>
      </c>
      <c r="Q3490" t="str">
        <f>_xlfn.XLOOKUP(tblOrders[[#This Row],[OrderID]], tblShipping[OrderID], tblShipping[ShipMode])</f>
        <v>Express</v>
      </c>
      <c r="R3490" t="str">
        <f>IFERROR(_xlfn.XLOOKUP(A3489, tblCustomers[CustomerID], tblCustomers[CustomerName]), "Not Found")</f>
        <v>Not Found</v>
      </c>
      <c r="S3490" t="str">
        <f>IF(tblOrders[[#This Row],[Sales]]&gt;1000000,"High Value","Standard")</f>
        <v>Standard</v>
      </c>
      <c r="T3490" t="str">
        <f>_xlfn.XLOOKUP(tblOrders[[#This Row],[ProductID]], tblProducts[ProductID], tblProducts[ProductName])</f>
        <v>Product 76</v>
      </c>
      <c r="U3490">
        <f>_xlfn.XLOOKUP(tblOrders[[#This Row],[SalesRepID]], tblSalesreps[RepID], tblSalesreps[Target])</f>
        <v>8698154</v>
      </c>
    </row>
    <row r="3491" spans="1:21">
      <c r="A3491" t="s">
        <v>4288</v>
      </c>
      <c r="B3491" s="7" t="s">
        <v>1055</v>
      </c>
      <c r="C3491" t="s">
        <v>365</v>
      </c>
      <c r="D3491" t="s">
        <v>34</v>
      </c>
      <c r="E3491" t="s">
        <v>45</v>
      </c>
      <c r="F3491" t="s">
        <v>51</v>
      </c>
      <c r="G3491">
        <v>1</v>
      </c>
      <c r="H3491">
        <v>0</v>
      </c>
      <c r="I3491" s="2">
        <v>18308</v>
      </c>
      <c r="J3491" t="str">
        <f>_xlfn.XLOOKUP(tblOrders[[#This Row],[CustomerID]], tblCustomers[CustomerID], tblCustomers[CustomerName])</f>
        <v>Customer 225</v>
      </c>
      <c r="K3491" t="str">
        <f>_xlfn.XLOOKUP(tblOrders[[#This Row],[CustomerID]], tblCustomers[CustomerID], tblCustomers[Segment])</f>
        <v>SME</v>
      </c>
      <c r="L3491" t="str">
        <f>_xlfn.XLOOKUP(tblOrders[[#This Row],[ProductID]], tblProducts[ProductID], tblProducts[Category])</f>
        <v>Electronics</v>
      </c>
      <c r="M3491">
        <f>_xlfn.XLOOKUP(tblOrders[[#This Row],[ProductID]], tblProducts[ProductID], tblProducts[CostPrice])</f>
        <v>24518</v>
      </c>
      <c r="N3491">
        <f>tblOrders[[#This Row],[Sales]]-(tblOrders[[#This Row],[CostPrice]]*tblOrders[[#This Row],[Quantity]])</f>
        <v>-6210</v>
      </c>
      <c r="O3491" t="str">
        <f>TEXT(tblOrders[[#This Row],[Date]],"mmm-yyyy")</f>
        <v>Mar-2025</v>
      </c>
      <c r="P3491" t="str">
        <f>_xlfn.XLOOKUP(tblOrders[[#This Row],[OrderID]], tblReturns[OrderID], tblReturns[Returned])</f>
        <v>No</v>
      </c>
      <c r="Q3491" t="str">
        <f>_xlfn.XLOOKUP(tblOrders[[#This Row],[OrderID]], tblShipping[OrderID], tblShipping[ShipMode])</f>
        <v>Pickup</v>
      </c>
      <c r="R3491" t="str">
        <f>IFERROR(_xlfn.XLOOKUP(A3490, tblCustomers[CustomerID], tblCustomers[CustomerName]), "Not Found")</f>
        <v>Not Found</v>
      </c>
      <c r="S3491" t="str">
        <f>IF(tblOrders[[#This Row],[Sales]]&gt;1000000,"High Value","Standard")</f>
        <v>Standard</v>
      </c>
      <c r="T3491" t="str">
        <f>_xlfn.XLOOKUP(tblOrders[[#This Row],[ProductID]], tblProducts[ProductID], tblProducts[ProductName])</f>
        <v>Product 90</v>
      </c>
      <c r="U3491">
        <f>_xlfn.XLOOKUP(tblOrders[[#This Row],[SalesRepID]], tblSalesreps[RepID], tblSalesreps[Target])</f>
        <v>11319839</v>
      </c>
    </row>
    <row r="3492" spans="1:21">
      <c r="A3492" t="s">
        <v>4289</v>
      </c>
      <c r="B3492" s="7" t="s">
        <v>1100</v>
      </c>
      <c r="C3492" t="s">
        <v>934</v>
      </c>
      <c r="D3492" t="s">
        <v>169</v>
      </c>
      <c r="E3492" t="s">
        <v>205</v>
      </c>
      <c r="F3492" t="s">
        <v>20</v>
      </c>
      <c r="G3492">
        <v>6</v>
      </c>
      <c r="H3492">
        <v>0.05</v>
      </c>
      <c r="I3492" s="2">
        <v>342279.3</v>
      </c>
      <c r="J3492" t="str">
        <f>_xlfn.XLOOKUP(tblOrders[[#This Row],[CustomerID]], tblCustomers[CustomerID], tblCustomers[CustomerName])</f>
        <v>Customer 85</v>
      </c>
      <c r="K3492" t="str">
        <f>_xlfn.XLOOKUP(tblOrders[[#This Row],[CustomerID]], tblCustomers[CustomerID], tblCustomers[Segment])</f>
        <v>Consumer</v>
      </c>
      <c r="L3492" t="str">
        <f>_xlfn.XLOOKUP(tblOrders[[#This Row],[ProductID]], tblProducts[ProductID], tblProducts[Category])</f>
        <v>Electronics</v>
      </c>
      <c r="M3492">
        <f>_xlfn.XLOOKUP(tblOrders[[#This Row],[ProductID]], tblProducts[ProductID], tblProducts[CostPrice])</f>
        <v>8587</v>
      </c>
      <c r="N3492">
        <f>tblOrders[[#This Row],[Sales]]-(tblOrders[[#This Row],[CostPrice]]*tblOrders[[#This Row],[Quantity]])</f>
        <v>290757.3</v>
      </c>
      <c r="O3492" t="str">
        <f>TEXT(tblOrders[[#This Row],[Date]],"mmm-yyyy")</f>
        <v>Oct-2025</v>
      </c>
      <c r="P3492" t="str">
        <f>_xlfn.XLOOKUP(tblOrders[[#This Row],[OrderID]], tblReturns[OrderID], tblReturns[Returned])</f>
        <v>No</v>
      </c>
      <c r="Q3492" t="str">
        <f>_xlfn.XLOOKUP(tblOrders[[#This Row],[OrderID]], tblShipping[OrderID], tblShipping[ShipMode])</f>
        <v>Express</v>
      </c>
      <c r="R3492" t="str">
        <f>IFERROR(_xlfn.XLOOKUP(A3491, tblCustomers[CustomerID], tblCustomers[CustomerName]), "Not Found")</f>
        <v>Not Found</v>
      </c>
      <c r="S3492" t="str">
        <f>IF(tblOrders[[#This Row],[Sales]]&gt;1000000,"High Value","Standard")</f>
        <v>Standard</v>
      </c>
      <c r="T3492" t="str">
        <f>_xlfn.XLOOKUP(tblOrders[[#This Row],[ProductID]], tblProducts[ProductID], tblProducts[ProductName])</f>
        <v>Product 9</v>
      </c>
      <c r="U3492">
        <f>_xlfn.XLOOKUP(tblOrders[[#This Row],[SalesRepID]], tblSalesreps[RepID], tblSalesreps[Target])</f>
        <v>16246424</v>
      </c>
    </row>
    <row r="3493" spans="1:21">
      <c r="A3493" t="s">
        <v>4290</v>
      </c>
      <c r="B3493" s="7" t="s">
        <v>755</v>
      </c>
      <c r="C3493" t="s">
        <v>650</v>
      </c>
      <c r="D3493" t="s">
        <v>643</v>
      </c>
      <c r="E3493" t="s">
        <v>50</v>
      </c>
      <c r="F3493" t="s">
        <v>51</v>
      </c>
      <c r="G3493">
        <v>4</v>
      </c>
      <c r="H3493">
        <v>0.2</v>
      </c>
      <c r="I3493" s="2">
        <v>466534.40000000002</v>
      </c>
      <c r="J3493" t="str">
        <f>_xlfn.XLOOKUP(tblOrders[[#This Row],[CustomerID]], tblCustomers[CustomerID], tblCustomers[CustomerName])</f>
        <v>Customer 47</v>
      </c>
      <c r="K3493" t="str">
        <f>_xlfn.XLOOKUP(tblOrders[[#This Row],[CustomerID]], tblCustomers[CustomerID], tblCustomers[Segment])</f>
        <v>SME</v>
      </c>
      <c r="L3493" t="str">
        <f>_xlfn.XLOOKUP(tblOrders[[#This Row],[ProductID]], tblProducts[ProductID], tblProducts[Category])</f>
        <v>Home</v>
      </c>
      <c r="M3493">
        <f>_xlfn.XLOOKUP(tblOrders[[#This Row],[ProductID]], tblProducts[ProductID], tblProducts[CostPrice])</f>
        <v>77766</v>
      </c>
      <c r="N3493">
        <f>tblOrders[[#This Row],[Sales]]-(tblOrders[[#This Row],[CostPrice]]*tblOrders[[#This Row],[Quantity]])</f>
        <v>155470.40000000002</v>
      </c>
      <c r="O3493" t="str">
        <f>TEXT(tblOrders[[#This Row],[Date]],"mmm-yyyy")</f>
        <v>Apr-2025</v>
      </c>
      <c r="P3493" t="str">
        <f>_xlfn.XLOOKUP(tblOrders[[#This Row],[OrderID]], tblReturns[OrderID], tblReturns[Returned])</f>
        <v>No</v>
      </c>
      <c r="Q3493" t="str">
        <f>_xlfn.XLOOKUP(tblOrders[[#This Row],[OrderID]], tblShipping[OrderID], tblShipping[ShipMode])</f>
        <v>Pickup</v>
      </c>
      <c r="R3493" t="str">
        <f>IFERROR(_xlfn.XLOOKUP(A3492, tblCustomers[CustomerID], tblCustomers[CustomerName]), "Not Found")</f>
        <v>Not Found</v>
      </c>
      <c r="S3493" t="str">
        <f>IF(tblOrders[[#This Row],[Sales]]&gt;1000000,"High Value","Standard")</f>
        <v>Standard</v>
      </c>
      <c r="T3493" t="str">
        <f>_xlfn.XLOOKUP(tblOrders[[#This Row],[ProductID]], tblProducts[ProductID], tblProducts[ProductName])</f>
        <v>Product 1</v>
      </c>
      <c r="U3493">
        <f>_xlfn.XLOOKUP(tblOrders[[#This Row],[SalesRepID]], tblSalesreps[RepID], tblSalesreps[Target])</f>
        <v>17350666</v>
      </c>
    </row>
    <row r="3494" spans="1:21">
      <c r="A3494" t="s">
        <v>4291</v>
      </c>
      <c r="B3494" s="7" t="s">
        <v>37</v>
      </c>
      <c r="C3494" t="s">
        <v>653</v>
      </c>
      <c r="D3494" t="s">
        <v>265</v>
      </c>
      <c r="E3494" t="s">
        <v>105</v>
      </c>
      <c r="F3494" t="s">
        <v>14</v>
      </c>
      <c r="G3494">
        <v>1</v>
      </c>
      <c r="H3494">
        <v>0</v>
      </c>
      <c r="I3494" s="2">
        <v>18420</v>
      </c>
      <c r="J3494" t="str">
        <f>_xlfn.XLOOKUP(tblOrders[[#This Row],[CustomerID]], tblCustomers[CustomerID], tblCustomers[CustomerName])</f>
        <v>Customer 204</v>
      </c>
      <c r="K3494" t="str">
        <f>_xlfn.XLOOKUP(tblOrders[[#This Row],[CustomerID]], tblCustomers[CustomerID], tblCustomers[Segment])</f>
        <v>Consumer</v>
      </c>
      <c r="L3494" t="str">
        <f>_xlfn.XLOOKUP(tblOrders[[#This Row],[ProductID]], tblProducts[ProductID], tblProducts[Category])</f>
        <v>Home</v>
      </c>
      <c r="M3494">
        <f>_xlfn.XLOOKUP(tblOrders[[#This Row],[ProductID]], tblProducts[ProductID], tblProducts[CostPrice])</f>
        <v>33642</v>
      </c>
      <c r="N3494">
        <f>tblOrders[[#This Row],[Sales]]-(tblOrders[[#This Row],[CostPrice]]*tblOrders[[#This Row],[Quantity]])</f>
        <v>-15222</v>
      </c>
      <c r="O3494" t="str">
        <f>TEXT(tblOrders[[#This Row],[Date]],"mmm-yyyy")</f>
        <v>Feb-2025</v>
      </c>
      <c r="P3494" t="str">
        <f>_xlfn.XLOOKUP(tblOrders[[#This Row],[OrderID]], tblReturns[OrderID], tblReturns[Returned])</f>
        <v>No</v>
      </c>
      <c r="Q3494" t="str">
        <f>_xlfn.XLOOKUP(tblOrders[[#This Row],[OrderID]], tblShipping[OrderID], tblShipping[ShipMode])</f>
        <v>Pickup</v>
      </c>
      <c r="R3494" t="str">
        <f>IFERROR(_xlfn.XLOOKUP(A3493, tblCustomers[CustomerID], tblCustomers[CustomerName]), "Not Found")</f>
        <v>Not Found</v>
      </c>
      <c r="S3494" t="str">
        <f>IF(tblOrders[[#This Row],[Sales]]&gt;1000000,"High Value","Standard")</f>
        <v>Standard</v>
      </c>
      <c r="T3494" t="str">
        <f>_xlfn.XLOOKUP(tblOrders[[#This Row],[ProductID]], tblProducts[ProductID], tblProducts[ProductName])</f>
        <v>Product 17</v>
      </c>
      <c r="U3494">
        <f>_xlfn.XLOOKUP(tblOrders[[#This Row],[SalesRepID]], tblSalesreps[RepID], tblSalesreps[Target])</f>
        <v>8698154</v>
      </c>
    </row>
    <row r="3495" spans="1:21">
      <c r="A3495" t="s">
        <v>4292</v>
      </c>
      <c r="B3495" s="7" t="s">
        <v>94</v>
      </c>
      <c r="C3495" t="s">
        <v>1010</v>
      </c>
      <c r="D3495" t="s">
        <v>945</v>
      </c>
      <c r="E3495" t="s">
        <v>35</v>
      </c>
      <c r="F3495" t="s">
        <v>20</v>
      </c>
      <c r="G3495">
        <v>5</v>
      </c>
      <c r="H3495">
        <v>0</v>
      </c>
      <c r="I3495" s="2">
        <v>379980</v>
      </c>
      <c r="J3495" t="str">
        <f>_xlfn.XLOOKUP(tblOrders[[#This Row],[CustomerID]], tblCustomers[CustomerID], tblCustomers[CustomerName])</f>
        <v>Customer 186</v>
      </c>
      <c r="K3495" t="str">
        <f>_xlfn.XLOOKUP(tblOrders[[#This Row],[CustomerID]], tblCustomers[CustomerID], tblCustomers[Segment])</f>
        <v>Consumer</v>
      </c>
      <c r="L3495" t="str">
        <f>_xlfn.XLOOKUP(tblOrders[[#This Row],[ProductID]], tblProducts[ProductID], tblProducts[Category])</f>
        <v>Home</v>
      </c>
      <c r="M3495">
        <f>_xlfn.XLOOKUP(tblOrders[[#This Row],[ProductID]], tblProducts[ProductID], tblProducts[CostPrice])</f>
        <v>54711</v>
      </c>
      <c r="N3495">
        <f>tblOrders[[#This Row],[Sales]]-(tblOrders[[#This Row],[CostPrice]]*tblOrders[[#This Row],[Quantity]])</f>
        <v>106425</v>
      </c>
      <c r="O3495" t="str">
        <f>TEXT(tblOrders[[#This Row],[Date]],"mmm-yyyy")</f>
        <v>Dec-2025</v>
      </c>
      <c r="P3495" t="str">
        <f>_xlfn.XLOOKUP(tblOrders[[#This Row],[OrderID]], tblReturns[OrderID], tblReturns[Returned])</f>
        <v>No</v>
      </c>
      <c r="Q3495" t="str">
        <f>_xlfn.XLOOKUP(tblOrders[[#This Row],[OrderID]], tblShipping[OrderID], tblShipping[ShipMode])</f>
        <v>Pickup</v>
      </c>
      <c r="R3495" t="str">
        <f>IFERROR(_xlfn.XLOOKUP(A3494, tblCustomers[CustomerID], tblCustomers[CustomerName]), "Not Found")</f>
        <v>Not Found</v>
      </c>
      <c r="S3495" t="str">
        <f>IF(tblOrders[[#This Row],[Sales]]&gt;1000000,"High Value","Standard")</f>
        <v>Standard</v>
      </c>
      <c r="T3495" t="str">
        <f>_xlfn.XLOOKUP(tblOrders[[#This Row],[ProductID]], tblProducts[ProductID], tblProducts[ProductName])</f>
        <v>Product 38</v>
      </c>
      <c r="U3495">
        <f>_xlfn.XLOOKUP(tblOrders[[#This Row],[SalesRepID]], tblSalesreps[RepID], tblSalesreps[Target])</f>
        <v>19619177</v>
      </c>
    </row>
    <row r="3496" spans="1:21">
      <c r="A3496" t="s">
        <v>4293</v>
      </c>
      <c r="B3496" s="7" t="s">
        <v>895</v>
      </c>
      <c r="C3496" t="s">
        <v>200</v>
      </c>
      <c r="D3496" t="s">
        <v>617</v>
      </c>
      <c r="E3496" t="s">
        <v>13</v>
      </c>
      <c r="F3496" t="s">
        <v>51</v>
      </c>
      <c r="G3496">
        <v>4</v>
      </c>
      <c r="H3496">
        <v>0.1</v>
      </c>
      <c r="I3496" s="2">
        <v>114012</v>
      </c>
      <c r="J3496" t="str">
        <f>_xlfn.XLOOKUP(tblOrders[[#This Row],[CustomerID]], tblCustomers[CustomerID], tblCustomers[CustomerName])</f>
        <v>Customer 125</v>
      </c>
      <c r="K3496" t="str">
        <f>_xlfn.XLOOKUP(tblOrders[[#This Row],[CustomerID]], tblCustomers[CustomerID], tblCustomers[Segment])</f>
        <v>Corporate</v>
      </c>
      <c r="L3496" t="str">
        <f>_xlfn.XLOOKUP(tblOrders[[#This Row],[ProductID]], tblProducts[ProductID], tblProducts[Category])</f>
        <v>Home</v>
      </c>
      <c r="M3496">
        <f>_xlfn.XLOOKUP(tblOrders[[#This Row],[ProductID]], tblProducts[ProductID], tblProducts[CostPrice])</f>
        <v>61495</v>
      </c>
      <c r="N3496">
        <f>tblOrders[[#This Row],[Sales]]-(tblOrders[[#This Row],[CostPrice]]*tblOrders[[#This Row],[Quantity]])</f>
        <v>-131968</v>
      </c>
      <c r="O3496" t="str">
        <f>TEXT(tblOrders[[#This Row],[Date]],"mmm-yyyy")</f>
        <v>Mar-2025</v>
      </c>
      <c r="P3496" t="str">
        <f>_xlfn.XLOOKUP(tblOrders[[#This Row],[OrderID]], tblReturns[OrderID], tblReturns[Returned])</f>
        <v>No</v>
      </c>
      <c r="Q3496" t="str">
        <f>_xlfn.XLOOKUP(tblOrders[[#This Row],[OrderID]], tblShipping[OrderID], tblShipping[ShipMode])</f>
        <v>Express</v>
      </c>
      <c r="R3496" t="str">
        <f>IFERROR(_xlfn.XLOOKUP(A3495, tblCustomers[CustomerID], tblCustomers[CustomerName]), "Not Found")</f>
        <v>Not Found</v>
      </c>
      <c r="S3496" t="str">
        <f>IF(tblOrders[[#This Row],[Sales]]&gt;1000000,"High Value","Standard")</f>
        <v>Standard</v>
      </c>
      <c r="T3496" t="str">
        <f>_xlfn.XLOOKUP(tblOrders[[#This Row],[ProductID]], tblProducts[ProductID], tblProducts[ProductName])</f>
        <v>Product 45</v>
      </c>
      <c r="U3496">
        <f>_xlfn.XLOOKUP(tblOrders[[#This Row],[SalesRepID]], tblSalesreps[RepID], tblSalesreps[Target])</f>
        <v>11852878</v>
      </c>
    </row>
    <row r="3497" spans="1:21">
      <c r="A3497" t="s">
        <v>4294</v>
      </c>
      <c r="B3497" s="7" t="s">
        <v>1092</v>
      </c>
      <c r="C3497" t="s">
        <v>1444</v>
      </c>
      <c r="D3497" t="s">
        <v>83</v>
      </c>
      <c r="E3497" t="s">
        <v>105</v>
      </c>
      <c r="F3497" t="s">
        <v>88</v>
      </c>
      <c r="G3497">
        <v>7</v>
      </c>
      <c r="H3497">
        <v>0.05</v>
      </c>
      <c r="I3497" s="2">
        <v>703137.75</v>
      </c>
      <c r="J3497" t="str">
        <f>_xlfn.XLOOKUP(tblOrders[[#This Row],[CustomerID]], tblCustomers[CustomerID], tblCustomers[CustomerName])</f>
        <v>Customer 6</v>
      </c>
      <c r="K3497" t="str">
        <f>_xlfn.XLOOKUP(tblOrders[[#This Row],[CustomerID]], tblCustomers[CustomerID], tblCustomers[Segment])</f>
        <v>Corporate</v>
      </c>
      <c r="L3497" t="str">
        <f>_xlfn.XLOOKUP(tblOrders[[#This Row],[ProductID]], tblProducts[ProductID], tblProducts[Category])</f>
        <v>Furniture</v>
      </c>
      <c r="M3497">
        <f>_xlfn.XLOOKUP(tblOrders[[#This Row],[ProductID]], tblProducts[ProductID], tblProducts[CostPrice])</f>
        <v>79600</v>
      </c>
      <c r="N3497">
        <f>tblOrders[[#This Row],[Sales]]-(tblOrders[[#This Row],[CostPrice]]*tblOrders[[#This Row],[Quantity]])</f>
        <v>145937.75</v>
      </c>
      <c r="O3497" t="str">
        <f>TEXT(tblOrders[[#This Row],[Date]],"mmm-yyyy")</f>
        <v>Dec-2025</v>
      </c>
      <c r="P3497" t="str">
        <f>_xlfn.XLOOKUP(tblOrders[[#This Row],[OrderID]], tblReturns[OrderID], tblReturns[Returned])</f>
        <v>No</v>
      </c>
      <c r="Q3497" t="str">
        <f>_xlfn.XLOOKUP(tblOrders[[#This Row],[OrderID]], tblShipping[OrderID], tblShipping[ShipMode])</f>
        <v>Express</v>
      </c>
      <c r="R3497" t="str">
        <f>IFERROR(_xlfn.XLOOKUP(A3496, tblCustomers[CustomerID], tblCustomers[CustomerName]), "Not Found")</f>
        <v>Not Found</v>
      </c>
      <c r="S3497" t="str">
        <f>IF(tblOrders[[#This Row],[Sales]]&gt;1000000,"High Value","Standard")</f>
        <v>Standard</v>
      </c>
      <c r="T3497" t="str">
        <f>_xlfn.XLOOKUP(tblOrders[[#This Row],[ProductID]], tblProducts[ProductID], tblProducts[ProductName])</f>
        <v>Product 43</v>
      </c>
      <c r="U3497">
        <f>_xlfn.XLOOKUP(tblOrders[[#This Row],[SalesRepID]], tblSalesreps[RepID], tblSalesreps[Target])</f>
        <v>8698154</v>
      </c>
    </row>
    <row r="3498" spans="1:21">
      <c r="A3498" t="s">
        <v>4295</v>
      </c>
      <c r="B3498" s="7" t="s">
        <v>1017</v>
      </c>
      <c r="C3498" t="s">
        <v>297</v>
      </c>
      <c r="D3498" t="s">
        <v>55</v>
      </c>
      <c r="E3498" t="s">
        <v>56</v>
      </c>
      <c r="F3498" t="s">
        <v>88</v>
      </c>
      <c r="G3498">
        <v>4</v>
      </c>
      <c r="H3498">
        <v>0</v>
      </c>
      <c r="I3498" s="2">
        <v>120304</v>
      </c>
      <c r="J3498" t="str">
        <f>_xlfn.XLOOKUP(tblOrders[[#This Row],[CustomerID]], tblCustomers[CustomerID], tblCustomers[CustomerName])</f>
        <v>Customer 275</v>
      </c>
      <c r="K3498" t="str">
        <f>_xlfn.XLOOKUP(tblOrders[[#This Row],[CustomerID]], tblCustomers[CustomerID], tblCustomers[Segment])</f>
        <v>SME</v>
      </c>
      <c r="L3498" t="str">
        <f>_xlfn.XLOOKUP(tblOrders[[#This Row],[ProductID]], tblProducts[ProductID], tblProducts[Category])</f>
        <v>Home</v>
      </c>
      <c r="M3498">
        <f>_xlfn.XLOOKUP(tblOrders[[#This Row],[ProductID]], tblProducts[ProductID], tblProducts[CostPrice])</f>
        <v>23348</v>
      </c>
      <c r="N3498">
        <f>tblOrders[[#This Row],[Sales]]-(tblOrders[[#This Row],[CostPrice]]*tblOrders[[#This Row],[Quantity]])</f>
        <v>26912</v>
      </c>
      <c r="O3498" t="str">
        <f>TEXT(tblOrders[[#This Row],[Date]],"mmm-yyyy")</f>
        <v>Nov-2025</v>
      </c>
      <c r="P3498" t="str">
        <f>_xlfn.XLOOKUP(tblOrders[[#This Row],[OrderID]], tblReturns[OrderID], tblReturns[Returned])</f>
        <v>No</v>
      </c>
      <c r="Q3498" t="str">
        <f>_xlfn.XLOOKUP(tblOrders[[#This Row],[OrderID]], tblShipping[OrderID], tblShipping[ShipMode])</f>
        <v>Standard</v>
      </c>
      <c r="R3498" t="str">
        <f>IFERROR(_xlfn.XLOOKUP(A3497, tblCustomers[CustomerID], tblCustomers[CustomerName]), "Not Found")</f>
        <v>Not Found</v>
      </c>
      <c r="S3498" t="str">
        <f>IF(tblOrders[[#This Row],[Sales]]&gt;1000000,"High Value","Standard")</f>
        <v>Standard</v>
      </c>
      <c r="T3498" t="str">
        <f>_xlfn.XLOOKUP(tblOrders[[#This Row],[ProductID]], tblProducts[ProductID], tblProducts[ProductName])</f>
        <v>Product 47</v>
      </c>
      <c r="U3498">
        <f>_xlfn.XLOOKUP(tblOrders[[#This Row],[SalesRepID]], tblSalesreps[RepID], tblSalesreps[Target])</f>
        <v>14265630</v>
      </c>
    </row>
    <row r="3499" spans="1:21">
      <c r="A3499" t="s">
        <v>4296</v>
      </c>
      <c r="B3499" s="7" t="s">
        <v>612</v>
      </c>
      <c r="C3499" t="s">
        <v>828</v>
      </c>
      <c r="D3499" t="s">
        <v>34</v>
      </c>
      <c r="E3499" t="s">
        <v>50</v>
      </c>
      <c r="F3499" t="s">
        <v>51</v>
      </c>
      <c r="G3499">
        <v>2</v>
      </c>
      <c r="H3499">
        <v>0.2</v>
      </c>
      <c r="I3499" s="2">
        <v>83604.800000000003</v>
      </c>
      <c r="J3499" t="str">
        <f>_xlfn.XLOOKUP(tblOrders[[#This Row],[CustomerID]], tblCustomers[CustomerID], tblCustomers[CustomerName])</f>
        <v>Customer 39</v>
      </c>
      <c r="K3499" t="str">
        <f>_xlfn.XLOOKUP(tblOrders[[#This Row],[CustomerID]], tblCustomers[CustomerID], tblCustomers[Segment])</f>
        <v>Corporate</v>
      </c>
      <c r="L3499" t="str">
        <f>_xlfn.XLOOKUP(tblOrders[[#This Row],[ProductID]], tblProducts[ProductID], tblProducts[Category])</f>
        <v>Electronics</v>
      </c>
      <c r="M3499">
        <f>_xlfn.XLOOKUP(tblOrders[[#This Row],[ProductID]], tblProducts[ProductID], tblProducts[CostPrice])</f>
        <v>24518</v>
      </c>
      <c r="N3499">
        <f>tblOrders[[#This Row],[Sales]]-(tblOrders[[#This Row],[CostPrice]]*tblOrders[[#This Row],[Quantity]])</f>
        <v>34568.800000000003</v>
      </c>
      <c r="O3499" t="str">
        <f>TEXT(tblOrders[[#This Row],[Date]],"mmm-yyyy")</f>
        <v>Nov-2025</v>
      </c>
      <c r="P3499" t="str">
        <f>_xlfn.XLOOKUP(tblOrders[[#This Row],[OrderID]], tblReturns[OrderID], tblReturns[Returned])</f>
        <v>No</v>
      </c>
      <c r="Q3499" t="str">
        <f>_xlfn.XLOOKUP(tblOrders[[#This Row],[OrderID]], tblShipping[OrderID], tblShipping[ShipMode])</f>
        <v>Standard</v>
      </c>
      <c r="R3499" t="str">
        <f>IFERROR(_xlfn.XLOOKUP(A3498, tblCustomers[CustomerID], tblCustomers[CustomerName]), "Not Found")</f>
        <v>Not Found</v>
      </c>
      <c r="S3499" t="str">
        <f>IF(tblOrders[[#This Row],[Sales]]&gt;1000000,"High Value","Standard")</f>
        <v>Standard</v>
      </c>
      <c r="T3499" t="str">
        <f>_xlfn.XLOOKUP(tblOrders[[#This Row],[ProductID]], tblProducts[ProductID], tblProducts[ProductName])</f>
        <v>Product 90</v>
      </c>
      <c r="U3499">
        <f>_xlfn.XLOOKUP(tblOrders[[#This Row],[SalesRepID]], tblSalesreps[RepID], tblSalesreps[Target])</f>
        <v>17350666</v>
      </c>
    </row>
    <row r="3500" spans="1:21">
      <c r="A3500" t="s">
        <v>4297</v>
      </c>
      <c r="B3500" s="7" t="s">
        <v>1019</v>
      </c>
      <c r="C3500" t="s">
        <v>1694</v>
      </c>
      <c r="D3500" t="s">
        <v>597</v>
      </c>
      <c r="E3500" t="s">
        <v>105</v>
      </c>
      <c r="F3500" t="s">
        <v>51</v>
      </c>
      <c r="G3500">
        <v>9</v>
      </c>
      <c r="H3500">
        <v>0.15</v>
      </c>
      <c r="I3500" s="2">
        <v>216670.95</v>
      </c>
      <c r="J3500" t="str">
        <f>_xlfn.XLOOKUP(tblOrders[[#This Row],[CustomerID]], tblCustomers[CustomerID], tblCustomers[CustomerName])</f>
        <v>Customer 54</v>
      </c>
      <c r="K3500" t="str">
        <f>_xlfn.XLOOKUP(tblOrders[[#This Row],[CustomerID]], tblCustomers[CustomerID], tblCustomers[Segment])</f>
        <v>Consumer</v>
      </c>
      <c r="L3500" t="str">
        <f>_xlfn.XLOOKUP(tblOrders[[#This Row],[ProductID]], tblProducts[ProductID], tblProducts[Category])</f>
        <v>Electronics</v>
      </c>
      <c r="M3500">
        <f>_xlfn.XLOOKUP(tblOrders[[#This Row],[ProductID]], tblProducts[ProductID], tblProducts[CostPrice])</f>
        <v>35454</v>
      </c>
      <c r="N3500">
        <f>tblOrders[[#This Row],[Sales]]-(tblOrders[[#This Row],[CostPrice]]*tblOrders[[#This Row],[Quantity]])</f>
        <v>-102415.04999999999</v>
      </c>
      <c r="O3500" t="str">
        <f>TEXT(tblOrders[[#This Row],[Date]],"mmm-yyyy")</f>
        <v>Apr-2025</v>
      </c>
      <c r="P3500" t="str">
        <f>_xlfn.XLOOKUP(tblOrders[[#This Row],[OrderID]], tblReturns[OrderID], tblReturns[Returned])</f>
        <v>No</v>
      </c>
      <c r="Q3500" t="str">
        <f>_xlfn.XLOOKUP(tblOrders[[#This Row],[OrderID]], tblShipping[OrderID], tblShipping[ShipMode])</f>
        <v>Express</v>
      </c>
      <c r="R3500" t="str">
        <f>IFERROR(_xlfn.XLOOKUP(A3499, tblCustomers[CustomerID], tblCustomers[CustomerName]), "Not Found")</f>
        <v>Not Found</v>
      </c>
      <c r="S3500" t="str">
        <f>IF(tblOrders[[#This Row],[Sales]]&gt;1000000,"High Value","Standard")</f>
        <v>Standard</v>
      </c>
      <c r="T3500" t="str">
        <f>_xlfn.XLOOKUP(tblOrders[[#This Row],[ProductID]], tblProducts[ProductID], tblProducts[ProductName])</f>
        <v>Product 28</v>
      </c>
      <c r="U3500">
        <f>_xlfn.XLOOKUP(tblOrders[[#This Row],[SalesRepID]], tblSalesreps[RepID], tblSalesreps[Target])</f>
        <v>8698154</v>
      </c>
    </row>
    <row r="3501" spans="1:21">
      <c r="A3501" t="s">
        <v>4298</v>
      </c>
      <c r="B3501" s="7" t="s">
        <v>1198</v>
      </c>
      <c r="C3501" t="s">
        <v>1160</v>
      </c>
      <c r="D3501" t="s">
        <v>587</v>
      </c>
      <c r="E3501" t="s">
        <v>197</v>
      </c>
      <c r="F3501" t="s">
        <v>26</v>
      </c>
      <c r="G3501">
        <v>9</v>
      </c>
      <c r="H3501">
        <v>0.15</v>
      </c>
      <c r="I3501" s="2">
        <v>586739.69999999995</v>
      </c>
      <c r="J3501" t="str">
        <f>_xlfn.XLOOKUP(tblOrders[[#This Row],[CustomerID]], tblCustomers[CustomerID], tblCustomers[CustomerName])</f>
        <v>Customer 89</v>
      </c>
      <c r="K3501" t="str">
        <f>_xlfn.XLOOKUP(tblOrders[[#This Row],[CustomerID]], tblCustomers[CustomerID], tblCustomers[Segment])</f>
        <v>Consumer</v>
      </c>
      <c r="L3501" t="str">
        <f>_xlfn.XLOOKUP(tblOrders[[#This Row],[ProductID]], tblProducts[ProductID], tblProducts[Category])</f>
        <v>Electronics</v>
      </c>
      <c r="M3501">
        <f>_xlfn.XLOOKUP(tblOrders[[#This Row],[ProductID]], tblProducts[ProductID], tblProducts[CostPrice])</f>
        <v>67500</v>
      </c>
      <c r="N3501">
        <f>tblOrders[[#This Row],[Sales]]-(tblOrders[[#This Row],[CostPrice]]*tblOrders[[#This Row],[Quantity]])</f>
        <v>-20760.300000000047</v>
      </c>
      <c r="O3501" t="str">
        <f>TEXT(tblOrders[[#This Row],[Date]],"mmm-yyyy")</f>
        <v>Mar-2025</v>
      </c>
      <c r="P3501" t="str">
        <f>_xlfn.XLOOKUP(tblOrders[[#This Row],[OrderID]], tblReturns[OrderID], tblReturns[Returned])</f>
        <v>Yes</v>
      </c>
      <c r="Q3501" t="str">
        <f>_xlfn.XLOOKUP(tblOrders[[#This Row],[OrderID]], tblShipping[OrderID], tblShipping[ShipMode])</f>
        <v>Pickup</v>
      </c>
      <c r="R3501" t="str">
        <f>IFERROR(_xlfn.XLOOKUP(A3500, tblCustomers[CustomerID], tblCustomers[CustomerName]), "Not Found")</f>
        <v>Not Found</v>
      </c>
      <c r="S3501" t="str">
        <f>IF(tblOrders[[#This Row],[Sales]]&gt;1000000,"High Value","Standard")</f>
        <v>Standard</v>
      </c>
      <c r="T3501" t="str">
        <f>_xlfn.XLOOKUP(tblOrders[[#This Row],[ProductID]], tblProducts[ProductID], tblProducts[ProductName])</f>
        <v>Product 97</v>
      </c>
      <c r="U3501">
        <f>_xlfn.XLOOKUP(tblOrders[[#This Row],[SalesRepID]], tblSalesreps[RepID], tblSalesreps[Target])</f>
        <v>19562258</v>
      </c>
    </row>
    <row r="3502" spans="1:21">
      <c r="A3502" t="s">
        <v>4299</v>
      </c>
      <c r="B3502" s="7" t="s">
        <v>1040</v>
      </c>
      <c r="C3502" t="s">
        <v>1559</v>
      </c>
      <c r="D3502" t="s">
        <v>216</v>
      </c>
      <c r="E3502" t="s">
        <v>165</v>
      </c>
      <c r="F3502" t="s">
        <v>20</v>
      </c>
      <c r="G3502">
        <v>10</v>
      </c>
      <c r="H3502">
        <v>0.15</v>
      </c>
      <c r="I3502" s="2">
        <v>113092.5</v>
      </c>
      <c r="J3502" t="str">
        <f>_xlfn.XLOOKUP(tblOrders[[#This Row],[CustomerID]], tblCustomers[CustomerID], tblCustomers[CustomerName])</f>
        <v>Customer 95</v>
      </c>
      <c r="K3502" t="str">
        <f>_xlfn.XLOOKUP(tblOrders[[#This Row],[CustomerID]], tblCustomers[CustomerID], tblCustomers[Segment])</f>
        <v>Consumer</v>
      </c>
      <c r="L3502" t="str">
        <f>_xlfn.XLOOKUP(tblOrders[[#This Row],[ProductID]], tblProducts[ProductID], tblProducts[Category])</f>
        <v>Home</v>
      </c>
      <c r="M3502">
        <f>_xlfn.XLOOKUP(tblOrders[[#This Row],[ProductID]], tblProducts[ProductID], tblProducts[CostPrice])</f>
        <v>15200</v>
      </c>
      <c r="N3502">
        <f>tblOrders[[#This Row],[Sales]]-(tblOrders[[#This Row],[CostPrice]]*tblOrders[[#This Row],[Quantity]])</f>
        <v>-38907.5</v>
      </c>
      <c r="O3502" t="str">
        <f>TEXT(tblOrders[[#This Row],[Date]],"mmm-yyyy")</f>
        <v>Oct-2025</v>
      </c>
      <c r="P3502" t="str">
        <f>_xlfn.XLOOKUP(tblOrders[[#This Row],[OrderID]], tblReturns[OrderID], tblReturns[Returned])</f>
        <v>No</v>
      </c>
      <c r="Q3502" t="str">
        <f>_xlfn.XLOOKUP(tblOrders[[#This Row],[OrderID]], tblShipping[OrderID], tblShipping[ShipMode])</f>
        <v>Express</v>
      </c>
      <c r="R3502" t="str">
        <f>IFERROR(_xlfn.XLOOKUP(A3501, tblCustomers[CustomerID], tblCustomers[CustomerName]), "Not Found")</f>
        <v>Not Found</v>
      </c>
      <c r="S3502" t="str">
        <f>IF(tblOrders[[#This Row],[Sales]]&gt;1000000,"High Value","Standard")</f>
        <v>Standard</v>
      </c>
      <c r="T3502" t="str">
        <f>_xlfn.XLOOKUP(tblOrders[[#This Row],[ProductID]], tblProducts[ProductID], tblProducts[ProductName])</f>
        <v>Product 52</v>
      </c>
      <c r="U3502">
        <f>_xlfn.XLOOKUP(tblOrders[[#This Row],[SalesRepID]], tblSalesreps[RepID], tblSalesreps[Target])</f>
        <v>16839910</v>
      </c>
    </row>
    <row r="3503" spans="1:21">
      <c r="A3503" t="s">
        <v>4300</v>
      </c>
      <c r="B3503" s="7" t="s">
        <v>523</v>
      </c>
      <c r="C3503" t="s">
        <v>1138</v>
      </c>
      <c r="D3503" t="s">
        <v>141</v>
      </c>
      <c r="E3503" t="s">
        <v>69</v>
      </c>
      <c r="F3503" t="s">
        <v>14</v>
      </c>
      <c r="G3503">
        <v>7</v>
      </c>
      <c r="H3503">
        <v>0.2</v>
      </c>
      <c r="I3503" s="2">
        <v>604240</v>
      </c>
      <c r="J3503" t="str">
        <f>_xlfn.XLOOKUP(tblOrders[[#This Row],[CustomerID]], tblCustomers[CustomerID], tblCustomers[CustomerName])</f>
        <v>Customer 87</v>
      </c>
      <c r="K3503" t="str">
        <f>_xlfn.XLOOKUP(tblOrders[[#This Row],[CustomerID]], tblCustomers[CustomerID], tblCustomers[Segment])</f>
        <v>Consumer</v>
      </c>
      <c r="L3503" t="str">
        <f>_xlfn.XLOOKUP(tblOrders[[#This Row],[ProductID]], tblProducts[ProductID], tblProducts[Category])</f>
        <v>Home</v>
      </c>
      <c r="M3503">
        <f>_xlfn.XLOOKUP(tblOrders[[#This Row],[ProductID]], tblProducts[ProductID], tblProducts[CostPrice])</f>
        <v>32671</v>
      </c>
      <c r="N3503">
        <f>tblOrders[[#This Row],[Sales]]-(tblOrders[[#This Row],[CostPrice]]*tblOrders[[#This Row],[Quantity]])</f>
        <v>375543</v>
      </c>
      <c r="O3503" t="str">
        <f>TEXT(tblOrders[[#This Row],[Date]],"mmm-yyyy")</f>
        <v>Jan-2025</v>
      </c>
      <c r="P3503" t="str">
        <f>_xlfn.XLOOKUP(tblOrders[[#This Row],[OrderID]], tblReturns[OrderID], tblReturns[Returned])</f>
        <v>No</v>
      </c>
      <c r="Q3503" t="str">
        <f>_xlfn.XLOOKUP(tblOrders[[#This Row],[OrderID]], tblShipping[OrderID], tblShipping[ShipMode])</f>
        <v>Express</v>
      </c>
      <c r="R3503" t="str">
        <f>IFERROR(_xlfn.XLOOKUP(A3502, tblCustomers[CustomerID], tblCustomers[CustomerName]), "Not Found")</f>
        <v>Not Found</v>
      </c>
      <c r="S3503" t="str">
        <f>IF(tblOrders[[#This Row],[Sales]]&gt;1000000,"High Value","Standard")</f>
        <v>Standard</v>
      </c>
      <c r="T3503" t="str">
        <f>_xlfn.XLOOKUP(tblOrders[[#This Row],[ProductID]], tblProducts[ProductID], tblProducts[ProductName])</f>
        <v>Product 80</v>
      </c>
      <c r="U3503">
        <f>_xlfn.XLOOKUP(tblOrders[[#This Row],[SalesRepID]], tblSalesreps[RepID], tblSalesreps[Target])</f>
        <v>19473459</v>
      </c>
    </row>
    <row r="3504" spans="1:21">
      <c r="A3504" t="s">
        <v>4301</v>
      </c>
      <c r="B3504" s="7" t="s">
        <v>708</v>
      </c>
      <c r="C3504" t="s">
        <v>38</v>
      </c>
      <c r="D3504" t="s">
        <v>201</v>
      </c>
      <c r="E3504" t="s">
        <v>79</v>
      </c>
      <c r="F3504" t="s">
        <v>20</v>
      </c>
      <c r="G3504">
        <v>4</v>
      </c>
      <c r="H3504">
        <v>0.05</v>
      </c>
      <c r="I3504" s="2">
        <v>464132</v>
      </c>
      <c r="J3504" t="str">
        <f>_xlfn.XLOOKUP(tblOrders[[#This Row],[CustomerID]], tblCustomers[CustomerID], tblCustomers[CustomerName])</f>
        <v>Customer 23</v>
      </c>
      <c r="K3504" t="str">
        <f>_xlfn.XLOOKUP(tblOrders[[#This Row],[CustomerID]], tblCustomers[CustomerID], tblCustomers[Segment])</f>
        <v>Consumer</v>
      </c>
      <c r="L3504" t="str">
        <f>_xlfn.XLOOKUP(tblOrders[[#This Row],[ProductID]], tblProducts[ProductID], tblProducts[Category])</f>
        <v>Furniture</v>
      </c>
      <c r="M3504">
        <f>_xlfn.XLOOKUP(tblOrders[[#This Row],[ProductID]], tblProducts[ProductID], tblProducts[CostPrice])</f>
        <v>22542</v>
      </c>
      <c r="N3504">
        <f>tblOrders[[#This Row],[Sales]]-(tblOrders[[#This Row],[CostPrice]]*tblOrders[[#This Row],[Quantity]])</f>
        <v>373964</v>
      </c>
      <c r="O3504" t="str">
        <f>TEXT(tblOrders[[#This Row],[Date]],"mmm-yyyy")</f>
        <v>Nov-2025</v>
      </c>
      <c r="P3504" t="str">
        <f>_xlfn.XLOOKUP(tblOrders[[#This Row],[OrderID]], tblReturns[OrderID], tblReturns[Returned])</f>
        <v>No</v>
      </c>
      <c r="Q3504" t="str">
        <f>_xlfn.XLOOKUP(tblOrders[[#This Row],[OrderID]], tblShipping[OrderID], tblShipping[ShipMode])</f>
        <v>Standard</v>
      </c>
      <c r="R3504" t="str">
        <f>IFERROR(_xlfn.XLOOKUP(A3503, tblCustomers[CustomerID], tblCustomers[CustomerName]), "Not Found")</f>
        <v>Not Found</v>
      </c>
      <c r="S3504" t="str">
        <f>IF(tblOrders[[#This Row],[Sales]]&gt;1000000,"High Value","Standard")</f>
        <v>Standard</v>
      </c>
      <c r="T3504" t="str">
        <f>_xlfn.XLOOKUP(tblOrders[[#This Row],[ProductID]], tblProducts[ProductID], tblProducts[ProductName])</f>
        <v>Product 50</v>
      </c>
      <c r="U3504">
        <f>_xlfn.XLOOKUP(tblOrders[[#This Row],[SalesRepID]], tblSalesreps[RepID], tblSalesreps[Target])</f>
        <v>8592536</v>
      </c>
    </row>
    <row r="3505" spans="1:21">
      <c r="A3505" t="s">
        <v>4302</v>
      </c>
      <c r="B3505" s="7" t="s">
        <v>1204</v>
      </c>
      <c r="C3505" t="s">
        <v>537</v>
      </c>
      <c r="D3505" t="s">
        <v>100</v>
      </c>
      <c r="E3505" t="s">
        <v>69</v>
      </c>
      <c r="F3505" t="s">
        <v>20</v>
      </c>
      <c r="G3505">
        <v>3</v>
      </c>
      <c r="H3505">
        <v>0.1</v>
      </c>
      <c r="I3505" s="2">
        <v>288910.8</v>
      </c>
      <c r="J3505" t="str">
        <f>_xlfn.XLOOKUP(tblOrders[[#This Row],[CustomerID]], tblCustomers[CustomerID], tblCustomers[CustomerName])</f>
        <v>Customer 108</v>
      </c>
      <c r="K3505" t="str">
        <f>_xlfn.XLOOKUP(tblOrders[[#This Row],[CustomerID]], tblCustomers[CustomerID], tblCustomers[Segment])</f>
        <v>Corporate</v>
      </c>
      <c r="L3505" t="str">
        <f>_xlfn.XLOOKUP(tblOrders[[#This Row],[ProductID]], tblProducts[ProductID], tblProducts[Category])</f>
        <v>Electronics</v>
      </c>
      <c r="M3505">
        <f>_xlfn.XLOOKUP(tblOrders[[#This Row],[ProductID]], tblProducts[ProductID], tblProducts[CostPrice])</f>
        <v>39197</v>
      </c>
      <c r="N3505">
        <f>tblOrders[[#This Row],[Sales]]-(tblOrders[[#This Row],[CostPrice]]*tblOrders[[#This Row],[Quantity]])</f>
        <v>171319.8</v>
      </c>
      <c r="O3505" t="str">
        <f>TEXT(tblOrders[[#This Row],[Date]],"mmm-yyyy")</f>
        <v>Sep-2025</v>
      </c>
      <c r="P3505" t="str">
        <f>_xlfn.XLOOKUP(tblOrders[[#This Row],[OrderID]], tblReturns[OrderID], tblReturns[Returned])</f>
        <v>No</v>
      </c>
      <c r="Q3505" t="str">
        <f>_xlfn.XLOOKUP(tblOrders[[#This Row],[OrderID]], tblShipping[OrderID], tblShipping[ShipMode])</f>
        <v>Pickup</v>
      </c>
      <c r="R3505" t="str">
        <f>IFERROR(_xlfn.XLOOKUP(A3504, tblCustomers[CustomerID], tblCustomers[CustomerName]), "Not Found")</f>
        <v>Not Found</v>
      </c>
      <c r="S3505" t="str">
        <f>IF(tblOrders[[#This Row],[Sales]]&gt;1000000,"High Value","Standard")</f>
        <v>Standard</v>
      </c>
      <c r="T3505" t="str">
        <f>_xlfn.XLOOKUP(tblOrders[[#This Row],[ProductID]], tblProducts[ProductID], tblProducts[ProductName])</f>
        <v>Product 21</v>
      </c>
      <c r="U3505">
        <f>_xlfn.XLOOKUP(tblOrders[[#This Row],[SalesRepID]], tblSalesreps[RepID], tblSalesreps[Target])</f>
        <v>19473459</v>
      </c>
    </row>
    <row r="3506" spans="1:21">
      <c r="A3506" t="s">
        <v>4303</v>
      </c>
      <c r="B3506" s="7" t="s">
        <v>234</v>
      </c>
      <c r="C3506" t="s">
        <v>705</v>
      </c>
      <c r="D3506" t="s">
        <v>164</v>
      </c>
      <c r="E3506" t="s">
        <v>79</v>
      </c>
      <c r="F3506" t="s">
        <v>26</v>
      </c>
      <c r="G3506">
        <v>10</v>
      </c>
      <c r="H3506">
        <v>0.2</v>
      </c>
      <c r="I3506" s="2">
        <v>216248</v>
      </c>
      <c r="J3506" t="str">
        <f>_xlfn.XLOOKUP(tblOrders[[#This Row],[CustomerID]], tblCustomers[CustomerID], tblCustomers[CustomerName])</f>
        <v>Customer 228</v>
      </c>
      <c r="K3506" t="str">
        <f>_xlfn.XLOOKUP(tblOrders[[#This Row],[CustomerID]], tblCustomers[CustomerID], tblCustomers[Segment])</f>
        <v>Corporate</v>
      </c>
      <c r="L3506" t="str">
        <f>_xlfn.XLOOKUP(tblOrders[[#This Row],[ProductID]], tblProducts[ProductID], tblProducts[Category])</f>
        <v>Electronics</v>
      </c>
      <c r="M3506">
        <f>_xlfn.XLOOKUP(tblOrders[[#This Row],[ProductID]], tblProducts[ProductID], tblProducts[CostPrice])</f>
        <v>44535</v>
      </c>
      <c r="N3506">
        <f>tblOrders[[#This Row],[Sales]]-(tblOrders[[#This Row],[CostPrice]]*tblOrders[[#This Row],[Quantity]])</f>
        <v>-229102</v>
      </c>
      <c r="O3506" t="str">
        <f>TEXT(tblOrders[[#This Row],[Date]],"mmm-yyyy")</f>
        <v>Sep-2025</v>
      </c>
      <c r="P3506" t="str">
        <f>_xlfn.XLOOKUP(tblOrders[[#This Row],[OrderID]], tblReturns[OrderID], tblReturns[Returned])</f>
        <v>Yes</v>
      </c>
      <c r="Q3506" t="str">
        <f>_xlfn.XLOOKUP(tblOrders[[#This Row],[OrderID]], tblShipping[OrderID], tblShipping[ShipMode])</f>
        <v>Standard</v>
      </c>
      <c r="R3506" t="str">
        <f>IFERROR(_xlfn.XLOOKUP(A3505, tblCustomers[CustomerID], tblCustomers[CustomerName]), "Not Found")</f>
        <v>Not Found</v>
      </c>
      <c r="S3506" t="str">
        <f>IF(tblOrders[[#This Row],[Sales]]&gt;1000000,"High Value","Standard")</f>
        <v>Standard</v>
      </c>
      <c r="T3506" t="str">
        <f>_xlfn.XLOOKUP(tblOrders[[#This Row],[ProductID]], tblProducts[ProductID], tblProducts[ProductName])</f>
        <v>Product 71</v>
      </c>
      <c r="U3506">
        <f>_xlfn.XLOOKUP(tblOrders[[#This Row],[SalesRepID]], tblSalesreps[RepID], tblSalesreps[Target])</f>
        <v>8592536</v>
      </c>
    </row>
    <row r="3507" spans="1:21">
      <c r="A3507" t="s">
        <v>4304</v>
      </c>
      <c r="B3507" s="7" t="s">
        <v>267</v>
      </c>
      <c r="C3507" t="s">
        <v>108</v>
      </c>
      <c r="D3507" t="s">
        <v>83</v>
      </c>
      <c r="E3507" t="s">
        <v>105</v>
      </c>
      <c r="F3507" t="s">
        <v>51</v>
      </c>
      <c r="G3507">
        <v>6</v>
      </c>
      <c r="H3507">
        <v>0.15</v>
      </c>
      <c r="I3507" s="2">
        <v>330092.40000000002</v>
      </c>
      <c r="J3507" t="str">
        <f>_xlfn.XLOOKUP(tblOrders[[#This Row],[CustomerID]], tblCustomers[CustomerID], tblCustomers[CustomerName])</f>
        <v>Customer 96</v>
      </c>
      <c r="K3507" t="str">
        <f>_xlfn.XLOOKUP(tblOrders[[#This Row],[CustomerID]], tblCustomers[CustomerID], tblCustomers[Segment])</f>
        <v>Consumer</v>
      </c>
      <c r="L3507" t="str">
        <f>_xlfn.XLOOKUP(tblOrders[[#This Row],[ProductID]], tblProducts[ProductID], tblProducts[Category])</f>
        <v>Furniture</v>
      </c>
      <c r="M3507">
        <f>_xlfn.XLOOKUP(tblOrders[[#This Row],[ProductID]], tblProducts[ProductID], tblProducts[CostPrice])</f>
        <v>79600</v>
      </c>
      <c r="N3507">
        <f>tblOrders[[#This Row],[Sales]]-(tblOrders[[#This Row],[CostPrice]]*tblOrders[[#This Row],[Quantity]])</f>
        <v>-147507.59999999998</v>
      </c>
      <c r="O3507" t="str">
        <f>TEXT(tblOrders[[#This Row],[Date]],"mmm-yyyy")</f>
        <v>Oct-2025</v>
      </c>
      <c r="P3507" t="str">
        <f>_xlfn.XLOOKUP(tblOrders[[#This Row],[OrderID]], tblReturns[OrderID], tblReturns[Returned])</f>
        <v>No</v>
      </c>
      <c r="Q3507" t="str">
        <f>_xlfn.XLOOKUP(tblOrders[[#This Row],[OrderID]], tblShipping[OrderID], tblShipping[ShipMode])</f>
        <v>Standard</v>
      </c>
      <c r="R3507" t="str">
        <f>IFERROR(_xlfn.XLOOKUP(A3506, tblCustomers[CustomerID], tblCustomers[CustomerName]), "Not Found")</f>
        <v>Not Found</v>
      </c>
      <c r="S3507" t="str">
        <f>IF(tblOrders[[#This Row],[Sales]]&gt;1000000,"High Value","Standard")</f>
        <v>Standard</v>
      </c>
      <c r="T3507" t="str">
        <f>_xlfn.XLOOKUP(tblOrders[[#This Row],[ProductID]], tblProducts[ProductID], tblProducts[ProductName])</f>
        <v>Product 43</v>
      </c>
      <c r="U3507">
        <f>_xlfn.XLOOKUP(tblOrders[[#This Row],[SalesRepID]], tblSalesreps[RepID], tblSalesreps[Target])</f>
        <v>8698154</v>
      </c>
    </row>
    <row r="3508" spans="1:21">
      <c r="A3508" t="s">
        <v>4305</v>
      </c>
      <c r="B3508" s="7" t="s">
        <v>53</v>
      </c>
      <c r="C3508" t="s">
        <v>468</v>
      </c>
      <c r="D3508" t="s">
        <v>1093</v>
      </c>
      <c r="E3508" t="s">
        <v>35</v>
      </c>
      <c r="F3508" t="s">
        <v>88</v>
      </c>
      <c r="G3508">
        <v>6</v>
      </c>
      <c r="H3508">
        <v>0.1</v>
      </c>
      <c r="I3508" s="2">
        <v>573350.40000000002</v>
      </c>
      <c r="J3508" t="str">
        <f>_xlfn.XLOOKUP(tblOrders[[#This Row],[CustomerID]], tblCustomers[CustomerID], tblCustomers[CustomerName])</f>
        <v>Customer 38</v>
      </c>
      <c r="K3508" t="str">
        <f>_xlfn.XLOOKUP(tblOrders[[#This Row],[CustomerID]], tblCustomers[CustomerID], tblCustomers[Segment])</f>
        <v>Corporate</v>
      </c>
      <c r="L3508" t="str">
        <f>_xlfn.XLOOKUP(tblOrders[[#This Row],[ProductID]], tblProducts[ProductID], tblProducts[Category])</f>
        <v>Office</v>
      </c>
      <c r="M3508">
        <f>_xlfn.XLOOKUP(tblOrders[[#This Row],[ProductID]], tblProducts[ProductID], tblProducts[CostPrice])</f>
        <v>9813</v>
      </c>
      <c r="N3508">
        <f>tblOrders[[#This Row],[Sales]]-(tblOrders[[#This Row],[CostPrice]]*tblOrders[[#This Row],[Quantity]])</f>
        <v>514472.4</v>
      </c>
      <c r="O3508" t="str">
        <f>TEXT(tblOrders[[#This Row],[Date]],"mmm-yyyy")</f>
        <v>Apr-2025</v>
      </c>
      <c r="P3508" t="str">
        <f>_xlfn.XLOOKUP(tblOrders[[#This Row],[OrderID]], tblReturns[OrderID], tblReturns[Returned])</f>
        <v>No</v>
      </c>
      <c r="Q3508" t="str">
        <f>_xlfn.XLOOKUP(tblOrders[[#This Row],[OrderID]], tblShipping[OrderID], tblShipping[ShipMode])</f>
        <v>Express</v>
      </c>
      <c r="R3508" t="str">
        <f>IFERROR(_xlfn.XLOOKUP(A3507, tblCustomers[CustomerID], tblCustomers[CustomerName]), "Not Found")</f>
        <v>Not Found</v>
      </c>
      <c r="S3508" t="str">
        <f>IF(tblOrders[[#This Row],[Sales]]&gt;1000000,"High Value","Standard")</f>
        <v>Standard</v>
      </c>
      <c r="T3508" t="str">
        <f>_xlfn.XLOOKUP(tblOrders[[#This Row],[ProductID]], tblProducts[ProductID], tblProducts[ProductName])</f>
        <v>Product 77</v>
      </c>
      <c r="U3508">
        <f>_xlfn.XLOOKUP(tblOrders[[#This Row],[SalesRepID]], tblSalesreps[RepID], tblSalesreps[Target])</f>
        <v>19619177</v>
      </c>
    </row>
    <row r="3509" spans="1:21">
      <c r="A3509" t="s">
        <v>4306</v>
      </c>
      <c r="B3509" s="7" t="s">
        <v>518</v>
      </c>
      <c r="C3509" t="s">
        <v>29</v>
      </c>
      <c r="D3509" t="s">
        <v>223</v>
      </c>
      <c r="E3509" t="s">
        <v>40</v>
      </c>
      <c r="F3509" t="s">
        <v>20</v>
      </c>
      <c r="G3509">
        <v>8</v>
      </c>
      <c r="H3509">
        <v>0.2</v>
      </c>
      <c r="I3509" s="2">
        <v>706060.80000000005</v>
      </c>
      <c r="J3509" t="str">
        <f>_xlfn.XLOOKUP(tblOrders[[#This Row],[CustomerID]], tblCustomers[CustomerID], tblCustomers[CustomerName])</f>
        <v>Customer 163</v>
      </c>
      <c r="K3509" t="str">
        <f>_xlfn.XLOOKUP(tblOrders[[#This Row],[CustomerID]], tblCustomers[CustomerID], tblCustomers[Segment])</f>
        <v>Corporate</v>
      </c>
      <c r="L3509" t="str">
        <f>_xlfn.XLOOKUP(tblOrders[[#This Row],[ProductID]], tblProducts[ProductID], tblProducts[Category])</f>
        <v>Office</v>
      </c>
      <c r="M3509">
        <f>_xlfn.XLOOKUP(tblOrders[[#This Row],[ProductID]], tblProducts[ProductID], tblProducts[CostPrice])</f>
        <v>66106</v>
      </c>
      <c r="N3509">
        <f>tblOrders[[#This Row],[Sales]]-(tblOrders[[#This Row],[CostPrice]]*tblOrders[[#This Row],[Quantity]])</f>
        <v>177212.80000000005</v>
      </c>
      <c r="O3509" t="str">
        <f>TEXT(tblOrders[[#This Row],[Date]],"mmm-yyyy")</f>
        <v>Apr-2025</v>
      </c>
      <c r="P3509" t="str">
        <f>_xlfn.XLOOKUP(tblOrders[[#This Row],[OrderID]], tblReturns[OrderID], tblReturns[Returned])</f>
        <v>No</v>
      </c>
      <c r="Q3509" t="str">
        <f>_xlfn.XLOOKUP(tblOrders[[#This Row],[OrderID]], tblShipping[OrderID], tblShipping[ShipMode])</f>
        <v>Standard</v>
      </c>
      <c r="R3509" t="str">
        <f>IFERROR(_xlfn.XLOOKUP(A3508, tblCustomers[CustomerID], tblCustomers[CustomerName]), "Not Found")</f>
        <v>Not Found</v>
      </c>
      <c r="S3509" t="str">
        <f>IF(tblOrders[[#This Row],[Sales]]&gt;1000000,"High Value","Standard")</f>
        <v>Standard</v>
      </c>
      <c r="T3509" t="str">
        <f>_xlfn.XLOOKUP(tblOrders[[#This Row],[ProductID]], tblProducts[ProductID], tblProducts[ProductName])</f>
        <v>Product 58</v>
      </c>
      <c r="U3509">
        <f>_xlfn.XLOOKUP(tblOrders[[#This Row],[SalesRepID]], tblSalesreps[RepID], tblSalesreps[Target])</f>
        <v>6291486</v>
      </c>
    </row>
    <row r="3510" spans="1:21">
      <c r="A3510" t="s">
        <v>4307</v>
      </c>
      <c r="B3510" s="7" t="s">
        <v>2006</v>
      </c>
      <c r="C3510" t="s">
        <v>845</v>
      </c>
      <c r="D3510" t="s">
        <v>902</v>
      </c>
      <c r="E3510" t="s">
        <v>40</v>
      </c>
      <c r="F3510" t="s">
        <v>26</v>
      </c>
      <c r="G3510">
        <v>7</v>
      </c>
      <c r="H3510">
        <v>0.1</v>
      </c>
      <c r="I3510" s="2">
        <v>938580.3</v>
      </c>
      <c r="J3510" t="str">
        <f>_xlfn.XLOOKUP(tblOrders[[#This Row],[CustomerID]], tblCustomers[CustomerID], tblCustomers[CustomerName])</f>
        <v>Customer 259</v>
      </c>
      <c r="K3510" t="str">
        <f>_xlfn.XLOOKUP(tblOrders[[#This Row],[CustomerID]], tblCustomers[CustomerID], tblCustomers[Segment])</f>
        <v>Consumer</v>
      </c>
      <c r="L3510" t="str">
        <f>_xlfn.XLOOKUP(tblOrders[[#This Row],[ProductID]], tblProducts[ProductID], tblProducts[Category])</f>
        <v>Furniture</v>
      </c>
      <c r="M3510">
        <f>_xlfn.XLOOKUP(tblOrders[[#This Row],[ProductID]], tblProducts[ProductID], tblProducts[CostPrice])</f>
        <v>44361</v>
      </c>
      <c r="N3510">
        <f>tblOrders[[#This Row],[Sales]]-(tblOrders[[#This Row],[CostPrice]]*tblOrders[[#This Row],[Quantity]])</f>
        <v>628053.30000000005</v>
      </c>
      <c r="O3510" t="str">
        <f>TEXT(tblOrders[[#This Row],[Date]],"mmm-yyyy")</f>
        <v>Aug-2025</v>
      </c>
      <c r="P3510" t="str">
        <f>_xlfn.XLOOKUP(tblOrders[[#This Row],[OrderID]], tblReturns[OrderID], tblReturns[Returned])</f>
        <v>No</v>
      </c>
      <c r="Q3510" t="str">
        <f>_xlfn.XLOOKUP(tblOrders[[#This Row],[OrderID]], tblShipping[OrderID], tblShipping[ShipMode])</f>
        <v>Express</v>
      </c>
      <c r="R3510" t="str">
        <f>IFERROR(_xlfn.XLOOKUP(A3509, tblCustomers[CustomerID], tblCustomers[CustomerName]), "Not Found")</f>
        <v>Not Found</v>
      </c>
      <c r="S3510" t="str">
        <f>IF(tblOrders[[#This Row],[Sales]]&gt;1000000,"High Value","Standard")</f>
        <v>Standard</v>
      </c>
      <c r="T3510" t="str">
        <f>_xlfn.XLOOKUP(tblOrders[[#This Row],[ProductID]], tblProducts[ProductID], tblProducts[ProductName])</f>
        <v>Product 3</v>
      </c>
      <c r="U3510">
        <f>_xlfn.XLOOKUP(tblOrders[[#This Row],[SalesRepID]], tblSalesreps[RepID], tblSalesreps[Target])</f>
        <v>6291486</v>
      </c>
    </row>
    <row r="3511" spans="1:21">
      <c r="A3511" t="s">
        <v>4308</v>
      </c>
      <c r="B3511" s="7" t="s">
        <v>274</v>
      </c>
      <c r="C3511" t="s">
        <v>584</v>
      </c>
      <c r="D3511" t="s">
        <v>510</v>
      </c>
      <c r="E3511" t="s">
        <v>13</v>
      </c>
      <c r="F3511" t="s">
        <v>14</v>
      </c>
      <c r="G3511">
        <v>9</v>
      </c>
      <c r="H3511">
        <v>0.1</v>
      </c>
      <c r="I3511" s="2">
        <v>404538.3</v>
      </c>
      <c r="J3511" t="str">
        <f>_xlfn.XLOOKUP(tblOrders[[#This Row],[CustomerID]], tblCustomers[CustomerID], tblCustomers[CustomerName])</f>
        <v>Customer 232</v>
      </c>
      <c r="K3511" t="str">
        <f>_xlfn.XLOOKUP(tblOrders[[#This Row],[CustomerID]], tblCustomers[CustomerID], tblCustomers[Segment])</f>
        <v>Corporate</v>
      </c>
      <c r="L3511" t="str">
        <f>_xlfn.XLOOKUP(tblOrders[[#This Row],[ProductID]], tblProducts[ProductID], tblProducts[Category])</f>
        <v>Furniture</v>
      </c>
      <c r="M3511">
        <f>_xlfn.XLOOKUP(tblOrders[[#This Row],[ProductID]], tblProducts[ProductID], tblProducts[CostPrice])</f>
        <v>67718</v>
      </c>
      <c r="N3511">
        <f>tblOrders[[#This Row],[Sales]]-(tblOrders[[#This Row],[CostPrice]]*tblOrders[[#This Row],[Quantity]])</f>
        <v>-204923.7</v>
      </c>
      <c r="O3511" t="str">
        <f>TEXT(tblOrders[[#This Row],[Date]],"mmm-yyyy")</f>
        <v>Dec-2025</v>
      </c>
      <c r="P3511" t="str">
        <f>_xlfn.XLOOKUP(tblOrders[[#This Row],[OrderID]], tblReturns[OrderID], tblReturns[Returned])</f>
        <v>No</v>
      </c>
      <c r="Q3511" t="str">
        <f>_xlfn.XLOOKUP(tblOrders[[#This Row],[OrderID]], tblShipping[OrderID], tblShipping[ShipMode])</f>
        <v>Express</v>
      </c>
      <c r="R3511" t="str">
        <f>IFERROR(_xlfn.XLOOKUP(A3510, tblCustomers[CustomerID], tblCustomers[CustomerName]), "Not Found")</f>
        <v>Not Found</v>
      </c>
      <c r="S3511" t="str">
        <f>IF(tblOrders[[#This Row],[Sales]]&gt;1000000,"High Value","Standard")</f>
        <v>Standard</v>
      </c>
      <c r="T3511" t="str">
        <f>_xlfn.XLOOKUP(tblOrders[[#This Row],[ProductID]], tblProducts[ProductID], tblProducts[ProductName])</f>
        <v>Product 81</v>
      </c>
      <c r="U3511">
        <f>_xlfn.XLOOKUP(tblOrders[[#This Row],[SalesRepID]], tblSalesreps[RepID], tblSalesreps[Target])</f>
        <v>11852878</v>
      </c>
    </row>
    <row r="3512" spans="1:21">
      <c r="A3512" t="s">
        <v>4309</v>
      </c>
      <c r="B3512" s="7" t="s">
        <v>783</v>
      </c>
      <c r="C3512" t="s">
        <v>732</v>
      </c>
      <c r="D3512" t="s">
        <v>236</v>
      </c>
      <c r="E3512" t="s">
        <v>210</v>
      </c>
      <c r="F3512" t="s">
        <v>20</v>
      </c>
      <c r="G3512">
        <v>3</v>
      </c>
      <c r="H3512">
        <v>0.1</v>
      </c>
      <c r="I3512" s="2">
        <v>107973</v>
      </c>
      <c r="J3512" t="str">
        <f>_xlfn.XLOOKUP(tblOrders[[#This Row],[CustomerID]], tblCustomers[CustomerID], tblCustomers[CustomerName])</f>
        <v>Customer 266</v>
      </c>
      <c r="K3512" t="str">
        <f>_xlfn.XLOOKUP(tblOrders[[#This Row],[CustomerID]], tblCustomers[CustomerID], tblCustomers[Segment])</f>
        <v>SME</v>
      </c>
      <c r="L3512" t="str">
        <f>_xlfn.XLOOKUP(tblOrders[[#This Row],[ProductID]], tblProducts[ProductID], tblProducts[Category])</f>
        <v>Furniture</v>
      </c>
      <c r="M3512">
        <f>_xlfn.XLOOKUP(tblOrders[[#This Row],[ProductID]], tblProducts[ProductID], tblProducts[CostPrice])</f>
        <v>21756</v>
      </c>
      <c r="N3512">
        <f>tblOrders[[#This Row],[Sales]]-(tblOrders[[#This Row],[CostPrice]]*tblOrders[[#This Row],[Quantity]])</f>
        <v>42705</v>
      </c>
      <c r="O3512" t="str">
        <f>TEXT(tblOrders[[#This Row],[Date]],"mmm-yyyy")</f>
        <v>Oct-2025</v>
      </c>
      <c r="P3512" t="str">
        <f>_xlfn.XLOOKUP(tblOrders[[#This Row],[OrderID]], tblReturns[OrderID], tblReturns[Returned])</f>
        <v>No</v>
      </c>
      <c r="Q3512" t="str">
        <f>_xlfn.XLOOKUP(tblOrders[[#This Row],[OrderID]], tblShipping[OrderID], tblShipping[ShipMode])</f>
        <v>Pickup</v>
      </c>
      <c r="R3512" t="str">
        <f>IFERROR(_xlfn.XLOOKUP(A3511, tblCustomers[CustomerID], tblCustomers[CustomerName]), "Not Found")</f>
        <v>Not Found</v>
      </c>
      <c r="S3512" t="str">
        <f>IF(tblOrders[[#This Row],[Sales]]&gt;1000000,"High Value","Standard")</f>
        <v>Standard</v>
      </c>
      <c r="T3512" t="str">
        <f>_xlfn.XLOOKUP(tblOrders[[#This Row],[ProductID]], tblProducts[ProductID], tblProducts[ProductName])</f>
        <v>Product 41</v>
      </c>
      <c r="U3512">
        <f>_xlfn.XLOOKUP(tblOrders[[#This Row],[SalesRepID]], tblSalesreps[RepID], tblSalesreps[Target])</f>
        <v>19336654</v>
      </c>
    </row>
    <row r="3513" spans="1:21">
      <c r="A3513" t="s">
        <v>4310</v>
      </c>
      <c r="B3513" s="7" t="s">
        <v>640</v>
      </c>
      <c r="C3513" t="s">
        <v>581</v>
      </c>
      <c r="D3513" t="s">
        <v>288</v>
      </c>
      <c r="E3513" t="s">
        <v>119</v>
      </c>
      <c r="F3513" t="s">
        <v>20</v>
      </c>
      <c r="G3513">
        <v>7</v>
      </c>
      <c r="H3513">
        <v>0.1</v>
      </c>
      <c r="I3513" s="2">
        <v>207509.4</v>
      </c>
      <c r="J3513" t="str">
        <f>_xlfn.XLOOKUP(tblOrders[[#This Row],[CustomerID]], tblCustomers[CustomerID], tblCustomers[CustomerName])</f>
        <v>Customer 238</v>
      </c>
      <c r="K3513" t="str">
        <f>_xlfn.XLOOKUP(tblOrders[[#This Row],[CustomerID]], tblCustomers[CustomerID], tblCustomers[Segment])</f>
        <v>Consumer</v>
      </c>
      <c r="L3513" t="str">
        <f>_xlfn.XLOOKUP(tblOrders[[#This Row],[ProductID]], tblProducts[ProductID], tblProducts[Category])</f>
        <v>Furniture</v>
      </c>
      <c r="M3513">
        <f>_xlfn.XLOOKUP(tblOrders[[#This Row],[ProductID]], tblProducts[ProductID], tblProducts[CostPrice])</f>
        <v>34258</v>
      </c>
      <c r="N3513">
        <f>tblOrders[[#This Row],[Sales]]-(tblOrders[[#This Row],[CostPrice]]*tblOrders[[#This Row],[Quantity]])</f>
        <v>-32296.600000000006</v>
      </c>
      <c r="O3513" t="str">
        <f>TEXT(tblOrders[[#This Row],[Date]],"mmm-yyyy")</f>
        <v>Jan-2025</v>
      </c>
      <c r="P3513" t="str">
        <f>_xlfn.XLOOKUP(tblOrders[[#This Row],[OrderID]], tblReturns[OrderID], tblReturns[Returned])</f>
        <v>No</v>
      </c>
      <c r="Q3513" t="str">
        <f>_xlfn.XLOOKUP(tblOrders[[#This Row],[OrderID]], tblShipping[OrderID], tblShipping[ShipMode])</f>
        <v>Standard</v>
      </c>
      <c r="R3513" t="str">
        <f>IFERROR(_xlfn.XLOOKUP(A3512, tblCustomers[CustomerID], tblCustomers[CustomerName]), "Not Found")</f>
        <v>Not Found</v>
      </c>
      <c r="S3513" t="str">
        <f>IF(tblOrders[[#This Row],[Sales]]&gt;1000000,"High Value","Standard")</f>
        <v>Standard</v>
      </c>
      <c r="T3513" t="str">
        <f>_xlfn.XLOOKUP(tblOrders[[#This Row],[ProductID]], tblProducts[ProductID], tblProducts[ProductName])</f>
        <v>Product 39</v>
      </c>
      <c r="U3513">
        <f>_xlfn.XLOOKUP(tblOrders[[#This Row],[SalesRepID]], tblSalesreps[RepID], tblSalesreps[Target])</f>
        <v>5886694</v>
      </c>
    </row>
    <row r="3514" spans="1:21">
      <c r="A3514" t="s">
        <v>4311</v>
      </c>
      <c r="B3514" s="7" t="s">
        <v>2124</v>
      </c>
      <c r="C3514" t="s">
        <v>1973</v>
      </c>
      <c r="D3514" t="s">
        <v>193</v>
      </c>
      <c r="E3514" t="s">
        <v>105</v>
      </c>
      <c r="F3514" t="s">
        <v>26</v>
      </c>
      <c r="G3514">
        <v>8</v>
      </c>
      <c r="H3514">
        <v>0.1</v>
      </c>
      <c r="I3514" s="2">
        <v>1018411.2</v>
      </c>
      <c r="J3514" t="str">
        <f>_xlfn.XLOOKUP(tblOrders[[#This Row],[CustomerID]], tblCustomers[CustomerID], tblCustomers[CustomerName])</f>
        <v>Customer 50</v>
      </c>
      <c r="K3514" t="str">
        <f>_xlfn.XLOOKUP(tblOrders[[#This Row],[CustomerID]], tblCustomers[CustomerID], tblCustomers[Segment])</f>
        <v>SME</v>
      </c>
      <c r="L3514" t="str">
        <f>_xlfn.XLOOKUP(tblOrders[[#This Row],[ProductID]], tblProducts[ProductID], tblProducts[Category])</f>
        <v>Office</v>
      </c>
      <c r="M3514">
        <f>_xlfn.XLOOKUP(tblOrders[[#This Row],[ProductID]], tblProducts[ProductID], tblProducts[CostPrice])</f>
        <v>44099</v>
      </c>
      <c r="N3514">
        <f>tblOrders[[#This Row],[Sales]]-(tblOrders[[#This Row],[CostPrice]]*tblOrders[[#This Row],[Quantity]])</f>
        <v>665619.19999999995</v>
      </c>
      <c r="O3514" t="str">
        <f>TEXT(tblOrders[[#This Row],[Date]],"mmm-yyyy")</f>
        <v>Oct-2025</v>
      </c>
      <c r="P3514" t="str">
        <f>_xlfn.XLOOKUP(tblOrders[[#This Row],[OrderID]], tblReturns[OrderID], tblReturns[Returned])</f>
        <v>No</v>
      </c>
      <c r="Q3514" t="str">
        <f>_xlfn.XLOOKUP(tblOrders[[#This Row],[OrderID]], tblShipping[OrderID], tblShipping[ShipMode])</f>
        <v>Pickup</v>
      </c>
      <c r="R3514" t="str">
        <f>IFERROR(_xlfn.XLOOKUP(A3513, tblCustomers[CustomerID], tblCustomers[CustomerName]), "Not Found")</f>
        <v>Not Found</v>
      </c>
      <c r="S3514" t="str">
        <f>IF(tblOrders[[#This Row],[Sales]]&gt;1000000,"High Value","Standard")</f>
        <v>High Value</v>
      </c>
      <c r="T3514" t="str">
        <f>_xlfn.XLOOKUP(tblOrders[[#This Row],[ProductID]], tblProducts[ProductID], tblProducts[ProductName])</f>
        <v>Product 44</v>
      </c>
      <c r="U3514">
        <f>_xlfn.XLOOKUP(tblOrders[[#This Row],[SalesRepID]], tblSalesreps[RepID], tblSalesreps[Target])</f>
        <v>8698154</v>
      </c>
    </row>
    <row r="3515" spans="1:21">
      <c r="A3515" t="s">
        <v>4312</v>
      </c>
      <c r="B3515" s="7" t="s">
        <v>895</v>
      </c>
      <c r="C3515" t="s">
        <v>1344</v>
      </c>
      <c r="D3515" t="s">
        <v>216</v>
      </c>
      <c r="E3515" t="s">
        <v>69</v>
      </c>
      <c r="F3515" t="s">
        <v>51</v>
      </c>
      <c r="G3515">
        <v>2</v>
      </c>
      <c r="H3515">
        <v>0</v>
      </c>
      <c r="I3515" s="2">
        <v>183536</v>
      </c>
      <c r="J3515" t="str">
        <f>_xlfn.XLOOKUP(tblOrders[[#This Row],[CustomerID]], tblCustomers[CustomerID], tblCustomers[CustomerName])</f>
        <v>Customer 264</v>
      </c>
      <c r="K3515" t="str">
        <f>_xlfn.XLOOKUP(tblOrders[[#This Row],[CustomerID]], tblCustomers[CustomerID], tblCustomers[Segment])</f>
        <v>Corporate</v>
      </c>
      <c r="L3515" t="str">
        <f>_xlfn.XLOOKUP(tblOrders[[#This Row],[ProductID]], tblProducts[ProductID], tblProducts[Category])</f>
        <v>Home</v>
      </c>
      <c r="M3515">
        <f>_xlfn.XLOOKUP(tblOrders[[#This Row],[ProductID]], tblProducts[ProductID], tblProducts[CostPrice])</f>
        <v>15200</v>
      </c>
      <c r="N3515">
        <f>tblOrders[[#This Row],[Sales]]-(tblOrders[[#This Row],[CostPrice]]*tblOrders[[#This Row],[Quantity]])</f>
        <v>153136</v>
      </c>
      <c r="O3515" t="str">
        <f>TEXT(tblOrders[[#This Row],[Date]],"mmm-yyyy")</f>
        <v>Mar-2025</v>
      </c>
      <c r="P3515" t="str">
        <f>_xlfn.XLOOKUP(tblOrders[[#This Row],[OrderID]], tblReturns[OrderID], tblReturns[Returned])</f>
        <v>No</v>
      </c>
      <c r="Q3515" t="str">
        <f>_xlfn.XLOOKUP(tblOrders[[#This Row],[OrderID]], tblShipping[OrderID], tblShipping[ShipMode])</f>
        <v>Express</v>
      </c>
      <c r="R3515" t="str">
        <f>IFERROR(_xlfn.XLOOKUP(A3514, tblCustomers[CustomerID], tblCustomers[CustomerName]), "Not Found")</f>
        <v>Not Found</v>
      </c>
      <c r="S3515" t="str">
        <f>IF(tblOrders[[#This Row],[Sales]]&gt;1000000,"High Value","Standard")</f>
        <v>Standard</v>
      </c>
      <c r="T3515" t="str">
        <f>_xlfn.XLOOKUP(tblOrders[[#This Row],[ProductID]], tblProducts[ProductID], tblProducts[ProductName])</f>
        <v>Product 52</v>
      </c>
      <c r="U3515">
        <f>_xlfn.XLOOKUP(tblOrders[[#This Row],[SalesRepID]], tblSalesreps[RepID], tblSalesreps[Target])</f>
        <v>19473459</v>
      </c>
    </row>
    <row r="3516" spans="1:21">
      <c r="A3516" t="s">
        <v>4313</v>
      </c>
      <c r="B3516" s="7" t="s">
        <v>1204</v>
      </c>
      <c r="C3516" t="s">
        <v>1182</v>
      </c>
      <c r="D3516" t="s">
        <v>288</v>
      </c>
      <c r="E3516" t="s">
        <v>205</v>
      </c>
      <c r="F3516" t="s">
        <v>88</v>
      </c>
      <c r="G3516">
        <v>1</v>
      </c>
      <c r="H3516">
        <v>0</v>
      </c>
      <c r="I3516" s="2">
        <v>87004</v>
      </c>
      <c r="J3516" t="str">
        <f>_xlfn.XLOOKUP(tblOrders[[#This Row],[CustomerID]], tblCustomers[CustomerID], tblCustomers[CustomerName])</f>
        <v>Customer 93</v>
      </c>
      <c r="K3516" t="str">
        <f>_xlfn.XLOOKUP(tblOrders[[#This Row],[CustomerID]], tblCustomers[CustomerID], tblCustomers[Segment])</f>
        <v>SME</v>
      </c>
      <c r="L3516" t="str">
        <f>_xlfn.XLOOKUP(tblOrders[[#This Row],[ProductID]], tblProducts[ProductID], tblProducts[Category])</f>
        <v>Furniture</v>
      </c>
      <c r="M3516">
        <f>_xlfn.XLOOKUP(tblOrders[[#This Row],[ProductID]], tblProducts[ProductID], tblProducts[CostPrice])</f>
        <v>34258</v>
      </c>
      <c r="N3516">
        <f>tblOrders[[#This Row],[Sales]]-(tblOrders[[#This Row],[CostPrice]]*tblOrders[[#This Row],[Quantity]])</f>
        <v>52746</v>
      </c>
      <c r="O3516" t="str">
        <f>TEXT(tblOrders[[#This Row],[Date]],"mmm-yyyy")</f>
        <v>Sep-2025</v>
      </c>
      <c r="P3516" t="str">
        <f>_xlfn.XLOOKUP(tblOrders[[#This Row],[OrderID]], tblReturns[OrderID], tblReturns[Returned])</f>
        <v>No</v>
      </c>
      <c r="Q3516" t="str">
        <f>_xlfn.XLOOKUP(tblOrders[[#This Row],[OrderID]], tblShipping[OrderID], tblShipping[ShipMode])</f>
        <v>Pickup</v>
      </c>
      <c r="R3516" t="str">
        <f>IFERROR(_xlfn.XLOOKUP(A3515, tblCustomers[CustomerID], tblCustomers[CustomerName]), "Not Found")</f>
        <v>Not Found</v>
      </c>
      <c r="S3516" t="str">
        <f>IF(tblOrders[[#This Row],[Sales]]&gt;1000000,"High Value","Standard")</f>
        <v>Standard</v>
      </c>
      <c r="T3516" t="str">
        <f>_xlfn.XLOOKUP(tblOrders[[#This Row],[ProductID]], tblProducts[ProductID], tblProducts[ProductName])</f>
        <v>Product 39</v>
      </c>
      <c r="U3516">
        <f>_xlfn.XLOOKUP(tblOrders[[#This Row],[SalesRepID]], tblSalesreps[RepID], tblSalesreps[Target])</f>
        <v>16246424</v>
      </c>
    </row>
    <row r="3517" spans="1:21">
      <c r="A3517" t="s">
        <v>4314</v>
      </c>
      <c r="B3517" s="7" t="s">
        <v>329</v>
      </c>
      <c r="C3517" t="s">
        <v>1207</v>
      </c>
      <c r="D3517" t="s">
        <v>265</v>
      </c>
      <c r="E3517" t="s">
        <v>105</v>
      </c>
      <c r="F3517" t="s">
        <v>88</v>
      </c>
      <c r="G3517">
        <v>7</v>
      </c>
      <c r="H3517">
        <v>0.05</v>
      </c>
      <c r="I3517" s="2">
        <v>220068.45</v>
      </c>
      <c r="J3517" t="str">
        <f>_xlfn.XLOOKUP(tblOrders[[#This Row],[CustomerID]], tblCustomers[CustomerID], tblCustomers[CustomerName])</f>
        <v>Customer 298</v>
      </c>
      <c r="K3517" t="str">
        <f>_xlfn.XLOOKUP(tblOrders[[#This Row],[CustomerID]], tblCustomers[CustomerID], tblCustomers[Segment])</f>
        <v>Corporate</v>
      </c>
      <c r="L3517" t="str">
        <f>_xlfn.XLOOKUP(tblOrders[[#This Row],[ProductID]], tblProducts[ProductID], tblProducts[Category])</f>
        <v>Home</v>
      </c>
      <c r="M3517">
        <f>_xlfn.XLOOKUP(tblOrders[[#This Row],[ProductID]], tblProducts[ProductID], tblProducts[CostPrice])</f>
        <v>33642</v>
      </c>
      <c r="N3517">
        <f>tblOrders[[#This Row],[Sales]]-(tblOrders[[#This Row],[CostPrice]]*tblOrders[[#This Row],[Quantity]])</f>
        <v>-15425.549999999988</v>
      </c>
      <c r="O3517" t="str">
        <f>TEXT(tblOrders[[#This Row],[Date]],"mmm-yyyy")</f>
        <v>Nov-2025</v>
      </c>
      <c r="P3517" t="str">
        <f>_xlfn.XLOOKUP(tblOrders[[#This Row],[OrderID]], tblReturns[OrderID], tblReturns[Returned])</f>
        <v>No</v>
      </c>
      <c r="Q3517" t="str">
        <f>_xlfn.XLOOKUP(tblOrders[[#This Row],[OrderID]], tblShipping[OrderID], tblShipping[ShipMode])</f>
        <v>Express</v>
      </c>
      <c r="R3517" t="str">
        <f>IFERROR(_xlfn.XLOOKUP(A3516, tblCustomers[CustomerID], tblCustomers[CustomerName]), "Not Found")</f>
        <v>Not Found</v>
      </c>
      <c r="S3517" t="str">
        <f>IF(tblOrders[[#This Row],[Sales]]&gt;1000000,"High Value","Standard")</f>
        <v>Standard</v>
      </c>
      <c r="T3517" t="str">
        <f>_xlfn.XLOOKUP(tblOrders[[#This Row],[ProductID]], tblProducts[ProductID], tblProducts[ProductName])</f>
        <v>Product 17</v>
      </c>
      <c r="U3517">
        <f>_xlfn.XLOOKUP(tblOrders[[#This Row],[SalesRepID]], tblSalesreps[RepID], tblSalesreps[Target])</f>
        <v>8698154</v>
      </c>
    </row>
    <row r="3518" spans="1:21">
      <c r="A3518" t="s">
        <v>4315</v>
      </c>
      <c r="B3518" s="7" t="s">
        <v>575</v>
      </c>
      <c r="C3518" t="s">
        <v>1344</v>
      </c>
      <c r="D3518" t="s">
        <v>100</v>
      </c>
      <c r="E3518" t="s">
        <v>25</v>
      </c>
      <c r="F3518" t="s">
        <v>14</v>
      </c>
      <c r="G3518">
        <v>5</v>
      </c>
      <c r="H3518">
        <v>0.1</v>
      </c>
      <c r="I3518" s="2">
        <v>621261</v>
      </c>
      <c r="J3518" t="str">
        <f>_xlfn.XLOOKUP(tblOrders[[#This Row],[CustomerID]], tblCustomers[CustomerID], tblCustomers[CustomerName])</f>
        <v>Customer 264</v>
      </c>
      <c r="K3518" t="str">
        <f>_xlfn.XLOOKUP(tblOrders[[#This Row],[CustomerID]], tblCustomers[CustomerID], tblCustomers[Segment])</f>
        <v>Corporate</v>
      </c>
      <c r="L3518" t="str">
        <f>_xlfn.XLOOKUP(tblOrders[[#This Row],[ProductID]], tblProducts[ProductID], tblProducts[Category])</f>
        <v>Electronics</v>
      </c>
      <c r="M3518">
        <f>_xlfn.XLOOKUP(tblOrders[[#This Row],[ProductID]], tblProducts[ProductID], tblProducts[CostPrice])</f>
        <v>39197</v>
      </c>
      <c r="N3518">
        <f>tblOrders[[#This Row],[Sales]]-(tblOrders[[#This Row],[CostPrice]]*tblOrders[[#This Row],[Quantity]])</f>
        <v>425276</v>
      </c>
      <c r="O3518" t="str">
        <f>TEXT(tblOrders[[#This Row],[Date]],"mmm-yyyy")</f>
        <v>Apr-2025</v>
      </c>
      <c r="P3518" t="str">
        <f>_xlfn.XLOOKUP(tblOrders[[#This Row],[OrderID]], tblReturns[OrderID], tblReturns[Returned])</f>
        <v>No</v>
      </c>
      <c r="Q3518" t="str">
        <f>_xlfn.XLOOKUP(tblOrders[[#This Row],[OrderID]], tblShipping[OrderID], tblShipping[ShipMode])</f>
        <v>Pickup</v>
      </c>
      <c r="R3518" t="str">
        <f>IFERROR(_xlfn.XLOOKUP(A3517, tblCustomers[CustomerID], tblCustomers[CustomerName]), "Not Found")</f>
        <v>Not Found</v>
      </c>
      <c r="S3518" t="str">
        <f>IF(tblOrders[[#This Row],[Sales]]&gt;1000000,"High Value","Standard")</f>
        <v>Standard</v>
      </c>
      <c r="T3518" t="str">
        <f>_xlfn.XLOOKUP(tblOrders[[#This Row],[ProductID]], tblProducts[ProductID], tblProducts[ProductName])</f>
        <v>Product 21</v>
      </c>
      <c r="U3518">
        <f>_xlfn.XLOOKUP(tblOrders[[#This Row],[SalesRepID]], tblSalesreps[RepID], tblSalesreps[Target])</f>
        <v>7094914</v>
      </c>
    </row>
    <row r="3519" spans="1:21">
      <c r="A3519" t="s">
        <v>4316</v>
      </c>
      <c r="B3519" s="7" t="s">
        <v>847</v>
      </c>
      <c r="C3519" t="s">
        <v>392</v>
      </c>
      <c r="D3519" t="s">
        <v>133</v>
      </c>
      <c r="E3519" t="s">
        <v>45</v>
      </c>
      <c r="F3519" t="s">
        <v>26</v>
      </c>
      <c r="G3519">
        <v>4</v>
      </c>
      <c r="H3519">
        <v>0.05</v>
      </c>
      <c r="I3519" s="2">
        <v>458774</v>
      </c>
      <c r="J3519" t="str">
        <f>_xlfn.XLOOKUP(tblOrders[[#This Row],[CustomerID]], tblCustomers[CustomerID], tblCustomers[CustomerName])</f>
        <v>Customer 11</v>
      </c>
      <c r="K3519" t="str">
        <f>_xlfn.XLOOKUP(tblOrders[[#This Row],[CustomerID]], tblCustomers[CustomerID], tblCustomers[Segment])</f>
        <v>SME</v>
      </c>
      <c r="L3519" t="str">
        <f>_xlfn.XLOOKUP(tblOrders[[#This Row],[ProductID]], tblProducts[ProductID], tblProducts[Category])</f>
        <v>Furniture</v>
      </c>
      <c r="M3519">
        <f>_xlfn.XLOOKUP(tblOrders[[#This Row],[ProductID]], tblProducts[ProductID], tblProducts[CostPrice])</f>
        <v>53604</v>
      </c>
      <c r="N3519">
        <f>tblOrders[[#This Row],[Sales]]-(tblOrders[[#This Row],[CostPrice]]*tblOrders[[#This Row],[Quantity]])</f>
        <v>244358</v>
      </c>
      <c r="O3519" t="str">
        <f>TEXT(tblOrders[[#This Row],[Date]],"mmm-yyyy")</f>
        <v>Apr-2025</v>
      </c>
      <c r="P3519" t="str">
        <f>_xlfn.XLOOKUP(tblOrders[[#This Row],[OrderID]], tblReturns[OrderID], tblReturns[Returned])</f>
        <v>No</v>
      </c>
      <c r="Q3519" t="str">
        <f>_xlfn.XLOOKUP(tblOrders[[#This Row],[OrderID]], tblShipping[OrderID], tblShipping[ShipMode])</f>
        <v>Express</v>
      </c>
      <c r="R3519" t="str">
        <f>IFERROR(_xlfn.XLOOKUP(A3518, tblCustomers[CustomerID], tblCustomers[CustomerName]), "Not Found")</f>
        <v>Not Found</v>
      </c>
      <c r="S3519" t="str">
        <f>IF(tblOrders[[#This Row],[Sales]]&gt;1000000,"High Value","Standard")</f>
        <v>Standard</v>
      </c>
      <c r="T3519" t="str">
        <f>_xlfn.XLOOKUP(tblOrders[[#This Row],[ProductID]], tblProducts[ProductID], tblProducts[ProductName])</f>
        <v>Product 6</v>
      </c>
      <c r="U3519">
        <f>_xlfn.XLOOKUP(tblOrders[[#This Row],[SalesRepID]], tblSalesreps[RepID], tblSalesreps[Target])</f>
        <v>11319839</v>
      </c>
    </row>
    <row r="3520" spans="1:21">
      <c r="A3520" t="s">
        <v>4317</v>
      </c>
      <c r="B3520" s="7" t="s">
        <v>184</v>
      </c>
      <c r="C3520" t="s">
        <v>239</v>
      </c>
      <c r="D3520" t="s">
        <v>510</v>
      </c>
      <c r="E3520" t="s">
        <v>79</v>
      </c>
      <c r="F3520" t="s">
        <v>14</v>
      </c>
      <c r="G3520">
        <v>5</v>
      </c>
      <c r="H3520">
        <v>0</v>
      </c>
      <c r="I3520" s="2">
        <v>72360</v>
      </c>
      <c r="J3520" t="str">
        <f>_xlfn.XLOOKUP(tblOrders[[#This Row],[CustomerID]], tblCustomers[CustomerID], tblCustomers[CustomerName])</f>
        <v>Customer 146</v>
      </c>
      <c r="K3520" t="str">
        <f>_xlfn.XLOOKUP(tblOrders[[#This Row],[CustomerID]], tblCustomers[CustomerID], tblCustomers[Segment])</f>
        <v>Consumer</v>
      </c>
      <c r="L3520" t="str">
        <f>_xlfn.XLOOKUP(tblOrders[[#This Row],[ProductID]], tblProducts[ProductID], tblProducts[Category])</f>
        <v>Furniture</v>
      </c>
      <c r="M3520">
        <f>_xlfn.XLOOKUP(tblOrders[[#This Row],[ProductID]], tblProducts[ProductID], tblProducts[CostPrice])</f>
        <v>67718</v>
      </c>
      <c r="N3520">
        <f>tblOrders[[#This Row],[Sales]]-(tblOrders[[#This Row],[CostPrice]]*tblOrders[[#This Row],[Quantity]])</f>
        <v>-266230</v>
      </c>
      <c r="O3520" t="str">
        <f>TEXT(tblOrders[[#This Row],[Date]],"mmm-yyyy")</f>
        <v>May-2025</v>
      </c>
      <c r="P3520" t="str">
        <f>_xlfn.XLOOKUP(tblOrders[[#This Row],[OrderID]], tblReturns[OrderID], tblReturns[Returned])</f>
        <v>Yes</v>
      </c>
      <c r="Q3520" t="str">
        <f>_xlfn.XLOOKUP(tblOrders[[#This Row],[OrderID]], tblShipping[OrderID], tblShipping[ShipMode])</f>
        <v>Express</v>
      </c>
      <c r="R3520" t="str">
        <f>IFERROR(_xlfn.XLOOKUP(A3519, tblCustomers[CustomerID], tblCustomers[CustomerName]), "Not Found")</f>
        <v>Not Found</v>
      </c>
      <c r="S3520" t="str">
        <f>IF(tblOrders[[#This Row],[Sales]]&gt;1000000,"High Value","Standard")</f>
        <v>Standard</v>
      </c>
      <c r="T3520" t="str">
        <f>_xlfn.XLOOKUP(tblOrders[[#This Row],[ProductID]], tblProducts[ProductID], tblProducts[ProductName])</f>
        <v>Product 81</v>
      </c>
      <c r="U3520">
        <f>_xlfn.XLOOKUP(tblOrders[[#This Row],[SalesRepID]], tblSalesreps[RepID], tblSalesreps[Target])</f>
        <v>8592536</v>
      </c>
    </row>
    <row r="3521" spans="1:21">
      <c r="A3521" t="s">
        <v>4318</v>
      </c>
      <c r="B3521" s="7" t="s">
        <v>932</v>
      </c>
      <c r="C3521" t="s">
        <v>185</v>
      </c>
      <c r="D3521" t="s">
        <v>44</v>
      </c>
      <c r="E3521" t="s">
        <v>69</v>
      </c>
      <c r="F3521" t="s">
        <v>26</v>
      </c>
      <c r="G3521">
        <v>4</v>
      </c>
      <c r="H3521">
        <v>0.1</v>
      </c>
      <c r="I3521" s="2">
        <v>93265.2</v>
      </c>
      <c r="J3521" t="str">
        <f>_xlfn.XLOOKUP(tblOrders[[#This Row],[CustomerID]], tblCustomers[CustomerID], tblCustomers[CustomerName])</f>
        <v>Customer 165</v>
      </c>
      <c r="K3521" t="str">
        <f>_xlfn.XLOOKUP(tblOrders[[#This Row],[CustomerID]], tblCustomers[CustomerID], tblCustomers[Segment])</f>
        <v>Consumer</v>
      </c>
      <c r="L3521" t="str">
        <f>_xlfn.XLOOKUP(tblOrders[[#This Row],[ProductID]], tblProducts[ProductID], tblProducts[Category])</f>
        <v>Furniture</v>
      </c>
      <c r="M3521">
        <f>_xlfn.XLOOKUP(tblOrders[[#This Row],[ProductID]], tblProducts[ProductID], tblProducts[CostPrice])</f>
        <v>48953</v>
      </c>
      <c r="N3521">
        <f>tblOrders[[#This Row],[Sales]]-(tblOrders[[#This Row],[CostPrice]]*tblOrders[[#This Row],[Quantity]])</f>
        <v>-102546.8</v>
      </c>
      <c r="O3521" t="str">
        <f>TEXT(tblOrders[[#This Row],[Date]],"mmm-yyyy")</f>
        <v>Jul-2025</v>
      </c>
      <c r="P3521" t="str">
        <f>_xlfn.XLOOKUP(tblOrders[[#This Row],[OrderID]], tblReturns[OrderID], tblReturns[Returned])</f>
        <v>No</v>
      </c>
      <c r="Q3521" t="str">
        <f>_xlfn.XLOOKUP(tblOrders[[#This Row],[OrderID]], tblShipping[OrderID], tblShipping[ShipMode])</f>
        <v>Express</v>
      </c>
      <c r="R3521" t="str">
        <f>IFERROR(_xlfn.XLOOKUP(A3520, tblCustomers[CustomerID], tblCustomers[CustomerName]), "Not Found")</f>
        <v>Not Found</v>
      </c>
      <c r="S3521" t="str">
        <f>IF(tblOrders[[#This Row],[Sales]]&gt;1000000,"High Value","Standard")</f>
        <v>Standard</v>
      </c>
      <c r="T3521" t="str">
        <f>_xlfn.XLOOKUP(tblOrders[[#This Row],[ProductID]], tblProducts[ProductID], tblProducts[ProductName])</f>
        <v>Product 56</v>
      </c>
      <c r="U3521">
        <f>_xlfn.XLOOKUP(tblOrders[[#This Row],[SalesRepID]], tblSalesreps[RepID], tblSalesreps[Target])</f>
        <v>19473459</v>
      </c>
    </row>
    <row r="3522" spans="1:21">
      <c r="A3522" t="s">
        <v>4319</v>
      </c>
      <c r="B3522" s="7" t="s">
        <v>332</v>
      </c>
      <c r="C3522" t="s">
        <v>1096</v>
      </c>
      <c r="D3522" t="s">
        <v>817</v>
      </c>
      <c r="E3522" t="s">
        <v>165</v>
      </c>
      <c r="F3522" t="s">
        <v>26</v>
      </c>
      <c r="G3522">
        <v>10</v>
      </c>
      <c r="H3522">
        <v>0.2</v>
      </c>
      <c r="I3522" s="2">
        <v>455408</v>
      </c>
      <c r="J3522" t="str">
        <f>_xlfn.XLOOKUP(tblOrders[[#This Row],[CustomerID]], tblCustomers[CustomerID], tblCustomers[CustomerName])</f>
        <v>Customer 76</v>
      </c>
      <c r="K3522" t="str">
        <f>_xlfn.XLOOKUP(tblOrders[[#This Row],[CustomerID]], tblCustomers[CustomerID], tblCustomers[Segment])</f>
        <v>Consumer</v>
      </c>
      <c r="L3522" t="str">
        <f>_xlfn.XLOOKUP(tblOrders[[#This Row],[ProductID]], tblProducts[ProductID], tblProducts[Category])</f>
        <v>Furniture</v>
      </c>
      <c r="M3522">
        <f>_xlfn.XLOOKUP(tblOrders[[#This Row],[ProductID]], tblProducts[ProductID], tblProducts[CostPrice])</f>
        <v>11009</v>
      </c>
      <c r="N3522">
        <f>tblOrders[[#This Row],[Sales]]-(tblOrders[[#This Row],[CostPrice]]*tblOrders[[#This Row],[Quantity]])</f>
        <v>345318</v>
      </c>
      <c r="O3522" t="str">
        <f>TEXT(tblOrders[[#This Row],[Date]],"mmm-yyyy")</f>
        <v>Aug-2025</v>
      </c>
      <c r="P3522" t="str">
        <f>_xlfn.XLOOKUP(tblOrders[[#This Row],[OrderID]], tblReturns[OrderID], tblReturns[Returned])</f>
        <v>No</v>
      </c>
      <c r="Q3522" t="str">
        <f>_xlfn.XLOOKUP(tblOrders[[#This Row],[OrderID]], tblShipping[OrderID], tblShipping[ShipMode])</f>
        <v>Express</v>
      </c>
      <c r="R3522" t="str">
        <f>IFERROR(_xlfn.XLOOKUP(A3521, tblCustomers[CustomerID], tblCustomers[CustomerName]), "Not Found")</f>
        <v>Not Found</v>
      </c>
      <c r="S3522" t="str">
        <f>IF(tblOrders[[#This Row],[Sales]]&gt;1000000,"High Value","Standard")</f>
        <v>Standard</v>
      </c>
      <c r="T3522" t="str">
        <f>_xlfn.XLOOKUP(tblOrders[[#This Row],[ProductID]], tblProducts[ProductID], tblProducts[ProductName])</f>
        <v>Product 99</v>
      </c>
      <c r="U3522">
        <f>_xlfn.XLOOKUP(tblOrders[[#This Row],[SalesRepID]], tblSalesreps[RepID], tblSalesreps[Target])</f>
        <v>16839910</v>
      </c>
    </row>
    <row r="3523" spans="1:21">
      <c r="A3523" t="s">
        <v>4320</v>
      </c>
      <c r="B3523" s="7" t="s">
        <v>242</v>
      </c>
      <c r="C3523" t="s">
        <v>264</v>
      </c>
      <c r="D3523" t="s">
        <v>377</v>
      </c>
      <c r="E3523" t="s">
        <v>45</v>
      </c>
      <c r="F3523" t="s">
        <v>51</v>
      </c>
      <c r="G3523">
        <v>6</v>
      </c>
      <c r="H3523">
        <v>0.2</v>
      </c>
      <c r="I3523" s="2">
        <v>440683.2</v>
      </c>
      <c r="J3523" t="str">
        <f>_xlfn.XLOOKUP(tblOrders[[#This Row],[CustomerID]], tblCustomers[CustomerID], tblCustomers[CustomerName])</f>
        <v>Customer 15</v>
      </c>
      <c r="K3523" t="str">
        <f>_xlfn.XLOOKUP(tblOrders[[#This Row],[CustomerID]], tblCustomers[CustomerID], tblCustomers[Segment])</f>
        <v>Consumer</v>
      </c>
      <c r="L3523" t="str">
        <f>_xlfn.XLOOKUP(tblOrders[[#This Row],[ProductID]], tblProducts[ProductID], tblProducts[Category])</f>
        <v>Home</v>
      </c>
      <c r="M3523">
        <f>_xlfn.XLOOKUP(tblOrders[[#This Row],[ProductID]], tblProducts[ProductID], tblProducts[CostPrice])</f>
        <v>38053</v>
      </c>
      <c r="N3523">
        <f>tblOrders[[#This Row],[Sales]]-(tblOrders[[#This Row],[CostPrice]]*tblOrders[[#This Row],[Quantity]])</f>
        <v>212365.2</v>
      </c>
      <c r="O3523" t="str">
        <f>TEXT(tblOrders[[#This Row],[Date]],"mmm-yyyy")</f>
        <v>Apr-2025</v>
      </c>
      <c r="P3523" t="str">
        <f>_xlfn.XLOOKUP(tblOrders[[#This Row],[OrderID]], tblReturns[OrderID], tblReturns[Returned])</f>
        <v>Yes</v>
      </c>
      <c r="Q3523" t="str">
        <f>_xlfn.XLOOKUP(tblOrders[[#This Row],[OrderID]], tblShipping[OrderID], tblShipping[ShipMode])</f>
        <v>Pickup</v>
      </c>
      <c r="R3523" t="str">
        <f>IFERROR(_xlfn.XLOOKUP(A3522, tblCustomers[CustomerID], tblCustomers[CustomerName]), "Not Found")</f>
        <v>Not Found</v>
      </c>
      <c r="S3523" t="str">
        <f>IF(tblOrders[[#This Row],[Sales]]&gt;1000000,"High Value","Standard")</f>
        <v>Standard</v>
      </c>
      <c r="T3523" t="str">
        <f>_xlfn.XLOOKUP(tblOrders[[#This Row],[ProductID]], tblProducts[ProductID], tblProducts[ProductName])</f>
        <v>Product 82</v>
      </c>
      <c r="U3523">
        <f>_xlfn.XLOOKUP(tblOrders[[#This Row],[SalesRepID]], tblSalesreps[RepID], tblSalesreps[Target])</f>
        <v>11319839</v>
      </c>
    </row>
    <row r="3524" spans="1:21">
      <c r="A3524" t="s">
        <v>4321</v>
      </c>
      <c r="B3524" s="7" t="s">
        <v>660</v>
      </c>
      <c r="C3524" t="s">
        <v>48</v>
      </c>
      <c r="D3524" t="s">
        <v>546</v>
      </c>
      <c r="E3524" t="s">
        <v>74</v>
      </c>
      <c r="F3524" t="s">
        <v>88</v>
      </c>
      <c r="G3524">
        <v>7</v>
      </c>
      <c r="H3524">
        <v>0</v>
      </c>
      <c r="I3524" s="2">
        <v>798546</v>
      </c>
      <c r="J3524" t="str">
        <f>_xlfn.XLOOKUP(tblOrders[[#This Row],[CustomerID]], tblCustomers[CustomerID], tblCustomers[CustomerName])</f>
        <v>Customer 143</v>
      </c>
      <c r="K3524" t="str">
        <f>_xlfn.XLOOKUP(tblOrders[[#This Row],[CustomerID]], tblCustomers[CustomerID], tblCustomers[Segment])</f>
        <v>SME</v>
      </c>
      <c r="L3524" t="str">
        <f>_xlfn.XLOOKUP(tblOrders[[#This Row],[ProductID]], tblProducts[ProductID], tblProducts[Category])</f>
        <v>Home</v>
      </c>
      <c r="M3524">
        <f>_xlfn.XLOOKUP(tblOrders[[#This Row],[ProductID]], tblProducts[ProductID], tblProducts[CostPrice])</f>
        <v>51783</v>
      </c>
      <c r="N3524">
        <f>tblOrders[[#This Row],[Sales]]-(tblOrders[[#This Row],[CostPrice]]*tblOrders[[#This Row],[Quantity]])</f>
        <v>436065</v>
      </c>
      <c r="O3524" t="str">
        <f>TEXT(tblOrders[[#This Row],[Date]],"mmm-yyyy")</f>
        <v>Feb-2025</v>
      </c>
      <c r="P3524" t="str">
        <f>_xlfn.XLOOKUP(tblOrders[[#This Row],[OrderID]], tblReturns[OrderID], tblReturns[Returned])</f>
        <v>No</v>
      </c>
      <c r="Q3524" t="str">
        <f>_xlfn.XLOOKUP(tblOrders[[#This Row],[OrderID]], tblShipping[OrderID], tblShipping[ShipMode])</f>
        <v>Pickup</v>
      </c>
      <c r="R3524" t="str">
        <f>IFERROR(_xlfn.XLOOKUP(A3523, tblCustomers[CustomerID], tblCustomers[CustomerName]), "Not Found")</f>
        <v>Not Found</v>
      </c>
      <c r="S3524" t="str">
        <f>IF(tblOrders[[#This Row],[Sales]]&gt;1000000,"High Value","Standard")</f>
        <v>Standard</v>
      </c>
      <c r="T3524" t="str">
        <f>_xlfn.XLOOKUP(tblOrders[[#This Row],[ProductID]], tblProducts[ProductID], tblProducts[ProductName])</f>
        <v>Product 14</v>
      </c>
      <c r="U3524">
        <f>_xlfn.XLOOKUP(tblOrders[[#This Row],[SalesRepID]], tblSalesreps[RepID], tblSalesreps[Target])</f>
        <v>7254801</v>
      </c>
    </row>
    <row r="3525" spans="1:21">
      <c r="A3525" t="s">
        <v>4322</v>
      </c>
      <c r="B3525" s="7" t="s">
        <v>539</v>
      </c>
      <c r="C3525" t="s">
        <v>1079</v>
      </c>
      <c r="D3525" t="s">
        <v>585</v>
      </c>
      <c r="E3525" t="s">
        <v>205</v>
      </c>
      <c r="F3525" t="s">
        <v>14</v>
      </c>
      <c r="G3525">
        <v>9</v>
      </c>
      <c r="H3525">
        <v>0.05</v>
      </c>
      <c r="I3525" s="2">
        <v>916568.55</v>
      </c>
      <c r="J3525" t="str">
        <f>_xlfn.XLOOKUP(tblOrders[[#This Row],[CustomerID]], tblCustomers[CustomerID], tblCustomers[CustomerName])</f>
        <v>Customer 185</v>
      </c>
      <c r="K3525" t="str">
        <f>_xlfn.XLOOKUP(tblOrders[[#This Row],[CustomerID]], tblCustomers[CustomerID], tblCustomers[Segment])</f>
        <v>Consumer</v>
      </c>
      <c r="L3525" t="str">
        <f>_xlfn.XLOOKUP(tblOrders[[#This Row],[ProductID]], tblProducts[ProductID], tblProducts[Category])</f>
        <v>Office</v>
      </c>
      <c r="M3525">
        <f>_xlfn.XLOOKUP(tblOrders[[#This Row],[ProductID]], tblProducts[ProductID], tblProducts[CostPrice])</f>
        <v>49623</v>
      </c>
      <c r="N3525">
        <f>tblOrders[[#This Row],[Sales]]-(tblOrders[[#This Row],[CostPrice]]*tblOrders[[#This Row],[Quantity]])</f>
        <v>469961.55000000005</v>
      </c>
      <c r="O3525" t="str">
        <f>TEXT(tblOrders[[#This Row],[Date]],"mmm-yyyy")</f>
        <v>Jul-2025</v>
      </c>
      <c r="P3525" t="str">
        <f>_xlfn.XLOOKUP(tblOrders[[#This Row],[OrderID]], tblReturns[OrderID], tblReturns[Returned])</f>
        <v>No</v>
      </c>
      <c r="Q3525" t="str">
        <f>_xlfn.XLOOKUP(tblOrders[[#This Row],[OrderID]], tblShipping[OrderID], tblShipping[ShipMode])</f>
        <v>Standard</v>
      </c>
      <c r="R3525" t="str">
        <f>IFERROR(_xlfn.XLOOKUP(A3524, tblCustomers[CustomerID], tblCustomers[CustomerName]), "Not Found")</f>
        <v>Not Found</v>
      </c>
      <c r="S3525" t="str">
        <f>IF(tblOrders[[#This Row],[Sales]]&gt;1000000,"High Value","Standard")</f>
        <v>Standard</v>
      </c>
      <c r="T3525" t="str">
        <f>_xlfn.XLOOKUP(tblOrders[[#This Row],[ProductID]], tblProducts[ProductID], tblProducts[ProductName])</f>
        <v>Product 54</v>
      </c>
      <c r="U3525">
        <f>_xlfn.XLOOKUP(tblOrders[[#This Row],[SalesRepID]], tblSalesreps[RepID], tblSalesreps[Target])</f>
        <v>16246424</v>
      </c>
    </row>
    <row r="3526" spans="1:21">
      <c r="A3526" t="s">
        <v>4323</v>
      </c>
      <c r="B3526" s="7" t="s">
        <v>47</v>
      </c>
      <c r="C3526" t="s">
        <v>239</v>
      </c>
      <c r="D3526" t="s">
        <v>382</v>
      </c>
      <c r="E3526" t="s">
        <v>119</v>
      </c>
      <c r="F3526" t="s">
        <v>14</v>
      </c>
      <c r="G3526">
        <v>6</v>
      </c>
      <c r="H3526">
        <v>0.15</v>
      </c>
      <c r="I3526" s="2">
        <v>57946.2</v>
      </c>
      <c r="J3526" t="str">
        <f>_xlfn.XLOOKUP(tblOrders[[#This Row],[CustomerID]], tblCustomers[CustomerID], tblCustomers[CustomerName])</f>
        <v>Customer 146</v>
      </c>
      <c r="K3526" t="str">
        <f>_xlfn.XLOOKUP(tblOrders[[#This Row],[CustomerID]], tblCustomers[CustomerID], tblCustomers[Segment])</f>
        <v>Consumer</v>
      </c>
      <c r="L3526" t="str">
        <f>_xlfn.XLOOKUP(tblOrders[[#This Row],[ProductID]], tblProducts[ProductID], tblProducts[Category])</f>
        <v>Office</v>
      </c>
      <c r="M3526">
        <f>_xlfn.XLOOKUP(tblOrders[[#This Row],[ProductID]], tblProducts[ProductID], tblProducts[CostPrice])</f>
        <v>61777</v>
      </c>
      <c r="N3526">
        <f>tblOrders[[#This Row],[Sales]]-(tblOrders[[#This Row],[CostPrice]]*tblOrders[[#This Row],[Quantity]])</f>
        <v>-312715.8</v>
      </c>
      <c r="O3526" t="str">
        <f>TEXT(tblOrders[[#This Row],[Date]],"mmm-yyyy")</f>
        <v>Sep-2025</v>
      </c>
      <c r="P3526" t="str">
        <f>_xlfn.XLOOKUP(tblOrders[[#This Row],[OrderID]], tblReturns[OrderID], tblReturns[Returned])</f>
        <v>No</v>
      </c>
      <c r="Q3526" t="str">
        <f>_xlfn.XLOOKUP(tblOrders[[#This Row],[OrderID]], tblShipping[OrderID], tblShipping[ShipMode])</f>
        <v>Express</v>
      </c>
      <c r="R3526" t="str">
        <f>IFERROR(_xlfn.XLOOKUP(A3525, tblCustomers[CustomerID], tblCustomers[CustomerName]), "Not Found")</f>
        <v>Not Found</v>
      </c>
      <c r="S3526" t="str">
        <f>IF(tblOrders[[#This Row],[Sales]]&gt;1000000,"High Value","Standard")</f>
        <v>Standard</v>
      </c>
      <c r="T3526" t="str">
        <f>_xlfn.XLOOKUP(tblOrders[[#This Row],[ProductID]], tblProducts[ProductID], tblProducts[ProductName])</f>
        <v>Product 65</v>
      </c>
      <c r="U3526">
        <f>_xlfn.XLOOKUP(tblOrders[[#This Row],[SalesRepID]], tblSalesreps[RepID], tblSalesreps[Target])</f>
        <v>5886694</v>
      </c>
    </row>
    <row r="3527" spans="1:21">
      <c r="A3527" t="s">
        <v>4324</v>
      </c>
      <c r="B3527" s="7" t="s">
        <v>167</v>
      </c>
      <c r="C3527" t="s">
        <v>161</v>
      </c>
      <c r="D3527" t="s">
        <v>288</v>
      </c>
      <c r="E3527" t="s">
        <v>197</v>
      </c>
      <c r="F3527" t="s">
        <v>14</v>
      </c>
      <c r="G3527">
        <v>9</v>
      </c>
      <c r="H3527">
        <v>0.1</v>
      </c>
      <c r="I3527" s="2">
        <v>125712</v>
      </c>
      <c r="J3527" t="str">
        <f>_xlfn.XLOOKUP(tblOrders[[#This Row],[CustomerID]], tblCustomers[CustomerID], tblCustomers[CustomerName])</f>
        <v>Customer 115</v>
      </c>
      <c r="K3527" t="str">
        <f>_xlfn.XLOOKUP(tblOrders[[#This Row],[CustomerID]], tblCustomers[CustomerID], tblCustomers[Segment])</f>
        <v>Consumer</v>
      </c>
      <c r="L3527" t="str">
        <f>_xlfn.XLOOKUP(tblOrders[[#This Row],[ProductID]], tblProducts[ProductID], tblProducts[Category])</f>
        <v>Furniture</v>
      </c>
      <c r="M3527">
        <f>_xlfn.XLOOKUP(tblOrders[[#This Row],[ProductID]], tblProducts[ProductID], tblProducts[CostPrice])</f>
        <v>34258</v>
      </c>
      <c r="N3527">
        <f>tblOrders[[#This Row],[Sales]]-(tblOrders[[#This Row],[CostPrice]]*tblOrders[[#This Row],[Quantity]])</f>
        <v>-182610</v>
      </c>
      <c r="O3527" t="str">
        <f>TEXT(tblOrders[[#This Row],[Date]],"mmm-yyyy")</f>
        <v>Apr-2025</v>
      </c>
      <c r="P3527" t="str">
        <f>_xlfn.XLOOKUP(tblOrders[[#This Row],[OrderID]], tblReturns[OrderID], tblReturns[Returned])</f>
        <v>Yes</v>
      </c>
      <c r="Q3527" t="str">
        <f>_xlfn.XLOOKUP(tblOrders[[#This Row],[OrderID]], tblShipping[OrderID], tblShipping[ShipMode])</f>
        <v>Standard</v>
      </c>
      <c r="R3527" t="str">
        <f>IFERROR(_xlfn.XLOOKUP(A3526, tblCustomers[CustomerID], tblCustomers[CustomerName]), "Not Found")</f>
        <v>Not Found</v>
      </c>
      <c r="S3527" t="str">
        <f>IF(tblOrders[[#This Row],[Sales]]&gt;1000000,"High Value","Standard")</f>
        <v>Standard</v>
      </c>
      <c r="T3527" t="str">
        <f>_xlfn.XLOOKUP(tblOrders[[#This Row],[ProductID]], tblProducts[ProductID], tblProducts[ProductName])</f>
        <v>Product 39</v>
      </c>
      <c r="U3527">
        <f>_xlfn.XLOOKUP(tblOrders[[#This Row],[SalesRepID]], tblSalesreps[RepID], tblSalesreps[Target])</f>
        <v>19562258</v>
      </c>
    </row>
    <row r="3528" spans="1:21">
      <c r="A3528" t="s">
        <v>4325</v>
      </c>
      <c r="B3528" s="7" t="s">
        <v>1012</v>
      </c>
      <c r="C3528" t="s">
        <v>1694</v>
      </c>
      <c r="D3528" t="s">
        <v>403</v>
      </c>
      <c r="E3528" t="s">
        <v>50</v>
      </c>
      <c r="F3528" t="s">
        <v>51</v>
      </c>
      <c r="G3528">
        <v>10</v>
      </c>
      <c r="H3528">
        <v>0.05</v>
      </c>
      <c r="I3528" s="2">
        <v>984599</v>
      </c>
      <c r="J3528" t="str">
        <f>_xlfn.XLOOKUP(tblOrders[[#This Row],[CustomerID]], tblCustomers[CustomerID], tblCustomers[CustomerName])</f>
        <v>Customer 54</v>
      </c>
      <c r="K3528" t="str">
        <f>_xlfn.XLOOKUP(tblOrders[[#This Row],[CustomerID]], tblCustomers[CustomerID], tblCustomers[Segment])</f>
        <v>Consumer</v>
      </c>
      <c r="L3528" t="str">
        <f>_xlfn.XLOOKUP(tblOrders[[#This Row],[ProductID]], tblProducts[ProductID], tblProducts[Category])</f>
        <v>Furniture</v>
      </c>
      <c r="M3528">
        <f>_xlfn.XLOOKUP(tblOrders[[#This Row],[ProductID]], tblProducts[ProductID], tblProducts[CostPrice])</f>
        <v>53072</v>
      </c>
      <c r="N3528">
        <f>tblOrders[[#This Row],[Sales]]-(tblOrders[[#This Row],[CostPrice]]*tblOrders[[#This Row],[Quantity]])</f>
        <v>453879</v>
      </c>
      <c r="O3528" t="str">
        <f>TEXT(tblOrders[[#This Row],[Date]],"mmm-yyyy")</f>
        <v>May-2025</v>
      </c>
      <c r="P3528" t="str">
        <f>_xlfn.XLOOKUP(tblOrders[[#This Row],[OrderID]], tblReturns[OrderID], tblReturns[Returned])</f>
        <v>No</v>
      </c>
      <c r="Q3528" t="str">
        <f>_xlfn.XLOOKUP(tblOrders[[#This Row],[OrderID]], tblShipping[OrderID], tblShipping[ShipMode])</f>
        <v>Standard</v>
      </c>
      <c r="R3528" t="str">
        <f>IFERROR(_xlfn.XLOOKUP(A3527, tblCustomers[CustomerID], tblCustomers[CustomerName]), "Not Found")</f>
        <v>Not Found</v>
      </c>
      <c r="S3528" t="str">
        <f>IF(tblOrders[[#This Row],[Sales]]&gt;1000000,"High Value","Standard")</f>
        <v>Standard</v>
      </c>
      <c r="T3528" t="str">
        <f>_xlfn.XLOOKUP(tblOrders[[#This Row],[ProductID]], tblProducts[ProductID], tblProducts[ProductName])</f>
        <v>Product 78</v>
      </c>
      <c r="U3528">
        <f>_xlfn.XLOOKUP(tblOrders[[#This Row],[SalesRepID]], tblSalesreps[RepID], tblSalesreps[Target])</f>
        <v>17350666</v>
      </c>
    </row>
    <row r="3529" spans="1:21">
      <c r="A3529" t="s">
        <v>4326</v>
      </c>
      <c r="B3529" s="7" t="s">
        <v>518</v>
      </c>
      <c r="C3529" t="s">
        <v>247</v>
      </c>
      <c r="D3529" t="s">
        <v>973</v>
      </c>
      <c r="E3529" t="s">
        <v>56</v>
      </c>
      <c r="F3529" t="s">
        <v>88</v>
      </c>
      <c r="G3529">
        <v>1</v>
      </c>
      <c r="H3529">
        <v>0.1</v>
      </c>
      <c r="I3529" s="2">
        <v>130131</v>
      </c>
      <c r="J3529" t="str">
        <f>_xlfn.XLOOKUP(tblOrders[[#This Row],[CustomerID]], tblCustomers[CustomerID], tblCustomers[CustomerName])</f>
        <v>Customer 102</v>
      </c>
      <c r="K3529" t="str">
        <f>_xlfn.XLOOKUP(tblOrders[[#This Row],[CustomerID]], tblCustomers[CustomerID], tblCustomers[Segment])</f>
        <v>Consumer</v>
      </c>
      <c r="L3529" t="str">
        <f>_xlfn.XLOOKUP(tblOrders[[#This Row],[ProductID]], tblProducts[ProductID], tblProducts[Category])</f>
        <v>Office</v>
      </c>
      <c r="M3529">
        <f>_xlfn.XLOOKUP(tblOrders[[#This Row],[ProductID]], tblProducts[ProductID], tblProducts[CostPrice])</f>
        <v>44507</v>
      </c>
      <c r="N3529">
        <f>tblOrders[[#This Row],[Sales]]-(tblOrders[[#This Row],[CostPrice]]*tblOrders[[#This Row],[Quantity]])</f>
        <v>85624</v>
      </c>
      <c r="O3529" t="str">
        <f>TEXT(tblOrders[[#This Row],[Date]],"mmm-yyyy")</f>
        <v>Apr-2025</v>
      </c>
      <c r="P3529" t="str">
        <f>_xlfn.XLOOKUP(tblOrders[[#This Row],[OrderID]], tblReturns[OrderID], tblReturns[Returned])</f>
        <v>No</v>
      </c>
      <c r="Q3529" t="str">
        <f>_xlfn.XLOOKUP(tblOrders[[#This Row],[OrderID]], tblShipping[OrderID], tblShipping[ShipMode])</f>
        <v>Standard</v>
      </c>
      <c r="R3529" t="str">
        <f>IFERROR(_xlfn.XLOOKUP(A3528, tblCustomers[CustomerID], tblCustomers[CustomerName]), "Not Found")</f>
        <v>Not Found</v>
      </c>
      <c r="S3529" t="str">
        <f>IF(tblOrders[[#This Row],[Sales]]&gt;1000000,"High Value","Standard")</f>
        <v>Standard</v>
      </c>
      <c r="T3529" t="str">
        <f>_xlfn.XLOOKUP(tblOrders[[#This Row],[ProductID]], tblProducts[ProductID], tblProducts[ProductName])</f>
        <v>Product 53</v>
      </c>
      <c r="U3529">
        <f>_xlfn.XLOOKUP(tblOrders[[#This Row],[SalesRepID]], tblSalesreps[RepID], tblSalesreps[Target])</f>
        <v>14265630</v>
      </c>
    </row>
    <row r="3530" spans="1:21">
      <c r="A3530" t="s">
        <v>4327</v>
      </c>
      <c r="B3530" s="7" t="s">
        <v>1149</v>
      </c>
      <c r="C3530" t="s">
        <v>1584</v>
      </c>
      <c r="D3530" t="s">
        <v>318</v>
      </c>
      <c r="E3530" t="s">
        <v>202</v>
      </c>
      <c r="F3530" t="s">
        <v>88</v>
      </c>
      <c r="G3530">
        <v>8</v>
      </c>
      <c r="H3530">
        <v>0.2</v>
      </c>
      <c r="I3530" s="2">
        <v>786336</v>
      </c>
      <c r="J3530" t="str">
        <f>_xlfn.XLOOKUP(tblOrders[[#This Row],[CustomerID]], tblCustomers[CustomerID], tblCustomers[CustomerName])</f>
        <v>Customer 209</v>
      </c>
      <c r="K3530" t="str">
        <f>_xlfn.XLOOKUP(tblOrders[[#This Row],[CustomerID]], tblCustomers[CustomerID], tblCustomers[Segment])</f>
        <v>Corporate</v>
      </c>
      <c r="L3530" t="str">
        <f>_xlfn.XLOOKUP(tblOrders[[#This Row],[ProductID]], tblProducts[ProductID], tblProducts[Category])</f>
        <v>Office</v>
      </c>
      <c r="M3530">
        <f>_xlfn.XLOOKUP(tblOrders[[#This Row],[ProductID]], tblProducts[ProductID], tblProducts[CostPrice])</f>
        <v>39205</v>
      </c>
      <c r="N3530">
        <f>tblOrders[[#This Row],[Sales]]-(tblOrders[[#This Row],[CostPrice]]*tblOrders[[#This Row],[Quantity]])</f>
        <v>472696</v>
      </c>
      <c r="O3530" t="str">
        <f>TEXT(tblOrders[[#This Row],[Date]],"mmm-yyyy")</f>
        <v>Mar-2025</v>
      </c>
      <c r="P3530" t="str">
        <f>_xlfn.XLOOKUP(tblOrders[[#This Row],[OrderID]], tblReturns[OrderID], tblReturns[Returned])</f>
        <v>No</v>
      </c>
      <c r="Q3530" t="str">
        <f>_xlfn.XLOOKUP(tblOrders[[#This Row],[OrderID]], tblShipping[OrderID], tblShipping[ShipMode])</f>
        <v>Express</v>
      </c>
      <c r="R3530" t="str">
        <f>IFERROR(_xlfn.XLOOKUP(A3529, tblCustomers[CustomerID], tblCustomers[CustomerName]), "Not Found")</f>
        <v>Not Found</v>
      </c>
      <c r="S3530" t="str">
        <f>IF(tblOrders[[#This Row],[Sales]]&gt;1000000,"High Value","Standard")</f>
        <v>Standard</v>
      </c>
      <c r="T3530" t="str">
        <f>_xlfn.XLOOKUP(tblOrders[[#This Row],[ProductID]], tblProducts[ProductID], tblProducts[ProductName])</f>
        <v>Product 74</v>
      </c>
      <c r="U3530">
        <f>_xlfn.XLOOKUP(tblOrders[[#This Row],[SalesRepID]], tblSalesreps[RepID], tblSalesreps[Target])</f>
        <v>10652665</v>
      </c>
    </row>
    <row r="3531" spans="1:21">
      <c r="A3531" t="s">
        <v>4328</v>
      </c>
      <c r="B3531" s="7" t="s">
        <v>102</v>
      </c>
      <c r="C3531" t="s">
        <v>1155</v>
      </c>
      <c r="D3531" t="s">
        <v>546</v>
      </c>
      <c r="E3531" t="s">
        <v>13</v>
      </c>
      <c r="F3531" t="s">
        <v>20</v>
      </c>
      <c r="G3531">
        <v>6</v>
      </c>
      <c r="H3531">
        <v>0.15</v>
      </c>
      <c r="I3531" s="2">
        <v>682655.4</v>
      </c>
      <c r="J3531" t="str">
        <f>_xlfn.XLOOKUP(tblOrders[[#This Row],[CustomerID]], tblCustomers[CustomerID], tblCustomers[CustomerName])</f>
        <v>Customer 92</v>
      </c>
      <c r="K3531" t="str">
        <f>_xlfn.XLOOKUP(tblOrders[[#This Row],[CustomerID]], tblCustomers[CustomerID], tblCustomers[Segment])</f>
        <v>SME</v>
      </c>
      <c r="L3531" t="str">
        <f>_xlfn.XLOOKUP(tblOrders[[#This Row],[ProductID]], tblProducts[ProductID], tblProducts[Category])</f>
        <v>Home</v>
      </c>
      <c r="M3531">
        <f>_xlfn.XLOOKUP(tblOrders[[#This Row],[ProductID]], tblProducts[ProductID], tblProducts[CostPrice])</f>
        <v>51783</v>
      </c>
      <c r="N3531">
        <f>tblOrders[[#This Row],[Sales]]-(tblOrders[[#This Row],[CostPrice]]*tblOrders[[#This Row],[Quantity]])</f>
        <v>371957.4</v>
      </c>
      <c r="O3531" t="str">
        <f>TEXT(tblOrders[[#This Row],[Date]],"mmm-yyyy")</f>
        <v>Oct-2025</v>
      </c>
      <c r="P3531" t="str">
        <f>_xlfn.XLOOKUP(tblOrders[[#This Row],[OrderID]], tblReturns[OrderID], tblReturns[Returned])</f>
        <v>No</v>
      </c>
      <c r="Q3531" t="str">
        <f>_xlfn.XLOOKUP(tblOrders[[#This Row],[OrderID]], tblShipping[OrderID], tblShipping[ShipMode])</f>
        <v>Pickup</v>
      </c>
      <c r="R3531" t="str">
        <f>IFERROR(_xlfn.XLOOKUP(A3530, tblCustomers[CustomerID], tblCustomers[CustomerName]), "Not Found")</f>
        <v>Not Found</v>
      </c>
      <c r="S3531" t="str">
        <f>IF(tblOrders[[#This Row],[Sales]]&gt;1000000,"High Value","Standard")</f>
        <v>Standard</v>
      </c>
      <c r="T3531" t="str">
        <f>_xlfn.XLOOKUP(tblOrders[[#This Row],[ProductID]], tblProducts[ProductID], tblProducts[ProductName])</f>
        <v>Product 14</v>
      </c>
      <c r="U3531">
        <f>_xlfn.XLOOKUP(tblOrders[[#This Row],[SalesRepID]], tblSalesreps[RepID], tblSalesreps[Target])</f>
        <v>11852878</v>
      </c>
    </row>
    <row r="3532" spans="1:21">
      <c r="A3532" t="s">
        <v>4329</v>
      </c>
      <c r="B3532" s="7" t="s">
        <v>840</v>
      </c>
      <c r="C3532" t="s">
        <v>1046</v>
      </c>
      <c r="D3532" t="s">
        <v>914</v>
      </c>
      <c r="E3532" t="s">
        <v>87</v>
      </c>
      <c r="F3532" t="s">
        <v>20</v>
      </c>
      <c r="G3532">
        <v>2</v>
      </c>
      <c r="H3532">
        <v>0</v>
      </c>
      <c r="I3532" s="2">
        <v>71310</v>
      </c>
      <c r="J3532" t="str">
        <f>_xlfn.XLOOKUP(tblOrders[[#This Row],[CustomerID]], tblCustomers[CustomerID], tblCustomers[CustomerName])</f>
        <v>Customer 52</v>
      </c>
      <c r="K3532" t="str">
        <f>_xlfn.XLOOKUP(tblOrders[[#This Row],[CustomerID]], tblCustomers[CustomerID], tblCustomers[Segment])</f>
        <v>Consumer</v>
      </c>
      <c r="L3532" t="str">
        <f>_xlfn.XLOOKUP(tblOrders[[#This Row],[ProductID]], tblProducts[ProductID], tblProducts[Category])</f>
        <v>Office</v>
      </c>
      <c r="M3532">
        <f>_xlfn.XLOOKUP(tblOrders[[#This Row],[ProductID]], tblProducts[ProductID], tblProducts[CostPrice])</f>
        <v>24464</v>
      </c>
      <c r="N3532">
        <f>tblOrders[[#This Row],[Sales]]-(tblOrders[[#This Row],[CostPrice]]*tblOrders[[#This Row],[Quantity]])</f>
        <v>22382</v>
      </c>
      <c r="O3532" t="str">
        <f>TEXT(tblOrders[[#This Row],[Date]],"mmm-yyyy")</f>
        <v>Jul-2025</v>
      </c>
      <c r="P3532" t="str">
        <f>_xlfn.XLOOKUP(tblOrders[[#This Row],[OrderID]], tblReturns[OrderID], tblReturns[Returned])</f>
        <v>No</v>
      </c>
      <c r="Q3532" t="str">
        <f>_xlfn.XLOOKUP(tblOrders[[#This Row],[OrderID]], tblShipping[OrderID], tblShipping[ShipMode])</f>
        <v>Standard</v>
      </c>
      <c r="R3532" t="str">
        <f>IFERROR(_xlfn.XLOOKUP(A3531, tblCustomers[CustomerID], tblCustomers[CustomerName]), "Not Found")</f>
        <v>Not Found</v>
      </c>
      <c r="S3532" t="str">
        <f>IF(tblOrders[[#This Row],[Sales]]&gt;1000000,"High Value","Standard")</f>
        <v>Standard</v>
      </c>
      <c r="T3532" t="str">
        <f>_xlfn.XLOOKUP(tblOrders[[#This Row],[ProductID]], tblProducts[ProductID], tblProducts[ProductName])</f>
        <v>Product 46</v>
      </c>
      <c r="U3532">
        <f>_xlfn.XLOOKUP(tblOrders[[#This Row],[SalesRepID]], tblSalesreps[RepID], tblSalesreps[Target])</f>
        <v>18500989</v>
      </c>
    </row>
    <row r="3533" spans="1:21">
      <c r="A3533" t="s">
        <v>4330</v>
      </c>
      <c r="B3533" s="7" t="s">
        <v>1302</v>
      </c>
      <c r="C3533" t="s">
        <v>487</v>
      </c>
      <c r="D3533" t="s">
        <v>155</v>
      </c>
      <c r="E3533" t="s">
        <v>87</v>
      </c>
      <c r="F3533" t="s">
        <v>20</v>
      </c>
      <c r="G3533">
        <v>8</v>
      </c>
      <c r="H3533">
        <v>0.2</v>
      </c>
      <c r="I3533" s="2">
        <v>587020.80000000005</v>
      </c>
      <c r="J3533" t="str">
        <f>_xlfn.XLOOKUP(tblOrders[[#This Row],[CustomerID]], tblCustomers[CustomerID], tblCustomers[CustomerName])</f>
        <v>Customer 297</v>
      </c>
      <c r="K3533" t="str">
        <f>_xlfn.XLOOKUP(tblOrders[[#This Row],[CustomerID]], tblCustomers[CustomerID], tblCustomers[Segment])</f>
        <v>Corporate</v>
      </c>
      <c r="L3533" t="str">
        <f>_xlfn.XLOOKUP(tblOrders[[#This Row],[ProductID]], tblProducts[ProductID], tblProducts[Category])</f>
        <v>Electronics</v>
      </c>
      <c r="M3533">
        <f>_xlfn.XLOOKUP(tblOrders[[#This Row],[ProductID]], tblProducts[ProductID], tblProducts[CostPrice])</f>
        <v>23271</v>
      </c>
      <c r="N3533">
        <f>tblOrders[[#This Row],[Sales]]-(tblOrders[[#This Row],[CostPrice]]*tblOrders[[#This Row],[Quantity]])</f>
        <v>400852.80000000005</v>
      </c>
      <c r="O3533" t="str">
        <f>TEXT(tblOrders[[#This Row],[Date]],"mmm-yyyy")</f>
        <v>Aug-2025</v>
      </c>
      <c r="P3533" t="str">
        <f>_xlfn.XLOOKUP(tblOrders[[#This Row],[OrderID]], tblReturns[OrderID], tblReturns[Returned])</f>
        <v>No</v>
      </c>
      <c r="Q3533" t="str">
        <f>_xlfn.XLOOKUP(tblOrders[[#This Row],[OrderID]], tblShipping[OrderID], tblShipping[ShipMode])</f>
        <v>Express</v>
      </c>
      <c r="R3533" t="str">
        <f>IFERROR(_xlfn.XLOOKUP(A3532, tblCustomers[CustomerID], tblCustomers[CustomerName]), "Not Found")</f>
        <v>Not Found</v>
      </c>
      <c r="S3533" t="str">
        <f>IF(tblOrders[[#This Row],[Sales]]&gt;1000000,"High Value","Standard")</f>
        <v>Standard</v>
      </c>
      <c r="T3533" t="str">
        <f>_xlfn.XLOOKUP(tblOrders[[#This Row],[ProductID]], tblProducts[ProductID], tblProducts[ProductName])</f>
        <v>Product 48</v>
      </c>
      <c r="U3533">
        <f>_xlfn.XLOOKUP(tblOrders[[#This Row],[SalesRepID]], tblSalesreps[RepID], tblSalesreps[Target])</f>
        <v>18500989</v>
      </c>
    </row>
    <row r="3534" spans="1:21">
      <c r="A3534" t="s">
        <v>4331</v>
      </c>
      <c r="B3534" s="7" t="s">
        <v>1190</v>
      </c>
      <c r="C3534" t="s">
        <v>1160</v>
      </c>
      <c r="D3534" t="s">
        <v>193</v>
      </c>
      <c r="E3534" t="s">
        <v>87</v>
      </c>
      <c r="F3534" t="s">
        <v>20</v>
      </c>
      <c r="G3534">
        <v>10</v>
      </c>
      <c r="H3534">
        <v>0.1</v>
      </c>
      <c r="I3534" s="2">
        <v>716436</v>
      </c>
      <c r="J3534" t="str">
        <f>_xlfn.XLOOKUP(tblOrders[[#This Row],[CustomerID]], tblCustomers[CustomerID], tblCustomers[CustomerName])</f>
        <v>Customer 89</v>
      </c>
      <c r="K3534" t="str">
        <f>_xlfn.XLOOKUP(tblOrders[[#This Row],[CustomerID]], tblCustomers[CustomerID], tblCustomers[Segment])</f>
        <v>Consumer</v>
      </c>
      <c r="L3534" t="str">
        <f>_xlfn.XLOOKUP(tblOrders[[#This Row],[ProductID]], tblProducts[ProductID], tblProducts[Category])</f>
        <v>Office</v>
      </c>
      <c r="M3534">
        <f>_xlfn.XLOOKUP(tblOrders[[#This Row],[ProductID]], tblProducts[ProductID], tblProducts[CostPrice])</f>
        <v>44099</v>
      </c>
      <c r="N3534">
        <f>tblOrders[[#This Row],[Sales]]-(tblOrders[[#This Row],[CostPrice]]*tblOrders[[#This Row],[Quantity]])</f>
        <v>275446</v>
      </c>
      <c r="O3534" t="str">
        <f>TEXT(tblOrders[[#This Row],[Date]],"mmm-yyyy")</f>
        <v>Oct-2025</v>
      </c>
      <c r="P3534" t="str">
        <f>_xlfn.XLOOKUP(tblOrders[[#This Row],[OrderID]], tblReturns[OrderID], tblReturns[Returned])</f>
        <v>No</v>
      </c>
      <c r="Q3534" t="str">
        <f>_xlfn.XLOOKUP(tblOrders[[#This Row],[OrderID]], tblShipping[OrderID], tblShipping[ShipMode])</f>
        <v>Express</v>
      </c>
      <c r="R3534" t="str">
        <f>IFERROR(_xlfn.XLOOKUP(A3533, tblCustomers[CustomerID], tblCustomers[CustomerName]), "Not Found")</f>
        <v>Not Found</v>
      </c>
      <c r="S3534" t="str">
        <f>IF(tblOrders[[#This Row],[Sales]]&gt;1000000,"High Value","Standard")</f>
        <v>Standard</v>
      </c>
      <c r="T3534" t="str">
        <f>_xlfn.XLOOKUP(tblOrders[[#This Row],[ProductID]], tblProducts[ProductID], tblProducts[ProductName])</f>
        <v>Product 44</v>
      </c>
      <c r="U3534">
        <f>_xlfn.XLOOKUP(tblOrders[[#This Row],[SalesRepID]], tblSalesreps[RepID], tblSalesreps[Target])</f>
        <v>18500989</v>
      </c>
    </row>
    <row r="3535" spans="1:21">
      <c r="A3535" t="s">
        <v>4332</v>
      </c>
      <c r="B3535" s="7" t="s">
        <v>121</v>
      </c>
      <c r="C3535" t="s">
        <v>1525</v>
      </c>
      <c r="D3535" t="s">
        <v>92</v>
      </c>
      <c r="E3535" t="s">
        <v>87</v>
      </c>
      <c r="F3535" t="s">
        <v>51</v>
      </c>
      <c r="G3535">
        <v>1</v>
      </c>
      <c r="H3535">
        <v>0.05</v>
      </c>
      <c r="I3535" s="2">
        <v>5102.45</v>
      </c>
      <c r="J3535" t="str">
        <f>_xlfn.XLOOKUP(tblOrders[[#This Row],[CustomerID]], tblCustomers[CustomerID], tblCustomers[CustomerName])</f>
        <v>Customer 223</v>
      </c>
      <c r="K3535" t="str">
        <f>_xlfn.XLOOKUP(tblOrders[[#This Row],[CustomerID]], tblCustomers[CustomerID], tblCustomers[Segment])</f>
        <v>SME</v>
      </c>
      <c r="L3535" t="str">
        <f>_xlfn.XLOOKUP(tblOrders[[#This Row],[ProductID]], tblProducts[ProductID], tblProducts[Category])</f>
        <v>Home</v>
      </c>
      <c r="M3535">
        <f>_xlfn.XLOOKUP(tblOrders[[#This Row],[ProductID]], tblProducts[ProductID], tblProducts[CostPrice])</f>
        <v>65463</v>
      </c>
      <c r="N3535">
        <f>tblOrders[[#This Row],[Sales]]-(tblOrders[[#This Row],[CostPrice]]*tblOrders[[#This Row],[Quantity]])</f>
        <v>-60360.55</v>
      </c>
      <c r="O3535" t="str">
        <f>TEXT(tblOrders[[#This Row],[Date]],"mmm-yyyy")</f>
        <v>Oct-2025</v>
      </c>
      <c r="P3535" t="str">
        <f>_xlfn.XLOOKUP(tblOrders[[#This Row],[OrderID]], tblReturns[OrderID], tblReturns[Returned])</f>
        <v>No</v>
      </c>
      <c r="Q3535" t="str">
        <f>_xlfn.XLOOKUP(tblOrders[[#This Row],[OrderID]], tblShipping[OrderID], tblShipping[ShipMode])</f>
        <v>Standard</v>
      </c>
      <c r="R3535" t="str">
        <f>IFERROR(_xlfn.XLOOKUP(A3534, tblCustomers[CustomerID], tblCustomers[CustomerName]), "Not Found")</f>
        <v>Not Found</v>
      </c>
      <c r="S3535" t="str">
        <f>IF(tblOrders[[#This Row],[Sales]]&gt;1000000,"High Value","Standard")</f>
        <v>Standard</v>
      </c>
      <c r="T3535" t="str">
        <f>_xlfn.XLOOKUP(tblOrders[[#This Row],[ProductID]], tblProducts[ProductID], tblProducts[ProductName])</f>
        <v>Product 32</v>
      </c>
      <c r="U3535">
        <f>_xlfn.XLOOKUP(tblOrders[[#This Row],[SalesRepID]], tblSalesreps[RepID], tblSalesreps[Target])</f>
        <v>18500989</v>
      </c>
    </row>
    <row r="3536" spans="1:21">
      <c r="A3536" t="s">
        <v>4333</v>
      </c>
      <c r="B3536" s="7" t="s">
        <v>875</v>
      </c>
      <c r="C3536" t="s">
        <v>1806</v>
      </c>
      <c r="D3536" t="s">
        <v>422</v>
      </c>
      <c r="E3536" t="s">
        <v>56</v>
      </c>
      <c r="F3536" t="s">
        <v>26</v>
      </c>
      <c r="G3536">
        <v>10</v>
      </c>
      <c r="H3536">
        <v>0.1</v>
      </c>
      <c r="I3536" s="2">
        <v>76968</v>
      </c>
      <c r="J3536" t="str">
        <f>_xlfn.XLOOKUP(tblOrders[[#This Row],[CustomerID]], tblCustomers[CustomerID], tblCustomers[CustomerName])</f>
        <v>Customer 9</v>
      </c>
      <c r="K3536" t="str">
        <f>_xlfn.XLOOKUP(tblOrders[[#This Row],[CustomerID]], tblCustomers[CustomerID], tblCustomers[Segment])</f>
        <v>Consumer</v>
      </c>
      <c r="L3536" t="str">
        <f>_xlfn.XLOOKUP(tblOrders[[#This Row],[ProductID]], tblProducts[ProductID], tblProducts[Category])</f>
        <v>Furniture</v>
      </c>
      <c r="M3536">
        <f>_xlfn.XLOOKUP(tblOrders[[#This Row],[ProductID]], tblProducts[ProductID], tblProducts[CostPrice])</f>
        <v>69526</v>
      </c>
      <c r="N3536">
        <f>tblOrders[[#This Row],[Sales]]-(tblOrders[[#This Row],[CostPrice]]*tblOrders[[#This Row],[Quantity]])</f>
        <v>-618292</v>
      </c>
      <c r="O3536" t="str">
        <f>TEXT(tblOrders[[#This Row],[Date]],"mmm-yyyy")</f>
        <v>Oct-2025</v>
      </c>
      <c r="P3536" t="str">
        <f>_xlfn.XLOOKUP(tblOrders[[#This Row],[OrderID]], tblReturns[OrderID], tblReturns[Returned])</f>
        <v>No</v>
      </c>
      <c r="Q3536" t="str">
        <f>_xlfn.XLOOKUP(tblOrders[[#This Row],[OrderID]], tblShipping[OrderID], tblShipping[ShipMode])</f>
        <v>Standard</v>
      </c>
      <c r="R3536" t="str">
        <f>IFERROR(_xlfn.XLOOKUP(A3535, tblCustomers[CustomerID], tblCustomers[CustomerName]), "Not Found")</f>
        <v>Not Found</v>
      </c>
      <c r="S3536" t="str">
        <f>IF(tblOrders[[#This Row],[Sales]]&gt;1000000,"High Value","Standard")</f>
        <v>Standard</v>
      </c>
      <c r="T3536" t="str">
        <f>_xlfn.XLOOKUP(tblOrders[[#This Row],[ProductID]], tblProducts[ProductID], tblProducts[ProductName])</f>
        <v>Product 36</v>
      </c>
      <c r="U3536">
        <f>_xlfn.XLOOKUP(tblOrders[[#This Row],[SalesRepID]], tblSalesreps[RepID], tblSalesreps[Target])</f>
        <v>14265630</v>
      </c>
    </row>
    <row r="3537" spans="1:21">
      <c r="A3537" t="s">
        <v>4334</v>
      </c>
      <c r="B3537" s="7" t="s">
        <v>428</v>
      </c>
      <c r="C3537" t="s">
        <v>358</v>
      </c>
      <c r="D3537" t="s">
        <v>510</v>
      </c>
      <c r="E3537" t="s">
        <v>45</v>
      </c>
      <c r="F3537" t="s">
        <v>88</v>
      </c>
      <c r="G3537">
        <v>3</v>
      </c>
      <c r="H3537">
        <v>0.05</v>
      </c>
      <c r="I3537" s="2">
        <v>321682.34999999998</v>
      </c>
      <c r="J3537" t="str">
        <f>_xlfn.XLOOKUP(tblOrders[[#This Row],[CustomerID]], tblCustomers[CustomerID], tblCustomers[CustomerName])</f>
        <v>Customer 285</v>
      </c>
      <c r="K3537" t="str">
        <f>_xlfn.XLOOKUP(tblOrders[[#This Row],[CustomerID]], tblCustomers[CustomerID], tblCustomers[Segment])</f>
        <v>Corporate</v>
      </c>
      <c r="L3537" t="str">
        <f>_xlfn.XLOOKUP(tblOrders[[#This Row],[ProductID]], tblProducts[ProductID], tblProducts[Category])</f>
        <v>Furniture</v>
      </c>
      <c r="M3537">
        <f>_xlfn.XLOOKUP(tblOrders[[#This Row],[ProductID]], tblProducts[ProductID], tblProducts[CostPrice])</f>
        <v>67718</v>
      </c>
      <c r="N3537">
        <f>tblOrders[[#This Row],[Sales]]-(tblOrders[[#This Row],[CostPrice]]*tblOrders[[#This Row],[Quantity]])</f>
        <v>118528.34999999998</v>
      </c>
      <c r="O3537" t="str">
        <f>TEXT(tblOrders[[#This Row],[Date]],"mmm-yyyy")</f>
        <v>May-2025</v>
      </c>
      <c r="P3537" t="str">
        <f>_xlfn.XLOOKUP(tblOrders[[#This Row],[OrderID]], tblReturns[OrderID], tblReturns[Returned])</f>
        <v>No</v>
      </c>
      <c r="Q3537" t="str">
        <f>_xlfn.XLOOKUP(tblOrders[[#This Row],[OrderID]], tblShipping[OrderID], tblShipping[ShipMode])</f>
        <v>Express</v>
      </c>
      <c r="R3537" t="str">
        <f>IFERROR(_xlfn.XLOOKUP(A3536, tblCustomers[CustomerID], tblCustomers[CustomerName]), "Not Found")</f>
        <v>Not Found</v>
      </c>
      <c r="S3537" t="str">
        <f>IF(tblOrders[[#This Row],[Sales]]&gt;1000000,"High Value","Standard")</f>
        <v>Standard</v>
      </c>
      <c r="T3537" t="str">
        <f>_xlfn.XLOOKUP(tblOrders[[#This Row],[ProductID]], tblProducts[ProductID], tblProducts[ProductName])</f>
        <v>Product 81</v>
      </c>
      <c r="U3537">
        <f>_xlfn.XLOOKUP(tblOrders[[#This Row],[SalesRepID]], tblSalesreps[RepID], tblSalesreps[Target])</f>
        <v>11319839</v>
      </c>
    </row>
    <row r="3538" spans="1:21">
      <c r="A3538" t="s">
        <v>4335</v>
      </c>
      <c r="B3538" s="7" t="s">
        <v>918</v>
      </c>
      <c r="C3538" t="s">
        <v>95</v>
      </c>
      <c r="D3538" t="s">
        <v>226</v>
      </c>
      <c r="E3538" t="s">
        <v>105</v>
      </c>
      <c r="F3538" t="s">
        <v>26</v>
      </c>
      <c r="G3538">
        <v>8</v>
      </c>
      <c r="H3538">
        <v>0.15</v>
      </c>
      <c r="I3538" s="2">
        <v>468091.6</v>
      </c>
      <c r="J3538" t="str">
        <f>_xlfn.XLOOKUP(tblOrders[[#This Row],[CustomerID]], tblCustomers[CustomerID], tblCustomers[CustomerName])</f>
        <v>Customer 37</v>
      </c>
      <c r="K3538" t="str">
        <f>_xlfn.XLOOKUP(tblOrders[[#This Row],[CustomerID]], tblCustomers[CustomerID], tblCustomers[Segment])</f>
        <v>Consumer</v>
      </c>
      <c r="L3538" t="str">
        <f>_xlfn.XLOOKUP(tblOrders[[#This Row],[ProductID]], tblProducts[ProductID], tblProducts[Category])</f>
        <v>Furniture</v>
      </c>
      <c r="M3538">
        <f>_xlfn.XLOOKUP(tblOrders[[#This Row],[ProductID]], tblProducts[ProductID], tblProducts[CostPrice])</f>
        <v>75432</v>
      </c>
      <c r="N3538">
        <f>tblOrders[[#This Row],[Sales]]-(tblOrders[[#This Row],[CostPrice]]*tblOrders[[#This Row],[Quantity]])</f>
        <v>-135364.40000000002</v>
      </c>
      <c r="O3538" t="str">
        <f>TEXT(tblOrders[[#This Row],[Date]],"mmm-yyyy")</f>
        <v>May-2025</v>
      </c>
      <c r="P3538" t="str">
        <f>_xlfn.XLOOKUP(tblOrders[[#This Row],[OrderID]], tblReturns[OrderID], tblReturns[Returned])</f>
        <v>No</v>
      </c>
      <c r="Q3538" t="str">
        <f>_xlfn.XLOOKUP(tblOrders[[#This Row],[OrderID]], tblShipping[OrderID], tblShipping[ShipMode])</f>
        <v>Standard</v>
      </c>
      <c r="R3538" t="str">
        <f>IFERROR(_xlfn.XLOOKUP(A3537, tblCustomers[CustomerID], tblCustomers[CustomerName]), "Not Found")</f>
        <v>Not Found</v>
      </c>
      <c r="S3538" t="str">
        <f>IF(tblOrders[[#This Row],[Sales]]&gt;1000000,"High Value","Standard")</f>
        <v>Standard</v>
      </c>
      <c r="T3538" t="str">
        <f>_xlfn.XLOOKUP(tblOrders[[#This Row],[ProductID]], tblProducts[ProductID], tblProducts[ProductName])</f>
        <v>Product 88</v>
      </c>
      <c r="U3538">
        <f>_xlfn.XLOOKUP(tblOrders[[#This Row],[SalesRepID]], tblSalesreps[RepID], tblSalesreps[Target])</f>
        <v>8698154</v>
      </c>
    </row>
    <row r="3539" spans="1:21">
      <c r="A3539" t="s">
        <v>4336</v>
      </c>
      <c r="B3539" s="7" t="s">
        <v>1330</v>
      </c>
      <c r="C3539" t="s">
        <v>1036</v>
      </c>
      <c r="D3539" t="s">
        <v>158</v>
      </c>
      <c r="E3539" t="s">
        <v>186</v>
      </c>
      <c r="F3539" t="s">
        <v>88</v>
      </c>
      <c r="G3539">
        <v>4</v>
      </c>
      <c r="H3539">
        <v>0.1</v>
      </c>
      <c r="I3539" s="2">
        <v>139287.6</v>
      </c>
      <c r="J3539" t="str">
        <f>_xlfn.XLOOKUP(tblOrders[[#This Row],[CustomerID]], tblCustomers[CustomerID], tblCustomers[CustomerName])</f>
        <v>Customer 7</v>
      </c>
      <c r="K3539" t="str">
        <f>_xlfn.XLOOKUP(tblOrders[[#This Row],[CustomerID]], tblCustomers[CustomerID], tblCustomers[Segment])</f>
        <v>SME</v>
      </c>
      <c r="L3539" t="str">
        <f>_xlfn.XLOOKUP(tblOrders[[#This Row],[ProductID]], tblProducts[ProductID], tblProducts[Category])</f>
        <v>Home</v>
      </c>
      <c r="M3539">
        <f>_xlfn.XLOOKUP(tblOrders[[#This Row],[ProductID]], tblProducts[ProductID], tblProducts[CostPrice])</f>
        <v>6817</v>
      </c>
      <c r="N3539">
        <f>tblOrders[[#This Row],[Sales]]-(tblOrders[[#This Row],[CostPrice]]*tblOrders[[#This Row],[Quantity]])</f>
        <v>112019.6</v>
      </c>
      <c r="O3539" t="str">
        <f>TEXT(tblOrders[[#This Row],[Date]],"mmm-yyyy")</f>
        <v>Feb-2025</v>
      </c>
      <c r="P3539" t="str">
        <f>_xlfn.XLOOKUP(tblOrders[[#This Row],[OrderID]], tblReturns[OrderID], tblReturns[Returned])</f>
        <v>No</v>
      </c>
      <c r="Q3539" t="str">
        <f>_xlfn.XLOOKUP(tblOrders[[#This Row],[OrderID]], tblShipping[OrderID], tblShipping[ShipMode])</f>
        <v>Standard</v>
      </c>
      <c r="R3539" t="str">
        <f>IFERROR(_xlfn.XLOOKUP(A3538, tblCustomers[CustomerID], tblCustomers[CustomerName]), "Not Found")</f>
        <v>Not Found</v>
      </c>
      <c r="S3539" t="str">
        <f>IF(tblOrders[[#This Row],[Sales]]&gt;1000000,"High Value","Standard")</f>
        <v>Standard</v>
      </c>
      <c r="T3539" t="str">
        <f>_xlfn.XLOOKUP(tblOrders[[#This Row],[ProductID]], tblProducts[ProductID], tblProducts[ProductName])</f>
        <v>Product 7</v>
      </c>
      <c r="U3539">
        <f>_xlfn.XLOOKUP(tblOrders[[#This Row],[SalesRepID]], tblSalesreps[RepID], tblSalesreps[Target])</f>
        <v>15141830</v>
      </c>
    </row>
    <row r="3540" spans="1:21">
      <c r="A3540" t="s">
        <v>4337</v>
      </c>
      <c r="B3540" s="7" t="s">
        <v>500</v>
      </c>
      <c r="C3540" t="s">
        <v>389</v>
      </c>
      <c r="D3540" t="s">
        <v>162</v>
      </c>
      <c r="E3540" t="s">
        <v>69</v>
      </c>
      <c r="F3540" t="s">
        <v>26</v>
      </c>
      <c r="G3540">
        <v>7</v>
      </c>
      <c r="H3540">
        <v>0.1</v>
      </c>
      <c r="I3540" s="2">
        <v>45996.3</v>
      </c>
      <c r="J3540" t="str">
        <f>_xlfn.XLOOKUP(tblOrders[[#This Row],[CustomerID]], tblCustomers[CustomerID], tblCustomers[CustomerName])</f>
        <v>Customer 127</v>
      </c>
      <c r="K3540" t="str">
        <f>_xlfn.XLOOKUP(tblOrders[[#This Row],[CustomerID]], tblCustomers[CustomerID], tblCustomers[Segment])</f>
        <v>SME</v>
      </c>
      <c r="L3540" t="str">
        <f>_xlfn.XLOOKUP(tblOrders[[#This Row],[ProductID]], tblProducts[ProductID], tblProducts[Category])</f>
        <v>Furniture</v>
      </c>
      <c r="M3540">
        <f>_xlfn.XLOOKUP(tblOrders[[#This Row],[ProductID]], tblProducts[ProductID], tblProducts[CostPrice])</f>
        <v>62257</v>
      </c>
      <c r="N3540">
        <f>tblOrders[[#This Row],[Sales]]-(tblOrders[[#This Row],[CostPrice]]*tblOrders[[#This Row],[Quantity]])</f>
        <v>-389802.7</v>
      </c>
      <c r="O3540" t="str">
        <f>TEXT(tblOrders[[#This Row],[Date]],"mmm-yyyy")</f>
        <v>Jul-2025</v>
      </c>
      <c r="P3540" t="str">
        <f>_xlfn.XLOOKUP(tblOrders[[#This Row],[OrderID]], tblReturns[OrderID], tblReturns[Returned])</f>
        <v>No</v>
      </c>
      <c r="Q3540" t="str">
        <f>_xlfn.XLOOKUP(tblOrders[[#This Row],[OrderID]], tblShipping[OrderID], tblShipping[ShipMode])</f>
        <v>Standard</v>
      </c>
      <c r="R3540" t="str">
        <f>IFERROR(_xlfn.XLOOKUP(A3539, tblCustomers[CustomerID], tblCustomers[CustomerName]), "Not Found")</f>
        <v>Not Found</v>
      </c>
      <c r="S3540" t="str">
        <f>IF(tblOrders[[#This Row],[Sales]]&gt;1000000,"High Value","Standard")</f>
        <v>Standard</v>
      </c>
      <c r="T3540" t="str">
        <f>_xlfn.XLOOKUP(tblOrders[[#This Row],[ProductID]], tblProducts[ProductID], tblProducts[ProductName])</f>
        <v>Product 55</v>
      </c>
      <c r="U3540">
        <f>_xlfn.XLOOKUP(tblOrders[[#This Row],[SalesRepID]], tblSalesreps[RepID], tblSalesreps[Target])</f>
        <v>19473459</v>
      </c>
    </row>
    <row r="3541" spans="1:21">
      <c r="A3541" t="s">
        <v>4338</v>
      </c>
      <c r="B3541" s="7" t="s">
        <v>1302</v>
      </c>
      <c r="C3541" t="s">
        <v>447</v>
      </c>
      <c r="D3541" t="s">
        <v>137</v>
      </c>
      <c r="E3541" t="s">
        <v>40</v>
      </c>
      <c r="F3541" t="s">
        <v>88</v>
      </c>
      <c r="G3541">
        <v>3</v>
      </c>
      <c r="H3541">
        <v>0</v>
      </c>
      <c r="I3541" s="2">
        <v>138168</v>
      </c>
      <c r="J3541" t="str">
        <f>_xlfn.XLOOKUP(tblOrders[[#This Row],[CustomerID]], tblCustomers[CustomerID], tblCustomers[CustomerName])</f>
        <v>Customer 203</v>
      </c>
      <c r="K3541" t="str">
        <f>_xlfn.XLOOKUP(tblOrders[[#This Row],[CustomerID]], tblCustomers[CustomerID], tblCustomers[Segment])</f>
        <v>Consumer</v>
      </c>
      <c r="L3541" t="str">
        <f>_xlfn.XLOOKUP(tblOrders[[#This Row],[ProductID]], tblProducts[ProductID], tblProducts[Category])</f>
        <v>Home</v>
      </c>
      <c r="M3541">
        <f>_xlfn.XLOOKUP(tblOrders[[#This Row],[ProductID]], tblProducts[ProductID], tblProducts[CostPrice])</f>
        <v>26666</v>
      </c>
      <c r="N3541">
        <f>tblOrders[[#This Row],[Sales]]-(tblOrders[[#This Row],[CostPrice]]*tblOrders[[#This Row],[Quantity]])</f>
        <v>58170</v>
      </c>
      <c r="O3541" t="str">
        <f>TEXT(tblOrders[[#This Row],[Date]],"mmm-yyyy")</f>
        <v>Aug-2025</v>
      </c>
      <c r="P3541" t="str">
        <f>_xlfn.XLOOKUP(tblOrders[[#This Row],[OrderID]], tblReturns[OrderID], tblReturns[Returned])</f>
        <v>No</v>
      </c>
      <c r="Q3541" t="str">
        <f>_xlfn.XLOOKUP(tblOrders[[#This Row],[OrderID]], tblShipping[OrderID], tblShipping[ShipMode])</f>
        <v>Standard</v>
      </c>
      <c r="R3541" t="str">
        <f>IFERROR(_xlfn.XLOOKUP(A3540, tblCustomers[CustomerID], tblCustomers[CustomerName]), "Not Found")</f>
        <v>Not Found</v>
      </c>
      <c r="S3541" t="str">
        <f>IF(tblOrders[[#This Row],[Sales]]&gt;1000000,"High Value","Standard")</f>
        <v>Standard</v>
      </c>
      <c r="T3541" t="str">
        <f>_xlfn.XLOOKUP(tblOrders[[#This Row],[ProductID]], tblProducts[ProductID], tblProducts[ProductName])</f>
        <v>Product 76</v>
      </c>
      <c r="U3541">
        <f>_xlfn.XLOOKUP(tblOrders[[#This Row],[SalesRepID]], tblSalesreps[RepID], tblSalesreps[Target])</f>
        <v>6291486</v>
      </c>
    </row>
    <row r="3542" spans="1:21">
      <c r="A3542" t="s">
        <v>4339</v>
      </c>
      <c r="B3542" s="7" t="s">
        <v>1017</v>
      </c>
      <c r="C3542" t="s">
        <v>793</v>
      </c>
      <c r="D3542" t="s">
        <v>820</v>
      </c>
      <c r="E3542" t="s">
        <v>79</v>
      </c>
      <c r="F3542" t="s">
        <v>20</v>
      </c>
      <c r="G3542">
        <v>2</v>
      </c>
      <c r="H3542">
        <v>0.05</v>
      </c>
      <c r="I3542" s="2">
        <v>224277.9</v>
      </c>
      <c r="J3542" t="str">
        <f>_xlfn.XLOOKUP(tblOrders[[#This Row],[CustomerID]], tblCustomers[CustomerID], tblCustomers[CustomerName])</f>
        <v>Customer 42</v>
      </c>
      <c r="K3542" t="str">
        <f>_xlfn.XLOOKUP(tblOrders[[#This Row],[CustomerID]], tblCustomers[CustomerID], tblCustomers[Segment])</f>
        <v>Corporate</v>
      </c>
      <c r="L3542" t="str">
        <f>_xlfn.XLOOKUP(tblOrders[[#This Row],[ProductID]], tblProducts[ProductID], tblProducts[Category])</f>
        <v>Home</v>
      </c>
      <c r="M3542">
        <f>_xlfn.XLOOKUP(tblOrders[[#This Row],[ProductID]], tblProducts[ProductID], tblProducts[CostPrice])</f>
        <v>35035</v>
      </c>
      <c r="N3542">
        <f>tblOrders[[#This Row],[Sales]]-(tblOrders[[#This Row],[CostPrice]]*tblOrders[[#This Row],[Quantity]])</f>
        <v>154207.9</v>
      </c>
      <c r="O3542" t="str">
        <f>TEXT(tblOrders[[#This Row],[Date]],"mmm-yyyy")</f>
        <v>Nov-2025</v>
      </c>
      <c r="P3542" t="str">
        <f>_xlfn.XLOOKUP(tblOrders[[#This Row],[OrderID]], tblReturns[OrderID], tblReturns[Returned])</f>
        <v>No</v>
      </c>
      <c r="Q3542" t="str">
        <f>_xlfn.XLOOKUP(tblOrders[[#This Row],[OrderID]], tblShipping[OrderID], tblShipping[ShipMode])</f>
        <v>Express</v>
      </c>
      <c r="R3542" t="str">
        <f>IFERROR(_xlfn.XLOOKUP(A3541, tblCustomers[CustomerID], tblCustomers[CustomerName]), "Not Found")</f>
        <v>Not Found</v>
      </c>
      <c r="S3542" t="str">
        <f>IF(tblOrders[[#This Row],[Sales]]&gt;1000000,"High Value","Standard")</f>
        <v>Standard</v>
      </c>
      <c r="T3542" t="str">
        <f>_xlfn.XLOOKUP(tblOrders[[#This Row],[ProductID]], tblProducts[ProductID], tblProducts[ProductName])</f>
        <v>Product 20</v>
      </c>
      <c r="U3542">
        <f>_xlfn.XLOOKUP(tblOrders[[#This Row],[SalesRepID]], tblSalesreps[RepID], tblSalesreps[Target])</f>
        <v>8592536</v>
      </c>
    </row>
    <row r="3543" spans="1:21">
      <c r="A3543" t="s">
        <v>4340</v>
      </c>
      <c r="B3543" s="7" t="s">
        <v>862</v>
      </c>
      <c r="C3543" t="s">
        <v>1102</v>
      </c>
      <c r="D3543" t="s">
        <v>945</v>
      </c>
      <c r="E3543" t="s">
        <v>186</v>
      </c>
      <c r="F3543" t="s">
        <v>26</v>
      </c>
      <c r="G3543">
        <v>6</v>
      </c>
      <c r="H3543">
        <v>0</v>
      </c>
      <c r="I3543" s="2">
        <v>819096</v>
      </c>
      <c r="J3543" t="str">
        <f>_xlfn.XLOOKUP(tblOrders[[#This Row],[CustomerID]], tblCustomers[CustomerID], tblCustomers[CustomerName])</f>
        <v>Customer 90</v>
      </c>
      <c r="K3543" t="str">
        <f>_xlfn.XLOOKUP(tblOrders[[#This Row],[CustomerID]], tblCustomers[CustomerID], tblCustomers[Segment])</f>
        <v>Corporate</v>
      </c>
      <c r="L3543" t="str">
        <f>_xlfn.XLOOKUP(tblOrders[[#This Row],[ProductID]], tblProducts[ProductID], tblProducts[Category])</f>
        <v>Home</v>
      </c>
      <c r="M3543">
        <f>_xlfn.XLOOKUP(tblOrders[[#This Row],[ProductID]], tblProducts[ProductID], tblProducts[CostPrice])</f>
        <v>54711</v>
      </c>
      <c r="N3543">
        <f>tblOrders[[#This Row],[Sales]]-(tblOrders[[#This Row],[CostPrice]]*tblOrders[[#This Row],[Quantity]])</f>
        <v>490830</v>
      </c>
      <c r="O3543" t="str">
        <f>TEXT(tblOrders[[#This Row],[Date]],"mmm-yyyy")</f>
        <v>Mar-2025</v>
      </c>
      <c r="P3543" t="str">
        <f>_xlfn.XLOOKUP(tblOrders[[#This Row],[OrderID]], tblReturns[OrderID], tblReturns[Returned])</f>
        <v>No</v>
      </c>
      <c r="Q3543" t="str">
        <f>_xlfn.XLOOKUP(tblOrders[[#This Row],[OrderID]], tblShipping[OrderID], tblShipping[ShipMode])</f>
        <v>Standard</v>
      </c>
      <c r="R3543" t="str">
        <f>IFERROR(_xlfn.XLOOKUP(A3542, tblCustomers[CustomerID], tblCustomers[CustomerName]), "Not Found")</f>
        <v>Not Found</v>
      </c>
      <c r="S3543" t="str">
        <f>IF(tblOrders[[#This Row],[Sales]]&gt;1000000,"High Value","Standard")</f>
        <v>Standard</v>
      </c>
      <c r="T3543" t="str">
        <f>_xlfn.XLOOKUP(tblOrders[[#This Row],[ProductID]], tblProducts[ProductID], tblProducts[ProductName])</f>
        <v>Product 38</v>
      </c>
      <c r="U3543">
        <f>_xlfn.XLOOKUP(tblOrders[[#This Row],[SalesRepID]], tblSalesreps[RepID], tblSalesreps[Target])</f>
        <v>15141830</v>
      </c>
    </row>
    <row r="3544" spans="1:21">
      <c r="A3544" t="s">
        <v>4341</v>
      </c>
      <c r="B3544" s="7" t="s">
        <v>486</v>
      </c>
      <c r="C3544" t="s">
        <v>470</v>
      </c>
      <c r="D3544" t="s">
        <v>1029</v>
      </c>
      <c r="E3544" t="s">
        <v>202</v>
      </c>
      <c r="F3544" t="s">
        <v>51</v>
      </c>
      <c r="G3544">
        <v>3</v>
      </c>
      <c r="H3544">
        <v>0.2</v>
      </c>
      <c r="I3544" s="2">
        <v>196632</v>
      </c>
      <c r="J3544" t="str">
        <f>_xlfn.XLOOKUP(tblOrders[[#This Row],[CustomerID]], tblCustomers[CustomerID], tblCustomers[CustomerName])</f>
        <v>Customer 276</v>
      </c>
      <c r="K3544" t="str">
        <f>_xlfn.XLOOKUP(tblOrders[[#This Row],[CustomerID]], tblCustomers[CustomerID], tblCustomers[Segment])</f>
        <v>Consumer</v>
      </c>
      <c r="L3544" t="str">
        <f>_xlfn.XLOOKUP(tblOrders[[#This Row],[ProductID]], tblProducts[ProductID], tblProducts[Category])</f>
        <v>Furniture</v>
      </c>
      <c r="M3544">
        <f>_xlfn.XLOOKUP(tblOrders[[#This Row],[ProductID]], tblProducts[ProductID], tblProducts[CostPrice])</f>
        <v>74501</v>
      </c>
      <c r="N3544">
        <f>tblOrders[[#This Row],[Sales]]-(tblOrders[[#This Row],[CostPrice]]*tblOrders[[#This Row],[Quantity]])</f>
        <v>-26871</v>
      </c>
      <c r="O3544" t="str">
        <f>TEXT(tblOrders[[#This Row],[Date]],"mmm-yyyy")</f>
        <v>Sep-2025</v>
      </c>
      <c r="P3544" t="str">
        <f>_xlfn.XLOOKUP(tblOrders[[#This Row],[OrderID]], tblReturns[OrderID], tblReturns[Returned])</f>
        <v>No</v>
      </c>
      <c r="Q3544" t="str">
        <f>_xlfn.XLOOKUP(tblOrders[[#This Row],[OrderID]], tblShipping[OrderID], tblShipping[ShipMode])</f>
        <v>Pickup</v>
      </c>
      <c r="R3544" t="str">
        <f>IFERROR(_xlfn.XLOOKUP(A3543, tblCustomers[CustomerID], tblCustomers[CustomerName]), "Not Found")</f>
        <v>Not Found</v>
      </c>
      <c r="S3544" t="str">
        <f>IF(tblOrders[[#This Row],[Sales]]&gt;1000000,"High Value","Standard")</f>
        <v>Standard</v>
      </c>
      <c r="T3544" t="str">
        <f>_xlfn.XLOOKUP(tblOrders[[#This Row],[ProductID]], tblProducts[ProductID], tblProducts[ProductName])</f>
        <v>Product 18</v>
      </c>
      <c r="U3544">
        <f>_xlfn.XLOOKUP(tblOrders[[#This Row],[SalesRepID]], tblSalesreps[RepID], tblSalesreps[Target])</f>
        <v>10652665</v>
      </c>
    </row>
    <row r="3545" spans="1:21">
      <c r="A3545" t="s">
        <v>4342</v>
      </c>
      <c r="B3545" s="7" t="s">
        <v>293</v>
      </c>
      <c r="C3545" t="s">
        <v>1619</v>
      </c>
      <c r="D3545" t="s">
        <v>269</v>
      </c>
      <c r="E3545" t="s">
        <v>35</v>
      </c>
      <c r="F3545" t="s">
        <v>88</v>
      </c>
      <c r="G3545">
        <v>1</v>
      </c>
      <c r="H3545">
        <v>0.2</v>
      </c>
      <c r="I3545" s="2">
        <v>80682.399999999994</v>
      </c>
      <c r="J3545" t="str">
        <f>_xlfn.XLOOKUP(tblOrders[[#This Row],[CustomerID]], tblCustomers[CustomerID], tblCustomers[CustomerName])</f>
        <v>Customer 280</v>
      </c>
      <c r="K3545" t="str">
        <f>_xlfn.XLOOKUP(tblOrders[[#This Row],[CustomerID]], tblCustomers[CustomerID], tblCustomers[Segment])</f>
        <v>Consumer</v>
      </c>
      <c r="L3545" t="str">
        <f>_xlfn.XLOOKUP(tblOrders[[#This Row],[ProductID]], tblProducts[ProductID], tblProducts[Category])</f>
        <v>Office</v>
      </c>
      <c r="M3545">
        <f>_xlfn.XLOOKUP(tblOrders[[#This Row],[ProductID]], tblProducts[ProductID], tblProducts[CostPrice])</f>
        <v>28606</v>
      </c>
      <c r="N3545">
        <f>tblOrders[[#This Row],[Sales]]-(tblOrders[[#This Row],[CostPrice]]*tblOrders[[#This Row],[Quantity]])</f>
        <v>52076.399999999994</v>
      </c>
      <c r="O3545" t="str">
        <f>TEXT(tblOrders[[#This Row],[Date]],"mmm-yyyy")</f>
        <v>Feb-2025</v>
      </c>
      <c r="P3545" t="str">
        <f>_xlfn.XLOOKUP(tblOrders[[#This Row],[OrderID]], tblReturns[OrderID], tblReturns[Returned])</f>
        <v>No</v>
      </c>
      <c r="Q3545" t="str">
        <f>_xlfn.XLOOKUP(tblOrders[[#This Row],[OrderID]], tblShipping[OrderID], tblShipping[ShipMode])</f>
        <v>Express</v>
      </c>
      <c r="R3545" t="str">
        <f>IFERROR(_xlfn.XLOOKUP(A3544, tblCustomers[CustomerID], tblCustomers[CustomerName]), "Not Found")</f>
        <v>Not Found</v>
      </c>
      <c r="S3545" t="str">
        <f>IF(tblOrders[[#This Row],[Sales]]&gt;1000000,"High Value","Standard")</f>
        <v>Standard</v>
      </c>
      <c r="T3545" t="str">
        <f>_xlfn.XLOOKUP(tblOrders[[#This Row],[ProductID]], tblProducts[ProductID], tblProducts[ProductName])</f>
        <v>Product 62</v>
      </c>
      <c r="U3545">
        <f>_xlfn.XLOOKUP(tblOrders[[#This Row],[SalesRepID]], tblSalesreps[RepID], tblSalesreps[Target])</f>
        <v>19619177</v>
      </c>
    </row>
    <row r="3546" spans="1:21">
      <c r="A3546" t="s">
        <v>4343</v>
      </c>
      <c r="B3546" s="7" t="s">
        <v>631</v>
      </c>
      <c r="C3546" t="s">
        <v>1352</v>
      </c>
      <c r="D3546" t="s">
        <v>39</v>
      </c>
      <c r="E3546" t="s">
        <v>197</v>
      </c>
      <c r="F3546" t="s">
        <v>14</v>
      </c>
      <c r="G3546">
        <v>3</v>
      </c>
      <c r="H3546">
        <v>0.1</v>
      </c>
      <c r="I3546" s="2">
        <v>65888.100000000006</v>
      </c>
      <c r="J3546" t="str">
        <f>_xlfn.XLOOKUP(tblOrders[[#This Row],[CustomerID]], tblCustomers[CustomerID], tblCustomers[CustomerName])</f>
        <v>Customer 36</v>
      </c>
      <c r="K3546" t="str">
        <f>_xlfn.XLOOKUP(tblOrders[[#This Row],[CustomerID]], tblCustomers[CustomerID], tblCustomers[Segment])</f>
        <v>SME</v>
      </c>
      <c r="L3546" t="str">
        <f>_xlfn.XLOOKUP(tblOrders[[#This Row],[ProductID]], tblProducts[ProductID], tblProducts[Category])</f>
        <v>Office</v>
      </c>
      <c r="M3546">
        <f>_xlfn.XLOOKUP(tblOrders[[#This Row],[ProductID]], tblProducts[ProductID], tblProducts[CostPrice])</f>
        <v>63926</v>
      </c>
      <c r="N3546">
        <f>tblOrders[[#This Row],[Sales]]-(tblOrders[[#This Row],[CostPrice]]*tblOrders[[#This Row],[Quantity]])</f>
        <v>-125889.9</v>
      </c>
      <c r="O3546" t="str">
        <f>TEXT(tblOrders[[#This Row],[Date]],"mmm-yyyy")</f>
        <v>Jan-2025</v>
      </c>
      <c r="P3546" t="str">
        <f>_xlfn.XLOOKUP(tblOrders[[#This Row],[OrderID]], tblReturns[OrderID], tblReturns[Returned])</f>
        <v>No</v>
      </c>
      <c r="Q3546" t="str">
        <f>_xlfn.XLOOKUP(tblOrders[[#This Row],[OrderID]], tblShipping[OrderID], tblShipping[ShipMode])</f>
        <v>Pickup</v>
      </c>
      <c r="R3546" t="str">
        <f>IFERROR(_xlfn.XLOOKUP(A3545, tblCustomers[CustomerID], tblCustomers[CustomerName]), "Not Found")</f>
        <v>Not Found</v>
      </c>
      <c r="S3546" t="str">
        <f>IF(tblOrders[[#This Row],[Sales]]&gt;1000000,"High Value","Standard")</f>
        <v>Standard</v>
      </c>
      <c r="T3546" t="str">
        <f>_xlfn.XLOOKUP(tblOrders[[#This Row],[ProductID]], tblProducts[ProductID], tblProducts[ProductName])</f>
        <v>Product 4</v>
      </c>
      <c r="U3546">
        <f>_xlfn.XLOOKUP(tblOrders[[#This Row],[SalesRepID]], tblSalesreps[RepID], tblSalesreps[Target])</f>
        <v>19562258</v>
      </c>
    </row>
    <row r="3547" spans="1:21">
      <c r="A3547" t="s">
        <v>4344</v>
      </c>
      <c r="B3547" s="7" t="s">
        <v>337</v>
      </c>
      <c r="C3547" t="s">
        <v>402</v>
      </c>
      <c r="D3547" t="s">
        <v>382</v>
      </c>
      <c r="E3547" t="s">
        <v>50</v>
      </c>
      <c r="F3547" t="s">
        <v>14</v>
      </c>
      <c r="G3547">
        <v>9</v>
      </c>
      <c r="H3547">
        <v>0.2</v>
      </c>
      <c r="I3547" s="2">
        <v>259286.39999999999</v>
      </c>
      <c r="J3547" t="str">
        <f>_xlfn.XLOOKUP(tblOrders[[#This Row],[CustomerID]], tblCustomers[CustomerID], tblCustomers[CustomerName])</f>
        <v>Customer 217</v>
      </c>
      <c r="K3547" t="str">
        <f>_xlfn.XLOOKUP(tblOrders[[#This Row],[CustomerID]], tblCustomers[CustomerID], tblCustomers[Segment])</f>
        <v>SME</v>
      </c>
      <c r="L3547" t="str">
        <f>_xlfn.XLOOKUP(tblOrders[[#This Row],[ProductID]], tblProducts[ProductID], tblProducts[Category])</f>
        <v>Office</v>
      </c>
      <c r="M3547">
        <f>_xlfn.XLOOKUP(tblOrders[[#This Row],[ProductID]], tblProducts[ProductID], tblProducts[CostPrice])</f>
        <v>61777</v>
      </c>
      <c r="N3547">
        <f>tblOrders[[#This Row],[Sales]]-(tblOrders[[#This Row],[CostPrice]]*tblOrders[[#This Row],[Quantity]])</f>
        <v>-296706.59999999998</v>
      </c>
      <c r="O3547" t="str">
        <f>TEXT(tblOrders[[#This Row],[Date]],"mmm-yyyy")</f>
        <v>May-2025</v>
      </c>
      <c r="P3547" t="str">
        <f>_xlfn.XLOOKUP(tblOrders[[#This Row],[OrderID]], tblReturns[OrderID], tblReturns[Returned])</f>
        <v>No</v>
      </c>
      <c r="Q3547" t="str">
        <f>_xlfn.XLOOKUP(tblOrders[[#This Row],[OrderID]], tblShipping[OrderID], tblShipping[ShipMode])</f>
        <v>Express</v>
      </c>
      <c r="R3547" t="str">
        <f>IFERROR(_xlfn.XLOOKUP(A3546, tblCustomers[CustomerID], tblCustomers[CustomerName]), "Not Found")</f>
        <v>Not Found</v>
      </c>
      <c r="S3547" t="str">
        <f>IF(tblOrders[[#This Row],[Sales]]&gt;1000000,"High Value","Standard")</f>
        <v>Standard</v>
      </c>
      <c r="T3547" t="str">
        <f>_xlfn.XLOOKUP(tblOrders[[#This Row],[ProductID]], tblProducts[ProductID], tblProducts[ProductName])</f>
        <v>Product 65</v>
      </c>
      <c r="U3547">
        <f>_xlfn.XLOOKUP(tblOrders[[#This Row],[SalesRepID]], tblSalesreps[RepID], tblSalesreps[Target])</f>
        <v>17350666</v>
      </c>
    </row>
    <row r="3548" spans="1:21">
      <c r="A3548" t="s">
        <v>4345</v>
      </c>
      <c r="B3548" s="7" t="s">
        <v>619</v>
      </c>
      <c r="C3548" t="s">
        <v>1207</v>
      </c>
      <c r="D3548" t="s">
        <v>914</v>
      </c>
      <c r="E3548" t="s">
        <v>202</v>
      </c>
      <c r="F3548" t="s">
        <v>14</v>
      </c>
      <c r="G3548">
        <v>7</v>
      </c>
      <c r="H3548">
        <v>0</v>
      </c>
      <c r="I3548" s="2">
        <v>500766</v>
      </c>
      <c r="J3548" t="str">
        <f>_xlfn.XLOOKUP(tblOrders[[#This Row],[CustomerID]], tblCustomers[CustomerID], tblCustomers[CustomerName])</f>
        <v>Customer 298</v>
      </c>
      <c r="K3548" t="str">
        <f>_xlfn.XLOOKUP(tblOrders[[#This Row],[CustomerID]], tblCustomers[CustomerID], tblCustomers[Segment])</f>
        <v>Corporate</v>
      </c>
      <c r="L3548" t="str">
        <f>_xlfn.XLOOKUP(tblOrders[[#This Row],[ProductID]], tblProducts[ProductID], tblProducts[Category])</f>
        <v>Office</v>
      </c>
      <c r="M3548">
        <f>_xlfn.XLOOKUP(tblOrders[[#This Row],[ProductID]], tblProducts[ProductID], tblProducts[CostPrice])</f>
        <v>24464</v>
      </c>
      <c r="N3548">
        <f>tblOrders[[#This Row],[Sales]]-(tblOrders[[#This Row],[CostPrice]]*tblOrders[[#This Row],[Quantity]])</f>
        <v>329518</v>
      </c>
      <c r="O3548" t="str">
        <f>TEXT(tblOrders[[#This Row],[Date]],"mmm-yyyy")</f>
        <v>Mar-2025</v>
      </c>
      <c r="P3548" t="str">
        <f>_xlfn.XLOOKUP(tblOrders[[#This Row],[OrderID]], tblReturns[OrderID], tblReturns[Returned])</f>
        <v>No</v>
      </c>
      <c r="Q3548" t="str">
        <f>_xlfn.XLOOKUP(tblOrders[[#This Row],[OrderID]], tblShipping[OrderID], tblShipping[ShipMode])</f>
        <v>Standard</v>
      </c>
      <c r="R3548" t="str">
        <f>IFERROR(_xlfn.XLOOKUP(A3547, tblCustomers[CustomerID], tblCustomers[CustomerName]), "Not Found")</f>
        <v>Not Found</v>
      </c>
      <c r="S3548" t="str">
        <f>IF(tblOrders[[#This Row],[Sales]]&gt;1000000,"High Value","Standard")</f>
        <v>Standard</v>
      </c>
      <c r="T3548" t="str">
        <f>_xlfn.XLOOKUP(tblOrders[[#This Row],[ProductID]], tblProducts[ProductID], tblProducts[ProductName])</f>
        <v>Product 46</v>
      </c>
      <c r="U3548">
        <f>_xlfn.XLOOKUP(tblOrders[[#This Row],[SalesRepID]], tblSalesreps[RepID], tblSalesreps[Target])</f>
        <v>10652665</v>
      </c>
    </row>
    <row r="3549" spans="1:21">
      <c r="A3549" t="s">
        <v>4346</v>
      </c>
      <c r="B3549" s="7" t="s">
        <v>147</v>
      </c>
      <c r="C3549" t="s">
        <v>219</v>
      </c>
      <c r="D3549" t="s">
        <v>18</v>
      </c>
      <c r="E3549" t="s">
        <v>197</v>
      </c>
      <c r="F3549" t="s">
        <v>51</v>
      </c>
      <c r="G3549">
        <v>6</v>
      </c>
      <c r="H3549">
        <v>0.15</v>
      </c>
      <c r="I3549" s="2">
        <v>421591.5</v>
      </c>
      <c r="J3549" t="str">
        <f>_xlfn.XLOOKUP(tblOrders[[#This Row],[CustomerID]], tblCustomers[CustomerID], tblCustomers[CustomerName])</f>
        <v>Customer 82</v>
      </c>
      <c r="K3549" t="str">
        <f>_xlfn.XLOOKUP(tblOrders[[#This Row],[CustomerID]], tblCustomers[CustomerID], tblCustomers[Segment])</f>
        <v>Consumer</v>
      </c>
      <c r="L3549" t="str">
        <f>_xlfn.XLOOKUP(tblOrders[[#This Row],[ProductID]], tblProducts[ProductID], tblProducts[Category])</f>
        <v>Electronics</v>
      </c>
      <c r="M3549">
        <f>_xlfn.XLOOKUP(tblOrders[[#This Row],[ProductID]], tblProducts[ProductID], tblProducts[CostPrice])</f>
        <v>55008</v>
      </c>
      <c r="N3549">
        <f>tblOrders[[#This Row],[Sales]]-(tblOrders[[#This Row],[CostPrice]]*tblOrders[[#This Row],[Quantity]])</f>
        <v>91543.5</v>
      </c>
      <c r="O3549" t="str">
        <f>TEXT(tblOrders[[#This Row],[Date]],"mmm-yyyy")</f>
        <v>Feb-2025</v>
      </c>
      <c r="P3549" t="str">
        <f>_xlfn.XLOOKUP(tblOrders[[#This Row],[OrderID]], tblReturns[OrderID], tblReturns[Returned])</f>
        <v>No</v>
      </c>
      <c r="Q3549" t="str">
        <f>_xlfn.XLOOKUP(tblOrders[[#This Row],[OrderID]], tblShipping[OrderID], tblShipping[ShipMode])</f>
        <v>Standard</v>
      </c>
      <c r="R3549" t="str">
        <f>IFERROR(_xlfn.XLOOKUP(A3548, tblCustomers[CustomerID], tblCustomers[CustomerName]), "Not Found")</f>
        <v>Not Found</v>
      </c>
      <c r="S3549" t="str">
        <f>IF(tblOrders[[#This Row],[Sales]]&gt;1000000,"High Value","Standard")</f>
        <v>Standard</v>
      </c>
      <c r="T3549" t="str">
        <f>_xlfn.XLOOKUP(tblOrders[[#This Row],[ProductID]], tblProducts[ProductID], tblProducts[ProductName])</f>
        <v>Product 94</v>
      </c>
      <c r="U3549">
        <f>_xlfn.XLOOKUP(tblOrders[[#This Row],[SalesRepID]], tblSalesreps[RepID], tblSalesreps[Target])</f>
        <v>19562258</v>
      </c>
    </row>
    <row r="3550" spans="1:21">
      <c r="A3550" t="s">
        <v>4347</v>
      </c>
      <c r="B3550" s="7" t="s">
        <v>32</v>
      </c>
      <c r="C3550" t="s">
        <v>591</v>
      </c>
      <c r="D3550" t="s">
        <v>169</v>
      </c>
      <c r="E3550" t="s">
        <v>69</v>
      </c>
      <c r="F3550" t="s">
        <v>26</v>
      </c>
      <c r="G3550">
        <v>8</v>
      </c>
      <c r="H3550">
        <v>0.15</v>
      </c>
      <c r="I3550" s="2">
        <v>478407.2</v>
      </c>
      <c r="J3550" t="str">
        <f>_xlfn.XLOOKUP(tblOrders[[#This Row],[CustomerID]], tblCustomers[CustomerID], tblCustomers[CustomerName])</f>
        <v>Customer 98</v>
      </c>
      <c r="K3550" t="str">
        <f>_xlfn.XLOOKUP(tblOrders[[#This Row],[CustomerID]], tblCustomers[CustomerID], tblCustomers[Segment])</f>
        <v>Corporate</v>
      </c>
      <c r="L3550" t="str">
        <f>_xlfn.XLOOKUP(tblOrders[[#This Row],[ProductID]], tblProducts[ProductID], tblProducts[Category])</f>
        <v>Electronics</v>
      </c>
      <c r="M3550">
        <f>_xlfn.XLOOKUP(tblOrders[[#This Row],[ProductID]], tblProducts[ProductID], tblProducts[CostPrice])</f>
        <v>8587</v>
      </c>
      <c r="N3550">
        <f>tblOrders[[#This Row],[Sales]]-(tblOrders[[#This Row],[CostPrice]]*tblOrders[[#This Row],[Quantity]])</f>
        <v>409711.2</v>
      </c>
      <c r="O3550" t="str">
        <f>TEXT(tblOrders[[#This Row],[Date]],"mmm-yyyy")</f>
        <v>Dec-2025</v>
      </c>
      <c r="P3550" t="str">
        <f>_xlfn.XLOOKUP(tblOrders[[#This Row],[OrderID]], tblReturns[OrderID], tblReturns[Returned])</f>
        <v>No</v>
      </c>
      <c r="Q3550" t="str">
        <f>_xlfn.XLOOKUP(tblOrders[[#This Row],[OrderID]], tblShipping[OrderID], tblShipping[ShipMode])</f>
        <v>Express</v>
      </c>
      <c r="R3550" t="str">
        <f>IFERROR(_xlfn.XLOOKUP(A3549, tblCustomers[CustomerID], tblCustomers[CustomerName]), "Not Found")</f>
        <v>Not Found</v>
      </c>
      <c r="S3550" t="str">
        <f>IF(tblOrders[[#This Row],[Sales]]&gt;1000000,"High Value","Standard")</f>
        <v>Standard</v>
      </c>
      <c r="T3550" t="str">
        <f>_xlfn.XLOOKUP(tblOrders[[#This Row],[ProductID]], tblProducts[ProductID], tblProducts[ProductName])</f>
        <v>Product 9</v>
      </c>
      <c r="U3550">
        <f>_xlfn.XLOOKUP(tblOrders[[#This Row],[SalesRepID]], tblSalesreps[RepID], tblSalesreps[Target])</f>
        <v>19473459</v>
      </c>
    </row>
    <row r="3551" spans="1:21">
      <c r="A3551" t="s">
        <v>4348</v>
      </c>
      <c r="B3551" s="7" t="s">
        <v>250</v>
      </c>
      <c r="C3551" t="s">
        <v>498</v>
      </c>
      <c r="D3551" t="s">
        <v>1093</v>
      </c>
      <c r="E3551" t="s">
        <v>79</v>
      </c>
      <c r="F3551" t="s">
        <v>88</v>
      </c>
      <c r="G3551">
        <v>7</v>
      </c>
      <c r="H3551">
        <v>0</v>
      </c>
      <c r="I3551" s="2">
        <v>1008252</v>
      </c>
      <c r="J3551" t="str">
        <f>_xlfn.XLOOKUP(tblOrders[[#This Row],[CustomerID]], tblCustomers[CustomerID], tblCustomers[CustomerName])</f>
        <v>Customer 208</v>
      </c>
      <c r="K3551" t="str">
        <f>_xlfn.XLOOKUP(tblOrders[[#This Row],[CustomerID]], tblCustomers[CustomerID], tblCustomers[Segment])</f>
        <v>Corporate</v>
      </c>
      <c r="L3551" t="str">
        <f>_xlfn.XLOOKUP(tblOrders[[#This Row],[ProductID]], tblProducts[ProductID], tblProducts[Category])</f>
        <v>Office</v>
      </c>
      <c r="M3551">
        <f>_xlfn.XLOOKUP(tblOrders[[#This Row],[ProductID]], tblProducts[ProductID], tblProducts[CostPrice])</f>
        <v>9813</v>
      </c>
      <c r="N3551">
        <f>tblOrders[[#This Row],[Sales]]-(tblOrders[[#This Row],[CostPrice]]*tblOrders[[#This Row],[Quantity]])</f>
        <v>939561</v>
      </c>
      <c r="O3551" t="str">
        <f>TEXT(tblOrders[[#This Row],[Date]],"mmm-yyyy")</f>
        <v>Jul-2025</v>
      </c>
      <c r="P3551" t="str">
        <f>_xlfn.XLOOKUP(tblOrders[[#This Row],[OrderID]], tblReturns[OrderID], tblReturns[Returned])</f>
        <v>No</v>
      </c>
      <c r="Q3551" t="str">
        <f>_xlfn.XLOOKUP(tblOrders[[#This Row],[OrderID]], tblShipping[OrderID], tblShipping[ShipMode])</f>
        <v>Standard</v>
      </c>
      <c r="R3551" t="str">
        <f>IFERROR(_xlfn.XLOOKUP(A3550, tblCustomers[CustomerID], tblCustomers[CustomerName]), "Not Found")</f>
        <v>Not Found</v>
      </c>
      <c r="S3551" t="str">
        <f>IF(tblOrders[[#This Row],[Sales]]&gt;1000000,"High Value","Standard")</f>
        <v>High Value</v>
      </c>
      <c r="T3551" t="str">
        <f>_xlfn.XLOOKUP(tblOrders[[#This Row],[ProductID]], tblProducts[ProductID], tblProducts[ProductName])</f>
        <v>Product 77</v>
      </c>
      <c r="U3551">
        <f>_xlfn.XLOOKUP(tblOrders[[#This Row],[SalesRepID]], tblSalesreps[RepID], tblSalesreps[Target])</f>
        <v>8592536</v>
      </c>
    </row>
    <row r="3552" spans="1:21">
      <c r="A3552" t="s">
        <v>4349</v>
      </c>
      <c r="B3552" s="7" t="s">
        <v>737</v>
      </c>
      <c r="C3552" t="s">
        <v>457</v>
      </c>
      <c r="D3552" t="s">
        <v>130</v>
      </c>
      <c r="E3552" t="s">
        <v>119</v>
      </c>
      <c r="F3552" t="s">
        <v>26</v>
      </c>
      <c r="G3552">
        <v>9</v>
      </c>
      <c r="H3552">
        <v>0.1</v>
      </c>
      <c r="I3552" s="2">
        <v>857854.8</v>
      </c>
      <c r="J3552" t="str">
        <f>_xlfn.XLOOKUP(tblOrders[[#This Row],[CustomerID]], tblCustomers[CustomerID], tblCustomers[CustomerName])</f>
        <v>Customer 61</v>
      </c>
      <c r="K3552" t="str">
        <f>_xlfn.XLOOKUP(tblOrders[[#This Row],[CustomerID]], tblCustomers[CustomerID], tblCustomers[Segment])</f>
        <v>Consumer</v>
      </c>
      <c r="L3552" t="str">
        <f>_xlfn.XLOOKUP(tblOrders[[#This Row],[ProductID]], tblProducts[ProductID], tblProducts[Category])</f>
        <v>Home</v>
      </c>
      <c r="M3552">
        <f>_xlfn.XLOOKUP(tblOrders[[#This Row],[ProductID]], tblProducts[ProductID], tblProducts[CostPrice])</f>
        <v>4229</v>
      </c>
      <c r="N3552">
        <f>tblOrders[[#This Row],[Sales]]-(tblOrders[[#This Row],[CostPrice]]*tblOrders[[#This Row],[Quantity]])</f>
        <v>819793.8</v>
      </c>
      <c r="O3552" t="str">
        <f>TEXT(tblOrders[[#This Row],[Date]],"mmm-yyyy")</f>
        <v>Nov-2025</v>
      </c>
      <c r="P3552" t="str">
        <f>_xlfn.XLOOKUP(tblOrders[[#This Row],[OrderID]], tblReturns[OrderID], tblReturns[Returned])</f>
        <v>No</v>
      </c>
      <c r="Q3552" t="str">
        <f>_xlfn.XLOOKUP(tblOrders[[#This Row],[OrderID]], tblShipping[OrderID], tblShipping[ShipMode])</f>
        <v>Standard</v>
      </c>
      <c r="R3552" t="str">
        <f>IFERROR(_xlfn.XLOOKUP(A3551, tblCustomers[CustomerID], tblCustomers[CustomerName]), "Not Found")</f>
        <v>Not Found</v>
      </c>
      <c r="S3552" t="str">
        <f>IF(tblOrders[[#This Row],[Sales]]&gt;1000000,"High Value","Standard")</f>
        <v>Standard</v>
      </c>
      <c r="T3552" t="str">
        <f>_xlfn.XLOOKUP(tblOrders[[#This Row],[ProductID]], tblProducts[ProductID], tblProducts[ProductName])</f>
        <v>Product 92</v>
      </c>
      <c r="U3552">
        <f>_xlfn.XLOOKUP(tblOrders[[#This Row],[SalesRepID]], tblSalesreps[RepID], tblSalesreps[Target])</f>
        <v>5886694</v>
      </c>
    </row>
    <row r="3553" spans="1:21">
      <c r="A3553" t="s">
        <v>4350</v>
      </c>
      <c r="B3553" s="7" t="s">
        <v>1418</v>
      </c>
      <c r="C3553" t="s">
        <v>361</v>
      </c>
      <c r="D3553" t="s">
        <v>190</v>
      </c>
      <c r="E3553" t="s">
        <v>105</v>
      </c>
      <c r="F3553" t="s">
        <v>20</v>
      </c>
      <c r="G3553">
        <v>3</v>
      </c>
      <c r="H3553">
        <v>0.2</v>
      </c>
      <c r="I3553" s="2">
        <v>311426.40000000002</v>
      </c>
      <c r="J3553" t="str">
        <f>_xlfn.XLOOKUP(tblOrders[[#This Row],[CustomerID]], tblCustomers[CustomerID], tblCustomers[CustomerName])</f>
        <v>Customer 34</v>
      </c>
      <c r="K3553" t="str">
        <f>_xlfn.XLOOKUP(tblOrders[[#This Row],[CustomerID]], tblCustomers[CustomerID], tblCustomers[Segment])</f>
        <v>Corporate</v>
      </c>
      <c r="L3553" t="str">
        <f>_xlfn.XLOOKUP(tblOrders[[#This Row],[ProductID]], tblProducts[ProductID], tblProducts[Category])</f>
        <v>Furniture</v>
      </c>
      <c r="M3553">
        <f>_xlfn.XLOOKUP(tblOrders[[#This Row],[ProductID]], tblProducts[ProductID], tblProducts[CostPrice])</f>
        <v>47272</v>
      </c>
      <c r="N3553">
        <f>tblOrders[[#This Row],[Sales]]-(tblOrders[[#This Row],[CostPrice]]*tblOrders[[#This Row],[Quantity]])</f>
        <v>169610.40000000002</v>
      </c>
      <c r="O3553" t="str">
        <f>TEXT(tblOrders[[#This Row],[Date]],"mmm-yyyy")</f>
        <v>Mar-2025</v>
      </c>
      <c r="P3553" t="str">
        <f>_xlfn.XLOOKUP(tblOrders[[#This Row],[OrderID]], tblReturns[OrderID], tblReturns[Returned])</f>
        <v>No</v>
      </c>
      <c r="Q3553" t="str">
        <f>_xlfn.XLOOKUP(tblOrders[[#This Row],[OrderID]], tblShipping[OrderID], tblShipping[ShipMode])</f>
        <v>Express</v>
      </c>
      <c r="R3553" t="str">
        <f>IFERROR(_xlfn.XLOOKUP(A3552, tblCustomers[CustomerID], tblCustomers[CustomerName]), "Not Found")</f>
        <v>Not Found</v>
      </c>
      <c r="S3553" t="str">
        <f>IF(tblOrders[[#This Row],[Sales]]&gt;1000000,"High Value","Standard")</f>
        <v>Standard</v>
      </c>
      <c r="T3553" t="str">
        <f>_xlfn.XLOOKUP(tblOrders[[#This Row],[ProductID]], tblProducts[ProductID], tblProducts[ProductName])</f>
        <v>Product 33</v>
      </c>
      <c r="U3553">
        <f>_xlfn.XLOOKUP(tblOrders[[#This Row],[SalesRepID]], tblSalesreps[RepID], tblSalesreps[Target])</f>
        <v>8698154</v>
      </c>
    </row>
    <row r="3554" spans="1:21">
      <c r="A3554" t="s">
        <v>4351</v>
      </c>
      <c r="B3554" s="7" t="s">
        <v>1063</v>
      </c>
      <c r="C3554" t="s">
        <v>1368</v>
      </c>
      <c r="D3554" t="s">
        <v>164</v>
      </c>
      <c r="E3554" t="s">
        <v>25</v>
      </c>
      <c r="F3554" t="s">
        <v>14</v>
      </c>
      <c r="G3554">
        <v>1</v>
      </c>
      <c r="H3554">
        <v>0</v>
      </c>
      <c r="I3554" s="2">
        <v>118511</v>
      </c>
      <c r="J3554" t="str">
        <f>_xlfn.XLOOKUP(tblOrders[[#This Row],[CustomerID]], tblCustomers[CustomerID], tblCustomers[CustomerName])</f>
        <v>Customer 159</v>
      </c>
      <c r="K3554" t="str">
        <f>_xlfn.XLOOKUP(tblOrders[[#This Row],[CustomerID]], tblCustomers[CustomerID], tblCustomers[Segment])</f>
        <v>SME</v>
      </c>
      <c r="L3554" t="str">
        <f>_xlfn.XLOOKUP(tblOrders[[#This Row],[ProductID]], tblProducts[ProductID], tblProducts[Category])</f>
        <v>Electronics</v>
      </c>
      <c r="M3554">
        <f>_xlfn.XLOOKUP(tblOrders[[#This Row],[ProductID]], tblProducts[ProductID], tblProducts[CostPrice])</f>
        <v>44535</v>
      </c>
      <c r="N3554">
        <f>tblOrders[[#This Row],[Sales]]-(tblOrders[[#This Row],[CostPrice]]*tblOrders[[#This Row],[Quantity]])</f>
        <v>73976</v>
      </c>
      <c r="O3554" t="str">
        <f>TEXT(tblOrders[[#This Row],[Date]],"mmm-yyyy")</f>
        <v>Jul-2025</v>
      </c>
      <c r="P3554" t="str">
        <f>_xlfn.XLOOKUP(tblOrders[[#This Row],[OrderID]], tblReturns[OrderID], tblReturns[Returned])</f>
        <v>No</v>
      </c>
      <c r="Q3554" t="str">
        <f>_xlfn.XLOOKUP(tblOrders[[#This Row],[OrderID]], tblShipping[OrderID], tblShipping[ShipMode])</f>
        <v>Pickup</v>
      </c>
      <c r="R3554" t="str">
        <f>IFERROR(_xlfn.XLOOKUP(A3553, tblCustomers[CustomerID], tblCustomers[CustomerName]), "Not Found")</f>
        <v>Not Found</v>
      </c>
      <c r="S3554" t="str">
        <f>IF(tblOrders[[#This Row],[Sales]]&gt;1000000,"High Value","Standard")</f>
        <v>Standard</v>
      </c>
      <c r="T3554" t="str">
        <f>_xlfn.XLOOKUP(tblOrders[[#This Row],[ProductID]], tblProducts[ProductID], tblProducts[ProductName])</f>
        <v>Product 71</v>
      </c>
      <c r="U3554">
        <f>_xlfn.XLOOKUP(tblOrders[[#This Row],[SalesRepID]], tblSalesreps[RepID], tblSalesreps[Target])</f>
        <v>7094914</v>
      </c>
    </row>
    <row r="3555" spans="1:21">
      <c r="A3555" t="s">
        <v>4352</v>
      </c>
      <c r="B3555" s="7" t="s">
        <v>927</v>
      </c>
      <c r="C3555" t="s">
        <v>82</v>
      </c>
      <c r="D3555" t="s">
        <v>560</v>
      </c>
      <c r="E3555" t="s">
        <v>40</v>
      </c>
      <c r="F3555" t="s">
        <v>20</v>
      </c>
      <c r="G3555">
        <v>10</v>
      </c>
      <c r="H3555">
        <v>0.1</v>
      </c>
      <c r="I3555" s="2">
        <v>344619</v>
      </c>
      <c r="J3555" t="str">
        <f>_xlfn.XLOOKUP(tblOrders[[#This Row],[CustomerID]], tblCustomers[CustomerID], tblCustomers[CustomerName])</f>
        <v>Customer 260</v>
      </c>
      <c r="K3555" t="str">
        <f>_xlfn.XLOOKUP(tblOrders[[#This Row],[CustomerID]], tblCustomers[CustomerID], tblCustomers[Segment])</f>
        <v>SME</v>
      </c>
      <c r="L3555" t="str">
        <f>_xlfn.XLOOKUP(tblOrders[[#This Row],[ProductID]], tblProducts[ProductID], tblProducts[Category])</f>
        <v>Electronics</v>
      </c>
      <c r="M3555">
        <f>_xlfn.XLOOKUP(tblOrders[[#This Row],[ProductID]], tblProducts[ProductID], tblProducts[CostPrice])</f>
        <v>53062</v>
      </c>
      <c r="N3555">
        <f>tblOrders[[#This Row],[Sales]]-(tblOrders[[#This Row],[CostPrice]]*tblOrders[[#This Row],[Quantity]])</f>
        <v>-186001</v>
      </c>
      <c r="O3555" t="str">
        <f>TEXT(tblOrders[[#This Row],[Date]],"mmm-yyyy")</f>
        <v>Apr-2025</v>
      </c>
      <c r="P3555" t="str">
        <f>_xlfn.XLOOKUP(tblOrders[[#This Row],[OrderID]], tblReturns[OrderID], tblReturns[Returned])</f>
        <v>No</v>
      </c>
      <c r="Q3555" t="str">
        <f>_xlfn.XLOOKUP(tblOrders[[#This Row],[OrderID]], tblShipping[OrderID], tblShipping[ShipMode])</f>
        <v>Pickup</v>
      </c>
      <c r="R3555" t="str">
        <f>IFERROR(_xlfn.XLOOKUP(A3554, tblCustomers[CustomerID], tblCustomers[CustomerName]), "Not Found")</f>
        <v>Not Found</v>
      </c>
      <c r="S3555" t="str">
        <f>IF(tblOrders[[#This Row],[Sales]]&gt;1000000,"High Value","Standard")</f>
        <v>Standard</v>
      </c>
      <c r="T3555" t="str">
        <f>_xlfn.XLOOKUP(tblOrders[[#This Row],[ProductID]], tblProducts[ProductID], tblProducts[ProductName])</f>
        <v>Product 31</v>
      </c>
      <c r="U3555">
        <f>_xlfn.XLOOKUP(tblOrders[[#This Row],[SalesRepID]], tblSalesreps[RepID], tblSalesreps[Target])</f>
        <v>6291486</v>
      </c>
    </row>
    <row r="3556" spans="1:21">
      <c r="A3556" t="s">
        <v>4353</v>
      </c>
      <c r="B3556" s="7" t="s">
        <v>438</v>
      </c>
      <c r="C3556" t="s">
        <v>1207</v>
      </c>
      <c r="D3556" t="s">
        <v>96</v>
      </c>
      <c r="E3556" t="s">
        <v>197</v>
      </c>
      <c r="F3556" t="s">
        <v>20</v>
      </c>
      <c r="G3556">
        <v>1</v>
      </c>
      <c r="H3556">
        <v>0.2</v>
      </c>
      <c r="I3556" s="2">
        <v>91585.600000000006</v>
      </c>
      <c r="J3556" t="str">
        <f>_xlfn.XLOOKUP(tblOrders[[#This Row],[CustomerID]], tblCustomers[CustomerID], tblCustomers[CustomerName])</f>
        <v>Customer 298</v>
      </c>
      <c r="K3556" t="str">
        <f>_xlfn.XLOOKUP(tblOrders[[#This Row],[CustomerID]], tblCustomers[CustomerID], tblCustomers[Segment])</f>
        <v>Corporate</v>
      </c>
      <c r="L3556" t="str">
        <f>_xlfn.XLOOKUP(tblOrders[[#This Row],[ProductID]], tblProducts[ProductID], tblProducts[Category])</f>
        <v>Office</v>
      </c>
      <c r="M3556">
        <f>_xlfn.XLOOKUP(tblOrders[[#This Row],[ProductID]], tblProducts[ProductID], tblProducts[CostPrice])</f>
        <v>20831</v>
      </c>
      <c r="N3556">
        <f>tblOrders[[#This Row],[Sales]]-(tblOrders[[#This Row],[CostPrice]]*tblOrders[[#This Row],[Quantity]])</f>
        <v>70754.600000000006</v>
      </c>
      <c r="O3556" t="str">
        <f>TEXT(tblOrders[[#This Row],[Date]],"mmm-yyyy")</f>
        <v>Jun-2025</v>
      </c>
      <c r="P3556" t="str">
        <f>_xlfn.XLOOKUP(tblOrders[[#This Row],[OrderID]], tblReturns[OrderID], tblReturns[Returned])</f>
        <v>No</v>
      </c>
      <c r="Q3556" t="str">
        <f>_xlfn.XLOOKUP(tblOrders[[#This Row],[OrderID]], tblShipping[OrderID], tblShipping[ShipMode])</f>
        <v>Pickup</v>
      </c>
      <c r="R3556" t="str">
        <f>IFERROR(_xlfn.XLOOKUP(A3555, tblCustomers[CustomerID], tblCustomers[CustomerName]), "Not Found")</f>
        <v>Not Found</v>
      </c>
      <c r="S3556" t="str">
        <f>IF(tblOrders[[#This Row],[Sales]]&gt;1000000,"High Value","Standard")</f>
        <v>Standard</v>
      </c>
      <c r="T3556" t="str">
        <f>_xlfn.XLOOKUP(tblOrders[[#This Row],[ProductID]], tblProducts[ProductID], tblProducts[ProductName])</f>
        <v>Product 24</v>
      </c>
      <c r="U3556">
        <f>_xlfn.XLOOKUP(tblOrders[[#This Row],[SalesRepID]], tblSalesreps[RepID], tblSalesreps[Target])</f>
        <v>19562258</v>
      </c>
    </row>
    <row r="3557" spans="1:21">
      <c r="A3557" t="s">
        <v>4354</v>
      </c>
      <c r="B3557" s="7" t="s">
        <v>1019</v>
      </c>
      <c r="C3557" t="s">
        <v>122</v>
      </c>
      <c r="D3557" t="s">
        <v>178</v>
      </c>
      <c r="E3557" t="s">
        <v>35</v>
      </c>
      <c r="F3557" t="s">
        <v>88</v>
      </c>
      <c r="G3557">
        <v>10</v>
      </c>
      <c r="H3557">
        <v>0.15</v>
      </c>
      <c r="I3557" s="2">
        <v>618740.5</v>
      </c>
      <c r="J3557" t="str">
        <f>_xlfn.XLOOKUP(tblOrders[[#This Row],[CustomerID]], tblCustomers[CustomerID], tblCustomers[CustomerName])</f>
        <v>Customer 245</v>
      </c>
      <c r="K3557" t="str">
        <f>_xlfn.XLOOKUP(tblOrders[[#This Row],[CustomerID]], tblCustomers[CustomerID], tblCustomers[Segment])</f>
        <v>Corporate</v>
      </c>
      <c r="L3557" t="str">
        <f>_xlfn.XLOOKUP(tblOrders[[#This Row],[ProductID]], tblProducts[ProductID], tblProducts[Category])</f>
        <v>Office</v>
      </c>
      <c r="M3557">
        <f>_xlfn.XLOOKUP(tblOrders[[#This Row],[ProductID]], tblProducts[ProductID], tblProducts[CostPrice])</f>
        <v>46035</v>
      </c>
      <c r="N3557">
        <f>tblOrders[[#This Row],[Sales]]-(tblOrders[[#This Row],[CostPrice]]*tblOrders[[#This Row],[Quantity]])</f>
        <v>158390.5</v>
      </c>
      <c r="O3557" t="str">
        <f>TEXT(tblOrders[[#This Row],[Date]],"mmm-yyyy")</f>
        <v>Apr-2025</v>
      </c>
      <c r="P3557" t="str">
        <f>_xlfn.XLOOKUP(tblOrders[[#This Row],[OrderID]], tblReturns[OrderID], tblReturns[Returned])</f>
        <v>No</v>
      </c>
      <c r="Q3557" t="str">
        <f>_xlfn.XLOOKUP(tblOrders[[#This Row],[OrderID]], tblShipping[OrderID], tblShipping[ShipMode])</f>
        <v>Express</v>
      </c>
      <c r="R3557" t="str">
        <f>IFERROR(_xlfn.XLOOKUP(A3556, tblCustomers[CustomerID], tblCustomers[CustomerName]), "Not Found")</f>
        <v>Not Found</v>
      </c>
      <c r="S3557" t="str">
        <f>IF(tblOrders[[#This Row],[Sales]]&gt;1000000,"High Value","Standard")</f>
        <v>Standard</v>
      </c>
      <c r="T3557" t="str">
        <f>_xlfn.XLOOKUP(tblOrders[[#This Row],[ProductID]], tblProducts[ProductID], tblProducts[ProductName])</f>
        <v>Product 84</v>
      </c>
      <c r="U3557">
        <f>_xlfn.XLOOKUP(tblOrders[[#This Row],[SalesRepID]], tblSalesreps[RepID], tblSalesreps[Target])</f>
        <v>19619177</v>
      </c>
    </row>
    <row r="3558" spans="1:21">
      <c r="A3558" t="s">
        <v>4355</v>
      </c>
      <c r="B3558" s="7" t="s">
        <v>1327</v>
      </c>
      <c r="C3558" t="s">
        <v>819</v>
      </c>
      <c r="D3558" t="s">
        <v>174</v>
      </c>
      <c r="E3558" t="s">
        <v>50</v>
      </c>
      <c r="F3558" t="s">
        <v>51</v>
      </c>
      <c r="G3558">
        <v>10</v>
      </c>
      <c r="H3558">
        <v>0.05</v>
      </c>
      <c r="I3558" s="2">
        <v>809010.5</v>
      </c>
      <c r="J3558" t="str">
        <f>_xlfn.XLOOKUP(tblOrders[[#This Row],[CustomerID]], tblCustomers[CustomerID], tblCustomers[CustomerName])</f>
        <v>Customer 229</v>
      </c>
      <c r="K3558" t="str">
        <f>_xlfn.XLOOKUP(tblOrders[[#This Row],[CustomerID]], tblCustomers[CustomerID], tblCustomers[Segment])</f>
        <v>SME</v>
      </c>
      <c r="L3558" t="str">
        <f>_xlfn.XLOOKUP(tblOrders[[#This Row],[ProductID]], tblProducts[ProductID], tblProducts[Category])</f>
        <v>Home</v>
      </c>
      <c r="M3558">
        <f>_xlfn.XLOOKUP(tblOrders[[#This Row],[ProductID]], tblProducts[ProductID], tblProducts[CostPrice])</f>
        <v>62348</v>
      </c>
      <c r="N3558">
        <f>tblOrders[[#This Row],[Sales]]-(tblOrders[[#This Row],[CostPrice]]*tblOrders[[#This Row],[Quantity]])</f>
        <v>185530.5</v>
      </c>
      <c r="O3558" t="str">
        <f>TEXT(tblOrders[[#This Row],[Date]],"mmm-yyyy")</f>
        <v>Oct-2025</v>
      </c>
      <c r="P3558" t="str">
        <f>_xlfn.XLOOKUP(tblOrders[[#This Row],[OrderID]], tblReturns[OrderID], tblReturns[Returned])</f>
        <v>No</v>
      </c>
      <c r="Q3558" t="str">
        <f>_xlfn.XLOOKUP(tblOrders[[#This Row],[OrderID]], tblShipping[OrderID], tblShipping[ShipMode])</f>
        <v>Pickup</v>
      </c>
      <c r="R3558" t="str">
        <f>IFERROR(_xlfn.XLOOKUP(A3557, tblCustomers[CustomerID], tblCustomers[CustomerName]), "Not Found")</f>
        <v>Not Found</v>
      </c>
      <c r="S3558" t="str">
        <f>IF(tblOrders[[#This Row],[Sales]]&gt;1000000,"High Value","Standard")</f>
        <v>Standard</v>
      </c>
      <c r="T3558" t="str">
        <f>_xlfn.XLOOKUP(tblOrders[[#This Row],[ProductID]], tblProducts[ProductID], tblProducts[ProductName])</f>
        <v>Product 64</v>
      </c>
      <c r="U3558">
        <f>_xlfn.XLOOKUP(tblOrders[[#This Row],[SalesRepID]], tblSalesreps[RepID], tblSalesreps[Target])</f>
        <v>17350666</v>
      </c>
    </row>
    <row r="3559" spans="1:21">
      <c r="A3559" t="s">
        <v>4356</v>
      </c>
      <c r="B3559" s="7" t="s">
        <v>649</v>
      </c>
      <c r="C3559" t="s">
        <v>650</v>
      </c>
      <c r="D3559" t="s">
        <v>209</v>
      </c>
      <c r="E3559" t="s">
        <v>40</v>
      </c>
      <c r="F3559" t="s">
        <v>26</v>
      </c>
      <c r="G3559">
        <v>5</v>
      </c>
      <c r="H3559">
        <v>0.05</v>
      </c>
      <c r="I3559" s="2">
        <v>531819.5</v>
      </c>
      <c r="J3559" t="str">
        <f>_xlfn.XLOOKUP(tblOrders[[#This Row],[CustomerID]], tblCustomers[CustomerID], tblCustomers[CustomerName])</f>
        <v>Customer 47</v>
      </c>
      <c r="K3559" t="str">
        <f>_xlfn.XLOOKUP(tblOrders[[#This Row],[CustomerID]], tblCustomers[CustomerID], tblCustomers[Segment])</f>
        <v>SME</v>
      </c>
      <c r="L3559" t="str">
        <f>_xlfn.XLOOKUP(tblOrders[[#This Row],[ProductID]], tblProducts[ProductID], tblProducts[Category])</f>
        <v>Office</v>
      </c>
      <c r="M3559">
        <f>_xlfn.XLOOKUP(tblOrders[[#This Row],[ProductID]], tblProducts[ProductID], tblProducts[CostPrice])</f>
        <v>27558</v>
      </c>
      <c r="N3559">
        <f>tblOrders[[#This Row],[Sales]]-(tblOrders[[#This Row],[CostPrice]]*tblOrders[[#This Row],[Quantity]])</f>
        <v>394029.5</v>
      </c>
      <c r="O3559" t="str">
        <f>TEXT(tblOrders[[#This Row],[Date]],"mmm-yyyy")</f>
        <v>Mar-2025</v>
      </c>
      <c r="P3559" t="str">
        <f>_xlfn.XLOOKUP(tblOrders[[#This Row],[OrderID]], tblReturns[OrderID], tblReturns[Returned])</f>
        <v>No</v>
      </c>
      <c r="Q3559" t="str">
        <f>_xlfn.XLOOKUP(tblOrders[[#This Row],[OrderID]], tblShipping[OrderID], tblShipping[ShipMode])</f>
        <v>Express</v>
      </c>
      <c r="R3559" t="str">
        <f>IFERROR(_xlfn.XLOOKUP(A3558, tblCustomers[CustomerID], tblCustomers[CustomerName]), "Not Found")</f>
        <v>Not Found</v>
      </c>
      <c r="S3559" t="str">
        <f>IF(tblOrders[[#This Row],[Sales]]&gt;1000000,"High Value","Standard")</f>
        <v>Standard</v>
      </c>
      <c r="T3559" t="str">
        <f>_xlfn.XLOOKUP(tblOrders[[#This Row],[ProductID]], tblProducts[ProductID], tblProducts[ProductName])</f>
        <v>Product 93</v>
      </c>
      <c r="U3559">
        <f>_xlfn.XLOOKUP(tblOrders[[#This Row],[SalesRepID]], tblSalesreps[RepID], tblSalesreps[Target])</f>
        <v>6291486</v>
      </c>
    </row>
    <row r="3560" spans="1:21">
      <c r="A3560" t="s">
        <v>4357</v>
      </c>
      <c r="B3560" s="7" t="s">
        <v>234</v>
      </c>
      <c r="C3560" t="s">
        <v>559</v>
      </c>
      <c r="D3560" t="s">
        <v>193</v>
      </c>
      <c r="E3560" t="s">
        <v>56</v>
      </c>
      <c r="F3560" t="s">
        <v>88</v>
      </c>
      <c r="G3560">
        <v>3</v>
      </c>
      <c r="H3560">
        <v>0</v>
      </c>
      <c r="I3560" s="2">
        <v>22476</v>
      </c>
      <c r="J3560" t="str">
        <f>_xlfn.XLOOKUP(tblOrders[[#This Row],[CustomerID]], tblCustomers[CustomerID], tblCustomers[CustomerName])</f>
        <v>Customer 293</v>
      </c>
      <c r="K3560" t="str">
        <f>_xlfn.XLOOKUP(tblOrders[[#This Row],[CustomerID]], tblCustomers[CustomerID], tblCustomers[Segment])</f>
        <v>Consumer</v>
      </c>
      <c r="L3560" t="str">
        <f>_xlfn.XLOOKUP(tblOrders[[#This Row],[ProductID]], tblProducts[ProductID], tblProducts[Category])</f>
        <v>Office</v>
      </c>
      <c r="M3560">
        <f>_xlfn.XLOOKUP(tblOrders[[#This Row],[ProductID]], tblProducts[ProductID], tblProducts[CostPrice])</f>
        <v>44099</v>
      </c>
      <c r="N3560">
        <f>tblOrders[[#This Row],[Sales]]-(tblOrders[[#This Row],[CostPrice]]*tblOrders[[#This Row],[Quantity]])</f>
        <v>-109821</v>
      </c>
      <c r="O3560" t="str">
        <f>TEXT(tblOrders[[#This Row],[Date]],"mmm-yyyy")</f>
        <v>Sep-2025</v>
      </c>
      <c r="P3560" t="str">
        <f>_xlfn.XLOOKUP(tblOrders[[#This Row],[OrderID]], tblReturns[OrderID], tblReturns[Returned])</f>
        <v>No</v>
      </c>
      <c r="Q3560" t="str">
        <f>_xlfn.XLOOKUP(tblOrders[[#This Row],[OrderID]], tblShipping[OrderID], tblShipping[ShipMode])</f>
        <v>Standard</v>
      </c>
      <c r="R3560" t="str">
        <f>IFERROR(_xlfn.XLOOKUP(A3559, tblCustomers[CustomerID], tblCustomers[CustomerName]), "Not Found")</f>
        <v>Not Found</v>
      </c>
      <c r="S3560" t="str">
        <f>IF(tblOrders[[#This Row],[Sales]]&gt;1000000,"High Value","Standard")</f>
        <v>Standard</v>
      </c>
      <c r="T3560" t="str">
        <f>_xlfn.XLOOKUP(tblOrders[[#This Row],[ProductID]], tblProducts[ProductID], tblProducts[ProductName])</f>
        <v>Product 44</v>
      </c>
      <c r="U3560">
        <f>_xlfn.XLOOKUP(tblOrders[[#This Row],[SalesRepID]], tblSalesreps[RepID], tblSalesreps[Target])</f>
        <v>14265630</v>
      </c>
    </row>
    <row r="3561" spans="1:21">
      <c r="A3561" t="s">
        <v>4358</v>
      </c>
      <c r="B3561" s="7" t="s">
        <v>1048</v>
      </c>
      <c r="C3561" t="s">
        <v>705</v>
      </c>
      <c r="D3561" t="s">
        <v>130</v>
      </c>
      <c r="E3561" t="s">
        <v>40</v>
      </c>
      <c r="F3561" t="s">
        <v>51</v>
      </c>
      <c r="G3561">
        <v>3</v>
      </c>
      <c r="H3561">
        <v>0.1</v>
      </c>
      <c r="I3561" s="2">
        <v>195007.5</v>
      </c>
      <c r="J3561" t="str">
        <f>_xlfn.XLOOKUP(tblOrders[[#This Row],[CustomerID]], tblCustomers[CustomerID], tblCustomers[CustomerName])</f>
        <v>Customer 228</v>
      </c>
      <c r="K3561" t="str">
        <f>_xlfn.XLOOKUP(tblOrders[[#This Row],[CustomerID]], tblCustomers[CustomerID], tblCustomers[Segment])</f>
        <v>Corporate</v>
      </c>
      <c r="L3561" t="str">
        <f>_xlfn.XLOOKUP(tblOrders[[#This Row],[ProductID]], tblProducts[ProductID], tblProducts[Category])</f>
        <v>Home</v>
      </c>
      <c r="M3561">
        <f>_xlfn.XLOOKUP(tblOrders[[#This Row],[ProductID]], tblProducts[ProductID], tblProducts[CostPrice])</f>
        <v>4229</v>
      </c>
      <c r="N3561">
        <f>tblOrders[[#This Row],[Sales]]-(tblOrders[[#This Row],[CostPrice]]*tblOrders[[#This Row],[Quantity]])</f>
        <v>182320.5</v>
      </c>
      <c r="O3561" t="str">
        <f>TEXT(tblOrders[[#This Row],[Date]],"mmm-yyyy")</f>
        <v>May-2025</v>
      </c>
      <c r="P3561" t="str">
        <f>_xlfn.XLOOKUP(tblOrders[[#This Row],[OrderID]], tblReturns[OrderID], tblReturns[Returned])</f>
        <v>No</v>
      </c>
      <c r="Q3561" t="str">
        <f>_xlfn.XLOOKUP(tblOrders[[#This Row],[OrderID]], tblShipping[OrderID], tblShipping[ShipMode])</f>
        <v>Express</v>
      </c>
      <c r="R3561" t="str">
        <f>IFERROR(_xlfn.XLOOKUP(A3560, tblCustomers[CustomerID], tblCustomers[CustomerName]), "Not Found")</f>
        <v>Not Found</v>
      </c>
      <c r="S3561" t="str">
        <f>IF(tblOrders[[#This Row],[Sales]]&gt;1000000,"High Value","Standard")</f>
        <v>Standard</v>
      </c>
      <c r="T3561" t="str">
        <f>_xlfn.XLOOKUP(tblOrders[[#This Row],[ProductID]], tblProducts[ProductID], tblProducts[ProductName])</f>
        <v>Product 92</v>
      </c>
      <c r="U3561">
        <f>_xlfn.XLOOKUP(tblOrders[[#This Row],[SalesRepID]], tblSalesreps[RepID], tblSalesreps[Target])</f>
        <v>6291486</v>
      </c>
    </row>
    <row r="3562" spans="1:21">
      <c r="A3562" t="s">
        <v>4359</v>
      </c>
      <c r="B3562" s="7" t="s">
        <v>1330</v>
      </c>
      <c r="C3562" t="s">
        <v>1694</v>
      </c>
      <c r="D3562" t="s">
        <v>248</v>
      </c>
      <c r="E3562" t="s">
        <v>25</v>
      </c>
      <c r="F3562" t="s">
        <v>26</v>
      </c>
      <c r="G3562">
        <v>2</v>
      </c>
      <c r="H3562">
        <v>0.1</v>
      </c>
      <c r="I3562" s="2">
        <v>95670</v>
      </c>
      <c r="J3562" t="str">
        <f>_xlfn.XLOOKUP(tblOrders[[#This Row],[CustomerID]], tblCustomers[CustomerID], tblCustomers[CustomerName])</f>
        <v>Customer 54</v>
      </c>
      <c r="K3562" t="str">
        <f>_xlfn.XLOOKUP(tblOrders[[#This Row],[CustomerID]], tblCustomers[CustomerID], tblCustomers[Segment])</f>
        <v>Consumer</v>
      </c>
      <c r="L3562" t="str">
        <f>_xlfn.XLOOKUP(tblOrders[[#This Row],[ProductID]], tblProducts[ProductID], tblProducts[Category])</f>
        <v>Furniture</v>
      </c>
      <c r="M3562">
        <f>_xlfn.XLOOKUP(tblOrders[[#This Row],[ProductID]], tblProducts[ProductID], tblProducts[CostPrice])</f>
        <v>31758</v>
      </c>
      <c r="N3562">
        <f>tblOrders[[#This Row],[Sales]]-(tblOrders[[#This Row],[CostPrice]]*tblOrders[[#This Row],[Quantity]])</f>
        <v>32154</v>
      </c>
      <c r="O3562" t="str">
        <f>TEXT(tblOrders[[#This Row],[Date]],"mmm-yyyy")</f>
        <v>Feb-2025</v>
      </c>
      <c r="P3562" t="str">
        <f>_xlfn.XLOOKUP(tblOrders[[#This Row],[OrderID]], tblReturns[OrderID], tblReturns[Returned])</f>
        <v>No</v>
      </c>
      <c r="Q3562" t="str">
        <f>_xlfn.XLOOKUP(tblOrders[[#This Row],[OrderID]], tblShipping[OrderID], tblShipping[ShipMode])</f>
        <v>Pickup</v>
      </c>
      <c r="R3562" t="str">
        <f>IFERROR(_xlfn.XLOOKUP(A3561, tblCustomers[CustomerID], tblCustomers[CustomerName]), "Not Found")</f>
        <v>Not Found</v>
      </c>
      <c r="S3562" t="str">
        <f>IF(tblOrders[[#This Row],[Sales]]&gt;1000000,"High Value","Standard")</f>
        <v>Standard</v>
      </c>
      <c r="T3562" t="str">
        <f>_xlfn.XLOOKUP(tblOrders[[#This Row],[ProductID]], tblProducts[ProductID], tblProducts[ProductName])</f>
        <v>Product 35</v>
      </c>
      <c r="U3562">
        <f>_xlfn.XLOOKUP(tblOrders[[#This Row],[SalesRepID]], tblSalesreps[RepID], tblSalesreps[Target])</f>
        <v>7094914</v>
      </c>
    </row>
    <row r="3563" spans="1:21">
      <c r="A3563" t="s">
        <v>4360</v>
      </c>
      <c r="B3563" s="7" t="s">
        <v>117</v>
      </c>
      <c r="C3563" t="s">
        <v>1102</v>
      </c>
      <c r="D3563" t="s">
        <v>248</v>
      </c>
      <c r="E3563" t="s">
        <v>50</v>
      </c>
      <c r="F3563" t="s">
        <v>14</v>
      </c>
      <c r="G3563">
        <v>5</v>
      </c>
      <c r="H3563">
        <v>0.2</v>
      </c>
      <c r="I3563" s="2">
        <v>579728</v>
      </c>
      <c r="J3563" t="str">
        <f>_xlfn.XLOOKUP(tblOrders[[#This Row],[CustomerID]], tblCustomers[CustomerID], tblCustomers[CustomerName])</f>
        <v>Customer 90</v>
      </c>
      <c r="K3563" t="str">
        <f>_xlfn.XLOOKUP(tblOrders[[#This Row],[CustomerID]], tblCustomers[CustomerID], tblCustomers[Segment])</f>
        <v>Corporate</v>
      </c>
      <c r="L3563" t="str">
        <f>_xlfn.XLOOKUP(tblOrders[[#This Row],[ProductID]], tblProducts[ProductID], tblProducts[Category])</f>
        <v>Furniture</v>
      </c>
      <c r="M3563">
        <f>_xlfn.XLOOKUP(tblOrders[[#This Row],[ProductID]], tblProducts[ProductID], tblProducts[CostPrice])</f>
        <v>31758</v>
      </c>
      <c r="N3563">
        <f>tblOrders[[#This Row],[Sales]]-(tblOrders[[#This Row],[CostPrice]]*tblOrders[[#This Row],[Quantity]])</f>
        <v>420938</v>
      </c>
      <c r="O3563" t="str">
        <f>TEXT(tblOrders[[#This Row],[Date]],"mmm-yyyy")</f>
        <v>Sep-2025</v>
      </c>
      <c r="P3563" t="str">
        <f>_xlfn.XLOOKUP(tblOrders[[#This Row],[OrderID]], tblReturns[OrderID], tblReturns[Returned])</f>
        <v>Yes</v>
      </c>
      <c r="Q3563" t="str">
        <f>_xlfn.XLOOKUP(tblOrders[[#This Row],[OrderID]], tblShipping[OrderID], tblShipping[ShipMode])</f>
        <v>Pickup</v>
      </c>
      <c r="R3563" t="str">
        <f>IFERROR(_xlfn.XLOOKUP(A3562, tblCustomers[CustomerID], tblCustomers[CustomerName]), "Not Found")</f>
        <v>Not Found</v>
      </c>
      <c r="S3563" t="str">
        <f>IF(tblOrders[[#This Row],[Sales]]&gt;1000000,"High Value","Standard")</f>
        <v>Standard</v>
      </c>
      <c r="T3563" t="str">
        <f>_xlfn.XLOOKUP(tblOrders[[#This Row],[ProductID]], tblProducts[ProductID], tblProducts[ProductName])</f>
        <v>Product 35</v>
      </c>
      <c r="U3563">
        <f>_xlfn.XLOOKUP(tblOrders[[#This Row],[SalesRepID]], tblSalesreps[RepID], tblSalesreps[Target])</f>
        <v>17350666</v>
      </c>
    </row>
    <row r="3564" spans="1:21">
      <c r="A3564" t="s">
        <v>4361</v>
      </c>
      <c r="B3564" s="7" t="s">
        <v>969</v>
      </c>
      <c r="C3564" t="s">
        <v>1791</v>
      </c>
      <c r="D3564" t="s">
        <v>543</v>
      </c>
      <c r="E3564" t="s">
        <v>87</v>
      </c>
      <c r="F3564" t="s">
        <v>88</v>
      </c>
      <c r="G3564">
        <v>9</v>
      </c>
      <c r="H3564">
        <v>0.15</v>
      </c>
      <c r="I3564" s="2">
        <v>1022674.95</v>
      </c>
      <c r="J3564" t="str">
        <f>_xlfn.XLOOKUP(tblOrders[[#This Row],[CustomerID]], tblCustomers[CustomerID], tblCustomers[CustomerName])</f>
        <v>Customer 269</v>
      </c>
      <c r="K3564" t="str">
        <f>_xlfn.XLOOKUP(tblOrders[[#This Row],[CustomerID]], tblCustomers[CustomerID], tblCustomers[Segment])</f>
        <v>Corporate</v>
      </c>
      <c r="L3564" t="str">
        <f>_xlfn.XLOOKUP(tblOrders[[#This Row],[ProductID]], tblProducts[ProductID], tblProducts[Category])</f>
        <v>Furniture</v>
      </c>
      <c r="M3564">
        <f>_xlfn.XLOOKUP(tblOrders[[#This Row],[ProductID]], tblProducts[ProductID], tblProducts[CostPrice])</f>
        <v>29153</v>
      </c>
      <c r="N3564">
        <f>tblOrders[[#This Row],[Sales]]-(tblOrders[[#This Row],[CostPrice]]*tblOrders[[#This Row],[Quantity]])</f>
        <v>760297.95</v>
      </c>
      <c r="O3564" t="str">
        <f>TEXT(tblOrders[[#This Row],[Date]],"mmm-yyyy")</f>
        <v>Jan-2025</v>
      </c>
      <c r="P3564" t="str">
        <f>_xlfn.XLOOKUP(tblOrders[[#This Row],[OrderID]], tblReturns[OrderID], tblReturns[Returned])</f>
        <v>No</v>
      </c>
      <c r="Q3564" t="str">
        <f>_xlfn.XLOOKUP(tblOrders[[#This Row],[OrderID]], tblShipping[OrderID], tblShipping[ShipMode])</f>
        <v>Express</v>
      </c>
      <c r="R3564" t="str">
        <f>IFERROR(_xlfn.XLOOKUP(A3563, tblCustomers[CustomerID], tblCustomers[CustomerName]), "Not Found")</f>
        <v>Not Found</v>
      </c>
      <c r="S3564" t="str">
        <f>IF(tblOrders[[#This Row],[Sales]]&gt;1000000,"High Value","Standard")</f>
        <v>High Value</v>
      </c>
      <c r="T3564" t="str">
        <f>_xlfn.XLOOKUP(tblOrders[[#This Row],[ProductID]], tblProducts[ProductID], tblProducts[ProductName])</f>
        <v>Product 16</v>
      </c>
      <c r="U3564">
        <f>_xlfn.XLOOKUP(tblOrders[[#This Row],[SalesRepID]], tblSalesreps[RepID], tblSalesreps[Target])</f>
        <v>18500989</v>
      </c>
    </row>
    <row r="3565" spans="1:21">
      <c r="A3565" t="s">
        <v>4362</v>
      </c>
      <c r="B3565" s="7" t="s">
        <v>856</v>
      </c>
      <c r="C3565" t="s">
        <v>114</v>
      </c>
      <c r="D3565" t="s">
        <v>1029</v>
      </c>
      <c r="E3565" t="s">
        <v>56</v>
      </c>
      <c r="F3565" t="s">
        <v>51</v>
      </c>
      <c r="G3565">
        <v>2</v>
      </c>
      <c r="H3565">
        <v>0.05</v>
      </c>
      <c r="I3565" s="2">
        <v>22763.9</v>
      </c>
      <c r="J3565" t="str">
        <f>_xlfn.XLOOKUP(tblOrders[[#This Row],[CustomerID]], tblCustomers[CustomerID], tblCustomers[CustomerName])</f>
        <v>Customer 191</v>
      </c>
      <c r="K3565" t="str">
        <f>_xlfn.XLOOKUP(tblOrders[[#This Row],[CustomerID]], tblCustomers[CustomerID], tblCustomers[Segment])</f>
        <v>SME</v>
      </c>
      <c r="L3565" t="str">
        <f>_xlfn.XLOOKUP(tblOrders[[#This Row],[ProductID]], tblProducts[ProductID], tblProducts[Category])</f>
        <v>Furniture</v>
      </c>
      <c r="M3565">
        <f>_xlfn.XLOOKUP(tblOrders[[#This Row],[ProductID]], tblProducts[ProductID], tblProducts[CostPrice])</f>
        <v>74501</v>
      </c>
      <c r="N3565">
        <f>tblOrders[[#This Row],[Sales]]-(tblOrders[[#This Row],[CostPrice]]*tblOrders[[#This Row],[Quantity]])</f>
        <v>-126238.1</v>
      </c>
      <c r="O3565" t="str">
        <f>TEXT(tblOrders[[#This Row],[Date]],"mmm-yyyy")</f>
        <v>Jul-2025</v>
      </c>
      <c r="P3565" t="str">
        <f>_xlfn.XLOOKUP(tblOrders[[#This Row],[OrderID]], tblReturns[OrderID], tblReturns[Returned])</f>
        <v>No</v>
      </c>
      <c r="Q3565" t="str">
        <f>_xlfn.XLOOKUP(tblOrders[[#This Row],[OrderID]], tblShipping[OrderID], tblShipping[ShipMode])</f>
        <v>Standard</v>
      </c>
      <c r="R3565" t="str">
        <f>IFERROR(_xlfn.XLOOKUP(A3564, tblCustomers[CustomerID], tblCustomers[CustomerName]), "Not Found")</f>
        <v>Not Found</v>
      </c>
      <c r="S3565" t="str">
        <f>IF(tblOrders[[#This Row],[Sales]]&gt;1000000,"High Value","Standard")</f>
        <v>Standard</v>
      </c>
      <c r="T3565" t="str">
        <f>_xlfn.XLOOKUP(tblOrders[[#This Row],[ProductID]], tblProducts[ProductID], tblProducts[ProductName])</f>
        <v>Product 18</v>
      </c>
      <c r="U3565">
        <f>_xlfn.XLOOKUP(tblOrders[[#This Row],[SalesRepID]], tblSalesreps[RepID], tblSalesreps[Target])</f>
        <v>14265630</v>
      </c>
    </row>
    <row r="3566" spans="1:21">
      <c r="A3566" t="s">
        <v>4363</v>
      </c>
      <c r="B3566" s="7" t="s">
        <v>414</v>
      </c>
      <c r="C3566" t="s">
        <v>95</v>
      </c>
      <c r="D3566" t="s">
        <v>546</v>
      </c>
      <c r="E3566" t="s">
        <v>79</v>
      </c>
      <c r="F3566" t="s">
        <v>88</v>
      </c>
      <c r="G3566">
        <v>10</v>
      </c>
      <c r="H3566">
        <v>0.05</v>
      </c>
      <c r="I3566" s="2">
        <v>739223.5</v>
      </c>
      <c r="J3566" t="str">
        <f>_xlfn.XLOOKUP(tblOrders[[#This Row],[CustomerID]], tblCustomers[CustomerID], tblCustomers[CustomerName])</f>
        <v>Customer 37</v>
      </c>
      <c r="K3566" t="str">
        <f>_xlfn.XLOOKUP(tblOrders[[#This Row],[CustomerID]], tblCustomers[CustomerID], tblCustomers[Segment])</f>
        <v>Consumer</v>
      </c>
      <c r="L3566" t="str">
        <f>_xlfn.XLOOKUP(tblOrders[[#This Row],[ProductID]], tblProducts[ProductID], tblProducts[Category])</f>
        <v>Home</v>
      </c>
      <c r="M3566">
        <f>_xlfn.XLOOKUP(tblOrders[[#This Row],[ProductID]], tblProducts[ProductID], tblProducts[CostPrice])</f>
        <v>51783</v>
      </c>
      <c r="N3566">
        <f>tblOrders[[#This Row],[Sales]]-(tblOrders[[#This Row],[CostPrice]]*tblOrders[[#This Row],[Quantity]])</f>
        <v>221393.5</v>
      </c>
      <c r="O3566" t="str">
        <f>TEXT(tblOrders[[#This Row],[Date]],"mmm-yyyy")</f>
        <v>Jun-2025</v>
      </c>
      <c r="P3566" t="str">
        <f>_xlfn.XLOOKUP(tblOrders[[#This Row],[OrderID]], tblReturns[OrderID], tblReturns[Returned])</f>
        <v>No</v>
      </c>
      <c r="Q3566" t="str">
        <f>_xlfn.XLOOKUP(tblOrders[[#This Row],[OrderID]], tblShipping[OrderID], tblShipping[ShipMode])</f>
        <v>Pickup</v>
      </c>
      <c r="R3566" t="str">
        <f>IFERROR(_xlfn.XLOOKUP(A3565, tblCustomers[CustomerID], tblCustomers[CustomerName]), "Not Found")</f>
        <v>Not Found</v>
      </c>
      <c r="S3566" t="str">
        <f>IF(tblOrders[[#This Row],[Sales]]&gt;1000000,"High Value","Standard")</f>
        <v>Standard</v>
      </c>
      <c r="T3566" t="str">
        <f>_xlfn.XLOOKUP(tblOrders[[#This Row],[ProductID]], tblProducts[ProductID], tblProducts[ProductName])</f>
        <v>Product 14</v>
      </c>
      <c r="U3566">
        <f>_xlfn.XLOOKUP(tblOrders[[#This Row],[SalesRepID]], tblSalesreps[RepID], tblSalesreps[Target])</f>
        <v>8592536</v>
      </c>
    </row>
    <row r="3567" spans="1:21">
      <c r="A3567" t="s">
        <v>4364</v>
      </c>
      <c r="B3567" s="7" t="s">
        <v>176</v>
      </c>
      <c r="C3567" t="s">
        <v>1694</v>
      </c>
      <c r="D3567" t="s">
        <v>111</v>
      </c>
      <c r="E3567" t="s">
        <v>35</v>
      </c>
      <c r="F3567" t="s">
        <v>14</v>
      </c>
      <c r="G3567">
        <v>9</v>
      </c>
      <c r="H3567">
        <v>0.2</v>
      </c>
      <c r="I3567" s="2">
        <v>533037.6</v>
      </c>
      <c r="J3567" t="str">
        <f>_xlfn.XLOOKUP(tblOrders[[#This Row],[CustomerID]], tblCustomers[CustomerID], tblCustomers[CustomerName])</f>
        <v>Customer 54</v>
      </c>
      <c r="K3567" t="str">
        <f>_xlfn.XLOOKUP(tblOrders[[#This Row],[CustomerID]], tblCustomers[CustomerID], tblCustomers[Segment])</f>
        <v>Consumer</v>
      </c>
      <c r="L3567" t="str">
        <f>_xlfn.XLOOKUP(tblOrders[[#This Row],[ProductID]], tblProducts[ProductID], tblProducts[Category])</f>
        <v>Furniture</v>
      </c>
      <c r="M3567">
        <f>_xlfn.XLOOKUP(tblOrders[[#This Row],[ProductID]], tblProducts[ProductID], tblProducts[CostPrice])</f>
        <v>34907</v>
      </c>
      <c r="N3567">
        <f>tblOrders[[#This Row],[Sales]]-(tblOrders[[#This Row],[CostPrice]]*tblOrders[[#This Row],[Quantity]])</f>
        <v>218874.59999999998</v>
      </c>
      <c r="O3567" t="str">
        <f>TEXT(tblOrders[[#This Row],[Date]],"mmm-yyyy")</f>
        <v>Jan-2025</v>
      </c>
      <c r="P3567" t="str">
        <f>_xlfn.XLOOKUP(tblOrders[[#This Row],[OrderID]], tblReturns[OrderID], tblReturns[Returned])</f>
        <v>No</v>
      </c>
      <c r="Q3567" t="str">
        <f>_xlfn.XLOOKUP(tblOrders[[#This Row],[OrderID]], tblShipping[OrderID], tblShipping[ShipMode])</f>
        <v>Express</v>
      </c>
      <c r="R3567" t="str">
        <f>IFERROR(_xlfn.XLOOKUP(A3566, tblCustomers[CustomerID], tblCustomers[CustomerName]), "Not Found")</f>
        <v>Not Found</v>
      </c>
      <c r="S3567" t="str">
        <f>IF(tblOrders[[#This Row],[Sales]]&gt;1000000,"High Value","Standard")</f>
        <v>Standard</v>
      </c>
      <c r="T3567" t="str">
        <f>_xlfn.XLOOKUP(tblOrders[[#This Row],[ProductID]], tblProducts[ProductID], tblProducts[ProductName])</f>
        <v>Product 68</v>
      </c>
      <c r="U3567">
        <f>_xlfn.XLOOKUP(tblOrders[[#This Row],[SalesRepID]], tblSalesreps[RepID], tblSalesreps[Target])</f>
        <v>19619177</v>
      </c>
    </row>
    <row r="3568" spans="1:21">
      <c r="A3568" t="s">
        <v>4365</v>
      </c>
      <c r="B3568" s="7" t="s">
        <v>542</v>
      </c>
      <c r="C3568" t="s">
        <v>1878</v>
      </c>
      <c r="D3568" t="s">
        <v>491</v>
      </c>
      <c r="E3568" t="s">
        <v>165</v>
      </c>
      <c r="F3568" t="s">
        <v>14</v>
      </c>
      <c r="G3568">
        <v>10</v>
      </c>
      <c r="H3568">
        <v>0.2</v>
      </c>
      <c r="I3568" s="2">
        <v>222192</v>
      </c>
      <c r="J3568" t="str">
        <f>_xlfn.XLOOKUP(tblOrders[[#This Row],[CustomerID]], tblCustomers[CustomerID], tblCustomers[CustomerName])</f>
        <v>Customer 2</v>
      </c>
      <c r="K3568" t="str">
        <f>_xlfn.XLOOKUP(tblOrders[[#This Row],[CustomerID]], tblCustomers[CustomerID], tblCustomers[Segment])</f>
        <v>Consumer</v>
      </c>
      <c r="L3568" t="str">
        <f>_xlfn.XLOOKUP(tblOrders[[#This Row],[ProductID]], tblProducts[ProductID], tblProducts[Category])</f>
        <v>Home</v>
      </c>
      <c r="M3568">
        <f>_xlfn.XLOOKUP(tblOrders[[#This Row],[ProductID]], tblProducts[ProductID], tblProducts[CostPrice])</f>
        <v>75749</v>
      </c>
      <c r="N3568">
        <f>tblOrders[[#This Row],[Sales]]-(tblOrders[[#This Row],[CostPrice]]*tblOrders[[#This Row],[Quantity]])</f>
        <v>-535298</v>
      </c>
      <c r="O3568" t="str">
        <f>TEXT(tblOrders[[#This Row],[Date]],"mmm-yyyy")</f>
        <v>Jan-2025</v>
      </c>
      <c r="P3568" t="str">
        <f>_xlfn.XLOOKUP(tblOrders[[#This Row],[OrderID]], tblReturns[OrderID], tblReturns[Returned])</f>
        <v>No</v>
      </c>
      <c r="Q3568" t="str">
        <f>_xlfn.XLOOKUP(tblOrders[[#This Row],[OrderID]], tblShipping[OrderID], tblShipping[ShipMode])</f>
        <v>Pickup</v>
      </c>
      <c r="R3568" t="str">
        <f>IFERROR(_xlfn.XLOOKUP(A3567, tblCustomers[CustomerID], tblCustomers[CustomerName]), "Not Found")</f>
        <v>Not Found</v>
      </c>
      <c r="S3568" t="str">
        <f>IF(tblOrders[[#This Row],[Sales]]&gt;1000000,"High Value","Standard")</f>
        <v>Standard</v>
      </c>
      <c r="T3568" t="str">
        <f>_xlfn.XLOOKUP(tblOrders[[#This Row],[ProductID]], tblProducts[ProductID], tblProducts[ProductName])</f>
        <v>Product 49</v>
      </c>
      <c r="U3568">
        <f>_xlfn.XLOOKUP(tblOrders[[#This Row],[SalesRepID]], tblSalesreps[RepID], tblSalesreps[Target])</f>
        <v>16839910</v>
      </c>
    </row>
    <row r="3569" spans="1:21">
      <c r="A3569" t="s">
        <v>4366</v>
      </c>
      <c r="B3569" s="7" t="s">
        <v>722</v>
      </c>
      <c r="C3569" t="s">
        <v>1160</v>
      </c>
      <c r="D3569" t="s">
        <v>133</v>
      </c>
      <c r="E3569" t="s">
        <v>35</v>
      </c>
      <c r="F3569" t="s">
        <v>20</v>
      </c>
      <c r="G3569">
        <v>7</v>
      </c>
      <c r="H3569">
        <v>0.1</v>
      </c>
      <c r="I3569" s="2">
        <v>591185.69999999995</v>
      </c>
      <c r="J3569" t="str">
        <f>_xlfn.XLOOKUP(tblOrders[[#This Row],[CustomerID]], tblCustomers[CustomerID], tblCustomers[CustomerName])</f>
        <v>Customer 89</v>
      </c>
      <c r="K3569" t="str">
        <f>_xlfn.XLOOKUP(tblOrders[[#This Row],[CustomerID]], tblCustomers[CustomerID], tblCustomers[Segment])</f>
        <v>Consumer</v>
      </c>
      <c r="L3569" t="str">
        <f>_xlfn.XLOOKUP(tblOrders[[#This Row],[ProductID]], tblProducts[ProductID], tblProducts[Category])</f>
        <v>Furniture</v>
      </c>
      <c r="M3569">
        <f>_xlfn.XLOOKUP(tblOrders[[#This Row],[ProductID]], tblProducts[ProductID], tblProducts[CostPrice])</f>
        <v>53604</v>
      </c>
      <c r="N3569">
        <f>tblOrders[[#This Row],[Sales]]-(tblOrders[[#This Row],[CostPrice]]*tblOrders[[#This Row],[Quantity]])</f>
        <v>215957.69999999995</v>
      </c>
      <c r="O3569" t="str">
        <f>TEXT(tblOrders[[#This Row],[Date]],"mmm-yyyy")</f>
        <v>Jun-2025</v>
      </c>
      <c r="P3569" t="str">
        <f>_xlfn.XLOOKUP(tblOrders[[#This Row],[OrderID]], tblReturns[OrderID], tblReturns[Returned])</f>
        <v>No</v>
      </c>
      <c r="Q3569" t="str">
        <f>_xlfn.XLOOKUP(tblOrders[[#This Row],[OrderID]], tblShipping[OrderID], tblShipping[ShipMode])</f>
        <v>Pickup</v>
      </c>
      <c r="R3569" t="str">
        <f>IFERROR(_xlfn.XLOOKUP(A3568, tblCustomers[CustomerID], tblCustomers[CustomerName]), "Not Found")</f>
        <v>Not Found</v>
      </c>
      <c r="S3569" t="str">
        <f>IF(tblOrders[[#This Row],[Sales]]&gt;1000000,"High Value","Standard")</f>
        <v>Standard</v>
      </c>
      <c r="T3569" t="str">
        <f>_xlfn.XLOOKUP(tblOrders[[#This Row],[ProductID]], tblProducts[ProductID], tblProducts[ProductName])</f>
        <v>Product 6</v>
      </c>
      <c r="U3569">
        <f>_xlfn.XLOOKUP(tblOrders[[#This Row],[SalesRepID]], tblSalesreps[RepID], tblSalesreps[Target])</f>
        <v>19619177</v>
      </c>
    </row>
    <row r="3570" spans="1:21">
      <c r="A3570" t="s">
        <v>4367</v>
      </c>
      <c r="B3570" s="7" t="s">
        <v>1238</v>
      </c>
      <c r="C3570" t="s">
        <v>591</v>
      </c>
      <c r="D3570" t="s">
        <v>104</v>
      </c>
      <c r="E3570" t="s">
        <v>205</v>
      </c>
      <c r="F3570" t="s">
        <v>88</v>
      </c>
      <c r="G3570">
        <v>8</v>
      </c>
      <c r="H3570">
        <v>0.2</v>
      </c>
      <c r="I3570" s="2">
        <v>147910.39999999999</v>
      </c>
      <c r="J3570" t="str">
        <f>_xlfn.XLOOKUP(tblOrders[[#This Row],[CustomerID]], tblCustomers[CustomerID], tblCustomers[CustomerName])</f>
        <v>Customer 98</v>
      </c>
      <c r="K3570" t="str">
        <f>_xlfn.XLOOKUP(tblOrders[[#This Row],[CustomerID]], tblCustomers[CustomerID], tblCustomers[Segment])</f>
        <v>Corporate</v>
      </c>
      <c r="L3570" t="str">
        <f>_xlfn.XLOOKUP(tblOrders[[#This Row],[ProductID]], tblProducts[ProductID], tblProducts[Category])</f>
        <v>Furniture</v>
      </c>
      <c r="M3570">
        <f>_xlfn.XLOOKUP(tblOrders[[#This Row],[ProductID]], tblProducts[ProductID], tblProducts[CostPrice])</f>
        <v>10664</v>
      </c>
      <c r="N3570">
        <f>tblOrders[[#This Row],[Sales]]-(tblOrders[[#This Row],[CostPrice]]*tblOrders[[#This Row],[Quantity]])</f>
        <v>62598.399999999994</v>
      </c>
      <c r="O3570" t="str">
        <f>TEXT(tblOrders[[#This Row],[Date]],"mmm-yyyy")</f>
        <v>Mar-2025</v>
      </c>
      <c r="P3570" t="str">
        <f>_xlfn.XLOOKUP(tblOrders[[#This Row],[OrderID]], tblReturns[OrderID], tblReturns[Returned])</f>
        <v>No</v>
      </c>
      <c r="Q3570" t="str">
        <f>_xlfn.XLOOKUP(tblOrders[[#This Row],[OrderID]], tblShipping[OrderID], tblShipping[ShipMode])</f>
        <v>Standard</v>
      </c>
      <c r="R3570" t="str">
        <f>IFERROR(_xlfn.XLOOKUP(A3569, tblCustomers[CustomerID], tblCustomers[CustomerName]), "Not Found")</f>
        <v>Not Found</v>
      </c>
      <c r="S3570" t="str">
        <f>IF(tblOrders[[#This Row],[Sales]]&gt;1000000,"High Value","Standard")</f>
        <v>Standard</v>
      </c>
      <c r="T3570" t="str">
        <f>_xlfn.XLOOKUP(tblOrders[[#This Row],[ProductID]], tblProducts[ProductID], tblProducts[ProductName])</f>
        <v>Product 23</v>
      </c>
      <c r="U3570">
        <f>_xlfn.XLOOKUP(tblOrders[[#This Row],[SalesRepID]], tblSalesreps[RepID], tblSalesreps[Target])</f>
        <v>16246424</v>
      </c>
    </row>
    <row r="3571" spans="1:21">
      <c r="A3571" t="s">
        <v>4368</v>
      </c>
      <c r="B3571" s="7" t="s">
        <v>856</v>
      </c>
      <c r="C3571" t="s">
        <v>996</v>
      </c>
      <c r="D3571" t="s">
        <v>973</v>
      </c>
      <c r="E3571" t="s">
        <v>105</v>
      </c>
      <c r="F3571" t="s">
        <v>51</v>
      </c>
      <c r="G3571">
        <v>6</v>
      </c>
      <c r="H3571">
        <v>0.1</v>
      </c>
      <c r="I3571" s="2">
        <v>108901.8</v>
      </c>
      <c r="J3571" t="str">
        <f>_xlfn.XLOOKUP(tblOrders[[#This Row],[CustomerID]], tblCustomers[CustomerID], tblCustomers[CustomerName])</f>
        <v>Customer 189</v>
      </c>
      <c r="K3571" t="str">
        <f>_xlfn.XLOOKUP(tblOrders[[#This Row],[CustomerID]], tblCustomers[CustomerID], tblCustomers[Segment])</f>
        <v>SME</v>
      </c>
      <c r="L3571" t="str">
        <f>_xlfn.XLOOKUP(tblOrders[[#This Row],[ProductID]], tblProducts[ProductID], tblProducts[Category])</f>
        <v>Office</v>
      </c>
      <c r="M3571">
        <f>_xlfn.XLOOKUP(tblOrders[[#This Row],[ProductID]], tblProducts[ProductID], tblProducts[CostPrice])</f>
        <v>44507</v>
      </c>
      <c r="N3571">
        <f>tblOrders[[#This Row],[Sales]]-(tblOrders[[#This Row],[CostPrice]]*tblOrders[[#This Row],[Quantity]])</f>
        <v>-158140.20000000001</v>
      </c>
      <c r="O3571" t="str">
        <f>TEXT(tblOrders[[#This Row],[Date]],"mmm-yyyy")</f>
        <v>Jul-2025</v>
      </c>
      <c r="P3571" t="str">
        <f>_xlfn.XLOOKUP(tblOrders[[#This Row],[OrderID]], tblReturns[OrderID], tblReturns[Returned])</f>
        <v>No</v>
      </c>
      <c r="Q3571" t="str">
        <f>_xlfn.XLOOKUP(tblOrders[[#This Row],[OrderID]], tblShipping[OrderID], tblShipping[ShipMode])</f>
        <v>Pickup</v>
      </c>
      <c r="R3571" t="str">
        <f>IFERROR(_xlfn.XLOOKUP(A3570, tblCustomers[CustomerID], tblCustomers[CustomerName]), "Not Found")</f>
        <v>Not Found</v>
      </c>
      <c r="S3571" t="str">
        <f>IF(tblOrders[[#This Row],[Sales]]&gt;1000000,"High Value","Standard")</f>
        <v>Standard</v>
      </c>
      <c r="T3571" t="str">
        <f>_xlfn.XLOOKUP(tblOrders[[#This Row],[ProductID]], tblProducts[ProductID], tblProducts[ProductName])</f>
        <v>Product 53</v>
      </c>
      <c r="U3571">
        <f>_xlfn.XLOOKUP(tblOrders[[#This Row],[SalesRepID]], tblSalesreps[RepID], tblSalesreps[Target])</f>
        <v>8698154</v>
      </c>
    </row>
    <row r="3572" spans="1:21">
      <c r="A3572" t="s">
        <v>4369</v>
      </c>
      <c r="B3572" s="7" t="s">
        <v>199</v>
      </c>
      <c r="C3572" t="s">
        <v>215</v>
      </c>
      <c r="D3572" t="s">
        <v>403</v>
      </c>
      <c r="E3572" t="s">
        <v>50</v>
      </c>
      <c r="F3572" t="s">
        <v>20</v>
      </c>
      <c r="G3572">
        <v>7</v>
      </c>
      <c r="H3572">
        <v>0.1</v>
      </c>
      <c r="I3572" s="2">
        <v>113475.6</v>
      </c>
      <c r="J3572" t="str">
        <f>_xlfn.XLOOKUP(tblOrders[[#This Row],[CustomerID]], tblCustomers[CustomerID], tblCustomers[CustomerName])</f>
        <v>Customer 25</v>
      </c>
      <c r="K3572" t="str">
        <f>_xlfn.XLOOKUP(tblOrders[[#This Row],[CustomerID]], tblCustomers[CustomerID], tblCustomers[Segment])</f>
        <v>Corporate</v>
      </c>
      <c r="L3572" t="str">
        <f>_xlfn.XLOOKUP(tblOrders[[#This Row],[ProductID]], tblProducts[ProductID], tblProducts[Category])</f>
        <v>Furniture</v>
      </c>
      <c r="M3572">
        <f>_xlfn.XLOOKUP(tblOrders[[#This Row],[ProductID]], tblProducts[ProductID], tblProducts[CostPrice])</f>
        <v>53072</v>
      </c>
      <c r="N3572">
        <f>tblOrders[[#This Row],[Sales]]-(tblOrders[[#This Row],[CostPrice]]*tblOrders[[#This Row],[Quantity]])</f>
        <v>-258028.4</v>
      </c>
      <c r="O3572" t="str">
        <f>TEXT(tblOrders[[#This Row],[Date]],"mmm-yyyy")</f>
        <v>Dec-2025</v>
      </c>
      <c r="P3572" t="str">
        <f>_xlfn.XLOOKUP(tblOrders[[#This Row],[OrderID]], tblReturns[OrderID], tblReturns[Returned])</f>
        <v>No</v>
      </c>
      <c r="Q3572" t="str">
        <f>_xlfn.XLOOKUP(tblOrders[[#This Row],[OrderID]], tblShipping[OrderID], tblShipping[ShipMode])</f>
        <v>Standard</v>
      </c>
      <c r="R3572" t="str">
        <f>IFERROR(_xlfn.XLOOKUP(A3571, tblCustomers[CustomerID], tblCustomers[CustomerName]), "Not Found")</f>
        <v>Not Found</v>
      </c>
      <c r="S3572" t="str">
        <f>IF(tblOrders[[#This Row],[Sales]]&gt;1000000,"High Value","Standard")</f>
        <v>Standard</v>
      </c>
      <c r="T3572" t="str">
        <f>_xlfn.XLOOKUP(tblOrders[[#This Row],[ProductID]], tblProducts[ProductID], tblProducts[ProductName])</f>
        <v>Product 78</v>
      </c>
      <c r="U3572">
        <f>_xlfn.XLOOKUP(tblOrders[[#This Row],[SalesRepID]], tblSalesreps[RepID], tblSalesreps[Target])</f>
        <v>17350666</v>
      </c>
    </row>
    <row r="3573" spans="1:21">
      <c r="A3573" t="s">
        <v>4370</v>
      </c>
      <c r="B3573" s="7" t="s">
        <v>1541</v>
      </c>
      <c r="C3573" t="s">
        <v>2261</v>
      </c>
      <c r="D3573" t="s">
        <v>226</v>
      </c>
      <c r="E3573" t="s">
        <v>45</v>
      </c>
      <c r="F3573" t="s">
        <v>88</v>
      </c>
      <c r="G3573">
        <v>2</v>
      </c>
      <c r="H3573">
        <v>0</v>
      </c>
      <c r="I3573" s="2">
        <v>78696</v>
      </c>
      <c r="J3573" t="str">
        <f>_xlfn.XLOOKUP(tblOrders[[#This Row],[CustomerID]], tblCustomers[CustomerID], tblCustomers[CustomerName])</f>
        <v>Customer 123</v>
      </c>
      <c r="K3573" t="str">
        <f>_xlfn.XLOOKUP(tblOrders[[#This Row],[CustomerID]], tblCustomers[CustomerID], tblCustomers[Segment])</f>
        <v>Consumer</v>
      </c>
      <c r="L3573" t="str">
        <f>_xlfn.XLOOKUP(tblOrders[[#This Row],[ProductID]], tblProducts[ProductID], tblProducts[Category])</f>
        <v>Furniture</v>
      </c>
      <c r="M3573">
        <f>_xlfn.XLOOKUP(tblOrders[[#This Row],[ProductID]], tblProducts[ProductID], tblProducts[CostPrice])</f>
        <v>75432</v>
      </c>
      <c r="N3573">
        <f>tblOrders[[#This Row],[Sales]]-(tblOrders[[#This Row],[CostPrice]]*tblOrders[[#This Row],[Quantity]])</f>
        <v>-72168</v>
      </c>
      <c r="O3573" t="str">
        <f>TEXT(tblOrders[[#This Row],[Date]],"mmm-yyyy")</f>
        <v>Dec-2025</v>
      </c>
      <c r="P3573" t="str">
        <f>_xlfn.XLOOKUP(tblOrders[[#This Row],[OrderID]], tblReturns[OrderID], tblReturns[Returned])</f>
        <v>No</v>
      </c>
      <c r="Q3573" t="str">
        <f>_xlfn.XLOOKUP(tblOrders[[#This Row],[OrderID]], tblShipping[OrderID], tblShipping[ShipMode])</f>
        <v>Standard</v>
      </c>
      <c r="R3573" t="str">
        <f>IFERROR(_xlfn.XLOOKUP(A3572, tblCustomers[CustomerID], tblCustomers[CustomerName]), "Not Found")</f>
        <v>Not Found</v>
      </c>
      <c r="S3573" t="str">
        <f>IF(tblOrders[[#This Row],[Sales]]&gt;1000000,"High Value","Standard")</f>
        <v>Standard</v>
      </c>
      <c r="T3573" t="str">
        <f>_xlfn.XLOOKUP(tblOrders[[#This Row],[ProductID]], tblProducts[ProductID], tblProducts[ProductName])</f>
        <v>Product 88</v>
      </c>
      <c r="U3573">
        <f>_xlfn.XLOOKUP(tblOrders[[#This Row],[SalesRepID]], tblSalesreps[RepID], tblSalesreps[Target])</f>
        <v>11319839</v>
      </c>
    </row>
    <row r="3574" spans="1:21">
      <c r="A3574" t="s">
        <v>4371</v>
      </c>
      <c r="B3574" s="7" t="s">
        <v>771</v>
      </c>
      <c r="C3574" t="s">
        <v>521</v>
      </c>
      <c r="D3574" t="s">
        <v>137</v>
      </c>
      <c r="E3574" t="s">
        <v>50</v>
      </c>
      <c r="F3574" t="s">
        <v>88</v>
      </c>
      <c r="G3574">
        <v>10</v>
      </c>
      <c r="H3574">
        <v>0.1</v>
      </c>
      <c r="I3574" s="2">
        <v>530217</v>
      </c>
      <c r="J3574" t="str">
        <f>_xlfn.XLOOKUP(tblOrders[[#This Row],[CustomerID]], tblCustomers[CustomerID], tblCustomers[CustomerName])</f>
        <v>Customer 239</v>
      </c>
      <c r="K3574" t="str">
        <f>_xlfn.XLOOKUP(tblOrders[[#This Row],[CustomerID]], tblCustomers[CustomerID], tblCustomers[Segment])</f>
        <v>Corporate</v>
      </c>
      <c r="L3574" t="str">
        <f>_xlfn.XLOOKUP(tblOrders[[#This Row],[ProductID]], tblProducts[ProductID], tblProducts[Category])</f>
        <v>Home</v>
      </c>
      <c r="M3574">
        <f>_xlfn.XLOOKUP(tblOrders[[#This Row],[ProductID]], tblProducts[ProductID], tblProducts[CostPrice])</f>
        <v>26666</v>
      </c>
      <c r="N3574">
        <f>tblOrders[[#This Row],[Sales]]-(tblOrders[[#This Row],[CostPrice]]*tblOrders[[#This Row],[Quantity]])</f>
        <v>263557</v>
      </c>
      <c r="O3574" t="str">
        <f>TEXT(tblOrders[[#This Row],[Date]],"mmm-yyyy")</f>
        <v>Jan-2025</v>
      </c>
      <c r="P3574" t="str">
        <f>_xlfn.XLOOKUP(tblOrders[[#This Row],[OrderID]], tblReturns[OrderID], tblReturns[Returned])</f>
        <v>No</v>
      </c>
      <c r="Q3574" t="str">
        <f>_xlfn.XLOOKUP(tblOrders[[#This Row],[OrderID]], tblShipping[OrderID], tblShipping[ShipMode])</f>
        <v>Pickup</v>
      </c>
      <c r="R3574" t="str">
        <f>IFERROR(_xlfn.XLOOKUP(A3573, tblCustomers[CustomerID], tblCustomers[CustomerName]), "Not Found")</f>
        <v>Not Found</v>
      </c>
      <c r="S3574" t="str">
        <f>IF(tblOrders[[#This Row],[Sales]]&gt;1000000,"High Value","Standard")</f>
        <v>Standard</v>
      </c>
      <c r="T3574" t="str">
        <f>_xlfn.XLOOKUP(tblOrders[[#This Row],[ProductID]], tblProducts[ProductID], tblProducts[ProductName])</f>
        <v>Product 76</v>
      </c>
      <c r="U3574">
        <f>_xlfn.XLOOKUP(tblOrders[[#This Row],[SalesRepID]], tblSalesreps[RepID], tblSalesreps[Target])</f>
        <v>17350666</v>
      </c>
    </row>
    <row r="3575" spans="1:21">
      <c r="A3575" t="s">
        <v>4372</v>
      </c>
      <c r="B3575" s="7" t="s">
        <v>143</v>
      </c>
      <c r="C3575" t="s">
        <v>1575</v>
      </c>
      <c r="D3575" t="s">
        <v>914</v>
      </c>
      <c r="E3575" t="s">
        <v>35</v>
      </c>
      <c r="F3575" t="s">
        <v>51</v>
      </c>
      <c r="G3575">
        <v>4</v>
      </c>
      <c r="H3575">
        <v>0.2</v>
      </c>
      <c r="I3575" s="2">
        <v>415212.79999999999</v>
      </c>
      <c r="J3575" t="str">
        <f>_xlfn.XLOOKUP(tblOrders[[#This Row],[CustomerID]], tblCustomers[CustomerID], tblCustomers[CustomerName])</f>
        <v>Customer 255</v>
      </c>
      <c r="K3575" t="str">
        <f>_xlfn.XLOOKUP(tblOrders[[#This Row],[CustomerID]], tblCustomers[CustomerID], tblCustomers[Segment])</f>
        <v>Consumer</v>
      </c>
      <c r="L3575" t="str">
        <f>_xlfn.XLOOKUP(tblOrders[[#This Row],[ProductID]], tblProducts[ProductID], tblProducts[Category])</f>
        <v>Office</v>
      </c>
      <c r="M3575">
        <f>_xlfn.XLOOKUP(tblOrders[[#This Row],[ProductID]], tblProducts[ProductID], tblProducts[CostPrice])</f>
        <v>24464</v>
      </c>
      <c r="N3575">
        <f>tblOrders[[#This Row],[Sales]]-(tblOrders[[#This Row],[CostPrice]]*tblOrders[[#This Row],[Quantity]])</f>
        <v>317356.79999999999</v>
      </c>
      <c r="O3575" t="str">
        <f>TEXT(tblOrders[[#This Row],[Date]],"mmm-yyyy")</f>
        <v>Feb-2025</v>
      </c>
      <c r="P3575" t="str">
        <f>_xlfn.XLOOKUP(tblOrders[[#This Row],[OrderID]], tblReturns[OrderID], tblReturns[Returned])</f>
        <v>No</v>
      </c>
      <c r="Q3575" t="str">
        <f>_xlfn.XLOOKUP(tblOrders[[#This Row],[OrderID]], tblShipping[OrderID], tblShipping[ShipMode])</f>
        <v>Express</v>
      </c>
      <c r="R3575" t="str">
        <f>IFERROR(_xlfn.XLOOKUP(A3574, tblCustomers[CustomerID], tblCustomers[CustomerName]), "Not Found")</f>
        <v>Not Found</v>
      </c>
      <c r="S3575" t="str">
        <f>IF(tblOrders[[#This Row],[Sales]]&gt;1000000,"High Value","Standard")</f>
        <v>Standard</v>
      </c>
      <c r="T3575" t="str">
        <f>_xlfn.XLOOKUP(tblOrders[[#This Row],[ProductID]], tblProducts[ProductID], tblProducts[ProductName])</f>
        <v>Product 46</v>
      </c>
      <c r="U3575">
        <f>_xlfn.XLOOKUP(tblOrders[[#This Row],[SalesRepID]], tblSalesreps[RepID], tblSalesreps[Target])</f>
        <v>19619177</v>
      </c>
    </row>
    <row r="3576" spans="1:21">
      <c r="A3576" t="s">
        <v>4373</v>
      </c>
      <c r="B3576" s="7" t="s">
        <v>920</v>
      </c>
      <c r="C3576" t="s">
        <v>901</v>
      </c>
      <c r="D3576" t="s">
        <v>24</v>
      </c>
      <c r="E3576" t="s">
        <v>25</v>
      </c>
      <c r="F3576" t="s">
        <v>51</v>
      </c>
      <c r="G3576">
        <v>4</v>
      </c>
      <c r="H3576">
        <v>0.15</v>
      </c>
      <c r="I3576" s="2">
        <v>85880.6</v>
      </c>
      <c r="J3576" t="str">
        <f>_xlfn.XLOOKUP(tblOrders[[#This Row],[CustomerID]], tblCustomers[CustomerID], tblCustomers[CustomerName])</f>
        <v>Customer 130</v>
      </c>
      <c r="K3576" t="str">
        <f>_xlfn.XLOOKUP(tblOrders[[#This Row],[CustomerID]], tblCustomers[CustomerID], tblCustomers[Segment])</f>
        <v>Consumer</v>
      </c>
      <c r="L3576" t="str">
        <f>_xlfn.XLOOKUP(tblOrders[[#This Row],[ProductID]], tblProducts[ProductID], tblProducts[Category])</f>
        <v>Home</v>
      </c>
      <c r="M3576">
        <f>_xlfn.XLOOKUP(tblOrders[[#This Row],[ProductID]], tblProducts[ProductID], tblProducts[CostPrice])</f>
        <v>57647</v>
      </c>
      <c r="N3576">
        <f>tblOrders[[#This Row],[Sales]]-(tblOrders[[#This Row],[CostPrice]]*tblOrders[[#This Row],[Quantity]])</f>
        <v>-144707.4</v>
      </c>
      <c r="O3576" t="str">
        <f>TEXT(tblOrders[[#This Row],[Date]],"mmm-yyyy")</f>
        <v>Dec-2025</v>
      </c>
      <c r="P3576" t="str">
        <f>_xlfn.XLOOKUP(tblOrders[[#This Row],[OrderID]], tblReturns[OrderID], tblReturns[Returned])</f>
        <v>No</v>
      </c>
      <c r="Q3576" t="str">
        <f>_xlfn.XLOOKUP(tblOrders[[#This Row],[OrderID]], tblShipping[OrderID], tblShipping[ShipMode])</f>
        <v>Express</v>
      </c>
      <c r="R3576" t="str">
        <f>IFERROR(_xlfn.XLOOKUP(A3575, tblCustomers[CustomerID], tblCustomers[CustomerName]), "Not Found")</f>
        <v>Not Found</v>
      </c>
      <c r="S3576" t="str">
        <f>IF(tblOrders[[#This Row],[Sales]]&gt;1000000,"High Value","Standard")</f>
        <v>Standard</v>
      </c>
      <c r="T3576" t="str">
        <f>_xlfn.XLOOKUP(tblOrders[[#This Row],[ProductID]], tblProducts[ProductID], tblProducts[ProductName])</f>
        <v>Product 2</v>
      </c>
      <c r="U3576">
        <f>_xlfn.XLOOKUP(tblOrders[[#This Row],[SalesRepID]], tblSalesreps[RepID], tblSalesreps[Target])</f>
        <v>7094914</v>
      </c>
    </row>
    <row r="3577" spans="1:21">
      <c r="A3577" t="s">
        <v>4374</v>
      </c>
      <c r="B3577" s="7" t="s">
        <v>1222</v>
      </c>
      <c r="C3577" t="s">
        <v>1344</v>
      </c>
      <c r="D3577" t="s">
        <v>369</v>
      </c>
      <c r="E3577" t="s">
        <v>40</v>
      </c>
      <c r="F3577" t="s">
        <v>51</v>
      </c>
      <c r="G3577">
        <v>7</v>
      </c>
      <c r="H3577">
        <v>0.2</v>
      </c>
      <c r="I3577" s="2">
        <v>279456.8</v>
      </c>
      <c r="J3577" t="str">
        <f>_xlfn.XLOOKUP(tblOrders[[#This Row],[CustomerID]], tblCustomers[CustomerID], tblCustomers[CustomerName])</f>
        <v>Customer 264</v>
      </c>
      <c r="K3577" t="str">
        <f>_xlfn.XLOOKUP(tblOrders[[#This Row],[CustomerID]], tblCustomers[CustomerID], tblCustomers[Segment])</f>
        <v>Corporate</v>
      </c>
      <c r="L3577" t="str">
        <f>_xlfn.XLOOKUP(tblOrders[[#This Row],[ProductID]], tblProducts[ProductID], tblProducts[Category])</f>
        <v>Office</v>
      </c>
      <c r="M3577">
        <f>_xlfn.XLOOKUP(tblOrders[[#This Row],[ProductID]], tblProducts[ProductID], tblProducts[CostPrice])</f>
        <v>12456</v>
      </c>
      <c r="N3577">
        <f>tblOrders[[#This Row],[Sales]]-(tblOrders[[#This Row],[CostPrice]]*tblOrders[[#This Row],[Quantity]])</f>
        <v>192264.8</v>
      </c>
      <c r="O3577" t="str">
        <f>TEXT(tblOrders[[#This Row],[Date]],"mmm-yyyy")</f>
        <v>Nov-2025</v>
      </c>
      <c r="P3577" t="str">
        <f>_xlfn.XLOOKUP(tblOrders[[#This Row],[OrderID]], tblReturns[OrderID], tblReturns[Returned])</f>
        <v>No</v>
      </c>
      <c r="Q3577" t="str">
        <f>_xlfn.XLOOKUP(tblOrders[[#This Row],[OrderID]], tblShipping[OrderID], tblShipping[ShipMode])</f>
        <v>Express</v>
      </c>
      <c r="R3577" t="str">
        <f>IFERROR(_xlfn.XLOOKUP(A3576, tblCustomers[CustomerID], tblCustomers[CustomerName]), "Not Found")</f>
        <v>Not Found</v>
      </c>
      <c r="S3577" t="str">
        <f>IF(tblOrders[[#This Row],[Sales]]&gt;1000000,"High Value","Standard")</f>
        <v>Standard</v>
      </c>
      <c r="T3577" t="str">
        <f>_xlfn.XLOOKUP(tblOrders[[#This Row],[ProductID]], tblProducts[ProductID], tblProducts[ProductName])</f>
        <v>Product 42</v>
      </c>
      <c r="U3577">
        <f>_xlfn.XLOOKUP(tblOrders[[#This Row],[SalesRepID]], tblSalesreps[RepID], tblSalesreps[Target])</f>
        <v>6291486</v>
      </c>
    </row>
    <row r="3578" spans="1:21">
      <c r="A3578" t="s">
        <v>4375</v>
      </c>
      <c r="B3578" s="7" t="s">
        <v>286</v>
      </c>
      <c r="C3578" t="s">
        <v>399</v>
      </c>
      <c r="D3578" t="s">
        <v>55</v>
      </c>
      <c r="E3578" t="s">
        <v>56</v>
      </c>
      <c r="F3578" t="s">
        <v>14</v>
      </c>
      <c r="G3578">
        <v>4</v>
      </c>
      <c r="H3578">
        <v>0</v>
      </c>
      <c r="I3578" s="2">
        <v>218536</v>
      </c>
      <c r="J3578" t="str">
        <f>_xlfn.XLOOKUP(tblOrders[[#This Row],[CustomerID]], tblCustomers[CustomerID], tblCustomers[CustomerName])</f>
        <v>Customer 26</v>
      </c>
      <c r="K3578" t="str">
        <f>_xlfn.XLOOKUP(tblOrders[[#This Row],[CustomerID]], tblCustomers[CustomerID], tblCustomers[Segment])</f>
        <v>SME</v>
      </c>
      <c r="L3578" t="str">
        <f>_xlfn.XLOOKUP(tblOrders[[#This Row],[ProductID]], tblProducts[ProductID], tblProducts[Category])</f>
        <v>Home</v>
      </c>
      <c r="M3578">
        <f>_xlfn.XLOOKUP(tblOrders[[#This Row],[ProductID]], tblProducts[ProductID], tblProducts[CostPrice])</f>
        <v>23348</v>
      </c>
      <c r="N3578">
        <f>tblOrders[[#This Row],[Sales]]-(tblOrders[[#This Row],[CostPrice]]*tblOrders[[#This Row],[Quantity]])</f>
        <v>125144</v>
      </c>
      <c r="O3578" t="str">
        <f>TEXT(tblOrders[[#This Row],[Date]],"mmm-yyyy")</f>
        <v>Dec-2025</v>
      </c>
      <c r="P3578" t="str">
        <f>_xlfn.XLOOKUP(tblOrders[[#This Row],[OrderID]], tblReturns[OrderID], tblReturns[Returned])</f>
        <v>No</v>
      </c>
      <c r="Q3578" t="str">
        <f>_xlfn.XLOOKUP(tblOrders[[#This Row],[OrderID]], tblShipping[OrderID], tblShipping[ShipMode])</f>
        <v>Standard</v>
      </c>
      <c r="R3578" t="str">
        <f>IFERROR(_xlfn.XLOOKUP(A3577, tblCustomers[CustomerID], tblCustomers[CustomerName]), "Not Found")</f>
        <v>Not Found</v>
      </c>
      <c r="S3578" t="str">
        <f>IF(tblOrders[[#This Row],[Sales]]&gt;1000000,"High Value","Standard")</f>
        <v>Standard</v>
      </c>
      <c r="T3578" t="str">
        <f>_xlfn.XLOOKUP(tblOrders[[#This Row],[ProductID]], tblProducts[ProductID], tblProducts[ProductName])</f>
        <v>Product 47</v>
      </c>
      <c r="U3578">
        <f>_xlfn.XLOOKUP(tblOrders[[#This Row],[SalesRepID]], tblSalesreps[RepID], tblSalesreps[Target])</f>
        <v>14265630</v>
      </c>
    </row>
    <row r="3579" spans="1:21">
      <c r="A3579" t="s">
        <v>4376</v>
      </c>
      <c r="B3579" s="7" t="s">
        <v>972</v>
      </c>
      <c r="C3579" t="s">
        <v>602</v>
      </c>
      <c r="D3579" t="s">
        <v>96</v>
      </c>
      <c r="E3579" t="s">
        <v>79</v>
      </c>
      <c r="F3579" t="s">
        <v>51</v>
      </c>
      <c r="G3579">
        <v>1</v>
      </c>
      <c r="H3579">
        <v>0</v>
      </c>
      <c r="I3579" s="2">
        <v>63551</v>
      </c>
      <c r="J3579" t="str">
        <f>_xlfn.XLOOKUP(tblOrders[[#This Row],[CustomerID]], tblCustomers[CustomerID], tblCustomers[CustomerName])</f>
        <v>Customer 226</v>
      </c>
      <c r="K3579" t="str">
        <f>_xlfn.XLOOKUP(tblOrders[[#This Row],[CustomerID]], tblCustomers[CustomerID], tblCustomers[Segment])</f>
        <v>Corporate</v>
      </c>
      <c r="L3579" t="str">
        <f>_xlfn.XLOOKUP(tblOrders[[#This Row],[ProductID]], tblProducts[ProductID], tblProducts[Category])</f>
        <v>Office</v>
      </c>
      <c r="M3579">
        <f>_xlfn.XLOOKUP(tblOrders[[#This Row],[ProductID]], tblProducts[ProductID], tblProducts[CostPrice])</f>
        <v>20831</v>
      </c>
      <c r="N3579">
        <f>tblOrders[[#This Row],[Sales]]-(tblOrders[[#This Row],[CostPrice]]*tblOrders[[#This Row],[Quantity]])</f>
        <v>42720</v>
      </c>
      <c r="O3579" t="str">
        <f>TEXT(tblOrders[[#This Row],[Date]],"mmm-yyyy")</f>
        <v>Feb-2025</v>
      </c>
      <c r="P3579" t="str">
        <f>_xlfn.XLOOKUP(tblOrders[[#This Row],[OrderID]], tblReturns[OrderID], tblReturns[Returned])</f>
        <v>No</v>
      </c>
      <c r="Q3579" t="str">
        <f>_xlfn.XLOOKUP(tblOrders[[#This Row],[OrderID]], tblShipping[OrderID], tblShipping[ShipMode])</f>
        <v>Standard</v>
      </c>
      <c r="R3579" t="str">
        <f>IFERROR(_xlfn.XLOOKUP(A3578, tblCustomers[CustomerID], tblCustomers[CustomerName]), "Not Found")</f>
        <v>Not Found</v>
      </c>
      <c r="S3579" t="str">
        <f>IF(tblOrders[[#This Row],[Sales]]&gt;1000000,"High Value","Standard")</f>
        <v>Standard</v>
      </c>
      <c r="T3579" t="str">
        <f>_xlfn.XLOOKUP(tblOrders[[#This Row],[ProductID]], tblProducts[ProductID], tblProducts[ProductName])</f>
        <v>Product 24</v>
      </c>
      <c r="U3579">
        <f>_xlfn.XLOOKUP(tblOrders[[#This Row],[SalesRepID]], tblSalesreps[RepID], tblSalesreps[Target])</f>
        <v>8592536</v>
      </c>
    </row>
    <row r="3580" spans="1:21">
      <c r="A3580" t="s">
        <v>4377</v>
      </c>
      <c r="B3580" s="7" t="s">
        <v>1474</v>
      </c>
      <c r="C3580" t="s">
        <v>466</v>
      </c>
      <c r="D3580" t="s">
        <v>362</v>
      </c>
      <c r="E3580" t="s">
        <v>105</v>
      </c>
      <c r="F3580" t="s">
        <v>14</v>
      </c>
      <c r="G3580">
        <v>3</v>
      </c>
      <c r="H3580">
        <v>0.15</v>
      </c>
      <c r="I3580" s="2">
        <v>273836.84999999998</v>
      </c>
      <c r="J3580" t="str">
        <f>_xlfn.XLOOKUP(tblOrders[[#This Row],[CustomerID]], tblCustomers[CustomerID], tblCustomers[CustomerName])</f>
        <v>Customer 233</v>
      </c>
      <c r="K3580" t="str">
        <f>_xlfn.XLOOKUP(tblOrders[[#This Row],[CustomerID]], tblCustomers[CustomerID], tblCustomers[Segment])</f>
        <v>SME</v>
      </c>
      <c r="L3580" t="str">
        <f>_xlfn.XLOOKUP(tblOrders[[#This Row],[ProductID]], tblProducts[ProductID], tblProducts[Category])</f>
        <v>Home</v>
      </c>
      <c r="M3580">
        <f>_xlfn.XLOOKUP(tblOrders[[#This Row],[ProductID]], tblProducts[ProductID], tblProducts[CostPrice])</f>
        <v>41409</v>
      </c>
      <c r="N3580">
        <f>tblOrders[[#This Row],[Sales]]-(tblOrders[[#This Row],[CostPrice]]*tblOrders[[#This Row],[Quantity]])</f>
        <v>149609.84999999998</v>
      </c>
      <c r="O3580" t="str">
        <f>TEXT(tblOrders[[#This Row],[Date]],"mmm-yyyy")</f>
        <v>Oct-2025</v>
      </c>
      <c r="P3580" t="str">
        <f>_xlfn.XLOOKUP(tblOrders[[#This Row],[OrderID]], tblReturns[OrderID], tblReturns[Returned])</f>
        <v>No</v>
      </c>
      <c r="Q3580" t="str">
        <f>_xlfn.XLOOKUP(tblOrders[[#This Row],[OrderID]], tblShipping[OrderID], tblShipping[ShipMode])</f>
        <v>Express</v>
      </c>
      <c r="R3580" t="str">
        <f>IFERROR(_xlfn.XLOOKUP(A3579, tblCustomers[CustomerID], tblCustomers[CustomerName]), "Not Found")</f>
        <v>Not Found</v>
      </c>
      <c r="S3580" t="str">
        <f>IF(tblOrders[[#This Row],[Sales]]&gt;1000000,"High Value","Standard")</f>
        <v>Standard</v>
      </c>
      <c r="T3580" t="str">
        <f>_xlfn.XLOOKUP(tblOrders[[#This Row],[ProductID]], tblProducts[ProductID], tblProducts[ProductName])</f>
        <v>Product 25</v>
      </c>
      <c r="U3580">
        <f>_xlfn.XLOOKUP(tblOrders[[#This Row],[SalesRepID]], tblSalesreps[RepID], tblSalesreps[Target])</f>
        <v>8698154</v>
      </c>
    </row>
    <row r="3581" spans="1:21">
      <c r="A3581" t="s">
        <v>4378</v>
      </c>
      <c r="B3581" s="7" t="s">
        <v>2164</v>
      </c>
      <c r="C3581" t="s">
        <v>412</v>
      </c>
      <c r="D3581" t="s">
        <v>318</v>
      </c>
      <c r="E3581" t="s">
        <v>13</v>
      </c>
      <c r="F3581" t="s">
        <v>14</v>
      </c>
      <c r="G3581">
        <v>5</v>
      </c>
      <c r="H3581">
        <v>0.1</v>
      </c>
      <c r="I3581" s="2">
        <v>52119</v>
      </c>
      <c r="J3581" t="str">
        <f>_xlfn.XLOOKUP(tblOrders[[#This Row],[CustomerID]], tblCustomers[CustomerID], tblCustomers[CustomerName])</f>
        <v>Customer 111</v>
      </c>
      <c r="K3581" t="str">
        <f>_xlfn.XLOOKUP(tblOrders[[#This Row],[CustomerID]], tblCustomers[CustomerID], tblCustomers[Segment])</f>
        <v>Corporate</v>
      </c>
      <c r="L3581" t="str">
        <f>_xlfn.XLOOKUP(tblOrders[[#This Row],[ProductID]], tblProducts[ProductID], tblProducts[Category])</f>
        <v>Office</v>
      </c>
      <c r="M3581">
        <f>_xlfn.XLOOKUP(tblOrders[[#This Row],[ProductID]], tblProducts[ProductID], tblProducts[CostPrice])</f>
        <v>39205</v>
      </c>
      <c r="N3581">
        <f>tblOrders[[#This Row],[Sales]]-(tblOrders[[#This Row],[CostPrice]]*tblOrders[[#This Row],[Quantity]])</f>
        <v>-143906</v>
      </c>
      <c r="O3581" t="str">
        <f>TEXT(tblOrders[[#This Row],[Date]],"mmm-yyyy")</f>
        <v>Jul-2025</v>
      </c>
      <c r="P3581" t="str">
        <f>_xlfn.XLOOKUP(tblOrders[[#This Row],[OrderID]], tblReturns[OrderID], tblReturns[Returned])</f>
        <v>No</v>
      </c>
      <c r="Q3581" t="str">
        <f>_xlfn.XLOOKUP(tblOrders[[#This Row],[OrderID]], tblShipping[OrderID], tblShipping[ShipMode])</f>
        <v>Express</v>
      </c>
      <c r="R3581" t="str">
        <f>IFERROR(_xlfn.XLOOKUP(A3580, tblCustomers[CustomerID], tblCustomers[CustomerName]), "Not Found")</f>
        <v>Not Found</v>
      </c>
      <c r="S3581" t="str">
        <f>IF(tblOrders[[#This Row],[Sales]]&gt;1000000,"High Value","Standard")</f>
        <v>Standard</v>
      </c>
      <c r="T3581" t="str">
        <f>_xlfn.XLOOKUP(tblOrders[[#This Row],[ProductID]], tblProducts[ProductID], tblProducts[ProductName])</f>
        <v>Product 74</v>
      </c>
      <c r="U3581">
        <f>_xlfn.XLOOKUP(tblOrders[[#This Row],[SalesRepID]], tblSalesreps[RepID], tblSalesreps[Target])</f>
        <v>11852878</v>
      </c>
    </row>
    <row r="3582" spans="1:21">
      <c r="A3582" t="s">
        <v>4379</v>
      </c>
      <c r="B3582" s="7" t="s">
        <v>1793</v>
      </c>
      <c r="C3582" t="s">
        <v>732</v>
      </c>
      <c r="D3582" t="s">
        <v>55</v>
      </c>
      <c r="E3582" t="s">
        <v>56</v>
      </c>
      <c r="F3582" t="s">
        <v>20</v>
      </c>
      <c r="G3582">
        <v>10</v>
      </c>
      <c r="H3582">
        <v>0.05</v>
      </c>
      <c r="I3582" s="2">
        <v>963347.5</v>
      </c>
      <c r="J3582" t="str">
        <f>_xlfn.XLOOKUP(tblOrders[[#This Row],[CustomerID]], tblCustomers[CustomerID], tblCustomers[CustomerName])</f>
        <v>Customer 266</v>
      </c>
      <c r="K3582" t="str">
        <f>_xlfn.XLOOKUP(tblOrders[[#This Row],[CustomerID]], tblCustomers[CustomerID], tblCustomers[Segment])</f>
        <v>SME</v>
      </c>
      <c r="L3582" t="str">
        <f>_xlfn.XLOOKUP(tblOrders[[#This Row],[ProductID]], tblProducts[ProductID], tblProducts[Category])</f>
        <v>Home</v>
      </c>
      <c r="M3582">
        <f>_xlfn.XLOOKUP(tblOrders[[#This Row],[ProductID]], tblProducts[ProductID], tblProducts[CostPrice])</f>
        <v>23348</v>
      </c>
      <c r="N3582">
        <f>tblOrders[[#This Row],[Sales]]-(tblOrders[[#This Row],[CostPrice]]*tblOrders[[#This Row],[Quantity]])</f>
        <v>729867.5</v>
      </c>
      <c r="O3582" t="str">
        <f>TEXT(tblOrders[[#This Row],[Date]],"mmm-yyyy")</f>
        <v>Aug-2025</v>
      </c>
      <c r="P3582" t="str">
        <f>_xlfn.XLOOKUP(tblOrders[[#This Row],[OrderID]], tblReturns[OrderID], tblReturns[Returned])</f>
        <v>No</v>
      </c>
      <c r="Q3582" t="str">
        <f>_xlfn.XLOOKUP(tblOrders[[#This Row],[OrderID]], tblShipping[OrderID], tblShipping[ShipMode])</f>
        <v>Standard</v>
      </c>
      <c r="R3582" t="str">
        <f>IFERROR(_xlfn.XLOOKUP(A3581, tblCustomers[CustomerID], tblCustomers[CustomerName]), "Not Found")</f>
        <v>Not Found</v>
      </c>
      <c r="S3582" t="str">
        <f>IF(tblOrders[[#This Row],[Sales]]&gt;1000000,"High Value","Standard")</f>
        <v>Standard</v>
      </c>
      <c r="T3582" t="str">
        <f>_xlfn.XLOOKUP(tblOrders[[#This Row],[ProductID]], tblProducts[ProductID], tblProducts[ProductName])</f>
        <v>Product 47</v>
      </c>
      <c r="U3582">
        <f>_xlfn.XLOOKUP(tblOrders[[#This Row],[SalesRepID]], tblSalesreps[RepID], tblSalesreps[Target])</f>
        <v>14265630</v>
      </c>
    </row>
    <row r="3583" spans="1:21">
      <c r="A3583" t="s">
        <v>4380</v>
      </c>
      <c r="B3583" s="7" t="s">
        <v>1793</v>
      </c>
      <c r="C3583" t="s">
        <v>161</v>
      </c>
      <c r="D3583" t="s">
        <v>543</v>
      </c>
      <c r="E3583" t="s">
        <v>50</v>
      </c>
      <c r="F3583" t="s">
        <v>88</v>
      </c>
      <c r="G3583">
        <v>1</v>
      </c>
      <c r="H3583">
        <v>0.1</v>
      </c>
      <c r="I3583" s="2">
        <v>6925.5</v>
      </c>
      <c r="J3583" t="str">
        <f>_xlfn.XLOOKUP(tblOrders[[#This Row],[CustomerID]], tblCustomers[CustomerID], tblCustomers[CustomerName])</f>
        <v>Customer 115</v>
      </c>
      <c r="K3583" t="str">
        <f>_xlfn.XLOOKUP(tblOrders[[#This Row],[CustomerID]], tblCustomers[CustomerID], tblCustomers[Segment])</f>
        <v>Consumer</v>
      </c>
      <c r="L3583" t="str">
        <f>_xlfn.XLOOKUP(tblOrders[[#This Row],[ProductID]], tblProducts[ProductID], tblProducts[Category])</f>
        <v>Furniture</v>
      </c>
      <c r="M3583">
        <f>_xlfn.XLOOKUP(tblOrders[[#This Row],[ProductID]], tblProducts[ProductID], tblProducts[CostPrice])</f>
        <v>29153</v>
      </c>
      <c r="N3583">
        <f>tblOrders[[#This Row],[Sales]]-(tblOrders[[#This Row],[CostPrice]]*tblOrders[[#This Row],[Quantity]])</f>
        <v>-22227.5</v>
      </c>
      <c r="O3583" t="str">
        <f>TEXT(tblOrders[[#This Row],[Date]],"mmm-yyyy")</f>
        <v>Aug-2025</v>
      </c>
      <c r="P3583" t="str">
        <f>_xlfn.XLOOKUP(tblOrders[[#This Row],[OrderID]], tblReturns[OrderID], tblReturns[Returned])</f>
        <v>No</v>
      </c>
      <c r="Q3583" t="str">
        <f>_xlfn.XLOOKUP(tblOrders[[#This Row],[OrderID]], tblShipping[OrderID], tblShipping[ShipMode])</f>
        <v>Express</v>
      </c>
      <c r="R3583" t="str">
        <f>IFERROR(_xlfn.XLOOKUP(A3582, tblCustomers[CustomerID], tblCustomers[CustomerName]), "Not Found")</f>
        <v>Not Found</v>
      </c>
      <c r="S3583" t="str">
        <f>IF(tblOrders[[#This Row],[Sales]]&gt;1000000,"High Value","Standard")</f>
        <v>Standard</v>
      </c>
      <c r="T3583" t="str">
        <f>_xlfn.XLOOKUP(tblOrders[[#This Row],[ProductID]], tblProducts[ProductID], tblProducts[ProductName])</f>
        <v>Product 16</v>
      </c>
      <c r="U3583">
        <f>_xlfn.XLOOKUP(tblOrders[[#This Row],[SalesRepID]], tblSalesreps[RepID], tblSalesreps[Target])</f>
        <v>17350666</v>
      </c>
    </row>
    <row r="3584" spans="1:21">
      <c r="A3584" t="s">
        <v>4381</v>
      </c>
      <c r="B3584" s="7" t="s">
        <v>679</v>
      </c>
      <c r="C3584" t="s">
        <v>515</v>
      </c>
      <c r="D3584" t="s">
        <v>543</v>
      </c>
      <c r="E3584" t="s">
        <v>45</v>
      </c>
      <c r="F3584" t="s">
        <v>88</v>
      </c>
      <c r="G3584">
        <v>5</v>
      </c>
      <c r="H3584">
        <v>0.15</v>
      </c>
      <c r="I3584" s="2">
        <v>414162.5</v>
      </c>
      <c r="J3584" t="str">
        <f>_xlfn.XLOOKUP(tblOrders[[#This Row],[CustomerID]], tblCustomers[CustomerID], tblCustomers[CustomerName])</f>
        <v>Customer 67</v>
      </c>
      <c r="K3584" t="str">
        <f>_xlfn.XLOOKUP(tblOrders[[#This Row],[CustomerID]], tblCustomers[CustomerID], tblCustomers[Segment])</f>
        <v>SME</v>
      </c>
      <c r="L3584" t="str">
        <f>_xlfn.XLOOKUP(tblOrders[[#This Row],[ProductID]], tblProducts[ProductID], tblProducts[Category])</f>
        <v>Furniture</v>
      </c>
      <c r="M3584">
        <f>_xlfn.XLOOKUP(tblOrders[[#This Row],[ProductID]], tblProducts[ProductID], tblProducts[CostPrice])</f>
        <v>29153</v>
      </c>
      <c r="N3584">
        <f>tblOrders[[#This Row],[Sales]]-(tblOrders[[#This Row],[CostPrice]]*tblOrders[[#This Row],[Quantity]])</f>
        <v>268397.5</v>
      </c>
      <c r="O3584" t="str">
        <f>TEXT(tblOrders[[#This Row],[Date]],"mmm-yyyy")</f>
        <v>Sep-2025</v>
      </c>
      <c r="P3584" t="str">
        <f>_xlfn.XLOOKUP(tblOrders[[#This Row],[OrderID]], tblReturns[OrderID], tblReturns[Returned])</f>
        <v>Yes</v>
      </c>
      <c r="Q3584" t="str">
        <f>_xlfn.XLOOKUP(tblOrders[[#This Row],[OrderID]], tblShipping[OrderID], tblShipping[ShipMode])</f>
        <v>Standard</v>
      </c>
      <c r="R3584" t="str">
        <f>IFERROR(_xlfn.XLOOKUP(A3583, tblCustomers[CustomerID], tblCustomers[CustomerName]), "Not Found")</f>
        <v>Not Found</v>
      </c>
      <c r="S3584" t="str">
        <f>IF(tblOrders[[#This Row],[Sales]]&gt;1000000,"High Value","Standard")</f>
        <v>Standard</v>
      </c>
      <c r="T3584" t="str">
        <f>_xlfn.XLOOKUP(tblOrders[[#This Row],[ProductID]], tblProducts[ProductID], tblProducts[ProductName])</f>
        <v>Product 16</v>
      </c>
      <c r="U3584">
        <f>_xlfn.XLOOKUP(tblOrders[[#This Row],[SalesRepID]], tblSalesreps[RepID], tblSalesreps[Target])</f>
        <v>11319839</v>
      </c>
    </row>
    <row r="3585" spans="1:21">
      <c r="A3585" t="s">
        <v>4382</v>
      </c>
      <c r="B3585" s="7" t="s">
        <v>615</v>
      </c>
      <c r="C3585" t="s">
        <v>980</v>
      </c>
      <c r="D3585" t="s">
        <v>118</v>
      </c>
      <c r="E3585" t="s">
        <v>186</v>
      </c>
      <c r="F3585" t="s">
        <v>88</v>
      </c>
      <c r="G3585">
        <v>8</v>
      </c>
      <c r="H3585">
        <v>0</v>
      </c>
      <c r="I3585" s="2">
        <v>408896</v>
      </c>
      <c r="J3585" t="str">
        <f>_xlfn.XLOOKUP(tblOrders[[#This Row],[CustomerID]], tblCustomers[CustomerID], tblCustomers[CustomerName])</f>
        <v>Customer 181</v>
      </c>
      <c r="K3585" t="str">
        <f>_xlfn.XLOOKUP(tblOrders[[#This Row],[CustomerID]], tblCustomers[CustomerID], tblCustomers[Segment])</f>
        <v>Consumer</v>
      </c>
      <c r="L3585" t="str">
        <f>_xlfn.XLOOKUP(tblOrders[[#This Row],[ProductID]], tblProducts[ProductID], tblProducts[Category])</f>
        <v>Home</v>
      </c>
      <c r="M3585">
        <f>_xlfn.XLOOKUP(tblOrders[[#This Row],[ProductID]], tblProducts[ProductID], tblProducts[CostPrice])</f>
        <v>78122</v>
      </c>
      <c r="N3585">
        <f>tblOrders[[#This Row],[Sales]]-(tblOrders[[#This Row],[CostPrice]]*tblOrders[[#This Row],[Quantity]])</f>
        <v>-216080</v>
      </c>
      <c r="O3585" t="str">
        <f>TEXT(tblOrders[[#This Row],[Date]],"mmm-yyyy")</f>
        <v>Sep-2025</v>
      </c>
      <c r="P3585" t="str">
        <f>_xlfn.XLOOKUP(tblOrders[[#This Row],[OrderID]], tblReturns[OrderID], tblReturns[Returned])</f>
        <v>No</v>
      </c>
      <c r="Q3585" t="str">
        <f>_xlfn.XLOOKUP(tblOrders[[#This Row],[OrderID]], tblShipping[OrderID], tblShipping[ShipMode])</f>
        <v>Pickup</v>
      </c>
      <c r="R3585" t="str">
        <f>IFERROR(_xlfn.XLOOKUP(A3584, tblCustomers[CustomerID], tblCustomers[CustomerName]), "Not Found")</f>
        <v>Not Found</v>
      </c>
      <c r="S3585" t="str">
        <f>IF(tblOrders[[#This Row],[Sales]]&gt;1000000,"High Value","Standard")</f>
        <v>Standard</v>
      </c>
      <c r="T3585" t="str">
        <f>_xlfn.XLOOKUP(tblOrders[[#This Row],[ProductID]], tblProducts[ProductID], tblProducts[ProductName])</f>
        <v>Product 59</v>
      </c>
      <c r="U3585">
        <f>_xlfn.XLOOKUP(tblOrders[[#This Row],[SalesRepID]], tblSalesreps[RepID], tblSalesreps[Target])</f>
        <v>15141830</v>
      </c>
    </row>
    <row r="3586" spans="1:21">
      <c r="A3586" t="s">
        <v>4383</v>
      </c>
      <c r="B3586" s="7" t="s">
        <v>755</v>
      </c>
      <c r="C3586" t="s">
        <v>1182</v>
      </c>
      <c r="D3586" t="s">
        <v>321</v>
      </c>
      <c r="E3586" t="s">
        <v>45</v>
      </c>
      <c r="F3586" t="s">
        <v>26</v>
      </c>
      <c r="G3586">
        <v>6</v>
      </c>
      <c r="H3586">
        <v>0.05</v>
      </c>
      <c r="I3586" s="2">
        <v>613217.4</v>
      </c>
      <c r="J3586" t="str">
        <f>_xlfn.XLOOKUP(tblOrders[[#This Row],[CustomerID]], tblCustomers[CustomerID], tblCustomers[CustomerName])</f>
        <v>Customer 93</v>
      </c>
      <c r="K3586" t="str">
        <f>_xlfn.XLOOKUP(tblOrders[[#This Row],[CustomerID]], tblCustomers[CustomerID], tblCustomers[Segment])</f>
        <v>SME</v>
      </c>
      <c r="L3586" t="str">
        <f>_xlfn.XLOOKUP(tblOrders[[#This Row],[ProductID]], tblProducts[ProductID], tblProducts[Category])</f>
        <v>Home</v>
      </c>
      <c r="M3586">
        <f>_xlfn.XLOOKUP(tblOrders[[#This Row],[ProductID]], tblProducts[ProductID], tblProducts[CostPrice])</f>
        <v>70588</v>
      </c>
      <c r="N3586">
        <f>tblOrders[[#This Row],[Sales]]-(tblOrders[[#This Row],[CostPrice]]*tblOrders[[#This Row],[Quantity]])</f>
        <v>189689.40000000002</v>
      </c>
      <c r="O3586" t="str">
        <f>TEXT(tblOrders[[#This Row],[Date]],"mmm-yyyy")</f>
        <v>Apr-2025</v>
      </c>
      <c r="P3586" t="str">
        <f>_xlfn.XLOOKUP(tblOrders[[#This Row],[OrderID]], tblReturns[OrderID], tblReturns[Returned])</f>
        <v>No</v>
      </c>
      <c r="Q3586" t="str">
        <f>_xlfn.XLOOKUP(tblOrders[[#This Row],[OrderID]], tblShipping[OrderID], tblShipping[ShipMode])</f>
        <v>Standard</v>
      </c>
      <c r="R3586" t="str">
        <f>IFERROR(_xlfn.XLOOKUP(A3585, tblCustomers[CustomerID], tblCustomers[CustomerName]), "Not Found")</f>
        <v>Not Found</v>
      </c>
      <c r="S3586" t="str">
        <f>IF(tblOrders[[#This Row],[Sales]]&gt;1000000,"High Value","Standard")</f>
        <v>Standard</v>
      </c>
      <c r="T3586" t="str">
        <f>_xlfn.XLOOKUP(tblOrders[[#This Row],[ProductID]], tblProducts[ProductID], tblProducts[ProductName])</f>
        <v>Product 95</v>
      </c>
      <c r="U3586">
        <f>_xlfn.XLOOKUP(tblOrders[[#This Row],[SalesRepID]], tblSalesreps[RepID], tblSalesreps[Target])</f>
        <v>11319839</v>
      </c>
    </row>
    <row r="3587" spans="1:21">
      <c r="A3587" t="s">
        <v>4384</v>
      </c>
      <c r="B3587" s="7" t="s">
        <v>2006</v>
      </c>
      <c r="C3587" t="s">
        <v>215</v>
      </c>
      <c r="D3587" t="s">
        <v>339</v>
      </c>
      <c r="E3587" t="s">
        <v>25</v>
      </c>
      <c r="F3587" t="s">
        <v>88</v>
      </c>
      <c r="G3587">
        <v>10</v>
      </c>
      <c r="H3587">
        <v>0.15</v>
      </c>
      <c r="I3587" s="2">
        <v>512609.5</v>
      </c>
      <c r="J3587" t="str">
        <f>_xlfn.XLOOKUP(tblOrders[[#This Row],[CustomerID]], tblCustomers[CustomerID], tblCustomers[CustomerName])</f>
        <v>Customer 25</v>
      </c>
      <c r="K3587" t="str">
        <f>_xlfn.XLOOKUP(tblOrders[[#This Row],[CustomerID]], tblCustomers[CustomerID], tblCustomers[Segment])</f>
        <v>Corporate</v>
      </c>
      <c r="L3587" t="str">
        <f>_xlfn.XLOOKUP(tblOrders[[#This Row],[ProductID]], tblProducts[ProductID], tblProducts[Category])</f>
        <v>Office</v>
      </c>
      <c r="M3587">
        <f>_xlfn.XLOOKUP(tblOrders[[#This Row],[ProductID]], tblProducts[ProductID], tblProducts[CostPrice])</f>
        <v>73889</v>
      </c>
      <c r="N3587">
        <f>tblOrders[[#This Row],[Sales]]-(tblOrders[[#This Row],[CostPrice]]*tblOrders[[#This Row],[Quantity]])</f>
        <v>-226280.5</v>
      </c>
      <c r="O3587" t="str">
        <f>TEXT(tblOrders[[#This Row],[Date]],"mmm-yyyy")</f>
        <v>Aug-2025</v>
      </c>
      <c r="P3587" t="str">
        <f>_xlfn.XLOOKUP(tblOrders[[#This Row],[OrderID]], tblReturns[OrderID], tblReturns[Returned])</f>
        <v>No</v>
      </c>
      <c r="Q3587" t="str">
        <f>_xlfn.XLOOKUP(tblOrders[[#This Row],[OrderID]], tblShipping[OrderID], tblShipping[ShipMode])</f>
        <v>Pickup</v>
      </c>
      <c r="R3587" t="str">
        <f>IFERROR(_xlfn.XLOOKUP(A3586, tblCustomers[CustomerID], tblCustomers[CustomerName]), "Not Found")</f>
        <v>Not Found</v>
      </c>
      <c r="S3587" t="str">
        <f>IF(tblOrders[[#This Row],[Sales]]&gt;1000000,"High Value","Standard")</f>
        <v>Standard</v>
      </c>
      <c r="T3587" t="str">
        <f>_xlfn.XLOOKUP(tblOrders[[#This Row],[ProductID]], tblProducts[ProductID], tblProducts[ProductName])</f>
        <v>Product 83</v>
      </c>
      <c r="U3587">
        <f>_xlfn.XLOOKUP(tblOrders[[#This Row],[SalesRepID]], tblSalesreps[RepID], tblSalesreps[Target])</f>
        <v>7094914</v>
      </c>
    </row>
    <row r="3588" spans="1:21">
      <c r="A3588" t="s">
        <v>4385</v>
      </c>
      <c r="B3588" s="7" t="s">
        <v>1073</v>
      </c>
      <c r="C3588" t="s">
        <v>756</v>
      </c>
      <c r="D3588" t="s">
        <v>64</v>
      </c>
      <c r="E3588" t="s">
        <v>35</v>
      </c>
      <c r="F3588" t="s">
        <v>20</v>
      </c>
      <c r="G3588">
        <v>8</v>
      </c>
      <c r="H3588">
        <v>0.15</v>
      </c>
      <c r="I3588" s="2">
        <v>968265.6</v>
      </c>
      <c r="J3588" t="str">
        <f>_xlfn.XLOOKUP(tblOrders[[#This Row],[CustomerID]], tblCustomers[CustomerID], tblCustomers[CustomerName])</f>
        <v>Customer 254</v>
      </c>
      <c r="K3588" t="str">
        <f>_xlfn.XLOOKUP(tblOrders[[#This Row],[CustomerID]], tblCustomers[CustomerID], tblCustomers[Segment])</f>
        <v>Corporate</v>
      </c>
      <c r="L3588" t="str">
        <f>_xlfn.XLOOKUP(tblOrders[[#This Row],[ProductID]], tblProducts[ProductID], tblProducts[Category])</f>
        <v>Office</v>
      </c>
      <c r="M3588">
        <f>_xlfn.XLOOKUP(tblOrders[[#This Row],[ProductID]], tblProducts[ProductID], tblProducts[CostPrice])</f>
        <v>13311</v>
      </c>
      <c r="N3588">
        <f>tblOrders[[#This Row],[Sales]]-(tblOrders[[#This Row],[CostPrice]]*tblOrders[[#This Row],[Quantity]])</f>
        <v>861777.6</v>
      </c>
      <c r="O3588" t="str">
        <f>TEXT(tblOrders[[#This Row],[Date]],"mmm-yyyy")</f>
        <v>Mar-2025</v>
      </c>
      <c r="P3588" t="str">
        <f>_xlfn.XLOOKUP(tblOrders[[#This Row],[OrderID]], tblReturns[OrderID], tblReturns[Returned])</f>
        <v>Yes</v>
      </c>
      <c r="Q3588" t="str">
        <f>_xlfn.XLOOKUP(tblOrders[[#This Row],[OrderID]], tblShipping[OrderID], tblShipping[ShipMode])</f>
        <v>Standard</v>
      </c>
      <c r="R3588" t="str">
        <f>IFERROR(_xlfn.XLOOKUP(A3587, tblCustomers[CustomerID], tblCustomers[CustomerName]), "Not Found")</f>
        <v>Not Found</v>
      </c>
      <c r="S3588" t="str">
        <f>IF(tblOrders[[#This Row],[Sales]]&gt;1000000,"High Value","Standard")</f>
        <v>Standard</v>
      </c>
      <c r="T3588" t="str">
        <f>_xlfn.XLOOKUP(tblOrders[[#This Row],[ProductID]], tblProducts[ProductID], tblProducts[ProductName])</f>
        <v>Product 91</v>
      </c>
      <c r="U3588">
        <f>_xlfn.XLOOKUP(tblOrders[[#This Row],[SalesRepID]], tblSalesreps[RepID], tblSalesreps[Target])</f>
        <v>19619177</v>
      </c>
    </row>
    <row r="3589" spans="1:21">
      <c r="A3589" t="s">
        <v>4386</v>
      </c>
      <c r="B3589" s="7" t="s">
        <v>167</v>
      </c>
      <c r="C3589" t="s">
        <v>616</v>
      </c>
      <c r="D3589" t="s">
        <v>64</v>
      </c>
      <c r="E3589" t="s">
        <v>56</v>
      </c>
      <c r="F3589" t="s">
        <v>20</v>
      </c>
      <c r="G3589">
        <v>2</v>
      </c>
      <c r="H3589">
        <v>0.1</v>
      </c>
      <c r="I3589" s="2">
        <v>109346.4</v>
      </c>
      <c r="J3589" t="str">
        <f>_xlfn.XLOOKUP(tblOrders[[#This Row],[CustomerID]], tblCustomers[CustomerID], tblCustomers[CustomerName])</f>
        <v>Customer 161</v>
      </c>
      <c r="K3589" t="str">
        <f>_xlfn.XLOOKUP(tblOrders[[#This Row],[CustomerID]], tblCustomers[CustomerID], tblCustomers[Segment])</f>
        <v>SME</v>
      </c>
      <c r="L3589" t="str">
        <f>_xlfn.XLOOKUP(tblOrders[[#This Row],[ProductID]], tblProducts[ProductID], tblProducts[Category])</f>
        <v>Office</v>
      </c>
      <c r="M3589">
        <f>_xlfn.XLOOKUP(tblOrders[[#This Row],[ProductID]], tblProducts[ProductID], tblProducts[CostPrice])</f>
        <v>13311</v>
      </c>
      <c r="N3589">
        <f>tblOrders[[#This Row],[Sales]]-(tblOrders[[#This Row],[CostPrice]]*tblOrders[[#This Row],[Quantity]])</f>
        <v>82724.399999999994</v>
      </c>
      <c r="O3589" t="str">
        <f>TEXT(tblOrders[[#This Row],[Date]],"mmm-yyyy")</f>
        <v>Apr-2025</v>
      </c>
      <c r="P3589" t="str">
        <f>_xlfn.XLOOKUP(tblOrders[[#This Row],[OrderID]], tblReturns[OrderID], tblReturns[Returned])</f>
        <v>No</v>
      </c>
      <c r="Q3589" t="str">
        <f>_xlfn.XLOOKUP(tblOrders[[#This Row],[OrderID]], tblShipping[OrderID], tblShipping[ShipMode])</f>
        <v>Standard</v>
      </c>
      <c r="R3589" t="str">
        <f>IFERROR(_xlfn.XLOOKUP(A3588, tblCustomers[CustomerID], tblCustomers[CustomerName]), "Not Found")</f>
        <v>Not Found</v>
      </c>
      <c r="S3589" t="str">
        <f>IF(tblOrders[[#This Row],[Sales]]&gt;1000000,"High Value","Standard")</f>
        <v>Standard</v>
      </c>
      <c r="T3589" t="str">
        <f>_xlfn.XLOOKUP(tblOrders[[#This Row],[ProductID]], tblProducts[ProductID], tblProducts[ProductName])</f>
        <v>Product 91</v>
      </c>
      <c r="U3589">
        <f>_xlfn.XLOOKUP(tblOrders[[#This Row],[SalesRepID]], tblSalesreps[RepID], tblSalesreps[Target])</f>
        <v>14265630</v>
      </c>
    </row>
    <row r="3590" spans="1:21">
      <c r="A3590" t="s">
        <v>4387</v>
      </c>
      <c r="B3590" s="7" t="s">
        <v>483</v>
      </c>
      <c r="C3590" t="s">
        <v>278</v>
      </c>
      <c r="D3590" t="s">
        <v>201</v>
      </c>
      <c r="E3590" t="s">
        <v>69</v>
      </c>
      <c r="F3590" t="s">
        <v>26</v>
      </c>
      <c r="G3590">
        <v>10</v>
      </c>
      <c r="H3590">
        <v>0.2</v>
      </c>
      <c r="I3590" s="2">
        <v>1055544</v>
      </c>
      <c r="J3590" t="str">
        <f>_xlfn.XLOOKUP(tblOrders[[#This Row],[CustomerID]], tblCustomers[CustomerID], tblCustomers[CustomerName])</f>
        <v>Customer 131</v>
      </c>
      <c r="K3590" t="str">
        <f>_xlfn.XLOOKUP(tblOrders[[#This Row],[CustomerID]], tblCustomers[CustomerID], tblCustomers[Segment])</f>
        <v>SME</v>
      </c>
      <c r="L3590" t="str">
        <f>_xlfn.XLOOKUP(tblOrders[[#This Row],[ProductID]], tblProducts[ProductID], tblProducts[Category])</f>
        <v>Furniture</v>
      </c>
      <c r="M3590">
        <f>_xlfn.XLOOKUP(tblOrders[[#This Row],[ProductID]], tblProducts[ProductID], tblProducts[CostPrice])</f>
        <v>22542</v>
      </c>
      <c r="N3590">
        <f>tblOrders[[#This Row],[Sales]]-(tblOrders[[#This Row],[CostPrice]]*tblOrders[[#This Row],[Quantity]])</f>
        <v>830124</v>
      </c>
      <c r="O3590" t="str">
        <f>TEXT(tblOrders[[#This Row],[Date]],"mmm-yyyy")</f>
        <v>May-2025</v>
      </c>
      <c r="P3590" t="str">
        <f>_xlfn.XLOOKUP(tblOrders[[#This Row],[OrderID]], tblReturns[OrderID], tblReturns[Returned])</f>
        <v>No</v>
      </c>
      <c r="Q3590" t="str">
        <f>_xlfn.XLOOKUP(tblOrders[[#This Row],[OrderID]], tblShipping[OrderID], tblShipping[ShipMode])</f>
        <v>Pickup</v>
      </c>
      <c r="R3590" t="str">
        <f>IFERROR(_xlfn.XLOOKUP(A3589, tblCustomers[CustomerID], tblCustomers[CustomerName]), "Not Found")</f>
        <v>Not Found</v>
      </c>
      <c r="S3590" t="str">
        <f>IF(tblOrders[[#This Row],[Sales]]&gt;1000000,"High Value","Standard")</f>
        <v>High Value</v>
      </c>
      <c r="T3590" t="str">
        <f>_xlfn.XLOOKUP(tblOrders[[#This Row],[ProductID]], tblProducts[ProductID], tblProducts[ProductName])</f>
        <v>Product 50</v>
      </c>
      <c r="U3590">
        <f>_xlfn.XLOOKUP(tblOrders[[#This Row],[SalesRepID]], tblSalesreps[RepID], tblSalesreps[Target])</f>
        <v>19473459</v>
      </c>
    </row>
    <row r="3591" spans="1:21">
      <c r="A3591" t="s">
        <v>4388</v>
      </c>
      <c r="B3591" s="7" t="s">
        <v>367</v>
      </c>
      <c r="C3591" t="s">
        <v>908</v>
      </c>
      <c r="D3591" t="s">
        <v>49</v>
      </c>
      <c r="E3591" t="s">
        <v>210</v>
      </c>
      <c r="F3591" t="s">
        <v>51</v>
      </c>
      <c r="G3591">
        <v>4</v>
      </c>
      <c r="H3591">
        <v>0.05</v>
      </c>
      <c r="I3591" s="2">
        <v>325511.8</v>
      </c>
      <c r="J3591" t="str">
        <f>_xlfn.XLOOKUP(tblOrders[[#This Row],[CustomerID]], tblCustomers[CustomerID], tblCustomers[CustomerName])</f>
        <v>Customer 281</v>
      </c>
      <c r="K3591" t="str">
        <f>_xlfn.XLOOKUP(tblOrders[[#This Row],[CustomerID]], tblCustomers[CustomerID], tblCustomers[Segment])</f>
        <v>Consumer</v>
      </c>
      <c r="L3591" t="str">
        <f>_xlfn.XLOOKUP(tblOrders[[#This Row],[ProductID]], tblProducts[ProductID], tblProducts[Category])</f>
        <v>Home</v>
      </c>
      <c r="M3591">
        <f>_xlfn.XLOOKUP(tblOrders[[#This Row],[ProductID]], tblProducts[ProductID], tblProducts[CostPrice])</f>
        <v>71372</v>
      </c>
      <c r="N3591">
        <f>tblOrders[[#This Row],[Sales]]-(tblOrders[[#This Row],[CostPrice]]*tblOrders[[#This Row],[Quantity]])</f>
        <v>40023.799999999988</v>
      </c>
      <c r="O3591" t="str">
        <f>TEXT(tblOrders[[#This Row],[Date]],"mmm-yyyy")</f>
        <v>Apr-2025</v>
      </c>
      <c r="P3591" t="str">
        <f>_xlfn.XLOOKUP(tblOrders[[#This Row],[OrderID]], tblReturns[OrderID], tblReturns[Returned])</f>
        <v>No</v>
      </c>
      <c r="Q3591" t="str">
        <f>_xlfn.XLOOKUP(tblOrders[[#This Row],[OrderID]], tblShipping[OrderID], tblShipping[ShipMode])</f>
        <v>Pickup</v>
      </c>
      <c r="R3591" t="str">
        <f>IFERROR(_xlfn.XLOOKUP(A3590, tblCustomers[CustomerID], tblCustomers[CustomerName]), "Not Found")</f>
        <v>Not Found</v>
      </c>
      <c r="S3591" t="str">
        <f>IF(tblOrders[[#This Row],[Sales]]&gt;1000000,"High Value","Standard")</f>
        <v>Standard</v>
      </c>
      <c r="T3591" t="str">
        <f>_xlfn.XLOOKUP(tblOrders[[#This Row],[ProductID]], tblProducts[ProductID], tblProducts[ProductName])</f>
        <v>Product 51</v>
      </c>
      <c r="U3591">
        <f>_xlfn.XLOOKUP(tblOrders[[#This Row],[SalesRepID]], tblSalesreps[RepID], tblSalesreps[Target])</f>
        <v>19336654</v>
      </c>
    </row>
    <row r="3592" spans="1:21">
      <c r="A3592" t="s">
        <v>4389</v>
      </c>
      <c r="B3592" s="7" t="s">
        <v>160</v>
      </c>
      <c r="C3592" t="s">
        <v>1354</v>
      </c>
      <c r="D3592" t="s">
        <v>18</v>
      </c>
      <c r="E3592" t="s">
        <v>205</v>
      </c>
      <c r="F3592" t="s">
        <v>14</v>
      </c>
      <c r="G3592">
        <v>7</v>
      </c>
      <c r="H3592">
        <v>0.2</v>
      </c>
      <c r="I3592" s="2">
        <v>404751.2</v>
      </c>
      <c r="J3592" t="str">
        <f>_xlfn.XLOOKUP(tblOrders[[#This Row],[CustomerID]], tblCustomers[CustomerID], tblCustomers[CustomerName])</f>
        <v>Customer 244</v>
      </c>
      <c r="K3592" t="str">
        <f>_xlfn.XLOOKUP(tblOrders[[#This Row],[CustomerID]], tblCustomers[CustomerID], tblCustomers[Segment])</f>
        <v>Corporate</v>
      </c>
      <c r="L3592" t="str">
        <f>_xlfn.XLOOKUP(tblOrders[[#This Row],[ProductID]], tblProducts[ProductID], tblProducts[Category])</f>
        <v>Electronics</v>
      </c>
      <c r="M3592">
        <f>_xlfn.XLOOKUP(tblOrders[[#This Row],[ProductID]], tblProducts[ProductID], tblProducts[CostPrice])</f>
        <v>55008</v>
      </c>
      <c r="N3592">
        <f>tblOrders[[#This Row],[Sales]]-(tblOrders[[#This Row],[CostPrice]]*tblOrders[[#This Row],[Quantity]])</f>
        <v>19695.200000000012</v>
      </c>
      <c r="O3592" t="str">
        <f>TEXT(tblOrders[[#This Row],[Date]],"mmm-yyyy")</f>
        <v>Aug-2025</v>
      </c>
      <c r="P3592" t="str">
        <f>_xlfn.XLOOKUP(tblOrders[[#This Row],[OrderID]], tblReturns[OrderID], tblReturns[Returned])</f>
        <v>No</v>
      </c>
      <c r="Q3592" t="str">
        <f>_xlfn.XLOOKUP(tblOrders[[#This Row],[OrderID]], tblShipping[OrderID], tblShipping[ShipMode])</f>
        <v>Standard</v>
      </c>
      <c r="R3592" t="str">
        <f>IFERROR(_xlfn.XLOOKUP(A3591, tblCustomers[CustomerID], tblCustomers[CustomerName]), "Not Found")</f>
        <v>Not Found</v>
      </c>
      <c r="S3592" t="str">
        <f>IF(tblOrders[[#This Row],[Sales]]&gt;1000000,"High Value","Standard")</f>
        <v>Standard</v>
      </c>
      <c r="T3592" t="str">
        <f>_xlfn.XLOOKUP(tblOrders[[#This Row],[ProductID]], tblProducts[ProductID], tblProducts[ProductName])</f>
        <v>Product 94</v>
      </c>
      <c r="U3592">
        <f>_xlfn.XLOOKUP(tblOrders[[#This Row],[SalesRepID]], tblSalesreps[RepID], tblSalesreps[Target])</f>
        <v>16246424</v>
      </c>
    </row>
    <row r="3593" spans="1:21">
      <c r="A3593" t="s">
        <v>4390</v>
      </c>
      <c r="B3593" s="7" t="s">
        <v>1869</v>
      </c>
      <c r="C3593" t="s">
        <v>653</v>
      </c>
      <c r="D3593" t="s">
        <v>387</v>
      </c>
      <c r="E3593" t="s">
        <v>74</v>
      </c>
      <c r="F3593" t="s">
        <v>88</v>
      </c>
      <c r="G3593">
        <v>10</v>
      </c>
      <c r="H3593">
        <v>0.1</v>
      </c>
      <c r="I3593" s="2">
        <v>1000539</v>
      </c>
      <c r="J3593" t="str">
        <f>_xlfn.XLOOKUP(tblOrders[[#This Row],[CustomerID]], tblCustomers[CustomerID], tblCustomers[CustomerName])</f>
        <v>Customer 204</v>
      </c>
      <c r="K3593" t="str">
        <f>_xlfn.XLOOKUP(tblOrders[[#This Row],[CustomerID]], tblCustomers[CustomerID], tblCustomers[Segment])</f>
        <v>Consumer</v>
      </c>
      <c r="L3593" t="str">
        <f>_xlfn.XLOOKUP(tblOrders[[#This Row],[ProductID]], tblProducts[ProductID], tblProducts[Category])</f>
        <v>Furniture</v>
      </c>
      <c r="M3593">
        <f>_xlfn.XLOOKUP(tblOrders[[#This Row],[ProductID]], tblProducts[ProductID], tblProducts[CostPrice])</f>
        <v>37464</v>
      </c>
      <c r="N3593">
        <f>tblOrders[[#This Row],[Sales]]-(tblOrders[[#This Row],[CostPrice]]*tblOrders[[#This Row],[Quantity]])</f>
        <v>625899</v>
      </c>
      <c r="O3593" t="str">
        <f>TEXT(tblOrders[[#This Row],[Date]],"mmm-yyyy")</f>
        <v>Feb-2025</v>
      </c>
      <c r="P3593" t="str">
        <f>_xlfn.XLOOKUP(tblOrders[[#This Row],[OrderID]], tblReturns[OrderID], tblReturns[Returned])</f>
        <v>No</v>
      </c>
      <c r="Q3593" t="str">
        <f>_xlfn.XLOOKUP(tblOrders[[#This Row],[OrderID]], tblShipping[OrderID], tblShipping[ShipMode])</f>
        <v>Standard</v>
      </c>
      <c r="R3593" t="str">
        <f>IFERROR(_xlfn.XLOOKUP(A3592, tblCustomers[CustomerID], tblCustomers[CustomerName]), "Not Found")</f>
        <v>Not Found</v>
      </c>
      <c r="S3593" t="str">
        <f>IF(tblOrders[[#This Row],[Sales]]&gt;1000000,"High Value","Standard")</f>
        <v>High Value</v>
      </c>
      <c r="T3593" t="str">
        <f>_xlfn.XLOOKUP(tblOrders[[#This Row],[ProductID]], tblProducts[ProductID], tblProducts[ProductName])</f>
        <v>Product 63</v>
      </c>
      <c r="U3593">
        <f>_xlfn.XLOOKUP(tblOrders[[#This Row],[SalesRepID]], tblSalesreps[RepID], tblSalesreps[Target])</f>
        <v>7254801</v>
      </c>
    </row>
    <row r="3594" spans="1:21">
      <c r="A3594" t="s">
        <v>4391</v>
      </c>
      <c r="B3594" s="7" t="s">
        <v>595</v>
      </c>
      <c r="C3594" t="s">
        <v>1586</v>
      </c>
      <c r="D3594" t="s">
        <v>92</v>
      </c>
      <c r="E3594" t="s">
        <v>197</v>
      </c>
      <c r="F3594" t="s">
        <v>88</v>
      </c>
      <c r="G3594">
        <v>5</v>
      </c>
      <c r="H3594">
        <v>0.2</v>
      </c>
      <c r="I3594" s="2">
        <v>554628</v>
      </c>
      <c r="J3594" t="str">
        <f>_xlfn.XLOOKUP(tblOrders[[#This Row],[CustomerID]], tblCustomers[CustomerID], tblCustomers[CustomerName])</f>
        <v>Customer 267</v>
      </c>
      <c r="K3594" t="str">
        <f>_xlfn.XLOOKUP(tblOrders[[#This Row],[CustomerID]], tblCustomers[CustomerID], tblCustomers[Segment])</f>
        <v>Corporate</v>
      </c>
      <c r="L3594" t="str">
        <f>_xlfn.XLOOKUP(tblOrders[[#This Row],[ProductID]], tblProducts[ProductID], tblProducts[Category])</f>
        <v>Home</v>
      </c>
      <c r="M3594">
        <f>_xlfn.XLOOKUP(tblOrders[[#This Row],[ProductID]], tblProducts[ProductID], tblProducts[CostPrice])</f>
        <v>65463</v>
      </c>
      <c r="N3594">
        <f>tblOrders[[#This Row],[Sales]]-(tblOrders[[#This Row],[CostPrice]]*tblOrders[[#This Row],[Quantity]])</f>
        <v>227313</v>
      </c>
      <c r="O3594" t="str">
        <f>TEXT(tblOrders[[#This Row],[Date]],"mmm-yyyy")</f>
        <v>Nov-2025</v>
      </c>
      <c r="P3594" t="str">
        <f>_xlfn.XLOOKUP(tblOrders[[#This Row],[OrderID]], tblReturns[OrderID], tblReturns[Returned])</f>
        <v>No</v>
      </c>
      <c r="Q3594" t="str">
        <f>_xlfn.XLOOKUP(tblOrders[[#This Row],[OrderID]], tblShipping[OrderID], tblShipping[ShipMode])</f>
        <v>Express</v>
      </c>
      <c r="R3594" t="str">
        <f>IFERROR(_xlfn.XLOOKUP(A3593, tblCustomers[CustomerID], tblCustomers[CustomerName]), "Not Found")</f>
        <v>Not Found</v>
      </c>
      <c r="S3594" t="str">
        <f>IF(tblOrders[[#This Row],[Sales]]&gt;1000000,"High Value","Standard")</f>
        <v>Standard</v>
      </c>
      <c r="T3594" t="str">
        <f>_xlfn.XLOOKUP(tblOrders[[#This Row],[ProductID]], tblProducts[ProductID], tblProducts[ProductName])</f>
        <v>Product 32</v>
      </c>
      <c r="U3594">
        <f>_xlfn.XLOOKUP(tblOrders[[#This Row],[SalesRepID]], tblSalesreps[RepID], tblSalesreps[Target])</f>
        <v>19562258</v>
      </c>
    </row>
    <row r="3595" spans="1:21">
      <c r="A3595" t="s">
        <v>4392</v>
      </c>
      <c r="B3595" s="7" t="s">
        <v>577</v>
      </c>
      <c r="C3595" t="s">
        <v>781</v>
      </c>
      <c r="D3595" t="s">
        <v>12</v>
      </c>
      <c r="E3595" t="s">
        <v>105</v>
      </c>
      <c r="F3595" t="s">
        <v>51</v>
      </c>
      <c r="G3595">
        <v>10</v>
      </c>
      <c r="H3595">
        <v>0.2</v>
      </c>
      <c r="I3595" s="2">
        <v>599232</v>
      </c>
      <c r="J3595" t="str">
        <f>_xlfn.XLOOKUP(tblOrders[[#This Row],[CustomerID]], tblCustomers[CustomerID], tblCustomers[CustomerName])</f>
        <v>Customer 252</v>
      </c>
      <c r="K3595" t="str">
        <f>_xlfn.XLOOKUP(tblOrders[[#This Row],[CustomerID]], tblCustomers[CustomerID], tblCustomers[Segment])</f>
        <v>Corporate</v>
      </c>
      <c r="L3595" t="str">
        <f>_xlfn.XLOOKUP(tblOrders[[#This Row],[ProductID]], tblProducts[ProductID], tblProducts[Category])</f>
        <v>Furniture</v>
      </c>
      <c r="M3595">
        <f>_xlfn.XLOOKUP(tblOrders[[#This Row],[ProductID]], tblProducts[ProductID], tblProducts[CostPrice])</f>
        <v>72369</v>
      </c>
      <c r="N3595">
        <f>tblOrders[[#This Row],[Sales]]-(tblOrders[[#This Row],[CostPrice]]*tblOrders[[#This Row],[Quantity]])</f>
        <v>-124458</v>
      </c>
      <c r="O3595" t="str">
        <f>TEXT(tblOrders[[#This Row],[Date]],"mmm-yyyy")</f>
        <v>Dec-2025</v>
      </c>
      <c r="P3595" t="str">
        <f>_xlfn.XLOOKUP(tblOrders[[#This Row],[OrderID]], tblReturns[OrderID], tblReturns[Returned])</f>
        <v>No</v>
      </c>
      <c r="Q3595" t="str">
        <f>_xlfn.XLOOKUP(tblOrders[[#This Row],[OrderID]], tblShipping[OrderID], tblShipping[ShipMode])</f>
        <v>Standard</v>
      </c>
      <c r="R3595" t="str">
        <f>IFERROR(_xlfn.XLOOKUP(A3594, tblCustomers[CustomerID], tblCustomers[CustomerName]), "Not Found")</f>
        <v>Not Found</v>
      </c>
      <c r="S3595" t="str">
        <f>IF(tblOrders[[#This Row],[Sales]]&gt;1000000,"High Value","Standard")</f>
        <v>Standard</v>
      </c>
      <c r="T3595" t="str">
        <f>_xlfn.XLOOKUP(tblOrders[[#This Row],[ProductID]], tblProducts[ProductID], tblProducts[ProductName])</f>
        <v>Product 19</v>
      </c>
      <c r="U3595">
        <f>_xlfn.XLOOKUP(tblOrders[[#This Row],[SalesRepID]], tblSalesreps[RepID], tblSalesreps[Target])</f>
        <v>8698154</v>
      </c>
    </row>
    <row r="3596" spans="1:21">
      <c r="A3596" t="s">
        <v>4393</v>
      </c>
      <c r="B3596" s="7" t="s">
        <v>1715</v>
      </c>
      <c r="C3596" t="s">
        <v>765</v>
      </c>
      <c r="D3596" t="s">
        <v>24</v>
      </c>
      <c r="E3596" t="s">
        <v>202</v>
      </c>
      <c r="F3596" t="s">
        <v>51</v>
      </c>
      <c r="G3596">
        <v>1</v>
      </c>
      <c r="H3596">
        <v>0.1</v>
      </c>
      <c r="I3596" s="2">
        <v>77159.7</v>
      </c>
      <c r="J3596" t="str">
        <f>_xlfn.XLOOKUP(tblOrders[[#This Row],[CustomerID]], tblCustomers[CustomerID], tblCustomers[CustomerName])</f>
        <v>Customer 8</v>
      </c>
      <c r="K3596" t="str">
        <f>_xlfn.XLOOKUP(tblOrders[[#This Row],[CustomerID]], tblCustomers[CustomerID], tblCustomers[Segment])</f>
        <v>Consumer</v>
      </c>
      <c r="L3596" t="str">
        <f>_xlfn.XLOOKUP(tblOrders[[#This Row],[ProductID]], tblProducts[ProductID], tblProducts[Category])</f>
        <v>Home</v>
      </c>
      <c r="M3596">
        <f>_xlfn.XLOOKUP(tblOrders[[#This Row],[ProductID]], tblProducts[ProductID], tblProducts[CostPrice])</f>
        <v>57647</v>
      </c>
      <c r="N3596">
        <f>tblOrders[[#This Row],[Sales]]-(tblOrders[[#This Row],[CostPrice]]*tblOrders[[#This Row],[Quantity]])</f>
        <v>19512.699999999997</v>
      </c>
      <c r="O3596" t="str">
        <f>TEXT(tblOrders[[#This Row],[Date]],"mmm-yyyy")</f>
        <v>Nov-2025</v>
      </c>
      <c r="P3596" t="str">
        <f>_xlfn.XLOOKUP(tblOrders[[#This Row],[OrderID]], tblReturns[OrderID], tblReturns[Returned])</f>
        <v>No</v>
      </c>
      <c r="Q3596" t="str">
        <f>_xlfn.XLOOKUP(tblOrders[[#This Row],[OrderID]], tblShipping[OrderID], tblShipping[ShipMode])</f>
        <v>Pickup</v>
      </c>
      <c r="R3596" t="str">
        <f>IFERROR(_xlfn.XLOOKUP(A3595, tblCustomers[CustomerID], tblCustomers[CustomerName]), "Not Found")</f>
        <v>Not Found</v>
      </c>
      <c r="S3596" t="str">
        <f>IF(tblOrders[[#This Row],[Sales]]&gt;1000000,"High Value","Standard")</f>
        <v>Standard</v>
      </c>
      <c r="T3596" t="str">
        <f>_xlfn.XLOOKUP(tblOrders[[#This Row],[ProductID]], tblProducts[ProductID], tblProducts[ProductName])</f>
        <v>Product 2</v>
      </c>
      <c r="U3596">
        <f>_xlfn.XLOOKUP(tblOrders[[#This Row],[SalesRepID]], tblSalesreps[RepID], tblSalesreps[Target])</f>
        <v>10652665</v>
      </c>
    </row>
    <row r="3597" spans="1:21">
      <c r="A3597" t="s">
        <v>4394</v>
      </c>
      <c r="B3597" s="7" t="s">
        <v>1872</v>
      </c>
      <c r="C3597" t="s">
        <v>1036</v>
      </c>
      <c r="D3597" t="s">
        <v>945</v>
      </c>
      <c r="E3597" t="s">
        <v>165</v>
      </c>
      <c r="F3597" t="s">
        <v>26</v>
      </c>
      <c r="G3597">
        <v>9</v>
      </c>
      <c r="H3597">
        <v>0.15</v>
      </c>
      <c r="I3597" s="2">
        <v>153466.65</v>
      </c>
      <c r="J3597" t="str">
        <f>_xlfn.XLOOKUP(tblOrders[[#This Row],[CustomerID]], tblCustomers[CustomerID], tblCustomers[CustomerName])</f>
        <v>Customer 7</v>
      </c>
      <c r="K3597" t="str">
        <f>_xlfn.XLOOKUP(tblOrders[[#This Row],[CustomerID]], tblCustomers[CustomerID], tblCustomers[Segment])</f>
        <v>SME</v>
      </c>
      <c r="L3597" t="str">
        <f>_xlfn.XLOOKUP(tblOrders[[#This Row],[ProductID]], tblProducts[ProductID], tblProducts[Category])</f>
        <v>Home</v>
      </c>
      <c r="M3597">
        <f>_xlfn.XLOOKUP(tblOrders[[#This Row],[ProductID]], tblProducts[ProductID], tblProducts[CostPrice])</f>
        <v>54711</v>
      </c>
      <c r="N3597">
        <f>tblOrders[[#This Row],[Sales]]-(tblOrders[[#This Row],[CostPrice]]*tblOrders[[#This Row],[Quantity]])</f>
        <v>-338932.35</v>
      </c>
      <c r="O3597" t="str">
        <f>TEXT(tblOrders[[#This Row],[Date]],"mmm-yyyy")</f>
        <v>May-2025</v>
      </c>
      <c r="P3597" t="str">
        <f>_xlfn.XLOOKUP(tblOrders[[#This Row],[OrderID]], tblReturns[OrderID], tblReturns[Returned])</f>
        <v>No</v>
      </c>
      <c r="Q3597" t="str">
        <f>_xlfn.XLOOKUP(tblOrders[[#This Row],[OrderID]], tblShipping[OrderID], tblShipping[ShipMode])</f>
        <v>Express</v>
      </c>
      <c r="R3597" t="str">
        <f>IFERROR(_xlfn.XLOOKUP(A3596, tblCustomers[CustomerID], tblCustomers[CustomerName]), "Not Found")</f>
        <v>Not Found</v>
      </c>
      <c r="S3597" t="str">
        <f>IF(tblOrders[[#This Row],[Sales]]&gt;1000000,"High Value","Standard")</f>
        <v>Standard</v>
      </c>
      <c r="T3597" t="str">
        <f>_xlfn.XLOOKUP(tblOrders[[#This Row],[ProductID]], tblProducts[ProductID], tblProducts[ProductName])</f>
        <v>Product 38</v>
      </c>
      <c r="U3597">
        <f>_xlfn.XLOOKUP(tblOrders[[#This Row],[SalesRepID]], tblSalesreps[RepID], tblSalesreps[Target])</f>
        <v>16839910</v>
      </c>
    </row>
    <row r="3598" spans="1:21">
      <c r="A3598" t="s">
        <v>4395</v>
      </c>
      <c r="B3598" s="7" t="s">
        <v>16</v>
      </c>
      <c r="C3598" t="s">
        <v>732</v>
      </c>
      <c r="D3598" t="s">
        <v>158</v>
      </c>
      <c r="E3598" t="s">
        <v>13</v>
      </c>
      <c r="F3598" t="s">
        <v>88</v>
      </c>
      <c r="G3598">
        <v>7</v>
      </c>
      <c r="H3598">
        <v>0.1</v>
      </c>
      <c r="I3598" s="2">
        <v>459837</v>
      </c>
      <c r="J3598" t="str">
        <f>_xlfn.XLOOKUP(tblOrders[[#This Row],[CustomerID]], tblCustomers[CustomerID], tblCustomers[CustomerName])</f>
        <v>Customer 266</v>
      </c>
      <c r="K3598" t="str">
        <f>_xlfn.XLOOKUP(tblOrders[[#This Row],[CustomerID]], tblCustomers[CustomerID], tblCustomers[Segment])</f>
        <v>SME</v>
      </c>
      <c r="L3598" t="str">
        <f>_xlfn.XLOOKUP(tblOrders[[#This Row],[ProductID]], tblProducts[ProductID], tblProducts[Category])</f>
        <v>Home</v>
      </c>
      <c r="M3598">
        <f>_xlfn.XLOOKUP(tblOrders[[#This Row],[ProductID]], tblProducts[ProductID], tblProducts[CostPrice])</f>
        <v>6817</v>
      </c>
      <c r="N3598">
        <f>tblOrders[[#This Row],[Sales]]-(tblOrders[[#This Row],[CostPrice]]*tblOrders[[#This Row],[Quantity]])</f>
        <v>412118</v>
      </c>
      <c r="O3598" t="str">
        <f>TEXT(tblOrders[[#This Row],[Date]],"mmm-yyyy")</f>
        <v>Apr-2025</v>
      </c>
      <c r="P3598" t="str">
        <f>_xlfn.XLOOKUP(tblOrders[[#This Row],[OrderID]], tblReturns[OrderID], tblReturns[Returned])</f>
        <v>No</v>
      </c>
      <c r="Q3598" t="str">
        <f>_xlfn.XLOOKUP(tblOrders[[#This Row],[OrderID]], tblShipping[OrderID], tblShipping[ShipMode])</f>
        <v>Pickup</v>
      </c>
      <c r="R3598" t="str">
        <f>IFERROR(_xlfn.XLOOKUP(A3597, tblCustomers[CustomerID], tblCustomers[CustomerName]), "Not Found")</f>
        <v>Not Found</v>
      </c>
      <c r="S3598" t="str">
        <f>IF(tblOrders[[#This Row],[Sales]]&gt;1000000,"High Value","Standard")</f>
        <v>Standard</v>
      </c>
      <c r="T3598" t="str">
        <f>_xlfn.XLOOKUP(tblOrders[[#This Row],[ProductID]], tblProducts[ProductID], tblProducts[ProductName])</f>
        <v>Product 7</v>
      </c>
      <c r="U3598">
        <f>_xlfn.XLOOKUP(tblOrders[[#This Row],[SalesRepID]], tblSalesreps[RepID], tblSalesreps[Target])</f>
        <v>11852878</v>
      </c>
    </row>
    <row r="3599" spans="1:21">
      <c r="A3599" t="s">
        <v>4396</v>
      </c>
      <c r="B3599" s="7" t="s">
        <v>698</v>
      </c>
      <c r="C3599" t="s">
        <v>882</v>
      </c>
      <c r="D3599" t="s">
        <v>236</v>
      </c>
      <c r="E3599" t="s">
        <v>19</v>
      </c>
      <c r="F3599" t="s">
        <v>88</v>
      </c>
      <c r="G3599">
        <v>1</v>
      </c>
      <c r="H3599">
        <v>0.1</v>
      </c>
      <c r="I3599" s="2">
        <v>125616.6</v>
      </c>
      <c r="J3599" t="str">
        <f>_xlfn.XLOOKUP(tblOrders[[#This Row],[CustomerID]], tblCustomers[CustomerID], tblCustomers[CustomerName])</f>
        <v>Customer 10</v>
      </c>
      <c r="K3599" t="str">
        <f>_xlfn.XLOOKUP(tblOrders[[#This Row],[CustomerID]], tblCustomers[CustomerID], tblCustomers[Segment])</f>
        <v>SME</v>
      </c>
      <c r="L3599" t="str">
        <f>_xlfn.XLOOKUP(tblOrders[[#This Row],[ProductID]], tblProducts[ProductID], tblProducts[Category])</f>
        <v>Furniture</v>
      </c>
      <c r="M3599">
        <f>_xlfn.XLOOKUP(tblOrders[[#This Row],[ProductID]], tblProducts[ProductID], tblProducts[CostPrice])</f>
        <v>21756</v>
      </c>
      <c r="N3599">
        <f>tblOrders[[#This Row],[Sales]]-(tblOrders[[#This Row],[CostPrice]]*tblOrders[[#This Row],[Quantity]])</f>
        <v>103860.6</v>
      </c>
      <c r="O3599" t="str">
        <f>TEXT(tblOrders[[#This Row],[Date]],"mmm-yyyy")</f>
        <v>Aug-2025</v>
      </c>
      <c r="P3599" t="str">
        <f>_xlfn.XLOOKUP(tblOrders[[#This Row],[OrderID]], tblReturns[OrderID], tblReturns[Returned])</f>
        <v>No</v>
      </c>
      <c r="Q3599" t="str">
        <f>_xlfn.XLOOKUP(tblOrders[[#This Row],[OrderID]], tblShipping[OrderID], tblShipping[ShipMode])</f>
        <v>Pickup</v>
      </c>
      <c r="R3599" t="str">
        <f>IFERROR(_xlfn.XLOOKUP(A3598, tblCustomers[CustomerID], tblCustomers[CustomerName]), "Not Found")</f>
        <v>Not Found</v>
      </c>
      <c r="S3599" t="str">
        <f>IF(tblOrders[[#This Row],[Sales]]&gt;1000000,"High Value","Standard")</f>
        <v>Standard</v>
      </c>
      <c r="T3599" t="str">
        <f>_xlfn.XLOOKUP(tblOrders[[#This Row],[ProductID]], tblProducts[ProductID], tblProducts[ProductName])</f>
        <v>Product 41</v>
      </c>
      <c r="U3599">
        <f>_xlfn.XLOOKUP(tblOrders[[#This Row],[SalesRepID]], tblSalesreps[RepID], tblSalesreps[Target])</f>
        <v>11347243</v>
      </c>
    </row>
    <row r="3600" spans="1:21">
      <c r="A3600" t="s">
        <v>4397</v>
      </c>
      <c r="B3600" s="7" t="s">
        <v>758</v>
      </c>
      <c r="C3600" t="s">
        <v>672</v>
      </c>
      <c r="D3600" t="s">
        <v>372</v>
      </c>
      <c r="E3600" t="s">
        <v>205</v>
      </c>
      <c r="F3600" t="s">
        <v>88</v>
      </c>
      <c r="G3600">
        <v>2</v>
      </c>
      <c r="H3600">
        <v>0.1</v>
      </c>
      <c r="I3600" s="2">
        <v>120684.6</v>
      </c>
      <c r="J3600" t="str">
        <f>_xlfn.XLOOKUP(tblOrders[[#This Row],[CustomerID]], tblCustomers[CustomerID], tblCustomers[CustomerName])</f>
        <v>Customer 41</v>
      </c>
      <c r="K3600" t="str">
        <f>_xlfn.XLOOKUP(tblOrders[[#This Row],[CustomerID]], tblCustomers[CustomerID], tblCustomers[Segment])</f>
        <v>Corporate</v>
      </c>
      <c r="L3600" t="str">
        <f>_xlfn.XLOOKUP(tblOrders[[#This Row],[ProductID]], tblProducts[ProductID], tblProducts[Category])</f>
        <v>Office</v>
      </c>
      <c r="M3600">
        <f>_xlfn.XLOOKUP(tblOrders[[#This Row],[ProductID]], tblProducts[ProductID], tblProducts[CostPrice])</f>
        <v>18283</v>
      </c>
      <c r="N3600">
        <f>tblOrders[[#This Row],[Sales]]-(tblOrders[[#This Row],[CostPrice]]*tblOrders[[#This Row],[Quantity]])</f>
        <v>84118.6</v>
      </c>
      <c r="O3600" t="str">
        <f>TEXT(tblOrders[[#This Row],[Date]],"mmm-yyyy")</f>
        <v>Mar-2025</v>
      </c>
      <c r="P3600" t="str">
        <f>_xlfn.XLOOKUP(tblOrders[[#This Row],[OrderID]], tblReturns[OrderID], tblReturns[Returned])</f>
        <v>No</v>
      </c>
      <c r="Q3600" t="str">
        <f>_xlfn.XLOOKUP(tblOrders[[#This Row],[OrderID]], tblShipping[OrderID], tblShipping[ShipMode])</f>
        <v>Express</v>
      </c>
      <c r="R3600" t="str">
        <f>IFERROR(_xlfn.XLOOKUP(A3599, tblCustomers[CustomerID], tblCustomers[CustomerName]), "Not Found")</f>
        <v>Not Found</v>
      </c>
      <c r="S3600" t="str">
        <f>IF(tblOrders[[#This Row],[Sales]]&gt;1000000,"High Value","Standard")</f>
        <v>Standard</v>
      </c>
      <c r="T3600" t="str">
        <f>_xlfn.XLOOKUP(tblOrders[[#This Row],[ProductID]], tblProducts[ProductID], tblProducts[ProductName])</f>
        <v>Product 57</v>
      </c>
      <c r="U3600">
        <f>_xlfn.XLOOKUP(tblOrders[[#This Row],[SalesRepID]], tblSalesreps[RepID], tblSalesreps[Target])</f>
        <v>16246424</v>
      </c>
    </row>
    <row r="3601" spans="1:21">
      <c r="A3601" t="s">
        <v>4398</v>
      </c>
      <c r="B3601" s="7" t="s">
        <v>98</v>
      </c>
      <c r="C3601" t="s">
        <v>1425</v>
      </c>
      <c r="D3601" t="s">
        <v>158</v>
      </c>
      <c r="E3601" t="s">
        <v>25</v>
      </c>
      <c r="F3601" t="s">
        <v>26</v>
      </c>
      <c r="G3601">
        <v>1</v>
      </c>
      <c r="H3601">
        <v>0.1</v>
      </c>
      <c r="I3601" s="2">
        <v>72171</v>
      </c>
      <c r="J3601" t="str">
        <f>_xlfn.XLOOKUP(tblOrders[[#This Row],[CustomerID]], tblCustomers[CustomerID], tblCustomers[CustomerName])</f>
        <v>Customer 63</v>
      </c>
      <c r="K3601" t="str">
        <f>_xlfn.XLOOKUP(tblOrders[[#This Row],[CustomerID]], tblCustomers[CustomerID], tblCustomers[Segment])</f>
        <v>Corporate</v>
      </c>
      <c r="L3601" t="str">
        <f>_xlfn.XLOOKUP(tblOrders[[#This Row],[ProductID]], tblProducts[ProductID], tblProducts[Category])</f>
        <v>Home</v>
      </c>
      <c r="M3601">
        <f>_xlfn.XLOOKUP(tblOrders[[#This Row],[ProductID]], tblProducts[ProductID], tblProducts[CostPrice])</f>
        <v>6817</v>
      </c>
      <c r="N3601">
        <f>tblOrders[[#This Row],[Sales]]-(tblOrders[[#This Row],[CostPrice]]*tblOrders[[#This Row],[Quantity]])</f>
        <v>65354</v>
      </c>
      <c r="O3601" t="str">
        <f>TEXT(tblOrders[[#This Row],[Date]],"mmm-yyyy")</f>
        <v>Sep-2025</v>
      </c>
      <c r="P3601" t="str">
        <f>_xlfn.XLOOKUP(tblOrders[[#This Row],[OrderID]], tblReturns[OrderID], tblReturns[Returned])</f>
        <v>No</v>
      </c>
      <c r="Q3601" t="str">
        <f>_xlfn.XLOOKUP(tblOrders[[#This Row],[OrderID]], tblShipping[OrderID], tblShipping[ShipMode])</f>
        <v>Express</v>
      </c>
      <c r="R3601" t="str">
        <f>IFERROR(_xlfn.XLOOKUP(A3600, tblCustomers[CustomerID], tblCustomers[CustomerName]), "Not Found")</f>
        <v>Not Found</v>
      </c>
      <c r="S3601" t="str">
        <f>IF(tblOrders[[#This Row],[Sales]]&gt;1000000,"High Value","Standard")</f>
        <v>Standard</v>
      </c>
      <c r="T3601" t="str">
        <f>_xlfn.XLOOKUP(tblOrders[[#This Row],[ProductID]], tblProducts[ProductID], tblProducts[ProductName])</f>
        <v>Product 7</v>
      </c>
      <c r="U3601">
        <f>_xlfn.XLOOKUP(tblOrders[[#This Row],[SalesRepID]], tblSalesreps[RepID], tblSalesreps[Target])</f>
        <v>7094914</v>
      </c>
    </row>
    <row r="3602" spans="1:21">
      <c r="A3602" t="s">
        <v>4399</v>
      </c>
      <c r="B3602" s="7" t="s">
        <v>1605</v>
      </c>
      <c r="C3602" t="s">
        <v>653</v>
      </c>
      <c r="D3602" t="s">
        <v>83</v>
      </c>
      <c r="E3602" t="s">
        <v>87</v>
      </c>
      <c r="F3602" t="s">
        <v>26</v>
      </c>
      <c r="G3602">
        <v>5</v>
      </c>
      <c r="H3602">
        <v>0.05</v>
      </c>
      <c r="I3602" s="2">
        <v>492798.25</v>
      </c>
      <c r="J3602" t="str">
        <f>_xlfn.XLOOKUP(tblOrders[[#This Row],[CustomerID]], tblCustomers[CustomerID], tblCustomers[CustomerName])</f>
        <v>Customer 204</v>
      </c>
      <c r="K3602" t="str">
        <f>_xlfn.XLOOKUP(tblOrders[[#This Row],[CustomerID]], tblCustomers[CustomerID], tblCustomers[Segment])</f>
        <v>Consumer</v>
      </c>
      <c r="L3602" t="str">
        <f>_xlfn.XLOOKUP(tblOrders[[#This Row],[ProductID]], tblProducts[ProductID], tblProducts[Category])</f>
        <v>Furniture</v>
      </c>
      <c r="M3602">
        <f>_xlfn.XLOOKUP(tblOrders[[#This Row],[ProductID]], tblProducts[ProductID], tblProducts[CostPrice])</f>
        <v>79600</v>
      </c>
      <c r="N3602">
        <f>tblOrders[[#This Row],[Sales]]-(tblOrders[[#This Row],[CostPrice]]*tblOrders[[#This Row],[Quantity]])</f>
        <v>94798.25</v>
      </c>
      <c r="O3602" t="str">
        <f>TEXT(tblOrders[[#This Row],[Date]],"mmm-yyyy")</f>
        <v>Jan-2025</v>
      </c>
      <c r="P3602" t="str">
        <f>_xlfn.XLOOKUP(tblOrders[[#This Row],[OrderID]], tblReturns[OrderID], tblReturns[Returned])</f>
        <v>No</v>
      </c>
      <c r="Q3602" t="str">
        <f>_xlfn.XLOOKUP(tblOrders[[#This Row],[OrderID]], tblShipping[OrderID], tblShipping[ShipMode])</f>
        <v>Standard</v>
      </c>
      <c r="R3602" t="str">
        <f>IFERROR(_xlfn.XLOOKUP(A3601, tblCustomers[CustomerID], tblCustomers[CustomerName]), "Not Found")</f>
        <v>Not Found</v>
      </c>
      <c r="S3602" t="str">
        <f>IF(tblOrders[[#This Row],[Sales]]&gt;1000000,"High Value","Standard")</f>
        <v>Standard</v>
      </c>
      <c r="T3602" t="str">
        <f>_xlfn.XLOOKUP(tblOrders[[#This Row],[ProductID]], tblProducts[ProductID], tblProducts[ProductName])</f>
        <v>Product 43</v>
      </c>
      <c r="U3602">
        <f>_xlfn.XLOOKUP(tblOrders[[#This Row],[SalesRepID]], tblSalesreps[RepID], tblSalesreps[Target])</f>
        <v>18500989</v>
      </c>
    </row>
    <row r="3603" spans="1:21">
      <c r="A3603" t="s">
        <v>4400</v>
      </c>
      <c r="B3603" s="7" t="s">
        <v>1933</v>
      </c>
      <c r="C3603" t="s">
        <v>1109</v>
      </c>
      <c r="D3603" t="s">
        <v>587</v>
      </c>
      <c r="E3603" t="s">
        <v>197</v>
      </c>
      <c r="F3603" t="s">
        <v>51</v>
      </c>
      <c r="G3603">
        <v>3</v>
      </c>
      <c r="H3603">
        <v>0</v>
      </c>
      <c r="I3603" s="2">
        <v>129267</v>
      </c>
      <c r="J3603" t="str">
        <f>_xlfn.XLOOKUP(tblOrders[[#This Row],[CustomerID]], tblCustomers[CustomerID], tblCustomers[CustomerName])</f>
        <v>Customer 43</v>
      </c>
      <c r="K3603" t="str">
        <f>_xlfn.XLOOKUP(tblOrders[[#This Row],[CustomerID]], tblCustomers[CustomerID], tblCustomers[Segment])</f>
        <v>Consumer</v>
      </c>
      <c r="L3603" t="str">
        <f>_xlfn.XLOOKUP(tblOrders[[#This Row],[ProductID]], tblProducts[ProductID], tblProducts[Category])</f>
        <v>Electronics</v>
      </c>
      <c r="M3603">
        <f>_xlfn.XLOOKUP(tblOrders[[#This Row],[ProductID]], tblProducts[ProductID], tblProducts[CostPrice])</f>
        <v>67500</v>
      </c>
      <c r="N3603">
        <f>tblOrders[[#This Row],[Sales]]-(tblOrders[[#This Row],[CostPrice]]*tblOrders[[#This Row],[Quantity]])</f>
        <v>-73233</v>
      </c>
      <c r="O3603" t="str">
        <f>TEXT(tblOrders[[#This Row],[Date]],"mmm-yyyy")</f>
        <v>Apr-2025</v>
      </c>
      <c r="P3603" t="str">
        <f>_xlfn.XLOOKUP(tblOrders[[#This Row],[OrderID]], tblReturns[OrderID], tblReturns[Returned])</f>
        <v>No</v>
      </c>
      <c r="Q3603" t="str">
        <f>_xlfn.XLOOKUP(tblOrders[[#This Row],[OrderID]], tblShipping[OrderID], tblShipping[ShipMode])</f>
        <v>Pickup</v>
      </c>
      <c r="R3603" t="str">
        <f>IFERROR(_xlfn.XLOOKUP(A3602, tblCustomers[CustomerID], tblCustomers[CustomerName]), "Not Found")</f>
        <v>Not Found</v>
      </c>
      <c r="S3603" t="str">
        <f>IF(tblOrders[[#This Row],[Sales]]&gt;1000000,"High Value","Standard")</f>
        <v>Standard</v>
      </c>
      <c r="T3603" t="str">
        <f>_xlfn.XLOOKUP(tblOrders[[#This Row],[ProductID]], tblProducts[ProductID], tblProducts[ProductName])</f>
        <v>Product 97</v>
      </c>
      <c r="U3603">
        <f>_xlfn.XLOOKUP(tblOrders[[#This Row],[SalesRepID]], tblSalesreps[RepID], tblSalesreps[Target])</f>
        <v>19562258</v>
      </c>
    </row>
    <row r="3604" spans="1:21">
      <c r="A3604" t="s">
        <v>4401</v>
      </c>
      <c r="B3604" s="7" t="s">
        <v>1364</v>
      </c>
      <c r="C3604" t="s">
        <v>934</v>
      </c>
      <c r="D3604" t="s">
        <v>92</v>
      </c>
      <c r="E3604" t="s">
        <v>197</v>
      </c>
      <c r="F3604" t="s">
        <v>20</v>
      </c>
      <c r="G3604">
        <v>7</v>
      </c>
      <c r="H3604">
        <v>0</v>
      </c>
      <c r="I3604" s="2">
        <v>902615</v>
      </c>
      <c r="J3604" t="str">
        <f>_xlfn.XLOOKUP(tblOrders[[#This Row],[CustomerID]], tblCustomers[CustomerID], tblCustomers[CustomerName])</f>
        <v>Customer 85</v>
      </c>
      <c r="K3604" t="str">
        <f>_xlfn.XLOOKUP(tblOrders[[#This Row],[CustomerID]], tblCustomers[CustomerID], tblCustomers[Segment])</f>
        <v>Consumer</v>
      </c>
      <c r="L3604" t="str">
        <f>_xlfn.XLOOKUP(tblOrders[[#This Row],[ProductID]], tblProducts[ProductID], tblProducts[Category])</f>
        <v>Home</v>
      </c>
      <c r="M3604">
        <f>_xlfn.XLOOKUP(tblOrders[[#This Row],[ProductID]], tblProducts[ProductID], tblProducts[CostPrice])</f>
        <v>65463</v>
      </c>
      <c r="N3604">
        <f>tblOrders[[#This Row],[Sales]]-(tblOrders[[#This Row],[CostPrice]]*tblOrders[[#This Row],[Quantity]])</f>
        <v>444374</v>
      </c>
      <c r="O3604" t="str">
        <f>TEXT(tblOrders[[#This Row],[Date]],"mmm-yyyy")</f>
        <v>Jan-2025</v>
      </c>
      <c r="P3604" t="str">
        <f>_xlfn.XLOOKUP(tblOrders[[#This Row],[OrderID]], tblReturns[OrderID], tblReturns[Returned])</f>
        <v>Yes</v>
      </c>
      <c r="Q3604" t="str">
        <f>_xlfn.XLOOKUP(tblOrders[[#This Row],[OrderID]], tblShipping[OrderID], tblShipping[ShipMode])</f>
        <v>Pickup</v>
      </c>
      <c r="R3604" t="str">
        <f>IFERROR(_xlfn.XLOOKUP(A3603, tblCustomers[CustomerID], tblCustomers[CustomerName]), "Not Found")</f>
        <v>Not Found</v>
      </c>
      <c r="S3604" t="str">
        <f>IF(tblOrders[[#This Row],[Sales]]&gt;1000000,"High Value","Standard")</f>
        <v>Standard</v>
      </c>
      <c r="T3604" t="str">
        <f>_xlfn.XLOOKUP(tblOrders[[#This Row],[ProductID]], tblProducts[ProductID], tblProducts[ProductName])</f>
        <v>Product 32</v>
      </c>
      <c r="U3604">
        <f>_xlfn.XLOOKUP(tblOrders[[#This Row],[SalesRepID]], tblSalesreps[RepID], tblSalesreps[Target])</f>
        <v>19562258</v>
      </c>
    </row>
    <row r="3605" spans="1:21">
      <c r="A3605" t="s">
        <v>4402</v>
      </c>
      <c r="B3605" s="7" t="s">
        <v>1206</v>
      </c>
      <c r="C3605" t="s">
        <v>1878</v>
      </c>
      <c r="D3605" t="s">
        <v>12</v>
      </c>
      <c r="E3605" t="s">
        <v>87</v>
      </c>
      <c r="F3605" t="s">
        <v>14</v>
      </c>
      <c r="G3605">
        <v>5</v>
      </c>
      <c r="H3605">
        <v>0</v>
      </c>
      <c r="I3605" s="2">
        <v>75670</v>
      </c>
      <c r="J3605" t="str">
        <f>_xlfn.XLOOKUP(tblOrders[[#This Row],[CustomerID]], tblCustomers[CustomerID], tblCustomers[CustomerName])</f>
        <v>Customer 2</v>
      </c>
      <c r="K3605" t="str">
        <f>_xlfn.XLOOKUP(tblOrders[[#This Row],[CustomerID]], tblCustomers[CustomerID], tblCustomers[Segment])</f>
        <v>Consumer</v>
      </c>
      <c r="L3605" t="str">
        <f>_xlfn.XLOOKUP(tblOrders[[#This Row],[ProductID]], tblProducts[ProductID], tblProducts[Category])</f>
        <v>Furniture</v>
      </c>
      <c r="M3605">
        <f>_xlfn.XLOOKUP(tblOrders[[#This Row],[ProductID]], tblProducts[ProductID], tblProducts[CostPrice])</f>
        <v>72369</v>
      </c>
      <c r="N3605">
        <f>tblOrders[[#This Row],[Sales]]-(tblOrders[[#This Row],[CostPrice]]*tblOrders[[#This Row],[Quantity]])</f>
        <v>-286175</v>
      </c>
      <c r="O3605" t="str">
        <f>TEXT(tblOrders[[#This Row],[Date]],"mmm-yyyy")</f>
        <v>Aug-2025</v>
      </c>
      <c r="P3605" t="str">
        <f>_xlfn.XLOOKUP(tblOrders[[#This Row],[OrderID]], tblReturns[OrderID], tblReturns[Returned])</f>
        <v>No</v>
      </c>
      <c r="Q3605" t="str">
        <f>_xlfn.XLOOKUP(tblOrders[[#This Row],[OrderID]], tblShipping[OrderID], tblShipping[ShipMode])</f>
        <v>Standard</v>
      </c>
      <c r="R3605" t="str">
        <f>IFERROR(_xlfn.XLOOKUP(A3604, tblCustomers[CustomerID], tblCustomers[CustomerName]), "Not Found")</f>
        <v>Not Found</v>
      </c>
      <c r="S3605" t="str">
        <f>IF(tblOrders[[#This Row],[Sales]]&gt;1000000,"High Value","Standard")</f>
        <v>Standard</v>
      </c>
      <c r="T3605" t="str">
        <f>_xlfn.XLOOKUP(tblOrders[[#This Row],[ProductID]], tblProducts[ProductID], tblProducts[ProductName])</f>
        <v>Product 19</v>
      </c>
      <c r="U3605">
        <f>_xlfn.XLOOKUP(tblOrders[[#This Row],[SalesRepID]], tblSalesreps[RepID], tblSalesreps[Target])</f>
        <v>18500989</v>
      </c>
    </row>
    <row r="3606" spans="1:21">
      <c r="A3606" t="s">
        <v>4403</v>
      </c>
      <c r="B3606" s="7" t="s">
        <v>180</v>
      </c>
      <c r="C3606" t="s">
        <v>122</v>
      </c>
      <c r="D3606" t="s">
        <v>269</v>
      </c>
      <c r="E3606" t="s">
        <v>19</v>
      </c>
      <c r="F3606" t="s">
        <v>14</v>
      </c>
      <c r="G3606">
        <v>5</v>
      </c>
      <c r="H3606">
        <v>0</v>
      </c>
      <c r="I3606" s="2">
        <v>181245</v>
      </c>
      <c r="J3606" t="str">
        <f>_xlfn.XLOOKUP(tblOrders[[#This Row],[CustomerID]], tblCustomers[CustomerID], tblCustomers[CustomerName])</f>
        <v>Customer 245</v>
      </c>
      <c r="K3606" t="str">
        <f>_xlfn.XLOOKUP(tblOrders[[#This Row],[CustomerID]], tblCustomers[CustomerID], tblCustomers[Segment])</f>
        <v>Corporate</v>
      </c>
      <c r="L3606" t="str">
        <f>_xlfn.XLOOKUP(tblOrders[[#This Row],[ProductID]], tblProducts[ProductID], tblProducts[Category])</f>
        <v>Office</v>
      </c>
      <c r="M3606">
        <f>_xlfn.XLOOKUP(tblOrders[[#This Row],[ProductID]], tblProducts[ProductID], tblProducts[CostPrice])</f>
        <v>28606</v>
      </c>
      <c r="N3606">
        <f>tblOrders[[#This Row],[Sales]]-(tblOrders[[#This Row],[CostPrice]]*tblOrders[[#This Row],[Quantity]])</f>
        <v>38215</v>
      </c>
      <c r="O3606" t="str">
        <f>TEXT(tblOrders[[#This Row],[Date]],"mmm-yyyy")</f>
        <v>Oct-2025</v>
      </c>
      <c r="P3606" t="str">
        <f>_xlfn.XLOOKUP(tblOrders[[#This Row],[OrderID]], tblReturns[OrderID], tblReturns[Returned])</f>
        <v>No</v>
      </c>
      <c r="Q3606" t="str">
        <f>_xlfn.XLOOKUP(tblOrders[[#This Row],[OrderID]], tblShipping[OrderID], tblShipping[ShipMode])</f>
        <v>Express</v>
      </c>
      <c r="R3606" t="str">
        <f>IFERROR(_xlfn.XLOOKUP(A3605, tblCustomers[CustomerID], tblCustomers[CustomerName]), "Not Found")</f>
        <v>Not Found</v>
      </c>
      <c r="S3606" t="str">
        <f>IF(tblOrders[[#This Row],[Sales]]&gt;1000000,"High Value","Standard")</f>
        <v>Standard</v>
      </c>
      <c r="T3606" t="str">
        <f>_xlfn.XLOOKUP(tblOrders[[#This Row],[ProductID]], tblProducts[ProductID], tblProducts[ProductName])</f>
        <v>Product 62</v>
      </c>
      <c r="U3606">
        <f>_xlfn.XLOOKUP(tblOrders[[#This Row],[SalesRepID]], tblSalesreps[RepID], tblSalesreps[Target])</f>
        <v>11347243</v>
      </c>
    </row>
    <row r="3607" spans="1:21">
      <c r="A3607" t="s">
        <v>4404</v>
      </c>
      <c r="B3607" s="7" t="s">
        <v>391</v>
      </c>
      <c r="C3607" t="s">
        <v>669</v>
      </c>
      <c r="D3607" t="s">
        <v>78</v>
      </c>
      <c r="E3607" t="s">
        <v>35</v>
      </c>
      <c r="F3607" t="s">
        <v>51</v>
      </c>
      <c r="G3607">
        <v>10</v>
      </c>
      <c r="H3607">
        <v>0.2</v>
      </c>
      <c r="I3607" s="2">
        <v>261448</v>
      </c>
      <c r="J3607" t="str">
        <f>_xlfn.XLOOKUP(tblOrders[[#This Row],[CustomerID]], tblCustomers[CustomerID], tblCustomers[CustomerName])</f>
        <v>Customer 83</v>
      </c>
      <c r="K3607" t="str">
        <f>_xlfn.XLOOKUP(tblOrders[[#This Row],[CustomerID]], tblCustomers[CustomerID], tblCustomers[Segment])</f>
        <v>Consumer</v>
      </c>
      <c r="L3607" t="str">
        <f>_xlfn.XLOOKUP(tblOrders[[#This Row],[ProductID]], tblProducts[ProductID], tblProducts[Category])</f>
        <v>Office</v>
      </c>
      <c r="M3607">
        <f>_xlfn.XLOOKUP(tblOrders[[#This Row],[ProductID]], tblProducts[ProductID], tblProducts[CostPrice])</f>
        <v>76942</v>
      </c>
      <c r="N3607">
        <f>tblOrders[[#This Row],[Sales]]-(tblOrders[[#This Row],[CostPrice]]*tblOrders[[#This Row],[Quantity]])</f>
        <v>-507972</v>
      </c>
      <c r="O3607" t="str">
        <f>TEXT(tblOrders[[#This Row],[Date]],"mmm-yyyy")</f>
        <v>May-2025</v>
      </c>
      <c r="P3607" t="str">
        <f>_xlfn.XLOOKUP(tblOrders[[#This Row],[OrderID]], tblReturns[OrderID], tblReturns[Returned])</f>
        <v>No</v>
      </c>
      <c r="Q3607" t="str">
        <f>_xlfn.XLOOKUP(tblOrders[[#This Row],[OrderID]], tblShipping[OrderID], tblShipping[ShipMode])</f>
        <v>Express</v>
      </c>
      <c r="R3607" t="str">
        <f>IFERROR(_xlfn.XLOOKUP(A3606, tblCustomers[CustomerID], tblCustomers[CustomerName]), "Not Found")</f>
        <v>Not Found</v>
      </c>
      <c r="S3607" t="str">
        <f>IF(tblOrders[[#This Row],[Sales]]&gt;1000000,"High Value","Standard")</f>
        <v>Standard</v>
      </c>
      <c r="T3607" t="str">
        <f>_xlfn.XLOOKUP(tblOrders[[#This Row],[ProductID]], tblProducts[ProductID], tblProducts[ProductName])</f>
        <v>Product 22</v>
      </c>
      <c r="U3607">
        <f>_xlfn.XLOOKUP(tblOrders[[#This Row],[SalesRepID]], tblSalesreps[RepID], tblSalesreps[Target])</f>
        <v>19619177</v>
      </c>
    </row>
    <row r="3608" spans="1:21">
      <c r="A3608" t="s">
        <v>4405</v>
      </c>
      <c r="B3608" s="7" t="s">
        <v>830</v>
      </c>
      <c r="C3608" t="s">
        <v>819</v>
      </c>
      <c r="D3608" t="s">
        <v>339</v>
      </c>
      <c r="E3608" t="s">
        <v>105</v>
      </c>
      <c r="F3608" t="s">
        <v>26</v>
      </c>
      <c r="G3608">
        <v>3</v>
      </c>
      <c r="H3608">
        <v>0.05</v>
      </c>
      <c r="I3608" s="2">
        <v>410382.9</v>
      </c>
      <c r="J3608" t="str">
        <f>_xlfn.XLOOKUP(tblOrders[[#This Row],[CustomerID]], tblCustomers[CustomerID], tblCustomers[CustomerName])</f>
        <v>Customer 229</v>
      </c>
      <c r="K3608" t="str">
        <f>_xlfn.XLOOKUP(tblOrders[[#This Row],[CustomerID]], tblCustomers[CustomerID], tblCustomers[Segment])</f>
        <v>SME</v>
      </c>
      <c r="L3608" t="str">
        <f>_xlfn.XLOOKUP(tblOrders[[#This Row],[ProductID]], tblProducts[ProductID], tblProducts[Category])</f>
        <v>Office</v>
      </c>
      <c r="M3608">
        <f>_xlfn.XLOOKUP(tblOrders[[#This Row],[ProductID]], tblProducts[ProductID], tblProducts[CostPrice])</f>
        <v>73889</v>
      </c>
      <c r="N3608">
        <f>tblOrders[[#This Row],[Sales]]-(tblOrders[[#This Row],[CostPrice]]*tblOrders[[#This Row],[Quantity]])</f>
        <v>188715.90000000002</v>
      </c>
      <c r="O3608" t="str">
        <f>TEXT(tblOrders[[#This Row],[Date]],"mmm-yyyy")</f>
        <v>Sep-2025</v>
      </c>
      <c r="P3608" t="str">
        <f>_xlfn.XLOOKUP(tblOrders[[#This Row],[OrderID]], tblReturns[OrderID], tblReturns[Returned])</f>
        <v>No</v>
      </c>
      <c r="Q3608" t="str">
        <f>_xlfn.XLOOKUP(tblOrders[[#This Row],[OrderID]], tblShipping[OrderID], tblShipping[ShipMode])</f>
        <v>Standard</v>
      </c>
      <c r="R3608" t="str">
        <f>IFERROR(_xlfn.XLOOKUP(A3607, tblCustomers[CustomerID], tblCustomers[CustomerName]), "Not Found")</f>
        <v>Not Found</v>
      </c>
      <c r="S3608" t="str">
        <f>IF(tblOrders[[#This Row],[Sales]]&gt;1000000,"High Value","Standard")</f>
        <v>Standard</v>
      </c>
      <c r="T3608" t="str">
        <f>_xlfn.XLOOKUP(tblOrders[[#This Row],[ProductID]], tblProducts[ProductID], tblProducts[ProductName])</f>
        <v>Product 83</v>
      </c>
      <c r="U3608">
        <f>_xlfn.XLOOKUP(tblOrders[[#This Row],[SalesRepID]], tblSalesreps[RepID], tblSalesreps[Target])</f>
        <v>8698154</v>
      </c>
    </row>
    <row r="3609" spans="1:21">
      <c r="A3609" t="s">
        <v>4406</v>
      </c>
      <c r="B3609" s="7" t="s">
        <v>734</v>
      </c>
      <c r="C3609" t="s">
        <v>632</v>
      </c>
      <c r="D3609" t="s">
        <v>643</v>
      </c>
      <c r="E3609" t="s">
        <v>165</v>
      </c>
      <c r="F3609" t="s">
        <v>20</v>
      </c>
      <c r="G3609">
        <v>10</v>
      </c>
      <c r="H3609">
        <v>0.2</v>
      </c>
      <c r="I3609" s="2">
        <v>962296</v>
      </c>
      <c r="J3609" t="str">
        <f>_xlfn.XLOOKUP(tblOrders[[#This Row],[CustomerID]], tblCustomers[CustomerID], tblCustomers[CustomerName])</f>
        <v>Customer 290</v>
      </c>
      <c r="K3609" t="str">
        <f>_xlfn.XLOOKUP(tblOrders[[#This Row],[CustomerID]], tblCustomers[CustomerID], tblCustomers[Segment])</f>
        <v>Consumer</v>
      </c>
      <c r="L3609" t="str">
        <f>_xlfn.XLOOKUP(tblOrders[[#This Row],[ProductID]], tblProducts[ProductID], tblProducts[Category])</f>
        <v>Home</v>
      </c>
      <c r="M3609">
        <f>_xlfn.XLOOKUP(tblOrders[[#This Row],[ProductID]], tblProducts[ProductID], tblProducts[CostPrice])</f>
        <v>77766</v>
      </c>
      <c r="N3609">
        <f>tblOrders[[#This Row],[Sales]]-(tblOrders[[#This Row],[CostPrice]]*tblOrders[[#This Row],[Quantity]])</f>
        <v>184636</v>
      </c>
      <c r="O3609" t="str">
        <f>TEXT(tblOrders[[#This Row],[Date]],"mmm-yyyy")</f>
        <v>Apr-2025</v>
      </c>
      <c r="P3609" t="str">
        <f>_xlfn.XLOOKUP(tblOrders[[#This Row],[OrderID]], tblReturns[OrderID], tblReturns[Returned])</f>
        <v>No</v>
      </c>
      <c r="Q3609" t="str">
        <f>_xlfn.XLOOKUP(tblOrders[[#This Row],[OrderID]], tblShipping[OrderID], tblShipping[ShipMode])</f>
        <v>Pickup</v>
      </c>
      <c r="R3609" t="str">
        <f>IFERROR(_xlfn.XLOOKUP(A3608, tblCustomers[CustomerID], tblCustomers[CustomerName]), "Not Found")</f>
        <v>Not Found</v>
      </c>
      <c r="S3609" t="str">
        <f>IF(tblOrders[[#This Row],[Sales]]&gt;1000000,"High Value","Standard")</f>
        <v>Standard</v>
      </c>
      <c r="T3609" t="str">
        <f>_xlfn.XLOOKUP(tblOrders[[#This Row],[ProductID]], tblProducts[ProductID], tblProducts[ProductName])</f>
        <v>Product 1</v>
      </c>
      <c r="U3609">
        <f>_xlfn.XLOOKUP(tblOrders[[#This Row],[SalesRepID]], tblSalesreps[RepID], tblSalesreps[Target])</f>
        <v>16839910</v>
      </c>
    </row>
    <row r="3610" spans="1:21">
      <c r="A3610" t="s">
        <v>4407</v>
      </c>
      <c r="B3610" s="7" t="s">
        <v>195</v>
      </c>
      <c r="C3610" t="s">
        <v>231</v>
      </c>
      <c r="D3610" t="s">
        <v>513</v>
      </c>
      <c r="E3610" t="s">
        <v>87</v>
      </c>
      <c r="F3610" t="s">
        <v>26</v>
      </c>
      <c r="G3610">
        <v>5</v>
      </c>
      <c r="H3610">
        <v>0.1</v>
      </c>
      <c r="I3610" s="2">
        <v>422955</v>
      </c>
      <c r="J3610" t="str">
        <f>_xlfn.XLOOKUP(tblOrders[[#This Row],[CustomerID]], tblCustomers[CustomerID], tblCustomers[CustomerName])</f>
        <v>Customer 28</v>
      </c>
      <c r="K3610" t="str">
        <f>_xlfn.XLOOKUP(tblOrders[[#This Row],[CustomerID]], tblCustomers[CustomerID], tblCustomers[Segment])</f>
        <v>SME</v>
      </c>
      <c r="L3610" t="str">
        <f>_xlfn.XLOOKUP(tblOrders[[#This Row],[ProductID]], tblProducts[ProductID], tblProducts[Category])</f>
        <v>Furniture</v>
      </c>
      <c r="M3610">
        <f>_xlfn.XLOOKUP(tblOrders[[#This Row],[ProductID]], tblProducts[ProductID], tblProducts[CostPrice])</f>
        <v>3310</v>
      </c>
      <c r="N3610">
        <f>tblOrders[[#This Row],[Sales]]-(tblOrders[[#This Row],[CostPrice]]*tblOrders[[#This Row],[Quantity]])</f>
        <v>406405</v>
      </c>
      <c r="O3610" t="str">
        <f>TEXT(tblOrders[[#This Row],[Date]],"mmm-yyyy")</f>
        <v>Oct-2025</v>
      </c>
      <c r="P3610" t="str">
        <f>_xlfn.XLOOKUP(tblOrders[[#This Row],[OrderID]], tblReturns[OrderID], tblReturns[Returned])</f>
        <v>Yes</v>
      </c>
      <c r="Q3610" t="str">
        <f>_xlfn.XLOOKUP(tblOrders[[#This Row],[OrderID]], tblShipping[OrderID], tblShipping[ShipMode])</f>
        <v>Express</v>
      </c>
      <c r="R3610" t="str">
        <f>IFERROR(_xlfn.XLOOKUP(A3609, tblCustomers[CustomerID], tblCustomers[CustomerName]), "Not Found")</f>
        <v>Not Found</v>
      </c>
      <c r="S3610" t="str">
        <f>IF(tblOrders[[#This Row],[Sales]]&gt;1000000,"High Value","Standard")</f>
        <v>Standard</v>
      </c>
      <c r="T3610" t="str">
        <f>_xlfn.XLOOKUP(tblOrders[[#This Row],[ProductID]], tblProducts[ProductID], tblProducts[ProductName])</f>
        <v>Product 5</v>
      </c>
      <c r="U3610">
        <f>_xlfn.XLOOKUP(tblOrders[[#This Row],[SalesRepID]], tblSalesreps[RepID], tblSalesreps[Target])</f>
        <v>18500989</v>
      </c>
    </row>
    <row r="3611" spans="1:21">
      <c r="A3611" t="s">
        <v>4408</v>
      </c>
      <c r="B3611" s="7" t="s">
        <v>1048</v>
      </c>
      <c r="C3611" t="s">
        <v>287</v>
      </c>
      <c r="D3611" t="s">
        <v>744</v>
      </c>
      <c r="E3611" t="s">
        <v>165</v>
      </c>
      <c r="F3611" t="s">
        <v>88</v>
      </c>
      <c r="G3611">
        <v>5</v>
      </c>
      <c r="H3611">
        <v>0</v>
      </c>
      <c r="I3611" s="2">
        <v>127680</v>
      </c>
      <c r="J3611" t="str">
        <f>_xlfn.XLOOKUP(tblOrders[[#This Row],[CustomerID]], tblCustomers[CustomerID], tblCustomers[CustomerName])</f>
        <v>Customer 183</v>
      </c>
      <c r="K3611" t="str">
        <f>_xlfn.XLOOKUP(tblOrders[[#This Row],[CustomerID]], tblCustomers[CustomerID], tblCustomers[Segment])</f>
        <v>Consumer</v>
      </c>
      <c r="L3611" t="str">
        <f>_xlfn.XLOOKUP(tblOrders[[#This Row],[ProductID]], tblProducts[ProductID], tblProducts[Category])</f>
        <v>Electronics</v>
      </c>
      <c r="M3611">
        <f>_xlfn.XLOOKUP(tblOrders[[#This Row],[ProductID]], tblProducts[ProductID], tblProducts[CostPrice])</f>
        <v>37361</v>
      </c>
      <c r="N3611">
        <f>tblOrders[[#This Row],[Sales]]-(tblOrders[[#This Row],[CostPrice]]*tblOrders[[#This Row],[Quantity]])</f>
        <v>-59125</v>
      </c>
      <c r="O3611" t="str">
        <f>TEXT(tblOrders[[#This Row],[Date]],"mmm-yyyy")</f>
        <v>May-2025</v>
      </c>
      <c r="P3611" t="str">
        <f>_xlfn.XLOOKUP(tblOrders[[#This Row],[OrderID]], tblReturns[OrderID], tblReturns[Returned])</f>
        <v>No</v>
      </c>
      <c r="Q3611" t="str">
        <f>_xlfn.XLOOKUP(tblOrders[[#This Row],[OrderID]], tblShipping[OrderID], tblShipping[ShipMode])</f>
        <v>Standard</v>
      </c>
      <c r="R3611" t="str">
        <f>IFERROR(_xlfn.XLOOKUP(A3610, tblCustomers[CustomerID], tblCustomers[CustomerName]), "Not Found")</f>
        <v>Not Found</v>
      </c>
      <c r="S3611" t="str">
        <f>IF(tblOrders[[#This Row],[Sales]]&gt;1000000,"High Value","Standard")</f>
        <v>Standard</v>
      </c>
      <c r="T3611" t="str">
        <f>_xlfn.XLOOKUP(tblOrders[[#This Row],[ProductID]], tblProducts[ProductID], tblProducts[ProductName])</f>
        <v>Product 72</v>
      </c>
      <c r="U3611">
        <f>_xlfn.XLOOKUP(tblOrders[[#This Row],[SalesRepID]], tblSalesreps[RepID], tblSalesreps[Target])</f>
        <v>16839910</v>
      </c>
    </row>
    <row r="3612" spans="1:21">
      <c r="A3612" t="s">
        <v>4409</v>
      </c>
      <c r="B3612" s="7" t="s">
        <v>2124</v>
      </c>
      <c r="C3612" t="s">
        <v>1806</v>
      </c>
      <c r="D3612" t="s">
        <v>617</v>
      </c>
      <c r="E3612" t="s">
        <v>105</v>
      </c>
      <c r="F3612" t="s">
        <v>88</v>
      </c>
      <c r="G3612">
        <v>10</v>
      </c>
      <c r="H3612">
        <v>0.2</v>
      </c>
      <c r="I3612" s="2">
        <v>151080</v>
      </c>
      <c r="J3612" t="str">
        <f>_xlfn.XLOOKUP(tblOrders[[#This Row],[CustomerID]], tblCustomers[CustomerID], tblCustomers[CustomerName])</f>
        <v>Customer 9</v>
      </c>
      <c r="K3612" t="str">
        <f>_xlfn.XLOOKUP(tblOrders[[#This Row],[CustomerID]], tblCustomers[CustomerID], tblCustomers[Segment])</f>
        <v>Consumer</v>
      </c>
      <c r="L3612" t="str">
        <f>_xlfn.XLOOKUP(tblOrders[[#This Row],[ProductID]], tblProducts[ProductID], tblProducts[Category])</f>
        <v>Home</v>
      </c>
      <c r="M3612">
        <f>_xlfn.XLOOKUP(tblOrders[[#This Row],[ProductID]], tblProducts[ProductID], tblProducts[CostPrice])</f>
        <v>61495</v>
      </c>
      <c r="N3612">
        <f>tblOrders[[#This Row],[Sales]]-(tblOrders[[#This Row],[CostPrice]]*tblOrders[[#This Row],[Quantity]])</f>
        <v>-463870</v>
      </c>
      <c r="O3612" t="str">
        <f>TEXT(tblOrders[[#This Row],[Date]],"mmm-yyyy")</f>
        <v>Oct-2025</v>
      </c>
      <c r="P3612" t="str">
        <f>_xlfn.XLOOKUP(tblOrders[[#This Row],[OrderID]], tblReturns[OrderID], tblReturns[Returned])</f>
        <v>No</v>
      </c>
      <c r="Q3612" t="str">
        <f>_xlfn.XLOOKUP(tblOrders[[#This Row],[OrderID]], tblShipping[OrderID], tblShipping[ShipMode])</f>
        <v>Pickup</v>
      </c>
      <c r="R3612" t="str">
        <f>IFERROR(_xlfn.XLOOKUP(A3611, tblCustomers[CustomerID], tblCustomers[CustomerName]), "Not Found")</f>
        <v>Not Found</v>
      </c>
      <c r="S3612" t="str">
        <f>IF(tblOrders[[#This Row],[Sales]]&gt;1000000,"High Value","Standard")</f>
        <v>Standard</v>
      </c>
      <c r="T3612" t="str">
        <f>_xlfn.XLOOKUP(tblOrders[[#This Row],[ProductID]], tblProducts[ProductID], tblProducts[ProductName])</f>
        <v>Product 45</v>
      </c>
      <c r="U3612">
        <f>_xlfn.XLOOKUP(tblOrders[[#This Row],[SalesRepID]], tblSalesreps[RepID], tblSalesreps[Target])</f>
        <v>8698154</v>
      </c>
    </row>
    <row r="3613" spans="1:21">
      <c r="A3613" t="s">
        <v>4410</v>
      </c>
      <c r="B3613" s="7" t="s">
        <v>869</v>
      </c>
      <c r="C3613" t="s">
        <v>251</v>
      </c>
      <c r="D3613" t="s">
        <v>115</v>
      </c>
      <c r="E3613" t="s">
        <v>210</v>
      </c>
      <c r="F3613" t="s">
        <v>14</v>
      </c>
      <c r="G3613">
        <v>10</v>
      </c>
      <c r="H3613">
        <v>0.2</v>
      </c>
      <c r="I3613" s="2">
        <v>729112</v>
      </c>
      <c r="J3613" t="str">
        <f>_xlfn.XLOOKUP(tblOrders[[#This Row],[CustomerID]], tblCustomers[CustomerID], tblCustomers[CustomerName])</f>
        <v>Customer 175</v>
      </c>
      <c r="K3613" t="str">
        <f>_xlfn.XLOOKUP(tblOrders[[#This Row],[CustomerID]], tblCustomers[CustomerID], tblCustomers[Segment])</f>
        <v>Consumer</v>
      </c>
      <c r="L3613" t="str">
        <f>_xlfn.XLOOKUP(tblOrders[[#This Row],[ProductID]], tblProducts[ProductID], tblProducts[Category])</f>
        <v>Electronics</v>
      </c>
      <c r="M3613">
        <f>_xlfn.XLOOKUP(tblOrders[[#This Row],[ProductID]], tblProducts[ProductID], tblProducts[CostPrice])</f>
        <v>66631</v>
      </c>
      <c r="N3613">
        <f>tblOrders[[#This Row],[Sales]]-(tblOrders[[#This Row],[CostPrice]]*tblOrders[[#This Row],[Quantity]])</f>
        <v>62802</v>
      </c>
      <c r="O3613" t="str">
        <f>TEXT(tblOrders[[#This Row],[Date]],"mmm-yyyy")</f>
        <v>Nov-2025</v>
      </c>
      <c r="P3613" t="str">
        <f>_xlfn.XLOOKUP(tblOrders[[#This Row],[OrderID]], tblReturns[OrderID], tblReturns[Returned])</f>
        <v>No</v>
      </c>
      <c r="Q3613" t="str">
        <f>_xlfn.XLOOKUP(tblOrders[[#This Row],[OrderID]], tblShipping[OrderID], tblShipping[ShipMode])</f>
        <v>Express</v>
      </c>
      <c r="R3613" t="str">
        <f>IFERROR(_xlfn.XLOOKUP(A3612, tblCustomers[CustomerID], tblCustomers[CustomerName]), "Not Found")</f>
        <v>Not Found</v>
      </c>
      <c r="S3613" t="str">
        <f>IF(tblOrders[[#This Row],[Sales]]&gt;1000000,"High Value","Standard")</f>
        <v>Standard</v>
      </c>
      <c r="T3613" t="str">
        <f>_xlfn.XLOOKUP(tblOrders[[#This Row],[ProductID]], tblProducts[ProductID], tblProducts[ProductName])</f>
        <v>Product 70</v>
      </c>
      <c r="U3613">
        <f>_xlfn.XLOOKUP(tblOrders[[#This Row],[SalesRepID]], tblSalesreps[RepID], tblSalesreps[Target])</f>
        <v>19336654</v>
      </c>
    </row>
    <row r="3614" spans="1:21">
      <c r="A3614" t="s">
        <v>4411</v>
      </c>
      <c r="B3614" s="7" t="s">
        <v>869</v>
      </c>
      <c r="C3614" t="s">
        <v>434</v>
      </c>
      <c r="D3614" t="s">
        <v>236</v>
      </c>
      <c r="E3614" t="s">
        <v>50</v>
      </c>
      <c r="F3614" t="s">
        <v>20</v>
      </c>
      <c r="G3614">
        <v>2</v>
      </c>
      <c r="H3614">
        <v>0.15</v>
      </c>
      <c r="I3614" s="2">
        <v>80098.899999999994</v>
      </c>
      <c r="J3614" t="str">
        <f>_xlfn.XLOOKUP(tblOrders[[#This Row],[CustomerID]], tblCustomers[CustomerID], tblCustomers[CustomerName])</f>
        <v>Customer 29</v>
      </c>
      <c r="K3614" t="str">
        <f>_xlfn.XLOOKUP(tblOrders[[#This Row],[CustomerID]], tblCustomers[CustomerID], tblCustomers[Segment])</f>
        <v>Consumer</v>
      </c>
      <c r="L3614" t="str">
        <f>_xlfn.XLOOKUP(tblOrders[[#This Row],[ProductID]], tblProducts[ProductID], tblProducts[Category])</f>
        <v>Furniture</v>
      </c>
      <c r="M3614">
        <f>_xlfn.XLOOKUP(tblOrders[[#This Row],[ProductID]], tblProducts[ProductID], tblProducts[CostPrice])</f>
        <v>21756</v>
      </c>
      <c r="N3614">
        <f>tblOrders[[#This Row],[Sales]]-(tblOrders[[#This Row],[CostPrice]]*tblOrders[[#This Row],[Quantity]])</f>
        <v>36586.899999999994</v>
      </c>
      <c r="O3614" t="str">
        <f>TEXT(tblOrders[[#This Row],[Date]],"mmm-yyyy")</f>
        <v>Nov-2025</v>
      </c>
      <c r="P3614" t="str">
        <f>_xlfn.XLOOKUP(tblOrders[[#This Row],[OrderID]], tblReturns[OrderID], tblReturns[Returned])</f>
        <v>No</v>
      </c>
      <c r="Q3614" t="str">
        <f>_xlfn.XLOOKUP(tblOrders[[#This Row],[OrderID]], tblShipping[OrderID], tblShipping[ShipMode])</f>
        <v>Standard</v>
      </c>
      <c r="R3614" t="str">
        <f>IFERROR(_xlfn.XLOOKUP(A3613, tblCustomers[CustomerID], tblCustomers[CustomerName]), "Not Found")</f>
        <v>Not Found</v>
      </c>
      <c r="S3614" t="str">
        <f>IF(tblOrders[[#This Row],[Sales]]&gt;1000000,"High Value","Standard")</f>
        <v>Standard</v>
      </c>
      <c r="T3614" t="str">
        <f>_xlfn.XLOOKUP(tblOrders[[#This Row],[ProductID]], tblProducts[ProductID], tblProducts[ProductName])</f>
        <v>Product 41</v>
      </c>
      <c r="U3614">
        <f>_xlfn.XLOOKUP(tblOrders[[#This Row],[SalesRepID]], tblSalesreps[RepID], tblSalesreps[Target])</f>
        <v>17350666</v>
      </c>
    </row>
    <row r="3615" spans="1:21">
      <c r="A3615" t="s">
        <v>4412</v>
      </c>
      <c r="B3615" s="7" t="s">
        <v>1819</v>
      </c>
      <c r="C3615" t="s">
        <v>125</v>
      </c>
      <c r="D3615" t="s">
        <v>560</v>
      </c>
      <c r="E3615" t="s">
        <v>105</v>
      </c>
      <c r="F3615" t="s">
        <v>26</v>
      </c>
      <c r="G3615">
        <v>7</v>
      </c>
      <c r="H3615">
        <v>0.15</v>
      </c>
      <c r="I3615" s="2">
        <v>199206</v>
      </c>
      <c r="J3615" t="str">
        <f>_xlfn.XLOOKUP(tblOrders[[#This Row],[CustomerID]], tblCustomers[CustomerID], tblCustomers[CustomerName])</f>
        <v>Customer 33</v>
      </c>
      <c r="K3615" t="str">
        <f>_xlfn.XLOOKUP(tblOrders[[#This Row],[CustomerID]], tblCustomers[CustomerID], tblCustomers[Segment])</f>
        <v>Corporate</v>
      </c>
      <c r="L3615" t="str">
        <f>_xlfn.XLOOKUP(tblOrders[[#This Row],[ProductID]], tblProducts[ProductID], tblProducts[Category])</f>
        <v>Electronics</v>
      </c>
      <c r="M3615">
        <f>_xlfn.XLOOKUP(tblOrders[[#This Row],[ProductID]], tblProducts[ProductID], tblProducts[CostPrice])</f>
        <v>53062</v>
      </c>
      <c r="N3615">
        <f>tblOrders[[#This Row],[Sales]]-(tblOrders[[#This Row],[CostPrice]]*tblOrders[[#This Row],[Quantity]])</f>
        <v>-172228</v>
      </c>
      <c r="O3615" t="str">
        <f>TEXT(tblOrders[[#This Row],[Date]],"mmm-yyyy")</f>
        <v>Oct-2025</v>
      </c>
      <c r="P3615" t="str">
        <f>_xlfn.XLOOKUP(tblOrders[[#This Row],[OrderID]], tblReturns[OrderID], tblReturns[Returned])</f>
        <v>No</v>
      </c>
      <c r="Q3615" t="str">
        <f>_xlfn.XLOOKUP(tblOrders[[#This Row],[OrderID]], tblShipping[OrderID], tblShipping[ShipMode])</f>
        <v>Pickup</v>
      </c>
      <c r="R3615" t="str">
        <f>IFERROR(_xlfn.XLOOKUP(A3614, tblCustomers[CustomerID], tblCustomers[CustomerName]), "Not Found")</f>
        <v>Not Found</v>
      </c>
      <c r="S3615" t="str">
        <f>IF(tblOrders[[#This Row],[Sales]]&gt;1000000,"High Value","Standard")</f>
        <v>Standard</v>
      </c>
      <c r="T3615" t="str">
        <f>_xlfn.XLOOKUP(tblOrders[[#This Row],[ProductID]], tblProducts[ProductID], tblProducts[ProductName])</f>
        <v>Product 31</v>
      </c>
      <c r="U3615">
        <f>_xlfn.XLOOKUP(tblOrders[[#This Row],[SalesRepID]], tblSalesreps[RepID], tblSalesreps[Target])</f>
        <v>8698154</v>
      </c>
    </row>
    <row r="3616" spans="1:21">
      <c r="A3616" t="s">
        <v>4413</v>
      </c>
      <c r="B3616" s="7" t="s">
        <v>329</v>
      </c>
      <c r="C3616" t="s">
        <v>38</v>
      </c>
      <c r="D3616" t="s">
        <v>182</v>
      </c>
      <c r="E3616" t="s">
        <v>119</v>
      </c>
      <c r="F3616" t="s">
        <v>14</v>
      </c>
      <c r="G3616">
        <v>5</v>
      </c>
      <c r="H3616">
        <v>0.05</v>
      </c>
      <c r="I3616" s="2">
        <v>78242</v>
      </c>
      <c r="J3616" t="str">
        <f>_xlfn.XLOOKUP(tblOrders[[#This Row],[CustomerID]], tblCustomers[CustomerID], tblCustomers[CustomerName])</f>
        <v>Customer 23</v>
      </c>
      <c r="K3616" t="str">
        <f>_xlfn.XLOOKUP(tblOrders[[#This Row],[CustomerID]], tblCustomers[CustomerID], tblCustomers[Segment])</f>
        <v>Consumer</v>
      </c>
      <c r="L3616" t="str">
        <f>_xlfn.XLOOKUP(tblOrders[[#This Row],[ProductID]], tblProducts[ProductID], tblProducts[Category])</f>
        <v>Furniture</v>
      </c>
      <c r="M3616">
        <f>_xlfn.XLOOKUP(tblOrders[[#This Row],[ProductID]], tblProducts[ProductID], tblProducts[CostPrice])</f>
        <v>76428</v>
      </c>
      <c r="N3616">
        <f>tblOrders[[#This Row],[Sales]]-(tblOrders[[#This Row],[CostPrice]]*tblOrders[[#This Row],[Quantity]])</f>
        <v>-303898</v>
      </c>
      <c r="O3616" t="str">
        <f>TEXT(tblOrders[[#This Row],[Date]],"mmm-yyyy")</f>
        <v>Nov-2025</v>
      </c>
      <c r="P3616" t="str">
        <f>_xlfn.XLOOKUP(tblOrders[[#This Row],[OrderID]], tblReturns[OrderID], tblReturns[Returned])</f>
        <v>No</v>
      </c>
      <c r="Q3616" t="str">
        <f>_xlfn.XLOOKUP(tblOrders[[#This Row],[OrderID]], tblShipping[OrderID], tblShipping[ShipMode])</f>
        <v>Express</v>
      </c>
      <c r="R3616" t="str">
        <f>IFERROR(_xlfn.XLOOKUP(A3615, tblCustomers[CustomerID], tblCustomers[CustomerName]), "Not Found")</f>
        <v>Not Found</v>
      </c>
      <c r="S3616" t="str">
        <f>IF(tblOrders[[#This Row],[Sales]]&gt;1000000,"High Value","Standard")</f>
        <v>Standard</v>
      </c>
      <c r="T3616" t="str">
        <f>_xlfn.XLOOKUP(tblOrders[[#This Row],[ProductID]], tblProducts[ProductID], tblProducts[ProductName])</f>
        <v>Product 11</v>
      </c>
      <c r="U3616">
        <f>_xlfn.XLOOKUP(tblOrders[[#This Row],[SalesRepID]], tblSalesreps[RepID], tblSalesreps[Target])</f>
        <v>5886694</v>
      </c>
    </row>
    <row r="3617" spans="1:21">
      <c r="A3617" t="s">
        <v>4414</v>
      </c>
      <c r="B3617" s="7" t="s">
        <v>628</v>
      </c>
      <c r="C3617" t="s">
        <v>181</v>
      </c>
      <c r="D3617" t="s">
        <v>155</v>
      </c>
      <c r="E3617" t="s">
        <v>13</v>
      </c>
      <c r="F3617" t="s">
        <v>20</v>
      </c>
      <c r="G3617">
        <v>7</v>
      </c>
      <c r="H3617">
        <v>0.2</v>
      </c>
      <c r="I3617" s="2">
        <v>653016</v>
      </c>
      <c r="J3617" t="str">
        <f>_xlfn.XLOOKUP(tblOrders[[#This Row],[CustomerID]], tblCustomers[CustomerID], tblCustomers[CustomerName])</f>
        <v>Customer 3</v>
      </c>
      <c r="K3617" t="str">
        <f>_xlfn.XLOOKUP(tblOrders[[#This Row],[CustomerID]], tblCustomers[CustomerID], tblCustomers[Segment])</f>
        <v>Corporate</v>
      </c>
      <c r="L3617" t="str">
        <f>_xlfn.XLOOKUP(tblOrders[[#This Row],[ProductID]], tblProducts[ProductID], tblProducts[Category])</f>
        <v>Electronics</v>
      </c>
      <c r="M3617">
        <f>_xlfn.XLOOKUP(tblOrders[[#This Row],[ProductID]], tblProducts[ProductID], tblProducts[CostPrice])</f>
        <v>23271</v>
      </c>
      <c r="N3617">
        <f>tblOrders[[#This Row],[Sales]]-(tblOrders[[#This Row],[CostPrice]]*tblOrders[[#This Row],[Quantity]])</f>
        <v>490119</v>
      </c>
      <c r="O3617" t="str">
        <f>TEXT(tblOrders[[#This Row],[Date]],"mmm-yyyy")</f>
        <v>Dec-2025</v>
      </c>
      <c r="P3617" t="str">
        <f>_xlfn.XLOOKUP(tblOrders[[#This Row],[OrderID]], tblReturns[OrderID], tblReturns[Returned])</f>
        <v>No</v>
      </c>
      <c r="Q3617" t="str">
        <f>_xlfn.XLOOKUP(tblOrders[[#This Row],[OrderID]], tblShipping[OrderID], tblShipping[ShipMode])</f>
        <v>Express</v>
      </c>
      <c r="R3617" t="str">
        <f>IFERROR(_xlfn.XLOOKUP(A3616, tblCustomers[CustomerID], tblCustomers[CustomerName]), "Not Found")</f>
        <v>Not Found</v>
      </c>
      <c r="S3617" t="str">
        <f>IF(tblOrders[[#This Row],[Sales]]&gt;1000000,"High Value","Standard")</f>
        <v>Standard</v>
      </c>
      <c r="T3617" t="str">
        <f>_xlfn.XLOOKUP(tblOrders[[#This Row],[ProductID]], tblProducts[ProductID], tblProducts[ProductName])</f>
        <v>Product 48</v>
      </c>
      <c r="U3617">
        <f>_xlfn.XLOOKUP(tblOrders[[#This Row],[SalesRepID]], tblSalesreps[RepID], tblSalesreps[Target])</f>
        <v>11852878</v>
      </c>
    </row>
    <row r="3618" spans="1:21">
      <c r="A3618" t="s">
        <v>4415</v>
      </c>
      <c r="B3618" s="7" t="s">
        <v>1149</v>
      </c>
      <c r="C3618" t="s">
        <v>537</v>
      </c>
      <c r="D3618" t="s">
        <v>272</v>
      </c>
      <c r="E3618" t="s">
        <v>45</v>
      </c>
      <c r="F3618" t="s">
        <v>14</v>
      </c>
      <c r="G3618">
        <v>7</v>
      </c>
      <c r="H3618">
        <v>0.05</v>
      </c>
      <c r="I3618" s="2">
        <v>667939.30000000005</v>
      </c>
      <c r="J3618" t="str">
        <f>_xlfn.XLOOKUP(tblOrders[[#This Row],[CustomerID]], tblCustomers[CustomerID], tblCustomers[CustomerName])</f>
        <v>Customer 108</v>
      </c>
      <c r="K3618" t="str">
        <f>_xlfn.XLOOKUP(tblOrders[[#This Row],[CustomerID]], tblCustomers[CustomerID], tblCustomers[Segment])</f>
        <v>Corporate</v>
      </c>
      <c r="L3618" t="str">
        <f>_xlfn.XLOOKUP(tblOrders[[#This Row],[ProductID]], tblProducts[ProductID], tblProducts[Category])</f>
        <v>Furniture</v>
      </c>
      <c r="M3618">
        <f>_xlfn.XLOOKUP(tblOrders[[#This Row],[ProductID]], tblProducts[ProductID], tblProducts[CostPrice])</f>
        <v>48118</v>
      </c>
      <c r="N3618">
        <f>tblOrders[[#This Row],[Sales]]-(tblOrders[[#This Row],[CostPrice]]*tblOrders[[#This Row],[Quantity]])</f>
        <v>331113.30000000005</v>
      </c>
      <c r="O3618" t="str">
        <f>TEXT(tblOrders[[#This Row],[Date]],"mmm-yyyy")</f>
        <v>Mar-2025</v>
      </c>
      <c r="P3618" t="str">
        <f>_xlfn.XLOOKUP(tblOrders[[#This Row],[OrderID]], tblReturns[OrderID], tblReturns[Returned])</f>
        <v>No</v>
      </c>
      <c r="Q3618" t="str">
        <f>_xlfn.XLOOKUP(tblOrders[[#This Row],[OrderID]], tblShipping[OrderID], tblShipping[ShipMode])</f>
        <v>Pickup</v>
      </c>
      <c r="R3618" t="str">
        <f>IFERROR(_xlfn.XLOOKUP(A3617, tblCustomers[CustomerID], tblCustomers[CustomerName]), "Not Found")</f>
        <v>Not Found</v>
      </c>
      <c r="S3618" t="str">
        <f>IF(tblOrders[[#This Row],[Sales]]&gt;1000000,"High Value","Standard")</f>
        <v>Standard</v>
      </c>
      <c r="T3618" t="str">
        <f>_xlfn.XLOOKUP(tblOrders[[#This Row],[ProductID]], tblProducts[ProductID], tblProducts[ProductName])</f>
        <v>Product 75</v>
      </c>
      <c r="U3618">
        <f>_xlfn.XLOOKUP(tblOrders[[#This Row],[SalesRepID]], tblSalesreps[RepID], tblSalesreps[Target])</f>
        <v>11319839</v>
      </c>
    </row>
    <row r="3619" spans="1:21">
      <c r="A3619" t="s">
        <v>4416</v>
      </c>
      <c r="B3619" s="7" t="s">
        <v>1040</v>
      </c>
      <c r="C3619" t="s">
        <v>33</v>
      </c>
      <c r="D3619" t="s">
        <v>111</v>
      </c>
      <c r="E3619" t="s">
        <v>79</v>
      </c>
      <c r="F3619" t="s">
        <v>51</v>
      </c>
      <c r="G3619">
        <v>5</v>
      </c>
      <c r="H3619">
        <v>0</v>
      </c>
      <c r="I3619" s="2">
        <v>402020</v>
      </c>
      <c r="J3619" t="str">
        <f>_xlfn.XLOOKUP(tblOrders[[#This Row],[CustomerID]], tblCustomers[CustomerID], tblCustomers[CustomerName])</f>
        <v>Customer 19</v>
      </c>
      <c r="K3619" t="str">
        <f>_xlfn.XLOOKUP(tblOrders[[#This Row],[CustomerID]], tblCustomers[CustomerID], tblCustomers[Segment])</f>
        <v>Consumer</v>
      </c>
      <c r="L3619" t="str">
        <f>_xlfn.XLOOKUP(tblOrders[[#This Row],[ProductID]], tblProducts[ProductID], tblProducts[Category])</f>
        <v>Furniture</v>
      </c>
      <c r="M3619">
        <f>_xlfn.XLOOKUP(tblOrders[[#This Row],[ProductID]], tblProducts[ProductID], tblProducts[CostPrice])</f>
        <v>34907</v>
      </c>
      <c r="N3619">
        <f>tblOrders[[#This Row],[Sales]]-(tblOrders[[#This Row],[CostPrice]]*tblOrders[[#This Row],[Quantity]])</f>
        <v>227485</v>
      </c>
      <c r="O3619" t="str">
        <f>TEXT(tblOrders[[#This Row],[Date]],"mmm-yyyy")</f>
        <v>Oct-2025</v>
      </c>
      <c r="P3619" t="str">
        <f>_xlfn.XLOOKUP(tblOrders[[#This Row],[OrderID]], tblReturns[OrderID], tblReturns[Returned])</f>
        <v>No</v>
      </c>
      <c r="Q3619" t="str">
        <f>_xlfn.XLOOKUP(tblOrders[[#This Row],[OrderID]], tblShipping[OrderID], tblShipping[ShipMode])</f>
        <v>Pickup</v>
      </c>
      <c r="R3619" t="str">
        <f>IFERROR(_xlfn.XLOOKUP(A3618, tblCustomers[CustomerID], tblCustomers[CustomerName]), "Not Found")</f>
        <v>Not Found</v>
      </c>
      <c r="S3619" t="str">
        <f>IF(tblOrders[[#This Row],[Sales]]&gt;1000000,"High Value","Standard")</f>
        <v>Standard</v>
      </c>
      <c r="T3619" t="str">
        <f>_xlfn.XLOOKUP(tblOrders[[#This Row],[ProductID]], tblProducts[ProductID], tblProducts[ProductName])</f>
        <v>Product 68</v>
      </c>
      <c r="U3619">
        <f>_xlfn.XLOOKUP(tblOrders[[#This Row],[SalesRepID]], tblSalesreps[RepID], tblSalesreps[Target])</f>
        <v>8592536</v>
      </c>
    </row>
    <row r="3620" spans="1:21">
      <c r="A3620" t="s">
        <v>4417</v>
      </c>
      <c r="B3620" s="7" t="s">
        <v>847</v>
      </c>
      <c r="C3620" t="s">
        <v>91</v>
      </c>
      <c r="D3620" t="s">
        <v>352</v>
      </c>
      <c r="E3620" t="s">
        <v>165</v>
      </c>
      <c r="F3620" t="s">
        <v>14</v>
      </c>
      <c r="G3620">
        <v>9</v>
      </c>
      <c r="H3620">
        <v>0.2</v>
      </c>
      <c r="I3620" s="2">
        <v>209304</v>
      </c>
      <c r="J3620" t="str">
        <f>_xlfn.XLOOKUP(tblOrders[[#This Row],[CustomerID]], tblCustomers[CustomerID], tblCustomers[CustomerName])</f>
        <v>Customer 287</v>
      </c>
      <c r="K3620" t="str">
        <f>_xlfn.XLOOKUP(tblOrders[[#This Row],[CustomerID]], tblCustomers[CustomerID], tblCustomers[Segment])</f>
        <v>Corporate</v>
      </c>
      <c r="L3620" t="str">
        <f>_xlfn.XLOOKUP(tblOrders[[#This Row],[ProductID]], tblProducts[ProductID], tblProducts[Category])</f>
        <v>Electronics</v>
      </c>
      <c r="M3620">
        <f>_xlfn.XLOOKUP(tblOrders[[#This Row],[ProductID]], tblProducts[ProductID], tblProducts[CostPrice])</f>
        <v>58522</v>
      </c>
      <c r="N3620">
        <f>tblOrders[[#This Row],[Sales]]-(tblOrders[[#This Row],[CostPrice]]*tblOrders[[#This Row],[Quantity]])</f>
        <v>-317394</v>
      </c>
      <c r="O3620" t="str">
        <f>TEXT(tblOrders[[#This Row],[Date]],"mmm-yyyy")</f>
        <v>Apr-2025</v>
      </c>
      <c r="P3620" t="str">
        <f>_xlfn.XLOOKUP(tblOrders[[#This Row],[OrderID]], tblReturns[OrderID], tblReturns[Returned])</f>
        <v>No</v>
      </c>
      <c r="Q3620" t="str">
        <f>_xlfn.XLOOKUP(tblOrders[[#This Row],[OrderID]], tblShipping[OrderID], tblShipping[ShipMode])</f>
        <v>Express</v>
      </c>
      <c r="R3620" t="str">
        <f>IFERROR(_xlfn.XLOOKUP(A3619, tblCustomers[CustomerID], tblCustomers[CustomerName]), "Not Found")</f>
        <v>Not Found</v>
      </c>
      <c r="S3620" t="str">
        <f>IF(tblOrders[[#This Row],[Sales]]&gt;1000000,"High Value","Standard")</f>
        <v>Standard</v>
      </c>
      <c r="T3620" t="str">
        <f>_xlfn.XLOOKUP(tblOrders[[#This Row],[ProductID]], tblProducts[ProductID], tblProducts[ProductName])</f>
        <v>Product 60</v>
      </c>
      <c r="U3620">
        <f>_xlfn.XLOOKUP(tblOrders[[#This Row],[SalesRepID]], tblSalesreps[RepID], tblSalesreps[Target])</f>
        <v>16839910</v>
      </c>
    </row>
    <row r="3621" spans="1:21">
      <c r="A3621" t="s">
        <v>4418</v>
      </c>
      <c r="B3621" s="7" t="s">
        <v>657</v>
      </c>
      <c r="C3621" t="s">
        <v>897</v>
      </c>
      <c r="D3621" t="s">
        <v>158</v>
      </c>
      <c r="E3621" t="s">
        <v>56</v>
      </c>
      <c r="F3621" t="s">
        <v>51</v>
      </c>
      <c r="G3621">
        <v>10</v>
      </c>
      <c r="H3621">
        <v>0.1</v>
      </c>
      <c r="I3621" s="2">
        <v>263934</v>
      </c>
      <c r="J3621" t="str">
        <f>_xlfn.XLOOKUP(tblOrders[[#This Row],[CustomerID]], tblCustomers[CustomerID], tblCustomers[CustomerName])</f>
        <v>Customer 274</v>
      </c>
      <c r="K3621" t="str">
        <f>_xlfn.XLOOKUP(tblOrders[[#This Row],[CustomerID]], tblCustomers[CustomerID], tblCustomers[Segment])</f>
        <v>Corporate</v>
      </c>
      <c r="L3621" t="str">
        <f>_xlfn.XLOOKUP(tblOrders[[#This Row],[ProductID]], tblProducts[ProductID], tblProducts[Category])</f>
        <v>Home</v>
      </c>
      <c r="M3621">
        <f>_xlfn.XLOOKUP(tblOrders[[#This Row],[ProductID]], tblProducts[ProductID], tblProducts[CostPrice])</f>
        <v>6817</v>
      </c>
      <c r="N3621">
        <f>tblOrders[[#This Row],[Sales]]-(tblOrders[[#This Row],[CostPrice]]*tblOrders[[#This Row],[Quantity]])</f>
        <v>195764</v>
      </c>
      <c r="O3621" t="str">
        <f>TEXT(tblOrders[[#This Row],[Date]],"mmm-yyyy")</f>
        <v>Dec-2025</v>
      </c>
      <c r="P3621" t="str">
        <f>_xlfn.XLOOKUP(tblOrders[[#This Row],[OrderID]], tblReturns[OrderID], tblReturns[Returned])</f>
        <v>Yes</v>
      </c>
      <c r="Q3621" t="str">
        <f>_xlfn.XLOOKUP(tblOrders[[#This Row],[OrderID]], tblShipping[OrderID], tblShipping[ShipMode])</f>
        <v>Standard</v>
      </c>
      <c r="R3621" t="str">
        <f>IFERROR(_xlfn.XLOOKUP(A3620, tblCustomers[CustomerID], tblCustomers[CustomerName]), "Not Found")</f>
        <v>Not Found</v>
      </c>
      <c r="S3621" t="str">
        <f>IF(tblOrders[[#This Row],[Sales]]&gt;1000000,"High Value","Standard")</f>
        <v>Standard</v>
      </c>
      <c r="T3621" t="str">
        <f>_xlfn.XLOOKUP(tblOrders[[#This Row],[ProductID]], tblProducts[ProductID], tblProducts[ProductName])</f>
        <v>Product 7</v>
      </c>
      <c r="U3621">
        <f>_xlfn.XLOOKUP(tblOrders[[#This Row],[SalesRepID]], tblSalesreps[RepID], tblSalesreps[Target])</f>
        <v>14265630</v>
      </c>
    </row>
    <row r="3622" spans="1:21">
      <c r="A3622" t="s">
        <v>4419</v>
      </c>
      <c r="B3622" s="7" t="s">
        <v>718</v>
      </c>
      <c r="C3622" t="s">
        <v>453</v>
      </c>
      <c r="D3622" t="s">
        <v>744</v>
      </c>
      <c r="E3622" t="s">
        <v>25</v>
      </c>
      <c r="F3622" t="s">
        <v>26</v>
      </c>
      <c r="G3622">
        <v>8</v>
      </c>
      <c r="H3622">
        <v>0.05</v>
      </c>
      <c r="I3622" s="2">
        <v>1122299.6000000001</v>
      </c>
      <c r="J3622" t="str">
        <f>_xlfn.XLOOKUP(tblOrders[[#This Row],[CustomerID]], tblCustomers[CustomerID], tblCustomers[CustomerName])</f>
        <v>Customer 192</v>
      </c>
      <c r="K3622" t="str">
        <f>_xlfn.XLOOKUP(tblOrders[[#This Row],[CustomerID]], tblCustomers[CustomerID], tblCustomers[Segment])</f>
        <v>Corporate</v>
      </c>
      <c r="L3622" t="str">
        <f>_xlfn.XLOOKUP(tblOrders[[#This Row],[ProductID]], tblProducts[ProductID], tblProducts[Category])</f>
        <v>Electronics</v>
      </c>
      <c r="M3622">
        <f>_xlfn.XLOOKUP(tblOrders[[#This Row],[ProductID]], tblProducts[ProductID], tblProducts[CostPrice])</f>
        <v>37361</v>
      </c>
      <c r="N3622">
        <f>tblOrders[[#This Row],[Sales]]-(tblOrders[[#This Row],[CostPrice]]*tblOrders[[#This Row],[Quantity]])</f>
        <v>823411.60000000009</v>
      </c>
      <c r="O3622" t="str">
        <f>TEXT(tblOrders[[#This Row],[Date]],"mmm-yyyy")</f>
        <v>May-2025</v>
      </c>
      <c r="P3622" t="str">
        <f>_xlfn.XLOOKUP(tblOrders[[#This Row],[OrderID]], tblReturns[OrderID], tblReturns[Returned])</f>
        <v>No</v>
      </c>
      <c r="Q3622" t="str">
        <f>_xlfn.XLOOKUP(tblOrders[[#This Row],[OrderID]], tblShipping[OrderID], tblShipping[ShipMode])</f>
        <v>Express</v>
      </c>
      <c r="R3622" t="str">
        <f>IFERROR(_xlfn.XLOOKUP(A3621, tblCustomers[CustomerID], tblCustomers[CustomerName]), "Not Found")</f>
        <v>Not Found</v>
      </c>
      <c r="S3622" t="str">
        <f>IF(tblOrders[[#This Row],[Sales]]&gt;1000000,"High Value","Standard")</f>
        <v>High Value</v>
      </c>
      <c r="T3622" t="str">
        <f>_xlfn.XLOOKUP(tblOrders[[#This Row],[ProductID]], tblProducts[ProductID], tblProducts[ProductName])</f>
        <v>Product 72</v>
      </c>
      <c r="U3622">
        <f>_xlfn.XLOOKUP(tblOrders[[#This Row],[SalesRepID]], tblSalesreps[RepID], tblSalesreps[Target])</f>
        <v>7094914</v>
      </c>
    </row>
    <row r="3623" spans="1:21">
      <c r="A3623" t="s">
        <v>4420</v>
      </c>
      <c r="B3623" s="7" t="s">
        <v>655</v>
      </c>
      <c r="C3623" t="s">
        <v>150</v>
      </c>
      <c r="D3623" t="s">
        <v>339</v>
      </c>
      <c r="E3623" t="s">
        <v>79</v>
      </c>
      <c r="F3623" t="s">
        <v>26</v>
      </c>
      <c r="G3623">
        <v>7</v>
      </c>
      <c r="H3623">
        <v>0.2</v>
      </c>
      <c r="I3623" s="2">
        <v>576072</v>
      </c>
      <c r="J3623" t="str">
        <f>_xlfn.XLOOKUP(tblOrders[[#This Row],[CustomerID]], tblCustomers[CustomerID], tblCustomers[CustomerName])</f>
        <v>Customer 240</v>
      </c>
      <c r="K3623" t="str">
        <f>_xlfn.XLOOKUP(tblOrders[[#This Row],[CustomerID]], tblCustomers[CustomerID], tblCustomers[Segment])</f>
        <v>Corporate</v>
      </c>
      <c r="L3623" t="str">
        <f>_xlfn.XLOOKUP(tblOrders[[#This Row],[ProductID]], tblProducts[ProductID], tblProducts[Category])</f>
        <v>Office</v>
      </c>
      <c r="M3623">
        <f>_xlfn.XLOOKUP(tblOrders[[#This Row],[ProductID]], tblProducts[ProductID], tblProducts[CostPrice])</f>
        <v>73889</v>
      </c>
      <c r="N3623">
        <f>tblOrders[[#This Row],[Sales]]-(tblOrders[[#This Row],[CostPrice]]*tblOrders[[#This Row],[Quantity]])</f>
        <v>58849</v>
      </c>
      <c r="O3623" t="str">
        <f>TEXT(tblOrders[[#This Row],[Date]],"mmm-yyyy")</f>
        <v>Jan-2025</v>
      </c>
      <c r="P3623" t="str">
        <f>_xlfn.XLOOKUP(tblOrders[[#This Row],[OrderID]], tblReturns[OrderID], tblReturns[Returned])</f>
        <v>No</v>
      </c>
      <c r="Q3623" t="str">
        <f>_xlfn.XLOOKUP(tblOrders[[#This Row],[OrderID]], tblShipping[OrderID], tblShipping[ShipMode])</f>
        <v>Express</v>
      </c>
      <c r="R3623" t="str">
        <f>IFERROR(_xlfn.XLOOKUP(A3622, tblCustomers[CustomerID], tblCustomers[CustomerName]), "Not Found")</f>
        <v>Not Found</v>
      </c>
      <c r="S3623" t="str">
        <f>IF(tblOrders[[#This Row],[Sales]]&gt;1000000,"High Value","Standard")</f>
        <v>Standard</v>
      </c>
      <c r="T3623" t="str">
        <f>_xlfn.XLOOKUP(tblOrders[[#This Row],[ProductID]], tblProducts[ProductID], tblProducts[ProductName])</f>
        <v>Product 83</v>
      </c>
      <c r="U3623">
        <f>_xlfn.XLOOKUP(tblOrders[[#This Row],[SalesRepID]], tblSalesreps[RepID], tblSalesreps[Target])</f>
        <v>8592536</v>
      </c>
    </row>
    <row r="3624" spans="1:21">
      <c r="A3624" t="s">
        <v>4421</v>
      </c>
      <c r="B3624" s="7" t="s">
        <v>1374</v>
      </c>
      <c r="C3624" t="s">
        <v>91</v>
      </c>
      <c r="D3624" t="s">
        <v>111</v>
      </c>
      <c r="E3624" t="s">
        <v>119</v>
      </c>
      <c r="F3624" t="s">
        <v>51</v>
      </c>
      <c r="G3624">
        <v>3</v>
      </c>
      <c r="H3624">
        <v>0.2</v>
      </c>
      <c r="I3624" s="2">
        <v>323337.59999999998</v>
      </c>
      <c r="J3624" t="str">
        <f>_xlfn.XLOOKUP(tblOrders[[#This Row],[CustomerID]], tblCustomers[CustomerID], tblCustomers[CustomerName])</f>
        <v>Customer 287</v>
      </c>
      <c r="K3624" t="str">
        <f>_xlfn.XLOOKUP(tblOrders[[#This Row],[CustomerID]], tblCustomers[CustomerID], tblCustomers[Segment])</f>
        <v>Corporate</v>
      </c>
      <c r="L3624" t="str">
        <f>_xlfn.XLOOKUP(tblOrders[[#This Row],[ProductID]], tblProducts[ProductID], tblProducts[Category])</f>
        <v>Furniture</v>
      </c>
      <c r="M3624">
        <f>_xlfn.XLOOKUP(tblOrders[[#This Row],[ProductID]], tblProducts[ProductID], tblProducts[CostPrice])</f>
        <v>34907</v>
      </c>
      <c r="N3624">
        <f>tblOrders[[#This Row],[Sales]]-(tblOrders[[#This Row],[CostPrice]]*tblOrders[[#This Row],[Quantity]])</f>
        <v>218616.59999999998</v>
      </c>
      <c r="O3624" t="str">
        <f>TEXT(tblOrders[[#This Row],[Date]],"mmm-yyyy")</f>
        <v>Aug-2025</v>
      </c>
      <c r="P3624" t="str">
        <f>_xlfn.XLOOKUP(tblOrders[[#This Row],[OrderID]], tblReturns[OrderID], tblReturns[Returned])</f>
        <v>No</v>
      </c>
      <c r="Q3624" t="str">
        <f>_xlfn.XLOOKUP(tblOrders[[#This Row],[OrderID]], tblShipping[OrderID], tblShipping[ShipMode])</f>
        <v>Express</v>
      </c>
      <c r="R3624" t="str">
        <f>IFERROR(_xlfn.XLOOKUP(A3623, tblCustomers[CustomerID], tblCustomers[CustomerName]), "Not Found")</f>
        <v>Not Found</v>
      </c>
      <c r="S3624" t="str">
        <f>IF(tblOrders[[#This Row],[Sales]]&gt;1000000,"High Value","Standard")</f>
        <v>Standard</v>
      </c>
      <c r="T3624" t="str">
        <f>_xlfn.XLOOKUP(tblOrders[[#This Row],[ProductID]], tblProducts[ProductID], tblProducts[ProductName])</f>
        <v>Product 68</v>
      </c>
      <c r="U3624">
        <f>_xlfn.XLOOKUP(tblOrders[[#This Row],[SalesRepID]], tblSalesreps[RepID], tblSalesreps[Target])</f>
        <v>5886694</v>
      </c>
    </row>
    <row r="3625" spans="1:21">
      <c r="A3625" t="s">
        <v>4422</v>
      </c>
      <c r="B3625" s="7" t="s">
        <v>456</v>
      </c>
      <c r="C3625" t="s">
        <v>208</v>
      </c>
      <c r="D3625" t="s">
        <v>111</v>
      </c>
      <c r="E3625" t="s">
        <v>19</v>
      </c>
      <c r="F3625" t="s">
        <v>51</v>
      </c>
      <c r="G3625">
        <v>6</v>
      </c>
      <c r="H3625">
        <v>0.05</v>
      </c>
      <c r="I3625" s="2">
        <v>180177</v>
      </c>
      <c r="J3625" t="str">
        <f>_xlfn.XLOOKUP(tblOrders[[#This Row],[CustomerID]], tblCustomers[CustomerID], tblCustomers[CustomerName])</f>
        <v>Customer 110</v>
      </c>
      <c r="K3625" t="str">
        <f>_xlfn.XLOOKUP(tblOrders[[#This Row],[CustomerID]], tblCustomers[CustomerID], tblCustomers[Segment])</f>
        <v>Consumer</v>
      </c>
      <c r="L3625" t="str">
        <f>_xlfn.XLOOKUP(tblOrders[[#This Row],[ProductID]], tblProducts[ProductID], tblProducts[Category])</f>
        <v>Furniture</v>
      </c>
      <c r="M3625">
        <f>_xlfn.XLOOKUP(tblOrders[[#This Row],[ProductID]], tblProducts[ProductID], tblProducts[CostPrice])</f>
        <v>34907</v>
      </c>
      <c r="N3625">
        <f>tblOrders[[#This Row],[Sales]]-(tblOrders[[#This Row],[CostPrice]]*tblOrders[[#This Row],[Quantity]])</f>
        <v>-29265</v>
      </c>
      <c r="O3625" t="str">
        <f>TEXT(tblOrders[[#This Row],[Date]],"mmm-yyyy")</f>
        <v>Jul-2025</v>
      </c>
      <c r="P3625" t="str">
        <f>_xlfn.XLOOKUP(tblOrders[[#This Row],[OrderID]], tblReturns[OrderID], tblReturns[Returned])</f>
        <v>No</v>
      </c>
      <c r="Q3625" t="str">
        <f>_xlfn.XLOOKUP(tblOrders[[#This Row],[OrderID]], tblShipping[OrderID], tblShipping[ShipMode])</f>
        <v>Express</v>
      </c>
      <c r="R3625" t="str">
        <f>IFERROR(_xlfn.XLOOKUP(A3624, tblCustomers[CustomerID], tblCustomers[CustomerName]), "Not Found")</f>
        <v>Not Found</v>
      </c>
      <c r="S3625" t="str">
        <f>IF(tblOrders[[#This Row],[Sales]]&gt;1000000,"High Value","Standard")</f>
        <v>Standard</v>
      </c>
      <c r="T3625" t="str">
        <f>_xlfn.XLOOKUP(tblOrders[[#This Row],[ProductID]], tblProducts[ProductID], tblProducts[ProductName])</f>
        <v>Product 68</v>
      </c>
      <c r="U3625">
        <f>_xlfn.XLOOKUP(tblOrders[[#This Row],[SalesRepID]], tblSalesreps[RepID], tblSalesreps[Target])</f>
        <v>11347243</v>
      </c>
    </row>
    <row r="3626" spans="1:21">
      <c r="A3626" t="s">
        <v>4423</v>
      </c>
      <c r="B3626" s="7" t="s">
        <v>1605</v>
      </c>
      <c r="C3626" t="s">
        <v>825</v>
      </c>
      <c r="D3626" t="s">
        <v>314</v>
      </c>
      <c r="E3626" t="s">
        <v>13</v>
      </c>
      <c r="F3626" t="s">
        <v>51</v>
      </c>
      <c r="G3626">
        <v>4</v>
      </c>
      <c r="H3626">
        <v>0.15</v>
      </c>
      <c r="I3626" s="2">
        <v>461614.6</v>
      </c>
      <c r="J3626" t="str">
        <f>_xlfn.XLOOKUP(tblOrders[[#This Row],[CustomerID]], tblCustomers[CustomerID], tblCustomers[CustomerName])</f>
        <v>Customer 250</v>
      </c>
      <c r="K3626" t="str">
        <f>_xlfn.XLOOKUP(tblOrders[[#This Row],[CustomerID]], tblCustomers[CustomerID], tblCustomers[Segment])</f>
        <v>SME</v>
      </c>
      <c r="L3626" t="str">
        <f>_xlfn.XLOOKUP(tblOrders[[#This Row],[ProductID]], tblProducts[ProductID], tblProducts[Category])</f>
        <v>Furniture</v>
      </c>
      <c r="M3626">
        <f>_xlfn.XLOOKUP(tblOrders[[#This Row],[ProductID]], tblProducts[ProductID], tblProducts[CostPrice])</f>
        <v>10109</v>
      </c>
      <c r="N3626">
        <f>tblOrders[[#This Row],[Sales]]-(tblOrders[[#This Row],[CostPrice]]*tblOrders[[#This Row],[Quantity]])</f>
        <v>421178.6</v>
      </c>
      <c r="O3626" t="str">
        <f>TEXT(tblOrders[[#This Row],[Date]],"mmm-yyyy")</f>
        <v>Jan-2025</v>
      </c>
      <c r="P3626" t="str">
        <f>_xlfn.XLOOKUP(tblOrders[[#This Row],[OrderID]], tblReturns[OrderID], tblReturns[Returned])</f>
        <v>No</v>
      </c>
      <c r="Q3626" t="str">
        <f>_xlfn.XLOOKUP(tblOrders[[#This Row],[OrderID]], tblShipping[OrderID], tblShipping[ShipMode])</f>
        <v>Standard</v>
      </c>
      <c r="R3626" t="str">
        <f>IFERROR(_xlfn.XLOOKUP(A3625, tblCustomers[CustomerID], tblCustomers[CustomerName]), "Not Found")</f>
        <v>Not Found</v>
      </c>
      <c r="S3626" t="str">
        <f>IF(tblOrders[[#This Row],[Sales]]&gt;1000000,"High Value","Standard")</f>
        <v>Standard</v>
      </c>
      <c r="T3626" t="str">
        <f>_xlfn.XLOOKUP(tblOrders[[#This Row],[ProductID]], tblProducts[ProductID], tblProducts[ProductName])</f>
        <v>Product 8</v>
      </c>
      <c r="U3626">
        <f>_xlfn.XLOOKUP(tblOrders[[#This Row],[SalesRepID]], tblSalesreps[RepID], tblSalesreps[Target])</f>
        <v>11852878</v>
      </c>
    </row>
    <row r="3627" spans="1:21">
      <c r="A3627" t="s">
        <v>4424</v>
      </c>
      <c r="B3627" s="7" t="s">
        <v>58</v>
      </c>
      <c r="C3627" t="s">
        <v>129</v>
      </c>
      <c r="D3627" t="s">
        <v>543</v>
      </c>
      <c r="E3627" t="s">
        <v>202</v>
      </c>
      <c r="F3627" t="s">
        <v>14</v>
      </c>
      <c r="G3627">
        <v>1</v>
      </c>
      <c r="H3627">
        <v>0.05</v>
      </c>
      <c r="I3627" s="2">
        <v>138859.6</v>
      </c>
      <c r="J3627" t="str">
        <f>_xlfn.XLOOKUP(tblOrders[[#This Row],[CustomerID]], tblCustomers[CustomerID], tblCustomers[CustomerName])</f>
        <v>Customer 237</v>
      </c>
      <c r="K3627" t="str">
        <f>_xlfn.XLOOKUP(tblOrders[[#This Row],[CustomerID]], tblCustomers[CustomerID], tblCustomers[Segment])</f>
        <v>Consumer</v>
      </c>
      <c r="L3627" t="str">
        <f>_xlfn.XLOOKUP(tblOrders[[#This Row],[ProductID]], tblProducts[ProductID], tblProducts[Category])</f>
        <v>Furniture</v>
      </c>
      <c r="M3627">
        <f>_xlfn.XLOOKUP(tblOrders[[#This Row],[ProductID]], tblProducts[ProductID], tblProducts[CostPrice])</f>
        <v>29153</v>
      </c>
      <c r="N3627">
        <f>tblOrders[[#This Row],[Sales]]-(tblOrders[[#This Row],[CostPrice]]*tblOrders[[#This Row],[Quantity]])</f>
        <v>109706.6</v>
      </c>
      <c r="O3627" t="str">
        <f>TEXT(tblOrders[[#This Row],[Date]],"mmm-yyyy")</f>
        <v>Jan-2025</v>
      </c>
      <c r="P3627" t="str">
        <f>_xlfn.XLOOKUP(tblOrders[[#This Row],[OrderID]], tblReturns[OrderID], tblReturns[Returned])</f>
        <v>No</v>
      </c>
      <c r="Q3627" t="str">
        <f>_xlfn.XLOOKUP(tblOrders[[#This Row],[OrderID]], tblShipping[OrderID], tblShipping[ShipMode])</f>
        <v>Standard</v>
      </c>
      <c r="R3627" t="str">
        <f>IFERROR(_xlfn.XLOOKUP(A3626, tblCustomers[CustomerID], tblCustomers[CustomerName]), "Not Found")</f>
        <v>Not Found</v>
      </c>
      <c r="S3627" t="str">
        <f>IF(tblOrders[[#This Row],[Sales]]&gt;1000000,"High Value","Standard")</f>
        <v>Standard</v>
      </c>
      <c r="T3627" t="str">
        <f>_xlfn.XLOOKUP(tblOrders[[#This Row],[ProductID]], tblProducts[ProductID], tblProducts[ProductName])</f>
        <v>Product 16</v>
      </c>
      <c r="U3627">
        <f>_xlfn.XLOOKUP(tblOrders[[#This Row],[SalesRepID]], tblSalesreps[RepID], tblSalesreps[Target])</f>
        <v>10652665</v>
      </c>
    </row>
    <row r="3628" spans="1:21">
      <c r="A3628" t="s">
        <v>4425</v>
      </c>
      <c r="B3628" s="7" t="s">
        <v>539</v>
      </c>
      <c r="C3628" t="s">
        <v>573</v>
      </c>
      <c r="D3628" t="s">
        <v>474</v>
      </c>
      <c r="E3628" t="s">
        <v>186</v>
      </c>
      <c r="F3628" t="s">
        <v>20</v>
      </c>
      <c r="G3628">
        <v>7</v>
      </c>
      <c r="H3628">
        <v>0.1</v>
      </c>
      <c r="I3628" s="2">
        <v>81181.8</v>
      </c>
      <c r="J3628" t="str">
        <f>_xlfn.XLOOKUP(tblOrders[[#This Row],[CustomerID]], tblCustomers[CustomerID], tblCustomers[CustomerName])</f>
        <v>Customer 13</v>
      </c>
      <c r="K3628" t="str">
        <f>_xlfn.XLOOKUP(tblOrders[[#This Row],[CustomerID]], tblCustomers[CustomerID], tblCustomers[Segment])</f>
        <v>Corporate</v>
      </c>
      <c r="L3628" t="str">
        <f>_xlfn.XLOOKUP(tblOrders[[#This Row],[ProductID]], tblProducts[ProductID], tblProducts[Category])</f>
        <v>Office</v>
      </c>
      <c r="M3628">
        <f>_xlfn.XLOOKUP(tblOrders[[#This Row],[ProductID]], tblProducts[ProductID], tblProducts[CostPrice])</f>
        <v>5129</v>
      </c>
      <c r="N3628">
        <f>tblOrders[[#This Row],[Sales]]-(tblOrders[[#This Row],[CostPrice]]*tblOrders[[#This Row],[Quantity]])</f>
        <v>45278.8</v>
      </c>
      <c r="O3628" t="str">
        <f>TEXT(tblOrders[[#This Row],[Date]],"mmm-yyyy")</f>
        <v>Jul-2025</v>
      </c>
      <c r="P3628" t="str">
        <f>_xlfn.XLOOKUP(tblOrders[[#This Row],[OrderID]], tblReturns[OrderID], tblReturns[Returned])</f>
        <v>No</v>
      </c>
      <c r="Q3628" t="str">
        <f>_xlfn.XLOOKUP(tblOrders[[#This Row],[OrderID]], tblShipping[OrderID], tblShipping[ShipMode])</f>
        <v>Pickup</v>
      </c>
      <c r="R3628" t="str">
        <f>IFERROR(_xlfn.XLOOKUP(A3627, tblCustomers[CustomerID], tblCustomers[CustomerName]), "Not Found")</f>
        <v>Not Found</v>
      </c>
      <c r="S3628" t="str">
        <f>IF(tblOrders[[#This Row],[Sales]]&gt;1000000,"High Value","Standard")</f>
        <v>Standard</v>
      </c>
      <c r="T3628" t="str">
        <f>_xlfn.XLOOKUP(tblOrders[[#This Row],[ProductID]], tblProducts[ProductID], tblProducts[ProductName])</f>
        <v>Product 69</v>
      </c>
      <c r="U3628">
        <f>_xlfn.XLOOKUP(tblOrders[[#This Row],[SalesRepID]], tblSalesreps[RepID], tblSalesreps[Target])</f>
        <v>15141830</v>
      </c>
    </row>
    <row r="3629" spans="1:21">
      <c r="A3629" t="s">
        <v>4426</v>
      </c>
      <c r="B3629" s="7" t="s">
        <v>463</v>
      </c>
      <c r="C3629" t="s">
        <v>501</v>
      </c>
      <c r="D3629" t="s">
        <v>585</v>
      </c>
      <c r="E3629" t="s">
        <v>25</v>
      </c>
      <c r="F3629" t="s">
        <v>26</v>
      </c>
      <c r="G3629">
        <v>8</v>
      </c>
      <c r="H3629">
        <v>0.05</v>
      </c>
      <c r="I3629" s="2">
        <v>185052.4</v>
      </c>
      <c r="J3629" t="str">
        <f>_xlfn.XLOOKUP(tblOrders[[#This Row],[CustomerID]], tblCustomers[CustomerID], tblCustomers[CustomerName])</f>
        <v>Customer 265</v>
      </c>
      <c r="K3629" t="str">
        <f>_xlfn.XLOOKUP(tblOrders[[#This Row],[CustomerID]], tblCustomers[CustomerID], tblCustomers[Segment])</f>
        <v>SME</v>
      </c>
      <c r="L3629" t="str">
        <f>_xlfn.XLOOKUP(tblOrders[[#This Row],[ProductID]], tblProducts[ProductID], tblProducts[Category])</f>
        <v>Office</v>
      </c>
      <c r="M3629">
        <f>_xlfn.XLOOKUP(tblOrders[[#This Row],[ProductID]], tblProducts[ProductID], tblProducts[CostPrice])</f>
        <v>49623</v>
      </c>
      <c r="N3629">
        <f>tblOrders[[#This Row],[Sales]]-(tblOrders[[#This Row],[CostPrice]]*tblOrders[[#This Row],[Quantity]])</f>
        <v>-211931.6</v>
      </c>
      <c r="O3629" t="str">
        <f>TEXT(tblOrders[[#This Row],[Date]],"mmm-yyyy")</f>
        <v>May-2025</v>
      </c>
      <c r="P3629" t="str">
        <f>_xlfn.XLOOKUP(tblOrders[[#This Row],[OrderID]], tblReturns[OrderID], tblReturns[Returned])</f>
        <v>No</v>
      </c>
      <c r="Q3629" t="str">
        <f>_xlfn.XLOOKUP(tblOrders[[#This Row],[OrderID]], tblShipping[OrderID], tblShipping[ShipMode])</f>
        <v>Standard</v>
      </c>
      <c r="R3629" t="str">
        <f>IFERROR(_xlfn.XLOOKUP(A3628, tblCustomers[CustomerID], tblCustomers[CustomerName]), "Not Found")</f>
        <v>Not Found</v>
      </c>
      <c r="S3629" t="str">
        <f>IF(tblOrders[[#This Row],[Sales]]&gt;1000000,"High Value","Standard")</f>
        <v>Standard</v>
      </c>
      <c r="T3629" t="str">
        <f>_xlfn.XLOOKUP(tblOrders[[#This Row],[ProductID]], tblProducts[ProductID], tblProducts[ProductName])</f>
        <v>Product 54</v>
      </c>
      <c r="U3629">
        <f>_xlfn.XLOOKUP(tblOrders[[#This Row],[SalesRepID]], tblSalesreps[RepID], tblSalesreps[Target])</f>
        <v>7094914</v>
      </c>
    </row>
    <row r="3630" spans="1:21">
      <c r="A3630" t="s">
        <v>4427</v>
      </c>
      <c r="B3630" s="7" t="s">
        <v>1887</v>
      </c>
      <c r="C3630" t="s">
        <v>885</v>
      </c>
      <c r="D3630" t="s">
        <v>504</v>
      </c>
      <c r="E3630" t="s">
        <v>202</v>
      </c>
      <c r="F3630" t="s">
        <v>88</v>
      </c>
      <c r="G3630">
        <v>3</v>
      </c>
      <c r="H3630">
        <v>0.2</v>
      </c>
      <c r="I3630" s="2">
        <v>341145.59999999998</v>
      </c>
      <c r="J3630" t="str">
        <f>_xlfn.XLOOKUP(tblOrders[[#This Row],[CustomerID]], tblCustomers[CustomerID], tblCustomers[CustomerName])</f>
        <v>Customer 277</v>
      </c>
      <c r="K3630" t="str">
        <f>_xlfn.XLOOKUP(tblOrders[[#This Row],[CustomerID]], tblCustomers[CustomerID], tblCustomers[Segment])</f>
        <v>Corporate</v>
      </c>
      <c r="L3630" t="str">
        <f>_xlfn.XLOOKUP(tblOrders[[#This Row],[ProductID]], tblProducts[ProductID], tblProducts[Category])</f>
        <v>Office</v>
      </c>
      <c r="M3630">
        <f>_xlfn.XLOOKUP(tblOrders[[#This Row],[ProductID]], tblProducts[ProductID], tblProducts[CostPrice])</f>
        <v>12010</v>
      </c>
      <c r="N3630">
        <f>tblOrders[[#This Row],[Sales]]-(tblOrders[[#This Row],[CostPrice]]*tblOrders[[#This Row],[Quantity]])</f>
        <v>305115.59999999998</v>
      </c>
      <c r="O3630" t="str">
        <f>TEXT(tblOrders[[#This Row],[Date]],"mmm-yyyy")</f>
        <v>Jun-2025</v>
      </c>
      <c r="P3630" t="str">
        <f>_xlfn.XLOOKUP(tblOrders[[#This Row],[OrderID]], tblReturns[OrderID], tblReturns[Returned])</f>
        <v>Yes</v>
      </c>
      <c r="Q3630" t="str">
        <f>_xlfn.XLOOKUP(tblOrders[[#This Row],[OrderID]], tblShipping[OrderID], tblShipping[ShipMode])</f>
        <v>Standard</v>
      </c>
      <c r="R3630" t="str">
        <f>IFERROR(_xlfn.XLOOKUP(A3629, tblCustomers[CustomerID], tblCustomers[CustomerName]), "Not Found")</f>
        <v>Not Found</v>
      </c>
      <c r="S3630" t="str">
        <f>IF(tblOrders[[#This Row],[Sales]]&gt;1000000,"High Value","Standard")</f>
        <v>Standard</v>
      </c>
      <c r="T3630" t="str">
        <f>_xlfn.XLOOKUP(tblOrders[[#This Row],[ProductID]], tblProducts[ProductID], tblProducts[ProductName])</f>
        <v>Product 15</v>
      </c>
      <c r="U3630">
        <f>_xlfn.XLOOKUP(tblOrders[[#This Row],[SalesRepID]], tblSalesreps[RepID], tblSalesreps[Target])</f>
        <v>10652665</v>
      </c>
    </row>
    <row r="3631" spans="1:21">
      <c r="A3631" t="s">
        <v>4428</v>
      </c>
      <c r="B3631" s="7" t="s">
        <v>720</v>
      </c>
      <c r="C3631" t="s">
        <v>1138</v>
      </c>
      <c r="D3631" t="s">
        <v>248</v>
      </c>
      <c r="E3631" t="s">
        <v>202</v>
      </c>
      <c r="F3631" t="s">
        <v>20</v>
      </c>
      <c r="G3631">
        <v>10</v>
      </c>
      <c r="H3631">
        <v>0</v>
      </c>
      <c r="I3631" s="2">
        <v>257600</v>
      </c>
      <c r="J3631" t="str">
        <f>_xlfn.XLOOKUP(tblOrders[[#This Row],[CustomerID]], tblCustomers[CustomerID], tblCustomers[CustomerName])</f>
        <v>Customer 87</v>
      </c>
      <c r="K3631" t="str">
        <f>_xlfn.XLOOKUP(tblOrders[[#This Row],[CustomerID]], tblCustomers[CustomerID], tblCustomers[Segment])</f>
        <v>Consumer</v>
      </c>
      <c r="L3631" t="str">
        <f>_xlfn.XLOOKUP(tblOrders[[#This Row],[ProductID]], tblProducts[ProductID], tblProducts[Category])</f>
        <v>Furniture</v>
      </c>
      <c r="M3631">
        <f>_xlfn.XLOOKUP(tblOrders[[#This Row],[ProductID]], tblProducts[ProductID], tblProducts[CostPrice])</f>
        <v>31758</v>
      </c>
      <c r="N3631">
        <f>tblOrders[[#This Row],[Sales]]-(tblOrders[[#This Row],[CostPrice]]*tblOrders[[#This Row],[Quantity]])</f>
        <v>-59980</v>
      </c>
      <c r="O3631" t="str">
        <f>TEXT(tblOrders[[#This Row],[Date]],"mmm-yyyy")</f>
        <v>Mar-2025</v>
      </c>
      <c r="P3631" t="str">
        <f>_xlfn.XLOOKUP(tblOrders[[#This Row],[OrderID]], tblReturns[OrderID], tblReturns[Returned])</f>
        <v>No</v>
      </c>
      <c r="Q3631" t="str">
        <f>_xlfn.XLOOKUP(tblOrders[[#This Row],[OrderID]], tblShipping[OrderID], tblShipping[ShipMode])</f>
        <v>Express</v>
      </c>
      <c r="R3631" t="str">
        <f>IFERROR(_xlfn.XLOOKUP(A3630, tblCustomers[CustomerID], tblCustomers[CustomerName]), "Not Found")</f>
        <v>Not Found</v>
      </c>
      <c r="S3631" t="str">
        <f>IF(tblOrders[[#This Row],[Sales]]&gt;1000000,"High Value","Standard")</f>
        <v>Standard</v>
      </c>
      <c r="T3631" t="str">
        <f>_xlfn.XLOOKUP(tblOrders[[#This Row],[ProductID]], tblProducts[ProductID], tblProducts[ProductName])</f>
        <v>Product 35</v>
      </c>
      <c r="U3631">
        <f>_xlfn.XLOOKUP(tblOrders[[#This Row],[SalesRepID]], tblSalesreps[RepID], tblSalesreps[Target])</f>
        <v>10652665</v>
      </c>
    </row>
    <row r="3632" spans="1:21">
      <c r="A3632" t="s">
        <v>4429</v>
      </c>
      <c r="B3632" s="7" t="s">
        <v>440</v>
      </c>
      <c r="C3632" t="s">
        <v>86</v>
      </c>
      <c r="D3632" t="s">
        <v>133</v>
      </c>
      <c r="E3632" t="s">
        <v>40</v>
      </c>
      <c r="F3632" t="s">
        <v>14</v>
      </c>
      <c r="G3632">
        <v>7</v>
      </c>
      <c r="H3632">
        <v>0.2</v>
      </c>
      <c r="I3632" s="2">
        <v>457895.2</v>
      </c>
      <c r="J3632" t="str">
        <f>_xlfn.XLOOKUP(tblOrders[[#This Row],[CustomerID]], tblCustomers[CustomerID], tblCustomers[CustomerName])</f>
        <v>Customer 53</v>
      </c>
      <c r="K3632" t="str">
        <f>_xlfn.XLOOKUP(tblOrders[[#This Row],[CustomerID]], tblCustomers[CustomerID], tblCustomers[Segment])</f>
        <v>Consumer</v>
      </c>
      <c r="L3632" t="str">
        <f>_xlfn.XLOOKUP(tblOrders[[#This Row],[ProductID]], tblProducts[ProductID], tblProducts[Category])</f>
        <v>Furniture</v>
      </c>
      <c r="M3632">
        <f>_xlfn.XLOOKUP(tblOrders[[#This Row],[ProductID]], tblProducts[ProductID], tblProducts[CostPrice])</f>
        <v>53604</v>
      </c>
      <c r="N3632">
        <f>tblOrders[[#This Row],[Sales]]-(tblOrders[[#This Row],[CostPrice]]*tblOrders[[#This Row],[Quantity]])</f>
        <v>82667.200000000012</v>
      </c>
      <c r="O3632" t="str">
        <f>TEXT(tblOrders[[#This Row],[Date]],"mmm-yyyy")</f>
        <v>Nov-2025</v>
      </c>
      <c r="P3632" t="str">
        <f>_xlfn.XLOOKUP(tblOrders[[#This Row],[OrderID]], tblReturns[OrderID], tblReturns[Returned])</f>
        <v>Yes</v>
      </c>
      <c r="Q3632" t="str">
        <f>_xlfn.XLOOKUP(tblOrders[[#This Row],[OrderID]], tblShipping[OrderID], tblShipping[ShipMode])</f>
        <v>Pickup</v>
      </c>
      <c r="R3632" t="str">
        <f>IFERROR(_xlfn.XLOOKUP(A3631, tblCustomers[CustomerID], tblCustomers[CustomerName]), "Not Found")</f>
        <v>Not Found</v>
      </c>
      <c r="S3632" t="str">
        <f>IF(tblOrders[[#This Row],[Sales]]&gt;1000000,"High Value","Standard")</f>
        <v>Standard</v>
      </c>
      <c r="T3632" t="str">
        <f>_xlfn.XLOOKUP(tblOrders[[#This Row],[ProductID]], tblProducts[ProductID], tblProducts[ProductName])</f>
        <v>Product 6</v>
      </c>
      <c r="U3632">
        <f>_xlfn.XLOOKUP(tblOrders[[#This Row],[SalesRepID]], tblSalesreps[RepID], tblSalesreps[Target])</f>
        <v>6291486</v>
      </c>
    </row>
    <row r="3633" spans="1:21">
      <c r="A3633" t="s">
        <v>4430</v>
      </c>
      <c r="B3633" s="7" t="s">
        <v>332</v>
      </c>
      <c r="C3633" t="s">
        <v>1086</v>
      </c>
      <c r="D3633" t="s">
        <v>1093</v>
      </c>
      <c r="E3633" t="s">
        <v>74</v>
      </c>
      <c r="F3633" t="s">
        <v>88</v>
      </c>
      <c r="G3633">
        <v>6</v>
      </c>
      <c r="H3633">
        <v>0</v>
      </c>
      <c r="I3633" s="2">
        <v>193278</v>
      </c>
      <c r="J3633" t="str">
        <f>_xlfn.XLOOKUP(tblOrders[[#This Row],[CustomerID]], tblCustomers[CustomerID], tblCustomers[CustomerName])</f>
        <v>Customer 242</v>
      </c>
      <c r="K3633" t="str">
        <f>_xlfn.XLOOKUP(tblOrders[[#This Row],[CustomerID]], tblCustomers[CustomerID], tblCustomers[Segment])</f>
        <v>Consumer</v>
      </c>
      <c r="L3633" t="str">
        <f>_xlfn.XLOOKUP(tblOrders[[#This Row],[ProductID]], tblProducts[ProductID], tblProducts[Category])</f>
        <v>Office</v>
      </c>
      <c r="M3633">
        <f>_xlfn.XLOOKUP(tblOrders[[#This Row],[ProductID]], tblProducts[ProductID], tblProducts[CostPrice])</f>
        <v>9813</v>
      </c>
      <c r="N3633">
        <f>tblOrders[[#This Row],[Sales]]-(tblOrders[[#This Row],[CostPrice]]*tblOrders[[#This Row],[Quantity]])</f>
        <v>134400</v>
      </c>
      <c r="O3633" t="str">
        <f>TEXT(tblOrders[[#This Row],[Date]],"mmm-yyyy")</f>
        <v>Aug-2025</v>
      </c>
      <c r="P3633" t="str">
        <f>_xlfn.XLOOKUP(tblOrders[[#This Row],[OrderID]], tblReturns[OrderID], tblReturns[Returned])</f>
        <v>No</v>
      </c>
      <c r="Q3633" t="str">
        <f>_xlfn.XLOOKUP(tblOrders[[#This Row],[OrderID]], tblShipping[OrderID], tblShipping[ShipMode])</f>
        <v>Express</v>
      </c>
      <c r="R3633" t="str">
        <f>IFERROR(_xlfn.XLOOKUP(A3632, tblCustomers[CustomerID], tblCustomers[CustomerName]), "Not Found")</f>
        <v>Not Found</v>
      </c>
      <c r="S3633" t="str">
        <f>IF(tblOrders[[#This Row],[Sales]]&gt;1000000,"High Value","Standard")</f>
        <v>Standard</v>
      </c>
      <c r="T3633" t="str">
        <f>_xlfn.XLOOKUP(tblOrders[[#This Row],[ProductID]], tblProducts[ProductID], tblProducts[ProductName])</f>
        <v>Product 77</v>
      </c>
      <c r="U3633">
        <f>_xlfn.XLOOKUP(tblOrders[[#This Row],[SalesRepID]], tblSalesreps[RepID], tblSalesreps[Target])</f>
        <v>7254801</v>
      </c>
    </row>
    <row r="3634" spans="1:21">
      <c r="A3634" t="s">
        <v>4431</v>
      </c>
      <c r="B3634" s="7" t="s">
        <v>749</v>
      </c>
      <c r="C3634" t="s">
        <v>833</v>
      </c>
      <c r="D3634" t="s">
        <v>269</v>
      </c>
      <c r="E3634" t="s">
        <v>74</v>
      </c>
      <c r="F3634" t="s">
        <v>26</v>
      </c>
      <c r="G3634">
        <v>9</v>
      </c>
      <c r="H3634">
        <v>0</v>
      </c>
      <c r="I3634" s="2">
        <v>716985</v>
      </c>
      <c r="J3634" t="str">
        <f>_xlfn.XLOOKUP(tblOrders[[#This Row],[CustomerID]], tblCustomers[CustomerID], tblCustomers[CustomerName])</f>
        <v>Customer 101</v>
      </c>
      <c r="K3634" t="str">
        <f>_xlfn.XLOOKUP(tblOrders[[#This Row],[CustomerID]], tblCustomers[CustomerID], tblCustomers[Segment])</f>
        <v>SME</v>
      </c>
      <c r="L3634" t="str">
        <f>_xlfn.XLOOKUP(tblOrders[[#This Row],[ProductID]], tblProducts[ProductID], tblProducts[Category])</f>
        <v>Office</v>
      </c>
      <c r="M3634">
        <f>_xlfn.XLOOKUP(tblOrders[[#This Row],[ProductID]], tblProducts[ProductID], tblProducts[CostPrice])</f>
        <v>28606</v>
      </c>
      <c r="N3634">
        <f>tblOrders[[#This Row],[Sales]]-(tblOrders[[#This Row],[CostPrice]]*tblOrders[[#This Row],[Quantity]])</f>
        <v>459531</v>
      </c>
      <c r="O3634" t="str">
        <f>TEXT(tblOrders[[#This Row],[Date]],"mmm-yyyy")</f>
        <v>Feb-2025</v>
      </c>
      <c r="P3634" t="str">
        <f>_xlfn.XLOOKUP(tblOrders[[#This Row],[OrderID]], tblReturns[OrderID], tblReturns[Returned])</f>
        <v>No</v>
      </c>
      <c r="Q3634" t="str">
        <f>_xlfn.XLOOKUP(tblOrders[[#This Row],[OrderID]], tblShipping[OrderID], tblShipping[ShipMode])</f>
        <v>Standard</v>
      </c>
      <c r="R3634" t="str">
        <f>IFERROR(_xlfn.XLOOKUP(A3633, tblCustomers[CustomerID], tblCustomers[CustomerName]), "Not Found")</f>
        <v>Not Found</v>
      </c>
      <c r="S3634" t="str">
        <f>IF(tblOrders[[#This Row],[Sales]]&gt;1000000,"High Value","Standard")</f>
        <v>Standard</v>
      </c>
      <c r="T3634" t="str">
        <f>_xlfn.XLOOKUP(tblOrders[[#This Row],[ProductID]], tblProducts[ProductID], tblProducts[ProductName])</f>
        <v>Product 62</v>
      </c>
      <c r="U3634">
        <f>_xlfn.XLOOKUP(tblOrders[[#This Row],[SalesRepID]], tblSalesreps[RepID], tblSalesreps[Target])</f>
        <v>7254801</v>
      </c>
    </row>
    <row r="3635" spans="1:21">
      <c r="A3635" t="s">
        <v>4432</v>
      </c>
      <c r="B3635" s="7" t="s">
        <v>726</v>
      </c>
      <c r="C3635" t="s">
        <v>956</v>
      </c>
      <c r="D3635" t="s">
        <v>158</v>
      </c>
      <c r="E3635" t="s">
        <v>40</v>
      </c>
      <c r="F3635" t="s">
        <v>51</v>
      </c>
      <c r="G3635">
        <v>7</v>
      </c>
      <c r="H3635">
        <v>0.15</v>
      </c>
      <c r="I3635" s="2">
        <v>811568.1</v>
      </c>
      <c r="J3635" t="str">
        <f>_xlfn.XLOOKUP(tblOrders[[#This Row],[CustomerID]], tblCustomers[CustomerID], tblCustomers[CustomerName])</f>
        <v>Customer 198</v>
      </c>
      <c r="K3635" t="str">
        <f>_xlfn.XLOOKUP(tblOrders[[#This Row],[CustomerID]], tblCustomers[CustomerID], tblCustomers[Segment])</f>
        <v>SME</v>
      </c>
      <c r="L3635" t="str">
        <f>_xlfn.XLOOKUP(tblOrders[[#This Row],[ProductID]], tblProducts[ProductID], tblProducts[Category])</f>
        <v>Home</v>
      </c>
      <c r="M3635">
        <f>_xlfn.XLOOKUP(tblOrders[[#This Row],[ProductID]], tblProducts[ProductID], tblProducts[CostPrice])</f>
        <v>6817</v>
      </c>
      <c r="N3635">
        <f>tblOrders[[#This Row],[Sales]]-(tblOrders[[#This Row],[CostPrice]]*tblOrders[[#This Row],[Quantity]])</f>
        <v>763849.1</v>
      </c>
      <c r="O3635" t="str">
        <f>TEXT(tblOrders[[#This Row],[Date]],"mmm-yyyy")</f>
        <v>Oct-2025</v>
      </c>
      <c r="P3635" t="str">
        <f>_xlfn.XLOOKUP(tblOrders[[#This Row],[OrderID]], tblReturns[OrderID], tblReturns[Returned])</f>
        <v>No</v>
      </c>
      <c r="Q3635" t="str">
        <f>_xlfn.XLOOKUP(tblOrders[[#This Row],[OrderID]], tblShipping[OrderID], tblShipping[ShipMode])</f>
        <v>Express</v>
      </c>
      <c r="R3635" t="str">
        <f>IFERROR(_xlfn.XLOOKUP(A3634, tblCustomers[CustomerID], tblCustomers[CustomerName]), "Not Found")</f>
        <v>Not Found</v>
      </c>
      <c r="S3635" t="str">
        <f>IF(tblOrders[[#This Row],[Sales]]&gt;1000000,"High Value","Standard")</f>
        <v>Standard</v>
      </c>
      <c r="T3635" t="str">
        <f>_xlfn.XLOOKUP(tblOrders[[#This Row],[ProductID]], tblProducts[ProductID], tblProducts[ProductName])</f>
        <v>Product 7</v>
      </c>
      <c r="U3635">
        <f>_xlfn.XLOOKUP(tblOrders[[#This Row],[SalesRepID]], tblSalesreps[RepID], tblSalesreps[Target])</f>
        <v>6291486</v>
      </c>
    </row>
    <row r="3636" spans="1:21">
      <c r="A3636" t="s">
        <v>4433</v>
      </c>
      <c r="B3636" s="7" t="s">
        <v>124</v>
      </c>
      <c r="C3636" t="s">
        <v>1897</v>
      </c>
      <c r="D3636" t="s">
        <v>318</v>
      </c>
      <c r="E3636" t="s">
        <v>45</v>
      </c>
      <c r="F3636" t="s">
        <v>88</v>
      </c>
      <c r="G3636">
        <v>7</v>
      </c>
      <c r="H3636">
        <v>0.1</v>
      </c>
      <c r="I3636" s="2">
        <v>938681.1</v>
      </c>
      <c r="J3636" t="str">
        <f>_xlfn.XLOOKUP(tblOrders[[#This Row],[CustomerID]], tblCustomers[CustomerID], tblCustomers[CustomerName])</f>
        <v>Customer 75</v>
      </c>
      <c r="K3636" t="str">
        <f>_xlfn.XLOOKUP(tblOrders[[#This Row],[CustomerID]], tblCustomers[CustomerID], tblCustomers[Segment])</f>
        <v>SME</v>
      </c>
      <c r="L3636" t="str">
        <f>_xlfn.XLOOKUP(tblOrders[[#This Row],[ProductID]], tblProducts[ProductID], tblProducts[Category])</f>
        <v>Office</v>
      </c>
      <c r="M3636">
        <f>_xlfn.XLOOKUP(tblOrders[[#This Row],[ProductID]], tblProducts[ProductID], tblProducts[CostPrice])</f>
        <v>39205</v>
      </c>
      <c r="N3636">
        <f>tblOrders[[#This Row],[Sales]]-(tblOrders[[#This Row],[CostPrice]]*tblOrders[[#This Row],[Quantity]])</f>
        <v>664246.1</v>
      </c>
      <c r="O3636" t="str">
        <f>TEXT(tblOrders[[#This Row],[Date]],"mmm-yyyy")</f>
        <v>Jan-2025</v>
      </c>
      <c r="P3636" t="str">
        <f>_xlfn.XLOOKUP(tblOrders[[#This Row],[OrderID]], tblReturns[OrderID], tblReturns[Returned])</f>
        <v>No</v>
      </c>
      <c r="Q3636" t="str">
        <f>_xlfn.XLOOKUP(tblOrders[[#This Row],[OrderID]], tblShipping[OrderID], tblShipping[ShipMode])</f>
        <v>Pickup</v>
      </c>
      <c r="R3636" t="str">
        <f>IFERROR(_xlfn.XLOOKUP(A3635, tblCustomers[CustomerID], tblCustomers[CustomerName]), "Not Found")</f>
        <v>Not Found</v>
      </c>
      <c r="S3636" t="str">
        <f>IF(tblOrders[[#This Row],[Sales]]&gt;1000000,"High Value","Standard")</f>
        <v>Standard</v>
      </c>
      <c r="T3636" t="str">
        <f>_xlfn.XLOOKUP(tblOrders[[#This Row],[ProductID]], tblProducts[ProductID], tblProducts[ProductName])</f>
        <v>Product 74</v>
      </c>
      <c r="U3636">
        <f>_xlfn.XLOOKUP(tblOrders[[#This Row],[SalesRepID]], tblSalesreps[RepID], tblSalesreps[Target])</f>
        <v>11319839</v>
      </c>
    </row>
    <row r="3637" spans="1:21">
      <c r="A3637" t="s">
        <v>4434</v>
      </c>
      <c r="B3637" s="7" t="s">
        <v>572</v>
      </c>
      <c r="C3637" t="s">
        <v>264</v>
      </c>
      <c r="D3637" t="s">
        <v>513</v>
      </c>
      <c r="E3637" t="s">
        <v>40</v>
      </c>
      <c r="F3637" t="s">
        <v>51</v>
      </c>
      <c r="G3637">
        <v>7</v>
      </c>
      <c r="H3637">
        <v>0.05</v>
      </c>
      <c r="I3637" s="2">
        <v>56325.5</v>
      </c>
      <c r="J3637" t="str">
        <f>_xlfn.XLOOKUP(tblOrders[[#This Row],[CustomerID]], tblCustomers[CustomerID], tblCustomers[CustomerName])</f>
        <v>Customer 15</v>
      </c>
      <c r="K3637" t="str">
        <f>_xlfn.XLOOKUP(tblOrders[[#This Row],[CustomerID]], tblCustomers[CustomerID], tblCustomers[Segment])</f>
        <v>Consumer</v>
      </c>
      <c r="L3637" t="str">
        <f>_xlfn.XLOOKUP(tblOrders[[#This Row],[ProductID]], tblProducts[ProductID], tblProducts[Category])</f>
        <v>Furniture</v>
      </c>
      <c r="M3637">
        <f>_xlfn.XLOOKUP(tblOrders[[#This Row],[ProductID]], tblProducts[ProductID], tblProducts[CostPrice])</f>
        <v>3310</v>
      </c>
      <c r="N3637">
        <f>tblOrders[[#This Row],[Sales]]-(tblOrders[[#This Row],[CostPrice]]*tblOrders[[#This Row],[Quantity]])</f>
        <v>33155.5</v>
      </c>
      <c r="O3637" t="str">
        <f>TEXT(tblOrders[[#This Row],[Date]],"mmm-yyyy")</f>
        <v>Jan-2025</v>
      </c>
      <c r="P3637" t="str">
        <f>_xlfn.XLOOKUP(tblOrders[[#This Row],[OrderID]], tblReturns[OrderID], tblReturns[Returned])</f>
        <v>No</v>
      </c>
      <c r="Q3637" t="str">
        <f>_xlfn.XLOOKUP(tblOrders[[#This Row],[OrderID]], tblShipping[OrderID], tblShipping[ShipMode])</f>
        <v>Pickup</v>
      </c>
      <c r="R3637" t="str">
        <f>IFERROR(_xlfn.XLOOKUP(A3636, tblCustomers[CustomerID], tblCustomers[CustomerName]), "Not Found")</f>
        <v>Not Found</v>
      </c>
      <c r="S3637" t="str">
        <f>IF(tblOrders[[#This Row],[Sales]]&gt;1000000,"High Value","Standard")</f>
        <v>Standard</v>
      </c>
      <c r="T3637" t="str">
        <f>_xlfn.XLOOKUP(tblOrders[[#This Row],[ProductID]], tblProducts[ProductID], tblProducts[ProductName])</f>
        <v>Product 5</v>
      </c>
      <c r="U3637">
        <f>_xlfn.XLOOKUP(tblOrders[[#This Row],[SalesRepID]], tblSalesreps[RepID], tblSalesreps[Target])</f>
        <v>6291486</v>
      </c>
    </row>
    <row r="3638" spans="1:21">
      <c r="A3638" t="s">
        <v>4435</v>
      </c>
      <c r="B3638" s="7" t="s">
        <v>913</v>
      </c>
      <c r="C3638" t="s">
        <v>63</v>
      </c>
      <c r="D3638" t="s">
        <v>362</v>
      </c>
      <c r="E3638" t="s">
        <v>25</v>
      </c>
      <c r="F3638" t="s">
        <v>20</v>
      </c>
      <c r="G3638">
        <v>3</v>
      </c>
      <c r="H3638">
        <v>0.1</v>
      </c>
      <c r="I3638" s="2">
        <v>67505.399999999994</v>
      </c>
      <c r="J3638" t="str">
        <f>_xlfn.XLOOKUP(tblOrders[[#This Row],[CustomerID]], tblCustomers[CustomerID], tblCustomers[CustomerName])</f>
        <v>Customer 44</v>
      </c>
      <c r="K3638" t="str">
        <f>_xlfn.XLOOKUP(tblOrders[[#This Row],[CustomerID]], tblCustomers[CustomerID], tblCustomers[Segment])</f>
        <v>Consumer</v>
      </c>
      <c r="L3638" t="str">
        <f>_xlfn.XLOOKUP(tblOrders[[#This Row],[ProductID]], tblProducts[ProductID], tblProducts[Category])</f>
        <v>Home</v>
      </c>
      <c r="M3638">
        <f>_xlfn.XLOOKUP(tblOrders[[#This Row],[ProductID]], tblProducts[ProductID], tblProducts[CostPrice])</f>
        <v>41409</v>
      </c>
      <c r="N3638">
        <f>tblOrders[[#This Row],[Sales]]-(tblOrders[[#This Row],[CostPrice]]*tblOrders[[#This Row],[Quantity]])</f>
        <v>-56721.600000000006</v>
      </c>
      <c r="O3638" t="str">
        <f>TEXT(tblOrders[[#This Row],[Date]],"mmm-yyyy")</f>
        <v>May-2025</v>
      </c>
      <c r="P3638" t="str">
        <f>_xlfn.XLOOKUP(tblOrders[[#This Row],[OrderID]], tblReturns[OrderID], tblReturns[Returned])</f>
        <v>No</v>
      </c>
      <c r="Q3638" t="str">
        <f>_xlfn.XLOOKUP(tblOrders[[#This Row],[OrderID]], tblShipping[OrderID], tblShipping[ShipMode])</f>
        <v>Express</v>
      </c>
      <c r="R3638" t="str">
        <f>IFERROR(_xlfn.XLOOKUP(A3637, tblCustomers[CustomerID], tblCustomers[CustomerName]), "Not Found")</f>
        <v>Not Found</v>
      </c>
      <c r="S3638" t="str">
        <f>IF(tblOrders[[#This Row],[Sales]]&gt;1000000,"High Value","Standard")</f>
        <v>Standard</v>
      </c>
      <c r="T3638" t="str">
        <f>_xlfn.XLOOKUP(tblOrders[[#This Row],[ProductID]], tblProducts[ProductID], tblProducts[ProductName])</f>
        <v>Product 25</v>
      </c>
      <c r="U3638">
        <f>_xlfn.XLOOKUP(tblOrders[[#This Row],[SalesRepID]], tblSalesreps[RepID], tblSalesreps[Target])</f>
        <v>7094914</v>
      </c>
    </row>
    <row r="3639" spans="1:21">
      <c r="A3639" t="s">
        <v>4436</v>
      </c>
      <c r="B3639" s="7" t="s">
        <v>830</v>
      </c>
      <c r="C3639" t="s">
        <v>1354</v>
      </c>
      <c r="D3639" t="s">
        <v>543</v>
      </c>
      <c r="E3639" t="s">
        <v>50</v>
      </c>
      <c r="F3639" t="s">
        <v>88</v>
      </c>
      <c r="G3639">
        <v>2</v>
      </c>
      <c r="H3639">
        <v>0.1</v>
      </c>
      <c r="I3639" s="2">
        <v>153993.60000000001</v>
      </c>
      <c r="J3639" t="str">
        <f>_xlfn.XLOOKUP(tblOrders[[#This Row],[CustomerID]], tblCustomers[CustomerID], tblCustomers[CustomerName])</f>
        <v>Customer 244</v>
      </c>
      <c r="K3639" t="str">
        <f>_xlfn.XLOOKUP(tblOrders[[#This Row],[CustomerID]], tblCustomers[CustomerID], tblCustomers[Segment])</f>
        <v>Corporate</v>
      </c>
      <c r="L3639" t="str">
        <f>_xlfn.XLOOKUP(tblOrders[[#This Row],[ProductID]], tblProducts[ProductID], tblProducts[Category])</f>
        <v>Furniture</v>
      </c>
      <c r="M3639">
        <f>_xlfn.XLOOKUP(tblOrders[[#This Row],[ProductID]], tblProducts[ProductID], tblProducts[CostPrice])</f>
        <v>29153</v>
      </c>
      <c r="N3639">
        <f>tblOrders[[#This Row],[Sales]]-(tblOrders[[#This Row],[CostPrice]]*tblOrders[[#This Row],[Quantity]])</f>
        <v>95687.6</v>
      </c>
      <c r="O3639" t="str">
        <f>TEXT(tblOrders[[#This Row],[Date]],"mmm-yyyy")</f>
        <v>Sep-2025</v>
      </c>
      <c r="P3639" t="str">
        <f>_xlfn.XLOOKUP(tblOrders[[#This Row],[OrderID]], tblReturns[OrderID], tblReturns[Returned])</f>
        <v>No</v>
      </c>
      <c r="Q3639" t="str">
        <f>_xlfn.XLOOKUP(tblOrders[[#This Row],[OrderID]], tblShipping[OrderID], tblShipping[ShipMode])</f>
        <v>Standard</v>
      </c>
      <c r="R3639" t="str">
        <f>IFERROR(_xlfn.XLOOKUP(A3638, tblCustomers[CustomerID], tblCustomers[CustomerName]), "Not Found")</f>
        <v>Not Found</v>
      </c>
      <c r="S3639" t="str">
        <f>IF(tblOrders[[#This Row],[Sales]]&gt;1000000,"High Value","Standard")</f>
        <v>Standard</v>
      </c>
      <c r="T3639" t="str">
        <f>_xlfn.XLOOKUP(tblOrders[[#This Row],[ProductID]], tblProducts[ProductID], tblProducts[ProductName])</f>
        <v>Product 16</v>
      </c>
      <c r="U3639">
        <f>_xlfn.XLOOKUP(tblOrders[[#This Row],[SalesRepID]], tblSalesreps[RepID], tblSalesreps[Target])</f>
        <v>17350666</v>
      </c>
    </row>
    <row r="3640" spans="1:21">
      <c r="A3640" t="s">
        <v>4437</v>
      </c>
      <c r="B3640" s="7" t="s">
        <v>722</v>
      </c>
      <c r="C3640" t="s">
        <v>451</v>
      </c>
      <c r="D3640" t="s">
        <v>83</v>
      </c>
      <c r="E3640" t="s">
        <v>56</v>
      </c>
      <c r="F3640" t="s">
        <v>51</v>
      </c>
      <c r="G3640">
        <v>3</v>
      </c>
      <c r="H3640">
        <v>0.1</v>
      </c>
      <c r="I3640" s="2">
        <v>314717.40000000002</v>
      </c>
      <c r="J3640" t="str">
        <f>_xlfn.XLOOKUP(tblOrders[[#This Row],[CustomerID]], tblCustomers[CustomerID], tblCustomers[CustomerName])</f>
        <v>Customer 221</v>
      </c>
      <c r="K3640" t="str">
        <f>_xlfn.XLOOKUP(tblOrders[[#This Row],[CustomerID]], tblCustomers[CustomerID], tblCustomers[Segment])</f>
        <v>Consumer</v>
      </c>
      <c r="L3640" t="str">
        <f>_xlfn.XLOOKUP(tblOrders[[#This Row],[ProductID]], tblProducts[ProductID], tblProducts[Category])</f>
        <v>Furniture</v>
      </c>
      <c r="M3640">
        <f>_xlfn.XLOOKUP(tblOrders[[#This Row],[ProductID]], tblProducts[ProductID], tblProducts[CostPrice])</f>
        <v>79600</v>
      </c>
      <c r="N3640">
        <f>tblOrders[[#This Row],[Sales]]-(tblOrders[[#This Row],[CostPrice]]*tblOrders[[#This Row],[Quantity]])</f>
        <v>75917.400000000023</v>
      </c>
      <c r="O3640" t="str">
        <f>TEXT(tblOrders[[#This Row],[Date]],"mmm-yyyy")</f>
        <v>Jun-2025</v>
      </c>
      <c r="P3640" t="str">
        <f>_xlfn.XLOOKUP(tblOrders[[#This Row],[OrderID]], tblReturns[OrderID], tblReturns[Returned])</f>
        <v>No</v>
      </c>
      <c r="Q3640" t="str">
        <f>_xlfn.XLOOKUP(tblOrders[[#This Row],[OrderID]], tblShipping[OrderID], tblShipping[ShipMode])</f>
        <v>Standard</v>
      </c>
      <c r="R3640" t="str">
        <f>IFERROR(_xlfn.XLOOKUP(A3639, tblCustomers[CustomerID], tblCustomers[CustomerName]), "Not Found")</f>
        <v>Not Found</v>
      </c>
      <c r="S3640" t="str">
        <f>IF(tblOrders[[#This Row],[Sales]]&gt;1000000,"High Value","Standard")</f>
        <v>Standard</v>
      </c>
      <c r="T3640" t="str">
        <f>_xlfn.XLOOKUP(tblOrders[[#This Row],[ProductID]], tblProducts[ProductID], tblProducts[ProductName])</f>
        <v>Product 43</v>
      </c>
      <c r="U3640">
        <f>_xlfn.XLOOKUP(tblOrders[[#This Row],[SalesRepID]], tblSalesreps[RepID], tblSalesreps[Target])</f>
        <v>14265630</v>
      </c>
    </row>
    <row r="3641" spans="1:21">
      <c r="A3641" t="s">
        <v>4438</v>
      </c>
      <c r="B3641" s="7" t="s">
        <v>341</v>
      </c>
      <c r="C3641" t="s">
        <v>300</v>
      </c>
      <c r="D3641" t="s">
        <v>24</v>
      </c>
      <c r="E3641" t="s">
        <v>202</v>
      </c>
      <c r="F3641" t="s">
        <v>26</v>
      </c>
      <c r="G3641">
        <v>6</v>
      </c>
      <c r="H3641">
        <v>0</v>
      </c>
      <c r="I3641" s="2">
        <v>836388</v>
      </c>
      <c r="J3641" t="str">
        <f>_xlfn.XLOOKUP(tblOrders[[#This Row],[CustomerID]], tblCustomers[CustomerID], tblCustomers[CustomerName])</f>
        <v>Customer 211</v>
      </c>
      <c r="K3641" t="str">
        <f>_xlfn.XLOOKUP(tblOrders[[#This Row],[CustomerID]], tblCustomers[CustomerID], tblCustomers[Segment])</f>
        <v>SME</v>
      </c>
      <c r="L3641" t="str">
        <f>_xlfn.XLOOKUP(tblOrders[[#This Row],[ProductID]], tblProducts[ProductID], tblProducts[Category])</f>
        <v>Home</v>
      </c>
      <c r="M3641">
        <f>_xlfn.XLOOKUP(tblOrders[[#This Row],[ProductID]], tblProducts[ProductID], tblProducts[CostPrice])</f>
        <v>57647</v>
      </c>
      <c r="N3641">
        <f>tblOrders[[#This Row],[Sales]]-(tblOrders[[#This Row],[CostPrice]]*tblOrders[[#This Row],[Quantity]])</f>
        <v>490506</v>
      </c>
      <c r="O3641" t="str">
        <f>TEXT(tblOrders[[#This Row],[Date]],"mmm-yyyy")</f>
        <v>Oct-2025</v>
      </c>
      <c r="P3641" t="str">
        <f>_xlfn.XLOOKUP(tblOrders[[#This Row],[OrderID]], tblReturns[OrderID], tblReturns[Returned])</f>
        <v>No</v>
      </c>
      <c r="Q3641" t="str">
        <f>_xlfn.XLOOKUP(tblOrders[[#This Row],[OrderID]], tblShipping[OrderID], tblShipping[ShipMode])</f>
        <v>Express</v>
      </c>
      <c r="R3641" t="str">
        <f>IFERROR(_xlfn.XLOOKUP(A3640, tblCustomers[CustomerID], tblCustomers[CustomerName]), "Not Found")</f>
        <v>Not Found</v>
      </c>
      <c r="S3641" t="str">
        <f>IF(tblOrders[[#This Row],[Sales]]&gt;1000000,"High Value","Standard")</f>
        <v>Standard</v>
      </c>
      <c r="T3641" t="str">
        <f>_xlfn.XLOOKUP(tblOrders[[#This Row],[ProductID]], tblProducts[ProductID], tblProducts[ProductName])</f>
        <v>Product 2</v>
      </c>
      <c r="U3641">
        <f>_xlfn.XLOOKUP(tblOrders[[#This Row],[SalesRepID]], tblSalesreps[RepID], tblSalesreps[Target])</f>
        <v>10652665</v>
      </c>
    </row>
    <row r="3642" spans="1:21">
      <c r="A3642" t="s">
        <v>4439</v>
      </c>
      <c r="B3642" s="7" t="s">
        <v>1418</v>
      </c>
      <c r="C3642" t="s">
        <v>1102</v>
      </c>
      <c r="D3642" t="s">
        <v>126</v>
      </c>
      <c r="E3642" t="s">
        <v>56</v>
      </c>
      <c r="F3642" t="s">
        <v>51</v>
      </c>
      <c r="G3642">
        <v>1</v>
      </c>
      <c r="H3642">
        <v>0.15</v>
      </c>
      <c r="I3642" s="2">
        <v>41229.25</v>
      </c>
      <c r="J3642" t="str">
        <f>_xlfn.XLOOKUP(tblOrders[[#This Row],[CustomerID]], tblCustomers[CustomerID], tblCustomers[CustomerName])</f>
        <v>Customer 90</v>
      </c>
      <c r="K3642" t="str">
        <f>_xlfn.XLOOKUP(tblOrders[[#This Row],[CustomerID]], tblCustomers[CustomerID], tblCustomers[Segment])</f>
        <v>Corporate</v>
      </c>
      <c r="L3642" t="str">
        <f>_xlfn.XLOOKUP(tblOrders[[#This Row],[ProductID]], tblProducts[ProductID], tblProducts[Category])</f>
        <v>Furniture</v>
      </c>
      <c r="M3642">
        <f>_xlfn.XLOOKUP(tblOrders[[#This Row],[ProductID]], tblProducts[ProductID], tblProducts[CostPrice])</f>
        <v>47434</v>
      </c>
      <c r="N3642">
        <f>tblOrders[[#This Row],[Sales]]-(tblOrders[[#This Row],[CostPrice]]*tblOrders[[#This Row],[Quantity]])</f>
        <v>-6204.75</v>
      </c>
      <c r="O3642" t="str">
        <f>TEXT(tblOrders[[#This Row],[Date]],"mmm-yyyy")</f>
        <v>Mar-2025</v>
      </c>
      <c r="P3642" t="str">
        <f>_xlfn.XLOOKUP(tblOrders[[#This Row],[OrderID]], tblReturns[OrderID], tblReturns[Returned])</f>
        <v>Yes</v>
      </c>
      <c r="Q3642" t="str">
        <f>_xlfn.XLOOKUP(tblOrders[[#This Row],[OrderID]], tblShipping[OrderID], tblShipping[ShipMode])</f>
        <v>Pickup</v>
      </c>
      <c r="R3642" t="str">
        <f>IFERROR(_xlfn.XLOOKUP(A3641, tblCustomers[CustomerID], tblCustomers[CustomerName]), "Not Found")</f>
        <v>Not Found</v>
      </c>
      <c r="S3642" t="str">
        <f>IF(tblOrders[[#This Row],[Sales]]&gt;1000000,"High Value","Standard")</f>
        <v>Standard</v>
      </c>
      <c r="T3642" t="str">
        <f>_xlfn.XLOOKUP(tblOrders[[#This Row],[ProductID]], tblProducts[ProductID], tblProducts[ProductName])</f>
        <v>Product 67</v>
      </c>
      <c r="U3642">
        <f>_xlfn.XLOOKUP(tblOrders[[#This Row],[SalesRepID]], tblSalesreps[RepID], tblSalesreps[Target])</f>
        <v>14265630</v>
      </c>
    </row>
    <row r="3643" spans="1:21">
      <c r="A3643" t="s">
        <v>4440</v>
      </c>
      <c r="B3643" s="7" t="s">
        <v>1040</v>
      </c>
      <c r="C3643" t="s">
        <v>1086</v>
      </c>
      <c r="D3643" t="s">
        <v>174</v>
      </c>
      <c r="E3643" t="s">
        <v>205</v>
      </c>
      <c r="F3643" t="s">
        <v>26</v>
      </c>
      <c r="G3643">
        <v>5</v>
      </c>
      <c r="H3643">
        <v>0.15</v>
      </c>
      <c r="I3643" s="2">
        <v>540723.25</v>
      </c>
      <c r="J3643" t="str">
        <f>_xlfn.XLOOKUP(tblOrders[[#This Row],[CustomerID]], tblCustomers[CustomerID], tblCustomers[CustomerName])</f>
        <v>Customer 242</v>
      </c>
      <c r="K3643" t="str">
        <f>_xlfn.XLOOKUP(tblOrders[[#This Row],[CustomerID]], tblCustomers[CustomerID], tblCustomers[Segment])</f>
        <v>Consumer</v>
      </c>
      <c r="L3643" t="str">
        <f>_xlfn.XLOOKUP(tblOrders[[#This Row],[ProductID]], tblProducts[ProductID], tblProducts[Category])</f>
        <v>Home</v>
      </c>
      <c r="M3643">
        <f>_xlfn.XLOOKUP(tblOrders[[#This Row],[ProductID]], tblProducts[ProductID], tblProducts[CostPrice])</f>
        <v>62348</v>
      </c>
      <c r="N3643">
        <f>tblOrders[[#This Row],[Sales]]-(tblOrders[[#This Row],[CostPrice]]*tblOrders[[#This Row],[Quantity]])</f>
        <v>228983.25</v>
      </c>
      <c r="O3643" t="str">
        <f>TEXT(tblOrders[[#This Row],[Date]],"mmm-yyyy")</f>
        <v>Oct-2025</v>
      </c>
      <c r="P3643" t="str">
        <f>_xlfn.XLOOKUP(tblOrders[[#This Row],[OrderID]], tblReturns[OrderID], tblReturns[Returned])</f>
        <v>No</v>
      </c>
      <c r="Q3643" t="str">
        <f>_xlfn.XLOOKUP(tblOrders[[#This Row],[OrderID]], tblShipping[OrderID], tblShipping[ShipMode])</f>
        <v>Pickup</v>
      </c>
      <c r="R3643" t="str">
        <f>IFERROR(_xlfn.XLOOKUP(A3642, tblCustomers[CustomerID], tblCustomers[CustomerName]), "Not Found")</f>
        <v>Not Found</v>
      </c>
      <c r="S3643" t="str">
        <f>IF(tblOrders[[#This Row],[Sales]]&gt;1000000,"High Value","Standard")</f>
        <v>Standard</v>
      </c>
      <c r="T3643" t="str">
        <f>_xlfn.XLOOKUP(tblOrders[[#This Row],[ProductID]], tblProducts[ProductID], tblProducts[ProductName])</f>
        <v>Product 64</v>
      </c>
      <c r="U3643">
        <f>_xlfn.XLOOKUP(tblOrders[[#This Row],[SalesRepID]], tblSalesreps[RepID], tblSalesreps[Target])</f>
        <v>16246424</v>
      </c>
    </row>
    <row r="3644" spans="1:21">
      <c r="A3644" t="s">
        <v>4441</v>
      </c>
      <c r="B3644" s="7" t="s">
        <v>260</v>
      </c>
      <c r="C3644" t="s">
        <v>759</v>
      </c>
      <c r="D3644" t="s">
        <v>216</v>
      </c>
      <c r="E3644" t="s">
        <v>210</v>
      </c>
      <c r="F3644" t="s">
        <v>14</v>
      </c>
      <c r="G3644">
        <v>3</v>
      </c>
      <c r="H3644">
        <v>0.1</v>
      </c>
      <c r="I3644" s="2">
        <v>371077.2</v>
      </c>
      <c r="J3644" t="str">
        <f>_xlfn.XLOOKUP(tblOrders[[#This Row],[CustomerID]], tblCustomers[CustomerID], tblCustomers[CustomerName])</f>
        <v>Customer 74</v>
      </c>
      <c r="K3644" t="str">
        <f>_xlfn.XLOOKUP(tblOrders[[#This Row],[CustomerID]], tblCustomers[CustomerID], tblCustomers[Segment])</f>
        <v>Corporate</v>
      </c>
      <c r="L3644" t="str">
        <f>_xlfn.XLOOKUP(tblOrders[[#This Row],[ProductID]], tblProducts[ProductID], tblProducts[Category])</f>
        <v>Home</v>
      </c>
      <c r="M3644">
        <f>_xlfn.XLOOKUP(tblOrders[[#This Row],[ProductID]], tblProducts[ProductID], tblProducts[CostPrice])</f>
        <v>15200</v>
      </c>
      <c r="N3644">
        <f>tblOrders[[#This Row],[Sales]]-(tblOrders[[#This Row],[CostPrice]]*tblOrders[[#This Row],[Quantity]])</f>
        <v>325477.2</v>
      </c>
      <c r="O3644" t="str">
        <f>TEXT(tblOrders[[#This Row],[Date]],"mmm-yyyy")</f>
        <v>Jun-2025</v>
      </c>
      <c r="P3644" t="str">
        <f>_xlfn.XLOOKUP(tblOrders[[#This Row],[OrderID]], tblReturns[OrderID], tblReturns[Returned])</f>
        <v>No</v>
      </c>
      <c r="Q3644" t="str">
        <f>_xlfn.XLOOKUP(tblOrders[[#This Row],[OrderID]], tblShipping[OrderID], tblShipping[ShipMode])</f>
        <v>Standard</v>
      </c>
      <c r="R3644" t="str">
        <f>IFERROR(_xlfn.XLOOKUP(A3643, tblCustomers[CustomerID], tblCustomers[CustomerName]), "Not Found")</f>
        <v>Not Found</v>
      </c>
      <c r="S3644" t="str">
        <f>IF(tblOrders[[#This Row],[Sales]]&gt;1000000,"High Value","Standard")</f>
        <v>Standard</v>
      </c>
      <c r="T3644" t="str">
        <f>_xlfn.XLOOKUP(tblOrders[[#This Row],[ProductID]], tblProducts[ProductID], tblProducts[ProductName])</f>
        <v>Product 52</v>
      </c>
      <c r="U3644">
        <f>_xlfn.XLOOKUP(tblOrders[[#This Row],[SalesRepID]], tblSalesreps[RepID], tblSalesreps[Target])</f>
        <v>19336654</v>
      </c>
    </row>
    <row r="3645" spans="1:21">
      <c r="A3645" t="s">
        <v>4442</v>
      </c>
      <c r="B3645" s="7" t="s">
        <v>173</v>
      </c>
      <c r="C3645" t="s">
        <v>1182</v>
      </c>
      <c r="D3645" t="s">
        <v>169</v>
      </c>
      <c r="E3645" t="s">
        <v>186</v>
      </c>
      <c r="F3645" t="s">
        <v>14</v>
      </c>
      <c r="G3645">
        <v>5</v>
      </c>
      <c r="H3645">
        <v>0.1</v>
      </c>
      <c r="I3645" s="2">
        <v>159561</v>
      </c>
      <c r="J3645" t="str">
        <f>_xlfn.XLOOKUP(tblOrders[[#This Row],[CustomerID]], tblCustomers[CustomerID], tblCustomers[CustomerName])</f>
        <v>Customer 93</v>
      </c>
      <c r="K3645" t="str">
        <f>_xlfn.XLOOKUP(tblOrders[[#This Row],[CustomerID]], tblCustomers[CustomerID], tblCustomers[Segment])</f>
        <v>SME</v>
      </c>
      <c r="L3645" t="str">
        <f>_xlfn.XLOOKUP(tblOrders[[#This Row],[ProductID]], tblProducts[ProductID], tblProducts[Category])</f>
        <v>Electronics</v>
      </c>
      <c r="M3645">
        <f>_xlfn.XLOOKUP(tblOrders[[#This Row],[ProductID]], tblProducts[ProductID], tblProducts[CostPrice])</f>
        <v>8587</v>
      </c>
      <c r="N3645">
        <f>tblOrders[[#This Row],[Sales]]-(tblOrders[[#This Row],[CostPrice]]*tblOrders[[#This Row],[Quantity]])</f>
        <v>116626</v>
      </c>
      <c r="O3645" t="str">
        <f>TEXT(tblOrders[[#This Row],[Date]],"mmm-yyyy")</f>
        <v>Jun-2025</v>
      </c>
      <c r="P3645" t="str">
        <f>_xlfn.XLOOKUP(tblOrders[[#This Row],[OrderID]], tblReturns[OrderID], tblReturns[Returned])</f>
        <v>Yes</v>
      </c>
      <c r="Q3645" t="str">
        <f>_xlfn.XLOOKUP(tblOrders[[#This Row],[OrderID]], tblShipping[OrderID], tblShipping[ShipMode])</f>
        <v>Standard</v>
      </c>
      <c r="R3645" t="str">
        <f>IFERROR(_xlfn.XLOOKUP(A3644, tblCustomers[CustomerID], tblCustomers[CustomerName]), "Not Found")</f>
        <v>Not Found</v>
      </c>
      <c r="S3645" t="str">
        <f>IF(tblOrders[[#This Row],[Sales]]&gt;1000000,"High Value","Standard")</f>
        <v>Standard</v>
      </c>
      <c r="T3645" t="str">
        <f>_xlfn.XLOOKUP(tblOrders[[#This Row],[ProductID]], tblProducts[ProductID], tblProducts[ProductName])</f>
        <v>Product 9</v>
      </c>
      <c r="U3645">
        <f>_xlfn.XLOOKUP(tblOrders[[#This Row],[SalesRepID]], tblSalesreps[RepID], tblSalesreps[Target])</f>
        <v>15141830</v>
      </c>
    </row>
    <row r="3646" spans="1:21">
      <c r="A3646" t="s">
        <v>4443</v>
      </c>
      <c r="B3646" s="7" t="s">
        <v>195</v>
      </c>
      <c r="C3646" t="s">
        <v>304</v>
      </c>
      <c r="D3646" t="s">
        <v>973</v>
      </c>
      <c r="E3646" t="s">
        <v>87</v>
      </c>
      <c r="F3646" t="s">
        <v>14</v>
      </c>
      <c r="G3646">
        <v>2</v>
      </c>
      <c r="H3646">
        <v>0.05</v>
      </c>
      <c r="I3646" s="2">
        <v>261759.2</v>
      </c>
      <c r="J3646" t="str">
        <f>_xlfn.XLOOKUP(tblOrders[[#This Row],[CustomerID]], tblCustomers[CustomerID], tblCustomers[CustomerName])</f>
        <v>Customer 278</v>
      </c>
      <c r="K3646" t="str">
        <f>_xlfn.XLOOKUP(tblOrders[[#This Row],[CustomerID]], tblCustomers[CustomerID], tblCustomers[Segment])</f>
        <v>Consumer</v>
      </c>
      <c r="L3646" t="str">
        <f>_xlfn.XLOOKUP(tblOrders[[#This Row],[ProductID]], tblProducts[ProductID], tblProducts[Category])</f>
        <v>Office</v>
      </c>
      <c r="M3646">
        <f>_xlfn.XLOOKUP(tblOrders[[#This Row],[ProductID]], tblProducts[ProductID], tblProducts[CostPrice])</f>
        <v>44507</v>
      </c>
      <c r="N3646">
        <f>tblOrders[[#This Row],[Sales]]-(tblOrders[[#This Row],[CostPrice]]*tblOrders[[#This Row],[Quantity]])</f>
        <v>172745.2</v>
      </c>
      <c r="O3646" t="str">
        <f>TEXT(tblOrders[[#This Row],[Date]],"mmm-yyyy")</f>
        <v>Oct-2025</v>
      </c>
      <c r="P3646" t="str">
        <f>_xlfn.XLOOKUP(tblOrders[[#This Row],[OrderID]], tblReturns[OrderID], tblReturns[Returned])</f>
        <v>No</v>
      </c>
      <c r="Q3646" t="str">
        <f>_xlfn.XLOOKUP(tblOrders[[#This Row],[OrderID]], tblShipping[OrderID], tblShipping[ShipMode])</f>
        <v>Pickup</v>
      </c>
      <c r="R3646" t="str">
        <f>IFERROR(_xlfn.XLOOKUP(A3645, tblCustomers[CustomerID], tblCustomers[CustomerName]), "Not Found")</f>
        <v>Not Found</v>
      </c>
      <c r="S3646" t="str">
        <f>IF(tblOrders[[#This Row],[Sales]]&gt;1000000,"High Value","Standard")</f>
        <v>Standard</v>
      </c>
      <c r="T3646" t="str">
        <f>_xlfn.XLOOKUP(tblOrders[[#This Row],[ProductID]], tblProducts[ProductID], tblProducts[ProductName])</f>
        <v>Product 53</v>
      </c>
      <c r="U3646">
        <f>_xlfn.XLOOKUP(tblOrders[[#This Row],[SalesRepID]], tblSalesreps[RepID], tblSalesreps[Target])</f>
        <v>18500989</v>
      </c>
    </row>
    <row r="3647" spans="1:21">
      <c r="A3647" t="s">
        <v>4444</v>
      </c>
      <c r="B3647" s="7" t="s">
        <v>1129</v>
      </c>
      <c r="C3647" t="s">
        <v>901</v>
      </c>
      <c r="D3647" t="s">
        <v>158</v>
      </c>
      <c r="E3647" t="s">
        <v>197</v>
      </c>
      <c r="F3647" t="s">
        <v>51</v>
      </c>
      <c r="G3647">
        <v>2</v>
      </c>
      <c r="H3647">
        <v>0.05</v>
      </c>
      <c r="I3647" s="2">
        <v>228300.2</v>
      </c>
      <c r="J3647" t="str">
        <f>_xlfn.XLOOKUP(tblOrders[[#This Row],[CustomerID]], tblCustomers[CustomerID], tblCustomers[CustomerName])</f>
        <v>Customer 130</v>
      </c>
      <c r="K3647" t="str">
        <f>_xlfn.XLOOKUP(tblOrders[[#This Row],[CustomerID]], tblCustomers[CustomerID], tblCustomers[Segment])</f>
        <v>Consumer</v>
      </c>
      <c r="L3647" t="str">
        <f>_xlfn.XLOOKUP(tblOrders[[#This Row],[ProductID]], tblProducts[ProductID], tblProducts[Category])</f>
        <v>Home</v>
      </c>
      <c r="M3647">
        <f>_xlfn.XLOOKUP(tblOrders[[#This Row],[ProductID]], tblProducts[ProductID], tblProducts[CostPrice])</f>
        <v>6817</v>
      </c>
      <c r="N3647">
        <f>tblOrders[[#This Row],[Sales]]-(tblOrders[[#This Row],[CostPrice]]*tblOrders[[#This Row],[Quantity]])</f>
        <v>214666.2</v>
      </c>
      <c r="O3647" t="str">
        <f>TEXT(tblOrders[[#This Row],[Date]],"mmm-yyyy")</f>
        <v>Dec-2025</v>
      </c>
      <c r="P3647" t="str">
        <f>_xlfn.XLOOKUP(tblOrders[[#This Row],[OrderID]], tblReturns[OrderID], tblReturns[Returned])</f>
        <v>No</v>
      </c>
      <c r="Q3647" t="str">
        <f>_xlfn.XLOOKUP(tblOrders[[#This Row],[OrderID]], tblShipping[OrderID], tblShipping[ShipMode])</f>
        <v>Express</v>
      </c>
      <c r="R3647" t="str">
        <f>IFERROR(_xlfn.XLOOKUP(A3646, tblCustomers[CustomerID], tblCustomers[CustomerName]), "Not Found")</f>
        <v>Not Found</v>
      </c>
      <c r="S3647" t="str">
        <f>IF(tblOrders[[#This Row],[Sales]]&gt;1000000,"High Value","Standard")</f>
        <v>Standard</v>
      </c>
      <c r="T3647" t="str">
        <f>_xlfn.XLOOKUP(tblOrders[[#This Row],[ProductID]], tblProducts[ProductID], tblProducts[ProductName])</f>
        <v>Product 7</v>
      </c>
      <c r="U3647">
        <f>_xlfn.XLOOKUP(tblOrders[[#This Row],[SalesRepID]], tblSalesreps[RepID], tblSalesreps[Target])</f>
        <v>19562258</v>
      </c>
    </row>
    <row r="3648" spans="1:21">
      <c r="A3648" t="s">
        <v>4445</v>
      </c>
      <c r="B3648" s="7" t="s">
        <v>139</v>
      </c>
      <c r="C3648" t="s">
        <v>596</v>
      </c>
      <c r="D3648" t="s">
        <v>96</v>
      </c>
      <c r="E3648" t="s">
        <v>74</v>
      </c>
      <c r="F3648" t="s">
        <v>26</v>
      </c>
      <c r="G3648">
        <v>2</v>
      </c>
      <c r="H3648">
        <v>0.05</v>
      </c>
      <c r="I3648" s="2">
        <v>29303.7</v>
      </c>
      <c r="J3648" t="str">
        <f>_xlfn.XLOOKUP(tblOrders[[#This Row],[CustomerID]], tblCustomers[CustomerID], tblCustomers[CustomerName])</f>
        <v>Customer 197</v>
      </c>
      <c r="K3648" t="str">
        <f>_xlfn.XLOOKUP(tblOrders[[#This Row],[CustomerID]], tblCustomers[CustomerID], tblCustomers[Segment])</f>
        <v>Corporate</v>
      </c>
      <c r="L3648" t="str">
        <f>_xlfn.XLOOKUP(tblOrders[[#This Row],[ProductID]], tblProducts[ProductID], tblProducts[Category])</f>
        <v>Office</v>
      </c>
      <c r="M3648">
        <f>_xlfn.XLOOKUP(tblOrders[[#This Row],[ProductID]], tblProducts[ProductID], tblProducts[CostPrice])</f>
        <v>20831</v>
      </c>
      <c r="N3648">
        <f>tblOrders[[#This Row],[Sales]]-(tblOrders[[#This Row],[CostPrice]]*tblOrders[[#This Row],[Quantity]])</f>
        <v>-12358.3</v>
      </c>
      <c r="O3648" t="str">
        <f>TEXT(tblOrders[[#This Row],[Date]],"mmm-yyyy")</f>
        <v>Jun-2025</v>
      </c>
      <c r="P3648" t="str">
        <f>_xlfn.XLOOKUP(tblOrders[[#This Row],[OrderID]], tblReturns[OrderID], tblReturns[Returned])</f>
        <v>No</v>
      </c>
      <c r="Q3648" t="str">
        <f>_xlfn.XLOOKUP(tblOrders[[#This Row],[OrderID]], tblShipping[OrderID], tblShipping[ShipMode])</f>
        <v>Express</v>
      </c>
      <c r="R3648" t="str">
        <f>IFERROR(_xlfn.XLOOKUP(A3647, tblCustomers[CustomerID], tblCustomers[CustomerName]), "Not Found")</f>
        <v>Not Found</v>
      </c>
      <c r="S3648" t="str">
        <f>IF(tblOrders[[#This Row],[Sales]]&gt;1000000,"High Value","Standard")</f>
        <v>Standard</v>
      </c>
      <c r="T3648" t="str">
        <f>_xlfn.XLOOKUP(tblOrders[[#This Row],[ProductID]], tblProducts[ProductID], tblProducts[ProductName])</f>
        <v>Product 24</v>
      </c>
      <c r="U3648">
        <f>_xlfn.XLOOKUP(tblOrders[[#This Row],[SalesRepID]], tblSalesreps[RepID], tblSalesreps[Target])</f>
        <v>7254801</v>
      </c>
    </row>
    <row r="3649" spans="1:21">
      <c r="A3649" t="s">
        <v>4446</v>
      </c>
      <c r="B3649" s="7" t="s">
        <v>783</v>
      </c>
      <c r="C3649" t="s">
        <v>635</v>
      </c>
      <c r="D3649" t="s">
        <v>111</v>
      </c>
      <c r="E3649" t="s">
        <v>25</v>
      </c>
      <c r="F3649" t="s">
        <v>88</v>
      </c>
      <c r="G3649">
        <v>10</v>
      </c>
      <c r="H3649">
        <v>0.15</v>
      </c>
      <c r="I3649" s="2">
        <v>508215</v>
      </c>
      <c r="J3649" t="str">
        <f>_xlfn.XLOOKUP(tblOrders[[#This Row],[CustomerID]], tblCustomers[CustomerID], tblCustomers[CustomerName])</f>
        <v>Customer 157</v>
      </c>
      <c r="K3649" t="str">
        <f>_xlfn.XLOOKUP(tblOrders[[#This Row],[CustomerID]], tblCustomers[CustomerID], tblCustomers[Segment])</f>
        <v>Corporate</v>
      </c>
      <c r="L3649" t="str">
        <f>_xlfn.XLOOKUP(tblOrders[[#This Row],[ProductID]], tblProducts[ProductID], tblProducts[Category])</f>
        <v>Furniture</v>
      </c>
      <c r="M3649">
        <f>_xlfn.XLOOKUP(tblOrders[[#This Row],[ProductID]], tblProducts[ProductID], tblProducts[CostPrice])</f>
        <v>34907</v>
      </c>
      <c r="N3649">
        <f>tblOrders[[#This Row],[Sales]]-(tblOrders[[#This Row],[CostPrice]]*tblOrders[[#This Row],[Quantity]])</f>
        <v>159145</v>
      </c>
      <c r="O3649" t="str">
        <f>TEXT(tblOrders[[#This Row],[Date]],"mmm-yyyy")</f>
        <v>Oct-2025</v>
      </c>
      <c r="P3649" t="str">
        <f>_xlfn.XLOOKUP(tblOrders[[#This Row],[OrderID]], tblReturns[OrderID], tblReturns[Returned])</f>
        <v>Yes</v>
      </c>
      <c r="Q3649" t="str">
        <f>_xlfn.XLOOKUP(tblOrders[[#This Row],[OrderID]], tblShipping[OrderID], tblShipping[ShipMode])</f>
        <v>Pickup</v>
      </c>
      <c r="R3649" t="str">
        <f>IFERROR(_xlfn.XLOOKUP(A3648, tblCustomers[CustomerID], tblCustomers[CustomerName]), "Not Found")</f>
        <v>Not Found</v>
      </c>
      <c r="S3649" t="str">
        <f>IF(tblOrders[[#This Row],[Sales]]&gt;1000000,"High Value","Standard")</f>
        <v>Standard</v>
      </c>
      <c r="T3649" t="str">
        <f>_xlfn.XLOOKUP(tblOrders[[#This Row],[ProductID]], tblProducts[ProductID], tblProducts[ProductName])</f>
        <v>Product 68</v>
      </c>
      <c r="U3649">
        <f>_xlfn.XLOOKUP(tblOrders[[#This Row],[SalesRepID]], tblSalesreps[RepID], tblSalesreps[Target])</f>
        <v>7094914</v>
      </c>
    </row>
    <row r="3650" spans="1:21">
      <c r="A3650" t="s">
        <v>4447</v>
      </c>
      <c r="B3650" s="7" t="s">
        <v>85</v>
      </c>
      <c r="C3650" t="s">
        <v>1352</v>
      </c>
      <c r="D3650" t="s">
        <v>141</v>
      </c>
      <c r="E3650" t="s">
        <v>105</v>
      </c>
      <c r="F3650" t="s">
        <v>51</v>
      </c>
      <c r="G3650">
        <v>8</v>
      </c>
      <c r="H3650">
        <v>0.05</v>
      </c>
      <c r="I3650" s="2">
        <v>120216.8</v>
      </c>
      <c r="J3650" t="str">
        <f>_xlfn.XLOOKUP(tblOrders[[#This Row],[CustomerID]], tblCustomers[CustomerID], tblCustomers[CustomerName])</f>
        <v>Customer 36</v>
      </c>
      <c r="K3650" t="str">
        <f>_xlfn.XLOOKUP(tblOrders[[#This Row],[CustomerID]], tblCustomers[CustomerID], tblCustomers[Segment])</f>
        <v>SME</v>
      </c>
      <c r="L3650" t="str">
        <f>_xlfn.XLOOKUP(tblOrders[[#This Row],[ProductID]], tblProducts[ProductID], tblProducts[Category])</f>
        <v>Home</v>
      </c>
      <c r="M3650">
        <f>_xlfn.XLOOKUP(tblOrders[[#This Row],[ProductID]], tblProducts[ProductID], tblProducts[CostPrice])</f>
        <v>32671</v>
      </c>
      <c r="N3650">
        <f>tblOrders[[#This Row],[Sales]]-(tblOrders[[#This Row],[CostPrice]]*tblOrders[[#This Row],[Quantity]])</f>
        <v>-141151.20000000001</v>
      </c>
      <c r="O3650" t="str">
        <f>TEXT(tblOrders[[#This Row],[Date]],"mmm-yyyy")</f>
        <v>Jul-2025</v>
      </c>
      <c r="P3650" t="str">
        <f>_xlfn.XLOOKUP(tblOrders[[#This Row],[OrderID]], tblReturns[OrderID], tblReturns[Returned])</f>
        <v>No</v>
      </c>
      <c r="Q3650" t="str">
        <f>_xlfn.XLOOKUP(tblOrders[[#This Row],[OrderID]], tblShipping[OrderID], tblShipping[ShipMode])</f>
        <v>Pickup</v>
      </c>
      <c r="R3650" t="str">
        <f>IFERROR(_xlfn.XLOOKUP(A3649, tblCustomers[CustomerID], tblCustomers[CustomerName]), "Not Found")</f>
        <v>Not Found</v>
      </c>
      <c r="S3650" t="str">
        <f>IF(tblOrders[[#This Row],[Sales]]&gt;1000000,"High Value","Standard")</f>
        <v>Standard</v>
      </c>
      <c r="T3650" t="str">
        <f>_xlfn.XLOOKUP(tblOrders[[#This Row],[ProductID]], tblProducts[ProductID], tblProducts[ProductName])</f>
        <v>Product 80</v>
      </c>
      <c r="U3650">
        <f>_xlfn.XLOOKUP(tblOrders[[#This Row],[SalesRepID]], tblSalesreps[RepID], tblSalesreps[Target])</f>
        <v>8698154</v>
      </c>
    </row>
    <row r="3651" spans="1:21">
      <c r="A3651" t="s">
        <v>4448</v>
      </c>
      <c r="B3651" s="7" t="s">
        <v>374</v>
      </c>
      <c r="C3651" t="s">
        <v>365</v>
      </c>
      <c r="D3651" t="s">
        <v>145</v>
      </c>
      <c r="E3651" t="s">
        <v>50</v>
      </c>
      <c r="F3651" t="s">
        <v>26</v>
      </c>
      <c r="G3651">
        <v>3</v>
      </c>
      <c r="H3651">
        <v>0.2</v>
      </c>
      <c r="I3651" s="2">
        <v>263294.40000000002</v>
      </c>
      <c r="J3651" t="str">
        <f>_xlfn.XLOOKUP(tblOrders[[#This Row],[CustomerID]], tblCustomers[CustomerID], tblCustomers[CustomerName])</f>
        <v>Customer 225</v>
      </c>
      <c r="K3651" t="str">
        <f>_xlfn.XLOOKUP(tblOrders[[#This Row],[CustomerID]], tblCustomers[CustomerID], tblCustomers[Segment])</f>
        <v>SME</v>
      </c>
      <c r="L3651" t="str">
        <f>_xlfn.XLOOKUP(tblOrders[[#This Row],[ProductID]], tblProducts[ProductID], tblProducts[Category])</f>
        <v>Furniture</v>
      </c>
      <c r="M3651">
        <f>_xlfn.XLOOKUP(tblOrders[[#This Row],[ProductID]], tblProducts[ProductID], tblProducts[CostPrice])</f>
        <v>55764</v>
      </c>
      <c r="N3651">
        <f>tblOrders[[#This Row],[Sales]]-(tblOrders[[#This Row],[CostPrice]]*tblOrders[[#This Row],[Quantity]])</f>
        <v>96002.400000000023</v>
      </c>
      <c r="O3651" t="str">
        <f>TEXT(tblOrders[[#This Row],[Date]],"mmm-yyyy")</f>
        <v>Jul-2025</v>
      </c>
      <c r="P3651" t="str">
        <f>_xlfn.XLOOKUP(tblOrders[[#This Row],[OrderID]], tblReturns[OrderID], tblReturns[Returned])</f>
        <v>No</v>
      </c>
      <c r="Q3651" t="str">
        <f>_xlfn.XLOOKUP(tblOrders[[#This Row],[OrderID]], tblShipping[OrderID], tblShipping[ShipMode])</f>
        <v>Express</v>
      </c>
      <c r="R3651" t="str">
        <f>IFERROR(_xlfn.XLOOKUP(A3650, tblCustomers[CustomerID], tblCustomers[CustomerName]), "Not Found")</f>
        <v>Not Found</v>
      </c>
      <c r="S3651" t="str">
        <f>IF(tblOrders[[#This Row],[Sales]]&gt;1000000,"High Value","Standard")</f>
        <v>Standard</v>
      </c>
      <c r="T3651" t="str">
        <f>_xlfn.XLOOKUP(tblOrders[[#This Row],[ProductID]], tblProducts[ProductID], tblProducts[ProductName])</f>
        <v>Product 89</v>
      </c>
      <c r="U3651">
        <f>_xlfn.XLOOKUP(tblOrders[[#This Row],[SalesRepID]], tblSalesreps[RepID], tblSalesreps[Target])</f>
        <v>17350666</v>
      </c>
    </row>
    <row r="3652" spans="1:21">
      <c r="A3652" t="s">
        <v>4449</v>
      </c>
      <c r="B3652" s="7" t="s">
        <v>420</v>
      </c>
      <c r="C3652" t="s">
        <v>219</v>
      </c>
      <c r="D3652" t="s">
        <v>164</v>
      </c>
      <c r="E3652" t="s">
        <v>35</v>
      </c>
      <c r="F3652" t="s">
        <v>14</v>
      </c>
      <c r="G3652">
        <v>8</v>
      </c>
      <c r="H3652">
        <v>0</v>
      </c>
      <c r="I3652" s="2">
        <v>844208</v>
      </c>
      <c r="J3652" t="str">
        <f>_xlfn.XLOOKUP(tblOrders[[#This Row],[CustomerID]], tblCustomers[CustomerID], tblCustomers[CustomerName])</f>
        <v>Customer 82</v>
      </c>
      <c r="K3652" t="str">
        <f>_xlfn.XLOOKUP(tblOrders[[#This Row],[CustomerID]], tblCustomers[CustomerID], tblCustomers[Segment])</f>
        <v>Consumer</v>
      </c>
      <c r="L3652" t="str">
        <f>_xlfn.XLOOKUP(tblOrders[[#This Row],[ProductID]], tblProducts[ProductID], tblProducts[Category])</f>
        <v>Electronics</v>
      </c>
      <c r="M3652">
        <f>_xlfn.XLOOKUP(tblOrders[[#This Row],[ProductID]], tblProducts[ProductID], tblProducts[CostPrice])</f>
        <v>44535</v>
      </c>
      <c r="N3652">
        <f>tblOrders[[#This Row],[Sales]]-(tblOrders[[#This Row],[CostPrice]]*tblOrders[[#This Row],[Quantity]])</f>
        <v>487928</v>
      </c>
      <c r="O3652" t="str">
        <f>TEXT(tblOrders[[#This Row],[Date]],"mmm-yyyy")</f>
        <v>Nov-2025</v>
      </c>
      <c r="P3652" t="str">
        <f>_xlfn.XLOOKUP(tblOrders[[#This Row],[OrderID]], tblReturns[OrderID], tblReturns[Returned])</f>
        <v>No</v>
      </c>
      <c r="Q3652" t="str">
        <f>_xlfn.XLOOKUP(tblOrders[[#This Row],[OrderID]], tblShipping[OrderID], tblShipping[ShipMode])</f>
        <v>Express</v>
      </c>
      <c r="R3652" t="str">
        <f>IFERROR(_xlfn.XLOOKUP(A3651, tblCustomers[CustomerID], tblCustomers[CustomerName]), "Not Found")</f>
        <v>Not Found</v>
      </c>
      <c r="S3652" t="str">
        <f>IF(tblOrders[[#This Row],[Sales]]&gt;1000000,"High Value","Standard")</f>
        <v>Standard</v>
      </c>
      <c r="T3652" t="str">
        <f>_xlfn.XLOOKUP(tblOrders[[#This Row],[ProductID]], tblProducts[ProductID], tblProducts[ProductName])</f>
        <v>Product 71</v>
      </c>
      <c r="U3652">
        <f>_xlfn.XLOOKUP(tblOrders[[#This Row],[SalesRepID]], tblSalesreps[RepID], tblSalesreps[Target])</f>
        <v>19619177</v>
      </c>
    </row>
    <row r="3653" spans="1:21">
      <c r="A3653" t="s">
        <v>4450</v>
      </c>
      <c r="B3653" s="7" t="s">
        <v>329</v>
      </c>
      <c r="C3653" t="s">
        <v>426</v>
      </c>
      <c r="D3653" t="s">
        <v>24</v>
      </c>
      <c r="E3653" t="s">
        <v>45</v>
      </c>
      <c r="F3653" t="s">
        <v>20</v>
      </c>
      <c r="G3653">
        <v>9</v>
      </c>
      <c r="H3653">
        <v>0.1</v>
      </c>
      <c r="I3653" s="2">
        <v>500385.6</v>
      </c>
      <c r="J3653" t="str">
        <f>_xlfn.XLOOKUP(tblOrders[[#This Row],[CustomerID]], tblCustomers[CustomerID], tblCustomers[CustomerName])</f>
        <v>Customer 195</v>
      </c>
      <c r="K3653" t="str">
        <f>_xlfn.XLOOKUP(tblOrders[[#This Row],[CustomerID]], tblCustomers[CustomerID], tblCustomers[Segment])</f>
        <v>Corporate</v>
      </c>
      <c r="L3653" t="str">
        <f>_xlfn.XLOOKUP(tblOrders[[#This Row],[ProductID]], tblProducts[ProductID], tblProducts[Category])</f>
        <v>Home</v>
      </c>
      <c r="M3653">
        <f>_xlfn.XLOOKUP(tblOrders[[#This Row],[ProductID]], tblProducts[ProductID], tblProducts[CostPrice])</f>
        <v>57647</v>
      </c>
      <c r="N3653">
        <f>tblOrders[[#This Row],[Sales]]-(tblOrders[[#This Row],[CostPrice]]*tblOrders[[#This Row],[Quantity]])</f>
        <v>-18437.400000000023</v>
      </c>
      <c r="O3653" t="str">
        <f>TEXT(tblOrders[[#This Row],[Date]],"mmm-yyyy")</f>
        <v>Nov-2025</v>
      </c>
      <c r="P3653" t="str">
        <f>_xlfn.XLOOKUP(tblOrders[[#This Row],[OrderID]], tblReturns[OrderID], tblReturns[Returned])</f>
        <v>No</v>
      </c>
      <c r="Q3653" t="str">
        <f>_xlfn.XLOOKUP(tblOrders[[#This Row],[OrderID]], tblShipping[OrderID], tblShipping[ShipMode])</f>
        <v>Pickup</v>
      </c>
      <c r="R3653" t="str">
        <f>IFERROR(_xlfn.XLOOKUP(A3652, tblCustomers[CustomerID], tblCustomers[CustomerName]), "Not Found")</f>
        <v>Not Found</v>
      </c>
      <c r="S3653" t="str">
        <f>IF(tblOrders[[#This Row],[Sales]]&gt;1000000,"High Value","Standard")</f>
        <v>Standard</v>
      </c>
      <c r="T3653" t="str">
        <f>_xlfn.XLOOKUP(tblOrders[[#This Row],[ProductID]], tblProducts[ProductID], tblProducts[ProductName])</f>
        <v>Product 2</v>
      </c>
      <c r="U3653">
        <f>_xlfn.XLOOKUP(tblOrders[[#This Row],[SalesRepID]], tblSalesreps[RepID], tblSalesreps[Target])</f>
        <v>11319839</v>
      </c>
    </row>
    <row r="3654" spans="1:21">
      <c r="A3654" t="s">
        <v>4451</v>
      </c>
      <c r="B3654" s="7" t="s">
        <v>1154</v>
      </c>
      <c r="C3654" t="s">
        <v>1086</v>
      </c>
      <c r="D3654" t="s">
        <v>104</v>
      </c>
      <c r="E3654" t="s">
        <v>119</v>
      </c>
      <c r="F3654" t="s">
        <v>14</v>
      </c>
      <c r="G3654">
        <v>3</v>
      </c>
      <c r="H3654">
        <v>0.2</v>
      </c>
      <c r="I3654" s="2">
        <v>226207.2</v>
      </c>
      <c r="J3654" t="str">
        <f>_xlfn.XLOOKUP(tblOrders[[#This Row],[CustomerID]], tblCustomers[CustomerID], tblCustomers[CustomerName])</f>
        <v>Customer 242</v>
      </c>
      <c r="K3654" t="str">
        <f>_xlfn.XLOOKUP(tblOrders[[#This Row],[CustomerID]], tblCustomers[CustomerID], tblCustomers[Segment])</f>
        <v>Consumer</v>
      </c>
      <c r="L3654" t="str">
        <f>_xlfn.XLOOKUP(tblOrders[[#This Row],[ProductID]], tblProducts[ProductID], tblProducts[Category])</f>
        <v>Furniture</v>
      </c>
      <c r="M3654">
        <f>_xlfn.XLOOKUP(tblOrders[[#This Row],[ProductID]], tblProducts[ProductID], tblProducts[CostPrice])</f>
        <v>10664</v>
      </c>
      <c r="N3654">
        <f>tblOrders[[#This Row],[Sales]]-(tblOrders[[#This Row],[CostPrice]]*tblOrders[[#This Row],[Quantity]])</f>
        <v>194215.2</v>
      </c>
      <c r="O3654" t="str">
        <f>TEXT(tblOrders[[#This Row],[Date]],"mmm-yyyy")</f>
        <v>Nov-2025</v>
      </c>
      <c r="P3654" t="str">
        <f>_xlfn.XLOOKUP(tblOrders[[#This Row],[OrderID]], tblReturns[OrderID], tblReturns[Returned])</f>
        <v>No</v>
      </c>
      <c r="Q3654" t="str">
        <f>_xlfn.XLOOKUP(tblOrders[[#This Row],[OrderID]], tblShipping[OrderID], tblShipping[ShipMode])</f>
        <v>Standard</v>
      </c>
      <c r="R3654" t="str">
        <f>IFERROR(_xlfn.XLOOKUP(A3653, tblCustomers[CustomerID], tblCustomers[CustomerName]), "Not Found")</f>
        <v>Not Found</v>
      </c>
      <c r="S3654" t="str">
        <f>IF(tblOrders[[#This Row],[Sales]]&gt;1000000,"High Value","Standard")</f>
        <v>Standard</v>
      </c>
      <c r="T3654" t="str">
        <f>_xlfn.XLOOKUP(tblOrders[[#This Row],[ProductID]], tblProducts[ProductID], tblProducts[ProductName])</f>
        <v>Product 23</v>
      </c>
      <c r="U3654">
        <f>_xlfn.XLOOKUP(tblOrders[[#This Row],[SalesRepID]], tblSalesreps[RepID], tblSalesreps[Target])</f>
        <v>5886694</v>
      </c>
    </row>
    <row r="3655" spans="1:21">
      <c r="A3655" t="s">
        <v>4452</v>
      </c>
      <c r="B3655" s="7" t="s">
        <v>1933</v>
      </c>
      <c r="C3655" t="s">
        <v>1023</v>
      </c>
      <c r="D3655" t="s">
        <v>55</v>
      </c>
      <c r="E3655" t="s">
        <v>69</v>
      </c>
      <c r="F3655" t="s">
        <v>51</v>
      </c>
      <c r="G3655">
        <v>6</v>
      </c>
      <c r="H3655">
        <v>0.2</v>
      </c>
      <c r="I3655" s="2">
        <v>655929.59999999998</v>
      </c>
      <c r="J3655" t="str">
        <f>_xlfn.XLOOKUP(tblOrders[[#This Row],[CustomerID]], tblCustomers[CustomerID], tblCustomers[CustomerName])</f>
        <v>Customer 200</v>
      </c>
      <c r="K3655" t="str">
        <f>_xlfn.XLOOKUP(tblOrders[[#This Row],[CustomerID]], tblCustomers[CustomerID], tblCustomers[Segment])</f>
        <v>Consumer</v>
      </c>
      <c r="L3655" t="str">
        <f>_xlfn.XLOOKUP(tblOrders[[#This Row],[ProductID]], tblProducts[ProductID], tblProducts[Category])</f>
        <v>Home</v>
      </c>
      <c r="M3655">
        <f>_xlfn.XLOOKUP(tblOrders[[#This Row],[ProductID]], tblProducts[ProductID], tblProducts[CostPrice])</f>
        <v>23348</v>
      </c>
      <c r="N3655">
        <f>tblOrders[[#This Row],[Sales]]-(tblOrders[[#This Row],[CostPrice]]*tblOrders[[#This Row],[Quantity]])</f>
        <v>515841.6</v>
      </c>
      <c r="O3655" t="str">
        <f>TEXT(tblOrders[[#This Row],[Date]],"mmm-yyyy")</f>
        <v>Apr-2025</v>
      </c>
      <c r="P3655" t="str">
        <f>_xlfn.XLOOKUP(tblOrders[[#This Row],[OrderID]], tblReturns[OrderID], tblReturns[Returned])</f>
        <v>No</v>
      </c>
      <c r="Q3655" t="str">
        <f>_xlfn.XLOOKUP(tblOrders[[#This Row],[OrderID]], tblShipping[OrderID], tblShipping[ShipMode])</f>
        <v>Pickup</v>
      </c>
      <c r="R3655" t="str">
        <f>IFERROR(_xlfn.XLOOKUP(A3654, tblCustomers[CustomerID], tblCustomers[CustomerName]), "Not Found")</f>
        <v>Not Found</v>
      </c>
      <c r="S3655" t="str">
        <f>IF(tblOrders[[#This Row],[Sales]]&gt;1000000,"High Value","Standard")</f>
        <v>Standard</v>
      </c>
      <c r="T3655" t="str">
        <f>_xlfn.XLOOKUP(tblOrders[[#This Row],[ProductID]], tblProducts[ProductID], tblProducts[ProductName])</f>
        <v>Product 47</v>
      </c>
      <c r="U3655">
        <f>_xlfn.XLOOKUP(tblOrders[[#This Row],[SalesRepID]], tblSalesreps[RepID], tblSalesreps[Target])</f>
        <v>19473459</v>
      </c>
    </row>
    <row r="3656" spans="1:21">
      <c r="A3656" t="s">
        <v>4453</v>
      </c>
      <c r="B3656" s="7" t="s">
        <v>424</v>
      </c>
      <c r="C3656" t="s">
        <v>581</v>
      </c>
      <c r="D3656" t="s">
        <v>585</v>
      </c>
      <c r="E3656" t="s">
        <v>197</v>
      </c>
      <c r="F3656" t="s">
        <v>51</v>
      </c>
      <c r="G3656">
        <v>10</v>
      </c>
      <c r="H3656">
        <v>0.05</v>
      </c>
      <c r="I3656" s="2">
        <v>1369672</v>
      </c>
      <c r="J3656" t="str">
        <f>_xlfn.XLOOKUP(tblOrders[[#This Row],[CustomerID]], tblCustomers[CustomerID], tblCustomers[CustomerName])</f>
        <v>Customer 238</v>
      </c>
      <c r="K3656" t="str">
        <f>_xlfn.XLOOKUP(tblOrders[[#This Row],[CustomerID]], tblCustomers[CustomerID], tblCustomers[Segment])</f>
        <v>Consumer</v>
      </c>
      <c r="L3656" t="str">
        <f>_xlfn.XLOOKUP(tblOrders[[#This Row],[ProductID]], tblProducts[ProductID], tblProducts[Category])</f>
        <v>Office</v>
      </c>
      <c r="M3656">
        <f>_xlfn.XLOOKUP(tblOrders[[#This Row],[ProductID]], tblProducts[ProductID], tblProducts[CostPrice])</f>
        <v>49623</v>
      </c>
      <c r="N3656">
        <f>tblOrders[[#This Row],[Sales]]-(tblOrders[[#This Row],[CostPrice]]*tblOrders[[#This Row],[Quantity]])</f>
        <v>873442</v>
      </c>
      <c r="O3656" t="str">
        <f>TEXT(tblOrders[[#This Row],[Date]],"mmm-yyyy")</f>
        <v>Feb-2025</v>
      </c>
      <c r="P3656" t="str">
        <f>_xlfn.XLOOKUP(tblOrders[[#This Row],[OrderID]], tblReturns[OrderID], tblReturns[Returned])</f>
        <v>No</v>
      </c>
      <c r="Q3656" t="str">
        <f>_xlfn.XLOOKUP(tblOrders[[#This Row],[OrderID]], tblShipping[OrderID], tblShipping[ShipMode])</f>
        <v>Standard</v>
      </c>
      <c r="R3656" t="str">
        <f>IFERROR(_xlfn.XLOOKUP(A3655, tblCustomers[CustomerID], tblCustomers[CustomerName]), "Not Found")</f>
        <v>Not Found</v>
      </c>
      <c r="S3656" t="str">
        <f>IF(tblOrders[[#This Row],[Sales]]&gt;1000000,"High Value","Standard")</f>
        <v>High Value</v>
      </c>
      <c r="T3656" t="str">
        <f>_xlfn.XLOOKUP(tblOrders[[#This Row],[ProductID]], tblProducts[ProductID], tblProducts[ProductName])</f>
        <v>Product 54</v>
      </c>
      <c r="U3656">
        <f>_xlfn.XLOOKUP(tblOrders[[#This Row],[SalesRepID]], tblSalesreps[RepID], tblSalesreps[Target])</f>
        <v>19562258</v>
      </c>
    </row>
    <row r="3657" spans="1:21">
      <c r="A3657" t="s">
        <v>4454</v>
      </c>
      <c r="B3657" s="7" t="s">
        <v>28</v>
      </c>
      <c r="C3657" t="s">
        <v>534</v>
      </c>
      <c r="D3657" t="s">
        <v>226</v>
      </c>
      <c r="E3657" t="s">
        <v>50</v>
      </c>
      <c r="F3657" t="s">
        <v>88</v>
      </c>
      <c r="G3657">
        <v>7</v>
      </c>
      <c r="H3657">
        <v>0.2</v>
      </c>
      <c r="I3657" s="2">
        <v>802502.4</v>
      </c>
      <c r="J3657" t="str">
        <f>_xlfn.XLOOKUP(tblOrders[[#This Row],[CustomerID]], tblCustomers[CustomerID], tblCustomers[CustomerName])</f>
        <v>Customer 66</v>
      </c>
      <c r="K3657" t="str">
        <f>_xlfn.XLOOKUP(tblOrders[[#This Row],[CustomerID]], tblCustomers[CustomerID], tblCustomers[Segment])</f>
        <v>Consumer</v>
      </c>
      <c r="L3657" t="str">
        <f>_xlfn.XLOOKUP(tblOrders[[#This Row],[ProductID]], tblProducts[ProductID], tblProducts[Category])</f>
        <v>Furniture</v>
      </c>
      <c r="M3657">
        <f>_xlfn.XLOOKUP(tblOrders[[#This Row],[ProductID]], tblProducts[ProductID], tblProducts[CostPrice])</f>
        <v>75432</v>
      </c>
      <c r="N3657">
        <f>tblOrders[[#This Row],[Sales]]-(tblOrders[[#This Row],[CostPrice]]*tblOrders[[#This Row],[Quantity]])</f>
        <v>274478.40000000002</v>
      </c>
      <c r="O3657" t="str">
        <f>TEXT(tblOrders[[#This Row],[Date]],"mmm-yyyy")</f>
        <v>Aug-2025</v>
      </c>
      <c r="P3657" t="str">
        <f>_xlfn.XLOOKUP(tblOrders[[#This Row],[OrderID]], tblReturns[OrderID], tblReturns[Returned])</f>
        <v>No</v>
      </c>
      <c r="Q3657" t="str">
        <f>_xlfn.XLOOKUP(tblOrders[[#This Row],[OrderID]], tblShipping[OrderID], tblShipping[ShipMode])</f>
        <v>Pickup</v>
      </c>
      <c r="R3657" t="str">
        <f>IFERROR(_xlfn.XLOOKUP(A3656, tblCustomers[CustomerID], tblCustomers[CustomerName]), "Not Found")</f>
        <v>Not Found</v>
      </c>
      <c r="S3657" t="str">
        <f>IF(tblOrders[[#This Row],[Sales]]&gt;1000000,"High Value","Standard")</f>
        <v>Standard</v>
      </c>
      <c r="T3657" t="str">
        <f>_xlfn.XLOOKUP(tblOrders[[#This Row],[ProductID]], tblProducts[ProductID], tblProducts[ProductName])</f>
        <v>Product 88</v>
      </c>
      <c r="U3657">
        <f>_xlfn.XLOOKUP(tblOrders[[#This Row],[SalesRepID]], tblSalesreps[RepID], tblSalesreps[Target])</f>
        <v>17350666</v>
      </c>
    </row>
    <row r="3658" spans="1:21">
      <c r="A3658" t="s">
        <v>4455</v>
      </c>
      <c r="B3658" s="7" t="s">
        <v>918</v>
      </c>
      <c r="C3658" t="s">
        <v>569</v>
      </c>
      <c r="D3658" t="s">
        <v>617</v>
      </c>
      <c r="E3658" t="s">
        <v>13</v>
      </c>
      <c r="F3658" t="s">
        <v>51</v>
      </c>
      <c r="G3658">
        <v>8</v>
      </c>
      <c r="H3658">
        <v>0.15</v>
      </c>
      <c r="I3658" s="2">
        <v>990488</v>
      </c>
      <c r="J3658" t="str">
        <f>_xlfn.XLOOKUP(tblOrders[[#This Row],[CustomerID]], tblCustomers[CustomerID], tblCustomers[CustomerName])</f>
        <v>Customer 64</v>
      </c>
      <c r="K3658" t="str">
        <f>_xlfn.XLOOKUP(tblOrders[[#This Row],[CustomerID]], tblCustomers[CustomerID], tblCustomers[Segment])</f>
        <v>Corporate</v>
      </c>
      <c r="L3658" t="str">
        <f>_xlfn.XLOOKUP(tblOrders[[#This Row],[ProductID]], tblProducts[ProductID], tblProducts[Category])</f>
        <v>Home</v>
      </c>
      <c r="M3658">
        <f>_xlfn.XLOOKUP(tblOrders[[#This Row],[ProductID]], tblProducts[ProductID], tblProducts[CostPrice])</f>
        <v>61495</v>
      </c>
      <c r="N3658">
        <f>tblOrders[[#This Row],[Sales]]-(tblOrders[[#This Row],[CostPrice]]*tblOrders[[#This Row],[Quantity]])</f>
        <v>498528</v>
      </c>
      <c r="O3658" t="str">
        <f>TEXT(tblOrders[[#This Row],[Date]],"mmm-yyyy")</f>
        <v>May-2025</v>
      </c>
      <c r="P3658" t="str">
        <f>_xlfn.XLOOKUP(tblOrders[[#This Row],[OrderID]], tblReturns[OrderID], tblReturns[Returned])</f>
        <v>No</v>
      </c>
      <c r="Q3658" t="str">
        <f>_xlfn.XLOOKUP(tblOrders[[#This Row],[OrderID]], tblShipping[OrderID], tblShipping[ShipMode])</f>
        <v>Express</v>
      </c>
      <c r="R3658" t="str">
        <f>IFERROR(_xlfn.XLOOKUP(A3657, tblCustomers[CustomerID], tblCustomers[CustomerName]), "Not Found")</f>
        <v>Not Found</v>
      </c>
      <c r="S3658" t="str">
        <f>IF(tblOrders[[#This Row],[Sales]]&gt;1000000,"High Value","Standard")</f>
        <v>Standard</v>
      </c>
      <c r="T3658" t="str">
        <f>_xlfn.XLOOKUP(tblOrders[[#This Row],[ProductID]], tblProducts[ProductID], tblProducts[ProductName])</f>
        <v>Product 45</v>
      </c>
      <c r="U3658">
        <f>_xlfn.XLOOKUP(tblOrders[[#This Row],[SalesRepID]], tblSalesreps[RepID], tblSalesreps[Target])</f>
        <v>11852878</v>
      </c>
    </row>
    <row r="3659" spans="1:21">
      <c r="A3659" t="s">
        <v>4456</v>
      </c>
      <c r="B3659" s="7" t="s">
        <v>296</v>
      </c>
      <c r="C3659" t="s">
        <v>1086</v>
      </c>
      <c r="D3659" t="s">
        <v>137</v>
      </c>
      <c r="E3659" t="s">
        <v>105</v>
      </c>
      <c r="F3659" t="s">
        <v>51</v>
      </c>
      <c r="G3659">
        <v>4</v>
      </c>
      <c r="H3659">
        <v>0.2</v>
      </c>
      <c r="I3659" s="2">
        <v>112176</v>
      </c>
      <c r="J3659" t="str">
        <f>_xlfn.XLOOKUP(tblOrders[[#This Row],[CustomerID]], tblCustomers[CustomerID], tblCustomers[CustomerName])</f>
        <v>Customer 242</v>
      </c>
      <c r="K3659" t="str">
        <f>_xlfn.XLOOKUP(tblOrders[[#This Row],[CustomerID]], tblCustomers[CustomerID], tblCustomers[Segment])</f>
        <v>Consumer</v>
      </c>
      <c r="L3659" t="str">
        <f>_xlfn.XLOOKUP(tblOrders[[#This Row],[ProductID]], tblProducts[ProductID], tblProducts[Category])</f>
        <v>Home</v>
      </c>
      <c r="M3659">
        <f>_xlfn.XLOOKUP(tblOrders[[#This Row],[ProductID]], tblProducts[ProductID], tblProducts[CostPrice])</f>
        <v>26666</v>
      </c>
      <c r="N3659">
        <f>tblOrders[[#This Row],[Sales]]-(tblOrders[[#This Row],[CostPrice]]*tblOrders[[#This Row],[Quantity]])</f>
        <v>5512</v>
      </c>
      <c r="O3659" t="str">
        <f>TEXT(tblOrders[[#This Row],[Date]],"mmm-yyyy")</f>
        <v>Nov-2025</v>
      </c>
      <c r="P3659" t="str">
        <f>_xlfn.XLOOKUP(tblOrders[[#This Row],[OrderID]], tblReturns[OrderID], tblReturns[Returned])</f>
        <v>No</v>
      </c>
      <c r="Q3659" t="str">
        <f>_xlfn.XLOOKUP(tblOrders[[#This Row],[OrderID]], tblShipping[OrderID], tblShipping[ShipMode])</f>
        <v>Standard</v>
      </c>
      <c r="R3659" t="str">
        <f>IFERROR(_xlfn.XLOOKUP(A3658, tblCustomers[CustomerID], tblCustomers[CustomerName]), "Not Found")</f>
        <v>Not Found</v>
      </c>
      <c r="S3659" t="str">
        <f>IF(tblOrders[[#This Row],[Sales]]&gt;1000000,"High Value","Standard")</f>
        <v>Standard</v>
      </c>
      <c r="T3659" t="str">
        <f>_xlfn.XLOOKUP(tblOrders[[#This Row],[ProductID]], tblProducts[ProductID], tblProducts[ProductName])</f>
        <v>Product 76</v>
      </c>
      <c r="U3659">
        <f>_xlfn.XLOOKUP(tblOrders[[#This Row],[SalesRepID]], tblSalesreps[RepID], tblSalesreps[Target])</f>
        <v>8698154</v>
      </c>
    </row>
    <row r="3660" spans="1:21">
      <c r="A3660" t="s">
        <v>4457</v>
      </c>
      <c r="B3660" s="7" t="s">
        <v>286</v>
      </c>
      <c r="C3660" t="s">
        <v>854</v>
      </c>
      <c r="D3660" t="s">
        <v>24</v>
      </c>
      <c r="E3660" t="s">
        <v>56</v>
      </c>
      <c r="F3660" t="s">
        <v>20</v>
      </c>
      <c r="G3660">
        <v>1</v>
      </c>
      <c r="H3660">
        <v>0.1</v>
      </c>
      <c r="I3660" s="2">
        <v>60080.4</v>
      </c>
      <c r="J3660" t="str">
        <f>_xlfn.XLOOKUP(tblOrders[[#This Row],[CustomerID]], tblCustomers[CustomerID], tblCustomers[CustomerName])</f>
        <v>Customer 91</v>
      </c>
      <c r="K3660" t="str">
        <f>_xlfn.XLOOKUP(tblOrders[[#This Row],[CustomerID]], tblCustomers[CustomerID], tblCustomers[Segment])</f>
        <v>Consumer</v>
      </c>
      <c r="L3660" t="str">
        <f>_xlfn.XLOOKUP(tblOrders[[#This Row],[ProductID]], tblProducts[ProductID], tblProducts[Category])</f>
        <v>Home</v>
      </c>
      <c r="M3660">
        <f>_xlfn.XLOOKUP(tblOrders[[#This Row],[ProductID]], tblProducts[ProductID], tblProducts[CostPrice])</f>
        <v>57647</v>
      </c>
      <c r="N3660">
        <f>tblOrders[[#This Row],[Sales]]-(tblOrders[[#This Row],[CostPrice]]*tblOrders[[#This Row],[Quantity]])</f>
        <v>2433.4000000000015</v>
      </c>
      <c r="O3660" t="str">
        <f>TEXT(tblOrders[[#This Row],[Date]],"mmm-yyyy")</f>
        <v>Dec-2025</v>
      </c>
      <c r="P3660" t="str">
        <f>_xlfn.XLOOKUP(tblOrders[[#This Row],[OrderID]], tblReturns[OrderID], tblReturns[Returned])</f>
        <v>No</v>
      </c>
      <c r="Q3660" t="str">
        <f>_xlfn.XLOOKUP(tblOrders[[#This Row],[OrderID]], tblShipping[OrderID], tblShipping[ShipMode])</f>
        <v>Pickup</v>
      </c>
      <c r="R3660" t="str">
        <f>IFERROR(_xlfn.XLOOKUP(A3659, tblCustomers[CustomerID], tblCustomers[CustomerName]), "Not Found")</f>
        <v>Not Found</v>
      </c>
      <c r="S3660" t="str">
        <f>IF(tblOrders[[#This Row],[Sales]]&gt;1000000,"High Value","Standard")</f>
        <v>Standard</v>
      </c>
      <c r="T3660" t="str">
        <f>_xlfn.XLOOKUP(tblOrders[[#This Row],[ProductID]], tblProducts[ProductID], tblProducts[ProductName])</f>
        <v>Product 2</v>
      </c>
      <c r="U3660">
        <f>_xlfn.XLOOKUP(tblOrders[[#This Row],[SalesRepID]], tblSalesreps[RepID], tblSalesreps[Target])</f>
        <v>14265630</v>
      </c>
    </row>
    <row r="3661" spans="1:21">
      <c r="A3661" t="s">
        <v>4458</v>
      </c>
      <c r="B3661" s="7" t="s">
        <v>22</v>
      </c>
      <c r="C3661" t="s">
        <v>192</v>
      </c>
      <c r="D3661" t="s">
        <v>162</v>
      </c>
      <c r="E3661" t="s">
        <v>74</v>
      </c>
      <c r="F3661" t="s">
        <v>88</v>
      </c>
      <c r="G3661">
        <v>6</v>
      </c>
      <c r="H3661">
        <v>0.1</v>
      </c>
      <c r="I3661" s="2">
        <v>327245.40000000002</v>
      </c>
      <c r="J3661" t="str">
        <f>_xlfn.XLOOKUP(tblOrders[[#This Row],[CustomerID]], tblCustomers[CustomerID], tblCustomers[CustomerName])</f>
        <v>Customer 268</v>
      </c>
      <c r="K3661" t="str">
        <f>_xlfn.XLOOKUP(tblOrders[[#This Row],[CustomerID]], tblCustomers[CustomerID], tblCustomers[Segment])</f>
        <v>Consumer</v>
      </c>
      <c r="L3661" t="str">
        <f>_xlfn.XLOOKUP(tblOrders[[#This Row],[ProductID]], tblProducts[ProductID], tblProducts[Category])</f>
        <v>Furniture</v>
      </c>
      <c r="M3661">
        <f>_xlfn.XLOOKUP(tblOrders[[#This Row],[ProductID]], tblProducts[ProductID], tblProducts[CostPrice])</f>
        <v>62257</v>
      </c>
      <c r="N3661">
        <f>tblOrders[[#This Row],[Sales]]-(tblOrders[[#This Row],[CostPrice]]*tblOrders[[#This Row],[Quantity]])</f>
        <v>-46296.599999999977</v>
      </c>
      <c r="O3661" t="str">
        <f>TEXT(tblOrders[[#This Row],[Date]],"mmm-yyyy")</f>
        <v>Sep-2025</v>
      </c>
      <c r="P3661" t="str">
        <f>_xlfn.XLOOKUP(tblOrders[[#This Row],[OrderID]], tblReturns[OrderID], tblReturns[Returned])</f>
        <v>No</v>
      </c>
      <c r="Q3661" t="str">
        <f>_xlfn.XLOOKUP(tblOrders[[#This Row],[OrderID]], tblShipping[OrderID], tblShipping[ShipMode])</f>
        <v>Express</v>
      </c>
      <c r="R3661" t="str">
        <f>IFERROR(_xlfn.XLOOKUP(A3660, tblCustomers[CustomerID], tblCustomers[CustomerName]), "Not Found")</f>
        <v>Not Found</v>
      </c>
      <c r="S3661" t="str">
        <f>IF(tblOrders[[#This Row],[Sales]]&gt;1000000,"High Value","Standard")</f>
        <v>Standard</v>
      </c>
      <c r="T3661" t="str">
        <f>_xlfn.XLOOKUP(tblOrders[[#This Row],[ProductID]], tblProducts[ProductID], tblProducts[ProductName])</f>
        <v>Product 55</v>
      </c>
      <c r="U3661">
        <f>_xlfn.XLOOKUP(tblOrders[[#This Row],[SalesRepID]], tblSalesreps[RepID], tblSalesreps[Target])</f>
        <v>7254801</v>
      </c>
    </row>
    <row r="3662" spans="1:21">
      <c r="A3662" t="s">
        <v>4459</v>
      </c>
      <c r="B3662" s="7" t="s">
        <v>2316</v>
      </c>
      <c r="C3662" t="s">
        <v>1163</v>
      </c>
      <c r="D3662" t="s">
        <v>115</v>
      </c>
      <c r="E3662" t="s">
        <v>202</v>
      </c>
      <c r="F3662" t="s">
        <v>51</v>
      </c>
      <c r="G3662">
        <v>1</v>
      </c>
      <c r="H3662">
        <v>0.15</v>
      </c>
      <c r="I3662" s="2">
        <v>90080.45</v>
      </c>
      <c r="J3662" t="str">
        <f>_xlfn.XLOOKUP(tblOrders[[#This Row],[CustomerID]], tblCustomers[CustomerID], tblCustomers[CustomerName])</f>
        <v>Customer 80</v>
      </c>
      <c r="K3662" t="str">
        <f>_xlfn.XLOOKUP(tblOrders[[#This Row],[CustomerID]], tblCustomers[CustomerID], tblCustomers[Segment])</f>
        <v>SME</v>
      </c>
      <c r="L3662" t="str">
        <f>_xlfn.XLOOKUP(tblOrders[[#This Row],[ProductID]], tblProducts[ProductID], tblProducts[Category])</f>
        <v>Electronics</v>
      </c>
      <c r="M3662">
        <f>_xlfn.XLOOKUP(tblOrders[[#This Row],[ProductID]], tblProducts[ProductID], tblProducts[CostPrice])</f>
        <v>66631</v>
      </c>
      <c r="N3662">
        <f>tblOrders[[#This Row],[Sales]]-(tblOrders[[#This Row],[CostPrice]]*tblOrders[[#This Row],[Quantity]])</f>
        <v>23449.449999999997</v>
      </c>
      <c r="O3662" t="str">
        <f>TEXT(tblOrders[[#This Row],[Date]],"mmm-yyyy")</f>
        <v>Jul-2025</v>
      </c>
      <c r="P3662" t="str">
        <f>_xlfn.XLOOKUP(tblOrders[[#This Row],[OrderID]], tblReturns[OrderID], tblReturns[Returned])</f>
        <v>No</v>
      </c>
      <c r="Q3662" t="str">
        <f>_xlfn.XLOOKUP(tblOrders[[#This Row],[OrderID]], tblShipping[OrderID], tblShipping[ShipMode])</f>
        <v>Pickup</v>
      </c>
      <c r="R3662" t="str">
        <f>IFERROR(_xlfn.XLOOKUP(A3661, tblCustomers[CustomerID], tblCustomers[CustomerName]), "Not Found")</f>
        <v>Not Found</v>
      </c>
      <c r="S3662" t="str">
        <f>IF(tblOrders[[#This Row],[Sales]]&gt;1000000,"High Value","Standard")</f>
        <v>Standard</v>
      </c>
      <c r="T3662" t="str">
        <f>_xlfn.XLOOKUP(tblOrders[[#This Row],[ProductID]], tblProducts[ProductID], tblProducts[ProductName])</f>
        <v>Product 70</v>
      </c>
      <c r="U3662">
        <f>_xlfn.XLOOKUP(tblOrders[[#This Row],[SalesRepID]], tblSalesreps[RepID], tblSalesreps[Target])</f>
        <v>10652665</v>
      </c>
    </row>
    <row r="3663" spans="1:21">
      <c r="A3663" t="s">
        <v>4460</v>
      </c>
      <c r="B3663" s="7" t="s">
        <v>293</v>
      </c>
      <c r="C3663" t="s">
        <v>897</v>
      </c>
      <c r="D3663" t="s">
        <v>162</v>
      </c>
      <c r="E3663" t="s">
        <v>45</v>
      </c>
      <c r="F3663" t="s">
        <v>14</v>
      </c>
      <c r="G3663">
        <v>1</v>
      </c>
      <c r="H3663">
        <v>0.1</v>
      </c>
      <c r="I3663" s="2">
        <v>77571</v>
      </c>
      <c r="J3663" t="str">
        <f>_xlfn.XLOOKUP(tblOrders[[#This Row],[CustomerID]], tblCustomers[CustomerID], tblCustomers[CustomerName])</f>
        <v>Customer 274</v>
      </c>
      <c r="K3663" t="str">
        <f>_xlfn.XLOOKUP(tblOrders[[#This Row],[CustomerID]], tblCustomers[CustomerID], tblCustomers[Segment])</f>
        <v>Corporate</v>
      </c>
      <c r="L3663" t="str">
        <f>_xlfn.XLOOKUP(tblOrders[[#This Row],[ProductID]], tblProducts[ProductID], tblProducts[Category])</f>
        <v>Furniture</v>
      </c>
      <c r="M3663">
        <f>_xlfn.XLOOKUP(tblOrders[[#This Row],[ProductID]], tblProducts[ProductID], tblProducts[CostPrice])</f>
        <v>62257</v>
      </c>
      <c r="N3663">
        <f>tblOrders[[#This Row],[Sales]]-(tblOrders[[#This Row],[CostPrice]]*tblOrders[[#This Row],[Quantity]])</f>
        <v>15314</v>
      </c>
      <c r="O3663" t="str">
        <f>TEXT(tblOrders[[#This Row],[Date]],"mmm-yyyy")</f>
        <v>Feb-2025</v>
      </c>
      <c r="P3663" t="str">
        <f>_xlfn.XLOOKUP(tblOrders[[#This Row],[OrderID]], tblReturns[OrderID], tblReturns[Returned])</f>
        <v>No</v>
      </c>
      <c r="Q3663" t="str">
        <f>_xlfn.XLOOKUP(tblOrders[[#This Row],[OrderID]], tblShipping[OrderID], tblShipping[ShipMode])</f>
        <v>Express</v>
      </c>
      <c r="R3663" t="str">
        <f>IFERROR(_xlfn.XLOOKUP(A3662, tblCustomers[CustomerID], tblCustomers[CustomerName]), "Not Found")</f>
        <v>Not Found</v>
      </c>
      <c r="S3663" t="str">
        <f>IF(tblOrders[[#This Row],[Sales]]&gt;1000000,"High Value","Standard")</f>
        <v>Standard</v>
      </c>
      <c r="T3663" t="str">
        <f>_xlfn.XLOOKUP(tblOrders[[#This Row],[ProductID]], tblProducts[ProductID], tblProducts[ProductName])</f>
        <v>Product 55</v>
      </c>
      <c r="U3663">
        <f>_xlfn.XLOOKUP(tblOrders[[#This Row],[SalesRepID]], tblSalesreps[RepID], tblSalesreps[Target])</f>
        <v>11319839</v>
      </c>
    </row>
    <row r="3664" spans="1:21">
      <c r="A3664" t="s">
        <v>4461</v>
      </c>
      <c r="B3664" s="7" t="s">
        <v>923</v>
      </c>
      <c r="C3664" t="s">
        <v>43</v>
      </c>
      <c r="D3664" t="s">
        <v>587</v>
      </c>
      <c r="E3664" t="s">
        <v>25</v>
      </c>
      <c r="F3664" t="s">
        <v>14</v>
      </c>
      <c r="G3664">
        <v>5</v>
      </c>
      <c r="H3664">
        <v>0.1</v>
      </c>
      <c r="I3664" s="2">
        <v>39217.5</v>
      </c>
      <c r="J3664" t="str">
        <f>_xlfn.XLOOKUP(tblOrders[[#This Row],[CustomerID]], tblCustomers[CustomerID], tblCustomers[CustomerName])</f>
        <v>Customer 283</v>
      </c>
      <c r="K3664" t="str">
        <f>_xlfn.XLOOKUP(tblOrders[[#This Row],[CustomerID]], tblCustomers[CustomerID], tblCustomers[Segment])</f>
        <v>Corporate</v>
      </c>
      <c r="L3664" t="str">
        <f>_xlfn.XLOOKUP(tblOrders[[#This Row],[ProductID]], tblProducts[ProductID], tblProducts[Category])</f>
        <v>Electronics</v>
      </c>
      <c r="M3664">
        <f>_xlfn.XLOOKUP(tblOrders[[#This Row],[ProductID]], tblProducts[ProductID], tblProducts[CostPrice])</f>
        <v>67500</v>
      </c>
      <c r="N3664">
        <f>tblOrders[[#This Row],[Sales]]-(tblOrders[[#This Row],[CostPrice]]*tblOrders[[#This Row],[Quantity]])</f>
        <v>-298282.5</v>
      </c>
      <c r="O3664" t="str">
        <f>TEXT(tblOrders[[#This Row],[Date]],"mmm-yyyy")</f>
        <v>Feb-2025</v>
      </c>
      <c r="P3664" t="str">
        <f>_xlfn.XLOOKUP(tblOrders[[#This Row],[OrderID]], tblReturns[OrderID], tblReturns[Returned])</f>
        <v>No</v>
      </c>
      <c r="Q3664" t="str">
        <f>_xlfn.XLOOKUP(tblOrders[[#This Row],[OrderID]], tblShipping[OrderID], tblShipping[ShipMode])</f>
        <v>Express</v>
      </c>
      <c r="R3664" t="str">
        <f>IFERROR(_xlfn.XLOOKUP(A3663, tblCustomers[CustomerID], tblCustomers[CustomerName]), "Not Found")</f>
        <v>Not Found</v>
      </c>
      <c r="S3664" t="str">
        <f>IF(tblOrders[[#This Row],[Sales]]&gt;1000000,"High Value","Standard")</f>
        <v>Standard</v>
      </c>
      <c r="T3664" t="str">
        <f>_xlfn.XLOOKUP(tblOrders[[#This Row],[ProductID]], tblProducts[ProductID], tblProducts[ProductName])</f>
        <v>Product 97</v>
      </c>
      <c r="U3664">
        <f>_xlfn.XLOOKUP(tblOrders[[#This Row],[SalesRepID]], tblSalesreps[RepID], tblSalesreps[Target])</f>
        <v>7094914</v>
      </c>
    </row>
    <row r="3665" spans="1:21">
      <c r="A3665" t="s">
        <v>4462</v>
      </c>
      <c r="B3665" s="7" t="s">
        <v>357</v>
      </c>
      <c r="C3665" t="s">
        <v>59</v>
      </c>
      <c r="D3665" t="s">
        <v>151</v>
      </c>
      <c r="E3665" t="s">
        <v>197</v>
      </c>
      <c r="F3665" t="s">
        <v>88</v>
      </c>
      <c r="G3665">
        <v>2</v>
      </c>
      <c r="H3665">
        <v>0</v>
      </c>
      <c r="I3665" s="2">
        <v>233648</v>
      </c>
      <c r="J3665" t="str">
        <f>_xlfn.XLOOKUP(tblOrders[[#This Row],[CustomerID]], tblCustomers[CustomerID], tblCustomers[CustomerName])</f>
        <v>Customer 227</v>
      </c>
      <c r="K3665" t="str">
        <f>_xlfn.XLOOKUP(tblOrders[[#This Row],[CustomerID]], tblCustomers[CustomerID], tblCustomers[Segment])</f>
        <v>Consumer</v>
      </c>
      <c r="L3665" t="str">
        <f>_xlfn.XLOOKUP(tblOrders[[#This Row],[ProductID]], tblProducts[ProductID], tblProducts[Category])</f>
        <v>Electronics</v>
      </c>
      <c r="M3665">
        <f>_xlfn.XLOOKUP(tblOrders[[#This Row],[ProductID]], tblProducts[ProductID], tblProducts[CostPrice])</f>
        <v>63366</v>
      </c>
      <c r="N3665">
        <f>tblOrders[[#This Row],[Sales]]-(tblOrders[[#This Row],[CostPrice]]*tblOrders[[#This Row],[Quantity]])</f>
        <v>106916</v>
      </c>
      <c r="O3665" t="str">
        <f>TEXT(tblOrders[[#This Row],[Date]],"mmm-yyyy")</f>
        <v>Dec-2025</v>
      </c>
      <c r="P3665" t="str">
        <f>_xlfn.XLOOKUP(tblOrders[[#This Row],[OrderID]], tblReturns[OrderID], tblReturns[Returned])</f>
        <v>No</v>
      </c>
      <c r="Q3665" t="str">
        <f>_xlfn.XLOOKUP(tblOrders[[#This Row],[OrderID]], tblShipping[OrderID], tblShipping[ShipMode])</f>
        <v>Express</v>
      </c>
      <c r="R3665" t="str">
        <f>IFERROR(_xlfn.XLOOKUP(A3664, tblCustomers[CustomerID], tblCustomers[CustomerName]), "Not Found")</f>
        <v>Not Found</v>
      </c>
      <c r="S3665" t="str">
        <f>IF(tblOrders[[#This Row],[Sales]]&gt;1000000,"High Value","Standard")</f>
        <v>Standard</v>
      </c>
      <c r="T3665" t="str">
        <f>_xlfn.XLOOKUP(tblOrders[[#This Row],[ProductID]], tblProducts[ProductID], tblProducts[ProductName])</f>
        <v>Product 40</v>
      </c>
      <c r="U3665">
        <f>_xlfn.XLOOKUP(tblOrders[[#This Row],[SalesRepID]], tblSalesreps[RepID], tblSalesreps[Target])</f>
        <v>19562258</v>
      </c>
    </row>
    <row r="3666" spans="1:21">
      <c r="A3666" t="s">
        <v>4463</v>
      </c>
      <c r="B3666" s="7" t="s">
        <v>533</v>
      </c>
      <c r="C3666" t="s">
        <v>1250</v>
      </c>
      <c r="D3666" t="s">
        <v>12</v>
      </c>
      <c r="E3666" t="s">
        <v>35</v>
      </c>
      <c r="F3666" t="s">
        <v>14</v>
      </c>
      <c r="G3666">
        <v>1</v>
      </c>
      <c r="H3666">
        <v>0.15</v>
      </c>
      <c r="I3666" s="2">
        <v>37583.599999999999</v>
      </c>
      <c r="J3666" t="str">
        <f>_xlfn.XLOOKUP(tblOrders[[#This Row],[CustomerID]], tblCustomers[CustomerID], tblCustomers[CustomerName])</f>
        <v>Customer 291</v>
      </c>
      <c r="K3666" t="str">
        <f>_xlfn.XLOOKUP(tblOrders[[#This Row],[CustomerID]], tblCustomers[CustomerID], tblCustomers[Segment])</f>
        <v>Consumer</v>
      </c>
      <c r="L3666" t="str">
        <f>_xlfn.XLOOKUP(tblOrders[[#This Row],[ProductID]], tblProducts[ProductID], tblProducts[Category])</f>
        <v>Furniture</v>
      </c>
      <c r="M3666">
        <f>_xlfn.XLOOKUP(tblOrders[[#This Row],[ProductID]], tblProducts[ProductID], tblProducts[CostPrice])</f>
        <v>72369</v>
      </c>
      <c r="N3666">
        <f>tblOrders[[#This Row],[Sales]]-(tblOrders[[#This Row],[CostPrice]]*tblOrders[[#This Row],[Quantity]])</f>
        <v>-34785.4</v>
      </c>
      <c r="O3666" t="str">
        <f>TEXT(tblOrders[[#This Row],[Date]],"mmm-yyyy")</f>
        <v>Sep-2025</v>
      </c>
      <c r="P3666" t="str">
        <f>_xlfn.XLOOKUP(tblOrders[[#This Row],[OrderID]], tblReturns[OrderID], tblReturns[Returned])</f>
        <v>Yes</v>
      </c>
      <c r="Q3666" t="str">
        <f>_xlfn.XLOOKUP(tblOrders[[#This Row],[OrderID]], tblShipping[OrderID], tblShipping[ShipMode])</f>
        <v>Standard</v>
      </c>
      <c r="R3666" t="str">
        <f>IFERROR(_xlfn.XLOOKUP(A3665, tblCustomers[CustomerID], tblCustomers[CustomerName]), "Not Found")</f>
        <v>Not Found</v>
      </c>
      <c r="S3666" t="str">
        <f>IF(tblOrders[[#This Row],[Sales]]&gt;1000000,"High Value","Standard")</f>
        <v>Standard</v>
      </c>
      <c r="T3666" t="str">
        <f>_xlfn.XLOOKUP(tblOrders[[#This Row],[ProductID]], tblProducts[ProductID], tblProducts[ProductName])</f>
        <v>Product 19</v>
      </c>
      <c r="U3666">
        <f>_xlfn.XLOOKUP(tblOrders[[#This Row],[SalesRepID]], tblSalesreps[RepID], tblSalesreps[Target])</f>
        <v>19619177</v>
      </c>
    </row>
    <row r="3667" spans="1:21">
      <c r="A3667" t="s">
        <v>4464</v>
      </c>
      <c r="B3667" s="7" t="s">
        <v>354</v>
      </c>
      <c r="C3667" t="s">
        <v>481</v>
      </c>
      <c r="D3667" t="s">
        <v>269</v>
      </c>
      <c r="E3667" t="s">
        <v>74</v>
      </c>
      <c r="F3667" t="s">
        <v>26</v>
      </c>
      <c r="G3667">
        <v>7</v>
      </c>
      <c r="H3667">
        <v>0.15</v>
      </c>
      <c r="I3667" s="2">
        <v>294239.40000000002</v>
      </c>
      <c r="J3667" t="str">
        <f>_xlfn.XLOOKUP(tblOrders[[#This Row],[CustomerID]], tblCustomers[CustomerID], tblCustomers[CustomerName])</f>
        <v>Customer 166</v>
      </c>
      <c r="K3667" t="str">
        <f>_xlfn.XLOOKUP(tblOrders[[#This Row],[CustomerID]], tblCustomers[CustomerID], tblCustomers[Segment])</f>
        <v>SME</v>
      </c>
      <c r="L3667" t="str">
        <f>_xlfn.XLOOKUP(tblOrders[[#This Row],[ProductID]], tblProducts[ProductID], tblProducts[Category])</f>
        <v>Office</v>
      </c>
      <c r="M3667">
        <f>_xlfn.XLOOKUP(tblOrders[[#This Row],[ProductID]], tblProducts[ProductID], tblProducts[CostPrice])</f>
        <v>28606</v>
      </c>
      <c r="N3667">
        <f>tblOrders[[#This Row],[Sales]]-(tblOrders[[#This Row],[CostPrice]]*tblOrders[[#This Row],[Quantity]])</f>
        <v>93997.400000000023</v>
      </c>
      <c r="O3667" t="str">
        <f>TEXT(tblOrders[[#This Row],[Date]],"mmm-yyyy")</f>
        <v>Feb-2025</v>
      </c>
      <c r="P3667" t="str">
        <f>_xlfn.XLOOKUP(tblOrders[[#This Row],[OrderID]], tblReturns[OrderID], tblReturns[Returned])</f>
        <v>No</v>
      </c>
      <c r="Q3667" t="str">
        <f>_xlfn.XLOOKUP(tblOrders[[#This Row],[OrderID]], tblShipping[OrderID], tblShipping[ShipMode])</f>
        <v>Express</v>
      </c>
      <c r="R3667" t="str">
        <f>IFERROR(_xlfn.XLOOKUP(A3666, tblCustomers[CustomerID], tblCustomers[CustomerName]), "Not Found")</f>
        <v>Not Found</v>
      </c>
      <c r="S3667" t="str">
        <f>IF(tblOrders[[#This Row],[Sales]]&gt;1000000,"High Value","Standard")</f>
        <v>Standard</v>
      </c>
      <c r="T3667" t="str">
        <f>_xlfn.XLOOKUP(tblOrders[[#This Row],[ProductID]], tblProducts[ProductID], tblProducts[ProductName])</f>
        <v>Product 62</v>
      </c>
      <c r="U3667">
        <f>_xlfn.XLOOKUP(tblOrders[[#This Row],[SalesRepID]], tblSalesreps[RepID], tblSalesreps[Target])</f>
        <v>7254801</v>
      </c>
    </row>
    <row r="3668" spans="1:21">
      <c r="A3668" t="s">
        <v>4465</v>
      </c>
      <c r="B3668" s="7" t="s">
        <v>1618</v>
      </c>
      <c r="C3668" t="s">
        <v>470</v>
      </c>
      <c r="D3668" t="s">
        <v>945</v>
      </c>
      <c r="E3668" t="s">
        <v>186</v>
      </c>
      <c r="F3668" t="s">
        <v>88</v>
      </c>
      <c r="G3668">
        <v>5</v>
      </c>
      <c r="H3668">
        <v>0.15</v>
      </c>
      <c r="I3668" s="2">
        <v>446386</v>
      </c>
      <c r="J3668" t="str">
        <f>_xlfn.XLOOKUP(tblOrders[[#This Row],[CustomerID]], tblCustomers[CustomerID], tblCustomers[CustomerName])</f>
        <v>Customer 276</v>
      </c>
      <c r="K3668" t="str">
        <f>_xlfn.XLOOKUP(tblOrders[[#This Row],[CustomerID]], tblCustomers[CustomerID], tblCustomers[Segment])</f>
        <v>Consumer</v>
      </c>
      <c r="L3668" t="str">
        <f>_xlfn.XLOOKUP(tblOrders[[#This Row],[ProductID]], tblProducts[ProductID], tblProducts[Category])</f>
        <v>Home</v>
      </c>
      <c r="M3668">
        <f>_xlfn.XLOOKUP(tblOrders[[#This Row],[ProductID]], tblProducts[ProductID], tblProducts[CostPrice])</f>
        <v>54711</v>
      </c>
      <c r="N3668">
        <f>tblOrders[[#This Row],[Sales]]-(tblOrders[[#This Row],[CostPrice]]*tblOrders[[#This Row],[Quantity]])</f>
        <v>172831</v>
      </c>
      <c r="O3668" t="str">
        <f>TEXT(tblOrders[[#This Row],[Date]],"mmm-yyyy")</f>
        <v>Apr-2025</v>
      </c>
      <c r="P3668" t="str">
        <f>_xlfn.XLOOKUP(tblOrders[[#This Row],[OrderID]], tblReturns[OrderID], tblReturns[Returned])</f>
        <v>No</v>
      </c>
      <c r="Q3668" t="str">
        <f>_xlfn.XLOOKUP(tblOrders[[#This Row],[OrderID]], tblShipping[OrderID], tblShipping[ShipMode])</f>
        <v>Express</v>
      </c>
      <c r="R3668" t="str">
        <f>IFERROR(_xlfn.XLOOKUP(A3667, tblCustomers[CustomerID], tblCustomers[CustomerName]), "Not Found")</f>
        <v>Not Found</v>
      </c>
      <c r="S3668" t="str">
        <f>IF(tblOrders[[#This Row],[Sales]]&gt;1000000,"High Value","Standard")</f>
        <v>Standard</v>
      </c>
      <c r="T3668" t="str">
        <f>_xlfn.XLOOKUP(tblOrders[[#This Row],[ProductID]], tblProducts[ProductID], tblProducts[ProductName])</f>
        <v>Product 38</v>
      </c>
      <c r="U3668">
        <f>_xlfn.XLOOKUP(tblOrders[[#This Row],[SalesRepID]], tblSalesreps[RepID], tblSalesreps[Target])</f>
        <v>15141830</v>
      </c>
    </row>
    <row r="3669" spans="1:21">
      <c r="A3669" t="s">
        <v>4466</v>
      </c>
      <c r="B3669" s="7" t="s">
        <v>195</v>
      </c>
      <c r="C3669" t="s">
        <v>1354</v>
      </c>
      <c r="D3669" t="s">
        <v>133</v>
      </c>
      <c r="E3669" t="s">
        <v>13</v>
      </c>
      <c r="F3669" t="s">
        <v>88</v>
      </c>
      <c r="G3669">
        <v>9</v>
      </c>
      <c r="H3669">
        <v>0</v>
      </c>
      <c r="I3669" s="2">
        <v>128961</v>
      </c>
      <c r="J3669" t="str">
        <f>_xlfn.XLOOKUP(tblOrders[[#This Row],[CustomerID]], tblCustomers[CustomerID], tblCustomers[CustomerName])</f>
        <v>Customer 244</v>
      </c>
      <c r="K3669" t="str">
        <f>_xlfn.XLOOKUP(tblOrders[[#This Row],[CustomerID]], tblCustomers[CustomerID], tblCustomers[Segment])</f>
        <v>Corporate</v>
      </c>
      <c r="L3669" t="str">
        <f>_xlfn.XLOOKUP(tblOrders[[#This Row],[ProductID]], tblProducts[ProductID], tblProducts[Category])</f>
        <v>Furniture</v>
      </c>
      <c r="M3669">
        <f>_xlfn.XLOOKUP(tblOrders[[#This Row],[ProductID]], tblProducts[ProductID], tblProducts[CostPrice])</f>
        <v>53604</v>
      </c>
      <c r="N3669">
        <f>tblOrders[[#This Row],[Sales]]-(tblOrders[[#This Row],[CostPrice]]*tblOrders[[#This Row],[Quantity]])</f>
        <v>-353475</v>
      </c>
      <c r="O3669" t="str">
        <f>TEXT(tblOrders[[#This Row],[Date]],"mmm-yyyy")</f>
        <v>Oct-2025</v>
      </c>
      <c r="P3669" t="str">
        <f>_xlfn.XLOOKUP(tblOrders[[#This Row],[OrderID]], tblReturns[OrderID], tblReturns[Returned])</f>
        <v>No</v>
      </c>
      <c r="Q3669" t="str">
        <f>_xlfn.XLOOKUP(tblOrders[[#This Row],[OrderID]], tblShipping[OrderID], tblShipping[ShipMode])</f>
        <v>Standard</v>
      </c>
      <c r="R3669" t="str">
        <f>IFERROR(_xlfn.XLOOKUP(A3668, tblCustomers[CustomerID], tblCustomers[CustomerName]), "Not Found")</f>
        <v>Not Found</v>
      </c>
      <c r="S3669" t="str">
        <f>IF(tblOrders[[#This Row],[Sales]]&gt;1000000,"High Value","Standard")</f>
        <v>Standard</v>
      </c>
      <c r="T3669" t="str">
        <f>_xlfn.XLOOKUP(tblOrders[[#This Row],[ProductID]], tblProducts[ProductID], tblProducts[ProductName])</f>
        <v>Product 6</v>
      </c>
      <c r="U3669">
        <f>_xlfn.XLOOKUP(tblOrders[[#This Row],[SalesRepID]], tblSalesreps[RepID], tblSalesreps[Target])</f>
        <v>11852878</v>
      </c>
    </row>
    <row r="3670" spans="1:21">
      <c r="A3670" t="s">
        <v>4467</v>
      </c>
      <c r="B3670" s="7" t="s">
        <v>518</v>
      </c>
      <c r="C3670" t="s">
        <v>1086</v>
      </c>
      <c r="D3670" t="s">
        <v>617</v>
      </c>
      <c r="E3670" t="s">
        <v>19</v>
      </c>
      <c r="F3670" t="s">
        <v>20</v>
      </c>
      <c r="G3670">
        <v>6</v>
      </c>
      <c r="H3670">
        <v>0.1</v>
      </c>
      <c r="I3670" s="2">
        <v>69130.8</v>
      </c>
      <c r="J3670" t="str">
        <f>_xlfn.XLOOKUP(tblOrders[[#This Row],[CustomerID]], tblCustomers[CustomerID], tblCustomers[CustomerName])</f>
        <v>Customer 242</v>
      </c>
      <c r="K3670" t="str">
        <f>_xlfn.XLOOKUP(tblOrders[[#This Row],[CustomerID]], tblCustomers[CustomerID], tblCustomers[Segment])</f>
        <v>Consumer</v>
      </c>
      <c r="L3670" t="str">
        <f>_xlfn.XLOOKUP(tblOrders[[#This Row],[ProductID]], tblProducts[ProductID], tblProducts[Category])</f>
        <v>Home</v>
      </c>
      <c r="M3670">
        <f>_xlfn.XLOOKUP(tblOrders[[#This Row],[ProductID]], tblProducts[ProductID], tblProducts[CostPrice])</f>
        <v>61495</v>
      </c>
      <c r="N3670">
        <f>tblOrders[[#This Row],[Sales]]-(tblOrders[[#This Row],[CostPrice]]*tblOrders[[#This Row],[Quantity]])</f>
        <v>-299839.2</v>
      </c>
      <c r="O3670" t="str">
        <f>TEXT(tblOrders[[#This Row],[Date]],"mmm-yyyy")</f>
        <v>Apr-2025</v>
      </c>
      <c r="P3670" t="str">
        <f>_xlfn.XLOOKUP(tblOrders[[#This Row],[OrderID]], tblReturns[OrderID], tblReturns[Returned])</f>
        <v>No</v>
      </c>
      <c r="Q3670" t="str">
        <f>_xlfn.XLOOKUP(tblOrders[[#This Row],[OrderID]], tblShipping[OrderID], tblShipping[ShipMode])</f>
        <v>Standard</v>
      </c>
      <c r="R3670" t="str">
        <f>IFERROR(_xlfn.XLOOKUP(A3669, tblCustomers[CustomerID], tblCustomers[CustomerName]), "Not Found")</f>
        <v>Not Found</v>
      </c>
      <c r="S3670" t="str">
        <f>IF(tblOrders[[#This Row],[Sales]]&gt;1000000,"High Value","Standard")</f>
        <v>Standard</v>
      </c>
      <c r="T3670" t="str">
        <f>_xlfn.XLOOKUP(tblOrders[[#This Row],[ProductID]], tblProducts[ProductID], tblProducts[ProductName])</f>
        <v>Product 45</v>
      </c>
      <c r="U3670">
        <f>_xlfn.XLOOKUP(tblOrders[[#This Row],[SalesRepID]], tblSalesreps[RepID], tblSalesreps[Target])</f>
        <v>11347243</v>
      </c>
    </row>
    <row r="3671" spans="1:21">
      <c r="A3671" t="s">
        <v>4468</v>
      </c>
      <c r="B3671" s="7" t="s">
        <v>930</v>
      </c>
      <c r="C3671" t="s">
        <v>487</v>
      </c>
      <c r="D3671" t="s">
        <v>744</v>
      </c>
      <c r="E3671" t="s">
        <v>74</v>
      </c>
      <c r="F3671" t="s">
        <v>88</v>
      </c>
      <c r="G3671">
        <v>5</v>
      </c>
      <c r="H3671">
        <v>0.2</v>
      </c>
      <c r="I3671" s="2">
        <v>339724</v>
      </c>
      <c r="J3671" t="str">
        <f>_xlfn.XLOOKUP(tblOrders[[#This Row],[CustomerID]], tblCustomers[CustomerID], tblCustomers[CustomerName])</f>
        <v>Customer 297</v>
      </c>
      <c r="K3671" t="str">
        <f>_xlfn.XLOOKUP(tblOrders[[#This Row],[CustomerID]], tblCustomers[CustomerID], tblCustomers[Segment])</f>
        <v>Corporate</v>
      </c>
      <c r="L3671" t="str">
        <f>_xlfn.XLOOKUP(tblOrders[[#This Row],[ProductID]], tblProducts[ProductID], tblProducts[Category])</f>
        <v>Electronics</v>
      </c>
      <c r="M3671">
        <f>_xlfn.XLOOKUP(tblOrders[[#This Row],[ProductID]], tblProducts[ProductID], tblProducts[CostPrice])</f>
        <v>37361</v>
      </c>
      <c r="N3671">
        <f>tblOrders[[#This Row],[Sales]]-(tblOrders[[#This Row],[CostPrice]]*tblOrders[[#This Row],[Quantity]])</f>
        <v>152919</v>
      </c>
      <c r="O3671" t="str">
        <f>TEXT(tblOrders[[#This Row],[Date]],"mmm-yyyy")</f>
        <v>Feb-2025</v>
      </c>
      <c r="P3671" t="str">
        <f>_xlfn.XLOOKUP(tblOrders[[#This Row],[OrderID]], tblReturns[OrderID], tblReturns[Returned])</f>
        <v>No</v>
      </c>
      <c r="Q3671" t="str">
        <f>_xlfn.XLOOKUP(tblOrders[[#This Row],[OrderID]], tblShipping[OrderID], tblShipping[ShipMode])</f>
        <v>Pickup</v>
      </c>
      <c r="R3671" t="str">
        <f>IFERROR(_xlfn.XLOOKUP(A3670, tblCustomers[CustomerID], tblCustomers[CustomerName]), "Not Found")</f>
        <v>Not Found</v>
      </c>
      <c r="S3671" t="str">
        <f>IF(tblOrders[[#This Row],[Sales]]&gt;1000000,"High Value","Standard")</f>
        <v>Standard</v>
      </c>
      <c r="T3671" t="str">
        <f>_xlfn.XLOOKUP(tblOrders[[#This Row],[ProductID]], tblProducts[ProductID], tblProducts[ProductName])</f>
        <v>Product 72</v>
      </c>
      <c r="U3671">
        <f>_xlfn.XLOOKUP(tblOrders[[#This Row],[SalesRepID]], tblSalesreps[RepID], tblSalesreps[Target])</f>
        <v>7254801</v>
      </c>
    </row>
    <row r="3672" spans="1:21">
      <c r="A3672" t="s">
        <v>4469</v>
      </c>
      <c r="B3672" s="7" t="s">
        <v>2290</v>
      </c>
      <c r="C3672" t="s">
        <v>669</v>
      </c>
      <c r="D3672" t="s">
        <v>945</v>
      </c>
      <c r="E3672" t="s">
        <v>25</v>
      </c>
      <c r="F3672" t="s">
        <v>51</v>
      </c>
      <c r="G3672">
        <v>4</v>
      </c>
      <c r="H3672">
        <v>0.05</v>
      </c>
      <c r="I3672" s="2">
        <v>270343.40000000002</v>
      </c>
      <c r="J3672" t="str">
        <f>_xlfn.XLOOKUP(tblOrders[[#This Row],[CustomerID]], tblCustomers[CustomerID], tblCustomers[CustomerName])</f>
        <v>Customer 83</v>
      </c>
      <c r="K3672" t="str">
        <f>_xlfn.XLOOKUP(tblOrders[[#This Row],[CustomerID]], tblCustomers[CustomerID], tblCustomers[Segment])</f>
        <v>Consumer</v>
      </c>
      <c r="L3672" t="str">
        <f>_xlfn.XLOOKUP(tblOrders[[#This Row],[ProductID]], tblProducts[ProductID], tblProducts[Category])</f>
        <v>Home</v>
      </c>
      <c r="M3672">
        <f>_xlfn.XLOOKUP(tblOrders[[#This Row],[ProductID]], tblProducts[ProductID], tblProducts[CostPrice])</f>
        <v>54711</v>
      </c>
      <c r="N3672">
        <f>tblOrders[[#This Row],[Sales]]-(tblOrders[[#This Row],[CostPrice]]*tblOrders[[#This Row],[Quantity]])</f>
        <v>51499.400000000023</v>
      </c>
      <c r="O3672" t="str">
        <f>TEXT(tblOrders[[#This Row],[Date]],"mmm-yyyy")</f>
        <v>Mar-2025</v>
      </c>
      <c r="P3672" t="str">
        <f>_xlfn.XLOOKUP(tblOrders[[#This Row],[OrderID]], tblReturns[OrderID], tblReturns[Returned])</f>
        <v>No</v>
      </c>
      <c r="Q3672" t="str">
        <f>_xlfn.XLOOKUP(tblOrders[[#This Row],[OrderID]], tblShipping[OrderID], tblShipping[ShipMode])</f>
        <v>Standard</v>
      </c>
      <c r="R3672" t="str">
        <f>IFERROR(_xlfn.XLOOKUP(A3671, tblCustomers[CustomerID], tblCustomers[CustomerName]), "Not Found")</f>
        <v>Not Found</v>
      </c>
      <c r="S3672" t="str">
        <f>IF(tblOrders[[#This Row],[Sales]]&gt;1000000,"High Value","Standard")</f>
        <v>Standard</v>
      </c>
      <c r="T3672" t="str">
        <f>_xlfn.XLOOKUP(tblOrders[[#This Row],[ProductID]], tblProducts[ProductID], tblProducts[ProductName])</f>
        <v>Product 38</v>
      </c>
      <c r="U3672">
        <f>_xlfn.XLOOKUP(tblOrders[[#This Row],[SalesRepID]], tblSalesreps[RepID], tblSalesreps[Target])</f>
        <v>7094914</v>
      </c>
    </row>
    <row r="3673" spans="1:21">
      <c r="A3673" t="s">
        <v>4470</v>
      </c>
      <c r="B3673" s="7" t="s">
        <v>221</v>
      </c>
      <c r="C3673" t="s">
        <v>916</v>
      </c>
      <c r="D3673" t="s">
        <v>137</v>
      </c>
      <c r="E3673" t="s">
        <v>186</v>
      </c>
      <c r="F3673" t="s">
        <v>20</v>
      </c>
      <c r="G3673">
        <v>2</v>
      </c>
      <c r="H3673">
        <v>0.05</v>
      </c>
      <c r="I3673" s="2">
        <v>72146.8</v>
      </c>
      <c r="J3673" t="str">
        <f>_xlfn.XLOOKUP(tblOrders[[#This Row],[CustomerID]], tblCustomers[CustomerID], tblCustomers[CustomerName])</f>
        <v>Customer 60</v>
      </c>
      <c r="K3673" t="str">
        <f>_xlfn.XLOOKUP(tblOrders[[#This Row],[CustomerID]], tblCustomers[CustomerID], tblCustomers[Segment])</f>
        <v>Consumer</v>
      </c>
      <c r="L3673" t="str">
        <f>_xlfn.XLOOKUP(tblOrders[[#This Row],[ProductID]], tblProducts[ProductID], tblProducts[Category])</f>
        <v>Home</v>
      </c>
      <c r="M3673">
        <f>_xlfn.XLOOKUP(tblOrders[[#This Row],[ProductID]], tblProducts[ProductID], tblProducts[CostPrice])</f>
        <v>26666</v>
      </c>
      <c r="N3673">
        <f>tblOrders[[#This Row],[Sales]]-(tblOrders[[#This Row],[CostPrice]]*tblOrders[[#This Row],[Quantity]])</f>
        <v>18814.800000000003</v>
      </c>
      <c r="O3673" t="str">
        <f>TEXT(tblOrders[[#This Row],[Date]],"mmm-yyyy")</f>
        <v>Jun-2025</v>
      </c>
      <c r="P3673" t="str">
        <f>_xlfn.XLOOKUP(tblOrders[[#This Row],[OrderID]], tblReturns[OrderID], tblReturns[Returned])</f>
        <v>No</v>
      </c>
      <c r="Q3673" t="str">
        <f>_xlfn.XLOOKUP(tblOrders[[#This Row],[OrderID]], tblShipping[OrderID], tblShipping[ShipMode])</f>
        <v>Standard</v>
      </c>
      <c r="R3673" t="str">
        <f>IFERROR(_xlfn.XLOOKUP(A3672, tblCustomers[CustomerID], tblCustomers[CustomerName]), "Not Found")</f>
        <v>Not Found</v>
      </c>
      <c r="S3673" t="str">
        <f>IF(tblOrders[[#This Row],[Sales]]&gt;1000000,"High Value","Standard")</f>
        <v>Standard</v>
      </c>
      <c r="T3673" t="str">
        <f>_xlfn.XLOOKUP(tblOrders[[#This Row],[ProductID]], tblProducts[ProductID], tblProducts[ProductName])</f>
        <v>Product 76</v>
      </c>
      <c r="U3673">
        <f>_xlfn.XLOOKUP(tblOrders[[#This Row],[SalesRepID]], tblSalesreps[RepID], tblSalesreps[Target])</f>
        <v>15141830</v>
      </c>
    </row>
    <row r="3674" spans="1:21">
      <c r="A3674" t="s">
        <v>4471</v>
      </c>
      <c r="B3674" s="7" t="s">
        <v>1113</v>
      </c>
      <c r="C3674" t="s">
        <v>103</v>
      </c>
      <c r="D3674" t="s">
        <v>377</v>
      </c>
      <c r="E3674" t="s">
        <v>25</v>
      </c>
      <c r="F3674" t="s">
        <v>51</v>
      </c>
      <c r="G3674">
        <v>1</v>
      </c>
      <c r="H3674">
        <v>0.1</v>
      </c>
      <c r="I3674" s="2">
        <v>106551.9</v>
      </c>
      <c r="J3674" t="str">
        <f>_xlfn.XLOOKUP(tblOrders[[#This Row],[CustomerID]], tblCustomers[CustomerID], tblCustomers[CustomerName])</f>
        <v>Customer 215</v>
      </c>
      <c r="K3674" t="str">
        <f>_xlfn.XLOOKUP(tblOrders[[#This Row],[CustomerID]], tblCustomers[CustomerID], tblCustomers[Segment])</f>
        <v>Corporate</v>
      </c>
      <c r="L3674" t="str">
        <f>_xlfn.XLOOKUP(tblOrders[[#This Row],[ProductID]], tblProducts[ProductID], tblProducts[Category])</f>
        <v>Home</v>
      </c>
      <c r="M3674">
        <f>_xlfn.XLOOKUP(tblOrders[[#This Row],[ProductID]], tblProducts[ProductID], tblProducts[CostPrice])</f>
        <v>38053</v>
      </c>
      <c r="N3674">
        <f>tblOrders[[#This Row],[Sales]]-(tblOrders[[#This Row],[CostPrice]]*tblOrders[[#This Row],[Quantity]])</f>
        <v>68498.899999999994</v>
      </c>
      <c r="O3674" t="str">
        <f>TEXT(tblOrders[[#This Row],[Date]],"mmm-yyyy")</f>
        <v>Mar-2025</v>
      </c>
      <c r="P3674" t="str">
        <f>_xlfn.XLOOKUP(tblOrders[[#This Row],[OrderID]], tblReturns[OrderID], tblReturns[Returned])</f>
        <v>No</v>
      </c>
      <c r="Q3674" t="str">
        <f>_xlfn.XLOOKUP(tblOrders[[#This Row],[OrderID]], tblShipping[OrderID], tblShipping[ShipMode])</f>
        <v>Pickup</v>
      </c>
      <c r="R3674" t="str">
        <f>IFERROR(_xlfn.XLOOKUP(A3673, tblCustomers[CustomerID], tblCustomers[CustomerName]), "Not Found")</f>
        <v>Not Found</v>
      </c>
      <c r="S3674" t="str">
        <f>IF(tblOrders[[#This Row],[Sales]]&gt;1000000,"High Value","Standard")</f>
        <v>Standard</v>
      </c>
      <c r="T3674" t="str">
        <f>_xlfn.XLOOKUP(tblOrders[[#This Row],[ProductID]], tblProducts[ProductID], tblProducts[ProductName])</f>
        <v>Product 82</v>
      </c>
      <c r="U3674">
        <f>_xlfn.XLOOKUP(tblOrders[[#This Row],[SalesRepID]], tblSalesreps[RepID], tblSalesreps[Target])</f>
        <v>7094914</v>
      </c>
    </row>
    <row r="3675" spans="1:21">
      <c r="A3675" t="s">
        <v>4472</v>
      </c>
      <c r="B3675" s="7" t="s">
        <v>184</v>
      </c>
      <c r="C3675" t="s">
        <v>444</v>
      </c>
      <c r="D3675" t="s">
        <v>585</v>
      </c>
      <c r="E3675" t="s">
        <v>25</v>
      </c>
      <c r="F3675" t="s">
        <v>20</v>
      </c>
      <c r="G3675">
        <v>5</v>
      </c>
      <c r="H3675">
        <v>0.2</v>
      </c>
      <c r="I3675" s="2">
        <v>281128</v>
      </c>
      <c r="J3675" t="str">
        <f>_xlfn.XLOOKUP(tblOrders[[#This Row],[CustomerID]], tblCustomers[CustomerID], tblCustomers[CustomerName])</f>
        <v>Customer 261</v>
      </c>
      <c r="K3675" t="str">
        <f>_xlfn.XLOOKUP(tblOrders[[#This Row],[CustomerID]], tblCustomers[CustomerID], tblCustomers[Segment])</f>
        <v>Corporate</v>
      </c>
      <c r="L3675" t="str">
        <f>_xlfn.XLOOKUP(tblOrders[[#This Row],[ProductID]], tblProducts[ProductID], tblProducts[Category])</f>
        <v>Office</v>
      </c>
      <c r="M3675">
        <f>_xlfn.XLOOKUP(tblOrders[[#This Row],[ProductID]], tblProducts[ProductID], tblProducts[CostPrice])</f>
        <v>49623</v>
      </c>
      <c r="N3675">
        <f>tblOrders[[#This Row],[Sales]]-(tblOrders[[#This Row],[CostPrice]]*tblOrders[[#This Row],[Quantity]])</f>
        <v>33013</v>
      </c>
      <c r="O3675" t="str">
        <f>TEXT(tblOrders[[#This Row],[Date]],"mmm-yyyy")</f>
        <v>May-2025</v>
      </c>
      <c r="P3675" t="str">
        <f>_xlfn.XLOOKUP(tblOrders[[#This Row],[OrderID]], tblReturns[OrderID], tblReturns[Returned])</f>
        <v>No</v>
      </c>
      <c r="Q3675" t="str">
        <f>_xlfn.XLOOKUP(tblOrders[[#This Row],[OrderID]], tblShipping[OrderID], tblShipping[ShipMode])</f>
        <v>Express</v>
      </c>
      <c r="R3675" t="str">
        <f>IFERROR(_xlfn.XLOOKUP(A3674, tblCustomers[CustomerID], tblCustomers[CustomerName]), "Not Found")</f>
        <v>Not Found</v>
      </c>
      <c r="S3675" t="str">
        <f>IF(tblOrders[[#This Row],[Sales]]&gt;1000000,"High Value","Standard")</f>
        <v>Standard</v>
      </c>
      <c r="T3675" t="str">
        <f>_xlfn.XLOOKUP(tblOrders[[#This Row],[ProductID]], tblProducts[ProductID], tblProducts[ProductName])</f>
        <v>Product 54</v>
      </c>
      <c r="U3675">
        <f>_xlfn.XLOOKUP(tblOrders[[#This Row],[SalesRepID]], tblSalesreps[RepID], tblSalesreps[Target])</f>
        <v>7094914</v>
      </c>
    </row>
    <row r="3676" spans="1:21">
      <c r="A3676" t="s">
        <v>4473</v>
      </c>
      <c r="B3676" s="7" t="s">
        <v>698</v>
      </c>
      <c r="C3676" t="s">
        <v>144</v>
      </c>
      <c r="D3676" t="s">
        <v>902</v>
      </c>
      <c r="E3676" t="s">
        <v>197</v>
      </c>
      <c r="F3676" t="s">
        <v>88</v>
      </c>
      <c r="G3676">
        <v>10</v>
      </c>
      <c r="H3676">
        <v>0.1</v>
      </c>
      <c r="I3676" s="2">
        <v>1292391</v>
      </c>
      <c r="J3676" t="str">
        <f>_xlfn.XLOOKUP(tblOrders[[#This Row],[CustomerID]], tblCustomers[CustomerID], tblCustomers[CustomerName])</f>
        <v>Customer 156</v>
      </c>
      <c r="K3676" t="str">
        <f>_xlfn.XLOOKUP(tblOrders[[#This Row],[CustomerID]], tblCustomers[CustomerID], tblCustomers[Segment])</f>
        <v>Consumer</v>
      </c>
      <c r="L3676" t="str">
        <f>_xlfn.XLOOKUP(tblOrders[[#This Row],[ProductID]], tblProducts[ProductID], tblProducts[Category])</f>
        <v>Furniture</v>
      </c>
      <c r="M3676">
        <f>_xlfn.XLOOKUP(tblOrders[[#This Row],[ProductID]], tblProducts[ProductID], tblProducts[CostPrice])</f>
        <v>44361</v>
      </c>
      <c r="N3676">
        <f>tblOrders[[#This Row],[Sales]]-(tblOrders[[#This Row],[CostPrice]]*tblOrders[[#This Row],[Quantity]])</f>
        <v>848781</v>
      </c>
      <c r="O3676" t="str">
        <f>TEXT(tblOrders[[#This Row],[Date]],"mmm-yyyy")</f>
        <v>Aug-2025</v>
      </c>
      <c r="P3676" t="str">
        <f>_xlfn.XLOOKUP(tblOrders[[#This Row],[OrderID]], tblReturns[OrderID], tblReturns[Returned])</f>
        <v>Yes</v>
      </c>
      <c r="Q3676" t="str">
        <f>_xlfn.XLOOKUP(tblOrders[[#This Row],[OrderID]], tblShipping[OrderID], tblShipping[ShipMode])</f>
        <v>Express</v>
      </c>
      <c r="R3676" t="str">
        <f>IFERROR(_xlfn.XLOOKUP(A3675, tblCustomers[CustomerID], tblCustomers[CustomerName]), "Not Found")</f>
        <v>Not Found</v>
      </c>
      <c r="S3676" t="str">
        <f>IF(tblOrders[[#This Row],[Sales]]&gt;1000000,"High Value","Standard")</f>
        <v>High Value</v>
      </c>
      <c r="T3676" t="str">
        <f>_xlfn.XLOOKUP(tblOrders[[#This Row],[ProductID]], tblProducts[ProductID], tblProducts[ProductName])</f>
        <v>Product 3</v>
      </c>
      <c r="U3676">
        <f>_xlfn.XLOOKUP(tblOrders[[#This Row],[SalesRepID]], tblSalesreps[RepID], tblSalesreps[Target])</f>
        <v>19562258</v>
      </c>
    </row>
    <row r="3677" spans="1:21">
      <c r="A3677" t="s">
        <v>4474</v>
      </c>
      <c r="B3677" s="7" t="s">
        <v>2527</v>
      </c>
      <c r="C3677" t="s">
        <v>716</v>
      </c>
      <c r="D3677" t="s">
        <v>587</v>
      </c>
      <c r="E3677" t="s">
        <v>87</v>
      </c>
      <c r="F3677" t="s">
        <v>26</v>
      </c>
      <c r="G3677">
        <v>7</v>
      </c>
      <c r="H3677">
        <v>0.2</v>
      </c>
      <c r="I3677" s="2">
        <v>506951.2</v>
      </c>
      <c r="J3677" t="str">
        <f>_xlfn.XLOOKUP(tblOrders[[#This Row],[CustomerID]], tblCustomers[CustomerID], tblCustomers[CustomerName])</f>
        <v>Customer 121</v>
      </c>
      <c r="K3677" t="str">
        <f>_xlfn.XLOOKUP(tblOrders[[#This Row],[CustomerID]], tblCustomers[CustomerID], tblCustomers[Segment])</f>
        <v>Corporate</v>
      </c>
      <c r="L3677" t="str">
        <f>_xlfn.XLOOKUP(tblOrders[[#This Row],[ProductID]], tblProducts[ProductID], tblProducts[Category])</f>
        <v>Electronics</v>
      </c>
      <c r="M3677">
        <f>_xlfn.XLOOKUP(tblOrders[[#This Row],[ProductID]], tblProducts[ProductID], tblProducts[CostPrice])</f>
        <v>67500</v>
      </c>
      <c r="N3677">
        <f>tblOrders[[#This Row],[Sales]]-(tblOrders[[#This Row],[CostPrice]]*tblOrders[[#This Row],[Quantity]])</f>
        <v>34451.200000000012</v>
      </c>
      <c r="O3677" t="str">
        <f>TEXT(tblOrders[[#This Row],[Date]],"mmm-yyyy")</f>
        <v>Sep-2025</v>
      </c>
      <c r="P3677" t="str">
        <f>_xlfn.XLOOKUP(tblOrders[[#This Row],[OrderID]], tblReturns[OrderID], tblReturns[Returned])</f>
        <v>No</v>
      </c>
      <c r="Q3677" t="str">
        <f>_xlfn.XLOOKUP(tblOrders[[#This Row],[OrderID]], tblShipping[OrderID], tblShipping[ShipMode])</f>
        <v>Pickup</v>
      </c>
      <c r="R3677" t="str">
        <f>IFERROR(_xlfn.XLOOKUP(A3676, tblCustomers[CustomerID], tblCustomers[CustomerName]), "Not Found")</f>
        <v>Not Found</v>
      </c>
      <c r="S3677" t="str">
        <f>IF(tblOrders[[#This Row],[Sales]]&gt;1000000,"High Value","Standard")</f>
        <v>Standard</v>
      </c>
      <c r="T3677" t="str">
        <f>_xlfn.XLOOKUP(tblOrders[[#This Row],[ProductID]], tblProducts[ProductID], tblProducts[ProductName])</f>
        <v>Product 97</v>
      </c>
      <c r="U3677">
        <f>_xlfn.XLOOKUP(tblOrders[[#This Row],[SalesRepID]], tblSalesreps[RepID], tblSalesreps[Target])</f>
        <v>18500989</v>
      </c>
    </row>
    <row r="3678" spans="1:21">
      <c r="A3678" t="s">
        <v>4475</v>
      </c>
      <c r="B3678" s="7" t="s">
        <v>1810</v>
      </c>
      <c r="C3678" t="s">
        <v>674</v>
      </c>
      <c r="D3678" t="s">
        <v>44</v>
      </c>
      <c r="E3678" t="s">
        <v>74</v>
      </c>
      <c r="F3678" t="s">
        <v>26</v>
      </c>
      <c r="G3678">
        <v>5</v>
      </c>
      <c r="H3678">
        <v>0.1</v>
      </c>
      <c r="I3678" s="2">
        <v>362682</v>
      </c>
      <c r="J3678" t="str">
        <f>_xlfn.XLOOKUP(tblOrders[[#This Row],[CustomerID]], tblCustomers[CustomerID], tblCustomers[CustomerName])</f>
        <v>Customer 31</v>
      </c>
      <c r="K3678" t="str">
        <f>_xlfn.XLOOKUP(tblOrders[[#This Row],[CustomerID]], tblCustomers[CustomerID], tblCustomers[Segment])</f>
        <v>Consumer</v>
      </c>
      <c r="L3678" t="str">
        <f>_xlfn.XLOOKUP(tblOrders[[#This Row],[ProductID]], tblProducts[ProductID], tblProducts[Category])</f>
        <v>Furniture</v>
      </c>
      <c r="M3678">
        <f>_xlfn.XLOOKUP(tblOrders[[#This Row],[ProductID]], tblProducts[ProductID], tblProducts[CostPrice])</f>
        <v>48953</v>
      </c>
      <c r="N3678">
        <f>tblOrders[[#This Row],[Sales]]-(tblOrders[[#This Row],[CostPrice]]*tblOrders[[#This Row],[Quantity]])</f>
        <v>117917</v>
      </c>
      <c r="O3678" t="str">
        <f>TEXT(tblOrders[[#This Row],[Date]],"mmm-yyyy")</f>
        <v>Nov-2025</v>
      </c>
      <c r="P3678" t="str">
        <f>_xlfn.XLOOKUP(tblOrders[[#This Row],[OrderID]], tblReturns[OrderID], tblReturns[Returned])</f>
        <v>No</v>
      </c>
      <c r="Q3678" t="str">
        <f>_xlfn.XLOOKUP(tblOrders[[#This Row],[OrderID]], tblShipping[OrderID], tblShipping[ShipMode])</f>
        <v>Express</v>
      </c>
      <c r="R3678" t="str">
        <f>IFERROR(_xlfn.XLOOKUP(A3677, tblCustomers[CustomerID], tblCustomers[CustomerName]), "Not Found")</f>
        <v>Not Found</v>
      </c>
      <c r="S3678" t="str">
        <f>IF(tblOrders[[#This Row],[Sales]]&gt;1000000,"High Value","Standard")</f>
        <v>Standard</v>
      </c>
      <c r="T3678" t="str">
        <f>_xlfn.XLOOKUP(tblOrders[[#This Row],[ProductID]], tblProducts[ProductID], tblProducts[ProductName])</f>
        <v>Product 56</v>
      </c>
      <c r="U3678">
        <f>_xlfn.XLOOKUP(tblOrders[[#This Row],[SalesRepID]], tblSalesreps[RepID], tblSalesreps[Target])</f>
        <v>7254801</v>
      </c>
    </row>
    <row r="3679" spans="1:21">
      <c r="A3679" t="s">
        <v>4476</v>
      </c>
      <c r="B3679" s="7" t="s">
        <v>701</v>
      </c>
      <c r="C3679" t="s">
        <v>854</v>
      </c>
      <c r="D3679" t="s">
        <v>151</v>
      </c>
      <c r="E3679" t="s">
        <v>50</v>
      </c>
      <c r="F3679" t="s">
        <v>51</v>
      </c>
      <c r="G3679">
        <v>3</v>
      </c>
      <c r="H3679">
        <v>0.1</v>
      </c>
      <c r="I3679" s="2">
        <v>154172.70000000001</v>
      </c>
      <c r="J3679" t="str">
        <f>_xlfn.XLOOKUP(tblOrders[[#This Row],[CustomerID]], tblCustomers[CustomerID], tblCustomers[CustomerName])</f>
        <v>Customer 91</v>
      </c>
      <c r="K3679" t="str">
        <f>_xlfn.XLOOKUP(tblOrders[[#This Row],[CustomerID]], tblCustomers[CustomerID], tblCustomers[Segment])</f>
        <v>Consumer</v>
      </c>
      <c r="L3679" t="str">
        <f>_xlfn.XLOOKUP(tblOrders[[#This Row],[ProductID]], tblProducts[ProductID], tblProducts[Category])</f>
        <v>Electronics</v>
      </c>
      <c r="M3679">
        <f>_xlfn.XLOOKUP(tblOrders[[#This Row],[ProductID]], tblProducts[ProductID], tblProducts[CostPrice])</f>
        <v>63366</v>
      </c>
      <c r="N3679">
        <f>tblOrders[[#This Row],[Sales]]-(tblOrders[[#This Row],[CostPrice]]*tblOrders[[#This Row],[Quantity]])</f>
        <v>-35925.299999999988</v>
      </c>
      <c r="O3679" t="str">
        <f>TEXT(tblOrders[[#This Row],[Date]],"mmm-yyyy")</f>
        <v>Jan-2025</v>
      </c>
      <c r="P3679" t="str">
        <f>_xlfn.XLOOKUP(tblOrders[[#This Row],[OrderID]], tblReturns[OrderID], tblReturns[Returned])</f>
        <v>No</v>
      </c>
      <c r="Q3679" t="str">
        <f>_xlfn.XLOOKUP(tblOrders[[#This Row],[OrderID]], tblShipping[OrderID], tblShipping[ShipMode])</f>
        <v>Express</v>
      </c>
      <c r="R3679" t="str">
        <f>IFERROR(_xlfn.XLOOKUP(A3678, tblCustomers[CustomerID], tblCustomers[CustomerName]), "Not Found")</f>
        <v>Not Found</v>
      </c>
      <c r="S3679" t="str">
        <f>IF(tblOrders[[#This Row],[Sales]]&gt;1000000,"High Value","Standard")</f>
        <v>Standard</v>
      </c>
      <c r="T3679" t="str">
        <f>_xlfn.XLOOKUP(tblOrders[[#This Row],[ProductID]], tblProducts[ProductID], tblProducts[ProductName])</f>
        <v>Product 40</v>
      </c>
      <c r="U3679">
        <f>_xlfn.XLOOKUP(tblOrders[[#This Row],[SalesRepID]], tblSalesreps[RepID], tblSalesreps[Target])</f>
        <v>17350666</v>
      </c>
    </row>
    <row r="3680" spans="1:21">
      <c r="A3680" t="s">
        <v>4477</v>
      </c>
      <c r="B3680" s="7" t="s">
        <v>961</v>
      </c>
      <c r="C3680" t="s">
        <v>1079</v>
      </c>
      <c r="D3680" t="s">
        <v>585</v>
      </c>
      <c r="E3680" t="s">
        <v>69</v>
      </c>
      <c r="F3680" t="s">
        <v>14</v>
      </c>
      <c r="G3680">
        <v>5</v>
      </c>
      <c r="H3680">
        <v>0.05</v>
      </c>
      <c r="I3680" s="2">
        <v>435446.75</v>
      </c>
      <c r="J3680" t="str">
        <f>_xlfn.XLOOKUP(tblOrders[[#This Row],[CustomerID]], tblCustomers[CustomerID], tblCustomers[CustomerName])</f>
        <v>Customer 185</v>
      </c>
      <c r="K3680" t="str">
        <f>_xlfn.XLOOKUP(tblOrders[[#This Row],[CustomerID]], tblCustomers[CustomerID], tblCustomers[Segment])</f>
        <v>Consumer</v>
      </c>
      <c r="L3680" t="str">
        <f>_xlfn.XLOOKUP(tblOrders[[#This Row],[ProductID]], tblProducts[ProductID], tblProducts[Category])</f>
        <v>Office</v>
      </c>
      <c r="M3680">
        <f>_xlfn.XLOOKUP(tblOrders[[#This Row],[ProductID]], tblProducts[ProductID], tblProducts[CostPrice])</f>
        <v>49623</v>
      </c>
      <c r="N3680">
        <f>tblOrders[[#This Row],[Sales]]-(tblOrders[[#This Row],[CostPrice]]*tblOrders[[#This Row],[Quantity]])</f>
        <v>187331.75</v>
      </c>
      <c r="O3680" t="str">
        <f>TEXT(tblOrders[[#This Row],[Date]],"mmm-yyyy")</f>
        <v>May-2025</v>
      </c>
      <c r="P3680" t="str">
        <f>_xlfn.XLOOKUP(tblOrders[[#This Row],[OrderID]], tblReturns[OrderID], tblReturns[Returned])</f>
        <v>No</v>
      </c>
      <c r="Q3680" t="str">
        <f>_xlfn.XLOOKUP(tblOrders[[#This Row],[OrderID]], tblShipping[OrderID], tblShipping[ShipMode])</f>
        <v>Standard</v>
      </c>
      <c r="R3680" t="str">
        <f>IFERROR(_xlfn.XLOOKUP(A3679, tblCustomers[CustomerID], tblCustomers[CustomerName]), "Not Found")</f>
        <v>Not Found</v>
      </c>
      <c r="S3680" t="str">
        <f>IF(tblOrders[[#This Row],[Sales]]&gt;1000000,"High Value","Standard")</f>
        <v>Standard</v>
      </c>
      <c r="T3680" t="str">
        <f>_xlfn.XLOOKUP(tblOrders[[#This Row],[ProductID]], tblProducts[ProductID], tblProducts[ProductName])</f>
        <v>Product 54</v>
      </c>
      <c r="U3680">
        <f>_xlfn.XLOOKUP(tblOrders[[#This Row],[SalesRepID]], tblSalesreps[RepID], tblSalesreps[Target])</f>
        <v>19473459</v>
      </c>
    </row>
    <row r="3681" spans="1:21">
      <c r="A3681" t="s">
        <v>4478</v>
      </c>
      <c r="B3681" s="7" t="s">
        <v>1005</v>
      </c>
      <c r="C3681" t="s">
        <v>418</v>
      </c>
      <c r="D3681" t="s">
        <v>178</v>
      </c>
      <c r="E3681" t="s">
        <v>50</v>
      </c>
      <c r="F3681" t="s">
        <v>51</v>
      </c>
      <c r="G3681">
        <v>10</v>
      </c>
      <c r="H3681">
        <v>0.1</v>
      </c>
      <c r="I3681" s="2">
        <v>866961</v>
      </c>
      <c r="J3681" t="str">
        <f>_xlfn.XLOOKUP(tblOrders[[#This Row],[CustomerID]], tblCustomers[CustomerID], tblCustomers[CustomerName])</f>
        <v>Customer 113</v>
      </c>
      <c r="K3681" t="str">
        <f>_xlfn.XLOOKUP(tblOrders[[#This Row],[CustomerID]], tblCustomers[CustomerID], tblCustomers[Segment])</f>
        <v>Consumer</v>
      </c>
      <c r="L3681" t="str">
        <f>_xlfn.XLOOKUP(tblOrders[[#This Row],[ProductID]], tblProducts[ProductID], tblProducts[Category])</f>
        <v>Office</v>
      </c>
      <c r="M3681">
        <f>_xlfn.XLOOKUP(tblOrders[[#This Row],[ProductID]], tblProducts[ProductID], tblProducts[CostPrice])</f>
        <v>46035</v>
      </c>
      <c r="N3681">
        <f>tblOrders[[#This Row],[Sales]]-(tblOrders[[#This Row],[CostPrice]]*tblOrders[[#This Row],[Quantity]])</f>
        <v>406611</v>
      </c>
      <c r="O3681" t="str">
        <f>TEXT(tblOrders[[#This Row],[Date]],"mmm-yyyy")</f>
        <v>Sep-2025</v>
      </c>
      <c r="P3681" t="str">
        <f>_xlfn.XLOOKUP(tblOrders[[#This Row],[OrderID]], tblReturns[OrderID], tblReturns[Returned])</f>
        <v>Yes</v>
      </c>
      <c r="Q3681" t="str">
        <f>_xlfn.XLOOKUP(tblOrders[[#This Row],[OrderID]], tblShipping[OrderID], tblShipping[ShipMode])</f>
        <v>Pickup</v>
      </c>
      <c r="R3681" t="str">
        <f>IFERROR(_xlfn.XLOOKUP(A3680, tblCustomers[CustomerID], tblCustomers[CustomerName]), "Not Found")</f>
        <v>Not Found</v>
      </c>
      <c r="S3681" t="str">
        <f>IF(tblOrders[[#This Row],[Sales]]&gt;1000000,"High Value","Standard")</f>
        <v>Standard</v>
      </c>
      <c r="T3681" t="str">
        <f>_xlfn.XLOOKUP(tblOrders[[#This Row],[ProductID]], tblProducts[ProductID], tblProducts[ProductName])</f>
        <v>Product 84</v>
      </c>
      <c r="U3681">
        <f>_xlfn.XLOOKUP(tblOrders[[#This Row],[SalesRepID]], tblSalesreps[RepID], tblSalesreps[Target])</f>
        <v>17350666</v>
      </c>
    </row>
    <row r="3682" spans="1:21">
      <c r="A3682" t="s">
        <v>4479</v>
      </c>
      <c r="B3682" s="7" t="s">
        <v>459</v>
      </c>
      <c r="C3682" t="s">
        <v>355</v>
      </c>
      <c r="D3682" t="s">
        <v>914</v>
      </c>
      <c r="E3682" t="s">
        <v>25</v>
      </c>
      <c r="F3682" t="s">
        <v>88</v>
      </c>
      <c r="G3682">
        <v>9</v>
      </c>
      <c r="H3682">
        <v>0</v>
      </c>
      <c r="I3682" s="2">
        <v>1186299</v>
      </c>
      <c r="J3682" t="str">
        <f>_xlfn.XLOOKUP(tblOrders[[#This Row],[CustomerID]], tblCustomers[CustomerID], tblCustomers[CustomerName])</f>
        <v>Customer 289</v>
      </c>
      <c r="K3682" t="str">
        <f>_xlfn.XLOOKUP(tblOrders[[#This Row],[CustomerID]], tblCustomers[CustomerID], tblCustomers[Segment])</f>
        <v>SME</v>
      </c>
      <c r="L3682" t="str">
        <f>_xlfn.XLOOKUP(tblOrders[[#This Row],[ProductID]], tblProducts[ProductID], tblProducts[Category])</f>
        <v>Office</v>
      </c>
      <c r="M3682">
        <f>_xlfn.XLOOKUP(tblOrders[[#This Row],[ProductID]], tblProducts[ProductID], tblProducts[CostPrice])</f>
        <v>24464</v>
      </c>
      <c r="N3682">
        <f>tblOrders[[#This Row],[Sales]]-(tblOrders[[#This Row],[CostPrice]]*tblOrders[[#This Row],[Quantity]])</f>
        <v>966123</v>
      </c>
      <c r="O3682" t="str">
        <f>TEXT(tblOrders[[#This Row],[Date]],"mmm-yyyy")</f>
        <v>Jul-2025</v>
      </c>
      <c r="P3682" t="str">
        <f>_xlfn.XLOOKUP(tblOrders[[#This Row],[OrderID]], tblReturns[OrderID], tblReturns[Returned])</f>
        <v>No</v>
      </c>
      <c r="Q3682" t="str">
        <f>_xlfn.XLOOKUP(tblOrders[[#This Row],[OrderID]], tblShipping[OrderID], tblShipping[ShipMode])</f>
        <v>Standard</v>
      </c>
      <c r="R3682" t="str">
        <f>IFERROR(_xlfn.XLOOKUP(A3681, tblCustomers[CustomerID], tblCustomers[CustomerName]), "Not Found")</f>
        <v>Not Found</v>
      </c>
      <c r="S3682" t="str">
        <f>IF(tblOrders[[#This Row],[Sales]]&gt;1000000,"High Value","Standard")</f>
        <v>High Value</v>
      </c>
      <c r="T3682" t="str">
        <f>_xlfn.XLOOKUP(tblOrders[[#This Row],[ProductID]], tblProducts[ProductID], tblProducts[ProductName])</f>
        <v>Product 46</v>
      </c>
      <c r="U3682">
        <f>_xlfn.XLOOKUP(tblOrders[[#This Row],[SalesRepID]], tblSalesreps[RepID], tblSalesreps[Target])</f>
        <v>7094914</v>
      </c>
    </row>
    <row r="3683" spans="1:21">
      <c r="A3683" t="s">
        <v>4480</v>
      </c>
      <c r="B3683" s="7" t="s">
        <v>847</v>
      </c>
      <c r="C3683" t="s">
        <v>168</v>
      </c>
      <c r="D3683" t="s">
        <v>111</v>
      </c>
      <c r="E3683" t="s">
        <v>197</v>
      </c>
      <c r="F3683" t="s">
        <v>14</v>
      </c>
      <c r="G3683">
        <v>8</v>
      </c>
      <c r="H3683">
        <v>0.1</v>
      </c>
      <c r="I3683" s="2">
        <v>236613.6</v>
      </c>
      <c r="J3683" t="str">
        <f>_xlfn.XLOOKUP(tblOrders[[#This Row],[CustomerID]], tblCustomers[CustomerID], tblCustomers[CustomerName])</f>
        <v>Customer 77</v>
      </c>
      <c r="K3683" t="str">
        <f>_xlfn.XLOOKUP(tblOrders[[#This Row],[CustomerID]], tblCustomers[CustomerID], tblCustomers[Segment])</f>
        <v>Corporate</v>
      </c>
      <c r="L3683" t="str">
        <f>_xlfn.XLOOKUP(tblOrders[[#This Row],[ProductID]], tblProducts[ProductID], tblProducts[Category])</f>
        <v>Furniture</v>
      </c>
      <c r="M3683">
        <f>_xlfn.XLOOKUP(tblOrders[[#This Row],[ProductID]], tblProducts[ProductID], tblProducts[CostPrice])</f>
        <v>34907</v>
      </c>
      <c r="N3683">
        <f>tblOrders[[#This Row],[Sales]]-(tblOrders[[#This Row],[CostPrice]]*tblOrders[[#This Row],[Quantity]])</f>
        <v>-42642.399999999994</v>
      </c>
      <c r="O3683" t="str">
        <f>TEXT(tblOrders[[#This Row],[Date]],"mmm-yyyy")</f>
        <v>Apr-2025</v>
      </c>
      <c r="P3683" t="str">
        <f>_xlfn.XLOOKUP(tblOrders[[#This Row],[OrderID]], tblReturns[OrderID], tblReturns[Returned])</f>
        <v>No</v>
      </c>
      <c r="Q3683" t="str">
        <f>_xlfn.XLOOKUP(tblOrders[[#This Row],[OrderID]], tblShipping[OrderID], tblShipping[ShipMode])</f>
        <v>Pickup</v>
      </c>
      <c r="R3683" t="str">
        <f>IFERROR(_xlfn.XLOOKUP(A3682, tblCustomers[CustomerID], tblCustomers[CustomerName]), "Not Found")</f>
        <v>Not Found</v>
      </c>
      <c r="S3683" t="str">
        <f>IF(tblOrders[[#This Row],[Sales]]&gt;1000000,"High Value","Standard")</f>
        <v>Standard</v>
      </c>
      <c r="T3683" t="str">
        <f>_xlfn.XLOOKUP(tblOrders[[#This Row],[ProductID]], tblProducts[ProductID], tblProducts[ProductName])</f>
        <v>Product 68</v>
      </c>
      <c r="U3683">
        <f>_xlfn.XLOOKUP(tblOrders[[#This Row],[SalesRepID]], tblSalesreps[RepID], tblSalesreps[Target])</f>
        <v>19562258</v>
      </c>
    </row>
    <row r="3684" spans="1:21">
      <c r="A3684" t="s">
        <v>4481</v>
      </c>
      <c r="B3684" s="7" t="s">
        <v>135</v>
      </c>
      <c r="C3684" t="s">
        <v>692</v>
      </c>
      <c r="D3684" t="s">
        <v>587</v>
      </c>
      <c r="E3684" t="s">
        <v>186</v>
      </c>
      <c r="F3684" t="s">
        <v>26</v>
      </c>
      <c r="G3684">
        <v>8</v>
      </c>
      <c r="H3684">
        <v>0.15</v>
      </c>
      <c r="I3684" s="2">
        <v>925439.2</v>
      </c>
      <c r="J3684" t="str">
        <f>_xlfn.XLOOKUP(tblOrders[[#This Row],[CustomerID]], tblCustomers[CustomerID], tblCustomers[CustomerName])</f>
        <v>Customer 248</v>
      </c>
      <c r="K3684" t="str">
        <f>_xlfn.XLOOKUP(tblOrders[[#This Row],[CustomerID]], tblCustomers[CustomerID], tblCustomers[Segment])</f>
        <v>Consumer</v>
      </c>
      <c r="L3684" t="str">
        <f>_xlfn.XLOOKUP(tblOrders[[#This Row],[ProductID]], tblProducts[ProductID], tblProducts[Category])</f>
        <v>Electronics</v>
      </c>
      <c r="M3684">
        <f>_xlfn.XLOOKUP(tblOrders[[#This Row],[ProductID]], tblProducts[ProductID], tblProducts[CostPrice])</f>
        <v>67500</v>
      </c>
      <c r="N3684">
        <f>tblOrders[[#This Row],[Sales]]-(tblOrders[[#This Row],[CostPrice]]*tblOrders[[#This Row],[Quantity]])</f>
        <v>385439.19999999995</v>
      </c>
      <c r="O3684" t="str">
        <f>TEXT(tblOrders[[#This Row],[Date]],"mmm-yyyy")</f>
        <v>Aug-2025</v>
      </c>
      <c r="P3684" t="str">
        <f>_xlfn.XLOOKUP(tblOrders[[#This Row],[OrderID]], tblReturns[OrderID], tblReturns[Returned])</f>
        <v>No</v>
      </c>
      <c r="Q3684" t="str">
        <f>_xlfn.XLOOKUP(tblOrders[[#This Row],[OrderID]], tblShipping[OrderID], tblShipping[ShipMode])</f>
        <v>Pickup</v>
      </c>
      <c r="R3684" t="str">
        <f>IFERROR(_xlfn.XLOOKUP(A3683, tblCustomers[CustomerID], tblCustomers[CustomerName]), "Not Found")</f>
        <v>Not Found</v>
      </c>
      <c r="S3684" t="str">
        <f>IF(tblOrders[[#This Row],[Sales]]&gt;1000000,"High Value","Standard")</f>
        <v>Standard</v>
      </c>
      <c r="T3684" t="str">
        <f>_xlfn.XLOOKUP(tblOrders[[#This Row],[ProductID]], tblProducts[ProductID], tblProducts[ProductName])</f>
        <v>Product 97</v>
      </c>
      <c r="U3684">
        <f>_xlfn.XLOOKUP(tblOrders[[#This Row],[SalesRepID]], tblSalesreps[RepID], tblSalesreps[Target])</f>
        <v>15141830</v>
      </c>
    </row>
    <row r="3685" spans="1:21">
      <c r="A3685" t="s">
        <v>4482</v>
      </c>
      <c r="B3685" s="7" t="s">
        <v>1089</v>
      </c>
      <c r="C3685" t="s">
        <v>1619</v>
      </c>
      <c r="D3685" t="s">
        <v>349</v>
      </c>
      <c r="E3685" t="s">
        <v>210</v>
      </c>
      <c r="F3685" t="s">
        <v>51</v>
      </c>
      <c r="G3685">
        <v>3</v>
      </c>
      <c r="H3685">
        <v>0.15</v>
      </c>
      <c r="I3685" s="2">
        <v>355380.75</v>
      </c>
      <c r="J3685" t="str">
        <f>_xlfn.XLOOKUP(tblOrders[[#This Row],[CustomerID]], tblCustomers[CustomerID], tblCustomers[CustomerName])</f>
        <v>Customer 280</v>
      </c>
      <c r="K3685" t="str">
        <f>_xlfn.XLOOKUP(tblOrders[[#This Row],[CustomerID]], tblCustomers[CustomerID], tblCustomers[Segment])</f>
        <v>Consumer</v>
      </c>
      <c r="L3685" t="str">
        <f>_xlfn.XLOOKUP(tblOrders[[#This Row],[ProductID]], tblProducts[ProductID], tblProducts[Category])</f>
        <v>Office</v>
      </c>
      <c r="M3685">
        <f>_xlfn.XLOOKUP(tblOrders[[#This Row],[ProductID]], tblProducts[ProductID], tblProducts[CostPrice])</f>
        <v>26900</v>
      </c>
      <c r="N3685">
        <f>tblOrders[[#This Row],[Sales]]-(tblOrders[[#This Row],[CostPrice]]*tblOrders[[#This Row],[Quantity]])</f>
        <v>274680.75</v>
      </c>
      <c r="O3685" t="str">
        <f>TEXT(tblOrders[[#This Row],[Date]],"mmm-yyyy")</f>
        <v>Apr-2025</v>
      </c>
      <c r="P3685" t="str">
        <f>_xlfn.XLOOKUP(tblOrders[[#This Row],[OrderID]], tblReturns[OrderID], tblReturns[Returned])</f>
        <v>No</v>
      </c>
      <c r="Q3685" t="str">
        <f>_xlfn.XLOOKUP(tblOrders[[#This Row],[OrderID]], tblShipping[OrderID], tblShipping[ShipMode])</f>
        <v>Express</v>
      </c>
      <c r="R3685" t="str">
        <f>IFERROR(_xlfn.XLOOKUP(A3684, tblCustomers[CustomerID], tblCustomers[CustomerName]), "Not Found")</f>
        <v>Not Found</v>
      </c>
      <c r="S3685" t="str">
        <f>IF(tblOrders[[#This Row],[Sales]]&gt;1000000,"High Value","Standard")</f>
        <v>Standard</v>
      </c>
      <c r="T3685" t="str">
        <f>_xlfn.XLOOKUP(tblOrders[[#This Row],[ProductID]], tblProducts[ProductID], tblProducts[ProductName])</f>
        <v>Product 61</v>
      </c>
      <c r="U3685">
        <f>_xlfn.XLOOKUP(tblOrders[[#This Row],[SalesRepID]], tblSalesreps[RepID], tblSalesreps[Target])</f>
        <v>19336654</v>
      </c>
    </row>
    <row r="3686" spans="1:21">
      <c r="A3686" t="s">
        <v>4483</v>
      </c>
      <c r="B3686" s="7" t="s">
        <v>1872</v>
      </c>
      <c r="C3686" t="s">
        <v>624</v>
      </c>
      <c r="D3686" t="s">
        <v>226</v>
      </c>
      <c r="E3686" t="s">
        <v>197</v>
      </c>
      <c r="F3686" t="s">
        <v>20</v>
      </c>
      <c r="G3686">
        <v>3</v>
      </c>
      <c r="H3686">
        <v>0.1</v>
      </c>
      <c r="I3686" s="2">
        <v>66741.3</v>
      </c>
      <c r="J3686" t="str">
        <f>_xlfn.XLOOKUP(tblOrders[[#This Row],[CustomerID]], tblCustomers[CustomerID], tblCustomers[CustomerName])</f>
        <v>Customer 119</v>
      </c>
      <c r="K3686" t="str">
        <f>_xlfn.XLOOKUP(tblOrders[[#This Row],[CustomerID]], tblCustomers[CustomerID], tblCustomers[Segment])</f>
        <v>SME</v>
      </c>
      <c r="L3686" t="str">
        <f>_xlfn.XLOOKUP(tblOrders[[#This Row],[ProductID]], tblProducts[ProductID], tblProducts[Category])</f>
        <v>Furniture</v>
      </c>
      <c r="M3686">
        <f>_xlfn.XLOOKUP(tblOrders[[#This Row],[ProductID]], tblProducts[ProductID], tblProducts[CostPrice])</f>
        <v>75432</v>
      </c>
      <c r="N3686">
        <f>tblOrders[[#This Row],[Sales]]-(tblOrders[[#This Row],[CostPrice]]*tblOrders[[#This Row],[Quantity]])</f>
        <v>-159554.70000000001</v>
      </c>
      <c r="O3686" t="str">
        <f>TEXT(tblOrders[[#This Row],[Date]],"mmm-yyyy")</f>
        <v>May-2025</v>
      </c>
      <c r="P3686" t="str">
        <f>_xlfn.XLOOKUP(tblOrders[[#This Row],[OrderID]], tblReturns[OrderID], tblReturns[Returned])</f>
        <v>No</v>
      </c>
      <c r="Q3686" t="str">
        <f>_xlfn.XLOOKUP(tblOrders[[#This Row],[OrderID]], tblShipping[OrderID], tblShipping[ShipMode])</f>
        <v>Pickup</v>
      </c>
      <c r="R3686" t="str">
        <f>IFERROR(_xlfn.XLOOKUP(A3685, tblCustomers[CustomerID], tblCustomers[CustomerName]), "Not Found")</f>
        <v>Not Found</v>
      </c>
      <c r="S3686" t="str">
        <f>IF(tblOrders[[#This Row],[Sales]]&gt;1000000,"High Value","Standard")</f>
        <v>Standard</v>
      </c>
      <c r="T3686" t="str">
        <f>_xlfn.XLOOKUP(tblOrders[[#This Row],[ProductID]], tblProducts[ProductID], tblProducts[ProductName])</f>
        <v>Product 88</v>
      </c>
      <c r="U3686">
        <f>_xlfn.XLOOKUP(tblOrders[[#This Row],[SalesRepID]], tblSalesreps[RepID], tblSalesreps[Target])</f>
        <v>19562258</v>
      </c>
    </row>
    <row r="3687" spans="1:21">
      <c r="A3687" t="s">
        <v>4484</v>
      </c>
      <c r="B3687" s="7" t="s">
        <v>396</v>
      </c>
      <c r="C3687" t="s">
        <v>1336</v>
      </c>
      <c r="D3687" t="s">
        <v>244</v>
      </c>
      <c r="E3687" t="s">
        <v>210</v>
      </c>
      <c r="F3687" t="s">
        <v>20</v>
      </c>
      <c r="G3687">
        <v>8</v>
      </c>
      <c r="H3687">
        <v>0.1</v>
      </c>
      <c r="I3687" s="2">
        <v>305510.40000000002</v>
      </c>
      <c r="J3687" t="str">
        <f>_xlfn.XLOOKUP(tblOrders[[#This Row],[CustomerID]], tblCustomers[CustomerID], tblCustomers[CustomerName])</f>
        <v>Customer 220</v>
      </c>
      <c r="K3687" t="str">
        <f>_xlfn.XLOOKUP(tblOrders[[#This Row],[CustomerID]], tblCustomers[CustomerID], tblCustomers[Segment])</f>
        <v>SME</v>
      </c>
      <c r="L3687" t="str">
        <f>_xlfn.XLOOKUP(tblOrders[[#This Row],[ProductID]], tblProducts[ProductID], tblProducts[Category])</f>
        <v>Electronics</v>
      </c>
      <c r="M3687">
        <f>_xlfn.XLOOKUP(tblOrders[[#This Row],[ProductID]], tblProducts[ProductID], tblProducts[CostPrice])</f>
        <v>12227</v>
      </c>
      <c r="N3687">
        <f>tblOrders[[#This Row],[Sales]]-(tblOrders[[#This Row],[CostPrice]]*tblOrders[[#This Row],[Quantity]])</f>
        <v>207694.40000000002</v>
      </c>
      <c r="O3687" t="str">
        <f>TEXT(tblOrders[[#This Row],[Date]],"mmm-yyyy")</f>
        <v>Oct-2025</v>
      </c>
      <c r="P3687" t="str">
        <f>_xlfn.XLOOKUP(tblOrders[[#This Row],[OrderID]], tblReturns[OrderID], tblReturns[Returned])</f>
        <v>No</v>
      </c>
      <c r="Q3687" t="str">
        <f>_xlfn.XLOOKUP(tblOrders[[#This Row],[OrderID]], tblShipping[OrderID], tblShipping[ShipMode])</f>
        <v>Express</v>
      </c>
      <c r="R3687" t="str">
        <f>IFERROR(_xlfn.XLOOKUP(A3686, tblCustomers[CustomerID], tblCustomers[CustomerName]), "Not Found")</f>
        <v>Not Found</v>
      </c>
      <c r="S3687" t="str">
        <f>IF(tblOrders[[#This Row],[Sales]]&gt;1000000,"High Value","Standard")</f>
        <v>Standard</v>
      </c>
      <c r="T3687" t="str">
        <f>_xlfn.XLOOKUP(tblOrders[[#This Row],[ProductID]], tblProducts[ProductID], tblProducts[ProductName])</f>
        <v>Product 96</v>
      </c>
      <c r="U3687">
        <f>_xlfn.XLOOKUP(tblOrders[[#This Row],[SalesRepID]], tblSalesreps[RepID], tblSalesreps[Target])</f>
        <v>19336654</v>
      </c>
    </row>
    <row r="3688" spans="1:21">
      <c r="A3688" t="s">
        <v>4485</v>
      </c>
      <c r="B3688" s="7" t="s">
        <v>253</v>
      </c>
      <c r="C3688" t="s">
        <v>307</v>
      </c>
      <c r="D3688" t="s">
        <v>55</v>
      </c>
      <c r="E3688" t="s">
        <v>79</v>
      </c>
      <c r="F3688" t="s">
        <v>88</v>
      </c>
      <c r="G3688">
        <v>2</v>
      </c>
      <c r="H3688">
        <v>0.05</v>
      </c>
      <c r="I3688" s="2">
        <v>265431.90000000002</v>
      </c>
      <c r="J3688" t="str">
        <f>_xlfn.XLOOKUP(tblOrders[[#This Row],[CustomerID]], tblCustomers[CustomerID], tblCustomers[CustomerName])</f>
        <v>Customer 17</v>
      </c>
      <c r="K3688" t="str">
        <f>_xlfn.XLOOKUP(tblOrders[[#This Row],[CustomerID]], tblCustomers[CustomerID], tblCustomers[Segment])</f>
        <v>SME</v>
      </c>
      <c r="L3688" t="str">
        <f>_xlfn.XLOOKUP(tblOrders[[#This Row],[ProductID]], tblProducts[ProductID], tblProducts[Category])</f>
        <v>Home</v>
      </c>
      <c r="M3688">
        <f>_xlfn.XLOOKUP(tblOrders[[#This Row],[ProductID]], tblProducts[ProductID], tblProducts[CostPrice])</f>
        <v>23348</v>
      </c>
      <c r="N3688">
        <f>tblOrders[[#This Row],[Sales]]-(tblOrders[[#This Row],[CostPrice]]*tblOrders[[#This Row],[Quantity]])</f>
        <v>218735.90000000002</v>
      </c>
      <c r="O3688" t="str">
        <f>TEXT(tblOrders[[#This Row],[Date]],"mmm-yyyy")</f>
        <v>Jun-2025</v>
      </c>
      <c r="P3688" t="str">
        <f>_xlfn.XLOOKUP(tblOrders[[#This Row],[OrderID]], tblReturns[OrderID], tblReturns[Returned])</f>
        <v>No</v>
      </c>
      <c r="Q3688" t="str">
        <f>_xlfn.XLOOKUP(tblOrders[[#This Row],[OrderID]], tblShipping[OrderID], tblShipping[ShipMode])</f>
        <v>Pickup</v>
      </c>
      <c r="R3688" t="str">
        <f>IFERROR(_xlfn.XLOOKUP(A3687, tblCustomers[CustomerID], tblCustomers[CustomerName]), "Not Found")</f>
        <v>Not Found</v>
      </c>
      <c r="S3688" t="str">
        <f>IF(tblOrders[[#This Row],[Sales]]&gt;1000000,"High Value","Standard")</f>
        <v>Standard</v>
      </c>
      <c r="T3688" t="str">
        <f>_xlfn.XLOOKUP(tblOrders[[#This Row],[ProductID]], tblProducts[ProductID], tblProducts[ProductName])</f>
        <v>Product 47</v>
      </c>
      <c r="U3688">
        <f>_xlfn.XLOOKUP(tblOrders[[#This Row],[SalesRepID]], tblSalesreps[RepID], tblSalesreps[Target])</f>
        <v>8592536</v>
      </c>
    </row>
    <row r="3689" spans="1:21">
      <c r="A3689" t="s">
        <v>4486</v>
      </c>
      <c r="B3689" s="7" t="s">
        <v>1548</v>
      </c>
      <c r="C3689" t="s">
        <v>1559</v>
      </c>
      <c r="D3689" t="s">
        <v>546</v>
      </c>
      <c r="E3689" t="s">
        <v>13</v>
      </c>
      <c r="F3689" t="s">
        <v>14</v>
      </c>
      <c r="G3689">
        <v>9</v>
      </c>
      <c r="H3689">
        <v>0.05</v>
      </c>
      <c r="I3689" s="2">
        <v>132396.75</v>
      </c>
      <c r="J3689" t="str">
        <f>_xlfn.XLOOKUP(tblOrders[[#This Row],[CustomerID]], tblCustomers[CustomerID], tblCustomers[CustomerName])</f>
        <v>Customer 95</v>
      </c>
      <c r="K3689" t="str">
        <f>_xlfn.XLOOKUP(tblOrders[[#This Row],[CustomerID]], tblCustomers[CustomerID], tblCustomers[Segment])</f>
        <v>Consumer</v>
      </c>
      <c r="L3689" t="str">
        <f>_xlfn.XLOOKUP(tblOrders[[#This Row],[ProductID]], tblProducts[ProductID], tblProducts[Category])</f>
        <v>Home</v>
      </c>
      <c r="M3689">
        <f>_xlfn.XLOOKUP(tblOrders[[#This Row],[ProductID]], tblProducts[ProductID], tblProducts[CostPrice])</f>
        <v>51783</v>
      </c>
      <c r="N3689">
        <f>tblOrders[[#This Row],[Sales]]-(tblOrders[[#This Row],[CostPrice]]*tblOrders[[#This Row],[Quantity]])</f>
        <v>-333650.25</v>
      </c>
      <c r="O3689" t="str">
        <f>TEXT(tblOrders[[#This Row],[Date]],"mmm-yyyy")</f>
        <v>Jan-2025</v>
      </c>
      <c r="P3689" t="str">
        <f>_xlfn.XLOOKUP(tblOrders[[#This Row],[OrderID]], tblReturns[OrderID], tblReturns[Returned])</f>
        <v>Yes</v>
      </c>
      <c r="Q3689" t="str">
        <f>_xlfn.XLOOKUP(tblOrders[[#This Row],[OrderID]], tblShipping[OrderID], tblShipping[ShipMode])</f>
        <v>Standard</v>
      </c>
      <c r="R3689" t="str">
        <f>IFERROR(_xlfn.XLOOKUP(A3688, tblCustomers[CustomerID], tblCustomers[CustomerName]), "Not Found")</f>
        <v>Not Found</v>
      </c>
      <c r="S3689" t="str">
        <f>IF(tblOrders[[#This Row],[Sales]]&gt;1000000,"High Value","Standard")</f>
        <v>Standard</v>
      </c>
      <c r="T3689" t="str">
        <f>_xlfn.XLOOKUP(tblOrders[[#This Row],[ProductID]], tblProducts[ProductID], tblProducts[ProductName])</f>
        <v>Product 14</v>
      </c>
      <c r="U3689">
        <f>_xlfn.XLOOKUP(tblOrders[[#This Row],[SalesRepID]], tblSalesreps[RepID], tblSalesreps[Target])</f>
        <v>11852878</v>
      </c>
    </row>
    <row r="3690" spans="1:21">
      <c r="A3690" t="s">
        <v>4487</v>
      </c>
      <c r="B3690" s="7" t="s">
        <v>121</v>
      </c>
      <c r="C3690" t="s">
        <v>924</v>
      </c>
      <c r="D3690" t="s">
        <v>902</v>
      </c>
      <c r="E3690" t="s">
        <v>25</v>
      </c>
      <c r="F3690" t="s">
        <v>20</v>
      </c>
      <c r="G3690">
        <v>8</v>
      </c>
      <c r="H3690">
        <v>0</v>
      </c>
      <c r="I3690" s="2">
        <v>890408</v>
      </c>
      <c r="J3690" t="str">
        <f>_xlfn.XLOOKUP(tblOrders[[#This Row],[CustomerID]], tblCustomers[CustomerID], tblCustomers[CustomerName])</f>
        <v>Customer 40</v>
      </c>
      <c r="K3690" t="str">
        <f>_xlfn.XLOOKUP(tblOrders[[#This Row],[CustomerID]], tblCustomers[CustomerID], tblCustomers[Segment])</f>
        <v>Corporate</v>
      </c>
      <c r="L3690" t="str">
        <f>_xlfn.XLOOKUP(tblOrders[[#This Row],[ProductID]], tblProducts[ProductID], tblProducts[Category])</f>
        <v>Furniture</v>
      </c>
      <c r="M3690">
        <f>_xlfn.XLOOKUP(tblOrders[[#This Row],[ProductID]], tblProducts[ProductID], tblProducts[CostPrice])</f>
        <v>44361</v>
      </c>
      <c r="N3690">
        <f>tblOrders[[#This Row],[Sales]]-(tblOrders[[#This Row],[CostPrice]]*tblOrders[[#This Row],[Quantity]])</f>
        <v>535520</v>
      </c>
      <c r="O3690" t="str">
        <f>TEXT(tblOrders[[#This Row],[Date]],"mmm-yyyy")</f>
        <v>Oct-2025</v>
      </c>
      <c r="P3690" t="str">
        <f>_xlfn.XLOOKUP(tblOrders[[#This Row],[OrderID]], tblReturns[OrderID], tblReturns[Returned])</f>
        <v>No</v>
      </c>
      <c r="Q3690" t="str">
        <f>_xlfn.XLOOKUP(tblOrders[[#This Row],[OrderID]], tblShipping[OrderID], tblShipping[ShipMode])</f>
        <v>Pickup</v>
      </c>
      <c r="R3690" t="str">
        <f>IFERROR(_xlfn.XLOOKUP(A3689, tblCustomers[CustomerID], tblCustomers[CustomerName]), "Not Found")</f>
        <v>Not Found</v>
      </c>
      <c r="S3690" t="str">
        <f>IF(tblOrders[[#This Row],[Sales]]&gt;1000000,"High Value","Standard")</f>
        <v>Standard</v>
      </c>
      <c r="T3690" t="str">
        <f>_xlfn.XLOOKUP(tblOrders[[#This Row],[ProductID]], tblProducts[ProductID], tblProducts[ProductName])</f>
        <v>Product 3</v>
      </c>
      <c r="U3690">
        <f>_xlfn.XLOOKUP(tblOrders[[#This Row],[SalesRepID]], tblSalesreps[RepID], tblSalesreps[Target])</f>
        <v>7094914</v>
      </c>
    </row>
    <row r="3691" spans="1:21">
      <c r="A3691" t="s">
        <v>4488</v>
      </c>
      <c r="B3691" s="7" t="s">
        <v>32</v>
      </c>
      <c r="C3691" t="s">
        <v>584</v>
      </c>
      <c r="D3691" t="s">
        <v>339</v>
      </c>
      <c r="E3691" t="s">
        <v>35</v>
      </c>
      <c r="F3691" t="s">
        <v>14</v>
      </c>
      <c r="G3691">
        <v>6</v>
      </c>
      <c r="H3691">
        <v>0.1</v>
      </c>
      <c r="I3691" s="2">
        <v>127612.8</v>
      </c>
      <c r="J3691" t="str">
        <f>_xlfn.XLOOKUP(tblOrders[[#This Row],[CustomerID]], tblCustomers[CustomerID], tblCustomers[CustomerName])</f>
        <v>Customer 232</v>
      </c>
      <c r="K3691" t="str">
        <f>_xlfn.XLOOKUP(tblOrders[[#This Row],[CustomerID]], tblCustomers[CustomerID], tblCustomers[Segment])</f>
        <v>Corporate</v>
      </c>
      <c r="L3691" t="str">
        <f>_xlfn.XLOOKUP(tblOrders[[#This Row],[ProductID]], tblProducts[ProductID], tblProducts[Category])</f>
        <v>Office</v>
      </c>
      <c r="M3691">
        <f>_xlfn.XLOOKUP(tblOrders[[#This Row],[ProductID]], tblProducts[ProductID], tblProducts[CostPrice])</f>
        <v>73889</v>
      </c>
      <c r="N3691">
        <f>tblOrders[[#This Row],[Sales]]-(tblOrders[[#This Row],[CostPrice]]*tblOrders[[#This Row],[Quantity]])</f>
        <v>-315721.2</v>
      </c>
      <c r="O3691" t="str">
        <f>TEXT(tblOrders[[#This Row],[Date]],"mmm-yyyy")</f>
        <v>Dec-2025</v>
      </c>
      <c r="P3691" t="str">
        <f>_xlfn.XLOOKUP(tblOrders[[#This Row],[OrderID]], tblReturns[OrderID], tblReturns[Returned])</f>
        <v>No</v>
      </c>
      <c r="Q3691" t="str">
        <f>_xlfn.XLOOKUP(tblOrders[[#This Row],[OrderID]], tblShipping[OrderID], tblShipping[ShipMode])</f>
        <v>Standard</v>
      </c>
      <c r="R3691" t="str">
        <f>IFERROR(_xlfn.XLOOKUP(A3690, tblCustomers[CustomerID], tblCustomers[CustomerName]), "Not Found")</f>
        <v>Not Found</v>
      </c>
      <c r="S3691" t="str">
        <f>IF(tblOrders[[#This Row],[Sales]]&gt;1000000,"High Value","Standard")</f>
        <v>Standard</v>
      </c>
      <c r="T3691" t="str">
        <f>_xlfn.XLOOKUP(tblOrders[[#This Row],[ProductID]], tblProducts[ProductID], tblProducts[ProductName])</f>
        <v>Product 83</v>
      </c>
      <c r="U3691">
        <f>_xlfn.XLOOKUP(tblOrders[[#This Row],[SalesRepID]], tblSalesreps[RepID], tblSalesreps[Target])</f>
        <v>19619177</v>
      </c>
    </row>
    <row r="3692" spans="1:21">
      <c r="A3692" t="s">
        <v>4489</v>
      </c>
      <c r="B3692" s="7" t="s">
        <v>1335</v>
      </c>
      <c r="C3692" t="s">
        <v>1046</v>
      </c>
      <c r="D3692" t="s">
        <v>223</v>
      </c>
      <c r="E3692" t="s">
        <v>13</v>
      </c>
      <c r="F3692" t="s">
        <v>20</v>
      </c>
      <c r="G3692">
        <v>9</v>
      </c>
      <c r="H3692">
        <v>0.15</v>
      </c>
      <c r="I3692" s="2">
        <v>623712.15</v>
      </c>
      <c r="J3692" t="str">
        <f>_xlfn.XLOOKUP(tblOrders[[#This Row],[CustomerID]], tblCustomers[CustomerID], tblCustomers[CustomerName])</f>
        <v>Customer 52</v>
      </c>
      <c r="K3692" t="str">
        <f>_xlfn.XLOOKUP(tblOrders[[#This Row],[CustomerID]], tblCustomers[CustomerID], tblCustomers[Segment])</f>
        <v>Consumer</v>
      </c>
      <c r="L3692" t="str">
        <f>_xlfn.XLOOKUP(tblOrders[[#This Row],[ProductID]], tblProducts[ProductID], tblProducts[Category])</f>
        <v>Office</v>
      </c>
      <c r="M3692">
        <f>_xlfn.XLOOKUP(tblOrders[[#This Row],[ProductID]], tblProducts[ProductID], tblProducts[CostPrice])</f>
        <v>66106</v>
      </c>
      <c r="N3692">
        <f>tblOrders[[#This Row],[Sales]]-(tblOrders[[#This Row],[CostPrice]]*tblOrders[[#This Row],[Quantity]])</f>
        <v>28758.150000000023</v>
      </c>
      <c r="O3692" t="str">
        <f>TEXT(tblOrders[[#This Row],[Date]],"mmm-yyyy")</f>
        <v>Apr-2025</v>
      </c>
      <c r="P3692" t="str">
        <f>_xlfn.XLOOKUP(tblOrders[[#This Row],[OrderID]], tblReturns[OrderID], tblReturns[Returned])</f>
        <v>No</v>
      </c>
      <c r="Q3692" t="str">
        <f>_xlfn.XLOOKUP(tblOrders[[#This Row],[OrderID]], tblShipping[OrderID], tblShipping[ShipMode])</f>
        <v>Pickup</v>
      </c>
      <c r="R3692" t="str">
        <f>IFERROR(_xlfn.XLOOKUP(A3691, tblCustomers[CustomerID], tblCustomers[CustomerName]), "Not Found")</f>
        <v>Not Found</v>
      </c>
      <c r="S3692" t="str">
        <f>IF(tblOrders[[#This Row],[Sales]]&gt;1000000,"High Value","Standard")</f>
        <v>Standard</v>
      </c>
      <c r="T3692" t="str">
        <f>_xlfn.XLOOKUP(tblOrders[[#This Row],[ProductID]], tblProducts[ProductID], tblProducts[ProductName])</f>
        <v>Product 58</v>
      </c>
      <c r="U3692">
        <f>_xlfn.XLOOKUP(tblOrders[[#This Row],[SalesRepID]], tblSalesreps[RepID], tblSalesreps[Target])</f>
        <v>11852878</v>
      </c>
    </row>
    <row r="3693" spans="1:21">
      <c r="A3693" t="s">
        <v>4490</v>
      </c>
      <c r="B3693" s="7" t="s">
        <v>506</v>
      </c>
      <c r="C3693" t="s">
        <v>956</v>
      </c>
      <c r="D3693" t="s">
        <v>560</v>
      </c>
      <c r="E3693" t="s">
        <v>13</v>
      </c>
      <c r="F3693" t="s">
        <v>51</v>
      </c>
      <c r="G3693">
        <v>10</v>
      </c>
      <c r="H3693">
        <v>0.1</v>
      </c>
      <c r="I3693" s="2">
        <v>1215369</v>
      </c>
      <c r="J3693" t="str">
        <f>_xlfn.XLOOKUP(tblOrders[[#This Row],[CustomerID]], tblCustomers[CustomerID], tblCustomers[CustomerName])</f>
        <v>Customer 198</v>
      </c>
      <c r="K3693" t="str">
        <f>_xlfn.XLOOKUP(tblOrders[[#This Row],[CustomerID]], tblCustomers[CustomerID], tblCustomers[Segment])</f>
        <v>SME</v>
      </c>
      <c r="L3693" t="str">
        <f>_xlfn.XLOOKUP(tblOrders[[#This Row],[ProductID]], tblProducts[ProductID], tblProducts[Category])</f>
        <v>Electronics</v>
      </c>
      <c r="M3693">
        <f>_xlfn.XLOOKUP(tblOrders[[#This Row],[ProductID]], tblProducts[ProductID], tblProducts[CostPrice])</f>
        <v>53062</v>
      </c>
      <c r="N3693">
        <f>tblOrders[[#This Row],[Sales]]-(tblOrders[[#This Row],[CostPrice]]*tblOrders[[#This Row],[Quantity]])</f>
        <v>684749</v>
      </c>
      <c r="O3693" t="str">
        <f>TEXT(tblOrders[[#This Row],[Date]],"mmm-yyyy")</f>
        <v>Aug-2025</v>
      </c>
      <c r="P3693" t="str">
        <f>_xlfn.XLOOKUP(tblOrders[[#This Row],[OrderID]], tblReturns[OrderID], tblReturns[Returned])</f>
        <v>No</v>
      </c>
      <c r="Q3693" t="str">
        <f>_xlfn.XLOOKUP(tblOrders[[#This Row],[OrderID]], tblShipping[OrderID], tblShipping[ShipMode])</f>
        <v>Pickup</v>
      </c>
      <c r="R3693" t="str">
        <f>IFERROR(_xlfn.XLOOKUP(A3692, tblCustomers[CustomerID], tblCustomers[CustomerName]), "Not Found")</f>
        <v>Not Found</v>
      </c>
      <c r="S3693" t="str">
        <f>IF(tblOrders[[#This Row],[Sales]]&gt;1000000,"High Value","Standard")</f>
        <v>High Value</v>
      </c>
      <c r="T3693" t="str">
        <f>_xlfn.XLOOKUP(tblOrders[[#This Row],[ProductID]], tblProducts[ProductID], tblProducts[ProductName])</f>
        <v>Product 31</v>
      </c>
      <c r="U3693">
        <f>_xlfn.XLOOKUP(tblOrders[[#This Row],[SalesRepID]], tblSalesreps[RepID], tblSalesreps[Target])</f>
        <v>11852878</v>
      </c>
    </row>
    <row r="3694" spans="1:21">
      <c r="A3694" t="s">
        <v>4491</v>
      </c>
      <c r="B3694" s="7" t="s">
        <v>1190</v>
      </c>
      <c r="C3694" t="s">
        <v>222</v>
      </c>
      <c r="D3694" t="s">
        <v>115</v>
      </c>
      <c r="E3694" t="s">
        <v>56</v>
      </c>
      <c r="F3694" t="s">
        <v>14</v>
      </c>
      <c r="G3694">
        <v>5</v>
      </c>
      <c r="H3694">
        <v>0.1</v>
      </c>
      <c r="I3694" s="2">
        <v>193113</v>
      </c>
      <c r="J3694" t="str">
        <f>_xlfn.XLOOKUP(tblOrders[[#This Row],[CustomerID]], tblCustomers[CustomerID], tblCustomers[CustomerName])</f>
        <v>Customer 86</v>
      </c>
      <c r="K3694" t="str">
        <f>_xlfn.XLOOKUP(tblOrders[[#This Row],[CustomerID]], tblCustomers[CustomerID], tblCustomers[Segment])</f>
        <v>SME</v>
      </c>
      <c r="L3694" t="str">
        <f>_xlfn.XLOOKUP(tblOrders[[#This Row],[ProductID]], tblProducts[ProductID], tblProducts[Category])</f>
        <v>Electronics</v>
      </c>
      <c r="M3694">
        <f>_xlfn.XLOOKUP(tblOrders[[#This Row],[ProductID]], tblProducts[ProductID], tblProducts[CostPrice])</f>
        <v>66631</v>
      </c>
      <c r="N3694">
        <f>tblOrders[[#This Row],[Sales]]-(tblOrders[[#This Row],[CostPrice]]*tblOrders[[#This Row],[Quantity]])</f>
        <v>-140042</v>
      </c>
      <c r="O3694" t="str">
        <f>TEXT(tblOrders[[#This Row],[Date]],"mmm-yyyy")</f>
        <v>Oct-2025</v>
      </c>
      <c r="P3694" t="str">
        <f>_xlfn.XLOOKUP(tblOrders[[#This Row],[OrderID]], tblReturns[OrderID], tblReturns[Returned])</f>
        <v>No</v>
      </c>
      <c r="Q3694" t="str">
        <f>_xlfn.XLOOKUP(tblOrders[[#This Row],[OrderID]], tblShipping[OrderID], tblShipping[ShipMode])</f>
        <v>Standard</v>
      </c>
      <c r="R3694" t="str">
        <f>IFERROR(_xlfn.XLOOKUP(A3693, tblCustomers[CustomerID], tblCustomers[CustomerName]), "Not Found")</f>
        <v>Not Found</v>
      </c>
      <c r="S3694" t="str">
        <f>IF(tblOrders[[#This Row],[Sales]]&gt;1000000,"High Value","Standard")</f>
        <v>Standard</v>
      </c>
      <c r="T3694" t="str">
        <f>_xlfn.XLOOKUP(tblOrders[[#This Row],[ProductID]], tblProducts[ProductID], tblProducts[ProductName])</f>
        <v>Product 70</v>
      </c>
      <c r="U3694">
        <f>_xlfn.XLOOKUP(tblOrders[[#This Row],[SalesRepID]], tblSalesreps[RepID], tblSalesreps[Target])</f>
        <v>14265630</v>
      </c>
    </row>
    <row r="3695" spans="1:21">
      <c r="A3695" t="s">
        <v>4492</v>
      </c>
      <c r="B3695" s="7" t="s">
        <v>2006</v>
      </c>
      <c r="C3695" t="s">
        <v>1163</v>
      </c>
      <c r="D3695" t="s">
        <v>96</v>
      </c>
      <c r="E3695" t="s">
        <v>119</v>
      </c>
      <c r="F3695" t="s">
        <v>26</v>
      </c>
      <c r="G3695">
        <v>10</v>
      </c>
      <c r="H3695">
        <v>0.2</v>
      </c>
      <c r="I3695" s="2">
        <v>341088</v>
      </c>
      <c r="J3695" t="str">
        <f>_xlfn.XLOOKUP(tblOrders[[#This Row],[CustomerID]], tblCustomers[CustomerID], tblCustomers[CustomerName])</f>
        <v>Customer 80</v>
      </c>
      <c r="K3695" t="str">
        <f>_xlfn.XLOOKUP(tblOrders[[#This Row],[CustomerID]], tblCustomers[CustomerID], tblCustomers[Segment])</f>
        <v>SME</v>
      </c>
      <c r="L3695" t="str">
        <f>_xlfn.XLOOKUP(tblOrders[[#This Row],[ProductID]], tblProducts[ProductID], tblProducts[Category])</f>
        <v>Office</v>
      </c>
      <c r="M3695">
        <f>_xlfn.XLOOKUP(tblOrders[[#This Row],[ProductID]], tblProducts[ProductID], tblProducts[CostPrice])</f>
        <v>20831</v>
      </c>
      <c r="N3695">
        <f>tblOrders[[#This Row],[Sales]]-(tblOrders[[#This Row],[CostPrice]]*tblOrders[[#This Row],[Quantity]])</f>
        <v>132778</v>
      </c>
      <c r="O3695" t="str">
        <f>TEXT(tblOrders[[#This Row],[Date]],"mmm-yyyy")</f>
        <v>Aug-2025</v>
      </c>
      <c r="P3695" t="str">
        <f>_xlfn.XLOOKUP(tblOrders[[#This Row],[OrderID]], tblReturns[OrderID], tblReturns[Returned])</f>
        <v>No</v>
      </c>
      <c r="Q3695" t="str">
        <f>_xlfn.XLOOKUP(tblOrders[[#This Row],[OrderID]], tblShipping[OrderID], tblShipping[ShipMode])</f>
        <v>Express</v>
      </c>
      <c r="R3695" t="str">
        <f>IFERROR(_xlfn.XLOOKUP(A3694, tblCustomers[CustomerID], tblCustomers[CustomerName]), "Not Found")</f>
        <v>Not Found</v>
      </c>
      <c r="S3695" t="str">
        <f>IF(tblOrders[[#This Row],[Sales]]&gt;1000000,"High Value","Standard")</f>
        <v>Standard</v>
      </c>
      <c r="T3695" t="str">
        <f>_xlfn.XLOOKUP(tblOrders[[#This Row],[ProductID]], tblProducts[ProductID], tblProducts[ProductName])</f>
        <v>Product 24</v>
      </c>
      <c r="U3695">
        <f>_xlfn.XLOOKUP(tblOrders[[#This Row],[SalesRepID]], tblSalesreps[RepID], tblSalesreps[Target])</f>
        <v>5886694</v>
      </c>
    </row>
    <row r="3696" spans="1:21">
      <c r="A3696" t="s">
        <v>4493</v>
      </c>
      <c r="B3696" s="7" t="s">
        <v>1374</v>
      </c>
      <c r="C3696" t="s">
        <v>934</v>
      </c>
      <c r="D3696" t="s">
        <v>232</v>
      </c>
      <c r="E3696" t="s">
        <v>69</v>
      </c>
      <c r="F3696" t="s">
        <v>51</v>
      </c>
      <c r="G3696">
        <v>7</v>
      </c>
      <c r="H3696">
        <v>0.2</v>
      </c>
      <c r="I3696" s="2">
        <v>166012</v>
      </c>
      <c r="J3696" t="str">
        <f>_xlfn.XLOOKUP(tblOrders[[#This Row],[CustomerID]], tblCustomers[CustomerID], tblCustomers[CustomerName])</f>
        <v>Customer 85</v>
      </c>
      <c r="K3696" t="str">
        <f>_xlfn.XLOOKUP(tblOrders[[#This Row],[CustomerID]], tblCustomers[CustomerID], tblCustomers[Segment])</f>
        <v>Consumer</v>
      </c>
      <c r="L3696" t="str">
        <f>_xlfn.XLOOKUP(tblOrders[[#This Row],[ProductID]], tblProducts[ProductID], tblProducts[Category])</f>
        <v>Electronics</v>
      </c>
      <c r="M3696">
        <f>_xlfn.XLOOKUP(tblOrders[[#This Row],[ProductID]], tblProducts[ProductID], tblProducts[CostPrice])</f>
        <v>41456</v>
      </c>
      <c r="N3696">
        <f>tblOrders[[#This Row],[Sales]]-(tblOrders[[#This Row],[CostPrice]]*tblOrders[[#This Row],[Quantity]])</f>
        <v>-124180</v>
      </c>
      <c r="O3696" t="str">
        <f>TEXT(tblOrders[[#This Row],[Date]],"mmm-yyyy")</f>
        <v>Aug-2025</v>
      </c>
      <c r="P3696" t="str">
        <f>_xlfn.XLOOKUP(tblOrders[[#This Row],[OrderID]], tblReturns[OrderID], tblReturns[Returned])</f>
        <v>No</v>
      </c>
      <c r="Q3696" t="str">
        <f>_xlfn.XLOOKUP(tblOrders[[#This Row],[OrderID]], tblShipping[OrderID], tblShipping[ShipMode])</f>
        <v>Pickup</v>
      </c>
      <c r="R3696" t="str">
        <f>IFERROR(_xlfn.XLOOKUP(A3695, tblCustomers[CustomerID], tblCustomers[CustomerName]), "Not Found")</f>
        <v>Not Found</v>
      </c>
      <c r="S3696" t="str">
        <f>IF(tblOrders[[#This Row],[Sales]]&gt;1000000,"High Value","Standard")</f>
        <v>Standard</v>
      </c>
      <c r="T3696" t="str">
        <f>_xlfn.XLOOKUP(tblOrders[[#This Row],[ProductID]], tblProducts[ProductID], tblProducts[ProductName])</f>
        <v>Product 86</v>
      </c>
      <c r="U3696">
        <f>_xlfn.XLOOKUP(tblOrders[[#This Row],[SalesRepID]], tblSalesreps[RepID], tblSalesreps[Target])</f>
        <v>19473459</v>
      </c>
    </row>
    <row r="3697" spans="1:21">
      <c r="A3697" t="s">
        <v>4494</v>
      </c>
      <c r="B3697" s="7" t="s">
        <v>117</v>
      </c>
      <c r="C3697" t="s">
        <v>559</v>
      </c>
      <c r="D3697" t="s">
        <v>141</v>
      </c>
      <c r="E3697" t="s">
        <v>69</v>
      </c>
      <c r="F3697" t="s">
        <v>51</v>
      </c>
      <c r="G3697">
        <v>9</v>
      </c>
      <c r="H3697">
        <v>0.05</v>
      </c>
      <c r="I3697" s="2">
        <v>786429</v>
      </c>
      <c r="J3697" t="str">
        <f>_xlfn.XLOOKUP(tblOrders[[#This Row],[CustomerID]], tblCustomers[CustomerID], tblCustomers[CustomerName])</f>
        <v>Customer 293</v>
      </c>
      <c r="K3697" t="str">
        <f>_xlfn.XLOOKUP(tblOrders[[#This Row],[CustomerID]], tblCustomers[CustomerID], tblCustomers[Segment])</f>
        <v>Consumer</v>
      </c>
      <c r="L3697" t="str">
        <f>_xlfn.XLOOKUP(tblOrders[[#This Row],[ProductID]], tblProducts[ProductID], tblProducts[Category])</f>
        <v>Home</v>
      </c>
      <c r="M3697">
        <f>_xlfn.XLOOKUP(tblOrders[[#This Row],[ProductID]], tblProducts[ProductID], tblProducts[CostPrice])</f>
        <v>32671</v>
      </c>
      <c r="N3697">
        <f>tblOrders[[#This Row],[Sales]]-(tblOrders[[#This Row],[CostPrice]]*tblOrders[[#This Row],[Quantity]])</f>
        <v>492390</v>
      </c>
      <c r="O3697" t="str">
        <f>TEXT(tblOrders[[#This Row],[Date]],"mmm-yyyy")</f>
        <v>Sep-2025</v>
      </c>
      <c r="P3697" t="str">
        <f>_xlfn.XLOOKUP(tblOrders[[#This Row],[OrderID]], tblReturns[OrderID], tblReturns[Returned])</f>
        <v>No</v>
      </c>
      <c r="Q3697" t="str">
        <f>_xlfn.XLOOKUP(tblOrders[[#This Row],[OrderID]], tblShipping[OrderID], tblShipping[ShipMode])</f>
        <v>Express</v>
      </c>
      <c r="R3697" t="str">
        <f>IFERROR(_xlfn.XLOOKUP(A3696, tblCustomers[CustomerID], tblCustomers[CustomerName]), "Not Found")</f>
        <v>Not Found</v>
      </c>
      <c r="S3697" t="str">
        <f>IF(tblOrders[[#This Row],[Sales]]&gt;1000000,"High Value","Standard")</f>
        <v>Standard</v>
      </c>
      <c r="T3697" t="str">
        <f>_xlfn.XLOOKUP(tblOrders[[#This Row],[ProductID]], tblProducts[ProductID], tblProducts[ProductName])</f>
        <v>Product 80</v>
      </c>
      <c r="U3697">
        <f>_xlfn.XLOOKUP(tblOrders[[#This Row],[SalesRepID]], tblSalesreps[RepID], tblSalesreps[Target])</f>
        <v>19473459</v>
      </c>
    </row>
    <row r="3698" spans="1:21">
      <c r="A3698" t="s">
        <v>4495</v>
      </c>
      <c r="B3698" s="7" t="s">
        <v>895</v>
      </c>
      <c r="C3698" t="s">
        <v>2261</v>
      </c>
      <c r="D3698" t="s">
        <v>1029</v>
      </c>
      <c r="E3698" t="s">
        <v>210</v>
      </c>
      <c r="F3698" t="s">
        <v>51</v>
      </c>
      <c r="G3698">
        <v>8</v>
      </c>
      <c r="H3698">
        <v>0.15</v>
      </c>
      <c r="I3698" s="2">
        <v>497610.4</v>
      </c>
      <c r="J3698" t="str">
        <f>_xlfn.XLOOKUP(tblOrders[[#This Row],[CustomerID]], tblCustomers[CustomerID], tblCustomers[CustomerName])</f>
        <v>Customer 123</v>
      </c>
      <c r="K3698" t="str">
        <f>_xlfn.XLOOKUP(tblOrders[[#This Row],[CustomerID]], tblCustomers[CustomerID], tblCustomers[Segment])</f>
        <v>Consumer</v>
      </c>
      <c r="L3698" t="str">
        <f>_xlfn.XLOOKUP(tblOrders[[#This Row],[ProductID]], tblProducts[ProductID], tblProducts[Category])</f>
        <v>Furniture</v>
      </c>
      <c r="M3698">
        <f>_xlfn.XLOOKUP(tblOrders[[#This Row],[ProductID]], tblProducts[ProductID], tblProducts[CostPrice])</f>
        <v>74501</v>
      </c>
      <c r="N3698">
        <f>tblOrders[[#This Row],[Sales]]-(tblOrders[[#This Row],[CostPrice]]*tblOrders[[#This Row],[Quantity]])</f>
        <v>-98397.599999999977</v>
      </c>
      <c r="O3698" t="str">
        <f>TEXT(tblOrders[[#This Row],[Date]],"mmm-yyyy")</f>
        <v>Mar-2025</v>
      </c>
      <c r="P3698" t="str">
        <f>_xlfn.XLOOKUP(tblOrders[[#This Row],[OrderID]], tblReturns[OrderID], tblReturns[Returned])</f>
        <v>No</v>
      </c>
      <c r="Q3698" t="str">
        <f>_xlfn.XLOOKUP(tblOrders[[#This Row],[OrderID]], tblShipping[OrderID], tblShipping[ShipMode])</f>
        <v>Pickup</v>
      </c>
      <c r="R3698" t="str">
        <f>IFERROR(_xlfn.XLOOKUP(A3697, tblCustomers[CustomerID], tblCustomers[CustomerName]), "Not Found")</f>
        <v>Not Found</v>
      </c>
      <c r="S3698" t="str">
        <f>IF(tblOrders[[#This Row],[Sales]]&gt;1000000,"High Value","Standard")</f>
        <v>Standard</v>
      </c>
      <c r="T3698" t="str">
        <f>_xlfn.XLOOKUP(tblOrders[[#This Row],[ProductID]], tblProducts[ProductID], tblProducts[ProductName])</f>
        <v>Product 18</v>
      </c>
      <c r="U3698">
        <f>_xlfn.XLOOKUP(tblOrders[[#This Row],[SalesRepID]], tblSalesreps[RepID], tblSalesreps[Target])</f>
        <v>19336654</v>
      </c>
    </row>
    <row r="3699" spans="1:21">
      <c r="A3699" t="s">
        <v>4496</v>
      </c>
      <c r="B3699" s="7" t="s">
        <v>456</v>
      </c>
      <c r="C3699" t="s">
        <v>185</v>
      </c>
      <c r="D3699" t="s">
        <v>137</v>
      </c>
      <c r="E3699" t="s">
        <v>186</v>
      </c>
      <c r="F3699" t="s">
        <v>51</v>
      </c>
      <c r="G3699">
        <v>6</v>
      </c>
      <c r="H3699">
        <v>0.1</v>
      </c>
      <c r="I3699" s="2">
        <v>171585</v>
      </c>
      <c r="J3699" t="str">
        <f>_xlfn.XLOOKUP(tblOrders[[#This Row],[CustomerID]], tblCustomers[CustomerID], tblCustomers[CustomerName])</f>
        <v>Customer 165</v>
      </c>
      <c r="K3699" t="str">
        <f>_xlfn.XLOOKUP(tblOrders[[#This Row],[CustomerID]], tblCustomers[CustomerID], tblCustomers[Segment])</f>
        <v>Consumer</v>
      </c>
      <c r="L3699" t="str">
        <f>_xlfn.XLOOKUP(tblOrders[[#This Row],[ProductID]], tblProducts[ProductID], tblProducts[Category])</f>
        <v>Home</v>
      </c>
      <c r="M3699">
        <f>_xlfn.XLOOKUP(tblOrders[[#This Row],[ProductID]], tblProducts[ProductID], tblProducts[CostPrice])</f>
        <v>26666</v>
      </c>
      <c r="N3699">
        <f>tblOrders[[#This Row],[Sales]]-(tblOrders[[#This Row],[CostPrice]]*tblOrders[[#This Row],[Quantity]])</f>
        <v>11589</v>
      </c>
      <c r="O3699" t="str">
        <f>TEXT(tblOrders[[#This Row],[Date]],"mmm-yyyy")</f>
        <v>Jul-2025</v>
      </c>
      <c r="P3699" t="str">
        <f>_xlfn.XLOOKUP(tblOrders[[#This Row],[OrderID]], tblReturns[OrderID], tblReturns[Returned])</f>
        <v>Yes</v>
      </c>
      <c r="Q3699" t="str">
        <f>_xlfn.XLOOKUP(tblOrders[[#This Row],[OrderID]], tblShipping[OrderID], tblShipping[ShipMode])</f>
        <v>Pickup</v>
      </c>
      <c r="R3699" t="str">
        <f>IFERROR(_xlfn.XLOOKUP(A3698, tblCustomers[CustomerID], tblCustomers[CustomerName]), "Not Found")</f>
        <v>Not Found</v>
      </c>
      <c r="S3699" t="str">
        <f>IF(tblOrders[[#This Row],[Sales]]&gt;1000000,"High Value","Standard")</f>
        <v>Standard</v>
      </c>
      <c r="T3699" t="str">
        <f>_xlfn.XLOOKUP(tblOrders[[#This Row],[ProductID]], tblProducts[ProductID], tblProducts[ProductName])</f>
        <v>Product 76</v>
      </c>
      <c r="U3699">
        <f>_xlfn.XLOOKUP(tblOrders[[#This Row],[SalesRepID]], tblSalesreps[RepID], tblSalesreps[Target])</f>
        <v>15141830</v>
      </c>
    </row>
    <row r="3700" spans="1:21">
      <c r="A3700" t="s">
        <v>4497</v>
      </c>
      <c r="B3700" s="7" t="s">
        <v>424</v>
      </c>
      <c r="C3700" t="s">
        <v>376</v>
      </c>
      <c r="D3700" t="s">
        <v>174</v>
      </c>
      <c r="E3700" t="s">
        <v>19</v>
      </c>
      <c r="F3700" t="s">
        <v>88</v>
      </c>
      <c r="G3700">
        <v>1</v>
      </c>
      <c r="H3700">
        <v>0.1</v>
      </c>
      <c r="I3700" s="2">
        <v>30722.400000000001</v>
      </c>
      <c r="J3700" t="str">
        <f>_xlfn.XLOOKUP(tblOrders[[#This Row],[CustomerID]], tblCustomers[CustomerID], tblCustomers[CustomerName])</f>
        <v>Customer 118</v>
      </c>
      <c r="K3700" t="str">
        <f>_xlfn.XLOOKUP(tblOrders[[#This Row],[CustomerID]], tblCustomers[CustomerID], tblCustomers[Segment])</f>
        <v>Corporate</v>
      </c>
      <c r="L3700" t="str">
        <f>_xlfn.XLOOKUP(tblOrders[[#This Row],[ProductID]], tblProducts[ProductID], tblProducts[Category])</f>
        <v>Home</v>
      </c>
      <c r="M3700">
        <f>_xlfn.XLOOKUP(tblOrders[[#This Row],[ProductID]], tblProducts[ProductID], tblProducts[CostPrice])</f>
        <v>62348</v>
      </c>
      <c r="N3700">
        <f>tblOrders[[#This Row],[Sales]]-(tblOrders[[#This Row],[CostPrice]]*tblOrders[[#This Row],[Quantity]])</f>
        <v>-31625.599999999999</v>
      </c>
      <c r="O3700" t="str">
        <f>TEXT(tblOrders[[#This Row],[Date]],"mmm-yyyy")</f>
        <v>Feb-2025</v>
      </c>
      <c r="P3700" t="str">
        <f>_xlfn.XLOOKUP(tblOrders[[#This Row],[OrderID]], tblReturns[OrderID], tblReturns[Returned])</f>
        <v>No</v>
      </c>
      <c r="Q3700" t="str">
        <f>_xlfn.XLOOKUP(tblOrders[[#This Row],[OrderID]], tblShipping[OrderID], tblShipping[ShipMode])</f>
        <v>Express</v>
      </c>
      <c r="R3700" t="str">
        <f>IFERROR(_xlfn.XLOOKUP(A3699, tblCustomers[CustomerID], tblCustomers[CustomerName]), "Not Found")</f>
        <v>Not Found</v>
      </c>
      <c r="S3700" t="str">
        <f>IF(tblOrders[[#This Row],[Sales]]&gt;1000000,"High Value","Standard")</f>
        <v>Standard</v>
      </c>
      <c r="T3700" t="str">
        <f>_xlfn.XLOOKUP(tblOrders[[#This Row],[ProductID]], tblProducts[ProductID], tblProducts[ProductName])</f>
        <v>Product 64</v>
      </c>
      <c r="U3700">
        <f>_xlfn.XLOOKUP(tblOrders[[#This Row],[SalesRepID]], tblSalesreps[RepID], tblSalesreps[Target])</f>
        <v>11347243</v>
      </c>
    </row>
    <row r="3701" spans="1:21">
      <c r="A3701" t="s">
        <v>4498</v>
      </c>
      <c r="B3701" s="7" t="s">
        <v>923</v>
      </c>
      <c r="C3701" t="s">
        <v>1279</v>
      </c>
      <c r="D3701" t="s">
        <v>190</v>
      </c>
      <c r="E3701" t="s">
        <v>197</v>
      </c>
      <c r="F3701" t="s">
        <v>20</v>
      </c>
      <c r="G3701">
        <v>2</v>
      </c>
      <c r="H3701">
        <v>0.2</v>
      </c>
      <c r="I3701" s="2">
        <v>174345.60000000001</v>
      </c>
      <c r="J3701" t="str">
        <f>_xlfn.XLOOKUP(tblOrders[[#This Row],[CustomerID]], tblCustomers[CustomerID], tblCustomers[CustomerName])</f>
        <v>Customer 210</v>
      </c>
      <c r="K3701" t="str">
        <f>_xlfn.XLOOKUP(tblOrders[[#This Row],[CustomerID]], tblCustomers[CustomerID], tblCustomers[Segment])</f>
        <v>Corporate</v>
      </c>
      <c r="L3701" t="str">
        <f>_xlfn.XLOOKUP(tblOrders[[#This Row],[ProductID]], tblProducts[ProductID], tblProducts[Category])</f>
        <v>Furniture</v>
      </c>
      <c r="M3701">
        <f>_xlfn.XLOOKUP(tblOrders[[#This Row],[ProductID]], tblProducts[ProductID], tblProducts[CostPrice])</f>
        <v>47272</v>
      </c>
      <c r="N3701">
        <f>tblOrders[[#This Row],[Sales]]-(tblOrders[[#This Row],[CostPrice]]*tblOrders[[#This Row],[Quantity]])</f>
        <v>79801.600000000006</v>
      </c>
      <c r="O3701" t="str">
        <f>TEXT(tblOrders[[#This Row],[Date]],"mmm-yyyy")</f>
        <v>Feb-2025</v>
      </c>
      <c r="P3701" t="str">
        <f>_xlfn.XLOOKUP(tblOrders[[#This Row],[OrderID]], tblReturns[OrderID], tblReturns[Returned])</f>
        <v>Yes</v>
      </c>
      <c r="Q3701" t="str">
        <f>_xlfn.XLOOKUP(tblOrders[[#This Row],[OrderID]], tblShipping[OrderID], tblShipping[ShipMode])</f>
        <v>Pickup</v>
      </c>
      <c r="R3701" t="str">
        <f>IFERROR(_xlfn.XLOOKUP(A3700, tblCustomers[CustomerID], tblCustomers[CustomerName]), "Not Found")</f>
        <v>Not Found</v>
      </c>
      <c r="S3701" t="str">
        <f>IF(tblOrders[[#This Row],[Sales]]&gt;1000000,"High Value","Standard")</f>
        <v>Standard</v>
      </c>
      <c r="T3701" t="str">
        <f>_xlfn.XLOOKUP(tblOrders[[#This Row],[ProductID]], tblProducts[ProductID], tblProducts[ProductName])</f>
        <v>Product 33</v>
      </c>
      <c r="U3701">
        <f>_xlfn.XLOOKUP(tblOrders[[#This Row],[SalesRepID]], tblSalesreps[RepID], tblSalesreps[Target])</f>
        <v>19562258</v>
      </c>
    </row>
    <row r="3702" spans="1:21">
      <c r="A3702" t="s">
        <v>4499</v>
      </c>
      <c r="B3702" s="7" t="s">
        <v>486</v>
      </c>
      <c r="C3702" t="s">
        <v>478</v>
      </c>
      <c r="D3702" t="s">
        <v>232</v>
      </c>
      <c r="E3702" t="s">
        <v>25</v>
      </c>
      <c r="F3702" t="s">
        <v>88</v>
      </c>
      <c r="G3702">
        <v>1</v>
      </c>
      <c r="H3702">
        <v>0</v>
      </c>
      <c r="I3702" s="2">
        <v>37130</v>
      </c>
      <c r="J3702" t="str">
        <f>_xlfn.XLOOKUP(tblOrders[[#This Row],[CustomerID]], tblCustomers[CustomerID], tblCustomers[CustomerName])</f>
        <v>Customer 145</v>
      </c>
      <c r="K3702" t="str">
        <f>_xlfn.XLOOKUP(tblOrders[[#This Row],[CustomerID]], tblCustomers[CustomerID], tblCustomers[Segment])</f>
        <v>SME</v>
      </c>
      <c r="L3702" t="str">
        <f>_xlfn.XLOOKUP(tblOrders[[#This Row],[ProductID]], tblProducts[ProductID], tblProducts[Category])</f>
        <v>Electronics</v>
      </c>
      <c r="M3702">
        <f>_xlfn.XLOOKUP(tblOrders[[#This Row],[ProductID]], tblProducts[ProductID], tblProducts[CostPrice])</f>
        <v>41456</v>
      </c>
      <c r="N3702">
        <f>tblOrders[[#This Row],[Sales]]-(tblOrders[[#This Row],[CostPrice]]*tblOrders[[#This Row],[Quantity]])</f>
        <v>-4326</v>
      </c>
      <c r="O3702" t="str">
        <f>TEXT(tblOrders[[#This Row],[Date]],"mmm-yyyy")</f>
        <v>Sep-2025</v>
      </c>
      <c r="P3702" t="str">
        <f>_xlfn.XLOOKUP(tblOrders[[#This Row],[OrderID]], tblReturns[OrderID], tblReturns[Returned])</f>
        <v>No</v>
      </c>
      <c r="Q3702" t="str">
        <f>_xlfn.XLOOKUP(tblOrders[[#This Row],[OrderID]], tblShipping[OrderID], tblShipping[ShipMode])</f>
        <v>Express</v>
      </c>
      <c r="R3702" t="str">
        <f>IFERROR(_xlfn.XLOOKUP(A3701, tblCustomers[CustomerID], tblCustomers[CustomerName]), "Not Found")</f>
        <v>Not Found</v>
      </c>
      <c r="S3702" t="str">
        <f>IF(tblOrders[[#This Row],[Sales]]&gt;1000000,"High Value","Standard")</f>
        <v>Standard</v>
      </c>
      <c r="T3702" t="str">
        <f>_xlfn.XLOOKUP(tblOrders[[#This Row],[ProductID]], tblProducts[ProductID], tblProducts[ProductName])</f>
        <v>Product 86</v>
      </c>
      <c r="U3702">
        <f>_xlfn.XLOOKUP(tblOrders[[#This Row],[SalesRepID]], tblSalesreps[RepID], tblSalesreps[Target])</f>
        <v>7094914</v>
      </c>
    </row>
    <row r="3703" spans="1:21">
      <c r="A3703" t="s">
        <v>4500</v>
      </c>
      <c r="B3703" s="7" t="s">
        <v>895</v>
      </c>
      <c r="C3703" t="s">
        <v>307</v>
      </c>
      <c r="D3703" t="s">
        <v>339</v>
      </c>
      <c r="E3703" t="s">
        <v>35</v>
      </c>
      <c r="F3703" t="s">
        <v>26</v>
      </c>
      <c r="G3703">
        <v>7</v>
      </c>
      <c r="H3703">
        <v>0</v>
      </c>
      <c r="I3703" s="2">
        <v>651056</v>
      </c>
      <c r="J3703" t="str">
        <f>_xlfn.XLOOKUP(tblOrders[[#This Row],[CustomerID]], tblCustomers[CustomerID], tblCustomers[CustomerName])</f>
        <v>Customer 17</v>
      </c>
      <c r="K3703" t="str">
        <f>_xlfn.XLOOKUP(tblOrders[[#This Row],[CustomerID]], tblCustomers[CustomerID], tblCustomers[Segment])</f>
        <v>SME</v>
      </c>
      <c r="L3703" t="str">
        <f>_xlfn.XLOOKUP(tblOrders[[#This Row],[ProductID]], tblProducts[ProductID], tblProducts[Category])</f>
        <v>Office</v>
      </c>
      <c r="M3703">
        <f>_xlfn.XLOOKUP(tblOrders[[#This Row],[ProductID]], tblProducts[ProductID], tblProducts[CostPrice])</f>
        <v>73889</v>
      </c>
      <c r="N3703">
        <f>tblOrders[[#This Row],[Sales]]-(tblOrders[[#This Row],[CostPrice]]*tblOrders[[#This Row],[Quantity]])</f>
        <v>133833</v>
      </c>
      <c r="O3703" t="str">
        <f>TEXT(tblOrders[[#This Row],[Date]],"mmm-yyyy")</f>
        <v>Mar-2025</v>
      </c>
      <c r="P3703" t="str">
        <f>_xlfn.XLOOKUP(tblOrders[[#This Row],[OrderID]], tblReturns[OrderID], tblReturns[Returned])</f>
        <v>Yes</v>
      </c>
      <c r="Q3703" t="str">
        <f>_xlfn.XLOOKUP(tblOrders[[#This Row],[OrderID]], tblShipping[OrderID], tblShipping[ShipMode])</f>
        <v>Express</v>
      </c>
      <c r="R3703" t="str">
        <f>IFERROR(_xlfn.XLOOKUP(A3702, tblCustomers[CustomerID], tblCustomers[CustomerName]), "Not Found")</f>
        <v>Not Found</v>
      </c>
      <c r="S3703" t="str">
        <f>IF(tblOrders[[#This Row],[Sales]]&gt;1000000,"High Value","Standard")</f>
        <v>Standard</v>
      </c>
      <c r="T3703" t="str">
        <f>_xlfn.XLOOKUP(tblOrders[[#This Row],[ProductID]], tblProducts[ProductID], tblProducts[ProductName])</f>
        <v>Product 83</v>
      </c>
      <c r="U3703">
        <f>_xlfn.XLOOKUP(tblOrders[[#This Row],[SalesRepID]], tblSalesreps[RepID], tblSalesreps[Target])</f>
        <v>19619177</v>
      </c>
    </row>
    <row r="3704" spans="1:21">
      <c r="A3704" t="s">
        <v>4501</v>
      </c>
      <c r="B3704" s="7" t="s">
        <v>286</v>
      </c>
      <c r="C3704" t="s">
        <v>1575</v>
      </c>
      <c r="D3704" t="s">
        <v>1093</v>
      </c>
      <c r="E3704" t="s">
        <v>202</v>
      </c>
      <c r="F3704" t="s">
        <v>88</v>
      </c>
      <c r="G3704">
        <v>8</v>
      </c>
      <c r="H3704">
        <v>0.15</v>
      </c>
      <c r="I3704" s="2">
        <v>1010357.6</v>
      </c>
      <c r="J3704" t="str">
        <f>_xlfn.XLOOKUP(tblOrders[[#This Row],[CustomerID]], tblCustomers[CustomerID], tblCustomers[CustomerName])</f>
        <v>Customer 255</v>
      </c>
      <c r="K3704" t="str">
        <f>_xlfn.XLOOKUP(tblOrders[[#This Row],[CustomerID]], tblCustomers[CustomerID], tblCustomers[Segment])</f>
        <v>Consumer</v>
      </c>
      <c r="L3704" t="str">
        <f>_xlfn.XLOOKUP(tblOrders[[#This Row],[ProductID]], tblProducts[ProductID], tblProducts[Category])</f>
        <v>Office</v>
      </c>
      <c r="M3704">
        <f>_xlfn.XLOOKUP(tblOrders[[#This Row],[ProductID]], tblProducts[ProductID], tblProducts[CostPrice])</f>
        <v>9813</v>
      </c>
      <c r="N3704">
        <f>tblOrders[[#This Row],[Sales]]-(tblOrders[[#This Row],[CostPrice]]*tblOrders[[#This Row],[Quantity]])</f>
        <v>931853.6</v>
      </c>
      <c r="O3704" t="str">
        <f>TEXT(tblOrders[[#This Row],[Date]],"mmm-yyyy")</f>
        <v>Dec-2025</v>
      </c>
      <c r="P3704" t="str">
        <f>_xlfn.XLOOKUP(tblOrders[[#This Row],[OrderID]], tblReturns[OrderID], tblReturns[Returned])</f>
        <v>No</v>
      </c>
      <c r="Q3704" t="str">
        <f>_xlfn.XLOOKUP(tblOrders[[#This Row],[OrderID]], tblShipping[OrderID], tblShipping[ShipMode])</f>
        <v>Express</v>
      </c>
      <c r="R3704" t="str">
        <f>IFERROR(_xlfn.XLOOKUP(A3703, tblCustomers[CustomerID], tblCustomers[CustomerName]), "Not Found")</f>
        <v>Not Found</v>
      </c>
      <c r="S3704" t="str">
        <f>IF(tblOrders[[#This Row],[Sales]]&gt;1000000,"High Value","Standard")</f>
        <v>High Value</v>
      </c>
      <c r="T3704" t="str">
        <f>_xlfn.XLOOKUP(tblOrders[[#This Row],[ProductID]], tblProducts[ProductID], tblProducts[ProductName])</f>
        <v>Product 77</v>
      </c>
      <c r="U3704">
        <f>_xlfn.XLOOKUP(tblOrders[[#This Row],[SalesRepID]], tblSalesreps[RepID], tblSalesreps[Target])</f>
        <v>10652665</v>
      </c>
    </row>
    <row r="3705" spans="1:21">
      <c r="A3705" t="s">
        <v>4502</v>
      </c>
      <c r="B3705" s="7" t="s">
        <v>332</v>
      </c>
      <c r="C3705" t="s">
        <v>478</v>
      </c>
      <c r="D3705" t="s">
        <v>178</v>
      </c>
      <c r="E3705" t="s">
        <v>69</v>
      </c>
      <c r="F3705" t="s">
        <v>20</v>
      </c>
      <c r="G3705">
        <v>6</v>
      </c>
      <c r="H3705">
        <v>0.2</v>
      </c>
      <c r="I3705" s="2">
        <v>167755.20000000001</v>
      </c>
      <c r="J3705" t="str">
        <f>_xlfn.XLOOKUP(tblOrders[[#This Row],[CustomerID]], tblCustomers[CustomerID], tblCustomers[CustomerName])</f>
        <v>Customer 145</v>
      </c>
      <c r="K3705" t="str">
        <f>_xlfn.XLOOKUP(tblOrders[[#This Row],[CustomerID]], tblCustomers[CustomerID], tblCustomers[Segment])</f>
        <v>SME</v>
      </c>
      <c r="L3705" t="str">
        <f>_xlfn.XLOOKUP(tblOrders[[#This Row],[ProductID]], tblProducts[ProductID], tblProducts[Category])</f>
        <v>Office</v>
      </c>
      <c r="M3705">
        <f>_xlfn.XLOOKUP(tblOrders[[#This Row],[ProductID]], tblProducts[ProductID], tblProducts[CostPrice])</f>
        <v>46035</v>
      </c>
      <c r="N3705">
        <f>tblOrders[[#This Row],[Sales]]-(tblOrders[[#This Row],[CostPrice]]*tblOrders[[#This Row],[Quantity]])</f>
        <v>-108454.79999999999</v>
      </c>
      <c r="O3705" t="str">
        <f>TEXT(tblOrders[[#This Row],[Date]],"mmm-yyyy")</f>
        <v>Aug-2025</v>
      </c>
      <c r="P3705" t="str">
        <f>_xlfn.XLOOKUP(tblOrders[[#This Row],[OrderID]], tblReturns[OrderID], tblReturns[Returned])</f>
        <v>No</v>
      </c>
      <c r="Q3705" t="str">
        <f>_xlfn.XLOOKUP(tblOrders[[#This Row],[OrderID]], tblShipping[OrderID], tblShipping[ShipMode])</f>
        <v>Standard</v>
      </c>
      <c r="R3705" t="str">
        <f>IFERROR(_xlfn.XLOOKUP(A3704, tblCustomers[CustomerID], tblCustomers[CustomerName]), "Not Found")</f>
        <v>Not Found</v>
      </c>
      <c r="S3705" t="str">
        <f>IF(tblOrders[[#This Row],[Sales]]&gt;1000000,"High Value","Standard")</f>
        <v>Standard</v>
      </c>
      <c r="T3705" t="str">
        <f>_xlfn.XLOOKUP(tblOrders[[#This Row],[ProductID]], tblProducts[ProductID], tblProducts[ProductName])</f>
        <v>Product 84</v>
      </c>
      <c r="U3705">
        <f>_xlfn.XLOOKUP(tblOrders[[#This Row],[SalesRepID]], tblSalesreps[RepID], tblSalesreps[Target])</f>
        <v>19473459</v>
      </c>
    </row>
    <row r="3706" spans="1:21">
      <c r="A3706" t="s">
        <v>4503</v>
      </c>
      <c r="B3706" s="7" t="s">
        <v>42</v>
      </c>
      <c r="C3706" t="s">
        <v>916</v>
      </c>
      <c r="D3706" t="s">
        <v>133</v>
      </c>
      <c r="E3706" t="s">
        <v>50</v>
      </c>
      <c r="F3706" t="s">
        <v>20</v>
      </c>
      <c r="G3706">
        <v>2</v>
      </c>
      <c r="H3706">
        <v>0.1</v>
      </c>
      <c r="I3706" s="2">
        <v>191034</v>
      </c>
      <c r="J3706" t="str">
        <f>_xlfn.XLOOKUP(tblOrders[[#This Row],[CustomerID]], tblCustomers[CustomerID], tblCustomers[CustomerName])</f>
        <v>Customer 60</v>
      </c>
      <c r="K3706" t="str">
        <f>_xlfn.XLOOKUP(tblOrders[[#This Row],[CustomerID]], tblCustomers[CustomerID], tblCustomers[Segment])</f>
        <v>Consumer</v>
      </c>
      <c r="L3706" t="str">
        <f>_xlfn.XLOOKUP(tblOrders[[#This Row],[ProductID]], tblProducts[ProductID], tblProducts[Category])</f>
        <v>Furniture</v>
      </c>
      <c r="M3706">
        <f>_xlfn.XLOOKUP(tblOrders[[#This Row],[ProductID]], tblProducts[ProductID], tblProducts[CostPrice])</f>
        <v>53604</v>
      </c>
      <c r="N3706">
        <f>tblOrders[[#This Row],[Sales]]-(tblOrders[[#This Row],[CostPrice]]*tblOrders[[#This Row],[Quantity]])</f>
        <v>83826</v>
      </c>
      <c r="O3706" t="str">
        <f>TEXT(tblOrders[[#This Row],[Date]],"mmm-yyyy")</f>
        <v>May-2025</v>
      </c>
      <c r="P3706" t="str">
        <f>_xlfn.XLOOKUP(tblOrders[[#This Row],[OrderID]], tblReturns[OrderID], tblReturns[Returned])</f>
        <v>No</v>
      </c>
      <c r="Q3706" t="str">
        <f>_xlfn.XLOOKUP(tblOrders[[#This Row],[OrderID]], tblShipping[OrderID], tblShipping[ShipMode])</f>
        <v>Pickup</v>
      </c>
      <c r="R3706" t="str">
        <f>IFERROR(_xlfn.XLOOKUP(A3705, tblCustomers[CustomerID], tblCustomers[CustomerName]), "Not Found")</f>
        <v>Not Found</v>
      </c>
      <c r="S3706" t="str">
        <f>IF(tblOrders[[#This Row],[Sales]]&gt;1000000,"High Value","Standard")</f>
        <v>Standard</v>
      </c>
      <c r="T3706" t="str">
        <f>_xlfn.XLOOKUP(tblOrders[[#This Row],[ProductID]], tblProducts[ProductID], tblProducts[ProductName])</f>
        <v>Product 6</v>
      </c>
      <c r="U3706">
        <f>_xlfn.XLOOKUP(tblOrders[[#This Row],[SalesRepID]], tblSalesreps[RepID], tblSalesreps[Target])</f>
        <v>17350666</v>
      </c>
    </row>
    <row r="3707" spans="1:21">
      <c r="A3707" t="s">
        <v>4504</v>
      </c>
      <c r="B3707" s="7" t="s">
        <v>995</v>
      </c>
      <c r="C3707" t="s">
        <v>841</v>
      </c>
      <c r="D3707" t="s">
        <v>78</v>
      </c>
      <c r="E3707" t="s">
        <v>205</v>
      </c>
      <c r="F3707" t="s">
        <v>88</v>
      </c>
      <c r="G3707">
        <v>10</v>
      </c>
      <c r="H3707">
        <v>0.1</v>
      </c>
      <c r="I3707" s="2">
        <v>82404</v>
      </c>
      <c r="J3707" t="str">
        <f>_xlfn.XLOOKUP(tblOrders[[#This Row],[CustomerID]], tblCustomers[CustomerID], tblCustomers[CustomerName])</f>
        <v>Customer 247</v>
      </c>
      <c r="K3707" t="str">
        <f>_xlfn.XLOOKUP(tblOrders[[#This Row],[CustomerID]], tblCustomers[CustomerID], tblCustomers[Segment])</f>
        <v>SME</v>
      </c>
      <c r="L3707" t="str">
        <f>_xlfn.XLOOKUP(tblOrders[[#This Row],[ProductID]], tblProducts[ProductID], tblProducts[Category])</f>
        <v>Office</v>
      </c>
      <c r="M3707">
        <f>_xlfn.XLOOKUP(tblOrders[[#This Row],[ProductID]], tblProducts[ProductID], tblProducts[CostPrice])</f>
        <v>76942</v>
      </c>
      <c r="N3707">
        <f>tblOrders[[#This Row],[Sales]]-(tblOrders[[#This Row],[CostPrice]]*tblOrders[[#This Row],[Quantity]])</f>
        <v>-687016</v>
      </c>
      <c r="O3707" t="str">
        <f>TEXT(tblOrders[[#This Row],[Date]],"mmm-yyyy")</f>
        <v>Feb-2025</v>
      </c>
      <c r="P3707" t="str">
        <f>_xlfn.XLOOKUP(tblOrders[[#This Row],[OrderID]], tblReturns[OrderID], tblReturns[Returned])</f>
        <v>No</v>
      </c>
      <c r="Q3707" t="str">
        <f>_xlfn.XLOOKUP(tblOrders[[#This Row],[OrderID]], tblShipping[OrderID], tblShipping[ShipMode])</f>
        <v>Express</v>
      </c>
      <c r="R3707" t="str">
        <f>IFERROR(_xlfn.XLOOKUP(A3706, tblCustomers[CustomerID], tblCustomers[CustomerName]), "Not Found")</f>
        <v>Not Found</v>
      </c>
      <c r="S3707" t="str">
        <f>IF(tblOrders[[#This Row],[Sales]]&gt;1000000,"High Value","Standard")</f>
        <v>Standard</v>
      </c>
      <c r="T3707" t="str">
        <f>_xlfn.XLOOKUP(tblOrders[[#This Row],[ProductID]], tblProducts[ProductID], tblProducts[ProductName])</f>
        <v>Product 22</v>
      </c>
      <c r="U3707">
        <f>_xlfn.XLOOKUP(tblOrders[[#This Row],[SalesRepID]], tblSalesreps[RepID], tblSalesreps[Target])</f>
        <v>16246424</v>
      </c>
    </row>
    <row r="3708" spans="1:21">
      <c r="A3708" t="s">
        <v>4505</v>
      </c>
      <c r="B3708" s="7" t="s">
        <v>456</v>
      </c>
      <c r="C3708" t="s">
        <v>72</v>
      </c>
      <c r="D3708" t="s">
        <v>44</v>
      </c>
      <c r="E3708" t="s">
        <v>69</v>
      </c>
      <c r="F3708" t="s">
        <v>51</v>
      </c>
      <c r="G3708">
        <v>7</v>
      </c>
      <c r="H3708">
        <v>0.2</v>
      </c>
      <c r="I3708" s="2">
        <v>392834.4</v>
      </c>
      <c r="J3708" t="str">
        <f>_xlfn.XLOOKUP(tblOrders[[#This Row],[CustomerID]], tblCustomers[CustomerID], tblCustomers[CustomerName])</f>
        <v>Customer 79</v>
      </c>
      <c r="K3708" t="str">
        <f>_xlfn.XLOOKUP(tblOrders[[#This Row],[CustomerID]], tblCustomers[CustomerID], tblCustomers[Segment])</f>
        <v>Corporate</v>
      </c>
      <c r="L3708" t="str">
        <f>_xlfn.XLOOKUP(tblOrders[[#This Row],[ProductID]], tblProducts[ProductID], tblProducts[Category])</f>
        <v>Furniture</v>
      </c>
      <c r="M3708">
        <f>_xlfn.XLOOKUP(tblOrders[[#This Row],[ProductID]], tblProducts[ProductID], tblProducts[CostPrice])</f>
        <v>48953</v>
      </c>
      <c r="N3708">
        <f>tblOrders[[#This Row],[Sales]]-(tblOrders[[#This Row],[CostPrice]]*tblOrders[[#This Row],[Quantity]])</f>
        <v>50163.400000000023</v>
      </c>
      <c r="O3708" t="str">
        <f>TEXT(tblOrders[[#This Row],[Date]],"mmm-yyyy")</f>
        <v>Jul-2025</v>
      </c>
      <c r="P3708" t="str">
        <f>_xlfn.XLOOKUP(tblOrders[[#This Row],[OrderID]], tblReturns[OrderID], tblReturns[Returned])</f>
        <v>No</v>
      </c>
      <c r="Q3708" t="str">
        <f>_xlfn.XLOOKUP(tblOrders[[#This Row],[OrderID]], tblShipping[OrderID], tblShipping[ShipMode])</f>
        <v>Express</v>
      </c>
      <c r="R3708" t="str">
        <f>IFERROR(_xlfn.XLOOKUP(A3707, tblCustomers[CustomerID], tblCustomers[CustomerName]), "Not Found")</f>
        <v>Not Found</v>
      </c>
      <c r="S3708" t="str">
        <f>IF(tblOrders[[#This Row],[Sales]]&gt;1000000,"High Value","Standard")</f>
        <v>Standard</v>
      </c>
      <c r="T3708" t="str">
        <f>_xlfn.XLOOKUP(tblOrders[[#This Row],[ProductID]], tblProducts[ProductID], tblProducts[ProductName])</f>
        <v>Product 56</v>
      </c>
      <c r="U3708">
        <f>_xlfn.XLOOKUP(tblOrders[[#This Row],[SalesRepID]], tblSalesreps[RepID], tblSalesreps[Target])</f>
        <v>19473459</v>
      </c>
    </row>
    <row r="3709" spans="1:21">
      <c r="A3709" t="s">
        <v>4506</v>
      </c>
      <c r="B3709" s="7" t="s">
        <v>90</v>
      </c>
      <c r="C3709" t="s">
        <v>537</v>
      </c>
      <c r="D3709" t="s">
        <v>1093</v>
      </c>
      <c r="E3709" t="s">
        <v>197</v>
      </c>
      <c r="F3709" t="s">
        <v>14</v>
      </c>
      <c r="G3709">
        <v>9</v>
      </c>
      <c r="H3709">
        <v>0.2</v>
      </c>
      <c r="I3709" s="2">
        <v>416512.8</v>
      </c>
      <c r="J3709" t="str">
        <f>_xlfn.XLOOKUP(tblOrders[[#This Row],[CustomerID]], tblCustomers[CustomerID], tblCustomers[CustomerName])</f>
        <v>Customer 108</v>
      </c>
      <c r="K3709" t="str">
        <f>_xlfn.XLOOKUP(tblOrders[[#This Row],[CustomerID]], tblCustomers[CustomerID], tblCustomers[Segment])</f>
        <v>Corporate</v>
      </c>
      <c r="L3709" t="str">
        <f>_xlfn.XLOOKUP(tblOrders[[#This Row],[ProductID]], tblProducts[ProductID], tblProducts[Category])</f>
        <v>Office</v>
      </c>
      <c r="M3709">
        <f>_xlfn.XLOOKUP(tblOrders[[#This Row],[ProductID]], tblProducts[ProductID], tblProducts[CostPrice])</f>
        <v>9813</v>
      </c>
      <c r="N3709">
        <f>tblOrders[[#This Row],[Sales]]-(tblOrders[[#This Row],[CostPrice]]*tblOrders[[#This Row],[Quantity]])</f>
        <v>328195.8</v>
      </c>
      <c r="O3709" t="str">
        <f>TEXT(tblOrders[[#This Row],[Date]],"mmm-yyyy")</f>
        <v>Jan-2025</v>
      </c>
      <c r="P3709" t="str">
        <f>_xlfn.XLOOKUP(tblOrders[[#This Row],[OrderID]], tblReturns[OrderID], tblReturns[Returned])</f>
        <v>No</v>
      </c>
      <c r="Q3709" t="str">
        <f>_xlfn.XLOOKUP(tblOrders[[#This Row],[OrderID]], tblShipping[OrderID], tblShipping[ShipMode])</f>
        <v>Standard</v>
      </c>
      <c r="R3709" t="str">
        <f>IFERROR(_xlfn.XLOOKUP(A3708, tblCustomers[CustomerID], tblCustomers[CustomerName]), "Not Found")</f>
        <v>Not Found</v>
      </c>
      <c r="S3709" t="str">
        <f>IF(tblOrders[[#This Row],[Sales]]&gt;1000000,"High Value","Standard")</f>
        <v>Standard</v>
      </c>
      <c r="T3709" t="str">
        <f>_xlfn.XLOOKUP(tblOrders[[#This Row],[ProductID]], tblProducts[ProductID], tblProducts[ProductName])</f>
        <v>Product 77</v>
      </c>
      <c r="U3709">
        <f>_xlfn.XLOOKUP(tblOrders[[#This Row],[SalesRepID]], tblSalesreps[RepID], tblSalesreps[Target])</f>
        <v>19562258</v>
      </c>
    </row>
    <row r="3710" spans="1:21">
      <c r="A3710" t="s">
        <v>4507</v>
      </c>
      <c r="B3710" s="7" t="s">
        <v>663</v>
      </c>
      <c r="C3710" t="s">
        <v>897</v>
      </c>
      <c r="D3710" t="s">
        <v>643</v>
      </c>
      <c r="E3710" t="s">
        <v>50</v>
      </c>
      <c r="F3710" t="s">
        <v>20</v>
      </c>
      <c r="G3710">
        <v>6</v>
      </c>
      <c r="H3710">
        <v>0</v>
      </c>
      <c r="I3710" s="2">
        <v>249258</v>
      </c>
      <c r="J3710" t="str">
        <f>_xlfn.XLOOKUP(tblOrders[[#This Row],[CustomerID]], tblCustomers[CustomerID], tblCustomers[CustomerName])</f>
        <v>Customer 274</v>
      </c>
      <c r="K3710" t="str">
        <f>_xlfn.XLOOKUP(tblOrders[[#This Row],[CustomerID]], tblCustomers[CustomerID], tblCustomers[Segment])</f>
        <v>Corporate</v>
      </c>
      <c r="L3710" t="str">
        <f>_xlfn.XLOOKUP(tblOrders[[#This Row],[ProductID]], tblProducts[ProductID], tblProducts[Category])</f>
        <v>Home</v>
      </c>
      <c r="M3710">
        <f>_xlfn.XLOOKUP(tblOrders[[#This Row],[ProductID]], tblProducts[ProductID], tblProducts[CostPrice])</f>
        <v>77766</v>
      </c>
      <c r="N3710">
        <f>tblOrders[[#This Row],[Sales]]-(tblOrders[[#This Row],[CostPrice]]*tblOrders[[#This Row],[Quantity]])</f>
        <v>-217338</v>
      </c>
      <c r="O3710" t="str">
        <f>TEXT(tblOrders[[#This Row],[Date]],"mmm-yyyy")</f>
        <v>Aug-2025</v>
      </c>
      <c r="P3710" t="str">
        <f>_xlfn.XLOOKUP(tblOrders[[#This Row],[OrderID]], tblReturns[OrderID], tblReturns[Returned])</f>
        <v>No</v>
      </c>
      <c r="Q3710" t="str">
        <f>_xlfn.XLOOKUP(tblOrders[[#This Row],[OrderID]], tblShipping[OrderID], tblShipping[ShipMode])</f>
        <v>Express</v>
      </c>
      <c r="R3710" t="str">
        <f>IFERROR(_xlfn.XLOOKUP(A3709, tblCustomers[CustomerID], tblCustomers[CustomerName]), "Not Found")</f>
        <v>Not Found</v>
      </c>
      <c r="S3710" t="str">
        <f>IF(tblOrders[[#This Row],[Sales]]&gt;1000000,"High Value","Standard")</f>
        <v>Standard</v>
      </c>
      <c r="T3710" t="str">
        <f>_xlfn.XLOOKUP(tblOrders[[#This Row],[ProductID]], tblProducts[ProductID], tblProducts[ProductName])</f>
        <v>Product 1</v>
      </c>
      <c r="U3710">
        <f>_xlfn.XLOOKUP(tblOrders[[#This Row],[SalesRepID]], tblSalesreps[RepID], tblSalesreps[Target])</f>
        <v>17350666</v>
      </c>
    </row>
    <row r="3711" spans="1:21">
      <c r="A3711" t="s">
        <v>4508</v>
      </c>
      <c r="B3711" s="7" t="s">
        <v>542</v>
      </c>
      <c r="C3711" t="s">
        <v>1992</v>
      </c>
      <c r="D3711" t="s">
        <v>321</v>
      </c>
      <c r="E3711" t="s">
        <v>210</v>
      </c>
      <c r="F3711" t="s">
        <v>26</v>
      </c>
      <c r="G3711">
        <v>2</v>
      </c>
      <c r="H3711">
        <v>0.2</v>
      </c>
      <c r="I3711" s="2">
        <v>91299.199999999997</v>
      </c>
      <c r="J3711" t="str">
        <f>_xlfn.XLOOKUP(tblOrders[[#This Row],[CustomerID]], tblCustomers[CustomerID], tblCustomers[CustomerName])</f>
        <v>Customer 171</v>
      </c>
      <c r="K3711" t="str">
        <f>_xlfn.XLOOKUP(tblOrders[[#This Row],[CustomerID]], tblCustomers[CustomerID], tblCustomers[Segment])</f>
        <v>SME</v>
      </c>
      <c r="L3711" t="str">
        <f>_xlfn.XLOOKUP(tblOrders[[#This Row],[ProductID]], tblProducts[ProductID], tblProducts[Category])</f>
        <v>Home</v>
      </c>
      <c r="M3711">
        <f>_xlfn.XLOOKUP(tblOrders[[#This Row],[ProductID]], tblProducts[ProductID], tblProducts[CostPrice])</f>
        <v>70588</v>
      </c>
      <c r="N3711">
        <f>tblOrders[[#This Row],[Sales]]-(tblOrders[[#This Row],[CostPrice]]*tblOrders[[#This Row],[Quantity]])</f>
        <v>-49876.800000000003</v>
      </c>
      <c r="O3711" t="str">
        <f>TEXT(tblOrders[[#This Row],[Date]],"mmm-yyyy")</f>
        <v>Jan-2025</v>
      </c>
      <c r="P3711" t="str">
        <f>_xlfn.XLOOKUP(tblOrders[[#This Row],[OrderID]], tblReturns[OrderID], tblReturns[Returned])</f>
        <v>No</v>
      </c>
      <c r="Q3711" t="str">
        <f>_xlfn.XLOOKUP(tblOrders[[#This Row],[OrderID]], tblShipping[OrderID], tblShipping[ShipMode])</f>
        <v>Express</v>
      </c>
      <c r="R3711" t="str">
        <f>IFERROR(_xlfn.XLOOKUP(A3710, tblCustomers[CustomerID], tblCustomers[CustomerName]), "Not Found")</f>
        <v>Not Found</v>
      </c>
      <c r="S3711" t="str">
        <f>IF(tblOrders[[#This Row],[Sales]]&gt;1000000,"High Value","Standard")</f>
        <v>Standard</v>
      </c>
      <c r="T3711" t="str">
        <f>_xlfn.XLOOKUP(tblOrders[[#This Row],[ProductID]], tblProducts[ProductID], tblProducts[ProductName])</f>
        <v>Product 95</v>
      </c>
      <c r="U3711">
        <f>_xlfn.XLOOKUP(tblOrders[[#This Row],[SalesRepID]], tblSalesreps[RepID], tblSalesreps[Target])</f>
        <v>19336654</v>
      </c>
    </row>
    <row r="3712" spans="1:21">
      <c r="A3712" t="s">
        <v>4509</v>
      </c>
      <c r="B3712" s="7" t="s">
        <v>2527</v>
      </c>
      <c r="C3712" t="s">
        <v>1897</v>
      </c>
      <c r="D3712" t="s">
        <v>352</v>
      </c>
      <c r="E3712" t="s">
        <v>165</v>
      </c>
      <c r="F3712" t="s">
        <v>88</v>
      </c>
      <c r="G3712">
        <v>1</v>
      </c>
      <c r="H3712">
        <v>0.1</v>
      </c>
      <c r="I3712" s="2">
        <v>12736.8</v>
      </c>
      <c r="J3712" t="str">
        <f>_xlfn.XLOOKUP(tblOrders[[#This Row],[CustomerID]], tblCustomers[CustomerID], tblCustomers[CustomerName])</f>
        <v>Customer 75</v>
      </c>
      <c r="K3712" t="str">
        <f>_xlfn.XLOOKUP(tblOrders[[#This Row],[CustomerID]], tblCustomers[CustomerID], tblCustomers[Segment])</f>
        <v>SME</v>
      </c>
      <c r="L3712" t="str">
        <f>_xlfn.XLOOKUP(tblOrders[[#This Row],[ProductID]], tblProducts[ProductID], tblProducts[Category])</f>
        <v>Electronics</v>
      </c>
      <c r="M3712">
        <f>_xlfn.XLOOKUP(tblOrders[[#This Row],[ProductID]], tblProducts[ProductID], tblProducts[CostPrice])</f>
        <v>58522</v>
      </c>
      <c r="N3712">
        <f>tblOrders[[#This Row],[Sales]]-(tblOrders[[#This Row],[CostPrice]]*tblOrders[[#This Row],[Quantity]])</f>
        <v>-45785.2</v>
      </c>
      <c r="O3712" t="str">
        <f>TEXT(tblOrders[[#This Row],[Date]],"mmm-yyyy")</f>
        <v>Sep-2025</v>
      </c>
      <c r="P3712" t="str">
        <f>_xlfn.XLOOKUP(tblOrders[[#This Row],[OrderID]], tblReturns[OrderID], tblReturns[Returned])</f>
        <v>No</v>
      </c>
      <c r="Q3712" t="str">
        <f>_xlfn.XLOOKUP(tblOrders[[#This Row],[OrderID]], tblShipping[OrderID], tblShipping[ShipMode])</f>
        <v>Pickup</v>
      </c>
      <c r="R3712" t="str">
        <f>IFERROR(_xlfn.XLOOKUP(A3711, tblCustomers[CustomerID], tblCustomers[CustomerName]), "Not Found")</f>
        <v>Not Found</v>
      </c>
      <c r="S3712" t="str">
        <f>IF(tblOrders[[#This Row],[Sales]]&gt;1000000,"High Value","Standard")</f>
        <v>Standard</v>
      </c>
      <c r="T3712" t="str">
        <f>_xlfn.XLOOKUP(tblOrders[[#This Row],[ProductID]], tblProducts[ProductID], tblProducts[ProductName])</f>
        <v>Product 60</v>
      </c>
      <c r="U3712">
        <f>_xlfn.XLOOKUP(tblOrders[[#This Row],[SalesRepID]], tblSalesreps[RepID], tblSalesreps[Target])</f>
        <v>16839910</v>
      </c>
    </row>
    <row r="3713" spans="1:21">
      <c r="A3713" t="s">
        <v>4510</v>
      </c>
      <c r="B3713" s="7" t="s">
        <v>417</v>
      </c>
      <c r="C3713" t="s">
        <v>781</v>
      </c>
      <c r="D3713" t="s">
        <v>422</v>
      </c>
      <c r="E3713" t="s">
        <v>210</v>
      </c>
      <c r="F3713" t="s">
        <v>51</v>
      </c>
      <c r="G3713">
        <v>7</v>
      </c>
      <c r="H3713">
        <v>0.1</v>
      </c>
      <c r="I3713" s="2">
        <v>518061.6</v>
      </c>
      <c r="J3713" t="str">
        <f>_xlfn.XLOOKUP(tblOrders[[#This Row],[CustomerID]], tblCustomers[CustomerID], tblCustomers[CustomerName])</f>
        <v>Customer 252</v>
      </c>
      <c r="K3713" t="str">
        <f>_xlfn.XLOOKUP(tblOrders[[#This Row],[CustomerID]], tblCustomers[CustomerID], tblCustomers[Segment])</f>
        <v>Corporate</v>
      </c>
      <c r="L3713" t="str">
        <f>_xlfn.XLOOKUP(tblOrders[[#This Row],[ProductID]], tblProducts[ProductID], tblProducts[Category])</f>
        <v>Furniture</v>
      </c>
      <c r="M3713">
        <f>_xlfn.XLOOKUP(tblOrders[[#This Row],[ProductID]], tblProducts[ProductID], tblProducts[CostPrice])</f>
        <v>69526</v>
      </c>
      <c r="N3713">
        <f>tblOrders[[#This Row],[Sales]]-(tblOrders[[#This Row],[CostPrice]]*tblOrders[[#This Row],[Quantity]])</f>
        <v>31379.599999999977</v>
      </c>
      <c r="O3713" t="str">
        <f>TEXT(tblOrders[[#This Row],[Date]],"mmm-yyyy")</f>
        <v>Feb-2025</v>
      </c>
      <c r="P3713" t="str">
        <f>_xlfn.XLOOKUP(tblOrders[[#This Row],[OrderID]], tblReturns[OrderID], tblReturns[Returned])</f>
        <v>No</v>
      </c>
      <c r="Q3713" t="str">
        <f>_xlfn.XLOOKUP(tblOrders[[#This Row],[OrderID]], tblShipping[OrderID], tblShipping[ShipMode])</f>
        <v>Pickup</v>
      </c>
      <c r="R3713" t="str">
        <f>IFERROR(_xlfn.XLOOKUP(A3712, tblCustomers[CustomerID], tblCustomers[CustomerName]), "Not Found")</f>
        <v>Not Found</v>
      </c>
      <c r="S3713" t="str">
        <f>IF(tblOrders[[#This Row],[Sales]]&gt;1000000,"High Value","Standard")</f>
        <v>Standard</v>
      </c>
      <c r="T3713" t="str">
        <f>_xlfn.XLOOKUP(tblOrders[[#This Row],[ProductID]], tblProducts[ProductID], tblProducts[ProductName])</f>
        <v>Product 36</v>
      </c>
      <c r="U3713">
        <f>_xlfn.XLOOKUP(tblOrders[[#This Row],[SalesRepID]], tblSalesreps[RepID], tblSalesreps[Target])</f>
        <v>19336654</v>
      </c>
    </row>
    <row r="3714" spans="1:21">
      <c r="A3714" t="s">
        <v>4511</v>
      </c>
      <c r="B3714" s="7" t="s">
        <v>326</v>
      </c>
      <c r="C3714" t="s">
        <v>1163</v>
      </c>
      <c r="D3714" t="s">
        <v>126</v>
      </c>
      <c r="E3714" t="s">
        <v>202</v>
      </c>
      <c r="F3714" t="s">
        <v>14</v>
      </c>
      <c r="G3714">
        <v>6</v>
      </c>
      <c r="H3714">
        <v>0</v>
      </c>
      <c r="I3714" s="2">
        <v>261396</v>
      </c>
      <c r="J3714" t="str">
        <f>_xlfn.XLOOKUP(tblOrders[[#This Row],[CustomerID]], tblCustomers[CustomerID], tblCustomers[CustomerName])</f>
        <v>Customer 80</v>
      </c>
      <c r="K3714" t="str">
        <f>_xlfn.XLOOKUP(tblOrders[[#This Row],[CustomerID]], tblCustomers[CustomerID], tblCustomers[Segment])</f>
        <v>SME</v>
      </c>
      <c r="L3714" t="str">
        <f>_xlfn.XLOOKUP(tblOrders[[#This Row],[ProductID]], tblProducts[ProductID], tblProducts[Category])</f>
        <v>Furniture</v>
      </c>
      <c r="M3714">
        <f>_xlfn.XLOOKUP(tblOrders[[#This Row],[ProductID]], tblProducts[ProductID], tblProducts[CostPrice])</f>
        <v>47434</v>
      </c>
      <c r="N3714">
        <f>tblOrders[[#This Row],[Sales]]-(tblOrders[[#This Row],[CostPrice]]*tblOrders[[#This Row],[Quantity]])</f>
        <v>-23208</v>
      </c>
      <c r="O3714" t="str">
        <f>TEXT(tblOrders[[#This Row],[Date]],"mmm-yyyy")</f>
        <v>Dec-2025</v>
      </c>
      <c r="P3714" t="str">
        <f>_xlfn.XLOOKUP(tblOrders[[#This Row],[OrderID]], tblReturns[OrderID], tblReturns[Returned])</f>
        <v>No</v>
      </c>
      <c r="Q3714" t="str">
        <f>_xlfn.XLOOKUP(tblOrders[[#This Row],[OrderID]], tblShipping[OrderID], tblShipping[ShipMode])</f>
        <v>Standard</v>
      </c>
      <c r="R3714" t="str">
        <f>IFERROR(_xlfn.XLOOKUP(A3713, tblCustomers[CustomerID], tblCustomers[CustomerName]), "Not Found")</f>
        <v>Not Found</v>
      </c>
      <c r="S3714" t="str">
        <f>IF(tblOrders[[#This Row],[Sales]]&gt;1000000,"High Value","Standard")</f>
        <v>Standard</v>
      </c>
      <c r="T3714" t="str">
        <f>_xlfn.XLOOKUP(tblOrders[[#This Row],[ProductID]], tblProducts[ProductID], tblProducts[ProductName])</f>
        <v>Product 67</v>
      </c>
      <c r="U3714">
        <f>_xlfn.XLOOKUP(tblOrders[[#This Row],[SalesRepID]], tblSalesreps[RepID], tblSalesreps[Target])</f>
        <v>10652665</v>
      </c>
    </row>
    <row r="3715" spans="1:21">
      <c r="A3715" t="s">
        <v>4512</v>
      </c>
      <c r="B3715" s="7" t="s">
        <v>1545</v>
      </c>
      <c r="C3715" t="s">
        <v>529</v>
      </c>
      <c r="D3715" t="s">
        <v>491</v>
      </c>
      <c r="E3715" t="s">
        <v>56</v>
      </c>
      <c r="F3715" t="s">
        <v>88</v>
      </c>
      <c r="G3715">
        <v>5</v>
      </c>
      <c r="H3715">
        <v>0.2</v>
      </c>
      <c r="I3715" s="2">
        <v>210584</v>
      </c>
      <c r="J3715" t="str">
        <f>_xlfn.XLOOKUP(tblOrders[[#This Row],[CustomerID]], tblCustomers[CustomerID], tblCustomers[CustomerName])</f>
        <v>Customer 126</v>
      </c>
      <c r="K3715" t="str">
        <f>_xlfn.XLOOKUP(tblOrders[[#This Row],[CustomerID]], tblCustomers[CustomerID], tblCustomers[Segment])</f>
        <v>SME</v>
      </c>
      <c r="L3715" t="str">
        <f>_xlfn.XLOOKUP(tblOrders[[#This Row],[ProductID]], tblProducts[ProductID], tblProducts[Category])</f>
        <v>Home</v>
      </c>
      <c r="M3715">
        <f>_xlfn.XLOOKUP(tblOrders[[#This Row],[ProductID]], tblProducts[ProductID], tblProducts[CostPrice])</f>
        <v>75749</v>
      </c>
      <c r="N3715">
        <f>tblOrders[[#This Row],[Sales]]-(tblOrders[[#This Row],[CostPrice]]*tblOrders[[#This Row],[Quantity]])</f>
        <v>-168161</v>
      </c>
      <c r="O3715" t="str">
        <f>TEXT(tblOrders[[#This Row],[Date]],"mmm-yyyy")</f>
        <v>Oct-2025</v>
      </c>
      <c r="P3715" t="str">
        <f>_xlfn.XLOOKUP(tblOrders[[#This Row],[OrderID]], tblReturns[OrderID], tblReturns[Returned])</f>
        <v>No</v>
      </c>
      <c r="Q3715" t="str">
        <f>_xlfn.XLOOKUP(tblOrders[[#This Row],[OrderID]], tblShipping[OrderID], tblShipping[ShipMode])</f>
        <v>Standard</v>
      </c>
      <c r="R3715" t="str">
        <f>IFERROR(_xlfn.XLOOKUP(A3714, tblCustomers[CustomerID], tblCustomers[CustomerName]), "Not Found")</f>
        <v>Not Found</v>
      </c>
      <c r="S3715" t="str">
        <f>IF(tblOrders[[#This Row],[Sales]]&gt;1000000,"High Value","Standard")</f>
        <v>Standard</v>
      </c>
      <c r="T3715" t="str">
        <f>_xlfn.XLOOKUP(tblOrders[[#This Row],[ProductID]], tblProducts[ProductID], tblProducts[ProductName])</f>
        <v>Product 49</v>
      </c>
      <c r="U3715">
        <f>_xlfn.XLOOKUP(tblOrders[[#This Row],[SalesRepID]], tblSalesreps[RepID], tblSalesreps[Target])</f>
        <v>14265630</v>
      </c>
    </row>
    <row r="3716" spans="1:21">
      <c r="A3716" t="s">
        <v>4513</v>
      </c>
      <c r="B3716" s="7" t="s">
        <v>495</v>
      </c>
      <c r="C3716" t="s">
        <v>529</v>
      </c>
      <c r="D3716" t="s">
        <v>1093</v>
      </c>
      <c r="E3716" t="s">
        <v>74</v>
      </c>
      <c r="F3716" t="s">
        <v>51</v>
      </c>
      <c r="G3716">
        <v>10</v>
      </c>
      <c r="H3716">
        <v>0.05</v>
      </c>
      <c r="I3716" s="2">
        <v>281551.5</v>
      </c>
      <c r="J3716" t="str">
        <f>_xlfn.XLOOKUP(tblOrders[[#This Row],[CustomerID]], tblCustomers[CustomerID], tblCustomers[CustomerName])</f>
        <v>Customer 126</v>
      </c>
      <c r="K3716" t="str">
        <f>_xlfn.XLOOKUP(tblOrders[[#This Row],[CustomerID]], tblCustomers[CustomerID], tblCustomers[Segment])</f>
        <v>SME</v>
      </c>
      <c r="L3716" t="str">
        <f>_xlfn.XLOOKUP(tblOrders[[#This Row],[ProductID]], tblProducts[ProductID], tblProducts[Category])</f>
        <v>Office</v>
      </c>
      <c r="M3716">
        <f>_xlfn.XLOOKUP(tblOrders[[#This Row],[ProductID]], tblProducts[ProductID], tblProducts[CostPrice])</f>
        <v>9813</v>
      </c>
      <c r="N3716">
        <f>tblOrders[[#This Row],[Sales]]-(tblOrders[[#This Row],[CostPrice]]*tblOrders[[#This Row],[Quantity]])</f>
        <v>183421.5</v>
      </c>
      <c r="O3716" t="str">
        <f>TEXT(tblOrders[[#This Row],[Date]],"mmm-yyyy")</f>
        <v>Dec-2025</v>
      </c>
      <c r="P3716" t="str">
        <f>_xlfn.XLOOKUP(tblOrders[[#This Row],[OrderID]], tblReturns[OrderID], tblReturns[Returned])</f>
        <v>No</v>
      </c>
      <c r="Q3716" t="str">
        <f>_xlfn.XLOOKUP(tblOrders[[#This Row],[OrderID]], tblShipping[OrderID], tblShipping[ShipMode])</f>
        <v>Pickup</v>
      </c>
      <c r="R3716" t="str">
        <f>IFERROR(_xlfn.XLOOKUP(A3715, tblCustomers[CustomerID], tblCustomers[CustomerName]), "Not Found")</f>
        <v>Not Found</v>
      </c>
      <c r="S3716" t="str">
        <f>IF(tblOrders[[#This Row],[Sales]]&gt;1000000,"High Value","Standard")</f>
        <v>Standard</v>
      </c>
      <c r="T3716" t="str">
        <f>_xlfn.XLOOKUP(tblOrders[[#This Row],[ProductID]], tblProducts[ProductID], tblProducts[ProductName])</f>
        <v>Product 77</v>
      </c>
      <c r="U3716">
        <f>_xlfn.XLOOKUP(tblOrders[[#This Row],[SalesRepID]], tblSalesreps[RepID], tblSalesreps[Target])</f>
        <v>7254801</v>
      </c>
    </row>
    <row r="3717" spans="1:21">
      <c r="A3717" t="s">
        <v>4514</v>
      </c>
      <c r="B3717" s="7" t="s">
        <v>683</v>
      </c>
      <c r="C3717" t="s">
        <v>1559</v>
      </c>
      <c r="D3717" t="s">
        <v>382</v>
      </c>
      <c r="E3717" t="s">
        <v>186</v>
      </c>
      <c r="F3717" t="s">
        <v>88</v>
      </c>
      <c r="G3717">
        <v>8</v>
      </c>
      <c r="H3717">
        <v>0.05</v>
      </c>
      <c r="I3717" s="2">
        <v>1031487.2</v>
      </c>
      <c r="J3717" t="str">
        <f>_xlfn.XLOOKUP(tblOrders[[#This Row],[CustomerID]], tblCustomers[CustomerID], tblCustomers[CustomerName])</f>
        <v>Customer 95</v>
      </c>
      <c r="K3717" t="str">
        <f>_xlfn.XLOOKUP(tblOrders[[#This Row],[CustomerID]], tblCustomers[CustomerID], tblCustomers[Segment])</f>
        <v>Consumer</v>
      </c>
      <c r="L3717" t="str">
        <f>_xlfn.XLOOKUP(tblOrders[[#This Row],[ProductID]], tblProducts[ProductID], tblProducts[Category])</f>
        <v>Office</v>
      </c>
      <c r="M3717">
        <f>_xlfn.XLOOKUP(tblOrders[[#This Row],[ProductID]], tblProducts[ProductID], tblProducts[CostPrice])</f>
        <v>61777</v>
      </c>
      <c r="N3717">
        <f>tblOrders[[#This Row],[Sales]]-(tblOrders[[#This Row],[CostPrice]]*tblOrders[[#This Row],[Quantity]])</f>
        <v>537271.19999999995</v>
      </c>
      <c r="O3717" t="str">
        <f>TEXT(tblOrders[[#This Row],[Date]],"mmm-yyyy")</f>
        <v>Sep-2025</v>
      </c>
      <c r="P3717" t="str">
        <f>_xlfn.XLOOKUP(tblOrders[[#This Row],[OrderID]], tblReturns[OrderID], tblReturns[Returned])</f>
        <v>No</v>
      </c>
      <c r="Q3717" t="str">
        <f>_xlfn.XLOOKUP(tblOrders[[#This Row],[OrderID]], tblShipping[OrderID], tblShipping[ShipMode])</f>
        <v>Pickup</v>
      </c>
      <c r="R3717" t="str">
        <f>IFERROR(_xlfn.XLOOKUP(A3716, tblCustomers[CustomerID], tblCustomers[CustomerName]), "Not Found")</f>
        <v>Not Found</v>
      </c>
      <c r="S3717" t="str">
        <f>IF(tblOrders[[#This Row],[Sales]]&gt;1000000,"High Value","Standard")</f>
        <v>High Value</v>
      </c>
      <c r="T3717" t="str">
        <f>_xlfn.XLOOKUP(tblOrders[[#This Row],[ProductID]], tblProducts[ProductID], tblProducts[ProductName])</f>
        <v>Product 65</v>
      </c>
      <c r="U3717">
        <f>_xlfn.XLOOKUP(tblOrders[[#This Row],[SalesRepID]], tblSalesreps[RepID], tblSalesreps[Target])</f>
        <v>15141830</v>
      </c>
    </row>
    <row r="3718" spans="1:21">
      <c r="A3718" t="s">
        <v>4515</v>
      </c>
      <c r="B3718" s="7" t="s">
        <v>1327</v>
      </c>
      <c r="C3718" t="s">
        <v>1344</v>
      </c>
      <c r="D3718" t="s">
        <v>55</v>
      </c>
      <c r="E3718" t="s">
        <v>69</v>
      </c>
      <c r="F3718" t="s">
        <v>14</v>
      </c>
      <c r="G3718">
        <v>2</v>
      </c>
      <c r="H3718">
        <v>0.05</v>
      </c>
      <c r="I3718" s="2">
        <v>10816.7</v>
      </c>
      <c r="J3718" t="str">
        <f>_xlfn.XLOOKUP(tblOrders[[#This Row],[CustomerID]], tblCustomers[CustomerID], tblCustomers[CustomerName])</f>
        <v>Customer 264</v>
      </c>
      <c r="K3718" t="str">
        <f>_xlfn.XLOOKUP(tblOrders[[#This Row],[CustomerID]], tblCustomers[CustomerID], tblCustomers[Segment])</f>
        <v>Corporate</v>
      </c>
      <c r="L3718" t="str">
        <f>_xlfn.XLOOKUP(tblOrders[[#This Row],[ProductID]], tblProducts[ProductID], tblProducts[Category])</f>
        <v>Home</v>
      </c>
      <c r="M3718">
        <f>_xlfn.XLOOKUP(tblOrders[[#This Row],[ProductID]], tblProducts[ProductID], tblProducts[CostPrice])</f>
        <v>23348</v>
      </c>
      <c r="N3718">
        <f>tblOrders[[#This Row],[Sales]]-(tblOrders[[#This Row],[CostPrice]]*tblOrders[[#This Row],[Quantity]])</f>
        <v>-35879.300000000003</v>
      </c>
      <c r="O3718" t="str">
        <f>TEXT(tblOrders[[#This Row],[Date]],"mmm-yyyy")</f>
        <v>Oct-2025</v>
      </c>
      <c r="P3718" t="str">
        <f>_xlfn.XLOOKUP(tblOrders[[#This Row],[OrderID]], tblReturns[OrderID], tblReturns[Returned])</f>
        <v>No</v>
      </c>
      <c r="Q3718" t="str">
        <f>_xlfn.XLOOKUP(tblOrders[[#This Row],[OrderID]], tblShipping[OrderID], tblShipping[ShipMode])</f>
        <v>Standard</v>
      </c>
      <c r="R3718" t="str">
        <f>IFERROR(_xlfn.XLOOKUP(A3717, tblCustomers[CustomerID], tblCustomers[CustomerName]), "Not Found")</f>
        <v>Not Found</v>
      </c>
      <c r="S3718" t="str">
        <f>IF(tblOrders[[#This Row],[Sales]]&gt;1000000,"High Value","Standard")</f>
        <v>Standard</v>
      </c>
      <c r="T3718" t="str">
        <f>_xlfn.XLOOKUP(tblOrders[[#This Row],[ProductID]], tblProducts[ProductID], tblProducts[ProductName])</f>
        <v>Product 47</v>
      </c>
      <c r="U3718">
        <f>_xlfn.XLOOKUP(tblOrders[[#This Row],[SalesRepID]], tblSalesreps[RepID], tblSalesreps[Target])</f>
        <v>19473459</v>
      </c>
    </row>
    <row r="3719" spans="1:21">
      <c r="A3719" t="s">
        <v>4516</v>
      </c>
      <c r="B3719" s="7" t="s">
        <v>1541</v>
      </c>
      <c r="C3719" t="s">
        <v>478</v>
      </c>
      <c r="D3719" t="s">
        <v>1230</v>
      </c>
      <c r="E3719" t="s">
        <v>186</v>
      </c>
      <c r="F3719" t="s">
        <v>20</v>
      </c>
      <c r="G3719">
        <v>7</v>
      </c>
      <c r="H3719">
        <v>0.1</v>
      </c>
      <c r="I3719" s="2">
        <v>497189.7</v>
      </c>
      <c r="J3719" t="str">
        <f>_xlfn.XLOOKUP(tblOrders[[#This Row],[CustomerID]], tblCustomers[CustomerID], tblCustomers[CustomerName])</f>
        <v>Customer 145</v>
      </c>
      <c r="K3719" t="str">
        <f>_xlfn.XLOOKUP(tblOrders[[#This Row],[CustomerID]], tblCustomers[CustomerID], tblCustomers[Segment])</f>
        <v>SME</v>
      </c>
      <c r="L3719" t="str">
        <f>_xlfn.XLOOKUP(tblOrders[[#This Row],[ProductID]], tblProducts[ProductID], tblProducts[Category])</f>
        <v>Furniture</v>
      </c>
      <c r="M3719">
        <f>_xlfn.XLOOKUP(tblOrders[[#This Row],[ProductID]], tblProducts[ProductID], tblProducts[CostPrice])</f>
        <v>48520</v>
      </c>
      <c r="N3719">
        <f>tblOrders[[#This Row],[Sales]]-(tblOrders[[#This Row],[CostPrice]]*tblOrders[[#This Row],[Quantity]])</f>
        <v>157549.70000000001</v>
      </c>
      <c r="O3719" t="str">
        <f>TEXT(tblOrders[[#This Row],[Date]],"mmm-yyyy")</f>
        <v>Dec-2025</v>
      </c>
      <c r="P3719" t="str">
        <f>_xlfn.XLOOKUP(tblOrders[[#This Row],[OrderID]], tblReturns[OrderID], tblReturns[Returned])</f>
        <v>No</v>
      </c>
      <c r="Q3719" t="str">
        <f>_xlfn.XLOOKUP(tblOrders[[#This Row],[OrderID]], tblShipping[OrderID], tblShipping[ShipMode])</f>
        <v>Express</v>
      </c>
      <c r="R3719" t="str">
        <f>IFERROR(_xlfn.XLOOKUP(A3718, tblCustomers[CustomerID], tblCustomers[CustomerName]), "Not Found")</f>
        <v>Not Found</v>
      </c>
      <c r="S3719" t="str">
        <f>IF(tblOrders[[#This Row],[Sales]]&gt;1000000,"High Value","Standard")</f>
        <v>Standard</v>
      </c>
      <c r="T3719" t="str">
        <f>_xlfn.XLOOKUP(tblOrders[[#This Row],[ProductID]], tblProducts[ProductID], tblProducts[ProductName])</f>
        <v>Product 73</v>
      </c>
      <c r="U3719">
        <f>_xlfn.XLOOKUP(tblOrders[[#This Row],[SalesRepID]], tblSalesreps[RepID], tblSalesreps[Target])</f>
        <v>15141830</v>
      </c>
    </row>
    <row r="3720" spans="1:21">
      <c r="A3720" t="s">
        <v>4517</v>
      </c>
      <c r="B3720" s="7" t="s">
        <v>367</v>
      </c>
      <c r="C3720" t="s">
        <v>1498</v>
      </c>
      <c r="D3720" t="s">
        <v>55</v>
      </c>
      <c r="E3720" t="s">
        <v>119</v>
      </c>
      <c r="F3720" t="s">
        <v>26</v>
      </c>
      <c r="G3720">
        <v>7</v>
      </c>
      <c r="H3720">
        <v>0.2</v>
      </c>
      <c r="I3720" s="2">
        <v>321949.59999999998</v>
      </c>
      <c r="J3720" t="str">
        <f>_xlfn.XLOOKUP(tblOrders[[#This Row],[CustomerID]], tblCustomers[CustomerID], tblCustomers[CustomerName])</f>
        <v>Customer 114</v>
      </c>
      <c r="K3720" t="str">
        <f>_xlfn.XLOOKUP(tblOrders[[#This Row],[CustomerID]], tblCustomers[CustomerID], tblCustomers[Segment])</f>
        <v>Consumer</v>
      </c>
      <c r="L3720" t="str">
        <f>_xlfn.XLOOKUP(tblOrders[[#This Row],[ProductID]], tblProducts[ProductID], tblProducts[Category])</f>
        <v>Home</v>
      </c>
      <c r="M3720">
        <f>_xlfn.XLOOKUP(tblOrders[[#This Row],[ProductID]], tblProducts[ProductID], tblProducts[CostPrice])</f>
        <v>23348</v>
      </c>
      <c r="N3720">
        <f>tblOrders[[#This Row],[Sales]]-(tblOrders[[#This Row],[CostPrice]]*tblOrders[[#This Row],[Quantity]])</f>
        <v>158513.59999999998</v>
      </c>
      <c r="O3720" t="str">
        <f>TEXT(tblOrders[[#This Row],[Date]],"mmm-yyyy")</f>
        <v>Apr-2025</v>
      </c>
      <c r="P3720" t="str">
        <f>_xlfn.XLOOKUP(tblOrders[[#This Row],[OrderID]], tblReturns[OrderID], tblReturns[Returned])</f>
        <v>No</v>
      </c>
      <c r="Q3720" t="str">
        <f>_xlfn.XLOOKUP(tblOrders[[#This Row],[OrderID]], tblShipping[OrderID], tblShipping[ShipMode])</f>
        <v>Pickup</v>
      </c>
      <c r="R3720" t="str">
        <f>IFERROR(_xlfn.XLOOKUP(A3719, tblCustomers[CustomerID], tblCustomers[CustomerName]), "Not Found")</f>
        <v>Not Found</v>
      </c>
      <c r="S3720" t="str">
        <f>IF(tblOrders[[#This Row],[Sales]]&gt;1000000,"High Value","Standard")</f>
        <v>Standard</v>
      </c>
      <c r="T3720" t="str">
        <f>_xlfn.XLOOKUP(tblOrders[[#This Row],[ProductID]], tblProducts[ProductID], tblProducts[ProductName])</f>
        <v>Product 47</v>
      </c>
      <c r="U3720">
        <f>_xlfn.XLOOKUP(tblOrders[[#This Row],[SalesRepID]], tblSalesreps[RepID], tblSalesreps[Target])</f>
        <v>5886694</v>
      </c>
    </row>
    <row r="3721" spans="1:21">
      <c r="A3721" t="s">
        <v>4518</v>
      </c>
      <c r="B3721" s="7" t="s">
        <v>1129</v>
      </c>
      <c r="C3721" t="s">
        <v>451</v>
      </c>
      <c r="D3721" t="s">
        <v>68</v>
      </c>
      <c r="E3721" t="s">
        <v>210</v>
      </c>
      <c r="F3721" t="s">
        <v>51</v>
      </c>
      <c r="G3721">
        <v>6</v>
      </c>
      <c r="H3721">
        <v>0.2</v>
      </c>
      <c r="I3721" s="2">
        <v>103708.8</v>
      </c>
      <c r="J3721" t="str">
        <f>_xlfn.XLOOKUP(tblOrders[[#This Row],[CustomerID]], tblCustomers[CustomerID], tblCustomers[CustomerName])</f>
        <v>Customer 221</v>
      </c>
      <c r="K3721" t="str">
        <f>_xlfn.XLOOKUP(tblOrders[[#This Row],[CustomerID]], tblCustomers[CustomerID], tblCustomers[Segment])</f>
        <v>Consumer</v>
      </c>
      <c r="L3721" t="str">
        <f>_xlfn.XLOOKUP(tblOrders[[#This Row],[ProductID]], tblProducts[ProductID], tblProducts[Category])</f>
        <v>Home</v>
      </c>
      <c r="M3721">
        <f>_xlfn.XLOOKUP(tblOrders[[#This Row],[ProductID]], tblProducts[ProductID], tblProducts[CostPrice])</f>
        <v>7159</v>
      </c>
      <c r="N3721">
        <f>tblOrders[[#This Row],[Sales]]-(tblOrders[[#This Row],[CostPrice]]*tblOrders[[#This Row],[Quantity]])</f>
        <v>60754.8</v>
      </c>
      <c r="O3721" t="str">
        <f>TEXT(tblOrders[[#This Row],[Date]],"mmm-yyyy")</f>
        <v>Dec-2025</v>
      </c>
      <c r="P3721" t="str">
        <f>_xlfn.XLOOKUP(tblOrders[[#This Row],[OrderID]], tblReturns[OrderID], tblReturns[Returned])</f>
        <v>No</v>
      </c>
      <c r="Q3721" t="str">
        <f>_xlfn.XLOOKUP(tblOrders[[#This Row],[OrderID]], tblShipping[OrderID], tblShipping[ShipMode])</f>
        <v>Express</v>
      </c>
      <c r="R3721" t="str">
        <f>IFERROR(_xlfn.XLOOKUP(A3720, tblCustomers[CustomerID], tblCustomers[CustomerName]), "Not Found")</f>
        <v>Not Found</v>
      </c>
      <c r="S3721" t="str">
        <f>IF(tblOrders[[#This Row],[Sales]]&gt;1000000,"High Value","Standard")</f>
        <v>Standard</v>
      </c>
      <c r="T3721" t="str">
        <f>_xlfn.XLOOKUP(tblOrders[[#This Row],[ProductID]], tblProducts[ProductID], tblProducts[ProductName])</f>
        <v>Product 26</v>
      </c>
      <c r="U3721">
        <f>_xlfn.XLOOKUP(tblOrders[[#This Row],[SalesRepID]], tblSalesreps[RepID], tblSalesreps[Target])</f>
        <v>19336654</v>
      </c>
    </row>
    <row r="3722" spans="1:21">
      <c r="A3722" t="s">
        <v>4519</v>
      </c>
      <c r="B3722" s="7" t="s">
        <v>1027</v>
      </c>
      <c r="C3722" t="s">
        <v>629</v>
      </c>
      <c r="D3722" t="s">
        <v>400</v>
      </c>
      <c r="E3722" t="s">
        <v>40</v>
      </c>
      <c r="F3722" t="s">
        <v>26</v>
      </c>
      <c r="G3722">
        <v>8</v>
      </c>
      <c r="H3722">
        <v>0.05</v>
      </c>
      <c r="I3722" s="2">
        <v>295358.8</v>
      </c>
      <c r="J3722" t="str">
        <f>_xlfn.XLOOKUP(tblOrders[[#This Row],[CustomerID]], tblCustomers[CustomerID], tblCustomers[CustomerName])</f>
        <v>Customer 12</v>
      </c>
      <c r="K3722" t="str">
        <f>_xlfn.XLOOKUP(tblOrders[[#This Row],[CustomerID]], tblCustomers[CustomerID], tblCustomers[Segment])</f>
        <v>Corporate</v>
      </c>
      <c r="L3722" t="str">
        <f>_xlfn.XLOOKUP(tblOrders[[#This Row],[ProductID]], tblProducts[ProductID], tblProducts[Category])</f>
        <v>Electronics</v>
      </c>
      <c r="M3722">
        <f>_xlfn.XLOOKUP(tblOrders[[#This Row],[ProductID]], tblProducts[ProductID], tblProducts[CostPrice])</f>
        <v>36044</v>
      </c>
      <c r="N3722">
        <f>tblOrders[[#This Row],[Sales]]-(tblOrders[[#This Row],[CostPrice]]*tblOrders[[#This Row],[Quantity]])</f>
        <v>7006.7999999999884</v>
      </c>
      <c r="O3722" t="str">
        <f>TEXT(tblOrders[[#This Row],[Date]],"mmm-yyyy")</f>
        <v>Aug-2025</v>
      </c>
      <c r="P3722" t="str">
        <f>_xlfn.XLOOKUP(tblOrders[[#This Row],[OrderID]], tblReturns[OrderID], tblReturns[Returned])</f>
        <v>No</v>
      </c>
      <c r="Q3722" t="str">
        <f>_xlfn.XLOOKUP(tblOrders[[#This Row],[OrderID]], tblShipping[OrderID], tblShipping[ShipMode])</f>
        <v>Express</v>
      </c>
      <c r="R3722" t="str">
        <f>IFERROR(_xlfn.XLOOKUP(A3721, tblCustomers[CustomerID], tblCustomers[CustomerName]), "Not Found")</f>
        <v>Not Found</v>
      </c>
      <c r="S3722" t="str">
        <f>IF(tblOrders[[#This Row],[Sales]]&gt;1000000,"High Value","Standard")</f>
        <v>Standard</v>
      </c>
      <c r="T3722" t="str">
        <f>_xlfn.XLOOKUP(tblOrders[[#This Row],[ProductID]], tblProducts[ProductID], tblProducts[ProductName])</f>
        <v>Product 29</v>
      </c>
      <c r="U3722">
        <f>_xlfn.XLOOKUP(tblOrders[[#This Row],[SalesRepID]], tblSalesreps[RepID], tblSalesreps[Target])</f>
        <v>6291486</v>
      </c>
    </row>
    <row r="3723" spans="1:21">
      <c r="A3723" t="s">
        <v>4520</v>
      </c>
      <c r="B3723" s="7" t="s">
        <v>16</v>
      </c>
      <c r="C3723" t="s">
        <v>470</v>
      </c>
      <c r="D3723" t="s">
        <v>510</v>
      </c>
      <c r="E3723" t="s">
        <v>210</v>
      </c>
      <c r="F3723" t="s">
        <v>26</v>
      </c>
      <c r="G3723">
        <v>6</v>
      </c>
      <c r="H3723">
        <v>0.2</v>
      </c>
      <c r="I3723" s="2">
        <v>198441.60000000001</v>
      </c>
      <c r="J3723" t="str">
        <f>_xlfn.XLOOKUP(tblOrders[[#This Row],[CustomerID]], tblCustomers[CustomerID], tblCustomers[CustomerName])</f>
        <v>Customer 276</v>
      </c>
      <c r="K3723" t="str">
        <f>_xlfn.XLOOKUP(tblOrders[[#This Row],[CustomerID]], tblCustomers[CustomerID], tblCustomers[Segment])</f>
        <v>Consumer</v>
      </c>
      <c r="L3723" t="str">
        <f>_xlfn.XLOOKUP(tblOrders[[#This Row],[ProductID]], tblProducts[ProductID], tblProducts[Category])</f>
        <v>Furniture</v>
      </c>
      <c r="M3723">
        <f>_xlfn.XLOOKUP(tblOrders[[#This Row],[ProductID]], tblProducts[ProductID], tblProducts[CostPrice])</f>
        <v>67718</v>
      </c>
      <c r="N3723">
        <f>tblOrders[[#This Row],[Sales]]-(tblOrders[[#This Row],[CostPrice]]*tblOrders[[#This Row],[Quantity]])</f>
        <v>-207866.4</v>
      </c>
      <c r="O3723" t="str">
        <f>TEXT(tblOrders[[#This Row],[Date]],"mmm-yyyy")</f>
        <v>Apr-2025</v>
      </c>
      <c r="P3723" t="str">
        <f>_xlfn.XLOOKUP(tblOrders[[#This Row],[OrderID]], tblReturns[OrderID], tblReturns[Returned])</f>
        <v>No</v>
      </c>
      <c r="Q3723" t="str">
        <f>_xlfn.XLOOKUP(tblOrders[[#This Row],[OrderID]], tblShipping[OrderID], tblShipping[ShipMode])</f>
        <v>Express</v>
      </c>
      <c r="R3723" t="str">
        <f>IFERROR(_xlfn.XLOOKUP(A3722, tblCustomers[CustomerID], tblCustomers[CustomerName]), "Not Found")</f>
        <v>Not Found</v>
      </c>
      <c r="S3723" t="str">
        <f>IF(tblOrders[[#This Row],[Sales]]&gt;1000000,"High Value","Standard")</f>
        <v>Standard</v>
      </c>
      <c r="T3723" t="str">
        <f>_xlfn.XLOOKUP(tblOrders[[#This Row],[ProductID]], tblProducts[ProductID], tblProducts[ProductName])</f>
        <v>Product 81</v>
      </c>
      <c r="U3723">
        <f>_xlfn.XLOOKUP(tblOrders[[#This Row],[SalesRepID]], tblSalesreps[RepID], tblSalesreps[Target])</f>
        <v>19336654</v>
      </c>
    </row>
    <row r="3724" spans="1:21">
      <c r="A3724" t="s">
        <v>4521</v>
      </c>
      <c r="B3724" s="7" t="s">
        <v>856</v>
      </c>
      <c r="C3724" t="s">
        <v>275</v>
      </c>
      <c r="D3724" t="s">
        <v>92</v>
      </c>
      <c r="E3724" t="s">
        <v>87</v>
      </c>
      <c r="F3724" t="s">
        <v>14</v>
      </c>
      <c r="G3724">
        <v>7</v>
      </c>
      <c r="H3724">
        <v>0.15</v>
      </c>
      <c r="I3724" s="2">
        <v>541943.85</v>
      </c>
      <c r="J3724" t="str">
        <f>_xlfn.XLOOKUP(tblOrders[[#This Row],[CustomerID]], tblCustomers[CustomerID], tblCustomers[CustomerName])</f>
        <v>Customer 169</v>
      </c>
      <c r="K3724" t="str">
        <f>_xlfn.XLOOKUP(tblOrders[[#This Row],[CustomerID]], tblCustomers[CustomerID], tblCustomers[Segment])</f>
        <v>SME</v>
      </c>
      <c r="L3724" t="str">
        <f>_xlfn.XLOOKUP(tblOrders[[#This Row],[ProductID]], tblProducts[ProductID], tblProducts[Category])</f>
        <v>Home</v>
      </c>
      <c r="M3724">
        <f>_xlfn.XLOOKUP(tblOrders[[#This Row],[ProductID]], tblProducts[ProductID], tblProducts[CostPrice])</f>
        <v>65463</v>
      </c>
      <c r="N3724">
        <f>tblOrders[[#This Row],[Sales]]-(tblOrders[[#This Row],[CostPrice]]*tblOrders[[#This Row],[Quantity]])</f>
        <v>83702.849999999977</v>
      </c>
      <c r="O3724" t="str">
        <f>TEXT(tblOrders[[#This Row],[Date]],"mmm-yyyy")</f>
        <v>Jul-2025</v>
      </c>
      <c r="P3724" t="str">
        <f>_xlfn.XLOOKUP(tblOrders[[#This Row],[OrderID]], tblReturns[OrderID], tblReturns[Returned])</f>
        <v>No</v>
      </c>
      <c r="Q3724" t="str">
        <f>_xlfn.XLOOKUP(tblOrders[[#This Row],[OrderID]], tblShipping[OrderID], tblShipping[ShipMode])</f>
        <v>Pickup</v>
      </c>
      <c r="R3724" t="str">
        <f>IFERROR(_xlfn.XLOOKUP(A3723, tblCustomers[CustomerID], tblCustomers[CustomerName]), "Not Found")</f>
        <v>Not Found</v>
      </c>
      <c r="S3724" t="str">
        <f>IF(tblOrders[[#This Row],[Sales]]&gt;1000000,"High Value","Standard")</f>
        <v>Standard</v>
      </c>
      <c r="T3724" t="str">
        <f>_xlfn.XLOOKUP(tblOrders[[#This Row],[ProductID]], tblProducts[ProductID], tblProducts[ProductName])</f>
        <v>Product 32</v>
      </c>
      <c r="U3724">
        <f>_xlfn.XLOOKUP(tblOrders[[#This Row],[SalesRepID]], tblSalesreps[RepID], tblSalesreps[Target])</f>
        <v>18500989</v>
      </c>
    </row>
    <row r="3725" spans="1:21">
      <c r="A3725" t="s">
        <v>4522</v>
      </c>
      <c r="B3725" s="7" t="s">
        <v>1545</v>
      </c>
      <c r="C3725" t="s">
        <v>247</v>
      </c>
      <c r="D3725" t="s">
        <v>945</v>
      </c>
      <c r="E3725" t="s">
        <v>25</v>
      </c>
      <c r="F3725" t="s">
        <v>88</v>
      </c>
      <c r="G3725">
        <v>9</v>
      </c>
      <c r="H3725">
        <v>0.15</v>
      </c>
      <c r="I3725" s="2">
        <v>378996.3</v>
      </c>
      <c r="J3725" t="str">
        <f>_xlfn.XLOOKUP(tblOrders[[#This Row],[CustomerID]], tblCustomers[CustomerID], tblCustomers[CustomerName])</f>
        <v>Customer 102</v>
      </c>
      <c r="K3725" t="str">
        <f>_xlfn.XLOOKUP(tblOrders[[#This Row],[CustomerID]], tblCustomers[CustomerID], tblCustomers[Segment])</f>
        <v>Consumer</v>
      </c>
      <c r="L3725" t="str">
        <f>_xlfn.XLOOKUP(tblOrders[[#This Row],[ProductID]], tblProducts[ProductID], tblProducts[Category])</f>
        <v>Home</v>
      </c>
      <c r="M3725">
        <f>_xlfn.XLOOKUP(tblOrders[[#This Row],[ProductID]], tblProducts[ProductID], tblProducts[CostPrice])</f>
        <v>54711</v>
      </c>
      <c r="N3725">
        <f>tblOrders[[#This Row],[Sales]]-(tblOrders[[#This Row],[CostPrice]]*tblOrders[[#This Row],[Quantity]])</f>
        <v>-113402.70000000001</v>
      </c>
      <c r="O3725" t="str">
        <f>TEXT(tblOrders[[#This Row],[Date]],"mmm-yyyy")</f>
        <v>Oct-2025</v>
      </c>
      <c r="P3725" t="str">
        <f>_xlfn.XLOOKUP(tblOrders[[#This Row],[OrderID]], tblReturns[OrderID], tblReturns[Returned])</f>
        <v>No</v>
      </c>
      <c r="Q3725" t="str">
        <f>_xlfn.XLOOKUP(tblOrders[[#This Row],[OrderID]], tblShipping[OrderID], tblShipping[ShipMode])</f>
        <v>Standard</v>
      </c>
      <c r="R3725" t="str">
        <f>IFERROR(_xlfn.XLOOKUP(A3724, tblCustomers[CustomerID], tblCustomers[CustomerName]), "Not Found")</f>
        <v>Not Found</v>
      </c>
      <c r="S3725" t="str">
        <f>IF(tblOrders[[#This Row],[Sales]]&gt;1000000,"High Value","Standard")</f>
        <v>Standard</v>
      </c>
      <c r="T3725" t="str">
        <f>_xlfn.XLOOKUP(tblOrders[[#This Row],[ProductID]], tblProducts[ProductID], tblProducts[ProductName])</f>
        <v>Product 38</v>
      </c>
      <c r="U3725">
        <f>_xlfn.XLOOKUP(tblOrders[[#This Row],[SalesRepID]], tblSalesreps[RepID], tblSalesreps[Target])</f>
        <v>7094914</v>
      </c>
    </row>
    <row r="3726" spans="1:21">
      <c r="A3726" t="s">
        <v>4523</v>
      </c>
      <c r="B3726" s="7" t="s">
        <v>1324</v>
      </c>
      <c r="C3726" t="s">
        <v>936</v>
      </c>
      <c r="D3726" t="s">
        <v>92</v>
      </c>
      <c r="E3726" t="s">
        <v>87</v>
      </c>
      <c r="F3726" t="s">
        <v>26</v>
      </c>
      <c r="G3726">
        <v>10</v>
      </c>
      <c r="H3726">
        <v>0</v>
      </c>
      <c r="I3726" s="2">
        <v>76860</v>
      </c>
      <c r="J3726" t="str">
        <f>_xlfn.XLOOKUP(tblOrders[[#This Row],[CustomerID]], tblCustomers[CustomerID], tblCustomers[CustomerName])</f>
        <v>Customer 184</v>
      </c>
      <c r="K3726" t="str">
        <f>_xlfn.XLOOKUP(tblOrders[[#This Row],[CustomerID]], tblCustomers[CustomerID], tblCustomers[Segment])</f>
        <v>Corporate</v>
      </c>
      <c r="L3726" t="str">
        <f>_xlfn.XLOOKUP(tblOrders[[#This Row],[ProductID]], tblProducts[ProductID], tblProducts[Category])</f>
        <v>Home</v>
      </c>
      <c r="M3726">
        <f>_xlfn.XLOOKUP(tblOrders[[#This Row],[ProductID]], tblProducts[ProductID], tblProducts[CostPrice])</f>
        <v>65463</v>
      </c>
      <c r="N3726">
        <f>tblOrders[[#This Row],[Sales]]-(tblOrders[[#This Row],[CostPrice]]*tblOrders[[#This Row],[Quantity]])</f>
        <v>-577770</v>
      </c>
      <c r="O3726" t="str">
        <f>TEXT(tblOrders[[#This Row],[Date]],"mmm-yyyy")</f>
        <v>Apr-2025</v>
      </c>
      <c r="P3726" t="str">
        <f>_xlfn.XLOOKUP(tblOrders[[#This Row],[OrderID]], tblReturns[OrderID], tblReturns[Returned])</f>
        <v>No</v>
      </c>
      <c r="Q3726" t="str">
        <f>_xlfn.XLOOKUP(tblOrders[[#This Row],[OrderID]], tblShipping[OrderID], tblShipping[ShipMode])</f>
        <v>Standard</v>
      </c>
      <c r="R3726" t="str">
        <f>IFERROR(_xlfn.XLOOKUP(A3725, tblCustomers[CustomerID], tblCustomers[CustomerName]), "Not Found")</f>
        <v>Not Found</v>
      </c>
      <c r="S3726" t="str">
        <f>IF(tblOrders[[#This Row],[Sales]]&gt;1000000,"High Value","Standard")</f>
        <v>Standard</v>
      </c>
      <c r="T3726" t="str">
        <f>_xlfn.XLOOKUP(tblOrders[[#This Row],[ProductID]], tblProducts[ProductID], tblProducts[ProductName])</f>
        <v>Product 32</v>
      </c>
      <c r="U3726">
        <f>_xlfn.XLOOKUP(tblOrders[[#This Row],[SalesRepID]], tblSalesreps[RepID], tblSalesreps[Target])</f>
        <v>18500989</v>
      </c>
    </row>
    <row r="3727" spans="1:21">
      <c r="A3727" t="s">
        <v>4524</v>
      </c>
      <c r="B3727" s="7" t="s">
        <v>42</v>
      </c>
      <c r="C3727" t="s">
        <v>1079</v>
      </c>
      <c r="D3727" t="s">
        <v>321</v>
      </c>
      <c r="E3727" t="s">
        <v>45</v>
      </c>
      <c r="F3727" t="s">
        <v>51</v>
      </c>
      <c r="G3727">
        <v>10</v>
      </c>
      <c r="H3727">
        <v>0.2</v>
      </c>
      <c r="I3727" s="2">
        <v>884776</v>
      </c>
      <c r="J3727" t="str">
        <f>_xlfn.XLOOKUP(tblOrders[[#This Row],[CustomerID]], tblCustomers[CustomerID], tblCustomers[CustomerName])</f>
        <v>Customer 185</v>
      </c>
      <c r="K3727" t="str">
        <f>_xlfn.XLOOKUP(tblOrders[[#This Row],[CustomerID]], tblCustomers[CustomerID], tblCustomers[Segment])</f>
        <v>Consumer</v>
      </c>
      <c r="L3727" t="str">
        <f>_xlfn.XLOOKUP(tblOrders[[#This Row],[ProductID]], tblProducts[ProductID], tblProducts[Category])</f>
        <v>Home</v>
      </c>
      <c r="M3727">
        <f>_xlfn.XLOOKUP(tblOrders[[#This Row],[ProductID]], tblProducts[ProductID], tblProducts[CostPrice])</f>
        <v>70588</v>
      </c>
      <c r="N3727">
        <f>tblOrders[[#This Row],[Sales]]-(tblOrders[[#This Row],[CostPrice]]*tblOrders[[#This Row],[Quantity]])</f>
        <v>178896</v>
      </c>
      <c r="O3727" t="str">
        <f>TEXT(tblOrders[[#This Row],[Date]],"mmm-yyyy")</f>
        <v>May-2025</v>
      </c>
      <c r="P3727" t="str">
        <f>_xlfn.XLOOKUP(tblOrders[[#This Row],[OrderID]], tblReturns[OrderID], tblReturns[Returned])</f>
        <v>No</v>
      </c>
      <c r="Q3727" t="str">
        <f>_xlfn.XLOOKUP(tblOrders[[#This Row],[OrderID]], tblShipping[OrderID], tblShipping[ShipMode])</f>
        <v>Standard</v>
      </c>
      <c r="R3727" t="str">
        <f>IFERROR(_xlfn.XLOOKUP(A3726, tblCustomers[CustomerID], tblCustomers[CustomerName]), "Not Found")</f>
        <v>Not Found</v>
      </c>
      <c r="S3727" t="str">
        <f>IF(tblOrders[[#This Row],[Sales]]&gt;1000000,"High Value","Standard")</f>
        <v>Standard</v>
      </c>
      <c r="T3727" t="str">
        <f>_xlfn.XLOOKUP(tblOrders[[#This Row],[ProductID]], tblProducts[ProductID], tblProducts[ProductName])</f>
        <v>Product 95</v>
      </c>
      <c r="U3727">
        <f>_xlfn.XLOOKUP(tblOrders[[#This Row],[SalesRepID]], tblSalesreps[RepID], tblSalesreps[Target])</f>
        <v>11319839</v>
      </c>
    </row>
    <row r="3728" spans="1:21">
      <c r="A3728" t="s">
        <v>4525</v>
      </c>
      <c r="B3728" s="7" t="s">
        <v>755</v>
      </c>
      <c r="C3728" t="s">
        <v>1586</v>
      </c>
      <c r="D3728" t="s">
        <v>178</v>
      </c>
      <c r="E3728" t="s">
        <v>210</v>
      </c>
      <c r="F3728" t="s">
        <v>26</v>
      </c>
      <c r="G3728">
        <v>2</v>
      </c>
      <c r="H3728">
        <v>0.1</v>
      </c>
      <c r="I3728" s="2">
        <v>256950</v>
      </c>
      <c r="J3728" t="str">
        <f>_xlfn.XLOOKUP(tblOrders[[#This Row],[CustomerID]], tblCustomers[CustomerID], tblCustomers[CustomerName])</f>
        <v>Customer 267</v>
      </c>
      <c r="K3728" t="str">
        <f>_xlfn.XLOOKUP(tblOrders[[#This Row],[CustomerID]], tblCustomers[CustomerID], tblCustomers[Segment])</f>
        <v>Corporate</v>
      </c>
      <c r="L3728" t="str">
        <f>_xlfn.XLOOKUP(tblOrders[[#This Row],[ProductID]], tblProducts[ProductID], tblProducts[Category])</f>
        <v>Office</v>
      </c>
      <c r="M3728">
        <f>_xlfn.XLOOKUP(tblOrders[[#This Row],[ProductID]], tblProducts[ProductID], tblProducts[CostPrice])</f>
        <v>46035</v>
      </c>
      <c r="N3728">
        <f>tblOrders[[#This Row],[Sales]]-(tblOrders[[#This Row],[CostPrice]]*tblOrders[[#This Row],[Quantity]])</f>
        <v>164880</v>
      </c>
      <c r="O3728" t="str">
        <f>TEXT(tblOrders[[#This Row],[Date]],"mmm-yyyy")</f>
        <v>Apr-2025</v>
      </c>
      <c r="P3728" t="str">
        <f>_xlfn.XLOOKUP(tblOrders[[#This Row],[OrderID]], tblReturns[OrderID], tblReturns[Returned])</f>
        <v>No</v>
      </c>
      <c r="Q3728" t="str">
        <f>_xlfn.XLOOKUP(tblOrders[[#This Row],[OrderID]], tblShipping[OrderID], tblShipping[ShipMode])</f>
        <v>Standard</v>
      </c>
      <c r="R3728" t="str">
        <f>IFERROR(_xlfn.XLOOKUP(A3727, tblCustomers[CustomerID], tblCustomers[CustomerName]), "Not Found")</f>
        <v>Not Found</v>
      </c>
      <c r="S3728" t="str">
        <f>IF(tblOrders[[#This Row],[Sales]]&gt;1000000,"High Value","Standard")</f>
        <v>Standard</v>
      </c>
      <c r="T3728" t="str">
        <f>_xlfn.XLOOKUP(tblOrders[[#This Row],[ProductID]], tblProducts[ProductID], tblProducts[ProductName])</f>
        <v>Product 84</v>
      </c>
      <c r="U3728">
        <f>_xlfn.XLOOKUP(tblOrders[[#This Row],[SalesRepID]], tblSalesreps[RepID], tblSalesreps[Target])</f>
        <v>19336654</v>
      </c>
    </row>
    <row r="3729" spans="1:21">
      <c r="A3729" t="s">
        <v>4526</v>
      </c>
      <c r="B3729" s="7" t="s">
        <v>1055</v>
      </c>
      <c r="C3729" t="s">
        <v>1076</v>
      </c>
      <c r="D3729" t="s">
        <v>491</v>
      </c>
      <c r="E3729" t="s">
        <v>69</v>
      </c>
      <c r="F3729" t="s">
        <v>20</v>
      </c>
      <c r="G3729">
        <v>7</v>
      </c>
      <c r="H3729">
        <v>0</v>
      </c>
      <c r="I3729" s="2">
        <v>174300</v>
      </c>
      <c r="J3729" t="str">
        <f>_xlfn.XLOOKUP(tblOrders[[#This Row],[CustomerID]], tblCustomers[CustomerID], tblCustomers[CustomerName])</f>
        <v>Customer 167</v>
      </c>
      <c r="K3729" t="str">
        <f>_xlfn.XLOOKUP(tblOrders[[#This Row],[CustomerID]], tblCustomers[CustomerID], tblCustomers[Segment])</f>
        <v>SME</v>
      </c>
      <c r="L3729" t="str">
        <f>_xlfn.XLOOKUP(tblOrders[[#This Row],[ProductID]], tblProducts[ProductID], tblProducts[Category])</f>
        <v>Home</v>
      </c>
      <c r="M3729">
        <f>_xlfn.XLOOKUP(tblOrders[[#This Row],[ProductID]], tblProducts[ProductID], tblProducts[CostPrice])</f>
        <v>75749</v>
      </c>
      <c r="N3729">
        <f>tblOrders[[#This Row],[Sales]]-(tblOrders[[#This Row],[CostPrice]]*tblOrders[[#This Row],[Quantity]])</f>
        <v>-355943</v>
      </c>
      <c r="O3729" t="str">
        <f>TEXT(tblOrders[[#This Row],[Date]],"mmm-yyyy")</f>
        <v>Mar-2025</v>
      </c>
      <c r="P3729" t="str">
        <f>_xlfn.XLOOKUP(tblOrders[[#This Row],[OrderID]], tblReturns[OrderID], tblReturns[Returned])</f>
        <v>No</v>
      </c>
      <c r="Q3729" t="str">
        <f>_xlfn.XLOOKUP(tblOrders[[#This Row],[OrderID]], tblShipping[OrderID], tblShipping[ShipMode])</f>
        <v>Express</v>
      </c>
      <c r="R3729" t="str">
        <f>IFERROR(_xlfn.XLOOKUP(A3728, tblCustomers[CustomerID], tblCustomers[CustomerName]), "Not Found")</f>
        <v>Not Found</v>
      </c>
      <c r="S3729" t="str">
        <f>IF(tblOrders[[#This Row],[Sales]]&gt;1000000,"High Value","Standard")</f>
        <v>Standard</v>
      </c>
      <c r="T3729" t="str">
        <f>_xlfn.XLOOKUP(tblOrders[[#This Row],[ProductID]], tblProducts[ProductID], tblProducts[ProductName])</f>
        <v>Product 49</v>
      </c>
      <c r="U3729">
        <f>_xlfn.XLOOKUP(tblOrders[[#This Row],[SalesRepID]], tblSalesreps[RepID], tblSalesreps[Target])</f>
        <v>19473459</v>
      </c>
    </row>
    <row r="3730" spans="1:21">
      <c r="A3730" t="s">
        <v>4527</v>
      </c>
      <c r="B3730" s="7" t="s">
        <v>683</v>
      </c>
      <c r="C3730" t="s">
        <v>841</v>
      </c>
      <c r="D3730" t="s">
        <v>182</v>
      </c>
      <c r="E3730" t="s">
        <v>186</v>
      </c>
      <c r="F3730" t="s">
        <v>26</v>
      </c>
      <c r="G3730">
        <v>10</v>
      </c>
      <c r="H3730">
        <v>0</v>
      </c>
      <c r="I3730" s="2">
        <v>253830</v>
      </c>
      <c r="J3730" t="str">
        <f>_xlfn.XLOOKUP(tblOrders[[#This Row],[CustomerID]], tblCustomers[CustomerID], tblCustomers[CustomerName])</f>
        <v>Customer 247</v>
      </c>
      <c r="K3730" t="str">
        <f>_xlfn.XLOOKUP(tblOrders[[#This Row],[CustomerID]], tblCustomers[CustomerID], tblCustomers[Segment])</f>
        <v>SME</v>
      </c>
      <c r="L3730" t="str">
        <f>_xlfn.XLOOKUP(tblOrders[[#This Row],[ProductID]], tblProducts[ProductID], tblProducts[Category])</f>
        <v>Furniture</v>
      </c>
      <c r="M3730">
        <f>_xlfn.XLOOKUP(tblOrders[[#This Row],[ProductID]], tblProducts[ProductID], tblProducts[CostPrice])</f>
        <v>76428</v>
      </c>
      <c r="N3730">
        <f>tblOrders[[#This Row],[Sales]]-(tblOrders[[#This Row],[CostPrice]]*tblOrders[[#This Row],[Quantity]])</f>
        <v>-510450</v>
      </c>
      <c r="O3730" t="str">
        <f>TEXT(tblOrders[[#This Row],[Date]],"mmm-yyyy")</f>
        <v>Sep-2025</v>
      </c>
      <c r="P3730" t="str">
        <f>_xlfn.XLOOKUP(tblOrders[[#This Row],[OrderID]], tblReturns[OrderID], tblReturns[Returned])</f>
        <v>No</v>
      </c>
      <c r="Q3730" t="str">
        <f>_xlfn.XLOOKUP(tblOrders[[#This Row],[OrderID]], tblShipping[OrderID], tblShipping[ShipMode])</f>
        <v>Express</v>
      </c>
      <c r="R3730" t="str">
        <f>IFERROR(_xlfn.XLOOKUP(A3729, tblCustomers[CustomerID], tblCustomers[CustomerName]), "Not Found")</f>
        <v>Not Found</v>
      </c>
      <c r="S3730" t="str">
        <f>IF(tblOrders[[#This Row],[Sales]]&gt;1000000,"High Value","Standard")</f>
        <v>Standard</v>
      </c>
      <c r="T3730" t="str">
        <f>_xlfn.XLOOKUP(tblOrders[[#This Row],[ProductID]], tblProducts[ProductID], tblProducts[ProductName])</f>
        <v>Product 11</v>
      </c>
      <c r="U3730">
        <f>_xlfn.XLOOKUP(tblOrders[[#This Row],[SalesRepID]], tblSalesreps[RepID], tblSalesreps[Target])</f>
        <v>15141830</v>
      </c>
    </row>
    <row r="3731" spans="1:21">
      <c r="A3731" t="s">
        <v>4528</v>
      </c>
      <c r="B3731" s="7" t="s">
        <v>1073</v>
      </c>
      <c r="C3731" t="s">
        <v>584</v>
      </c>
      <c r="D3731" t="s">
        <v>400</v>
      </c>
      <c r="E3731" t="s">
        <v>13</v>
      </c>
      <c r="F3731" t="s">
        <v>14</v>
      </c>
      <c r="G3731">
        <v>2</v>
      </c>
      <c r="H3731">
        <v>0.1</v>
      </c>
      <c r="I3731" s="2">
        <v>29095.200000000001</v>
      </c>
      <c r="J3731" t="str">
        <f>_xlfn.XLOOKUP(tblOrders[[#This Row],[CustomerID]], tblCustomers[CustomerID], tblCustomers[CustomerName])</f>
        <v>Customer 232</v>
      </c>
      <c r="K3731" t="str">
        <f>_xlfn.XLOOKUP(tblOrders[[#This Row],[CustomerID]], tblCustomers[CustomerID], tblCustomers[Segment])</f>
        <v>Corporate</v>
      </c>
      <c r="L3731" t="str">
        <f>_xlfn.XLOOKUP(tblOrders[[#This Row],[ProductID]], tblProducts[ProductID], tblProducts[Category])</f>
        <v>Electronics</v>
      </c>
      <c r="M3731">
        <f>_xlfn.XLOOKUP(tblOrders[[#This Row],[ProductID]], tblProducts[ProductID], tblProducts[CostPrice])</f>
        <v>36044</v>
      </c>
      <c r="N3731">
        <f>tblOrders[[#This Row],[Sales]]-(tblOrders[[#This Row],[CostPrice]]*tblOrders[[#This Row],[Quantity]])</f>
        <v>-42992.800000000003</v>
      </c>
      <c r="O3731" t="str">
        <f>TEXT(tblOrders[[#This Row],[Date]],"mmm-yyyy")</f>
        <v>Mar-2025</v>
      </c>
      <c r="P3731" t="str">
        <f>_xlfn.XLOOKUP(tblOrders[[#This Row],[OrderID]], tblReturns[OrderID], tblReturns[Returned])</f>
        <v>No</v>
      </c>
      <c r="Q3731" t="str">
        <f>_xlfn.XLOOKUP(tblOrders[[#This Row],[OrderID]], tblShipping[OrderID], tblShipping[ShipMode])</f>
        <v>Pickup</v>
      </c>
      <c r="R3731" t="str">
        <f>IFERROR(_xlfn.XLOOKUP(A3730, tblCustomers[CustomerID], tblCustomers[CustomerName]), "Not Found")</f>
        <v>Not Found</v>
      </c>
      <c r="S3731" t="str">
        <f>IF(tblOrders[[#This Row],[Sales]]&gt;1000000,"High Value","Standard")</f>
        <v>Standard</v>
      </c>
      <c r="T3731" t="str">
        <f>_xlfn.XLOOKUP(tblOrders[[#This Row],[ProductID]], tblProducts[ProductID], tblProducts[ProductName])</f>
        <v>Product 29</v>
      </c>
      <c r="U3731">
        <f>_xlfn.XLOOKUP(tblOrders[[#This Row],[SalesRepID]], tblSalesreps[RepID], tblSalesreps[Target])</f>
        <v>11852878</v>
      </c>
    </row>
    <row r="3732" spans="1:21">
      <c r="A3732" t="s">
        <v>4529</v>
      </c>
      <c r="B3732" s="7" t="s">
        <v>1327</v>
      </c>
      <c r="C3732" t="s">
        <v>278</v>
      </c>
      <c r="D3732" t="s">
        <v>546</v>
      </c>
      <c r="E3732" t="s">
        <v>87</v>
      </c>
      <c r="F3732" t="s">
        <v>26</v>
      </c>
      <c r="G3732">
        <v>7</v>
      </c>
      <c r="H3732">
        <v>0.15</v>
      </c>
      <c r="I3732" s="2">
        <v>155199.79999999999</v>
      </c>
      <c r="J3732" t="str">
        <f>_xlfn.XLOOKUP(tblOrders[[#This Row],[CustomerID]], tblCustomers[CustomerID], tblCustomers[CustomerName])</f>
        <v>Customer 131</v>
      </c>
      <c r="K3732" t="str">
        <f>_xlfn.XLOOKUP(tblOrders[[#This Row],[CustomerID]], tblCustomers[CustomerID], tblCustomers[Segment])</f>
        <v>SME</v>
      </c>
      <c r="L3732" t="str">
        <f>_xlfn.XLOOKUP(tblOrders[[#This Row],[ProductID]], tblProducts[ProductID], tblProducts[Category])</f>
        <v>Home</v>
      </c>
      <c r="M3732">
        <f>_xlfn.XLOOKUP(tblOrders[[#This Row],[ProductID]], tblProducts[ProductID], tblProducts[CostPrice])</f>
        <v>51783</v>
      </c>
      <c r="N3732">
        <f>tblOrders[[#This Row],[Sales]]-(tblOrders[[#This Row],[CostPrice]]*tblOrders[[#This Row],[Quantity]])</f>
        <v>-207281.2</v>
      </c>
      <c r="O3732" t="str">
        <f>TEXT(tblOrders[[#This Row],[Date]],"mmm-yyyy")</f>
        <v>Oct-2025</v>
      </c>
      <c r="P3732" t="str">
        <f>_xlfn.XLOOKUP(tblOrders[[#This Row],[OrderID]], tblReturns[OrderID], tblReturns[Returned])</f>
        <v>No</v>
      </c>
      <c r="Q3732" t="str">
        <f>_xlfn.XLOOKUP(tblOrders[[#This Row],[OrderID]], tblShipping[OrderID], tblShipping[ShipMode])</f>
        <v>Standard</v>
      </c>
      <c r="R3732" t="str">
        <f>IFERROR(_xlfn.XLOOKUP(A3731, tblCustomers[CustomerID], tblCustomers[CustomerName]), "Not Found")</f>
        <v>Not Found</v>
      </c>
      <c r="S3732" t="str">
        <f>IF(tblOrders[[#This Row],[Sales]]&gt;1000000,"High Value","Standard")</f>
        <v>Standard</v>
      </c>
      <c r="T3732" t="str">
        <f>_xlfn.XLOOKUP(tblOrders[[#This Row],[ProductID]], tblProducts[ProductID], tblProducts[ProductName])</f>
        <v>Product 14</v>
      </c>
      <c r="U3732">
        <f>_xlfn.XLOOKUP(tblOrders[[#This Row],[SalesRepID]], tblSalesreps[RepID], tblSalesreps[Target])</f>
        <v>18500989</v>
      </c>
    </row>
    <row r="3733" spans="1:21">
      <c r="A3733" t="s">
        <v>4530</v>
      </c>
      <c r="B3733" s="7" t="s">
        <v>686</v>
      </c>
      <c r="C3733" t="s">
        <v>434</v>
      </c>
      <c r="D3733" t="s">
        <v>158</v>
      </c>
      <c r="E3733" t="s">
        <v>56</v>
      </c>
      <c r="F3733" t="s">
        <v>51</v>
      </c>
      <c r="G3733">
        <v>4</v>
      </c>
      <c r="H3733">
        <v>0.05</v>
      </c>
      <c r="I3733" s="2">
        <v>121850.8</v>
      </c>
      <c r="J3733" t="str">
        <f>_xlfn.XLOOKUP(tblOrders[[#This Row],[CustomerID]], tblCustomers[CustomerID], tblCustomers[CustomerName])</f>
        <v>Customer 29</v>
      </c>
      <c r="K3733" t="str">
        <f>_xlfn.XLOOKUP(tblOrders[[#This Row],[CustomerID]], tblCustomers[CustomerID], tblCustomers[Segment])</f>
        <v>Consumer</v>
      </c>
      <c r="L3733" t="str">
        <f>_xlfn.XLOOKUP(tblOrders[[#This Row],[ProductID]], tblProducts[ProductID], tblProducts[Category])</f>
        <v>Home</v>
      </c>
      <c r="M3733">
        <f>_xlfn.XLOOKUP(tblOrders[[#This Row],[ProductID]], tblProducts[ProductID], tblProducts[CostPrice])</f>
        <v>6817</v>
      </c>
      <c r="N3733">
        <f>tblOrders[[#This Row],[Sales]]-(tblOrders[[#This Row],[CostPrice]]*tblOrders[[#This Row],[Quantity]])</f>
        <v>94582.8</v>
      </c>
      <c r="O3733" t="str">
        <f>TEXT(tblOrders[[#This Row],[Date]],"mmm-yyyy")</f>
        <v>Jul-2025</v>
      </c>
      <c r="P3733" t="str">
        <f>_xlfn.XLOOKUP(tblOrders[[#This Row],[OrderID]], tblReturns[OrderID], tblReturns[Returned])</f>
        <v>No</v>
      </c>
      <c r="Q3733" t="str">
        <f>_xlfn.XLOOKUP(tblOrders[[#This Row],[OrderID]], tblShipping[OrderID], tblShipping[ShipMode])</f>
        <v>Standard</v>
      </c>
      <c r="R3733" t="str">
        <f>IFERROR(_xlfn.XLOOKUP(A3732, tblCustomers[CustomerID], tblCustomers[CustomerName]), "Not Found")</f>
        <v>Not Found</v>
      </c>
      <c r="S3733" t="str">
        <f>IF(tblOrders[[#This Row],[Sales]]&gt;1000000,"High Value","Standard")</f>
        <v>Standard</v>
      </c>
      <c r="T3733" t="str">
        <f>_xlfn.XLOOKUP(tblOrders[[#This Row],[ProductID]], tblProducts[ProductID], tblProducts[ProductName])</f>
        <v>Product 7</v>
      </c>
      <c r="U3733">
        <f>_xlfn.XLOOKUP(tblOrders[[#This Row],[SalesRepID]], tblSalesreps[RepID], tblSalesreps[Target])</f>
        <v>14265630</v>
      </c>
    </row>
    <row r="3734" spans="1:21">
      <c r="A3734" t="s">
        <v>4531</v>
      </c>
      <c r="B3734" s="7" t="s">
        <v>391</v>
      </c>
      <c r="C3734" t="s">
        <v>1046</v>
      </c>
      <c r="D3734" t="s">
        <v>667</v>
      </c>
      <c r="E3734" t="s">
        <v>13</v>
      </c>
      <c r="F3734" t="s">
        <v>51</v>
      </c>
      <c r="G3734">
        <v>9</v>
      </c>
      <c r="H3734">
        <v>0.15</v>
      </c>
      <c r="I3734" s="2">
        <v>94875.3</v>
      </c>
      <c r="J3734" t="str">
        <f>_xlfn.XLOOKUP(tblOrders[[#This Row],[CustomerID]], tblCustomers[CustomerID], tblCustomers[CustomerName])</f>
        <v>Customer 52</v>
      </c>
      <c r="K3734" t="str">
        <f>_xlfn.XLOOKUP(tblOrders[[#This Row],[CustomerID]], tblCustomers[CustomerID], tblCustomers[Segment])</f>
        <v>Consumer</v>
      </c>
      <c r="L3734" t="str">
        <f>_xlfn.XLOOKUP(tblOrders[[#This Row],[ProductID]], tblProducts[ProductID], tblProducts[Category])</f>
        <v>Electronics</v>
      </c>
      <c r="M3734">
        <f>_xlfn.XLOOKUP(tblOrders[[#This Row],[ProductID]], tblProducts[ProductID], tblProducts[CostPrice])</f>
        <v>13676</v>
      </c>
      <c r="N3734">
        <f>tblOrders[[#This Row],[Sales]]-(tblOrders[[#This Row],[CostPrice]]*tblOrders[[#This Row],[Quantity]])</f>
        <v>-28208.699999999997</v>
      </c>
      <c r="O3734" t="str">
        <f>TEXT(tblOrders[[#This Row],[Date]],"mmm-yyyy")</f>
        <v>May-2025</v>
      </c>
      <c r="P3734" t="str">
        <f>_xlfn.XLOOKUP(tblOrders[[#This Row],[OrderID]], tblReturns[OrderID], tblReturns[Returned])</f>
        <v>No</v>
      </c>
      <c r="Q3734" t="str">
        <f>_xlfn.XLOOKUP(tblOrders[[#This Row],[OrderID]], tblShipping[OrderID], tblShipping[ShipMode])</f>
        <v>Express</v>
      </c>
      <c r="R3734" t="str">
        <f>IFERROR(_xlfn.XLOOKUP(A3733, tblCustomers[CustomerID], tblCustomers[CustomerName]), "Not Found")</f>
        <v>Not Found</v>
      </c>
      <c r="S3734" t="str">
        <f>IF(tblOrders[[#This Row],[Sales]]&gt;1000000,"High Value","Standard")</f>
        <v>Standard</v>
      </c>
      <c r="T3734" t="str">
        <f>_xlfn.XLOOKUP(tblOrders[[#This Row],[ProductID]], tblProducts[ProductID], tblProducts[ProductName])</f>
        <v>Product 10</v>
      </c>
      <c r="U3734">
        <f>_xlfn.XLOOKUP(tblOrders[[#This Row],[SalesRepID]], tblSalesreps[RepID], tblSalesreps[Target])</f>
        <v>11852878</v>
      </c>
    </row>
    <row r="3735" spans="1:21">
      <c r="A3735" t="s">
        <v>4532</v>
      </c>
      <c r="B3735" s="7" t="s">
        <v>891</v>
      </c>
      <c r="C3735" t="s">
        <v>399</v>
      </c>
      <c r="D3735" t="s">
        <v>232</v>
      </c>
      <c r="E3735" t="s">
        <v>25</v>
      </c>
      <c r="F3735" t="s">
        <v>14</v>
      </c>
      <c r="G3735">
        <v>7</v>
      </c>
      <c r="H3735">
        <v>0.05</v>
      </c>
      <c r="I3735" s="2">
        <v>510899.55</v>
      </c>
      <c r="J3735" t="str">
        <f>_xlfn.XLOOKUP(tblOrders[[#This Row],[CustomerID]], tblCustomers[CustomerID], tblCustomers[CustomerName])</f>
        <v>Customer 26</v>
      </c>
      <c r="K3735" t="str">
        <f>_xlfn.XLOOKUP(tblOrders[[#This Row],[CustomerID]], tblCustomers[CustomerID], tblCustomers[Segment])</f>
        <v>SME</v>
      </c>
      <c r="L3735" t="str">
        <f>_xlfn.XLOOKUP(tblOrders[[#This Row],[ProductID]], tblProducts[ProductID], tblProducts[Category])</f>
        <v>Electronics</v>
      </c>
      <c r="M3735">
        <f>_xlfn.XLOOKUP(tblOrders[[#This Row],[ProductID]], tblProducts[ProductID], tblProducts[CostPrice])</f>
        <v>41456</v>
      </c>
      <c r="N3735">
        <f>tblOrders[[#This Row],[Sales]]-(tblOrders[[#This Row],[CostPrice]]*tblOrders[[#This Row],[Quantity]])</f>
        <v>220707.55</v>
      </c>
      <c r="O3735" t="str">
        <f>TEXT(tblOrders[[#This Row],[Date]],"mmm-yyyy")</f>
        <v>Jan-2025</v>
      </c>
      <c r="P3735" t="str">
        <f>_xlfn.XLOOKUP(tblOrders[[#This Row],[OrderID]], tblReturns[OrderID], tblReturns[Returned])</f>
        <v>No</v>
      </c>
      <c r="Q3735" t="str">
        <f>_xlfn.XLOOKUP(tblOrders[[#This Row],[OrderID]], tblShipping[OrderID], tblShipping[ShipMode])</f>
        <v>Express</v>
      </c>
      <c r="R3735" t="str">
        <f>IFERROR(_xlfn.XLOOKUP(A3734, tblCustomers[CustomerID], tblCustomers[CustomerName]), "Not Found")</f>
        <v>Not Found</v>
      </c>
      <c r="S3735" t="str">
        <f>IF(tblOrders[[#This Row],[Sales]]&gt;1000000,"High Value","Standard")</f>
        <v>Standard</v>
      </c>
      <c r="T3735" t="str">
        <f>_xlfn.XLOOKUP(tblOrders[[#This Row],[ProductID]], tblProducts[ProductID], tblProducts[ProductName])</f>
        <v>Product 86</v>
      </c>
      <c r="U3735">
        <f>_xlfn.XLOOKUP(tblOrders[[#This Row],[SalesRepID]], tblSalesreps[RepID], tblSalesreps[Target])</f>
        <v>7094914</v>
      </c>
    </row>
    <row r="3736" spans="1:21">
      <c r="A3736" t="s">
        <v>4533</v>
      </c>
      <c r="B3736" s="7" t="s">
        <v>1418</v>
      </c>
      <c r="C3736" t="s">
        <v>294</v>
      </c>
      <c r="D3736" t="s">
        <v>272</v>
      </c>
      <c r="E3736" t="s">
        <v>40</v>
      </c>
      <c r="F3736" t="s">
        <v>88</v>
      </c>
      <c r="G3736">
        <v>9</v>
      </c>
      <c r="H3736">
        <v>0.2</v>
      </c>
      <c r="I3736" s="2">
        <v>341128.8</v>
      </c>
      <c r="J3736" t="str">
        <f>_xlfn.XLOOKUP(tblOrders[[#This Row],[CustomerID]], tblCustomers[CustomerID], tblCustomers[CustomerName])</f>
        <v>Customer 284</v>
      </c>
      <c r="K3736" t="str">
        <f>_xlfn.XLOOKUP(tblOrders[[#This Row],[CustomerID]], tblCustomers[CustomerID], tblCustomers[Segment])</f>
        <v>SME</v>
      </c>
      <c r="L3736" t="str">
        <f>_xlfn.XLOOKUP(tblOrders[[#This Row],[ProductID]], tblProducts[ProductID], tblProducts[Category])</f>
        <v>Furniture</v>
      </c>
      <c r="M3736">
        <f>_xlfn.XLOOKUP(tblOrders[[#This Row],[ProductID]], tblProducts[ProductID], tblProducts[CostPrice])</f>
        <v>48118</v>
      </c>
      <c r="N3736">
        <f>tblOrders[[#This Row],[Sales]]-(tblOrders[[#This Row],[CostPrice]]*tblOrders[[#This Row],[Quantity]])</f>
        <v>-91933.200000000012</v>
      </c>
      <c r="O3736" t="str">
        <f>TEXT(tblOrders[[#This Row],[Date]],"mmm-yyyy")</f>
        <v>Mar-2025</v>
      </c>
      <c r="P3736" t="str">
        <f>_xlfn.XLOOKUP(tblOrders[[#This Row],[OrderID]], tblReturns[OrderID], tblReturns[Returned])</f>
        <v>No</v>
      </c>
      <c r="Q3736" t="str">
        <f>_xlfn.XLOOKUP(tblOrders[[#This Row],[OrderID]], tblShipping[OrderID], tblShipping[ShipMode])</f>
        <v>Standard</v>
      </c>
      <c r="R3736" t="str">
        <f>IFERROR(_xlfn.XLOOKUP(A3735, tblCustomers[CustomerID], tblCustomers[CustomerName]), "Not Found")</f>
        <v>Not Found</v>
      </c>
      <c r="S3736" t="str">
        <f>IF(tblOrders[[#This Row],[Sales]]&gt;1000000,"High Value","Standard")</f>
        <v>Standard</v>
      </c>
      <c r="T3736" t="str">
        <f>_xlfn.XLOOKUP(tblOrders[[#This Row],[ProductID]], tblProducts[ProductID], tblProducts[ProductName])</f>
        <v>Product 75</v>
      </c>
      <c r="U3736">
        <f>_xlfn.XLOOKUP(tblOrders[[#This Row],[SalesRepID]], tblSalesreps[RepID], tblSalesreps[Target])</f>
        <v>6291486</v>
      </c>
    </row>
    <row r="3737" spans="1:21">
      <c r="A3737" t="s">
        <v>4534</v>
      </c>
      <c r="B3737" s="7" t="s">
        <v>1242</v>
      </c>
      <c r="C3737" t="s">
        <v>466</v>
      </c>
      <c r="D3737" t="s">
        <v>566</v>
      </c>
      <c r="E3737" t="s">
        <v>25</v>
      </c>
      <c r="F3737" t="s">
        <v>26</v>
      </c>
      <c r="G3737">
        <v>6</v>
      </c>
      <c r="H3737">
        <v>0.15</v>
      </c>
      <c r="I3737" s="2">
        <v>281540.40000000002</v>
      </c>
      <c r="J3737" t="str">
        <f>_xlfn.XLOOKUP(tblOrders[[#This Row],[CustomerID]], tblCustomers[CustomerID], tblCustomers[CustomerName])</f>
        <v>Customer 233</v>
      </c>
      <c r="K3737" t="str">
        <f>_xlfn.XLOOKUP(tblOrders[[#This Row],[CustomerID]], tblCustomers[CustomerID], tblCustomers[Segment])</f>
        <v>SME</v>
      </c>
      <c r="L3737" t="str">
        <f>_xlfn.XLOOKUP(tblOrders[[#This Row],[ProductID]], tblProducts[ProductID], tblProducts[Category])</f>
        <v>Electronics</v>
      </c>
      <c r="M3737">
        <f>_xlfn.XLOOKUP(tblOrders[[#This Row],[ProductID]], tblProducts[ProductID], tblProducts[CostPrice])</f>
        <v>26222</v>
      </c>
      <c r="N3737">
        <f>tblOrders[[#This Row],[Sales]]-(tblOrders[[#This Row],[CostPrice]]*tblOrders[[#This Row],[Quantity]])</f>
        <v>124208.40000000002</v>
      </c>
      <c r="O3737" t="str">
        <f>TEXT(tblOrders[[#This Row],[Date]],"mmm-yyyy")</f>
        <v>Mar-2025</v>
      </c>
      <c r="P3737" t="str">
        <f>_xlfn.XLOOKUP(tblOrders[[#This Row],[OrderID]], tblReturns[OrderID], tblReturns[Returned])</f>
        <v>No</v>
      </c>
      <c r="Q3737" t="str">
        <f>_xlfn.XLOOKUP(tblOrders[[#This Row],[OrderID]], tblShipping[OrderID], tblShipping[ShipMode])</f>
        <v>Express</v>
      </c>
      <c r="R3737" t="str">
        <f>IFERROR(_xlfn.XLOOKUP(A3736, tblCustomers[CustomerID], tblCustomers[CustomerName]), "Not Found")</f>
        <v>Not Found</v>
      </c>
      <c r="S3737" t="str">
        <f>IF(tblOrders[[#This Row],[Sales]]&gt;1000000,"High Value","Standard")</f>
        <v>Standard</v>
      </c>
      <c r="T3737" t="str">
        <f>_xlfn.XLOOKUP(tblOrders[[#This Row],[ProductID]], tblProducts[ProductID], tblProducts[ProductName])</f>
        <v>Product 87</v>
      </c>
      <c r="U3737">
        <f>_xlfn.XLOOKUP(tblOrders[[#This Row],[SalesRepID]], tblSalesreps[RepID], tblSalesreps[Target])</f>
        <v>7094914</v>
      </c>
    </row>
    <row r="3738" spans="1:21">
      <c r="A3738" t="s">
        <v>4535</v>
      </c>
      <c r="B3738" s="7" t="s">
        <v>313</v>
      </c>
      <c r="C3738" t="s">
        <v>317</v>
      </c>
      <c r="D3738" t="s">
        <v>24</v>
      </c>
      <c r="E3738" t="s">
        <v>19</v>
      </c>
      <c r="F3738" t="s">
        <v>14</v>
      </c>
      <c r="G3738">
        <v>2</v>
      </c>
      <c r="H3738">
        <v>0.2</v>
      </c>
      <c r="I3738" s="2">
        <v>117121.60000000001</v>
      </c>
      <c r="J3738" t="str">
        <f>_xlfn.XLOOKUP(tblOrders[[#This Row],[CustomerID]], tblCustomers[CustomerID], tblCustomers[CustomerName])</f>
        <v>Customer 56</v>
      </c>
      <c r="K3738" t="str">
        <f>_xlfn.XLOOKUP(tblOrders[[#This Row],[CustomerID]], tblCustomers[CustomerID], tblCustomers[Segment])</f>
        <v>SME</v>
      </c>
      <c r="L3738" t="str">
        <f>_xlfn.XLOOKUP(tblOrders[[#This Row],[ProductID]], tblProducts[ProductID], tblProducts[Category])</f>
        <v>Home</v>
      </c>
      <c r="M3738">
        <f>_xlfn.XLOOKUP(tblOrders[[#This Row],[ProductID]], tblProducts[ProductID], tblProducts[CostPrice])</f>
        <v>57647</v>
      </c>
      <c r="N3738">
        <f>tblOrders[[#This Row],[Sales]]-(tblOrders[[#This Row],[CostPrice]]*tblOrders[[#This Row],[Quantity]])</f>
        <v>1827.6000000000058</v>
      </c>
      <c r="O3738" t="str">
        <f>TEXT(tblOrders[[#This Row],[Date]],"mmm-yyyy")</f>
        <v>Dec-2025</v>
      </c>
      <c r="P3738" t="str">
        <f>_xlfn.XLOOKUP(tblOrders[[#This Row],[OrderID]], tblReturns[OrderID], tblReturns[Returned])</f>
        <v>No</v>
      </c>
      <c r="Q3738" t="str">
        <f>_xlfn.XLOOKUP(tblOrders[[#This Row],[OrderID]], tblShipping[OrderID], tblShipping[ShipMode])</f>
        <v>Standard</v>
      </c>
      <c r="R3738" t="str">
        <f>IFERROR(_xlfn.XLOOKUP(A3737, tblCustomers[CustomerID], tblCustomers[CustomerName]), "Not Found")</f>
        <v>Not Found</v>
      </c>
      <c r="S3738" t="str">
        <f>IF(tblOrders[[#This Row],[Sales]]&gt;1000000,"High Value","Standard")</f>
        <v>Standard</v>
      </c>
      <c r="T3738" t="str">
        <f>_xlfn.XLOOKUP(tblOrders[[#This Row],[ProductID]], tblProducts[ProductID], tblProducts[ProductName])</f>
        <v>Product 2</v>
      </c>
      <c r="U3738">
        <f>_xlfn.XLOOKUP(tblOrders[[#This Row],[SalesRepID]], tblSalesreps[RepID], tblSalesreps[Target])</f>
        <v>11347243</v>
      </c>
    </row>
    <row r="3739" spans="1:21">
      <c r="A3739" t="s">
        <v>4536</v>
      </c>
      <c r="B3739" s="7" t="s">
        <v>47</v>
      </c>
      <c r="C3739" t="s">
        <v>140</v>
      </c>
      <c r="D3739" t="s">
        <v>474</v>
      </c>
      <c r="E3739" t="s">
        <v>186</v>
      </c>
      <c r="F3739" t="s">
        <v>88</v>
      </c>
      <c r="G3739">
        <v>7</v>
      </c>
      <c r="H3739">
        <v>0.05</v>
      </c>
      <c r="I3739" s="2">
        <v>810654.95</v>
      </c>
      <c r="J3739" t="str">
        <f>_xlfn.XLOOKUP(tblOrders[[#This Row],[CustomerID]], tblCustomers[CustomerID], tblCustomers[CustomerName])</f>
        <v>Customer 51</v>
      </c>
      <c r="K3739" t="str">
        <f>_xlfn.XLOOKUP(tblOrders[[#This Row],[CustomerID]], tblCustomers[CustomerID], tblCustomers[Segment])</f>
        <v>Consumer</v>
      </c>
      <c r="L3739" t="str">
        <f>_xlfn.XLOOKUP(tblOrders[[#This Row],[ProductID]], tblProducts[ProductID], tblProducts[Category])</f>
        <v>Office</v>
      </c>
      <c r="M3739">
        <f>_xlfn.XLOOKUP(tblOrders[[#This Row],[ProductID]], tblProducts[ProductID], tblProducts[CostPrice])</f>
        <v>5129</v>
      </c>
      <c r="N3739">
        <f>tblOrders[[#This Row],[Sales]]-(tblOrders[[#This Row],[CostPrice]]*tblOrders[[#This Row],[Quantity]])</f>
        <v>774751.95</v>
      </c>
      <c r="O3739" t="str">
        <f>TEXT(tblOrders[[#This Row],[Date]],"mmm-yyyy")</f>
        <v>Sep-2025</v>
      </c>
      <c r="P3739" t="str">
        <f>_xlfn.XLOOKUP(tblOrders[[#This Row],[OrderID]], tblReturns[OrderID], tblReturns[Returned])</f>
        <v>No</v>
      </c>
      <c r="Q3739" t="str">
        <f>_xlfn.XLOOKUP(tblOrders[[#This Row],[OrderID]], tblShipping[OrderID], tblShipping[ShipMode])</f>
        <v>Express</v>
      </c>
      <c r="R3739" t="str">
        <f>IFERROR(_xlfn.XLOOKUP(A3738, tblCustomers[CustomerID], tblCustomers[CustomerName]), "Not Found")</f>
        <v>Not Found</v>
      </c>
      <c r="S3739" t="str">
        <f>IF(tblOrders[[#This Row],[Sales]]&gt;1000000,"High Value","Standard")</f>
        <v>Standard</v>
      </c>
      <c r="T3739" t="str">
        <f>_xlfn.XLOOKUP(tblOrders[[#This Row],[ProductID]], tblProducts[ProductID], tblProducts[ProductName])</f>
        <v>Product 69</v>
      </c>
      <c r="U3739">
        <f>_xlfn.XLOOKUP(tblOrders[[#This Row],[SalesRepID]], tblSalesreps[RepID], tblSalesreps[Target])</f>
        <v>15141830</v>
      </c>
    </row>
    <row r="3740" spans="1:21">
      <c r="A3740" t="s">
        <v>4537</v>
      </c>
      <c r="B3740" s="7" t="s">
        <v>858</v>
      </c>
      <c r="C3740" t="s">
        <v>936</v>
      </c>
      <c r="D3740" t="s">
        <v>1093</v>
      </c>
      <c r="E3740" t="s">
        <v>45</v>
      </c>
      <c r="F3740" t="s">
        <v>20</v>
      </c>
      <c r="G3740">
        <v>1</v>
      </c>
      <c r="H3740">
        <v>0.1</v>
      </c>
      <c r="I3740" s="2">
        <v>50911.199999999997</v>
      </c>
      <c r="J3740" t="str">
        <f>_xlfn.XLOOKUP(tblOrders[[#This Row],[CustomerID]], tblCustomers[CustomerID], tblCustomers[CustomerName])</f>
        <v>Customer 184</v>
      </c>
      <c r="K3740" t="str">
        <f>_xlfn.XLOOKUP(tblOrders[[#This Row],[CustomerID]], tblCustomers[CustomerID], tblCustomers[Segment])</f>
        <v>Corporate</v>
      </c>
      <c r="L3740" t="str">
        <f>_xlfn.XLOOKUP(tblOrders[[#This Row],[ProductID]], tblProducts[ProductID], tblProducts[Category])</f>
        <v>Office</v>
      </c>
      <c r="M3740">
        <f>_xlfn.XLOOKUP(tblOrders[[#This Row],[ProductID]], tblProducts[ProductID], tblProducts[CostPrice])</f>
        <v>9813</v>
      </c>
      <c r="N3740">
        <f>tblOrders[[#This Row],[Sales]]-(tblOrders[[#This Row],[CostPrice]]*tblOrders[[#This Row],[Quantity]])</f>
        <v>41098.199999999997</v>
      </c>
      <c r="O3740" t="str">
        <f>TEXT(tblOrders[[#This Row],[Date]],"mmm-yyyy")</f>
        <v>Aug-2025</v>
      </c>
      <c r="P3740" t="str">
        <f>_xlfn.XLOOKUP(tblOrders[[#This Row],[OrderID]], tblReturns[OrderID], tblReturns[Returned])</f>
        <v>No</v>
      </c>
      <c r="Q3740" t="str">
        <f>_xlfn.XLOOKUP(tblOrders[[#This Row],[OrderID]], tblShipping[OrderID], tblShipping[ShipMode])</f>
        <v>Pickup</v>
      </c>
      <c r="R3740" t="str">
        <f>IFERROR(_xlfn.XLOOKUP(A3739, tblCustomers[CustomerID], tblCustomers[CustomerName]), "Not Found")</f>
        <v>Not Found</v>
      </c>
      <c r="S3740" t="str">
        <f>IF(tblOrders[[#This Row],[Sales]]&gt;1000000,"High Value","Standard")</f>
        <v>Standard</v>
      </c>
      <c r="T3740" t="str">
        <f>_xlfn.XLOOKUP(tblOrders[[#This Row],[ProductID]], tblProducts[ProductID], tblProducts[ProductName])</f>
        <v>Product 77</v>
      </c>
      <c r="U3740">
        <f>_xlfn.XLOOKUP(tblOrders[[#This Row],[SalesRepID]], tblSalesreps[RepID], tblSalesreps[Target])</f>
        <v>11319839</v>
      </c>
    </row>
    <row r="3741" spans="1:21">
      <c r="A3741" t="s">
        <v>4538</v>
      </c>
      <c r="B3741" s="7" t="s">
        <v>293</v>
      </c>
      <c r="C3741" t="s">
        <v>1086</v>
      </c>
      <c r="D3741" t="s">
        <v>236</v>
      </c>
      <c r="E3741" t="s">
        <v>50</v>
      </c>
      <c r="F3741" t="s">
        <v>14</v>
      </c>
      <c r="G3741">
        <v>7</v>
      </c>
      <c r="H3741">
        <v>0.1</v>
      </c>
      <c r="I3741" s="2">
        <v>78038.100000000006</v>
      </c>
      <c r="J3741" t="str">
        <f>_xlfn.XLOOKUP(tblOrders[[#This Row],[CustomerID]], tblCustomers[CustomerID], tblCustomers[CustomerName])</f>
        <v>Customer 242</v>
      </c>
      <c r="K3741" t="str">
        <f>_xlfn.XLOOKUP(tblOrders[[#This Row],[CustomerID]], tblCustomers[CustomerID], tblCustomers[Segment])</f>
        <v>Consumer</v>
      </c>
      <c r="L3741" t="str">
        <f>_xlfn.XLOOKUP(tblOrders[[#This Row],[ProductID]], tblProducts[ProductID], tblProducts[Category])</f>
        <v>Furniture</v>
      </c>
      <c r="M3741">
        <f>_xlfn.XLOOKUP(tblOrders[[#This Row],[ProductID]], tblProducts[ProductID], tblProducts[CostPrice])</f>
        <v>21756</v>
      </c>
      <c r="N3741">
        <f>tblOrders[[#This Row],[Sales]]-(tblOrders[[#This Row],[CostPrice]]*tblOrders[[#This Row],[Quantity]])</f>
        <v>-74253.899999999994</v>
      </c>
      <c r="O3741" t="str">
        <f>TEXT(tblOrders[[#This Row],[Date]],"mmm-yyyy")</f>
        <v>Feb-2025</v>
      </c>
      <c r="P3741" t="str">
        <f>_xlfn.XLOOKUP(tblOrders[[#This Row],[OrderID]], tblReturns[OrderID], tblReturns[Returned])</f>
        <v>No</v>
      </c>
      <c r="Q3741" t="str">
        <f>_xlfn.XLOOKUP(tblOrders[[#This Row],[OrderID]], tblShipping[OrderID], tblShipping[ShipMode])</f>
        <v>Standard</v>
      </c>
      <c r="R3741" t="str">
        <f>IFERROR(_xlfn.XLOOKUP(A3740, tblCustomers[CustomerID], tblCustomers[CustomerName]), "Not Found")</f>
        <v>Not Found</v>
      </c>
      <c r="S3741" t="str">
        <f>IF(tblOrders[[#This Row],[Sales]]&gt;1000000,"High Value","Standard")</f>
        <v>Standard</v>
      </c>
      <c r="T3741" t="str">
        <f>_xlfn.XLOOKUP(tblOrders[[#This Row],[ProductID]], tblProducts[ProductID], tblProducts[ProductName])</f>
        <v>Product 41</v>
      </c>
      <c r="U3741">
        <f>_xlfn.XLOOKUP(tblOrders[[#This Row],[SalesRepID]], tblSalesreps[RepID], tblSalesreps[Target])</f>
        <v>17350666</v>
      </c>
    </row>
    <row r="3742" spans="1:21">
      <c r="A3742" t="s">
        <v>4539</v>
      </c>
      <c r="B3742" s="7" t="s">
        <v>420</v>
      </c>
      <c r="C3742" t="s">
        <v>2082</v>
      </c>
      <c r="D3742" t="s">
        <v>49</v>
      </c>
      <c r="E3742" t="s">
        <v>25</v>
      </c>
      <c r="F3742" t="s">
        <v>26</v>
      </c>
      <c r="G3742">
        <v>9</v>
      </c>
      <c r="H3742">
        <v>0.05</v>
      </c>
      <c r="I3742" s="2">
        <v>770996.25</v>
      </c>
      <c r="J3742" t="str">
        <f>_xlfn.XLOOKUP(tblOrders[[#This Row],[CustomerID]], tblCustomers[CustomerID], tblCustomers[CustomerName])</f>
        <v>Customer 27</v>
      </c>
      <c r="K3742" t="str">
        <f>_xlfn.XLOOKUP(tblOrders[[#This Row],[CustomerID]], tblCustomers[CustomerID], tblCustomers[Segment])</f>
        <v>Consumer</v>
      </c>
      <c r="L3742" t="str">
        <f>_xlfn.XLOOKUP(tblOrders[[#This Row],[ProductID]], tblProducts[ProductID], tblProducts[Category])</f>
        <v>Home</v>
      </c>
      <c r="M3742">
        <f>_xlfn.XLOOKUP(tblOrders[[#This Row],[ProductID]], tblProducts[ProductID], tblProducts[CostPrice])</f>
        <v>71372</v>
      </c>
      <c r="N3742">
        <f>tblOrders[[#This Row],[Sales]]-(tblOrders[[#This Row],[CostPrice]]*tblOrders[[#This Row],[Quantity]])</f>
        <v>128648.25</v>
      </c>
      <c r="O3742" t="str">
        <f>TEXT(tblOrders[[#This Row],[Date]],"mmm-yyyy")</f>
        <v>Nov-2025</v>
      </c>
      <c r="P3742" t="str">
        <f>_xlfn.XLOOKUP(tblOrders[[#This Row],[OrderID]], tblReturns[OrderID], tblReturns[Returned])</f>
        <v>No</v>
      </c>
      <c r="Q3742" t="str">
        <f>_xlfn.XLOOKUP(tblOrders[[#This Row],[OrderID]], tblShipping[OrderID], tblShipping[ShipMode])</f>
        <v>Standard</v>
      </c>
      <c r="R3742" t="str">
        <f>IFERROR(_xlfn.XLOOKUP(A3741, tblCustomers[CustomerID], tblCustomers[CustomerName]), "Not Found")</f>
        <v>Not Found</v>
      </c>
      <c r="S3742" t="str">
        <f>IF(tblOrders[[#This Row],[Sales]]&gt;1000000,"High Value","Standard")</f>
        <v>Standard</v>
      </c>
      <c r="T3742" t="str">
        <f>_xlfn.XLOOKUP(tblOrders[[#This Row],[ProductID]], tblProducts[ProductID], tblProducts[ProductName])</f>
        <v>Product 51</v>
      </c>
      <c r="U3742">
        <f>_xlfn.XLOOKUP(tblOrders[[#This Row],[SalesRepID]], tblSalesreps[RepID], tblSalesreps[Target])</f>
        <v>7094914</v>
      </c>
    </row>
    <row r="3743" spans="1:21">
      <c r="A3743" t="s">
        <v>4540</v>
      </c>
      <c r="B3743" s="7" t="s">
        <v>663</v>
      </c>
      <c r="C3743" t="s">
        <v>181</v>
      </c>
      <c r="D3743" t="s">
        <v>269</v>
      </c>
      <c r="E3743" t="s">
        <v>87</v>
      </c>
      <c r="F3743" t="s">
        <v>20</v>
      </c>
      <c r="G3743">
        <v>2</v>
      </c>
      <c r="H3743">
        <v>0.2</v>
      </c>
      <c r="I3743" s="2">
        <v>223041.6</v>
      </c>
      <c r="J3743" t="str">
        <f>_xlfn.XLOOKUP(tblOrders[[#This Row],[CustomerID]], tblCustomers[CustomerID], tblCustomers[CustomerName])</f>
        <v>Customer 3</v>
      </c>
      <c r="K3743" t="str">
        <f>_xlfn.XLOOKUP(tblOrders[[#This Row],[CustomerID]], tblCustomers[CustomerID], tblCustomers[Segment])</f>
        <v>Corporate</v>
      </c>
      <c r="L3743" t="str">
        <f>_xlfn.XLOOKUP(tblOrders[[#This Row],[ProductID]], tblProducts[ProductID], tblProducts[Category])</f>
        <v>Office</v>
      </c>
      <c r="M3743">
        <f>_xlfn.XLOOKUP(tblOrders[[#This Row],[ProductID]], tblProducts[ProductID], tblProducts[CostPrice])</f>
        <v>28606</v>
      </c>
      <c r="N3743">
        <f>tblOrders[[#This Row],[Sales]]-(tblOrders[[#This Row],[CostPrice]]*tblOrders[[#This Row],[Quantity]])</f>
        <v>165829.6</v>
      </c>
      <c r="O3743" t="str">
        <f>TEXT(tblOrders[[#This Row],[Date]],"mmm-yyyy")</f>
        <v>Aug-2025</v>
      </c>
      <c r="P3743" t="str">
        <f>_xlfn.XLOOKUP(tblOrders[[#This Row],[OrderID]], tblReturns[OrderID], tblReturns[Returned])</f>
        <v>No</v>
      </c>
      <c r="Q3743" t="str">
        <f>_xlfn.XLOOKUP(tblOrders[[#This Row],[OrderID]], tblShipping[OrderID], tblShipping[ShipMode])</f>
        <v>Standard</v>
      </c>
      <c r="R3743" t="str">
        <f>IFERROR(_xlfn.XLOOKUP(A3742, tblCustomers[CustomerID], tblCustomers[CustomerName]), "Not Found")</f>
        <v>Not Found</v>
      </c>
      <c r="S3743" t="str">
        <f>IF(tblOrders[[#This Row],[Sales]]&gt;1000000,"High Value","Standard")</f>
        <v>Standard</v>
      </c>
      <c r="T3743" t="str">
        <f>_xlfn.XLOOKUP(tblOrders[[#This Row],[ProductID]], tblProducts[ProductID], tblProducts[ProductName])</f>
        <v>Product 62</v>
      </c>
      <c r="U3743">
        <f>_xlfn.XLOOKUP(tblOrders[[#This Row],[SalesRepID]], tblSalesreps[RepID], tblSalesreps[Target])</f>
        <v>18500989</v>
      </c>
    </row>
    <row r="3744" spans="1:21">
      <c r="A3744" t="s">
        <v>4541</v>
      </c>
      <c r="B3744" s="7" t="s">
        <v>132</v>
      </c>
      <c r="C3744" t="s">
        <v>67</v>
      </c>
      <c r="D3744" t="s">
        <v>400</v>
      </c>
      <c r="E3744" t="s">
        <v>197</v>
      </c>
      <c r="F3744" t="s">
        <v>51</v>
      </c>
      <c r="G3744">
        <v>6</v>
      </c>
      <c r="H3744">
        <v>0.15</v>
      </c>
      <c r="I3744" s="2">
        <v>726173.7</v>
      </c>
      <c r="J3744" t="str">
        <f>_xlfn.XLOOKUP(tblOrders[[#This Row],[CustomerID]], tblCustomers[CustomerID], tblCustomers[CustomerName])</f>
        <v>Customer 177</v>
      </c>
      <c r="K3744" t="str">
        <f>_xlfn.XLOOKUP(tblOrders[[#This Row],[CustomerID]], tblCustomers[CustomerID], tblCustomers[Segment])</f>
        <v>Corporate</v>
      </c>
      <c r="L3744" t="str">
        <f>_xlfn.XLOOKUP(tblOrders[[#This Row],[ProductID]], tblProducts[ProductID], tblProducts[Category])</f>
        <v>Electronics</v>
      </c>
      <c r="M3744">
        <f>_xlfn.XLOOKUP(tblOrders[[#This Row],[ProductID]], tblProducts[ProductID], tblProducts[CostPrice])</f>
        <v>36044</v>
      </c>
      <c r="N3744">
        <f>tblOrders[[#This Row],[Sales]]-(tblOrders[[#This Row],[CostPrice]]*tblOrders[[#This Row],[Quantity]])</f>
        <v>509909.69999999995</v>
      </c>
      <c r="O3744" t="str">
        <f>TEXT(tblOrders[[#This Row],[Date]],"mmm-yyyy")</f>
        <v>Jan-2025</v>
      </c>
      <c r="P3744" t="str">
        <f>_xlfn.XLOOKUP(tblOrders[[#This Row],[OrderID]], tblReturns[OrderID], tblReturns[Returned])</f>
        <v>No</v>
      </c>
      <c r="Q3744" t="str">
        <f>_xlfn.XLOOKUP(tblOrders[[#This Row],[OrderID]], tblShipping[OrderID], tblShipping[ShipMode])</f>
        <v>Standard</v>
      </c>
      <c r="R3744" t="str">
        <f>IFERROR(_xlfn.XLOOKUP(A3743, tblCustomers[CustomerID], tblCustomers[CustomerName]), "Not Found")</f>
        <v>Not Found</v>
      </c>
      <c r="S3744" t="str">
        <f>IF(tblOrders[[#This Row],[Sales]]&gt;1000000,"High Value","Standard")</f>
        <v>Standard</v>
      </c>
      <c r="T3744" t="str">
        <f>_xlfn.XLOOKUP(tblOrders[[#This Row],[ProductID]], tblProducts[ProductID], tblProducts[ProductName])</f>
        <v>Product 29</v>
      </c>
      <c r="U3744">
        <f>_xlfn.XLOOKUP(tblOrders[[#This Row],[SalesRepID]], tblSalesreps[RepID], tblSalesreps[Target])</f>
        <v>19562258</v>
      </c>
    </row>
    <row r="3745" spans="1:21">
      <c r="A3745" t="s">
        <v>4542</v>
      </c>
      <c r="B3745" s="7" t="s">
        <v>1324</v>
      </c>
      <c r="C3745" t="s">
        <v>368</v>
      </c>
      <c r="D3745" t="s">
        <v>169</v>
      </c>
      <c r="E3745" t="s">
        <v>186</v>
      </c>
      <c r="F3745" t="s">
        <v>51</v>
      </c>
      <c r="G3745">
        <v>9</v>
      </c>
      <c r="H3745">
        <v>0.15</v>
      </c>
      <c r="I3745" s="2">
        <v>517644.9</v>
      </c>
      <c r="J3745" t="str">
        <f>_xlfn.XLOOKUP(tblOrders[[#This Row],[CustomerID]], tblCustomers[CustomerID], tblCustomers[CustomerName])</f>
        <v>Customer 4</v>
      </c>
      <c r="K3745" t="str">
        <f>_xlfn.XLOOKUP(tblOrders[[#This Row],[CustomerID]], tblCustomers[CustomerID], tblCustomers[Segment])</f>
        <v>Corporate</v>
      </c>
      <c r="L3745" t="str">
        <f>_xlfn.XLOOKUP(tblOrders[[#This Row],[ProductID]], tblProducts[ProductID], tblProducts[Category])</f>
        <v>Electronics</v>
      </c>
      <c r="M3745">
        <f>_xlfn.XLOOKUP(tblOrders[[#This Row],[ProductID]], tblProducts[ProductID], tblProducts[CostPrice])</f>
        <v>8587</v>
      </c>
      <c r="N3745">
        <f>tblOrders[[#This Row],[Sales]]-(tblOrders[[#This Row],[CostPrice]]*tblOrders[[#This Row],[Quantity]])</f>
        <v>440361.9</v>
      </c>
      <c r="O3745" t="str">
        <f>TEXT(tblOrders[[#This Row],[Date]],"mmm-yyyy")</f>
        <v>Apr-2025</v>
      </c>
      <c r="P3745" t="str">
        <f>_xlfn.XLOOKUP(tblOrders[[#This Row],[OrderID]], tblReturns[OrderID], tblReturns[Returned])</f>
        <v>No</v>
      </c>
      <c r="Q3745" t="str">
        <f>_xlfn.XLOOKUP(tblOrders[[#This Row],[OrderID]], tblShipping[OrderID], tblShipping[ShipMode])</f>
        <v>Standard</v>
      </c>
      <c r="R3745" t="str">
        <f>IFERROR(_xlfn.XLOOKUP(A3744, tblCustomers[CustomerID], tblCustomers[CustomerName]), "Not Found")</f>
        <v>Not Found</v>
      </c>
      <c r="S3745" t="str">
        <f>IF(tblOrders[[#This Row],[Sales]]&gt;1000000,"High Value","Standard")</f>
        <v>Standard</v>
      </c>
      <c r="T3745" t="str">
        <f>_xlfn.XLOOKUP(tblOrders[[#This Row],[ProductID]], tblProducts[ProductID], tblProducts[ProductName])</f>
        <v>Product 9</v>
      </c>
      <c r="U3745">
        <f>_xlfn.XLOOKUP(tblOrders[[#This Row],[SalesRepID]], tblSalesreps[RepID], tblSalesreps[Target])</f>
        <v>15141830</v>
      </c>
    </row>
    <row r="3746" spans="1:21">
      <c r="A3746" t="s">
        <v>4543</v>
      </c>
      <c r="B3746" s="7" t="s">
        <v>1063</v>
      </c>
      <c r="C3746" t="s">
        <v>529</v>
      </c>
      <c r="D3746" t="s">
        <v>491</v>
      </c>
      <c r="E3746" t="s">
        <v>87</v>
      </c>
      <c r="F3746" t="s">
        <v>14</v>
      </c>
      <c r="G3746">
        <v>9</v>
      </c>
      <c r="H3746">
        <v>0</v>
      </c>
      <c r="I3746" s="2">
        <v>886581</v>
      </c>
      <c r="J3746" t="str">
        <f>_xlfn.XLOOKUP(tblOrders[[#This Row],[CustomerID]], tblCustomers[CustomerID], tblCustomers[CustomerName])</f>
        <v>Customer 126</v>
      </c>
      <c r="K3746" t="str">
        <f>_xlfn.XLOOKUP(tblOrders[[#This Row],[CustomerID]], tblCustomers[CustomerID], tblCustomers[Segment])</f>
        <v>SME</v>
      </c>
      <c r="L3746" t="str">
        <f>_xlfn.XLOOKUP(tblOrders[[#This Row],[ProductID]], tblProducts[ProductID], tblProducts[Category])</f>
        <v>Home</v>
      </c>
      <c r="M3746">
        <f>_xlfn.XLOOKUP(tblOrders[[#This Row],[ProductID]], tblProducts[ProductID], tblProducts[CostPrice])</f>
        <v>75749</v>
      </c>
      <c r="N3746">
        <f>tblOrders[[#This Row],[Sales]]-(tblOrders[[#This Row],[CostPrice]]*tblOrders[[#This Row],[Quantity]])</f>
        <v>204840</v>
      </c>
      <c r="O3746" t="str">
        <f>TEXT(tblOrders[[#This Row],[Date]],"mmm-yyyy")</f>
        <v>Jul-2025</v>
      </c>
      <c r="P3746" t="str">
        <f>_xlfn.XLOOKUP(tblOrders[[#This Row],[OrderID]], tblReturns[OrderID], tblReturns[Returned])</f>
        <v>No</v>
      </c>
      <c r="Q3746" t="str">
        <f>_xlfn.XLOOKUP(tblOrders[[#This Row],[OrderID]], tblShipping[OrderID], tblShipping[ShipMode])</f>
        <v>Standard</v>
      </c>
      <c r="R3746" t="str">
        <f>IFERROR(_xlfn.XLOOKUP(A3745, tblCustomers[CustomerID], tblCustomers[CustomerName]), "Not Found")</f>
        <v>Not Found</v>
      </c>
      <c r="S3746" t="str">
        <f>IF(tblOrders[[#This Row],[Sales]]&gt;1000000,"High Value","Standard")</f>
        <v>Standard</v>
      </c>
      <c r="T3746" t="str">
        <f>_xlfn.XLOOKUP(tblOrders[[#This Row],[ProductID]], tblProducts[ProductID], tblProducts[ProductName])</f>
        <v>Product 49</v>
      </c>
      <c r="U3746">
        <f>_xlfn.XLOOKUP(tblOrders[[#This Row],[SalesRepID]], tblSalesreps[RepID], tblSalesreps[Target])</f>
        <v>18500989</v>
      </c>
    </row>
    <row r="3747" spans="1:21">
      <c r="A3747" t="s">
        <v>4544</v>
      </c>
      <c r="B3747" s="7" t="s">
        <v>758</v>
      </c>
      <c r="C3747" t="s">
        <v>696</v>
      </c>
      <c r="D3747" t="s">
        <v>400</v>
      </c>
      <c r="E3747" t="s">
        <v>87</v>
      </c>
      <c r="F3747" t="s">
        <v>14</v>
      </c>
      <c r="G3747">
        <v>5</v>
      </c>
      <c r="H3747">
        <v>0.1</v>
      </c>
      <c r="I3747" s="2">
        <v>255199.5</v>
      </c>
      <c r="J3747" t="str">
        <f>_xlfn.XLOOKUP(tblOrders[[#This Row],[CustomerID]], tblCustomers[CustomerID], tblCustomers[CustomerName])</f>
        <v>Customer 14</v>
      </c>
      <c r="K3747" t="str">
        <f>_xlfn.XLOOKUP(tblOrders[[#This Row],[CustomerID]], tblCustomers[CustomerID], tblCustomers[Segment])</f>
        <v>SME</v>
      </c>
      <c r="L3747" t="str">
        <f>_xlfn.XLOOKUP(tblOrders[[#This Row],[ProductID]], tblProducts[ProductID], tblProducts[Category])</f>
        <v>Electronics</v>
      </c>
      <c r="M3747">
        <f>_xlfn.XLOOKUP(tblOrders[[#This Row],[ProductID]], tblProducts[ProductID], tblProducts[CostPrice])</f>
        <v>36044</v>
      </c>
      <c r="N3747">
        <f>tblOrders[[#This Row],[Sales]]-(tblOrders[[#This Row],[CostPrice]]*tblOrders[[#This Row],[Quantity]])</f>
        <v>74979.5</v>
      </c>
      <c r="O3747" t="str">
        <f>TEXT(tblOrders[[#This Row],[Date]],"mmm-yyyy")</f>
        <v>Mar-2025</v>
      </c>
      <c r="P3747" t="str">
        <f>_xlfn.XLOOKUP(tblOrders[[#This Row],[OrderID]], tblReturns[OrderID], tblReturns[Returned])</f>
        <v>No</v>
      </c>
      <c r="Q3747" t="str">
        <f>_xlfn.XLOOKUP(tblOrders[[#This Row],[OrderID]], tblShipping[OrderID], tblShipping[ShipMode])</f>
        <v>Pickup</v>
      </c>
      <c r="R3747" t="str">
        <f>IFERROR(_xlfn.XLOOKUP(A3746, tblCustomers[CustomerID], tblCustomers[CustomerName]), "Not Found")</f>
        <v>Not Found</v>
      </c>
      <c r="S3747" t="str">
        <f>IF(tblOrders[[#This Row],[Sales]]&gt;1000000,"High Value","Standard")</f>
        <v>Standard</v>
      </c>
      <c r="T3747" t="str">
        <f>_xlfn.XLOOKUP(tblOrders[[#This Row],[ProductID]], tblProducts[ProductID], tblProducts[ProductName])</f>
        <v>Product 29</v>
      </c>
      <c r="U3747">
        <f>_xlfn.XLOOKUP(tblOrders[[#This Row],[SalesRepID]], tblSalesreps[RepID], tblSalesreps[Target])</f>
        <v>18500989</v>
      </c>
    </row>
    <row r="3748" spans="1:21">
      <c r="A3748" t="s">
        <v>4545</v>
      </c>
      <c r="B3748" s="7" t="s">
        <v>424</v>
      </c>
      <c r="C3748" t="s">
        <v>2360</v>
      </c>
      <c r="D3748" t="s">
        <v>585</v>
      </c>
      <c r="E3748" t="s">
        <v>56</v>
      </c>
      <c r="F3748" t="s">
        <v>20</v>
      </c>
      <c r="G3748">
        <v>7</v>
      </c>
      <c r="H3748">
        <v>0.15</v>
      </c>
      <c r="I3748" s="2">
        <v>166683.29999999999</v>
      </c>
      <c r="J3748" t="str">
        <f>_xlfn.XLOOKUP(tblOrders[[#This Row],[CustomerID]], tblCustomers[CustomerID], tblCustomers[CustomerName])</f>
        <v>Customer 288</v>
      </c>
      <c r="K3748" t="str">
        <f>_xlfn.XLOOKUP(tblOrders[[#This Row],[CustomerID]], tblCustomers[CustomerID], tblCustomers[Segment])</f>
        <v>SME</v>
      </c>
      <c r="L3748" t="str">
        <f>_xlfn.XLOOKUP(tblOrders[[#This Row],[ProductID]], tblProducts[ProductID], tblProducts[Category])</f>
        <v>Office</v>
      </c>
      <c r="M3748">
        <f>_xlfn.XLOOKUP(tblOrders[[#This Row],[ProductID]], tblProducts[ProductID], tblProducts[CostPrice])</f>
        <v>49623</v>
      </c>
      <c r="N3748">
        <f>tblOrders[[#This Row],[Sales]]-(tblOrders[[#This Row],[CostPrice]]*tblOrders[[#This Row],[Quantity]])</f>
        <v>-180677.7</v>
      </c>
      <c r="O3748" t="str">
        <f>TEXT(tblOrders[[#This Row],[Date]],"mmm-yyyy")</f>
        <v>Feb-2025</v>
      </c>
      <c r="P3748" t="str">
        <f>_xlfn.XLOOKUP(tblOrders[[#This Row],[OrderID]], tblReturns[OrderID], tblReturns[Returned])</f>
        <v>No</v>
      </c>
      <c r="Q3748" t="str">
        <f>_xlfn.XLOOKUP(tblOrders[[#This Row],[OrderID]], tblShipping[OrderID], tblShipping[ShipMode])</f>
        <v>Pickup</v>
      </c>
      <c r="R3748" t="str">
        <f>IFERROR(_xlfn.XLOOKUP(A3747, tblCustomers[CustomerID], tblCustomers[CustomerName]), "Not Found")</f>
        <v>Not Found</v>
      </c>
      <c r="S3748" t="str">
        <f>IF(tblOrders[[#This Row],[Sales]]&gt;1000000,"High Value","Standard")</f>
        <v>Standard</v>
      </c>
      <c r="T3748" t="str">
        <f>_xlfn.XLOOKUP(tblOrders[[#This Row],[ProductID]], tblProducts[ProductID], tblProducts[ProductName])</f>
        <v>Product 54</v>
      </c>
      <c r="U3748">
        <f>_xlfn.XLOOKUP(tblOrders[[#This Row],[SalesRepID]], tblSalesreps[RepID], tblSalesreps[Target])</f>
        <v>14265630</v>
      </c>
    </row>
    <row r="3749" spans="1:21">
      <c r="A3749" t="s">
        <v>4546</v>
      </c>
      <c r="B3749" s="7" t="s">
        <v>1364</v>
      </c>
      <c r="C3749" t="s">
        <v>1425</v>
      </c>
      <c r="D3749" t="s">
        <v>817</v>
      </c>
      <c r="E3749" t="s">
        <v>25</v>
      </c>
      <c r="F3749" t="s">
        <v>51</v>
      </c>
      <c r="G3749">
        <v>6</v>
      </c>
      <c r="H3749">
        <v>0.2</v>
      </c>
      <c r="I3749" s="2">
        <v>200246.39999999999</v>
      </c>
      <c r="J3749" t="str">
        <f>_xlfn.XLOOKUP(tblOrders[[#This Row],[CustomerID]], tblCustomers[CustomerID], tblCustomers[CustomerName])</f>
        <v>Customer 63</v>
      </c>
      <c r="K3749" t="str">
        <f>_xlfn.XLOOKUP(tblOrders[[#This Row],[CustomerID]], tblCustomers[CustomerID], tblCustomers[Segment])</f>
        <v>Corporate</v>
      </c>
      <c r="L3749" t="str">
        <f>_xlfn.XLOOKUP(tblOrders[[#This Row],[ProductID]], tblProducts[ProductID], tblProducts[Category])</f>
        <v>Furniture</v>
      </c>
      <c r="M3749">
        <f>_xlfn.XLOOKUP(tblOrders[[#This Row],[ProductID]], tblProducts[ProductID], tblProducts[CostPrice])</f>
        <v>11009</v>
      </c>
      <c r="N3749">
        <f>tblOrders[[#This Row],[Sales]]-(tblOrders[[#This Row],[CostPrice]]*tblOrders[[#This Row],[Quantity]])</f>
        <v>134192.4</v>
      </c>
      <c r="O3749" t="str">
        <f>TEXT(tblOrders[[#This Row],[Date]],"mmm-yyyy")</f>
        <v>Jan-2025</v>
      </c>
      <c r="P3749" t="str">
        <f>_xlfn.XLOOKUP(tblOrders[[#This Row],[OrderID]], tblReturns[OrderID], tblReturns[Returned])</f>
        <v>No</v>
      </c>
      <c r="Q3749" t="str">
        <f>_xlfn.XLOOKUP(tblOrders[[#This Row],[OrderID]], tblShipping[OrderID], tblShipping[ShipMode])</f>
        <v>Pickup</v>
      </c>
      <c r="R3749" t="str">
        <f>IFERROR(_xlfn.XLOOKUP(A3748, tblCustomers[CustomerID], tblCustomers[CustomerName]), "Not Found")</f>
        <v>Not Found</v>
      </c>
      <c r="S3749" t="str">
        <f>IF(tblOrders[[#This Row],[Sales]]&gt;1000000,"High Value","Standard")</f>
        <v>Standard</v>
      </c>
      <c r="T3749" t="str">
        <f>_xlfn.XLOOKUP(tblOrders[[#This Row],[ProductID]], tblProducts[ProductID], tblProducts[ProductName])</f>
        <v>Product 99</v>
      </c>
      <c r="U3749">
        <f>_xlfn.XLOOKUP(tblOrders[[#This Row],[SalesRepID]], tblSalesreps[RepID], tblSalesreps[Target])</f>
        <v>7094914</v>
      </c>
    </row>
    <row r="3750" spans="1:21">
      <c r="A3750" t="s">
        <v>4547</v>
      </c>
      <c r="B3750" s="7" t="s">
        <v>1933</v>
      </c>
      <c r="C3750" t="s">
        <v>2360</v>
      </c>
      <c r="D3750" t="s">
        <v>226</v>
      </c>
      <c r="E3750" t="s">
        <v>45</v>
      </c>
      <c r="F3750" t="s">
        <v>20</v>
      </c>
      <c r="G3750">
        <v>10</v>
      </c>
      <c r="H3750">
        <v>0.2</v>
      </c>
      <c r="I3750" s="2">
        <v>427320</v>
      </c>
      <c r="J3750" t="str">
        <f>_xlfn.XLOOKUP(tblOrders[[#This Row],[CustomerID]], tblCustomers[CustomerID], tblCustomers[CustomerName])</f>
        <v>Customer 288</v>
      </c>
      <c r="K3750" t="str">
        <f>_xlfn.XLOOKUP(tblOrders[[#This Row],[CustomerID]], tblCustomers[CustomerID], tblCustomers[Segment])</f>
        <v>SME</v>
      </c>
      <c r="L3750" t="str">
        <f>_xlfn.XLOOKUP(tblOrders[[#This Row],[ProductID]], tblProducts[ProductID], tblProducts[Category])</f>
        <v>Furniture</v>
      </c>
      <c r="M3750">
        <f>_xlfn.XLOOKUP(tblOrders[[#This Row],[ProductID]], tblProducts[ProductID], tblProducts[CostPrice])</f>
        <v>75432</v>
      </c>
      <c r="N3750">
        <f>tblOrders[[#This Row],[Sales]]-(tblOrders[[#This Row],[CostPrice]]*tblOrders[[#This Row],[Quantity]])</f>
        <v>-327000</v>
      </c>
      <c r="O3750" t="str">
        <f>TEXT(tblOrders[[#This Row],[Date]],"mmm-yyyy")</f>
        <v>Apr-2025</v>
      </c>
      <c r="P3750" t="str">
        <f>_xlfn.XLOOKUP(tblOrders[[#This Row],[OrderID]], tblReturns[OrderID], tblReturns[Returned])</f>
        <v>No</v>
      </c>
      <c r="Q3750" t="str">
        <f>_xlfn.XLOOKUP(tblOrders[[#This Row],[OrderID]], tblShipping[OrderID], tblShipping[ShipMode])</f>
        <v>Standard</v>
      </c>
      <c r="R3750" t="str">
        <f>IFERROR(_xlfn.XLOOKUP(A3749, tblCustomers[CustomerID], tblCustomers[CustomerName]), "Not Found")</f>
        <v>Not Found</v>
      </c>
      <c r="S3750" t="str">
        <f>IF(tblOrders[[#This Row],[Sales]]&gt;1000000,"High Value","Standard")</f>
        <v>Standard</v>
      </c>
      <c r="T3750" t="str">
        <f>_xlfn.XLOOKUP(tblOrders[[#This Row],[ProductID]], tblProducts[ProductID], tblProducts[ProductName])</f>
        <v>Product 88</v>
      </c>
      <c r="U3750">
        <f>_xlfn.XLOOKUP(tblOrders[[#This Row],[SalesRepID]], tblSalesreps[RepID], tblSalesreps[Target])</f>
        <v>11319839</v>
      </c>
    </row>
    <row r="3751" spans="1:21">
      <c r="A3751" t="s">
        <v>4548</v>
      </c>
      <c r="B3751" s="7" t="s">
        <v>797</v>
      </c>
      <c r="C3751" t="s">
        <v>1102</v>
      </c>
      <c r="D3751" t="s">
        <v>201</v>
      </c>
      <c r="E3751" t="s">
        <v>50</v>
      </c>
      <c r="F3751" t="s">
        <v>88</v>
      </c>
      <c r="G3751">
        <v>5</v>
      </c>
      <c r="H3751">
        <v>0.05</v>
      </c>
      <c r="I3751" s="2">
        <v>104842</v>
      </c>
      <c r="J3751" t="str">
        <f>_xlfn.XLOOKUP(tblOrders[[#This Row],[CustomerID]], tblCustomers[CustomerID], tblCustomers[CustomerName])</f>
        <v>Customer 90</v>
      </c>
      <c r="K3751" t="str">
        <f>_xlfn.XLOOKUP(tblOrders[[#This Row],[CustomerID]], tblCustomers[CustomerID], tblCustomers[Segment])</f>
        <v>Corporate</v>
      </c>
      <c r="L3751" t="str">
        <f>_xlfn.XLOOKUP(tblOrders[[#This Row],[ProductID]], tblProducts[ProductID], tblProducts[Category])</f>
        <v>Furniture</v>
      </c>
      <c r="M3751">
        <f>_xlfn.XLOOKUP(tblOrders[[#This Row],[ProductID]], tblProducts[ProductID], tblProducts[CostPrice])</f>
        <v>22542</v>
      </c>
      <c r="N3751">
        <f>tblOrders[[#This Row],[Sales]]-(tblOrders[[#This Row],[CostPrice]]*tblOrders[[#This Row],[Quantity]])</f>
        <v>-7868</v>
      </c>
      <c r="O3751" t="str">
        <f>TEXT(tblOrders[[#This Row],[Date]],"mmm-yyyy")</f>
        <v>Jan-2025</v>
      </c>
      <c r="P3751" t="str">
        <f>_xlfn.XLOOKUP(tblOrders[[#This Row],[OrderID]], tblReturns[OrderID], tblReturns[Returned])</f>
        <v>No</v>
      </c>
      <c r="Q3751" t="str">
        <f>_xlfn.XLOOKUP(tblOrders[[#This Row],[OrderID]], tblShipping[OrderID], tblShipping[ShipMode])</f>
        <v>Express</v>
      </c>
      <c r="R3751" t="str">
        <f>IFERROR(_xlfn.XLOOKUP(A3750, tblCustomers[CustomerID], tblCustomers[CustomerName]), "Not Found")</f>
        <v>Not Found</v>
      </c>
      <c r="S3751" t="str">
        <f>IF(tblOrders[[#This Row],[Sales]]&gt;1000000,"High Value","Standard")</f>
        <v>Standard</v>
      </c>
      <c r="T3751" t="str">
        <f>_xlfn.XLOOKUP(tblOrders[[#This Row],[ProductID]], tblProducts[ProductID], tblProducts[ProductName])</f>
        <v>Product 50</v>
      </c>
      <c r="U3751">
        <f>_xlfn.XLOOKUP(tblOrders[[#This Row],[SalesRepID]], tblSalesreps[RepID], tblSalesreps[Target])</f>
        <v>17350666</v>
      </c>
    </row>
    <row r="3752" spans="1:21">
      <c r="A3752" t="s">
        <v>4549</v>
      </c>
      <c r="B3752" s="7" t="s">
        <v>955</v>
      </c>
      <c r="C3752" t="s">
        <v>1336</v>
      </c>
      <c r="D3752" t="s">
        <v>64</v>
      </c>
      <c r="E3752" t="s">
        <v>202</v>
      </c>
      <c r="F3752" t="s">
        <v>51</v>
      </c>
      <c r="G3752">
        <v>4</v>
      </c>
      <c r="H3752">
        <v>0.1</v>
      </c>
      <c r="I3752" s="2">
        <v>395582.4</v>
      </c>
      <c r="J3752" t="str">
        <f>_xlfn.XLOOKUP(tblOrders[[#This Row],[CustomerID]], tblCustomers[CustomerID], tblCustomers[CustomerName])</f>
        <v>Customer 220</v>
      </c>
      <c r="K3752" t="str">
        <f>_xlfn.XLOOKUP(tblOrders[[#This Row],[CustomerID]], tblCustomers[CustomerID], tblCustomers[Segment])</f>
        <v>SME</v>
      </c>
      <c r="L3752" t="str">
        <f>_xlfn.XLOOKUP(tblOrders[[#This Row],[ProductID]], tblProducts[ProductID], tblProducts[Category])</f>
        <v>Office</v>
      </c>
      <c r="M3752">
        <f>_xlfn.XLOOKUP(tblOrders[[#This Row],[ProductID]], tblProducts[ProductID], tblProducts[CostPrice])</f>
        <v>13311</v>
      </c>
      <c r="N3752">
        <f>tblOrders[[#This Row],[Sales]]-(tblOrders[[#This Row],[CostPrice]]*tblOrders[[#This Row],[Quantity]])</f>
        <v>342338.4</v>
      </c>
      <c r="O3752" t="str">
        <f>TEXT(tblOrders[[#This Row],[Date]],"mmm-yyyy")</f>
        <v>Sep-2025</v>
      </c>
      <c r="P3752" t="str">
        <f>_xlfn.XLOOKUP(tblOrders[[#This Row],[OrderID]], tblReturns[OrderID], tblReturns[Returned])</f>
        <v>No</v>
      </c>
      <c r="Q3752" t="str">
        <f>_xlfn.XLOOKUP(tblOrders[[#This Row],[OrderID]], tblShipping[OrderID], tblShipping[ShipMode])</f>
        <v>Express</v>
      </c>
      <c r="R3752" t="str">
        <f>IFERROR(_xlfn.XLOOKUP(A3751, tblCustomers[CustomerID], tblCustomers[CustomerName]), "Not Found")</f>
        <v>Not Found</v>
      </c>
      <c r="S3752" t="str">
        <f>IF(tblOrders[[#This Row],[Sales]]&gt;1000000,"High Value","Standard")</f>
        <v>Standard</v>
      </c>
      <c r="T3752" t="str">
        <f>_xlfn.XLOOKUP(tblOrders[[#This Row],[ProductID]], tblProducts[ProductID], tblProducts[ProductName])</f>
        <v>Product 91</v>
      </c>
      <c r="U3752">
        <f>_xlfn.XLOOKUP(tblOrders[[#This Row],[SalesRepID]], tblSalesreps[RepID], tblSalesreps[Target])</f>
        <v>10652665</v>
      </c>
    </row>
    <row r="3753" spans="1:21">
      <c r="A3753" t="s">
        <v>4550</v>
      </c>
      <c r="B3753" s="7" t="s">
        <v>2772</v>
      </c>
      <c r="C3753" t="s">
        <v>854</v>
      </c>
      <c r="D3753" t="s">
        <v>308</v>
      </c>
      <c r="E3753" t="s">
        <v>69</v>
      </c>
      <c r="F3753" t="s">
        <v>88</v>
      </c>
      <c r="G3753">
        <v>8</v>
      </c>
      <c r="H3753">
        <v>0.15</v>
      </c>
      <c r="I3753" s="2">
        <v>494455.2</v>
      </c>
      <c r="J3753" t="str">
        <f>_xlfn.XLOOKUP(tblOrders[[#This Row],[CustomerID]], tblCustomers[CustomerID], tblCustomers[CustomerName])</f>
        <v>Customer 91</v>
      </c>
      <c r="K3753" t="str">
        <f>_xlfn.XLOOKUP(tblOrders[[#This Row],[CustomerID]], tblCustomers[CustomerID], tblCustomers[Segment])</f>
        <v>Consumer</v>
      </c>
      <c r="L3753" t="str">
        <f>_xlfn.XLOOKUP(tblOrders[[#This Row],[ProductID]], tblProducts[ProductID], tblProducts[Category])</f>
        <v>Furniture</v>
      </c>
      <c r="M3753">
        <f>_xlfn.XLOOKUP(tblOrders[[#This Row],[ProductID]], tblProducts[ProductID], tblProducts[CostPrice])</f>
        <v>27039</v>
      </c>
      <c r="N3753">
        <f>tblOrders[[#This Row],[Sales]]-(tblOrders[[#This Row],[CostPrice]]*tblOrders[[#This Row],[Quantity]])</f>
        <v>278143.2</v>
      </c>
      <c r="O3753" t="str">
        <f>TEXT(tblOrders[[#This Row],[Date]],"mmm-yyyy")</f>
        <v>Oct-2025</v>
      </c>
      <c r="P3753" t="str">
        <f>_xlfn.XLOOKUP(tblOrders[[#This Row],[OrderID]], tblReturns[OrderID], tblReturns[Returned])</f>
        <v>No</v>
      </c>
      <c r="Q3753" t="str">
        <f>_xlfn.XLOOKUP(tblOrders[[#This Row],[OrderID]], tblShipping[OrderID], tblShipping[ShipMode])</f>
        <v>Pickup</v>
      </c>
      <c r="R3753" t="str">
        <f>IFERROR(_xlfn.XLOOKUP(A3752, tblCustomers[CustomerID], tblCustomers[CustomerName]), "Not Found")</f>
        <v>Not Found</v>
      </c>
      <c r="S3753" t="str">
        <f>IF(tblOrders[[#This Row],[Sales]]&gt;1000000,"High Value","Standard")</f>
        <v>Standard</v>
      </c>
      <c r="T3753" t="str">
        <f>_xlfn.XLOOKUP(tblOrders[[#This Row],[ProductID]], tblProducts[ProductID], tblProducts[ProductName])</f>
        <v>Product 13</v>
      </c>
      <c r="U3753">
        <f>_xlfn.XLOOKUP(tblOrders[[#This Row],[SalesRepID]], tblSalesreps[RepID], tblSalesreps[Target])</f>
        <v>19473459</v>
      </c>
    </row>
    <row r="3754" spans="1:21">
      <c r="A3754" t="s">
        <v>4551</v>
      </c>
      <c r="B3754" s="7" t="s">
        <v>590</v>
      </c>
      <c r="C3754" t="s">
        <v>122</v>
      </c>
      <c r="D3754" t="s">
        <v>158</v>
      </c>
      <c r="E3754" t="s">
        <v>74</v>
      </c>
      <c r="F3754" t="s">
        <v>14</v>
      </c>
      <c r="G3754">
        <v>1</v>
      </c>
      <c r="H3754">
        <v>0</v>
      </c>
      <c r="I3754" s="2">
        <v>138433</v>
      </c>
      <c r="J3754" t="str">
        <f>_xlfn.XLOOKUP(tblOrders[[#This Row],[CustomerID]], tblCustomers[CustomerID], tblCustomers[CustomerName])</f>
        <v>Customer 245</v>
      </c>
      <c r="K3754" t="str">
        <f>_xlfn.XLOOKUP(tblOrders[[#This Row],[CustomerID]], tblCustomers[CustomerID], tblCustomers[Segment])</f>
        <v>Corporate</v>
      </c>
      <c r="L3754" t="str">
        <f>_xlfn.XLOOKUP(tblOrders[[#This Row],[ProductID]], tblProducts[ProductID], tblProducts[Category])</f>
        <v>Home</v>
      </c>
      <c r="M3754">
        <f>_xlfn.XLOOKUP(tblOrders[[#This Row],[ProductID]], tblProducts[ProductID], tblProducts[CostPrice])</f>
        <v>6817</v>
      </c>
      <c r="N3754">
        <f>tblOrders[[#This Row],[Sales]]-(tblOrders[[#This Row],[CostPrice]]*tblOrders[[#This Row],[Quantity]])</f>
        <v>131616</v>
      </c>
      <c r="O3754" t="str">
        <f>TEXT(tblOrders[[#This Row],[Date]],"mmm-yyyy")</f>
        <v>May-2025</v>
      </c>
      <c r="P3754" t="str">
        <f>_xlfn.XLOOKUP(tblOrders[[#This Row],[OrderID]], tblReturns[OrderID], tblReturns[Returned])</f>
        <v>No</v>
      </c>
      <c r="Q3754" t="str">
        <f>_xlfn.XLOOKUP(tblOrders[[#This Row],[OrderID]], tblShipping[OrderID], tblShipping[ShipMode])</f>
        <v>Pickup</v>
      </c>
      <c r="R3754" t="str">
        <f>IFERROR(_xlfn.XLOOKUP(A3753, tblCustomers[CustomerID], tblCustomers[CustomerName]), "Not Found")</f>
        <v>Not Found</v>
      </c>
      <c r="S3754" t="str">
        <f>IF(tblOrders[[#This Row],[Sales]]&gt;1000000,"High Value","Standard")</f>
        <v>Standard</v>
      </c>
      <c r="T3754" t="str">
        <f>_xlfn.XLOOKUP(tblOrders[[#This Row],[ProductID]], tblProducts[ProductID], tblProducts[ProductName])</f>
        <v>Product 7</v>
      </c>
      <c r="U3754">
        <f>_xlfn.XLOOKUP(tblOrders[[#This Row],[SalesRepID]], tblSalesreps[RepID], tblSalesreps[Target])</f>
        <v>7254801</v>
      </c>
    </row>
    <row r="3755" spans="1:21">
      <c r="A3755" t="s">
        <v>4552</v>
      </c>
      <c r="B3755" s="7" t="s">
        <v>360</v>
      </c>
      <c r="C3755" t="s">
        <v>333</v>
      </c>
      <c r="D3755" t="s">
        <v>78</v>
      </c>
      <c r="E3755" t="s">
        <v>13</v>
      </c>
      <c r="F3755" t="s">
        <v>20</v>
      </c>
      <c r="G3755">
        <v>7</v>
      </c>
      <c r="H3755">
        <v>0.05</v>
      </c>
      <c r="I3755" s="2">
        <v>573469.4</v>
      </c>
      <c r="J3755" t="str">
        <f>_xlfn.XLOOKUP(tblOrders[[#This Row],[CustomerID]], tblCustomers[CustomerID], tblCustomers[CustomerName])</f>
        <v>Customer 49</v>
      </c>
      <c r="K3755" t="str">
        <f>_xlfn.XLOOKUP(tblOrders[[#This Row],[CustomerID]], tblCustomers[CustomerID], tblCustomers[Segment])</f>
        <v>SME</v>
      </c>
      <c r="L3755" t="str">
        <f>_xlfn.XLOOKUP(tblOrders[[#This Row],[ProductID]], tblProducts[ProductID], tblProducts[Category])</f>
        <v>Office</v>
      </c>
      <c r="M3755">
        <f>_xlfn.XLOOKUP(tblOrders[[#This Row],[ProductID]], tblProducts[ProductID], tblProducts[CostPrice])</f>
        <v>76942</v>
      </c>
      <c r="N3755">
        <f>tblOrders[[#This Row],[Sales]]-(tblOrders[[#This Row],[CostPrice]]*tblOrders[[#This Row],[Quantity]])</f>
        <v>34875.400000000023</v>
      </c>
      <c r="O3755" t="str">
        <f>TEXT(tblOrders[[#This Row],[Date]],"mmm-yyyy")</f>
        <v>Mar-2025</v>
      </c>
      <c r="P3755" t="str">
        <f>_xlfn.XLOOKUP(tblOrders[[#This Row],[OrderID]], tblReturns[OrderID], tblReturns[Returned])</f>
        <v>No</v>
      </c>
      <c r="Q3755" t="str">
        <f>_xlfn.XLOOKUP(tblOrders[[#This Row],[OrderID]], tblShipping[OrderID], tblShipping[ShipMode])</f>
        <v>Express</v>
      </c>
      <c r="R3755" t="str">
        <f>IFERROR(_xlfn.XLOOKUP(A3754, tblCustomers[CustomerID], tblCustomers[CustomerName]), "Not Found")</f>
        <v>Not Found</v>
      </c>
      <c r="S3755" t="str">
        <f>IF(tblOrders[[#This Row],[Sales]]&gt;1000000,"High Value","Standard")</f>
        <v>Standard</v>
      </c>
      <c r="T3755" t="str">
        <f>_xlfn.XLOOKUP(tblOrders[[#This Row],[ProductID]], tblProducts[ProductID], tblProducts[ProductName])</f>
        <v>Product 22</v>
      </c>
      <c r="U3755">
        <f>_xlfn.XLOOKUP(tblOrders[[#This Row],[SalesRepID]], tblSalesreps[RepID], tblSalesreps[Target])</f>
        <v>11852878</v>
      </c>
    </row>
    <row r="3756" spans="1:21">
      <c r="A3756" t="s">
        <v>4553</v>
      </c>
      <c r="B3756" s="7" t="s">
        <v>291</v>
      </c>
      <c r="C3756" t="s">
        <v>307</v>
      </c>
      <c r="D3756" t="s">
        <v>369</v>
      </c>
      <c r="E3756" t="s">
        <v>45</v>
      </c>
      <c r="F3756" t="s">
        <v>88</v>
      </c>
      <c r="G3756">
        <v>5</v>
      </c>
      <c r="H3756">
        <v>0.05</v>
      </c>
      <c r="I3756" s="2">
        <v>480923.25</v>
      </c>
      <c r="J3756" t="str">
        <f>_xlfn.XLOOKUP(tblOrders[[#This Row],[CustomerID]], tblCustomers[CustomerID], tblCustomers[CustomerName])</f>
        <v>Customer 17</v>
      </c>
      <c r="K3756" t="str">
        <f>_xlfn.XLOOKUP(tblOrders[[#This Row],[CustomerID]], tblCustomers[CustomerID], tblCustomers[Segment])</f>
        <v>SME</v>
      </c>
      <c r="L3756" t="str">
        <f>_xlfn.XLOOKUP(tblOrders[[#This Row],[ProductID]], tblProducts[ProductID], tblProducts[Category])</f>
        <v>Office</v>
      </c>
      <c r="M3756">
        <f>_xlfn.XLOOKUP(tblOrders[[#This Row],[ProductID]], tblProducts[ProductID], tblProducts[CostPrice])</f>
        <v>12456</v>
      </c>
      <c r="N3756">
        <f>tblOrders[[#This Row],[Sales]]-(tblOrders[[#This Row],[CostPrice]]*tblOrders[[#This Row],[Quantity]])</f>
        <v>418643.25</v>
      </c>
      <c r="O3756" t="str">
        <f>TEXT(tblOrders[[#This Row],[Date]],"mmm-yyyy")</f>
        <v>Aug-2025</v>
      </c>
      <c r="P3756" t="str">
        <f>_xlfn.XLOOKUP(tblOrders[[#This Row],[OrderID]], tblReturns[OrderID], tblReturns[Returned])</f>
        <v>No</v>
      </c>
      <c r="Q3756" t="str">
        <f>_xlfn.XLOOKUP(tblOrders[[#This Row],[OrderID]], tblShipping[OrderID], tblShipping[ShipMode])</f>
        <v>Standard</v>
      </c>
      <c r="R3756" t="str">
        <f>IFERROR(_xlfn.XLOOKUP(A3755, tblCustomers[CustomerID], tblCustomers[CustomerName]), "Not Found")</f>
        <v>Not Found</v>
      </c>
      <c r="S3756" t="str">
        <f>IF(tblOrders[[#This Row],[Sales]]&gt;1000000,"High Value","Standard")</f>
        <v>Standard</v>
      </c>
      <c r="T3756" t="str">
        <f>_xlfn.XLOOKUP(tblOrders[[#This Row],[ProductID]], tblProducts[ProductID], tblProducts[ProductName])</f>
        <v>Product 42</v>
      </c>
      <c r="U3756">
        <f>_xlfn.XLOOKUP(tblOrders[[#This Row],[SalesRepID]], tblSalesreps[RepID], tblSalesreps[Target])</f>
        <v>11319839</v>
      </c>
    </row>
    <row r="3757" spans="1:21">
      <c r="A3757" t="s">
        <v>4554</v>
      </c>
      <c r="B3757" s="7" t="s">
        <v>280</v>
      </c>
      <c r="C3757" t="s">
        <v>653</v>
      </c>
      <c r="D3757" t="s">
        <v>133</v>
      </c>
      <c r="E3757" t="s">
        <v>202</v>
      </c>
      <c r="F3757" t="s">
        <v>14</v>
      </c>
      <c r="G3757">
        <v>10</v>
      </c>
      <c r="H3757">
        <v>0.15</v>
      </c>
      <c r="I3757" s="2">
        <v>874276</v>
      </c>
      <c r="J3757" t="str">
        <f>_xlfn.XLOOKUP(tblOrders[[#This Row],[CustomerID]], tblCustomers[CustomerID], tblCustomers[CustomerName])</f>
        <v>Customer 204</v>
      </c>
      <c r="K3757" t="str">
        <f>_xlfn.XLOOKUP(tblOrders[[#This Row],[CustomerID]], tblCustomers[CustomerID], tblCustomers[Segment])</f>
        <v>Consumer</v>
      </c>
      <c r="L3757" t="str">
        <f>_xlfn.XLOOKUP(tblOrders[[#This Row],[ProductID]], tblProducts[ProductID], tblProducts[Category])</f>
        <v>Furniture</v>
      </c>
      <c r="M3757">
        <f>_xlfn.XLOOKUP(tblOrders[[#This Row],[ProductID]], tblProducts[ProductID], tblProducts[CostPrice])</f>
        <v>53604</v>
      </c>
      <c r="N3757">
        <f>tblOrders[[#This Row],[Sales]]-(tblOrders[[#This Row],[CostPrice]]*tblOrders[[#This Row],[Quantity]])</f>
        <v>338236</v>
      </c>
      <c r="O3757" t="str">
        <f>TEXT(tblOrders[[#This Row],[Date]],"mmm-yyyy")</f>
        <v>Aug-2025</v>
      </c>
      <c r="P3757" t="str">
        <f>_xlfn.XLOOKUP(tblOrders[[#This Row],[OrderID]], tblReturns[OrderID], tblReturns[Returned])</f>
        <v>No</v>
      </c>
      <c r="Q3757" t="str">
        <f>_xlfn.XLOOKUP(tblOrders[[#This Row],[OrderID]], tblShipping[OrderID], tblShipping[ShipMode])</f>
        <v>Standard</v>
      </c>
      <c r="R3757" t="str">
        <f>IFERROR(_xlfn.XLOOKUP(A3756, tblCustomers[CustomerID], tblCustomers[CustomerName]), "Not Found")</f>
        <v>Not Found</v>
      </c>
      <c r="S3757" t="str">
        <f>IF(tblOrders[[#This Row],[Sales]]&gt;1000000,"High Value","Standard")</f>
        <v>Standard</v>
      </c>
      <c r="T3757" t="str">
        <f>_xlfn.XLOOKUP(tblOrders[[#This Row],[ProductID]], tblProducts[ProductID], tblProducts[ProductName])</f>
        <v>Product 6</v>
      </c>
      <c r="U3757">
        <f>_xlfn.XLOOKUP(tblOrders[[#This Row],[SalesRepID]], tblSalesreps[RepID], tblSalesreps[Target])</f>
        <v>10652665</v>
      </c>
    </row>
    <row r="3758" spans="1:21">
      <c r="A3758" t="s">
        <v>4555</v>
      </c>
      <c r="B3758" s="7" t="s">
        <v>1113</v>
      </c>
      <c r="C3758" t="s">
        <v>1102</v>
      </c>
      <c r="D3758" t="s">
        <v>301</v>
      </c>
      <c r="E3758" t="s">
        <v>205</v>
      </c>
      <c r="F3758" t="s">
        <v>26</v>
      </c>
      <c r="G3758">
        <v>2</v>
      </c>
      <c r="H3758">
        <v>0.05</v>
      </c>
      <c r="I3758" s="2">
        <v>117230</v>
      </c>
      <c r="J3758" t="str">
        <f>_xlfn.XLOOKUP(tblOrders[[#This Row],[CustomerID]], tblCustomers[CustomerID], tblCustomers[CustomerName])</f>
        <v>Customer 90</v>
      </c>
      <c r="K3758" t="str">
        <f>_xlfn.XLOOKUP(tblOrders[[#This Row],[CustomerID]], tblCustomers[CustomerID], tblCustomers[Segment])</f>
        <v>Corporate</v>
      </c>
      <c r="L3758" t="str">
        <f>_xlfn.XLOOKUP(tblOrders[[#This Row],[ProductID]], tblProducts[ProductID], tblProducts[Category])</f>
        <v>Office</v>
      </c>
      <c r="M3758">
        <f>_xlfn.XLOOKUP(tblOrders[[#This Row],[ProductID]], tblProducts[ProductID], tblProducts[CostPrice])</f>
        <v>77841</v>
      </c>
      <c r="N3758">
        <f>tblOrders[[#This Row],[Sales]]-(tblOrders[[#This Row],[CostPrice]]*tblOrders[[#This Row],[Quantity]])</f>
        <v>-38452</v>
      </c>
      <c r="O3758" t="str">
        <f>TEXT(tblOrders[[#This Row],[Date]],"mmm-yyyy")</f>
        <v>Mar-2025</v>
      </c>
      <c r="P3758" t="str">
        <f>_xlfn.XLOOKUP(tblOrders[[#This Row],[OrderID]], tblReturns[OrderID], tblReturns[Returned])</f>
        <v>No</v>
      </c>
      <c r="Q3758" t="str">
        <f>_xlfn.XLOOKUP(tblOrders[[#This Row],[OrderID]], tblShipping[OrderID], tblShipping[ShipMode])</f>
        <v>Express</v>
      </c>
      <c r="R3758" t="str">
        <f>IFERROR(_xlfn.XLOOKUP(A3757, tblCustomers[CustomerID], tblCustomers[CustomerName]), "Not Found")</f>
        <v>Not Found</v>
      </c>
      <c r="S3758" t="str">
        <f>IF(tblOrders[[#This Row],[Sales]]&gt;1000000,"High Value","Standard")</f>
        <v>Standard</v>
      </c>
      <c r="T3758" t="str">
        <f>_xlfn.XLOOKUP(tblOrders[[#This Row],[ProductID]], tblProducts[ProductID], tblProducts[ProductName])</f>
        <v>Product 98</v>
      </c>
      <c r="U3758">
        <f>_xlfn.XLOOKUP(tblOrders[[#This Row],[SalesRepID]], tblSalesreps[RepID], tblSalesreps[Target])</f>
        <v>16246424</v>
      </c>
    </row>
    <row r="3759" spans="1:21">
      <c r="A3759" t="s">
        <v>4556</v>
      </c>
      <c r="B3759" s="7" t="s">
        <v>1545</v>
      </c>
      <c r="C3759" t="s">
        <v>1498</v>
      </c>
      <c r="D3759" t="s">
        <v>272</v>
      </c>
      <c r="E3759" t="s">
        <v>56</v>
      </c>
      <c r="F3759" t="s">
        <v>51</v>
      </c>
      <c r="G3759">
        <v>4</v>
      </c>
      <c r="H3759">
        <v>0.15</v>
      </c>
      <c r="I3759" s="2">
        <v>287602.59999999998</v>
      </c>
      <c r="J3759" t="str">
        <f>_xlfn.XLOOKUP(tblOrders[[#This Row],[CustomerID]], tblCustomers[CustomerID], tblCustomers[CustomerName])</f>
        <v>Customer 114</v>
      </c>
      <c r="K3759" t="str">
        <f>_xlfn.XLOOKUP(tblOrders[[#This Row],[CustomerID]], tblCustomers[CustomerID], tblCustomers[Segment])</f>
        <v>Consumer</v>
      </c>
      <c r="L3759" t="str">
        <f>_xlfn.XLOOKUP(tblOrders[[#This Row],[ProductID]], tblProducts[ProductID], tblProducts[Category])</f>
        <v>Furniture</v>
      </c>
      <c r="M3759">
        <f>_xlfn.XLOOKUP(tblOrders[[#This Row],[ProductID]], tblProducts[ProductID], tblProducts[CostPrice])</f>
        <v>48118</v>
      </c>
      <c r="N3759">
        <f>tblOrders[[#This Row],[Sales]]-(tblOrders[[#This Row],[CostPrice]]*tblOrders[[#This Row],[Quantity]])</f>
        <v>95130.599999999977</v>
      </c>
      <c r="O3759" t="str">
        <f>TEXT(tblOrders[[#This Row],[Date]],"mmm-yyyy")</f>
        <v>Oct-2025</v>
      </c>
      <c r="P3759" t="str">
        <f>_xlfn.XLOOKUP(tblOrders[[#This Row],[OrderID]], tblReturns[OrderID], tblReturns[Returned])</f>
        <v>No</v>
      </c>
      <c r="Q3759" t="str">
        <f>_xlfn.XLOOKUP(tblOrders[[#This Row],[OrderID]], tblShipping[OrderID], tblShipping[ShipMode])</f>
        <v>Pickup</v>
      </c>
      <c r="R3759" t="str">
        <f>IFERROR(_xlfn.XLOOKUP(A3758, tblCustomers[CustomerID], tblCustomers[CustomerName]), "Not Found")</f>
        <v>Not Found</v>
      </c>
      <c r="S3759" t="str">
        <f>IF(tblOrders[[#This Row],[Sales]]&gt;1000000,"High Value","Standard")</f>
        <v>Standard</v>
      </c>
      <c r="T3759" t="str">
        <f>_xlfn.XLOOKUP(tblOrders[[#This Row],[ProductID]], tblProducts[ProductID], tblProducts[ProductName])</f>
        <v>Product 75</v>
      </c>
      <c r="U3759">
        <f>_xlfn.XLOOKUP(tblOrders[[#This Row],[SalesRepID]], tblSalesreps[RepID], tblSalesreps[Target])</f>
        <v>14265630</v>
      </c>
    </row>
    <row r="3760" spans="1:21">
      <c r="A3760" t="s">
        <v>4557</v>
      </c>
      <c r="B3760" s="7" t="s">
        <v>509</v>
      </c>
      <c r="C3760" t="s">
        <v>537</v>
      </c>
      <c r="D3760" t="s">
        <v>1034</v>
      </c>
      <c r="E3760" t="s">
        <v>119</v>
      </c>
      <c r="F3760" t="s">
        <v>88</v>
      </c>
      <c r="G3760">
        <v>10</v>
      </c>
      <c r="H3760">
        <v>0.2</v>
      </c>
      <c r="I3760" s="2">
        <v>274000</v>
      </c>
      <c r="J3760" t="str">
        <f>_xlfn.XLOOKUP(tblOrders[[#This Row],[CustomerID]], tblCustomers[CustomerID], tblCustomers[CustomerName])</f>
        <v>Customer 108</v>
      </c>
      <c r="K3760" t="str">
        <f>_xlfn.XLOOKUP(tblOrders[[#This Row],[CustomerID]], tblCustomers[CustomerID], tblCustomers[Segment])</f>
        <v>Corporate</v>
      </c>
      <c r="L3760" t="str">
        <f>_xlfn.XLOOKUP(tblOrders[[#This Row],[ProductID]], tblProducts[ProductID], tblProducts[Category])</f>
        <v>Furniture</v>
      </c>
      <c r="M3760">
        <f>_xlfn.XLOOKUP(tblOrders[[#This Row],[ProductID]], tblProducts[ProductID], tblProducts[CostPrice])</f>
        <v>51071</v>
      </c>
      <c r="N3760">
        <f>tblOrders[[#This Row],[Sales]]-(tblOrders[[#This Row],[CostPrice]]*tblOrders[[#This Row],[Quantity]])</f>
        <v>-236710</v>
      </c>
      <c r="O3760" t="str">
        <f>TEXT(tblOrders[[#This Row],[Date]],"mmm-yyyy")</f>
        <v>Feb-2025</v>
      </c>
      <c r="P3760" t="str">
        <f>_xlfn.XLOOKUP(tblOrders[[#This Row],[OrderID]], tblReturns[OrderID], tblReturns[Returned])</f>
        <v>No</v>
      </c>
      <c r="Q3760" t="str">
        <f>_xlfn.XLOOKUP(tblOrders[[#This Row],[OrderID]], tblShipping[OrderID], tblShipping[ShipMode])</f>
        <v>Pickup</v>
      </c>
      <c r="R3760" t="str">
        <f>IFERROR(_xlfn.XLOOKUP(A3759, tblCustomers[CustomerID], tblCustomers[CustomerName]), "Not Found")</f>
        <v>Not Found</v>
      </c>
      <c r="S3760" t="str">
        <f>IF(tblOrders[[#This Row],[Sales]]&gt;1000000,"High Value","Standard")</f>
        <v>Standard</v>
      </c>
      <c r="T3760" t="str">
        <f>_xlfn.XLOOKUP(tblOrders[[#This Row],[ProductID]], tblProducts[ProductID], tblProducts[ProductName])</f>
        <v>Product 66</v>
      </c>
      <c r="U3760">
        <f>_xlfn.XLOOKUP(tblOrders[[#This Row],[SalesRepID]], tblSalesreps[RepID], tblSalesreps[Target])</f>
        <v>5886694</v>
      </c>
    </row>
    <row r="3761" spans="1:21">
      <c r="A3761" t="s">
        <v>4558</v>
      </c>
      <c r="B3761" s="7" t="s">
        <v>548</v>
      </c>
      <c r="C3761" t="s">
        <v>1109</v>
      </c>
      <c r="D3761" t="s">
        <v>244</v>
      </c>
      <c r="E3761" t="s">
        <v>13</v>
      </c>
      <c r="F3761" t="s">
        <v>51</v>
      </c>
      <c r="G3761">
        <v>6</v>
      </c>
      <c r="H3761">
        <v>0.2</v>
      </c>
      <c r="I3761" s="2">
        <v>507470.4</v>
      </c>
      <c r="J3761" t="str">
        <f>_xlfn.XLOOKUP(tblOrders[[#This Row],[CustomerID]], tblCustomers[CustomerID], tblCustomers[CustomerName])</f>
        <v>Customer 43</v>
      </c>
      <c r="K3761" t="str">
        <f>_xlfn.XLOOKUP(tblOrders[[#This Row],[CustomerID]], tblCustomers[CustomerID], tblCustomers[Segment])</f>
        <v>Consumer</v>
      </c>
      <c r="L3761" t="str">
        <f>_xlfn.XLOOKUP(tblOrders[[#This Row],[ProductID]], tblProducts[ProductID], tblProducts[Category])</f>
        <v>Electronics</v>
      </c>
      <c r="M3761">
        <f>_xlfn.XLOOKUP(tblOrders[[#This Row],[ProductID]], tblProducts[ProductID], tblProducts[CostPrice])</f>
        <v>12227</v>
      </c>
      <c r="N3761">
        <f>tblOrders[[#This Row],[Sales]]-(tblOrders[[#This Row],[CostPrice]]*tblOrders[[#This Row],[Quantity]])</f>
        <v>434108.4</v>
      </c>
      <c r="O3761" t="str">
        <f>TEXT(tblOrders[[#This Row],[Date]],"mmm-yyyy")</f>
        <v>Aug-2025</v>
      </c>
      <c r="P3761" t="str">
        <f>_xlfn.XLOOKUP(tblOrders[[#This Row],[OrderID]], tblReturns[OrderID], tblReturns[Returned])</f>
        <v>No</v>
      </c>
      <c r="Q3761" t="str">
        <f>_xlfn.XLOOKUP(tblOrders[[#This Row],[OrderID]], tblShipping[OrderID], tblShipping[ShipMode])</f>
        <v>Express</v>
      </c>
      <c r="R3761" t="str">
        <f>IFERROR(_xlfn.XLOOKUP(A3760, tblCustomers[CustomerID], tblCustomers[CustomerName]), "Not Found")</f>
        <v>Not Found</v>
      </c>
      <c r="S3761" t="str">
        <f>IF(tblOrders[[#This Row],[Sales]]&gt;1000000,"High Value","Standard")</f>
        <v>Standard</v>
      </c>
      <c r="T3761" t="str">
        <f>_xlfn.XLOOKUP(tblOrders[[#This Row],[ProductID]], tblProducts[ProductID], tblProducts[ProductName])</f>
        <v>Product 96</v>
      </c>
      <c r="U3761">
        <f>_xlfn.XLOOKUP(tblOrders[[#This Row],[SalesRepID]], tblSalesreps[RepID], tblSalesreps[Target])</f>
        <v>11852878</v>
      </c>
    </row>
    <row r="3762" spans="1:21">
      <c r="A3762" t="s">
        <v>4559</v>
      </c>
      <c r="B3762" s="7" t="s">
        <v>758</v>
      </c>
      <c r="C3762" t="s">
        <v>1425</v>
      </c>
      <c r="D3762" t="s">
        <v>510</v>
      </c>
      <c r="E3762" t="s">
        <v>87</v>
      </c>
      <c r="F3762" t="s">
        <v>26</v>
      </c>
      <c r="G3762">
        <v>2</v>
      </c>
      <c r="H3762">
        <v>0</v>
      </c>
      <c r="I3762" s="2">
        <v>261008</v>
      </c>
      <c r="J3762" t="str">
        <f>_xlfn.XLOOKUP(tblOrders[[#This Row],[CustomerID]], tblCustomers[CustomerID], tblCustomers[CustomerName])</f>
        <v>Customer 63</v>
      </c>
      <c r="K3762" t="str">
        <f>_xlfn.XLOOKUP(tblOrders[[#This Row],[CustomerID]], tblCustomers[CustomerID], tblCustomers[Segment])</f>
        <v>Corporate</v>
      </c>
      <c r="L3762" t="str">
        <f>_xlfn.XLOOKUP(tblOrders[[#This Row],[ProductID]], tblProducts[ProductID], tblProducts[Category])</f>
        <v>Furniture</v>
      </c>
      <c r="M3762">
        <f>_xlfn.XLOOKUP(tblOrders[[#This Row],[ProductID]], tblProducts[ProductID], tblProducts[CostPrice])</f>
        <v>67718</v>
      </c>
      <c r="N3762">
        <f>tblOrders[[#This Row],[Sales]]-(tblOrders[[#This Row],[CostPrice]]*tblOrders[[#This Row],[Quantity]])</f>
        <v>125572</v>
      </c>
      <c r="O3762" t="str">
        <f>TEXT(tblOrders[[#This Row],[Date]],"mmm-yyyy")</f>
        <v>Mar-2025</v>
      </c>
      <c r="P3762" t="str">
        <f>_xlfn.XLOOKUP(tblOrders[[#This Row],[OrderID]], tblReturns[OrderID], tblReturns[Returned])</f>
        <v>No</v>
      </c>
      <c r="Q3762" t="str">
        <f>_xlfn.XLOOKUP(tblOrders[[#This Row],[OrderID]], tblShipping[OrderID], tblShipping[ShipMode])</f>
        <v>Standard</v>
      </c>
      <c r="R3762" t="str">
        <f>IFERROR(_xlfn.XLOOKUP(A3761, tblCustomers[CustomerID], tblCustomers[CustomerName]), "Not Found")</f>
        <v>Not Found</v>
      </c>
      <c r="S3762" t="str">
        <f>IF(tblOrders[[#This Row],[Sales]]&gt;1000000,"High Value","Standard")</f>
        <v>Standard</v>
      </c>
      <c r="T3762" t="str">
        <f>_xlfn.XLOOKUP(tblOrders[[#This Row],[ProductID]], tblProducts[ProductID], tblProducts[ProductName])</f>
        <v>Product 81</v>
      </c>
      <c r="U3762">
        <f>_xlfn.XLOOKUP(tblOrders[[#This Row],[SalesRepID]], tblSalesreps[RepID], tblSalesreps[Target])</f>
        <v>18500989</v>
      </c>
    </row>
    <row r="3763" spans="1:21">
      <c r="A3763" t="s">
        <v>4560</v>
      </c>
      <c r="B3763" s="7" t="s">
        <v>1154</v>
      </c>
      <c r="C3763" t="s">
        <v>231</v>
      </c>
      <c r="D3763" t="s">
        <v>83</v>
      </c>
      <c r="E3763" t="s">
        <v>105</v>
      </c>
      <c r="F3763" t="s">
        <v>51</v>
      </c>
      <c r="G3763">
        <v>1</v>
      </c>
      <c r="H3763">
        <v>0</v>
      </c>
      <c r="I3763" s="2">
        <v>42751</v>
      </c>
      <c r="J3763" t="str">
        <f>_xlfn.XLOOKUP(tblOrders[[#This Row],[CustomerID]], tblCustomers[CustomerID], tblCustomers[CustomerName])</f>
        <v>Customer 28</v>
      </c>
      <c r="K3763" t="str">
        <f>_xlfn.XLOOKUP(tblOrders[[#This Row],[CustomerID]], tblCustomers[CustomerID], tblCustomers[Segment])</f>
        <v>SME</v>
      </c>
      <c r="L3763" t="str">
        <f>_xlfn.XLOOKUP(tblOrders[[#This Row],[ProductID]], tblProducts[ProductID], tblProducts[Category])</f>
        <v>Furniture</v>
      </c>
      <c r="M3763">
        <f>_xlfn.XLOOKUP(tblOrders[[#This Row],[ProductID]], tblProducts[ProductID], tblProducts[CostPrice])</f>
        <v>79600</v>
      </c>
      <c r="N3763">
        <f>tblOrders[[#This Row],[Sales]]-(tblOrders[[#This Row],[CostPrice]]*tblOrders[[#This Row],[Quantity]])</f>
        <v>-36849</v>
      </c>
      <c r="O3763" t="str">
        <f>TEXT(tblOrders[[#This Row],[Date]],"mmm-yyyy")</f>
        <v>Nov-2025</v>
      </c>
      <c r="P3763" t="str">
        <f>_xlfn.XLOOKUP(tblOrders[[#This Row],[OrderID]], tblReturns[OrderID], tblReturns[Returned])</f>
        <v>No</v>
      </c>
      <c r="Q3763" t="str">
        <f>_xlfn.XLOOKUP(tblOrders[[#This Row],[OrderID]], tblShipping[OrderID], tblShipping[ShipMode])</f>
        <v>Express</v>
      </c>
      <c r="R3763" t="str">
        <f>IFERROR(_xlfn.XLOOKUP(A3762, tblCustomers[CustomerID], tblCustomers[CustomerName]), "Not Found")</f>
        <v>Not Found</v>
      </c>
      <c r="S3763" t="str">
        <f>IF(tblOrders[[#This Row],[Sales]]&gt;1000000,"High Value","Standard")</f>
        <v>Standard</v>
      </c>
      <c r="T3763" t="str">
        <f>_xlfn.XLOOKUP(tblOrders[[#This Row],[ProductID]], tblProducts[ProductID], tblProducts[ProductName])</f>
        <v>Product 43</v>
      </c>
      <c r="U3763">
        <f>_xlfn.XLOOKUP(tblOrders[[#This Row],[SalesRepID]], tblSalesreps[RepID], tblSalesreps[Target])</f>
        <v>8698154</v>
      </c>
    </row>
    <row r="3764" spans="1:21">
      <c r="A3764" t="s">
        <v>4561</v>
      </c>
      <c r="B3764" s="7" t="s">
        <v>463</v>
      </c>
      <c r="C3764" t="s">
        <v>1051</v>
      </c>
      <c r="D3764" t="s">
        <v>349</v>
      </c>
      <c r="E3764" t="s">
        <v>105</v>
      </c>
      <c r="F3764" t="s">
        <v>20</v>
      </c>
      <c r="G3764">
        <v>2</v>
      </c>
      <c r="H3764">
        <v>0.2</v>
      </c>
      <c r="I3764" s="2">
        <v>34651.199999999997</v>
      </c>
      <c r="J3764" t="str">
        <f>_xlfn.XLOOKUP(tblOrders[[#This Row],[CustomerID]], tblCustomers[CustomerID], tblCustomers[CustomerName])</f>
        <v>Customer 132</v>
      </c>
      <c r="K3764" t="str">
        <f>_xlfn.XLOOKUP(tblOrders[[#This Row],[CustomerID]], tblCustomers[CustomerID], tblCustomers[Segment])</f>
        <v>Consumer</v>
      </c>
      <c r="L3764" t="str">
        <f>_xlfn.XLOOKUP(tblOrders[[#This Row],[ProductID]], tblProducts[ProductID], tblProducts[Category])</f>
        <v>Office</v>
      </c>
      <c r="M3764">
        <f>_xlfn.XLOOKUP(tblOrders[[#This Row],[ProductID]], tblProducts[ProductID], tblProducts[CostPrice])</f>
        <v>26900</v>
      </c>
      <c r="N3764">
        <f>tblOrders[[#This Row],[Sales]]-(tblOrders[[#This Row],[CostPrice]]*tblOrders[[#This Row],[Quantity]])</f>
        <v>-19148.800000000003</v>
      </c>
      <c r="O3764" t="str">
        <f>TEXT(tblOrders[[#This Row],[Date]],"mmm-yyyy")</f>
        <v>May-2025</v>
      </c>
      <c r="P3764" t="str">
        <f>_xlfn.XLOOKUP(tblOrders[[#This Row],[OrderID]], tblReturns[OrderID], tblReturns[Returned])</f>
        <v>No</v>
      </c>
      <c r="Q3764" t="str">
        <f>_xlfn.XLOOKUP(tblOrders[[#This Row],[OrderID]], tblShipping[OrderID], tblShipping[ShipMode])</f>
        <v>Express</v>
      </c>
      <c r="R3764" t="str">
        <f>IFERROR(_xlfn.XLOOKUP(A3763, tblCustomers[CustomerID], tblCustomers[CustomerName]), "Not Found")</f>
        <v>Not Found</v>
      </c>
      <c r="S3764" t="str">
        <f>IF(tblOrders[[#This Row],[Sales]]&gt;1000000,"High Value","Standard")</f>
        <v>Standard</v>
      </c>
      <c r="T3764" t="str">
        <f>_xlfn.XLOOKUP(tblOrders[[#This Row],[ProductID]], tblProducts[ProductID], tblProducts[ProductName])</f>
        <v>Product 61</v>
      </c>
      <c r="U3764">
        <f>_xlfn.XLOOKUP(tblOrders[[#This Row],[SalesRepID]], tblSalesreps[RepID], tblSalesreps[Target])</f>
        <v>8698154</v>
      </c>
    </row>
    <row r="3765" spans="1:21">
      <c r="A3765" t="s">
        <v>4562</v>
      </c>
      <c r="B3765" s="7" t="s">
        <v>1212</v>
      </c>
      <c r="C3765" t="s">
        <v>1023</v>
      </c>
      <c r="D3765" t="s">
        <v>339</v>
      </c>
      <c r="E3765" t="s">
        <v>119</v>
      </c>
      <c r="F3765" t="s">
        <v>26</v>
      </c>
      <c r="G3765">
        <v>6</v>
      </c>
      <c r="H3765">
        <v>0</v>
      </c>
      <c r="I3765" s="2">
        <v>882876</v>
      </c>
      <c r="J3765" t="str">
        <f>_xlfn.XLOOKUP(tblOrders[[#This Row],[CustomerID]], tblCustomers[CustomerID], tblCustomers[CustomerName])</f>
        <v>Customer 200</v>
      </c>
      <c r="K3765" t="str">
        <f>_xlfn.XLOOKUP(tblOrders[[#This Row],[CustomerID]], tblCustomers[CustomerID], tblCustomers[Segment])</f>
        <v>Consumer</v>
      </c>
      <c r="L3765" t="str">
        <f>_xlfn.XLOOKUP(tblOrders[[#This Row],[ProductID]], tblProducts[ProductID], tblProducts[Category])</f>
        <v>Office</v>
      </c>
      <c r="M3765">
        <f>_xlfn.XLOOKUP(tblOrders[[#This Row],[ProductID]], tblProducts[ProductID], tblProducts[CostPrice])</f>
        <v>73889</v>
      </c>
      <c r="N3765">
        <f>tblOrders[[#This Row],[Sales]]-(tblOrders[[#This Row],[CostPrice]]*tblOrders[[#This Row],[Quantity]])</f>
        <v>439542</v>
      </c>
      <c r="O3765" t="str">
        <f>TEXT(tblOrders[[#This Row],[Date]],"mmm-yyyy")</f>
        <v>Jul-2025</v>
      </c>
      <c r="P3765" t="str">
        <f>_xlfn.XLOOKUP(tblOrders[[#This Row],[OrderID]], tblReturns[OrderID], tblReturns[Returned])</f>
        <v>No</v>
      </c>
      <c r="Q3765" t="str">
        <f>_xlfn.XLOOKUP(tblOrders[[#This Row],[OrderID]], tblShipping[OrderID], tblShipping[ShipMode])</f>
        <v>Express</v>
      </c>
      <c r="R3765" t="str">
        <f>IFERROR(_xlfn.XLOOKUP(A3764, tblCustomers[CustomerID], tblCustomers[CustomerName]), "Not Found")</f>
        <v>Not Found</v>
      </c>
      <c r="S3765" t="str">
        <f>IF(tblOrders[[#This Row],[Sales]]&gt;1000000,"High Value","Standard")</f>
        <v>Standard</v>
      </c>
      <c r="T3765" t="str">
        <f>_xlfn.XLOOKUP(tblOrders[[#This Row],[ProductID]], tblProducts[ProductID], tblProducts[ProductName])</f>
        <v>Product 83</v>
      </c>
      <c r="U3765">
        <f>_xlfn.XLOOKUP(tblOrders[[#This Row],[SalesRepID]], tblSalesreps[RepID], tblSalesreps[Target])</f>
        <v>5886694</v>
      </c>
    </row>
    <row r="3766" spans="1:21">
      <c r="A3766" t="s">
        <v>4563</v>
      </c>
      <c r="B3766" s="7" t="s">
        <v>440</v>
      </c>
      <c r="C3766" t="s">
        <v>529</v>
      </c>
      <c r="D3766" t="s">
        <v>226</v>
      </c>
      <c r="E3766" t="s">
        <v>45</v>
      </c>
      <c r="F3766" t="s">
        <v>14</v>
      </c>
      <c r="G3766">
        <v>6</v>
      </c>
      <c r="H3766">
        <v>0.2</v>
      </c>
      <c r="I3766" s="2">
        <v>149971.20000000001</v>
      </c>
      <c r="J3766" t="str">
        <f>_xlfn.XLOOKUP(tblOrders[[#This Row],[CustomerID]], tblCustomers[CustomerID], tblCustomers[CustomerName])</f>
        <v>Customer 126</v>
      </c>
      <c r="K3766" t="str">
        <f>_xlfn.XLOOKUP(tblOrders[[#This Row],[CustomerID]], tblCustomers[CustomerID], tblCustomers[Segment])</f>
        <v>SME</v>
      </c>
      <c r="L3766" t="str">
        <f>_xlfn.XLOOKUP(tblOrders[[#This Row],[ProductID]], tblProducts[ProductID], tblProducts[Category])</f>
        <v>Furniture</v>
      </c>
      <c r="M3766">
        <f>_xlfn.XLOOKUP(tblOrders[[#This Row],[ProductID]], tblProducts[ProductID], tblProducts[CostPrice])</f>
        <v>75432</v>
      </c>
      <c r="N3766">
        <f>tblOrders[[#This Row],[Sales]]-(tblOrders[[#This Row],[CostPrice]]*tblOrders[[#This Row],[Quantity]])</f>
        <v>-302620.79999999999</v>
      </c>
      <c r="O3766" t="str">
        <f>TEXT(tblOrders[[#This Row],[Date]],"mmm-yyyy")</f>
        <v>Nov-2025</v>
      </c>
      <c r="P3766" t="str">
        <f>_xlfn.XLOOKUP(tblOrders[[#This Row],[OrderID]], tblReturns[OrderID], tblReturns[Returned])</f>
        <v>No</v>
      </c>
      <c r="Q3766" t="str">
        <f>_xlfn.XLOOKUP(tblOrders[[#This Row],[OrderID]], tblShipping[OrderID], tblShipping[ShipMode])</f>
        <v>Standard</v>
      </c>
      <c r="R3766" t="str">
        <f>IFERROR(_xlfn.XLOOKUP(A3765, tblCustomers[CustomerID], tblCustomers[CustomerName]), "Not Found")</f>
        <v>Not Found</v>
      </c>
      <c r="S3766" t="str">
        <f>IF(tblOrders[[#This Row],[Sales]]&gt;1000000,"High Value","Standard")</f>
        <v>Standard</v>
      </c>
      <c r="T3766" t="str">
        <f>_xlfn.XLOOKUP(tblOrders[[#This Row],[ProductID]], tblProducts[ProductID], tblProducts[ProductName])</f>
        <v>Product 88</v>
      </c>
      <c r="U3766">
        <f>_xlfn.XLOOKUP(tblOrders[[#This Row],[SalesRepID]], tblSalesreps[RepID], tblSalesreps[Target])</f>
        <v>11319839</v>
      </c>
    </row>
    <row r="3767" spans="1:21">
      <c r="A3767" t="s">
        <v>4564</v>
      </c>
      <c r="B3767" s="7" t="s">
        <v>1235</v>
      </c>
      <c r="C3767" t="s">
        <v>481</v>
      </c>
      <c r="D3767" t="s">
        <v>126</v>
      </c>
      <c r="E3767" t="s">
        <v>202</v>
      </c>
      <c r="F3767" t="s">
        <v>20</v>
      </c>
      <c r="G3767">
        <v>1</v>
      </c>
      <c r="H3767">
        <v>0</v>
      </c>
      <c r="I3767" s="2">
        <v>117455</v>
      </c>
      <c r="J3767" t="str">
        <f>_xlfn.XLOOKUP(tblOrders[[#This Row],[CustomerID]], tblCustomers[CustomerID], tblCustomers[CustomerName])</f>
        <v>Customer 166</v>
      </c>
      <c r="K3767" t="str">
        <f>_xlfn.XLOOKUP(tblOrders[[#This Row],[CustomerID]], tblCustomers[CustomerID], tblCustomers[Segment])</f>
        <v>SME</v>
      </c>
      <c r="L3767" t="str">
        <f>_xlfn.XLOOKUP(tblOrders[[#This Row],[ProductID]], tblProducts[ProductID], tblProducts[Category])</f>
        <v>Furniture</v>
      </c>
      <c r="M3767">
        <f>_xlfn.XLOOKUP(tblOrders[[#This Row],[ProductID]], tblProducts[ProductID], tblProducts[CostPrice])</f>
        <v>47434</v>
      </c>
      <c r="N3767">
        <f>tblOrders[[#This Row],[Sales]]-(tblOrders[[#This Row],[CostPrice]]*tblOrders[[#This Row],[Quantity]])</f>
        <v>70021</v>
      </c>
      <c r="O3767" t="str">
        <f>TEXT(tblOrders[[#This Row],[Date]],"mmm-yyyy")</f>
        <v>Oct-2025</v>
      </c>
      <c r="P3767" t="str">
        <f>_xlfn.XLOOKUP(tblOrders[[#This Row],[OrderID]], tblReturns[OrderID], tblReturns[Returned])</f>
        <v>No</v>
      </c>
      <c r="Q3767" t="str">
        <f>_xlfn.XLOOKUP(tblOrders[[#This Row],[OrderID]], tblShipping[OrderID], tblShipping[ShipMode])</f>
        <v>Pickup</v>
      </c>
      <c r="R3767" t="str">
        <f>IFERROR(_xlfn.XLOOKUP(A3766, tblCustomers[CustomerID], tblCustomers[CustomerName]), "Not Found")</f>
        <v>Not Found</v>
      </c>
      <c r="S3767" t="str">
        <f>IF(tblOrders[[#This Row],[Sales]]&gt;1000000,"High Value","Standard")</f>
        <v>Standard</v>
      </c>
      <c r="T3767" t="str">
        <f>_xlfn.XLOOKUP(tblOrders[[#This Row],[ProductID]], tblProducts[ProductID], tblProducts[ProductName])</f>
        <v>Product 67</v>
      </c>
      <c r="U3767">
        <f>_xlfn.XLOOKUP(tblOrders[[#This Row],[SalesRepID]], tblSalesreps[RepID], tblSalesreps[Target])</f>
        <v>10652665</v>
      </c>
    </row>
    <row r="3768" spans="1:21">
      <c r="A3768" t="s">
        <v>4565</v>
      </c>
      <c r="B3768" s="7" t="s">
        <v>364</v>
      </c>
      <c r="C3768" t="s">
        <v>412</v>
      </c>
      <c r="D3768" t="s">
        <v>265</v>
      </c>
      <c r="E3768" t="s">
        <v>25</v>
      </c>
      <c r="F3768" t="s">
        <v>20</v>
      </c>
      <c r="G3768">
        <v>10</v>
      </c>
      <c r="H3768">
        <v>0.15</v>
      </c>
      <c r="I3768" s="2">
        <v>484381</v>
      </c>
      <c r="J3768" t="str">
        <f>_xlfn.XLOOKUP(tblOrders[[#This Row],[CustomerID]], tblCustomers[CustomerID], tblCustomers[CustomerName])</f>
        <v>Customer 111</v>
      </c>
      <c r="K3768" t="str">
        <f>_xlfn.XLOOKUP(tblOrders[[#This Row],[CustomerID]], tblCustomers[CustomerID], tblCustomers[Segment])</f>
        <v>Corporate</v>
      </c>
      <c r="L3768" t="str">
        <f>_xlfn.XLOOKUP(tblOrders[[#This Row],[ProductID]], tblProducts[ProductID], tblProducts[Category])</f>
        <v>Home</v>
      </c>
      <c r="M3768">
        <f>_xlfn.XLOOKUP(tblOrders[[#This Row],[ProductID]], tblProducts[ProductID], tblProducts[CostPrice])</f>
        <v>33642</v>
      </c>
      <c r="N3768">
        <f>tblOrders[[#This Row],[Sales]]-(tblOrders[[#This Row],[CostPrice]]*tblOrders[[#This Row],[Quantity]])</f>
        <v>147961</v>
      </c>
      <c r="O3768" t="str">
        <f>TEXT(tblOrders[[#This Row],[Date]],"mmm-yyyy")</f>
        <v>Apr-2025</v>
      </c>
      <c r="P3768" t="str">
        <f>_xlfn.XLOOKUP(tblOrders[[#This Row],[OrderID]], tblReturns[OrderID], tblReturns[Returned])</f>
        <v>No</v>
      </c>
      <c r="Q3768" t="str">
        <f>_xlfn.XLOOKUP(tblOrders[[#This Row],[OrderID]], tblShipping[OrderID], tblShipping[ShipMode])</f>
        <v>Pickup</v>
      </c>
      <c r="R3768" t="str">
        <f>IFERROR(_xlfn.XLOOKUP(A3767, tblCustomers[CustomerID], tblCustomers[CustomerName]), "Not Found")</f>
        <v>Not Found</v>
      </c>
      <c r="S3768" t="str">
        <f>IF(tblOrders[[#This Row],[Sales]]&gt;1000000,"High Value","Standard")</f>
        <v>Standard</v>
      </c>
      <c r="T3768" t="str">
        <f>_xlfn.XLOOKUP(tblOrders[[#This Row],[ProductID]], tblProducts[ProductID], tblProducts[ProductName])</f>
        <v>Product 17</v>
      </c>
      <c r="U3768">
        <f>_xlfn.XLOOKUP(tblOrders[[#This Row],[SalesRepID]], tblSalesreps[RepID], tblSalesreps[Target])</f>
        <v>7094914</v>
      </c>
    </row>
    <row r="3769" spans="1:21">
      <c r="A3769" t="s">
        <v>4566</v>
      </c>
      <c r="B3769" s="7" t="s">
        <v>2164</v>
      </c>
      <c r="C3769" t="s">
        <v>144</v>
      </c>
      <c r="D3769" t="s">
        <v>369</v>
      </c>
      <c r="E3769" t="s">
        <v>13</v>
      </c>
      <c r="F3769" t="s">
        <v>20</v>
      </c>
      <c r="G3769">
        <v>1</v>
      </c>
      <c r="H3769">
        <v>0.2</v>
      </c>
      <c r="I3769" s="2">
        <v>26292</v>
      </c>
      <c r="J3769" t="str">
        <f>_xlfn.XLOOKUP(tblOrders[[#This Row],[CustomerID]], tblCustomers[CustomerID], tblCustomers[CustomerName])</f>
        <v>Customer 156</v>
      </c>
      <c r="K3769" t="str">
        <f>_xlfn.XLOOKUP(tblOrders[[#This Row],[CustomerID]], tblCustomers[CustomerID], tblCustomers[Segment])</f>
        <v>Consumer</v>
      </c>
      <c r="L3769" t="str">
        <f>_xlfn.XLOOKUP(tblOrders[[#This Row],[ProductID]], tblProducts[ProductID], tblProducts[Category])</f>
        <v>Office</v>
      </c>
      <c r="M3769">
        <f>_xlfn.XLOOKUP(tblOrders[[#This Row],[ProductID]], tblProducts[ProductID], tblProducts[CostPrice])</f>
        <v>12456</v>
      </c>
      <c r="N3769">
        <f>tblOrders[[#This Row],[Sales]]-(tblOrders[[#This Row],[CostPrice]]*tblOrders[[#This Row],[Quantity]])</f>
        <v>13836</v>
      </c>
      <c r="O3769" t="str">
        <f>TEXT(tblOrders[[#This Row],[Date]],"mmm-yyyy")</f>
        <v>Jul-2025</v>
      </c>
      <c r="P3769" t="str">
        <f>_xlfn.XLOOKUP(tblOrders[[#This Row],[OrderID]], tblReturns[OrderID], tblReturns[Returned])</f>
        <v>No</v>
      </c>
      <c r="Q3769" t="str">
        <f>_xlfn.XLOOKUP(tblOrders[[#This Row],[OrderID]], tblShipping[OrderID], tblShipping[ShipMode])</f>
        <v>Express</v>
      </c>
      <c r="R3769" t="str">
        <f>IFERROR(_xlfn.XLOOKUP(A3768, tblCustomers[CustomerID], tblCustomers[CustomerName]), "Not Found")</f>
        <v>Not Found</v>
      </c>
      <c r="S3769" t="str">
        <f>IF(tblOrders[[#This Row],[Sales]]&gt;1000000,"High Value","Standard")</f>
        <v>Standard</v>
      </c>
      <c r="T3769" t="str">
        <f>_xlfn.XLOOKUP(tblOrders[[#This Row],[ProductID]], tblProducts[ProductID], tblProducts[ProductName])</f>
        <v>Product 42</v>
      </c>
      <c r="U3769">
        <f>_xlfn.XLOOKUP(tblOrders[[#This Row],[SalesRepID]], tblSalesreps[RepID], tblSalesreps[Target])</f>
        <v>11852878</v>
      </c>
    </row>
    <row r="3770" spans="1:21">
      <c r="A3770" t="s">
        <v>4567</v>
      </c>
      <c r="B3770" s="7" t="s">
        <v>1357</v>
      </c>
      <c r="C3770" t="s">
        <v>389</v>
      </c>
      <c r="D3770" t="s">
        <v>78</v>
      </c>
      <c r="E3770" t="s">
        <v>74</v>
      </c>
      <c r="F3770" t="s">
        <v>51</v>
      </c>
      <c r="G3770">
        <v>1</v>
      </c>
      <c r="H3770">
        <v>0.05</v>
      </c>
      <c r="I3770" s="2">
        <v>28157.05</v>
      </c>
      <c r="J3770" t="str">
        <f>_xlfn.XLOOKUP(tblOrders[[#This Row],[CustomerID]], tblCustomers[CustomerID], tblCustomers[CustomerName])</f>
        <v>Customer 127</v>
      </c>
      <c r="K3770" t="str">
        <f>_xlfn.XLOOKUP(tblOrders[[#This Row],[CustomerID]], tblCustomers[CustomerID], tblCustomers[Segment])</f>
        <v>SME</v>
      </c>
      <c r="L3770" t="str">
        <f>_xlfn.XLOOKUP(tblOrders[[#This Row],[ProductID]], tblProducts[ProductID], tblProducts[Category])</f>
        <v>Office</v>
      </c>
      <c r="M3770">
        <f>_xlfn.XLOOKUP(tblOrders[[#This Row],[ProductID]], tblProducts[ProductID], tblProducts[CostPrice])</f>
        <v>76942</v>
      </c>
      <c r="N3770">
        <f>tblOrders[[#This Row],[Sales]]-(tblOrders[[#This Row],[CostPrice]]*tblOrders[[#This Row],[Quantity]])</f>
        <v>-48784.95</v>
      </c>
      <c r="O3770" t="str">
        <f>TEXT(tblOrders[[#This Row],[Date]],"mmm-yyyy")</f>
        <v>Oct-2025</v>
      </c>
      <c r="P3770" t="str">
        <f>_xlfn.XLOOKUP(tblOrders[[#This Row],[OrderID]], tblReturns[OrderID], tblReturns[Returned])</f>
        <v>No</v>
      </c>
      <c r="Q3770" t="str">
        <f>_xlfn.XLOOKUP(tblOrders[[#This Row],[OrderID]], tblShipping[OrderID], tblShipping[ShipMode])</f>
        <v>Express</v>
      </c>
      <c r="R3770" t="str">
        <f>IFERROR(_xlfn.XLOOKUP(A3769, tblCustomers[CustomerID], tblCustomers[CustomerName]), "Not Found")</f>
        <v>Not Found</v>
      </c>
      <c r="S3770" t="str">
        <f>IF(tblOrders[[#This Row],[Sales]]&gt;1000000,"High Value","Standard")</f>
        <v>Standard</v>
      </c>
      <c r="T3770" t="str">
        <f>_xlfn.XLOOKUP(tblOrders[[#This Row],[ProductID]], tblProducts[ProductID], tblProducts[ProductName])</f>
        <v>Product 22</v>
      </c>
      <c r="U3770">
        <f>_xlfn.XLOOKUP(tblOrders[[#This Row],[SalesRepID]], tblSalesreps[RepID], tblSalesreps[Target])</f>
        <v>7254801</v>
      </c>
    </row>
    <row r="3771" spans="1:21">
      <c r="A3771" t="s">
        <v>4568</v>
      </c>
      <c r="B3771" s="7" t="s">
        <v>932</v>
      </c>
      <c r="C3771" t="s">
        <v>1336</v>
      </c>
      <c r="D3771" t="s">
        <v>226</v>
      </c>
      <c r="E3771" t="s">
        <v>35</v>
      </c>
      <c r="F3771" t="s">
        <v>88</v>
      </c>
      <c r="G3771">
        <v>8</v>
      </c>
      <c r="H3771">
        <v>0.05</v>
      </c>
      <c r="I3771" s="2">
        <v>339058.8</v>
      </c>
      <c r="J3771" t="str">
        <f>_xlfn.XLOOKUP(tblOrders[[#This Row],[CustomerID]], tblCustomers[CustomerID], tblCustomers[CustomerName])</f>
        <v>Customer 220</v>
      </c>
      <c r="K3771" t="str">
        <f>_xlfn.XLOOKUP(tblOrders[[#This Row],[CustomerID]], tblCustomers[CustomerID], tblCustomers[Segment])</f>
        <v>SME</v>
      </c>
      <c r="L3771" t="str">
        <f>_xlfn.XLOOKUP(tblOrders[[#This Row],[ProductID]], tblProducts[ProductID], tblProducts[Category])</f>
        <v>Furniture</v>
      </c>
      <c r="M3771">
        <f>_xlfn.XLOOKUP(tblOrders[[#This Row],[ProductID]], tblProducts[ProductID], tblProducts[CostPrice])</f>
        <v>75432</v>
      </c>
      <c r="N3771">
        <f>tblOrders[[#This Row],[Sales]]-(tblOrders[[#This Row],[CostPrice]]*tblOrders[[#This Row],[Quantity]])</f>
        <v>-264397.2</v>
      </c>
      <c r="O3771" t="str">
        <f>TEXT(tblOrders[[#This Row],[Date]],"mmm-yyyy")</f>
        <v>Jul-2025</v>
      </c>
      <c r="P3771" t="str">
        <f>_xlfn.XLOOKUP(tblOrders[[#This Row],[OrderID]], tblReturns[OrderID], tblReturns[Returned])</f>
        <v>No</v>
      </c>
      <c r="Q3771" t="str">
        <f>_xlfn.XLOOKUP(tblOrders[[#This Row],[OrderID]], tblShipping[OrderID], tblShipping[ShipMode])</f>
        <v>Pickup</v>
      </c>
      <c r="R3771" t="str">
        <f>IFERROR(_xlfn.XLOOKUP(A3770, tblCustomers[CustomerID], tblCustomers[CustomerName]), "Not Found")</f>
        <v>Not Found</v>
      </c>
      <c r="S3771" t="str">
        <f>IF(tblOrders[[#This Row],[Sales]]&gt;1000000,"High Value","Standard")</f>
        <v>Standard</v>
      </c>
      <c r="T3771" t="str">
        <f>_xlfn.XLOOKUP(tblOrders[[#This Row],[ProductID]], tblProducts[ProductID], tblProducts[ProductName])</f>
        <v>Product 88</v>
      </c>
      <c r="U3771">
        <f>_xlfn.XLOOKUP(tblOrders[[#This Row],[SalesRepID]], tblSalesreps[RepID], tblSalesreps[Target])</f>
        <v>19619177</v>
      </c>
    </row>
    <row r="3772" spans="1:21">
      <c r="A3772" t="s">
        <v>4569</v>
      </c>
      <c r="B3772" s="7" t="s">
        <v>1532</v>
      </c>
      <c r="C3772" t="s">
        <v>168</v>
      </c>
      <c r="D3772" t="s">
        <v>49</v>
      </c>
      <c r="E3772" t="s">
        <v>35</v>
      </c>
      <c r="F3772" t="s">
        <v>20</v>
      </c>
      <c r="G3772">
        <v>1</v>
      </c>
      <c r="H3772">
        <v>0.05</v>
      </c>
      <c r="I3772" s="2">
        <v>97936.45</v>
      </c>
      <c r="J3772" t="str">
        <f>_xlfn.XLOOKUP(tblOrders[[#This Row],[CustomerID]], tblCustomers[CustomerID], tblCustomers[CustomerName])</f>
        <v>Customer 77</v>
      </c>
      <c r="K3772" t="str">
        <f>_xlfn.XLOOKUP(tblOrders[[#This Row],[CustomerID]], tblCustomers[CustomerID], tblCustomers[Segment])</f>
        <v>Corporate</v>
      </c>
      <c r="L3772" t="str">
        <f>_xlfn.XLOOKUP(tblOrders[[#This Row],[ProductID]], tblProducts[ProductID], tblProducts[Category])</f>
        <v>Home</v>
      </c>
      <c r="M3772">
        <f>_xlfn.XLOOKUP(tblOrders[[#This Row],[ProductID]], tblProducts[ProductID], tblProducts[CostPrice])</f>
        <v>71372</v>
      </c>
      <c r="N3772">
        <f>tblOrders[[#This Row],[Sales]]-(tblOrders[[#This Row],[CostPrice]]*tblOrders[[#This Row],[Quantity]])</f>
        <v>26564.449999999997</v>
      </c>
      <c r="O3772" t="str">
        <f>TEXT(tblOrders[[#This Row],[Date]],"mmm-yyyy")</f>
        <v>Nov-2025</v>
      </c>
      <c r="P3772" t="str">
        <f>_xlfn.XLOOKUP(tblOrders[[#This Row],[OrderID]], tblReturns[OrderID], tblReturns[Returned])</f>
        <v>No</v>
      </c>
      <c r="Q3772" t="str">
        <f>_xlfn.XLOOKUP(tblOrders[[#This Row],[OrderID]], tblShipping[OrderID], tblShipping[ShipMode])</f>
        <v>Standard</v>
      </c>
      <c r="R3772" t="str">
        <f>IFERROR(_xlfn.XLOOKUP(A3771, tblCustomers[CustomerID], tblCustomers[CustomerName]), "Not Found")</f>
        <v>Not Found</v>
      </c>
      <c r="S3772" t="str">
        <f>IF(tblOrders[[#This Row],[Sales]]&gt;1000000,"High Value","Standard")</f>
        <v>Standard</v>
      </c>
      <c r="T3772" t="str">
        <f>_xlfn.XLOOKUP(tblOrders[[#This Row],[ProductID]], tblProducts[ProductID], tblProducts[ProductName])</f>
        <v>Product 51</v>
      </c>
      <c r="U3772">
        <f>_xlfn.XLOOKUP(tblOrders[[#This Row],[SalesRepID]], tblSalesreps[RepID], tblSalesreps[Target])</f>
        <v>19619177</v>
      </c>
    </row>
    <row r="3773" spans="1:21">
      <c r="A3773" t="s">
        <v>4570</v>
      </c>
      <c r="B3773" s="7" t="s">
        <v>110</v>
      </c>
      <c r="C3773" t="s">
        <v>365</v>
      </c>
      <c r="D3773" t="s">
        <v>60</v>
      </c>
      <c r="E3773" t="s">
        <v>186</v>
      </c>
      <c r="F3773" t="s">
        <v>14</v>
      </c>
      <c r="G3773">
        <v>3</v>
      </c>
      <c r="H3773">
        <v>0.15</v>
      </c>
      <c r="I3773" s="2">
        <v>56372.85</v>
      </c>
      <c r="J3773" t="str">
        <f>_xlfn.XLOOKUP(tblOrders[[#This Row],[CustomerID]], tblCustomers[CustomerID], tblCustomers[CustomerName])</f>
        <v>Customer 225</v>
      </c>
      <c r="K3773" t="str">
        <f>_xlfn.XLOOKUP(tblOrders[[#This Row],[CustomerID]], tblCustomers[CustomerID], tblCustomers[Segment])</f>
        <v>SME</v>
      </c>
      <c r="L3773" t="str">
        <f>_xlfn.XLOOKUP(tblOrders[[#This Row],[ProductID]], tblProducts[ProductID], tblProducts[Category])</f>
        <v>Office</v>
      </c>
      <c r="M3773">
        <f>_xlfn.XLOOKUP(tblOrders[[#This Row],[ProductID]], tblProducts[ProductID], tblProducts[CostPrice])</f>
        <v>62137</v>
      </c>
      <c r="N3773">
        <f>tblOrders[[#This Row],[Sales]]-(tblOrders[[#This Row],[CostPrice]]*tblOrders[[#This Row],[Quantity]])</f>
        <v>-130038.15</v>
      </c>
      <c r="O3773" t="str">
        <f>TEXT(tblOrders[[#This Row],[Date]],"mmm-yyyy")</f>
        <v>Nov-2025</v>
      </c>
      <c r="P3773" t="str">
        <f>_xlfn.XLOOKUP(tblOrders[[#This Row],[OrderID]], tblReturns[OrderID], tblReturns[Returned])</f>
        <v>No</v>
      </c>
      <c r="Q3773" t="str">
        <f>_xlfn.XLOOKUP(tblOrders[[#This Row],[OrderID]], tblShipping[OrderID], tblShipping[ShipMode])</f>
        <v>Standard</v>
      </c>
      <c r="R3773" t="str">
        <f>IFERROR(_xlfn.XLOOKUP(A3772, tblCustomers[CustomerID], tblCustomers[CustomerName]), "Not Found")</f>
        <v>Not Found</v>
      </c>
      <c r="S3773" t="str">
        <f>IF(tblOrders[[#This Row],[Sales]]&gt;1000000,"High Value","Standard")</f>
        <v>Standard</v>
      </c>
      <c r="T3773" t="str">
        <f>_xlfn.XLOOKUP(tblOrders[[#This Row],[ProductID]], tblProducts[ProductID], tblProducts[ProductName])</f>
        <v>Product 100</v>
      </c>
      <c r="U3773">
        <f>_xlfn.XLOOKUP(tblOrders[[#This Row],[SalesRepID]], tblSalesreps[RepID], tblSalesreps[Target])</f>
        <v>15141830</v>
      </c>
    </row>
    <row r="3774" spans="1:21">
      <c r="A3774" t="s">
        <v>4571</v>
      </c>
      <c r="B3774" s="7" t="s">
        <v>1281</v>
      </c>
      <c r="C3774" t="s">
        <v>956</v>
      </c>
      <c r="D3774" t="s">
        <v>288</v>
      </c>
      <c r="E3774" t="s">
        <v>197</v>
      </c>
      <c r="F3774" t="s">
        <v>26</v>
      </c>
      <c r="G3774">
        <v>1</v>
      </c>
      <c r="H3774">
        <v>0.1</v>
      </c>
      <c r="I3774" s="2">
        <v>13448.7</v>
      </c>
      <c r="J3774" t="str">
        <f>_xlfn.XLOOKUP(tblOrders[[#This Row],[CustomerID]], tblCustomers[CustomerID], tblCustomers[CustomerName])</f>
        <v>Customer 198</v>
      </c>
      <c r="K3774" t="str">
        <f>_xlfn.XLOOKUP(tblOrders[[#This Row],[CustomerID]], tblCustomers[CustomerID], tblCustomers[Segment])</f>
        <v>SME</v>
      </c>
      <c r="L3774" t="str">
        <f>_xlfn.XLOOKUP(tblOrders[[#This Row],[ProductID]], tblProducts[ProductID], tblProducts[Category])</f>
        <v>Furniture</v>
      </c>
      <c r="M3774">
        <f>_xlfn.XLOOKUP(tblOrders[[#This Row],[ProductID]], tblProducts[ProductID], tblProducts[CostPrice])</f>
        <v>34258</v>
      </c>
      <c r="N3774">
        <f>tblOrders[[#This Row],[Sales]]-(tblOrders[[#This Row],[CostPrice]]*tblOrders[[#This Row],[Quantity]])</f>
        <v>-20809.3</v>
      </c>
      <c r="O3774" t="str">
        <f>TEXT(tblOrders[[#This Row],[Date]],"mmm-yyyy")</f>
        <v>Jun-2025</v>
      </c>
      <c r="P3774" t="str">
        <f>_xlfn.XLOOKUP(tblOrders[[#This Row],[OrderID]], tblReturns[OrderID], tblReturns[Returned])</f>
        <v>No</v>
      </c>
      <c r="Q3774" t="str">
        <f>_xlfn.XLOOKUP(tblOrders[[#This Row],[OrderID]], tblShipping[OrderID], tblShipping[ShipMode])</f>
        <v>Standard</v>
      </c>
      <c r="R3774" t="str">
        <f>IFERROR(_xlfn.XLOOKUP(A3773, tblCustomers[CustomerID], tblCustomers[CustomerName]), "Not Found")</f>
        <v>Not Found</v>
      </c>
      <c r="S3774" t="str">
        <f>IF(tblOrders[[#This Row],[Sales]]&gt;1000000,"High Value","Standard")</f>
        <v>Standard</v>
      </c>
      <c r="T3774" t="str">
        <f>_xlfn.XLOOKUP(tblOrders[[#This Row],[ProductID]], tblProducts[ProductID], tblProducts[ProductName])</f>
        <v>Product 39</v>
      </c>
      <c r="U3774">
        <f>_xlfn.XLOOKUP(tblOrders[[#This Row],[SalesRepID]], tblSalesreps[RepID], tblSalesreps[Target])</f>
        <v>19562258</v>
      </c>
    </row>
    <row r="3775" spans="1:21">
      <c r="A3775" t="s">
        <v>4572</v>
      </c>
      <c r="B3775" s="7" t="s">
        <v>1005</v>
      </c>
      <c r="C3775" t="s">
        <v>816</v>
      </c>
      <c r="D3775" t="s">
        <v>369</v>
      </c>
      <c r="E3775" t="s">
        <v>45</v>
      </c>
      <c r="F3775" t="s">
        <v>20</v>
      </c>
      <c r="G3775">
        <v>6</v>
      </c>
      <c r="H3775">
        <v>0.2</v>
      </c>
      <c r="I3775" s="2">
        <v>661195.19999999995</v>
      </c>
      <c r="J3775" t="str">
        <f>_xlfn.XLOOKUP(tblOrders[[#This Row],[CustomerID]], tblCustomers[CustomerID], tblCustomers[CustomerName])</f>
        <v>Customer 35</v>
      </c>
      <c r="K3775" t="str">
        <f>_xlfn.XLOOKUP(tblOrders[[#This Row],[CustomerID]], tblCustomers[CustomerID], tblCustomers[Segment])</f>
        <v>SME</v>
      </c>
      <c r="L3775" t="str">
        <f>_xlfn.XLOOKUP(tblOrders[[#This Row],[ProductID]], tblProducts[ProductID], tblProducts[Category])</f>
        <v>Office</v>
      </c>
      <c r="M3775">
        <f>_xlfn.XLOOKUP(tblOrders[[#This Row],[ProductID]], tblProducts[ProductID], tblProducts[CostPrice])</f>
        <v>12456</v>
      </c>
      <c r="N3775">
        <f>tblOrders[[#This Row],[Sales]]-(tblOrders[[#This Row],[CostPrice]]*tblOrders[[#This Row],[Quantity]])</f>
        <v>586459.19999999995</v>
      </c>
      <c r="O3775" t="str">
        <f>TEXT(tblOrders[[#This Row],[Date]],"mmm-yyyy")</f>
        <v>Sep-2025</v>
      </c>
      <c r="P3775" t="str">
        <f>_xlfn.XLOOKUP(tblOrders[[#This Row],[OrderID]], tblReturns[OrderID], tblReturns[Returned])</f>
        <v>No</v>
      </c>
      <c r="Q3775" t="str">
        <f>_xlfn.XLOOKUP(tblOrders[[#This Row],[OrderID]], tblShipping[OrderID], tblShipping[ShipMode])</f>
        <v>Express</v>
      </c>
      <c r="R3775" t="str">
        <f>IFERROR(_xlfn.XLOOKUP(A3774, tblCustomers[CustomerID], tblCustomers[CustomerName]), "Not Found")</f>
        <v>Not Found</v>
      </c>
      <c r="S3775" t="str">
        <f>IF(tblOrders[[#This Row],[Sales]]&gt;1000000,"High Value","Standard")</f>
        <v>Standard</v>
      </c>
      <c r="T3775" t="str">
        <f>_xlfn.XLOOKUP(tblOrders[[#This Row],[ProductID]], tblProducts[ProductID], tblProducts[ProductName])</f>
        <v>Product 42</v>
      </c>
      <c r="U3775">
        <f>_xlfn.XLOOKUP(tblOrders[[#This Row],[SalesRepID]], tblSalesreps[RepID], tblSalesreps[Target])</f>
        <v>11319839</v>
      </c>
    </row>
    <row r="3776" spans="1:21">
      <c r="A3776" t="s">
        <v>4573</v>
      </c>
      <c r="B3776" s="7" t="s">
        <v>394</v>
      </c>
      <c r="C3776" t="s">
        <v>852</v>
      </c>
      <c r="D3776" t="s">
        <v>164</v>
      </c>
      <c r="E3776" t="s">
        <v>87</v>
      </c>
      <c r="F3776" t="s">
        <v>88</v>
      </c>
      <c r="G3776">
        <v>1</v>
      </c>
      <c r="H3776">
        <v>0</v>
      </c>
      <c r="I3776" s="2">
        <v>98247</v>
      </c>
      <c r="J3776" t="str">
        <f>_xlfn.XLOOKUP(tblOrders[[#This Row],[CustomerID]], tblCustomers[CustomerID], tblCustomers[CustomerName])</f>
        <v>Customer 69</v>
      </c>
      <c r="K3776" t="str">
        <f>_xlfn.XLOOKUP(tblOrders[[#This Row],[CustomerID]], tblCustomers[CustomerID], tblCustomers[Segment])</f>
        <v>Consumer</v>
      </c>
      <c r="L3776" t="str">
        <f>_xlfn.XLOOKUP(tblOrders[[#This Row],[ProductID]], tblProducts[ProductID], tblProducts[Category])</f>
        <v>Electronics</v>
      </c>
      <c r="M3776">
        <f>_xlfn.XLOOKUP(tblOrders[[#This Row],[ProductID]], tblProducts[ProductID], tblProducts[CostPrice])</f>
        <v>44535</v>
      </c>
      <c r="N3776">
        <f>tblOrders[[#This Row],[Sales]]-(tblOrders[[#This Row],[CostPrice]]*tblOrders[[#This Row],[Quantity]])</f>
        <v>53712</v>
      </c>
      <c r="O3776" t="str">
        <f>TEXT(tblOrders[[#This Row],[Date]],"mmm-yyyy")</f>
        <v>Sep-2025</v>
      </c>
      <c r="P3776" t="str">
        <f>_xlfn.XLOOKUP(tblOrders[[#This Row],[OrderID]], tblReturns[OrderID], tblReturns[Returned])</f>
        <v>No</v>
      </c>
      <c r="Q3776" t="str">
        <f>_xlfn.XLOOKUP(tblOrders[[#This Row],[OrderID]], tblShipping[OrderID], tblShipping[ShipMode])</f>
        <v>Express</v>
      </c>
      <c r="R3776" t="str">
        <f>IFERROR(_xlfn.XLOOKUP(A3775, tblCustomers[CustomerID], tblCustomers[CustomerName]), "Not Found")</f>
        <v>Not Found</v>
      </c>
      <c r="S3776" t="str">
        <f>IF(tblOrders[[#This Row],[Sales]]&gt;1000000,"High Value","Standard")</f>
        <v>Standard</v>
      </c>
      <c r="T3776" t="str">
        <f>_xlfn.XLOOKUP(tblOrders[[#This Row],[ProductID]], tblProducts[ProductID], tblProducts[ProductName])</f>
        <v>Product 71</v>
      </c>
      <c r="U3776">
        <f>_xlfn.XLOOKUP(tblOrders[[#This Row],[SalesRepID]], tblSalesreps[RepID], tblSalesreps[Target])</f>
        <v>18500989</v>
      </c>
    </row>
    <row r="3777" spans="1:21">
      <c r="A3777" t="s">
        <v>4574</v>
      </c>
      <c r="B3777" s="7" t="s">
        <v>955</v>
      </c>
      <c r="C3777" t="s">
        <v>415</v>
      </c>
      <c r="D3777" t="s">
        <v>255</v>
      </c>
      <c r="E3777" t="s">
        <v>74</v>
      </c>
      <c r="F3777" t="s">
        <v>14</v>
      </c>
      <c r="G3777">
        <v>8</v>
      </c>
      <c r="H3777">
        <v>0.05</v>
      </c>
      <c r="I3777" s="2">
        <v>239780</v>
      </c>
      <c r="J3777" t="str">
        <f>_xlfn.XLOOKUP(tblOrders[[#This Row],[CustomerID]], tblCustomers[CustomerID], tblCustomers[CustomerName])</f>
        <v>Customer 81</v>
      </c>
      <c r="K3777" t="str">
        <f>_xlfn.XLOOKUP(tblOrders[[#This Row],[CustomerID]], tblCustomers[CustomerID], tblCustomers[Segment])</f>
        <v>SME</v>
      </c>
      <c r="L3777" t="str">
        <f>_xlfn.XLOOKUP(tblOrders[[#This Row],[ProductID]], tblProducts[ProductID], tblProducts[Category])</f>
        <v>Electronics</v>
      </c>
      <c r="M3777">
        <f>_xlfn.XLOOKUP(tblOrders[[#This Row],[ProductID]], tblProducts[ProductID], tblProducts[CostPrice])</f>
        <v>58560</v>
      </c>
      <c r="N3777">
        <f>tblOrders[[#This Row],[Sales]]-(tblOrders[[#This Row],[CostPrice]]*tblOrders[[#This Row],[Quantity]])</f>
        <v>-228700</v>
      </c>
      <c r="O3777" t="str">
        <f>TEXT(tblOrders[[#This Row],[Date]],"mmm-yyyy")</f>
        <v>Sep-2025</v>
      </c>
      <c r="P3777" t="str">
        <f>_xlfn.XLOOKUP(tblOrders[[#This Row],[OrderID]], tblReturns[OrderID], tblReturns[Returned])</f>
        <v>Yes</v>
      </c>
      <c r="Q3777" t="str">
        <f>_xlfn.XLOOKUP(tblOrders[[#This Row],[OrderID]], tblShipping[OrderID], tblShipping[ShipMode])</f>
        <v>Standard</v>
      </c>
      <c r="R3777" t="str">
        <f>IFERROR(_xlfn.XLOOKUP(A3776, tblCustomers[CustomerID], tblCustomers[CustomerName]), "Not Found")</f>
        <v>Not Found</v>
      </c>
      <c r="S3777" t="str">
        <f>IF(tblOrders[[#This Row],[Sales]]&gt;1000000,"High Value","Standard")</f>
        <v>Standard</v>
      </c>
      <c r="T3777" t="str">
        <f>_xlfn.XLOOKUP(tblOrders[[#This Row],[ProductID]], tblProducts[ProductID], tblProducts[ProductName])</f>
        <v>Product 79</v>
      </c>
      <c r="U3777">
        <f>_xlfn.XLOOKUP(tblOrders[[#This Row],[SalesRepID]], tblSalesreps[RepID], tblSalesreps[Target])</f>
        <v>7254801</v>
      </c>
    </row>
    <row r="3778" spans="1:21">
      <c r="A3778" t="s">
        <v>4575</v>
      </c>
      <c r="B3778" s="7" t="s">
        <v>489</v>
      </c>
      <c r="C3778" t="s">
        <v>1160</v>
      </c>
      <c r="D3778" t="s">
        <v>474</v>
      </c>
      <c r="E3778" t="s">
        <v>119</v>
      </c>
      <c r="F3778" t="s">
        <v>51</v>
      </c>
      <c r="G3778">
        <v>1</v>
      </c>
      <c r="H3778">
        <v>0.05</v>
      </c>
      <c r="I3778" s="2">
        <v>20026</v>
      </c>
      <c r="J3778" t="str">
        <f>_xlfn.XLOOKUP(tblOrders[[#This Row],[CustomerID]], tblCustomers[CustomerID], tblCustomers[CustomerName])</f>
        <v>Customer 89</v>
      </c>
      <c r="K3778" t="str">
        <f>_xlfn.XLOOKUP(tblOrders[[#This Row],[CustomerID]], tblCustomers[CustomerID], tblCustomers[Segment])</f>
        <v>Consumer</v>
      </c>
      <c r="L3778" t="str">
        <f>_xlfn.XLOOKUP(tblOrders[[#This Row],[ProductID]], tblProducts[ProductID], tblProducts[Category])</f>
        <v>Office</v>
      </c>
      <c r="M3778">
        <f>_xlfn.XLOOKUP(tblOrders[[#This Row],[ProductID]], tblProducts[ProductID], tblProducts[CostPrice])</f>
        <v>5129</v>
      </c>
      <c r="N3778">
        <f>tblOrders[[#This Row],[Sales]]-(tblOrders[[#This Row],[CostPrice]]*tblOrders[[#This Row],[Quantity]])</f>
        <v>14897</v>
      </c>
      <c r="O3778" t="str">
        <f>TEXT(tblOrders[[#This Row],[Date]],"mmm-yyyy")</f>
        <v>Sep-2025</v>
      </c>
      <c r="P3778" t="str">
        <f>_xlfn.XLOOKUP(tblOrders[[#This Row],[OrderID]], tblReturns[OrderID], tblReturns[Returned])</f>
        <v>No</v>
      </c>
      <c r="Q3778" t="str">
        <f>_xlfn.XLOOKUP(tblOrders[[#This Row],[OrderID]], tblShipping[OrderID], tblShipping[ShipMode])</f>
        <v>Standard</v>
      </c>
      <c r="R3778" t="str">
        <f>IFERROR(_xlfn.XLOOKUP(A3777, tblCustomers[CustomerID], tblCustomers[CustomerName]), "Not Found")</f>
        <v>Not Found</v>
      </c>
      <c r="S3778" t="str">
        <f>IF(tblOrders[[#This Row],[Sales]]&gt;1000000,"High Value","Standard")</f>
        <v>Standard</v>
      </c>
      <c r="T3778" t="str">
        <f>_xlfn.XLOOKUP(tblOrders[[#This Row],[ProductID]], tblProducts[ProductID], tblProducts[ProductName])</f>
        <v>Product 69</v>
      </c>
      <c r="U3778">
        <f>_xlfn.XLOOKUP(tblOrders[[#This Row],[SalesRepID]], tblSalesreps[RepID], tblSalesreps[Target])</f>
        <v>5886694</v>
      </c>
    </row>
    <row r="3779" spans="1:21">
      <c r="A3779" t="s">
        <v>4576</v>
      </c>
      <c r="B3779" s="7" t="s">
        <v>246</v>
      </c>
      <c r="C3779" t="s">
        <v>934</v>
      </c>
      <c r="D3779" t="s">
        <v>973</v>
      </c>
      <c r="E3779" t="s">
        <v>40</v>
      </c>
      <c r="F3779" t="s">
        <v>20</v>
      </c>
      <c r="G3779">
        <v>3</v>
      </c>
      <c r="H3779">
        <v>0.2</v>
      </c>
      <c r="I3779" s="2">
        <v>82411.199999999997</v>
      </c>
      <c r="J3779" t="str">
        <f>_xlfn.XLOOKUP(tblOrders[[#This Row],[CustomerID]], tblCustomers[CustomerID], tblCustomers[CustomerName])</f>
        <v>Customer 85</v>
      </c>
      <c r="K3779" t="str">
        <f>_xlfn.XLOOKUP(tblOrders[[#This Row],[CustomerID]], tblCustomers[CustomerID], tblCustomers[Segment])</f>
        <v>Consumer</v>
      </c>
      <c r="L3779" t="str">
        <f>_xlfn.XLOOKUP(tblOrders[[#This Row],[ProductID]], tblProducts[ProductID], tblProducts[Category])</f>
        <v>Office</v>
      </c>
      <c r="M3779">
        <f>_xlfn.XLOOKUP(tblOrders[[#This Row],[ProductID]], tblProducts[ProductID], tblProducts[CostPrice])</f>
        <v>44507</v>
      </c>
      <c r="N3779">
        <f>tblOrders[[#This Row],[Sales]]-(tblOrders[[#This Row],[CostPrice]]*tblOrders[[#This Row],[Quantity]])</f>
        <v>-51109.8</v>
      </c>
      <c r="O3779" t="str">
        <f>TEXT(tblOrders[[#This Row],[Date]],"mmm-yyyy")</f>
        <v>Jul-2025</v>
      </c>
      <c r="P3779" t="str">
        <f>_xlfn.XLOOKUP(tblOrders[[#This Row],[OrderID]], tblReturns[OrderID], tblReturns[Returned])</f>
        <v>No</v>
      </c>
      <c r="Q3779" t="str">
        <f>_xlfn.XLOOKUP(tblOrders[[#This Row],[OrderID]], tblShipping[OrderID], tblShipping[ShipMode])</f>
        <v>Pickup</v>
      </c>
      <c r="R3779" t="str">
        <f>IFERROR(_xlfn.XLOOKUP(A3778, tblCustomers[CustomerID], tblCustomers[CustomerName]), "Not Found")</f>
        <v>Not Found</v>
      </c>
      <c r="S3779" t="str">
        <f>IF(tblOrders[[#This Row],[Sales]]&gt;1000000,"High Value","Standard")</f>
        <v>Standard</v>
      </c>
      <c r="T3779" t="str">
        <f>_xlfn.XLOOKUP(tblOrders[[#This Row],[ProductID]], tblProducts[ProductID], tblProducts[ProductName])</f>
        <v>Product 53</v>
      </c>
      <c r="U3779">
        <f>_xlfn.XLOOKUP(tblOrders[[#This Row],[SalesRepID]], tblSalesreps[RepID], tblSalesreps[Target])</f>
        <v>6291486</v>
      </c>
    </row>
    <row r="3780" spans="1:21">
      <c r="A3780" t="s">
        <v>4577</v>
      </c>
      <c r="B3780" s="7" t="s">
        <v>1246</v>
      </c>
      <c r="C3780" t="s">
        <v>970</v>
      </c>
      <c r="D3780" t="s">
        <v>617</v>
      </c>
      <c r="E3780" t="s">
        <v>25</v>
      </c>
      <c r="F3780" t="s">
        <v>51</v>
      </c>
      <c r="G3780">
        <v>9</v>
      </c>
      <c r="H3780">
        <v>0</v>
      </c>
      <c r="I3780" s="2">
        <v>794916</v>
      </c>
      <c r="J3780" t="str">
        <f>_xlfn.XLOOKUP(tblOrders[[#This Row],[CustomerID]], tblCustomers[CustomerID], tblCustomers[CustomerName])</f>
        <v>Customer 256</v>
      </c>
      <c r="K3780" t="str">
        <f>_xlfn.XLOOKUP(tblOrders[[#This Row],[CustomerID]], tblCustomers[CustomerID], tblCustomers[Segment])</f>
        <v>Corporate</v>
      </c>
      <c r="L3780" t="str">
        <f>_xlfn.XLOOKUP(tblOrders[[#This Row],[ProductID]], tblProducts[ProductID], tblProducts[Category])</f>
        <v>Home</v>
      </c>
      <c r="M3780">
        <f>_xlfn.XLOOKUP(tblOrders[[#This Row],[ProductID]], tblProducts[ProductID], tblProducts[CostPrice])</f>
        <v>61495</v>
      </c>
      <c r="N3780">
        <f>tblOrders[[#This Row],[Sales]]-(tblOrders[[#This Row],[CostPrice]]*tblOrders[[#This Row],[Quantity]])</f>
        <v>241461</v>
      </c>
      <c r="O3780" t="str">
        <f>TEXT(tblOrders[[#This Row],[Date]],"mmm-yyyy")</f>
        <v>Jun-2025</v>
      </c>
      <c r="P3780" t="str">
        <f>_xlfn.XLOOKUP(tblOrders[[#This Row],[OrderID]], tblReturns[OrderID], tblReturns[Returned])</f>
        <v>No</v>
      </c>
      <c r="Q3780" t="str">
        <f>_xlfn.XLOOKUP(tblOrders[[#This Row],[OrderID]], tblShipping[OrderID], tblShipping[ShipMode])</f>
        <v>Express</v>
      </c>
      <c r="R3780" t="str">
        <f>IFERROR(_xlfn.XLOOKUP(A3779, tblCustomers[CustomerID], tblCustomers[CustomerName]), "Not Found")</f>
        <v>Not Found</v>
      </c>
      <c r="S3780" t="str">
        <f>IF(tblOrders[[#This Row],[Sales]]&gt;1000000,"High Value","Standard")</f>
        <v>Standard</v>
      </c>
      <c r="T3780" t="str">
        <f>_xlfn.XLOOKUP(tblOrders[[#This Row],[ProductID]], tblProducts[ProductID], tblProducts[ProductName])</f>
        <v>Product 45</v>
      </c>
      <c r="U3780">
        <f>_xlfn.XLOOKUP(tblOrders[[#This Row],[SalesRepID]], tblSalesreps[RepID], tblSalesreps[Target])</f>
        <v>7094914</v>
      </c>
    </row>
    <row r="3781" spans="1:21">
      <c r="A3781" t="s">
        <v>4578</v>
      </c>
      <c r="B3781" s="7" t="s">
        <v>871</v>
      </c>
      <c r="C3781" t="s">
        <v>1897</v>
      </c>
      <c r="D3781" t="s">
        <v>403</v>
      </c>
      <c r="E3781" t="s">
        <v>165</v>
      </c>
      <c r="F3781" t="s">
        <v>20</v>
      </c>
      <c r="G3781">
        <v>4</v>
      </c>
      <c r="H3781">
        <v>0.1</v>
      </c>
      <c r="I3781" s="2">
        <v>115624.8</v>
      </c>
      <c r="J3781" t="str">
        <f>_xlfn.XLOOKUP(tblOrders[[#This Row],[CustomerID]], tblCustomers[CustomerID], tblCustomers[CustomerName])</f>
        <v>Customer 75</v>
      </c>
      <c r="K3781" t="str">
        <f>_xlfn.XLOOKUP(tblOrders[[#This Row],[CustomerID]], tblCustomers[CustomerID], tblCustomers[Segment])</f>
        <v>SME</v>
      </c>
      <c r="L3781" t="str">
        <f>_xlfn.XLOOKUP(tblOrders[[#This Row],[ProductID]], tblProducts[ProductID], tblProducts[Category])</f>
        <v>Furniture</v>
      </c>
      <c r="M3781">
        <f>_xlfn.XLOOKUP(tblOrders[[#This Row],[ProductID]], tblProducts[ProductID], tblProducts[CostPrice])</f>
        <v>53072</v>
      </c>
      <c r="N3781">
        <f>tblOrders[[#This Row],[Sales]]-(tblOrders[[#This Row],[CostPrice]]*tblOrders[[#This Row],[Quantity]])</f>
        <v>-96663.2</v>
      </c>
      <c r="O3781" t="str">
        <f>TEXT(tblOrders[[#This Row],[Date]],"mmm-yyyy")</f>
        <v>Nov-2025</v>
      </c>
      <c r="P3781" t="str">
        <f>_xlfn.XLOOKUP(tblOrders[[#This Row],[OrderID]], tblReturns[OrderID], tblReturns[Returned])</f>
        <v>Yes</v>
      </c>
      <c r="Q3781" t="str">
        <f>_xlfn.XLOOKUP(tblOrders[[#This Row],[OrderID]], tblShipping[OrderID], tblShipping[ShipMode])</f>
        <v>Express</v>
      </c>
      <c r="R3781" t="str">
        <f>IFERROR(_xlfn.XLOOKUP(A3780, tblCustomers[CustomerID], tblCustomers[CustomerName]), "Not Found")</f>
        <v>Not Found</v>
      </c>
      <c r="S3781" t="str">
        <f>IF(tblOrders[[#This Row],[Sales]]&gt;1000000,"High Value","Standard")</f>
        <v>Standard</v>
      </c>
      <c r="T3781" t="str">
        <f>_xlfn.XLOOKUP(tblOrders[[#This Row],[ProductID]], tblProducts[ProductID], tblProducts[ProductName])</f>
        <v>Product 78</v>
      </c>
      <c r="U3781">
        <f>_xlfn.XLOOKUP(tblOrders[[#This Row],[SalesRepID]], tblSalesreps[RepID], tblSalesreps[Target])</f>
        <v>16839910</v>
      </c>
    </row>
    <row r="3782" spans="1:21">
      <c r="A3782" t="s">
        <v>4579</v>
      </c>
      <c r="B3782" s="7" t="s">
        <v>1510</v>
      </c>
      <c r="C3782" t="s">
        <v>1102</v>
      </c>
      <c r="D3782" t="s">
        <v>491</v>
      </c>
      <c r="E3782" t="s">
        <v>19</v>
      </c>
      <c r="F3782" t="s">
        <v>88</v>
      </c>
      <c r="G3782">
        <v>4</v>
      </c>
      <c r="H3782">
        <v>0.15</v>
      </c>
      <c r="I3782" s="2">
        <v>85979.199999999997</v>
      </c>
      <c r="J3782" t="str">
        <f>_xlfn.XLOOKUP(tblOrders[[#This Row],[CustomerID]], tblCustomers[CustomerID], tblCustomers[CustomerName])</f>
        <v>Customer 90</v>
      </c>
      <c r="K3782" t="str">
        <f>_xlfn.XLOOKUP(tblOrders[[#This Row],[CustomerID]], tblCustomers[CustomerID], tblCustomers[Segment])</f>
        <v>Corporate</v>
      </c>
      <c r="L3782" t="str">
        <f>_xlfn.XLOOKUP(tblOrders[[#This Row],[ProductID]], tblProducts[ProductID], tblProducts[Category])</f>
        <v>Home</v>
      </c>
      <c r="M3782">
        <f>_xlfn.XLOOKUP(tblOrders[[#This Row],[ProductID]], tblProducts[ProductID], tblProducts[CostPrice])</f>
        <v>75749</v>
      </c>
      <c r="N3782">
        <f>tblOrders[[#This Row],[Sales]]-(tblOrders[[#This Row],[CostPrice]]*tblOrders[[#This Row],[Quantity]])</f>
        <v>-217016.8</v>
      </c>
      <c r="O3782" t="str">
        <f>TEXT(tblOrders[[#This Row],[Date]],"mmm-yyyy")</f>
        <v>Jul-2025</v>
      </c>
      <c r="P3782" t="str">
        <f>_xlfn.XLOOKUP(tblOrders[[#This Row],[OrderID]], tblReturns[OrderID], tblReturns[Returned])</f>
        <v>No</v>
      </c>
      <c r="Q3782" t="str">
        <f>_xlfn.XLOOKUP(tblOrders[[#This Row],[OrderID]], tblShipping[OrderID], tblShipping[ShipMode])</f>
        <v>Express</v>
      </c>
      <c r="R3782" t="str">
        <f>IFERROR(_xlfn.XLOOKUP(A3781, tblCustomers[CustomerID], tblCustomers[CustomerName]), "Not Found")</f>
        <v>Not Found</v>
      </c>
      <c r="S3782" t="str">
        <f>IF(tblOrders[[#This Row],[Sales]]&gt;1000000,"High Value","Standard")</f>
        <v>Standard</v>
      </c>
      <c r="T3782" t="str">
        <f>_xlfn.XLOOKUP(tblOrders[[#This Row],[ProductID]], tblProducts[ProductID], tblProducts[ProductName])</f>
        <v>Product 49</v>
      </c>
      <c r="U3782">
        <f>_xlfn.XLOOKUP(tblOrders[[#This Row],[SalesRepID]], tblSalesreps[RepID], tblSalesreps[Target])</f>
        <v>11347243</v>
      </c>
    </row>
    <row r="3783" spans="1:21">
      <c r="A3783" t="s">
        <v>4580</v>
      </c>
      <c r="B3783" s="7" t="s">
        <v>1819</v>
      </c>
      <c r="C3783" t="s">
        <v>261</v>
      </c>
      <c r="D3783" t="s">
        <v>162</v>
      </c>
      <c r="E3783" t="s">
        <v>50</v>
      </c>
      <c r="F3783" t="s">
        <v>88</v>
      </c>
      <c r="G3783">
        <v>10</v>
      </c>
      <c r="H3783">
        <v>0.1</v>
      </c>
      <c r="I3783" s="2">
        <v>390204</v>
      </c>
      <c r="J3783" t="str">
        <f>_xlfn.XLOOKUP(tblOrders[[#This Row],[CustomerID]], tblCustomers[CustomerID], tblCustomers[CustomerName])</f>
        <v>Customer 117</v>
      </c>
      <c r="K3783" t="str">
        <f>_xlfn.XLOOKUP(tblOrders[[#This Row],[CustomerID]], tblCustomers[CustomerID], tblCustomers[Segment])</f>
        <v>Consumer</v>
      </c>
      <c r="L3783" t="str">
        <f>_xlfn.XLOOKUP(tblOrders[[#This Row],[ProductID]], tblProducts[ProductID], tblProducts[Category])</f>
        <v>Furniture</v>
      </c>
      <c r="M3783">
        <f>_xlfn.XLOOKUP(tblOrders[[#This Row],[ProductID]], tblProducts[ProductID], tblProducts[CostPrice])</f>
        <v>62257</v>
      </c>
      <c r="N3783">
        <f>tblOrders[[#This Row],[Sales]]-(tblOrders[[#This Row],[CostPrice]]*tblOrders[[#This Row],[Quantity]])</f>
        <v>-232366</v>
      </c>
      <c r="O3783" t="str">
        <f>TEXT(tblOrders[[#This Row],[Date]],"mmm-yyyy")</f>
        <v>Oct-2025</v>
      </c>
      <c r="P3783" t="str">
        <f>_xlfn.XLOOKUP(tblOrders[[#This Row],[OrderID]], tblReturns[OrderID], tblReturns[Returned])</f>
        <v>No</v>
      </c>
      <c r="Q3783" t="str">
        <f>_xlfn.XLOOKUP(tblOrders[[#This Row],[OrderID]], tblShipping[OrderID], tblShipping[ShipMode])</f>
        <v>Pickup</v>
      </c>
      <c r="R3783" t="str">
        <f>IFERROR(_xlfn.XLOOKUP(A3782, tblCustomers[CustomerID], tblCustomers[CustomerName]), "Not Found")</f>
        <v>Not Found</v>
      </c>
      <c r="S3783" t="str">
        <f>IF(tblOrders[[#This Row],[Sales]]&gt;1000000,"High Value","Standard")</f>
        <v>Standard</v>
      </c>
      <c r="T3783" t="str">
        <f>_xlfn.XLOOKUP(tblOrders[[#This Row],[ProductID]], tblProducts[ProductID], tblProducts[ProductName])</f>
        <v>Product 55</v>
      </c>
      <c r="U3783">
        <f>_xlfn.XLOOKUP(tblOrders[[#This Row],[SalesRepID]], tblSalesreps[RepID], tblSalesreps[Target])</f>
        <v>17350666</v>
      </c>
    </row>
    <row r="3784" spans="1:21">
      <c r="A3784" t="s">
        <v>4581</v>
      </c>
      <c r="B3784" s="7" t="s">
        <v>568</v>
      </c>
      <c r="C3784" t="s">
        <v>750</v>
      </c>
      <c r="D3784" t="s">
        <v>133</v>
      </c>
      <c r="E3784" t="s">
        <v>56</v>
      </c>
      <c r="F3784" t="s">
        <v>26</v>
      </c>
      <c r="G3784">
        <v>6</v>
      </c>
      <c r="H3784">
        <v>0.05</v>
      </c>
      <c r="I3784" s="2">
        <v>284572.5</v>
      </c>
      <c r="J3784" t="str">
        <f>_xlfn.XLOOKUP(tblOrders[[#This Row],[CustomerID]], tblCustomers[CustomerID], tblCustomers[CustomerName])</f>
        <v>Customer 139</v>
      </c>
      <c r="K3784" t="str">
        <f>_xlfn.XLOOKUP(tblOrders[[#This Row],[CustomerID]], tblCustomers[CustomerID], tblCustomers[Segment])</f>
        <v>Consumer</v>
      </c>
      <c r="L3784" t="str">
        <f>_xlfn.XLOOKUP(tblOrders[[#This Row],[ProductID]], tblProducts[ProductID], tblProducts[Category])</f>
        <v>Furniture</v>
      </c>
      <c r="M3784">
        <f>_xlfn.XLOOKUP(tblOrders[[#This Row],[ProductID]], tblProducts[ProductID], tblProducts[CostPrice])</f>
        <v>53604</v>
      </c>
      <c r="N3784">
        <f>tblOrders[[#This Row],[Sales]]-(tblOrders[[#This Row],[CostPrice]]*tblOrders[[#This Row],[Quantity]])</f>
        <v>-37051.5</v>
      </c>
      <c r="O3784" t="str">
        <f>TEXT(tblOrders[[#This Row],[Date]],"mmm-yyyy")</f>
        <v>Apr-2025</v>
      </c>
      <c r="P3784" t="str">
        <f>_xlfn.XLOOKUP(tblOrders[[#This Row],[OrderID]], tblReturns[OrderID], tblReturns[Returned])</f>
        <v>No</v>
      </c>
      <c r="Q3784" t="str">
        <f>_xlfn.XLOOKUP(tblOrders[[#This Row],[OrderID]], tblShipping[OrderID], tblShipping[ShipMode])</f>
        <v>Pickup</v>
      </c>
      <c r="R3784" t="str">
        <f>IFERROR(_xlfn.XLOOKUP(A3783, tblCustomers[CustomerID], tblCustomers[CustomerName]), "Not Found")</f>
        <v>Not Found</v>
      </c>
      <c r="S3784" t="str">
        <f>IF(tblOrders[[#This Row],[Sales]]&gt;1000000,"High Value","Standard")</f>
        <v>Standard</v>
      </c>
      <c r="T3784" t="str">
        <f>_xlfn.XLOOKUP(tblOrders[[#This Row],[ProductID]], tblProducts[ProductID], tblProducts[ProductName])</f>
        <v>Product 6</v>
      </c>
      <c r="U3784">
        <f>_xlfn.XLOOKUP(tblOrders[[#This Row],[SalesRepID]], tblSalesreps[RepID], tblSalesreps[Target])</f>
        <v>14265630</v>
      </c>
    </row>
    <row r="3785" spans="1:21">
      <c r="A3785" t="s">
        <v>4582</v>
      </c>
      <c r="B3785" s="7" t="s">
        <v>830</v>
      </c>
      <c r="C3785" t="s">
        <v>1138</v>
      </c>
      <c r="D3785" t="s">
        <v>1230</v>
      </c>
      <c r="E3785" t="s">
        <v>19</v>
      </c>
      <c r="F3785" t="s">
        <v>14</v>
      </c>
      <c r="G3785">
        <v>7</v>
      </c>
      <c r="H3785">
        <v>0.05</v>
      </c>
      <c r="I3785" s="2">
        <v>304563.34999999998</v>
      </c>
      <c r="J3785" t="str">
        <f>_xlfn.XLOOKUP(tblOrders[[#This Row],[CustomerID]], tblCustomers[CustomerID], tblCustomers[CustomerName])</f>
        <v>Customer 87</v>
      </c>
      <c r="K3785" t="str">
        <f>_xlfn.XLOOKUP(tblOrders[[#This Row],[CustomerID]], tblCustomers[CustomerID], tblCustomers[Segment])</f>
        <v>Consumer</v>
      </c>
      <c r="L3785" t="str">
        <f>_xlfn.XLOOKUP(tblOrders[[#This Row],[ProductID]], tblProducts[ProductID], tblProducts[Category])</f>
        <v>Furniture</v>
      </c>
      <c r="M3785">
        <f>_xlfn.XLOOKUP(tblOrders[[#This Row],[ProductID]], tblProducts[ProductID], tblProducts[CostPrice])</f>
        <v>48520</v>
      </c>
      <c r="N3785">
        <f>tblOrders[[#This Row],[Sales]]-(tblOrders[[#This Row],[CostPrice]]*tblOrders[[#This Row],[Quantity]])</f>
        <v>-35076.650000000023</v>
      </c>
      <c r="O3785" t="str">
        <f>TEXT(tblOrders[[#This Row],[Date]],"mmm-yyyy")</f>
        <v>Sep-2025</v>
      </c>
      <c r="P3785" t="str">
        <f>_xlfn.XLOOKUP(tblOrders[[#This Row],[OrderID]], tblReturns[OrderID], tblReturns[Returned])</f>
        <v>No</v>
      </c>
      <c r="Q3785" t="str">
        <f>_xlfn.XLOOKUP(tblOrders[[#This Row],[OrderID]], tblShipping[OrderID], tblShipping[ShipMode])</f>
        <v>Pickup</v>
      </c>
      <c r="R3785" t="str">
        <f>IFERROR(_xlfn.XLOOKUP(A3784, tblCustomers[CustomerID], tblCustomers[CustomerName]), "Not Found")</f>
        <v>Not Found</v>
      </c>
      <c r="S3785" t="str">
        <f>IF(tblOrders[[#This Row],[Sales]]&gt;1000000,"High Value","Standard")</f>
        <v>Standard</v>
      </c>
      <c r="T3785" t="str">
        <f>_xlfn.XLOOKUP(tblOrders[[#This Row],[ProductID]], tblProducts[ProductID], tblProducts[ProductName])</f>
        <v>Product 73</v>
      </c>
      <c r="U3785">
        <f>_xlfn.XLOOKUP(tblOrders[[#This Row],[SalesRepID]], tblSalesreps[RepID], tblSalesreps[Target])</f>
        <v>11347243</v>
      </c>
    </row>
    <row r="3786" spans="1:21">
      <c r="A3786" t="s">
        <v>4583</v>
      </c>
      <c r="B3786" s="7" t="s">
        <v>53</v>
      </c>
      <c r="C3786" t="s">
        <v>77</v>
      </c>
      <c r="D3786" t="s">
        <v>744</v>
      </c>
      <c r="E3786" t="s">
        <v>186</v>
      </c>
      <c r="F3786" t="s">
        <v>88</v>
      </c>
      <c r="G3786">
        <v>2</v>
      </c>
      <c r="H3786">
        <v>0.1</v>
      </c>
      <c r="I3786" s="2">
        <v>248635.8</v>
      </c>
      <c r="J3786" t="str">
        <f>_xlfn.XLOOKUP(tblOrders[[#This Row],[CustomerID]], tblCustomers[CustomerID], tblCustomers[CustomerName])</f>
        <v>Customer 149</v>
      </c>
      <c r="K3786" t="str">
        <f>_xlfn.XLOOKUP(tblOrders[[#This Row],[CustomerID]], tblCustomers[CustomerID], tblCustomers[Segment])</f>
        <v>SME</v>
      </c>
      <c r="L3786" t="str">
        <f>_xlfn.XLOOKUP(tblOrders[[#This Row],[ProductID]], tblProducts[ProductID], tblProducts[Category])</f>
        <v>Electronics</v>
      </c>
      <c r="M3786">
        <f>_xlfn.XLOOKUP(tblOrders[[#This Row],[ProductID]], tblProducts[ProductID], tblProducts[CostPrice])</f>
        <v>37361</v>
      </c>
      <c r="N3786">
        <f>tblOrders[[#This Row],[Sales]]-(tblOrders[[#This Row],[CostPrice]]*tblOrders[[#This Row],[Quantity]])</f>
        <v>173913.8</v>
      </c>
      <c r="O3786" t="str">
        <f>TEXT(tblOrders[[#This Row],[Date]],"mmm-yyyy")</f>
        <v>Apr-2025</v>
      </c>
      <c r="P3786" t="str">
        <f>_xlfn.XLOOKUP(tblOrders[[#This Row],[OrderID]], tblReturns[OrderID], tblReturns[Returned])</f>
        <v>No</v>
      </c>
      <c r="Q3786" t="str">
        <f>_xlfn.XLOOKUP(tblOrders[[#This Row],[OrderID]], tblShipping[OrderID], tblShipping[ShipMode])</f>
        <v>Express</v>
      </c>
      <c r="R3786" t="str">
        <f>IFERROR(_xlfn.XLOOKUP(A3785, tblCustomers[CustomerID], tblCustomers[CustomerName]), "Not Found")</f>
        <v>Not Found</v>
      </c>
      <c r="S3786" t="str">
        <f>IF(tblOrders[[#This Row],[Sales]]&gt;1000000,"High Value","Standard")</f>
        <v>Standard</v>
      </c>
      <c r="T3786" t="str">
        <f>_xlfn.XLOOKUP(tblOrders[[#This Row],[ProductID]], tblProducts[ProductID], tblProducts[ProductName])</f>
        <v>Product 72</v>
      </c>
      <c r="U3786">
        <f>_xlfn.XLOOKUP(tblOrders[[#This Row],[SalesRepID]], tblSalesreps[RepID], tblSalesreps[Target])</f>
        <v>15141830</v>
      </c>
    </row>
    <row r="3787" spans="1:21">
      <c r="A3787" t="s">
        <v>4584</v>
      </c>
      <c r="B3787" s="7" t="s">
        <v>1031</v>
      </c>
      <c r="C3787" t="s">
        <v>399</v>
      </c>
      <c r="D3787" t="s">
        <v>566</v>
      </c>
      <c r="E3787" t="s">
        <v>119</v>
      </c>
      <c r="F3787" t="s">
        <v>26</v>
      </c>
      <c r="G3787">
        <v>3</v>
      </c>
      <c r="H3787">
        <v>0.2</v>
      </c>
      <c r="I3787" s="2">
        <v>180062.4</v>
      </c>
      <c r="J3787" t="str">
        <f>_xlfn.XLOOKUP(tblOrders[[#This Row],[CustomerID]], tblCustomers[CustomerID], tblCustomers[CustomerName])</f>
        <v>Customer 26</v>
      </c>
      <c r="K3787" t="str">
        <f>_xlfn.XLOOKUP(tblOrders[[#This Row],[CustomerID]], tblCustomers[CustomerID], tblCustomers[Segment])</f>
        <v>SME</v>
      </c>
      <c r="L3787" t="str">
        <f>_xlfn.XLOOKUP(tblOrders[[#This Row],[ProductID]], tblProducts[ProductID], tblProducts[Category])</f>
        <v>Electronics</v>
      </c>
      <c r="M3787">
        <f>_xlfn.XLOOKUP(tblOrders[[#This Row],[ProductID]], tblProducts[ProductID], tblProducts[CostPrice])</f>
        <v>26222</v>
      </c>
      <c r="N3787">
        <f>tblOrders[[#This Row],[Sales]]-(tblOrders[[#This Row],[CostPrice]]*tblOrders[[#This Row],[Quantity]])</f>
        <v>101396.4</v>
      </c>
      <c r="O3787" t="str">
        <f>TEXT(tblOrders[[#This Row],[Date]],"mmm-yyyy")</f>
        <v>Aug-2025</v>
      </c>
      <c r="P3787" t="str">
        <f>_xlfn.XLOOKUP(tblOrders[[#This Row],[OrderID]], tblReturns[OrderID], tblReturns[Returned])</f>
        <v>No</v>
      </c>
      <c r="Q3787" t="str">
        <f>_xlfn.XLOOKUP(tblOrders[[#This Row],[OrderID]], tblShipping[OrderID], tblShipping[ShipMode])</f>
        <v>Standard</v>
      </c>
      <c r="R3787" t="str">
        <f>IFERROR(_xlfn.XLOOKUP(A3786, tblCustomers[CustomerID], tblCustomers[CustomerName]), "Not Found")</f>
        <v>Not Found</v>
      </c>
      <c r="S3787" t="str">
        <f>IF(tblOrders[[#This Row],[Sales]]&gt;1000000,"High Value","Standard")</f>
        <v>Standard</v>
      </c>
      <c r="T3787" t="str">
        <f>_xlfn.XLOOKUP(tblOrders[[#This Row],[ProductID]], tblProducts[ProductID], tblProducts[ProductName])</f>
        <v>Product 87</v>
      </c>
      <c r="U3787">
        <f>_xlfn.XLOOKUP(tblOrders[[#This Row],[SalesRepID]], tblSalesreps[RepID], tblSalesreps[Target])</f>
        <v>5886694</v>
      </c>
    </row>
    <row r="3788" spans="1:21">
      <c r="A3788" t="s">
        <v>4585</v>
      </c>
      <c r="B3788" s="7" t="s">
        <v>542</v>
      </c>
      <c r="C3788" t="s">
        <v>1973</v>
      </c>
      <c r="D3788" t="s">
        <v>44</v>
      </c>
      <c r="E3788" t="s">
        <v>35</v>
      </c>
      <c r="F3788" t="s">
        <v>88</v>
      </c>
      <c r="G3788">
        <v>6</v>
      </c>
      <c r="H3788">
        <v>0.05</v>
      </c>
      <c r="I3788" s="2">
        <v>534500.4</v>
      </c>
      <c r="J3788" t="str">
        <f>_xlfn.XLOOKUP(tblOrders[[#This Row],[CustomerID]], tblCustomers[CustomerID], tblCustomers[CustomerName])</f>
        <v>Customer 50</v>
      </c>
      <c r="K3788" t="str">
        <f>_xlfn.XLOOKUP(tblOrders[[#This Row],[CustomerID]], tblCustomers[CustomerID], tblCustomers[Segment])</f>
        <v>SME</v>
      </c>
      <c r="L3788" t="str">
        <f>_xlfn.XLOOKUP(tblOrders[[#This Row],[ProductID]], tblProducts[ProductID], tblProducts[Category])</f>
        <v>Furniture</v>
      </c>
      <c r="M3788">
        <f>_xlfn.XLOOKUP(tblOrders[[#This Row],[ProductID]], tblProducts[ProductID], tblProducts[CostPrice])</f>
        <v>48953</v>
      </c>
      <c r="N3788">
        <f>tblOrders[[#This Row],[Sales]]-(tblOrders[[#This Row],[CostPrice]]*tblOrders[[#This Row],[Quantity]])</f>
        <v>240782.40000000002</v>
      </c>
      <c r="O3788" t="str">
        <f>TEXT(tblOrders[[#This Row],[Date]],"mmm-yyyy")</f>
        <v>Jan-2025</v>
      </c>
      <c r="P3788" t="str">
        <f>_xlfn.XLOOKUP(tblOrders[[#This Row],[OrderID]], tblReturns[OrderID], tblReturns[Returned])</f>
        <v>No</v>
      </c>
      <c r="Q3788" t="str">
        <f>_xlfn.XLOOKUP(tblOrders[[#This Row],[OrderID]], tblShipping[OrderID], tblShipping[ShipMode])</f>
        <v>Express</v>
      </c>
      <c r="R3788" t="str">
        <f>IFERROR(_xlfn.XLOOKUP(A3787, tblCustomers[CustomerID], tblCustomers[CustomerName]), "Not Found")</f>
        <v>Not Found</v>
      </c>
      <c r="S3788" t="str">
        <f>IF(tblOrders[[#This Row],[Sales]]&gt;1000000,"High Value","Standard")</f>
        <v>Standard</v>
      </c>
      <c r="T3788" t="str">
        <f>_xlfn.XLOOKUP(tblOrders[[#This Row],[ProductID]], tblProducts[ProductID], tblProducts[ProductName])</f>
        <v>Product 56</v>
      </c>
      <c r="U3788">
        <f>_xlfn.XLOOKUP(tblOrders[[#This Row],[SalesRepID]], tblSalesreps[RepID], tblSalesreps[Target])</f>
        <v>19619177</v>
      </c>
    </row>
    <row r="3789" spans="1:21">
      <c r="A3789" t="s">
        <v>4586</v>
      </c>
      <c r="B3789" s="7" t="s">
        <v>1683</v>
      </c>
      <c r="C3789" t="s">
        <v>1444</v>
      </c>
      <c r="D3789" t="s">
        <v>318</v>
      </c>
      <c r="E3789" t="s">
        <v>56</v>
      </c>
      <c r="F3789" t="s">
        <v>88</v>
      </c>
      <c r="G3789">
        <v>8</v>
      </c>
      <c r="H3789">
        <v>0</v>
      </c>
      <c r="I3789" s="2">
        <v>785880</v>
      </c>
      <c r="J3789" t="str">
        <f>_xlfn.XLOOKUP(tblOrders[[#This Row],[CustomerID]], tblCustomers[CustomerID], tblCustomers[CustomerName])</f>
        <v>Customer 6</v>
      </c>
      <c r="K3789" t="str">
        <f>_xlfn.XLOOKUP(tblOrders[[#This Row],[CustomerID]], tblCustomers[CustomerID], tblCustomers[Segment])</f>
        <v>Corporate</v>
      </c>
      <c r="L3789" t="str">
        <f>_xlfn.XLOOKUP(tblOrders[[#This Row],[ProductID]], tblProducts[ProductID], tblProducts[Category])</f>
        <v>Office</v>
      </c>
      <c r="M3789">
        <f>_xlfn.XLOOKUP(tblOrders[[#This Row],[ProductID]], tblProducts[ProductID], tblProducts[CostPrice])</f>
        <v>39205</v>
      </c>
      <c r="N3789">
        <f>tblOrders[[#This Row],[Sales]]-(tblOrders[[#This Row],[CostPrice]]*tblOrders[[#This Row],[Quantity]])</f>
        <v>472240</v>
      </c>
      <c r="O3789" t="str">
        <f>TEXT(tblOrders[[#This Row],[Date]],"mmm-yyyy")</f>
        <v>May-2025</v>
      </c>
      <c r="P3789" t="str">
        <f>_xlfn.XLOOKUP(tblOrders[[#This Row],[OrderID]], tblReturns[OrderID], tblReturns[Returned])</f>
        <v>No</v>
      </c>
      <c r="Q3789" t="str">
        <f>_xlfn.XLOOKUP(tblOrders[[#This Row],[OrderID]], tblShipping[OrderID], tblShipping[ShipMode])</f>
        <v>Pickup</v>
      </c>
      <c r="R3789" t="str">
        <f>IFERROR(_xlfn.XLOOKUP(A3788, tblCustomers[CustomerID], tblCustomers[CustomerName]), "Not Found")</f>
        <v>Not Found</v>
      </c>
      <c r="S3789" t="str">
        <f>IF(tblOrders[[#This Row],[Sales]]&gt;1000000,"High Value","Standard")</f>
        <v>Standard</v>
      </c>
      <c r="T3789" t="str">
        <f>_xlfn.XLOOKUP(tblOrders[[#This Row],[ProductID]], tblProducts[ProductID], tblProducts[ProductName])</f>
        <v>Product 74</v>
      </c>
      <c r="U3789">
        <f>_xlfn.XLOOKUP(tblOrders[[#This Row],[SalesRepID]], tblSalesreps[RepID], tblSalesreps[Target])</f>
        <v>14265630</v>
      </c>
    </row>
    <row r="3790" spans="1:21">
      <c r="A3790" t="s">
        <v>4587</v>
      </c>
      <c r="B3790" s="7" t="s">
        <v>1120</v>
      </c>
      <c r="C3790" t="s">
        <v>854</v>
      </c>
      <c r="D3790" t="s">
        <v>236</v>
      </c>
      <c r="E3790" t="s">
        <v>74</v>
      </c>
      <c r="F3790" t="s">
        <v>14</v>
      </c>
      <c r="G3790">
        <v>8</v>
      </c>
      <c r="H3790">
        <v>0</v>
      </c>
      <c r="I3790" s="2">
        <v>207408</v>
      </c>
      <c r="J3790" t="str">
        <f>_xlfn.XLOOKUP(tblOrders[[#This Row],[CustomerID]], tblCustomers[CustomerID], tblCustomers[CustomerName])</f>
        <v>Customer 91</v>
      </c>
      <c r="K3790" t="str">
        <f>_xlfn.XLOOKUP(tblOrders[[#This Row],[CustomerID]], tblCustomers[CustomerID], tblCustomers[Segment])</f>
        <v>Consumer</v>
      </c>
      <c r="L3790" t="str">
        <f>_xlfn.XLOOKUP(tblOrders[[#This Row],[ProductID]], tblProducts[ProductID], tblProducts[Category])</f>
        <v>Furniture</v>
      </c>
      <c r="M3790">
        <f>_xlfn.XLOOKUP(tblOrders[[#This Row],[ProductID]], tblProducts[ProductID], tblProducts[CostPrice])</f>
        <v>21756</v>
      </c>
      <c r="N3790">
        <f>tblOrders[[#This Row],[Sales]]-(tblOrders[[#This Row],[CostPrice]]*tblOrders[[#This Row],[Quantity]])</f>
        <v>33360</v>
      </c>
      <c r="O3790" t="str">
        <f>TEXT(tblOrders[[#This Row],[Date]],"mmm-yyyy")</f>
        <v>Jun-2025</v>
      </c>
      <c r="P3790" t="str">
        <f>_xlfn.XLOOKUP(tblOrders[[#This Row],[OrderID]], tblReturns[OrderID], tblReturns[Returned])</f>
        <v>No</v>
      </c>
      <c r="Q3790" t="str">
        <f>_xlfn.XLOOKUP(tblOrders[[#This Row],[OrderID]], tblShipping[OrderID], tblShipping[ShipMode])</f>
        <v>Pickup</v>
      </c>
      <c r="R3790" t="str">
        <f>IFERROR(_xlfn.XLOOKUP(A3789, tblCustomers[CustomerID], tblCustomers[CustomerName]), "Not Found")</f>
        <v>Not Found</v>
      </c>
      <c r="S3790" t="str">
        <f>IF(tblOrders[[#This Row],[Sales]]&gt;1000000,"High Value","Standard")</f>
        <v>Standard</v>
      </c>
      <c r="T3790" t="str">
        <f>_xlfn.XLOOKUP(tblOrders[[#This Row],[ProductID]], tblProducts[ProductID], tblProducts[ProductName])</f>
        <v>Product 41</v>
      </c>
      <c r="U3790">
        <f>_xlfn.XLOOKUP(tblOrders[[#This Row],[SalesRepID]], tblSalesreps[RepID], tblSalesreps[Target])</f>
        <v>7254801</v>
      </c>
    </row>
    <row r="3791" spans="1:21">
      <c r="A3791" t="s">
        <v>4588</v>
      </c>
      <c r="B3791" s="7" t="s">
        <v>1169</v>
      </c>
      <c r="C3791" t="s">
        <v>1525</v>
      </c>
      <c r="D3791" t="s">
        <v>308</v>
      </c>
      <c r="E3791" t="s">
        <v>165</v>
      </c>
      <c r="F3791" t="s">
        <v>51</v>
      </c>
      <c r="G3791">
        <v>8</v>
      </c>
      <c r="H3791">
        <v>0.05</v>
      </c>
      <c r="I3791" s="2">
        <v>408918</v>
      </c>
      <c r="J3791" t="str">
        <f>_xlfn.XLOOKUP(tblOrders[[#This Row],[CustomerID]], tblCustomers[CustomerID], tblCustomers[CustomerName])</f>
        <v>Customer 223</v>
      </c>
      <c r="K3791" t="str">
        <f>_xlfn.XLOOKUP(tblOrders[[#This Row],[CustomerID]], tblCustomers[CustomerID], tblCustomers[Segment])</f>
        <v>SME</v>
      </c>
      <c r="L3791" t="str">
        <f>_xlfn.XLOOKUP(tblOrders[[#This Row],[ProductID]], tblProducts[ProductID], tblProducts[Category])</f>
        <v>Furniture</v>
      </c>
      <c r="M3791">
        <f>_xlfn.XLOOKUP(tblOrders[[#This Row],[ProductID]], tblProducts[ProductID], tblProducts[CostPrice])</f>
        <v>27039</v>
      </c>
      <c r="N3791">
        <f>tblOrders[[#This Row],[Sales]]-(tblOrders[[#This Row],[CostPrice]]*tblOrders[[#This Row],[Quantity]])</f>
        <v>192606</v>
      </c>
      <c r="O3791" t="str">
        <f>TEXT(tblOrders[[#This Row],[Date]],"mmm-yyyy")</f>
        <v>Nov-2025</v>
      </c>
      <c r="P3791" t="str">
        <f>_xlfn.XLOOKUP(tblOrders[[#This Row],[OrderID]], tblReturns[OrderID], tblReturns[Returned])</f>
        <v>No</v>
      </c>
      <c r="Q3791" t="str">
        <f>_xlfn.XLOOKUP(tblOrders[[#This Row],[OrderID]], tblShipping[OrderID], tblShipping[ShipMode])</f>
        <v>Standard</v>
      </c>
      <c r="R3791" t="str">
        <f>IFERROR(_xlfn.XLOOKUP(A3790, tblCustomers[CustomerID], tblCustomers[CustomerName]), "Not Found")</f>
        <v>Not Found</v>
      </c>
      <c r="S3791" t="str">
        <f>IF(tblOrders[[#This Row],[Sales]]&gt;1000000,"High Value","Standard")</f>
        <v>Standard</v>
      </c>
      <c r="T3791" t="str">
        <f>_xlfn.XLOOKUP(tblOrders[[#This Row],[ProductID]], tblProducts[ProductID], tblProducts[ProductName])</f>
        <v>Product 13</v>
      </c>
      <c r="U3791">
        <f>_xlfn.XLOOKUP(tblOrders[[#This Row],[SalesRepID]], tblSalesreps[RepID], tblSalesreps[Target])</f>
        <v>16839910</v>
      </c>
    </row>
    <row r="3792" spans="1:21">
      <c r="A3792" t="s">
        <v>4589</v>
      </c>
      <c r="B3792" s="7" t="s">
        <v>1330</v>
      </c>
      <c r="C3792" t="s">
        <v>556</v>
      </c>
      <c r="D3792" t="s">
        <v>617</v>
      </c>
      <c r="E3792" t="s">
        <v>202</v>
      </c>
      <c r="F3792" t="s">
        <v>51</v>
      </c>
      <c r="G3792">
        <v>9</v>
      </c>
      <c r="H3792">
        <v>0.2</v>
      </c>
      <c r="I3792" s="2">
        <v>310240.8</v>
      </c>
      <c r="J3792" t="str">
        <f>_xlfn.XLOOKUP(tblOrders[[#This Row],[CustomerID]], tblCustomers[CustomerID], tblCustomers[CustomerName])</f>
        <v>Customer 72</v>
      </c>
      <c r="K3792" t="str">
        <f>_xlfn.XLOOKUP(tblOrders[[#This Row],[CustomerID]], tblCustomers[CustomerID], tblCustomers[Segment])</f>
        <v>Corporate</v>
      </c>
      <c r="L3792" t="str">
        <f>_xlfn.XLOOKUP(tblOrders[[#This Row],[ProductID]], tblProducts[ProductID], tblProducts[Category])</f>
        <v>Home</v>
      </c>
      <c r="M3792">
        <f>_xlfn.XLOOKUP(tblOrders[[#This Row],[ProductID]], tblProducts[ProductID], tblProducts[CostPrice])</f>
        <v>61495</v>
      </c>
      <c r="N3792">
        <f>tblOrders[[#This Row],[Sales]]-(tblOrders[[#This Row],[CostPrice]]*tblOrders[[#This Row],[Quantity]])</f>
        <v>-243214.2</v>
      </c>
      <c r="O3792" t="str">
        <f>TEXT(tblOrders[[#This Row],[Date]],"mmm-yyyy")</f>
        <v>Feb-2025</v>
      </c>
      <c r="P3792" t="str">
        <f>_xlfn.XLOOKUP(tblOrders[[#This Row],[OrderID]], tblReturns[OrderID], tblReturns[Returned])</f>
        <v>No</v>
      </c>
      <c r="Q3792" t="str">
        <f>_xlfn.XLOOKUP(tblOrders[[#This Row],[OrderID]], tblShipping[OrderID], tblShipping[ShipMode])</f>
        <v>Standard</v>
      </c>
      <c r="R3792" t="str">
        <f>IFERROR(_xlfn.XLOOKUP(A3791, tblCustomers[CustomerID], tblCustomers[CustomerName]), "Not Found")</f>
        <v>Not Found</v>
      </c>
      <c r="S3792" t="str">
        <f>IF(tblOrders[[#This Row],[Sales]]&gt;1000000,"High Value","Standard")</f>
        <v>Standard</v>
      </c>
      <c r="T3792" t="str">
        <f>_xlfn.XLOOKUP(tblOrders[[#This Row],[ProductID]], tblProducts[ProductID], tblProducts[ProductName])</f>
        <v>Product 45</v>
      </c>
      <c r="U3792">
        <f>_xlfn.XLOOKUP(tblOrders[[#This Row],[SalesRepID]], tblSalesreps[RepID], tblSalesreps[Target])</f>
        <v>10652665</v>
      </c>
    </row>
    <row r="3793" spans="1:21">
      <c r="A3793" t="s">
        <v>4590</v>
      </c>
      <c r="B3793" s="7" t="s">
        <v>799</v>
      </c>
      <c r="C3793" t="s">
        <v>63</v>
      </c>
      <c r="D3793" t="s">
        <v>1230</v>
      </c>
      <c r="E3793" t="s">
        <v>105</v>
      </c>
      <c r="F3793" t="s">
        <v>14</v>
      </c>
      <c r="G3793">
        <v>5</v>
      </c>
      <c r="H3793">
        <v>0</v>
      </c>
      <c r="I3793" s="2">
        <v>38920</v>
      </c>
      <c r="J3793" t="str">
        <f>_xlfn.XLOOKUP(tblOrders[[#This Row],[CustomerID]], tblCustomers[CustomerID], tblCustomers[CustomerName])</f>
        <v>Customer 44</v>
      </c>
      <c r="K3793" t="str">
        <f>_xlfn.XLOOKUP(tblOrders[[#This Row],[CustomerID]], tblCustomers[CustomerID], tblCustomers[Segment])</f>
        <v>Consumer</v>
      </c>
      <c r="L3793" t="str">
        <f>_xlfn.XLOOKUP(tblOrders[[#This Row],[ProductID]], tblProducts[ProductID], tblProducts[Category])</f>
        <v>Furniture</v>
      </c>
      <c r="M3793">
        <f>_xlfn.XLOOKUP(tblOrders[[#This Row],[ProductID]], tblProducts[ProductID], tblProducts[CostPrice])</f>
        <v>48520</v>
      </c>
      <c r="N3793">
        <f>tblOrders[[#This Row],[Sales]]-(tblOrders[[#This Row],[CostPrice]]*tblOrders[[#This Row],[Quantity]])</f>
        <v>-203680</v>
      </c>
      <c r="O3793" t="str">
        <f>TEXT(tblOrders[[#This Row],[Date]],"mmm-yyyy")</f>
        <v>Sep-2025</v>
      </c>
      <c r="P3793" t="str">
        <f>_xlfn.XLOOKUP(tblOrders[[#This Row],[OrderID]], tblReturns[OrderID], tblReturns[Returned])</f>
        <v>Yes</v>
      </c>
      <c r="Q3793" t="str">
        <f>_xlfn.XLOOKUP(tblOrders[[#This Row],[OrderID]], tblShipping[OrderID], tblShipping[ShipMode])</f>
        <v>Express</v>
      </c>
      <c r="R3793" t="str">
        <f>IFERROR(_xlfn.XLOOKUP(A3792, tblCustomers[CustomerID], tblCustomers[CustomerName]), "Not Found")</f>
        <v>Not Found</v>
      </c>
      <c r="S3793" t="str">
        <f>IF(tblOrders[[#This Row],[Sales]]&gt;1000000,"High Value","Standard")</f>
        <v>Standard</v>
      </c>
      <c r="T3793" t="str">
        <f>_xlfn.XLOOKUP(tblOrders[[#This Row],[ProductID]], tblProducts[ProductID], tblProducts[ProductName])</f>
        <v>Product 73</v>
      </c>
      <c r="U3793">
        <f>_xlfn.XLOOKUP(tblOrders[[#This Row],[SalesRepID]], tblSalesreps[RepID], tblSalesreps[Target])</f>
        <v>8698154</v>
      </c>
    </row>
    <row r="3794" spans="1:21">
      <c r="A3794" t="s">
        <v>4591</v>
      </c>
      <c r="B3794" s="7" t="s">
        <v>1260</v>
      </c>
      <c r="C3794" t="s">
        <v>453</v>
      </c>
      <c r="D3794" t="s">
        <v>321</v>
      </c>
      <c r="E3794" t="s">
        <v>79</v>
      </c>
      <c r="F3794" t="s">
        <v>20</v>
      </c>
      <c r="G3794">
        <v>4</v>
      </c>
      <c r="H3794">
        <v>0</v>
      </c>
      <c r="I3794" s="2">
        <v>454556</v>
      </c>
      <c r="J3794" t="str">
        <f>_xlfn.XLOOKUP(tblOrders[[#This Row],[CustomerID]], tblCustomers[CustomerID], tblCustomers[CustomerName])</f>
        <v>Customer 192</v>
      </c>
      <c r="K3794" t="str">
        <f>_xlfn.XLOOKUP(tblOrders[[#This Row],[CustomerID]], tblCustomers[CustomerID], tblCustomers[Segment])</f>
        <v>Corporate</v>
      </c>
      <c r="L3794" t="str">
        <f>_xlfn.XLOOKUP(tblOrders[[#This Row],[ProductID]], tblProducts[ProductID], tblProducts[Category])</f>
        <v>Home</v>
      </c>
      <c r="M3794">
        <f>_xlfn.XLOOKUP(tblOrders[[#This Row],[ProductID]], tblProducts[ProductID], tblProducts[CostPrice])</f>
        <v>70588</v>
      </c>
      <c r="N3794">
        <f>tblOrders[[#This Row],[Sales]]-(tblOrders[[#This Row],[CostPrice]]*tblOrders[[#This Row],[Quantity]])</f>
        <v>172204</v>
      </c>
      <c r="O3794" t="str">
        <f>TEXT(tblOrders[[#This Row],[Date]],"mmm-yyyy")</f>
        <v>May-2025</v>
      </c>
      <c r="P3794" t="str">
        <f>_xlfn.XLOOKUP(tblOrders[[#This Row],[OrderID]], tblReturns[OrderID], tblReturns[Returned])</f>
        <v>No</v>
      </c>
      <c r="Q3794" t="str">
        <f>_xlfn.XLOOKUP(tblOrders[[#This Row],[OrderID]], tblShipping[OrderID], tblShipping[ShipMode])</f>
        <v>Express</v>
      </c>
      <c r="R3794" t="str">
        <f>IFERROR(_xlfn.XLOOKUP(A3793, tblCustomers[CustomerID], tblCustomers[CustomerName]), "Not Found")</f>
        <v>Not Found</v>
      </c>
      <c r="S3794" t="str">
        <f>IF(tblOrders[[#This Row],[Sales]]&gt;1000000,"High Value","Standard")</f>
        <v>Standard</v>
      </c>
      <c r="T3794" t="str">
        <f>_xlfn.XLOOKUP(tblOrders[[#This Row],[ProductID]], tblProducts[ProductID], tblProducts[ProductName])</f>
        <v>Product 95</v>
      </c>
      <c r="U3794">
        <f>_xlfn.XLOOKUP(tblOrders[[#This Row],[SalesRepID]], tblSalesreps[RepID], tblSalesreps[Target])</f>
        <v>8592536</v>
      </c>
    </row>
    <row r="3795" spans="1:21">
      <c r="A3795" t="s">
        <v>4592</v>
      </c>
      <c r="B3795" s="7" t="s">
        <v>773</v>
      </c>
      <c r="C3795" t="s">
        <v>569</v>
      </c>
      <c r="D3795" t="s">
        <v>34</v>
      </c>
      <c r="E3795" t="s">
        <v>45</v>
      </c>
      <c r="F3795" t="s">
        <v>20</v>
      </c>
      <c r="G3795">
        <v>3</v>
      </c>
      <c r="H3795">
        <v>0</v>
      </c>
      <c r="I3795" s="2">
        <v>72003</v>
      </c>
      <c r="J3795" t="str">
        <f>_xlfn.XLOOKUP(tblOrders[[#This Row],[CustomerID]], tblCustomers[CustomerID], tblCustomers[CustomerName])</f>
        <v>Customer 64</v>
      </c>
      <c r="K3795" t="str">
        <f>_xlfn.XLOOKUP(tblOrders[[#This Row],[CustomerID]], tblCustomers[CustomerID], tblCustomers[Segment])</f>
        <v>Corporate</v>
      </c>
      <c r="L3795" t="str">
        <f>_xlfn.XLOOKUP(tblOrders[[#This Row],[ProductID]], tblProducts[ProductID], tblProducts[Category])</f>
        <v>Electronics</v>
      </c>
      <c r="M3795">
        <f>_xlfn.XLOOKUP(tblOrders[[#This Row],[ProductID]], tblProducts[ProductID], tblProducts[CostPrice])</f>
        <v>24518</v>
      </c>
      <c r="N3795">
        <f>tblOrders[[#This Row],[Sales]]-(tblOrders[[#This Row],[CostPrice]]*tblOrders[[#This Row],[Quantity]])</f>
        <v>-1551</v>
      </c>
      <c r="O3795" t="str">
        <f>TEXT(tblOrders[[#This Row],[Date]],"mmm-yyyy")</f>
        <v>Aug-2025</v>
      </c>
      <c r="P3795" t="str">
        <f>_xlfn.XLOOKUP(tblOrders[[#This Row],[OrderID]], tblReturns[OrderID], tblReturns[Returned])</f>
        <v>No</v>
      </c>
      <c r="Q3795" t="str">
        <f>_xlfn.XLOOKUP(tblOrders[[#This Row],[OrderID]], tblShipping[OrderID], tblShipping[ShipMode])</f>
        <v>Express</v>
      </c>
      <c r="R3795" t="str">
        <f>IFERROR(_xlfn.XLOOKUP(A3794, tblCustomers[CustomerID], tblCustomers[CustomerName]), "Not Found")</f>
        <v>Not Found</v>
      </c>
      <c r="S3795" t="str">
        <f>IF(tblOrders[[#This Row],[Sales]]&gt;1000000,"High Value","Standard")</f>
        <v>Standard</v>
      </c>
      <c r="T3795" t="str">
        <f>_xlfn.XLOOKUP(tblOrders[[#This Row],[ProductID]], tblProducts[ProductID], tblProducts[ProductName])</f>
        <v>Product 90</v>
      </c>
      <c r="U3795">
        <f>_xlfn.XLOOKUP(tblOrders[[#This Row],[SalesRepID]], tblSalesreps[RepID], tblSalesreps[Target])</f>
        <v>11319839</v>
      </c>
    </row>
    <row r="3796" spans="1:21">
      <c r="A3796" t="s">
        <v>4593</v>
      </c>
      <c r="B3796" s="7" t="s">
        <v>923</v>
      </c>
      <c r="C3796" t="s">
        <v>487</v>
      </c>
      <c r="D3796" t="s">
        <v>516</v>
      </c>
      <c r="E3796" t="s">
        <v>205</v>
      </c>
      <c r="F3796" t="s">
        <v>51</v>
      </c>
      <c r="G3796">
        <v>8</v>
      </c>
      <c r="H3796">
        <v>0.05</v>
      </c>
      <c r="I3796" s="2">
        <v>267877.2</v>
      </c>
      <c r="J3796" t="str">
        <f>_xlfn.XLOOKUP(tblOrders[[#This Row],[CustomerID]], tblCustomers[CustomerID], tblCustomers[CustomerName])</f>
        <v>Customer 297</v>
      </c>
      <c r="K3796" t="str">
        <f>_xlfn.XLOOKUP(tblOrders[[#This Row],[CustomerID]], tblCustomers[CustomerID], tblCustomers[Segment])</f>
        <v>Corporate</v>
      </c>
      <c r="L3796" t="str">
        <f>_xlfn.XLOOKUP(tblOrders[[#This Row],[ProductID]], tblProducts[ProductID], tblProducts[Category])</f>
        <v>Home</v>
      </c>
      <c r="M3796">
        <f>_xlfn.XLOOKUP(tblOrders[[#This Row],[ProductID]], tblProducts[ProductID], tblProducts[CostPrice])</f>
        <v>48408</v>
      </c>
      <c r="N3796">
        <f>tblOrders[[#This Row],[Sales]]-(tblOrders[[#This Row],[CostPrice]]*tblOrders[[#This Row],[Quantity]])</f>
        <v>-119386.79999999999</v>
      </c>
      <c r="O3796" t="str">
        <f>TEXT(tblOrders[[#This Row],[Date]],"mmm-yyyy")</f>
        <v>Feb-2025</v>
      </c>
      <c r="P3796" t="str">
        <f>_xlfn.XLOOKUP(tblOrders[[#This Row],[OrderID]], tblReturns[OrderID], tblReturns[Returned])</f>
        <v>No</v>
      </c>
      <c r="Q3796" t="str">
        <f>_xlfn.XLOOKUP(tblOrders[[#This Row],[OrderID]], tblShipping[OrderID], tblShipping[ShipMode])</f>
        <v>Express</v>
      </c>
      <c r="R3796" t="str">
        <f>IFERROR(_xlfn.XLOOKUP(A3795, tblCustomers[CustomerID], tblCustomers[CustomerName]), "Not Found")</f>
        <v>Not Found</v>
      </c>
      <c r="S3796" t="str">
        <f>IF(tblOrders[[#This Row],[Sales]]&gt;1000000,"High Value","Standard")</f>
        <v>Standard</v>
      </c>
      <c r="T3796" t="str">
        <f>_xlfn.XLOOKUP(tblOrders[[#This Row],[ProductID]], tblProducts[ProductID], tblProducts[ProductName])</f>
        <v>Product 12</v>
      </c>
      <c r="U3796">
        <f>_xlfn.XLOOKUP(tblOrders[[#This Row],[SalesRepID]], tblSalesreps[RepID], tblSalesreps[Target])</f>
        <v>16246424</v>
      </c>
    </row>
    <row r="3797" spans="1:21">
      <c r="A3797" t="s">
        <v>4594</v>
      </c>
      <c r="B3797" s="7" t="s">
        <v>887</v>
      </c>
      <c r="C3797" t="s">
        <v>540</v>
      </c>
      <c r="D3797" t="s">
        <v>64</v>
      </c>
      <c r="E3797" t="s">
        <v>205</v>
      </c>
      <c r="F3797" t="s">
        <v>88</v>
      </c>
      <c r="G3797">
        <v>8</v>
      </c>
      <c r="H3797">
        <v>0.05</v>
      </c>
      <c r="I3797" s="2">
        <v>226236.79999999999</v>
      </c>
      <c r="J3797" t="str">
        <f>_xlfn.XLOOKUP(tblOrders[[#This Row],[CustomerID]], tblCustomers[CustomerID], tblCustomers[CustomerName])</f>
        <v>Customer 103</v>
      </c>
      <c r="K3797" t="str">
        <f>_xlfn.XLOOKUP(tblOrders[[#This Row],[CustomerID]], tblCustomers[CustomerID], tblCustomers[Segment])</f>
        <v>Corporate</v>
      </c>
      <c r="L3797" t="str">
        <f>_xlfn.XLOOKUP(tblOrders[[#This Row],[ProductID]], tblProducts[ProductID], tblProducts[Category])</f>
        <v>Office</v>
      </c>
      <c r="M3797">
        <f>_xlfn.XLOOKUP(tblOrders[[#This Row],[ProductID]], tblProducts[ProductID], tblProducts[CostPrice])</f>
        <v>13311</v>
      </c>
      <c r="N3797">
        <f>tblOrders[[#This Row],[Sales]]-(tblOrders[[#This Row],[CostPrice]]*tblOrders[[#This Row],[Quantity]])</f>
        <v>119748.79999999999</v>
      </c>
      <c r="O3797" t="str">
        <f>TEXT(tblOrders[[#This Row],[Date]],"mmm-yyyy")</f>
        <v>Nov-2025</v>
      </c>
      <c r="P3797" t="str">
        <f>_xlfn.XLOOKUP(tblOrders[[#This Row],[OrderID]], tblReturns[OrderID], tblReturns[Returned])</f>
        <v>No</v>
      </c>
      <c r="Q3797" t="str">
        <f>_xlfn.XLOOKUP(tblOrders[[#This Row],[OrderID]], tblShipping[OrderID], tblShipping[ShipMode])</f>
        <v>Express</v>
      </c>
      <c r="R3797" t="str">
        <f>IFERROR(_xlfn.XLOOKUP(A3796, tblCustomers[CustomerID], tblCustomers[CustomerName]), "Not Found")</f>
        <v>Not Found</v>
      </c>
      <c r="S3797" t="str">
        <f>IF(tblOrders[[#This Row],[Sales]]&gt;1000000,"High Value","Standard")</f>
        <v>Standard</v>
      </c>
      <c r="T3797" t="str">
        <f>_xlfn.XLOOKUP(tblOrders[[#This Row],[ProductID]], tblProducts[ProductID], tblProducts[ProductName])</f>
        <v>Product 91</v>
      </c>
      <c r="U3797">
        <f>_xlfn.XLOOKUP(tblOrders[[#This Row],[SalesRepID]], tblSalesreps[RepID], tblSalesreps[Target])</f>
        <v>16246424</v>
      </c>
    </row>
    <row r="3798" spans="1:21">
      <c r="A3798" t="s">
        <v>4595</v>
      </c>
      <c r="B3798" s="7" t="s">
        <v>1206</v>
      </c>
      <c r="C3798" t="s">
        <v>534</v>
      </c>
      <c r="D3798" t="s">
        <v>945</v>
      </c>
      <c r="E3798" t="s">
        <v>87</v>
      </c>
      <c r="F3798" t="s">
        <v>51</v>
      </c>
      <c r="G3798">
        <v>1</v>
      </c>
      <c r="H3798">
        <v>0.05</v>
      </c>
      <c r="I3798" s="2">
        <v>30881.65</v>
      </c>
      <c r="J3798" t="str">
        <f>_xlfn.XLOOKUP(tblOrders[[#This Row],[CustomerID]], tblCustomers[CustomerID], tblCustomers[CustomerName])</f>
        <v>Customer 66</v>
      </c>
      <c r="K3798" t="str">
        <f>_xlfn.XLOOKUP(tblOrders[[#This Row],[CustomerID]], tblCustomers[CustomerID], tblCustomers[Segment])</f>
        <v>Consumer</v>
      </c>
      <c r="L3798" t="str">
        <f>_xlfn.XLOOKUP(tblOrders[[#This Row],[ProductID]], tblProducts[ProductID], tblProducts[Category])</f>
        <v>Home</v>
      </c>
      <c r="M3798">
        <f>_xlfn.XLOOKUP(tblOrders[[#This Row],[ProductID]], tblProducts[ProductID], tblProducts[CostPrice])</f>
        <v>54711</v>
      </c>
      <c r="N3798">
        <f>tblOrders[[#This Row],[Sales]]-(tblOrders[[#This Row],[CostPrice]]*tblOrders[[#This Row],[Quantity]])</f>
        <v>-23829.35</v>
      </c>
      <c r="O3798" t="str">
        <f>TEXT(tblOrders[[#This Row],[Date]],"mmm-yyyy")</f>
        <v>Aug-2025</v>
      </c>
      <c r="P3798" t="str">
        <f>_xlfn.XLOOKUP(tblOrders[[#This Row],[OrderID]], tblReturns[OrderID], tblReturns[Returned])</f>
        <v>No</v>
      </c>
      <c r="Q3798" t="str">
        <f>_xlfn.XLOOKUP(tblOrders[[#This Row],[OrderID]], tblShipping[OrderID], tblShipping[ShipMode])</f>
        <v>Standard</v>
      </c>
      <c r="R3798" t="str">
        <f>IFERROR(_xlfn.XLOOKUP(A3797, tblCustomers[CustomerID], tblCustomers[CustomerName]), "Not Found")</f>
        <v>Not Found</v>
      </c>
      <c r="S3798" t="str">
        <f>IF(tblOrders[[#This Row],[Sales]]&gt;1000000,"High Value","Standard")</f>
        <v>Standard</v>
      </c>
      <c r="T3798" t="str">
        <f>_xlfn.XLOOKUP(tblOrders[[#This Row],[ProductID]], tblProducts[ProductID], tblProducts[ProductName])</f>
        <v>Product 38</v>
      </c>
      <c r="U3798">
        <f>_xlfn.XLOOKUP(tblOrders[[#This Row],[SalesRepID]], tblSalesreps[RepID], tblSalesreps[Target])</f>
        <v>18500989</v>
      </c>
    </row>
    <row r="3799" spans="1:21">
      <c r="A3799" t="s">
        <v>4596</v>
      </c>
      <c r="B3799" s="7" t="s">
        <v>1214</v>
      </c>
      <c r="C3799" t="s">
        <v>466</v>
      </c>
      <c r="D3799" t="s">
        <v>137</v>
      </c>
      <c r="E3799" t="s">
        <v>45</v>
      </c>
      <c r="F3799" t="s">
        <v>26</v>
      </c>
      <c r="G3799">
        <v>1</v>
      </c>
      <c r="H3799">
        <v>0.15</v>
      </c>
      <c r="I3799" s="2">
        <v>17247.349999999999</v>
      </c>
      <c r="J3799" t="str">
        <f>_xlfn.XLOOKUP(tblOrders[[#This Row],[CustomerID]], tblCustomers[CustomerID], tblCustomers[CustomerName])</f>
        <v>Customer 233</v>
      </c>
      <c r="K3799" t="str">
        <f>_xlfn.XLOOKUP(tblOrders[[#This Row],[CustomerID]], tblCustomers[CustomerID], tblCustomers[Segment])</f>
        <v>SME</v>
      </c>
      <c r="L3799" t="str">
        <f>_xlfn.XLOOKUP(tblOrders[[#This Row],[ProductID]], tblProducts[ProductID], tblProducts[Category])</f>
        <v>Home</v>
      </c>
      <c r="M3799">
        <f>_xlfn.XLOOKUP(tblOrders[[#This Row],[ProductID]], tblProducts[ProductID], tblProducts[CostPrice])</f>
        <v>26666</v>
      </c>
      <c r="N3799">
        <f>tblOrders[[#This Row],[Sales]]-(tblOrders[[#This Row],[CostPrice]]*tblOrders[[#This Row],[Quantity]])</f>
        <v>-9418.6500000000015</v>
      </c>
      <c r="O3799" t="str">
        <f>TEXT(tblOrders[[#This Row],[Date]],"mmm-yyyy")</f>
        <v>Nov-2025</v>
      </c>
      <c r="P3799" t="str">
        <f>_xlfn.XLOOKUP(tblOrders[[#This Row],[OrderID]], tblReturns[OrderID], tblReturns[Returned])</f>
        <v>No</v>
      </c>
      <c r="Q3799" t="str">
        <f>_xlfn.XLOOKUP(tblOrders[[#This Row],[OrderID]], tblShipping[OrderID], tblShipping[ShipMode])</f>
        <v>Standard</v>
      </c>
      <c r="R3799" t="str">
        <f>IFERROR(_xlfn.XLOOKUP(A3798, tblCustomers[CustomerID], tblCustomers[CustomerName]), "Not Found")</f>
        <v>Not Found</v>
      </c>
      <c r="S3799" t="str">
        <f>IF(tblOrders[[#This Row],[Sales]]&gt;1000000,"High Value","Standard")</f>
        <v>Standard</v>
      </c>
      <c r="T3799" t="str">
        <f>_xlfn.XLOOKUP(tblOrders[[#This Row],[ProductID]], tblProducts[ProductID], tblProducts[ProductName])</f>
        <v>Product 76</v>
      </c>
      <c r="U3799">
        <f>_xlfn.XLOOKUP(tblOrders[[#This Row],[SalesRepID]], tblSalesreps[RepID], tblSalesreps[Target])</f>
        <v>11319839</v>
      </c>
    </row>
    <row r="3800" spans="1:21">
      <c r="A3800" t="s">
        <v>4597</v>
      </c>
      <c r="B3800" s="7" t="s">
        <v>942</v>
      </c>
      <c r="C3800" t="s">
        <v>569</v>
      </c>
      <c r="D3800" t="s">
        <v>513</v>
      </c>
      <c r="E3800" t="s">
        <v>56</v>
      </c>
      <c r="F3800" t="s">
        <v>26</v>
      </c>
      <c r="G3800">
        <v>5</v>
      </c>
      <c r="H3800">
        <v>0.2</v>
      </c>
      <c r="I3800" s="2">
        <v>32016</v>
      </c>
      <c r="J3800" t="str">
        <f>_xlfn.XLOOKUP(tblOrders[[#This Row],[CustomerID]], tblCustomers[CustomerID], tblCustomers[CustomerName])</f>
        <v>Customer 64</v>
      </c>
      <c r="K3800" t="str">
        <f>_xlfn.XLOOKUP(tblOrders[[#This Row],[CustomerID]], tblCustomers[CustomerID], tblCustomers[Segment])</f>
        <v>Corporate</v>
      </c>
      <c r="L3800" t="str">
        <f>_xlfn.XLOOKUP(tblOrders[[#This Row],[ProductID]], tblProducts[ProductID], tblProducts[Category])</f>
        <v>Furniture</v>
      </c>
      <c r="M3800">
        <f>_xlfn.XLOOKUP(tblOrders[[#This Row],[ProductID]], tblProducts[ProductID], tblProducts[CostPrice])</f>
        <v>3310</v>
      </c>
      <c r="N3800">
        <f>tblOrders[[#This Row],[Sales]]-(tblOrders[[#This Row],[CostPrice]]*tblOrders[[#This Row],[Quantity]])</f>
        <v>15466</v>
      </c>
      <c r="O3800" t="str">
        <f>TEXT(tblOrders[[#This Row],[Date]],"mmm-yyyy")</f>
        <v>Oct-2025</v>
      </c>
      <c r="P3800" t="str">
        <f>_xlfn.XLOOKUP(tblOrders[[#This Row],[OrderID]], tblReturns[OrderID], tblReturns[Returned])</f>
        <v>No</v>
      </c>
      <c r="Q3800" t="str">
        <f>_xlfn.XLOOKUP(tblOrders[[#This Row],[OrderID]], tblShipping[OrderID], tblShipping[ShipMode])</f>
        <v>Standard</v>
      </c>
      <c r="R3800" t="str">
        <f>IFERROR(_xlfn.XLOOKUP(A3799, tblCustomers[CustomerID], tblCustomers[CustomerName]), "Not Found")</f>
        <v>Not Found</v>
      </c>
      <c r="S3800" t="str">
        <f>IF(tblOrders[[#This Row],[Sales]]&gt;1000000,"High Value","Standard")</f>
        <v>Standard</v>
      </c>
      <c r="T3800" t="str">
        <f>_xlfn.XLOOKUP(tblOrders[[#This Row],[ProductID]], tblProducts[ProductID], tblProducts[ProductName])</f>
        <v>Product 5</v>
      </c>
      <c r="U3800">
        <f>_xlfn.XLOOKUP(tblOrders[[#This Row],[SalesRepID]], tblSalesreps[RepID], tblSalesreps[Target])</f>
        <v>14265630</v>
      </c>
    </row>
    <row r="3801" spans="1:21">
      <c r="A3801" t="s">
        <v>4598</v>
      </c>
      <c r="B3801" s="7" t="s">
        <v>1260</v>
      </c>
      <c r="C3801" t="s">
        <v>1584</v>
      </c>
      <c r="D3801" t="s">
        <v>133</v>
      </c>
      <c r="E3801" t="s">
        <v>13</v>
      </c>
      <c r="F3801" t="s">
        <v>20</v>
      </c>
      <c r="G3801">
        <v>10</v>
      </c>
      <c r="H3801">
        <v>0.1</v>
      </c>
      <c r="I3801" s="2">
        <v>764595</v>
      </c>
      <c r="J3801" t="str">
        <f>_xlfn.XLOOKUP(tblOrders[[#This Row],[CustomerID]], tblCustomers[CustomerID], tblCustomers[CustomerName])</f>
        <v>Customer 209</v>
      </c>
      <c r="K3801" t="str">
        <f>_xlfn.XLOOKUP(tblOrders[[#This Row],[CustomerID]], tblCustomers[CustomerID], tblCustomers[Segment])</f>
        <v>Corporate</v>
      </c>
      <c r="L3801" t="str">
        <f>_xlfn.XLOOKUP(tblOrders[[#This Row],[ProductID]], tblProducts[ProductID], tblProducts[Category])</f>
        <v>Furniture</v>
      </c>
      <c r="M3801">
        <f>_xlfn.XLOOKUP(tblOrders[[#This Row],[ProductID]], tblProducts[ProductID], tblProducts[CostPrice])</f>
        <v>53604</v>
      </c>
      <c r="N3801">
        <f>tblOrders[[#This Row],[Sales]]-(tblOrders[[#This Row],[CostPrice]]*tblOrders[[#This Row],[Quantity]])</f>
        <v>228555</v>
      </c>
      <c r="O3801" t="str">
        <f>TEXT(tblOrders[[#This Row],[Date]],"mmm-yyyy")</f>
        <v>May-2025</v>
      </c>
      <c r="P3801" t="str">
        <f>_xlfn.XLOOKUP(tblOrders[[#This Row],[OrderID]], tblReturns[OrderID], tblReturns[Returned])</f>
        <v>No</v>
      </c>
      <c r="Q3801" t="str">
        <f>_xlfn.XLOOKUP(tblOrders[[#This Row],[OrderID]], tblShipping[OrderID], tblShipping[ShipMode])</f>
        <v>Pickup</v>
      </c>
      <c r="R3801" t="str">
        <f>IFERROR(_xlfn.XLOOKUP(A3800, tblCustomers[CustomerID], tblCustomers[CustomerName]), "Not Found")</f>
        <v>Not Found</v>
      </c>
      <c r="S3801" t="str">
        <f>IF(tblOrders[[#This Row],[Sales]]&gt;1000000,"High Value","Standard")</f>
        <v>Standard</v>
      </c>
      <c r="T3801" t="str">
        <f>_xlfn.XLOOKUP(tblOrders[[#This Row],[ProductID]], tblProducts[ProductID], tblProducts[ProductName])</f>
        <v>Product 6</v>
      </c>
      <c r="U3801">
        <f>_xlfn.XLOOKUP(tblOrders[[#This Row],[SalesRepID]], tblSalesreps[RepID], tblSalesreps[Target])</f>
        <v>11852878</v>
      </c>
    </row>
    <row r="3802" spans="1:21">
      <c r="A3802" t="s">
        <v>4599</v>
      </c>
      <c r="B3802" s="7" t="s">
        <v>381</v>
      </c>
      <c r="C3802" t="s">
        <v>239</v>
      </c>
      <c r="D3802" t="s">
        <v>141</v>
      </c>
      <c r="E3802" t="s">
        <v>197</v>
      </c>
      <c r="F3802" t="s">
        <v>51</v>
      </c>
      <c r="G3802">
        <v>9</v>
      </c>
      <c r="H3802">
        <v>0</v>
      </c>
      <c r="I3802" s="2">
        <v>842688</v>
      </c>
      <c r="J3802" t="str">
        <f>_xlfn.XLOOKUP(tblOrders[[#This Row],[CustomerID]], tblCustomers[CustomerID], tblCustomers[CustomerName])</f>
        <v>Customer 146</v>
      </c>
      <c r="K3802" t="str">
        <f>_xlfn.XLOOKUP(tblOrders[[#This Row],[CustomerID]], tblCustomers[CustomerID], tblCustomers[Segment])</f>
        <v>Consumer</v>
      </c>
      <c r="L3802" t="str">
        <f>_xlfn.XLOOKUP(tblOrders[[#This Row],[ProductID]], tblProducts[ProductID], tblProducts[Category])</f>
        <v>Home</v>
      </c>
      <c r="M3802">
        <f>_xlfn.XLOOKUP(tblOrders[[#This Row],[ProductID]], tblProducts[ProductID], tblProducts[CostPrice])</f>
        <v>32671</v>
      </c>
      <c r="N3802">
        <f>tblOrders[[#This Row],[Sales]]-(tblOrders[[#This Row],[CostPrice]]*tblOrders[[#This Row],[Quantity]])</f>
        <v>548649</v>
      </c>
      <c r="O3802" t="str">
        <f>TEXT(tblOrders[[#This Row],[Date]],"mmm-yyyy")</f>
        <v>Sep-2025</v>
      </c>
      <c r="P3802" t="str">
        <f>_xlfn.XLOOKUP(tblOrders[[#This Row],[OrderID]], tblReturns[OrderID], tblReturns[Returned])</f>
        <v>No</v>
      </c>
      <c r="Q3802" t="str">
        <f>_xlfn.XLOOKUP(tblOrders[[#This Row],[OrderID]], tblShipping[OrderID], tblShipping[ShipMode])</f>
        <v>Standard</v>
      </c>
      <c r="R3802" t="str">
        <f>IFERROR(_xlfn.XLOOKUP(A3801, tblCustomers[CustomerID], tblCustomers[CustomerName]), "Not Found")</f>
        <v>Not Found</v>
      </c>
      <c r="S3802" t="str">
        <f>IF(tblOrders[[#This Row],[Sales]]&gt;1000000,"High Value","Standard")</f>
        <v>Standard</v>
      </c>
      <c r="T3802" t="str">
        <f>_xlfn.XLOOKUP(tblOrders[[#This Row],[ProductID]], tblProducts[ProductID], tblProducts[ProductName])</f>
        <v>Product 80</v>
      </c>
      <c r="U3802">
        <f>_xlfn.XLOOKUP(tblOrders[[#This Row],[SalesRepID]], tblSalesreps[RepID], tblSalesreps[Target])</f>
        <v>19562258</v>
      </c>
    </row>
    <row r="3803" spans="1:21">
      <c r="A3803" t="s">
        <v>4600</v>
      </c>
      <c r="B3803" s="7" t="s">
        <v>1092</v>
      </c>
      <c r="C3803" t="s">
        <v>681</v>
      </c>
      <c r="D3803" t="s">
        <v>18</v>
      </c>
      <c r="E3803" t="s">
        <v>69</v>
      </c>
      <c r="F3803" t="s">
        <v>88</v>
      </c>
      <c r="G3803">
        <v>6</v>
      </c>
      <c r="H3803">
        <v>0.1</v>
      </c>
      <c r="I3803" s="2">
        <v>261208.8</v>
      </c>
      <c r="J3803" t="str">
        <f>_xlfn.XLOOKUP(tblOrders[[#This Row],[CustomerID]], tblCustomers[CustomerID], tblCustomers[CustomerName])</f>
        <v>Customer 88</v>
      </c>
      <c r="K3803" t="str">
        <f>_xlfn.XLOOKUP(tblOrders[[#This Row],[CustomerID]], tblCustomers[CustomerID], tblCustomers[Segment])</f>
        <v>SME</v>
      </c>
      <c r="L3803" t="str">
        <f>_xlfn.XLOOKUP(tblOrders[[#This Row],[ProductID]], tblProducts[ProductID], tblProducts[Category])</f>
        <v>Electronics</v>
      </c>
      <c r="M3803">
        <f>_xlfn.XLOOKUP(tblOrders[[#This Row],[ProductID]], tblProducts[ProductID], tblProducts[CostPrice])</f>
        <v>55008</v>
      </c>
      <c r="N3803">
        <f>tblOrders[[#This Row],[Sales]]-(tblOrders[[#This Row],[CostPrice]]*tblOrders[[#This Row],[Quantity]])</f>
        <v>-68839.200000000012</v>
      </c>
      <c r="O3803" t="str">
        <f>TEXT(tblOrders[[#This Row],[Date]],"mmm-yyyy")</f>
        <v>Dec-2025</v>
      </c>
      <c r="P3803" t="str">
        <f>_xlfn.XLOOKUP(tblOrders[[#This Row],[OrderID]], tblReturns[OrderID], tblReturns[Returned])</f>
        <v>No</v>
      </c>
      <c r="Q3803" t="str">
        <f>_xlfn.XLOOKUP(tblOrders[[#This Row],[OrderID]], tblShipping[OrderID], tblShipping[ShipMode])</f>
        <v>Standard</v>
      </c>
      <c r="R3803" t="str">
        <f>IFERROR(_xlfn.XLOOKUP(A3802, tblCustomers[CustomerID], tblCustomers[CustomerName]), "Not Found")</f>
        <v>Not Found</v>
      </c>
      <c r="S3803" t="str">
        <f>IF(tblOrders[[#This Row],[Sales]]&gt;1000000,"High Value","Standard")</f>
        <v>Standard</v>
      </c>
      <c r="T3803" t="str">
        <f>_xlfn.XLOOKUP(tblOrders[[#This Row],[ProductID]], tblProducts[ProductID], tblProducts[ProductName])</f>
        <v>Product 94</v>
      </c>
      <c r="U3803">
        <f>_xlfn.XLOOKUP(tblOrders[[#This Row],[SalesRepID]], tblSalesreps[RepID], tblSalesreps[Target])</f>
        <v>19473459</v>
      </c>
    </row>
    <row r="3804" spans="1:21">
      <c r="A3804" t="s">
        <v>4601</v>
      </c>
      <c r="B3804" s="7" t="s">
        <v>1017</v>
      </c>
      <c r="C3804" t="s">
        <v>311</v>
      </c>
      <c r="D3804" t="s">
        <v>255</v>
      </c>
      <c r="E3804" t="s">
        <v>202</v>
      </c>
      <c r="F3804" t="s">
        <v>88</v>
      </c>
      <c r="G3804">
        <v>1</v>
      </c>
      <c r="H3804">
        <v>0.15</v>
      </c>
      <c r="I3804" s="2">
        <v>43728.25</v>
      </c>
      <c r="J3804" t="str">
        <f>_xlfn.XLOOKUP(tblOrders[[#This Row],[CustomerID]], tblCustomers[CustomerID], tblCustomers[CustomerName])</f>
        <v>Customer 182</v>
      </c>
      <c r="K3804" t="str">
        <f>_xlfn.XLOOKUP(tblOrders[[#This Row],[CustomerID]], tblCustomers[CustomerID], tblCustomers[Segment])</f>
        <v>Consumer</v>
      </c>
      <c r="L3804" t="str">
        <f>_xlfn.XLOOKUP(tblOrders[[#This Row],[ProductID]], tblProducts[ProductID], tblProducts[Category])</f>
        <v>Electronics</v>
      </c>
      <c r="M3804">
        <f>_xlfn.XLOOKUP(tblOrders[[#This Row],[ProductID]], tblProducts[ProductID], tblProducts[CostPrice])</f>
        <v>58560</v>
      </c>
      <c r="N3804">
        <f>tblOrders[[#This Row],[Sales]]-(tblOrders[[#This Row],[CostPrice]]*tblOrders[[#This Row],[Quantity]])</f>
        <v>-14831.75</v>
      </c>
      <c r="O3804" t="str">
        <f>TEXT(tblOrders[[#This Row],[Date]],"mmm-yyyy")</f>
        <v>Nov-2025</v>
      </c>
      <c r="P3804" t="str">
        <f>_xlfn.XLOOKUP(tblOrders[[#This Row],[OrderID]], tblReturns[OrderID], tblReturns[Returned])</f>
        <v>No</v>
      </c>
      <c r="Q3804" t="str">
        <f>_xlfn.XLOOKUP(tblOrders[[#This Row],[OrderID]], tblShipping[OrderID], tblShipping[ShipMode])</f>
        <v>Pickup</v>
      </c>
      <c r="R3804" t="str">
        <f>IFERROR(_xlfn.XLOOKUP(A3803, tblCustomers[CustomerID], tblCustomers[CustomerName]), "Not Found")</f>
        <v>Not Found</v>
      </c>
      <c r="S3804" t="str">
        <f>IF(tblOrders[[#This Row],[Sales]]&gt;1000000,"High Value","Standard")</f>
        <v>Standard</v>
      </c>
      <c r="T3804" t="str">
        <f>_xlfn.XLOOKUP(tblOrders[[#This Row],[ProductID]], tblProducts[ProductID], tblProducts[ProductName])</f>
        <v>Product 79</v>
      </c>
      <c r="U3804">
        <f>_xlfn.XLOOKUP(tblOrders[[#This Row],[SalesRepID]], tblSalesreps[RepID], tblSalesreps[Target])</f>
        <v>10652665</v>
      </c>
    </row>
    <row r="3805" spans="1:21">
      <c r="A3805" t="s">
        <v>4602</v>
      </c>
      <c r="B3805" s="7" t="s">
        <v>562</v>
      </c>
      <c r="C3805" t="s">
        <v>311</v>
      </c>
      <c r="D3805" t="s">
        <v>817</v>
      </c>
      <c r="E3805" t="s">
        <v>119</v>
      </c>
      <c r="F3805" t="s">
        <v>20</v>
      </c>
      <c r="G3805">
        <v>7</v>
      </c>
      <c r="H3805">
        <v>0.15</v>
      </c>
      <c r="I3805" s="2">
        <v>36312.85</v>
      </c>
      <c r="J3805" t="str">
        <f>_xlfn.XLOOKUP(tblOrders[[#This Row],[CustomerID]], tblCustomers[CustomerID], tblCustomers[CustomerName])</f>
        <v>Customer 182</v>
      </c>
      <c r="K3805" t="str">
        <f>_xlfn.XLOOKUP(tblOrders[[#This Row],[CustomerID]], tblCustomers[CustomerID], tblCustomers[Segment])</f>
        <v>Consumer</v>
      </c>
      <c r="L3805" t="str">
        <f>_xlfn.XLOOKUP(tblOrders[[#This Row],[ProductID]], tblProducts[ProductID], tblProducts[Category])</f>
        <v>Furniture</v>
      </c>
      <c r="M3805">
        <f>_xlfn.XLOOKUP(tblOrders[[#This Row],[ProductID]], tblProducts[ProductID], tblProducts[CostPrice])</f>
        <v>11009</v>
      </c>
      <c r="N3805">
        <f>tblOrders[[#This Row],[Sales]]-(tblOrders[[#This Row],[CostPrice]]*tblOrders[[#This Row],[Quantity]])</f>
        <v>-40750.15</v>
      </c>
      <c r="O3805" t="str">
        <f>TEXT(tblOrders[[#This Row],[Date]],"mmm-yyyy")</f>
        <v>May-2025</v>
      </c>
      <c r="P3805" t="str">
        <f>_xlfn.XLOOKUP(tblOrders[[#This Row],[OrderID]], tblReturns[OrderID], tblReturns[Returned])</f>
        <v>No</v>
      </c>
      <c r="Q3805" t="str">
        <f>_xlfn.XLOOKUP(tblOrders[[#This Row],[OrderID]], tblShipping[OrderID], tblShipping[ShipMode])</f>
        <v>Express</v>
      </c>
      <c r="R3805" t="str">
        <f>IFERROR(_xlfn.XLOOKUP(A3804, tblCustomers[CustomerID], tblCustomers[CustomerName]), "Not Found")</f>
        <v>Not Found</v>
      </c>
      <c r="S3805" t="str">
        <f>IF(tblOrders[[#This Row],[Sales]]&gt;1000000,"High Value","Standard")</f>
        <v>Standard</v>
      </c>
      <c r="T3805" t="str">
        <f>_xlfn.XLOOKUP(tblOrders[[#This Row],[ProductID]], tblProducts[ProductID], tblProducts[ProductName])</f>
        <v>Product 99</v>
      </c>
      <c r="U3805">
        <f>_xlfn.XLOOKUP(tblOrders[[#This Row],[SalesRepID]], tblSalesreps[RepID], tblSalesreps[Target])</f>
        <v>5886694</v>
      </c>
    </row>
    <row r="3806" spans="1:21">
      <c r="A3806" t="s">
        <v>4603</v>
      </c>
      <c r="B3806" s="7" t="s">
        <v>1349</v>
      </c>
      <c r="C3806" t="s">
        <v>344</v>
      </c>
      <c r="D3806" t="s">
        <v>141</v>
      </c>
      <c r="E3806" t="s">
        <v>119</v>
      </c>
      <c r="F3806" t="s">
        <v>20</v>
      </c>
      <c r="G3806">
        <v>5</v>
      </c>
      <c r="H3806">
        <v>0.1</v>
      </c>
      <c r="I3806" s="2">
        <v>643995</v>
      </c>
      <c r="J3806" t="str">
        <f>_xlfn.XLOOKUP(tblOrders[[#This Row],[CustomerID]], tblCustomers[CustomerID], tblCustomers[CustomerName])</f>
        <v>Customer 68</v>
      </c>
      <c r="K3806" t="str">
        <f>_xlfn.XLOOKUP(tblOrders[[#This Row],[CustomerID]], tblCustomers[CustomerID], tblCustomers[Segment])</f>
        <v>Consumer</v>
      </c>
      <c r="L3806" t="str">
        <f>_xlfn.XLOOKUP(tblOrders[[#This Row],[ProductID]], tblProducts[ProductID], tblProducts[Category])</f>
        <v>Home</v>
      </c>
      <c r="M3806">
        <f>_xlfn.XLOOKUP(tblOrders[[#This Row],[ProductID]], tblProducts[ProductID], tblProducts[CostPrice])</f>
        <v>32671</v>
      </c>
      <c r="N3806">
        <f>tblOrders[[#This Row],[Sales]]-(tblOrders[[#This Row],[CostPrice]]*tblOrders[[#This Row],[Quantity]])</f>
        <v>480640</v>
      </c>
      <c r="O3806" t="str">
        <f>TEXT(tblOrders[[#This Row],[Date]],"mmm-yyyy")</f>
        <v>Aug-2025</v>
      </c>
      <c r="P3806" t="str">
        <f>_xlfn.XLOOKUP(tblOrders[[#This Row],[OrderID]], tblReturns[OrderID], tblReturns[Returned])</f>
        <v>No</v>
      </c>
      <c r="Q3806" t="str">
        <f>_xlfn.XLOOKUP(tblOrders[[#This Row],[OrderID]], tblShipping[OrderID], tblShipping[ShipMode])</f>
        <v>Pickup</v>
      </c>
      <c r="R3806" t="str">
        <f>IFERROR(_xlfn.XLOOKUP(A3805, tblCustomers[CustomerID], tblCustomers[CustomerName]), "Not Found")</f>
        <v>Not Found</v>
      </c>
      <c r="S3806" t="str">
        <f>IF(tblOrders[[#This Row],[Sales]]&gt;1000000,"High Value","Standard")</f>
        <v>Standard</v>
      </c>
      <c r="T3806" t="str">
        <f>_xlfn.XLOOKUP(tblOrders[[#This Row],[ProductID]], tblProducts[ProductID], tblProducts[ProductName])</f>
        <v>Product 80</v>
      </c>
      <c r="U3806">
        <f>_xlfn.XLOOKUP(tblOrders[[#This Row],[SalesRepID]], tblSalesreps[RepID], tblSalesreps[Target])</f>
        <v>5886694</v>
      </c>
    </row>
    <row r="3807" spans="1:21">
      <c r="A3807" t="s">
        <v>4604</v>
      </c>
      <c r="B3807" s="7" t="s">
        <v>972</v>
      </c>
      <c r="C3807" t="s">
        <v>681</v>
      </c>
      <c r="D3807" t="s">
        <v>137</v>
      </c>
      <c r="E3807" t="s">
        <v>87</v>
      </c>
      <c r="F3807" t="s">
        <v>14</v>
      </c>
      <c r="G3807">
        <v>6</v>
      </c>
      <c r="H3807">
        <v>0.15</v>
      </c>
      <c r="I3807" s="2">
        <v>64270.2</v>
      </c>
      <c r="J3807" t="str">
        <f>_xlfn.XLOOKUP(tblOrders[[#This Row],[CustomerID]], tblCustomers[CustomerID], tblCustomers[CustomerName])</f>
        <v>Customer 88</v>
      </c>
      <c r="K3807" t="str">
        <f>_xlfn.XLOOKUP(tblOrders[[#This Row],[CustomerID]], tblCustomers[CustomerID], tblCustomers[Segment])</f>
        <v>SME</v>
      </c>
      <c r="L3807" t="str">
        <f>_xlfn.XLOOKUP(tblOrders[[#This Row],[ProductID]], tblProducts[ProductID], tblProducts[Category])</f>
        <v>Home</v>
      </c>
      <c r="M3807">
        <f>_xlfn.XLOOKUP(tblOrders[[#This Row],[ProductID]], tblProducts[ProductID], tblProducts[CostPrice])</f>
        <v>26666</v>
      </c>
      <c r="N3807">
        <f>tblOrders[[#This Row],[Sales]]-(tblOrders[[#This Row],[CostPrice]]*tblOrders[[#This Row],[Quantity]])</f>
        <v>-95725.8</v>
      </c>
      <c r="O3807" t="str">
        <f>TEXT(tblOrders[[#This Row],[Date]],"mmm-yyyy")</f>
        <v>Feb-2025</v>
      </c>
      <c r="P3807" t="str">
        <f>_xlfn.XLOOKUP(tblOrders[[#This Row],[OrderID]], tblReturns[OrderID], tblReturns[Returned])</f>
        <v>No</v>
      </c>
      <c r="Q3807" t="str">
        <f>_xlfn.XLOOKUP(tblOrders[[#This Row],[OrderID]], tblShipping[OrderID], tblShipping[ShipMode])</f>
        <v>Pickup</v>
      </c>
      <c r="R3807" t="str">
        <f>IFERROR(_xlfn.XLOOKUP(A3806, tblCustomers[CustomerID], tblCustomers[CustomerName]), "Not Found")</f>
        <v>Not Found</v>
      </c>
      <c r="S3807" t="str">
        <f>IF(tblOrders[[#This Row],[Sales]]&gt;1000000,"High Value","Standard")</f>
        <v>Standard</v>
      </c>
      <c r="T3807" t="str">
        <f>_xlfn.XLOOKUP(tblOrders[[#This Row],[ProductID]], tblProducts[ProductID], tblProducts[ProductName])</f>
        <v>Product 76</v>
      </c>
      <c r="U3807">
        <f>_xlfn.XLOOKUP(tblOrders[[#This Row],[SalesRepID]], tblSalesreps[RepID], tblSalesreps[Target])</f>
        <v>18500989</v>
      </c>
    </row>
    <row r="3808" spans="1:21">
      <c r="A3808" t="s">
        <v>4605</v>
      </c>
      <c r="B3808" s="7" t="s">
        <v>1829</v>
      </c>
      <c r="C3808" t="s">
        <v>1188</v>
      </c>
      <c r="D3808" t="s">
        <v>178</v>
      </c>
      <c r="E3808" t="s">
        <v>197</v>
      </c>
      <c r="F3808" t="s">
        <v>88</v>
      </c>
      <c r="G3808">
        <v>10</v>
      </c>
      <c r="H3808">
        <v>0.2</v>
      </c>
      <c r="I3808" s="2">
        <v>527080</v>
      </c>
      <c r="J3808" t="str">
        <f>_xlfn.XLOOKUP(tblOrders[[#This Row],[CustomerID]], tblCustomers[CustomerID], tblCustomers[CustomerName])</f>
        <v>Customer 273</v>
      </c>
      <c r="K3808" t="str">
        <f>_xlfn.XLOOKUP(tblOrders[[#This Row],[CustomerID]], tblCustomers[CustomerID], tblCustomers[Segment])</f>
        <v>Consumer</v>
      </c>
      <c r="L3808" t="str">
        <f>_xlfn.XLOOKUP(tblOrders[[#This Row],[ProductID]], tblProducts[ProductID], tblProducts[Category])</f>
        <v>Office</v>
      </c>
      <c r="M3808">
        <f>_xlfn.XLOOKUP(tblOrders[[#This Row],[ProductID]], tblProducts[ProductID], tblProducts[CostPrice])</f>
        <v>46035</v>
      </c>
      <c r="N3808">
        <f>tblOrders[[#This Row],[Sales]]-(tblOrders[[#This Row],[CostPrice]]*tblOrders[[#This Row],[Quantity]])</f>
        <v>66730</v>
      </c>
      <c r="O3808" t="str">
        <f>TEXT(tblOrders[[#This Row],[Date]],"mmm-yyyy")</f>
        <v>Mar-2025</v>
      </c>
      <c r="P3808" t="str">
        <f>_xlfn.XLOOKUP(tblOrders[[#This Row],[OrderID]], tblReturns[OrderID], tblReturns[Returned])</f>
        <v>No</v>
      </c>
      <c r="Q3808" t="str">
        <f>_xlfn.XLOOKUP(tblOrders[[#This Row],[OrderID]], tblShipping[OrderID], tblShipping[ShipMode])</f>
        <v>Standard</v>
      </c>
      <c r="R3808" t="str">
        <f>IFERROR(_xlfn.XLOOKUP(A3807, tblCustomers[CustomerID], tblCustomers[CustomerName]), "Not Found")</f>
        <v>Not Found</v>
      </c>
      <c r="S3808" t="str">
        <f>IF(tblOrders[[#This Row],[Sales]]&gt;1000000,"High Value","Standard")</f>
        <v>Standard</v>
      </c>
      <c r="T3808" t="str">
        <f>_xlfn.XLOOKUP(tblOrders[[#This Row],[ProductID]], tblProducts[ProductID], tblProducts[ProductName])</f>
        <v>Product 84</v>
      </c>
      <c r="U3808">
        <f>_xlfn.XLOOKUP(tblOrders[[#This Row],[SalesRepID]], tblSalesreps[RepID], tblSalesreps[Target])</f>
        <v>19562258</v>
      </c>
    </row>
    <row r="3809" spans="1:21">
      <c r="A3809" t="s">
        <v>4606</v>
      </c>
      <c r="B3809" s="7" t="s">
        <v>536</v>
      </c>
      <c r="C3809" t="s">
        <v>77</v>
      </c>
      <c r="D3809" t="s">
        <v>223</v>
      </c>
      <c r="E3809" t="s">
        <v>202</v>
      </c>
      <c r="F3809" t="s">
        <v>88</v>
      </c>
      <c r="G3809">
        <v>8</v>
      </c>
      <c r="H3809">
        <v>0.2</v>
      </c>
      <c r="I3809" s="2">
        <v>293676.79999999999</v>
      </c>
      <c r="J3809" t="str">
        <f>_xlfn.XLOOKUP(tblOrders[[#This Row],[CustomerID]], tblCustomers[CustomerID], tblCustomers[CustomerName])</f>
        <v>Customer 149</v>
      </c>
      <c r="K3809" t="str">
        <f>_xlfn.XLOOKUP(tblOrders[[#This Row],[CustomerID]], tblCustomers[CustomerID], tblCustomers[Segment])</f>
        <v>SME</v>
      </c>
      <c r="L3809" t="str">
        <f>_xlfn.XLOOKUP(tblOrders[[#This Row],[ProductID]], tblProducts[ProductID], tblProducts[Category])</f>
        <v>Office</v>
      </c>
      <c r="M3809">
        <f>_xlfn.XLOOKUP(tblOrders[[#This Row],[ProductID]], tblProducts[ProductID], tblProducts[CostPrice])</f>
        <v>66106</v>
      </c>
      <c r="N3809">
        <f>tblOrders[[#This Row],[Sales]]-(tblOrders[[#This Row],[CostPrice]]*tblOrders[[#This Row],[Quantity]])</f>
        <v>-235171.20000000001</v>
      </c>
      <c r="O3809" t="str">
        <f>TEXT(tblOrders[[#This Row],[Date]],"mmm-yyyy")</f>
        <v>Apr-2025</v>
      </c>
      <c r="P3809" t="str">
        <f>_xlfn.XLOOKUP(tblOrders[[#This Row],[OrderID]], tblReturns[OrderID], tblReturns[Returned])</f>
        <v>No</v>
      </c>
      <c r="Q3809" t="str">
        <f>_xlfn.XLOOKUP(tblOrders[[#This Row],[OrderID]], tblShipping[OrderID], tblShipping[ShipMode])</f>
        <v>Pickup</v>
      </c>
      <c r="R3809" t="str">
        <f>IFERROR(_xlfn.XLOOKUP(A3808, tblCustomers[CustomerID], tblCustomers[CustomerName]), "Not Found")</f>
        <v>Not Found</v>
      </c>
      <c r="S3809" t="str">
        <f>IF(tblOrders[[#This Row],[Sales]]&gt;1000000,"High Value","Standard")</f>
        <v>Standard</v>
      </c>
      <c r="T3809" t="str">
        <f>_xlfn.XLOOKUP(tblOrders[[#This Row],[ProductID]], tblProducts[ProductID], tblProducts[ProductName])</f>
        <v>Product 58</v>
      </c>
      <c r="U3809">
        <f>_xlfn.XLOOKUP(tblOrders[[#This Row],[SalesRepID]], tblSalesreps[RepID], tblSalesreps[Target])</f>
        <v>10652665</v>
      </c>
    </row>
    <row r="3810" spans="1:21">
      <c r="A3810" t="s">
        <v>4607</v>
      </c>
      <c r="B3810" s="7" t="s">
        <v>615</v>
      </c>
      <c r="C3810" t="s">
        <v>67</v>
      </c>
      <c r="D3810" t="s">
        <v>817</v>
      </c>
      <c r="E3810" t="s">
        <v>56</v>
      </c>
      <c r="F3810" t="s">
        <v>51</v>
      </c>
      <c r="G3810">
        <v>1</v>
      </c>
      <c r="H3810">
        <v>0.05</v>
      </c>
      <c r="I3810" s="2">
        <v>107166.65</v>
      </c>
      <c r="J3810" t="str">
        <f>_xlfn.XLOOKUP(tblOrders[[#This Row],[CustomerID]], tblCustomers[CustomerID], tblCustomers[CustomerName])</f>
        <v>Customer 177</v>
      </c>
      <c r="K3810" t="str">
        <f>_xlfn.XLOOKUP(tblOrders[[#This Row],[CustomerID]], tblCustomers[CustomerID], tblCustomers[Segment])</f>
        <v>Corporate</v>
      </c>
      <c r="L3810" t="str">
        <f>_xlfn.XLOOKUP(tblOrders[[#This Row],[ProductID]], tblProducts[ProductID], tblProducts[Category])</f>
        <v>Furniture</v>
      </c>
      <c r="M3810">
        <f>_xlfn.XLOOKUP(tblOrders[[#This Row],[ProductID]], tblProducts[ProductID], tblProducts[CostPrice])</f>
        <v>11009</v>
      </c>
      <c r="N3810">
        <f>tblOrders[[#This Row],[Sales]]-(tblOrders[[#This Row],[CostPrice]]*tblOrders[[#This Row],[Quantity]])</f>
        <v>96157.65</v>
      </c>
      <c r="O3810" t="str">
        <f>TEXT(tblOrders[[#This Row],[Date]],"mmm-yyyy")</f>
        <v>Sep-2025</v>
      </c>
      <c r="P3810" t="str">
        <f>_xlfn.XLOOKUP(tblOrders[[#This Row],[OrderID]], tblReturns[OrderID], tblReturns[Returned])</f>
        <v>No</v>
      </c>
      <c r="Q3810" t="str">
        <f>_xlfn.XLOOKUP(tblOrders[[#This Row],[OrderID]], tblShipping[OrderID], tblShipping[ShipMode])</f>
        <v>Express</v>
      </c>
      <c r="R3810" t="str">
        <f>IFERROR(_xlfn.XLOOKUP(A3809, tblCustomers[CustomerID], tblCustomers[CustomerName]), "Not Found")</f>
        <v>Not Found</v>
      </c>
      <c r="S3810" t="str">
        <f>IF(tblOrders[[#This Row],[Sales]]&gt;1000000,"High Value","Standard")</f>
        <v>Standard</v>
      </c>
      <c r="T3810" t="str">
        <f>_xlfn.XLOOKUP(tblOrders[[#This Row],[ProductID]], tblProducts[ProductID], tblProducts[ProductName])</f>
        <v>Product 99</v>
      </c>
      <c r="U3810">
        <f>_xlfn.XLOOKUP(tblOrders[[#This Row],[SalesRepID]], tblSalesreps[RepID], tblSalesreps[Target])</f>
        <v>14265630</v>
      </c>
    </row>
    <row r="3811" spans="1:21">
      <c r="A3811" t="s">
        <v>4608</v>
      </c>
      <c r="B3811" s="7" t="s">
        <v>329</v>
      </c>
      <c r="C3811" t="s">
        <v>171</v>
      </c>
      <c r="D3811" t="s">
        <v>382</v>
      </c>
      <c r="E3811" t="s">
        <v>40</v>
      </c>
      <c r="F3811" t="s">
        <v>51</v>
      </c>
      <c r="G3811">
        <v>8</v>
      </c>
      <c r="H3811">
        <v>0.05</v>
      </c>
      <c r="I3811" s="2">
        <v>212389.6</v>
      </c>
      <c r="J3811" t="str">
        <f>_xlfn.XLOOKUP(tblOrders[[#This Row],[CustomerID]], tblCustomers[CustomerID], tblCustomers[CustomerName])</f>
        <v>Customer 251</v>
      </c>
      <c r="K3811" t="str">
        <f>_xlfn.XLOOKUP(tblOrders[[#This Row],[CustomerID]], tblCustomers[CustomerID], tblCustomers[Segment])</f>
        <v>Consumer</v>
      </c>
      <c r="L3811" t="str">
        <f>_xlfn.XLOOKUP(tblOrders[[#This Row],[ProductID]], tblProducts[ProductID], tblProducts[Category])</f>
        <v>Office</v>
      </c>
      <c r="M3811">
        <f>_xlfn.XLOOKUP(tblOrders[[#This Row],[ProductID]], tblProducts[ProductID], tblProducts[CostPrice])</f>
        <v>61777</v>
      </c>
      <c r="N3811">
        <f>tblOrders[[#This Row],[Sales]]-(tblOrders[[#This Row],[CostPrice]]*tblOrders[[#This Row],[Quantity]])</f>
        <v>-281826.40000000002</v>
      </c>
      <c r="O3811" t="str">
        <f>TEXT(tblOrders[[#This Row],[Date]],"mmm-yyyy")</f>
        <v>Nov-2025</v>
      </c>
      <c r="P3811" t="str">
        <f>_xlfn.XLOOKUP(tblOrders[[#This Row],[OrderID]], tblReturns[OrderID], tblReturns[Returned])</f>
        <v>No</v>
      </c>
      <c r="Q3811" t="str">
        <f>_xlfn.XLOOKUP(tblOrders[[#This Row],[OrderID]], tblShipping[OrderID], tblShipping[ShipMode])</f>
        <v>Express</v>
      </c>
      <c r="R3811" t="str">
        <f>IFERROR(_xlfn.XLOOKUP(A3810, tblCustomers[CustomerID], tblCustomers[CustomerName]), "Not Found")</f>
        <v>Not Found</v>
      </c>
      <c r="S3811" t="str">
        <f>IF(tblOrders[[#This Row],[Sales]]&gt;1000000,"High Value","Standard")</f>
        <v>Standard</v>
      </c>
      <c r="T3811" t="str">
        <f>_xlfn.XLOOKUP(tblOrders[[#This Row],[ProductID]], tblProducts[ProductID], tblProducts[ProductName])</f>
        <v>Product 65</v>
      </c>
      <c r="U3811">
        <f>_xlfn.XLOOKUP(tblOrders[[#This Row],[SalesRepID]], tblSalesreps[RepID], tblSalesreps[Target])</f>
        <v>6291486</v>
      </c>
    </row>
    <row r="3812" spans="1:21">
      <c r="A3812" t="s">
        <v>4609</v>
      </c>
      <c r="B3812" s="7" t="s">
        <v>212</v>
      </c>
      <c r="C3812" t="s">
        <v>304</v>
      </c>
      <c r="D3812" t="s">
        <v>1093</v>
      </c>
      <c r="E3812" t="s">
        <v>186</v>
      </c>
      <c r="F3812" t="s">
        <v>26</v>
      </c>
      <c r="G3812">
        <v>8</v>
      </c>
      <c r="H3812">
        <v>0.05</v>
      </c>
      <c r="I3812" s="2">
        <v>629926</v>
      </c>
      <c r="J3812" t="str">
        <f>_xlfn.XLOOKUP(tblOrders[[#This Row],[CustomerID]], tblCustomers[CustomerID], tblCustomers[CustomerName])</f>
        <v>Customer 278</v>
      </c>
      <c r="K3812" t="str">
        <f>_xlfn.XLOOKUP(tblOrders[[#This Row],[CustomerID]], tblCustomers[CustomerID], tblCustomers[Segment])</f>
        <v>Consumer</v>
      </c>
      <c r="L3812" t="str">
        <f>_xlfn.XLOOKUP(tblOrders[[#This Row],[ProductID]], tblProducts[ProductID], tblProducts[Category])</f>
        <v>Office</v>
      </c>
      <c r="M3812">
        <f>_xlfn.XLOOKUP(tblOrders[[#This Row],[ProductID]], tblProducts[ProductID], tblProducts[CostPrice])</f>
        <v>9813</v>
      </c>
      <c r="N3812">
        <f>tblOrders[[#This Row],[Sales]]-(tblOrders[[#This Row],[CostPrice]]*tblOrders[[#This Row],[Quantity]])</f>
        <v>551422</v>
      </c>
      <c r="O3812" t="str">
        <f>TEXT(tblOrders[[#This Row],[Date]],"mmm-yyyy")</f>
        <v>May-2025</v>
      </c>
      <c r="P3812" t="str">
        <f>_xlfn.XLOOKUP(tblOrders[[#This Row],[OrderID]], tblReturns[OrderID], tblReturns[Returned])</f>
        <v>No</v>
      </c>
      <c r="Q3812" t="str">
        <f>_xlfn.XLOOKUP(tblOrders[[#This Row],[OrderID]], tblShipping[OrderID], tblShipping[ShipMode])</f>
        <v>Standard</v>
      </c>
      <c r="R3812" t="str">
        <f>IFERROR(_xlfn.XLOOKUP(A3811, tblCustomers[CustomerID], tblCustomers[CustomerName]), "Not Found")</f>
        <v>Not Found</v>
      </c>
      <c r="S3812" t="str">
        <f>IF(tblOrders[[#This Row],[Sales]]&gt;1000000,"High Value","Standard")</f>
        <v>Standard</v>
      </c>
      <c r="T3812" t="str">
        <f>_xlfn.XLOOKUP(tblOrders[[#This Row],[ProductID]], tblProducts[ProductID], tblProducts[ProductName])</f>
        <v>Product 77</v>
      </c>
      <c r="U3812">
        <f>_xlfn.XLOOKUP(tblOrders[[#This Row],[SalesRepID]], tblSalesreps[RepID], tblSalesreps[Target])</f>
        <v>15141830</v>
      </c>
    </row>
    <row r="3813" spans="1:21">
      <c r="A3813" t="s">
        <v>4610</v>
      </c>
      <c r="B3813" s="7" t="s">
        <v>1605</v>
      </c>
      <c r="C3813" t="s">
        <v>487</v>
      </c>
      <c r="D3813" t="s">
        <v>321</v>
      </c>
      <c r="E3813" t="s">
        <v>119</v>
      </c>
      <c r="F3813" t="s">
        <v>51</v>
      </c>
      <c r="G3813">
        <v>4</v>
      </c>
      <c r="H3813">
        <v>0.15</v>
      </c>
      <c r="I3813" s="2">
        <v>139185.79999999999</v>
      </c>
      <c r="J3813" t="str">
        <f>_xlfn.XLOOKUP(tblOrders[[#This Row],[CustomerID]], tblCustomers[CustomerID], tblCustomers[CustomerName])</f>
        <v>Customer 297</v>
      </c>
      <c r="K3813" t="str">
        <f>_xlfn.XLOOKUP(tblOrders[[#This Row],[CustomerID]], tblCustomers[CustomerID], tblCustomers[Segment])</f>
        <v>Corporate</v>
      </c>
      <c r="L3813" t="str">
        <f>_xlfn.XLOOKUP(tblOrders[[#This Row],[ProductID]], tblProducts[ProductID], tblProducts[Category])</f>
        <v>Home</v>
      </c>
      <c r="M3813">
        <f>_xlfn.XLOOKUP(tblOrders[[#This Row],[ProductID]], tblProducts[ProductID], tblProducts[CostPrice])</f>
        <v>70588</v>
      </c>
      <c r="N3813">
        <f>tblOrders[[#This Row],[Sales]]-(tblOrders[[#This Row],[CostPrice]]*tblOrders[[#This Row],[Quantity]])</f>
        <v>-143166.20000000001</v>
      </c>
      <c r="O3813" t="str">
        <f>TEXT(tblOrders[[#This Row],[Date]],"mmm-yyyy")</f>
        <v>Jan-2025</v>
      </c>
      <c r="P3813" t="str">
        <f>_xlfn.XLOOKUP(tblOrders[[#This Row],[OrderID]], tblReturns[OrderID], tblReturns[Returned])</f>
        <v>No</v>
      </c>
      <c r="Q3813" t="str">
        <f>_xlfn.XLOOKUP(tblOrders[[#This Row],[OrderID]], tblShipping[OrderID], tblShipping[ShipMode])</f>
        <v>Standard</v>
      </c>
      <c r="R3813" t="str">
        <f>IFERROR(_xlfn.XLOOKUP(A3812, tblCustomers[CustomerID], tblCustomers[CustomerName]), "Not Found")</f>
        <v>Not Found</v>
      </c>
      <c r="S3813" t="str">
        <f>IF(tblOrders[[#This Row],[Sales]]&gt;1000000,"High Value","Standard")</f>
        <v>Standard</v>
      </c>
      <c r="T3813" t="str">
        <f>_xlfn.XLOOKUP(tblOrders[[#This Row],[ProductID]], tblProducts[ProductID], tblProducts[ProductName])</f>
        <v>Product 95</v>
      </c>
      <c r="U3813">
        <f>_xlfn.XLOOKUP(tblOrders[[#This Row],[SalesRepID]], tblSalesreps[RepID], tblSalesreps[Target])</f>
        <v>5886694</v>
      </c>
    </row>
    <row r="3814" spans="1:21">
      <c r="A3814" t="s">
        <v>4611</v>
      </c>
      <c r="B3814" s="7" t="s">
        <v>755</v>
      </c>
      <c r="C3814" t="s">
        <v>1475</v>
      </c>
      <c r="D3814" t="s">
        <v>272</v>
      </c>
      <c r="E3814" t="s">
        <v>205</v>
      </c>
      <c r="F3814" t="s">
        <v>20</v>
      </c>
      <c r="G3814">
        <v>7</v>
      </c>
      <c r="H3814">
        <v>0.15</v>
      </c>
      <c r="I3814" s="2">
        <v>414911.35</v>
      </c>
      <c r="J3814" t="str">
        <f>_xlfn.XLOOKUP(tblOrders[[#This Row],[CustomerID]], tblCustomers[CustomerID], tblCustomers[CustomerName])</f>
        <v>Customer 21</v>
      </c>
      <c r="K3814" t="str">
        <f>_xlfn.XLOOKUP(tblOrders[[#This Row],[CustomerID]], tblCustomers[CustomerID], tblCustomers[Segment])</f>
        <v>Corporate</v>
      </c>
      <c r="L3814" t="str">
        <f>_xlfn.XLOOKUP(tblOrders[[#This Row],[ProductID]], tblProducts[ProductID], tblProducts[Category])</f>
        <v>Furniture</v>
      </c>
      <c r="M3814">
        <f>_xlfn.XLOOKUP(tblOrders[[#This Row],[ProductID]], tblProducts[ProductID], tblProducts[CostPrice])</f>
        <v>48118</v>
      </c>
      <c r="N3814">
        <f>tblOrders[[#This Row],[Sales]]-(tblOrders[[#This Row],[CostPrice]]*tblOrders[[#This Row],[Quantity]])</f>
        <v>78085.349999999977</v>
      </c>
      <c r="O3814" t="str">
        <f>TEXT(tblOrders[[#This Row],[Date]],"mmm-yyyy")</f>
        <v>Apr-2025</v>
      </c>
      <c r="P3814" t="str">
        <f>_xlfn.XLOOKUP(tblOrders[[#This Row],[OrderID]], tblReturns[OrderID], tblReturns[Returned])</f>
        <v>No</v>
      </c>
      <c r="Q3814" t="str">
        <f>_xlfn.XLOOKUP(tblOrders[[#This Row],[OrderID]], tblShipping[OrderID], tblShipping[ShipMode])</f>
        <v>Standard</v>
      </c>
      <c r="R3814" t="str">
        <f>IFERROR(_xlfn.XLOOKUP(A3813, tblCustomers[CustomerID], tblCustomers[CustomerName]), "Not Found")</f>
        <v>Not Found</v>
      </c>
      <c r="S3814" t="str">
        <f>IF(tblOrders[[#This Row],[Sales]]&gt;1000000,"High Value","Standard")</f>
        <v>Standard</v>
      </c>
      <c r="T3814" t="str">
        <f>_xlfn.XLOOKUP(tblOrders[[#This Row],[ProductID]], tblProducts[ProductID], tblProducts[ProductName])</f>
        <v>Product 75</v>
      </c>
      <c r="U3814">
        <f>_xlfn.XLOOKUP(tblOrders[[#This Row],[SalesRepID]], tblSalesreps[RepID], tblSalesreps[Target])</f>
        <v>16246424</v>
      </c>
    </row>
    <row r="3815" spans="1:21">
      <c r="A3815" t="s">
        <v>4612</v>
      </c>
      <c r="B3815" s="7" t="s">
        <v>16</v>
      </c>
      <c r="C3815" t="s">
        <v>825</v>
      </c>
      <c r="D3815" t="s">
        <v>169</v>
      </c>
      <c r="E3815" t="s">
        <v>50</v>
      </c>
      <c r="F3815" t="s">
        <v>20</v>
      </c>
      <c r="G3815">
        <v>2</v>
      </c>
      <c r="H3815">
        <v>0.1</v>
      </c>
      <c r="I3815" s="2">
        <v>201677.4</v>
      </c>
      <c r="J3815" t="str">
        <f>_xlfn.XLOOKUP(tblOrders[[#This Row],[CustomerID]], tblCustomers[CustomerID], tblCustomers[CustomerName])</f>
        <v>Customer 250</v>
      </c>
      <c r="K3815" t="str">
        <f>_xlfn.XLOOKUP(tblOrders[[#This Row],[CustomerID]], tblCustomers[CustomerID], tblCustomers[Segment])</f>
        <v>SME</v>
      </c>
      <c r="L3815" t="str">
        <f>_xlfn.XLOOKUP(tblOrders[[#This Row],[ProductID]], tblProducts[ProductID], tblProducts[Category])</f>
        <v>Electronics</v>
      </c>
      <c r="M3815">
        <f>_xlfn.XLOOKUP(tblOrders[[#This Row],[ProductID]], tblProducts[ProductID], tblProducts[CostPrice])</f>
        <v>8587</v>
      </c>
      <c r="N3815">
        <f>tblOrders[[#This Row],[Sales]]-(tblOrders[[#This Row],[CostPrice]]*tblOrders[[#This Row],[Quantity]])</f>
        <v>184503.4</v>
      </c>
      <c r="O3815" t="str">
        <f>TEXT(tblOrders[[#This Row],[Date]],"mmm-yyyy")</f>
        <v>Apr-2025</v>
      </c>
      <c r="P3815" t="str">
        <f>_xlfn.XLOOKUP(tblOrders[[#This Row],[OrderID]], tblReturns[OrderID], tblReturns[Returned])</f>
        <v>No</v>
      </c>
      <c r="Q3815" t="str">
        <f>_xlfn.XLOOKUP(tblOrders[[#This Row],[OrderID]], tblShipping[OrderID], tblShipping[ShipMode])</f>
        <v>Express</v>
      </c>
      <c r="R3815" t="str">
        <f>IFERROR(_xlfn.XLOOKUP(A3814, tblCustomers[CustomerID], tblCustomers[CustomerName]), "Not Found")</f>
        <v>Not Found</v>
      </c>
      <c r="S3815" t="str">
        <f>IF(tblOrders[[#This Row],[Sales]]&gt;1000000,"High Value","Standard")</f>
        <v>Standard</v>
      </c>
      <c r="T3815" t="str">
        <f>_xlfn.XLOOKUP(tblOrders[[#This Row],[ProductID]], tblProducts[ProductID], tblProducts[ProductName])</f>
        <v>Product 9</v>
      </c>
      <c r="U3815">
        <f>_xlfn.XLOOKUP(tblOrders[[#This Row],[SalesRepID]], tblSalesreps[RepID], tblSalesreps[Target])</f>
        <v>17350666</v>
      </c>
    </row>
    <row r="3816" spans="1:21">
      <c r="A3816" t="s">
        <v>4613</v>
      </c>
      <c r="B3816" s="7" t="s">
        <v>1104</v>
      </c>
      <c r="C3816" t="s">
        <v>831</v>
      </c>
      <c r="D3816" t="s">
        <v>945</v>
      </c>
      <c r="E3816" t="s">
        <v>45</v>
      </c>
      <c r="F3816" t="s">
        <v>26</v>
      </c>
      <c r="G3816">
        <v>7</v>
      </c>
      <c r="H3816">
        <v>0.1</v>
      </c>
      <c r="I3816" s="2">
        <v>182473.2</v>
      </c>
      <c r="J3816" t="str">
        <f>_xlfn.XLOOKUP(tblOrders[[#This Row],[CustomerID]], tblCustomers[CustomerID], tblCustomers[CustomerName])</f>
        <v>Customer 246</v>
      </c>
      <c r="K3816" t="str">
        <f>_xlfn.XLOOKUP(tblOrders[[#This Row],[CustomerID]], tblCustomers[CustomerID], tblCustomers[Segment])</f>
        <v>Consumer</v>
      </c>
      <c r="L3816" t="str">
        <f>_xlfn.XLOOKUP(tblOrders[[#This Row],[ProductID]], tblProducts[ProductID], tblProducts[Category])</f>
        <v>Home</v>
      </c>
      <c r="M3816">
        <f>_xlfn.XLOOKUP(tblOrders[[#This Row],[ProductID]], tblProducts[ProductID], tblProducts[CostPrice])</f>
        <v>54711</v>
      </c>
      <c r="N3816">
        <f>tblOrders[[#This Row],[Sales]]-(tblOrders[[#This Row],[CostPrice]]*tblOrders[[#This Row],[Quantity]])</f>
        <v>-200503.8</v>
      </c>
      <c r="O3816" t="str">
        <f>TEXT(tblOrders[[#This Row],[Date]],"mmm-yyyy")</f>
        <v>Nov-2025</v>
      </c>
      <c r="P3816" t="str">
        <f>_xlfn.XLOOKUP(tblOrders[[#This Row],[OrderID]], tblReturns[OrderID], tblReturns[Returned])</f>
        <v>No</v>
      </c>
      <c r="Q3816" t="str">
        <f>_xlfn.XLOOKUP(tblOrders[[#This Row],[OrderID]], tblShipping[OrderID], tblShipping[ShipMode])</f>
        <v>Express</v>
      </c>
      <c r="R3816" t="str">
        <f>IFERROR(_xlfn.XLOOKUP(A3815, tblCustomers[CustomerID], tblCustomers[CustomerName]), "Not Found")</f>
        <v>Not Found</v>
      </c>
      <c r="S3816" t="str">
        <f>IF(tblOrders[[#This Row],[Sales]]&gt;1000000,"High Value","Standard")</f>
        <v>Standard</v>
      </c>
      <c r="T3816" t="str">
        <f>_xlfn.XLOOKUP(tblOrders[[#This Row],[ProductID]], tblProducts[ProductID], tblProducts[ProductName])</f>
        <v>Product 38</v>
      </c>
      <c r="U3816">
        <f>_xlfn.XLOOKUP(tblOrders[[#This Row],[SalesRepID]], tblSalesreps[RepID], tblSalesreps[Target])</f>
        <v>11319839</v>
      </c>
    </row>
    <row r="3817" spans="1:21">
      <c r="A3817" t="s">
        <v>4614</v>
      </c>
      <c r="B3817" s="7" t="s">
        <v>1819</v>
      </c>
      <c r="C3817" t="s">
        <v>77</v>
      </c>
      <c r="D3817" t="s">
        <v>223</v>
      </c>
      <c r="E3817" t="s">
        <v>50</v>
      </c>
      <c r="F3817" t="s">
        <v>88</v>
      </c>
      <c r="G3817">
        <v>1</v>
      </c>
      <c r="H3817">
        <v>0.1</v>
      </c>
      <c r="I3817" s="2">
        <v>128978.1</v>
      </c>
      <c r="J3817" t="str">
        <f>_xlfn.XLOOKUP(tblOrders[[#This Row],[CustomerID]], tblCustomers[CustomerID], tblCustomers[CustomerName])</f>
        <v>Customer 149</v>
      </c>
      <c r="K3817" t="str">
        <f>_xlfn.XLOOKUP(tblOrders[[#This Row],[CustomerID]], tblCustomers[CustomerID], tblCustomers[Segment])</f>
        <v>SME</v>
      </c>
      <c r="L3817" t="str">
        <f>_xlfn.XLOOKUP(tblOrders[[#This Row],[ProductID]], tblProducts[ProductID], tblProducts[Category])</f>
        <v>Office</v>
      </c>
      <c r="M3817">
        <f>_xlfn.XLOOKUP(tblOrders[[#This Row],[ProductID]], tblProducts[ProductID], tblProducts[CostPrice])</f>
        <v>66106</v>
      </c>
      <c r="N3817">
        <f>tblOrders[[#This Row],[Sales]]-(tblOrders[[#This Row],[CostPrice]]*tblOrders[[#This Row],[Quantity]])</f>
        <v>62872.100000000006</v>
      </c>
      <c r="O3817" t="str">
        <f>TEXT(tblOrders[[#This Row],[Date]],"mmm-yyyy")</f>
        <v>Oct-2025</v>
      </c>
      <c r="P3817" t="str">
        <f>_xlfn.XLOOKUP(tblOrders[[#This Row],[OrderID]], tblReturns[OrderID], tblReturns[Returned])</f>
        <v>No</v>
      </c>
      <c r="Q3817" t="str">
        <f>_xlfn.XLOOKUP(tblOrders[[#This Row],[OrderID]], tblShipping[OrderID], tblShipping[ShipMode])</f>
        <v>Express</v>
      </c>
      <c r="R3817" t="str">
        <f>IFERROR(_xlfn.XLOOKUP(A3816, tblCustomers[CustomerID], tblCustomers[CustomerName]), "Not Found")</f>
        <v>Not Found</v>
      </c>
      <c r="S3817" t="str">
        <f>IF(tblOrders[[#This Row],[Sales]]&gt;1000000,"High Value","Standard")</f>
        <v>Standard</v>
      </c>
      <c r="T3817" t="str">
        <f>_xlfn.XLOOKUP(tblOrders[[#This Row],[ProductID]], tblProducts[ProductID], tblProducts[ProductName])</f>
        <v>Product 58</v>
      </c>
      <c r="U3817">
        <f>_xlfn.XLOOKUP(tblOrders[[#This Row],[SalesRepID]], tblSalesreps[RepID], tblSalesreps[Target])</f>
        <v>17350666</v>
      </c>
    </row>
    <row r="3818" spans="1:21">
      <c r="A3818" t="s">
        <v>4615</v>
      </c>
      <c r="B3818" s="7" t="s">
        <v>173</v>
      </c>
      <c r="C3818" t="s">
        <v>1878</v>
      </c>
      <c r="D3818" t="s">
        <v>248</v>
      </c>
      <c r="E3818" t="s">
        <v>205</v>
      </c>
      <c r="F3818" t="s">
        <v>26</v>
      </c>
      <c r="G3818">
        <v>8</v>
      </c>
      <c r="H3818">
        <v>0.1</v>
      </c>
      <c r="I3818" s="2">
        <v>336988.8</v>
      </c>
      <c r="J3818" t="str">
        <f>_xlfn.XLOOKUP(tblOrders[[#This Row],[CustomerID]], tblCustomers[CustomerID], tblCustomers[CustomerName])</f>
        <v>Customer 2</v>
      </c>
      <c r="K3818" t="str">
        <f>_xlfn.XLOOKUP(tblOrders[[#This Row],[CustomerID]], tblCustomers[CustomerID], tblCustomers[Segment])</f>
        <v>Consumer</v>
      </c>
      <c r="L3818" t="str">
        <f>_xlfn.XLOOKUP(tblOrders[[#This Row],[ProductID]], tblProducts[ProductID], tblProducts[Category])</f>
        <v>Furniture</v>
      </c>
      <c r="M3818">
        <f>_xlfn.XLOOKUP(tblOrders[[#This Row],[ProductID]], tblProducts[ProductID], tblProducts[CostPrice])</f>
        <v>31758</v>
      </c>
      <c r="N3818">
        <f>tblOrders[[#This Row],[Sales]]-(tblOrders[[#This Row],[CostPrice]]*tblOrders[[#This Row],[Quantity]])</f>
        <v>82924.799999999988</v>
      </c>
      <c r="O3818" t="str">
        <f>TEXT(tblOrders[[#This Row],[Date]],"mmm-yyyy")</f>
        <v>Jun-2025</v>
      </c>
      <c r="P3818" t="str">
        <f>_xlfn.XLOOKUP(tblOrders[[#This Row],[OrderID]], tblReturns[OrderID], tblReturns[Returned])</f>
        <v>No</v>
      </c>
      <c r="Q3818" t="str">
        <f>_xlfn.XLOOKUP(tblOrders[[#This Row],[OrderID]], tblShipping[OrderID], tblShipping[ShipMode])</f>
        <v>Pickup</v>
      </c>
      <c r="R3818" t="str">
        <f>IFERROR(_xlfn.XLOOKUP(A3817, tblCustomers[CustomerID], tblCustomers[CustomerName]), "Not Found")</f>
        <v>Not Found</v>
      </c>
      <c r="S3818" t="str">
        <f>IF(tblOrders[[#This Row],[Sales]]&gt;1000000,"High Value","Standard")</f>
        <v>Standard</v>
      </c>
      <c r="T3818" t="str">
        <f>_xlfn.XLOOKUP(tblOrders[[#This Row],[ProductID]], tblProducts[ProductID], tblProducts[ProductName])</f>
        <v>Product 35</v>
      </c>
      <c r="U3818">
        <f>_xlfn.XLOOKUP(tblOrders[[#This Row],[SalesRepID]], tblSalesreps[RepID], tblSalesreps[Target])</f>
        <v>16246424</v>
      </c>
    </row>
    <row r="3819" spans="1:21">
      <c r="A3819" t="s">
        <v>4616</v>
      </c>
      <c r="B3819" s="7" t="s">
        <v>246</v>
      </c>
      <c r="C3819" t="s">
        <v>192</v>
      </c>
      <c r="D3819" t="s">
        <v>820</v>
      </c>
      <c r="E3819" t="s">
        <v>210</v>
      </c>
      <c r="F3819" t="s">
        <v>51</v>
      </c>
      <c r="G3819">
        <v>2</v>
      </c>
      <c r="H3819">
        <v>0</v>
      </c>
      <c r="I3819" s="2">
        <v>151174</v>
      </c>
      <c r="J3819" t="str">
        <f>_xlfn.XLOOKUP(tblOrders[[#This Row],[CustomerID]], tblCustomers[CustomerID], tblCustomers[CustomerName])</f>
        <v>Customer 268</v>
      </c>
      <c r="K3819" t="str">
        <f>_xlfn.XLOOKUP(tblOrders[[#This Row],[CustomerID]], tblCustomers[CustomerID], tblCustomers[Segment])</f>
        <v>Consumer</v>
      </c>
      <c r="L3819" t="str">
        <f>_xlfn.XLOOKUP(tblOrders[[#This Row],[ProductID]], tblProducts[ProductID], tblProducts[Category])</f>
        <v>Home</v>
      </c>
      <c r="M3819">
        <f>_xlfn.XLOOKUP(tblOrders[[#This Row],[ProductID]], tblProducts[ProductID], tblProducts[CostPrice])</f>
        <v>35035</v>
      </c>
      <c r="N3819">
        <f>tblOrders[[#This Row],[Sales]]-(tblOrders[[#This Row],[CostPrice]]*tblOrders[[#This Row],[Quantity]])</f>
        <v>81104</v>
      </c>
      <c r="O3819" t="str">
        <f>TEXT(tblOrders[[#This Row],[Date]],"mmm-yyyy")</f>
        <v>Jul-2025</v>
      </c>
      <c r="P3819" t="str">
        <f>_xlfn.XLOOKUP(tblOrders[[#This Row],[OrderID]], tblReturns[OrderID], tblReturns[Returned])</f>
        <v>No</v>
      </c>
      <c r="Q3819" t="str">
        <f>_xlfn.XLOOKUP(tblOrders[[#This Row],[OrderID]], tblShipping[OrderID], tblShipping[ShipMode])</f>
        <v>Standard</v>
      </c>
      <c r="R3819" t="str">
        <f>IFERROR(_xlfn.XLOOKUP(A3818, tblCustomers[CustomerID], tblCustomers[CustomerName]), "Not Found")</f>
        <v>Not Found</v>
      </c>
      <c r="S3819" t="str">
        <f>IF(tblOrders[[#This Row],[Sales]]&gt;1000000,"High Value","Standard")</f>
        <v>Standard</v>
      </c>
      <c r="T3819" t="str">
        <f>_xlfn.XLOOKUP(tblOrders[[#This Row],[ProductID]], tblProducts[ProductID], tblProducts[ProductName])</f>
        <v>Product 20</v>
      </c>
      <c r="U3819">
        <f>_xlfn.XLOOKUP(tblOrders[[#This Row],[SalesRepID]], tblSalesreps[RepID], tblSalesreps[Target])</f>
        <v>19336654</v>
      </c>
    </row>
    <row r="3820" spans="1:21">
      <c r="A3820" t="s">
        <v>4617</v>
      </c>
      <c r="B3820" s="7" t="s">
        <v>277</v>
      </c>
      <c r="C3820" t="s">
        <v>261</v>
      </c>
      <c r="D3820" t="s">
        <v>516</v>
      </c>
      <c r="E3820" t="s">
        <v>45</v>
      </c>
      <c r="F3820" t="s">
        <v>20</v>
      </c>
      <c r="G3820">
        <v>10</v>
      </c>
      <c r="H3820">
        <v>0</v>
      </c>
      <c r="I3820" s="2">
        <v>1020710</v>
      </c>
      <c r="J3820" t="str">
        <f>_xlfn.XLOOKUP(tblOrders[[#This Row],[CustomerID]], tblCustomers[CustomerID], tblCustomers[CustomerName])</f>
        <v>Customer 117</v>
      </c>
      <c r="K3820" t="str">
        <f>_xlfn.XLOOKUP(tblOrders[[#This Row],[CustomerID]], tblCustomers[CustomerID], tblCustomers[Segment])</f>
        <v>Consumer</v>
      </c>
      <c r="L3820" t="str">
        <f>_xlfn.XLOOKUP(tblOrders[[#This Row],[ProductID]], tblProducts[ProductID], tblProducts[Category])</f>
        <v>Home</v>
      </c>
      <c r="M3820">
        <f>_xlfn.XLOOKUP(tblOrders[[#This Row],[ProductID]], tblProducts[ProductID], tblProducts[CostPrice])</f>
        <v>48408</v>
      </c>
      <c r="N3820">
        <f>tblOrders[[#This Row],[Sales]]-(tblOrders[[#This Row],[CostPrice]]*tblOrders[[#This Row],[Quantity]])</f>
        <v>536630</v>
      </c>
      <c r="O3820" t="str">
        <f>TEXT(tblOrders[[#This Row],[Date]],"mmm-yyyy")</f>
        <v>Oct-2025</v>
      </c>
      <c r="P3820" t="str">
        <f>_xlfn.XLOOKUP(tblOrders[[#This Row],[OrderID]], tblReturns[OrderID], tblReturns[Returned])</f>
        <v>Yes</v>
      </c>
      <c r="Q3820" t="str">
        <f>_xlfn.XLOOKUP(tblOrders[[#This Row],[OrderID]], tblShipping[OrderID], tblShipping[ShipMode])</f>
        <v>Standard</v>
      </c>
      <c r="R3820" t="str">
        <f>IFERROR(_xlfn.XLOOKUP(A3819, tblCustomers[CustomerID], tblCustomers[CustomerName]), "Not Found")</f>
        <v>Not Found</v>
      </c>
      <c r="S3820" t="str">
        <f>IF(tblOrders[[#This Row],[Sales]]&gt;1000000,"High Value","Standard")</f>
        <v>High Value</v>
      </c>
      <c r="T3820" t="str">
        <f>_xlfn.XLOOKUP(tblOrders[[#This Row],[ProductID]], tblProducts[ProductID], tblProducts[ProductName])</f>
        <v>Product 12</v>
      </c>
      <c r="U3820">
        <f>_xlfn.XLOOKUP(tblOrders[[#This Row],[SalesRepID]], tblSalesreps[RepID], tblSalesreps[Target])</f>
        <v>11319839</v>
      </c>
    </row>
    <row r="3821" spans="1:21">
      <c r="A3821" t="s">
        <v>4618</v>
      </c>
      <c r="B3821" s="7" t="s">
        <v>1100</v>
      </c>
      <c r="C3821" t="s">
        <v>677</v>
      </c>
      <c r="D3821" t="s">
        <v>314</v>
      </c>
      <c r="E3821" t="s">
        <v>79</v>
      </c>
      <c r="F3821" t="s">
        <v>26</v>
      </c>
      <c r="G3821">
        <v>7</v>
      </c>
      <c r="H3821">
        <v>0.2</v>
      </c>
      <c r="I3821" s="2">
        <v>621902.4</v>
      </c>
      <c r="J3821" t="str">
        <f>_xlfn.XLOOKUP(tblOrders[[#This Row],[CustomerID]], tblCustomers[CustomerID], tblCustomers[CustomerName])</f>
        <v>Customer 279</v>
      </c>
      <c r="K3821" t="str">
        <f>_xlfn.XLOOKUP(tblOrders[[#This Row],[CustomerID]], tblCustomers[CustomerID], tblCustomers[Segment])</f>
        <v>SME</v>
      </c>
      <c r="L3821" t="str">
        <f>_xlfn.XLOOKUP(tblOrders[[#This Row],[ProductID]], tblProducts[ProductID], tblProducts[Category])</f>
        <v>Furniture</v>
      </c>
      <c r="M3821">
        <f>_xlfn.XLOOKUP(tblOrders[[#This Row],[ProductID]], tblProducts[ProductID], tblProducts[CostPrice])</f>
        <v>10109</v>
      </c>
      <c r="N3821">
        <f>tblOrders[[#This Row],[Sales]]-(tblOrders[[#This Row],[CostPrice]]*tblOrders[[#This Row],[Quantity]])</f>
        <v>551139.4</v>
      </c>
      <c r="O3821" t="str">
        <f>TEXT(tblOrders[[#This Row],[Date]],"mmm-yyyy")</f>
        <v>Oct-2025</v>
      </c>
      <c r="P3821" t="str">
        <f>_xlfn.XLOOKUP(tblOrders[[#This Row],[OrderID]], tblReturns[OrderID], tblReturns[Returned])</f>
        <v>No</v>
      </c>
      <c r="Q3821" t="str">
        <f>_xlfn.XLOOKUP(tblOrders[[#This Row],[OrderID]], tblShipping[OrderID], tblShipping[ShipMode])</f>
        <v>Standard</v>
      </c>
      <c r="R3821" t="str">
        <f>IFERROR(_xlfn.XLOOKUP(A3820, tblCustomers[CustomerID], tblCustomers[CustomerName]), "Not Found")</f>
        <v>Not Found</v>
      </c>
      <c r="S3821" t="str">
        <f>IF(tblOrders[[#This Row],[Sales]]&gt;1000000,"High Value","Standard")</f>
        <v>Standard</v>
      </c>
      <c r="T3821" t="str">
        <f>_xlfn.XLOOKUP(tblOrders[[#This Row],[ProductID]], tblProducts[ProductID], tblProducts[ProductName])</f>
        <v>Product 8</v>
      </c>
      <c r="U3821">
        <f>_xlfn.XLOOKUP(tblOrders[[#This Row],[SalesRepID]], tblSalesreps[RepID], tblSalesreps[Target])</f>
        <v>8592536</v>
      </c>
    </row>
    <row r="3822" spans="1:21">
      <c r="A3822" t="s">
        <v>4619</v>
      </c>
      <c r="B3822" s="7" t="s">
        <v>66</v>
      </c>
      <c r="C3822" t="s">
        <v>621</v>
      </c>
      <c r="D3822" t="s">
        <v>24</v>
      </c>
      <c r="E3822" t="s">
        <v>50</v>
      </c>
      <c r="F3822" t="s">
        <v>51</v>
      </c>
      <c r="G3822">
        <v>8</v>
      </c>
      <c r="H3822">
        <v>0.15</v>
      </c>
      <c r="I3822" s="2">
        <v>42268.800000000003</v>
      </c>
      <c r="J3822" t="str">
        <f>_xlfn.XLOOKUP(tblOrders[[#This Row],[CustomerID]], tblCustomers[CustomerID], tblCustomers[CustomerName])</f>
        <v>Customer 295</v>
      </c>
      <c r="K3822" t="str">
        <f>_xlfn.XLOOKUP(tblOrders[[#This Row],[CustomerID]], tblCustomers[CustomerID], tblCustomers[Segment])</f>
        <v>Consumer</v>
      </c>
      <c r="L3822" t="str">
        <f>_xlfn.XLOOKUP(tblOrders[[#This Row],[ProductID]], tblProducts[ProductID], tblProducts[Category])</f>
        <v>Home</v>
      </c>
      <c r="M3822">
        <f>_xlfn.XLOOKUP(tblOrders[[#This Row],[ProductID]], tblProducts[ProductID], tblProducts[CostPrice])</f>
        <v>57647</v>
      </c>
      <c r="N3822">
        <f>tblOrders[[#This Row],[Sales]]-(tblOrders[[#This Row],[CostPrice]]*tblOrders[[#This Row],[Quantity]])</f>
        <v>-418907.2</v>
      </c>
      <c r="O3822" t="str">
        <f>TEXT(tblOrders[[#This Row],[Date]],"mmm-yyyy")</f>
        <v>Mar-2025</v>
      </c>
      <c r="P3822" t="str">
        <f>_xlfn.XLOOKUP(tblOrders[[#This Row],[OrderID]], tblReturns[OrderID], tblReturns[Returned])</f>
        <v>No</v>
      </c>
      <c r="Q3822" t="str">
        <f>_xlfn.XLOOKUP(tblOrders[[#This Row],[OrderID]], tblShipping[OrderID], tblShipping[ShipMode])</f>
        <v>Express</v>
      </c>
      <c r="R3822" t="str">
        <f>IFERROR(_xlfn.XLOOKUP(A3821, tblCustomers[CustomerID], tblCustomers[CustomerName]), "Not Found")</f>
        <v>Not Found</v>
      </c>
      <c r="S3822" t="str">
        <f>IF(tblOrders[[#This Row],[Sales]]&gt;1000000,"High Value","Standard")</f>
        <v>Standard</v>
      </c>
      <c r="T3822" t="str">
        <f>_xlfn.XLOOKUP(tblOrders[[#This Row],[ProductID]], tblProducts[ProductID], tblProducts[ProductName])</f>
        <v>Product 2</v>
      </c>
      <c r="U3822">
        <f>_xlfn.XLOOKUP(tblOrders[[#This Row],[SalesRepID]], tblSalesreps[RepID], tblSalesreps[Target])</f>
        <v>17350666</v>
      </c>
    </row>
    <row r="3823" spans="1:21">
      <c r="A3823" t="s">
        <v>4620</v>
      </c>
      <c r="B3823" s="7" t="s">
        <v>1296</v>
      </c>
      <c r="C3823" t="s">
        <v>916</v>
      </c>
      <c r="D3823" t="s">
        <v>902</v>
      </c>
      <c r="E3823" t="s">
        <v>165</v>
      </c>
      <c r="F3823" t="s">
        <v>51</v>
      </c>
      <c r="G3823">
        <v>1</v>
      </c>
      <c r="H3823">
        <v>0.05</v>
      </c>
      <c r="I3823" s="2">
        <v>22155.9</v>
      </c>
      <c r="J3823" t="str">
        <f>_xlfn.XLOOKUP(tblOrders[[#This Row],[CustomerID]], tblCustomers[CustomerID], tblCustomers[CustomerName])</f>
        <v>Customer 60</v>
      </c>
      <c r="K3823" t="str">
        <f>_xlfn.XLOOKUP(tblOrders[[#This Row],[CustomerID]], tblCustomers[CustomerID], tblCustomers[Segment])</f>
        <v>Consumer</v>
      </c>
      <c r="L3823" t="str">
        <f>_xlfn.XLOOKUP(tblOrders[[#This Row],[ProductID]], tblProducts[ProductID], tblProducts[Category])</f>
        <v>Furniture</v>
      </c>
      <c r="M3823">
        <f>_xlfn.XLOOKUP(tblOrders[[#This Row],[ProductID]], tblProducts[ProductID], tblProducts[CostPrice])</f>
        <v>44361</v>
      </c>
      <c r="N3823">
        <f>tblOrders[[#This Row],[Sales]]-(tblOrders[[#This Row],[CostPrice]]*tblOrders[[#This Row],[Quantity]])</f>
        <v>-22205.1</v>
      </c>
      <c r="O3823" t="str">
        <f>TEXT(tblOrders[[#This Row],[Date]],"mmm-yyyy")</f>
        <v>Aug-2025</v>
      </c>
      <c r="P3823" t="str">
        <f>_xlfn.XLOOKUP(tblOrders[[#This Row],[OrderID]], tblReturns[OrderID], tblReturns[Returned])</f>
        <v>No</v>
      </c>
      <c r="Q3823" t="str">
        <f>_xlfn.XLOOKUP(tblOrders[[#This Row],[OrderID]], tblShipping[OrderID], tblShipping[ShipMode])</f>
        <v>Pickup</v>
      </c>
      <c r="R3823" t="str">
        <f>IFERROR(_xlfn.XLOOKUP(A3822, tblCustomers[CustomerID], tblCustomers[CustomerName]), "Not Found")</f>
        <v>Not Found</v>
      </c>
      <c r="S3823" t="str">
        <f>IF(tblOrders[[#This Row],[Sales]]&gt;1000000,"High Value","Standard")</f>
        <v>Standard</v>
      </c>
      <c r="T3823" t="str">
        <f>_xlfn.XLOOKUP(tblOrders[[#This Row],[ProductID]], tblProducts[ProductID], tblProducts[ProductName])</f>
        <v>Product 3</v>
      </c>
      <c r="U3823">
        <f>_xlfn.XLOOKUP(tblOrders[[#This Row],[SalesRepID]], tblSalesreps[RepID], tblSalesreps[Target])</f>
        <v>16839910</v>
      </c>
    </row>
    <row r="3824" spans="1:21">
      <c r="A3824" t="s">
        <v>4621</v>
      </c>
      <c r="B3824" s="7" t="s">
        <v>746</v>
      </c>
      <c r="C3824" t="s">
        <v>434</v>
      </c>
      <c r="D3824" t="s">
        <v>491</v>
      </c>
      <c r="E3824" t="s">
        <v>119</v>
      </c>
      <c r="F3824" t="s">
        <v>14</v>
      </c>
      <c r="G3824">
        <v>1</v>
      </c>
      <c r="H3824">
        <v>0.15</v>
      </c>
      <c r="I3824" s="2">
        <v>64704.55</v>
      </c>
      <c r="J3824" t="str">
        <f>_xlfn.XLOOKUP(tblOrders[[#This Row],[CustomerID]], tblCustomers[CustomerID], tblCustomers[CustomerName])</f>
        <v>Customer 29</v>
      </c>
      <c r="K3824" t="str">
        <f>_xlfn.XLOOKUP(tblOrders[[#This Row],[CustomerID]], tblCustomers[CustomerID], tblCustomers[Segment])</f>
        <v>Consumer</v>
      </c>
      <c r="L3824" t="str">
        <f>_xlfn.XLOOKUP(tblOrders[[#This Row],[ProductID]], tblProducts[ProductID], tblProducts[Category])</f>
        <v>Home</v>
      </c>
      <c r="M3824">
        <f>_xlfn.XLOOKUP(tblOrders[[#This Row],[ProductID]], tblProducts[ProductID], tblProducts[CostPrice])</f>
        <v>75749</v>
      </c>
      <c r="N3824">
        <f>tblOrders[[#This Row],[Sales]]-(tblOrders[[#This Row],[CostPrice]]*tblOrders[[#This Row],[Quantity]])</f>
        <v>-11044.449999999997</v>
      </c>
      <c r="O3824" t="str">
        <f>TEXT(tblOrders[[#This Row],[Date]],"mmm-yyyy")</f>
        <v>Jan-2025</v>
      </c>
      <c r="P3824" t="str">
        <f>_xlfn.XLOOKUP(tblOrders[[#This Row],[OrderID]], tblReturns[OrderID], tblReturns[Returned])</f>
        <v>No</v>
      </c>
      <c r="Q3824" t="str">
        <f>_xlfn.XLOOKUP(tblOrders[[#This Row],[OrderID]], tblShipping[OrderID], tblShipping[ShipMode])</f>
        <v>Standard</v>
      </c>
      <c r="R3824" t="str">
        <f>IFERROR(_xlfn.XLOOKUP(A3823, tblCustomers[CustomerID], tblCustomers[CustomerName]), "Not Found")</f>
        <v>Not Found</v>
      </c>
      <c r="S3824" t="str">
        <f>IF(tblOrders[[#This Row],[Sales]]&gt;1000000,"High Value","Standard")</f>
        <v>Standard</v>
      </c>
      <c r="T3824" t="str">
        <f>_xlfn.XLOOKUP(tblOrders[[#This Row],[ProductID]], tblProducts[ProductID], tblProducts[ProductName])</f>
        <v>Product 49</v>
      </c>
      <c r="U3824">
        <f>_xlfn.XLOOKUP(tblOrders[[#This Row],[SalesRepID]], tblSalesreps[RepID], tblSalesreps[Target])</f>
        <v>5886694</v>
      </c>
    </row>
    <row r="3825" spans="1:21">
      <c r="A3825" t="s">
        <v>4622</v>
      </c>
      <c r="B3825" s="7" t="s">
        <v>341</v>
      </c>
      <c r="C3825" t="s">
        <v>481</v>
      </c>
      <c r="D3825" t="s">
        <v>318</v>
      </c>
      <c r="E3825" t="s">
        <v>205</v>
      </c>
      <c r="F3825" t="s">
        <v>14</v>
      </c>
      <c r="G3825">
        <v>2</v>
      </c>
      <c r="H3825">
        <v>0.1</v>
      </c>
      <c r="I3825" s="2">
        <v>194216.4</v>
      </c>
      <c r="J3825" t="str">
        <f>_xlfn.XLOOKUP(tblOrders[[#This Row],[CustomerID]], tblCustomers[CustomerID], tblCustomers[CustomerName])</f>
        <v>Customer 166</v>
      </c>
      <c r="K3825" t="str">
        <f>_xlfn.XLOOKUP(tblOrders[[#This Row],[CustomerID]], tblCustomers[CustomerID], tblCustomers[Segment])</f>
        <v>SME</v>
      </c>
      <c r="L3825" t="str">
        <f>_xlfn.XLOOKUP(tblOrders[[#This Row],[ProductID]], tblProducts[ProductID], tblProducts[Category])</f>
        <v>Office</v>
      </c>
      <c r="M3825">
        <f>_xlfn.XLOOKUP(tblOrders[[#This Row],[ProductID]], tblProducts[ProductID], tblProducts[CostPrice])</f>
        <v>39205</v>
      </c>
      <c r="N3825">
        <f>tblOrders[[#This Row],[Sales]]-(tblOrders[[#This Row],[CostPrice]]*tblOrders[[#This Row],[Quantity]])</f>
        <v>115806.39999999999</v>
      </c>
      <c r="O3825" t="str">
        <f>TEXT(tblOrders[[#This Row],[Date]],"mmm-yyyy")</f>
        <v>Oct-2025</v>
      </c>
      <c r="P3825" t="str">
        <f>_xlfn.XLOOKUP(tblOrders[[#This Row],[OrderID]], tblReturns[OrderID], tblReturns[Returned])</f>
        <v>Yes</v>
      </c>
      <c r="Q3825" t="str">
        <f>_xlfn.XLOOKUP(tblOrders[[#This Row],[OrderID]], tblShipping[OrderID], tblShipping[ShipMode])</f>
        <v>Pickup</v>
      </c>
      <c r="R3825" t="str">
        <f>IFERROR(_xlfn.XLOOKUP(A3824, tblCustomers[CustomerID], tblCustomers[CustomerName]), "Not Found")</f>
        <v>Not Found</v>
      </c>
      <c r="S3825" t="str">
        <f>IF(tblOrders[[#This Row],[Sales]]&gt;1000000,"High Value","Standard")</f>
        <v>Standard</v>
      </c>
      <c r="T3825" t="str">
        <f>_xlfn.XLOOKUP(tblOrders[[#This Row],[ProductID]], tblProducts[ProductID], tblProducts[ProductName])</f>
        <v>Product 74</v>
      </c>
      <c r="U3825">
        <f>_xlfn.XLOOKUP(tblOrders[[#This Row],[SalesRepID]], tblSalesreps[RepID], tblSalesreps[Target])</f>
        <v>16246424</v>
      </c>
    </row>
    <row r="3826" spans="1:21">
      <c r="A3826" t="s">
        <v>4623</v>
      </c>
      <c r="B3826" s="7" t="s">
        <v>391</v>
      </c>
      <c r="C3826" t="s">
        <v>392</v>
      </c>
      <c r="D3826" t="s">
        <v>504</v>
      </c>
      <c r="E3826" t="s">
        <v>35</v>
      </c>
      <c r="F3826" t="s">
        <v>26</v>
      </c>
      <c r="G3826">
        <v>8</v>
      </c>
      <c r="H3826">
        <v>0.05</v>
      </c>
      <c r="I3826" s="2">
        <v>882291.6</v>
      </c>
      <c r="J3826" t="str">
        <f>_xlfn.XLOOKUP(tblOrders[[#This Row],[CustomerID]], tblCustomers[CustomerID], tblCustomers[CustomerName])</f>
        <v>Customer 11</v>
      </c>
      <c r="K3826" t="str">
        <f>_xlfn.XLOOKUP(tblOrders[[#This Row],[CustomerID]], tblCustomers[CustomerID], tblCustomers[Segment])</f>
        <v>SME</v>
      </c>
      <c r="L3826" t="str">
        <f>_xlfn.XLOOKUP(tblOrders[[#This Row],[ProductID]], tblProducts[ProductID], tblProducts[Category])</f>
        <v>Office</v>
      </c>
      <c r="M3826">
        <f>_xlfn.XLOOKUP(tblOrders[[#This Row],[ProductID]], tblProducts[ProductID], tblProducts[CostPrice])</f>
        <v>12010</v>
      </c>
      <c r="N3826">
        <f>tblOrders[[#This Row],[Sales]]-(tblOrders[[#This Row],[CostPrice]]*tblOrders[[#This Row],[Quantity]])</f>
        <v>786211.6</v>
      </c>
      <c r="O3826" t="str">
        <f>TEXT(tblOrders[[#This Row],[Date]],"mmm-yyyy")</f>
        <v>May-2025</v>
      </c>
      <c r="P3826" t="str">
        <f>_xlfn.XLOOKUP(tblOrders[[#This Row],[OrderID]], tblReturns[OrderID], tblReturns[Returned])</f>
        <v>No</v>
      </c>
      <c r="Q3826" t="str">
        <f>_xlfn.XLOOKUP(tblOrders[[#This Row],[OrderID]], tblShipping[OrderID], tblShipping[ShipMode])</f>
        <v>Express</v>
      </c>
      <c r="R3826" t="str">
        <f>IFERROR(_xlfn.XLOOKUP(A3825, tblCustomers[CustomerID], tblCustomers[CustomerName]), "Not Found")</f>
        <v>Not Found</v>
      </c>
      <c r="S3826" t="str">
        <f>IF(tblOrders[[#This Row],[Sales]]&gt;1000000,"High Value","Standard")</f>
        <v>Standard</v>
      </c>
      <c r="T3826" t="str">
        <f>_xlfn.XLOOKUP(tblOrders[[#This Row],[ProductID]], tblProducts[ProductID], tblProducts[ProductName])</f>
        <v>Product 15</v>
      </c>
      <c r="U3826">
        <f>_xlfn.XLOOKUP(tblOrders[[#This Row],[SalesRepID]], tblSalesreps[RepID], tblSalesreps[Target])</f>
        <v>19619177</v>
      </c>
    </row>
    <row r="3827" spans="1:21">
      <c r="A3827" t="s">
        <v>4624</v>
      </c>
      <c r="B3827" s="7" t="s">
        <v>263</v>
      </c>
      <c r="C3827" t="s">
        <v>593</v>
      </c>
      <c r="D3827" t="s">
        <v>115</v>
      </c>
      <c r="E3827" t="s">
        <v>56</v>
      </c>
      <c r="F3827" t="s">
        <v>14</v>
      </c>
      <c r="G3827">
        <v>3</v>
      </c>
      <c r="H3827">
        <v>0</v>
      </c>
      <c r="I3827" s="2">
        <v>368367</v>
      </c>
      <c r="J3827" t="str">
        <f>_xlfn.XLOOKUP(tblOrders[[#This Row],[CustomerID]], tblCustomers[CustomerID], tblCustomers[CustomerName])</f>
        <v>Customer 120</v>
      </c>
      <c r="K3827" t="str">
        <f>_xlfn.XLOOKUP(tblOrders[[#This Row],[CustomerID]], tblCustomers[CustomerID], tblCustomers[Segment])</f>
        <v>SME</v>
      </c>
      <c r="L3827" t="str">
        <f>_xlfn.XLOOKUP(tblOrders[[#This Row],[ProductID]], tblProducts[ProductID], tblProducts[Category])</f>
        <v>Electronics</v>
      </c>
      <c r="M3827">
        <f>_xlfn.XLOOKUP(tblOrders[[#This Row],[ProductID]], tblProducts[ProductID], tblProducts[CostPrice])</f>
        <v>66631</v>
      </c>
      <c r="N3827">
        <f>tblOrders[[#This Row],[Sales]]-(tblOrders[[#This Row],[CostPrice]]*tblOrders[[#This Row],[Quantity]])</f>
        <v>168474</v>
      </c>
      <c r="O3827" t="str">
        <f>TEXT(tblOrders[[#This Row],[Date]],"mmm-yyyy")</f>
        <v>Nov-2025</v>
      </c>
      <c r="P3827" t="str">
        <f>_xlfn.XLOOKUP(tblOrders[[#This Row],[OrderID]], tblReturns[OrderID], tblReturns[Returned])</f>
        <v>No</v>
      </c>
      <c r="Q3827" t="str">
        <f>_xlfn.XLOOKUP(tblOrders[[#This Row],[OrderID]], tblShipping[OrderID], tblShipping[ShipMode])</f>
        <v>Pickup</v>
      </c>
      <c r="R3827" t="str">
        <f>IFERROR(_xlfn.XLOOKUP(A3826, tblCustomers[CustomerID], tblCustomers[CustomerName]), "Not Found")</f>
        <v>Not Found</v>
      </c>
      <c r="S3827" t="str">
        <f>IF(tblOrders[[#This Row],[Sales]]&gt;1000000,"High Value","Standard")</f>
        <v>Standard</v>
      </c>
      <c r="T3827" t="str">
        <f>_xlfn.XLOOKUP(tblOrders[[#This Row],[ProductID]], tblProducts[ProductID], tblProducts[ProductName])</f>
        <v>Product 70</v>
      </c>
      <c r="U3827">
        <f>_xlfn.XLOOKUP(tblOrders[[#This Row],[SalesRepID]], tblSalesreps[RepID], tblSalesreps[Target])</f>
        <v>14265630</v>
      </c>
    </row>
    <row r="3828" spans="1:21">
      <c r="A3828" t="s">
        <v>4625</v>
      </c>
      <c r="B3828" s="7" t="s">
        <v>558</v>
      </c>
      <c r="C3828" t="s">
        <v>2045</v>
      </c>
      <c r="D3828" t="s">
        <v>216</v>
      </c>
      <c r="E3828" t="s">
        <v>87</v>
      </c>
      <c r="F3828" t="s">
        <v>26</v>
      </c>
      <c r="G3828">
        <v>2</v>
      </c>
      <c r="H3828">
        <v>0.1</v>
      </c>
      <c r="I3828" s="2">
        <v>261649.8</v>
      </c>
      <c r="J3828" t="str">
        <f>_xlfn.XLOOKUP(tblOrders[[#This Row],[CustomerID]], tblCustomers[CustomerID], tblCustomers[CustomerName])</f>
        <v>Customer 190</v>
      </c>
      <c r="K3828" t="str">
        <f>_xlfn.XLOOKUP(tblOrders[[#This Row],[CustomerID]], tblCustomers[CustomerID], tblCustomers[Segment])</f>
        <v>SME</v>
      </c>
      <c r="L3828" t="str">
        <f>_xlfn.XLOOKUP(tblOrders[[#This Row],[ProductID]], tblProducts[ProductID], tblProducts[Category])</f>
        <v>Home</v>
      </c>
      <c r="M3828">
        <f>_xlfn.XLOOKUP(tblOrders[[#This Row],[ProductID]], tblProducts[ProductID], tblProducts[CostPrice])</f>
        <v>15200</v>
      </c>
      <c r="N3828">
        <f>tblOrders[[#This Row],[Sales]]-(tblOrders[[#This Row],[CostPrice]]*tblOrders[[#This Row],[Quantity]])</f>
        <v>231249.8</v>
      </c>
      <c r="O3828" t="str">
        <f>TEXT(tblOrders[[#This Row],[Date]],"mmm-yyyy")</f>
        <v>Dec-2025</v>
      </c>
      <c r="P3828" t="str">
        <f>_xlfn.XLOOKUP(tblOrders[[#This Row],[OrderID]], tblReturns[OrderID], tblReturns[Returned])</f>
        <v>No</v>
      </c>
      <c r="Q3828" t="str">
        <f>_xlfn.XLOOKUP(tblOrders[[#This Row],[OrderID]], tblShipping[OrderID], tblShipping[ShipMode])</f>
        <v>Pickup</v>
      </c>
      <c r="R3828" t="str">
        <f>IFERROR(_xlfn.XLOOKUP(A3827, tblCustomers[CustomerID], tblCustomers[CustomerName]), "Not Found")</f>
        <v>Not Found</v>
      </c>
      <c r="S3828" t="str">
        <f>IF(tblOrders[[#This Row],[Sales]]&gt;1000000,"High Value","Standard")</f>
        <v>Standard</v>
      </c>
      <c r="T3828" t="str">
        <f>_xlfn.XLOOKUP(tblOrders[[#This Row],[ProductID]], tblProducts[ProductID], tblProducts[ProductName])</f>
        <v>Product 52</v>
      </c>
      <c r="U3828">
        <f>_xlfn.XLOOKUP(tblOrders[[#This Row],[SalesRepID]], tblSalesreps[RepID], tblSalesreps[Target])</f>
        <v>18500989</v>
      </c>
    </row>
    <row r="3829" spans="1:21">
      <c r="A3829" t="s">
        <v>4626</v>
      </c>
      <c r="B3829" s="7" t="s">
        <v>246</v>
      </c>
      <c r="C3829" t="s">
        <v>122</v>
      </c>
      <c r="D3829" t="s">
        <v>126</v>
      </c>
      <c r="E3829" t="s">
        <v>45</v>
      </c>
      <c r="F3829" t="s">
        <v>88</v>
      </c>
      <c r="G3829">
        <v>9</v>
      </c>
      <c r="H3829">
        <v>0</v>
      </c>
      <c r="I3829" s="2">
        <v>69903</v>
      </c>
      <c r="J3829" t="str">
        <f>_xlfn.XLOOKUP(tblOrders[[#This Row],[CustomerID]], tblCustomers[CustomerID], tblCustomers[CustomerName])</f>
        <v>Customer 245</v>
      </c>
      <c r="K3829" t="str">
        <f>_xlfn.XLOOKUP(tblOrders[[#This Row],[CustomerID]], tblCustomers[CustomerID], tblCustomers[Segment])</f>
        <v>Corporate</v>
      </c>
      <c r="L3829" t="str">
        <f>_xlfn.XLOOKUP(tblOrders[[#This Row],[ProductID]], tblProducts[ProductID], tblProducts[Category])</f>
        <v>Furniture</v>
      </c>
      <c r="M3829">
        <f>_xlfn.XLOOKUP(tblOrders[[#This Row],[ProductID]], tblProducts[ProductID], tblProducts[CostPrice])</f>
        <v>47434</v>
      </c>
      <c r="N3829">
        <f>tblOrders[[#This Row],[Sales]]-(tblOrders[[#This Row],[CostPrice]]*tblOrders[[#This Row],[Quantity]])</f>
        <v>-357003</v>
      </c>
      <c r="O3829" t="str">
        <f>TEXT(tblOrders[[#This Row],[Date]],"mmm-yyyy")</f>
        <v>Jul-2025</v>
      </c>
      <c r="P3829" t="str">
        <f>_xlfn.XLOOKUP(tblOrders[[#This Row],[OrderID]], tblReturns[OrderID], tblReturns[Returned])</f>
        <v>No</v>
      </c>
      <c r="Q3829" t="str">
        <f>_xlfn.XLOOKUP(tblOrders[[#This Row],[OrderID]], tblShipping[OrderID], tblShipping[ShipMode])</f>
        <v>Standard</v>
      </c>
      <c r="R3829" t="str">
        <f>IFERROR(_xlfn.XLOOKUP(A3828, tblCustomers[CustomerID], tblCustomers[CustomerName]), "Not Found")</f>
        <v>Not Found</v>
      </c>
      <c r="S3829" t="str">
        <f>IF(tblOrders[[#This Row],[Sales]]&gt;1000000,"High Value","Standard")</f>
        <v>Standard</v>
      </c>
      <c r="T3829" t="str">
        <f>_xlfn.XLOOKUP(tblOrders[[#This Row],[ProductID]], tblProducts[ProductID], tblProducts[ProductName])</f>
        <v>Product 67</v>
      </c>
      <c r="U3829">
        <f>_xlfn.XLOOKUP(tblOrders[[#This Row],[SalesRepID]], tblSalesreps[RepID], tblSalesreps[Target])</f>
        <v>11319839</v>
      </c>
    </row>
    <row r="3830" spans="1:21">
      <c r="A3830" t="s">
        <v>4627</v>
      </c>
      <c r="B3830" s="7" t="s">
        <v>972</v>
      </c>
      <c r="C3830" t="s">
        <v>1483</v>
      </c>
      <c r="D3830" t="s">
        <v>55</v>
      </c>
      <c r="E3830" t="s">
        <v>186</v>
      </c>
      <c r="F3830" t="s">
        <v>14</v>
      </c>
      <c r="G3830">
        <v>1</v>
      </c>
      <c r="H3830">
        <v>0.05</v>
      </c>
      <c r="I3830" s="2">
        <v>11982.35</v>
      </c>
      <c r="J3830" t="str">
        <f>_xlfn.XLOOKUP(tblOrders[[#This Row],[CustomerID]], tblCustomers[CustomerID], tblCustomers[CustomerName])</f>
        <v>Customer 144</v>
      </c>
      <c r="K3830" t="str">
        <f>_xlfn.XLOOKUP(tblOrders[[#This Row],[CustomerID]], tblCustomers[CustomerID], tblCustomers[Segment])</f>
        <v>Corporate</v>
      </c>
      <c r="L3830" t="str">
        <f>_xlfn.XLOOKUP(tblOrders[[#This Row],[ProductID]], tblProducts[ProductID], tblProducts[Category])</f>
        <v>Home</v>
      </c>
      <c r="M3830">
        <f>_xlfn.XLOOKUP(tblOrders[[#This Row],[ProductID]], tblProducts[ProductID], tblProducts[CostPrice])</f>
        <v>23348</v>
      </c>
      <c r="N3830">
        <f>tblOrders[[#This Row],[Sales]]-(tblOrders[[#This Row],[CostPrice]]*tblOrders[[#This Row],[Quantity]])</f>
        <v>-11365.65</v>
      </c>
      <c r="O3830" t="str">
        <f>TEXT(tblOrders[[#This Row],[Date]],"mmm-yyyy")</f>
        <v>Feb-2025</v>
      </c>
      <c r="P3830" t="str">
        <f>_xlfn.XLOOKUP(tblOrders[[#This Row],[OrderID]], tblReturns[OrderID], tblReturns[Returned])</f>
        <v>Yes</v>
      </c>
      <c r="Q3830" t="str">
        <f>_xlfn.XLOOKUP(tblOrders[[#This Row],[OrderID]], tblShipping[OrderID], tblShipping[ShipMode])</f>
        <v>Express</v>
      </c>
      <c r="R3830" t="str">
        <f>IFERROR(_xlfn.XLOOKUP(A3829, tblCustomers[CustomerID], tblCustomers[CustomerName]), "Not Found")</f>
        <v>Not Found</v>
      </c>
      <c r="S3830" t="str">
        <f>IF(tblOrders[[#This Row],[Sales]]&gt;1000000,"High Value","Standard")</f>
        <v>Standard</v>
      </c>
      <c r="T3830" t="str">
        <f>_xlfn.XLOOKUP(tblOrders[[#This Row],[ProductID]], tblProducts[ProductID], tblProducts[ProductName])</f>
        <v>Product 47</v>
      </c>
      <c r="U3830">
        <f>_xlfn.XLOOKUP(tblOrders[[#This Row],[SalesRepID]], tblSalesreps[RepID], tblSalesreps[Target])</f>
        <v>15141830</v>
      </c>
    </row>
    <row r="3831" spans="1:21">
      <c r="A3831" t="s">
        <v>4628</v>
      </c>
      <c r="B3831" s="7" t="s">
        <v>628</v>
      </c>
      <c r="C3831" t="s">
        <v>307</v>
      </c>
      <c r="D3831" t="s">
        <v>255</v>
      </c>
      <c r="E3831" t="s">
        <v>74</v>
      </c>
      <c r="F3831" t="s">
        <v>26</v>
      </c>
      <c r="G3831">
        <v>8</v>
      </c>
      <c r="H3831">
        <v>0.15</v>
      </c>
      <c r="I3831" s="2">
        <v>741621.6</v>
      </c>
      <c r="J3831" t="str">
        <f>_xlfn.XLOOKUP(tblOrders[[#This Row],[CustomerID]], tblCustomers[CustomerID], tblCustomers[CustomerName])</f>
        <v>Customer 17</v>
      </c>
      <c r="K3831" t="str">
        <f>_xlfn.XLOOKUP(tblOrders[[#This Row],[CustomerID]], tblCustomers[CustomerID], tblCustomers[Segment])</f>
        <v>SME</v>
      </c>
      <c r="L3831" t="str">
        <f>_xlfn.XLOOKUP(tblOrders[[#This Row],[ProductID]], tblProducts[ProductID], tblProducts[Category])</f>
        <v>Electronics</v>
      </c>
      <c r="M3831">
        <f>_xlfn.XLOOKUP(tblOrders[[#This Row],[ProductID]], tblProducts[ProductID], tblProducts[CostPrice])</f>
        <v>58560</v>
      </c>
      <c r="N3831">
        <f>tblOrders[[#This Row],[Sales]]-(tblOrders[[#This Row],[CostPrice]]*tblOrders[[#This Row],[Quantity]])</f>
        <v>273141.59999999998</v>
      </c>
      <c r="O3831" t="str">
        <f>TEXT(tblOrders[[#This Row],[Date]],"mmm-yyyy")</f>
        <v>Dec-2025</v>
      </c>
      <c r="P3831" t="str">
        <f>_xlfn.XLOOKUP(tblOrders[[#This Row],[OrderID]], tblReturns[OrderID], tblReturns[Returned])</f>
        <v>No</v>
      </c>
      <c r="Q3831" t="str">
        <f>_xlfn.XLOOKUP(tblOrders[[#This Row],[OrderID]], tblShipping[OrderID], tblShipping[ShipMode])</f>
        <v>Standard</v>
      </c>
      <c r="R3831" t="str">
        <f>IFERROR(_xlfn.XLOOKUP(A3830, tblCustomers[CustomerID], tblCustomers[CustomerName]), "Not Found")</f>
        <v>Not Found</v>
      </c>
      <c r="S3831" t="str">
        <f>IF(tblOrders[[#This Row],[Sales]]&gt;1000000,"High Value","Standard")</f>
        <v>Standard</v>
      </c>
      <c r="T3831" t="str">
        <f>_xlfn.XLOOKUP(tblOrders[[#This Row],[ProductID]], tblProducts[ProductID], tblProducts[ProductName])</f>
        <v>Product 79</v>
      </c>
      <c r="U3831">
        <f>_xlfn.XLOOKUP(tblOrders[[#This Row],[SalesRepID]], tblSalesreps[RepID], tblSalesreps[Target])</f>
        <v>7254801</v>
      </c>
    </row>
    <row r="3832" spans="1:21">
      <c r="A3832" t="s">
        <v>4629</v>
      </c>
      <c r="B3832" s="7" t="s">
        <v>1274</v>
      </c>
      <c r="C3832" t="s">
        <v>866</v>
      </c>
      <c r="D3832" t="s">
        <v>44</v>
      </c>
      <c r="E3832" t="s">
        <v>210</v>
      </c>
      <c r="F3832" t="s">
        <v>51</v>
      </c>
      <c r="G3832">
        <v>2</v>
      </c>
      <c r="H3832">
        <v>0.15</v>
      </c>
      <c r="I3832" s="2">
        <v>75439.199999999997</v>
      </c>
      <c r="J3832" t="str">
        <f>_xlfn.XLOOKUP(tblOrders[[#This Row],[CustomerID]], tblCustomers[CustomerID], tblCustomers[CustomerName])</f>
        <v>Customer 32</v>
      </c>
      <c r="K3832" t="str">
        <f>_xlfn.XLOOKUP(tblOrders[[#This Row],[CustomerID]], tblCustomers[CustomerID], tblCustomers[Segment])</f>
        <v>SME</v>
      </c>
      <c r="L3832" t="str">
        <f>_xlfn.XLOOKUP(tblOrders[[#This Row],[ProductID]], tblProducts[ProductID], tblProducts[Category])</f>
        <v>Furniture</v>
      </c>
      <c r="M3832">
        <f>_xlfn.XLOOKUP(tblOrders[[#This Row],[ProductID]], tblProducts[ProductID], tblProducts[CostPrice])</f>
        <v>48953</v>
      </c>
      <c r="N3832">
        <f>tblOrders[[#This Row],[Sales]]-(tblOrders[[#This Row],[CostPrice]]*tblOrders[[#This Row],[Quantity]])</f>
        <v>-22466.800000000003</v>
      </c>
      <c r="O3832" t="str">
        <f>TEXT(tblOrders[[#This Row],[Date]],"mmm-yyyy")</f>
        <v>Mar-2025</v>
      </c>
      <c r="P3832" t="str">
        <f>_xlfn.XLOOKUP(tblOrders[[#This Row],[OrderID]], tblReturns[OrderID], tblReturns[Returned])</f>
        <v>No</v>
      </c>
      <c r="Q3832" t="str">
        <f>_xlfn.XLOOKUP(tblOrders[[#This Row],[OrderID]], tblShipping[OrderID], tblShipping[ShipMode])</f>
        <v>Standard</v>
      </c>
      <c r="R3832" t="str">
        <f>IFERROR(_xlfn.XLOOKUP(A3831, tblCustomers[CustomerID], tblCustomers[CustomerName]), "Not Found")</f>
        <v>Not Found</v>
      </c>
      <c r="S3832" t="str">
        <f>IF(tblOrders[[#This Row],[Sales]]&gt;1000000,"High Value","Standard")</f>
        <v>Standard</v>
      </c>
      <c r="T3832" t="str">
        <f>_xlfn.XLOOKUP(tblOrders[[#This Row],[ProductID]], tblProducts[ProductID], tblProducts[ProductName])</f>
        <v>Product 56</v>
      </c>
      <c r="U3832">
        <f>_xlfn.XLOOKUP(tblOrders[[#This Row],[SalesRepID]], tblSalesreps[RepID], tblSalesreps[Target])</f>
        <v>19336654</v>
      </c>
    </row>
    <row r="3833" spans="1:21">
      <c r="A3833" t="s">
        <v>4630</v>
      </c>
      <c r="B3833" s="7" t="s">
        <v>683</v>
      </c>
      <c r="C3833" t="s">
        <v>632</v>
      </c>
      <c r="D3833" t="s">
        <v>201</v>
      </c>
      <c r="E3833" t="s">
        <v>105</v>
      </c>
      <c r="F3833" t="s">
        <v>51</v>
      </c>
      <c r="G3833">
        <v>9</v>
      </c>
      <c r="H3833">
        <v>0.15</v>
      </c>
      <c r="I3833" s="2">
        <v>811435.5</v>
      </c>
      <c r="J3833" t="str">
        <f>_xlfn.XLOOKUP(tblOrders[[#This Row],[CustomerID]], tblCustomers[CustomerID], tblCustomers[CustomerName])</f>
        <v>Customer 290</v>
      </c>
      <c r="K3833" t="str">
        <f>_xlfn.XLOOKUP(tblOrders[[#This Row],[CustomerID]], tblCustomers[CustomerID], tblCustomers[Segment])</f>
        <v>Consumer</v>
      </c>
      <c r="L3833" t="str">
        <f>_xlfn.XLOOKUP(tblOrders[[#This Row],[ProductID]], tblProducts[ProductID], tblProducts[Category])</f>
        <v>Furniture</v>
      </c>
      <c r="M3833">
        <f>_xlfn.XLOOKUP(tblOrders[[#This Row],[ProductID]], tblProducts[ProductID], tblProducts[CostPrice])</f>
        <v>22542</v>
      </c>
      <c r="N3833">
        <f>tblOrders[[#This Row],[Sales]]-(tblOrders[[#This Row],[CostPrice]]*tblOrders[[#This Row],[Quantity]])</f>
        <v>608557.5</v>
      </c>
      <c r="O3833" t="str">
        <f>TEXT(tblOrders[[#This Row],[Date]],"mmm-yyyy")</f>
        <v>Sep-2025</v>
      </c>
      <c r="P3833" t="str">
        <f>_xlfn.XLOOKUP(tblOrders[[#This Row],[OrderID]], tblReturns[OrderID], tblReturns[Returned])</f>
        <v>No</v>
      </c>
      <c r="Q3833" t="str">
        <f>_xlfn.XLOOKUP(tblOrders[[#This Row],[OrderID]], tblShipping[OrderID], tblShipping[ShipMode])</f>
        <v>Express</v>
      </c>
      <c r="R3833" t="str">
        <f>IFERROR(_xlfn.XLOOKUP(A3832, tblCustomers[CustomerID], tblCustomers[CustomerName]), "Not Found")</f>
        <v>Not Found</v>
      </c>
      <c r="S3833" t="str">
        <f>IF(tblOrders[[#This Row],[Sales]]&gt;1000000,"High Value","Standard")</f>
        <v>Standard</v>
      </c>
      <c r="T3833" t="str">
        <f>_xlfn.XLOOKUP(tblOrders[[#This Row],[ProductID]], tblProducts[ProductID], tblProducts[ProductName])</f>
        <v>Product 50</v>
      </c>
      <c r="U3833">
        <f>_xlfn.XLOOKUP(tblOrders[[#This Row],[SalesRepID]], tblSalesreps[RepID], tblSalesreps[Target])</f>
        <v>8698154</v>
      </c>
    </row>
    <row r="3834" spans="1:21">
      <c r="A3834" t="s">
        <v>4631</v>
      </c>
      <c r="B3834" s="7" t="s">
        <v>734</v>
      </c>
      <c r="C3834" t="s">
        <v>43</v>
      </c>
      <c r="D3834" t="s">
        <v>491</v>
      </c>
      <c r="E3834" t="s">
        <v>25</v>
      </c>
      <c r="F3834" t="s">
        <v>88</v>
      </c>
      <c r="G3834">
        <v>4</v>
      </c>
      <c r="H3834">
        <v>0</v>
      </c>
      <c r="I3834" s="2">
        <v>414844</v>
      </c>
      <c r="J3834" t="str">
        <f>_xlfn.XLOOKUP(tblOrders[[#This Row],[CustomerID]], tblCustomers[CustomerID], tblCustomers[CustomerName])</f>
        <v>Customer 283</v>
      </c>
      <c r="K3834" t="str">
        <f>_xlfn.XLOOKUP(tblOrders[[#This Row],[CustomerID]], tblCustomers[CustomerID], tblCustomers[Segment])</f>
        <v>Corporate</v>
      </c>
      <c r="L3834" t="str">
        <f>_xlfn.XLOOKUP(tblOrders[[#This Row],[ProductID]], tblProducts[ProductID], tblProducts[Category])</f>
        <v>Home</v>
      </c>
      <c r="M3834">
        <f>_xlfn.XLOOKUP(tblOrders[[#This Row],[ProductID]], tblProducts[ProductID], tblProducts[CostPrice])</f>
        <v>75749</v>
      </c>
      <c r="N3834">
        <f>tblOrders[[#This Row],[Sales]]-(tblOrders[[#This Row],[CostPrice]]*tblOrders[[#This Row],[Quantity]])</f>
        <v>111848</v>
      </c>
      <c r="O3834" t="str">
        <f>TEXT(tblOrders[[#This Row],[Date]],"mmm-yyyy")</f>
        <v>Apr-2025</v>
      </c>
      <c r="P3834" t="str">
        <f>_xlfn.XLOOKUP(tblOrders[[#This Row],[OrderID]], tblReturns[OrderID], tblReturns[Returned])</f>
        <v>No</v>
      </c>
      <c r="Q3834" t="str">
        <f>_xlfn.XLOOKUP(tblOrders[[#This Row],[OrderID]], tblShipping[OrderID], tblShipping[ShipMode])</f>
        <v>Standard</v>
      </c>
      <c r="R3834" t="str">
        <f>IFERROR(_xlfn.XLOOKUP(A3833, tblCustomers[CustomerID], tblCustomers[CustomerName]), "Not Found")</f>
        <v>Not Found</v>
      </c>
      <c r="S3834" t="str">
        <f>IF(tblOrders[[#This Row],[Sales]]&gt;1000000,"High Value","Standard")</f>
        <v>Standard</v>
      </c>
      <c r="T3834" t="str">
        <f>_xlfn.XLOOKUP(tblOrders[[#This Row],[ProductID]], tblProducts[ProductID], tblProducts[ProductName])</f>
        <v>Product 49</v>
      </c>
      <c r="U3834">
        <f>_xlfn.XLOOKUP(tblOrders[[#This Row],[SalesRepID]], tblSalesreps[RepID], tblSalesreps[Target])</f>
        <v>7094914</v>
      </c>
    </row>
    <row r="3835" spans="1:21">
      <c r="A3835" t="s">
        <v>4632</v>
      </c>
      <c r="B3835" s="7" t="s">
        <v>62</v>
      </c>
      <c r="C3835" t="s">
        <v>591</v>
      </c>
      <c r="D3835" t="s">
        <v>96</v>
      </c>
      <c r="E3835" t="s">
        <v>56</v>
      </c>
      <c r="F3835" t="s">
        <v>26</v>
      </c>
      <c r="G3835">
        <v>10</v>
      </c>
      <c r="H3835">
        <v>0.05</v>
      </c>
      <c r="I3835" s="2">
        <v>522139</v>
      </c>
      <c r="J3835" t="str">
        <f>_xlfn.XLOOKUP(tblOrders[[#This Row],[CustomerID]], tblCustomers[CustomerID], tblCustomers[CustomerName])</f>
        <v>Customer 98</v>
      </c>
      <c r="K3835" t="str">
        <f>_xlfn.XLOOKUP(tblOrders[[#This Row],[CustomerID]], tblCustomers[CustomerID], tblCustomers[Segment])</f>
        <v>Corporate</v>
      </c>
      <c r="L3835" t="str">
        <f>_xlfn.XLOOKUP(tblOrders[[#This Row],[ProductID]], tblProducts[ProductID], tblProducts[Category])</f>
        <v>Office</v>
      </c>
      <c r="M3835">
        <f>_xlfn.XLOOKUP(tblOrders[[#This Row],[ProductID]], tblProducts[ProductID], tblProducts[CostPrice])</f>
        <v>20831</v>
      </c>
      <c r="N3835">
        <f>tblOrders[[#This Row],[Sales]]-(tblOrders[[#This Row],[CostPrice]]*tblOrders[[#This Row],[Quantity]])</f>
        <v>313829</v>
      </c>
      <c r="O3835" t="str">
        <f>TEXT(tblOrders[[#This Row],[Date]],"mmm-yyyy")</f>
        <v>Sep-2025</v>
      </c>
      <c r="P3835" t="str">
        <f>_xlfn.XLOOKUP(tblOrders[[#This Row],[OrderID]], tblReturns[OrderID], tblReturns[Returned])</f>
        <v>No</v>
      </c>
      <c r="Q3835" t="str">
        <f>_xlfn.XLOOKUP(tblOrders[[#This Row],[OrderID]], tblShipping[OrderID], tblShipping[ShipMode])</f>
        <v>Standard</v>
      </c>
      <c r="R3835" t="str">
        <f>IFERROR(_xlfn.XLOOKUP(A3834, tblCustomers[CustomerID], tblCustomers[CustomerName]), "Not Found")</f>
        <v>Not Found</v>
      </c>
      <c r="S3835" t="str">
        <f>IF(tblOrders[[#This Row],[Sales]]&gt;1000000,"High Value","Standard")</f>
        <v>Standard</v>
      </c>
      <c r="T3835" t="str">
        <f>_xlfn.XLOOKUP(tblOrders[[#This Row],[ProductID]], tblProducts[ProductID], tblProducts[ProductName])</f>
        <v>Product 24</v>
      </c>
      <c r="U3835">
        <f>_xlfn.XLOOKUP(tblOrders[[#This Row],[SalesRepID]], tblSalesreps[RepID], tblSalesreps[Target])</f>
        <v>14265630</v>
      </c>
    </row>
    <row r="3836" spans="1:21">
      <c r="A3836" t="s">
        <v>4633</v>
      </c>
      <c r="B3836" s="7" t="s">
        <v>1055</v>
      </c>
      <c r="C3836" t="s">
        <v>189</v>
      </c>
      <c r="D3836" t="s">
        <v>1034</v>
      </c>
      <c r="E3836" t="s">
        <v>205</v>
      </c>
      <c r="F3836" t="s">
        <v>20</v>
      </c>
      <c r="G3836">
        <v>4</v>
      </c>
      <c r="H3836">
        <v>0.1</v>
      </c>
      <c r="I3836" s="2">
        <v>201376.8</v>
      </c>
      <c r="J3836" t="str">
        <f>_xlfn.XLOOKUP(tblOrders[[#This Row],[CustomerID]], tblCustomers[CustomerID], tblCustomers[CustomerName])</f>
        <v>Customer 216</v>
      </c>
      <c r="K3836" t="str">
        <f>_xlfn.XLOOKUP(tblOrders[[#This Row],[CustomerID]], tblCustomers[CustomerID], tblCustomers[Segment])</f>
        <v>Consumer</v>
      </c>
      <c r="L3836" t="str">
        <f>_xlfn.XLOOKUP(tblOrders[[#This Row],[ProductID]], tblProducts[ProductID], tblProducts[Category])</f>
        <v>Furniture</v>
      </c>
      <c r="M3836">
        <f>_xlfn.XLOOKUP(tblOrders[[#This Row],[ProductID]], tblProducts[ProductID], tblProducts[CostPrice])</f>
        <v>51071</v>
      </c>
      <c r="N3836">
        <f>tblOrders[[#This Row],[Sales]]-(tblOrders[[#This Row],[CostPrice]]*tblOrders[[#This Row],[Quantity]])</f>
        <v>-2907.2000000000116</v>
      </c>
      <c r="O3836" t="str">
        <f>TEXT(tblOrders[[#This Row],[Date]],"mmm-yyyy")</f>
        <v>Mar-2025</v>
      </c>
      <c r="P3836" t="str">
        <f>_xlfn.XLOOKUP(tblOrders[[#This Row],[OrderID]], tblReturns[OrderID], tblReturns[Returned])</f>
        <v>No</v>
      </c>
      <c r="Q3836" t="str">
        <f>_xlfn.XLOOKUP(tblOrders[[#This Row],[OrderID]], tblShipping[OrderID], tblShipping[ShipMode])</f>
        <v>Standard</v>
      </c>
      <c r="R3836" t="str">
        <f>IFERROR(_xlfn.XLOOKUP(A3835, tblCustomers[CustomerID], tblCustomers[CustomerName]), "Not Found")</f>
        <v>Not Found</v>
      </c>
      <c r="S3836" t="str">
        <f>IF(tblOrders[[#This Row],[Sales]]&gt;1000000,"High Value","Standard")</f>
        <v>Standard</v>
      </c>
      <c r="T3836" t="str">
        <f>_xlfn.XLOOKUP(tblOrders[[#This Row],[ProductID]], tblProducts[ProductID], tblProducts[ProductName])</f>
        <v>Product 66</v>
      </c>
      <c r="U3836">
        <f>_xlfn.XLOOKUP(tblOrders[[#This Row],[SalesRepID]], tblSalesreps[RepID], tblSalesreps[Target])</f>
        <v>16246424</v>
      </c>
    </row>
    <row r="3837" spans="1:21">
      <c r="A3837" t="s">
        <v>4634</v>
      </c>
      <c r="B3837" s="7" t="s">
        <v>132</v>
      </c>
      <c r="C3837" t="s">
        <v>2261</v>
      </c>
      <c r="D3837" t="s">
        <v>597</v>
      </c>
      <c r="E3837" t="s">
        <v>197</v>
      </c>
      <c r="F3837" t="s">
        <v>20</v>
      </c>
      <c r="G3837">
        <v>8</v>
      </c>
      <c r="H3837">
        <v>0.2</v>
      </c>
      <c r="I3837" s="2">
        <v>875609.59999999998</v>
      </c>
      <c r="J3837" t="str">
        <f>_xlfn.XLOOKUP(tblOrders[[#This Row],[CustomerID]], tblCustomers[CustomerID], tblCustomers[CustomerName])</f>
        <v>Customer 123</v>
      </c>
      <c r="K3837" t="str">
        <f>_xlfn.XLOOKUP(tblOrders[[#This Row],[CustomerID]], tblCustomers[CustomerID], tblCustomers[Segment])</f>
        <v>Consumer</v>
      </c>
      <c r="L3837" t="str">
        <f>_xlfn.XLOOKUP(tblOrders[[#This Row],[ProductID]], tblProducts[ProductID], tblProducts[Category])</f>
        <v>Electronics</v>
      </c>
      <c r="M3837">
        <f>_xlfn.XLOOKUP(tblOrders[[#This Row],[ProductID]], tblProducts[ProductID], tblProducts[CostPrice])</f>
        <v>35454</v>
      </c>
      <c r="N3837">
        <f>tblOrders[[#This Row],[Sales]]-(tblOrders[[#This Row],[CostPrice]]*tblOrders[[#This Row],[Quantity]])</f>
        <v>591977.6</v>
      </c>
      <c r="O3837" t="str">
        <f>TEXT(tblOrders[[#This Row],[Date]],"mmm-yyyy")</f>
        <v>Jan-2025</v>
      </c>
      <c r="P3837" t="str">
        <f>_xlfn.XLOOKUP(tblOrders[[#This Row],[OrderID]], tblReturns[OrderID], tblReturns[Returned])</f>
        <v>No</v>
      </c>
      <c r="Q3837" t="str">
        <f>_xlfn.XLOOKUP(tblOrders[[#This Row],[OrderID]], tblShipping[OrderID], tblShipping[ShipMode])</f>
        <v>Standard</v>
      </c>
      <c r="R3837" t="str">
        <f>IFERROR(_xlfn.XLOOKUP(A3836, tblCustomers[CustomerID], tblCustomers[CustomerName]), "Not Found")</f>
        <v>Not Found</v>
      </c>
      <c r="S3837" t="str">
        <f>IF(tblOrders[[#This Row],[Sales]]&gt;1000000,"High Value","Standard")</f>
        <v>Standard</v>
      </c>
      <c r="T3837" t="str">
        <f>_xlfn.XLOOKUP(tblOrders[[#This Row],[ProductID]], tblProducts[ProductID], tblProducts[ProductName])</f>
        <v>Product 28</v>
      </c>
      <c r="U3837">
        <f>_xlfn.XLOOKUP(tblOrders[[#This Row],[SalesRepID]], tblSalesreps[RepID], tblSalesreps[Target])</f>
        <v>19562258</v>
      </c>
    </row>
    <row r="3838" spans="1:21">
      <c r="A3838" t="s">
        <v>4635</v>
      </c>
      <c r="B3838" s="7" t="s">
        <v>316</v>
      </c>
      <c r="C3838" t="s">
        <v>86</v>
      </c>
      <c r="D3838" t="s">
        <v>232</v>
      </c>
      <c r="E3838" t="s">
        <v>105</v>
      </c>
      <c r="F3838" t="s">
        <v>51</v>
      </c>
      <c r="G3838">
        <v>5</v>
      </c>
      <c r="H3838">
        <v>0.15</v>
      </c>
      <c r="I3838" s="2">
        <v>190353.25</v>
      </c>
      <c r="J3838" t="str">
        <f>_xlfn.XLOOKUP(tblOrders[[#This Row],[CustomerID]], tblCustomers[CustomerID], tblCustomers[CustomerName])</f>
        <v>Customer 53</v>
      </c>
      <c r="K3838" t="str">
        <f>_xlfn.XLOOKUP(tblOrders[[#This Row],[CustomerID]], tblCustomers[CustomerID], tblCustomers[Segment])</f>
        <v>Consumer</v>
      </c>
      <c r="L3838" t="str">
        <f>_xlfn.XLOOKUP(tblOrders[[#This Row],[ProductID]], tblProducts[ProductID], tblProducts[Category])</f>
        <v>Electronics</v>
      </c>
      <c r="M3838">
        <f>_xlfn.XLOOKUP(tblOrders[[#This Row],[ProductID]], tblProducts[ProductID], tblProducts[CostPrice])</f>
        <v>41456</v>
      </c>
      <c r="N3838">
        <f>tblOrders[[#This Row],[Sales]]-(tblOrders[[#This Row],[CostPrice]]*tblOrders[[#This Row],[Quantity]])</f>
        <v>-16926.75</v>
      </c>
      <c r="O3838" t="str">
        <f>TEXT(tblOrders[[#This Row],[Date]],"mmm-yyyy")</f>
        <v>Sep-2025</v>
      </c>
      <c r="P3838" t="str">
        <f>_xlfn.XLOOKUP(tblOrders[[#This Row],[OrderID]], tblReturns[OrderID], tblReturns[Returned])</f>
        <v>No</v>
      </c>
      <c r="Q3838" t="str">
        <f>_xlfn.XLOOKUP(tblOrders[[#This Row],[OrderID]], tblShipping[OrderID], tblShipping[ShipMode])</f>
        <v>Express</v>
      </c>
      <c r="R3838" t="str">
        <f>IFERROR(_xlfn.XLOOKUP(A3837, tblCustomers[CustomerID], tblCustomers[CustomerName]), "Not Found")</f>
        <v>Not Found</v>
      </c>
      <c r="S3838" t="str">
        <f>IF(tblOrders[[#This Row],[Sales]]&gt;1000000,"High Value","Standard")</f>
        <v>Standard</v>
      </c>
      <c r="T3838" t="str">
        <f>_xlfn.XLOOKUP(tblOrders[[#This Row],[ProductID]], tblProducts[ProductID], tblProducts[ProductName])</f>
        <v>Product 86</v>
      </c>
      <c r="U3838">
        <f>_xlfn.XLOOKUP(tblOrders[[#This Row],[SalesRepID]], tblSalesreps[RepID], tblSalesreps[Target])</f>
        <v>8698154</v>
      </c>
    </row>
    <row r="3839" spans="1:21">
      <c r="A3839" t="s">
        <v>4636</v>
      </c>
      <c r="B3839" s="7" t="s">
        <v>81</v>
      </c>
      <c r="C3839" t="s">
        <v>1193</v>
      </c>
      <c r="D3839" t="s">
        <v>318</v>
      </c>
      <c r="E3839" t="s">
        <v>69</v>
      </c>
      <c r="F3839" t="s">
        <v>14</v>
      </c>
      <c r="G3839">
        <v>1</v>
      </c>
      <c r="H3839">
        <v>0.1</v>
      </c>
      <c r="I3839" s="2">
        <v>5553</v>
      </c>
      <c r="J3839" t="str">
        <f>_xlfn.XLOOKUP(tblOrders[[#This Row],[CustomerID]], tblCustomers[CustomerID], tblCustomers[CustomerName])</f>
        <v>Customer 57</v>
      </c>
      <c r="K3839" t="str">
        <f>_xlfn.XLOOKUP(tblOrders[[#This Row],[CustomerID]], tblCustomers[CustomerID], tblCustomers[Segment])</f>
        <v>SME</v>
      </c>
      <c r="L3839" t="str">
        <f>_xlfn.XLOOKUP(tblOrders[[#This Row],[ProductID]], tblProducts[ProductID], tblProducts[Category])</f>
        <v>Office</v>
      </c>
      <c r="M3839">
        <f>_xlfn.XLOOKUP(tblOrders[[#This Row],[ProductID]], tblProducts[ProductID], tblProducts[CostPrice])</f>
        <v>39205</v>
      </c>
      <c r="N3839">
        <f>tblOrders[[#This Row],[Sales]]-(tblOrders[[#This Row],[CostPrice]]*tblOrders[[#This Row],[Quantity]])</f>
        <v>-33652</v>
      </c>
      <c r="O3839" t="str">
        <f>TEXT(tblOrders[[#This Row],[Date]],"mmm-yyyy")</f>
        <v>Nov-2025</v>
      </c>
      <c r="P3839" t="str">
        <f>_xlfn.XLOOKUP(tblOrders[[#This Row],[OrderID]], tblReturns[OrderID], tblReturns[Returned])</f>
        <v>No</v>
      </c>
      <c r="Q3839" t="str">
        <f>_xlfn.XLOOKUP(tblOrders[[#This Row],[OrderID]], tblShipping[OrderID], tblShipping[ShipMode])</f>
        <v>Pickup</v>
      </c>
      <c r="R3839" t="str">
        <f>IFERROR(_xlfn.XLOOKUP(A3838, tblCustomers[CustomerID], tblCustomers[CustomerName]), "Not Found")</f>
        <v>Not Found</v>
      </c>
      <c r="S3839" t="str">
        <f>IF(tblOrders[[#This Row],[Sales]]&gt;1000000,"High Value","Standard")</f>
        <v>Standard</v>
      </c>
      <c r="T3839" t="str">
        <f>_xlfn.XLOOKUP(tblOrders[[#This Row],[ProductID]], tblProducts[ProductID], tblProducts[ProductName])</f>
        <v>Product 74</v>
      </c>
      <c r="U3839">
        <f>_xlfn.XLOOKUP(tblOrders[[#This Row],[SalesRepID]], tblSalesreps[RepID], tblSalesreps[Target])</f>
        <v>19473459</v>
      </c>
    </row>
    <row r="3840" spans="1:21">
      <c r="A3840" t="s">
        <v>4637</v>
      </c>
      <c r="B3840" s="7" t="s">
        <v>1178</v>
      </c>
      <c r="C3840" t="s">
        <v>297</v>
      </c>
      <c r="D3840" t="s">
        <v>1034</v>
      </c>
      <c r="E3840" t="s">
        <v>56</v>
      </c>
      <c r="F3840" t="s">
        <v>88</v>
      </c>
      <c r="G3840">
        <v>8</v>
      </c>
      <c r="H3840">
        <v>0.15</v>
      </c>
      <c r="I3840" s="2">
        <v>251804</v>
      </c>
      <c r="J3840" t="str">
        <f>_xlfn.XLOOKUP(tblOrders[[#This Row],[CustomerID]], tblCustomers[CustomerID], tblCustomers[CustomerName])</f>
        <v>Customer 275</v>
      </c>
      <c r="K3840" t="str">
        <f>_xlfn.XLOOKUP(tblOrders[[#This Row],[CustomerID]], tblCustomers[CustomerID], tblCustomers[Segment])</f>
        <v>SME</v>
      </c>
      <c r="L3840" t="str">
        <f>_xlfn.XLOOKUP(tblOrders[[#This Row],[ProductID]], tblProducts[ProductID], tblProducts[Category])</f>
        <v>Furniture</v>
      </c>
      <c r="M3840">
        <f>_xlfn.XLOOKUP(tblOrders[[#This Row],[ProductID]], tblProducts[ProductID], tblProducts[CostPrice])</f>
        <v>51071</v>
      </c>
      <c r="N3840">
        <f>tblOrders[[#This Row],[Sales]]-(tblOrders[[#This Row],[CostPrice]]*tblOrders[[#This Row],[Quantity]])</f>
        <v>-156764</v>
      </c>
      <c r="O3840" t="str">
        <f>TEXT(tblOrders[[#This Row],[Date]],"mmm-yyyy")</f>
        <v>Apr-2025</v>
      </c>
      <c r="P3840" t="str">
        <f>_xlfn.XLOOKUP(tblOrders[[#This Row],[OrderID]], tblReturns[OrderID], tblReturns[Returned])</f>
        <v>No</v>
      </c>
      <c r="Q3840" t="str">
        <f>_xlfn.XLOOKUP(tblOrders[[#This Row],[OrderID]], tblShipping[OrderID], tblShipping[ShipMode])</f>
        <v>Standard</v>
      </c>
      <c r="R3840" t="str">
        <f>IFERROR(_xlfn.XLOOKUP(A3839, tblCustomers[CustomerID], tblCustomers[CustomerName]), "Not Found")</f>
        <v>Not Found</v>
      </c>
      <c r="S3840" t="str">
        <f>IF(tblOrders[[#This Row],[Sales]]&gt;1000000,"High Value","Standard")</f>
        <v>Standard</v>
      </c>
      <c r="T3840" t="str">
        <f>_xlfn.XLOOKUP(tblOrders[[#This Row],[ProductID]], tblProducts[ProductID], tblProducts[ProductName])</f>
        <v>Product 66</v>
      </c>
      <c r="U3840">
        <f>_xlfn.XLOOKUP(tblOrders[[#This Row],[SalesRepID]], tblSalesreps[RepID], tblSalesreps[Target])</f>
        <v>14265630</v>
      </c>
    </row>
    <row r="3841" spans="1:21">
      <c r="A3841" t="s">
        <v>4638</v>
      </c>
      <c r="B3841" s="7" t="s">
        <v>326</v>
      </c>
      <c r="C3841" t="s">
        <v>1336</v>
      </c>
      <c r="D3841" t="s">
        <v>68</v>
      </c>
      <c r="E3841" t="s">
        <v>197</v>
      </c>
      <c r="F3841" t="s">
        <v>20</v>
      </c>
      <c r="G3841">
        <v>7</v>
      </c>
      <c r="H3841">
        <v>0.05</v>
      </c>
      <c r="I3841" s="2">
        <v>772324.35</v>
      </c>
      <c r="J3841" t="str">
        <f>_xlfn.XLOOKUP(tblOrders[[#This Row],[CustomerID]], tblCustomers[CustomerID], tblCustomers[CustomerName])</f>
        <v>Customer 220</v>
      </c>
      <c r="K3841" t="str">
        <f>_xlfn.XLOOKUP(tblOrders[[#This Row],[CustomerID]], tblCustomers[CustomerID], tblCustomers[Segment])</f>
        <v>SME</v>
      </c>
      <c r="L3841" t="str">
        <f>_xlfn.XLOOKUP(tblOrders[[#This Row],[ProductID]], tblProducts[ProductID], tblProducts[Category])</f>
        <v>Home</v>
      </c>
      <c r="M3841">
        <f>_xlfn.XLOOKUP(tblOrders[[#This Row],[ProductID]], tblProducts[ProductID], tblProducts[CostPrice])</f>
        <v>7159</v>
      </c>
      <c r="N3841">
        <f>tblOrders[[#This Row],[Sales]]-(tblOrders[[#This Row],[CostPrice]]*tblOrders[[#This Row],[Quantity]])</f>
        <v>722211.35</v>
      </c>
      <c r="O3841" t="str">
        <f>TEXT(tblOrders[[#This Row],[Date]],"mmm-yyyy")</f>
        <v>Dec-2025</v>
      </c>
      <c r="P3841" t="str">
        <f>_xlfn.XLOOKUP(tblOrders[[#This Row],[OrderID]], tblReturns[OrderID], tblReturns[Returned])</f>
        <v>No</v>
      </c>
      <c r="Q3841" t="str">
        <f>_xlfn.XLOOKUP(tblOrders[[#This Row],[OrderID]], tblShipping[OrderID], tblShipping[ShipMode])</f>
        <v>Standard</v>
      </c>
      <c r="R3841" t="str">
        <f>IFERROR(_xlfn.XLOOKUP(A3840, tblCustomers[CustomerID], tblCustomers[CustomerName]), "Not Found")</f>
        <v>Not Found</v>
      </c>
      <c r="S3841" t="str">
        <f>IF(tblOrders[[#This Row],[Sales]]&gt;1000000,"High Value","Standard")</f>
        <v>Standard</v>
      </c>
      <c r="T3841" t="str">
        <f>_xlfn.XLOOKUP(tblOrders[[#This Row],[ProductID]], tblProducts[ProductID], tblProducts[ProductName])</f>
        <v>Product 26</v>
      </c>
      <c r="U3841">
        <f>_xlfn.XLOOKUP(tblOrders[[#This Row],[SalesRepID]], tblSalesreps[RepID], tblSalesreps[Target])</f>
        <v>19562258</v>
      </c>
    </row>
    <row r="3842" spans="1:21">
      <c r="A3842" t="s">
        <v>4639</v>
      </c>
      <c r="B3842" s="7" t="s">
        <v>335</v>
      </c>
      <c r="C3842" t="s">
        <v>399</v>
      </c>
      <c r="D3842" t="s">
        <v>216</v>
      </c>
      <c r="E3842" t="s">
        <v>197</v>
      </c>
      <c r="F3842" t="s">
        <v>51</v>
      </c>
      <c r="G3842">
        <v>5</v>
      </c>
      <c r="H3842">
        <v>0.2</v>
      </c>
      <c r="I3842" s="2">
        <v>564412</v>
      </c>
      <c r="J3842" t="str">
        <f>_xlfn.XLOOKUP(tblOrders[[#This Row],[CustomerID]], tblCustomers[CustomerID], tblCustomers[CustomerName])</f>
        <v>Customer 26</v>
      </c>
      <c r="K3842" t="str">
        <f>_xlfn.XLOOKUP(tblOrders[[#This Row],[CustomerID]], tblCustomers[CustomerID], tblCustomers[Segment])</f>
        <v>SME</v>
      </c>
      <c r="L3842" t="str">
        <f>_xlfn.XLOOKUP(tblOrders[[#This Row],[ProductID]], tblProducts[ProductID], tblProducts[Category])</f>
        <v>Home</v>
      </c>
      <c r="M3842">
        <f>_xlfn.XLOOKUP(tblOrders[[#This Row],[ProductID]], tblProducts[ProductID], tblProducts[CostPrice])</f>
        <v>15200</v>
      </c>
      <c r="N3842">
        <f>tblOrders[[#This Row],[Sales]]-(tblOrders[[#This Row],[CostPrice]]*tblOrders[[#This Row],[Quantity]])</f>
        <v>488412</v>
      </c>
      <c r="O3842" t="str">
        <f>TEXT(tblOrders[[#This Row],[Date]],"mmm-yyyy")</f>
        <v>Feb-2025</v>
      </c>
      <c r="P3842" t="str">
        <f>_xlfn.XLOOKUP(tblOrders[[#This Row],[OrderID]], tblReturns[OrderID], tblReturns[Returned])</f>
        <v>No</v>
      </c>
      <c r="Q3842" t="str">
        <f>_xlfn.XLOOKUP(tblOrders[[#This Row],[OrderID]], tblShipping[OrderID], tblShipping[ShipMode])</f>
        <v>Standard</v>
      </c>
      <c r="R3842" t="str">
        <f>IFERROR(_xlfn.XLOOKUP(A3841, tblCustomers[CustomerID], tblCustomers[CustomerName]), "Not Found")</f>
        <v>Not Found</v>
      </c>
      <c r="S3842" t="str">
        <f>IF(tblOrders[[#This Row],[Sales]]&gt;1000000,"High Value","Standard")</f>
        <v>Standard</v>
      </c>
      <c r="T3842" t="str">
        <f>_xlfn.XLOOKUP(tblOrders[[#This Row],[ProductID]], tblProducts[ProductID], tblProducts[ProductName])</f>
        <v>Product 52</v>
      </c>
      <c r="U3842">
        <f>_xlfn.XLOOKUP(tblOrders[[#This Row],[SalesRepID]], tblSalesreps[RepID], tblSalesreps[Target])</f>
        <v>19562258</v>
      </c>
    </row>
    <row r="3843" spans="1:21">
      <c r="A3843" t="s">
        <v>4640</v>
      </c>
      <c r="B3843" s="7" t="s">
        <v>1268</v>
      </c>
      <c r="C3843" t="s">
        <v>545</v>
      </c>
      <c r="D3843" t="s">
        <v>158</v>
      </c>
      <c r="E3843" t="s">
        <v>50</v>
      </c>
      <c r="F3843" t="s">
        <v>88</v>
      </c>
      <c r="G3843">
        <v>2</v>
      </c>
      <c r="H3843">
        <v>0.1</v>
      </c>
      <c r="I3843" s="2">
        <v>195453</v>
      </c>
      <c r="J3843" t="str">
        <f>_xlfn.XLOOKUP(tblOrders[[#This Row],[CustomerID]], tblCustomers[CustomerID], tblCustomers[CustomerName])</f>
        <v>Customer 257</v>
      </c>
      <c r="K3843" t="str">
        <f>_xlfn.XLOOKUP(tblOrders[[#This Row],[CustomerID]], tblCustomers[CustomerID], tblCustomers[Segment])</f>
        <v>Consumer</v>
      </c>
      <c r="L3843" t="str">
        <f>_xlfn.XLOOKUP(tblOrders[[#This Row],[ProductID]], tblProducts[ProductID], tblProducts[Category])</f>
        <v>Home</v>
      </c>
      <c r="M3843">
        <f>_xlfn.XLOOKUP(tblOrders[[#This Row],[ProductID]], tblProducts[ProductID], tblProducts[CostPrice])</f>
        <v>6817</v>
      </c>
      <c r="N3843">
        <f>tblOrders[[#This Row],[Sales]]-(tblOrders[[#This Row],[CostPrice]]*tblOrders[[#This Row],[Quantity]])</f>
        <v>181819</v>
      </c>
      <c r="O3843" t="str">
        <f>TEXT(tblOrders[[#This Row],[Date]],"mmm-yyyy")</f>
        <v>Feb-2025</v>
      </c>
      <c r="P3843" t="str">
        <f>_xlfn.XLOOKUP(tblOrders[[#This Row],[OrderID]], tblReturns[OrderID], tblReturns[Returned])</f>
        <v>No</v>
      </c>
      <c r="Q3843" t="str">
        <f>_xlfn.XLOOKUP(tblOrders[[#This Row],[OrderID]], tblShipping[OrderID], tblShipping[ShipMode])</f>
        <v>Standard</v>
      </c>
      <c r="R3843" t="str">
        <f>IFERROR(_xlfn.XLOOKUP(A3842, tblCustomers[CustomerID], tblCustomers[CustomerName]), "Not Found")</f>
        <v>Not Found</v>
      </c>
      <c r="S3843" t="str">
        <f>IF(tblOrders[[#This Row],[Sales]]&gt;1000000,"High Value","Standard")</f>
        <v>Standard</v>
      </c>
      <c r="T3843" t="str">
        <f>_xlfn.XLOOKUP(tblOrders[[#This Row],[ProductID]], tblProducts[ProductID], tblProducts[ProductName])</f>
        <v>Product 7</v>
      </c>
      <c r="U3843">
        <f>_xlfn.XLOOKUP(tblOrders[[#This Row],[SalesRepID]], tblSalesreps[RepID], tblSalesreps[Target])</f>
        <v>17350666</v>
      </c>
    </row>
    <row r="3844" spans="1:21">
      <c r="A3844" t="s">
        <v>4641</v>
      </c>
      <c r="B3844" s="7" t="s">
        <v>1246</v>
      </c>
      <c r="C3844" t="s">
        <v>669</v>
      </c>
      <c r="D3844" t="s">
        <v>78</v>
      </c>
      <c r="E3844" t="s">
        <v>56</v>
      </c>
      <c r="F3844" t="s">
        <v>14</v>
      </c>
      <c r="G3844">
        <v>9</v>
      </c>
      <c r="H3844">
        <v>0.05</v>
      </c>
      <c r="I3844" s="2">
        <v>1023298.2</v>
      </c>
      <c r="J3844" t="str">
        <f>_xlfn.XLOOKUP(tblOrders[[#This Row],[CustomerID]], tblCustomers[CustomerID], tblCustomers[CustomerName])</f>
        <v>Customer 83</v>
      </c>
      <c r="K3844" t="str">
        <f>_xlfn.XLOOKUP(tblOrders[[#This Row],[CustomerID]], tblCustomers[CustomerID], tblCustomers[Segment])</f>
        <v>Consumer</v>
      </c>
      <c r="L3844" t="str">
        <f>_xlfn.XLOOKUP(tblOrders[[#This Row],[ProductID]], tblProducts[ProductID], tblProducts[Category])</f>
        <v>Office</v>
      </c>
      <c r="M3844">
        <f>_xlfn.XLOOKUP(tblOrders[[#This Row],[ProductID]], tblProducts[ProductID], tblProducts[CostPrice])</f>
        <v>76942</v>
      </c>
      <c r="N3844">
        <f>tblOrders[[#This Row],[Sales]]-(tblOrders[[#This Row],[CostPrice]]*tblOrders[[#This Row],[Quantity]])</f>
        <v>330820.19999999995</v>
      </c>
      <c r="O3844" t="str">
        <f>TEXT(tblOrders[[#This Row],[Date]],"mmm-yyyy")</f>
        <v>Jun-2025</v>
      </c>
      <c r="P3844" t="str">
        <f>_xlfn.XLOOKUP(tblOrders[[#This Row],[OrderID]], tblReturns[OrderID], tblReturns[Returned])</f>
        <v>No</v>
      </c>
      <c r="Q3844" t="str">
        <f>_xlfn.XLOOKUP(tblOrders[[#This Row],[OrderID]], tblShipping[OrderID], tblShipping[ShipMode])</f>
        <v>Express</v>
      </c>
      <c r="R3844" t="str">
        <f>IFERROR(_xlfn.XLOOKUP(A3843, tblCustomers[CustomerID], tblCustomers[CustomerName]), "Not Found")</f>
        <v>Not Found</v>
      </c>
      <c r="S3844" t="str">
        <f>IF(tblOrders[[#This Row],[Sales]]&gt;1000000,"High Value","Standard")</f>
        <v>High Value</v>
      </c>
      <c r="T3844" t="str">
        <f>_xlfn.XLOOKUP(tblOrders[[#This Row],[ProductID]], tblProducts[ProductID], tblProducts[ProductName])</f>
        <v>Product 22</v>
      </c>
      <c r="U3844">
        <f>_xlfn.XLOOKUP(tblOrders[[#This Row],[SalesRepID]], tblSalesreps[RepID], tblSalesreps[Target])</f>
        <v>14265630</v>
      </c>
    </row>
    <row r="3845" spans="1:21">
      <c r="A3845" t="s">
        <v>4642</v>
      </c>
      <c r="B3845" s="7" t="s">
        <v>293</v>
      </c>
      <c r="C3845" t="s">
        <v>1147</v>
      </c>
      <c r="D3845" t="s">
        <v>585</v>
      </c>
      <c r="E3845" t="s">
        <v>40</v>
      </c>
      <c r="F3845" t="s">
        <v>14</v>
      </c>
      <c r="G3845">
        <v>3</v>
      </c>
      <c r="H3845">
        <v>0.2</v>
      </c>
      <c r="I3845" s="2">
        <v>23875.200000000001</v>
      </c>
      <c r="J3845" t="str">
        <f>_xlfn.XLOOKUP(tblOrders[[#This Row],[CustomerID]], tblCustomers[CustomerID], tblCustomers[CustomerName])</f>
        <v>Customer 258</v>
      </c>
      <c r="K3845" t="str">
        <f>_xlfn.XLOOKUP(tblOrders[[#This Row],[CustomerID]], tblCustomers[CustomerID], tblCustomers[Segment])</f>
        <v>Corporate</v>
      </c>
      <c r="L3845" t="str">
        <f>_xlfn.XLOOKUP(tblOrders[[#This Row],[ProductID]], tblProducts[ProductID], tblProducts[Category])</f>
        <v>Office</v>
      </c>
      <c r="M3845">
        <f>_xlfn.XLOOKUP(tblOrders[[#This Row],[ProductID]], tblProducts[ProductID], tblProducts[CostPrice])</f>
        <v>49623</v>
      </c>
      <c r="N3845">
        <f>tblOrders[[#This Row],[Sales]]-(tblOrders[[#This Row],[CostPrice]]*tblOrders[[#This Row],[Quantity]])</f>
        <v>-124993.8</v>
      </c>
      <c r="O3845" t="str">
        <f>TEXT(tblOrders[[#This Row],[Date]],"mmm-yyyy")</f>
        <v>Feb-2025</v>
      </c>
      <c r="P3845" t="str">
        <f>_xlfn.XLOOKUP(tblOrders[[#This Row],[OrderID]], tblReturns[OrderID], tblReturns[Returned])</f>
        <v>No</v>
      </c>
      <c r="Q3845" t="str">
        <f>_xlfn.XLOOKUP(tblOrders[[#This Row],[OrderID]], tblShipping[OrderID], tblShipping[ShipMode])</f>
        <v>Express</v>
      </c>
      <c r="R3845" t="str">
        <f>IFERROR(_xlfn.XLOOKUP(A3844, tblCustomers[CustomerID], tblCustomers[CustomerName]), "Not Found")</f>
        <v>Not Found</v>
      </c>
      <c r="S3845" t="str">
        <f>IF(tblOrders[[#This Row],[Sales]]&gt;1000000,"High Value","Standard")</f>
        <v>Standard</v>
      </c>
      <c r="T3845" t="str">
        <f>_xlfn.XLOOKUP(tblOrders[[#This Row],[ProductID]], tblProducts[ProductID], tblProducts[ProductName])</f>
        <v>Product 54</v>
      </c>
      <c r="U3845">
        <f>_xlfn.XLOOKUP(tblOrders[[#This Row],[SalesRepID]], tblSalesreps[RepID], tblSalesreps[Target])</f>
        <v>6291486</v>
      </c>
    </row>
    <row r="3846" spans="1:21">
      <c r="A3846" t="s">
        <v>4643</v>
      </c>
      <c r="B3846" s="7" t="s">
        <v>2533</v>
      </c>
      <c r="C3846" t="s">
        <v>1439</v>
      </c>
      <c r="D3846" t="s">
        <v>174</v>
      </c>
      <c r="E3846" t="s">
        <v>87</v>
      </c>
      <c r="F3846" t="s">
        <v>14</v>
      </c>
      <c r="G3846">
        <v>10</v>
      </c>
      <c r="H3846">
        <v>0.05</v>
      </c>
      <c r="I3846" s="2">
        <v>1297956.5</v>
      </c>
      <c r="J3846" t="str">
        <f>_xlfn.XLOOKUP(tblOrders[[#This Row],[CustomerID]], tblCustomers[CustomerID], tblCustomers[CustomerName])</f>
        <v>Customer 104</v>
      </c>
      <c r="K3846" t="str">
        <f>_xlfn.XLOOKUP(tblOrders[[#This Row],[CustomerID]], tblCustomers[CustomerID], tblCustomers[Segment])</f>
        <v>Consumer</v>
      </c>
      <c r="L3846" t="str">
        <f>_xlfn.XLOOKUP(tblOrders[[#This Row],[ProductID]], tblProducts[ProductID], tblProducts[Category])</f>
        <v>Home</v>
      </c>
      <c r="M3846">
        <f>_xlfn.XLOOKUP(tblOrders[[#This Row],[ProductID]], tblProducts[ProductID], tblProducts[CostPrice])</f>
        <v>62348</v>
      </c>
      <c r="N3846">
        <f>tblOrders[[#This Row],[Sales]]-(tblOrders[[#This Row],[CostPrice]]*tblOrders[[#This Row],[Quantity]])</f>
        <v>674476.5</v>
      </c>
      <c r="O3846" t="str">
        <f>TEXT(tblOrders[[#This Row],[Date]],"mmm-yyyy")</f>
        <v>Jul-2025</v>
      </c>
      <c r="P3846" t="str">
        <f>_xlfn.XLOOKUP(tblOrders[[#This Row],[OrderID]], tblReturns[OrderID], tblReturns[Returned])</f>
        <v>No</v>
      </c>
      <c r="Q3846" t="str">
        <f>_xlfn.XLOOKUP(tblOrders[[#This Row],[OrderID]], tblShipping[OrderID], tblShipping[ShipMode])</f>
        <v>Pickup</v>
      </c>
      <c r="R3846" t="str">
        <f>IFERROR(_xlfn.XLOOKUP(A3845, tblCustomers[CustomerID], tblCustomers[CustomerName]), "Not Found")</f>
        <v>Not Found</v>
      </c>
      <c r="S3846" t="str">
        <f>IF(tblOrders[[#This Row],[Sales]]&gt;1000000,"High Value","Standard")</f>
        <v>High Value</v>
      </c>
      <c r="T3846" t="str">
        <f>_xlfn.XLOOKUP(tblOrders[[#This Row],[ProductID]], tblProducts[ProductID], tblProducts[ProductName])</f>
        <v>Product 64</v>
      </c>
      <c r="U3846">
        <f>_xlfn.XLOOKUP(tblOrders[[#This Row],[SalesRepID]], tblSalesreps[RepID], tblSalesreps[Target])</f>
        <v>18500989</v>
      </c>
    </row>
    <row r="3847" spans="1:21">
      <c r="A3847" t="s">
        <v>4644</v>
      </c>
      <c r="B3847" s="7" t="s">
        <v>628</v>
      </c>
      <c r="C3847" t="s">
        <v>613</v>
      </c>
      <c r="D3847" t="s">
        <v>387</v>
      </c>
      <c r="E3847" t="s">
        <v>25</v>
      </c>
      <c r="F3847" t="s">
        <v>20</v>
      </c>
      <c r="G3847">
        <v>6</v>
      </c>
      <c r="H3847">
        <v>0.05</v>
      </c>
      <c r="I3847" s="2">
        <v>91787.1</v>
      </c>
      <c r="J3847" t="str">
        <f>_xlfn.XLOOKUP(tblOrders[[#This Row],[CustomerID]], tblCustomers[CustomerID], tblCustomers[CustomerName])</f>
        <v>Customer 222</v>
      </c>
      <c r="K3847" t="str">
        <f>_xlfn.XLOOKUP(tblOrders[[#This Row],[CustomerID]], tblCustomers[CustomerID], tblCustomers[Segment])</f>
        <v>SME</v>
      </c>
      <c r="L3847" t="str">
        <f>_xlfn.XLOOKUP(tblOrders[[#This Row],[ProductID]], tblProducts[ProductID], tblProducts[Category])</f>
        <v>Furniture</v>
      </c>
      <c r="M3847">
        <f>_xlfn.XLOOKUP(tblOrders[[#This Row],[ProductID]], tblProducts[ProductID], tblProducts[CostPrice])</f>
        <v>37464</v>
      </c>
      <c r="N3847">
        <f>tblOrders[[#This Row],[Sales]]-(tblOrders[[#This Row],[CostPrice]]*tblOrders[[#This Row],[Quantity]])</f>
        <v>-132996.9</v>
      </c>
      <c r="O3847" t="str">
        <f>TEXT(tblOrders[[#This Row],[Date]],"mmm-yyyy")</f>
        <v>Dec-2025</v>
      </c>
      <c r="P3847" t="str">
        <f>_xlfn.XLOOKUP(tblOrders[[#This Row],[OrderID]], tblReturns[OrderID], tblReturns[Returned])</f>
        <v>No</v>
      </c>
      <c r="Q3847" t="str">
        <f>_xlfn.XLOOKUP(tblOrders[[#This Row],[OrderID]], tblShipping[OrderID], tblShipping[ShipMode])</f>
        <v>Pickup</v>
      </c>
      <c r="R3847" t="str">
        <f>IFERROR(_xlfn.XLOOKUP(A3846, tblCustomers[CustomerID], tblCustomers[CustomerName]), "Not Found")</f>
        <v>Not Found</v>
      </c>
      <c r="S3847" t="str">
        <f>IF(tblOrders[[#This Row],[Sales]]&gt;1000000,"High Value","Standard")</f>
        <v>Standard</v>
      </c>
      <c r="T3847" t="str">
        <f>_xlfn.XLOOKUP(tblOrders[[#This Row],[ProductID]], tblProducts[ProductID], tblProducts[ProductName])</f>
        <v>Product 63</v>
      </c>
      <c r="U3847">
        <f>_xlfn.XLOOKUP(tblOrders[[#This Row],[SalesRepID]], tblSalesreps[RepID], tblSalesreps[Target])</f>
        <v>7094914</v>
      </c>
    </row>
    <row r="3848" spans="1:21">
      <c r="A3848" t="s">
        <v>4645</v>
      </c>
      <c r="B3848" s="7" t="s">
        <v>2772</v>
      </c>
      <c r="C3848" t="s">
        <v>793</v>
      </c>
      <c r="D3848" t="s">
        <v>44</v>
      </c>
      <c r="E3848" t="s">
        <v>197</v>
      </c>
      <c r="F3848" t="s">
        <v>26</v>
      </c>
      <c r="G3848">
        <v>1</v>
      </c>
      <c r="H3848">
        <v>0.15</v>
      </c>
      <c r="I3848" s="2">
        <v>18786.7</v>
      </c>
      <c r="J3848" t="str">
        <f>_xlfn.XLOOKUP(tblOrders[[#This Row],[CustomerID]], tblCustomers[CustomerID], tblCustomers[CustomerName])</f>
        <v>Customer 42</v>
      </c>
      <c r="K3848" t="str">
        <f>_xlfn.XLOOKUP(tblOrders[[#This Row],[CustomerID]], tblCustomers[CustomerID], tblCustomers[Segment])</f>
        <v>Corporate</v>
      </c>
      <c r="L3848" t="str">
        <f>_xlfn.XLOOKUP(tblOrders[[#This Row],[ProductID]], tblProducts[ProductID], tblProducts[Category])</f>
        <v>Furniture</v>
      </c>
      <c r="M3848">
        <f>_xlfn.XLOOKUP(tblOrders[[#This Row],[ProductID]], tblProducts[ProductID], tblProducts[CostPrice])</f>
        <v>48953</v>
      </c>
      <c r="N3848">
        <f>tblOrders[[#This Row],[Sales]]-(tblOrders[[#This Row],[CostPrice]]*tblOrders[[#This Row],[Quantity]])</f>
        <v>-30166.3</v>
      </c>
      <c r="O3848" t="str">
        <f>TEXT(tblOrders[[#This Row],[Date]],"mmm-yyyy")</f>
        <v>Oct-2025</v>
      </c>
      <c r="P3848" t="str">
        <f>_xlfn.XLOOKUP(tblOrders[[#This Row],[OrderID]], tblReturns[OrderID], tblReturns[Returned])</f>
        <v>No</v>
      </c>
      <c r="Q3848" t="str">
        <f>_xlfn.XLOOKUP(tblOrders[[#This Row],[OrderID]], tblShipping[OrderID], tblShipping[ShipMode])</f>
        <v>Pickup</v>
      </c>
      <c r="R3848" t="str">
        <f>IFERROR(_xlfn.XLOOKUP(A3847, tblCustomers[CustomerID], tblCustomers[CustomerName]), "Not Found")</f>
        <v>Not Found</v>
      </c>
      <c r="S3848" t="str">
        <f>IF(tblOrders[[#This Row],[Sales]]&gt;1000000,"High Value","Standard")</f>
        <v>Standard</v>
      </c>
      <c r="T3848" t="str">
        <f>_xlfn.XLOOKUP(tblOrders[[#This Row],[ProductID]], tblProducts[ProductID], tblProducts[ProductName])</f>
        <v>Product 56</v>
      </c>
      <c r="U3848">
        <f>_xlfn.XLOOKUP(tblOrders[[#This Row],[SalesRepID]], tblSalesreps[RepID], tblSalesreps[Target])</f>
        <v>19562258</v>
      </c>
    </row>
    <row r="3849" spans="1:21">
      <c r="A3849" t="s">
        <v>4646</v>
      </c>
      <c r="B3849" s="7" t="s">
        <v>518</v>
      </c>
      <c r="C3849" t="s">
        <v>1079</v>
      </c>
      <c r="D3849" t="s">
        <v>130</v>
      </c>
      <c r="E3849" t="s">
        <v>105</v>
      </c>
      <c r="F3849" t="s">
        <v>14</v>
      </c>
      <c r="G3849">
        <v>4</v>
      </c>
      <c r="H3849">
        <v>0.2</v>
      </c>
      <c r="I3849" s="2">
        <v>354681.59999999998</v>
      </c>
      <c r="J3849" t="str">
        <f>_xlfn.XLOOKUP(tblOrders[[#This Row],[CustomerID]], tblCustomers[CustomerID], tblCustomers[CustomerName])</f>
        <v>Customer 185</v>
      </c>
      <c r="K3849" t="str">
        <f>_xlfn.XLOOKUP(tblOrders[[#This Row],[CustomerID]], tblCustomers[CustomerID], tblCustomers[Segment])</f>
        <v>Consumer</v>
      </c>
      <c r="L3849" t="str">
        <f>_xlfn.XLOOKUP(tblOrders[[#This Row],[ProductID]], tblProducts[ProductID], tblProducts[Category])</f>
        <v>Home</v>
      </c>
      <c r="M3849">
        <f>_xlfn.XLOOKUP(tblOrders[[#This Row],[ProductID]], tblProducts[ProductID], tblProducts[CostPrice])</f>
        <v>4229</v>
      </c>
      <c r="N3849">
        <f>tblOrders[[#This Row],[Sales]]-(tblOrders[[#This Row],[CostPrice]]*tblOrders[[#This Row],[Quantity]])</f>
        <v>337765.6</v>
      </c>
      <c r="O3849" t="str">
        <f>TEXT(tblOrders[[#This Row],[Date]],"mmm-yyyy")</f>
        <v>Apr-2025</v>
      </c>
      <c r="P3849" t="str">
        <f>_xlfn.XLOOKUP(tblOrders[[#This Row],[OrderID]], tblReturns[OrderID], tblReturns[Returned])</f>
        <v>No</v>
      </c>
      <c r="Q3849" t="str">
        <f>_xlfn.XLOOKUP(tblOrders[[#This Row],[OrderID]], tblShipping[OrderID], tblShipping[ShipMode])</f>
        <v>Express</v>
      </c>
      <c r="R3849" t="str">
        <f>IFERROR(_xlfn.XLOOKUP(A3848, tblCustomers[CustomerID], tblCustomers[CustomerName]), "Not Found")</f>
        <v>Not Found</v>
      </c>
      <c r="S3849" t="str">
        <f>IF(tblOrders[[#This Row],[Sales]]&gt;1000000,"High Value","Standard")</f>
        <v>Standard</v>
      </c>
      <c r="T3849" t="str">
        <f>_xlfn.XLOOKUP(tblOrders[[#This Row],[ProductID]], tblProducts[ProductID], tblProducts[ProductName])</f>
        <v>Product 92</v>
      </c>
      <c r="U3849">
        <f>_xlfn.XLOOKUP(tblOrders[[#This Row],[SalesRepID]], tblSalesreps[RepID], tblSalesreps[Target])</f>
        <v>8698154</v>
      </c>
    </row>
    <row r="3850" spans="1:21">
      <c r="A3850" t="s">
        <v>4647</v>
      </c>
      <c r="B3850" s="7" t="s">
        <v>982</v>
      </c>
      <c r="C3850" t="s">
        <v>924</v>
      </c>
      <c r="D3850" t="s">
        <v>377</v>
      </c>
      <c r="E3850" t="s">
        <v>197</v>
      </c>
      <c r="F3850" t="s">
        <v>20</v>
      </c>
      <c r="G3850">
        <v>8</v>
      </c>
      <c r="H3850">
        <v>0.1</v>
      </c>
      <c r="I3850" s="2">
        <v>175622.39999999999</v>
      </c>
      <c r="J3850" t="str">
        <f>_xlfn.XLOOKUP(tblOrders[[#This Row],[CustomerID]], tblCustomers[CustomerID], tblCustomers[CustomerName])</f>
        <v>Customer 40</v>
      </c>
      <c r="K3850" t="str">
        <f>_xlfn.XLOOKUP(tblOrders[[#This Row],[CustomerID]], tblCustomers[CustomerID], tblCustomers[Segment])</f>
        <v>Corporate</v>
      </c>
      <c r="L3850" t="str">
        <f>_xlfn.XLOOKUP(tblOrders[[#This Row],[ProductID]], tblProducts[ProductID], tblProducts[Category])</f>
        <v>Home</v>
      </c>
      <c r="M3850">
        <f>_xlfn.XLOOKUP(tblOrders[[#This Row],[ProductID]], tblProducts[ProductID], tblProducts[CostPrice])</f>
        <v>38053</v>
      </c>
      <c r="N3850">
        <f>tblOrders[[#This Row],[Sales]]-(tblOrders[[#This Row],[CostPrice]]*tblOrders[[#This Row],[Quantity]])</f>
        <v>-128801.60000000001</v>
      </c>
      <c r="O3850" t="str">
        <f>TEXT(tblOrders[[#This Row],[Date]],"mmm-yyyy")</f>
        <v>Jul-2025</v>
      </c>
      <c r="P3850" t="str">
        <f>_xlfn.XLOOKUP(tblOrders[[#This Row],[OrderID]], tblReturns[OrderID], tblReturns[Returned])</f>
        <v>Yes</v>
      </c>
      <c r="Q3850" t="str">
        <f>_xlfn.XLOOKUP(tblOrders[[#This Row],[OrderID]], tblShipping[OrderID], tblShipping[ShipMode])</f>
        <v>Express</v>
      </c>
      <c r="R3850" t="str">
        <f>IFERROR(_xlfn.XLOOKUP(A3849, tblCustomers[CustomerID], tblCustomers[CustomerName]), "Not Found")</f>
        <v>Not Found</v>
      </c>
      <c r="S3850" t="str">
        <f>IF(tblOrders[[#This Row],[Sales]]&gt;1000000,"High Value","Standard")</f>
        <v>Standard</v>
      </c>
      <c r="T3850" t="str">
        <f>_xlfn.XLOOKUP(tblOrders[[#This Row],[ProductID]], tblProducts[ProductID], tblProducts[ProductName])</f>
        <v>Product 82</v>
      </c>
      <c r="U3850">
        <f>_xlfn.XLOOKUP(tblOrders[[#This Row],[SalesRepID]], tblSalesreps[RepID], tblSalesreps[Target])</f>
        <v>19562258</v>
      </c>
    </row>
    <row r="3851" spans="1:21">
      <c r="A3851" t="s">
        <v>4648</v>
      </c>
      <c r="B3851" s="7" t="s">
        <v>583</v>
      </c>
      <c r="C3851" t="s">
        <v>767</v>
      </c>
      <c r="D3851" t="s">
        <v>169</v>
      </c>
      <c r="E3851" t="s">
        <v>186</v>
      </c>
      <c r="F3851" t="s">
        <v>88</v>
      </c>
      <c r="G3851">
        <v>9</v>
      </c>
      <c r="H3851">
        <v>0</v>
      </c>
      <c r="I3851" s="2">
        <v>943515</v>
      </c>
      <c r="J3851" t="str">
        <f>_xlfn.XLOOKUP(tblOrders[[#This Row],[CustomerID]], tblCustomers[CustomerID], tblCustomers[CustomerName])</f>
        <v>Customer 134</v>
      </c>
      <c r="K3851" t="str">
        <f>_xlfn.XLOOKUP(tblOrders[[#This Row],[CustomerID]], tblCustomers[CustomerID], tblCustomers[Segment])</f>
        <v>Consumer</v>
      </c>
      <c r="L3851" t="str">
        <f>_xlfn.XLOOKUP(tblOrders[[#This Row],[ProductID]], tblProducts[ProductID], tblProducts[Category])</f>
        <v>Electronics</v>
      </c>
      <c r="M3851">
        <f>_xlfn.XLOOKUP(tblOrders[[#This Row],[ProductID]], tblProducts[ProductID], tblProducts[CostPrice])</f>
        <v>8587</v>
      </c>
      <c r="N3851">
        <f>tblOrders[[#This Row],[Sales]]-(tblOrders[[#This Row],[CostPrice]]*tblOrders[[#This Row],[Quantity]])</f>
        <v>866232</v>
      </c>
      <c r="O3851" t="str">
        <f>TEXT(tblOrders[[#This Row],[Date]],"mmm-yyyy")</f>
        <v>Mar-2025</v>
      </c>
      <c r="P3851" t="str">
        <f>_xlfn.XLOOKUP(tblOrders[[#This Row],[OrderID]], tblReturns[OrderID], tblReturns[Returned])</f>
        <v>No</v>
      </c>
      <c r="Q3851" t="str">
        <f>_xlfn.XLOOKUP(tblOrders[[#This Row],[OrderID]], tblShipping[OrderID], tblShipping[ShipMode])</f>
        <v>Pickup</v>
      </c>
      <c r="R3851" t="str">
        <f>IFERROR(_xlfn.XLOOKUP(A3850, tblCustomers[CustomerID], tblCustomers[CustomerName]), "Not Found")</f>
        <v>Not Found</v>
      </c>
      <c r="S3851" t="str">
        <f>IF(tblOrders[[#This Row],[Sales]]&gt;1000000,"High Value","Standard")</f>
        <v>Standard</v>
      </c>
      <c r="T3851" t="str">
        <f>_xlfn.XLOOKUP(tblOrders[[#This Row],[ProductID]], tblProducts[ProductID], tblProducts[ProductName])</f>
        <v>Product 9</v>
      </c>
      <c r="U3851">
        <f>_xlfn.XLOOKUP(tblOrders[[#This Row],[SalesRepID]], tblSalesreps[RepID], tblSalesreps[Target])</f>
        <v>15141830</v>
      </c>
    </row>
    <row r="3852" spans="1:21">
      <c r="A3852" t="s">
        <v>4649</v>
      </c>
      <c r="B3852" s="7" t="s">
        <v>1887</v>
      </c>
      <c r="C3852" t="s">
        <v>478</v>
      </c>
      <c r="D3852" t="s">
        <v>339</v>
      </c>
      <c r="E3852" t="s">
        <v>19</v>
      </c>
      <c r="F3852" t="s">
        <v>88</v>
      </c>
      <c r="G3852">
        <v>5</v>
      </c>
      <c r="H3852">
        <v>0.15</v>
      </c>
      <c r="I3852" s="2">
        <v>266211.5</v>
      </c>
      <c r="J3852" t="str">
        <f>_xlfn.XLOOKUP(tblOrders[[#This Row],[CustomerID]], tblCustomers[CustomerID], tblCustomers[CustomerName])</f>
        <v>Customer 145</v>
      </c>
      <c r="K3852" t="str">
        <f>_xlfn.XLOOKUP(tblOrders[[#This Row],[CustomerID]], tblCustomers[CustomerID], tblCustomers[Segment])</f>
        <v>SME</v>
      </c>
      <c r="L3852" t="str">
        <f>_xlfn.XLOOKUP(tblOrders[[#This Row],[ProductID]], tblProducts[ProductID], tblProducts[Category])</f>
        <v>Office</v>
      </c>
      <c r="M3852">
        <f>_xlfn.XLOOKUP(tblOrders[[#This Row],[ProductID]], tblProducts[ProductID], tblProducts[CostPrice])</f>
        <v>73889</v>
      </c>
      <c r="N3852">
        <f>tblOrders[[#This Row],[Sales]]-(tblOrders[[#This Row],[CostPrice]]*tblOrders[[#This Row],[Quantity]])</f>
        <v>-103233.5</v>
      </c>
      <c r="O3852" t="str">
        <f>TEXT(tblOrders[[#This Row],[Date]],"mmm-yyyy")</f>
        <v>Jun-2025</v>
      </c>
      <c r="P3852" t="str">
        <f>_xlfn.XLOOKUP(tblOrders[[#This Row],[OrderID]], tblReturns[OrderID], tblReturns[Returned])</f>
        <v>No</v>
      </c>
      <c r="Q3852" t="str">
        <f>_xlfn.XLOOKUP(tblOrders[[#This Row],[OrderID]], tblShipping[OrderID], tblShipping[ShipMode])</f>
        <v>Express</v>
      </c>
      <c r="R3852" t="str">
        <f>IFERROR(_xlfn.XLOOKUP(A3851, tblCustomers[CustomerID], tblCustomers[CustomerName]), "Not Found")</f>
        <v>Not Found</v>
      </c>
      <c r="S3852" t="str">
        <f>IF(tblOrders[[#This Row],[Sales]]&gt;1000000,"High Value","Standard")</f>
        <v>Standard</v>
      </c>
      <c r="T3852" t="str">
        <f>_xlfn.XLOOKUP(tblOrders[[#This Row],[ProductID]], tblProducts[ProductID], tblProducts[ProductName])</f>
        <v>Product 83</v>
      </c>
      <c r="U3852">
        <f>_xlfn.XLOOKUP(tblOrders[[#This Row],[SalesRepID]], tblSalesreps[RepID], tblSalesreps[Target])</f>
        <v>11347243</v>
      </c>
    </row>
    <row r="3853" spans="1:21">
      <c r="A3853" t="s">
        <v>4650</v>
      </c>
      <c r="B3853" s="7" t="s">
        <v>1715</v>
      </c>
      <c r="C3853" t="s">
        <v>481</v>
      </c>
      <c r="D3853" t="s">
        <v>454</v>
      </c>
      <c r="E3853" t="s">
        <v>56</v>
      </c>
      <c r="F3853" t="s">
        <v>14</v>
      </c>
      <c r="G3853">
        <v>1</v>
      </c>
      <c r="H3853">
        <v>0.05</v>
      </c>
      <c r="I3853" s="2">
        <v>117145.45</v>
      </c>
      <c r="J3853" t="str">
        <f>_xlfn.XLOOKUP(tblOrders[[#This Row],[CustomerID]], tblCustomers[CustomerID], tblCustomers[CustomerName])</f>
        <v>Customer 166</v>
      </c>
      <c r="K3853" t="str">
        <f>_xlfn.XLOOKUP(tblOrders[[#This Row],[CustomerID]], tblCustomers[CustomerID], tblCustomers[Segment])</f>
        <v>SME</v>
      </c>
      <c r="L3853" t="str">
        <f>_xlfn.XLOOKUP(tblOrders[[#This Row],[ProductID]], tblProducts[ProductID], tblProducts[Category])</f>
        <v>Furniture</v>
      </c>
      <c r="M3853">
        <f>_xlfn.XLOOKUP(tblOrders[[#This Row],[ProductID]], tblProducts[ProductID], tblProducts[CostPrice])</f>
        <v>31369</v>
      </c>
      <c r="N3853">
        <f>tblOrders[[#This Row],[Sales]]-(tblOrders[[#This Row],[CostPrice]]*tblOrders[[#This Row],[Quantity]])</f>
        <v>85776.45</v>
      </c>
      <c r="O3853" t="str">
        <f>TEXT(tblOrders[[#This Row],[Date]],"mmm-yyyy")</f>
        <v>Nov-2025</v>
      </c>
      <c r="P3853" t="str">
        <f>_xlfn.XLOOKUP(tblOrders[[#This Row],[OrderID]], tblReturns[OrderID], tblReturns[Returned])</f>
        <v>No</v>
      </c>
      <c r="Q3853" t="str">
        <f>_xlfn.XLOOKUP(tblOrders[[#This Row],[OrderID]], tblShipping[OrderID], tblShipping[ShipMode])</f>
        <v>Pickup</v>
      </c>
      <c r="R3853" t="str">
        <f>IFERROR(_xlfn.XLOOKUP(A3852, tblCustomers[CustomerID], tblCustomers[CustomerName]), "Not Found")</f>
        <v>Not Found</v>
      </c>
      <c r="S3853" t="str">
        <f>IF(tblOrders[[#This Row],[Sales]]&gt;1000000,"High Value","Standard")</f>
        <v>Standard</v>
      </c>
      <c r="T3853" t="str">
        <f>_xlfn.XLOOKUP(tblOrders[[#This Row],[ProductID]], tblProducts[ProductID], tblProducts[ProductName])</f>
        <v>Product 37</v>
      </c>
      <c r="U3853">
        <f>_xlfn.XLOOKUP(tblOrders[[#This Row],[SalesRepID]], tblSalesreps[RepID], tblSalesreps[Target])</f>
        <v>14265630</v>
      </c>
    </row>
    <row r="3854" spans="1:21">
      <c r="A3854" t="s">
        <v>4651</v>
      </c>
      <c r="B3854" s="7" t="s">
        <v>463</v>
      </c>
      <c r="C3854" t="s">
        <v>77</v>
      </c>
      <c r="D3854" t="s">
        <v>130</v>
      </c>
      <c r="E3854" t="s">
        <v>105</v>
      </c>
      <c r="F3854" t="s">
        <v>14</v>
      </c>
      <c r="G3854">
        <v>4</v>
      </c>
      <c r="H3854">
        <v>0.15</v>
      </c>
      <c r="I3854" s="2">
        <v>284274</v>
      </c>
      <c r="J3854" t="str">
        <f>_xlfn.XLOOKUP(tblOrders[[#This Row],[CustomerID]], tblCustomers[CustomerID], tblCustomers[CustomerName])</f>
        <v>Customer 149</v>
      </c>
      <c r="K3854" t="str">
        <f>_xlfn.XLOOKUP(tblOrders[[#This Row],[CustomerID]], tblCustomers[CustomerID], tblCustomers[Segment])</f>
        <v>SME</v>
      </c>
      <c r="L3854" t="str">
        <f>_xlfn.XLOOKUP(tblOrders[[#This Row],[ProductID]], tblProducts[ProductID], tblProducts[Category])</f>
        <v>Home</v>
      </c>
      <c r="M3854">
        <f>_xlfn.XLOOKUP(tblOrders[[#This Row],[ProductID]], tblProducts[ProductID], tblProducts[CostPrice])</f>
        <v>4229</v>
      </c>
      <c r="N3854">
        <f>tblOrders[[#This Row],[Sales]]-(tblOrders[[#This Row],[CostPrice]]*tblOrders[[#This Row],[Quantity]])</f>
        <v>267358</v>
      </c>
      <c r="O3854" t="str">
        <f>TEXT(tblOrders[[#This Row],[Date]],"mmm-yyyy")</f>
        <v>May-2025</v>
      </c>
      <c r="P3854" t="str">
        <f>_xlfn.XLOOKUP(tblOrders[[#This Row],[OrderID]], tblReturns[OrderID], tblReturns[Returned])</f>
        <v>No</v>
      </c>
      <c r="Q3854" t="str">
        <f>_xlfn.XLOOKUP(tblOrders[[#This Row],[OrderID]], tblShipping[OrderID], tblShipping[ShipMode])</f>
        <v>Pickup</v>
      </c>
      <c r="R3854" t="str">
        <f>IFERROR(_xlfn.XLOOKUP(A3853, tblCustomers[CustomerID], tblCustomers[CustomerName]), "Not Found")</f>
        <v>Not Found</v>
      </c>
      <c r="S3854" t="str">
        <f>IF(tblOrders[[#This Row],[Sales]]&gt;1000000,"High Value","Standard")</f>
        <v>Standard</v>
      </c>
      <c r="T3854" t="str">
        <f>_xlfn.XLOOKUP(tblOrders[[#This Row],[ProductID]], tblProducts[ProductID], tblProducts[ProductName])</f>
        <v>Product 92</v>
      </c>
      <c r="U3854">
        <f>_xlfn.XLOOKUP(tblOrders[[#This Row],[SalesRepID]], tblSalesreps[RepID], tblSalesreps[Target])</f>
        <v>8698154</v>
      </c>
    </row>
    <row r="3855" spans="1:21">
      <c r="A3855" t="s">
        <v>4652</v>
      </c>
      <c r="B3855" s="7" t="s">
        <v>128</v>
      </c>
      <c r="C3855" t="s">
        <v>1694</v>
      </c>
      <c r="D3855" t="s">
        <v>617</v>
      </c>
      <c r="E3855" t="s">
        <v>40</v>
      </c>
      <c r="F3855" t="s">
        <v>26</v>
      </c>
      <c r="G3855">
        <v>8</v>
      </c>
      <c r="H3855">
        <v>0.2</v>
      </c>
      <c r="I3855" s="2">
        <v>793779.19999999995</v>
      </c>
      <c r="J3855" t="str">
        <f>_xlfn.XLOOKUP(tblOrders[[#This Row],[CustomerID]], tblCustomers[CustomerID], tblCustomers[CustomerName])</f>
        <v>Customer 54</v>
      </c>
      <c r="K3855" t="str">
        <f>_xlfn.XLOOKUP(tblOrders[[#This Row],[CustomerID]], tblCustomers[CustomerID], tblCustomers[Segment])</f>
        <v>Consumer</v>
      </c>
      <c r="L3855" t="str">
        <f>_xlfn.XLOOKUP(tblOrders[[#This Row],[ProductID]], tblProducts[ProductID], tblProducts[Category])</f>
        <v>Home</v>
      </c>
      <c r="M3855">
        <f>_xlfn.XLOOKUP(tblOrders[[#This Row],[ProductID]], tblProducts[ProductID], tblProducts[CostPrice])</f>
        <v>61495</v>
      </c>
      <c r="N3855">
        <f>tblOrders[[#This Row],[Sales]]-(tblOrders[[#This Row],[CostPrice]]*tblOrders[[#This Row],[Quantity]])</f>
        <v>301819.19999999995</v>
      </c>
      <c r="O3855" t="str">
        <f>TEXT(tblOrders[[#This Row],[Date]],"mmm-yyyy")</f>
        <v>May-2025</v>
      </c>
      <c r="P3855" t="str">
        <f>_xlfn.XLOOKUP(tblOrders[[#This Row],[OrderID]], tblReturns[OrderID], tblReturns[Returned])</f>
        <v>No</v>
      </c>
      <c r="Q3855" t="str">
        <f>_xlfn.XLOOKUP(tblOrders[[#This Row],[OrderID]], tblShipping[OrderID], tblShipping[ShipMode])</f>
        <v>Standard</v>
      </c>
      <c r="R3855" t="str">
        <f>IFERROR(_xlfn.XLOOKUP(A3854, tblCustomers[CustomerID], tblCustomers[CustomerName]), "Not Found")</f>
        <v>Not Found</v>
      </c>
      <c r="S3855" t="str">
        <f>IF(tblOrders[[#This Row],[Sales]]&gt;1000000,"High Value","Standard")</f>
        <v>Standard</v>
      </c>
      <c r="T3855" t="str">
        <f>_xlfn.XLOOKUP(tblOrders[[#This Row],[ProductID]], tblProducts[ProductID], tblProducts[ProductName])</f>
        <v>Product 45</v>
      </c>
      <c r="U3855">
        <f>_xlfn.XLOOKUP(tblOrders[[#This Row],[SalesRepID]], tblSalesreps[RepID], tblSalesreps[Target])</f>
        <v>6291486</v>
      </c>
    </row>
    <row r="3856" spans="1:21">
      <c r="A3856" t="s">
        <v>4653</v>
      </c>
      <c r="B3856" s="7" t="s">
        <v>1206</v>
      </c>
      <c r="C3856" t="s">
        <v>1138</v>
      </c>
      <c r="D3856" t="s">
        <v>301</v>
      </c>
      <c r="E3856" t="s">
        <v>35</v>
      </c>
      <c r="F3856" t="s">
        <v>51</v>
      </c>
      <c r="G3856">
        <v>10</v>
      </c>
      <c r="H3856">
        <v>0.2</v>
      </c>
      <c r="I3856" s="2">
        <v>1000608</v>
      </c>
      <c r="J3856" t="str">
        <f>_xlfn.XLOOKUP(tblOrders[[#This Row],[CustomerID]], tblCustomers[CustomerID], tblCustomers[CustomerName])</f>
        <v>Customer 87</v>
      </c>
      <c r="K3856" t="str">
        <f>_xlfn.XLOOKUP(tblOrders[[#This Row],[CustomerID]], tblCustomers[CustomerID], tblCustomers[Segment])</f>
        <v>Consumer</v>
      </c>
      <c r="L3856" t="str">
        <f>_xlfn.XLOOKUP(tblOrders[[#This Row],[ProductID]], tblProducts[ProductID], tblProducts[Category])</f>
        <v>Office</v>
      </c>
      <c r="M3856">
        <f>_xlfn.XLOOKUP(tblOrders[[#This Row],[ProductID]], tblProducts[ProductID], tblProducts[CostPrice])</f>
        <v>77841</v>
      </c>
      <c r="N3856">
        <f>tblOrders[[#This Row],[Sales]]-(tblOrders[[#This Row],[CostPrice]]*tblOrders[[#This Row],[Quantity]])</f>
        <v>222198</v>
      </c>
      <c r="O3856" t="str">
        <f>TEXT(tblOrders[[#This Row],[Date]],"mmm-yyyy")</f>
        <v>Aug-2025</v>
      </c>
      <c r="P3856" t="str">
        <f>_xlfn.XLOOKUP(tblOrders[[#This Row],[OrderID]], tblReturns[OrderID], tblReturns[Returned])</f>
        <v>No</v>
      </c>
      <c r="Q3856" t="str">
        <f>_xlfn.XLOOKUP(tblOrders[[#This Row],[OrderID]], tblShipping[OrderID], tblShipping[ShipMode])</f>
        <v>Express</v>
      </c>
      <c r="R3856" t="str">
        <f>IFERROR(_xlfn.XLOOKUP(A3855, tblCustomers[CustomerID], tblCustomers[CustomerName]), "Not Found")</f>
        <v>Not Found</v>
      </c>
      <c r="S3856" t="str">
        <f>IF(tblOrders[[#This Row],[Sales]]&gt;1000000,"High Value","Standard")</f>
        <v>High Value</v>
      </c>
      <c r="T3856" t="str">
        <f>_xlfn.XLOOKUP(tblOrders[[#This Row],[ProductID]], tblProducts[ProductID], tblProducts[ProductName])</f>
        <v>Product 98</v>
      </c>
      <c r="U3856">
        <f>_xlfn.XLOOKUP(tblOrders[[#This Row],[SalesRepID]], tblSalesreps[RepID], tblSalesreps[Target])</f>
        <v>19619177</v>
      </c>
    </row>
    <row r="3857" spans="1:21">
      <c r="A3857" t="s">
        <v>4654</v>
      </c>
      <c r="B3857" s="7" t="s">
        <v>881</v>
      </c>
      <c r="C3857" t="s">
        <v>402</v>
      </c>
      <c r="D3857" t="s">
        <v>178</v>
      </c>
      <c r="E3857" t="s">
        <v>69</v>
      </c>
      <c r="F3857" t="s">
        <v>88</v>
      </c>
      <c r="G3857">
        <v>5</v>
      </c>
      <c r="H3857">
        <v>0.2</v>
      </c>
      <c r="I3857" s="2">
        <v>87996</v>
      </c>
      <c r="J3857" t="str">
        <f>_xlfn.XLOOKUP(tblOrders[[#This Row],[CustomerID]], tblCustomers[CustomerID], tblCustomers[CustomerName])</f>
        <v>Customer 217</v>
      </c>
      <c r="K3857" t="str">
        <f>_xlfn.XLOOKUP(tblOrders[[#This Row],[CustomerID]], tblCustomers[CustomerID], tblCustomers[Segment])</f>
        <v>SME</v>
      </c>
      <c r="L3857" t="str">
        <f>_xlfn.XLOOKUP(tblOrders[[#This Row],[ProductID]], tblProducts[ProductID], tblProducts[Category])</f>
        <v>Office</v>
      </c>
      <c r="M3857">
        <f>_xlfn.XLOOKUP(tblOrders[[#This Row],[ProductID]], tblProducts[ProductID], tblProducts[CostPrice])</f>
        <v>46035</v>
      </c>
      <c r="N3857">
        <f>tblOrders[[#This Row],[Sales]]-(tblOrders[[#This Row],[CostPrice]]*tblOrders[[#This Row],[Quantity]])</f>
        <v>-142179</v>
      </c>
      <c r="O3857" t="str">
        <f>TEXT(tblOrders[[#This Row],[Date]],"mmm-yyyy")</f>
        <v>Mar-2025</v>
      </c>
      <c r="P3857" t="str">
        <f>_xlfn.XLOOKUP(tblOrders[[#This Row],[OrderID]], tblReturns[OrderID], tblReturns[Returned])</f>
        <v>No</v>
      </c>
      <c r="Q3857" t="str">
        <f>_xlfn.XLOOKUP(tblOrders[[#This Row],[OrderID]], tblShipping[OrderID], tblShipping[ShipMode])</f>
        <v>Express</v>
      </c>
      <c r="R3857" t="str">
        <f>IFERROR(_xlfn.XLOOKUP(A3856, tblCustomers[CustomerID], tblCustomers[CustomerName]), "Not Found")</f>
        <v>Not Found</v>
      </c>
      <c r="S3857" t="str">
        <f>IF(tblOrders[[#This Row],[Sales]]&gt;1000000,"High Value","Standard")</f>
        <v>Standard</v>
      </c>
      <c r="T3857" t="str">
        <f>_xlfn.XLOOKUP(tblOrders[[#This Row],[ProductID]], tblProducts[ProductID], tblProducts[ProductName])</f>
        <v>Product 84</v>
      </c>
      <c r="U3857">
        <f>_xlfn.XLOOKUP(tblOrders[[#This Row],[SalesRepID]], tblSalesreps[RepID], tblSalesreps[Target])</f>
        <v>19473459</v>
      </c>
    </row>
    <row r="3858" spans="1:21">
      <c r="A3858" t="s">
        <v>4655</v>
      </c>
      <c r="B3858" s="7" t="s">
        <v>486</v>
      </c>
      <c r="C3858" t="s">
        <v>629</v>
      </c>
      <c r="D3858" t="s">
        <v>403</v>
      </c>
      <c r="E3858" t="s">
        <v>79</v>
      </c>
      <c r="F3858" t="s">
        <v>20</v>
      </c>
      <c r="G3858">
        <v>10</v>
      </c>
      <c r="H3858">
        <v>0.15</v>
      </c>
      <c r="I3858" s="2">
        <v>1059244.5</v>
      </c>
      <c r="J3858" t="str">
        <f>_xlfn.XLOOKUP(tblOrders[[#This Row],[CustomerID]], tblCustomers[CustomerID], tblCustomers[CustomerName])</f>
        <v>Customer 12</v>
      </c>
      <c r="K3858" t="str">
        <f>_xlfn.XLOOKUP(tblOrders[[#This Row],[CustomerID]], tblCustomers[CustomerID], tblCustomers[Segment])</f>
        <v>Corporate</v>
      </c>
      <c r="L3858" t="str">
        <f>_xlfn.XLOOKUP(tblOrders[[#This Row],[ProductID]], tblProducts[ProductID], tblProducts[Category])</f>
        <v>Furniture</v>
      </c>
      <c r="M3858">
        <f>_xlfn.XLOOKUP(tblOrders[[#This Row],[ProductID]], tblProducts[ProductID], tblProducts[CostPrice])</f>
        <v>53072</v>
      </c>
      <c r="N3858">
        <f>tblOrders[[#This Row],[Sales]]-(tblOrders[[#This Row],[CostPrice]]*tblOrders[[#This Row],[Quantity]])</f>
        <v>528524.5</v>
      </c>
      <c r="O3858" t="str">
        <f>TEXT(tblOrders[[#This Row],[Date]],"mmm-yyyy")</f>
        <v>Sep-2025</v>
      </c>
      <c r="P3858" t="str">
        <f>_xlfn.XLOOKUP(tblOrders[[#This Row],[OrderID]], tblReturns[OrderID], tblReturns[Returned])</f>
        <v>No</v>
      </c>
      <c r="Q3858" t="str">
        <f>_xlfn.XLOOKUP(tblOrders[[#This Row],[OrderID]], tblShipping[OrderID], tblShipping[ShipMode])</f>
        <v>Express</v>
      </c>
      <c r="R3858" t="str">
        <f>IFERROR(_xlfn.XLOOKUP(A3857, tblCustomers[CustomerID], tblCustomers[CustomerName]), "Not Found")</f>
        <v>Not Found</v>
      </c>
      <c r="S3858" t="str">
        <f>IF(tblOrders[[#This Row],[Sales]]&gt;1000000,"High Value","Standard")</f>
        <v>High Value</v>
      </c>
      <c r="T3858" t="str">
        <f>_xlfn.XLOOKUP(tblOrders[[#This Row],[ProductID]], tblProducts[ProductID], tblProducts[ProductName])</f>
        <v>Product 78</v>
      </c>
      <c r="U3858">
        <f>_xlfn.XLOOKUP(tblOrders[[#This Row],[SalesRepID]], tblSalesreps[RepID], tblSalesreps[Target])</f>
        <v>8592536</v>
      </c>
    </row>
    <row r="3859" spans="1:21">
      <c r="A3859" t="s">
        <v>4656</v>
      </c>
      <c r="B3859" s="7" t="s">
        <v>612</v>
      </c>
      <c r="C3859" t="s">
        <v>664</v>
      </c>
      <c r="D3859" t="s">
        <v>387</v>
      </c>
      <c r="E3859" t="s">
        <v>25</v>
      </c>
      <c r="F3859" t="s">
        <v>88</v>
      </c>
      <c r="G3859">
        <v>10</v>
      </c>
      <c r="H3859">
        <v>0.2</v>
      </c>
      <c r="I3859" s="2">
        <v>751520</v>
      </c>
      <c r="J3859" t="str">
        <f>_xlfn.XLOOKUP(tblOrders[[#This Row],[CustomerID]], tblCustomers[CustomerID], tblCustomers[CustomerName])</f>
        <v>Customer 112</v>
      </c>
      <c r="K3859" t="str">
        <f>_xlfn.XLOOKUP(tblOrders[[#This Row],[CustomerID]], tblCustomers[CustomerID], tblCustomers[Segment])</f>
        <v>Corporate</v>
      </c>
      <c r="L3859" t="str">
        <f>_xlfn.XLOOKUP(tblOrders[[#This Row],[ProductID]], tblProducts[ProductID], tblProducts[Category])</f>
        <v>Furniture</v>
      </c>
      <c r="M3859">
        <f>_xlfn.XLOOKUP(tblOrders[[#This Row],[ProductID]], tblProducts[ProductID], tblProducts[CostPrice])</f>
        <v>37464</v>
      </c>
      <c r="N3859">
        <f>tblOrders[[#This Row],[Sales]]-(tblOrders[[#This Row],[CostPrice]]*tblOrders[[#This Row],[Quantity]])</f>
        <v>376880</v>
      </c>
      <c r="O3859" t="str">
        <f>TEXT(tblOrders[[#This Row],[Date]],"mmm-yyyy")</f>
        <v>Nov-2025</v>
      </c>
      <c r="P3859" t="str">
        <f>_xlfn.XLOOKUP(tblOrders[[#This Row],[OrderID]], tblReturns[OrderID], tblReturns[Returned])</f>
        <v>Yes</v>
      </c>
      <c r="Q3859" t="str">
        <f>_xlfn.XLOOKUP(tblOrders[[#This Row],[OrderID]], tblShipping[OrderID], tblShipping[ShipMode])</f>
        <v>Standard</v>
      </c>
      <c r="R3859" t="str">
        <f>IFERROR(_xlfn.XLOOKUP(A3858, tblCustomers[CustomerID], tblCustomers[CustomerName]), "Not Found")</f>
        <v>Not Found</v>
      </c>
      <c r="S3859" t="str">
        <f>IF(tblOrders[[#This Row],[Sales]]&gt;1000000,"High Value","Standard")</f>
        <v>Standard</v>
      </c>
      <c r="T3859" t="str">
        <f>_xlfn.XLOOKUP(tblOrders[[#This Row],[ProductID]], tblProducts[ProductID], tblProducts[ProductName])</f>
        <v>Product 63</v>
      </c>
      <c r="U3859">
        <f>_xlfn.XLOOKUP(tblOrders[[#This Row],[SalesRepID]], tblSalesreps[RepID], tblSalesreps[Target])</f>
        <v>7094914</v>
      </c>
    </row>
    <row r="3860" spans="1:21">
      <c r="A3860" t="s">
        <v>4657</v>
      </c>
      <c r="B3860" s="7" t="s">
        <v>799</v>
      </c>
      <c r="C3860" t="s">
        <v>1368</v>
      </c>
      <c r="D3860" t="s">
        <v>585</v>
      </c>
      <c r="E3860" t="s">
        <v>119</v>
      </c>
      <c r="F3860" t="s">
        <v>14</v>
      </c>
      <c r="G3860">
        <v>9</v>
      </c>
      <c r="H3860">
        <v>0.1</v>
      </c>
      <c r="I3860" s="2">
        <v>691019.1</v>
      </c>
      <c r="J3860" t="str">
        <f>_xlfn.XLOOKUP(tblOrders[[#This Row],[CustomerID]], tblCustomers[CustomerID], tblCustomers[CustomerName])</f>
        <v>Customer 159</v>
      </c>
      <c r="K3860" t="str">
        <f>_xlfn.XLOOKUP(tblOrders[[#This Row],[CustomerID]], tblCustomers[CustomerID], tblCustomers[Segment])</f>
        <v>SME</v>
      </c>
      <c r="L3860" t="str">
        <f>_xlfn.XLOOKUP(tblOrders[[#This Row],[ProductID]], tblProducts[ProductID], tblProducts[Category])</f>
        <v>Office</v>
      </c>
      <c r="M3860">
        <f>_xlfn.XLOOKUP(tblOrders[[#This Row],[ProductID]], tblProducts[ProductID], tblProducts[CostPrice])</f>
        <v>49623</v>
      </c>
      <c r="N3860">
        <f>tblOrders[[#This Row],[Sales]]-(tblOrders[[#This Row],[CostPrice]]*tblOrders[[#This Row],[Quantity]])</f>
        <v>244412.09999999998</v>
      </c>
      <c r="O3860" t="str">
        <f>TEXT(tblOrders[[#This Row],[Date]],"mmm-yyyy")</f>
        <v>Sep-2025</v>
      </c>
      <c r="P3860" t="str">
        <f>_xlfn.XLOOKUP(tblOrders[[#This Row],[OrderID]], tblReturns[OrderID], tblReturns[Returned])</f>
        <v>No</v>
      </c>
      <c r="Q3860" t="str">
        <f>_xlfn.XLOOKUP(tblOrders[[#This Row],[OrderID]], tblShipping[OrderID], tblShipping[ShipMode])</f>
        <v>Pickup</v>
      </c>
      <c r="R3860" t="str">
        <f>IFERROR(_xlfn.XLOOKUP(A3859, tblCustomers[CustomerID], tblCustomers[CustomerName]), "Not Found")</f>
        <v>Not Found</v>
      </c>
      <c r="S3860" t="str">
        <f>IF(tblOrders[[#This Row],[Sales]]&gt;1000000,"High Value","Standard")</f>
        <v>Standard</v>
      </c>
      <c r="T3860" t="str">
        <f>_xlfn.XLOOKUP(tblOrders[[#This Row],[ProductID]], tblProducts[ProductID], tblProducts[ProductName])</f>
        <v>Product 54</v>
      </c>
      <c r="U3860">
        <f>_xlfn.XLOOKUP(tblOrders[[#This Row],[SalesRepID]], tblSalesreps[RepID], tblSalesreps[Target])</f>
        <v>5886694</v>
      </c>
    </row>
    <row r="3861" spans="1:21">
      <c r="A3861" t="s">
        <v>4658</v>
      </c>
      <c r="B3861" s="7" t="s">
        <v>2533</v>
      </c>
      <c r="C3861" t="s">
        <v>882</v>
      </c>
      <c r="D3861" t="s">
        <v>137</v>
      </c>
      <c r="E3861" t="s">
        <v>69</v>
      </c>
      <c r="F3861" t="s">
        <v>88</v>
      </c>
      <c r="G3861">
        <v>6</v>
      </c>
      <c r="H3861">
        <v>0.05</v>
      </c>
      <c r="I3861" s="2">
        <v>751915.5</v>
      </c>
      <c r="J3861" t="str">
        <f>_xlfn.XLOOKUP(tblOrders[[#This Row],[CustomerID]], tblCustomers[CustomerID], tblCustomers[CustomerName])</f>
        <v>Customer 10</v>
      </c>
      <c r="K3861" t="str">
        <f>_xlfn.XLOOKUP(tblOrders[[#This Row],[CustomerID]], tblCustomers[CustomerID], tblCustomers[Segment])</f>
        <v>SME</v>
      </c>
      <c r="L3861" t="str">
        <f>_xlfn.XLOOKUP(tblOrders[[#This Row],[ProductID]], tblProducts[ProductID], tblProducts[Category])</f>
        <v>Home</v>
      </c>
      <c r="M3861">
        <f>_xlfn.XLOOKUP(tblOrders[[#This Row],[ProductID]], tblProducts[ProductID], tblProducts[CostPrice])</f>
        <v>26666</v>
      </c>
      <c r="N3861">
        <f>tblOrders[[#This Row],[Sales]]-(tblOrders[[#This Row],[CostPrice]]*tblOrders[[#This Row],[Quantity]])</f>
        <v>591919.5</v>
      </c>
      <c r="O3861" t="str">
        <f>TEXT(tblOrders[[#This Row],[Date]],"mmm-yyyy")</f>
        <v>Jul-2025</v>
      </c>
      <c r="P3861" t="str">
        <f>_xlfn.XLOOKUP(tblOrders[[#This Row],[OrderID]], tblReturns[OrderID], tblReturns[Returned])</f>
        <v>No</v>
      </c>
      <c r="Q3861" t="str">
        <f>_xlfn.XLOOKUP(tblOrders[[#This Row],[OrderID]], tblShipping[OrderID], tblShipping[ShipMode])</f>
        <v>Standard</v>
      </c>
      <c r="R3861" t="str">
        <f>IFERROR(_xlfn.XLOOKUP(A3860, tblCustomers[CustomerID], tblCustomers[CustomerName]), "Not Found")</f>
        <v>Not Found</v>
      </c>
      <c r="S3861" t="str">
        <f>IF(tblOrders[[#This Row],[Sales]]&gt;1000000,"High Value","Standard")</f>
        <v>Standard</v>
      </c>
      <c r="T3861" t="str">
        <f>_xlfn.XLOOKUP(tblOrders[[#This Row],[ProductID]], tblProducts[ProductID], tblProducts[ProductName])</f>
        <v>Product 76</v>
      </c>
      <c r="U3861">
        <f>_xlfn.XLOOKUP(tblOrders[[#This Row],[SalesRepID]], tblSalesreps[RepID], tblSalesreps[Target])</f>
        <v>19473459</v>
      </c>
    </row>
    <row r="3862" spans="1:21">
      <c r="A3862" t="s">
        <v>4659</v>
      </c>
      <c r="B3862" s="7" t="s">
        <v>424</v>
      </c>
      <c r="C3862" t="s">
        <v>672</v>
      </c>
      <c r="D3862" t="s">
        <v>83</v>
      </c>
      <c r="E3862" t="s">
        <v>25</v>
      </c>
      <c r="F3862" t="s">
        <v>51</v>
      </c>
      <c r="G3862">
        <v>8</v>
      </c>
      <c r="H3862">
        <v>0.2</v>
      </c>
      <c r="I3862" s="2">
        <v>155539.20000000001</v>
      </c>
      <c r="J3862" t="str">
        <f>_xlfn.XLOOKUP(tblOrders[[#This Row],[CustomerID]], tblCustomers[CustomerID], tblCustomers[CustomerName])</f>
        <v>Customer 41</v>
      </c>
      <c r="K3862" t="str">
        <f>_xlfn.XLOOKUP(tblOrders[[#This Row],[CustomerID]], tblCustomers[CustomerID], tblCustomers[Segment])</f>
        <v>Corporate</v>
      </c>
      <c r="L3862" t="str">
        <f>_xlfn.XLOOKUP(tblOrders[[#This Row],[ProductID]], tblProducts[ProductID], tblProducts[Category])</f>
        <v>Furniture</v>
      </c>
      <c r="M3862">
        <f>_xlfn.XLOOKUP(tblOrders[[#This Row],[ProductID]], tblProducts[ProductID], tblProducts[CostPrice])</f>
        <v>79600</v>
      </c>
      <c r="N3862">
        <f>tblOrders[[#This Row],[Sales]]-(tblOrders[[#This Row],[CostPrice]]*tblOrders[[#This Row],[Quantity]])</f>
        <v>-481260.79999999999</v>
      </c>
      <c r="O3862" t="str">
        <f>TEXT(tblOrders[[#This Row],[Date]],"mmm-yyyy")</f>
        <v>Feb-2025</v>
      </c>
      <c r="P3862" t="str">
        <f>_xlfn.XLOOKUP(tblOrders[[#This Row],[OrderID]], tblReturns[OrderID], tblReturns[Returned])</f>
        <v>No</v>
      </c>
      <c r="Q3862" t="str">
        <f>_xlfn.XLOOKUP(tblOrders[[#This Row],[OrderID]], tblShipping[OrderID], tblShipping[ShipMode])</f>
        <v>Pickup</v>
      </c>
      <c r="R3862" t="str">
        <f>IFERROR(_xlfn.XLOOKUP(A3861, tblCustomers[CustomerID], tblCustomers[CustomerName]), "Not Found")</f>
        <v>Not Found</v>
      </c>
      <c r="S3862" t="str">
        <f>IF(tblOrders[[#This Row],[Sales]]&gt;1000000,"High Value","Standard")</f>
        <v>Standard</v>
      </c>
      <c r="T3862" t="str">
        <f>_xlfn.XLOOKUP(tblOrders[[#This Row],[ProductID]], tblProducts[ProductID], tblProducts[ProductName])</f>
        <v>Product 43</v>
      </c>
      <c r="U3862">
        <f>_xlfn.XLOOKUP(tblOrders[[#This Row],[SalesRepID]], tblSalesreps[RepID], tblSalesreps[Target])</f>
        <v>7094914</v>
      </c>
    </row>
    <row r="3863" spans="1:21">
      <c r="A3863" t="s">
        <v>4660</v>
      </c>
      <c r="B3863" s="7" t="s">
        <v>62</v>
      </c>
      <c r="C3863" t="s">
        <v>1176</v>
      </c>
      <c r="D3863" t="s">
        <v>64</v>
      </c>
      <c r="E3863" t="s">
        <v>210</v>
      </c>
      <c r="F3863" t="s">
        <v>14</v>
      </c>
      <c r="G3863">
        <v>7</v>
      </c>
      <c r="H3863">
        <v>0.05</v>
      </c>
      <c r="I3863" s="2">
        <v>399359.1</v>
      </c>
      <c r="J3863" t="str">
        <f>_xlfn.XLOOKUP(tblOrders[[#This Row],[CustomerID]], tblCustomers[CustomerID], tblCustomers[CustomerName])</f>
        <v>Customer 106</v>
      </c>
      <c r="K3863" t="str">
        <f>_xlfn.XLOOKUP(tblOrders[[#This Row],[CustomerID]], tblCustomers[CustomerID], tblCustomers[Segment])</f>
        <v>SME</v>
      </c>
      <c r="L3863" t="str">
        <f>_xlfn.XLOOKUP(tblOrders[[#This Row],[ProductID]], tblProducts[ProductID], tblProducts[Category])</f>
        <v>Office</v>
      </c>
      <c r="M3863">
        <f>_xlfn.XLOOKUP(tblOrders[[#This Row],[ProductID]], tblProducts[ProductID], tblProducts[CostPrice])</f>
        <v>13311</v>
      </c>
      <c r="N3863">
        <f>tblOrders[[#This Row],[Sales]]-(tblOrders[[#This Row],[CostPrice]]*tblOrders[[#This Row],[Quantity]])</f>
        <v>306182.09999999998</v>
      </c>
      <c r="O3863" t="str">
        <f>TEXT(tblOrders[[#This Row],[Date]],"mmm-yyyy")</f>
        <v>Sep-2025</v>
      </c>
      <c r="P3863" t="str">
        <f>_xlfn.XLOOKUP(tblOrders[[#This Row],[OrderID]], tblReturns[OrderID], tblReturns[Returned])</f>
        <v>No</v>
      </c>
      <c r="Q3863" t="str">
        <f>_xlfn.XLOOKUP(tblOrders[[#This Row],[OrderID]], tblShipping[OrderID], tblShipping[ShipMode])</f>
        <v>Express</v>
      </c>
      <c r="R3863" t="str">
        <f>IFERROR(_xlfn.XLOOKUP(A3862, tblCustomers[CustomerID], tblCustomers[CustomerName]), "Not Found")</f>
        <v>Not Found</v>
      </c>
      <c r="S3863" t="str">
        <f>IF(tblOrders[[#This Row],[Sales]]&gt;1000000,"High Value","Standard")</f>
        <v>Standard</v>
      </c>
      <c r="T3863" t="str">
        <f>_xlfn.XLOOKUP(tblOrders[[#This Row],[ProductID]], tblProducts[ProductID], tblProducts[ProductName])</f>
        <v>Product 91</v>
      </c>
      <c r="U3863">
        <f>_xlfn.XLOOKUP(tblOrders[[#This Row],[SalesRepID]], tblSalesreps[RepID], tblSalesreps[Target])</f>
        <v>19336654</v>
      </c>
    </row>
    <row r="3864" spans="1:21">
      <c r="A3864" t="s">
        <v>4661</v>
      </c>
      <c r="B3864" s="7" t="s">
        <v>483</v>
      </c>
      <c r="C3864" t="s">
        <v>735</v>
      </c>
      <c r="D3864" t="s">
        <v>288</v>
      </c>
      <c r="E3864" t="s">
        <v>87</v>
      </c>
      <c r="F3864" t="s">
        <v>14</v>
      </c>
      <c r="G3864">
        <v>10</v>
      </c>
      <c r="H3864">
        <v>0.05</v>
      </c>
      <c r="I3864" s="2">
        <v>517503</v>
      </c>
      <c r="J3864" t="str">
        <f>_xlfn.XLOOKUP(tblOrders[[#This Row],[CustomerID]], tblCustomers[CustomerID], tblCustomers[CustomerName])</f>
        <v>Customer 137</v>
      </c>
      <c r="K3864" t="str">
        <f>_xlfn.XLOOKUP(tblOrders[[#This Row],[CustomerID]], tblCustomers[CustomerID], tblCustomers[Segment])</f>
        <v>Corporate</v>
      </c>
      <c r="L3864" t="str">
        <f>_xlfn.XLOOKUP(tblOrders[[#This Row],[ProductID]], tblProducts[ProductID], tblProducts[Category])</f>
        <v>Furniture</v>
      </c>
      <c r="M3864">
        <f>_xlfn.XLOOKUP(tblOrders[[#This Row],[ProductID]], tblProducts[ProductID], tblProducts[CostPrice])</f>
        <v>34258</v>
      </c>
      <c r="N3864">
        <f>tblOrders[[#This Row],[Sales]]-(tblOrders[[#This Row],[CostPrice]]*tblOrders[[#This Row],[Quantity]])</f>
        <v>174923</v>
      </c>
      <c r="O3864" t="str">
        <f>TEXT(tblOrders[[#This Row],[Date]],"mmm-yyyy")</f>
        <v>May-2025</v>
      </c>
      <c r="P3864" t="str">
        <f>_xlfn.XLOOKUP(tblOrders[[#This Row],[OrderID]], tblReturns[OrderID], tblReturns[Returned])</f>
        <v>No</v>
      </c>
      <c r="Q3864" t="str">
        <f>_xlfn.XLOOKUP(tblOrders[[#This Row],[OrderID]], tblShipping[OrderID], tblShipping[ShipMode])</f>
        <v>Pickup</v>
      </c>
      <c r="R3864" t="str">
        <f>IFERROR(_xlfn.XLOOKUP(A3863, tblCustomers[CustomerID], tblCustomers[CustomerName]), "Not Found")</f>
        <v>Not Found</v>
      </c>
      <c r="S3864" t="str">
        <f>IF(tblOrders[[#This Row],[Sales]]&gt;1000000,"High Value","Standard")</f>
        <v>Standard</v>
      </c>
      <c r="T3864" t="str">
        <f>_xlfn.XLOOKUP(tblOrders[[#This Row],[ProductID]], tblProducts[ProductID], tblProducts[ProductName])</f>
        <v>Product 39</v>
      </c>
      <c r="U3864">
        <f>_xlfn.XLOOKUP(tblOrders[[#This Row],[SalesRepID]], tblSalesreps[RepID], tblSalesreps[Target])</f>
        <v>18500989</v>
      </c>
    </row>
    <row r="3865" spans="1:21">
      <c r="A3865" t="s">
        <v>4662</v>
      </c>
      <c r="B3865" s="7" t="s">
        <v>277</v>
      </c>
      <c r="C3865" t="s">
        <v>578</v>
      </c>
      <c r="D3865" t="s">
        <v>422</v>
      </c>
      <c r="E3865" t="s">
        <v>35</v>
      </c>
      <c r="F3865" t="s">
        <v>88</v>
      </c>
      <c r="G3865">
        <v>4</v>
      </c>
      <c r="H3865">
        <v>0</v>
      </c>
      <c r="I3865" s="2">
        <v>48044</v>
      </c>
      <c r="J3865" t="str">
        <f>_xlfn.XLOOKUP(tblOrders[[#This Row],[CustomerID]], tblCustomers[CustomerID], tblCustomers[CustomerName])</f>
        <v>Customer 202</v>
      </c>
      <c r="K3865" t="str">
        <f>_xlfn.XLOOKUP(tblOrders[[#This Row],[CustomerID]], tblCustomers[CustomerID], tblCustomers[Segment])</f>
        <v>SME</v>
      </c>
      <c r="L3865" t="str">
        <f>_xlfn.XLOOKUP(tblOrders[[#This Row],[ProductID]], tblProducts[ProductID], tblProducts[Category])</f>
        <v>Furniture</v>
      </c>
      <c r="M3865">
        <f>_xlfn.XLOOKUP(tblOrders[[#This Row],[ProductID]], tblProducts[ProductID], tblProducts[CostPrice])</f>
        <v>69526</v>
      </c>
      <c r="N3865">
        <f>tblOrders[[#This Row],[Sales]]-(tblOrders[[#This Row],[CostPrice]]*tblOrders[[#This Row],[Quantity]])</f>
        <v>-230060</v>
      </c>
      <c r="O3865" t="str">
        <f>TEXT(tblOrders[[#This Row],[Date]],"mmm-yyyy")</f>
        <v>Oct-2025</v>
      </c>
      <c r="P3865" t="str">
        <f>_xlfn.XLOOKUP(tblOrders[[#This Row],[OrderID]], tblReturns[OrderID], tblReturns[Returned])</f>
        <v>No</v>
      </c>
      <c r="Q3865" t="str">
        <f>_xlfn.XLOOKUP(tblOrders[[#This Row],[OrderID]], tblShipping[OrderID], tblShipping[ShipMode])</f>
        <v>Standard</v>
      </c>
      <c r="R3865" t="str">
        <f>IFERROR(_xlfn.XLOOKUP(A3864, tblCustomers[CustomerID], tblCustomers[CustomerName]), "Not Found")</f>
        <v>Not Found</v>
      </c>
      <c r="S3865" t="str">
        <f>IF(tblOrders[[#This Row],[Sales]]&gt;1000000,"High Value","Standard")</f>
        <v>Standard</v>
      </c>
      <c r="T3865" t="str">
        <f>_xlfn.XLOOKUP(tblOrders[[#This Row],[ProductID]], tblProducts[ProductID], tblProducts[ProductName])</f>
        <v>Product 36</v>
      </c>
      <c r="U3865">
        <f>_xlfn.XLOOKUP(tblOrders[[#This Row],[SalesRepID]], tblSalesreps[RepID], tblSalesreps[Target])</f>
        <v>19619177</v>
      </c>
    </row>
    <row r="3866" spans="1:21">
      <c r="A3866" t="s">
        <v>4663</v>
      </c>
      <c r="B3866" s="7" t="s">
        <v>184</v>
      </c>
      <c r="C3866" t="s">
        <v>136</v>
      </c>
      <c r="D3866" t="s">
        <v>491</v>
      </c>
      <c r="E3866" t="s">
        <v>40</v>
      </c>
      <c r="F3866" t="s">
        <v>14</v>
      </c>
      <c r="G3866">
        <v>6</v>
      </c>
      <c r="H3866">
        <v>0.15</v>
      </c>
      <c r="I3866" s="2">
        <v>584669.1</v>
      </c>
      <c r="J3866" t="str">
        <f>_xlfn.XLOOKUP(tblOrders[[#This Row],[CustomerID]], tblCustomers[CustomerID], tblCustomers[CustomerName])</f>
        <v>Customer 263</v>
      </c>
      <c r="K3866" t="str">
        <f>_xlfn.XLOOKUP(tblOrders[[#This Row],[CustomerID]], tblCustomers[CustomerID], tblCustomers[Segment])</f>
        <v>Corporate</v>
      </c>
      <c r="L3866" t="str">
        <f>_xlfn.XLOOKUP(tblOrders[[#This Row],[ProductID]], tblProducts[ProductID], tblProducts[Category])</f>
        <v>Home</v>
      </c>
      <c r="M3866">
        <f>_xlfn.XLOOKUP(tblOrders[[#This Row],[ProductID]], tblProducts[ProductID], tblProducts[CostPrice])</f>
        <v>75749</v>
      </c>
      <c r="N3866">
        <f>tblOrders[[#This Row],[Sales]]-(tblOrders[[#This Row],[CostPrice]]*tblOrders[[#This Row],[Quantity]])</f>
        <v>130175.09999999998</v>
      </c>
      <c r="O3866" t="str">
        <f>TEXT(tblOrders[[#This Row],[Date]],"mmm-yyyy")</f>
        <v>May-2025</v>
      </c>
      <c r="P3866" t="str">
        <f>_xlfn.XLOOKUP(tblOrders[[#This Row],[OrderID]], tblReturns[OrderID], tblReturns[Returned])</f>
        <v>No</v>
      </c>
      <c r="Q3866" t="str">
        <f>_xlfn.XLOOKUP(tblOrders[[#This Row],[OrderID]], tblShipping[OrderID], tblShipping[ShipMode])</f>
        <v>Pickup</v>
      </c>
      <c r="R3866" t="str">
        <f>IFERROR(_xlfn.XLOOKUP(A3865, tblCustomers[CustomerID], tblCustomers[CustomerName]), "Not Found")</f>
        <v>Not Found</v>
      </c>
      <c r="S3866" t="str">
        <f>IF(tblOrders[[#This Row],[Sales]]&gt;1000000,"High Value","Standard")</f>
        <v>Standard</v>
      </c>
      <c r="T3866" t="str">
        <f>_xlfn.XLOOKUP(tblOrders[[#This Row],[ProductID]], tblProducts[ProductID], tblProducts[ProductName])</f>
        <v>Product 49</v>
      </c>
      <c r="U3866">
        <f>_xlfn.XLOOKUP(tblOrders[[#This Row],[SalesRepID]], tblSalesreps[RepID], tblSalesreps[Target])</f>
        <v>6291486</v>
      </c>
    </row>
    <row r="3867" spans="1:21">
      <c r="A3867" t="s">
        <v>4664</v>
      </c>
      <c r="B3867" s="7" t="s">
        <v>913</v>
      </c>
      <c r="C3867" t="s">
        <v>687</v>
      </c>
      <c r="D3867" t="s">
        <v>585</v>
      </c>
      <c r="E3867" t="s">
        <v>13</v>
      </c>
      <c r="F3867" t="s">
        <v>14</v>
      </c>
      <c r="G3867">
        <v>2</v>
      </c>
      <c r="H3867">
        <v>0.15</v>
      </c>
      <c r="I3867" s="2">
        <v>239431.4</v>
      </c>
      <c r="J3867" t="str">
        <f>_xlfn.XLOOKUP(tblOrders[[#This Row],[CustomerID]], tblCustomers[CustomerID], tblCustomers[CustomerName])</f>
        <v>Customer 147</v>
      </c>
      <c r="K3867" t="str">
        <f>_xlfn.XLOOKUP(tblOrders[[#This Row],[CustomerID]], tblCustomers[CustomerID], tblCustomers[Segment])</f>
        <v>Consumer</v>
      </c>
      <c r="L3867" t="str">
        <f>_xlfn.XLOOKUP(tblOrders[[#This Row],[ProductID]], tblProducts[ProductID], tblProducts[Category])</f>
        <v>Office</v>
      </c>
      <c r="M3867">
        <f>_xlfn.XLOOKUP(tblOrders[[#This Row],[ProductID]], tblProducts[ProductID], tblProducts[CostPrice])</f>
        <v>49623</v>
      </c>
      <c r="N3867">
        <f>tblOrders[[#This Row],[Sales]]-(tblOrders[[#This Row],[CostPrice]]*tblOrders[[#This Row],[Quantity]])</f>
        <v>140185.4</v>
      </c>
      <c r="O3867" t="str">
        <f>TEXT(tblOrders[[#This Row],[Date]],"mmm-yyyy")</f>
        <v>May-2025</v>
      </c>
      <c r="P3867" t="str">
        <f>_xlfn.XLOOKUP(tblOrders[[#This Row],[OrderID]], tblReturns[OrderID], tblReturns[Returned])</f>
        <v>No</v>
      </c>
      <c r="Q3867" t="str">
        <f>_xlfn.XLOOKUP(tblOrders[[#This Row],[OrderID]], tblShipping[OrderID], tblShipping[ShipMode])</f>
        <v>Standard</v>
      </c>
      <c r="R3867" t="str">
        <f>IFERROR(_xlfn.XLOOKUP(A3866, tblCustomers[CustomerID], tblCustomers[CustomerName]), "Not Found")</f>
        <v>Not Found</v>
      </c>
      <c r="S3867" t="str">
        <f>IF(tblOrders[[#This Row],[Sales]]&gt;1000000,"High Value","Standard")</f>
        <v>Standard</v>
      </c>
      <c r="T3867" t="str">
        <f>_xlfn.XLOOKUP(tblOrders[[#This Row],[ProductID]], tblProducts[ProductID], tblProducts[ProductName])</f>
        <v>Product 54</v>
      </c>
      <c r="U3867">
        <f>_xlfn.XLOOKUP(tblOrders[[#This Row],[SalesRepID]], tblSalesreps[RepID], tblSalesreps[Target])</f>
        <v>11852878</v>
      </c>
    </row>
    <row r="3868" spans="1:21">
      <c r="A3868" t="s">
        <v>4665</v>
      </c>
      <c r="B3868" s="7" t="s">
        <v>167</v>
      </c>
      <c r="C3868" t="s">
        <v>327</v>
      </c>
      <c r="D3868" t="s">
        <v>362</v>
      </c>
      <c r="E3868" t="s">
        <v>79</v>
      </c>
      <c r="F3868" t="s">
        <v>20</v>
      </c>
      <c r="G3868">
        <v>6</v>
      </c>
      <c r="H3868">
        <v>0.2</v>
      </c>
      <c r="I3868" s="2">
        <v>676579.2</v>
      </c>
      <c r="J3868" t="str">
        <f>_xlfn.XLOOKUP(tblOrders[[#This Row],[CustomerID]], tblCustomers[CustomerID], tblCustomers[CustomerName])</f>
        <v>Customer 48</v>
      </c>
      <c r="K3868" t="str">
        <f>_xlfn.XLOOKUP(tblOrders[[#This Row],[CustomerID]], tblCustomers[CustomerID], tblCustomers[Segment])</f>
        <v>Consumer</v>
      </c>
      <c r="L3868" t="str">
        <f>_xlfn.XLOOKUP(tblOrders[[#This Row],[ProductID]], tblProducts[ProductID], tblProducts[Category])</f>
        <v>Home</v>
      </c>
      <c r="M3868">
        <f>_xlfn.XLOOKUP(tblOrders[[#This Row],[ProductID]], tblProducts[ProductID], tblProducts[CostPrice])</f>
        <v>41409</v>
      </c>
      <c r="N3868">
        <f>tblOrders[[#This Row],[Sales]]-(tblOrders[[#This Row],[CostPrice]]*tblOrders[[#This Row],[Quantity]])</f>
        <v>428125.19999999995</v>
      </c>
      <c r="O3868" t="str">
        <f>TEXT(tblOrders[[#This Row],[Date]],"mmm-yyyy")</f>
        <v>Apr-2025</v>
      </c>
      <c r="P3868" t="str">
        <f>_xlfn.XLOOKUP(tblOrders[[#This Row],[OrderID]], tblReturns[OrderID], tblReturns[Returned])</f>
        <v>No</v>
      </c>
      <c r="Q3868" t="str">
        <f>_xlfn.XLOOKUP(tblOrders[[#This Row],[OrderID]], tblShipping[OrderID], tblShipping[ShipMode])</f>
        <v>Standard</v>
      </c>
      <c r="R3868" t="str">
        <f>IFERROR(_xlfn.XLOOKUP(A3867, tblCustomers[CustomerID], tblCustomers[CustomerName]), "Not Found")</f>
        <v>Not Found</v>
      </c>
      <c r="S3868" t="str">
        <f>IF(tblOrders[[#This Row],[Sales]]&gt;1000000,"High Value","Standard")</f>
        <v>Standard</v>
      </c>
      <c r="T3868" t="str">
        <f>_xlfn.XLOOKUP(tblOrders[[#This Row],[ProductID]], tblProducts[ProductID], tblProducts[ProductName])</f>
        <v>Product 25</v>
      </c>
      <c r="U3868">
        <f>_xlfn.XLOOKUP(tblOrders[[#This Row],[SalesRepID]], tblSalesreps[RepID], tblSalesreps[Target])</f>
        <v>8592536</v>
      </c>
    </row>
    <row r="3869" spans="1:21">
      <c r="A3869" t="s">
        <v>4666</v>
      </c>
      <c r="B3869" s="7" t="s">
        <v>1210</v>
      </c>
      <c r="C3869" t="s">
        <v>596</v>
      </c>
      <c r="D3869" t="s">
        <v>30</v>
      </c>
      <c r="E3869" t="s">
        <v>13</v>
      </c>
      <c r="F3869" t="s">
        <v>88</v>
      </c>
      <c r="G3869">
        <v>9</v>
      </c>
      <c r="H3869">
        <v>0.05</v>
      </c>
      <c r="I3869" s="2">
        <v>964380.15</v>
      </c>
      <c r="J3869" t="str">
        <f>_xlfn.XLOOKUP(tblOrders[[#This Row],[CustomerID]], tblCustomers[CustomerID], tblCustomers[CustomerName])</f>
        <v>Customer 197</v>
      </c>
      <c r="K3869" t="str">
        <f>_xlfn.XLOOKUP(tblOrders[[#This Row],[CustomerID]], tblCustomers[CustomerID], tblCustomers[Segment])</f>
        <v>Corporate</v>
      </c>
      <c r="L3869" t="str">
        <f>_xlfn.XLOOKUP(tblOrders[[#This Row],[ProductID]], tblProducts[ProductID], tblProducts[Category])</f>
        <v>Furniture</v>
      </c>
      <c r="M3869">
        <f>_xlfn.XLOOKUP(tblOrders[[#This Row],[ProductID]], tblProducts[ProductID], tblProducts[CostPrice])</f>
        <v>18655</v>
      </c>
      <c r="N3869">
        <f>tblOrders[[#This Row],[Sales]]-(tblOrders[[#This Row],[CostPrice]]*tblOrders[[#This Row],[Quantity]])</f>
        <v>796485.15</v>
      </c>
      <c r="O3869" t="str">
        <f>TEXT(tblOrders[[#This Row],[Date]],"mmm-yyyy")</f>
        <v>Jan-2025</v>
      </c>
      <c r="P3869" t="str">
        <f>_xlfn.XLOOKUP(tblOrders[[#This Row],[OrderID]], tblReturns[OrderID], tblReturns[Returned])</f>
        <v>No</v>
      </c>
      <c r="Q3869" t="str">
        <f>_xlfn.XLOOKUP(tblOrders[[#This Row],[OrderID]], tblShipping[OrderID], tblShipping[ShipMode])</f>
        <v>Express</v>
      </c>
      <c r="R3869" t="str">
        <f>IFERROR(_xlfn.XLOOKUP(A3868, tblCustomers[CustomerID], tblCustomers[CustomerName]), "Not Found")</f>
        <v>Not Found</v>
      </c>
      <c r="S3869" t="str">
        <f>IF(tblOrders[[#This Row],[Sales]]&gt;1000000,"High Value","Standard")</f>
        <v>Standard</v>
      </c>
      <c r="T3869" t="str">
        <f>_xlfn.XLOOKUP(tblOrders[[#This Row],[ProductID]], tblProducts[ProductID], tblProducts[ProductName])</f>
        <v>Product 34</v>
      </c>
      <c r="U3869">
        <f>_xlfn.XLOOKUP(tblOrders[[#This Row],[SalesRepID]], tblSalesreps[RepID], tblSalesreps[Target])</f>
        <v>11852878</v>
      </c>
    </row>
    <row r="3870" spans="1:21">
      <c r="A3870" t="s">
        <v>4667</v>
      </c>
      <c r="B3870" s="7" t="s">
        <v>737</v>
      </c>
      <c r="C3870" t="s">
        <v>993</v>
      </c>
      <c r="D3870" t="s">
        <v>64</v>
      </c>
      <c r="E3870" t="s">
        <v>74</v>
      </c>
      <c r="F3870" t="s">
        <v>51</v>
      </c>
      <c r="G3870">
        <v>6</v>
      </c>
      <c r="H3870">
        <v>0.2</v>
      </c>
      <c r="I3870" s="2">
        <v>455164.8</v>
      </c>
      <c r="J3870" t="str">
        <f>_xlfn.XLOOKUP(tblOrders[[#This Row],[CustomerID]], tblCustomers[CustomerID], tblCustomers[CustomerName])</f>
        <v>Customer 136</v>
      </c>
      <c r="K3870" t="str">
        <f>_xlfn.XLOOKUP(tblOrders[[#This Row],[CustomerID]], tblCustomers[CustomerID], tblCustomers[Segment])</f>
        <v>Corporate</v>
      </c>
      <c r="L3870" t="str">
        <f>_xlfn.XLOOKUP(tblOrders[[#This Row],[ProductID]], tblProducts[ProductID], tblProducts[Category])</f>
        <v>Office</v>
      </c>
      <c r="M3870">
        <f>_xlfn.XLOOKUP(tblOrders[[#This Row],[ProductID]], tblProducts[ProductID], tblProducts[CostPrice])</f>
        <v>13311</v>
      </c>
      <c r="N3870">
        <f>tblOrders[[#This Row],[Sales]]-(tblOrders[[#This Row],[CostPrice]]*tblOrders[[#This Row],[Quantity]])</f>
        <v>375298.8</v>
      </c>
      <c r="O3870" t="str">
        <f>TEXT(tblOrders[[#This Row],[Date]],"mmm-yyyy")</f>
        <v>Nov-2025</v>
      </c>
      <c r="P3870" t="str">
        <f>_xlfn.XLOOKUP(tblOrders[[#This Row],[OrderID]], tblReturns[OrderID], tblReturns[Returned])</f>
        <v>Yes</v>
      </c>
      <c r="Q3870" t="str">
        <f>_xlfn.XLOOKUP(tblOrders[[#This Row],[OrderID]], tblShipping[OrderID], tblShipping[ShipMode])</f>
        <v>Express</v>
      </c>
      <c r="R3870" t="str">
        <f>IFERROR(_xlfn.XLOOKUP(A3869, tblCustomers[CustomerID], tblCustomers[CustomerName]), "Not Found")</f>
        <v>Not Found</v>
      </c>
      <c r="S3870" t="str">
        <f>IF(tblOrders[[#This Row],[Sales]]&gt;1000000,"High Value","Standard")</f>
        <v>Standard</v>
      </c>
      <c r="T3870" t="str">
        <f>_xlfn.XLOOKUP(tblOrders[[#This Row],[ProductID]], tblProducts[ProductID], tblProducts[ProductName])</f>
        <v>Product 91</v>
      </c>
      <c r="U3870">
        <f>_xlfn.XLOOKUP(tblOrders[[#This Row],[SalesRepID]], tblSalesreps[RepID], tblSalesreps[Target])</f>
        <v>7254801</v>
      </c>
    </row>
    <row r="3871" spans="1:21">
      <c r="A3871" t="s">
        <v>4668</v>
      </c>
      <c r="B3871" s="7" t="s">
        <v>503</v>
      </c>
      <c r="C3871" t="s">
        <v>1973</v>
      </c>
      <c r="D3871" t="s">
        <v>12</v>
      </c>
      <c r="E3871" t="s">
        <v>74</v>
      </c>
      <c r="F3871" t="s">
        <v>51</v>
      </c>
      <c r="G3871">
        <v>2</v>
      </c>
      <c r="H3871">
        <v>0.2</v>
      </c>
      <c r="I3871" s="2">
        <v>196049.6</v>
      </c>
      <c r="J3871" t="str">
        <f>_xlfn.XLOOKUP(tblOrders[[#This Row],[CustomerID]], tblCustomers[CustomerID], tblCustomers[CustomerName])</f>
        <v>Customer 50</v>
      </c>
      <c r="K3871" t="str">
        <f>_xlfn.XLOOKUP(tblOrders[[#This Row],[CustomerID]], tblCustomers[CustomerID], tblCustomers[Segment])</f>
        <v>SME</v>
      </c>
      <c r="L3871" t="str">
        <f>_xlfn.XLOOKUP(tblOrders[[#This Row],[ProductID]], tblProducts[ProductID], tblProducts[Category])</f>
        <v>Furniture</v>
      </c>
      <c r="M3871">
        <f>_xlfn.XLOOKUP(tblOrders[[#This Row],[ProductID]], tblProducts[ProductID], tblProducts[CostPrice])</f>
        <v>72369</v>
      </c>
      <c r="N3871">
        <f>tblOrders[[#This Row],[Sales]]-(tblOrders[[#This Row],[CostPrice]]*tblOrders[[#This Row],[Quantity]])</f>
        <v>51311.600000000006</v>
      </c>
      <c r="O3871" t="str">
        <f>TEXT(tblOrders[[#This Row],[Date]],"mmm-yyyy")</f>
        <v>Jan-2025</v>
      </c>
      <c r="P3871" t="str">
        <f>_xlfn.XLOOKUP(tblOrders[[#This Row],[OrderID]], tblReturns[OrderID], tblReturns[Returned])</f>
        <v>No</v>
      </c>
      <c r="Q3871" t="str">
        <f>_xlfn.XLOOKUP(tblOrders[[#This Row],[OrderID]], tblShipping[OrderID], tblShipping[ShipMode])</f>
        <v>Standard</v>
      </c>
      <c r="R3871" t="str">
        <f>IFERROR(_xlfn.XLOOKUP(A3870, tblCustomers[CustomerID], tblCustomers[CustomerName]), "Not Found")</f>
        <v>Not Found</v>
      </c>
      <c r="S3871" t="str">
        <f>IF(tblOrders[[#This Row],[Sales]]&gt;1000000,"High Value","Standard")</f>
        <v>Standard</v>
      </c>
      <c r="T3871" t="str">
        <f>_xlfn.XLOOKUP(tblOrders[[#This Row],[ProductID]], tblProducts[ProductID], tblProducts[ProductName])</f>
        <v>Product 19</v>
      </c>
      <c r="U3871">
        <f>_xlfn.XLOOKUP(tblOrders[[#This Row],[SalesRepID]], tblSalesreps[RepID], tblSalesreps[Target])</f>
        <v>7254801</v>
      </c>
    </row>
    <row r="3872" spans="1:21">
      <c r="A3872" t="s">
        <v>4669</v>
      </c>
      <c r="B3872" s="7" t="s">
        <v>414</v>
      </c>
      <c r="C3872" t="s">
        <v>168</v>
      </c>
      <c r="D3872" t="s">
        <v>349</v>
      </c>
      <c r="E3872" t="s">
        <v>13</v>
      </c>
      <c r="F3872" t="s">
        <v>20</v>
      </c>
      <c r="G3872">
        <v>8</v>
      </c>
      <c r="H3872">
        <v>0.05</v>
      </c>
      <c r="I3872" s="2">
        <v>637989.6</v>
      </c>
      <c r="J3872" t="str">
        <f>_xlfn.XLOOKUP(tblOrders[[#This Row],[CustomerID]], tblCustomers[CustomerID], tblCustomers[CustomerName])</f>
        <v>Customer 77</v>
      </c>
      <c r="K3872" t="str">
        <f>_xlfn.XLOOKUP(tblOrders[[#This Row],[CustomerID]], tblCustomers[CustomerID], tblCustomers[Segment])</f>
        <v>Corporate</v>
      </c>
      <c r="L3872" t="str">
        <f>_xlfn.XLOOKUP(tblOrders[[#This Row],[ProductID]], tblProducts[ProductID], tblProducts[Category])</f>
        <v>Office</v>
      </c>
      <c r="M3872">
        <f>_xlfn.XLOOKUP(tblOrders[[#This Row],[ProductID]], tblProducts[ProductID], tblProducts[CostPrice])</f>
        <v>26900</v>
      </c>
      <c r="N3872">
        <f>tblOrders[[#This Row],[Sales]]-(tblOrders[[#This Row],[CostPrice]]*tblOrders[[#This Row],[Quantity]])</f>
        <v>422789.6</v>
      </c>
      <c r="O3872" t="str">
        <f>TEXT(tblOrders[[#This Row],[Date]],"mmm-yyyy")</f>
        <v>Jun-2025</v>
      </c>
      <c r="P3872" t="str">
        <f>_xlfn.XLOOKUP(tblOrders[[#This Row],[OrderID]], tblReturns[OrderID], tblReturns[Returned])</f>
        <v>No</v>
      </c>
      <c r="Q3872" t="str">
        <f>_xlfn.XLOOKUP(tblOrders[[#This Row],[OrderID]], tblShipping[OrderID], tblShipping[ShipMode])</f>
        <v>Express</v>
      </c>
      <c r="R3872" t="str">
        <f>IFERROR(_xlfn.XLOOKUP(A3871, tblCustomers[CustomerID], tblCustomers[CustomerName]), "Not Found")</f>
        <v>Not Found</v>
      </c>
      <c r="S3872" t="str">
        <f>IF(tblOrders[[#This Row],[Sales]]&gt;1000000,"High Value","Standard")</f>
        <v>Standard</v>
      </c>
      <c r="T3872" t="str">
        <f>_xlfn.XLOOKUP(tblOrders[[#This Row],[ProductID]], tblProducts[ProductID], tblProducts[ProductName])</f>
        <v>Product 61</v>
      </c>
      <c r="U3872">
        <f>_xlfn.XLOOKUP(tblOrders[[#This Row],[SalesRepID]], tblSalesreps[RepID], tblSalesreps[Target])</f>
        <v>11852878</v>
      </c>
    </row>
    <row r="3873" spans="1:21">
      <c r="A3873" t="s">
        <v>4670</v>
      </c>
      <c r="B3873" s="7" t="s">
        <v>1618</v>
      </c>
      <c r="C3873" t="s">
        <v>866</v>
      </c>
      <c r="D3873" t="s">
        <v>820</v>
      </c>
      <c r="E3873" t="s">
        <v>50</v>
      </c>
      <c r="F3873" t="s">
        <v>88</v>
      </c>
      <c r="G3873">
        <v>3</v>
      </c>
      <c r="H3873">
        <v>0.15</v>
      </c>
      <c r="I3873" s="2">
        <v>229795.8</v>
      </c>
      <c r="J3873" t="str">
        <f>_xlfn.XLOOKUP(tblOrders[[#This Row],[CustomerID]], tblCustomers[CustomerID], tblCustomers[CustomerName])</f>
        <v>Customer 32</v>
      </c>
      <c r="K3873" t="str">
        <f>_xlfn.XLOOKUP(tblOrders[[#This Row],[CustomerID]], tblCustomers[CustomerID], tblCustomers[Segment])</f>
        <v>SME</v>
      </c>
      <c r="L3873" t="str">
        <f>_xlfn.XLOOKUP(tblOrders[[#This Row],[ProductID]], tblProducts[ProductID], tblProducts[Category])</f>
        <v>Home</v>
      </c>
      <c r="M3873">
        <f>_xlfn.XLOOKUP(tblOrders[[#This Row],[ProductID]], tblProducts[ProductID], tblProducts[CostPrice])</f>
        <v>35035</v>
      </c>
      <c r="N3873">
        <f>tblOrders[[#This Row],[Sales]]-(tblOrders[[#This Row],[CostPrice]]*tblOrders[[#This Row],[Quantity]])</f>
        <v>124690.79999999999</v>
      </c>
      <c r="O3873" t="str">
        <f>TEXT(tblOrders[[#This Row],[Date]],"mmm-yyyy")</f>
        <v>Apr-2025</v>
      </c>
      <c r="P3873" t="str">
        <f>_xlfn.XLOOKUP(tblOrders[[#This Row],[OrderID]], tblReturns[OrderID], tblReturns[Returned])</f>
        <v>No</v>
      </c>
      <c r="Q3873" t="str">
        <f>_xlfn.XLOOKUP(tblOrders[[#This Row],[OrderID]], tblShipping[OrderID], tblShipping[ShipMode])</f>
        <v>Standard</v>
      </c>
      <c r="R3873" t="str">
        <f>IFERROR(_xlfn.XLOOKUP(A3872, tblCustomers[CustomerID], tblCustomers[CustomerName]), "Not Found")</f>
        <v>Not Found</v>
      </c>
      <c r="S3873" t="str">
        <f>IF(tblOrders[[#This Row],[Sales]]&gt;1000000,"High Value","Standard")</f>
        <v>Standard</v>
      </c>
      <c r="T3873" t="str">
        <f>_xlfn.XLOOKUP(tblOrders[[#This Row],[ProductID]], tblProducts[ProductID], tblProducts[ProductName])</f>
        <v>Product 20</v>
      </c>
      <c r="U3873">
        <f>_xlfn.XLOOKUP(tblOrders[[#This Row],[SalesRepID]], tblSalesreps[RepID], tblSalesreps[Target])</f>
        <v>17350666</v>
      </c>
    </row>
    <row r="3874" spans="1:21">
      <c r="A3874" t="s">
        <v>4671</v>
      </c>
      <c r="B3874" s="7" t="s">
        <v>1427</v>
      </c>
      <c r="C3874" t="s">
        <v>848</v>
      </c>
      <c r="D3874" t="s">
        <v>141</v>
      </c>
      <c r="E3874" t="s">
        <v>69</v>
      </c>
      <c r="F3874" t="s">
        <v>51</v>
      </c>
      <c r="G3874">
        <v>9</v>
      </c>
      <c r="H3874">
        <v>0.2</v>
      </c>
      <c r="I3874" s="2">
        <v>871423.2</v>
      </c>
      <c r="J3874" t="str">
        <f>_xlfn.XLOOKUP(tblOrders[[#This Row],[CustomerID]], tblCustomers[CustomerID], tblCustomers[CustomerName])</f>
        <v>Customer 218</v>
      </c>
      <c r="K3874" t="str">
        <f>_xlfn.XLOOKUP(tblOrders[[#This Row],[CustomerID]], tblCustomers[CustomerID], tblCustomers[Segment])</f>
        <v>SME</v>
      </c>
      <c r="L3874" t="str">
        <f>_xlfn.XLOOKUP(tblOrders[[#This Row],[ProductID]], tblProducts[ProductID], tblProducts[Category])</f>
        <v>Home</v>
      </c>
      <c r="M3874">
        <f>_xlfn.XLOOKUP(tblOrders[[#This Row],[ProductID]], tblProducts[ProductID], tblProducts[CostPrice])</f>
        <v>32671</v>
      </c>
      <c r="N3874">
        <f>tblOrders[[#This Row],[Sales]]-(tblOrders[[#This Row],[CostPrice]]*tblOrders[[#This Row],[Quantity]])</f>
        <v>577384.19999999995</v>
      </c>
      <c r="O3874" t="str">
        <f>TEXT(tblOrders[[#This Row],[Date]],"mmm-yyyy")</f>
        <v>Jan-2025</v>
      </c>
      <c r="P3874" t="str">
        <f>_xlfn.XLOOKUP(tblOrders[[#This Row],[OrderID]], tblReturns[OrderID], tblReturns[Returned])</f>
        <v>No</v>
      </c>
      <c r="Q3874" t="str">
        <f>_xlfn.XLOOKUP(tblOrders[[#This Row],[OrderID]], tblShipping[OrderID], tblShipping[ShipMode])</f>
        <v>Express</v>
      </c>
      <c r="R3874" t="str">
        <f>IFERROR(_xlfn.XLOOKUP(A3873, tblCustomers[CustomerID], tblCustomers[CustomerName]), "Not Found")</f>
        <v>Not Found</v>
      </c>
      <c r="S3874" t="str">
        <f>IF(tblOrders[[#This Row],[Sales]]&gt;1000000,"High Value","Standard")</f>
        <v>Standard</v>
      </c>
      <c r="T3874" t="str">
        <f>_xlfn.XLOOKUP(tblOrders[[#This Row],[ProductID]], tblProducts[ProductID], tblProducts[ProductName])</f>
        <v>Product 80</v>
      </c>
      <c r="U3874">
        <f>_xlfn.XLOOKUP(tblOrders[[#This Row],[SalesRepID]], tblSalesreps[RepID], tblSalesreps[Target])</f>
        <v>19473459</v>
      </c>
    </row>
    <row r="3875" spans="1:21">
      <c r="A3875" t="s">
        <v>4672</v>
      </c>
      <c r="B3875" s="7" t="s">
        <v>891</v>
      </c>
      <c r="C3875" t="s">
        <v>970</v>
      </c>
      <c r="D3875" t="s">
        <v>182</v>
      </c>
      <c r="E3875" t="s">
        <v>13</v>
      </c>
      <c r="F3875" t="s">
        <v>20</v>
      </c>
      <c r="G3875">
        <v>4</v>
      </c>
      <c r="H3875">
        <v>0.05</v>
      </c>
      <c r="I3875" s="2">
        <v>292121.2</v>
      </c>
      <c r="J3875" t="str">
        <f>_xlfn.XLOOKUP(tblOrders[[#This Row],[CustomerID]], tblCustomers[CustomerID], tblCustomers[CustomerName])</f>
        <v>Customer 256</v>
      </c>
      <c r="K3875" t="str">
        <f>_xlfn.XLOOKUP(tblOrders[[#This Row],[CustomerID]], tblCustomers[CustomerID], tblCustomers[Segment])</f>
        <v>Corporate</v>
      </c>
      <c r="L3875" t="str">
        <f>_xlfn.XLOOKUP(tblOrders[[#This Row],[ProductID]], tblProducts[ProductID], tblProducts[Category])</f>
        <v>Furniture</v>
      </c>
      <c r="M3875">
        <f>_xlfn.XLOOKUP(tblOrders[[#This Row],[ProductID]], tblProducts[ProductID], tblProducts[CostPrice])</f>
        <v>76428</v>
      </c>
      <c r="N3875">
        <f>tblOrders[[#This Row],[Sales]]-(tblOrders[[#This Row],[CostPrice]]*tblOrders[[#This Row],[Quantity]])</f>
        <v>-13590.799999999988</v>
      </c>
      <c r="O3875" t="str">
        <f>TEXT(tblOrders[[#This Row],[Date]],"mmm-yyyy")</f>
        <v>Jan-2025</v>
      </c>
      <c r="P3875" t="str">
        <f>_xlfn.XLOOKUP(tblOrders[[#This Row],[OrderID]], tblReturns[OrderID], tblReturns[Returned])</f>
        <v>No</v>
      </c>
      <c r="Q3875" t="str">
        <f>_xlfn.XLOOKUP(tblOrders[[#This Row],[OrderID]], tblShipping[OrderID], tblShipping[ShipMode])</f>
        <v>Standard</v>
      </c>
      <c r="R3875" t="str">
        <f>IFERROR(_xlfn.XLOOKUP(A3874, tblCustomers[CustomerID], tblCustomers[CustomerName]), "Not Found")</f>
        <v>Not Found</v>
      </c>
      <c r="S3875" t="str">
        <f>IF(tblOrders[[#This Row],[Sales]]&gt;1000000,"High Value","Standard")</f>
        <v>Standard</v>
      </c>
      <c r="T3875" t="str">
        <f>_xlfn.XLOOKUP(tblOrders[[#This Row],[ProductID]], tblProducts[ProductID], tblProducts[ProductName])</f>
        <v>Product 11</v>
      </c>
      <c r="U3875">
        <f>_xlfn.XLOOKUP(tblOrders[[#This Row],[SalesRepID]], tblSalesreps[RepID], tblSalesreps[Target])</f>
        <v>11852878</v>
      </c>
    </row>
    <row r="3876" spans="1:21">
      <c r="A3876" t="s">
        <v>4673</v>
      </c>
      <c r="B3876" s="7" t="s">
        <v>1100</v>
      </c>
      <c r="C3876" t="s">
        <v>254</v>
      </c>
      <c r="D3876" t="s">
        <v>272</v>
      </c>
      <c r="E3876" t="s">
        <v>40</v>
      </c>
      <c r="F3876" t="s">
        <v>88</v>
      </c>
      <c r="G3876">
        <v>1</v>
      </c>
      <c r="H3876">
        <v>0.2</v>
      </c>
      <c r="I3876" s="2">
        <v>5201.6000000000004</v>
      </c>
      <c r="J3876" t="str">
        <f>_xlfn.XLOOKUP(tblOrders[[#This Row],[CustomerID]], tblCustomers[CustomerID], tblCustomers[CustomerName])</f>
        <v>Customer 59</v>
      </c>
      <c r="K3876" t="str">
        <f>_xlfn.XLOOKUP(tblOrders[[#This Row],[CustomerID]], tblCustomers[CustomerID], tblCustomers[Segment])</f>
        <v>SME</v>
      </c>
      <c r="L3876" t="str">
        <f>_xlfn.XLOOKUP(tblOrders[[#This Row],[ProductID]], tblProducts[ProductID], tblProducts[Category])</f>
        <v>Furniture</v>
      </c>
      <c r="M3876">
        <f>_xlfn.XLOOKUP(tblOrders[[#This Row],[ProductID]], tblProducts[ProductID], tblProducts[CostPrice])</f>
        <v>48118</v>
      </c>
      <c r="N3876">
        <f>tblOrders[[#This Row],[Sales]]-(tblOrders[[#This Row],[CostPrice]]*tblOrders[[#This Row],[Quantity]])</f>
        <v>-42916.4</v>
      </c>
      <c r="O3876" t="str">
        <f>TEXT(tblOrders[[#This Row],[Date]],"mmm-yyyy")</f>
        <v>Oct-2025</v>
      </c>
      <c r="P3876" t="str">
        <f>_xlfn.XLOOKUP(tblOrders[[#This Row],[OrderID]], tblReturns[OrderID], tblReturns[Returned])</f>
        <v>No</v>
      </c>
      <c r="Q3876" t="str">
        <f>_xlfn.XLOOKUP(tblOrders[[#This Row],[OrderID]], tblShipping[OrderID], tblShipping[ShipMode])</f>
        <v>Standard</v>
      </c>
      <c r="R3876" t="str">
        <f>IFERROR(_xlfn.XLOOKUP(A3875, tblCustomers[CustomerID], tblCustomers[CustomerName]), "Not Found")</f>
        <v>Not Found</v>
      </c>
      <c r="S3876" t="str">
        <f>IF(tblOrders[[#This Row],[Sales]]&gt;1000000,"High Value","Standard")</f>
        <v>Standard</v>
      </c>
      <c r="T3876" t="str">
        <f>_xlfn.XLOOKUP(tblOrders[[#This Row],[ProductID]], tblProducts[ProductID], tblProducts[ProductName])</f>
        <v>Product 75</v>
      </c>
      <c r="U3876">
        <f>_xlfn.XLOOKUP(tblOrders[[#This Row],[SalesRepID]], tblSalesreps[RepID], tblSalesreps[Target])</f>
        <v>6291486</v>
      </c>
    </row>
    <row r="3877" spans="1:21">
      <c r="A3877" t="s">
        <v>4674</v>
      </c>
      <c r="B3877" s="7" t="s">
        <v>354</v>
      </c>
      <c r="C3877" t="s">
        <v>38</v>
      </c>
      <c r="D3877" t="s">
        <v>643</v>
      </c>
      <c r="E3877" t="s">
        <v>74</v>
      </c>
      <c r="F3877" t="s">
        <v>26</v>
      </c>
      <c r="G3877">
        <v>6</v>
      </c>
      <c r="H3877">
        <v>0.2</v>
      </c>
      <c r="I3877" s="2">
        <v>363144</v>
      </c>
      <c r="J3877" t="str">
        <f>_xlfn.XLOOKUP(tblOrders[[#This Row],[CustomerID]], tblCustomers[CustomerID], tblCustomers[CustomerName])</f>
        <v>Customer 23</v>
      </c>
      <c r="K3877" t="str">
        <f>_xlfn.XLOOKUP(tblOrders[[#This Row],[CustomerID]], tblCustomers[CustomerID], tblCustomers[Segment])</f>
        <v>Consumer</v>
      </c>
      <c r="L3877" t="str">
        <f>_xlfn.XLOOKUP(tblOrders[[#This Row],[ProductID]], tblProducts[ProductID], tblProducts[Category])</f>
        <v>Home</v>
      </c>
      <c r="M3877">
        <f>_xlfn.XLOOKUP(tblOrders[[#This Row],[ProductID]], tblProducts[ProductID], tblProducts[CostPrice])</f>
        <v>77766</v>
      </c>
      <c r="N3877">
        <f>tblOrders[[#This Row],[Sales]]-(tblOrders[[#This Row],[CostPrice]]*tblOrders[[#This Row],[Quantity]])</f>
        <v>-103452</v>
      </c>
      <c r="O3877" t="str">
        <f>TEXT(tblOrders[[#This Row],[Date]],"mmm-yyyy")</f>
        <v>Feb-2025</v>
      </c>
      <c r="P3877" t="str">
        <f>_xlfn.XLOOKUP(tblOrders[[#This Row],[OrderID]], tblReturns[OrderID], tblReturns[Returned])</f>
        <v>Yes</v>
      </c>
      <c r="Q3877" t="str">
        <f>_xlfn.XLOOKUP(tblOrders[[#This Row],[OrderID]], tblShipping[OrderID], tblShipping[ShipMode])</f>
        <v>Standard</v>
      </c>
      <c r="R3877" t="str">
        <f>IFERROR(_xlfn.XLOOKUP(A3876, tblCustomers[CustomerID], tblCustomers[CustomerName]), "Not Found")</f>
        <v>Not Found</v>
      </c>
      <c r="S3877" t="str">
        <f>IF(tblOrders[[#This Row],[Sales]]&gt;1000000,"High Value","Standard")</f>
        <v>Standard</v>
      </c>
      <c r="T3877" t="str">
        <f>_xlfn.XLOOKUP(tblOrders[[#This Row],[ProductID]], tblProducts[ProductID], tblProducts[ProductName])</f>
        <v>Product 1</v>
      </c>
      <c r="U3877">
        <f>_xlfn.XLOOKUP(tblOrders[[#This Row],[SalesRepID]], tblSalesreps[RepID], tblSalesreps[Target])</f>
        <v>7254801</v>
      </c>
    </row>
    <row r="3878" spans="1:21">
      <c r="A3878" t="s">
        <v>4675</v>
      </c>
      <c r="B3878" s="7" t="s">
        <v>110</v>
      </c>
      <c r="C3878" t="s">
        <v>384</v>
      </c>
      <c r="D3878" t="s">
        <v>223</v>
      </c>
      <c r="E3878" t="s">
        <v>19</v>
      </c>
      <c r="F3878" t="s">
        <v>26</v>
      </c>
      <c r="G3878">
        <v>9</v>
      </c>
      <c r="H3878">
        <v>0.1</v>
      </c>
      <c r="I3878" s="2">
        <v>498798</v>
      </c>
      <c r="J3878" t="str">
        <f>_xlfn.XLOOKUP(tblOrders[[#This Row],[CustomerID]], tblCustomers[CustomerID], tblCustomers[CustomerName])</f>
        <v>Customer 234</v>
      </c>
      <c r="K3878" t="str">
        <f>_xlfn.XLOOKUP(tblOrders[[#This Row],[CustomerID]], tblCustomers[CustomerID], tblCustomers[Segment])</f>
        <v>Corporate</v>
      </c>
      <c r="L3878" t="str">
        <f>_xlfn.XLOOKUP(tblOrders[[#This Row],[ProductID]], tblProducts[ProductID], tblProducts[Category])</f>
        <v>Office</v>
      </c>
      <c r="M3878">
        <f>_xlfn.XLOOKUP(tblOrders[[#This Row],[ProductID]], tblProducts[ProductID], tblProducts[CostPrice])</f>
        <v>66106</v>
      </c>
      <c r="N3878">
        <f>tblOrders[[#This Row],[Sales]]-(tblOrders[[#This Row],[CostPrice]]*tblOrders[[#This Row],[Quantity]])</f>
        <v>-96156</v>
      </c>
      <c r="O3878" t="str">
        <f>TEXT(tblOrders[[#This Row],[Date]],"mmm-yyyy")</f>
        <v>Nov-2025</v>
      </c>
      <c r="P3878" t="str">
        <f>_xlfn.XLOOKUP(tblOrders[[#This Row],[OrderID]], tblReturns[OrderID], tblReturns[Returned])</f>
        <v>No</v>
      </c>
      <c r="Q3878" t="str">
        <f>_xlfn.XLOOKUP(tblOrders[[#This Row],[OrderID]], tblShipping[OrderID], tblShipping[ShipMode])</f>
        <v>Standard</v>
      </c>
      <c r="R3878" t="str">
        <f>IFERROR(_xlfn.XLOOKUP(A3877, tblCustomers[CustomerID], tblCustomers[CustomerName]), "Not Found")</f>
        <v>Not Found</v>
      </c>
      <c r="S3878" t="str">
        <f>IF(tblOrders[[#This Row],[Sales]]&gt;1000000,"High Value","Standard")</f>
        <v>Standard</v>
      </c>
      <c r="T3878" t="str">
        <f>_xlfn.XLOOKUP(tblOrders[[#This Row],[ProductID]], tblProducts[ProductID], tblProducts[ProductName])</f>
        <v>Product 58</v>
      </c>
      <c r="U3878">
        <f>_xlfn.XLOOKUP(tblOrders[[#This Row],[SalesRepID]], tblSalesreps[RepID], tblSalesreps[Target])</f>
        <v>11347243</v>
      </c>
    </row>
    <row r="3879" spans="1:21">
      <c r="A3879" t="s">
        <v>4676</v>
      </c>
      <c r="B3879" s="7" t="s">
        <v>246</v>
      </c>
      <c r="C3879" t="s">
        <v>767</v>
      </c>
      <c r="D3879" t="s">
        <v>301</v>
      </c>
      <c r="E3879" t="s">
        <v>197</v>
      </c>
      <c r="F3879" t="s">
        <v>26</v>
      </c>
      <c r="G3879">
        <v>9</v>
      </c>
      <c r="H3879">
        <v>0.2</v>
      </c>
      <c r="I3879" s="2">
        <v>1025719.2</v>
      </c>
      <c r="J3879" t="str">
        <f>_xlfn.XLOOKUP(tblOrders[[#This Row],[CustomerID]], tblCustomers[CustomerID], tblCustomers[CustomerName])</f>
        <v>Customer 134</v>
      </c>
      <c r="K3879" t="str">
        <f>_xlfn.XLOOKUP(tblOrders[[#This Row],[CustomerID]], tblCustomers[CustomerID], tblCustomers[Segment])</f>
        <v>Consumer</v>
      </c>
      <c r="L3879" t="str">
        <f>_xlfn.XLOOKUP(tblOrders[[#This Row],[ProductID]], tblProducts[ProductID], tblProducts[Category])</f>
        <v>Office</v>
      </c>
      <c r="M3879">
        <f>_xlfn.XLOOKUP(tblOrders[[#This Row],[ProductID]], tblProducts[ProductID], tblProducts[CostPrice])</f>
        <v>77841</v>
      </c>
      <c r="N3879">
        <f>tblOrders[[#This Row],[Sales]]-(tblOrders[[#This Row],[CostPrice]]*tblOrders[[#This Row],[Quantity]])</f>
        <v>325150.19999999995</v>
      </c>
      <c r="O3879" t="str">
        <f>TEXT(tblOrders[[#This Row],[Date]],"mmm-yyyy")</f>
        <v>Jul-2025</v>
      </c>
      <c r="P3879" t="str">
        <f>_xlfn.XLOOKUP(tblOrders[[#This Row],[OrderID]], tblReturns[OrderID], tblReturns[Returned])</f>
        <v>No</v>
      </c>
      <c r="Q3879" t="str">
        <f>_xlfn.XLOOKUP(tblOrders[[#This Row],[OrderID]], tblShipping[OrderID], tblShipping[ShipMode])</f>
        <v>Standard</v>
      </c>
      <c r="R3879" t="str">
        <f>IFERROR(_xlfn.XLOOKUP(A3878, tblCustomers[CustomerID], tblCustomers[CustomerName]), "Not Found")</f>
        <v>Not Found</v>
      </c>
      <c r="S3879" t="str">
        <f>IF(tblOrders[[#This Row],[Sales]]&gt;1000000,"High Value","Standard")</f>
        <v>High Value</v>
      </c>
      <c r="T3879" t="str">
        <f>_xlfn.XLOOKUP(tblOrders[[#This Row],[ProductID]], tblProducts[ProductID], tblProducts[ProductName])</f>
        <v>Product 98</v>
      </c>
      <c r="U3879">
        <f>_xlfn.XLOOKUP(tblOrders[[#This Row],[SalesRepID]], tblSalesreps[RepID], tblSalesreps[Target])</f>
        <v>19562258</v>
      </c>
    </row>
    <row r="3880" spans="1:21">
      <c r="A3880" t="s">
        <v>4677</v>
      </c>
      <c r="B3880" s="7" t="s">
        <v>509</v>
      </c>
      <c r="C3880" t="s">
        <v>122</v>
      </c>
      <c r="D3880" t="s">
        <v>100</v>
      </c>
      <c r="E3880" t="s">
        <v>119</v>
      </c>
      <c r="F3880" t="s">
        <v>88</v>
      </c>
      <c r="G3880">
        <v>8</v>
      </c>
      <c r="H3880">
        <v>0.1</v>
      </c>
      <c r="I3880" s="2">
        <v>824968.8</v>
      </c>
      <c r="J3880" t="str">
        <f>_xlfn.XLOOKUP(tblOrders[[#This Row],[CustomerID]], tblCustomers[CustomerID], tblCustomers[CustomerName])</f>
        <v>Customer 245</v>
      </c>
      <c r="K3880" t="str">
        <f>_xlfn.XLOOKUP(tblOrders[[#This Row],[CustomerID]], tblCustomers[CustomerID], tblCustomers[Segment])</f>
        <v>Corporate</v>
      </c>
      <c r="L3880" t="str">
        <f>_xlfn.XLOOKUP(tblOrders[[#This Row],[ProductID]], tblProducts[ProductID], tblProducts[Category])</f>
        <v>Electronics</v>
      </c>
      <c r="M3880">
        <f>_xlfn.XLOOKUP(tblOrders[[#This Row],[ProductID]], tblProducts[ProductID], tblProducts[CostPrice])</f>
        <v>39197</v>
      </c>
      <c r="N3880">
        <f>tblOrders[[#This Row],[Sales]]-(tblOrders[[#This Row],[CostPrice]]*tblOrders[[#This Row],[Quantity]])</f>
        <v>511392.80000000005</v>
      </c>
      <c r="O3880" t="str">
        <f>TEXT(tblOrders[[#This Row],[Date]],"mmm-yyyy")</f>
        <v>Feb-2025</v>
      </c>
      <c r="P3880" t="str">
        <f>_xlfn.XLOOKUP(tblOrders[[#This Row],[OrderID]], tblReturns[OrderID], tblReturns[Returned])</f>
        <v>No</v>
      </c>
      <c r="Q3880" t="str">
        <f>_xlfn.XLOOKUP(tblOrders[[#This Row],[OrderID]], tblShipping[OrderID], tblShipping[ShipMode])</f>
        <v>Pickup</v>
      </c>
      <c r="R3880" t="str">
        <f>IFERROR(_xlfn.XLOOKUP(A3879, tblCustomers[CustomerID], tblCustomers[CustomerName]), "Not Found")</f>
        <v>Not Found</v>
      </c>
      <c r="S3880" t="str">
        <f>IF(tblOrders[[#This Row],[Sales]]&gt;1000000,"High Value","Standard")</f>
        <v>Standard</v>
      </c>
      <c r="T3880" t="str">
        <f>_xlfn.XLOOKUP(tblOrders[[#This Row],[ProductID]], tblProducts[ProductID], tblProducts[ProductName])</f>
        <v>Product 21</v>
      </c>
      <c r="U3880">
        <f>_xlfn.XLOOKUP(tblOrders[[#This Row],[SalesRepID]], tblSalesreps[RepID], tblSalesreps[Target])</f>
        <v>5886694</v>
      </c>
    </row>
    <row r="3881" spans="1:21">
      <c r="A3881" t="s">
        <v>4678</v>
      </c>
      <c r="B3881" s="7" t="s">
        <v>623</v>
      </c>
      <c r="C3881" t="s">
        <v>1586</v>
      </c>
      <c r="D3881" t="s">
        <v>226</v>
      </c>
      <c r="E3881" t="s">
        <v>19</v>
      </c>
      <c r="F3881" t="s">
        <v>20</v>
      </c>
      <c r="G3881">
        <v>3</v>
      </c>
      <c r="H3881">
        <v>0</v>
      </c>
      <c r="I3881" s="2">
        <v>157365</v>
      </c>
      <c r="J3881" t="str">
        <f>_xlfn.XLOOKUP(tblOrders[[#This Row],[CustomerID]], tblCustomers[CustomerID], tblCustomers[CustomerName])</f>
        <v>Customer 267</v>
      </c>
      <c r="K3881" t="str">
        <f>_xlfn.XLOOKUP(tblOrders[[#This Row],[CustomerID]], tblCustomers[CustomerID], tblCustomers[Segment])</f>
        <v>Corporate</v>
      </c>
      <c r="L3881" t="str">
        <f>_xlfn.XLOOKUP(tblOrders[[#This Row],[ProductID]], tblProducts[ProductID], tblProducts[Category])</f>
        <v>Furniture</v>
      </c>
      <c r="M3881">
        <f>_xlfn.XLOOKUP(tblOrders[[#This Row],[ProductID]], tblProducts[ProductID], tblProducts[CostPrice])</f>
        <v>75432</v>
      </c>
      <c r="N3881">
        <f>tblOrders[[#This Row],[Sales]]-(tblOrders[[#This Row],[CostPrice]]*tblOrders[[#This Row],[Quantity]])</f>
        <v>-68931</v>
      </c>
      <c r="O3881" t="str">
        <f>TEXT(tblOrders[[#This Row],[Date]],"mmm-yyyy")</f>
        <v>Jul-2025</v>
      </c>
      <c r="P3881" t="str">
        <f>_xlfn.XLOOKUP(tblOrders[[#This Row],[OrderID]], tblReturns[OrderID], tblReturns[Returned])</f>
        <v>No</v>
      </c>
      <c r="Q3881" t="str">
        <f>_xlfn.XLOOKUP(tblOrders[[#This Row],[OrderID]], tblShipping[OrderID], tblShipping[ShipMode])</f>
        <v>Standard</v>
      </c>
      <c r="R3881" t="str">
        <f>IFERROR(_xlfn.XLOOKUP(A3880, tblCustomers[CustomerID], tblCustomers[CustomerName]), "Not Found")</f>
        <v>Not Found</v>
      </c>
      <c r="S3881" t="str">
        <f>IF(tblOrders[[#This Row],[Sales]]&gt;1000000,"High Value","Standard")</f>
        <v>Standard</v>
      </c>
      <c r="T3881" t="str">
        <f>_xlfn.XLOOKUP(tblOrders[[#This Row],[ProductID]], tblProducts[ProductID], tblProducts[ProductName])</f>
        <v>Product 88</v>
      </c>
      <c r="U3881">
        <f>_xlfn.XLOOKUP(tblOrders[[#This Row],[SalesRepID]], tblSalesreps[RepID], tblSalesreps[Target])</f>
        <v>11347243</v>
      </c>
    </row>
    <row r="3882" spans="1:21">
      <c r="A3882" t="s">
        <v>4679</v>
      </c>
      <c r="B3882" s="7" t="s">
        <v>2124</v>
      </c>
      <c r="C3882" t="s">
        <v>1444</v>
      </c>
      <c r="D3882" t="s">
        <v>430</v>
      </c>
      <c r="E3882" t="s">
        <v>205</v>
      </c>
      <c r="F3882" t="s">
        <v>14</v>
      </c>
      <c r="G3882">
        <v>8</v>
      </c>
      <c r="H3882">
        <v>0.05</v>
      </c>
      <c r="I3882" s="2">
        <v>982824.4</v>
      </c>
      <c r="J3882" t="str">
        <f>_xlfn.XLOOKUP(tblOrders[[#This Row],[CustomerID]], tblCustomers[CustomerID], tblCustomers[CustomerName])</f>
        <v>Customer 6</v>
      </c>
      <c r="K3882" t="str">
        <f>_xlfn.XLOOKUP(tblOrders[[#This Row],[CustomerID]], tblCustomers[CustomerID], tblCustomers[Segment])</f>
        <v>Corporate</v>
      </c>
      <c r="L3882" t="str">
        <f>_xlfn.XLOOKUP(tblOrders[[#This Row],[ProductID]], tblProducts[ProductID], tblProducts[Category])</f>
        <v>Office</v>
      </c>
      <c r="M3882">
        <f>_xlfn.XLOOKUP(tblOrders[[#This Row],[ProductID]], tblProducts[ProductID], tblProducts[CostPrice])</f>
        <v>7566</v>
      </c>
      <c r="N3882">
        <f>tblOrders[[#This Row],[Sales]]-(tblOrders[[#This Row],[CostPrice]]*tblOrders[[#This Row],[Quantity]])</f>
        <v>922296.4</v>
      </c>
      <c r="O3882" t="str">
        <f>TEXT(tblOrders[[#This Row],[Date]],"mmm-yyyy")</f>
        <v>Oct-2025</v>
      </c>
      <c r="P3882" t="str">
        <f>_xlfn.XLOOKUP(tblOrders[[#This Row],[OrderID]], tblReturns[OrderID], tblReturns[Returned])</f>
        <v>No</v>
      </c>
      <c r="Q3882" t="str">
        <f>_xlfn.XLOOKUP(tblOrders[[#This Row],[OrderID]], tblShipping[OrderID], tblShipping[ShipMode])</f>
        <v>Pickup</v>
      </c>
      <c r="R3882" t="str">
        <f>IFERROR(_xlfn.XLOOKUP(A3881, tblCustomers[CustomerID], tblCustomers[CustomerName]), "Not Found")</f>
        <v>Not Found</v>
      </c>
      <c r="S3882" t="str">
        <f>IF(tblOrders[[#This Row],[Sales]]&gt;1000000,"High Value","Standard")</f>
        <v>Standard</v>
      </c>
      <c r="T3882" t="str">
        <f>_xlfn.XLOOKUP(tblOrders[[#This Row],[ProductID]], tblProducts[ProductID], tblProducts[ProductName])</f>
        <v>Product 85</v>
      </c>
      <c r="U3882">
        <f>_xlfn.XLOOKUP(tblOrders[[#This Row],[SalesRepID]], tblSalesreps[RepID], tblSalesreps[Target])</f>
        <v>16246424</v>
      </c>
    </row>
    <row r="3883" spans="1:21">
      <c r="A3883" t="s">
        <v>4680</v>
      </c>
      <c r="B3883" s="7" t="s">
        <v>988</v>
      </c>
      <c r="C3883" t="s">
        <v>466</v>
      </c>
      <c r="D3883" t="s">
        <v>162</v>
      </c>
      <c r="E3883" t="s">
        <v>74</v>
      </c>
      <c r="F3883" t="s">
        <v>14</v>
      </c>
      <c r="G3883">
        <v>4</v>
      </c>
      <c r="H3883">
        <v>0.1</v>
      </c>
      <c r="I3883" s="2">
        <v>115711.2</v>
      </c>
      <c r="J3883" t="str">
        <f>_xlfn.XLOOKUP(tblOrders[[#This Row],[CustomerID]], tblCustomers[CustomerID], tblCustomers[CustomerName])</f>
        <v>Customer 233</v>
      </c>
      <c r="K3883" t="str">
        <f>_xlfn.XLOOKUP(tblOrders[[#This Row],[CustomerID]], tblCustomers[CustomerID], tblCustomers[Segment])</f>
        <v>SME</v>
      </c>
      <c r="L3883" t="str">
        <f>_xlfn.XLOOKUP(tblOrders[[#This Row],[ProductID]], tblProducts[ProductID], tblProducts[Category])</f>
        <v>Furniture</v>
      </c>
      <c r="M3883">
        <f>_xlfn.XLOOKUP(tblOrders[[#This Row],[ProductID]], tblProducts[ProductID], tblProducts[CostPrice])</f>
        <v>62257</v>
      </c>
      <c r="N3883">
        <f>tblOrders[[#This Row],[Sales]]-(tblOrders[[#This Row],[CostPrice]]*tblOrders[[#This Row],[Quantity]])</f>
        <v>-133316.79999999999</v>
      </c>
      <c r="O3883" t="str">
        <f>TEXT(tblOrders[[#This Row],[Date]],"mmm-yyyy")</f>
        <v>Jan-2025</v>
      </c>
      <c r="P3883" t="str">
        <f>_xlfn.XLOOKUP(tblOrders[[#This Row],[OrderID]], tblReturns[OrderID], tblReturns[Returned])</f>
        <v>No</v>
      </c>
      <c r="Q3883" t="str">
        <f>_xlfn.XLOOKUP(tblOrders[[#This Row],[OrderID]], tblShipping[OrderID], tblShipping[ShipMode])</f>
        <v>Express</v>
      </c>
      <c r="R3883" t="str">
        <f>IFERROR(_xlfn.XLOOKUP(A3882, tblCustomers[CustomerID], tblCustomers[CustomerName]), "Not Found")</f>
        <v>Not Found</v>
      </c>
      <c r="S3883" t="str">
        <f>IF(tblOrders[[#This Row],[Sales]]&gt;1000000,"High Value","Standard")</f>
        <v>Standard</v>
      </c>
      <c r="T3883" t="str">
        <f>_xlfn.XLOOKUP(tblOrders[[#This Row],[ProductID]], tblProducts[ProductID], tblProducts[ProductName])</f>
        <v>Product 55</v>
      </c>
      <c r="U3883">
        <f>_xlfn.XLOOKUP(tblOrders[[#This Row],[SalesRepID]], tblSalesreps[RepID], tblSalesreps[Target])</f>
        <v>7254801</v>
      </c>
    </row>
    <row r="3884" spans="1:21">
      <c r="A3884" t="s">
        <v>4681</v>
      </c>
      <c r="B3884" s="7" t="s">
        <v>124</v>
      </c>
      <c r="C3884" t="s">
        <v>735</v>
      </c>
      <c r="D3884" t="s">
        <v>352</v>
      </c>
      <c r="E3884" t="s">
        <v>25</v>
      </c>
      <c r="F3884" t="s">
        <v>14</v>
      </c>
      <c r="G3884">
        <v>4</v>
      </c>
      <c r="H3884">
        <v>0.2</v>
      </c>
      <c r="I3884" s="2">
        <v>71715.199999999997</v>
      </c>
      <c r="J3884" t="str">
        <f>_xlfn.XLOOKUP(tblOrders[[#This Row],[CustomerID]], tblCustomers[CustomerID], tblCustomers[CustomerName])</f>
        <v>Customer 137</v>
      </c>
      <c r="K3884" t="str">
        <f>_xlfn.XLOOKUP(tblOrders[[#This Row],[CustomerID]], tblCustomers[CustomerID], tblCustomers[Segment])</f>
        <v>Corporate</v>
      </c>
      <c r="L3884" t="str">
        <f>_xlfn.XLOOKUP(tblOrders[[#This Row],[ProductID]], tblProducts[ProductID], tblProducts[Category])</f>
        <v>Electronics</v>
      </c>
      <c r="M3884">
        <f>_xlfn.XLOOKUP(tblOrders[[#This Row],[ProductID]], tblProducts[ProductID], tblProducts[CostPrice])</f>
        <v>58522</v>
      </c>
      <c r="N3884">
        <f>tblOrders[[#This Row],[Sales]]-(tblOrders[[#This Row],[CostPrice]]*tblOrders[[#This Row],[Quantity]])</f>
        <v>-162372.79999999999</v>
      </c>
      <c r="O3884" t="str">
        <f>TEXT(tblOrders[[#This Row],[Date]],"mmm-yyyy")</f>
        <v>Jan-2025</v>
      </c>
      <c r="P3884" t="str">
        <f>_xlfn.XLOOKUP(tblOrders[[#This Row],[OrderID]], tblReturns[OrderID], tblReturns[Returned])</f>
        <v>No</v>
      </c>
      <c r="Q3884" t="str">
        <f>_xlfn.XLOOKUP(tblOrders[[#This Row],[OrderID]], tblShipping[OrderID], tblShipping[ShipMode])</f>
        <v>Express</v>
      </c>
      <c r="R3884" t="str">
        <f>IFERROR(_xlfn.XLOOKUP(A3883, tblCustomers[CustomerID], tblCustomers[CustomerName]), "Not Found")</f>
        <v>Not Found</v>
      </c>
      <c r="S3884" t="str">
        <f>IF(tblOrders[[#This Row],[Sales]]&gt;1000000,"High Value","Standard")</f>
        <v>Standard</v>
      </c>
      <c r="T3884" t="str">
        <f>_xlfn.XLOOKUP(tblOrders[[#This Row],[ProductID]], tblProducts[ProductID], tblProducts[ProductName])</f>
        <v>Product 60</v>
      </c>
      <c r="U3884">
        <f>_xlfn.XLOOKUP(tblOrders[[#This Row],[SalesRepID]], tblSalesreps[RepID], tblSalesreps[Target])</f>
        <v>7094914</v>
      </c>
    </row>
    <row r="3885" spans="1:21">
      <c r="A3885" t="s">
        <v>4682</v>
      </c>
      <c r="B3885" s="7" t="s">
        <v>391</v>
      </c>
      <c r="C3885" t="s">
        <v>669</v>
      </c>
      <c r="D3885" t="s">
        <v>314</v>
      </c>
      <c r="E3885" t="s">
        <v>25</v>
      </c>
      <c r="F3885" t="s">
        <v>26</v>
      </c>
      <c r="G3885">
        <v>8</v>
      </c>
      <c r="H3885">
        <v>0.15</v>
      </c>
      <c r="I3885" s="2">
        <v>761579.6</v>
      </c>
      <c r="J3885" t="str">
        <f>_xlfn.XLOOKUP(tblOrders[[#This Row],[CustomerID]], tblCustomers[CustomerID], tblCustomers[CustomerName])</f>
        <v>Customer 83</v>
      </c>
      <c r="K3885" t="str">
        <f>_xlfn.XLOOKUP(tblOrders[[#This Row],[CustomerID]], tblCustomers[CustomerID], tblCustomers[Segment])</f>
        <v>Consumer</v>
      </c>
      <c r="L3885" t="str">
        <f>_xlfn.XLOOKUP(tblOrders[[#This Row],[ProductID]], tblProducts[ProductID], tblProducts[Category])</f>
        <v>Furniture</v>
      </c>
      <c r="M3885">
        <f>_xlfn.XLOOKUP(tblOrders[[#This Row],[ProductID]], tblProducts[ProductID], tblProducts[CostPrice])</f>
        <v>10109</v>
      </c>
      <c r="N3885">
        <f>tblOrders[[#This Row],[Sales]]-(tblOrders[[#This Row],[CostPrice]]*tblOrders[[#This Row],[Quantity]])</f>
        <v>680707.6</v>
      </c>
      <c r="O3885" t="str">
        <f>TEXT(tblOrders[[#This Row],[Date]],"mmm-yyyy")</f>
        <v>May-2025</v>
      </c>
      <c r="P3885" t="str">
        <f>_xlfn.XLOOKUP(tblOrders[[#This Row],[OrderID]], tblReturns[OrderID], tblReturns[Returned])</f>
        <v>No</v>
      </c>
      <c r="Q3885" t="str">
        <f>_xlfn.XLOOKUP(tblOrders[[#This Row],[OrderID]], tblShipping[OrderID], tblShipping[ShipMode])</f>
        <v>Standard</v>
      </c>
      <c r="R3885" t="str">
        <f>IFERROR(_xlfn.XLOOKUP(A3884, tblCustomers[CustomerID], tblCustomers[CustomerName]), "Not Found")</f>
        <v>Not Found</v>
      </c>
      <c r="S3885" t="str">
        <f>IF(tblOrders[[#This Row],[Sales]]&gt;1000000,"High Value","Standard")</f>
        <v>Standard</v>
      </c>
      <c r="T3885" t="str">
        <f>_xlfn.XLOOKUP(tblOrders[[#This Row],[ProductID]], tblProducts[ProductID], tblProducts[ProductName])</f>
        <v>Product 8</v>
      </c>
      <c r="U3885">
        <f>_xlfn.XLOOKUP(tblOrders[[#This Row],[SalesRepID]], tblSalesreps[RepID], tblSalesreps[Target])</f>
        <v>7094914</v>
      </c>
    </row>
    <row r="3886" spans="1:21">
      <c r="A3886" t="s">
        <v>4683</v>
      </c>
      <c r="B3886" s="7" t="s">
        <v>1545</v>
      </c>
      <c r="C3886" t="s">
        <v>1102</v>
      </c>
      <c r="D3886" t="s">
        <v>1034</v>
      </c>
      <c r="E3886" t="s">
        <v>19</v>
      </c>
      <c r="F3886" t="s">
        <v>51</v>
      </c>
      <c r="G3886">
        <v>6</v>
      </c>
      <c r="H3886">
        <v>0</v>
      </c>
      <c r="I3886" s="2">
        <v>646050</v>
      </c>
      <c r="J3886" t="str">
        <f>_xlfn.XLOOKUP(tblOrders[[#This Row],[CustomerID]], tblCustomers[CustomerID], tblCustomers[CustomerName])</f>
        <v>Customer 90</v>
      </c>
      <c r="K3886" t="str">
        <f>_xlfn.XLOOKUP(tblOrders[[#This Row],[CustomerID]], tblCustomers[CustomerID], tblCustomers[Segment])</f>
        <v>Corporate</v>
      </c>
      <c r="L3886" t="str">
        <f>_xlfn.XLOOKUP(tblOrders[[#This Row],[ProductID]], tblProducts[ProductID], tblProducts[Category])</f>
        <v>Furniture</v>
      </c>
      <c r="M3886">
        <f>_xlfn.XLOOKUP(tblOrders[[#This Row],[ProductID]], tblProducts[ProductID], tblProducts[CostPrice])</f>
        <v>51071</v>
      </c>
      <c r="N3886">
        <f>tblOrders[[#This Row],[Sales]]-(tblOrders[[#This Row],[CostPrice]]*tblOrders[[#This Row],[Quantity]])</f>
        <v>339624</v>
      </c>
      <c r="O3886" t="str">
        <f>TEXT(tblOrders[[#This Row],[Date]],"mmm-yyyy")</f>
        <v>Oct-2025</v>
      </c>
      <c r="P3886" t="str">
        <f>_xlfn.XLOOKUP(tblOrders[[#This Row],[OrderID]], tblReturns[OrderID], tblReturns[Returned])</f>
        <v>No</v>
      </c>
      <c r="Q3886" t="str">
        <f>_xlfn.XLOOKUP(tblOrders[[#This Row],[OrderID]], tblShipping[OrderID], tblShipping[ShipMode])</f>
        <v>Express</v>
      </c>
      <c r="R3886" t="str">
        <f>IFERROR(_xlfn.XLOOKUP(A3885, tblCustomers[CustomerID], tblCustomers[CustomerName]), "Not Found")</f>
        <v>Not Found</v>
      </c>
      <c r="S3886" t="str">
        <f>IF(tblOrders[[#This Row],[Sales]]&gt;1000000,"High Value","Standard")</f>
        <v>Standard</v>
      </c>
      <c r="T3886" t="str">
        <f>_xlfn.XLOOKUP(tblOrders[[#This Row],[ProductID]], tblProducts[ProductID], tblProducts[ProductName])</f>
        <v>Product 66</v>
      </c>
      <c r="U3886">
        <f>_xlfn.XLOOKUP(tblOrders[[#This Row],[SalesRepID]], tblSalesreps[RepID], tblSalesreps[Target])</f>
        <v>11347243</v>
      </c>
    </row>
    <row r="3887" spans="1:21">
      <c r="A3887" t="s">
        <v>4684</v>
      </c>
      <c r="B3887" s="7" t="s">
        <v>94</v>
      </c>
      <c r="C3887" t="s">
        <v>1382</v>
      </c>
      <c r="D3887" t="s">
        <v>308</v>
      </c>
      <c r="E3887" t="s">
        <v>19</v>
      </c>
      <c r="F3887" t="s">
        <v>14</v>
      </c>
      <c r="G3887">
        <v>7</v>
      </c>
      <c r="H3887">
        <v>0.15</v>
      </c>
      <c r="I3887" s="2">
        <v>400197</v>
      </c>
      <c r="J3887" t="str">
        <f>_xlfn.XLOOKUP(tblOrders[[#This Row],[CustomerID]], tblCustomers[CustomerID], tblCustomers[CustomerName])</f>
        <v>Customer 212</v>
      </c>
      <c r="K3887" t="str">
        <f>_xlfn.XLOOKUP(tblOrders[[#This Row],[CustomerID]], tblCustomers[CustomerID], tblCustomers[Segment])</f>
        <v>Consumer</v>
      </c>
      <c r="L3887" t="str">
        <f>_xlfn.XLOOKUP(tblOrders[[#This Row],[ProductID]], tblProducts[ProductID], tblProducts[Category])</f>
        <v>Furniture</v>
      </c>
      <c r="M3887">
        <f>_xlfn.XLOOKUP(tblOrders[[#This Row],[ProductID]], tblProducts[ProductID], tblProducts[CostPrice])</f>
        <v>27039</v>
      </c>
      <c r="N3887">
        <f>tblOrders[[#This Row],[Sales]]-(tblOrders[[#This Row],[CostPrice]]*tblOrders[[#This Row],[Quantity]])</f>
        <v>210924</v>
      </c>
      <c r="O3887" t="str">
        <f>TEXT(tblOrders[[#This Row],[Date]],"mmm-yyyy")</f>
        <v>Dec-2025</v>
      </c>
      <c r="P3887" t="str">
        <f>_xlfn.XLOOKUP(tblOrders[[#This Row],[OrderID]], tblReturns[OrderID], tblReturns[Returned])</f>
        <v>No</v>
      </c>
      <c r="Q3887" t="str">
        <f>_xlfn.XLOOKUP(tblOrders[[#This Row],[OrderID]], tblShipping[OrderID], tblShipping[ShipMode])</f>
        <v>Standard</v>
      </c>
      <c r="R3887" t="str">
        <f>IFERROR(_xlfn.XLOOKUP(A3886, tblCustomers[CustomerID], tblCustomers[CustomerName]), "Not Found")</f>
        <v>Not Found</v>
      </c>
      <c r="S3887" t="str">
        <f>IF(tblOrders[[#This Row],[Sales]]&gt;1000000,"High Value","Standard")</f>
        <v>Standard</v>
      </c>
      <c r="T3887" t="str">
        <f>_xlfn.XLOOKUP(tblOrders[[#This Row],[ProductID]], tblProducts[ProductID], tblProducts[ProductName])</f>
        <v>Product 13</v>
      </c>
      <c r="U3887">
        <f>_xlfn.XLOOKUP(tblOrders[[#This Row],[SalesRepID]], tblSalesreps[RepID], tblSalesreps[Target])</f>
        <v>11347243</v>
      </c>
    </row>
    <row r="3888" spans="1:21">
      <c r="A3888" t="s">
        <v>4685</v>
      </c>
      <c r="B3888" s="7" t="s">
        <v>830</v>
      </c>
      <c r="C3888" t="s">
        <v>621</v>
      </c>
      <c r="D3888" t="s">
        <v>265</v>
      </c>
      <c r="E3888" t="s">
        <v>186</v>
      </c>
      <c r="F3888" t="s">
        <v>26</v>
      </c>
      <c r="G3888">
        <v>3</v>
      </c>
      <c r="H3888">
        <v>0</v>
      </c>
      <c r="I3888" s="2">
        <v>156981</v>
      </c>
      <c r="J3888" t="str">
        <f>_xlfn.XLOOKUP(tblOrders[[#This Row],[CustomerID]], tblCustomers[CustomerID], tblCustomers[CustomerName])</f>
        <v>Customer 295</v>
      </c>
      <c r="K3888" t="str">
        <f>_xlfn.XLOOKUP(tblOrders[[#This Row],[CustomerID]], tblCustomers[CustomerID], tblCustomers[Segment])</f>
        <v>Consumer</v>
      </c>
      <c r="L3888" t="str">
        <f>_xlfn.XLOOKUP(tblOrders[[#This Row],[ProductID]], tblProducts[ProductID], tblProducts[Category])</f>
        <v>Home</v>
      </c>
      <c r="M3888">
        <f>_xlfn.XLOOKUP(tblOrders[[#This Row],[ProductID]], tblProducts[ProductID], tblProducts[CostPrice])</f>
        <v>33642</v>
      </c>
      <c r="N3888">
        <f>tblOrders[[#This Row],[Sales]]-(tblOrders[[#This Row],[CostPrice]]*tblOrders[[#This Row],[Quantity]])</f>
        <v>56055</v>
      </c>
      <c r="O3888" t="str">
        <f>TEXT(tblOrders[[#This Row],[Date]],"mmm-yyyy")</f>
        <v>Sep-2025</v>
      </c>
      <c r="P3888" t="str">
        <f>_xlfn.XLOOKUP(tblOrders[[#This Row],[OrderID]], tblReturns[OrderID], tblReturns[Returned])</f>
        <v>No</v>
      </c>
      <c r="Q3888" t="str">
        <f>_xlfn.XLOOKUP(tblOrders[[#This Row],[OrderID]], tblShipping[OrderID], tblShipping[ShipMode])</f>
        <v>Pickup</v>
      </c>
      <c r="R3888" t="str">
        <f>IFERROR(_xlfn.XLOOKUP(A3887, tblCustomers[CustomerID], tblCustomers[CustomerName]), "Not Found")</f>
        <v>Not Found</v>
      </c>
      <c r="S3888" t="str">
        <f>IF(tblOrders[[#This Row],[Sales]]&gt;1000000,"High Value","Standard")</f>
        <v>Standard</v>
      </c>
      <c r="T3888" t="str">
        <f>_xlfn.XLOOKUP(tblOrders[[#This Row],[ProductID]], tblProducts[ProductID], tblProducts[ProductName])</f>
        <v>Product 17</v>
      </c>
      <c r="U3888">
        <f>_xlfn.XLOOKUP(tblOrders[[#This Row],[SalesRepID]], tblSalesreps[RepID], tblSalesreps[Target])</f>
        <v>15141830</v>
      </c>
    </row>
    <row r="3889" spans="1:21">
      <c r="A3889" t="s">
        <v>4686</v>
      </c>
      <c r="B3889" s="7" t="s">
        <v>932</v>
      </c>
      <c r="C3889" t="s">
        <v>1806</v>
      </c>
      <c r="D3889" t="s">
        <v>546</v>
      </c>
      <c r="E3889" t="s">
        <v>40</v>
      </c>
      <c r="F3889" t="s">
        <v>26</v>
      </c>
      <c r="G3889">
        <v>2</v>
      </c>
      <c r="H3889">
        <v>0</v>
      </c>
      <c r="I3889" s="2">
        <v>100772</v>
      </c>
      <c r="J3889" t="str">
        <f>_xlfn.XLOOKUP(tblOrders[[#This Row],[CustomerID]], tblCustomers[CustomerID], tblCustomers[CustomerName])</f>
        <v>Customer 9</v>
      </c>
      <c r="K3889" t="str">
        <f>_xlfn.XLOOKUP(tblOrders[[#This Row],[CustomerID]], tblCustomers[CustomerID], tblCustomers[Segment])</f>
        <v>Consumer</v>
      </c>
      <c r="L3889" t="str">
        <f>_xlfn.XLOOKUP(tblOrders[[#This Row],[ProductID]], tblProducts[ProductID], tblProducts[Category])</f>
        <v>Home</v>
      </c>
      <c r="M3889">
        <f>_xlfn.XLOOKUP(tblOrders[[#This Row],[ProductID]], tblProducts[ProductID], tblProducts[CostPrice])</f>
        <v>51783</v>
      </c>
      <c r="N3889">
        <f>tblOrders[[#This Row],[Sales]]-(tblOrders[[#This Row],[CostPrice]]*tblOrders[[#This Row],[Quantity]])</f>
        <v>-2794</v>
      </c>
      <c r="O3889" t="str">
        <f>TEXT(tblOrders[[#This Row],[Date]],"mmm-yyyy")</f>
        <v>Jul-2025</v>
      </c>
      <c r="P3889" t="str">
        <f>_xlfn.XLOOKUP(tblOrders[[#This Row],[OrderID]], tblReturns[OrderID], tblReturns[Returned])</f>
        <v>No</v>
      </c>
      <c r="Q3889" t="str">
        <f>_xlfn.XLOOKUP(tblOrders[[#This Row],[OrderID]], tblShipping[OrderID], tblShipping[ShipMode])</f>
        <v>Express</v>
      </c>
      <c r="R3889" t="str">
        <f>IFERROR(_xlfn.XLOOKUP(A3888, tblCustomers[CustomerID], tblCustomers[CustomerName]), "Not Found")</f>
        <v>Not Found</v>
      </c>
      <c r="S3889" t="str">
        <f>IF(tblOrders[[#This Row],[Sales]]&gt;1000000,"High Value","Standard")</f>
        <v>Standard</v>
      </c>
      <c r="T3889" t="str">
        <f>_xlfn.XLOOKUP(tblOrders[[#This Row],[ProductID]], tblProducts[ProductID], tblProducts[ProductName])</f>
        <v>Product 14</v>
      </c>
      <c r="U3889">
        <f>_xlfn.XLOOKUP(tblOrders[[#This Row],[SalesRepID]], tblSalesreps[RepID], tblSalesreps[Target])</f>
        <v>6291486</v>
      </c>
    </row>
    <row r="3890" spans="1:21">
      <c r="A3890" t="s">
        <v>4687</v>
      </c>
      <c r="B3890" s="7" t="s">
        <v>655</v>
      </c>
      <c r="C3890" t="s">
        <v>421</v>
      </c>
      <c r="D3890" t="s">
        <v>744</v>
      </c>
      <c r="E3890" t="s">
        <v>119</v>
      </c>
      <c r="F3890" t="s">
        <v>51</v>
      </c>
      <c r="G3890">
        <v>3</v>
      </c>
      <c r="H3890">
        <v>0</v>
      </c>
      <c r="I3890" s="2">
        <v>139578</v>
      </c>
      <c r="J3890" t="str">
        <f>_xlfn.XLOOKUP(tblOrders[[#This Row],[CustomerID]], tblCustomers[CustomerID], tblCustomers[CustomerName])</f>
        <v>Customer 271</v>
      </c>
      <c r="K3890" t="str">
        <f>_xlfn.XLOOKUP(tblOrders[[#This Row],[CustomerID]], tblCustomers[CustomerID], tblCustomers[Segment])</f>
        <v>Consumer</v>
      </c>
      <c r="L3890" t="str">
        <f>_xlfn.XLOOKUP(tblOrders[[#This Row],[ProductID]], tblProducts[ProductID], tblProducts[Category])</f>
        <v>Electronics</v>
      </c>
      <c r="M3890">
        <f>_xlfn.XLOOKUP(tblOrders[[#This Row],[ProductID]], tblProducts[ProductID], tblProducts[CostPrice])</f>
        <v>37361</v>
      </c>
      <c r="N3890">
        <f>tblOrders[[#This Row],[Sales]]-(tblOrders[[#This Row],[CostPrice]]*tblOrders[[#This Row],[Quantity]])</f>
        <v>27495</v>
      </c>
      <c r="O3890" t="str">
        <f>TEXT(tblOrders[[#This Row],[Date]],"mmm-yyyy")</f>
        <v>Jan-2025</v>
      </c>
      <c r="P3890" t="str">
        <f>_xlfn.XLOOKUP(tblOrders[[#This Row],[OrderID]], tblReturns[OrderID], tblReturns[Returned])</f>
        <v>No</v>
      </c>
      <c r="Q3890" t="str">
        <f>_xlfn.XLOOKUP(tblOrders[[#This Row],[OrderID]], tblShipping[OrderID], tblShipping[ShipMode])</f>
        <v>Pickup</v>
      </c>
      <c r="R3890" t="str">
        <f>IFERROR(_xlfn.XLOOKUP(A3889, tblCustomers[CustomerID], tblCustomers[CustomerName]), "Not Found")</f>
        <v>Not Found</v>
      </c>
      <c r="S3890" t="str">
        <f>IF(tblOrders[[#This Row],[Sales]]&gt;1000000,"High Value","Standard")</f>
        <v>Standard</v>
      </c>
      <c r="T3890" t="str">
        <f>_xlfn.XLOOKUP(tblOrders[[#This Row],[ProductID]], tblProducts[ProductID], tblProducts[ProductName])</f>
        <v>Product 72</v>
      </c>
      <c r="U3890">
        <f>_xlfn.XLOOKUP(tblOrders[[#This Row],[SalesRepID]], tblSalesreps[RepID], tblSalesreps[Target])</f>
        <v>5886694</v>
      </c>
    </row>
    <row r="3891" spans="1:21">
      <c r="A3891" t="s">
        <v>4688</v>
      </c>
      <c r="B3891" s="7" t="s">
        <v>32</v>
      </c>
      <c r="C3891" t="s">
        <v>324</v>
      </c>
      <c r="D3891" t="s">
        <v>226</v>
      </c>
      <c r="E3891" t="s">
        <v>13</v>
      </c>
      <c r="F3891" t="s">
        <v>20</v>
      </c>
      <c r="G3891">
        <v>10</v>
      </c>
      <c r="H3891">
        <v>0.1</v>
      </c>
      <c r="I3891" s="2">
        <v>917595</v>
      </c>
      <c r="J3891" t="str">
        <f>_xlfn.XLOOKUP(tblOrders[[#This Row],[CustomerID]], tblCustomers[CustomerID], tblCustomers[CustomerName])</f>
        <v>Customer 150</v>
      </c>
      <c r="K3891" t="str">
        <f>_xlfn.XLOOKUP(tblOrders[[#This Row],[CustomerID]], tblCustomers[CustomerID], tblCustomers[Segment])</f>
        <v>SME</v>
      </c>
      <c r="L3891" t="str">
        <f>_xlfn.XLOOKUP(tblOrders[[#This Row],[ProductID]], tblProducts[ProductID], tblProducts[Category])</f>
        <v>Furniture</v>
      </c>
      <c r="M3891">
        <f>_xlfn.XLOOKUP(tblOrders[[#This Row],[ProductID]], tblProducts[ProductID], tblProducts[CostPrice])</f>
        <v>75432</v>
      </c>
      <c r="N3891">
        <f>tblOrders[[#This Row],[Sales]]-(tblOrders[[#This Row],[CostPrice]]*tblOrders[[#This Row],[Quantity]])</f>
        <v>163275</v>
      </c>
      <c r="O3891" t="str">
        <f>TEXT(tblOrders[[#This Row],[Date]],"mmm-yyyy")</f>
        <v>Dec-2025</v>
      </c>
      <c r="P3891" t="str">
        <f>_xlfn.XLOOKUP(tblOrders[[#This Row],[OrderID]], tblReturns[OrderID], tblReturns[Returned])</f>
        <v>No</v>
      </c>
      <c r="Q3891" t="str">
        <f>_xlfn.XLOOKUP(tblOrders[[#This Row],[OrderID]], tblShipping[OrderID], tblShipping[ShipMode])</f>
        <v>Express</v>
      </c>
      <c r="R3891" t="str">
        <f>IFERROR(_xlfn.XLOOKUP(A3890, tblCustomers[CustomerID], tblCustomers[CustomerName]), "Not Found")</f>
        <v>Not Found</v>
      </c>
      <c r="S3891" t="str">
        <f>IF(tblOrders[[#This Row],[Sales]]&gt;1000000,"High Value","Standard")</f>
        <v>Standard</v>
      </c>
      <c r="T3891" t="str">
        <f>_xlfn.XLOOKUP(tblOrders[[#This Row],[ProductID]], tblProducts[ProductID], tblProducts[ProductName])</f>
        <v>Product 88</v>
      </c>
      <c r="U3891">
        <f>_xlfn.XLOOKUP(tblOrders[[#This Row],[SalesRepID]], tblSalesreps[RepID], tblSalesreps[Target])</f>
        <v>11852878</v>
      </c>
    </row>
    <row r="3892" spans="1:21">
      <c r="A3892" t="s">
        <v>4689</v>
      </c>
      <c r="B3892" s="7" t="s">
        <v>1330</v>
      </c>
      <c r="C3892" t="s">
        <v>677</v>
      </c>
      <c r="D3892" t="s">
        <v>474</v>
      </c>
      <c r="E3892" t="s">
        <v>13</v>
      </c>
      <c r="F3892" t="s">
        <v>14</v>
      </c>
      <c r="G3892">
        <v>9</v>
      </c>
      <c r="H3892">
        <v>0.2</v>
      </c>
      <c r="I3892" s="2">
        <v>592545.6</v>
      </c>
      <c r="J3892" t="str">
        <f>_xlfn.XLOOKUP(tblOrders[[#This Row],[CustomerID]], tblCustomers[CustomerID], tblCustomers[CustomerName])</f>
        <v>Customer 279</v>
      </c>
      <c r="K3892" t="str">
        <f>_xlfn.XLOOKUP(tblOrders[[#This Row],[CustomerID]], tblCustomers[CustomerID], tblCustomers[Segment])</f>
        <v>SME</v>
      </c>
      <c r="L3892" t="str">
        <f>_xlfn.XLOOKUP(tblOrders[[#This Row],[ProductID]], tblProducts[ProductID], tblProducts[Category])</f>
        <v>Office</v>
      </c>
      <c r="M3892">
        <f>_xlfn.XLOOKUP(tblOrders[[#This Row],[ProductID]], tblProducts[ProductID], tblProducts[CostPrice])</f>
        <v>5129</v>
      </c>
      <c r="N3892">
        <f>tblOrders[[#This Row],[Sales]]-(tblOrders[[#This Row],[CostPrice]]*tblOrders[[#This Row],[Quantity]])</f>
        <v>546384.6</v>
      </c>
      <c r="O3892" t="str">
        <f>TEXT(tblOrders[[#This Row],[Date]],"mmm-yyyy")</f>
        <v>Feb-2025</v>
      </c>
      <c r="P3892" t="str">
        <f>_xlfn.XLOOKUP(tblOrders[[#This Row],[OrderID]], tblReturns[OrderID], tblReturns[Returned])</f>
        <v>No</v>
      </c>
      <c r="Q3892" t="str">
        <f>_xlfn.XLOOKUP(tblOrders[[#This Row],[OrderID]], tblShipping[OrderID], tblShipping[ShipMode])</f>
        <v>Express</v>
      </c>
      <c r="R3892" t="str">
        <f>IFERROR(_xlfn.XLOOKUP(A3891, tblCustomers[CustomerID], tblCustomers[CustomerName]), "Not Found")</f>
        <v>Not Found</v>
      </c>
      <c r="S3892" t="str">
        <f>IF(tblOrders[[#This Row],[Sales]]&gt;1000000,"High Value","Standard")</f>
        <v>Standard</v>
      </c>
      <c r="T3892" t="str">
        <f>_xlfn.XLOOKUP(tblOrders[[#This Row],[ProductID]], tblProducts[ProductID], tblProducts[ProductName])</f>
        <v>Product 69</v>
      </c>
      <c r="U3892">
        <f>_xlfn.XLOOKUP(tblOrders[[#This Row],[SalesRepID]], tblSalesreps[RepID], tblSalesreps[Target])</f>
        <v>11852878</v>
      </c>
    </row>
    <row r="3893" spans="1:21">
      <c r="A3893" t="s">
        <v>4690</v>
      </c>
      <c r="B3893" s="7" t="s">
        <v>1260</v>
      </c>
      <c r="C3893" t="s">
        <v>735</v>
      </c>
      <c r="D3893" t="s">
        <v>64</v>
      </c>
      <c r="E3893" t="s">
        <v>186</v>
      </c>
      <c r="F3893" t="s">
        <v>14</v>
      </c>
      <c r="G3893">
        <v>2</v>
      </c>
      <c r="H3893">
        <v>0</v>
      </c>
      <c r="I3893" s="2">
        <v>289170</v>
      </c>
      <c r="J3893" t="str">
        <f>_xlfn.XLOOKUP(tblOrders[[#This Row],[CustomerID]], tblCustomers[CustomerID], tblCustomers[CustomerName])</f>
        <v>Customer 137</v>
      </c>
      <c r="K3893" t="str">
        <f>_xlfn.XLOOKUP(tblOrders[[#This Row],[CustomerID]], tblCustomers[CustomerID], tblCustomers[Segment])</f>
        <v>Corporate</v>
      </c>
      <c r="L3893" t="str">
        <f>_xlfn.XLOOKUP(tblOrders[[#This Row],[ProductID]], tblProducts[ProductID], tblProducts[Category])</f>
        <v>Office</v>
      </c>
      <c r="M3893">
        <f>_xlfn.XLOOKUP(tblOrders[[#This Row],[ProductID]], tblProducts[ProductID], tblProducts[CostPrice])</f>
        <v>13311</v>
      </c>
      <c r="N3893">
        <f>tblOrders[[#This Row],[Sales]]-(tblOrders[[#This Row],[CostPrice]]*tblOrders[[#This Row],[Quantity]])</f>
        <v>262548</v>
      </c>
      <c r="O3893" t="str">
        <f>TEXT(tblOrders[[#This Row],[Date]],"mmm-yyyy")</f>
        <v>May-2025</v>
      </c>
      <c r="P3893" t="str">
        <f>_xlfn.XLOOKUP(tblOrders[[#This Row],[OrderID]], tblReturns[OrderID], tblReturns[Returned])</f>
        <v>No</v>
      </c>
      <c r="Q3893" t="str">
        <f>_xlfn.XLOOKUP(tblOrders[[#This Row],[OrderID]], tblShipping[OrderID], tblShipping[ShipMode])</f>
        <v>Express</v>
      </c>
      <c r="R3893" t="str">
        <f>IFERROR(_xlfn.XLOOKUP(A3892, tblCustomers[CustomerID], tblCustomers[CustomerName]), "Not Found")</f>
        <v>Not Found</v>
      </c>
      <c r="S3893" t="str">
        <f>IF(tblOrders[[#This Row],[Sales]]&gt;1000000,"High Value","Standard")</f>
        <v>Standard</v>
      </c>
      <c r="T3893" t="str">
        <f>_xlfn.XLOOKUP(tblOrders[[#This Row],[ProductID]], tblProducts[ProductID], tblProducts[ProductName])</f>
        <v>Product 91</v>
      </c>
      <c r="U3893">
        <f>_xlfn.XLOOKUP(tblOrders[[#This Row],[SalesRepID]], tblSalesreps[RepID], tblSalesreps[Target])</f>
        <v>15141830</v>
      </c>
    </row>
    <row r="3894" spans="1:21">
      <c r="A3894" t="s">
        <v>4691</v>
      </c>
      <c r="B3894" s="7" t="s">
        <v>1033</v>
      </c>
      <c r="C3894" t="s">
        <v>368</v>
      </c>
      <c r="D3894" t="s">
        <v>118</v>
      </c>
      <c r="E3894" t="s">
        <v>56</v>
      </c>
      <c r="F3894" t="s">
        <v>88</v>
      </c>
      <c r="G3894">
        <v>7</v>
      </c>
      <c r="H3894">
        <v>0</v>
      </c>
      <c r="I3894" s="2">
        <v>536830</v>
      </c>
      <c r="J3894" t="str">
        <f>_xlfn.XLOOKUP(tblOrders[[#This Row],[CustomerID]], tblCustomers[CustomerID], tblCustomers[CustomerName])</f>
        <v>Customer 4</v>
      </c>
      <c r="K3894" t="str">
        <f>_xlfn.XLOOKUP(tblOrders[[#This Row],[CustomerID]], tblCustomers[CustomerID], tblCustomers[Segment])</f>
        <v>Corporate</v>
      </c>
      <c r="L3894" t="str">
        <f>_xlfn.XLOOKUP(tblOrders[[#This Row],[ProductID]], tblProducts[ProductID], tblProducts[Category])</f>
        <v>Home</v>
      </c>
      <c r="M3894">
        <f>_xlfn.XLOOKUP(tblOrders[[#This Row],[ProductID]], tblProducts[ProductID], tblProducts[CostPrice])</f>
        <v>78122</v>
      </c>
      <c r="N3894">
        <f>tblOrders[[#This Row],[Sales]]-(tblOrders[[#This Row],[CostPrice]]*tblOrders[[#This Row],[Quantity]])</f>
        <v>-10024</v>
      </c>
      <c r="O3894" t="str">
        <f>TEXT(tblOrders[[#This Row],[Date]],"mmm-yyyy")</f>
        <v>Jul-2025</v>
      </c>
      <c r="P3894" t="str">
        <f>_xlfn.XLOOKUP(tblOrders[[#This Row],[OrderID]], tblReturns[OrderID], tblReturns[Returned])</f>
        <v>No</v>
      </c>
      <c r="Q3894" t="str">
        <f>_xlfn.XLOOKUP(tblOrders[[#This Row],[OrderID]], tblShipping[OrderID], tblShipping[ShipMode])</f>
        <v>Standard</v>
      </c>
      <c r="R3894" t="str">
        <f>IFERROR(_xlfn.XLOOKUP(A3893, tblCustomers[CustomerID], tblCustomers[CustomerName]), "Not Found")</f>
        <v>Not Found</v>
      </c>
      <c r="S3894" t="str">
        <f>IF(tblOrders[[#This Row],[Sales]]&gt;1000000,"High Value","Standard")</f>
        <v>Standard</v>
      </c>
      <c r="T3894" t="str">
        <f>_xlfn.XLOOKUP(tblOrders[[#This Row],[ProductID]], tblProducts[ProductID], tblProducts[ProductName])</f>
        <v>Product 59</v>
      </c>
      <c r="U3894">
        <f>_xlfn.XLOOKUP(tblOrders[[#This Row],[SalesRepID]], tblSalesreps[RepID], tblSalesreps[Target])</f>
        <v>14265630</v>
      </c>
    </row>
    <row r="3895" spans="1:21">
      <c r="A3895" t="s">
        <v>4692</v>
      </c>
      <c r="B3895" s="7" t="s">
        <v>1008</v>
      </c>
      <c r="C3895" t="s">
        <v>998</v>
      </c>
      <c r="D3895" t="s">
        <v>60</v>
      </c>
      <c r="E3895" t="s">
        <v>56</v>
      </c>
      <c r="F3895" t="s">
        <v>88</v>
      </c>
      <c r="G3895">
        <v>4</v>
      </c>
      <c r="H3895">
        <v>0.1</v>
      </c>
      <c r="I3895" s="2">
        <v>416880</v>
      </c>
      <c r="J3895" t="str">
        <f>_xlfn.XLOOKUP(tblOrders[[#This Row],[CustomerID]], tblCustomers[CustomerID], tblCustomers[CustomerName])</f>
        <v>Customer 84</v>
      </c>
      <c r="K3895" t="str">
        <f>_xlfn.XLOOKUP(tblOrders[[#This Row],[CustomerID]], tblCustomers[CustomerID], tblCustomers[Segment])</f>
        <v>Corporate</v>
      </c>
      <c r="L3895" t="str">
        <f>_xlfn.XLOOKUP(tblOrders[[#This Row],[ProductID]], tblProducts[ProductID], tblProducts[Category])</f>
        <v>Office</v>
      </c>
      <c r="M3895">
        <f>_xlfn.XLOOKUP(tblOrders[[#This Row],[ProductID]], tblProducts[ProductID], tblProducts[CostPrice])</f>
        <v>62137</v>
      </c>
      <c r="N3895">
        <f>tblOrders[[#This Row],[Sales]]-(tblOrders[[#This Row],[CostPrice]]*tblOrders[[#This Row],[Quantity]])</f>
        <v>168332</v>
      </c>
      <c r="O3895" t="str">
        <f>TEXT(tblOrders[[#This Row],[Date]],"mmm-yyyy")</f>
        <v>Apr-2025</v>
      </c>
      <c r="P3895" t="str">
        <f>_xlfn.XLOOKUP(tblOrders[[#This Row],[OrderID]], tblReturns[OrderID], tblReturns[Returned])</f>
        <v>No</v>
      </c>
      <c r="Q3895" t="str">
        <f>_xlfn.XLOOKUP(tblOrders[[#This Row],[OrderID]], tblShipping[OrderID], tblShipping[ShipMode])</f>
        <v>Pickup</v>
      </c>
      <c r="R3895" t="str">
        <f>IFERROR(_xlfn.XLOOKUP(A3894, tblCustomers[CustomerID], tblCustomers[CustomerName]), "Not Found")</f>
        <v>Not Found</v>
      </c>
      <c r="S3895" t="str">
        <f>IF(tblOrders[[#This Row],[Sales]]&gt;1000000,"High Value","Standard")</f>
        <v>Standard</v>
      </c>
      <c r="T3895" t="str">
        <f>_xlfn.XLOOKUP(tblOrders[[#This Row],[ProductID]], tblProducts[ProductID], tblProducts[ProductName])</f>
        <v>Product 100</v>
      </c>
      <c r="U3895">
        <f>_xlfn.XLOOKUP(tblOrders[[#This Row],[SalesRepID]], tblSalesreps[RepID], tblSalesreps[Target])</f>
        <v>14265630</v>
      </c>
    </row>
    <row r="3896" spans="1:21">
      <c r="A3896" t="s">
        <v>4693</v>
      </c>
      <c r="B3896" s="7" t="s">
        <v>234</v>
      </c>
      <c r="C3896" t="s">
        <v>1634</v>
      </c>
      <c r="D3896" t="s">
        <v>201</v>
      </c>
      <c r="E3896" t="s">
        <v>79</v>
      </c>
      <c r="F3896" t="s">
        <v>26</v>
      </c>
      <c r="G3896">
        <v>10</v>
      </c>
      <c r="H3896">
        <v>0.1</v>
      </c>
      <c r="I3896" s="2">
        <v>787581</v>
      </c>
      <c r="J3896" t="str">
        <f>_xlfn.XLOOKUP(tblOrders[[#This Row],[CustomerID]], tblCustomers[CustomerID], tblCustomers[CustomerName])</f>
        <v>Customer 296</v>
      </c>
      <c r="K3896" t="str">
        <f>_xlfn.XLOOKUP(tblOrders[[#This Row],[CustomerID]], tblCustomers[CustomerID], tblCustomers[Segment])</f>
        <v>SME</v>
      </c>
      <c r="L3896" t="str">
        <f>_xlfn.XLOOKUP(tblOrders[[#This Row],[ProductID]], tblProducts[ProductID], tblProducts[Category])</f>
        <v>Furniture</v>
      </c>
      <c r="M3896">
        <f>_xlfn.XLOOKUP(tblOrders[[#This Row],[ProductID]], tblProducts[ProductID], tblProducts[CostPrice])</f>
        <v>22542</v>
      </c>
      <c r="N3896">
        <f>tblOrders[[#This Row],[Sales]]-(tblOrders[[#This Row],[CostPrice]]*tblOrders[[#This Row],[Quantity]])</f>
        <v>562161</v>
      </c>
      <c r="O3896" t="str">
        <f>TEXT(tblOrders[[#This Row],[Date]],"mmm-yyyy")</f>
        <v>Sep-2025</v>
      </c>
      <c r="P3896" t="str">
        <f>_xlfn.XLOOKUP(tblOrders[[#This Row],[OrderID]], tblReturns[OrderID], tblReturns[Returned])</f>
        <v>No</v>
      </c>
      <c r="Q3896" t="str">
        <f>_xlfn.XLOOKUP(tblOrders[[#This Row],[OrderID]], tblShipping[OrderID], tblShipping[ShipMode])</f>
        <v>Standard</v>
      </c>
      <c r="R3896" t="str">
        <f>IFERROR(_xlfn.XLOOKUP(A3895, tblCustomers[CustomerID], tblCustomers[CustomerName]), "Not Found")</f>
        <v>Not Found</v>
      </c>
      <c r="S3896" t="str">
        <f>IF(tblOrders[[#This Row],[Sales]]&gt;1000000,"High Value","Standard")</f>
        <v>Standard</v>
      </c>
      <c r="T3896" t="str">
        <f>_xlfn.XLOOKUP(tblOrders[[#This Row],[ProductID]], tblProducts[ProductID], tblProducts[ProductName])</f>
        <v>Product 50</v>
      </c>
      <c r="U3896">
        <f>_xlfn.XLOOKUP(tblOrders[[#This Row],[SalesRepID]], tblSalesreps[RepID], tblSalesreps[Target])</f>
        <v>8592536</v>
      </c>
    </row>
    <row r="3897" spans="1:21">
      <c r="A3897" t="s">
        <v>4694</v>
      </c>
      <c r="B3897" s="7" t="s">
        <v>329</v>
      </c>
      <c r="C3897" t="s">
        <v>1455</v>
      </c>
      <c r="D3897" t="s">
        <v>369</v>
      </c>
      <c r="E3897" t="s">
        <v>186</v>
      </c>
      <c r="F3897" t="s">
        <v>88</v>
      </c>
      <c r="G3897">
        <v>1</v>
      </c>
      <c r="H3897">
        <v>0.1</v>
      </c>
      <c r="I3897" s="2">
        <v>36808.199999999997</v>
      </c>
      <c r="J3897" t="str">
        <f>_xlfn.XLOOKUP(tblOrders[[#This Row],[CustomerID]], tblCustomers[CustomerID], tblCustomers[CustomerName])</f>
        <v>Customer 62</v>
      </c>
      <c r="K3897" t="str">
        <f>_xlfn.XLOOKUP(tblOrders[[#This Row],[CustomerID]], tblCustomers[CustomerID], tblCustomers[Segment])</f>
        <v>Consumer</v>
      </c>
      <c r="L3897" t="str">
        <f>_xlfn.XLOOKUP(tblOrders[[#This Row],[ProductID]], tblProducts[ProductID], tblProducts[Category])</f>
        <v>Office</v>
      </c>
      <c r="M3897">
        <f>_xlfn.XLOOKUP(tblOrders[[#This Row],[ProductID]], tblProducts[ProductID], tblProducts[CostPrice])</f>
        <v>12456</v>
      </c>
      <c r="N3897">
        <f>tblOrders[[#This Row],[Sales]]-(tblOrders[[#This Row],[CostPrice]]*tblOrders[[#This Row],[Quantity]])</f>
        <v>24352.199999999997</v>
      </c>
      <c r="O3897" t="str">
        <f>TEXT(tblOrders[[#This Row],[Date]],"mmm-yyyy")</f>
        <v>Nov-2025</v>
      </c>
      <c r="P3897" t="str">
        <f>_xlfn.XLOOKUP(tblOrders[[#This Row],[OrderID]], tblReturns[OrderID], tblReturns[Returned])</f>
        <v>No</v>
      </c>
      <c r="Q3897" t="str">
        <f>_xlfn.XLOOKUP(tblOrders[[#This Row],[OrderID]], tblShipping[OrderID], tblShipping[ShipMode])</f>
        <v>Standard</v>
      </c>
      <c r="R3897" t="str">
        <f>IFERROR(_xlfn.XLOOKUP(A3896, tblCustomers[CustomerID], tblCustomers[CustomerName]), "Not Found")</f>
        <v>Not Found</v>
      </c>
      <c r="S3897" t="str">
        <f>IF(tblOrders[[#This Row],[Sales]]&gt;1000000,"High Value","Standard")</f>
        <v>Standard</v>
      </c>
      <c r="T3897" t="str">
        <f>_xlfn.XLOOKUP(tblOrders[[#This Row],[ProductID]], tblProducts[ProductID], tblProducts[ProductName])</f>
        <v>Product 42</v>
      </c>
      <c r="U3897">
        <f>_xlfn.XLOOKUP(tblOrders[[#This Row],[SalesRepID]], tblSalesreps[RepID], tblSalesreps[Target])</f>
        <v>15141830</v>
      </c>
    </row>
    <row r="3898" spans="1:21">
      <c r="A3898" t="s">
        <v>4695</v>
      </c>
      <c r="B3898" s="7" t="s">
        <v>260</v>
      </c>
      <c r="C3898" t="s">
        <v>1554</v>
      </c>
      <c r="D3898" t="s">
        <v>403</v>
      </c>
      <c r="E3898" t="s">
        <v>205</v>
      </c>
      <c r="F3898" t="s">
        <v>14</v>
      </c>
      <c r="G3898">
        <v>2</v>
      </c>
      <c r="H3898">
        <v>0.2</v>
      </c>
      <c r="I3898" s="2">
        <v>236779.2</v>
      </c>
      <c r="J3898" t="str">
        <f>_xlfn.XLOOKUP(tblOrders[[#This Row],[CustomerID]], tblCustomers[CustomerID], tblCustomers[CustomerName])</f>
        <v>Customer 151</v>
      </c>
      <c r="K3898" t="str">
        <f>_xlfn.XLOOKUP(tblOrders[[#This Row],[CustomerID]], tblCustomers[CustomerID], tblCustomers[Segment])</f>
        <v>SME</v>
      </c>
      <c r="L3898" t="str">
        <f>_xlfn.XLOOKUP(tblOrders[[#This Row],[ProductID]], tblProducts[ProductID], tblProducts[Category])</f>
        <v>Furniture</v>
      </c>
      <c r="M3898">
        <f>_xlfn.XLOOKUP(tblOrders[[#This Row],[ProductID]], tblProducts[ProductID], tblProducts[CostPrice])</f>
        <v>53072</v>
      </c>
      <c r="N3898">
        <f>tblOrders[[#This Row],[Sales]]-(tblOrders[[#This Row],[CostPrice]]*tblOrders[[#This Row],[Quantity]])</f>
        <v>130635.20000000001</v>
      </c>
      <c r="O3898" t="str">
        <f>TEXT(tblOrders[[#This Row],[Date]],"mmm-yyyy")</f>
        <v>Jun-2025</v>
      </c>
      <c r="P3898" t="str">
        <f>_xlfn.XLOOKUP(tblOrders[[#This Row],[OrderID]], tblReturns[OrderID], tblReturns[Returned])</f>
        <v>No</v>
      </c>
      <c r="Q3898" t="str">
        <f>_xlfn.XLOOKUP(tblOrders[[#This Row],[OrderID]], tblShipping[OrderID], tblShipping[ShipMode])</f>
        <v>Express</v>
      </c>
      <c r="R3898" t="str">
        <f>IFERROR(_xlfn.XLOOKUP(A3897, tblCustomers[CustomerID], tblCustomers[CustomerName]), "Not Found")</f>
        <v>Not Found</v>
      </c>
      <c r="S3898" t="str">
        <f>IF(tblOrders[[#This Row],[Sales]]&gt;1000000,"High Value","Standard")</f>
        <v>Standard</v>
      </c>
      <c r="T3898" t="str">
        <f>_xlfn.XLOOKUP(tblOrders[[#This Row],[ProductID]], tblProducts[ProductID], tblProducts[ProductName])</f>
        <v>Product 78</v>
      </c>
      <c r="U3898">
        <f>_xlfn.XLOOKUP(tblOrders[[#This Row],[SalesRepID]], tblSalesreps[RepID], tblSalesreps[Target])</f>
        <v>16246424</v>
      </c>
    </row>
    <row r="3899" spans="1:21">
      <c r="A3899" t="s">
        <v>4696</v>
      </c>
      <c r="B3899" s="7" t="s">
        <v>1098</v>
      </c>
      <c r="C3899" t="s">
        <v>621</v>
      </c>
      <c r="D3899" t="s">
        <v>174</v>
      </c>
      <c r="E3899" t="s">
        <v>197</v>
      </c>
      <c r="F3899" t="s">
        <v>20</v>
      </c>
      <c r="G3899">
        <v>2</v>
      </c>
      <c r="H3899">
        <v>0.05</v>
      </c>
      <c r="I3899" s="2">
        <v>53758.6</v>
      </c>
      <c r="J3899" t="str">
        <f>_xlfn.XLOOKUP(tblOrders[[#This Row],[CustomerID]], tblCustomers[CustomerID], tblCustomers[CustomerName])</f>
        <v>Customer 295</v>
      </c>
      <c r="K3899" t="str">
        <f>_xlfn.XLOOKUP(tblOrders[[#This Row],[CustomerID]], tblCustomers[CustomerID], tblCustomers[Segment])</f>
        <v>Consumer</v>
      </c>
      <c r="L3899" t="str">
        <f>_xlfn.XLOOKUP(tblOrders[[#This Row],[ProductID]], tblProducts[ProductID], tblProducts[Category])</f>
        <v>Home</v>
      </c>
      <c r="M3899">
        <f>_xlfn.XLOOKUP(tblOrders[[#This Row],[ProductID]], tblProducts[ProductID], tblProducts[CostPrice])</f>
        <v>62348</v>
      </c>
      <c r="N3899">
        <f>tblOrders[[#This Row],[Sales]]-(tblOrders[[#This Row],[CostPrice]]*tblOrders[[#This Row],[Quantity]])</f>
        <v>-70937.399999999994</v>
      </c>
      <c r="O3899" t="str">
        <f>TEXT(tblOrders[[#This Row],[Date]],"mmm-yyyy")</f>
        <v>Dec-2025</v>
      </c>
      <c r="P3899" t="str">
        <f>_xlfn.XLOOKUP(tblOrders[[#This Row],[OrderID]], tblReturns[OrderID], tblReturns[Returned])</f>
        <v>No</v>
      </c>
      <c r="Q3899" t="str">
        <f>_xlfn.XLOOKUP(tblOrders[[#This Row],[OrderID]], tblShipping[OrderID], tblShipping[ShipMode])</f>
        <v>Express</v>
      </c>
      <c r="R3899" t="str">
        <f>IFERROR(_xlfn.XLOOKUP(A3898, tblCustomers[CustomerID], tblCustomers[CustomerName]), "Not Found")</f>
        <v>Not Found</v>
      </c>
      <c r="S3899" t="str">
        <f>IF(tblOrders[[#This Row],[Sales]]&gt;1000000,"High Value","Standard")</f>
        <v>Standard</v>
      </c>
      <c r="T3899" t="str">
        <f>_xlfn.XLOOKUP(tblOrders[[#This Row],[ProductID]], tblProducts[ProductID], tblProducts[ProductName])</f>
        <v>Product 64</v>
      </c>
      <c r="U3899">
        <f>_xlfn.XLOOKUP(tblOrders[[#This Row],[SalesRepID]], tblSalesreps[RepID], tblSalesreps[Target])</f>
        <v>19562258</v>
      </c>
    </row>
    <row r="3900" spans="1:21">
      <c r="A3900" t="s">
        <v>4697</v>
      </c>
      <c r="B3900" s="7" t="s">
        <v>637</v>
      </c>
      <c r="C3900" t="s">
        <v>171</v>
      </c>
      <c r="D3900" t="s">
        <v>232</v>
      </c>
      <c r="E3900" t="s">
        <v>74</v>
      </c>
      <c r="F3900" t="s">
        <v>14</v>
      </c>
      <c r="G3900">
        <v>4</v>
      </c>
      <c r="H3900">
        <v>0.05</v>
      </c>
      <c r="I3900" s="2">
        <v>474555.4</v>
      </c>
      <c r="J3900" t="str">
        <f>_xlfn.XLOOKUP(tblOrders[[#This Row],[CustomerID]], tblCustomers[CustomerID], tblCustomers[CustomerName])</f>
        <v>Customer 251</v>
      </c>
      <c r="K3900" t="str">
        <f>_xlfn.XLOOKUP(tblOrders[[#This Row],[CustomerID]], tblCustomers[CustomerID], tblCustomers[Segment])</f>
        <v>Consumer</v>
      </c>
      <c r="L3900" t="str">
        <f>_xlfn.XLOOKUP(tblOrders[[#This Row],[ProductID]], tblProducts[ProductID], tblProducts[Category])</f>
        <v>Electronics</v>
      </c>
      <c r="M3900">
        <f>_xlfn.XLOOKUP(tblOrders[[#This Row],[ProductID]], tblProducts[ProductID], tblProducts[CostPrice])</f>
        <v>41456</v>
      </c>
      <c r="N3900">
        <f>tblOrders[[#This Row],[Sales]]-(tblOrders[[#This Row],[CostPrice]]*tblOrders[[#This Row],[Quantity]])</f>
        <v>308731.40000000002</v>
      </c>
      <c r="O3900" t="str">
        <f>TEXT(tblOrders[[#This Row],[Date]],"mmm-yyyy")</f>
        <v>Sep-2025</v>
      </c>
      <c r="P3900" t="str">
        <f>_xlfn.XLOOKUP(tblOrders[[#This Row],[OrderID]], tblReturns[OrderID], tblReturns[Returned])</f>
        <v>Yes</v>
      </c>
      <c r="Q3900" t="str">
        <f>_xlfn.XLOOKUP(tblOrders[[#This Row],[OrderID]], tblShipping[OrderID], tblShipping[ShipMode])</f>
        <v>Express</v>
      </c>
      <c r="R3900" t="str">
        <f>IFERROR(_xlfn.XLOOKUP(A3899, tblCustomers[CustomerID], tblCustomers[CustomerName]), "Not Found")</f>
        <v>Not Found</v>
      </c>
      <c r="S3900" t="str">
        <f>IF(tblOrders[[#This Row],[Sales]]&gt;1000000,"High Value","Standard")</f>
        <v>Standard</v>
      </c>
      <c r="T3900" t="str">
        <f>_xlfn.XLOOKUP(tblOrders[[#This Row],[ProductID]], tblProducts[ProductID], tblProducts[ProductName])</f>
        <v>Product 86</v>
      </c>
      <c r="U3900">
        <f>_xlfn.XLOOKUP(tblOrders[[#This Row],[SalesRepID]], tblSalesreps[RepID], tblSalesreps[Target])</f>
        <v>7254801</v>
      </c>
    </row>
    <row r="3901" spans="1:21">
      <c r="A3901" t="s">
        <v>4698</v>
      </c>
      <c r="B3901" s="7" t="s">
        <v>204</v>
      </c>
      <c r="C3901" t="s">
        <v>1223</v>
      </c>
      <c r="D3901" t="s">
        <v>145</v>
      </c>
      <c r="E3901" t="s">
        <v>205</v>
      </c>
      <c r="F3901" t="s">
        <v>51</v>
      </c>
      <c r="G3901">
        <v>10</v>
      </c>
      <c r="H3901">
        <v>0</v>
      </c>
      <c r="I3901" s="2">
        <v>983700</v>
      </c>
      <c r="J3901" t="str">
        <f>_xlfn.XLOOKUP(tblOrders[[#This Row],[CustomerID]], tblCustomers[CustomerID], tblCustomers[CustomerName])</f>
        <v>Customer 164</v>
      </c>
      <c r="K3901" t="str">
        <f>_xlfn.XLOOKUP(tblOrders[[#This Row],[CustomerID]], tblCustomers[CustomerID], tblCustomers[Segment])</f>
        <v>Consumer</v>
      </c>
      <c r="L3901" t="str">
        <f>_xlfn.XLOOKUP(tblOrders[[#This Row],[ProductID]], tblProducts[ProductID], tblProducts[Category])</f>
        <v>Furniture</v>
      </c>
      <c r="M3901">
        <f>_xlfn.XLOOKUP(tblOrders[[#This Row],[ProductID]], tblProducts[ProductID], tblProducts[CostPrice])</f>
        <v>55764</v>
      </c>
      <c r="N3901">
        <f>tblOrders[[#This Row],[Sales]]-(tblOrders[[#This Row],[CostPrice]]*tblOrders[[#This Row],[Quantity]])</f>
        <v>426060</v>
      </c>
      <c r="O3901" t="str">
        <f>TEXT(tblOrders[[#This Row],[Date]],"mmm-yyyy")</f>
        <v>Jul-2025</v>
      </c>
      <c r="P3901" t="str">
        <f>_xlfn.XLOOKUP(tblOrders[[#This Row],[OrderID]], tblReturns[OrderID], tblReturns[Returned])</f>
        <v>Yes</v>
      </c>
      <c r="Q3901" t="str">
        <f>_xlfn.XLOOKUP(tblOrders[[#This Row],[OrderID]], tblShipping[OrderID], tblShipping[ShipMode])</f>
        <v>Standard</v>
      </c>
      <c r="R3901" t="str">
        <f>IFERROR(_xlfn.XLOOKUP(A3900, tblCustomers[CustomerID], tblCustomers[CustomerName]), "Not Found")</f>
        <v>Not Found</v>
      </c>
      <c r="S3901" t="str">
        <f>IF(tblOrders[[#This Row],[Sales]]&gt;1000000,"High Value","Standard")</f>
        <v>Standard</v>
      </c>
      <c r="T3901" t="str">
        <f>_xlfn.XLOOKUP(tblOrders[[#This Row],[ProductID]], tblProducts[ProductID], tblProducts[ProductName])</f>
        <v>Product 89</v>
      </c>
      <c r="U3901">
        <f>_xlfn.XLOOKUP(tblOrders[[#This Row],[SalesRepID]], tblSalesreps[RepID], tblSalesreps[Target])</f>
        <v>16246424</v>
      </c>
    </row>
    <row r="3902" spans="1:21">
      <c r="A3902" t="s">
        <v>4699</v>
      </c>
      <c r="B3902" s="7" t="s">
        <v>291</v>
      </c>
      <c r="C3902" t="s">
        <v>451</v>
      </c>
      <c r="D3902" t="s">
        <v>100</v>
      </c>
      <c r="E3902" t="s">
        <v>205</v>
      </c>
      <c r="F3902" t="s">
        <v>20</v>
      </c>
      <c r="G3902">
        <v>5</v>
      </c>
      <c r="H3902">
        <v>0.2</v>
      </c>
      <c r="I3902" s="2">
        <v>123412</v>
      </c>
      <c r="J3902" t="str">
        <f>_xlfn.XLOOKUP(tblOrders[[#This Row],[CustomerID]], tblCustomers[CustomerID], tblCustomers[CustomerName])</f>
        <v>Customer 221</v>
      </c>
      <c r="K3902" t="str">
        <f>_xlfn.XLOOKUP(tblOrders[[#This Row],[CustomerID]], tblCustomers[CustomerID], tblCustomers[Segment])</f>
        <v>Consumer</v>
      </c>
      <c r="L3902" t="str">
        <f>_xlfn.XLOOKUP(tblOrders[[#This Row],[ProductID]], tblProducts[ProductID], tblProducts[Category])</f>
        <v>Electronics</v>
      </c>
      <c r="M3902">
        <f>_xlfn.XLOOKUP(tblOrders[[#This Row],[ProductID]], tblProducts[ProductID], tblProducts[CostPrice])</f>
        <v>39197</v>
      </c>
      <c r="N3902">
        <f>tblOrders[[#This Row],[Sales]]-(tblOrders[[#This Row],[CostPrice]]*tblOrders[[#This Row],[Quantity]])</f>
        <v>-72573</v>
      </c>
      <c r="O3902" t="str">
        <f>TEXT(tblOrders[[#This Row],[Date]],"mmm-yyyy")</f>
        <v>Aug-2025</v>
      </c>
      <c r="P3902" t="str">
        <f>_xlfn.XLOOKUP(tblOrders[[#This Row],[OrderID]], tblReturns[OrderID], tblReturns[Returned])</f>
        <v>No</v>
      </c>
      <c r="Q3902" t="str">
        <f>_xlfn.XLOOKUP(tblOrders[[#This Row],[OrderID]], tblShipping[OrderID], tblShipping[ShipMode])</f>
        <v>Express</v>
      </c>
      <c r="R3902" t="str">
        <f>IFERROR(_xlfn.XLOOKUP(A3901, tblCustomers[CustomerID], tblCustomers[CustomerName]), "Not Found")</f>
        <v>Not Found</v>
      </c>
      <c r="S3902" t="str">
        <f>IF(tblOrders[[#This Row],[Sales]]&gt;1000000,"High Value","Standard")</f>
        <v>Standard</v>
      </c>
      <c r="T3902" t="str">
        <f>_xlfn.XLOOKUP(tblOrders[[#This Row],[ProductID]], tblProducts[ProductID], tblProducts[ProductName])</f>
        <v>Product 21</v>
      </c>
      <c r="U3902">
        <f>_xlfn.XLOOKUP(tblOrders[[#This Row],[SalesRepID]], tblSalesreps[RepID], tblSalesreps[Target])</f>
        <v>16246424</v>
      </c>
    </row>
    <row r="3903" spans="1:21">
      <c r="A3903" t="s">
        <v>4700</v>
      </c>
      <c r="B3903" s="7" t="s">
        <v>53</v>
      </c>
      <c r="C3903" t="s">
        <v>484</v>
      </c>
      <c r="D3903" t="s">
        <v>560</v>
      </c>
      <c r="E3903" t="s">
        <v>210</v>
      </c>
      <c r="F3903" t="s">
        <v>88</v>
      </c>
      <c r="G3903">
        <v>10</v>
      </c>
      <c r="H3903">
        <v>0</v>
      </c>
      <c r="I3903" s="2">
        <v>1418340</v>
      </c>
      <c r="J3903" t="str">
        <f>_xlfn.XLOOKUP(tblOrders[[#This Row],[CustomerID]], tblCustomers[CustomerID], tblCustomers[CustomerName])</f>
        <v>Customer 97</v>
      </c>
      <c r="K3903" t="str">
        <f>_xlfn.XLOOKUP(tblOrders[[#This Row],[CustomerID]], tblCustomers[CustomerID], tblCustomers[Segment])</f>
        <v>Corporate</v>
      </c>
      <c r="L3903" t="str">
        <f>_xlfn.XLOOKUP(tblOrders[[#This Row],[ProductID]], tblProducts[ProductID], tblProducts[Category])</f>
        <v>Electronics</v>
      </c>
      <c r="M3903">
        <f>_xlfn.XLOOKUP(tblOrders[[#This Row],[ProductID]], tblProducts[ProductID], tblProducts[CostPrice])</f>
        <v>53062</v>
      </c>
      <c r="N3903">
        <f>tblOrders[[#This Row],[Sales]]-(tblOrders[[#This Row],[CostPrice]]*tblOrders[[#This Row],[Quantity]])</f>
        <v>887720</v>
      </c>
      <c r="O3903" t="str">
        <f>TEXT(tblOrders[[#This Row],[Date]],"mmm-yyyy")</f>
        <v>Apr-2025</v>
      </c>
      <c r="P3903" t="str">
        <f>_xlfn.XLOOKUP(tblOrders[[#This Row],[OrderID]], tblReturns[OrderID], tblReturns[Returned])</f>
        <v>No</v>
      </c>
      <c r="Q3903" t="str">
        <f>_xlfn.XLOOKUP(tblOrders[[#This Row],[OrderID]], tblShipping[OrderID], tblShipping[ShipMode])</f>
        <v>Express</v>
      </c>
      <c r="R3903" t="str">
        <f>IFERROR(_xlfn.XLOOKUP(A3902, tblCustomers[CustomerID], tblCustomers[CustomerName]), "Not Found")</f>
        <v>Not Found</v>
      </c>
      <c r="S3903" t="str">
        <f>IF(tblOrders[[#This Row],[Sales]]&gt;1000000,"High Value","Standard")</f>
        <v>High Value</v>
      </c>
      <c r="T3903" t="str">
        <f>_xlfn.XLOOKUP(tblOrders[[#This Row],[ProductID]], tblProducts[ProductID], tblProducts[ProductName])</f>
        <v>Product 31</v>
      </c>
      <c r="U3903">
        <f>_xlfn.XLOOKUP(tblOrders[[#This Row],[SalesRepID]], tblSalesreps[RepID], tblSalesreps[Target])</f>
        <v>19336654</v>
      </c>
    </row>
    <row r="3904" spans="1:21">
      <c r="A3904" t="s">
        <v>4701</v>
      </c>
      <c r="B3904" s="7" t="s">
        <v>71</v>
      </c>
      <c r="C3904" t="s">
        <v>512</v>
      </c>
      <c r="D3904" t="s">
        <v>914</v>
      </c>
      <c r="E3904" t="s">
        <v>205</v>
      </c>
      <c r="F3904" t="s">
        <v>14</v>
      </c>
      <c r="G3904">
        <v>7</v>
      </c>
      <c r="H3904">
        <v>0.15</v>
      </c>
      <c r="I3904" s="2">
        <v>368203.85</v>
      </c>
      <c r="J3904" t="str">
        <f>_xlfn.XLOOKUP(tblOrders[[#This Row],[CustomerID]], tblCustomers[CustomerID], tblCustomers[CustomerName])</f>
        <v>Customer 16</v>
      </c>
      <c r="K3904" t="str">
        <f>_xlfn.XLOOKUP(tblOrders[[#This Row],[CustomerID]], tblCustomers[CustomerID], tblCustomers[Segment])</f>
        <v>Consumer</v>
      </c>
      <c r="L3904" t="str">
        <f>_xlfn.XLOOKUP(tblOrders[[#This Row],[ProductID]], tblProducts[ProductID], tblProducts[Category])</f>
        <v>Office</v>
      </c>
      <c r="M3904">
        <f>_xlfn.XLOOKUP(tblOrders[[#This Row],[ProductID]], tblProducts[ProductID], tblProducts[CostPrice])</f>
        <v>24464</v>
      </c>
      <c r="N3904">
        <f>tblOrders[[#This Row],[Sales]]-(tblOrders[[#This Row],[CostPrice]]*tblOrders[[#This Row],[Quantity]])</f>
        <v>196955.84999999998</v>
      </c>
      <c r="O3904" t="str">
        <f>TEXT(tblOrders[[#This Row],[Date]],"mmm-yyyy")</f>
        <v>Nov-2025</v>
      </c>
      <c r="P3904" t="str">
        <f>_xlfn.XLOOKUP(tblOrders[[#This Row],[OrderID]], tblReturns[OrderID], tblReturns[Returned])</f>
        <v>No</v>
      </c>
      <c r="Q3904" t="str">
        <f>_xlfn.XLOOKUP(tblOrders[[#This Row],[OrderID]], tblShipping[OrderID], tblShipping[ShipMode])</f>
        <v>Express</v>
      </c>
      <c r="R3904" t="str">
        <f>IFERROR(_xlfn.XLOOKUP(A3903, tblCustomers[CustomerID], tblCustomers[CustomerName]), "Not Found")</f>
        <v>Not Found</v>
      </c>
      <c r="S3904" t="str">
        <f>IF(tblOrders[[#This Row],[Sales]]&gt;1000000,"High Value","Standard")</f>
        <v>Standard</v>
      </c>
      <c r="T3904" t="str">
        <f>_xlfn.XLOOKUP(tblOrders[[#This Row],[ProductID]], tblProducts[ProductID], tblProducts[ProductName])</f>
        <v>Product 46</v>
      </c>
      <c r="U3904">
        <f>_xlfn.XLOOKUP(tblOrders[[#This Row],[SalesRepID]], tblSalesreps[RepID], tblSalesreps[Target])</f>
        <v>16246424</v>
      </c>
    </row>
    <row r="3905" spans="1:21">
      <c r="A3905" t="s">
        <v>4702</v>
      </c>
      <c r="B3905" s="7" t="s">
        <v>1169</v>
      </c>
      <c r="C3905" t="s">
        <v>1046</v>
      </c>
      <c r="D3905" t="s">
        <v>585</v>
      </c>
      <c r="E3905" t="s">
        <v>205</v>
      </c>
      <c r="F3905" t="s">
        <v>26</v>
      </c>
      <c r="G3905">
        <v>2</v>
      </c>
      <c r="H3905">
        <v>0.15</v>
      </c>
      <c r="I3905" s="2">
        <v>133349.70000000001</v>
      </c>
      <c r="J3905" t="str">
        <f>_xlfn.XLOOKUP(tblOrders[[#This Row],[CustomerID]], tblCustomers[CustomerID], tblCustomers[CustomerName])</f>
        <v>Customer 52</v>
      </c>
      <c r="K3905" t="str">
        <f>_xlfn.XLOOKUP(tblOrders[[#This Row],[CustomerID]], tblCustomers[CustomerID], tblCustomers[Segment])</f>
        <v>Consumer</v>
      </c>
      <c r="L3905" t="str">
        <f>_xlfn.XLOOKUP(tblOrders[[#This Row],[ProductID]], tblProducts[ProductID], tblProducts[Category])</f>
        <v>Office</v>
      </c>
      <c r="M3905">
        <f>_xlfn.XLOOKUP(tblOrders[[#This Row],[ProductID]], tblProducts[ProductID], tblProducts[CostPrice])</f>
        <v>49623</v>
      </c>
      <c r="N3905">
        <f>tblOrders[[#This Row],[Sales]]-(tblOrders[[#This Row],[CostPrice]]*tblOrders[[#This Row],[Quantity]])</f>
        <v>34103.700000000012</v>
      </c>
      <c r="O3905" t="str">
        <f>TEXT(tblOrders[[#This Row],[Date]],"mmm-yyyy")</f>
        <v>Nov-2025</v>
      </c>
      <c r="P3905" t="str">
        <f>_xlfn.XLOOKUP(tblOrders[[#This Row],[OrderID]], tblReturns[OrderID], tblReturns[Returned])</f>
        <v>No</v>
      </c>
      <c r="Q3905" t="str">
        <f>_xlfn.XLOOKUP(tblOrders[[#This Row],[OrderID]], tblShipping[OrderID], tblShipping[ShipMode])</f>
        <v>Pickup</v>
      </c>
      <c r="R3905" t="str">
        <f>IFERROR(_xlfn.XLOOKUP(A3904, tblCustomers[CustomerID], tblCustomers[CustomerName]), "Not Found")</f>
        <v>Not Found</v>
      </c>
      <c r="S3905" t="str">
        <f>IF(tblOrders[[#This Row],[Sales]]&gt;1000000,"High Value","Standard")</f>
        <v>Standard</v>
      </c>
      <c r="T3905" t="str">
        <f>_xlfn.XLOOKUP(tblOrders[[#This Row],[ProductID]], tblProducts[ProductID], tblProducts[ProductName])</f>
        <v>Product 54</v>
      </c>
      <c r="U3905">
        <f>_xlfn.XLOOKUP(tblOrders[[#This Row],[SalesRepID]], tblSalesreps[RepID], tblSalesreps[Target])</f>
        <v>16246424</v>
      </c>
    </row>
    <row r="3906" spans="1:21">
      <c r="A3906" t="s">
        <v>4703</v>
      </c>
      <c r="B3906" s="7" t="s">
        <v>731</v>
      </c>
      <c r="C3906" t="s">
        <v>1010</v>
      </c>
      <c r="D3906" t="s">
        <v>68</v>
      </c>
      <c r="E3906" t="s">
        <v>202</v>
      </c>
      <c r="F3906" t="s">
        <v>51</v>
      </c>
      <c r="G3906">
        <v>3</v>
      </c>
      <c r="H3906">
        <v>0.1</v>
      </c>
      <c r="I3906" s="2">
        <v>247301.1</v>
      </c>
      <c r="J3906" t="str">
        <f>_xlfn.XLOOKUP(tblOrders[[#This Row],[CustomerID]], tblCustomers[CustomerID], tblCustomers[CustomerName])</f>
        <v>Customer 186</v>
      </c>
      <c r="K3906" t="str">
        <f>_xlfn.XLOOKUP(tblOrders[[#This Row],[CustomerID]], tblCustomers[CustomerID], tblCustomers[Segment])</f>
        <v>Consumer</v>
      </c>
      <c r="L3906" t="str">
        <f>_xlfn.XLOOKUP(tblOrders[[#This Row],[ProductID]], tblProducts[ProductID], tblProducts[Category])</f>
        <v>Home</v>
      </c>
      <c r="M3906">
        <f>_xlfn.XLOOKUP(tblOrders[[#This Row],[ProductID]], tblProducts[ProductID], tblProducts[CostPrice])</f>
        <v>7159</v>
      </c>
      <c r="N3906">
        <f>tblOrders[[#This Row],[Sales]]-(tblOrders[[#This Row],[CostPrice]]*tblOrders[[#This Row],[Quantity]])</f>
        <v>225824.1</v>
      </c>
      <c r="O3906" t="str">
        <f>TEXT(tblOrders[[#This Row],[Date]],"mmm-yyyy")</f>
        <v>Aug-2025</v>
      </c>
      <c r="P3906" t="str">
        <f>_xlfn.XLOOKUP(tblOrders[[#This Row],[OrderID]], tblReturns[OrderID], tblReturns[Returned])</f>
        <v>No</v>
      </c>
      <c r="Q3906" t="str">
        <f>_xlfn.XLOOKUP(tblOrders[[#This Row],[OrderID]], tblShipping[OrderID], tblShipping[ShipMode])</f>
        <v>Standard</v>
      </c>
      <c r="R3906" t="str">
        <f>IFERROR(_xlfn.XLOOKUP(A3905, tblCustomers[CustomerID], tblCustomers[CustomerName]), "Not Found")</f>
        <v>Not Found</v>
      </c>
      <c r="S3906" t="str">
        <f>IF(tblOrders[[#This Row],[Sales]]&gt;1000000,"High Value","Standard")</f>
        <v>Standard</v>
      </c>
      <c r="T3906" t="str">
        <f>_xlfn.XLOOKUP(tblOrders[[#This Row],[ProductID]], tblProducts[ProductID], tblProducts[ProductName])</f>
        <v>Product 26</v>
      </c>
      <c r="U3906">
        <f>_xlfn.XLOOKUP(tblOrders[[#This Row],[SalesRepID]], tblSalesreps[RepID], tblSalesreps[Target])</f>
        <v>10652665</v>
      </c>
    </row>
    <row r="3907" spans="1:21">
      <c r="A3907" t="s">
        <v>4704</v>
      </c>
      <c r="B3907" s="7" t="s">
        <v>1324</v>
      </c>
      <c r="C3907" t="s">
        <v>866</v>
      </c>
      <c r="D3907" t="s">
        <v>372</v>
      </c>
      <c r="E3907" t="s">
        <v>119</v>
      </c>
      <c r="F3907" t="s">
        <v>14</v>
      </c>
      <c r="G3907">
        <v>10</v>
      </c>
      <c r="H3907">
        <v>0.1</v>
      </c>
      <c r="I3907" s="2">
        <v>54828</v>
      </c>
      <c r="J3907" t="str">
        <f>_xlfn.XLOOKUP(tblOrders[[#This Row],[CustomerID]], tblCustomers[CustomerID], tblCustomers[CustomerName])</f>
        <v>Customer 32</v>
      </c>
      <c r="K3907" t="str">
        <f>_xlfn.XLOOKUP(tblOrders[[#This Row],[CustomerID]], tblCustomers[CustomerID], tblCustomers[Segment])</f>
        <v>SME</v>
      </c>
      <c r="L3907" t="str">
        <f>_xlfn.XLOOKUP(tblOrders[[#This Row],[ProductID]], tblProducts[ProductID], tblProducts[Category])</f>
        <v>Office</v>
      </c>
      <c r="M3907">
        <f>_xlfn.XLOOKUP(tblOrders[[#This Row],[ProductID]], tblProducts[ProductID], tblProducts[CostPrice])</f>
        <v>18283</v>
      </c>
      <c r="N3907">
        <f>tblOrders[[#This Row],[Sales]]-(tblOrders[[#This Row],[CostPrice]]*tblOrders[[#This Row],[Quantity]])</f>
        <v>-128002</v>
      </c>
      <c r="O3907" t="str">
        <f>TEXT(tblOrders[[#This Row],[Date]],"mmm-yyyy")</f>
        <v>Apr-2025</v>
      </c>
      <c r="P3907" t="str">
        <f>_xlfn.XLOOKUP(tblOrders[[#This Row],[OrderID]], tblReturns[OrderID], tblReturns[Returned])</f>
        <v>No</v>
      </c>
      <c r="Q3907" t="str">
        <f>_xlfn.XLOOKUP(tblOrders[[#This Row],[OrderID]], tblShipping[OrderID], tblShipping[ShipMode])</f>
        <v>Express</v>
      </c>
      <c r="R3907" t="str">
        <f>IFERROR(_xlfn.XLOOKUP(A3906, tblCustomers[CustomerID], tblCustomers[CustomerName]), "Not Found")</f>
        <v>Not Found</v>
      </c>
      <c r="S3907" t="str">
        <f>IF(tblOrders[[#This Row],[Sales]]&gt;1000000,"High Value","Standard")</f>
        <v>Standard</v>
      </c>
      <c r="T3907" t="str">
        <f>_xlfn.XLOOKUP(tblOrders[[#This Row],[ProductID]], tblProducts[ProductID], tblProducts[ProductName])</f>
        <v>Product 57</v>
      </c>
      <c r="U3907">
        <f>_xlfn.XLOOKUP(tblOrders[[#This Row],[SalesRepID]], tblSalesreps[RepID], tblSalesreps[Target])</f>
        <v>5886694</v>
      </c>
    </row>
    <row r="3908" spans="1:21">
      <c r="A3908" t="s">
        <v>4705</v>
      </c>
      <c r="B3908" s="7" t="s">
        <v>1089</v>
      </c>
      <c r="C3908" t="s">
        <v>554</v>
      </c>
      <c r="D3908" t="s">
        <v>209</v>
      </c>
      <c r="E3908" t="s">
        <v>40</v>
      </c>
      <c r="F3908" t="s">
        <v>14</v>
      </c>
      <c r="G3908">
        <v>5</v>
      </c>
      <c r="H3908">
        <v>0</v>
      </c>
      <c r="I3908" s="2">
        <v>118140</v>
      </c>
      <c r="J3908" t="str">
        <f>_xlfn.XLOOKUP(tblOrders[[#This Row],[CustomerID]], tblCustomers[CustomerID], tblCustomers[CustomerName])</f>
        <v>Customer 219</v>
      </c>
      <c r="K3908" t="str">
        <f>_xlfn.XLOOKUP(tblOrders[[#This Row],[CustomerID]], tblCustomers[CustomerID], tblCustomers[Segment])</f>
        <v>SME</v>
      </c>
      <c r="L3908" t="str">
        <f>_xlfn.XLOOKUP(tblOrders[[#This Row],[ProductID]], tblProducts[ProductID], tblProducts[Category])</f>
        <v>Office</v>
      </c>
      <c r="M3908">
        <f>_xlfn.XLOOKUP(tblOrders[[#This Row],[ProductID]], tblProducts[ProductID], tblProducts[CostPrice])</f>
        <v>27558</v>
      </c>
      <c r="N3908">
        <f>tblOrders[[#This Row],[Sales]]-(tblOrders[[#This Row],[CostPrice]]*tblOrders[[#This Row],[Quantity]])</f>
        <v>-19650</v>
      </c>
      <c r="O3908" t="str">
        <f>TEXT(tblOrders[[#This Row],[Date]],"mmm-yyyy")</f>
        <v>Apr-2025</v>
      </c>
      <c r="P3908" t="str">
        <f>_xlfn.XLOOKUP(tblOrders[[#This Row],[OrderID]], tblReturns[OrderID], tblReturns[Returned])</f>
        <v>No</v>
      </c>
      <c r="Q3908" t="str">
        <f>_xlfn.XLOOKUP(tblOrders[[#This Row],[OrderID]], tblShipping[OrderID], tblShipping[ShipMode])</f>
        <v>Express</v>
      </c>
      <c r="R3908" t="str">
        <f>IFERROR(_xlfn.XLOOKUP(A3907, tblCustomers[CustomerID], tblCustomers[CustomerName]), "Not Found")</f>
        <v>Not Found</v>
      </c>
      <c r="S3908" t="str">
        <f>IF(tblOrders[[#This Row],[Sales]]&gt;1000000,"High Value","Standard")</f>
        <v>Standard</v>
      </c>
      <c r="T3908" t="str">
        <f>_xlfn.XLOOKUP(tblOrders[[#This Row],[ProductID]], tblProducts[ProductID], tblProducts[ProductName])</f>
        <v>Product 93</v>
      </c>
      <c r="U3908">
        <f>_xlfn.XLOOKUP(tblOrders[[#This Row],[SalesRepID]], tblSalesreps[RepID], tblSalesreps[Target])</f>
        <v>6291486</v>
      </c>
    </row>
    <row r="3909" spans="1:21">
      <c r="A3909" t="s">
        <v>4706</v>
      </c>
      <c r="B3909" s="7" t="s">
        <v>1949</v>
      </c>
      <c r="C3909" t="s">
        <v>1368</v>
      </c>
      <c r="D3909" t="s">
        <v>513</v>
      </c>
      <c r="E3909" t="s">
        <v>210</v>
      </c>
      <c r="F3909" t="s">
        <v>26</v>
      </c>
      <c r="G3909">
        <v>4</v>
      </c>
      <c r="H3909">
        <v>0.1</v>
      </c>
      <c r="I3909" s="2">
        <v>27295.200000000001</v>
      </c>
      <c r="J3909" t="str">
        <f>_xlfn.XLOOKUP(tblOrders[[#This Row],[CustomerID]], tblCustomers[CustomerID], tblCustomers[CustomerName])</f>
        <v>Customer 159</v>
      </c>
      <c r="K3909" t="str">
        <f>_xlfn.XLOOKUP(tblOrders[[#This Row],[CustomerID]], tblCustomers[CustomerID], tblCustomers[Segment])</f>
        <v>SME</v>
      </c>
      <c r="L3909" t="str">
        <f>_xlfn.XLOOKUP(tblOrders[[#This Row],[ProductID]], tblProducts[ProductID], tblProducts[Category])</f>
        <v>Furniture</v>
      </c>
      <c r="M3909">
        <f>_xlfn.XLOOKUP(tblOrders[[#This Row],[ProductID]], tblProducts[ProductID], tblProducts[CostPrice])</f>
        <v>3310</v>
      </c>
      <c r="N3909">
        <f>tblOrders[[#This Row],[Sales]]-(tblOrders[[#This Row],[CostPrice]]*tblOrders[[#This Row],[Quantity]])</f>
        <v>14055.2</v>
      </c>
      <c r="O3909" t="str">
        <f>TEXT(tblOrders[[#This Row],[Date]],"mmm-yyyy")</f>
        <v>May-2025</v>
      </c>
      <c r="P3909" t="str">
        <f>_xlfn.XLOOKUP(tblOrders[[#This Row],[OrderID]], tblReturns[OrderID], tblReturns[Returned])</f>
        <v>No</v>
      </c>
      <c r="Q3909" t="str">
        <f>_xlfn.XLOOKUP(tblOrders[[#This Row],[OrderID]], tblShipping[OrderID], tblShipping[ShipMode])</f>
        <v>Express</v>
      </c>
      <c r="R3909" t="str">
        <f>IFERROR(_xlfn.XLOOKUP(A3908, tblCustomers[CustomerID], tblCustomers[CustomerName]), "Not Found")</f>
        <v>Not Found</v>
      </c>
      <c r="S3909" t="str">
        <f>IF(tblOrders[[#This Row],[Sales]]&gt;1000000,"High Value","Standard")</f>
        <v>Standard</v>
      </c>
      <c r="T3909" t="str">
        <f>_xlfn.XLOOKUP(tblOrders[[#This Row],[ProductID]], tblProducts[ProductID], tblProducts[ProductName])</f>
        <v>Product 5</v>
      </c>
      <c r="U3909">
        <f>_xlfn.XLOOKUP(tblOrders[[#This Row],[SalesRepID]], tblSalesreps[RepID], tblSalesreps[Target])</f>
        <v>19336654</v>
      </c>
    </row>
    <row r="3910" spans="1:21">
      <c r="A3910" t="s">
        <v>4707</v>
      </c>
      <c r="B3910" s="7" t="s">
        <v>58</v>
      </c>
      <c r="C3910" t="s">
        <v>803</v>
      </c>
      <c r="D3910" t="s">
        <v>744</v>
      </c>
      <c r="E3910" t="s">
        <v>119</v>
      </c>
      <c r="F3910" t="s">
        <v>26</v>
      </c>
      <c r="G3910">
        <v>1</v>
      </c>
      <c r="H3910">
        <v>0.2</v>
      </c>
      <c r="I3910" s="2">
        <v>54864</v>
      </c>
      <c r="J3910" t="str">
        <f>_xlfn.XLOOKUP(tblOrders[[#This Row],[CustomerID]], tblCustomers[CustomerID], tblCustomers[CustomerName])</f>
        <v>Customer 153</v>
      </c>
      <c r="K3910" t="str">
        <f>_xlfn.XLOOKUP(tblOrders[[#This Row],[CustomerID]], tblCustomers[CustomerID], tblCustomers[Segment])</f>
        <v>SME</v>
      </c>
      <c r="L3910" t="str">
        <f>_xlfn.XLOOKUP(tblOrders[[#This Row],[ProductID]], tblProducts[ProductID], tblProducts[Category])</f>
        <v>Electronics</v>
      </c>
      <c r="M3910">
        <f>_xlfn.XLOOKUP(tblOrders[[#This Row],[ProductID]], tblProducts[ProductID], tblProducts[CostPrice])</f>
        <v>37361</v>
      </c>
      <c r="N3910">
        <f>tblOrders[[#This Row],[Sales]]-(tblOrders[[#This Row],[CostPrice]]*tblOrders[[#This Row],[Quantity]])</f>
        <v>17503</v>
      </c>
      <c r="O3910" t="str">
        <f>TEXT(tblOrders[[#This Row],[Date]],"mmm-yyyy")</f>
        <v>Jan-2025</v>
      </c>
      <c r="P3910" t="str">
        <f>_xlfn.XLOOKUP(tblOrders[[#This Row],[OrderID]], tblReturns[OrderID], tblReturns[Returned])</f>
        <v>No</v>
      </c>
      <c r="Q3910" t="str">
        <f>_xlfn.XLOOKUP(tblOrders[[#This Row],[OrderID]], tblShipping[OrderID], tblShipping[ShipMode])</f>
        <v>Express</v>
      </c>
      <c r="R3910" t="str">
        <f>IFERROR(_xlfn.XLOOKUP(A3909, tblCustomers[CustomerID], tblCustomers[CustomerName]), "Not Found")</f>
        <v>Not Found</v>
      </c>
      <c r="S3910" t="str">
        <f>IF(tblOrders[[#This Row],[Sales]]&gt;1000000,"High Value","Standard")</f>
        <v>Standard</v>
      </c>
      <c r="T3910" t="str">
        <f>_xlfn.XLOOKUP(tblOrders[[#This Row],[ProductID]], tblProducts[ProductID], tblProducts[ProductName])</f>
        <v>Product 72</v>
      </c>
      <c r="U3910">
        <f>_xlfn.XLOOKUP(tblOrders[[#This Row],[SalesRepID]], tblSalesreps[RepID], tblSalesreps[Target])</f>
        <v>5886694</v>
      </c>
    </row>
    <row r="3911" spans="1:21">
      <c r="A3911" t="s">
        <v>4708</v>
      </c>
      <c r="B3911" s="7" t="s">
        <v>1567</v>
      </c>
      <c r="C3911" t="s">
        <v>99</v>
      </c>
      <c r="D3911" t="s">
        <v>190</v>
      </c>
      <c r="E3911" t="s">
        <v>105</v>
      </c>
      <c r="F3911" t="s">
        <v>51</v>
      </c>
      <c r="G3911">
        <v>9</v>
      </c>
      <c r="H3911">
        <v>0.2</v>
      </c>
      <c r="I3911" s="2">
        <v>412711.2</v>
      </c>
      <c r="J3911" t="str">
        <f>_xlfn.XLOOKUP(tblOrders[[#This Row],[CustomerID]], tblCustomers[CustomerID], tblCustomers[CustomerName])</f>
        <v>Customer 1</v>
      </c>
      <c r="K3911" t="str">
        <f>_xlfn.XLOOKUP(tblOrders[[#This Row],[CustomerID]], tblCustomers[CustomerID], tblCustomers[Segment])</f>
        <v>SME</v>
      </c>
      <c r="L3911" t="str">
        <f>_xlfn.XLOOKUP(tblOrders[[#This Row],[ProductID]], tblProducts[ProductID], tblProducts[Category])</f>
        <v>Furniture</v>
      </c>
      <c r="M3911">
        <f>_xlfn.XLOOKUP(tblOrders[[#This Row],[ProductID]], tblProducts[ProductID], tblProducts[CostPrice])</f>
        <v>47272</v>
      </c>
      <c r="N3911">
        <f>tblOrders[[#This Row],[Sales]]-(tblOrders[[#This Row],[CostPrice]]*tblOrders[[#This Row],[Quantity]])</f>
        <v>-12736.799999999988</v>
      </c>
      <c r="O3911" t="str">
        <f>TEXT(tblOrders[[#This Row],[Date]],"mmm-yyyy")</f>
        <v>Nov-2025</v>
      </c>
      <c r="P3911" t="str">
        <f>_xlfn.XLOOKUP(tblOrders[[#This Row],[OrderID]], tblReturns[OrderID], tblReturns[Returned])</f>
        <v>No</v>
      </c>
      <c r="Q3911" t="str">
        <f>_xlfn.XLOOKUP(tblOrders[[#This Row],[OrderID]], tblShipping[OrderID], tblShipping[ShipMode])</f>
        <v>Standard</v>
      </c>
      <c r="R3911" t="str">
        <f>IFERROR(_xlfn.XLOOKUP(A3910, tblCustomers[CustomerID], tblCustomers[CustomerName]), "Not Found")</f>
        <v>Not Found</v>
      </c>
      <c r="S3911" t="str">
        <f>IF(tblOrders[[#This Row],[Sales]]&gt;1000000,"High Value","Standard")</f>
        <v>Standard</v>
      </c>
      <c r="T3911" t="str">
        <f>_xlfn.XLOOKUP(tblOrders[[#This Row],[ProductID]], tblProducts[ProductID], tblProducts[ProductName])</f>
        <v>Product 33</v>
      </c>
      <c r="U3911">
        <f>_xlfn.XLOOKUP(tblOrders[[#This Row],[SalesRepID]], tblSalesreps[RepID], tblSalesreps[Target])</f>
        <v>8698154</v>
      </c>
    </row>
    <row r="3912" spans="1:21">
      <c r="A3912" t="s">
        <v>4709</v>
      </c>
      <c r="B3912" s="7" t="s">
        <v>562</v>
      </c>
      <c r="C3912" t="s">
        <v>1086</v>
      </c>
      <c r="D3912" t="s">
        <v>64</v>
      </c>
      <c r="E3912" t="s">
        <v>165</v>
      </c>
      <c r="F3912" t="s">
        <v>51</v>
      </c>
      <c r="G3912">
        <v>10</v>
      </c>
      <c r="H3912">
        <v>0.05</v>
      </c>
      <c r="I3912" s="2">
        <v>785137</v>
      </c>
      <c r="J3912" t="str">
        <f>_xlfn.XLOOKUP(tblOrders[[#This Row],[CustomerID]], tblCustomers[CustomerID], tblCustomers[CustomerName])</f>
        <v>Customer 242</v>
      </c>
      <c r="K3912" t="str">
        <f>_xlfn.XLOOKUP(tblOrders[[#This Row],[CustomerID]], tblCustomers[CustomerID], tblCustomers[Segment])</f>
        <v>Consumer</v>
      </c>
      <c r="L3912" t="str">
        <f>_xlfn.XLOOKUP(tblOrders[[#This Row],[ProductID]], tblProducts[ProductID], tblProducts[Category])</f>
        <v>Office</v>
      </c>
      <c r="M3912">
        <f>_xlfn.XLOOKUP(tblOrders[[#This Row],[ProductID]], tblProducts[ProductID], tblProducts[CostPrice])</f>
        <v>13311</v>
      </c>
      <c r="N3912">
        <f>tblOrders[[#This Row],[Sales]]-(tblOrders[[#This Row],[CostPrice]]*tblOrders[[#This Row],[Quantity]])</f>
        <v>652027</v>
      </c>
      <c r="O3912" t="str">
        <f>TEXT(tblOrders[[#This Row],[Date]],"mmm-yyyy")</f>
        <v>May-2025</v>
      </c>
      <c r="P3912" t="str">
        <f>_xlfn.XLOOKUP(tblOrders[[#This Row],[OrderID]], tblReturns[OrderID], tblReturns[Returned])</f>
        <v>No</v>
      </c>
      <c r="Q3912" t="str">
        <f>_xlfn.XLOOKUP(tblOrders[[#This Row],[OrderID]], tblShipping[OrderID], tblShipping[ShipMode])</f>
        <v>Pickup</v>
      </c>
      <c r="R3912" t="str">
        <f>IFERROR(_xlfn.XLOOKUP(A3911, tblCustomers[CustomerID], tblCustomers[CustomerName]), "Not Found")</f>
        <v>Not Found</v>
      </c>
      <c r="S3912" t="str">
        <f>IF(tblOrders[[#This Row],[Sales]]&gt;1000000,"High Value","Standard")</f>
        <v>Standard</v>
      </c>
      <c r="T3912" t="str">
        <f>_xlfn.XLOOKUP(tblOrders[[#This Row],[ProductID]], tblProducts[ProductID], tblProducts[ProductName])</f>
        <v>Product 91</v>
      </c>
      <c r="U3912">
        <f>_xlfn.XLOOKUP(tblOrders[[#This Row],[SalesRepID]], tblSalesreps[RepID], tblSalesreps[Target])</f>
        <v>16839910</v>
      </c>
    </row>
    <row r="3913" spans="1:21">
      <c r="A3913" t="s">
        <v>4710</v>
      </c>
      <c r="B3913" s="7" t="s">
        <v>805</v>
      </c>
      <c r="C3913" t="s">
        <v>1155</v>
      </c>
      <c r="D3913" t="s">
        <v>60</v>
      </c>
      <c r="E3913" t="s">
        <v>79</v>
      </c>
      <c r="F3913" t="s">
        <v>88</v>
      </c>
      <c r="G3913">
        <v>8</v>
      </c>
      <c r="H3913">
        <v>0.15</v>
      </c>
      <c r="I3913" s="2">
        <v>469968.4</v>
      </c>
      <c r="J3913" t="str">
        <f>_xlfn.XLOOKUP(tblOrders[[#This Row],[CustomerID]], tblCustomers[CustomerID], tblCustomers[CustomerName])</f>
        <v>Customer 92</v>
      </c>
      <c r="K3913" t="str">
        <f>_xlfn.XLOOKUP(tblOrders[[#This Row],[CustomerID]], tblCustomers[CustomerID], tblCustomers[Segment])</f>
        <v>SME</v>
      </c>
      <c r="L3913" t="str">
        <f>_xlfn.XLOOKUP(tblOrders[[#This Row],[ProductID]], tblProducts[ProductID], tblProducts[Category])</f>
        <v>Office</v>
      </c>
      <c r="M3913">
        <f>_xlfn.XLOOKUP(tblOrders[[#This Row],[ProductID]], tblProducts[ProductID], tblProducts[CostPrice])</f>
        <v>62137</v>
      </c>
      <c r="N3913">
        <f>tblOrders[[#This Row],[Sales]]-(tblOrders[[#This Row],[CostPrice]]*tblOrders[[#This Row],[Quantity]])</f>
        <v>-27127.599999999977</v>
      </c>
      <c r="O3913" t="str">
        <f>TEXT(tblOrders[[#This Row],[Date]],"mmm-yyyy")</f>
        <v>Dec-2025</v>
      </c>
      <c r="P3913" t="str">
        <f>_xlfn.XLOOKUP(tblOrders[[#This Row],[OrderID]], tblReturns[OrderID], tblReturns[Returned])</f>
        <v>No</v>
      </c>
      <c r="Q3913" t="str">
        <f>_xlfn.XLOOKUP(tblOrders[[#This Row],[OrderID]], tblShipping[OrderID], tblShipping[ShipMode])</f>
        <v>Standard</v>
      </c>
      <c r="R3913" t="str">
        <f>IFERROR(_xlfn.XLOOKUP(A3912, tblCustomers[CustomerID], tblCustomers[CustomerName]), "Not Found")</f>
        <v>Not Found</v>
      </c>
      <c r="S3913" t="str">
        <f>IF(tblOrders[[#This Row],[Sales]]&gt;1000000,"High Value","Standard")</f>
        <v>Standard</v>
      </c>
      <c r="T3913" t="str">
        <f>_xlfn.XLOOKUP(tblOrders[[#This Row],[ProductID]], tblProducts[ProductID], tblProducts[ProductName])</f>
        <v>Product 100</v>
      </c>
      <c r="U3913">
        <f>_xlfn.XLOOKUP(tblOrders[[#This Row],[SalesRepID]], tblSalesreps[RepID], tblSalesreps[Target])</f>
        <v>8592536</v>
      </c>
    </row>
    <row r="3914" spans="1:21">
      <c r="A3914" t="s">
        <v>4711</v>
      </c>
      <c r="B3914" s="7" t="s">
        <v>988</v>
      </c>
      <c r="C3914" t="s">
        <v>1079</v>
      </c>
      <c r="D3914" t="s">
        <v>585</v>
      </c>
      <c r="E3914" t="s">
        <v>25</v>
      </c>
      <c r="F3914" t="s">
        <v>14</v>
      </c>
      <c r="G3914">
        <v>9</v>
      </c>
      <c r="H3914">
        <v>0.2</v>
      </c>
      <c r="I3914" s="2">
        <v>1052402.3999999999</v>
      </c>
      <c r="J3914" t="str">
        <f>_xlfn.XLOOKUP(tblOrders[[#This Row],[CustomerID]], tblCustomers[CustomerID], tblCustomers[CustomerName])</f>
        <v>Customer 185</v>
      </c>
      <c r="K3914" t="str">
        <f>_xlfn.XLOOKUP(tblOrders[[#This Row],[CustomerID]], tblCustomers[CustomerID], tblCustomers[Segment])</f>
        <v>Consumer</v>
      </c>
      <c r="L3914" t="str">
        <f>_xlfn.XLOOKUP(tblOrders[[#This Row],[ProductID]], tblProducts[ProductID], tblProducts[Category])</f>
        <v>Office</v>
      </c>
      <c r="M3914">
        <f>_xlfn.XLOOKUP(tblOrders[[#This Row],[ProductID]], tblProducts[ProductID], tblProducts[CostPrice])</f>
        <v>49623</v>
      </c>
      <c r="N3914">
        <f>tblOrders[[#This Row],[Sales]]-(tblOrders[[#This Row],[CostPrice]]*tblOrders[[#This Row],[Quantity]])</f>
        <v>605795.39999999991</v>
      </c>
      <c r="O3914" t="str">
        <f>TEXT(tblOrders[[#This Row],[Date]],"mmm-yyyy")</f>
        <v>Jan-2025</v>
      </c>
      <c r="P3914" t="str">
        <f>_xlfn.XLOOKUP(tblOrders[[#This Row],[OrderID]], tblReturns[OrderID], tblReturns[Returned])</f>
        <v>No</v>
      </c>
      <c r="Q3914" t="str">
        <f>_xlfn.XLOOKUP(tblOrders[[#This Row],[OrderID]], tblShipping[OrderID], tblShipping[ShipMode])</f>
        <v>Standard</v>
      </c>
      <c r="R3914" t="str">
        <f>IFERROR(_xlfn.XLOOKUP(A3913, tblCustomers[CustomerID], tblCustomers[CustomerName]), "Not Found")</f>
        <v>Not Found</v>
      </c>
      <c r="S3914" t="str">
        <f>IF(tblOrders[[#This Row],[Sales]]&gt;1000000,"High Value","Standard")</f>
        <v>High Value</v>
      </c>
      <c r="T3914" t="str">
        <f>_xlfn.XLOOKUP(tblOrders[[#This Row],[ProductID]], tblProducts[ProductID], tblProducts[ProductName])</f>
        <v>Product 54</v>
      </c>
      <c r="U3914">
        <f>_xlfn.XLOOKUP(tblOrders[[#This Row],[SalesRepID]], tblSalesreps[RepID], tblSalesreps[Target])</f>
        <v>7094914</v>
      </c>
    </row>
    <row r="3915" spans="1:21">
      <c r="A3915" t="s">
        <v>4712</v>
      </c>
      <c r="B3915" s="7" t="s">
        <v>595</v>
      </c>
      <c r="C3915" t="s">
        <v>254</v>
      </c>
      <c r="D3915" t="s">
        <v>73</v>
      </c>
      <c r="E3915" t="s">
        <v>45</v>
      </c>
      <c r="F3915" t="s">
        <v>51</v>
      </c>
      <c r="G3915">
        <v>10</v>
      </c>
      <c r="H3915">
        <v>0.1</v>
      </c>
      <c r="I3915" s="2">
        <v>334773</v>
      </c>
      <c r="J3915" t="str">
        <f>_xlfn.XLOOKUP(tblOrders[[#This Row],[CustomerID]], tblCustomers[CustomerID], tblCustomers[CustomerName])</f>
        <v>Customer 59</v>
      </c>
      <c r="K3915" t="str">
        <f>_xlfn.XLOOKUP(tblOrders[[#This Row],[CustomerID]], tblCustomers[CustomerID], tblCustomers[Segment])</f>
        <v>SME</v>
      </c>
      <c r="L3915" t="str">
        <f>_xlfn.XLOOKUP(tblOrders[[#This Row],[ProductID]], tblProducts[ProductID], tblProducts[Category])</f>
        <v>Office</v>
      </c>
      <c r="M3915">
        <f>_xlfn.XLOOKUP(tblOrders[[#This Row],[ProductID]], tblProducts[ProductID], tblProducts[CostPrice])</f>
        <v>28523</v>
      </c>
      <c r="N3915">
        <f>tblOrders[[#This Row],[Sales]]-(tblOrders[[#This Row],[CostPrice]]*tblOrders[[#This Row],[Quantity]])</f>
        <v>49543</v>
      </c>
      <c r="O3915" t="str">
        <f>TEXT(tblOrders[[#This Row],[Date]],"mmm-yyyy")</f>
        <v>Nov-2025</v>
      </c>
      <c r="P3915" t="str">
        <f>_xlfn.XLOOKUP(tblOrders[[#This Row],[OrderID]], tblReturns[OrderID], tblReturns[Returned])</f>
        <v>No</v>
      </c>
      <c r="Q3915" t="str">
        <f>_xlfn.XLOOKUP(tblOrders[[#This Row],[OrderID]], tblShipping[OrderID], tblShipping[ShipMode])</f>
        <v>Pickup</v>
      </c>
      <c r="R3915" t="str">
        <f>IFERROR(_xlfn.XLOOKUP(A3914, tblCustomers[CustomerID], tblCustomers[CustomerName]), "Not Found")</f>
        <v>Not Found</v>
      </c>
      <c r="S3915" t="str">
        <f>IF(tblOrders[[#This Row],[Sales]]&gt;1000000,"High Value","Standard")</f>
        <v>Standard</v>
      </c>
      <c r="T3915" t="str">
        <f>_xlfn.XLOOKUP(tblOrders[[#This Row],[ProductID]], tblProducts[ProductID], tblProducts[ProductName])</f>
        <v>Product 30</v>
      </c>
      <c r="U3915">
        <f>_xlfn.XLOOKUP(tblOrders[[#This Row],[SalesRepID]], tblSalesreps[RepID], tblSalesreps[Target])</f>
        <v>11319839</v>
      </c>
    </row>
    <row r="3916" spans="1:21">
      <c r="A3916" t="s">
        <v>4713</v>
      </c>
      <c r="B3916" s="7" t="s">
        <v>76</v>
      </c>
      <c r="C3916" t="s">
        <v>297</v>
      </c>
      <c r="D3916" t="s">
        <v>513</v>
      </c>
      <c r="E3916" t="s">
        <v>202</v>
      </c>
      <c r="F3916" t="s">
        <v>88</v>
      </c>
      <c r="G3916">
        <v>1</v>
      </c>
      <c r="H3916">
        <v>0</v>
      </c>
      <c r="I3916" s="2">
        <v>14795</v>
      </c>
      <c r="J3916" t="str">
        <f>_xlfn.XLOOKUP(tblOrders[[#This Row],[CustomerID]], tblCustomers[CustomerID], tblCustomers[CustomerName])</f>
        <v>Customer 275</v>
      </c>
      <c r="K3916" t="str">
        <f>_xlfn.XLOOKUP(tblOrders[[#This Row],[CustomerID]], tblCustomers[CustomerID], tblCustomers[Segment])</f>
        <v>SME</v>
      </c>
      <c r="L3916" t="str">
        <f>_xlfn.XLOOKUP(tblOrders[[#This Row],[ProductID]], tblProducts[ProductID], tblProducts[Category])</f>
        <v>Furniture</v>
      </c>
      <c r="M3916">
        <f>_xlfn.XLOOKUP(tblOrders[[#This Row],[ProductID]], tblProducts[ProductID], tblProducts[CostPrice])</f>
        <v>3310</v>
      </c>
      <c r="N3916">
        <f>tblOrders[[#This Row],[Sales]]-(tblOrders[[#This Row],[CostPrice]]*tblOrders[[#This Row],[Quantity]])</f>
        <v>11485</v>
      </c>
      <c r="O3916" t="str">
        <f>TEXT(tblOrders[[#This Row],[Date]],"mmm-yyyy")</f>
        <v>Jun-2025</v>
      </c>
      <c r="P3916" t="str">
        <f>_xlfn.XLOOKUP(tblOrders[[#This Row],[OrderID]], tblReturns[OrderID], tblReturns[Returned])</f>
        <v>No</v>
      </c>
      <c r="Q3916" t="str">
        <f>_xlfn.XLOOKUP(tblOrders[[#This Row],[OrderID]], tblShipping[OrderID], tblShipping[ShipMode])</f>
        <v>Express</v>
      </c>
      <c r="R3916" t="str">
        <f>IFERROR(_xlfn.XLOOKUP(A3915, tblCustomers[CustomerID], tblCustomers[CustomerName]), "Not Found")</f>
        <v>Not Found</v>
      </c>
      <c r="S3916" t="str">
        <f>IF(tblOrders[[#This Row],[Sales]]&gt;1000000,"High Value","Standard")</f>
        <v>Standard</v>
      </c>
      <c r="T3916" t="str">
        <f>_xlfn.XLOOKUP(tblOrders[[#This Row],[ProductID]], tblProducts[ProductID], tblProducts[ProductName])</f>
        <v>Product 5</v>
      </c>
      <c r="U3916">
        <f>_xlfn.XLOOKUP(tblOrders[[#This Row],[SalesRepID]], tblSalesreps[RepID], tblSalesreps[Target])</f>
        <v>10652665</v>
      </c>
    </row>
    <row r="3917" spans="1:21">
      <c r="A3917" t="s">
        <v>4714</v>
      </c>
      <c r="B3917" s="7" t="s">
        <v>506</v>
      </c>
      <c r="C3917" t="s">
        <v>581</v>
      </c>
      <c r="D3917" t="s">
        <v>130</v>
      </c>
      <c r="E3917" t="s">
        <v>105</v>
      </c>
      <c r="F3917" t="s">
        <v>20</v>
      </c>
      <c r="G3917">
        <v>1</v>
      </c>
      <c r="H3917">
        <v>0.1</v>
      </c>
      <c r="I3917" s="2">
        <v>47719.8</v>
      </c>
      <c r="J3917" t="str">
        <f>_xlfn.XLOOKUP(tblOrders[[#This Row],[CustomerID]], tblCustomers[CustomerID], tblCustomers[CustomerName])</f>
        <v>Customer 238</v>
      </c>
      <c r="K3917" t="str">
        <f>_xlfn.XLOOKUP(tblOrders[[#This Row],[CustomerID]], tblCustomers[CustomerID], tblCustomers[Segment])</f>
        <v>Consumer</v>
      </c>
      <c r="L3917" t="str">
        <f>_xlfn.XLOOKUP(tblOrders[[#This Row],[ProductID]], tblProducts[ProductID], tblProducts[Category])</f>
        <v>Home</v>
      </c>
      <c r="M3917">
        <f>_xlfn.XLOOKUP(tblOrders[[#This Row],[ProductID]], tblProducts[ProductID], tblProducts[CostPrice])</f>
        <v>4229</v>
      </c>
      <c r="N3917">
        <f>tblOrders[[#This Row],[Sales]]-(tblOrders[[#This Row],[CostPrice]]*tblOrders[[#This Row],[Quantity]])</f>
        <v>43490.8</v>
      </c>
      <c r="O3917" t="str">
        <f>TEXT(tblOrders[[#This Row],[Date]],"mmm-yyyy")</f>
        <v>Aug-2025</v>
      </c>
      <c r="P3917" t="str">
        <f>_xlfn.XLOOKUP(tblOrders[[#This Row],[OrderID]], tblReturns[OrderID], tblReturns[Returned])</f>
        <v>No</v>
      </c>
      <c r="Q3917" t="str">
        <f>_xlfn.XLOOKUP(tblOrders[[#This Row],[OrderID]], tblShipping[OrderID], tblShipping[ShipMode])</f>
        <v>Express</v>
      </c>
      <c r="R3917" t="str">
        <f>IFERROR(_xlfn.XLOOKUP(A3916, tblCustomers[CustomerID], tblCustomers[CustomerName]), "Not Found")</f>
        <v>Not Found</v>
      </c>
      <c r="S3917" t="str">
        <f>IF(tblOrders[[#This Row],[Sales]]&gt;1000000,"High Value","Standard")</f>
        <v>Standard</v>
      </c>
      <c r="T3917" t="str">
        <f>_xlfn.XLOOKUP(tblOrders[[#This Row],[ProductID]], tblProducts[ProductID], tblProducts[ProductName])</f>
        <v>Product 92</v>
      </c>
      <c r="U3917">
        <f>_xlfn.XLOOKUP(tblOrders[[#This Row],[SalesRepID]], tblSalesreps[RepID], tblSalesreps[Target])</f>
        <v>8698154</v>
      </c>
    </row>
    <row r="3918" spans="1:21">
      <c r="A3918" t="s">
        <v>4715</v>
      </c>
      <c r="B3918" s="7" t="s">
        <v>153</v>
      </c>
      <c r="C3918" t="s">
        <v>916</v>
      </c>
      <c r="D3918" t="s">
        <v>145</v>
      </c>
      <c r="E3918" t="s">
        <v>13</v>
      </c>
      <c r="F3918" t="s">
        <v>51</v>
      </c>
      <c r="G3918">
        <v>5</v>
      </c>
      <c r="H3918">
        <v>0.05</v>
      </c>
      <c r="I3918" s="2">
        <v>324092.5</v>
      </c>
      <c r="J3918" t="str">
        <f>_xlfn.XLOOKUP(tblOrders[[#This Row],[CustomerID]], tblCustomers[CustomerID], tblCustomers[CustomerName])</f>
        <v>Customer 60</v>
      </c>
      <c r="K3918" t="str">
        <f>_xlfn.XLOOKUP(tblOrders[[#This Row],[CustomerID]], tblCustomers[CustomerID], tblCustomers[Segment])</f>
        <v>Consumer</v>
      </c>
      <c r="L3918" t="str">
        <f>_xlfn.XLOOKUP(tblOrders[[#This Row],[ProductID]], tblProducts[ProductID], tblProducts[Category])</f>
        <v>Furniture</v>
      </c>
      <c r="M3918">
        <f>_xlfn.XLOOKUP(tblOrders[[#This Row],[ProductID]], tblProducts[ProductID], tblProducts[CostPrice])</f>
        <v>55764</v>
      </c>
      <c r="N3918">
        <f>tblOrders[[#This Row],[Sales]]-(tblOrders[[#This Row],[CostPrice]]*tblOrders[[#This Row],[Quantity]])</f>
        <v>45272.5</v>
      </c>
      <c r="O3918" t="str">
        <f>TEXT(tblOrders[[#This Row],[Date]],"mmm-yyyy")</f>
        <v>Jun-2025</v>
      </c>
      <c r="P3918" t="str">
        <f>_xlfn.XLOOKUP(tblOrders[[#This Row],[OrderID]], tblReturns[OrderID], tblReturns[Returned])</f>
        <v>No</v>
      </c>
      <c r="Q3918" t="str">
        <f>_xlfn.XLOOKUP(tblOrders[[#This Row],[OrderID]], tblShipping[OrderID], tblShipping[ShipMode])</f>
        <v>Express</v>
      </c>
      <c r="R3918" t="str">
        <f>IFERROR(_xlfn.XLOOKUP(A3917, tblCustomers[CustomerID], tblCustomers[CustomerName]), "Not Found")</f>
        <v>Not Found</v>
      </c>
      <c r="S3918" t="str">
        <f>IF(tblOrders[[#This Row],[Sales]]&gt;1000000,"High Value","Standard")</f>
        <v>Standard</v>
      </c>
      <c r="T3918" t="str">
        <f>_xlfn.XLOOKUP(tblOrders[[#This Row],[ProductID]], tblProducts[ProductID], tblProducts[ProductName])</f>
        <v>Product 89</v>
      </c>
      <c r="U3918">
        <f>_xlfn.XLOOKUP(tblOrders[[#This Row],[SalesRepID]], tblSalesreps[RepID], tblSalesreps[Target])</f>
        <v>11852878</v>
      </c>
    </row>
    <row r="3919" spans="1:21">
      <c r="A3919" t="s">
        <v>4716</v>
      </c>
      <c r="B3919" s="7" t="s">
        <v>619</v>
      </c>
      <c r="C3919" t="s">
        <v>901</v>
      </c>
      <c r="D3919" t="s">
        <v>546</v>
      </c>
      <c r="E3919" t="s">
        <v>105</v>
      </c>
      <c r="F3919" t="s">
        <v>20</v>
      </c>
      <c r="G3919">
        <v>10</v>
      </c>
      <c r="H3919">
        <v>0</v>
      </c>
      <c r="I3919" s="2">
        <v>60040</v>
      </c>
      <c r="J3919" t="str">
        <f>_xlfn.XLOOKUP(tblOrders[[#This Row],[CustomerID]], tblCustomers[CustomerID], tblCustomers[CustomerName])</f>
        <v>Customer 130</v>
      </c>
      <c r="K3919" t="str">
        <f>_xlfn.XLOOKUP(tblOrders[[#This Row],[CustomerID]], tblCustomers[CustomerID], tblCustomers[Segment])</f>
        <v>Consumer</v>
      </c>
      <c r="L3919" t="str">
        <f>_xlfn.XLOOKUP(tblOrders[[#This Row],[ProductID]], tblProducts[ProductID], tblProducts[Category])</f>
        <v>Home</v>
      </c>
      <c r="M3919">
        <f>_xlfn.XLOOKUP(tblOrders[[#This Row],[ProductID]], tblProducts[ProductID], tblProducts[CostPrice])</f>
        <v>51783</v>
      </c>
      <c r="N3919">
        <f>tblOrders[[#This Row],[Sales]]-(tblOrders[[#This Row],[CostPrice]]*tblOrders[[#This Row],[Quantity]])</f>
        <v>-457790</v>
      </c>
      <c r="O3919" t="str">
        <f>TEXT(tblOrders[[#This Row],[Date]],"mmm-yyyy")</f>
        <v>Mar-2025</v>
      </c>
      <c r="P3919" t="str">
        <f>_xlfn.XLOOKUP(tblOrders[[#This Row],[OrderID]], tblReturns[OrderID], tblReturns[Returned])</f>
        <v>No</v>
      </c>
      <c r="Q3919" t="str">
        <f>_xlfn.XLOOKUP(tblOrders[[#This Row],[OrderID]], tblShipping[OrderID], tblShipping[ShipMode])</f>
        <v>Standard</v>
      </c>
      <c r="R3919" t="str">
        <f>IFERROR(_xlfn.XLOOKUP(A3918, tblCustomers[CustomerID], tblCustomers[CustomerName]), "Not Found")</f>
        <v>Not Found</v>
      </c>
      <c r="S3919" t="str">
        <f>IF(tblOrders[[#This Row],[Sales]]&gt;1000000,"High Value","Standard")</f>
        <v>Standard</v>
      </c>
      <c r="T3919" t="str">
        <f>_xlfn.XLOOKUP(tblOrders[[#This Row],[ProductID]], tblProducts[ProductID], tblProducts[ProductName])</f>
        <v>Product 14</v>
      </c>
      <c r="U3919">
        <f>_xlfn.XLOOKUP(tblOrders[[#This Row],[SalesRepID]], tblSalesreps[RepID], tblSalesreps[Target])</f>
        <v>8698154</v>
      </c>
    </row>
    <row r="3920" spans="1:21">
      <c r="A3920" t="s">
        <v>4717</v>
      </c>
      <c r="B3920" s="7" t="s">
        <v>1399</v>
      </c>
      <c r="C3920" t="s">
        <v>759</v>
      </c>
      <c r="D3920" t="s">
        <v>397</v>
      </c>
      <c r="E3920" t="s">
        <v>119</v>
      </c>
      <c r="F3920" t="s">
        <v>51</v>
      </c>
      <c r="G3920">
        <v>4</v>
      </c>
      <c r="H3920">
        <v>0.2</v>
      </c>
      <c r="I3920" s="2">
        <v>398195.20000000001</v>
      </c>
      <c r="J3920" t="str">
        <f>_xlfn.XLOOKUP(tblOrders[[#This Row],[CustomerID]], tblCustomers[CustomerID], tblCustomers[CustomerName])</f>
        <v>Customer 74</v>
      </c>
      <c r="K3920" t="str">
        <f>_xlfn.XLOOKUP(tblOrders[[#This Row],[CustomerID]], tblCustomers[CustomerID], tblCustomers[Segment])</f>
        <v>Corporate</v>
      </c>
      <c r="L3920" t="str">
        <f>_xlfn.XLOOKUP(tblOrders[[#This Row],[ProductID]], tblProducts[ProductID], tblProducts[Category])</f>
        <v>Electronics</v>
      </c>
      <c r="M3920">
        <f>_xlfn.XLOOKUP(tblOrders[[#This Row],[ProductID]], tblProducts[ProductID], tblProducts[CostPrice])</f>
        <v>13474</v>
      </c>
      <c r="N3920">
        <f>tblOrders[[#This Row],[Sales]]-(tblOrders[[#This Row],[CostPrice]]*tblOrders[[#This Row],[Quantity]])</f>
        <v>344299.2</v>
      </c>
      <c r="O3920" t="str">
        <f>TEXT(tblOrders[[#This Row],[Date]],"mmm-yyyy")</f>
        <v>Jun-2025</v>
      </c>
      <c r="P3920" t="str">
        <f>_xlfn.XLOOKUP(tblOrders[[#This Row],[OrderID]], tblReturns[OrderID], tblReturns[Returned])</f>
        <v>No</v>
      </c>
      <c r="Q3920" t="str">
        <f>_xlfn.XLOOKUP(tblOrders[[#This Row],[OrderID]], tblShipping[OrderID], tblShipping[ShipMode])</f>
        <v>Standard</v>
      </c>
      <c r="R3920" t="str">
        <f>IFERROR(_xlfn.XLOOKUP(A3919, tblCustomers[CustomerID], tblCustomers[CustomerName]), "Not Found")</f>
        <v>Not Found</v>
      </c>
      <c r="S3920" t="str">
        <f>IF(tblOrders[[#This Row],[Sales]]&gt;1000000,"High Value","Standard")</f>
        <v>Standard</v>
      </c>
      <c r="T3920" t="str">
        <f>_xlfn.XLOOKUP(tblOrders[[#This Row],[ProductID]], tblProducts[ProductID], tblProducts[ProductName])</f>
        <v>Product 27</v>
      </c>
      <c r="U3920">
        <f>_xlfn.XLOOKUP(tblOrders[[#This Row],[SalesRepID]], tblSalesreps[RepID], tblSalesreps[Target])</f>
        <v>5886694</v>
      </c>
    </row>
    <row r="3921" spans="1:21">
      <c r="A3921" t="s">
        <v>4718</v>
      </c>
      <c r="B3921" s="7" t="s">
        <v>1961</v>
      </c>
      <c r="C3921" t="s">
        <v>681</v>
      </c>
      <c r="D3921" t="s">
        <v>321</v>
      </c>
      <c r="E3921" t="s">
        <v>19</v>
      </c>
      <c r="F3921" t="s">
        <v>88</v>
      </c>
      <c r="G3921">
        <v>1</v>
      </c>
      <c r="H3921">
        <v>0.05</v>
      </c>
      <c r="I3921" s="2">
        <v>135926</v>
      </c>
      <c r="J3921" t="str">
        <f>_xlfn.XLOOKUP(tblOrders[[#This Row],[CustomerID]], tblCustomers[CustomerID], tblCustomers[CustomerName])</f>
        <v>Customer 88</v>
      </c>
      <c r="K3921" t="str">
        <f>_xlfn.XLOOKUP(tblOrders[[#This Row],[CustomerID]], tblCustomers[CustomerID], tblCustomers[Segment])</f>
        <v>SME</v>
      </c>
      <c r="L3921" t="str">
        <f>_xlfn.XLOOKUP(tblOrders[[#This Row],[ProductID]], tblProducts[ProductID], tblProducts[Category])</f>
        <v>Home</v>
      </c>
      <c r="M3921">
        <f>_xlfn.XLOOKUP(tblOrders[[#This Row],[ProductID]], tblProducts[ProductID], tblProducts[CostPrice])</f>
        <v>70588</v>
      </c>
      <c r="N3921">
        <f>tblOrders[[#This Row],[Sales]]-(tblOrders[[#This Row],[CostPrice]]*tblOrders[[#This Row],[Quantity]])</f>
        <v>65338</v>
      </c>
      <c r="O3921" t="str">
        <f>TEXT(tblOrders[[#This Row],[Date]],"mmm-yyyy")</f>
        <v>Dec-2025</v>
      </c>
      <c r="P3921" t="str">
        <f>_xlfn.XLOOKUP(tblOrders[[#This Row],[OrderID]], tblReturns[OrderID], tblReturns[Returned])</f>
        <v>No</v>
      </c>
      <c r="Q3921" t="str">
        <f>_xlfn.XLOOKUP(tblOrders[[#This Row],[OrderID]], tblShipping[OrderID], tblShipping[ShipMode])</f>
        <v>Pickup</v>
      </c>
      <c r="R3921" t="str">
        <f>IFERROR(_xlfn.XLOOKUP(A3920, tblCustomers[CustomerID], tblCustomers[CustomerName]), "Not Found")</f>
        <v>Not Found</v>
      </c>
      <c r="S3921" t="str">
        <f>IF(tblOrders[[#This Row],[Sales]]&gt;1000000,"High Value","Standard")</f>
        <v>Standard</v>
      </c>
      <c r="T3921" t="str">
        <f>_xlfn.XLOOKUP(tblOrders[[#This Row],[ProductID]], tblProducts[ProductID], tblProducts[ProductName])</f>
        <v>Product 95</v>
      </c>
      <c r="U3921">
        <f>_xlfn.XLOOKUP(tblOrders[[#This Row],[SalesRepID]], tblSalesreps[RepID], tblSalesreps[Target])</f>
        <v>11347243</v>
      </c>
    </row>
    <row r="3922" spans="1:21">
      <c r="A3922" t="s">
        <v>4719</v>
      </c>
      <c r="B3922" s="7" t="s">
        <v>28</v>
      </c>
      <c r="C3922" t="s">
        <v>1223</v>
      </c>
      <c r="D3922" t="s">
        <v>597</v>
      </c>
      <c r="E3922" t="s">
        <v>35</v>
      </c>
      <c r="F3922" t="s">
        <v>51</v>
      </c>
      <c r="G3922">
        <v>5</v>
      </c>
      <c r="H3922">
        <v>0</v>
      </c>
      <c r="I3922" s="2">
        <v>717160</v>
      </c>
      <c r="J3922" t="str">
        <f>_xlfn.XLOOKUP(tblOrders[[#This Row],[CustomerID]], tblCustomers[CustomerID], tblCustomers[CustomerName])</f>
        <v>Customer 164</v>
      </c>
      <c r="K3922" t="str">
        <f>_xlfn.XLOOKUP(tblOrders[[#This Row],[CustomerID]], tblCustomers[CustomerID], tblCustomers[Segment])</f>
        <v>Consumer</v>
      </c>
      <c r="L3922" t="str">
        <f>_xlfn.XLOOKUP(tblOrders[[#This Row],[ProductID]], tblProducts[ProductID], tblProducts[Category])</f>
        <v>Electronics</v>
      </c>
      <c r="M3922">
        <f>_xlfn.XLOOKUP(tblOrders[[#This Row],[ProductID]], tblProducts[ProductID], tblProducts[CostPrice])</f>
        <v>35454</v>
      </c>
      <c r="N3922">
        <f>tblOrders[[#This Row],[Sales]]-(tblOrders[[#This Row],[CostPrice]]*tblOrders[[#This Row],[Quantity]])</f>
        <v>539890</v>
      </c>
      <c r="O3922" t="str">
        <f>TEXT(tblOrders[[#This Row],[Date]],"mmm-yyyy")</f>
        <v>Aug-2025</v>
      </c>
      <c r="P3922" t="str">
        <f>_xlfn.XLOOKUP(tblOrders[[#This Row],[OrderID]], tblReturns[OrderID], tblReturns[Returned])</f>
        <v>Yes</v>
      </c>
      <c r="Q3922" t="str">
        <f>_xlfn.XLOOKUP(tblOrders[[#This Row],[OrderID]], tblShipping[OrderID], tblShipping[ShipMode])</f>
        <v>Standard</v>
      </c>
      <c r="R3922" t="str">
        <f>IFERROR(_xlfn.XLOOKUP(A3921, tblCustomers[CustomerID], tblCustomers[CustomerName]), "Not Found")</f>
        <v>Not Found</v>
      </c>
      <c r="S3922" t="str">
        <f>IF(tblOrders[[#This Row],[Sales]]&gt;1000000,"High Value","Standard")</f>
        <v>Standard</v>
      </c>
      <c r="T3922" t="str">
        <f>_xlfn.XLOOKUP(tblOrders[[#This Row],[ProductID]], tblProducts[ProductID], tblProducts[ProductName])</f>
        <v>Product 28</v>
      </c>
      <c r="U3922">
        <f>_xlfn.XLOOKUP(tblOrders[[#This Row],[SalesRepID]], tblSalesreps[RepID], tblSalesreps[Target])</f>
        <v>19619177</v>
      </c>
    </row>
    <row r="3923" spans="1:21">
      <c r="A3923" t="s">
        <v>4720</v>
      </c>
      <c r="B3923" s="7" t="s">
        <v>856</v>
      </c>
      <c r="C3923" t="s">
        <v>2795</v>
      </c>
      <c r="D3923" t="s">
        <v>352</v>
      </c>
      <c r="E3923" t="s">
        <v>165</v>
      </c>
      <c r="F3923" t="s">
        <v>51</v>
      </c>
      <c r="G3923">
        <v>9</v>
      </c>
      <c r="H3923">
        <v>0</v>
      </c>
      <c r="I3923" s="2">
        <v>1203399</v>
      </c>
      <c r="J3923" t="str">
        <f>_xlfn.XLOOKUP(tblOrders[[#This Row],[CustomerID]], tblCustomers[CustomerID], tblCustomers[CustomerName])</f>
        <v>Customer 179</v>
      </c>
      <c r="K3923" t="str">
        <f>_xlfn.XLOOKUP(tblOrders[[#This Row],[CustomerID]], tblCustomers[CustomerID], tblCustomers[Segment])</f>
        <v>Corporate</v>
      </c>
      <c r="L3923" t="str">
        <f>_xlfn.XLOOKUP(tblOrders[[#This Row],[ProductID]], tblProducts[ProductID], tblProducts[Category])</f>
        <v>Electronics</v>
      </c>
      <c r="M3923">
        <f>_xlfn.XLOOKUP(tblOrders[[#This Row],[ProductID]], tblProducts[ProductID], tblProducts[CostPrice])</f>
        <v>58522</v>
      </c>
      <c r="N3923">
        <f>tblOrders[[#This Row],[Sales]]-(tblOrders[[#This Row],[CostPrice]]*tblOrders[[#This Row],[Quantity]])</f>
        <v>676701</v>
      </c>
      <c r="O3923" t="str">
        <f>TEXT(tblOrders[[#This Row],[Date]],"mmm-yyyy")</f>
        <v>Jul-2025</v>
      </c>
      <c r="P3923" t="str">
        <f>_xlfn.XLOOKUP(tblOrders[[#This Row],[OrderID]], tblReturns[OrderID], tblReturns[Returned])</f>
        <v>No</v>
      </c>
      <c r="Q3923" t="str">
        <f>_xlfn.XLOOKUP(tblOrders[[#This Row],[OrderID]], tblShipping[OrderID], tblShipping[ShipMode])</f>
        <v>Express</v>
      </c>
      <c r="R3923" t="str">
        <f>IFERROR(_xlfn.XLOOKUP(A3922, tblCustomers[CustomerID], tblCustomers[CustomerName]), "Not Found")</f>
        <v>Not Found</v>
      </c>
      <c r="S3923" t="str">
        <f>IF(tblOrders[[#This Row],[Sales]]&gt;1000000,"High Value","Standard")</f>
        <v>High Value</v>
      </c>
      <c r="T3923" t="str">
        <f>_xlfn.XLOOKUP(tblOrders[[#This Row],[ProductID]], tblProducts[ProductID], tblProducts[ProductName])</f>
        <v>Product 60</v>
      </c>
      <c r="U3923">
        <f>_xlfn.XLOOKUP(tblOrders[[#This Row],[SalesRepID]], tblSalesreps[RepID], tblSalesreps[Target])</f>
        <v>16839910</v>
      </c>
    </row>
    <row r="3924" spans="1:21">
      <c r="A3924" t="s">
        <v>4721</v>
      </c>
      <c r="B3924" s="7" t="s">
        <v>1210</v>
      </c>
      <c r="C3924" t="s">
        <v>692</v>
      </c>
      <c r="D3924" t="s">
        <v>49</v>
      </c>
      <c r="E3924" t="s">
        <v>35</v>
      </c>
      <c r="F3924" t="s">
        <v>26</v>
      </c>
      <c r="G3924">
        <v>4</v>
      </c>
      <c r="H3924">
        <v>0.1</v>
      </c>
      <c r="I3924" s="2">
        <v>532479.6</v>
      </c>
      <c r="J3924" t="str">
        <f>_xlfn.XLOOKUP(tblOrders[[#This Row],[CustomerID]], tblCustomers[CustomerID], tblCustomers[CustomerName])</f>
        <v>Customer 248</v>
      </c>
      <c r="K3924" t="str">
        <f>_xlfn.XLOOKUP(tblOrders[[#This Row],[CustomerID]], tblCustomers[CustomerID], tblCustomers[Segment])</f>
        <v>Consumer</v>
      </c>
      <c r="L3924" t="str">
        <f>_xlfn.XLOOKUP(tblOrders[[#This Row],[ProductID]], tblProducts[ProductID], tblProducts[Category])</f>
        <v>Home</v>
      </c>
      <c r="M3924">
        <f>_xlfn.XLOOKUP(tblOrders[[#This Row],[ProductID]], tblProducts[ProductID], tblProducts[CostPrice])</f>
        <v>71372</v>
      </c>
      <c r="N3924">
        <f>tblOrders[[#This Row],[Sales]]-(tblOrders[[#This Row],[CostPrice]]*tblOrders[[#This Row],[Quantity]])</f>
        <v>246991.59999999998</v>
      </c>
      <c r="O3924" t="str">
        <f>TEXT(tblOrders[[#This Row],[Date]],"mmm-yyyy")</f>
        <v>Jan-2025</v>
      </c>
      <c r="P3924" t="str">
        <f>_xlfn.XLOOKUP(tblOrders[[#This Row],[OrderID]], tblReturns[OrderID], tblReturns[Returned])</f>
        <v>No</v>
      </c>
      <c r="Q3924" t="str">
        <f>_xlfn.XLOOKUP(tblOrders[[#This Row],[OrderID]], tblShipping[OrderID], tblShipping[ShipMode])</f>
        <v>Standard</v>
      </c>
      <c r="R3924" t="str">
        <f>IFERROR(_xlfn.XLOOKUP(A3923, tblCustomers[CustomerID], tblCustomers[CustomerName]), "Not Found")</f>
        <v>Not Found</v>
      </c>
      <c r="S3924" t="str">
        <f>IF(tblOrders[[#This Row],[Sales]]&gt;1000000,"High Value","Standard")</f>
        <v>Standard</v>
      </c>
      <c r="T3924" t="str">
        <f>_xlfn.XLOOKUP(tblOrders[[#This Row],[ProductID]], tblProducts[ProductID], tblProducts[ProductName])</f>
        <v>Product 51</v>
      </c>
      <c r="U3924">
        <f>_xlfn.XLOOKUP(tblOrders[[#This Row],[SalesRepID]], tblSalesreps[RepID], tblSalesreps[Target])</f>
        <v>19619177</v>
      </c>
    </row>
    <row r="3925" spans="1:21">
      <c r="A3925" t="s">
        <v>4722</v>
      </c>
      <c r="B3925" s="7" t="s">
        <v>927</v>
      </c>
      <c r="C3925" t="s">
        <v>470</v>
      </c>
      <c r="D3925" t="s">
        <v>352</v>
      </c>
      <c r="E3925" t="s">
        <v>74</v>
      </c>
      <c r="F3925" t="s">
        <v>20</v>
      </c>
      <c r="G3925">
        <v>6</v>
      </c>
      <c r="H3925">
        <v>0.05</v>
      </c>
      <c r="I3925" s="2">
        <v>114666.9</v>
      </c>
      <c r="J3925" t="str">
        <f>_xlfn.XLOOKUP(tblOrders[[#This Row],[CustomerID]], tblCustomers[CustomerID], tblCustomers[CustomerName])</f>
        <v>Customer 276</v>
      </c>
      <c r="K3925" t="str">
        <f>_xlfn.XLOOKUP(tblOrders[[#This Row],[CustomerID]], tblCustomers[CustomerID], tblCustomers[Segment])</f>
        <v>Consumer</v>
      </c>
      <c r="L3925" t="str">
        <f>_xlfn.XLOOKUP(tblOrders[[#This Row],[ProductID]], tblProducts[ProductID], tblProducts[Category])</f>
        <v>Electronics</v>
      </c>
      <c r="M3925">
        <f>_xlfn.XLOOKUP(tblOrders[[#This Row],[ProductID]], tblProducts[ProductID], tblProducts[CostPrice])</f>
        <v>58522</v>
      </c>
      <c r="N3925">
        <f>tblOrders[[#This Row],[Sales]]-(tblOrders[[#This Row],[CostPrice]]*tblOrders[[#This Row],[Quantity]])</f>
        <v>-236465.1</v>
      </c>
      <c r="O3925" t="str">
        <f>TEXT(tblOrders[[#This Row],[Date]],"mmm-yyyy")</f>
        <v>Apr-2025</v>
      </c>
      <c r="P3925" t="str">
        <f>_xlfn.XLOOKUP(tblOrders[[#This Row],[OrderID]], tblReturns[OrderID], tblReturns[Returned])</f>
        <v>Yes</v>
      </c>
      <c r="Q3925" t="str">
        <f>_xlfn.XLOOKUP(tblOrders[[#This Row],[OrderID]], tblShipping[OrderID], tblShipping[ShipMode])</f>
        <v>Express</v>
      </c>
      <c r="R3925" t="str">
        <f>IFERROR(_xlfn.XLOOKUP(A3924, tblCustomers[CustomerID], tblCustomers[CustomerName]), "Not Found")</f>
        <v>Not Found</v>
      </c>
      <c r="S3925" t="str">
        <f>IF(tblOrders[[#This Row],[Sales]]&gt;1000000,"High Value","Standard")</f>
        <v>Standard</v>
      </c>
      <c r="T3925" t="str">
        <f>_xlfn.XLOOKUP(tblOrders[[#This Row],[ProductID]], tblProducts[ProductID], tblProducts[ProductName])</f>
        <v>Product 60</v>
      </c>
      <c r="U3925">
        <f>_xlfn.XLOOKUP(tblOrders[[#This Row],[SalesRepID]], tblSalesreps[RepID], tblSalesreps[Target])</f>
        <v>7254801</v>
      </c>
    </row>
    <row r="3926" spans="1:21">
      <c r="A3926" t="s">
        <v>4723</v>
      </c>
      <c r="B3926" s="7" t="s">
        <v>657</v>
      </c>
      <c r="C3926" t="s">
        <v>29</v>
      </c>
      <c r="D3926" t="s">
        <v>744</v>
      </c>
      <c r="E3926" t="s">
        <v>105</v>
      </c>
      <c r="F3926" t="s">
        <v>20</v>
      </c>
      <c r="G3926">
        <v>1</v>
      </c>
      <c r="H3926">
        <v>0.1</v>
      </c>
      <c r="I3926" s="2">
        <v>26586</v>
      </c>
      <c r="J3926" t="str">
        <f>_xlfn.XLOOKUP(tblOrders[[#This Row],[CustomerID]], tblCustomers[CustomerID], tblCustomers[CustomerName])</f>
        <v>Customer 163</v>
      </c>
      <c r="K3926" t="str">
        <f>_xlfn.XLOOKUP(tblOrders[[#This Row],[CustomerID]], tblCustomers[CustomerID], tblCustomers[Segment])</f>
        <v>Corporate</v>
      </c>
      <c r="L3926" t="str">
        <f>_xlfn.XLOOKUP(tblOrders[[#This Row],[ProductID]], tblProducts[ProductID], tblProducts[Category])</f>
        <v>Electronics</v>
      </c>
      <c r="M3926">
        <f>_xlfn.XLOOKUP(tblOrders[[#This Row],[ProductID]], tblProducts[ProductID], tblProducts[CostPrice])</f>
        <v>37361</v>
      </c>
      <c r="N3926">
        <f>tblOrders[[#This Row],[Sales]]-(tblOrders[[#This Row],[CostPrice]]*tblOrders[[#This Row],[Quantity]])</f>
        <v>-10775</v>
      </c>
      <c r="O3926" t="str">
        <f>TEXT(tblOrders[[#This Row],[Date]],"mmm-yyyy")</f>
        <v>Dec-2025</v>
      </c>
      <c r="P3926" t="str">
        <f>_xlfn.XLOOKUP(tblOrders[[#This Row],[OrderID]], tblReturns[OrderID], tblReturns[Returned])</f>
        <v>No</v>
      </c>
      <c r="Q3926" t="str">
        <f>_xlfn.XLOOKUP(tblOrders[[#This Row],[OrderID]], tblShipping[OrderID], tblShipping[ShipMode])</f>
        <v>Standard</v>
      </c>
      <c r="R3926" t="str">
        <f>IFERROR(_xlfn.XLOOKUP(A3925, tblCustomers[CustomerID], tblCustomers[CustomerName]), "Not Found")</f>
        <v>Not Found</v>
      </c>
      <c r="S3926" t="str">
        <f>IF(tblOrders[[#This Row],[Sales]]&gt;1000000,"High Value","Standard")</f>
        <v>Standard</v>
      </c>
      <c r="T3926" t="str">
        <f>_xlfn.XLOOKUP(tblOrders[[#This Row],[ProductID]], tblProducts[ProductID], tblProducts[ProductName])</f>
        <v>Product 72</v>
      </c>
      <c r="U3926">
        <f>_xlfn.XLOOKUP(tblOrders[[#This Row],[SalesRepID]], tblSalesreps[RepID], tblSalesreps[Target])</f>
        <v>8698154</v>
      </c>
    </row>
    <row r="3927" spans="1:21">
      <c r="A3927" t="s">
        <v>4724</v>
      </c>
      <c r="B3927" s="7" t="s">
        <v>780</v>
      </c>
      <c r="C3927" t="s">
        <v>231</v>
      </c>
      <c r="D3927" t="s">
        <v>585</v>
      </c>
      <c r="E3927" t="s">
        <v>205</v>
      </c>
      <c r="F3927" t="s">
        <v>51</v>
      </c>
      <c r="G3927">
        <v>3</v>
      </c>
      <c r="H3927">
        <v>0.05</v>
      </c>
      <c r="I3927" s="2">
        <v>329180.7</v>
      </c>
      <c r="J3927" t="str">
        <f>_xlfn.XLOOKUP(tblOrders[[#This Row],[CustomerID]], tblCustomers[CustomerID], tblCustomers[CustomerName])</f>
        <v>Customer 28</v>
      </c>
      <c r="K3927" t="str">
        <f>_xlfn.XLOOKUP(tblOrders[[#This Row],[CustomerID]], tblCustomers[CustomerID], tblCustomers[Segment])</f>
        <v>SME</v>
      </c>
      <c r="L3927" t="str">
        <f>_xlfn.XLOOKUP(tblOrders[[#This Row],[ProductID]], tblProducts[ProductID], tblProducts[Category])</f>
        <v>Office</v>
      </c>
      <c r="M3927">
        <f>_xlfn.XLOOKUP(tblOrders[[#This Row],[ProductID]], tblProducts[ProductID], tblProducts[CostPrice])</f>
        <v>49623</v>
      </c>
      <c r="N3927">
        <f>tblOrders[[#This Row],[Sales]]-(tblOrders[[#This Row],[CostPrice]]*tblOrders[[#This Row],[Quantity]])</f>
        <v>180311.7</v>
      </c>
      <c r="O3927" t="str">
        <f>TEXT(tblOrders[[#This Row],[Date]],"mmm-yyyy")</f>
        <v>Dec-2025</v>
      </c>
      <c r="P3927" t="str">
        <f>_xlfn.XLOOKUP(tblOrders[[#This Row],[OrderID]], tblReturns[OrderID], tblReturns[Returned])</f>
        <v>No</v>
      </c>
      <c r="Q3927" t="str">
        <f>_xlfn.XLOOKUP(tblOrders[[#This Row],[OrderID]], tblShipping[OrderID], tblShipping[ShipMode])</f>
        <v>Standard</v>
      </c>
      <c r="R3927" t="str">
        <f>IFERROR(_xlfn.XLOOKUP(A3926, tblCustomers[CustomerID], tblCustomers[CustomerName]), "Not Found")</f>
        <v>Not Found</v>
      </c>
      <c r="S3927" t="str">
        <f>IF(tblOrders[[#This Row],[Sales]]&gt;1000000,"High Value","Standard")</f>
        <v>Standard</v>
      </c>
      <c r="T3927" t="str">
        <f>_xlfn.XLOOKUP(tblOrders[[#This Row],[ProductID]], tblProducts[ProductID], tblProducts[ProductName])</f>
        <v>Product 54</v>
      </c>
      <c r="U3927">
        <f>_xlfn.XLOOKUP(tblOrders[[#This Row],[SalesRepID]], tblSalesreps[RepID], tblSalesreps[Target])</f>
        <v>16246424</v>
      </c>
    </row>
    <row r="3928" spans="1:21">
      <c r="A3928" t="s">
        <v>4725</v>
      </c>
      <c r="B3928" s="7" t="s">
        <v>53</v>
      </c>
      <c r="C3928" t="s">
        <v>1475</v>
      </c>
      <c r="D3928" t="s">
        <v>115</v>
      </c>
      <c r="E3928" t="s">
        <v>56</v>
      </c>
      <c r="F3928" t="s">
        <v>51</v>
      </c>
      <c r="G3928">
        <v>8</v>
      </c>
      <c r="H3928">
        <v>0.2</v>
      </c>
      <c r="I3928" s="2">
        <v>204601.60000000001</v>
      </c>
      <c r="J3928" t="str">
        <f>_xlfn.XLOOKUP(tblOrders[[#This Row],[CustomerID]], tblCustomers[CustomerID], tblCustomers[CustomerName])</f>
        <v>Customer 21</v>
      </c>
      <c r="K3928" t="str">
        <f>_xlfn.XLOOKUP(tblOrders[[#This Row],[CustomerID]], tblCustomers[CustomerID], tblCustomers[Segment])</f>
        <v>Corporate</v>
      </c>
      <c r="L3928" t="str">
        <f>_xlfn.XLOOKUP(tblOrders[[#This Row],[ProductID]], tblProducts[ProductID], tblProducts[Category])</f>
        <v>Electronics</v>
      </c>
      <c r="M3928">
        <f>_xlfn.XLOOKUP(tblOrders[[#This Row],[ProductID]], tblProducts[ProductID], tblProducts[CostPrice])</f>
        <v>66631</v>
      </c>
      <c r="N3928">
        <f>tblOrders[[#This Row],[Sales]]-(tblOrders[[#This Row],[CostPrice]]*tblOrders[[#This Row],[Quantity]])</f>
        <v>-328446.40000000002</v>
      </c>
      <c r="O3928" t="str">
        <f>TEXT(tblOrders[[#This Row],[Date]],"mmm-yyyy")</f>
        <v>Apr-2025</v>
      </c>
      <c r="P3928" t="str">
        <f>_xlfn.XLOOKUP(tblOrders[[#This Row],[OrderID]], tblReturns[OrderID], tblReturns[Returned])</f>
        <v>No</v>
      </c>
      <c r="Q3928" t="str">
        <f>_xlfn.XLOOKUP(tblOrders[[#This Row],[OrderID]], tblShipping[OrderID], tblShipping[ShipMode])</f>
        <v>Express</v>
      </c>
      <c r="R3928" t="str">
        <f>IFERROR(_xlfn.XLOOKUP(A3927, tblCustomers[CustomerID], tblCustomers[CustomerName]), "Not Found")</f>
        <v>Not Found</v>
      </c>
      <c r="S3928" t="str">
        <f>IF(tblOrders[[#This Row],[Sales]]&gt;1000000,"High Value","Standard")</f>
        <v>Standard</v>
      </c>
      <c r="T3928" t="str">
        <f>_xlfn.XLOOKUP(tblOrders[[#This Row],[ProductID]], tblProducts[ProductID], tblProducts[ProductName])</f>
        <v>Product 70</v>
      </c>
      <c r="U3928">
        <f>_xlfn.XLOOKUP(tblOrders[[#This Row],[SalesRepID]], tblSalesreps[RepID], tblSalesreps[Target])</f>
        <v>14265630</v>
      </c>
    </row>
    <row r="3929" spans="1:21">
      <c r="A3929" t="s">
        <v>4726</v>
      </c>
      <c r="B3929" s="7" t="s">
        <v>124</v>
      </c>
      <c r="C3929" t="s">
        <v>386</v>
      </c>
      <c r="D3929" t="s">
        <v>226</v>
      </c>
      <c r="E3929" t="s">
        <v>56</v>
      </c>
      <c r="F3929" t="s">
        <v>51</v>
      </c>
      <c r="G3929">
        <v>9</v>
      </c>
      <c r="H3929">
        <v>0</v>
      </c>
      <c r="I3929" s="2">
        <v>635157</v>
      </c>
      <c r="J3929" t="str">
        <f>_xlfn.XLOOKUP(tblOrders[[#This Row],[CustomerID]], tblCustomers[CustomerID], tblCustomers[CustomerName])</f>
        <v>Customer 170</v>
      </c>
      <c r="K3929" t="str">
        <f>_xlfn.XLOOKUP(tblOrders[[#This Row],[CustomerID]], tblCustomers[CustomerID], tblCustomers[Segment])</f>
        <v>SME</v>
      </c>
      <c r="L3929" t="str">
        <f>_xlfn.XLOOKUP(tblOrders[[#This Row],[ProductID]], tblProducts[ProductID], tblProducts[Category])</f>
        <v>Furniture</v>
      </c>
      <c r="M3929">
        <f>_xlfn.XLOOKUP(tblOrders[[#This Row],[ProductID]], tblProducts[ProductID], tblProducts[CostPrice])</f>
        <v>75432</v>
      </c>
      <c r="N3929">
        <f>tblOrders[[#This Row],[Sales]]-(tblOrders[[#This Row],[CostPrice]]*tblOrders[[#This Row],[Quantity]])</f>
        <v>-43731</v>
      </c>
      <c r="O3929" t="str">
        <f>TEXT(tblOrders[[#This Row],[Date]],"mmm-yyyy")</f>
        <v>Jan-2025</v>
      </c>
      <c r="P3929" t="str">
        <f>_xlfn.XLOOKUP(tblOrders[[#This Row],[OrderID]], tblReturns[OrderID], tblReturns[Returned])</f>
        <v>No</v>
      </c>
      <c r="Q3929" t="str">
        <f>_xlfn.XLOOKUP(tblOrders[[#This Row],[OrderID]], tblShipping[OrderID], tblShipping[ShipMode])</f>
        <v>Pickup</v>
      </c>
      <c r="R3929" t="str">
        <f>IFERROR(_xlfn.XLOOKUP(A3928, tblCustomers[CustomerID], tblCustomers[CustomerName]), "Not Found")</f>
        <v>Not Found</v>
      </c>
      <c r="S3929" t="str">
        <f>IF(tblOrders[[#This Row],[Sales]]&gt;1000000,"High Value","Standard")</f>
        <v>Standard</v>
      </c>
      <c r="T3929" t="str">
        <f>_xlfn.XLOOKUP(tblOrders[[#This Row],[ProductID]], tblProducts[ProductID], tblProducts[ProductName])</f>
        <v>Product 88</v>
      </c>
      <c r="U3929">
        <f>_xlfn.XLOOKUP(tblOrders[[#This Row],[SalesRepID]], tblSalesreps[RepID], tblSalesreps[Target])</f>
        <v>14265630</v>
      </c>
    </row>
    <row r="3930" spans="1:21">
      <c r="A3930" t="s">
        <v>4727</v>
      </c>
      <c r="B3930" s="7" t="s">
        <v>518</v>
      </c>
      <c r="C3930" t="s">
        <v>1352</v>
      </c>
      <c r="D3930" t="s">
        <v>223</v>
      </c>
      <c r="E3930" t="s">
        <v>40</v>
      </c>
      <c r="F3930" t="s">
        <v>20</v>
      </c>
      <c r="G3930">
        <v>6</v>
      </c>
      <c r="H3930">
        <v>0.2</v>
      </c>
      <c r="I3930" s="2">
        <v>684604.8</v>
      </c>
      <c r="J3930" t="str">
        <f>_xlfn.XLOOKUP(tblOrders[[#This Row],[CustomerID]], tblCustomers[CustomerID], tblCustomers[CustomerName])</f>
        <v>Customer 36</v>
      </c>
      <c r="K3930" t="str">
        <f>_xlfn.XLOOKUP(tblOrders[[#This Row],[CustomerID]], tblCustomers[CustomerID], tblCustomers[Segment])</f>
        <v>SME</v>
      </c>
      <c r="L3930" t="str">
        <f>_xlfn.XLOOKUP(tblOrders[[#This Row],[ProductID]], tblProducts[ProductID], tblProducts[Category])</f>
        <v>Office</v>
      </c>
      <c r="M3930">
        <f>_xlfn.XLOOKUP(tblOrders[[#This Row],[ProductID]], tblProducts[ProductID], tblProducts[CostPrice])</f>
        <v>66106</v>
      </c>
      <c r="N3930">
        <f>tblOrders[[#This Row],[Sales]]-(tblOrders[[#This Row],[CostPrice]]*tblOrders[[#This Row],[Quantity]])</f>
        <v>287968.80000000005</v>
      </c>
      <c r="O3930" t="str">
        <f>TEXT(tblOrders[[#This Row],[Date]],"mmm-yyyy")</f>
        <v>Apr-2025</v>
      </c>
      <c r="P3930" t="str">
        <f>_xlfn.XLOOKUP(tblOrders[[#This Row],[OrderID]], tblReturns[OrderID], tblReturns[Returned])</f>
        <v>No</v>
      </c>
      <c r="Q3930" t="str">
        <f>_xlfn.XLOOKUP(tblOrders[[#This Row],[OrderID]], tblShipping[OrderID], tblShipping[ShipMode])</f>
        <v>Express</v>
      </c>
      <c r="R3930" t="str">
        <f>IFERROR(_xlfn.XLOOKUP(A3929, tblCustomers[CustomerID], tblCustomers[CustomerName]), "Not Found")</f>
        <v>Not Found</v>
      </c>
      <c r="S3930" t="str">
        <f>IF(tblOrders[[#This Row],[Sales]]&gt;1000000,"High Value","Standard")</f>
        <v>Standard</v>
      </c>
      <c r="T3930" t="str">
        <f>_xlfn.XLOOKUP(tblOrders[[#This Row],[ProductID]], tblProducts[ProductID], tblProducts[ProductName])</f>
        <v>Product 58</v>
      </c>
      <c r="U3930">
        <f>_xlfn.XLOOKUP(tblOrders[[#This Row],[SalesRepID]], tblSalesreps[RepID], tblSalesreps[Target])</f>
        <v>6291486</v>
      </c>
    </row>
    <row r="3931" spans="1:21">
      <c r="A3931" t="s">
        <v>4728</v>
      </c>
      <c r="B3931" s="7" t="s">
        <v>805</v>
      </c>
      <c r="C3931" t="s">
        <v>852</v>
      </c>
      <c r="D3931" t="s">
        <v>643</v>
      </c>
      <c r="E3931" t="s">
        <v>13</v>
      </c>
      <c r="F3931" t="s">
        <v>20</v>
      </c>
      <c r="G3931">
        <v>5</v>
      </c>
      <c r="H3931">
        <v>0.15</v>
      </c>
      <c r="I3931" s="2">
        <v>115268.5</v>
      </c>
      <c r="J3931" t="str">
        <f>_xlfn.XLOOKUP(tblOrders[[#This Row],[CustomerID]], tblCustomers[CustomerID], tblCustomers[CustomerName])</f>
        <v>Customer 69</v>
      </c>
      <c r="K3931" t="str">
        <f>_xlfn.XLOOKUP(tblOrders[[#This Row],[CustomerID]], tblCustomers[CustomerID], tblCustomers[Segment])</f>
        <v>Consumer</v>
      </c>
      <c r="L3931" t="str">
        <f>_xlfn.XLOOKUP(tblOrders[[#This Row],[ProductID]], tblProducts[ProductID], tblProducts[Category])</f>
        <v>Home</v>
      </c>
      <c r="M3931">
        <f>_xlfn.XLOOKUP(tblOrders[[#This Row],[ProductID]], tblProducts[ProductID], tblProducts[CostPrice])</f>
        <v>77766</v>
      </c>
      <c r="N3931">
        <f>tblOrders[[#This Row],[Sales]]-(tblOrders[[#This Row],[CostPrice]]*tblOrders[[#This Row],[Quantity]])</f>
        <v>-273561.5</v>
      </c>
      <c r="O3931" t="str">
        <f>TEXT(tblOrders[[#This Row],[Date]],"mmm-yyyy")</f>
        <v>Dec-2025</v>
      </c>
      <c r="P3931" t="str">
        <f>_xlfn.XLOOKUP(tblOrders[[#This Row],[OrderID]], tblReturns[OrderID], tblReturns[Returned])</f>
        <v>No</v>
      </c>
      <c r="Q3931" t="str">
        <f>_xlfn.XLOOKUP(tblOrders[[#This Row],[OrderID]], tblShipping[OrderID], tblShipping[ShipMode])</f>
        <v>Pickup</v>
      </c>
      <c r="R3931" t="str">
        <f>IFERROR(_xlfn.XLOOKUP(A3930, tblCustomers[CustomerID], tblCustomers[CustomerName]), "Not Found")</f>
        <v>Not Found</v>
      </c>
      <c r="S3931" t="str">
        <f>IF(tblOrders[[#This Row],[Sales]]&gt;1000000,"High Value","Standard")</f>
        <v>Standard</v>
      </c>
      <c r="T3931" t="str">
        <f>_xlfn.XLOOKUP(tblOrders[[#This Row],[ProductID]], tblProducts[ProductID], tblProducts[ProductName])</f>
        <v>Product 1</v>
      </c>
      <c r="U3931">
        <f>_xlfn.XLOOKUP(tblOrders[[#This Row],[SalesRepID]], tblSalesreps[RepID], tblSalesreps[Target])</f>
        <v>11852878</v>
      </c>
    </row>
    <row r="3932" spans="1:21">
      <c r="A3932" t="s">
        <v>4729</v>
      </c>
      <c r="B3932" s="7" t="s">
        <v>1050</v>
      </c>
      <c r="C3932" t="s">
        <v>540</v>
      </c>
      <c r="D3932" t="s">
        <v>301</v>
      </c>
      <c r="E3932" t="s">
        <v>35</v>
      </c>
      <c r="F3932" t="s">
        <v>51</v>
      </c>
      <c r="G3932">
        <v>5</v>
      </c>
      <c r="H3932">
        <v>0</v>
      </c>
      <c r="I3932" s="2">
        <v>389200</v>
      </c>
      <c r="J3932" t="str">
        <f>_xlfn.XLOOKUP(tblOrders[[#This Row],[CustomerID]], tblCustomers[CustomerID], tblCustomers[CustomerName])</f>
        <v>Customer 103</v>
      </c>
      <c r="K3932" t="str">
        <f>_xlfn.XLOOKUP(tblOrders[[#This Row],[CustomerID]], tblCustomers[CustomerID], tblCustomers[Segment])</f>
        <v>Corporate</v>
      </c>
      <c r="L3932" t="str">
        <f>_xlfn.XLOOKUP(tblOrders[[#This Row],[ProductID]], tblProducts[ProductID], tblProducts[Category])</f>
        <v>Office</v>
      </c>
      <c r="M3932">
        <f>_xlfn.XLOOKUP(tblOrders[[#This Row],[ProductID]], tblProducts[ProductID], tblProducts[CostPrice])</f>
        <v>77841</v>
      </c>
      <c r="N3932">
        <f>tblOrders[[#This Row],[Sales]]-(tblOrders[[#This Row],[CostPrice]]*tblOrders[[#This Row],[Quantity]])</f>
        <v>-5</v>
      </c>
      <c r="O3932" t="str">
        <f>TEXT(tblOrders[[#This Row],[Date]],"mmm-yyyy")</f>
        <v>May-2025</v>
      </c>
      <c r="P3932" t="str">
        <f>_xlfn.XLOOKUP(tblOrders[[#This Row],[OrderID]], tblReturns[OrderID], tblReturns[Returned])</f>
        <v>No</v>
      </c>
      <c r="Q3932" t="str">
        <f>_xlfn.XLOOKUP(tblOrders[[#This Row],[OrderID]], tblShipping[OrderID], tblShipping[ShipMode])</f>
        <v>Standard</v>
      </c>
      <c r="R3932" t="str">
        <f>IFERROR(_xlfn.XLOOKUP(A3931, tblCustomers[CustomerID], tblCustomers[CustomerName]), "Not Found")</f>
        <v>Not Found</v>
      </c>
      <c r="S3932" t="str">
        <f>IF(tblOrders[[#This Row],[Sales]]&gt;1000000,"High Value","Standard")</f>
        <v>Standard</v>
      </c>
      <c r="T3932" t="str">
        <f>_xlfn.XLOOKUP(tblOrders[[#This Row],[ProductID]], tblProducts[ProductID], tblProducts[ProductName])</f>
        <v>Product 98</v>
      </c>
      <c r="U3932">
        <f>_xlfn.XLOOKUP(tblOrders[[#This Row],[SalesRepID]], tblSalesreps[RepID], tblSalesreps[Target])</f>
        <v>19619177</v>
      </c>
    </row>
    <row r="3933" spans="1:21">
      <c r="A3933" t="s">
        <v>4730</v>
      </c>
      <c r="B3933" s="7" t="s">
        <v>1100</v>
      </c>
      <c r="C3933" t="s">
        <v>563</v>
      </c>
      <c r="D3933" t="s">
        <v>174</v>
      </c>
      <c r="E3933" t="s">
        <v>87</v>
      </c>
      <c r="F3933" t="s">
        <v>88</v>
      </c>
      <c r="G3933">
        <v>6</v>
      </c>
      <c r="H3933">
        <v>0.15</v>
      </c>
      <c r="I3933" s="2">
        <v>242979.3</v>
      </c>
      <c r="J3933" t="str">
        <f>_xlfn.XLOOKUP(tblOrders[[#This Row],[CustomerID]], tblCustomers[CustomerID], tblCustomers[CustomerName])</f>
        <v>Customer 65</v>
      </c>
      <c r="K3933" t="str">
        <f>_xlfn.XLOOKUP(tblOrders[[#This Row],[CustomerID]], tblCustomers[CustomerID], tblCustomers[Segment])</f>
        <v>Corporate</v>
      </c>
      <c r="L3933" t="str">
        <f>_xlfn.XLOOKUP(tblOrders[[#This Row],[ProductID]], tblProducts[ProductID], tblProducts[Category])</f>
        <v>Home</v>
      </c>
      <c r="M3933">
        <f>_xlfn.XLOOKUP(tblOrders[[#This Row],[ProductID]], tblProducts[ProductID], tblProducts[CostPrice])</f>
        <v>62348</v>
      </c>
      <c r="N3933">
        <f>tblOrders[[#This Row],[Sales]]-(tblOrders[[#This Row],[CostPrice]]*tblOrders[[#This Row],[Quantity]])</f>
        <v>-131108.70000000001</v>
      </c>
      <c r="O3933" t="str">
        <f>TEXT(tblOrders[[#This Row],[Date]],"mmm-yyyy")</f>
        <v>Oct-2025</v>
      </c>
      <c r="P3933" t="str">
        <f>_xlfn.XLOOKUP(tblOrders[[#This Row],[OrderID]], tblReturns[OrderID], tblReturns[Returned])</f>
        <v>No</v>
      </c>
      <c r="Q3933" t="str">
        <f>_xlfn.XLOOKUP(tblOrders[[#This Row],[OrderID]], tblShipping[OrderID], tblShipping[ShipMode])</f>
        <v>Pickup</v>
      </c>
      <c r="R3933" t="str">
        <f>IFERROR(_xlfn.XLOOKUP(A3932, tblCustomers[CustomerID], tblCustomers[CustomerName]), "Not Found")</f>
        <v>Not Found</v>
      </c>
      <c r="S3933" t="str">
        <f>IF(tblOrders[[#This Row],[Sales]]&gt;1000000,"High Value","Standard")</f>
        <v>Standard</v>
      </c>
      <c r="T3933" t="str">
        <f>_xlfn.XLOOKUP(tblOrders[[#This Row],[ProductID]], tblProducts[ProductID], tblProducts[ProductName])</f>
        <v>Product 64</v>
      </c>
      <c r="U3933">
        <f>_xlfn.XLOOKUP(tblOrders[[#This Row],[SalesRepID]], tblSalesreps[RepID], tblSalesreps[Target])</f>
        <v>18500989</v>
      </c>
    </row>
    <row r="3934" spans="1:21">
      <c r="A3934" t="s">
        <v>4731</v>
      </c>
      <c r="B3934" s="7" t="s">
        <v>1933</v>
      </c>
      <c r="C3934" t="s">
        <v>828</v>
      </c>
      <c r="D3934" t="s">
        <v>126</v>
      </c>
      <c r="E3934" t="s">
        <v>74</v>
      </c>
      <c r="F3934" t="s">
        <v>20</v>
      </c>
      <c r="G3934">
        <v>2</v>
      </c>
      <c r="H3934">
        <v>0</v>
      </c>
      <c r="I3934" s="2">
        <v>184628</v>
      </c>
      <c r="J3934" t="str">
        <f>_xlfn.XLOOKUP(tblOrders[[#This Row],[CustomerID]], tblCustomers[CustomerID], tblCustomers[CustomerName])</f>
        <v>Customer 39</v>
      </c>
      <c r="K3934" t="str">
        <f>_xlfn.XLOOKUP(tblOrders[[#This Row],[CustomerID]], tblCustomers[CustomerID], tblCustomers[Segment])</f>
        <v>Corporate</v>
      </c>
      <c r="L3934" t="str">
        <f>_xlfn.XLOOKUP(tblOrders[[#This Row],[ProductID]], tblProducts[ProductID], tblProducts[Category])</f>
        <v>Furniture</v>
      </c>
      <c r="M3934">
        <f>_xlfn.XLOOKUP(tblOrders[[#This Row],[ProductID]], tblProducts[ProductID], tblProducts[CostPrice])</f>
        <v>47434</v>
      </c>
      <c r="N3934">
        <f>tblOrders[[#This Row],[Sales]]-(tblOrders[[#This Row],[CostPrice]]*tblOrders[[#This Row],[Quantity]])</f>
        <v>89760</v>
      </c>
      <c r="O3934" t="str">
        <f>TEXT(tblOrders[[#This Row],[Date]],"mmm-yyyy")</f>
        <v>Apr-2025</v>
      </c>
      <c r="P3934" t="str">
        <f>_xlfn.XLOOKUP(tblOrders[[#This Row],[OrderID]], tblReturns[OrderID], tblReturns[Returned])</f>
        <v>No</v>
      </c>
      <c r="Q3934" t="str">
        <f>_xlfn.XLOOKUP(tblOrders[[#This Row],[OrderID]], tblShipping[OrderID], tblShipping[ShipMode])</f>
        <v>Pickup</v>
      </c>
      <c r="R3934" t="str">
        <f>IFERROR(_xlfn.XLOOKUP(A3933, tblCustomers[CustomerID], tblCustomers[CustomerName]), "Not Found")</f>
        <v>Not Found</v>
      </c>
      <c r="S3934" t="str">
        <f>IF(tblOrders[[#This Row],[Sales]]&gt;1000000,"High Value","Standard")</f>
        <v>Standard</v>
      </c>
      <c r="T3934" t="str">
        <f>_xlfn.XLOOKUP(tblOrders[[#This Row],[ProductID]], tblProducts[ProductID], tblProducts[ProductName])</f>
        <v>Product 67</v>
      </c>
      <c r="U3934">
        <f>_xlfn.XLOOKUP(tblOrders[[#This Row],[SalesRepID]], tblSalesreps[RepID], tblSalesreps[Target])</f>
        <v>7254801</v>
      </c>
    </row>
    <row r="3935" spans="1:21">
      <c r="A3935" t="s">
        <v>4732</v>
      </c>
      <c r="B3935" s="7" t="s">
        <v>1701</v>
      </c>
      <c r="C3935" t="s">
        <v>412</v>
      </c>
      <c r="D3935" t="s">
        <v>83</v>
      </c>
      <c r="E3935" t="s">
        <v>45</v>
      </c>
      <c r="F3935" t="s">
        <v>20</v>
      </c>
      <c r="G3935">
        <v>6</v>
      </c>
      <c r="H3935">
        <v>0</v>
      </c>
      <c r="I3935" s="2">
        <v>501096</v>
      </c>
      <c r="J3935" t="str">
        <f>_xlfn.XLOOKUP(tblOrders[[#This Row],[CustomerID]], tblCustomers[CustomerID], tblCustomers[CustomerName])</f>
        <v>Customer 111</v>
      </c>
      <c r="K3935" t="str">
        <f>_xlfn.XLOOKUP(tblOrders[[#This Row],[CustomerID]], tblCustomers[CustomerID], tblCustomers[Segment])</f>
        <v>Corporate</v>
      </c>
      <c r="L3935" t="str">
        <f>_xlfn.XLOOKUP(tblOrders[[#This Row],[ProductID]], tblProducts[ProductID], tblProducts[Category])</f>
        <v>Furniture</v>
      </c>
      <c r="M3935">
        <f>_xlfn.XLOOKUP(tblOrders[[#This Row],[ProductID]], tblProducts[ProductID], tblProducts[CostPrice])</f>
        <v>79600</v>
      </c>
      <c r="N3935">
        <f>tblOrders[[#This Row],[Sales]]-(tblOrders[[#This Row],[CostPrice]]*tblOrders[[#This Row],[Quantity]])</f>
        <v>23496</v>
      </c>
      <c r="O3935" t="str">
        <f>TEXT(tblOrders[[#This Row],[Date]],"mmm-yyyy")</f>
        <v>Jan-2025</v>
      </c>
      <c r="P3935" t="str">
        <f>_xlfn.XLOOKUP(tblOrders[[#This Row],[OrderID]], tblReturns[OrderID], tblReturns[Returned])</f>
        <v>No</v>
      </c>
      <c r="Q3935" t="str">
        <f>_xlfn.XLOOKUP(tblOrders[[#This Row],[OrderID]], tblShipping[OrderID], tblShipping[ShipMode])</f>
        <v>Pickup</v>
      </c>
      <c r="R3935" t="str">
        <f>IFERROR(_xlfn.XLOOKUP(A3934, tblCustomers[CustomerID], tblCustomers[CustomerName]), "Not Found")</f>
        <v>Not Found</v>
      </c>
      <c r="S3935" t="str">
        <f>IF(tblOrders[[#This Row],[Sales]]&gt;1000000,"High Value","Standard")</f>
        <v>Standard</v>
      </c>
      <c r="T3935" t="str">
        <f>_xlfn.XLOOKUP(tblOrders[[#This Row],[ProductID]], tblProducts[ProductID], tblProducts[ProductName])</f>
        <v>Product 43</v>
      </c>
      <c r="U3935">
        <f>_xlfn.XLOOKUP(tblOrders[[#This Row],[SalesRepID]], tblSalesreps[RepID], tblSalesreps[Target])</f>
        <v>11319839</v>
      </c>
    </row>
    <row r="3936" spans="1:21">
      <c r="A3936" t="s">
        <v>4733</v>
      </c>
      <c r="B3936" s="7" t="s">
        <v>2164</v>
      </c>
      <c r="C3936" t="s">
        <v>1176</v>
      </c>
      <c r="D3936" t="s">
        <v>308</v>
      </c>
      <c r="E3936" t="s">
        <v>202</v>
      </c>
      <c r="F3936" t="s">
        <v>14</v>
      </c>
      <c r="G3936">
        <v>2</v>
      </c>
      <c r="H3936">
        <v>0</v>
      </c>
      <c r="I3936" s="2">
        <v>289568</v>
      </c>
      <c r="J3936" t="str">
        <f>_xlfn.XLOOKUP(tblOrders[[#This Row],[CustomerID]], tblCustomers[CustomerID], tblCustomers[CustomerName])</f>
        <v>Customer 106</v>
      </c>
      <c r="K3936" t="str">
        <f>_xlfn.XLOOKUP(tblOrders[[#This Row],[CustomerID]], tblCustomers[CustomerID], tblCustomers[Segment])</f>
        <v>SME</v>
      </c>
      <c r="L3936" t="str">
        <f>_xlfn.XLOOKUP(tblOrders[[#This Row],[ProductID]], tblProducts[ProductID], tblProducts[Category])</f>
        <v>Furniture</v>
      </c>
      <c r="M3936">
        <f>_xlfn.XLOOKUP(tblOrders[[#This Row],[ProductID]], tblProducts[ProductID], tblProducts[CostPrice])</f>
        <v>27039</v>
      </c>
      <c r="N3936">
        <f>tblOrders[[#This Row],[Sales]]-(tblOrders[[#This Row],[CostPrice]]*tblOrders[[#This Row],[Quantity]])</f>
        <v>235490</v>
      </c>
      <c r="O3936" t="str">
        <f>TEXT(tblOrders[[#This Row],[Date]],"mmm-yyyy")</f>
        <v>Jul-2025</v>
      </c>
      <c r="P3936" t="str">
        <f>_xlfn.XLOOKUP(tblOrders[[#This Row],[OrderID]], tblReturns[OrderID], tblReturns[Returned])</f>
        <v>No</v>
      </c>
      <c r="Q3936" t="str">
        <f>_xlfn.XLOOKUP(tblOrders[[#This Row],[OrderID]], tblShipping[OrderID], tblShipping[ShipMode])</f>
        <v>Express</v>
      </c>
      <c r="R3936" t="str">
        <f>IFERROR(_xlfn.XLOOKUP(A3935, tblCustomers[CustomerID], tblCustomers[CustomerName]), "Not Found")</f>
        <v>Not Found</v>
      </c>
      <c r="S3936" t="str">
        <f>IF(tblOrders[[#This Row],[Sales]]&gt;1000000,"High Value","Standard")</f>
        <v>Standard</v>
      </c>
      <c r="T3936" t="str">
        <f>_xlfn.XLOOKUP(tblOrders[[#This Row],[ProductID]], tblProducts[ProductID], tblProducts[ProductName])</f>
        <v>Product 13</v>
      </c>
      <c r="U3936">
        <f>_xlfn.XLOOKUP(tblOrders[[#This Row],[SalesRepID]], tblSalesreps[RepID], tblSalesreps[Target])</f>
        <v>10652665</v>
      </c>
    </row>
    <row r="3937" spans="1:21">
      <c r="A3937" t="s">
        <v>4734</v>
      </c>
      <c r="B3937" s="7" t="s">
        <v>773</v>
      </c>
      <c r="C3937" t="s">
        <v>624</v>
      </c>
      <c r="D3937" t="s">
        <v>560</v>
      </c>
      <c r="E3937" t="s">
        <v>50</v>
      </c>
      <c r="F3937" t="s">
        <v>88</v>
      </c>
      <c r="G3937">
        <v>9</v>
      </c>
      <c r="H3937">
        <v>0.1</v>
      </c>
      <c r="I3937" s="2">
        <v>591615.9</v>
      </c>
      <c r="J3937" t="str">
        <f>_xlfn.XLOOKUP(tblOrders[[#This Row],[CustomerID]], tblCustomers[CustomerID], tblCustomers[CustomerName])</f>
        <v>Customer 119</v>
      </c>
      <c r="K3937" t="str">
        <f>_xlfn.XLOOKUP(tblOrders[[#This Row],[CustomerID]], tblCustomers[CustomerID], tblCustomers[Segment])</f>
        <v>SME</v>
      </c>
      <c r="L3937" t="str">
        <f>_xlfn.XLOOKUP(tblOrders[[#This Row],[ProductID]], tblProducts[ProductID], tblProducts[Category])</f>
        <v>Electronics</v>
      </c>
      <c r="M3937">
        <f>_xlfn.XLOOKUP(tblOrders[[#This Row],[ProductID]], tblProducts[ProductID], tblProducts[CostPrice])</f>
        <v>53062</v>
      </c>
      <c r="N3937">
        <f>tblOrders[[#This Row],[Sales]]-(tblOrders[[#This Row],[CostPrice]]*tblOrders[[#This Row],[Quantity]])</f>
        <v>114057.90000000002</v>
      </c>
      <c r="O3937" t="str">
        <f>TEXT(tblOrders[[#This Row],[Date]],"mmm-yyyy")</f>
        <v>Aug-2025</v>
      </c>
      <c r="P3937" t="str">
        <f>_xlfn.XLOOKUP(tblOrders[[#This Row],[OrderID]], tblReturns[OrderID], tblReturns[Returned])</f>
        <v>No</v>
      </c>
      <c r="Q3937" t="str">
        <f>_xlfn.XLOOKUP(tblOrders[[#This Row],[OrderID]], tblShipping[OrderID], tblShipping[ShipMode])</f>
        <v>Standard</v>
      </c>
      <c r="R3937" t="str">
        <f>IFERROR(_xlfn.XLOOKUP(A3936, tblCustomers[CustomerID], tblCustomers[CustomerName]), "Not Found")</f>
        <v>Not Found</v>
      </c>
      <c r="S3937" t="str">
        <f>IF(tblOrders[[#This Row],[Sales]]&gt;1000000,"High Value","Standard")</f>
        <v>Standard</v>
      </c>
      <c r="T3937" t="str">
        <f>_xlfn.XLOOKUP(tblOrders[[#This Row],[ProductID]], tblProducts[ProductID], tblProducts[ProductName])</f>
        <v>Product 31</v>
      </c>
      <c r="U3937">
        <f>_xlfn.XLOOKUP(tblOrders[[#This Row],[SalesRepID]], tblSalesreps[RepID], tblSalesreps[Target])</f>
        <v>17350666</v>
      </c>
    </row>
    <row r="3938" spans="1:21">
      <c r="A3938" t="s">
        <v>4735</v>
      </c>
      <c r="B3938" s="7" t="s">
        <v>963</v>
      </c>
      <c r="C3938" t="s">
        <v>402</v>
      </c>
      <c r="D3938" t="s">
        <v>945</v>
      </c>
      <c r="E3938" t="s">
        <v>50</v>
      </c>
      <c r="F3938" t="s">
        <v>14</v>
      </c>
      <c r="G3938">
        <v>8</v>
      </c>
      <c r="H3938">
        <v>0.15</v>
      </c>
      <c r="I3938" s="2">
        <v>887264</v>
      </c>
      <c r="J3938" t="str">
        <f>_xlfn.XLOOKUP(tblOrders[[#This Row],[CustomerID]], tblCustomers[CustomerID], tblCustomers[CustomerName])</f>
        <v>Customer 217</v>
      </c>
      <c r="K3938" t="str">
        <f>_xlfn.XLOOKUP(tblOrders[[#This Row],[CustomerID]], tblCustomers[CustomerID], tblCustomers[Segment])</f>
        <v>SME</v>
      </c>
      <c r="L3938" t="str">
        <f>_xlfn.XLOOKUP(tblOrders[[#This Row],[ProductID]], tblProducts[ProductID], tblProducts[Category])</f>
        <v>Home</v>
      </c>
      <c r="M3938">
        <f>_xlfn.XLOOKUP(tblOrders[[#This Row],[ProductID]], tblProducts[ProductID], tblProducts[CostPrice])</f>
        <v>54711</v>
      </c>
      <c r="N3938">
        <f>tblOrders[[#This Row],[Sales]]-(tblOrders[[#This Row],[CostPrice]]*tblOrders[[#This Row],[Quantity]])</f>
        <v>449576</v>
      </c>
      <c r="O3938" t="str">
        <f>TEXT(tblOrders[[#This Row],[Date]],"mmm-yyyy")</f>
        <v>Mar-2025</v>
      </c>
      <c r="P3938" t="str">
        <f>_xlfn.XLOOKUP(tblOrders[[#This Row],[OrderID]], tblReturns[OrderID], tblReturns[Returned])</f>
        <v>No</v>
      </c>
      <c r="Q3938" t="str">
        <f>_xlfn.XLOOKUP(tblOrders[[#This Row],[OrderID]], tblShipping[OrderID], tblShipping[ShipMode])</f>
        <v>Standard</v>
      </c>
      <c r="R3938" t="str">
        <f>IFERROR(_xlfn.XLOOKUP(A3937, tblCustomers[CustomerID], tblCustomers[CustomerName]), "Not Found")</f>
        <v>Not Found</v>
      </c>
      <c r="S3938" t="str">
        <f>IF(tblOrders[[#This Row],[Sales]]&gt;1000000,"High Value","Standard")</f>
        <v>Standard</v>
      </c>
      <c r="T3938" t="str">
        <f>_xlfn.XLOOKUP(tblOrders[[#This Row],[ProductID]], tblProducts[ProductID], tblProducts[ProductName])</f>
        <v>Product 38</v>
      </c>
      <c r="U3938">
        <f>_xlfn.XLOOKUP(tblOrders[[#This Row],[SalesRepID]], tblSalesreps[RepID], tblSalesreps[Target])</f>
        <v>17350666</v>
      </c>
    </row>
    <row r="3939" spans="1:21">
      <c r="A3939" t="s">
        <v>4736</v>
      </c>
      <c r="B3939" s="7" t="s">
        <v>769</v>
      </c>
      <c r="C3939" t="s">
        <v>828</v>
      </c>
      <c r="D3939" t="s">
        <v>403</v>
      </c>
      <c r="E3939" t="s">
        <v>50</v>
      </c>
      <c r="F3939" t="s">
        <v>14</v>
      </c>
      <c r="G3939">
        <v>8</v>
      </c>
      <c r="H3939">
        <v>0.05</v>
      </c>
      <c r="I3939" s="2">
        <v>945728.8</v>
      </c>
      <c r="J3939" t="str">
        <f>_xlfn.XLOOKUP(tblOrders[[#This Row],[CustomerID]], tblCustomers[CustomerID], tblCustomers[CustomerName])</f>
        <v>Customer 39</v>
      </c>
      <c r="K3939" t="str">
        <f>_xlfn.XLOOKUP(tblOrders[[#This Row],[CustomerID]], tblCustomers[CustomerID], tblCustomers[Segment])</f>
        <v>Corporate</v>
      </c>
      <c r="L3939" t="str">
        <f>_xlfn.XLOOKUP(tblOrders[[#This Row],[ProductID]], tblProducts[ProductID], tblProducts[Category])</f>
        <v>Furniture</v>
      </c>
      <c r="M3939">
        <f>_xlfn.XLOOKUP(tblOrders[[#This Row],[ProductID]], tblProducts[ProductID], tblProducts[CostPrice])</f>
        <v>53072</v>
      </c>
      <c r="N3939">
        <f>tblOrders[[#This Row],[Sales]]-(tblOrders[[#This Row],[CostPrice]]*tblOrders[[#This Row],[Quantity]])</f>
        <v>521152.80000000005</v>
      </c>
      <c r="O3939" t="str">
        <f>TEXT(tblOrders[[#This Row],[Date]],"mmm-yyyy")</f>
        <v>Apr-2025</v>
      </c>
      <c r="P3939" t="str">
        <f>_xlfn.XLOOKUP(tblOrders[[#This Row],[OrderID]], tblReturns[OrderID], tblReturns[Returned])</f>
        <v>No</v>
      </c>
      <c r="Q3939" t="str">
        <f>_xlfn.XLOOKUP(tblOrders[[#This Row],[OrderID]], tblShipping[OrderID], tblShipping[ShipMode])</f>
        <v>Standard</v>
      </c>
      <c r="R3939" t="str">
        <f>IFERROR(_xlfn.XLOOKUP(A3938, tblCustomers[CustomerID], tblCustomers[CustomerName]), "Not Found")</f>
        <v>Not Found</v>
      </c>
      <c r="S3939" t="str">
        <f>IF(tblOrders[[#This Row],[Sales]]&gt;1000000,"High Value","Standard")</f>
        <v>Standard</v>
      </c>
      <c r="T3939" t="str">
        <f>_xlfn.XLOOKUP(tblOrders[[#This Row],[ProductID]], tblProducts[ProductID], tblProducts[ProductName])</f>
        <v>Product 78</v>
      </c>
      <c r="U3939">
        <f>_xlfn.XLOOKUP(tblOrders[[#This Row],[SalesRepID]], tblSalesreps[RepID], tblSalesreps[Target])</f>
        <v>17350666</v>
      </c>
    </row>
    <row r="3940" spans="1:21">
      <c r="A3940" t="s">
        <v>4737</v>
      </c>
      <c r="B3940" s="7" t="s">
        <v>128</v>
      </c>
      <c r="C3940" t="s">
        <v>429</v>
      </c>
      <c r="D3940" t="s">
        <v>820</v>
      </c>
      <c r="E3940" t="s">
        <v>205</v>
      </c>
      <c r="F3940" t="s">
        <v>20</v>
      </c>
      <c r="G3940">
        <v>6</v>
      </c>
      <c r="H3940">
        <v>0.1</v>
      </c>
      <c r="I3940" s="2">
        <v>365364</v>
      </c>
      <c r="J3940" t="str">
        <f>_xlfn.XLOOKUP(tblOrders[[#This Row],[CustomerID]], tblCustomers[CustomerID], tblCustomers[CustomerName])</f>
        <v>Customer 243</v>
      </c>
      <c r="K3940" t="str">
        <f>_xlfn.XLOOKUP(tblOrders[[#This Row],[CustomerID]], tblCustomers[CustomerID], tblCustomers[Segment])</f>
        <v>Corporate</v>
      </c>
      <c r="L3940" t="str">
        <f>_xlfn.XLOOKUP(tblOrders[[#This Row],[ProductID]], tblProducts[ProductID], tblProducts[Category])</f>
        <v>Home</v>
      </c>
      <c r="M3940">
        <f>_xlfn.XLOOKUP(tblOrders[[#This Row],[ProductID]], tblProducts[ProductID], tblProducts[CostPrice])</f>
        <v>35035</v>
      </c>
      <c r="N3940">
        <f>tblOrders[[#This Row],[Sales]]-(tblOrders[[#This Row],[CostPrice]]*tblOrders[[#This Row],[Quantity]])</f>
        <v>155154</v>
      </c>
      <c r="O3940" t="str">
        <f>TEXT(tblOrders[[#This Row],[Date]],"mmm-yyyy")</f>
        <v>May-2025</v>
      </c>
      <c r="P3940" t="str">
        <f>_xlfn.XLOOKUP(tblOrders[[#This Row],[OrderID]], tblReturns[OrderID], tblReturns[Returned])</f>
        <v>No</v>
      </c>
      <c r="Q3940" t="str">
        <f>_xlfn.XLOOKUP(tblOrders[[#This Row],[OrderID]], tblShipping[OrderID], tblShipping[ShipMode])</f>
        <v>Standard</v>
      </c>
      <c r="R3940" t="str">
        <f>IFERROR(_xlfn.XLOOKUP(A3939, tblCustomers[CustomerID], tblCustomers[CustomerName]), "Not Found")</f>
        <v>Not Found</v>
      </c>
      <c r="S3940" t="str">
        <f>IF(tblOrders[[#This Row],[Sales]]&gt;1000000,"High Value","Standard")</f>
        <v>Standard</v>
      </c>
      <c r="T3940" t="str">
        <f>_xlfn.XLOOKUP(tblOrders[[#This Row],[ProductID]], tblProducts[ProductID], tblProducts[ProductName])</f>
        <v>Product 20</v>
      </c>
      <c r="U3940">
        <f>_xlfn.XLOOKUP(tblOrders[[#This Row],[SalesRepID]], tblSalesreps[RepID], tblSalesreps[Target])</f>
        <v>16246424</v>
      </c>
    </row>
    <row r="3941" spans="1:21">
      <c r="A3941" t="s">
        <v>4738</v>
      </c>
      <c r="B3941" s="7" t="s">
        <v>107</v>
      </c>
      <c r="C3941" t="s">
        <v>122</v>
      </c>
      <c r="D3941" t="s">
        <v>118</v>
      </c>
      <c r="E3941" t="s">
        <v>79</v>
      </c>
      <c r="F3941" t="s">
        <v>88</v>
      </c>
      <c r="G3941">
        <v>9</v>
      </c>
      <c r="H3941">
        <v>0.1</v>
      </c>
      <c r="I3941" s="2">
        <v>797485.5</v>
      </c>
      <c r="J3941" t="str">
        <f>_xlfn.XLOOKUP(tblOrders[[#This Row],[CustomerID]], tblCustomers[CustomerID], tblCustomers[CustomerName])</f>
        <v>Customer 245</v>
      </c>
      <c r="K3941" t="str">
        <f>_xlfn.XLOOKUP(tblOrders[[#This Row],[CustomerID]], tblCustomers[CustomerID], tblCustomers[Segment])</f>
        <v>Corporate</v>
      </c>
      <c r="L3941" t="str">
        <f>_xlfn.XLOOKUP(tblOrders[[#This Row],[ProductID]], tblProducts[ProductID], tblProducts[Category])</f>
        <v>Home</v>
      </c>
      <c r="M3941">
        <f>_xlfn.XLOOKUP(tblOrders[[#This Row],[ProductID]], tblProducts[ProductID], tblProducts[CostPrice])</f>
        <v>78122</v>
      </c>
      <c r="N3941">
        <f>tblOrders[[#This Row],[Sales]]-(tblOrders[[#This Row],[CostPrice]]*tblOrders[[#This Row],[Quantity]])</f>
        <v>94387.5</v>
      </c>
      <c r="O3941" t="str">
        <f>TEXT(tblOrders[[#This Row],[Date]],"mmm-yyyy")</f>
        <v>Feb-2025</v>
      </c>
      <c r="P3941" t="str">
        <f>_xlfn.XLOOKUP(tblOrders[[#This Row],[OrderID]], tblReturns[OrderID], tblReturns[Returned])</f>
        <v>No</v>
      </c>
      <c r="Q3941" t="str">
        <f>_xlfn.XLOOKUP(tblOrders[[#This Row],[OrderID]], tblShipping[OrderID], tblShipping[ShipMode])</f>
        <v>Standard</v>
      </c>
      <c r="R3941" t="str">
        <f>IFERROR(_xlfn.XLOOKUP(A3940, tblCustomers[CustomerID], tblCustomers[CustomerName]), "Not Found")</f>
        <v>Not Found</v>
      </c>
      <c r="S3941" t="str">
        <f>IF(tblOrders[[#This Row],[Sales]]&gt;1000000,"High Value","Standard")</f>
        <v>Standard</v>
      </c>
      <c r="T3941" t="str">
        <f>_xlfn.XLOOKUP(tblOrders[[#This Row],[ProductID]], tblProducts[ProductID], tblProducts[ProductName])</f>
        <v>Product 59</v>
      </c>
      <c r="U3941">
        <f>_xlfn.XLOOKUP(tblOrders[[#This Row],[SalesRepID]], tblSalesreps[RepID], tblSalesreps[Target])</f>
        <v>8592536</v>
      </c>
    </row>
    <row r="3942" spans="1:21">
      <c r="A3942" t="s">
        <v>4739</v>
      </c>
      <c r="B3942" s="7" t="s">
        <v>459</v>
      </c>
      <c r="C3942" t="s">
        <v>2261</v>
      </c>
      <c r="D3942" t="s">
        <v>1034</v>
      </c>
      <c r="E3942" t="s">
        <v>197</v>
      </c>
      <c r="F3942" t="s">
        <v>20</v>
      </c>
      <c r="G3942">
        <v>5</v>
      </c>
      <c r="H3942">
        <v>0.1</v>
      </c>
      <c r="I3942" s="2">
        <v>446836.5</v>
      </c>
      <c r="J3942" t="str">
        <f>_xlfn.XLOOKUP(tblOrders[[#This Row],[CustomerID]], tblCustomers[CustomerID], tblCustomers[CustomerName])</f>
        <v>Customer 123</v>
      </c>
      <c r="K3942" t="str">
        <f>_xlfn.XLOOKUP(tblOrders[[#This Row],[CustomerID]], tblCustomers[CustomerID], tblCustomers[Segment])</f>
        <v>Consumer</v>
      </c>
      <c r="L3942" t="str">
        <f>_xlfn.XLOOKUP(tblOrders[[#This Row],[ProductID]], tblProducts[ProductID], tblProducts[Category])</f>
        <v>Furniture</v>
      </c>
      <c r="M3942">
        <f>_xlfn.XLOOKUP(tblOrders[[#This Row],[ProductID]], tblProducts[ProductID], tblProducts[CostPrice])</f>
        <v>51071</v>
      </c>
      <c r="N3942">
        <f>tblOrders[[#This Row],[Sales]]-(tblOrders[[#This Row],[CostPrice]]*tblOrders[[#This Row],[Quantity]])</f>
        <v>191481.5</v>
      </c>
      <c r="O3942" t="str">
        <f>TEXT(tblOrders[[#This Row],[Date]],"mmm-yyyy")</f>
        <v>Jul-2025</v>
      </c>
      <c r="P3942" t="str">
        <f>_xlfn.XLOOKUP(tblOrders[[#This Row],[OrderID]], tblReturns[OrderID], tblReturns[Returned])</f>
        <v>No</v>
      </c>
      <c r="Q3942" t="str">
        <f>_xlfn.XLOOKUP(tblOrders[[#This Row],[OrderID]], tblShipping[OrderID], tblShipping[ShipMode])</f>
        <v>Pickup</v>
      </c>
      <c r="R3942" t="str">
        <f>IFERROR(_xlfn.XLOOKUP(A3941, tblCustomers[CustomerID], tblCustomers[CustomerName]), "Not Found")</f>
        <v>Not Found</v>
      </c>
      <c r="S3942" t="str">
        <f>IF(tblOrders[[#This Row],[Sales]]&gt;1000000,"High Value","Standard")</f>
        <v>Standard</v>
      </c>
      <c r="T3942" t="str">
        <f>_xlfn.XLOOKUP(tblOrders[[#This Row],[ProductID]], tblProducts[ProductID], tblProducts[ProductName])</f>
        <v>Product 66</v>
      </c>
      <c r="U3942">
        <f>_xlfn.XLOOKUP(tblOrders[[#This Row],[SalesRepID]], tblSalesreps[RepID], tblSalesreps[Target])</f>
        <v>19562258</v>
      </c>
    </row>
    <row r="3943" spans="1:21">
      <c r="A3943" t="s">
        <v>4740</v>
      </c>
      <c r="B3943" s="7" t="s">
        <v>701</v>
      </c>
      <c r="C3943" t="s">
        <v>993</v>
      </c>
      <c r="D3943" t="s">
        <v>162</v>
      </c>
      <c r="E3943" t="s">
        <v>210</v>
      </c>
      <c r="F3943" t="s">
        <v>51</v>
      </c>
      <c r="G3943">
        <v>4</v>
      </c>
      <c r="H3943">
        <v>0</v>
      </c>
      <c r="I3943" s="2">
        <v>170648</v>
      </c>
      <c r="J3943" t="str">
        <f>_xlfn.XLOOKUP(tblOrders[[#This Row],[CustomerID]], tblCustomers[CustomerID], tblCustomers[CustomerName])</f>
        <v>Customer 136</v>
      </c>
      <c r="K3943" t="str">
        <f>_xlfn.XLOOKUP(tblOrders[[#This Row],[CustomerID]], tblCustomers[CustomerID], tblCustomers[Segment])</f>
        <v>Corporate</v>
      </c>
      <c r="L3943" t="str">
        <f>_xlfn.XLOOKUP(tblOrders[[#This Row],[ProductID]], tblProducts[ProductID], tblProducts[Category])</f>
        <v>Furniture</v>
      </c>
      <c r="M3943">
        <f>_xlfn.XLOOKUP(tblOrders[[#This Row],[ProductID]], tblProducts[ProductID], tblProducts[CostPrice])</f>
        <v>62257</v>
      </c>
      <c r="N3943">
        <f>tblOrders[[#This Row],[Sales]]-(tblOrders[[#This Row],[CostPrice]]*tblOrders[[#This Row],[Quantity]])</f>
        <v>-78380</v>
      </c>
      <c r="O3943" t="str">
        <f>TEXT(tblOrders[[#This Row],[Date]],"mmm-yyyy")</f>
        <v>Jan-2025</v>
      </c>
      <c r="P3943" t="str">
        <f>_xlfn.XLOOKUP(tblOrders[[#This Row],[OrderID]], tblReturns[OrderID], tblReturns[Returned])</f>
        <v>No</v>
      </c>
      <c r="Q3943" t="str">
        <f>_xlfn.XLOOKUP(tblOrders[[#This Row],[OrderID]], tblShipping[OrderID], tblShipping[ShipMode])</f>
        <v>Standard</v>
      </c>
      <c r="R3943" t="str">
        <f>IFERROR(_xlfn.XLOOKUP(A3942, tblCustomers[CustomerID], tblCustomers[CustomerName]), "Not Found")</f>
        <v>Not Found</v>
      </c>
      <c r="S3943" t="str">
        <f>IF(tblOrders[[#This Row],[Sales]]&gt;1000000,"High Value","Standard")</f>
        <v>Standard</v>
      </c>
      <c r="T3943" t="str">
        <f>_xlfn.XLOOKUP(tblOrders[[#This Row],[ProductID]], tblProducts[ProductID], tblProducts[ProductName])</f>
        <v>Product 55</v>
      </c>
      <c r="U3943">
        <f>_xlfn.XLOOKUP(tblOrders[[#This Row],[SalesRepID]], tblSalesreps[RepID], tblSalesreps[Target])</f>
        <v>19336654</v>
      </c>
    </row>
    <row r="3944" spans="1:21">
      <c r="A3944" t="s">
        <v>4741</v>
      </c>
      <c r="B3944" s="7" t="s">
        <v>277</v>
      </c>
      <c r="C3944" t="s">
        <v>1193</v>
      </c>
      <c r="D3944" t="s">
        <v>83</v>
      </c>
      <c r="E3944" t="s">
        <v>197</v>
      </c>
      <c r="F3944" t="s">
        <v>14</v>
      </c>
      <c r="G3944">
        <v>9</v>
      </c>
      <c r="H3944">
        <v>0.1</v>
      </c>
      <c r="I3944" s="2">
        <v>353249.1</v>
      </c>
      <c r="J3944" t="str">
        <f>_xlfn.XLOOKUP(tblOrders[[#This Row],[CustomerID]], tblCustomers[CustomerID], tblCustomers[CustomerName])</f>
        <v>Customer 57</v>
      </c>
      <c r="K3944" t="str">
        <f>_xlfn.XLOOKUP(tblOrders[[#This Row],[CustomerID]], tblCustomers[CustomerID], tblCustomers[Segment])</f>
        <v>SME</v>
      </c>
      <c r="L3944" t="str">
        <f>_xlfn.XLOOKUP(tblOrders[[#This Row],[ProductID]], tblProducts[ProductID], tblProducts[Category])</f>
        <v>Furniture</v>
      </c>
      <c r="M3944">
        <f>_xlfn.XLOOKUP(tblOrders[[#This Row],[ProductID]], tblProducts[ProductID], tblProducts[CostPrice])</f>
        <v>79600</v>
      </c>
      <c r="N3944">
        <f>tblOrders[[#This Row],[Sales]]-(tblOrders[[#This Row],[CostPrice]]*tblOrders[[#This Row],[Quantity]])</f>
        <v>-363150.9</v>
      </c>
      <c r="O3944" t="str">
        <f>TEXT(tblOrders[[#This Row],[Date]],"mmm-yyyy")</f>
        <v>Oct-2025</v>
      </c>
      <c r="P3944" t="str">
        <f>_xlfn.XLOOKUP(tblOrders[[#This Row],[OrderID]], tblReturns[OrderID], tblReturns[Returned])</f>
        <v>No</v>
      </c>
      <c r="Q3944" t="str">
        <f>_xlfn.XLOOKUP(tblOrders[[#This Row],[OrderID]], tblShipping[OrderID], tblShipping[ShipMode])</f>
        <v>Pickup</v>
      </c>
      <c r="R3944" t="str">
        <f>IFERROR(_xlfn.XLOOKUP(A3943, tblCustomers[CustomerID], tblCustomers[CustomerName]), "Not Found")</f>
        <v>Not Found</v>
      </c>
      <c r="S3944" t="str">
        <f>IF(tblOrders[[#This Row],[Sales]]&gt;1000000,"High Value","Standard")</f>
        <v>Standard</v>
      </c>
      <c r="T3944" t="str">
        <f>_xlfn.XLOOKUP(tblOrders[[#This Row],[ProductID]], tblProducts[ProductID], tblProducts[ProductName])</f>
        <v>Product 43</v>
      </c>
      <c r="U3944">
        <f>_xlfn.XLOOKUP(tblOrders[[#This Row],[SalesRepID]], tblSalesreps[RepID], tblSalesreps[Target])</f>
        <v>19562258</v>
      </c>
    </row>
    <row r="3945" spans="1:21">
      <c r="A3945" t="s">
        <v>4742</v>
      </c>
      <c r="B3945" s="7" t="s">
        <v>440</v>
      </c>
      <c r="C3945" t="s">
        <v>1634</v>
      </c>
      <c r="D3945" t="s">
        <v>308</v>
      </c>
      <c r="E3945" t="s">
        <v>105</v>
      </c>
      <c r="F3945" t="s">
        <v>20</v>
      </c>
      <c r="G3945">
        <v>9</v>
      </c>
      <c r="H3945">
        <v>0.05</v>
      </c>
      <c r="I3945" s="2">
        <v>722115.9</v>
      </c>
      <c r="J3945" t="str">
        <f>_xlfn.XLOOKUP(tblOrders[[#This Row],[CustomerID]], tblCustomers[CustomerID], tblCustomers[CustomerName])</f>
        <v>Customer 296</v>
      </c>
      <c r="K3945" t="str">
        <f>_xlfn.XLOOKUP(tblOrders[[#This Row],[CustomerID]], tblCustomers[CustomerID], tblCustomers[Segment])</f>
        <v>SME</v>
      </c>
      <c r="L3945" t="str">
        <f>_xlfn.XLOOKUP(tblOrders[[#This Row],[ProductID]], tblProducts[ProductID], tblProducts[Category])</f>
        <v>Furniture</v>
      </c>
      <c r="M3945">
        <f>_xlfn.XLOOKUP(tblOrders[[#This Row],[ProductID]], tblProducts[ProductID], tblProducts[CostPrice])</f>
        <v>27039</v>
      </c>
      <c r="N3945">
        <f>tblOrders[[#This Row],[Sales]]-(tblOrders[[#This Row],[CostPrice]]*tblOrders[[#This Row],[Quantity]])</f>
        <v>478764.9</v>
      </c>
      <c r="O3945" t="str">
        <f>TEXT(tblOrders[[#This Row],[Date]],"mmm-yyyy")</f>
        <v>Nov-2025</v>
      </c>
      <c r="P3945" t="str">
        <f>_xlfn.XLOOKUP(tblOrders[[#This Row],[OrderID]], tblReturns[OrderID], tblReturns[Returned])</f>
        <v>No</v>
      </c>
      <c r="Q3945" t="str">
        <f>_xlfn.XLOOKUP(tblOrders[[#This Row],[OrderID]], tblShipping[OrderID], tblShipping[ShipMode])</f>
        <v>Standard</v>
      </c>
      <c r="R3945" t="str">
        <f>IFERROR(_xlfn.XLOOKUP(A3944, tblCustomers[CustomerID], tblCustomers[CustomerName]), "Not Found")</f>
        <v>Not Found</v>
      </c>
      <c r="S3945" t="str">
        <f>IF(tblOrders[[#This Row],[Sales]]&gt;1000000,"High Value","Standard")</f>
        <v>Standard</v>
      </c>
      <c r="T3945" t="str">
        <f>_xlfn.XLOOKUP(tblOrders[[#This Row],[ProductID]], tblProducts[ProductID], tblProducts[ProductName])</f>
        <v>Product 13</v>
      </c>
      <c r="U3945">
        <f>_xlfn.XLOOKUP(tblOrders[[#This Row],[SalesRepID]], tblSalesreps[RepID], tblSalesreps[Target])</f>
        <v>8698154</v>
      </c>
    </row>
    <row r="3946" spans="1:21">
      <c r="A3946" t="s">
        <v>4743</v>
      </c>
      <c r="B3946" s="7" t="s">
        <v>701</v>
      </c>
      <c r="C3946" t="s">
        <v>716</v>
      </c>
      <c r="D3946" t="s">
        <v>137</v>
      </c>
      <c r="E3946" t="s">
        <v>25</v>
      </c>
      <c r="F3946" t="s">
        <v>88</v>
      </c>
      <c r="G3946">
        <v>9</v>
      </c>
      <c r="H3946">
        <v>0.05</v>
      </c>
      <c r="I3946" s="2">
        <v>119785.5</v>
      </c>
      <c r="J3946" t="str">
        <f>_xlfn.XLOOKUP(tblOrders[[#This Row],[CustomerID]], tblCustomers[CustomerID], tblCustomers[CustomerName])</f>
        <v>Customer 121</v>
      </c>
      <c r="K3946" t="str">
        <f>_xlfn.XLOOKUP(tblOrders[[#This Row],[CustomerID]], tblCustomers[CustomerID], tblCustomers[Segment])</f>
        <v>Corporate</v>
      </c>
      <c r="L3946" t="str">
        <f>_xlfn.XLOOKUP(tblOrders[[#This Row],[ProductID]], tblProducts[ProductID], tblProducts[Category])</f>
        <v>Home</v>
      </c>
      <c r="M3946">
        <f>_xlfn.XLOOKUP(tblOrders[[#This Row],[ProductID]], tblProducts[ProductID], tblProducts[CostPrice])</f>
        <v>26666</v>
      </c>
      <c r="N3946">
        <f>tblOrders[[#This Row],[Sales]]-(tblOrders[[#This Row],[CostPrice]]*tblOrders[[#This Row],[Quantity]])</f>
        <v>-120208.5</v>
      </c>
      <c r="O3946" t="str">
        <f>TEXT(tblOrders[[#This Row],[Date]],"mmm-yyyy")</f>
        <v>Jan-2025</v>
      </c>
      <c r="P3946" t="str">
        <f>_xlfn.XLOOKUP(tblOrders[[#This Row],[OrderID]], tblReturns[OrderID], tblReturns[Returned])</f>
        <v>No</v>
      </c>
      <c r="Q3946" t="str">
        <f>_xlfn.XLOOKUP(tblOrders[[#This Row],[OrderID]], tblShipping[OrderID], tblShipping[ShipMode])</f>
        <v>Pickup</v>
      </c>
      <c r="R3946" t="str">
        <f>IFERROR(_xlfn.XLOOKUP(A3945, tblCustomers[CustomerID], tblCustomers[CustomerName]), "Not Found")</f>
        <v>Not Found</v>
      </c>
      <c r="S3946" t="str">
        <f>IF(tblOrders[[#This Row],[Sales]]&gt;1000000,"High Value","Standard")</f>
        <v>Standard</v>
      </c>
      <c r="T3946" t="str">
        <f>_xlfn.XLOOKUP(tblOrders[[#This Row],[ProductID]], tblProducts[ProductID], tblProducts[ProductName])</f>
        <v>Product 76</v>
      </c>
      <c r="U3946">
        <f>_xlfn.XLOOKUP(tblOrders[[#This Row],[SalesRepID]], tblSalesreps[RepID], tblSalesreps[Target])</f>
        <v>7094914</v>
      </c>
    </row>
    <row r="3947" spans="1:21">
      <c r="A3947" t="s">
        <v>4744</v>
      </c>
      <c r="B3947" s="7" t="s">
        <v>623</v>
      </c>
      <c r="C3947" t="s">
        <v>1603</v>
      </c>
      <c r="D3947" t="s">
        <v>255</v>
      </c>
      <c r="E3947" t="s">
        <v>186</v>
      </c>
      <c r="F3947" t="s">
        <v>26</v>
      </c>
      <c r="G3947">
        <v>4</v>
      </c>
      <c r="H3947">
        <v>0.2</v>
      </c>
      <c r="I3947" s="2">
        <v>211840</v>
      </c>
      <c r="J3947" t="str">
        <f>_xlfn.XLOOKUP(tblOrders[[#This Row],[CustomerID]], tblCustomers[CustomerID], tblCustomers[CustomerName])</f>
        <v>Customer 241</v>
      </c>
      <c r="K3947" t="str">
        <f>_xlfn.XLOOKUP(tblOrders[[#This Row],[CustomerID]], tblCustomers[CustomerID], tblCustomers[Segment])</f>
        <v>Consumer</v>
      </c>
      <c r="L3947" t="str">
        <f>_xlfn.XLOOKUP(tblOrders[[#This Row],[ProductID]], tblProducts[ProductID], tblProducts[Category])</f>
        <v>Electronics</v>
      </c>
      <c r="M3947">
        <f>_xlfn.XLOOKUP(tblOrders[[#This Row],[ProductID]], tblProducts[ProductID], tblProducts[CostPrice])</f>
        <v>58560</v>
      </c>
      <c r="N3947">
        <f>tblOrders[[#This Row],[Sales]]-(tblOrders[[#This Row],[CostPrice]]*tblOrders[[#This Row],[Quantity]])</f>
        <v>-22400</v>
      </c>
      <c r="O3947" t="str">
        <f>TEXT(tblOrders[[#This Row],[Date]],"mmm-yyyy")</f>
        <v>Jul-2025</v>
      </c>
      <c r="P3947" t="str">
        <f>_xlfn.XLOOKUP(tblOrders[[#This Row],[OrderID]], tblReturns[OrderID], tblReturns[Returned])</f>
        <v>No</v>
      </c>
      <c r="Q3947" t="str">
        <f>_xlfn.XLOOKUP(tblOrders[[#This Row],[OrderID]], tblShipping[OrderID], tblShipping[ShipMode])</f>
        <v>Pickup</v>
      </c>
      <c r="R3947" t="str">
        <f>IFERROR(_xlfn.XLOOKUP(A3946, tblCustomers[CustomerID], tblCustomers[CustomerName]), "Not Found")</f>
        <v>Not Found</v>
      </c>
      <c r="S3947" t="str">
        <f>IF(tblOrders[[#This Row],[Sales]]&gt;1000000,"High Value","Standard")</f>
        <v>Standard</v>
      </c>
      <c r="T3947" t="str">
        <f>_xlfn.XLOOKUP(tblOrders[[#This Row],[ProductID]], tblProducts[ProductID], tblProducts[ProductName])</f>
        <v>Product 79</v>
      </c>
      <c r="U3947">
        <f>_xlfn.XLOOKUP(tblOrders[[#This Row],[SalesRepID]], tblSalesreps[RepID], tblSalesreps[Target])</f>
        <v>15141830</v>
      </c>
    </row>
    <row r="3948" spans="1:21">
      <c r="A3948" t="s">
        <v>4745</v>
      </c>
      <c r="B3948" s="7" t="s">
        <v>1012</v>
      </c>
      <c r="C3948" t="s">
        <v>573</v>
      </c>
      <c r="D3948" t="s">
        <v>193</v>
      </c>
      <c r="E3948" t="s">
        <v>210</v>
      </c>
      <c r="F3948" t="s">
        <v>20</v>
      </c>
      <c r="G3948">
        <v>1</v>
      </c>
      <c r="H3948">
        <v>0.15</v>
      </c>
      <c r="I3948" s="2">
        <v>50900.55</v>
      </c>
      <c r="J3948" t="str">
        <f>_xlfn.XLOOKUP(tblOrders[[#This Row],[CustomerID]], tblCustomers[CustomerID], tblCustomers[CustomerName])</f>
        <v>Customer 13</v>
      </c>
      <c r="K3948" t="str">
        <f>_xlfn.XLOOKUP(tblOrders[[#This Row],[CustomerID]], tblCustomers[CustomerID], tblCustomers[Segment])</f>
        <v>Corporate</v>
      </c>
      <c r="L3948" t="str">
        <f>_xlfn.XLOOKUP(tblOrders[[#This Row],[ProductID]], tblProducts[ProductID], tblProducts[Category])</f>
        <v>Office</v>
      </c>
      <c r="M3948">
        <f>_xlfn.XLOOKUP(tblOrders[[#This Row],[ProductID]], tblProducts[ProductID], tblProducts[CostPrice])</f>
        <v>44099</v>
      </c>
      <c r="N3948">
        <f>tblOrders[[#This Row],[Sales]]-(tblOrders[[#This Row],[CostPrice]]*tblOrders[[#This Row],[Quantity]])</f>
        <v>6801.5500000000029</v>
      </c>
      <c r="O3948" t="str">
        <f>TEXT(tblOrders[[#This Row],[Date]],"mmm-yyyy")</f>
        <v>May-2025</v>
      </c>
      <c r="P3948" t="str">
        <f>_xlfn.XLOOKUP(tblOrders[[#This Row],[OrderID]], tblReturns[OrderID], tblReturns[Returned])</f>
        <v>No</v>
      </c>
      <c r="Q3948" t="str">
        <f>_xlfn.XLOOKUP(tblOrders[[#This Row],[OrderID]], tblShipping[OrderID], tblShipping[ShipMode])</f>
        <v>Standard</v>
      </c>
      <c r="R3948" t="str">
        <f>IFERROR(_xlfn.XLOOKUP(A3947, tblCustomers[CustomerID], tblCustomers[CustomerName]), "Not Found")</f>
        <v>Not Found</v>
      </c>
      <c r="S3948" t="str">
        <f>IF(tblOrders[[#This Row],[Sales]]&gt;1000000,"High Value","Standard")</f>
        <v>Standard</v>
      </c>
      <c r="T3948" t="str">
        <f>_xlfn.XLOOKUP(tblOrders[[#This Row],[ProductID]], tblProducts[ProductID], tblProducts[ProductName])</f>
        <v>Product 44</v>
      </c>
      <c r="U3948">
        <f>_xlfn.XLOOKUP(tblOrders[[#This Row],[SalesRepID]], tblSalesreps[RepID], tblSalesreps[Target])</f>
        <v>19336654</v>
      </c>
    </row>
    <row r="3949" spans="1:21">
      <c r="A3949" t="s">
        <v>4746</v>
      </c>
      <c r="B3949" s="7" t="s">
        <v>881</v>
      </c>
      <c r="C3949" t="s">
        <v>1439</v>
      </c>
      <c r="D3949" t="s">
        <v>387</v>
      </c>
      <c r="E3949" t="s">
        <v>197</v>
      </c>
      <c r="F3949" t="s">
        <v>51</v>
      </c>
      <c r="G3949">
        <v>7</v>
      </c>
      <c r="H3949">
        <v>0.1</v>
      </c>
      <c r="I3949" s="2">
        <v>169627.5</v>
      </c>
      <c r="J3949" t="str">
        <f>_xlfn.XLOOKUP(tblOrders[[#This Row],[CustomerID]], tblCustomers[CustomerID], tblCustomers[CustomerName])</f>
        <v>Customer 104</v>
      </c>
      <c r="K3949" t="str">
        <f>_xlfn.XLOOKUP(tblOrders[[#This Row],[CustomerID]], tblCustomers[CustomerID], tblCustomers[Segment])</f>
        <v>Consumer</v>
      </c>
      <c r="L3949" t="str">
        <f>_xlfn.XLOOKUP(tblOrders[[#This Row],[ProductID]], tblProducts[ProductID], tblProducts[Category])</f>
        <v>Furniture</v>
      </c>
      <c r="M3949">
        <f>_xlfn.XLOOKUP(tblOrders[[#This Row],[ProductID]], tblProducts[ProductID], tblProducts[CostPrice])</f>
        <v>37464</v>
      </c>
      <c r="N3949">
        <f>tblOrders[[#This Row],[Sales]]-(tblOrders[[#This Row],[CostPrice]]*tblOrders[[#This Row],[Quantity]])</f>
        <v>-92620.5</v>
      </c>
      <c r="O3949" t="str">
        <f>TEXT(tblOrders[[#This Row],[Date]],"mmm-yyyy")</f>
        <v>Mar-2025</v>
      </c>
      <c r="P3949" t="str">
        <f>_xlfn.XLOOKUP(tblOrders[[#This Row],[OrderID]], tblReturns[OrderID], tblReturns[Returned])</f>
        <v>No</v>
      </c>
      <c r="Q3949" t="str">
        <f>_xlfn.XLOOKUP(tblOrders[[#This Row],[OrderID]], tblShipping[OrderID], tblShipping[ShipMode])</f>
        <v>Pickup</v>
      </c>
      <c r="R3949" t="str">
        <f>IFERROR(_xlfn.XLOOKUP(A3948, tblCustomers[CustomerID], tblCustomers[CustomerName]), "Not Found")</f>
        <v>Not Found</v>
      </c>
      <c r="S3949" t="str">
        <f>IF(tblOrders[[#This Row],[Sales]]&gt;1000000,"High Value","Standard")</f>
        <v>Standard</v>
      </c>
      <c r="T3949" t="str">
        <f>_xlfn.XLOOKUP(tblOrders[[#This Row],[ProductID]], tblProducts[ProductID], tblProducts[ProductName])</f>
        <v>Product 63</v>
      </c>
      <c r="U3949">
        <f>_xlfn.XLOOKUP(tblOrders[[#This Row],[SalesRepID]], tblSalesreps[RepID], tblSalesreps[Target])</f>
        <v>19562258</v>
      </c>
    </row>
    <row r="3950" spans="1:21">
      <c r="A3950" t="s">
        <v>4747</v>
      </c>
      <c r="B3950" s="7" t="s">
        <v>1715</v>
      </c>
      <c r="C3950" t="s">
        <v>980</v>
      </c>
      <c r="D3950" t="s">
        <v>64</v>
      </c>
      <c r="E3950" t="s">
        <v>35</v>
      </c>
      <c r="F3950" t="s">
        <v>88</v>
      </c>
      <c r="G3950">
        <v>5</v>
      </c>
      <c r="H3950">
        <v>0.1</v>
      </c>
      <c r="I3950" s="2">
        <v>598531.5</v>
      </c>
      <c r="J3950" t="str">
        <f>_xlfn.XLOOKUP(tblOrders[[#This Row],[CustomerID]], tblCustomers[CustomerID], tblCustomers[CustomerName])</f>
        <v>Customer 181</v>
      </c>
      <c r="K3950" t="str">
        <f>_xlfn.XLOOKUP(tblOrders[[#This Row],[CustomerID]], tblCustomers[CustomerID], tblCustomers[Segment])</f>
        <v>Consumer</v>
      </c>
      <c r="L3950" t="str">
        <f>_xlfn.XLOOKUP(tblOrders[[#This Row],[ProductID]], tblProducts[ProductID], tblProducts[Category])</f>
        <v>Office</v>
      </c>
      <c r="M3950">
        <f>_xlfn.XLOOKUP(tblOrders[[#This Row],[ProductID]], tblProducts[ProductID], tblProducts[CostPrice])</f>
        <v>13311</v>
      </c>
      <c r="N3950">
        <f>tblOrders[[#This Row],[Sales]]-(tblOrders[[#This Row],[CostPrice]]*tblOrders[[#This Row],[Quantity]])</f>
        <v>531976.5</v>
      </c>
      <c r="O3950" t="str">
        <f>TEXT(tblOrders[[#This Row],[Date]],"mmm-yyyy")</f>
        <v>Nov-2025</v>
      </c>
      <c r="P3950" t="str">
        <f>_xlfn.XLOOKUP(tblOrders[[#This Row],[OrderID]], tblReturns[OrderID], tblReturns[Returned])</f>
        <v>No</v>
      </c>
      <c r="Q3950" t="str">
        <f>_xlfn.XLOOKUP(tblOrders[[#This Row],[OrderID]], tblShipping[OrderID], tblShipping[ShipMode])</f>
        <v>Standard</v>
      </c>
      <c r="R3950" t="str">
        <f>IFERROR(_xlfn.XLOOKUP(A3949, tblCustomers[CustomerID], tblCustomers[CustomerName]), "Not Found")</f>
        <v>Not Found</v>
      </c>
      <c r="S3950" t="str">
        <f>IF(tblOrders[[#This Row],[Sales]]&gt;1000000,"High Value","Standard")</f>
        <v>Standard</v>
      </c>
      <c r="T3950" t="str">
        <f>_xlfn.XLOOKUP(tblOrders[[#This Row],[ProductID]], tblProducts[ProductID], tblProducts[ProductName])</f>
        <v>Product 91</v>
      </c>
      <c r="U3950">
        <f>_xlfn.XLOOKUP(tblOrders[[#This Row],[SalesRepID]], tblSalesreps[RepID], tblSalesreps[Target])</f>
        <v>19619177</v>
      </c>
    </row>
    <row r="3951" spans="1:21">
      <c r="A3951" t="s">
        <v>4748</v>
      </c>
      <c r="B3951" s="7" t="s">
        <v>847</v>
      </c>
      <c r="C3951" t="s">
        <v>38</v>
      </c>
      <c r="D3951" t="s">
        <v>454</v>
      </c>
      <c r="E3951" t="s">
        <v>202</v>
      </c>
      <c r="F3951" t="s">
        <v>88</v>
      </c>
      <c r="G3951">
        <v>7</v>
      </c>
      <c r="H3951">
        <v>0.2</v>
      </c>
      <c r="I3951" s="2">
        <v>816608.8</v>
      </c>
      <c r="J3951" t="str">
        <f>_xlfn.XLOOKUP(tblOrders[[#This Row],[CustomerID]], tblCustomers[CustomerID], tblCustomers[CustomerName])</f>
        <v>Customer 23</v>
      </c>
      <c r="K3951" t="str">
        <f>_xlfn.XLOOKUP(tblOrders[[#This Row],[CustomerID]], tblCustomers[CustomerID], tblCustomers[Segment])</f>
        <v>Consumer</v>
      </c>
      <c r="L3951" t="str">
        <f>_xlfn.XLOOKUP(tblOrders[[#This Row],[ProductID]], tblProducts[ProductID], tblProducts[Category])</f>
        <v>Furniture</v>
      </c>
      <c r="M3951">
        <f>_xlfn.XLOOKUP(tblOrders[[#This Row],[ProductID]], tblProducts[ProductID], tblProducts[CostPrice])</f>
        <v>31369</v>
      </c>
      <c r="N3951">
        <f>tblOrders[[#This Row],[Sales]]-(tblOrders[[#This Row],[CostPrice]]*tblOrders[[#This Row],[Quantity]])</f>
        <v>597025.80000000005</v>
      </c>
      <c r="O3951" t="str">
        <f>TEXT(tblOrders[[#This Row],[Date]],"mmm-yyyy")</f>
        <v>Apr-2025</v>
      </c>
      <c r="P3951" t="str">
        <f>_xlfn.XLOOKUP(tblOrders[[#This Row],[OrderID]], tblReturns[OrderID], tblReturns[Returned])</f>
        <v>No</v>
      </c>
      <c r="Q3951" t="str">
        <f>_xlfn.XLOOKUP(tblOrders[[#This Row],[OrderID]], tblShipping[OrderID], tblShipping[ShipMode])</f>
        <v>Standard</v>
      </c>
      <c r="R3951" t="str">
        <f>IFERROR(_xlfn.XLOOKUP(A3950, tblCustomers[CustomerID], tblCustomers[CustomerName]), "Not Found")</f>
        <v>Not Found</v>
      </c>
      <c r="S3951" t="str">
        <f>IF(tblOrders[[#This Row],[Sales]]&gt;1000000,"High Value","Standard")</f>
        <v>Standard</v>
      </c>
      <c r="T3951" t="str">
        <f>_xlfn.XLOOKUP(tblOrders[[#This Row],[ProductID]], tblProducts[ProductID], tblProducts[ProductName])</f>
        <v>Product 37</v>
      </c>
      <c r="U3951">
        <f>_xlfn.XLOOKUP(tblOrders[[#This Row],[SalesRepID]], tblSalesreps[RepID], tblSalesreps[Target])</f>
        <v>10652665</v>
      </c>
    </row>
    <row r="3952" spans="1:21">
      <c r="A3952" t="s">
        <v>4749</v>
      </c>
      <c r="B3952" s="7" t="s">
        <v>949</v>
      </c>
      <c r="C3952" t="s">
        <v>632</v>
      </c>
      <c r="D3952" t="s">
        <v>566</v>
      </c>
      <c r="E3952" t="s">
        <v>205</v>
      </c>
      <c r="F3952" t="s">
        <v>26</v>
      </c>
      <c r="G3952">
        <v>9</v>
      </c>
      <c r="H3952">
        <v>0</v>
      </c>
      <c r="I3952" s="2">
        <v>202869</v>
      </c>
      <c r="J3952" t="str">
        <f>_xlfn.XLOOKUP(tblOrders[[#This Row],[CustomerID]], tblCustomers[CustomerID], tblCustomers[CustomerName])</f>
        <v>Customer 290</v>
      </c>
      <c r="K3952" t="str">
        <f>_xlfn.XLOOKUP(tblOrders[[#This Row],[CustomerID]], tblCustomers[CustomerID], tblCustomers[Segment])</f>
        <v>Consumer</v>
      </c>
      <c r="L3952" t="str">
        <f>_xlfn.XLOOKUP(tblOrders[[#This Row],[ProductID]], tblProducts[ProductID], tblProducts[Category])</f>
        <v>Electronics</v>
      </c>
      <c r="M3952">
        <f>_xlfn.XLOOKUP(tblOrders[[#This Row],[ProductID]], tblProducts[ProductID], tblProducts[CostPrice])</f>
        <v>26222</v>
      </c>
      <c r="N3952">
        <f>tblOrders[[#This Row],[Sales]]-(tblOrders[[#This Row],[CostPrice]]*tblOrders[[#This Row],[Quantity]])</f>
        <v>-33129</v>
      </c>
      <c r="O3952" t="str">
        <f>TEXT(tblOrders[[#This Row],[Date]],"mmm-yyyy")</f>
        <v>Dec-2025</v>
      </c>
      <c r="P3952" t="str">
        <f>_xlfn.XLOOKUP(tblOrders[[#This Row],[OrderID]], tblReturns[OrderID], tblReturns[Returned])</f>
        <v>No</v>
      </c>
      <c r="Q3952" t="str">
        <f>_xlfn.XLOOKUP(tblOrders[[#This Row],[OrderID]], tblShipping[OrderID], tblShipping[ShipMode])</f>
        <v>Standard</v>
      </c>
      <c r="R3952" t="str">
        <f>IFERROR(_xlfn.XLOOKUP(A3951, tblCustomers[CustomerID], tblCustomers[CustomerName]), "Not Found")</f>
        <v>Not Found</v>
      </c>
      <c r="S3952" t="str">
        <f>IF(tblOrders[[#This Row],[Sales]]&gt;1000000,"High Value","Standard")</f>
        <v>Standard</v>
      </c>
      <c r="T3952" t="str">
        <f>_xlfn.XLOOKUP(tblOrders[[#This Row],[ProductID]], tblProducts[ProductID], tblProducts[ProductName])</f>
        <v>Product 87</v>
      </c>
      <c r="U3952">
        <f>_xlfn.XLOOKUP(tblOrders[[#This Row],[SalesRepID]], tblSalesreps[RepID], tblSalesreps[Target])</f>
        <v>16246424</v>
      </c>
    </row>
    <row r="3953" spans="1:21">
      <c r="A3953" t="s">
        <v>4750</v>
      </c>
      <c r="B3953" s="7" t="s">
        <v>509</v>
      </c>
      <c r="C3953" t="s">
        <v>800</v>
      </c>
      <c r="D3953" t="s">
        <v>100</v>
      </c>
      <c r="E3953" t="s">
        <v>74</v>
      </c>
      <c r="F3953" t="s">
        <v>26</v>
      </c>
      <c r="G3953">
        <v>2</v>
      </c>
      <c r="H3953">
        <v>0.15</v>
      </c>
      <c r="I3953" s="2">
        <v>200236.2</v>
      </c>
      <c r="J3953" t="str">
        <f>_xlfn.XLOOKUP(tblOrders[[#This Row],[CustomerID]], tblCustomers[CustomerID], tblCustomers[CustomerName])</f>
        <v>Customer 148</v>
      </c>
      <c r="K3953" t="str">
        <f>_xlfn.XLOOKUP(tblOrders[[#This Row],[CustomerID]], tblCustomers[CustomerID], tblCustomers[Segment])</f>
        <v>Corporate</v>
      </c>
      <c r="L3953" t="str">
        <f>_xlfn.XLOOKUP(tblOrders[[#This Row],[ProductID]], tblProducts[ProductID], tblProducts[Category])</f>
        <v>Electronics</v>
      </c>
      <c r="M3953">
        <f>_xlfn.XLOOKUP(tblOrders[[#This Row],[ProductID]], tblProducts[ProductID], tblProducts[CostPrice])</f>
        <v>39197</v>
      </c>
      <c r="N3953">
        <f>tblOrders[[#This Row],[Sales]]-(tblOrders[[#This Row],[CostPrice]]*tblOrders[[#This Row],[Quantity]])</f>
        <v>121842.20000000001</v>
      </c>
      <c r="O3953" t="str">
        <f>TEXT(tblOrders[[#This Row],[Date]],"mmm-yyyy")</f>
        <v>Feb-2025</v>
      </c>
      <c r="P3953" t="str">
        <f>_xlfn.XLOOKUP(tblOrders[[#This Row],[OrderID]], tblReturns[OrderID], tblReturns[Returned])</f>
        <v>No</v>
      </c>
      <c r="Q3953" t="str">
        <f>_xlfn.XLOOKUP(tblOrders[[#This Row],[OrderID]], tblShipping[OrderID], tblShipping[ShipMode])</f>
        <v>Pickup</v>
      </c>
      <c r="R3953" t="str">
        <f>IFERROR(_xlfn.XLOOKUP(A3952, tblCustomers[CustomerID], tblCustomers[CustomerName]), "Not Found")</f>
        <v>Not Found</v>
      </c>
      <c r="S3953" t="str">
        <f>IF(tblOrders[[#This Row],[Sales]]&gt;1000000,"High Value","Standard")</f>
        <v>Standard</v>
      </c>
      <c r="T3953" t="str">
        <f>_xlfn.XLOOKUP(tblOrders[[#This Row],[ProductID]], tblProducts[ProductID], tblProducts[ProductName])</f>
        <v>Product 21</v>
      </c>
      <c r="U3953">
        <f>_xlfn.XLOOKUP(tblOrders[[#This Row],[SalesRepID]], tblSalesreps[RepID], tblSalesreps[Target])</f>
        <v>7254801</v>
      </c>
    </row>
    <row r="3954" spans="1:21">
      <c r="A3954" t="s">
        <v>4751</v>
      </c>
      <c r="B3954" s="7" t="s">
        <v>879</v>
      </c>
      <c r="C3954" t="s">
        <v>95</v>
      </c>
      <c r="D3954" t="s">
        <v>318</v>
      </c>
      <c r="E3954" t="s">
        <v>50</v>
      </c>
      <c r="F3954" t="s">
        <v>26</v>
      </c>
      <c r="G3954">
        <v>4</v>
      </c>
      <c r="H3954">
        <v>0.15</v>
      </c>
      <c r="I3954" s="2">
        <v>433581.6</v>
      </c>
      <c r="J3954" t="str">
        <f>_xlfn.XLOOKUP(tblOrders[[#This Row],[CustomerID]], tblCustomers[CustomerID], tblCustomers[CustomerName])</f>
        <v>Customer 37</v>
      </c>
      <c r="K3954" t="str">
        <f>_xlfn.XLOOKUP(tblOrders[[#This Row],[CustomerID]], tblCustomers[CustomerID], tblCustomers[Segment])</f>
        <v>Consumer</v>
      </c>
      <c r="L3954" t="str">
        <f>_xlfn.XLOOKUP(tblOrders[[#This Row],[ProductID]], tblProducts[ProductID], tblProducts[Category])</f>
        <v>Office</v>
      </c>
      <c r="M3954">
        <f>_xlfn.XLOOKUP(tblOrders[[#This Row],[ProductID]], tblProducts[ProductID], tblProducts[CostPrice])</f>
        <v>39205</v>
      </c>
      <c r="N3954">
        <f>tblOrders[[#This Row],[Sales]]-(tblOrders[[#This Row],[CostPrice]]*tblOrders[[#This Row],[Quantity]])</f>
        <v>276761.59999999998</v>
      </c>
      <c r="O3954" t="str">
        <f>TEXT(tblOrders[[#This Row],[Date]],"mmm-yyyy")</f>
        <v>Jan-2025</v>
      </c>
      <c r="P3954" t="str">
        <f>_xlfn.XLOOKUP(tblOrders[[#This Row],[OrderID]], tblReturns[OrderID], tblReturns[Returned])</f>
        <v>No</v>
      </c>
      <c r="Q3954" t="str">
        <f>_xlfn.XLOOKUP(tblOrders[[#This Row],[OrderID]], tblShipping[OrderID], tblShipping[ShipMode])</f>
        <v>Express</v>
      </c>
      <c r="R3954" t="str">
        <f>IFERROR(_xlfn.XLOOKUP(A3953, tblCustomers[CustomerID], tblCustomers[CustomerName]), "Not Found")</f>
        <v>Not Found</v>
      </c>
      <c r="S3954" t="str">
        <f>IF(tblOrders[[#This Row],[Sales]]&gt;1000000,"High Value","Standard")</f>
        <v>Standard</v>
      </c>
      <c r="T3954" t="str">
        <f>_xlfn.XLOOKUP(tblOrders[[#This Row],[ProductID]], tblProducts[ProductID], tblProducts[ProductName])</f>
        <v>Product 74</v>
      </c>
      <c r="U3954">
        <f>_xlfn.XLOOKUP(tblOrders[[#This Row],[SalesRepID]], tblSalesreps[RepID], tblSalesreps[Target])</f>
        <v>17350666</v>
      </c>
    </row>
    <row r="3955" spans="1:21">
      <c r="A3955" t="s">
        <v>4752</v>
      </c>
      <c r="B3955" s="7" t="s">
        <v>1222</v>
      </c>
      <c r="C3955" t="s">
        <v>43</v>
      </c>
      <c r="D3955" t="s">
        <v>546</v>
      </c>
      <c r="E3955" t="s">
        <v>56</v>
      </c>
      <c r="F3955" t="s">
        <v>14</v>
      </c>
      <c r="G3955">
        <v>1</v>
      </c>
      <c r="H3955">
        <v>0.05</v>
      </c>
      <c r="I3955" s="2">
        <v>21207.8</v>
      </c>
      <c r="J3955" t="str">
        <f>_xlfn.XLOOKUP(tblOrders[[#This Row],[CustomerID]], tblCustomers[CustomerID], tblCustomers[CustomerName])</f>
        <v>Customer 283</v>
      </c>
      <c r="K3955" t="str">
        <f>_xlfn.XLOOKUP(tblOrders[[#This Row],[CustomerID]], tblCustomers[CustomerID], tblCustomers[Segment])</f>
        <v>Corporate</v>
      </c>
      <c r="L3955" t="str">
        <f>_xlfn.XLOOKUP(tblOrders[[#This Row],[ProductID]], tblProducts[ProductID], tblProducts[Category])</f>
        <v>Home</v>
      </c>
      <c r="M3955">
        <f>_xlfn.XLOOKUP(tblOrders[[#This Row],[ProductID]], tblProducts[ProductID], tblProducts[CostPrice])</f>
        <v>51783</v>
      </c>
      <c r="N3955">
        <f>tblOrders[[#This Row],[Sales]]-(tblOrders[[#This Row],[CostPrice]]*tblOrders[[#This Row],[Quantity]])</f>
        <v>-30575.200000000001</v>
      </c>
      <c r="O3955" t="str">
        <f>TEXT(tblOrders[[#This Row],[Date]],"mmm-yyyy")</f>
        <v>Nov-2025</v>
      </c>
      <c r="P3955" t="str">
        <f>_xlfn.XLOOKUP(tblOrders[[#This Row],[OrderID]], tblReturns[OrderID], tblReturns[Returned])</f>
        <v>Yes</v>
      </c>
      <c r="Q3955" t="str">
        <f>_xlfn.XLOOKUP(tblOrders[[#This Row],[OrderID]], tblShipping[OrderID], tblShipping[ShipMode])</f>
        <v>Pickup</v>
      </c>
      <c r="R3955" t="str">
        <f>IFERROR(_xlfn.XLOOKUP(A3954, tblCustomers[CustomerID], tblCustomers[CustomerName]), "Not Found")</f>
        <v>Not Found</v>
      </c>
      <c r="S3955" t="str">
        <f>IF(tblOrders[[#This Row],[Sales]]&gt;1000000,"High Value","Standard")</f>
        <v>Standard</v>
      </c>
      <c r="T3955" t="str">
        <f>_xlfn.XLOOKUP(tblOrders[[#This Row],[ProductID]], tblProducts[ProductID], tblProducts[ProductName])</f>
        <v>Product 14</v>
      </c>
      <c r="U3955">
        <f>_xlfn.XLOOKUP(tblOrders[[#This Row],[SalesRepID]], tblSalesreps[RepID], tblSalesreps[Target])</f>
        <v>14265630</v>
      </c>
    </row>
    <row r="3956" spans="1:21">
      <c r="A3956" t="s">
        <v>4753</v>
      </c>
      <c r="B3956" s="7" t="s">
        <v>230</v>
      </c>
      <c r="C3956" t="s">
        <v>1439</v>
      </c>
      <c r="D3956" t="s">
        <v>617</v>
      </c>
      <c r="E3956" t="s">
        <v>35</v>
      </c>
      <c r="F3956" t="s">
        <v>20</v>
      </c>
      <c r="G3956">
        <v>3</v>
      </c>
      <c r="H3956">
        <v>0.05</v>
      </c>
      <c r="I3956" s="2">
        <v>281876.40000000002</v>
      </c>
      <c r="J3956" t="str">
        <f>_xlfn.XLOOKUP(tblOrders[[#This Row],[CustomerID]], tblCustomers[CustomerID], tblCustomers[CustomerName])</f>
        <v>Customer 104</v>
      </c>
      <c r="K3956" t="str">
        <f>_xlfn.XLOOKUP(tblOrders[[#This Row],[CustomerID]], tblCustomers[CustomerID], tblCustomers[Segment])</f>
        <v>Consumer</v>
      </c>
      <c r="L3956" t="str">
        <f>_xlfn.XLOOKUP(tblOrders[[#This Row],[ProductID]], tblProducts[ProductID], tblProducts[Category])</f>
        <v>Home</v>
      </c>
      <c r="M3956">
        <f>_xlfn.XLOOKUP(tblOrders[[#This Row],[ProductID]], tblProducts[ProductID], tblProducts[CostPrice])</f>
        <v>61495</v>
      </c>
      <c r="N3956">
        <f>tblOrders[[#This Row],[Sales]]-(tblOrders[[#This Row],[CostPrice]]*tblOrders[[#This Row],[Quantity]])</f>
        <v>97391.400000000023</v>
      </c>
      <c r="O3956" t="str">
        <f>TEXT(tblOrders[[#This Row],[Date]],"mmm-yyyy")</f>
        <v>Aug-2025</v>
      </c>
      <c r="P3956" t="str">
        <f>_xlfn.XLOOKUP(tblOrders[[#This Row],[OrderID]], tblReturns[OrderID], tblReturns[Returned])</f>
        <v>No</v>
      </c>
      <c r="Q3956" t="str">
        <f>_xlfn.XLOOKUP(tblOrders[[#This Row],[OrderID]], tblShipping[OrderID], tblShipping[ShipMode])</f>
        <v>Pickup</v>
      </c>
      <c r="R3956" t="str">
        <f>IFERROR(_xlfn.XLOOKUP(A3955, tblCustomers[CustomerID], tblCustomers[CustomerName]), "Not Found")</f>
        <v>Not Found</v>
      </c>
      <c r="S3956" t="str">
        <f>IF(tblOrders[[#This Row],[Sales]]&gt;1000000,"High Value","Standard")</f>
        <v>Standard</v>
      </c>
      <c r="T3956" t="str">
        <f>_xlfn.XLOOKUP(tblOrders[[#This Row],[ProductID]], tblProducts[ProductID], tblProducts[ProductName])</f>
        <v>Product 45</v>
      </c>
      <c r="U3956">
        <f>_xlfn.XLOOKUP(tblOrders[[#This Row],[SalesRepID]], tblSalesreps[RepID], tblSalesreps[Target])</f>
        <v>19619177</v>
      </c>
    </row>
    <row r="3957" spans="1:21">
      <c r="A3957" t="s">
        <v>4754</v>
      </c>
      <c r="B3957" s="7" t="s">
        <v>1510</v>
      </c>
      <c r="C3957" t="s">
        <v>487</v>
      </c>
      <c r="D3957" t="s">
        <v>104</v>
      </c>
      <c r="E3957" t="s">
        <v>19</v>
      </c>
      <c r="F3957" t="s">
        <v>51</v>
      </c>
      <c r="G3957">
        <v>6</v>
      </c>
      <c r="H3957">
        <v>0.2</v>
      </c>
      <c r="I3957" s="2">
        <v>421252.8</v>
      </c>
      <c r="J3957" t="str">
        <f>_xlfn.XLOOKUP(tblOrders[[#This Row],[CustomerID]], tblCustomers[CustomerID], tblCustomers[CustomerName])</f>
        <v>Customer 297</v>
      </c>
      <c r="K3957" t="str">
        <f>_xlfn.XLOOKUP(tblOrders[[#This Row],[CustomerID]], tblCustomers[CustomerID], tblCustomers[Segment])</f>
        <v>Corporate</v>
      </c>
      <c r="L3957" t="str">
        <f>_xlfn.XLOOKUP(tblOrders[[#This Row],[ProductID]], tblProducts[ProductID], tblProducts[Category])</f>
        <v>Furniture</v>
      </c>
      <c r="M3957">
        <f>_xlfn.XLOOKUP(tblOrders[[#This Row],[ProductID]], tblProducts[ProductID], tblProducts[CostPrice])</f>
        <v>10664</v>
      </c>
      <c r="N3957">
        <f>tblOrders[[#This Row],[Sales]]-(tblOrders[[#This Row],[CostPrice]]*tblOrders[[#This Row],[Quantity]])</f>
        <v>357268.8</v>
      </c>
      <c r="O3957" t="str">
        <f>TEXT(tblOrders[[#This Row],[Date]],"mmm-yyyy")</f>
        <v>Jul-2025</v>
      </c>
      <c r="P3957" t="str">
        <f>_xlfn.XLOOKUP(tblOrders[[#This Row],[OrderID]], tblReturns[OrderID], tblReturns[Returned])</f>
        <v>No</v>
      </c>
      <c r="Q3957" t="str">
        <f>_xlfn.XLOOKUP(tblOrders[[#This Row],[OrderID]], tblShipping[OrderID], tblShipping[ShipMode])</f>
        <v>Express</v>
      </c>
      <c r="R3957" t="str">
        <f>IFERROR(_xlfn.XLOOKUP(A3956, tblCustomers[CustomerID], tblCustomers[CustomerName]), "Not Found")</f>
        <v>Not Found</v>
      </c>
      <c r="S3957" t="str">
        <f>IF(tblOrders[[#This Row],[Sales]]&gt;1000000,"High Value","Standard")</f>
        <v>Standard</v>
      </c>
      <c r="T3957" t="str">
        <f>_xlfn.XLOOKUP(tblOrders[[#This Row],[ProductID]], tblProducts[ProductID], tblProducts[ProductName])</f>
        <v>Product 23</v>
      </c>
      <c r="U3957">
        <f>_xlfn.XLOOKUP(tblOrders[[#This Row],[SalesRepID]], tblSalesreps[RepID], tblSalesreps[Target])</f>
        <v>11347243</v>
      </c>
    </row>
    <row r="3958" spans="1:21">
      <c r="A3958" t="s">
        <v>4755</v>
      </c>
      <c r="B3958" s="7" t="s">
        <v>891</v>
      </c>
      <c r="C3958" t="s">
        <v>1464</v>
      </c>
      <c r="D3958" t="s">
        <v>377</v>
      </c>
      <c r="E3958" t="s">
        <v>79</v>
      </c>
      <c r="F3958" t="s">
        <v>51</v>
      </c>
      <c r="G3958">
        <v>3</v>
      </c>
      <c r="H3958">
        <v>0.2</v>
      </c>
      <c r="I3958" s="2">
        <v>144528</v>
      </c>
      <c r="J3958" t="str">
        <f>_xlfn.XLOOKUP(tblOrders[[#This Row],[CustomerID]], tblCustomers[CustomerID], tblCustomers[CustomerName])</f>
        <v>Customer 73</v>
      </c>
      <c r="K3958" t="str">
        <f>_xlfn.XLOOKUP(tblOrders[[#This Row],[CustomerID]], tblCustomers[CustomerID], tblCustomers[Segment])</f>
        <v>SME</v>
      </c>
      <c r="L3958" t="str">
        <f>_xlfn.XLOOKUP(tblOrders[[#This Row],[ProductID]], tblProducts[ProductID], tblProducts[Category])</f>
        <v>Home</v>
      </c>
      <c r="M3958">
        <f>_xlfn.XLOOKUP(tblOrders[[#This Row],[ProductID]], tblProducts[ProductID], tblProducts[CostPrice])</f>
        <v>38053</v>
      </c>
      <c r="N3958">
        <f>tblOrders[[#This Row],[Sales]]-(tblOrders[[#This Row],[CostPrice]]*tblOrders[[#This Row],[Quantity]])</f>
        <v>30369</v>
      </c>
      <c r="O3958" t="str">
        <f>TEXT(tblOrders[[#This Row],[Date]],"mmm-yyyy")</f>
        <v>Jan-2025</v>
      </c>
      <c r="P3958" t="str">
        <f>_xlfn.XLOOKUP(tblOrders[[#This Row],[OrderID]], tblReturns[OrderID], tblReturns[Returned])</f>
        <v>Yes</v>
      </c>
      <c r="Q3958" t="str">
        <f>_xlfn.XLOOKUP(tblOrders[[#This Row],[OrderID]], tblShipping[OrderID], tblShipping[ShipMode])</f>
        <v>Pickup</v>
      </c>
      <c r="R3958" t="str">
        <f>IFERROR(_xlfn.XLOOKUP(A3957, tblCustomers[CustomerID], tblCustomers[CustomerName]), "Not Found")</f>
        <v>Not Found</v>
      </c>
      <c r="S3958" t="str">
        <f>IF(tblOrders[[#This Row],[Sales]]&gt;1000000,"High Value","Standard")</f>
        <v>Standard</v>
      </c>
      <c r="T3958" t="str">
        <f>_xlfn.XLOOKUP(tblOrders[[#This Row],[ProductID]], tblProducts[ProductID], tblProducts[ProductName])</f>
        <v>Product 82</v>
      </c>
      <c r="U3958">
        <f>_xlfn.XLOOKUP(tblOrders[[#This Row],[SalesRepID]], tblSalesreps[RepID], tblSalesreps[Target])</f>
        <v>8592536</v>
      </c>
    </row>
    <row r="3959" spans="1:21">
      <c r="A3959" t="s">
        <v>4756</v>
      </c>
      <c r="B3959" s="7" t="s">
        <v>1829</v>
      </c>
      <c r="C3959" t="s">
        <v>1455</v>
      </c>
      <c r="D3959" t="s">
        <v>141</v>
      </c>
      <c r="E3959" t="s">
        <v>79</v>
      </c>
      <c r="F3959" t="s">
        <v>88</v>
      </c>
      <c r="G3959">
        <v>5</v>
      </c>
      <c r="H3959">
        <v>0</v>
      </c>
      <c r="I3959" s="2">
        <v>231170</v>
      </c>
      <c r="J3959" t="str">
        <f>_xlfn.XLOOKUP(tblOrders[[#This Row],[CustomerID]], tblCustomers[CustomerID], tblCustomers[CustomerName])</f>
        <v>Customer 62</v>
      </c>
      <c r="K3959" t="str">
        <f>_xlfn.XLOOKUP(tblOrders[[#This Row],[CustomerID]], tblCustomers[CustomerID], tblCustomers[Segment])</f>
        <v>Consumer</v>
      </c>
      <c r="L3959" t="str">
        <f>_xlfn.XLOOKUP(tblOrders[[#This Row],[ProductID]], tblProducts[ProductID], tblProducts[Category])</f>
        <v>Home</v>
      </c>
      <c r="M3959">
        <f>_xlfn.XLOOKUP(tblOrders[[#This Row],[ProductID]], tblProducts[ProductID], tblProducts[CostPrice])</f>
        <v>32671</v>
      </c>
      <c r="N3959">
        <f>tblOrders[[#This Row],[Sales]]-(tblOrders[[#This Row],[CostPrice]]*tblOrders[[#This Row],[Quantity]])</f>
        <v>67815</v>
      </c>
      <c r="O3959" t="str">
        <f>TEXT(tblOrders[[#This Row],[Date]],"mmm-yyyy")</f>
        <v>Mar-2025</v>
      </c>
      <c r="P3959" t="str">
        <f>_xlfn.XLOOKUP(tblOrders[[#This Row],[OrderID]], tblReturns[OrderID], tblReturns[Returned])</f>
        <v>No</v>
      </c>
      <c r="Q3959" t="str">
        <f>_xlfn.XLOOKUP(tblOrders[[#This Row],[OrderID]], tblShipping[OrderID], tblShipping[ShipMode])</f>
        <v>Pickup</v>
      </c>
      <c r="R3959" t="str">
        <f>IFERROR(_xlfn.XLOOKUP(A3958, tblCustomers[CustomerID], tblCustomers[CustomerName]), "Not Found")</f>
        <v>Not Found</v>
      </c>
      <c r="S3959" t="str">
        <f>IF(tblOrders[[#This Row],[Sales]]&gt;1000000,"High Value","Standard")</f>
        <v>Standard</v>
      </c>
      <c r="T3959" t="str">
        <f>_xlfn.XLOOKUP(tblOrders[[#This Row],[ProductID]], tblProducts[ProductID], tblProducts[ProductName])</f>
        <v>Product 80</v>
      </c>
      <c r="U3959">
        <f>_xlfn.XLOOKUP(tblOrders[[#This Row],[SalesRepID]], tblSalesreps[RepID], tblSalesreps[Target])</f>
        <v>8592536</v>
      </c>
    </row>
    <row r="3960" spans="1:21">
      <c r="A3960" t="s">
        <v>4757</v>
      </c>
      <c r="B3960" s="7" t="s">
        <v>631</v>
      </c>
      <c r="C3960" t="s">
        <v>845</v>
      </c>
      <c r="D3960" t="s">
        <v>232</v>
      </c>
      <c r="E3960" t="s">
        <v>119</v>
      </c>
      <c r="F3960" t="s">
        <v>20</v>
      </c>
      <c r="G3960">
        <v>1</v>
      </c>
      <c r="H3960">
        <v>0</v>
      </c>
      <c r="I3960" s="2">
        <v>85222</v>
      </c>
      <c r="J3960" t="str">
        <f>_xlfn.XLOOKUP(tblOrders[[#This Row],[CustomerID]], tblCustomers[CustomerID], tblCustomers[CustomerName])</f>
        <v>Customer 259</v>
      </c>
      <c r="K3960" t="str">
        <f>_xlfn.XLOOKUP(tblOrders[[#This Row],[CustomerID]], tblCustomers[CustomerID], tblCustomers[Segment])</f>
        <v>Consumer</v>
      </c>
      <c r="L3960" t="str">
        <f>_xlfn.XLOOKUP(tblOrders[[#This Row],[ProductID]], tblProducts[ProductID], tblProducts[Category])</f>
        <v>Electronics</v>
      </c>
      <c r="M3960">
        <f>_xlfn.XLOOKUP(tblOrders[[#This Row],[ProductID]], tblProducts[ProductID], tblProducts[CostPrice])</f>
        <v>41456</v>
      </c>
      <c r="N3960">
        <f>tblOrders[[#This Row],[Sales]]-(tblOrders[[#This Row],[CostPrice]]*tblOrders[[#This Row],[Quantity]])</f>
        <v>43766</v>
      </c>
      <c r="O3960" t="str">
        <f>TEXT(tblOrders[[#This Row],[Date]],"mmm-yyyy")</f>
        <v>Jan-2025</v>
      </c>
      <c r="P3960" t="str">
        <f>_xlfn.XLOOKUP(tblOrders[[#This Row],[OrderID]], tblReturns[OrderID], tblReturns[Returned])</f>
        <v>No</v>
      </c>
      <c r="Q3960" t="str">
        <f>_xlfn.XLOOKUP(tblOrders[[#This Row],[OrderID]], tblShipping[OrderID], tblShipping[ShipMode])</f>
        <v>Pickup</v>
      </c>
      <c r="R3960" t="str">
        <f>IFERROR(_xlfn.XLOOKUP(A3959, tblCustomers[CustomerID], tblCustomers[CustomerName]), "Not Found")</f>
        <v>Not Found</v>
      </c>
      <c r="S3960" t="str">
        <f>IF(tblOrders[[#This Row],[Sales]]&gt;1000000,"High Value","Standard")</f>
        <v>Standard</v>
      </c>
      <c r="T3960" t="str">
        <f>_xlfn.XLOOKUP(tblOrders[[#This Row],[ProductID]], tblProducts[ProductID], tblProducts[ProductName])</f>
        <v>Product 86</v>
      </c>
      <c r="U3960">
        <f>_xlfn.XLOOKUP(tblOrders[[#This Row],[SalesRepID]], tblSalesreps[RepID], tblSalesreps[Target])</f>
        <v>5886694</v>
      </c>
    </row>
    <row r="3961" spans="1:21">
      <c r="A3961" t="s">
        <v>4758</v>
      </c>
      <c r="B3961" s="7" t="s">
        <v>746</v>
      </c>
      <c r="C3961" t="s">
        <v>1344</v>
      </c>
      <c r="D3961" t="s">
        <v>209</v>
      </c>
      <c r="E3961" t="s">
        <v>79</v>
      </c>
      <c r="F3961" t="s">
        <v>14</v>
      </c>
      <c r="G3961">
        <v>9</v>
      </c>
      <c r="H3961">
        <v>0.2</v>
      </c>
      <c r="I3961" s="2">
        <v>925286.40000000002</v>
      </c>
      <c r="J3961" t="str">
        <f>_xlfn.XLOOKUP(tblOrders[[#This Row],[CustomerID]], tblCustomers[CustomerID], tblCustomers[CustomerName])</f>
        <v>Customer 264</v>
      </c>
      <c r="K3961" t="str">
        <f>_xlfn.XLOOKUP(tblOrders[[#This Row],[CustomerID]], tblCustomers[CustomerID], tblCustomers[Segment])</f>
        <v>Corporate</v>
      </c>
      <c r="L3961" t="str">
        <f>_xlfn.XLOOKUP(tblOrders[[#This Row],[ProductID]], tblProducts[ProductID], tblProducts[Category])</f>
        <v>Office</v>
      </c>
      <c r="M3961">
        <f>_xlfn.XLOOKUP(tblOrders[[#This Row],[ProductID]], tblProducts[ProductID], tblProducts[CostPrice])</f>
        <v>27558</v>
      </c>
      <c r="N3961">
        <f>tblOrders[[#This Row],[Sales]]-(tblOrders[[#This Row],[CostPrice]]*tblOrders[[#This Row],[Quantity]])</f>
        <v>677264.4</v>
      </c>
      <c r="O3961" t="str">
        <f>TEXT(tblOrders[[#This Row],[Date]],"mmm-yyyy")</f>
        <v>Jan-2025</v>
      </c>
      <c r="P3961" t="str">
        <f>_xlfn.XLOOKUP(tblOrders[[#This Row],[OrderID]], tblReturns[OrderID], tblReturns[Returned])</f>
        <v>No</v>
      </c>
      <c r="Q3961" t="str">
        <f>_xlfn.XLOOKUP(tblOrders[[#This Row],[OrderID]], tblShipping[OrderID], tblShipping[ShipMode])</f>
        <v>Standard</v>
      </c>
      <c r="R3961" t="str">
        <f>IFERROR(_xlfn.XLOOKUP(A3960, tblCustomers[CustomerID], tblCustomers[CustomerName]), "Not Found")</f>
        <v>Not Found</v>
      </c>
      <c r="S3961" t="str">
        <f>IF(tblOrders[[#This Row],[Sales]]&gt;1000000,"High Value","Standard")</f>
        <v>Standard</v>
      </c>
      <c r="T3961" t="str">
        <f>_xlfn.XLOOKUP(tblOrders[[#This Row],[ProductID]], tblProducts[ProductID], tblProducts[ProductName])</f>
        <v>Product 93</v>
      </c>
      <c r="U3961">
        <f>_xlfn.XLOOKUP(tblOrders[[#This Row],[SalesRepID]], tblSalesreps[RepID], tblSalesreps[Target])</f>
        <v>8592536</v>
      </c>
    </row>
    <row r="3962" spans="1:21">
      <c r="A3962" t="s">
        <v>4759</v>
      </c>
      <c r="B3962" s="7" t="s">
        <v>1869</v>
      </c>
      <c r="C3962" t="s">
        <v>247</v>
      </c>
      <c r="D3962" t="s">
        <v>255</v>
      </c>
      <c r="E3962" t="s">
        <v>13</v>
      </c>
      <c r="F3962" t="s">
        <v>51</v>
      </c>
      <c r="G3962">
        <v>5</v>
      </c>
      <c r="H3962">
        <v>0.15</v>
      </c>
      <c r="I3962" s="2">
        <v>138945.25</v>
      </c>
      <c r="J3962" t="str">
        <f>_xlfn.XLOOKUP(tblOrders[[#This Row],[CustomerID]], tblCustomers[CustomerID], tblCustomers[CustomerName])</f>
        <v>Customer 102</v>
      </c>
      <c r="K3962" t="str">
        <f>_xlfn.XLOOKUP(tblOrders[[#This Row],[CustomerID]], tblCustomers[CustomerID], tblCustomers[Segment])</f>
        <v>Consumer</v>
      </c>
      <c r="L3962" t="str">
        <f>_xlfn.XLOOKUP(tblOrders[[#This Row],[ProductID]], tblProducts[ProductID], tblProducts[Category])</f>
        <v>Electronics</v>
      </c>
      <c r="M3962">
        <f>_xlfn.XLOOKUP(tblOrders[[#This Row],[ProductID]], tblProducts[ProductID], tblProducts[CostPrice])</f>
        <v>58560</v>
      </c>
      <c r="N3962">
        <f>tblOrders[[#This Row],[Sales]]-(tblOrders[[#This Row],[CostPrice]]*tblOrders[[#This Row],[Quantity]])</f>
        <v>-153854.75</v>
      </c>
      <c r="O3962" t="str">
        <f>TEXT(tblOrders[[#This Row],[Date]],"mmm-yyyy")</f>
        <v>Feb-2025</v>
      </c>
      <c r="P3962" t="str">
        <f>_xlfn.XLOOKUP(tblOrders[[#This Row],[OrderID]], tblReturns[OrderID], tblReturns[Returned])</f>
        <v>No</v>
      </c>
      <c r="Q3962" t="str">
        <f>_xlfn.XLOOKUP(tblOrders[[#This Row],[OrderID]], tblShipping[OrderID], tblShipping[ShipMode])</f>
        <v>Express</v>
      </c>
      <c r="R3962" t="str">
        <f>IFERROR(_xlfn.XLOOKUP(A3961, tblCustomers[CustomerID], tblCustomers[CustomerName]), "Not Found")</f>
        <v>Not Found</v>
      </c>
      <c r="S3962" t="str">
        <f>IF(tblOrders[[#This Row],[Sales]]&gt;1000000,"High Value","Standard")</f>
        <v>Standard</v>
      </c>
      <c r="T3962" t="str">
        <f>_xlfn.XLOOKUP(tblOrders[[#This Row],[ProductID]], tblProducts[ProductID], tblProducts[ProductName])</f>
        <v>Product 79</v>
      </c>
      <c r="U3962">
        <f>_xlfn.XLOOKUP(tblOrders[[#This Row],[SalesRepID]], tblSalesreps[RepID], tblSalesreps[Target])</f>
        <v>11852878</v>
      </c>
    </row>
    <row r="3963" spans="1:21">
      <c r="A3963" t="s">
        <v>4760</v>
      </c>
      <c r="B3963" s="7" t="s">
        <v>1510</v>
      </c>
      <c r="C3963" t="s">
        <v>43</v>
      </c>
      <c r="D3963" t="s">
        <v>151</v>
      </c>
      <c r="E3963" t="s">
        <v>202</v>
      </c>
      <c r="F3963" t="s">
        <v>51</v>
      </c>
      <c r="G3963">
        <v>5</v>
      </c>
      <c r="H3963">
        <v>0.05</v>
      </c>
      <c r="I3963" s="2">
        <v>310037.25</v>
      </c>
      <c r="J3963" t="str">
        <f>_xlfn.XLOOKUP(tblOrders[[#This Row],[CustomerID]], tblCustomers[CustomerID], tblCustomers[CustomerName])</f>
        <v>Customer 283</v>
      </c>
      <c r="K3963" t="str">
        <f>_xlfn.XLOOKUP(tblOrders[[#This Row],[CustomerID]], tblCustomers[CustomerID], tblCustomers[Segment])</f>
        <v>Corporate</v>
      </c>
      <c r="L3963" t="str">
        <f>_xlfn.XLOOKUP(tblOrders[[#This Row],[ProductID]], tblProducts[ProductID], tblProducts[Category])</f>
        <v>Electronics</v>
      </c>
      <c r="M3963">
        <f>_xlfn.XLOOKUP(tblOrders[[#This Row],[ProductID]], tblProducts[ProductID], tblProducts[CostPrice])</f>
        <v>63366</v>
      </c>
      <c r="N3963">
        <f>tblOrders[[#This Row],[Sales]]-(tblOrders[[#This Row],[CostPrice]]*tblOrders[[#This Row],[Quantity]])</f>
        <v>-6792.75</v>
      </c>
      <c r="O3963" t="str">
        <f>TEXT(tblOrders[[#This Row],[Date]],"mmm-yyyy")</f>
        <v>Jul-2025</v>
      </c>
      <c r="P3963" t="str">
        <f>_xlfn.XLOOKUP(tblOrders[[#This Row],[OrderID]], tblReturns[OrderID], tblReturns[Returned])</f>
        <v>Yes</v>
      </c>
      <c r="Q3963" t="str">
        <f>_xlfn.XLOOKUP(tblOrders[[#This Row],[OrderID]], tblShipping[OrderID], tblShipping[ShipMode])</f>
        <v>Standard</v>
      </c>
      <c r="R3963" t="str">
        <f>IFERROR(_xlfn.XLOOKUP(A3962, tblCustomers[CustomerID], tblCustomers[CustomerName]), "Not Found")</f>
        <v>Not Found</v>
      </c>
      <c r="S3963" t="str">
        <f>IF(tblOrders[[#This Row],[Sales]]&gt;1000000,"High Value","Standard")</f>
        <v>Standard</v>
      </c>
      <c r="T3963" t="str">
        <f>_xlfn.XLOOKUP(tblOrders[[#This Row],[ProductID]], tblProducts[ProductID], tblProducts[ProductName])</f>
        <v>Product 40</v>
      </c>
      <c r="U3963">
        <f>_xlfn.XLOOKUP(tblOrders[[#This Row],[SalesRepID]], tblSalesreps[RepID], tblSalesreps[Target])</f>
        <v>10652665</v>
      </c>
    </row>
    <row r="3964" spans="1:21">
      <c r="A3964" t="s">
        <v>4761</v>
      </c>
      <c r="B3964" s="7" t="s">
        <v>657</v>
      </c>
      <c r="C3964" t="s">
        <v>1086</v>
      </c>
      <c r="D3964" t="s">
        <v>96</v>
      </c>
      <c r="E3964" t="s">
        <v>210</v>
      </c>
      <c r="F3964" t="s">
        <v>20</v>
      </c>
      <c r="G3964">
        <v>8</v>
      </c>
      <c r="H3964">
        <v>0.15</v>
      </c>
      <c r="I3964" s="2">
        <v>540906</v>
      </c>
      <c r="J3964" t="str">
        <f>_xlfn.XLOOKUP(tblOrders[[#This Row],[CustomerID]], tblCustomers[CustomerID], tblCustomers[CustomerName])</f>
        <v>Customer 242</v>
      </c>
      <c r="K3964" t="str">
        <f>_xlfn.XLOOKUP(tblOrders[[#This Row],[CustomerID]], tblCustomers[CustomerID], tblCustomers[Segment])</f>
        <v>Consumer</v>
      </c>
      <c r="L3964" t="str">
        <f>_xlfn.XLOOKUP(tblOrders[[#This Row],[ProductID]], tblProducts[ProductID], tblProducts[Category])</f>
        <v>Office</v>
      </c>
      <c r="M3964">
        <f>_xlfn.XLOOKUP(tblOrders[[#This Row],[ProductID]], tblProducts[ProductID], tblProducts[CostPrice])</f>
        <v>20831</v>
      </c>
      <c r="N3964">
        <f>tblOrders[[#This Row],[Sales]]-(tblOrders[[#This Row],[CostPrice]]*tblOrders[[#This Row],[Quantity]])</f>
        <v>374258</v>
      </c>
      <c r="O3964" t="str">
        <f>TEXT(tblOrders[[#This Row],[Date]],"mmm-yyyy")</f>
        <v>Dec-2025</v>
      </c>
      <c r="P3964" t="str">
        <f>_xlfn.XLOOKUP(tblOrders[[#This Row],[OrderID]], tblReturns[OrderID], tblReturns[Returned])</f>
        <v>No</v>
      </c>
      <c r="Q3964" t="str">
        <f>_xlfn.XLOOKUP(tblOrders[[#This Row],[OrderID]], tblShipping[OrderID], tblShipping[ShipMode])</f>
        <v>Standard</v>
      </c>
      <c r="R3964" t="str">
        <f>IFERROR(_xlfn.XLOOKUP(A3963, tblCustomers[CustomerID], tblCustomers[CustomerName]), "Not Found")</f>
        <v>Not Found</v>
      </c>
      <c r="S3964" t="str">
        <f>IF(tblOrders[[#This Row],[Sales]]&gt;1000000,"High Value","Standard")</f>
        <v>Standard</v>
      </c>
      <c r="T3964" t="str">
        <f>_xlfn.XLOOKUP(tblOrders[[#This Row],[ProductID]], tblProducts[ProductID], tblProducts[ProductName])</f>
        <v>Product 24</v>
      </c>
      <c r="U3964">
        <f>_xlfn.XLOOKUP(tblOrders[[#This Row],[SalesRepID]], tblSalesreps[RepID], tblSalesreps[Target])</f>
        <v>19336654</v>
      </c>
    </row>
    <row r="3965" spans="1:21">
      <c r="A3965" t="s">
        <v>4762</v>
      </c>
      <c r="B3965" s="7" t="s">
        <v>176</v>
      </c>
      <c r="C3965" t="s">
        <v>641</v>
      </c>
      <c r="D3965" t="s">
        <v>397</v>
      </c>
      <c r="E3965" t="s">
        <v>165</v>
      </c>
      <c r="F3965" t="s">
        <v>88</v>
      </c>
      <c r="G3965">
        <v>3</v>
      </c>
      <c r="H3965">
        <v>0.15</v>
      </c>
      <c r="I3965" s="2">
        <v>247931.4</v>
      </c>
      <c r="J3965" t="str">
        <f>_xlfn.XLOOKUP(tblOrders[[#This Row],[CustomerID]], tblCustomers[CustomerID], tblCustomers[CustomerName])</f>
        <v>Customer 253</v>
      </c>
      <c r="K3965" t="str">
        <f>_xlfn.XLOOKUP(tblOrders[[#This Row],[CustomerID]], tblCustomers[CustomerID], tblCustomers[Segment])</f>
        <v>Corporate</v>
      </c>
      <c r="L3965" t="str">
        <f>_xlfn.XLOOKUP(tblOrders[[#This Row],[ProductID]], tblProducts[ProductID], tblProducts[Category])</f>
        <v>Electronics</v>
      </c>
      <c r="M3965">
        <f>_xlfn.XLOOKUP(tblOrders[[#This Row],[ProductID]], tblProducts[ProductID], tblProducts[CostPrice])</f>
        <v>13474</v>
      </c>
      <c r="N3965">
        <f>tblOrders[[#This Row],[Sales]]-(tblOrders[[#This Row],[CostPrice]]*tblOrders[[#This Row],[Quantity]])</f>
        <v>207509.4</v>
      </c>
      <c r="O3965" t="str">
        <f>TEXT(tblOrders[[#This Row],[Date]],"mmm-yyyy")</f>
        <v>Jan-2025</v>
      </c>
      <c r="P3965" t="str">
        <f>_xlfn.XLOOKUP(tblOrders[[#This Row],[OrderID]], tblReturns[OrderID], tblReturns[Returned])</f>
        <v>No</v>
      </c>
      <c r="Q3965" t="str">
        <f>_xlfn.XLOOKUP(tblOrders[[#This Row],[OrderID]], tblShipping[OrderID], tblShipping[ShipMode])</f>
        <v>Pickup</v>
      </c>
      <c r="R3965" t="str">
        <f>IFERROR(_xlfn.XLOOKUP(A3964, tblCustomers[CustomerID], tblCustomers[CustomerName]), "Not Found")</f>
        <v>Not Found</v>
      </c>
      <c r="S3965" t="str">
        <f>IF(tblOrders[[#This Row],[Sales]]&gt;1000000,"High Value","Standard")</f>
        <v>Standard</v>
      </c>
      <c r="T3965" t="str">
        <f>_xlfn.XLOOKUP(tblOrders[[#This Row],[ProductID]], tblProducts[ProductID], tblProducts[ProductName])</f>
        <v>Product 27</v>
      </c>
      <c r="U3965">
        <f>_xlfn.XLOOKUP(tblOrders[[#This Row],[SalesRepID]], tblSalesreps[RepID], tblSalesreps[Target])</f>
        <v>16839910</v>
      </c>
    </row>
    <row r="3966" spans="1:21">
      <c r="A3966" t="s">
        <v>4763</v>
      </c>
      <c r="B3966" s="7" t="s">
        <v>577</v>
      </c>
      <c r="C3966" t="s">
        <v>1575</v>
      </c>
      <c r="D3966" t="s">
        <v>216</v>
      </c>
      <c r="E3966" t="s">
        <v>35</v>
      </c>
      <c r="F3966" t="s">
        <v>88</v>
      </c>
      <c r="G3966">
        <v>9</v>
      </c>
      <c r="H3966">
        <v>0.1</v>
      </c>
      <c r="I3966" s="2">
        <v>123217.2</v>
      </c>
      <c r="J3966" t="str">
        <f>_xlfn.XLOOKUP(tblOrders[[#This Row],[CustomerID]], tblCustomers[CustomerID], tblCustomers[CustomerName])</f>
        <v>Customer 255</v>
      </c>
      <c r="K3966" t="str">
        <f>_xlfn.XLOOKUP(tblOrders[[#This Row],[CustomerID]], tblCustomers[CustomerID], tblCustomers[Segment])</f>
        <v>Consumer</v>
      </c>
      <c r="L3966" t="str">
        <f>_xlfn.XLOOKUP(tblOrders[[#This Row],[ProductID]], tblProducts[ProductID], tblProducts[Category])</f>
        <v>Home</v>
      </c>
      <c r="M3966">
        <f>_xlfn.XLOOKUP(tblOrders[[#This Row],[ProductID]], tblProducts[ProductID], tblProducts[CostPrice])</f>
        <v>15200</v>
      </c>
      <c r="N3966">
        <f>tblOrders[[#This Row],[Sales]]-(tblOrders[[#This Row],[CostPrice]]*tblOrders[[#This Row],[Quantity]])</f>
        <v>-13582.800000000003</v>
      </c>
      <c r="O3966" t="str">
        <f>TEXT(tblOrders[[#This Row],[Date]],"mmm-yyyy")</f>
        <v>Dec-2025</v>
      </c>
      <c r="P3966" t="str">
        <f>_xlfn.XLOOKUP(tblOrders[[#This Row],[OrderID]], tblReturns[OrderID], tblReturns[Returned])</f>
        <v>No</v>
      </c>
      <c r="Q3966" t="str">
        <f>_xlfn.XLOOKUP(tblOrders[[#This Row],[OrderID]], tblShipping[OrderID], tblShipping[ShipMode])</f>
        <v>Pickup</v>
      </c>
      <c r="R3966" t="str">
        <f>IFERROR(_xlfn.XLOOKUP(A3965, tblCustomers[CustomerID], tblCustomers[CustomerName]), "Not Found")</f>
        <v>Not Found</v>
      </c>
      <c r="S3966" t="str">
        <f>IF(tblOrders[[#This Row],[Sales]]&gt;1000000,"High Value","Standard")</f>
        <v>Standard</v>
      </c>
      <c r="T3966" t="str">
        <f>_xlfn.XLOOKUP(tblOrders[[#This Row],[ProductID]], tblProducts[ProductID], tblProducts[ProductName])</f>
        <v>Product 52</v>
      </c>
      <c r="U3966">
        <f>_xlfn.XLOOKUP(tblOrders[[#This Row],[SalesRepID]], tblSalesreps[RepID], tblSalesreps[Target])</f>
        <v>19619177</v>
      </c>
    </row>
    <row r="3967" spans="1:21">
      <c r="A3967" t="s">
        <v>4764</v>
      </c>
      <c r="B3967" s="7" t="s">
        <v>1502</v>
      </c>
      <c r="C3967" t="s">
        <v>1117</v>
      </c>
      <c r="D3967" t="s">
        <v>430</v>
      </c>
      <c r="E3967" t="s">
        <v>74</v>
      </c>
      <c r="F3967" t="s">
        <v>20</v>
      </c>
      <c r="G3967">
        <v>10</v>
      </c>
      <c r="H3967">
        <v>0</v>
      </c>
      <c r="I3967" s="2">
        <v>1395440</v>
      </c>
      <c r="J3967" t="str">
        <f>_xlfn.XLOOKUP(tblOrders[[#This Row],[CustomerID]], tblCustomers[CustomerID], tblCustomers[CustomerName])</f>
        <v>Customer 109</v>
      </c>
      <c r="K3967" t="str">
        <f>_xlfn.XLOOKUP(tblOrders[[#This Row],[CustomerID]], tblCustomers[CustomerID], tblCustomers[Segment])</f>
        <v>SME</v>
      </c>
      <c r="L3967" t="str">
        <f>_xlfn.XLOOKUP(tblOrders[[#This Row],[ProductID]], tblProducts[ProductID], tblProducts[Category])</f>
        <v>Office</v>
      </c>
      <c r="M3967">
        <f>_xlfn.XLOOKUP(tblOrders[[#This Row],[ProductID]], tblProducts[ProductID], tblProducts[CostPrice])</f>
        <v>7566</v>
      </c>
      <c r="N3967">
        <f>tblOrders[[#This Row],[Sales]]-(tblOrders[[#This Row],[CostPrice]]*tblOrders[[#This Row],[Quantity]])</f>
        <v>1319780</v>
      </c>
      <c r="O3967" t="str">
        <f>TEXT(tblOrders[[#This Row],[Date]],"mmm-yyyy")</f>
        <v>Jan-2025</v>
      </c>
      <c r="P3967" t="str">
        <f>_xlfn.XLOOKUP(tblOrders[[#This Row],[OrderID]], tblReturns[OrderID], tblReturns[Returned])</f>
        <v>No</v>
      </c>
      <c r="Q3967" t="str">
        <f>_xlfn.XLOOKUP(tblOrders[[#This Row],[OrderID]], tblShipping[OrderID], tblShipping[ShipMode])</f>
        <v>Express</v>
      </c>
      <c r="R3967" t="str">
        <f>IFERROR(_xlfn.XLOOKUP(A3966, tblCustomers[CustomerID], tblCustomers[CustomerName]), "Not Found")</f>
        <v>Not Found</v>
      </c>
      <c r="S3967" t="str">
        <f>IF(tblOrders[[#This Row],[Sales]]&gt;1000000,"High Value","Standard")</f>
        <v>High Value</v>
      </c>
      <c r="T3967" t="str">
        <f>_xlfn.XLOOKUP(tblOrders[[#This Row],[ProductID]], tblProducts[ProductID], tblProducts[ProductName])</f>
        <v>Product 85</v>
      </c>
      <c r="U3967">
        <f>_xlfn.XLOOKUP(tblOrders[[#This Row],[SalesRepID]], tblSalesreps[RepID], tblSalesreps[Target])</f>
        <v>7254801</v>
      </c>
    </row>
    <row r="3968" spans="1:21">
      <c r="A3968" t="s">
        <v>4765</v>
      </c>
      <c r="B3968" s="7" t="s">
        <v>286</v>
      </c>
      <c r="C3968" t="s">
        <v>537</v>
      </c>
      <c r="D3968" t="s">
        <v>560</v>
      </c>
      <c r="E3968" t="s">
        <v>13</v>
      </c>
      <c r="F3968" t="s">
        <v>88</v>
      </c>
      <c r="G3968">
        <v>9</v>
      </c>
      <c r="H3968">
        <v>0.2</v>
      </c>
      <c r="I3968" s="2">
        <v>988358.4</v>
      </c>
      <c r="J3968" t="str">
        <f>_xlfn.XLOOKUP(tblOrders[[#This Row],[CustomerID]], tblCustomers[CustomerID], tblCustomers[CustomerName])</f>
        <v>Customer 108</v>
      </c>
      <c r="K3968" t="str">
        <f>_xlfn.XLOOKUP(tblOrders[[#This Row],[CustomerID]], tblCustomers[CustomerID], tblCustomers[Segment])</f>
        <v>Corporate</v>
      </c>
      <c r="L3968" t="str">
        <f>_xlfn.XLOOKUP(tblOrders[[#This Row],[ProductID]], tblProducts[ProductID], tblProducts[Category])</f>
        <v>Electronics</v>
      </c>
      <c r="M3968">
        <f>_xlfn.XLOOKUP(tblOrders[[#This Row],[ProductID]], tblProducts[ProductID], tblProducts[CostPrice])</f>
        <v>53062</v>
      </c>
      <c r="N3968">
        <f>tblOrders[[#This Row],[Sales]]-(tblOrders[[#This Row],[CostPrice]]*tblOrders[[#This Row],[Quantity]])</f>
        <v>510800.4</v>
      </c>
      <c r="O3968" t="str">
        <f>TEXT(tblOrders[[#This Row],[Date]],"mmm-yyyy")</f>
        <v>Dec-2025</v>
      </c>
      <c r="P3968" t="str">
        <f>_xlfn.XLOOKUP(tblOrders[[#This Row],[OrderID]], tblReturns[OrderID], tblReturns[Returned])</f>
        <v>No</v>
      </c>
      <c r="Q3968" t="str">
        <f>_xlfn.XLOOKUP(tblOrders[[#This Row],[OrderID]], tblShipping[OrderID], tblShipping[ShipMode])</f>
        <v>Express</v>
      </c>
      <c r="R3968" t="str">
        <f>IFERROR(_xlfn.XLOOKUP(A3967, tblCustomers[CustomerID], tblCustomers[CustomerName]), "Not Found")</f>
        <v>Not Found</v>
      </c>
      <c r="S3968" t="str">
        <f>IF(tblOrders[[#This Row],[Sales]]&gt;1000000,"High Value","Standard")</f>
        <v>Standard</v>
      </c>
      <c r="T3968" t="str">
        <f>_xlfn.XLOOKUP(tblOrders[[#This Row],[ProductID]], tblProducts[ProductID], tblProducts[ProductName])</f>
        <v>Product 31</v>
      </c>
      <c r="U3968">
        <f>_xlfn.XLOOKUP(tblOrders[[#This Row],[SalesRepID]], tblSalesreps[RepID], tblSalesreps[Target])</f>
        <v>11852878</v>
      </c>
    </row>
    <row r="3969" spans="1:21">
      <c r="A3969" t="s">
        <v>4766</v>
      </c>
      <c r="B3969" s="7" t="s">
        <v>221</v>
      </c>
      <c r="C3969" t="s">
        <v>2795</v>
      </c>
      <c r="D3969" t="s">
        <v>308</v>
      </c>
      <c r="E3969" t="s">
        <v>50</v>
      </c>
      <c r="F3969" t="s">
        <v>88</v>
      </c>
      <c r="G3969">
        <v>4</v>
      </c>
      <c r="H3969">
        <v>0.1</v>
      </c>
      <c r="I3969" s="2">
        <v>207702</v>
      </c>
      <c r="J3969" t="str">
        <f>_xlfn.XLOOKUP(tblOrders[[#This Row],[CustomerID]], tblCustomers[CustomerID], tblCustomers[CustomerName])</f>
        <v>Customer 179</v>
      </c>
      <c r="K3969" t="str">
        <f>_xlfn.XLOOKUP(tblOrders[[#This Row],[CustomerID]], tblCustomers[CustomerID], tblCustomers[Segment])</f>
        <v>Corporate</v>
      </c>
      <c r="L3969" t="str">
        <f>_xlfn.XLOOKUP(tblOrders[[#This Row],[ProductID]], tblProducts[ProductID], tblProducts[Category])</f>
        <v>Furniture</v>
      </c>
      <c r="M3969">
        <f>_xlfn.XLOOKUP(tblOrders[[#This Row],[ProductID]], tblProducts[ProductID], tblProducts[CostPrice])</f>
        <v>27039</v>
      </c>
      <c r="N3969">
        <f>tblOrders[[#This Row],[Sales]]-(tblOrders[[#This Row],[CostPrice]]*tblOrders[[#This Row],[Quantity]])</f>
        <v>99546</v>
      </c>
      <c r="O3969" t="str">
        <f>TEXT(tblOrders[[#This Row],[Date]],"mmm-yyyy")</f>
        <v>Jun-2025</v>
      </c>
      <c r="P3969" t="str">
        <f>_xlfn.XLOOKUP(tblOrders[[#This Row],[OrderID]], tblReturns[OrderID], tblReturns[Returned])</f>
        <v>No</v>
      </c>
      <c r="Q3969" t="str">
        <f>_xlfn.XLOOKUP(tblOrders[[#This Row],[OrderID]], tblShipping[OrderID], tblShipping[ShipMode])</f>
        <v>Pickup</v>
      </c>
      <c r="R3969" t="str">
        <f>IFERROR(_xlfn.XLOOKUP(A3968, tblCustomers[CustomerID], tblCustomers[CustomerName]), "Not Found")</f>
        <v>Not Found</v>
      </c>
      <c r="S3969" t="str">
        <f>IF(tblOrders[[#This Row],[Sales]]&gt;1000000,"High Value","Standard")</f>
        <v>Standard</v>
      </c>
      <c r="T3969" t="str">
        <f>_xlfn.XLOOKUP(tblOrders[[#This Row],[ProductID]], tblProducts[ProductID], tblProducts[ProductName])</f>
        <v>Product 13</v>
      </c>
      <c r="U3969">
        <f>_xlfn.XLOOKUP(tblOrders[[#This Row],[SalesRepID]], tblSalesreps[RepID], tblSalesreps[Target])</f>
        <v>17350666</v>
      </c>
    </row>
    <row r="3970" spans="1:21">
      <c r="A3970" t="s">
        <v>4767</v>
      </c>
      <c r="B3970" s="7" t="s">
        <v>536</v>
      </c>
      <c r="C3970" t="s">
        <v>418</v>
      </c>
      <c r="D3970" t="s">
        <v>209</v>
      </c>
      <c r="E3970" t="s">
        <v>165</v>
      </c>
      <c r="F3970" t="s">
        <v>14</v>
      </c>
      <c r="G3970">
        <v>3</v>
      </c>
      <c r="H3970">
        <v>0</v>
      </c>
      <c r="I3970" s="2">
        <v>265467</v>
      </c>
      <c r="J3970" t="str">
        <f>_xlfn.XLOOKUP(tblOrders[[#This Row],[CustomerID]], tblCustomers[CustomerID], tblCustomers[CustomerName])</f>
        <v>Customer 113</v>
      </c>
      <c r="K3970" t="str">
        <f>_xlfn.XLOOKUP(tblOrders[[#This Row],[CustomerID]], tblCustomers[CustomerID], tblCustomers[Segment])</f>
        <v>Consumer</v>
      </c>
      <c r="L3970" t="str">
        <f>_xlfn.XLOOKUP(tblOrders[[#This Row],[ProductID]], tblProducts[ProductID], tblProducts[Category])</f>
        <v>Office</v>
      </c>
      <c r="M3970">
        <f>_xlfn.XLOOKUP(tblOrders[[#This Row],[ProductID]], tblProducts[ProductID], tblProducts[CostPrice])</f>
        <v>27558</v>
      </c>
      <c r="N3970">
        <f>tblOrders[[#This Row],[Sales]]-(tblOrders[[#This Row],[CostPrice]]*tblOrders[[#This Row],[Quantity]])</f>
        <v>182793</v>
      </c>
      <c r="O3970" t="str">
        <f>TEXT(tblOrders[[#This Row],[Date]],"mmm-yyyy")</f>
        <v>Apr-2025</v>
      </c>
      <c r="P3970" t="str">
        <f>_xlfn.XLOOKUP(tblOrders[[#This Row],[OrderID]], tblReturns[OrderID], tblReturns[Returned])</f>
        <v>No</v>
      </c>
      <c r="Q3970" t="str">
        <f>_xlfn.XLOOKUP(tblOrders[[#This Row],[OrderID]], tblShipping[OrderID], tblShipping[ShipMode])</f>
        <v>Standard</v>
      </c>
      <c r="R3970" t="str">
        <f>IFERROR(_xlfn.XLOOKUP(A3969, tblCustomers[CustomerID], tblCustomers[CustomerName]), "Not Found")</f>
        <v>Not Found</v>
      </c>
      <c r="S3970" t="str">
        <f>IF(tblOrders[[#This Row],[Sales]]&gt;1000000,"High Value","Standard")</f>
        <v>Standard</v>
      </c>
      <c r="T3970" t="str">
        <f>_xlfn.XLOOKUP(tblOrders[[#This Row],[ProductID]], tblProducts[ProductID], tblProducts[ProductName])</f>
        <v>Product 93</v>
      </c>
      <c r="U3970">
        <f>_xlfn.XLOOKUP(tblOrders[[#This Row],[SalesRepID]], tblSalesreps[RepID], tblSalesreps[Target])</f>
        <v>16839910</v>
      </c>
    </row>
    <row r="3971" spans="1:21">
      <c r="A3971" t="s">
        <v>4768</v>
      </c>
      <c r="B3971" s="7" t="s">
        <v>267</v>
      </c>
      <c r="C3971" t="s">
        <v>882</v>
      </c>
      <c r="D3971" t="s">
        <v>73</v>
      </c>
      <c r="E3971" t="s">
        <v>25</v>
      </c>
      <c r="F3971" t="s">
        <v>14</v>
      </c>
      <c r="G3971">
        <v>1</v>
      </c>
      <c r="H3971">
        <v>0.15</v>
      </c>
      <c r="I3971" s="2">
        <v>4783.8</v>
      </c>
      <c r="J3971" t="str">
        <f>_xlfn.XLOOKUP(tblOrders[[#This Row],[CustomerID]], tblCustomers[CustomerID], tblCustomers[CustomerName])</f>
        <v>Customer 10</v>
      </c>
      <c r="K3971" t="str">
        <f>_xlfn.XLOOKUP(tblOrders[[#This Row],[CustomerID]], tblCustomers[CustomerID], tblCustomers[Segment])</f>
        <v>SME</v>
      </c>
      <c r="L3971" t="str">
        <f>_xlfn.XLOOKUP(tblOrders[[#This Row],[ProductID]], tblProducts[ProductID], tblProducts[Category])</f>
        <v>Office</v>
      </c>
      <c r="M3971">
        <f>_xlfn.XLOOKUP(tblOrders[[#This Row],[ProductID]], tblProducts[ProductID], tblProducts[CostPrice])</f>
        <v>28523</v>
      </c>
      <c r="N3971">
        <f>tblOrders[[#This Row],[Sales]]-(tblOrders[[#This Row],[CostPrice]]*tblOrders[[#This Row],[Quantity]])</f>
        <v>-23739.200000000001</v>
      </c>
      <c r="O3971" t="str">
        <f>TEXT(tblOrders[[#This Row],[Date]],"mmm-yyyy")</f>
        <v>Oct-2025</v>
      </c>
      <c r="P3971" t="str">
        <f>_xlfn.XLOOKUP(tblOrders[[#This Row],[OrderID]], tblReturns[OrderID], tblReturns[Returned])</f>
        <v>No</v>
      </c>
      <c r="Q3971" t="str">
        <f>_xlfn.XLOOKUP(tblOrders[[#This Row],[OrderID]], tblShipping[OrderID], tblShipping[ShipMode])</f>
        <v>Express</v>
      </c>
      <c r="R3971" t="str">
        <f>IFERROR(_xlfn.XLOOKUP(A3970, tblCustomers[CustomerID], tblCustomers[CustomerName]), "Not Found")</f>
        <v>Not Found</v>
      </c>
      <c r="S3971" t="str">
        <f>IF(tblOrders[[#This Row],[Sales]]&gt;1000000,"High Value","Standard")</f>
        <v>Standard</v>
      </c>
      <c r="T3971" t="str">
        <f>_xlfn.XLOOKUP(tblOrders[[#This Row],[ProductID]], tblProducts[ProductID], tblProducts[ProductName])</f>
        <v>Product 30</v>
      </c>
      <c r="U3971">
        <f>_xlfn.XLOOKUP(tblOrders[[#This Row],[SalesRepID]], tblSalesreps[RepID], tblSalesreps[Target])</f>
        <v>7094914</v>
      </c>
    </row>
    <row r="3972" spans="1:21">
      <c r="A3972" t="s">
        <v>4769</v>
      </c>
      <c r="B3972" s="7" t="s">
        <v>1132</v>
      </c>
      <c r="C3972" t="s">
        <v>311</v>
      </c>
      <c r="D3972" t="s">
        <v>387</v>
      </c>
      <c r="E3972" t="s">
        <v>56</v>
      </c>
      <c r="F3972" t="s">
        <v>51</v>
      </c>
      <c r="G3972">
        <v>1</v>
      </c>
      <c r="H3972">
        <v>0</v>
      </c>
      <c r="I3972" s="2">
        <v>34660</v>
      </c>
      <c r="J3972" t="str">
        <f>_xlfn.XLOOKUP(tblOrders[[#This Row],[CustomerID]], tblCustomers[CustomerID], tblCustomers[CustomerName])</f>
        <v>Customer 182</v>
      </c>
      <c r="K3972" t="str">
        <f>_xlfn.XLOOKUP(tblOrders[[#This Row],[CustomerID]], tblCustomers[CustomerID], tblCustomers[Segment])</f>
        <v>Consumer</v>
      </c>
      <c r="L3972" t="str">
        <f>_xlfn.XLOOKUP(tblOrders[[#This Row],[ProductID]], tblProducts[ProductID], tblProducts[Category])</f>
        <v>Furniture</v>
      </c>
      <c r="M3972">
        <f>_xlfn.XLOOKUP(tblOrders[[#This Row],[ProductID]], tblProducts[ProductID], tblProducts[CostPrice])</f>
        <v>37464</v>
      </c>
      <c r="N3972">
        <f>tblOrders[[#This Row],[Sales]]-(tblOrders[[#This Row],[CostPrice]]*tblOrders[[#This Row],[Quantity]])</f>
        <v>-2804</v>
      </c>
      <c r="O3972" t="str">
        <f>TEXT(tblOrders[[#This Row],[Date]],"mmm-yyyy")</f>
        <v>Feb-2025</v>
      </c>
      <c r="P3972" t="str">
        <f>_xlfn.XLOOKUP(tblOrders[[#This Row],[OrderID]], tblReturns[OrderID], tblReturns[Returned])</f>
        <v>No</v>
      </c>
      <c r="Q3972" t="str">
        <f>_xlfn.XLOOKUP(tblOrders[[#This Row],[OrderID]], tblShipping[OrderID], tblShipping[ShipMode])</f>
        <v>Standard</v>
      </c>
      <c r="R3972" t="str">
        <f>IFERROR(_xlfn.XLOOKUP(A3971, tblCustomers[CustomerID], tblCustomers[CustomerName]), "Not Found")</f>
        <v>Not Found</v>
      </c>
      <c r="S3972" t="str">
        <f>IF(tblOrders[[#This Row],[Sales]]&gt;1000000,"High Value","Standard")</f>
        <v>Standard</v>
      </c>
      <c r="T3972" t="str">
        <f>_xlfn.XLOOKUP(tblOrders[[#This Row],[ProductID]], tblProducts[ProductID], tblProducts[ProductName])</f>
        <v>Product 63</v>
      </c>
      <c r="U3972">
        <f>_xlfn.XLOOKUP(tblOrders[[#This Row],[SalesRepID]], tblSalesreps[RepID], tblSalesreps[Target])</f>
        <v>14265630</v>
      </c>
    </row>
    <row r="3973" spans="1:21">
      <c r="A3973" t="s">
        <v>4770</v>
      </c>
      <c r="B3973" s="7" t="s">
        <v>1012</v>
      </c>
      <c r="C3973" t="s">
        <v>436</v>
      </c>
      <c r="D3973" t="s">
        <v>39</v>
      </c>
      <c r="E3973" t="s">
        <v>186</v>
      </c>
      <c r="F3973" t="s">
        <v>88</v>
      </c>
      <c r="G3973">
        <v>3</v>
      </c>
      <c r="H3973">
        <v>0.05</v>
      </c>
      <c r="I3973" s="2">
        <v>92234.55</v>
      </c>
      <c r="J3973" t="str">
        <f>_xlfn.XLOOKUP(tblOrders[[#This Row],[CustomerID]], tblCustomers[CustomerID], tblCustomers[CustomerName])</f>
        <v>Customer 129</v>
      </c>
      <c r="K3973" t="str">
        <f>_xlfn.XLOOKUP(tblOrders[[#This Row],[CustomerID]], tblCustomers[CustomerID], tblCustomers[Segment])</f>
        <v>Corporate</v>
      </c>
      <c r="L3973" t="str">
        <f>_xlfn.XLOOKUP(tblOrders[[#This Row],[ProductID]], tblProducts[ProductID], tblProducts[Category])</f>
        <v>Office</v>
      </c>
      <c r="M3973">
        <f>_xlfn.XLOOKUP(tblOrders[[#This Row],[ProductID]], tblProducts[ProductID], tblProducts[CostPrice])</f>
        <v>63926</v>
      </c>
      <c r="N3973">
        <f>tblOrders[[#This Row],[Sales]]-(tblOrders[[#This Row],[CostPrice]]*tblOrders[[#This Row],[Quantity]])</f>
        <v>-99543.45</v>
      </c>
      <c r="O3973" t="str">
        <f>TEXT(tblOrders[[#This Row],[Date]],"mmm-yyyy")</f>
        <v>May-2025</v>
      </c>
      <c r="P3973" t="str">
        <f>_xlfn.XLOOKUP(tblOrders[[#This Row],[OrderID]], tblReturns[OrderID], tblReturns[Returned])</f>
        <v>No</v>
      </c>
      <c r="Q3973" t="str">
        <f>_xlfn.XLOOKUP(tblOrders[[#This Row],[OrderID]], tblShipping[OrderID], tblShipping[ShipMode])</f>
        <v>Standard</v>
      </c>
      <c r="R3973" t="str">
        <f>IFERROR(_xlfn.XLOOKUP(A3972, tblCustomers[CustomerID], tblCustomers[CustomerName]), "Not Found")</f>
        <v>Not Found</v>
      </c>
      <c r="S3973" t="str">
        <f>IF(tblOrders[[#This Row],[Sales]]&gt;1000000,"High Value","Standard")</f>
        <v>Standard</v>
      </c>
      <c r="T3973" t="str">
        <f>_xlfn.XLOOKUP(tblOrders[[#This Row],[ProductID]], tblProducts[ProductID], tblProducts[ProductName])</f>
        <v>Product 4</v>
      </c>
      <c r="U3973">
        <f>_xlfn.XLOOKUP(tblOrders[[#This Row],[SalesRepID]], tblSalesreps[RepID], tblSalesreps[Target])</f>
        <v>15141830</v>
      </c>
    </row>
    <row r="3974" spans="1:21">
      <c r="A3974" t="s">
        <v>4771</v>
      </c>
      <c r="B3974" s="7" t="s">
        <v>1510</v>
      </c>
      <c r="C3974" t="s">
        <v>11</v>
      </c>
      <c r="D3974" t="s">
        <v>265</v>
      </c>
      <c r="E3974" t="s">
        <v>40</v>
      </c>
      <c r="F3974" t="s">
        <v>14</v>
      </c>
      <c r="G3974">
        <v>9</v>
      </c>
      <c r="H3974">
        <v>0</v>
      </c>
      <c r="I3974" s="2">
        <v>701082</v>
      </c>
      <c r="J3974" t="str">
        <f>_xlfn.XLOOKUP(tblOrders[[#This Row],[CustomerID]], tblCustomers[CustomerID], tblCustomers[CustomerName])</f>
        <v>Customer 168</v>
      </c>
      <c r="K3974" t="str">
        <f>_xlfn.XLOOKUP(tblOrders[[#This Row],[CustomerID]], tblCustomers[CustomerID], tblCustomers[Segment])</f>
        <v>SME</v>
      </c>
      <c r="L3974" t="str">
        <f>_xlfn.XLOOKUP(tblOrders[[#This Row],[ProductID]], tblProducts[ProductID], tblProducts[Category])</f>
        <v>Home</v>
      </c>
      <c r="M3974">
        <f>_xlfn.XLOOKUP(tblOrders[[#This Row],[ProductID]], tblProducts[ProductID], tblProducts[CostPrice])</f>
        <v>33642</v>
      </c>
      <c r="N3974">
        <f>tblOrders[[#This Row],[Sales]]-(tblOrders[[#This Row],[CostPrice]]*tblOrders[[#This Row],[Quantity]])</f>
        <v>398304</v>
      </c>
      <c r="O3974" t="str">
        <f>TEXT(tblOrders[[#This Row],[Date]],"mmm-yyyy")</f>
        <v>Jul-2025</v>
      </c>
      <c r="P3974" t="str">
        <f>_xlfn.XLOOKUP(tblOrders[[#This Row],[OrderID]], tblReturns[OrderID], tblReturns[Returned])</f>
        <v>No</v>
      </c>
      <c r="Q3974" t="str">
        <f>_xlfn.XLOOKUP(tblOrders[[#This Row],[OrderID]], tblShipping[OrderID], tblShipping[ShipMode])</f>
        <v>Pickup</v>
      </c>
      <c r="R3974" t="str">
        <f>IFERROR(_xlfn.XLOOKUP(A3973, tblCustomers[CustomerID], tblCustomers[CustomerName]), "Not Found")</f>
        <v>Not Found</v>
      </c>
      <c r="S3974" t="str">
        <f>IF(tblOrders[[#This Row],[Sales]]&gt;1000000,"High Value","Standard")</f>
        <v>Standard</v>
      </c>
      <c r="T3974" t="str">
        <f>_xlfn.XLOOKUP(tblOrders[[#This Row],[ProductID]], tblProducts[ProductID], tblProducts[ProductName])</f>
        <v>Product 17</v>
      </c>
      <c r="U3974">
        <f>_xlfn.XLOOKUP(tblOrders[[#This Row],[SalesRepID]], tblSalesreps[RepID], tblSalesreps[Target])</f>
        <v>6291486</v>
      </c>
    </row>
    <row r="3975" spans="1:21">
      <c r="A3975" t="s">
        <v>4772</v>
      </c>
      <c r="B3975" s="7" t="s">
        <v>160</v>
      </c>
      <c r="C3975" t="s">
        <v>1586</v>
      </c>
      <c r="D3975" t="s">
        <v>902</v>
      </c>
      <c r="E3975" t="s">
        <v>165</v>
      </c>
      <c r="F3975" t="s">
        <v>20</v>
      </c>
      <c r="G3975">
        <v>10</v>
      </c>
      <c r="H3975">
        <v>0</v>
      </c>
      <c r="I3975" s="2">
        <v>878110</v>
      </c>
      <c r="J3975" t="str">
        <f>_xlfn.XLOOKUP(tblOrders[[#This Row],[CustomerID]], tblCustomers[CustomerID], tblCustomers[CustomerName])</f>
        <v>Customer 267</v>
      </c>
      <c r="K3975" t="str">
        <f>_xlfn.XLOOKUP(tblOrders[[#This Row],[CustomerID]], tblCustomers[CustomerID], tblCustomers[Segment])</f>
        <v>Corporate</v>
      </c>
      <c r="L3975" t="str">
        <f>_xlfn.XLOOKUP(tblOrders[[#This Row],[ProductID]], tblProducts[ProductID], tblProducts[Category])</f>
        <v>Furniture</v>
      </c>
      <c r="M3975">
        <f>_xlfn.XLOOKUP(tblOrders[[#This Row],[ProductID]], tblProducts[ProductID], tblProducts[CostPrice])</f>
        <v>44361</v>
      </c>
      <c r="N3975">
        <f>tblOrders[[#This Row],[Sales]]-(tblOrders[[#This Row],[CostPrice]]*tblOrders[[#This Row],[Quantity]])</f>
        <v>434500</v>
      </c>
      <c r="O3975" t="str">
        <f>TEXT(tblOrders[[#This Row],[Date]],"mmm-yyyy")</f>
        <v>Aug-2025</v>
      </c>
      <c r="P3975" t="str">
        <f>_xlfn.XLOOKUP(tblOrders[[#This Row],[OrderID]], tblReturns[OrderID], tblReturns[Returned])</f>
        <v>No</v>
      </c>
      <c r="Q3975" t="str">
        <f>_xlfn.XLOOKUP(tblOrders[[#This Row],[OrderID]], tblShipping[OrderID], tblShipping[ShipMode])</f>
        <v>Express</v>
      </c>
      <c r="R3975" t="str">
        <f>IFERROR(_xlfn.XLOOKUP(A3974, tblCustomers[CustomerID], tblCustomers[CustomerName]), "Not Found")</f>
        <v>Not Found</v>
      </c>
      <c r="S3975" t="str">
        <f>IF(tblOrders[[#This Row],[Sales]]&gt;1000000,"High Value","Standard")</f>
        <v>Standard</v>
      </c>
      <c r="T3975" t="str">
        <f>_xlfn.XLOOKUP(tblOrders[[#This Row],[ProductID]], tblProducts[ProductID], tblProducts[ProductName])</f>
        <v>Product 3</v>
      </c>
      <c r="U3975">
        <f>_xlfn.XLOOKUP(tblOrders[[#This Row],[SalesRepID]], tblSalesreps[RepID], tblSalesreps[Target])</f>
        <v>16839910</v>
      </c>
    </row>
    <row r="3976" spans="1:21">
      <c r="A3976" t="s">
        <v>4773</v>
      </c>
      <c r="B3976" s="7" t="s">
        <v>1545</v>
      </c>
      <c r="C3976" t="s">
        <v>281</v>
      </c>
      <c r="D3976" t="s">
        <v>301</v>
      </c>
      <c r="E3976" t="s">
        <v>45</v>
      </c>
      <c r="F3976" t="s">
        <v>26</v>
      </c>
      <c r="G3976">
        <v>7</v>
      </c>
      <c r="H3976">
        <v>0.15</v>
      </c>
      <c r="I3976" s="2">
        <v>208987.8</v>
      </c>
      <c r="J3976" t="str">
        <f>_xlfn.XLOOKUP(tblOrders[[#This Row],[CustomerID]], tblCustomers[CustomerID], tblCustomers[CustomerName])</f>
        <v>Customer 154</v>
      </c>
      <c r="K3976" t="str">
        <f>_xlfn.XLOOKUP(tblOrders[[#This Row],[CustomerID]], tblCustomers[CustomerID], tblCustomers[Segment])</f>
        <v>Consumer</v>
      </c>
      <c r="L3976" t="str">
        <f>_xlfn.XLOOKUP(tblOrders[[#This Row],[ProductID]], tblProducts[ProductID], tblProducts[Category])</f>
        <v>Office</v>
      </c>
      <c r="M3976">
        <f>_xlfn.XLOOKUP(tblOrders[[#This Row],[ProductID]], tblProducts[ProductID], tblProducts[CostPrice])</f>
        <v>77841</v>
      </c>
      <c r="N3976">
        <f>tblOrders[[#This Row],[Sales]]-(tblOrders[[#This Row],[CostPrice]]*tblOrders[[#This Row],[Quantity]])</f>
        <v>-335899.2</v>
      </c>
      <c r="O3976" t="str">
        <f>TEXT(tblOrders[[#This Row],[Date]],"mmm-yyyy")</f>
        <v>Oct-2025</v>
      </c>
      <c r="P3976" t="str">
        <f>_xlfn.XLOOKUP(tblOrders[[#This Row],[OrderID]], tblReturns[OrderID], tblReturns[Returned])</f>
        <v>No</v>
      </c>
      <c r="Q3976" t="str">
        <f>_xlfn.XLOOKUP(tblOrders[[#This Row],[OrderID]], tblShipping[OrderID], tblShipping[ShipMode])</f>
        <v>Standard</v>
      </c>
      <c r="R3976" t="str">
        <f>IFERROR(_xlfn.XLOOKUP(A3975, tblCustomers[CustomerID], tblCustomers[CustomerName]), "Not Found")</f>
        <v>Not Found</v>
      </c>
      <c r="S3976" t="str">
        <f>IF(tblOrders[[#This Row],[Sales]]&gt;1000000,"High Value","Standard")</f>
        <v>Standard</v>
      </c>
      <c r="T3976" t="str">
        <f>_xlfn.XLOOKUP(tblOrders[[#This Row],[ProductID]], tblProducts[ProductID], tblProducts[ProductName])</f>
        <v>Product 98</v>
      </c>
      <c r="U3976">
        <f>_xlfn.XLOOKUP(tblOrders[[#This Row],[SalesRepID]], tblSalesreps[RepID], tblSalesreps[Target])</f>
        <v>11319839</v>
      </c>
    </row>
    <row r="3977" spans="1:21">
      <c r="A3977" t="s">
        <v>4774</v>
      </c>
      <c r="B3977" s="7" t="s">
        <v>90</v>
      </c>
      <c r="C3977" t="s">
        <v>1117</v>
      </c>
      <c r="D3977" t="s">
        <v>945</v>
      </c>
      <c r="E3977" t="s">
        <v>69</v>
      </c>
      <c r="F3977" t="s">
        <v>14</v>
      </c>
      <c r="G3977">
        <v>5</v>
      </c>
      <c r="H3977">
        <v>0.1</v>
      </c>
      <c r="I3977" s="2">
        <v>277510.5</v>
      </c>
      <c r="J3977" t="str">
        <f>_xlfn.XLOOKUP(tblOrders[[#This Row],[CustomerID]], tblCustomers[CustomerID], tblCustomers[CustomerName])</f>
        <v>Customer 109</v>
      </c>
      <c r="K3977" t="str">
        <f>_xlfn.XLOOKUP(tblOrders[[#This Row],[CustomerID]], tblCustomers[CustomerID], tblCustomers[Segment])</f>
        <v>SME</v>
      </c>
      <c r="L3977" t="str">
        <f>_xlfn.XLOOKUP(tblOrders[[#This Row],[ProductID]], tblProducts[ProductID], tblProducts[Category])</f>
        <v>Home</v>
      </c>
      <c r="M3977">
        <f>_xlfn.XLOOKUP(tblOrders[[#This Row],[ProductID]], tblProducts[ProductID], tblProducts[CostPrice])</f>
        <v>54711</v>
      </c>
      <c r="N3977">
        <f>tblOrders[[#This Row],[Sales]]-(tblOrders[[#This Row],[CostPrice]]*tblOrders[[#This Row],[Quantity]])</f>
        <v>3955.5</v>
      </c>
      <c r="O3977" t="str">
        <f>TEXT(tblOrders[[#This Row],[Date]],"mmm-yyyy")</f>
        <v>Jan-2025</v>
      </c>
      <c r="P3977" t="str">
        <f>_xlfn.XLOOKUP(tblOrders[[#This Row],[OrderID]], tblReturns[OrderID], tblReturns[Returned])</f>
        <v>No</v>
      </c>
      <c r="Q3977" t="str">
        <f>_xlfn.XLOOKUP(tblOrders[[#This Row],[OrderID]], tblShipping[OrderID], tblShipping[ShipMode])</f>
        <v>Pickup</v>
      </c>
      <c r="R3977" t="str">
        <f>IFERROR(_xlfn.XLOOKUP(A3976, tblCustomers[CustomerID], tblCustomers[CustomerName]), "Not Found")</f>
        <v>Not Found</v>
      </c>
      <c r="S3977" t="str">
        <f>IF(tblOrders[[#This Row],[Sales]]&gt;1000000,"High Value","Standard")</f>
        <v>Standard</v>
      </c>
      <c r="T3977" t="str">
        <f>_xlfn.XLOOKUP(tblOrders[[#This Row],[ProductID]], tblProducts[ProductID], tblProducts[ProductName])</f>
        <v>Product 38</v>
      </c>
      <c r="U3977">
        <f>_xlfn.XLOOKUP(tblOrders[[#This Row],[SalesRepID]], tblSalesreps[RepID], tblSalesreps[Target])</f>
        <v>19473459</v>
      </c>
    </row>
    <row r="3978" spans="1:21">
      <c r="A3978" t="s">
        <v>4775</v>
      </c>
      <c r="B3978" s="7" t="s">
        <v>775</v>
      </c>
      <c r="C3978" t="s">
        <v>1432</v>
      </c>
      <c r="D3978" t="s">
        <v>34</v>
      </c>
      <c r="E3978" t="s">
        <v>119</v>
      </c>
      <c r="F3978" t="s">
        <v>26</v>
      </c>
      <c r="G3978">
        <v>9</v>
      </c>
      <c r="H3978">
        <v>0.1</v>
      </c>
      <c r="I3978" s="2">
        <v>704060.1</v>
      </c>
      <c r="J3978" t="str">
        <f>_xlfn.XLOOKUP(tblOrders[[#This Row],[CustomerID]], tblCustomers[CustomerID], tblCustomers[CustomerName])</f>
        <v>Customer 135</v>
      </c>
      <c r="K3978" t="str">
        <f>_xlfn.XLOOKUP(tblOrders[[#This Row],[CustomerID]], tblCustomers[CustomerID], tblCustomers[Segment])</f>
        <v>Corporate</v>
      </c>
      <c r="L3978" t="str">
        <f>_xlfn.XLOOKUP(tblOrders[[#This Row],[ProductID]], tblProducts[ProductID], tblProducts[Category])</f>
        <v>Electronics</v>
      </c>
      <c r="M3978">
        <f>_xlfn.XLOOKUP(tblOrders[[#This Row],[ProductID]], tblProducts[ProductID], tblProducts[CostPrice])</f>
        <v>24518</v>
      </c>
      <c r="N3978">
        <f>tblOrders[[#This Row],[Sales]]-(tblOrders[[#This Row],[CostPrice]]*tblOrders[[#This Row],[Quantity]])</f>
        <v>483398.1</v>
      </c>
      <c r="O3978" t="str">
        <f>TEXT(tblOrders[[#This Row],[Date]],"mmm-yyyy")</f>
        <v>Apr-2025</v>
      </c>
      <c r="P3978" t="str">
        <f>_xlfn.XLOOKUP(tblOrders[[#This Row],[OrderID]], tblReturns[OrderID], tblReturns[Returned])</f>
        <v>No</v>
      </c>
      <c r="Q3978" t="str">
        <f>_xlfn.XLOOKUP(tblOrders[[#This Row],[OrderID]], tblShipping[OrderID], tblShipping[ShipMode])</f>
        <v>Pickup</v>
      </c>
      <c r="R3978" t="str">
        <f>IFERROR(_xlfn.XLOOKUP(A3977, tblCustomers[CustomerID], tblCustomers[CustomerName]), "Not Found")</f>
        <v>Not Found</v>
      </c>
      <c r="S3978" t="str">
        <f>IF(tblOrders[[#This Row],[Sales]]&gt;1000000,"High Value","Standard")</f>
        <v>Standard</v>
      </c>
      <c r="T3978" t="str">
        <f>_xlfn.XLOOKUP(tblOrders[[#This Row],[ProductID]], tblProducts[ProductID], tblProducts[ProductName])</f>
        <v>Product 90</v>
      </c>
      <c r="U3978">
        <f>_xlfn.XLOOKUP(tblOrders[[#This Row],[SalesRepID]], tblSalesreps[RepID], tblSalesreps[Target])</f>
        <v>5886694</v>
      </c>
    </row>
    <row r="3979" spans="1:21">
      <c r="A3979" t="s">
        <v>4776</v>
      </c>
      <c r="B3979" s="7" t="s">
        <v>887</v>
      </c>
      <c r="C3979" t="s">
        <v>1992</v>
      </c>
      <c r="D3979" t="s">
        <v>321</v>
      </c>
      <c r="E3979" t="s">
        <v>13</v>
      </c>
      <c r="F3979" t="s">
        <v>51</v>
      </c>
      <c r="G3979">
        <v>2</v>
      </c>
      <c r="H3979">
        <v>0.05</v>
      </c>
      <c r="I3979" s="2">
        <v>139532.20000000001</v>
      </c>
      <c r="J3979" t="str">
        <f>_xlfn.XLOOKUP(tblOrders[[#This Row],[CustomerID]], tblCustomers[CustomerID], tblCustomers[CustomerName])</f>
        <v>Customer 171</v>
      </c>
      <c r="K3979" t="str">
        <f>_xlfn.XLOOKUP(tblOrders[[#This Row],[CustomerID]], tblCustomers[CustomerID], tblCustomers[Segment])</f>
        <v>SME</v>
      </c>
      <c r="L3979" t="str">
        <f>_xlfn.XLOOKUP(tblOrders[[#This Row],[ProductID]], tblProducts[ProductID], tblProducts[Category])</f>
        <v>Home</v>
      </c>
      <c r="M3979">
        <f>_xlfn.XLOOKUP(tblOrders[[#This Row],[ProductID]], tblProducts[ProductID], tblProducts[CostPrice])</f>
        <v>70588</v>
      </c>
      <c r="N3979">
        <f>tblOrders[[#This Row],[Sales]]-(tblOrders[[#This Row],[CostPrice]]*tblOrders[[#This Row],[Quantity]])</f>
        <v>-1643.7999999999884</v>
      </c>
      <c r="O3979" t="str">
        <f>TEXT(tblOrders[[#This Row],[Date]],"mmm-yyyy")</f>
        <v>Nov-2025</v>
      </c>
      <c r="P3979" t="str">
        <f>_xlfn.XLOOKUP(tblOrders[[#This Row],[OrderID]], tblReturns[OrderID], tblReturns[Returned])</f>
        <v>No</v>
      </c>
      <c r="Q3979" t="str">
        <f>_xlfn.XLOOKUP(tblOrders[[#This Row],[OrderID]], tblShipping[OrderID], tblShipping[ShipMode])</f>
        <v>Standard</v>
      </c>
      <c r="R3979" t="str">
        <f>IFERROR(_xlfn.XLOOKUP(A3978, tblCustomers[CustomerID], tblCustomers[CustomerName]), "Not Found")</f>
        <v>Not Found</v>
      </c>
      <c r="S3979" t="str">
        <f>IF(tblOrders[[#This Row],[Sales]]&gt;1000000,"High Value","Standard")</f>
        <v>Standard</v>
      </c>
      <c r="T3979" t="str">
        <f>_xlfn.XLOOKUP(tblOrders[[#This Row],[ProductID]], tblProducts[ProductID], tblProducts[ProductName])</f>
        <v>Product 95</v>
      </c>
      <c r="U3979">
        <f>_xlfn.XLOOKUP(tblOrders[[#This Row],[SalesRepID]], tblSalesreps[RepID], tblSalesreps[Target])</f>
        <v>11852878</v>
      </c>
    </row>
    <row r="3980" spans="1:21">
      <c r="A3980" t="s">
        <v>4777</v>
      </c>
      <c r="B3980" s="7" t="s">
        <v>274</v>
      </c>
      <c r="C3980" t="s">
        <v>1483</v>
      </c>
      <c r="D3980" t="s">
        <v>68</v>
      </c>
      <c r="E3980" t="s">
        <v>186</v>
      </c>
      <c r="F3980" t="s">
        <v>14</v>
      </c>
      <c r="G3980">
        <v>4</v>
      </c>
      <c r="H3980">
        <v>0.15</v>
      </c>
      <c r="I3980" s="2">
        <v>168177.6</v>
      </c>
      <c r="J3980" t="str">
        <f>_xlfn.XLOOKUP(tblOrders[[#This Row],[CustomerID]], tblCustomers[CustomerID], tblCustomers[CustomerName])</f>
        <v>Customer 144</v>
      </c>
      <c r="K3980" t="str">
        <f>_xlfn.XLOOKUP(tblOrders[[#This Row],[CustomerID]], tblCustomers[CustomerID], tblCustomers[Segment])</f>
        <v>Corporate</v>
      </c>
      <c r="L3980" t="str">
        <f>_xlfn.XLOOKUP(tblOrders[[#This Row],[ProductID]], tblProducts[ProductID], tblProducts[Category])</f>
        <v>Home</v>
      </c>
      <c r="M3980">
        <f>_xlfn.XLOOKUP(tblOrders[[#This Row],[ProductID]], tblProducts[ProductID], tblProducts[CostPrice])</f>
        <v>7159</v>
      </c>
      <c r="N3980">
        <f>tblOrders[[#This Row],[Sales]]-(tblOrders[[#This Row],[CostPrice]]*tblOrders[[#This Row],[Quantity]])</f>
        <v>139541.6</v>
      </c>
      <c r="O3980" t="str">
        <f>TEXT(tblOrders[[#This Row],[Date]],"mmm-yyyy")</f>
        <v>Dec-2025</v>
      </c>
      <c r="P3980" t="str">
        <f>_xlfn.XLOOKUP(tblOrders[[#This Row],[OrderID]], tblReturns[OrderID], tblReturns[Returned])</f>
        <v>No</v>
      </c>
      <c r="Q3980" t="str">
        <f>_xlfn.XLOOKUP(tblOrders[[#This Row],[OrderID]], tblShipping[OrderID], tblShipping[ShipMode])</f>
        <v>Pickup</v>
      </c>
      <c r="R3980" t="str">
        <f>IFERROR(_xlfn.XLOOKUP(A3979, tblCustomers[CustomerID], tblCustomers[CustomerName]), "Not Found")</f>
        <v>Not Found</v>
      </c>
      <c r="S3980" t="str">
        <f>IF(tblOrders[[#This Row],[Sales]]&gt;1000000,"High Value","Standard")</f>
        <v>Standard</v>
      </c>
      <c r="T3980" t="str">
        <f>_xlfn.XLOOKUP(tblOrders[[#This Row],[ProductID]], tblProducts[ProductID], tblProducts[ProductName])</f>
        <v>Product 26</v>
      </c>
      <c r="U3980">
        <f>_xlfn.XLOOKUP(tblOrders[[#This Row],[SalesRepID]], tblSalesreps[RepID], tblSalesreps[Target])</f>
        <v>15141830</v>
      </c>
    </row>
    <row r="3981" spans="1:21">
      <c r="A3981" t="s">
        <v>4778</v>
      </c>
      <c r="B3981" s="7" t="s">
        <v>657</v>
      </c>
      <c r="C3981" t="s">
        <v>732</v>
      </c>
      <c r="D3981" t="s">
        <v>178</v>
      </c>
      <c r="E3981" t="s">
        <v>87</v>
      </c>
      <c r="F3981" t="s">
        <v>20</v>
      </c>
      <c r="G3981">
        <v>5</v>
      </c>
      <c r="H3981">
        <v>0.1</v>
      </c>
      <c r="I3981" s="2">
        <v>362403</v>
      </c>
      <c r="J3981" t="str">
        <f>_xlfn.XLOOKUP(tblOrders[[#This Row],[CustomerID]], tblCustomers[CustomerID], tblCustomers[CustomerName])</f>
        <v>Customer 266</v>
      </c>
      <c r="K3981" t="str">
        <f>_xlfn.XLOOKUP(tblOrders[[#This Row],[CustomerID]], tblCustomers[CustomerID], tblCustomers[Segment])</f>
        <v>SME</v>
      </c>
      <c r="L3981" t="str">
        <f>_xlfn.XLOOKUP(tblOrders[[#This Row],[ProductID]], tblProducts[ProductID], tblProducts[Category])</f>
        <v>Office</v>
      </c>
      <c r="M3981">
        <f>_xlfn.XLOOKUP(tblOrders[[#This Row],[ProductID]], tblProducts[ProductID], tblProducts[CostPrice])</f>
        <v>46035</v>
      </c>
      <c r="N3981">
        <f>tblOrders[[#This Row],[Sales]]-(tblOrders[[#This Row],[CostPrice]]*tblOrders[[#This Row],[Quantity]])</f>
        <v>132228</v>
      </c>
      <c r="O3981" t="str">
        <f>TEXT(tblOrders[[#This Row],[Date]],"mmm-yyyy")</f>
        <v>Dec-2025</v>
      </c>
      <c r="P3981" t="str">
        <f>_xlfn.XLOOKUP(tblOrders[[#This Row],[OrderID]], tblReturns[OrderID], tblReturns[Returned])</f>
        <v>No</v>
      </c>
      <c r="Q3981" t="str">
        <f>_xlfn.XLOOKUP(tblOrders[[#This Row],[OrderID]], tblShipping[OrderID], tblShipping[ShipMode])</f>
        <v>Pickup</v>
      </c>
      <c r="R3981" t="str">
        <f>IFERROR(_xlfn.XLOOKUP(A3980, tblCustomers[CustomerID], tblCustomers[CustomerName]), "Not Found")</f>
        <v>Not Found</v>
      </c>
      <c r="S3981" t="str">
        <f>IF(tblOrders[[#This Row],[Sales]]&gt;1000000,"High Value","Standard")</f>
        <v>Standard</v>
      </c>
      <c r="T3981" t="str">
        <f>_xlfn.XLOOKUP(tblOrders[[#This Row],[ProductID]], tblProducts[ProductID], tblProducts[ProductName])</f>
        <v>Product 84</v>
      </c>
      <c r="U3981">
        <f>_xlfn.XLOOKUP(tblOrders[[#This Row],[SalesRepID]], tblSalesreps[RepID], tblSalesreps[Target])</f>
        <v>18500989</v>
      </c>
    </row>
    <row r="3982" spans="1:21">
      <c r="A3982" t="s">
        <v>4779</v>
      </c>
      <c r="B3982" s="7" t="s">
        <v>1829</v>
      </c>
      <c r="C3982" t="s">
        <v>658</v>
      </c>
      <c r="D3982" t="s">
        <v>174</v>
      </c>
      <c r="E3982" t="s">
        <v>87</v>
      </c>
      <c r="F3982" t="s">
        <v>88</v>
      </c>
      <c r="G3982">
        <v>8</v>
      </c>
      <c r="H3982">
        <v>0.1</v>
      </c>
      <c r="I3982" s="2">
        <v>326052</v>
      </c>
      <c r="J3982" t="str">
        <f>_xlfn.XLOOKUP(tblOrders[[#This Row],[CustomerID]], tblCustomers[CustomerID], tblCustomers[CustomerName])</f>
        <v>Customer 178</v>
      </c>
      <c r="K3982" t="str">
        <f>_xlfn.XLOOKUP(tblOrders[[#This Row],[CustomerID]], tblCustomers[CustomerID], tblCustomers[Segment])</f>
        <v>Consumer</v>
      </c>
      <c r="L3982" t="str">
        <f>_xlfn.XLOOKUP(tblOrders[[#This Row],[ProductID]], tblProducts[ProductID], tblProducts[Category])</f>
        <v>Home</v>
      </c>
      <c r="M3982">
        <f>_xlfn.XLOOKUP(tblOrders[[#This Row],[ProductID]], tblProducts[ProductID], tblProducts[CostPrice])</f>
        <v>62348</v>
      </c>
      <c r="N3982">
        <f>tblOrders[[#This Row],[Sales]]-(tblOrders[[#This Row],[CostPrice]]*tblOrders[[#This Row],[Quantity]])</f>
        <v>-172732</v>
      </c>
      <c r="O3982" t="str">
        <f>TEXT(tblOrders[[#This Row],[Date]],"mmm-yyyy")</f>
        <v>Mar-2025</v>
      </c>
      <c r="P3982" t="str">
        <f>_xlfn.XLOOKUP(tblOrders[[#This Row],[OrderID]], tblReturns[OrderID], tblReturns[Returned])</f>
        <v>No</v>
      </c>
      <c r="Q3982" t="str">
        <f>_xlfn.XLOOKUP(tblOrders[[#This Row],[OrderID]], tblShipping[OrderID], tblShipping[ShipMode])</f>
        <v>Pickup</v>
      </c>
      <c r="R3982" t="str">
        <f>IFERROR(_xlfn.XLOOKUP(A3981, tblCustomers[CustomerID], tblCustomers[CustomerName]), "Not Found")</f>
        <v>Not Found</v>
      </c>
      <c r="S3982" t="str">
        <f>IF(tblOrders[[#This Row],[Sales]]&gt;1000000,"High Value","Standard")</f>
        <v>Standard</v>
      </c>
      <c r="T3982" t="str">
        <f>_xlfn.XLOOKUP(tblOrders[[#This Row],[ProductID]], tblProducts[ProductID], tblProducts[ProductName])</f>
        <v>Product 64</v>
      </c>
      <c r="U3982">
        <f>_xlfn.XLOOKUP(tblOrders[[#This Row],[SalesRepID]], tblSalesreps[RepID], tblSalesreps[Target])</f>
        <v>18500989</v>
      </c>
    </row>
    <row r="3983" spans="1:21">
      <c r="A3983" t="s">
        <v>4780</v>
      </c>
      <c r="B3983" s="7" t="s">
        <v>1073</v>
      </c>
      <c r="C3983" t="s">
        <v>114</v>
      </c>
      <c r="D3983" t="s">
        <v>387</v>
      </c>
      <c r="E3983" t="s">
        <v>19</v>
      </c>
      <c r="F3983" t="s">
        <v>51</v>
      </c>
      <c r="G3983">
        <v>9</v>
      </c>
      <c r="H3983">
        <v>0.2</v>
      </c>
      <c r="I3983" s="2">
        <v>1062590.3999999999</v>
      </c>
      <c r="J3983" t="str">
        <f>_xlfn.XLOOKUP(tblOrders[[#This Row],[CustomerID]], tblCustomers[CustomerID], tblCustomers[CustomerName])</f>
        <v>Customer 191</v>
      </c>
      <c r="K3983" t="str">
        <f>_xlfn.XLOOKUP(tblOrders[[#This Row],[CustomerID]], tblCustomers[CustomerID], tblCustomers[Segment])</f>
        <v>SME</v>
      </c>
      <c r="L3983" t="str">
        <f>_xlfn.XLOOKUP(tblOrders[[#This Row],[ProductID]], tblProducts[ProductID], tblProducts[Category])</f>
        <v>Furniture</v>
      </c>
      <c r="M3983">
        <f>_xlfn.XLOOKUP(tblOrders[[#This Row],[ProductID]], tblProducts[ProductID], tblProducts[CostPrice])</f>
        <v>37464</v>
      </c>
      <c r="N3983">
        <f>tblOrders[[#This Row],[Sales]]-(tblOrders[[#This Row],[CostPrice]]*tblOrders[[#This Row],[Quantity]])</f>
        <v>725414.39999999991</v>
      </c>
      <c r="O3983" t="str">
        <f>TEXT(tblOrders[[#This Row],[Date]],"mmm-yyyy")</f>
        <v>Mar-2025</v>
      </c>
      <c r="P3983" t="str">
        <f>_xlfn.XLOOKUP(tblOrders[[#This Row],[OrderID]], tblReturns[OrderID], tblReturns[Returned])</f>
        <v>No</v>
      </c>
      <c r="Q3983" t="str">
        <f>_xlfn.XLOOKUP(tblOrders[[#This Row],[OrderID]], tblShipping[OrderID], tblShipping[ShipMode])</f>
        <v>Pickup</v>
      </c>
      <c r="R3983" t="str">
        <f>IFERROR(_xlfn.XLOOKUP(A3982, tblCustomers[CustomerID], tblCustomers[CustomerName]), "Not Found")</f>
        <v>Not Found</v>
      </c>
      <c r="S3983" t="str">
        <f>IF(tblOrders[[#This Row],[Sales]]&gt;1000000,"High Value","Standard")</f>
        <v>High Value</v>
      </c>
      <c r="T3983" t="str">
        <f>_xlfn.XLOOKUP(tblOrders[[#This Row],[ProductID]], tblProducts[ProductID], tblProducts[ProductName])</f>
        <v>Product 63</v>
      </c>
      <c r="U3983">
        <f>_xlfn.XLOOKUP(tblOrders[[#This Row],[SalesRepID]], tblSalesreps[RepID], tblSalesreps[Target])</f>
        <v>11347243</v>
      </c>
    </row>
    <row r="3984" spans="1:21">
      <c r="A3984" t="s">
        <v>4781</v>
      </c>
      <c r="B3984" s="7" t="s">
        <v>188</v>
      </c>
      <c r="C3984" t="s">
        <v>1344</v>
      </c>
      <c r="D3984" t="s">
        <v>301</v>
      </c>
      <c r="E3984" t="s">
        <v>210</v>
      </c>
      <c r="F3984" t="s">
        <v>14</v>
      </c>
      <c r="G3984">
        <v>3</v>
      </c>
      <c r="H3984">
        <v>0.2</v>
      </c>
      <c r="I3984" s="2">
        <v>70488</v>
      </c>
      <c r="J3984" t="str">
        <f>_xlfn.XLOOKUP(tblOrders[[#This Row],[CustomerID]], tblCustomers[CustomerID], tblCustomers[CustomerName])</f>
        <v>Customer 264</v>
      </c>
      <c r="K3984" t="str">
        <f>_xlfn.XLOOKUP(tblOrders[[#This Row],[CustomerID]], tblCustomers[CustomerID], tblCustomers[Segment])</f>
        <v>Corporate</v>
      </c>
      <c r="L3984" t="str">
        <f>_xlfn.XLOOKUP(tblOrders[[#This Row],[ProductID]], tblProducts[ProductID], tblProducts[Category])</f>
        <v>Office</v>
      </c>
      <c r="M3984">
        <f>_xlfn.XLOOKUP(tblOrders[[#This Row],[ProductID]], tblProducts[ProductID], tblProducts[CostPrice])</f>
        <v>77841</v>
      </c>
      <c r="N3984">
        <f>tblOrders[[#This Row],[Sales]]-(tblOrders[[#This Row],[CostPrice]]*tblOrders[[#This Row],[Quantity]])</f>
        <v>-163035</v>
      </c>
      <c r="O3984" t="str">
        <f>TEXT(tblOrders[[#This Row],[Date]],"mmm-yyyy")</f>
        <v>Feb-2025</v>
      </c>
      <c r="P3984" t="str">
        <f>_xlfn.XLOOKUP(tblOrders[[#This Row],[OrderID]], tblReturns[OrderID], tblReturns[Returned])</f>
        <v>No</v>
      </c>
      <c r="Q3984" t="str">
        <f>_xlfn.XLOOKUP(tblOrders[[#This Row],[OrderID]], tblShipping[OrderID], tblShipping[ShipMode])</f>
        <v>Express</v>
      </c>
      <c r="R3984" t="str">
        <f>IFERROR(_xlfn.XLOOKUP(A3983, tblCustomers[CustomerID], tblCustomers[CustomerName]), "Not Found")</f>
        <v>Not Found</v>
      </c>
      <c r="S3984" t="str">
        <f>IF(tblOrders[[#This Row],[Sales]]&gt;1000000,"High Value","Standard")</f>
        <v>Standard</v>
      </c>
      <c r="T3984" t="str">
        <f>_xlfn.XLOOKUP(tblOrders[[#This Row],[ProductID]], tblProducts[ProductID], tblProducts[ProductName])</f>
        <v>Product 98</v>
      </c>
      <c r="U3984">
        <f>_xlfn.XLOOKUP(tblOrders[[#This Row],[SalesRepID]], tblSalesreps[RepID], tblSalesreps[Target])</f>
        <v>19336654</v>
      </c>
    </row>
    <row r="3985" spans="1:21">
      <c r="A3985" t="s">
        <v>4782</v>
      </c>
      <c r="B3985" s="7" t="s">
        <v>1869</v>
      </c>
      <c r="C3985" t="s">
        <v>828</v>
      </c>
      <c r="D3985" t="s">
        <v>314</v>
      </c>
      <c r="E3985" t="s">
        <v>210</v>
      </c>
      <c r="F3985" t="s">
        <v>26</v>
      </c>
      <c r="G3985">
        <v>5</v>
      </c>
      <c r="H3985">
        <v>0.15</v>
      </c>
      <c r="I3985" s="2">
        <v>58297.25</v>
      </c>
      <c r="J3985" t="str">
        <f>_xlfn.XLOOKUP(tblOrders[[#This Row],[CustomerID]], tblCustomers[CustomerID], tblCustomers[CustomerName])</f>
        <v>Customer 39</v>
      </c>
      <c r="K3985" t="str">
        <f>_xlfn.XLOOKUP(tblOrders[[#This Row],[CustomerID]], tblCustomers[CustomerID], tblCustomers[Segment])</f>
        <v>Corporate</v>
      </c>
      <c r="L3985" t="str">
        <f>_xlfn.XLOOKUP(tblOrders[[#This Row],[ProductID]], tblProducts[ProductID], tblProducts[Category])</f>
        <v>Furniture</v>
      </c>
      <c r="M3985">
        <f>_xlfn.XLOOKUP(tblOrders[[#This Row],[ProductID]], tblProducts[ProductID], tblProducts[CostPrice])</f>
        <v>10109</v>
      </c>
      <c r="N3985">
        <f>tblOrders[[#This Row],[Sales]]-(tblOrders[[#This Row],[CostPrice]]*tblOrders[[#This Row],[Quantity]])</f>
        <v>7752.25</v>
      </c>
      <c r="O3985" t="str">
        <f>TEXT(tblOrders[[#This Row],[Date]],"mmm-yyyy")</f>
        <v>Feb-2025</v>
      </c>
      <c r="P3985" t="str">
        <f>_xlfn.XLOOKUP(tblOrders[[#This Row],[OrderID]], tblReturns[OrderID], tblReturns[Returned])</f>
        <v>No</v>
      </c>
      <c r="Q3985" t="str">
        <f>_xlfn.XLOOKUP(tblOrders[[#This Row],[OrderID]], tblShipping[OrderID], tblShipping[ShipMode])</f>
        <v>Pickup</v>
      </c>
      <c r="R3985" t="str">
        <f>IFERROR(_xlfn.XLOOKUP(A3984, tblCustomers[CustomerID], tblCustomers[CustomerName]), "Not Found")</f>
        <v>Not Found</v>
      </c>
      <c r="S3985" t="str">
        <f>IF(tblOrders[[#This Row],[Sales]]&gt;1000000,"High Value","Standard")</f>
        <v>Standard</v>
      </c>
      <c r="T3985" t="str">
        <f>_xlfn.XLOOKUP(tblOrders[[#This Row],[ProductID]], tblProducts[ProductID], tblProducts[ProductName])</f>
        <v>Product 8</v>
      </c>
      <c r="U3985">
        <f>_xlfn.XLOOKUP(tblOrders[[#This Row],[SalesRepID]], tblSalesreps[RepID], tblSalesreps[Target])</f>
        <v>19336654</v>
      </c>
    </row>
    <row r="3986" spans="1:21">
      <c r="A3986" t="s">
        <v>4783</v>
      </c>
      <c r="B3986" s="7" t="s">
        <v>615</v>
      </c>
      <c r="C3986" t="s">
        <v>409</v>
      </c>
      <c r="D3986" t="s">
        <v>201</v>
      </c>
      <c r="E3986" t="s">
        <v>13</v>
      </c>
      <c r="F3986" t="s">
        <v>26</v>
      </c>
      <c r="G3986">
        <v>9</v>
      </c>
      <c r="H3986">
        <v>0.1</v>
      </c>
      <c r="I3986" s="2">
        <v>233579.7</v>
      </c>
      <c r="J3986" t="str">
        <f>_xlfn.XLOOKUP(tblOrders[[#This Row],[CustomerID]], tblCustomers[CustomerID], tblCustomers[CustomerName])</f>
        <v>Customer 24</v>
      </c>
      <c r="K3986" t="str">
        <f>_xlfn.XLOOKUP(tblOrders[[#This Row],[CustomerID]], tblCustomers[CustomerID], tblCustomers[Segment])</f>
        <v>SME</v>
      </c>
      <c r="L3986" t="str">
        <f>_xlfn.XLOOKUP(tblOrders[[#This Row],[ProductID]], tblProducts[ProductID], tblProducts[Category])</f>
        <v>Furniture</v>
      </c>
      <c r="M3986">
        <f>_xlfn.XLOOKUP(tblOrders[[#This Row],[ProductID]], tblProducts[ProductID], tblProducts[CostPrice])</f>
        <v>22542</v>
      </c>
      <c r="N3986">
        <f>tblOrders[[#This Row],[Sales]]-(tblOrders[[#This Row],[CostPrice]]*tblOrders[[#This Row],[Quantity]])</f>
        <v>30701.700000000012</v>
      </c>
      <c r="O3986" t="str">
        <f>TEXT(tblOrders[[#This Row],[Date]],"mmm-yyyy")</f>
        <v>Sep-2025</v>
      </c>
      <c r="P3986" t="str">
        <f>_xlfn.XLOOKUP(tblOrders[[#This Row],[OrderID]], tblReturns[OrderID], tblReturns[Returned])</f>
        <v>No</v>
      </c>
      <c r="Q3986" t="str">
        <f>_xlfn.XLOOKUP(tblOrders[[#This Row],[OrderID]], tblShipping[OrderID], tblShipping[ShipMode])</f>
        <v>Express</v>
      </c>
      <c r="R3986" t="str">
        <f>IFERROR(_xlfn.XLOOKUP(A3985, tblCustomers[CustomerID], tblCustomers[CustomerName]), "Not Found")</f>
        <v>Not Found</v>
      </c>
      <c r="S3986" t="str">
        <f>IF(tblOrders[[#This Row],[Sales]]&gt;1000000,"High Value","Standard")</f>
        <v>Standard</v>
      </c>
      <c r="T3986" t="str">
        <f>_xlfn.XLOOKUP(tblOrders[[#This Row],[ProductID]], tblProducts[ProductID], tblProducts[ProductName])</f>
        <v>Product 50</v>
      </c>
      <c r="U3986">
        <f>_xlfn.XLOOKUP(tblOrders[[#This Row],[SalesRepID]], tblSalesreps[RepID], tblSalesreps[Target])</f>
        <v>11852878</v>
      </c>
    </row>
    <row r="3987" spans="1:21">
      <c r="A3987" t="s">
        <v>4784</v>
      </c>
      <c r="B3987" s="7" t="s">
        <v>862</v>
      </c>
      <c r="C3987" t="s">
        <v>1109</v>
      </c>
      <c r="D3987" t="s">
        <v>403</v>
      </c>
      <c r="E3987" t="s">
        <v>69</v>
      </c>
      <c r="F3987" t="s">
        <v>26</v>
      </c>
      <c r="G3987">
        <v>8</v>
      </c>
      <c r="H3987">
        <v>0.2</v>
      </c>
      <c r="I3987" s="2">
        <v>772454.40000000002</v>
      </c>
      <c r="J3987" t="str">
        <f>_xlfn.XLOOKUP(tblOrders[[#This Row],[CustomerID]], tblCustomers[CustomerID], tblCustomers[CustomerName])</f>
        <v>Customer 43</v>
      </c>
      <c r="K3987" t="str">
        <f>_xlfn.XLOOKUP(tblOrders[[#This Row],[CustomerID]], tblCustomers[CustomerID], tblCustomers[Segment])</f>
        <v>Consumer</v>
      </c>
      <c r="L3987" t="str">
        <f>_xlfn.XLOOKUP(tblOrders[[#This Row],[ProductID]], tblProducts[ProductID], tblProducts[Category])</f>
        <v>Furniture</v>
      </c>
      <c r="M3987">
        <f>_xlfn.XLOOKUP(tblOrders[[#This Row],[ProductID]], tblProducts[ProductID], tblProducts[CostPrice])</f>
        <v>53072</v>
      </c>
      <c r="N3987">
        <f>tblOrders[[#This Row],[Sales]]-(tblOrders[[#This Row],[CostPrice]]*tblOrders[[#This Row],[Quantity]])</f>
        <v>347878.40000000002</v>
      </c>
      <c r="O3987" t="str">
        <f>TEXT(tblOrders[[#This Row],[Date]],"mmm-yyyy")</f>
        <v>Mar-2025</v>
      </c>
      <c r="P3987" t="str">
        <f>_xlfn.XLOOKUP(tblOrders[[#This Row],[OrderID]], tblReturns[OrderID], tblReturns[Returned])</f>
        <v>No</v>
      </c>
      <c r="Q3987" t="str">
        <f>_xlfn.XLOOKUP(tblOrders[[#This Row],[OrderID]], tblShipping[OrderID], tblShipping[ShipMode])</f>
        <v>Express</v>
      </c>
      <c r="R3987" t="str">
        <f>IFERROR(_xlfn.XLOOKUP(A3986, tblCustomers[CustomerID], tblCustomers[CustomerName]), "Not Found")</f>
        <v>Not Found</v>
      </c>
      <c r="S3987" t="str">
        <f>IF(tblOrders[[#This Row],[Sales]]&gt;1000000,"High Value","Standard")</f>
        <v>Standard</v>
      </c>
      <c r="T3987" t="str">
        <f>_xlfn.XLOOKUP(tblOrders[[#This Row],[ProductID]], tblProducts[ProductID], tblProducts[ProductName])</f>
        <v>Product 78</v>
      </c>
      <c r="U3987">
        <f>_xlfn.XLOOKUP(tblOrders[[#This Row],[SalesRepID]], tblSalesreps[RepID], tblSalesreps[Target])</f>
        <v>19473459</v>
      </c>
    </row>
    <row r="3988" spans="1:21">
      <c r="A3988" t="s">
        <v>4785</v>
      </c>
      <c r="B3988" s="7" t="s">
        <v>280</v>
      </c>
      <c r="C3988" t="s">
        <v>1279</v>
      </c>
      <c r="D3988" t="s">
        <v>454</v>
      </c>
      <c r="E3988" t="s">
        <v>197</v>
      </c>
      <c r="F3988" t="s">
        <v>20</v>
      </c>
      <c r="G3988">
        <v>6</v>
      </c>
      <c r="H3988">
        <v>0.1</v>
      </c>
      <c r="I3988" s="2">
        <v>158036.4</v>
      </c>
      <c r="J3988" t="str">
        <f>_xlfn.XLOOKUP(tblOrders[[#This Row],[CustomerID]], tblCustomers[CustomerID], tblCustomers[CustomerName])</f>
        <v>Customer 210</v>
      </c>
      <c r="K3988" t="str">
        <f>_xlfn.XLOOKUP(tblOrders[[#This Row],[CustomerID]], tblCustomers[CustomerID], tblCustomers[Segment])</f>
        <v>Corporate</v>
      </c>
      <c r="L3988" t="str">
        <f>_xlfn.XLOOKUP(tblOrders[[#This Row],[ProductID]], tblProducts[ProductID], tblProducts[Category])</f>
        <v>Furniture</v>
      </c>
      <c r="M3988">
        <f>_xlfn.XLOOKUP(tblOrders[[#This Row],[ProductID]], tblProducts[ProductID], tblProducts[CostPrice])</f>
        <v>31369</v>
      </c>
      <c r="N3988">
        <f>tblOrders[[#This Row],[Sales]]-(tblOrders[[#This Row],[CostPrice]]*tblOrders[[#This Row],[Quantity]])</f>
        <v>-30177.600000000006</v>
      </c>
      <c r="O3988" t="str">
        <f>TEXT(tblOrders[[#This Row],[Date]],"mmm-yyyy")</f>
        <v>Aug-2025</v>
      </c>
      <c r="P3988" t="str">
        <f>_xlfn.XLOOKUP(tblOrders[[#This Row],[OrderID]], tblReturns[OrderID], tblReturns[Returned])</f>
        <v>No</v>
      </c>
      <c r="Q3988" t="str">
        <f>_xlfn.XLOOKUP(tblOrders[[#This Row],[OrderID]], tblShipping[OrderID], tblShipping[ShipMode])</f>
        <v>Pickup</v>
      </c>
      <c r="R3988" t="str">
        <f>IFERROR(_xlfn.XLOOKUP(A3987, tblCustomers[CustomerID], tblCustomers[CustomerName]), "Not Found")</f>
        <v>Not Found</v>
      </c>
      <c r="S3988" t="str">
        <f>IF(tblOrders[[#This Row],[Sales]]&gt;1000000,"High Value","Standard")</f>
        <v>Standard</v>
      </c>
      <c r="T3988" t="str">
        <f>_xlfn.XLOOKUP(tblOrders[[#This Row],[ProductID]], tblProducts[ProductID], tblProducts[ProductName])</f>
        <v>Product 37</v>
      </c>
      <c r="U3988">
        <f>_xlfn.XLOOKUP(tblOrders[[#This Row],[SalesRepID]], tblSalesreps[RepID], tblSalesreps[Target])</f>
        <v>19562258</v>
      </c>
    </row>
    <row r="3989" spans="1:21">
      <c r="A3989" t="s">
        <v>4786</v>
      </c>
      <c r="B3989" s="7" t="s">
        <v>1567</v>
      </c>
      <c r="C3989" t="s">
        <v>91</v>
      </c>
      <c r="D3989" t="s">
        <v>30</v>
      </c>
      <c r="E3989" t="s">
        <v>186</v>
      </c>
      <c r="F3989" t="s">
        <v>20</v>
      </c>
      <c r="G3989">
        <v>1</v>
      </c>
      <c r="H3989">
        <v>0</v>
      </c>
      <c r="I3989" s="2">
        <v>39303</v>
      </c>
      <c r="J3989" t="str">
        <f>_xlfn.XLOOKUP(tblOrders[[#This Row],[CustomerID]], tblCustomers[CustomerID], tblCustomers[CustomerName])</f>
        <v>Customer 287</v>
      </c>
      <c r="K3989" t="str">
        <f>_xlfn.XLOOKUP(tblOrders[[#This Row],[CustomerID]], tblCustomers[CustomerID], tblCustomers[Segment])</f>
        <v>Corporate</v>
      </c>
      <c r="L3989" t="str">
        <f>_xlfn.XLOOKUP(tblOrders[[#This Row],[ProductID]], tblProducts[ProductID], tblProducts[Category])</f>
        <v>Furniture</v>
      </c>
      <c r="M3989">
        <f>_xlfn.XLOOKUP(tblOrders[[#This Row],[ProductID]], tblProducts[ProductID], tblProducts[CostPrice])</f>
        <v>18655</v>
      </c>
      <c r="N3989">
        <f>tblOrders[[#This Row],[Sales]]-(tblOrders[[#This Row],[CostPrice]]*tblOrders[[#This Row],[Quantity]])</f>
        <v>20648</v>
      </c>
      <c r="O3989" t="str">
        <f>TEXT(tblOrders[[#This Row],[Date]],"mmm-yyyy")</f>
        <v>Nov-2025</v>
      </c>
      <c r="P3989" t="str">
        <f>_xlfn.XLOOKUP(tblOrders[[#This Row],[OrderID]], tblReturns[OrderID], tblReturns[Returned])</f>
        <v>No</v>
      </c>
      <c r="Q3989" t="str">
        <f>_xlfn.XLOOKUP(tblOrders[[#This Row],[OrderID]], tblShipping[OrderID], tblShipping[ShipMode])</f>
        <v>Standard</v>
      </c>
      <c r="R3989" t="str">
        <f>IFERROR(_xlfn.XLOOKUP(A3988, tblCustomers[CustomerID], tblCustomers[CustomerName]), "Not Found")</f>
        <v>Not Found</v>
      </c>
      <c r="S3989" t="str">
        <f>IF(tblOrders[[#This Row],[Sales]]&gt;1000000,"High Value","Standard")</f>
        <v>Standard</v>
      </c>
      <c r="T3989" t="str">
        <f>_xlfn.XLOOKUP(tblOrders[[#This Row],[ProductID]], tblProducts[ProductID], tblProducts[ProductName])</f>
        <v>Product 34</v>
      </c>
      <c r="U3989">
        <f>_xlfn.XLOOKUP(tblOrders[[#This Row],[SalesRepID]], tblSalesreps[RepID], tblSalesreps[Target])</f>
        <v>15141830</v>
      </c>
    </row>
    <row r="3990" spans="1:21">
      <c r="A3990" t="s">
        <v>4787</v>
      </c>
      <c r="B3990" s="7" t="s">
        <v>98</v>
      </c>
      <c r="C3990" t="s">
        <v>219</v>
      </c>
      <c r="D3990" t="s">
        <v>255</v>
      </c>
      <c r="E3990" t="s">
        <v>165</v>
      </c>
      <c r="F3990" t="s">
        <v>14</v>
      </c>
      <c r="G3990">
        <v>9</v>
      </c>
      <c r="H3990">
        <v>0.1</v>
      </c>
      <c r="I3990" s="2">
        <v>360733.5</v>
      </c>
      <c r="J3990" t="str">
        <f>_xlfn.XLOOKUP(tblOrders[[#This Row],[CustomerID]], tblCustomers[CustomerID], tblCustomers[CustomerName])</f>
        <v>Customer 82</v>
      </c>
      <c r="K3990" t="str">
        <f>_xlfn.XLOOKUP(tblOrders[[#This Row],[CustomerID]], tblCustomers[CustomerID], tblCustomers[Segment])</f>
        <v>Consumer</v>
      </c>
      <c r="L3990" t="str">
        <f>_xlfn.XLOOKUP(tblOrders[[#This Row],[ProductID]], tblProducts[ProductID], tblProducts[Category])</f>
        <v>Electronics</v>
      </c>
      <c r="M3990">
        <f>_xlfn.XLOOKUP(tblOrders[[#This Row],[ProductID]], tblProducts[ProductID], tblProducts[CostPrice])</f>
        <v>58560</v>
      </c>
      <c r="N3990">
        <f>tblOrders[[#This Row],[Sales]]-(tblOrders[[#This Row],[CostPrice]]*tblOrders[[#This Row],[Quantity]])</f>
        <v>-166306.5</v>
      </c>
      <c r="O3990" t="str">
        <f>TEXT(tblOrders[[#This Row],[Date]],"mmm-yyyy")</f>
        <v>Sep-2025</v>
      </c>
      <c r="P3990" t="str">
        <f>_xlfn.XLOOKUP(tblOrders[[#This Row],[OrderID]], tblReturns[OrderID], tblReturns[Returned])</f>
        <v>No</v>
      </c>
      <c r="Q3990" t="str">
        <f>_xlfn.XLOOKUP(tblOrders[[#This Row],[OrderID]], tblShipping[OrderID], tblShipping[ShipMode])</f>
        <v>Pickup</v>
      </c>
      <c r="R3990" t="str">
        <f>IFERROR(_xlfn.XLOOKUP(A3989, tblCustomers[CustomerID], tblCustomers[CustomerName]), "Not Found")</f>
        <v>Not Found</v>
      </c>
      <c r="S3990" t="str">
        <f>IF(tblOrders[[#This Row],[Sales]]&gt;1000000,"High Value","Standard")</f>
        <v>Standard</v>
      </c>
      <c r="T3990" t="str">
        <f>_xlfn.XLOOKUP(tblOrders[[#This Row],[ProductID]], tblProducts[ProductID], tblProducts[ProductName])</f>
        <v>Product 79</v>
      </c>
      <c r="U3990">
        <f>_xlfn.XLOOKUP(tblOrders[[#This Row],[SalesRepID]], tblSalesreps[RepID], tblSalesreps[Target])</f>
        <v>16839910</v>
      </c>
    </row>
    <row r="3991" spans="1:21">
      <c r="A3991" t="s">
        <v>4788</v>
      </c>
      <c r="B3991" s="7" t="s">
        <v>28</v>
      </c>
      <c r="C3991" t="s">
        <v>23</v>
      </c>
      <c r="D3991" t="s">
        <v>301</v>
      </c>
      <c r="E3991" t="s">
        <v>186</v>
      </c>
      <c r="F3991" t="s">
        <v>26</v>
      </c>
      <c r="G3991">
        <v>4</v>
      </c>
      <c r="H3991">
        <v>0.2</v>
      </c>
      <c r="I3991" s="2">
        <v>404028.8</v>
      </c>
      <c r="J3991" t="str">
        <f>_xlfn.XLOOKUP(tblOrders[[#This Row],[CustomerID]], tblCustomers[CustomerID], tblCustomers[CustomerName])</f>
        <v>Customer 213</v>
      </c>
      <c r="K3991" t="str">
        <f>_xlfn.XLOOKUP(tblOrders[[#This Row],[CustomerID]], tblCustomers[CustomerID], tblCustomers[Segment])</f>
        <v>Consumer</v>
      </c>
      <c r="L3991" t="str">
        <f>_xlfn.XLOOKUP(tblOrders[[#This Row],[ProductID]], tblProducts[ProductID], tblProducts[Category])</f>
        <v>Office</v>
      </c>
      <c r="M3991">
        <f>_xlfn.XLOOKUP(tblOrders[[#This Row],[ProductID]], tblProducts[ProductID], tblProducts[CostPrice])</f>
        <v>77841</v>
      </c>
      <c r="N3991">
        <f>tblOrders[[#This Row],[Sales]]-(tblOrders[[#This Row],[CostPrice]]*tblOrders[[#This Row],[Quantity]])</f>
        <v>92664.799999999988</v>
      </c>
      <c r="O3991" t="str">
        <f>TEXT(tblOrders[[#This Row],[Date]],"mmm-yyyy")</f>
        <v>Aug-2025</v>
      </c>
      <c r="P3991" t="str">
        <f>_xlfn.XLOOKUP(tblOrders[[#This Row],[OrderID]], tblReturns[OrderID], tblReturns[Returned])</f>
        <v>No</v>
      </c>
      <c r="Q3991" t="str">
        <f>_xlfn.XLOOKUP(tblOrders[[#This Row],[OrderID]], tblShipping[OrderID], tblShipping[ShipMode])</f>
        <v>Express</v>
      </c>
      <c r="R3991" t="str">
        <f>IFERROR(_xlfn.XLOOKUP(A3990, tblCustomers[CustomerID], tblCustomers[CustomerName]), "Not Found")</f>
        <v>Not Found</v>
      </c>
      <c r="S3991" t="str">
        <f>IF(tblOrders[[#This Row],[Sales]]&gt;1000000,"High Value","Standard")</f>
        <v>Standard</v>
      </c>
      <c r="T3991" t="str">
        <f>_xlfn.XLOOKUP(tblOrders[[#This Row],[ProductID]], tblProducts[ProductID], tblProducts[ProductName])</f>
        <v>Product 98</v>
      </c>
      <c r="U3991">
        <f>_xlfn.XLOOKUP(tblOrders[[#This Row],[SalesRepID]], tblSalesreps[RepID], tblSalesreps[Target])</f>
        <v>15141830</v>
      </c>
    </row>
    <row r="3992" spans="1:21">
      <c r="A3992" t="s">
        <v>4789</v>
      </c>
      <c r="B3992" s="7" t="s">
        <v>461</v>
      </c>
      <c r="C3992" t="s">
        <v>845</v>
      </c>
      <c r="D3992" t="s">
        <v>209</v>
      </c>
      <c r="E3992" t="s">
        <v>87</v>
      </c>
      <c r="F3992" t="s">
        <v>26</v>
      </c>
      <c r="G3992">
        <v>8</v>
      </c>
      <c r="H3992">
        <v>0.2</v>
      </c>
      <c r="I3992" s="2">
        <v>763609.59999999998</v>
      </c>
      <c r="J3992" t="str">
        <f>_xlfn.XLOOKUP(tblOrders[[#This Row],[CustomerID]], tblCustomers[CustomerID], tblCustomers[CustomerName])</f>
        <v>Customer 259</v>
      </c>
      <c r="K3992" t="str">
        <f>_xlfn.XLOOKUP(tblOrders[[#This Row],[CustomerID]], tblCustomers[CustomerID], tblCustomers[Segment])</f>
        <v>Consumer</v>
      </c>
      <c r="L3992" t="str">
        <f>_xlfn.XLOOKUP(tblOrders[[#This Row],[ProductID]], tblProducts[ProductID], tblProducts[Category])</f>
        <v>Office</v>
      </c>
      <c r="M3992">
        <f>_xlfn.XLOOKUP(tblOrders[[#This Row],[ProductID]], tblProducts[ProductID], tblProducts[CostPrice])</f>
        <v>27558</v>
      </c>
      <c r="N3992">
        <f>tblOrders[[#This Row],[Sales]]-(tblOrders[[#This Row],[CostPrice]]*tblOrders[[#This Row],[Quantity]])</f>
        <v>543145.6</v>
      </c>
      <c r="O3992" t="str">
        <f>TEXT(tblOrders[[#This Row],[Date]],"mmm-yyyy")</f>
        <v>Mar-2025</v>
      </c>
      <c r="P3992" t="str">
        <f>_xlfn.XLOOKUP(tblOrders[[#This Row],[OrderID]], tblReturns[OrderID], tblReturns[Returned])</f>
        <v>No</v>
      </c>
      <c r="Q3992" t="str">
        <f>_xlfn.XLOOKUP(tblOrders[[#This Row],[OrderID]], tblShipping[OrderID], tblShipping[ShipMode])</f>
        <v>Standard</v>
      </c>
      <c r="R3992" t="str">
        <f>IFERROR(_xlfn.XLOOKUP(A3991, tblCustomers[CustomerID], tblCustomers[CustomerName]), "Not Found")</f>
        <v>Not Found</v>
      </c>
      <c r="S3992" t="str">
        <f>IF(tblOrders[[#This Row],[Sales]]&gt;1000000,"High Value","Standard")</f>
        <v>Standard</v>
      </c>
      <c r="T3992" t="str">
        <f>_xlfn.XLOOKUP(tblOrders[[#This Row],[ProductID]], tblProducts[ProductID], tblProducts[ProductName])</f>
        <v>Product 93</v>
      </c>
      <c r="U3992">
        <f>_xlfn.XLOOKUP(tblOrders[[#This Row],[SalesRepID]], tblSalesreps[RepID], tblSalesreps[Target])</f>
        <v>18500989</v>
      </c>
    </row>
    <row r="3993" spans="1:21">
      <c r="A3993" t="s">
        <v>4790</v>
      </c>
      <c r="B3993" s="7" t="s">
        <v>715</v>
      </c>
      <c r="C3993" t="s">
        <v>192</v>
      </c>
      <c r="D3993" t="s">
        <v>55</v>
      </c>
      <c r="E3993" t="s">
        <v>197</v>
      </c>
      <c r="F3993" t="s">
        <v>51</v>
      </c>
      <c r="G3993">
        <v>8</v>
      </c>
      <c r="H3993">
        <v>0.2</v>
      </c>
      <c r="I3993" s="2">
        <v>61107.199999999997</v>
      </c>
      <c r="J3993" t="str">
        <f>_xlfn.XLOOKUP(tblOrders[[#This Row],[CustomerID]], tblCustomers[CustomerID], tblCustomers[CustomerName])</f>
        <v>Customer 268</v>
      </c>
      <c r="K3993" t="str">
        <f>_xlfn.XLOOKUP(tblOrders[[#This Row],[CustomerID]], tblCustomers[CustomerID], tblCustomers[Segment])</f>
        <v>Consumer</v>
      </c>
      <c r="L3993" t="str">
        <f>_xlfn.XLOOKUP(tblOrders[[#This Row],[ProductID]], tblProducts[ProductID], tblProducts[Category])</f>
        <v>Home</v>
      </c>
      <c r="M3993">
        <f>_xlfn.XLOOKUP(tblOrders[[#This Row],[ProductID]], tblProducts[ProductID], tblProducts[CostPrice])</f>
        <v>23348</v>
      </c>
      <c r="N3993">
        <f>tblOrders[[#This Row],[Sales]]-(tblOrders[[#This Row],[CostPrice]]*tblOrders[[#This Row],[Quantity]])</f>
        <v>-125676.8</v>
      </c>
      <c r="O3993" t="str">
        <f>TEXT(tblOrders[[#This Row],[Date]],"mmm-yyyy")</f>
        <v>May-2025</v>
      </c>
      <c r="P3993" t="str">
        <f>_xlfn.XLOOKUP(tblOrders[[#This Row],[OrderID]], tblReturns[OrderID], tblReturns[Returned])</f>
        <v>No</v>
      </c>
      <c r="Q3993" t="str">
        <f>_xlfn.XLOOKUP(tblOrders[[#This Row],[OrderID]], tblShipping[OrderID], tblShipping[ShipMode])</f>
        <v>Pickup</v>
      </c>
      <c r="R3993" t="str">
        <f>IFERROR(_xlfn.XLOOKUP(A3992, tblCustomers[CustomerID], tblCustomers[CustomerName]), "Not Found")</f>
        <v>Not Found</v>
      </c>
      <c r="S3993" t="str">
        <f>IF(tblOrders[[#This Row],[Sales]]&gt;1000000,"High Value","Standard")</f>
        <v>Standard</v>
      </c>
      <c r="T3993" t="str">
        <f>_xlfn.XLOOKUP(tblOrders[[#This Row],[ProductID]], tblProducts[ProductID], tblProducts[ProductName])</f>
        <v>Product 47</v>
      </c>
      <c r="U3993">
        <f>_xlfn.XLOOKUP(tblOrders[[#This Row],[SalesRepID]], tblSalesreps[RepID], tblSalesreps[Target])</f>
        <v>19562258</v>
      </c>
    </row>
    <row r="3994" spans="1:21">
      <c r="A3994" t="s">
        <v>4791</v>
      </c>
      <c r="B3994" s="7" t="s">
        <v>988</v>
      </c>
      <c r="C3994" t="s">
        <v>833</v>
      </c>
      <c r="D3994" t="s">
        <v>349</v>
      </c>
      <c r="E3994" t="s">
        <v>35</v>
      </c>
      <c r="F3994" t="s">
        <v>14</v>
      </c>
      <c r="G3994">
        <v>2</v>
      </c>
      <c r="H3994">
        <v>0.2</v>
      </c>
      <c r="I3994" s="2">
        <v>76966.399999999994</v>
      </c>
      <c r="J3994" t="str">
        <f>_xlfn.XLOOKUP(tblOrders[[#This Row],[CustomerID]], tblCustomers[CustomerID], tblCustomers[CustomerName])</f>
        <v>Customer 101</v>
      </c>
      <c r="K3994" t="str">
        <f>_xlfn.XLOOKUP(tblOrders[[#This Row],[CustomerID]], tblCustomers[CustomerID], tblCustomers[Segment])</f>
        <v>SME</v>
      </c>
      <c r="L3994" t="str">
        <f>_xlfn.XLOOKUP(tblOrders[[#This Row],[ProductID]], tblProducts[ProductID], tblProducts[Category])</f>
        <v>Office</v>
      </c>
      <c r="M3994">
        <f>_xlfn.XLOOKUP(tblOrders[[#This Row],[ProductID]], tblProducts[ProductID], tblProducts[CostPrice])</f>
        <v>26900</v>
      </c>
      <c r="N3994">
        <f>tblOrders[[#This Row],[Sales]]-(tblOrders[[#This Row],[CostPrice]]*tblOrders[[#This Row],[Quantity]])</f>
        <v>23166.399999999994</v>
      </c>
      <c r="O3994" t="str">
        <f>TEXT(tblOrders[[#This Row],[Date]],"mmm-yyyy")</f>
        <v>Jan-2025</v>
      </c>
      <c r="P3994" t="str">
        <f>_xlfn.XLOOKUP(tblOrders[[#This Row],[OrderID]], tblReturns[OrderID], tblReturns[Returned])</f>
        <v>No</v>
      </c>
      <c r="Q3994" t="str">
        <f>_xlfn.XLOOKUP(tblOrders[[#This Row],[OrderID]], tblShipping[OrderID], tblShipping[ShipMode])</f>
        <v>Pickup</v>
      </c>
      <c r="R3994" t="str">
        <f>IFERROR(_xlfn.XLOOKUP(A3993, tblCustomers[CustomerID], tblCustomers[CustomerName]), "Not Found")</f>
        <v>Not Found</v>
      </c>
      <c r="S3994" t="str">
        <f>IF(tblOrders[[#This Row],[Sales]]&gt;1000000,"High Value","Standard")</f>
        <v>Standard</v>
      </c>
      <c r="T3994" t="str">
        <f>_xlfn.XLOOKUP(tblOrders[[#This Row],[ProductID]], tblProducts[ProductID], tblProducts[ProductName])</f>
        <v>Product 61</v>
      </c>
      <c r="U3994">
        <f>_xlfn.XLOOKUP(tblOrders[[#This Row],[SalesRepID]], tblSalesreps[RepID], tblSalesreps[Target])</f>
        <v>19619177</v>
      </c>
    </row>
    <row r="3995" spans="1:21">
      <c r="A3995" t="s">
        <v>4792</v>
      </c>
      <c r="B3995" s="7" t="s">
        <v>1401</v>
      </c>
      <c r="C3995" t="s">
        <v>405</v>
      </c>
      <c r="D3995" t="s">
        <v>255</v>
      </c>
      <c r="E3995" t="s">
        <v>40</v>
      </c>
      <c r="F3995" t="s">
        <v>26</v>
      </c>
      <c r="G3995">
        <v>3</v>
      </c>
      <c r="H3995">
        <v>0.05</v>
      </c>
      <c r="I3995" s="2">
        <v>313696.65000000002</v>
      </c>
      <c r="J3995" t="str">
        <f>_xlfn.XLOOKUP(tblOrders[[#This Row],[CustomerID]], tblCustomers[CustomerID], tblCustomers[CustomerName])</f>
        <v>Customer 107</v>
      </c>
      <c r="K3995" t="str">
        <f>_xlfn.XLOOKUP(tblOrders[[#This Row],[CustomerID]], tblCustomers[CustomerID], tblCustomers[Segment])</f>
        <v>SME</v>
      </c>
      <c r="L3995" t="str">
        <f>_xlfn.XLOOKUP(tblOrders[[#This Row],[ProductID]], tblProducts[ProductID], tblProducts[Category])</f>
        <v>Electronics</v>
      </c>
      <c r="M3995">
        <f>_xlfn.XLOOKUP(tblOrders[[#This Row],[ProductID]], tblProducts[ProductID], tblProducts[CostPrice])</f>
        <v>58560</v>
      </c>
      <c r="N3995">
        <f>tblOrders[[#This Row],[Sales]]-(tblOrders[[#This Row],[CostPrice]]*tblOrders[[#This Row],[Quantity]])</f>
        <v>138016.65000000002</v>
      </c>
      <c r="O3995" t="str">
        <f>TEXT(tblOrders[[#This Row],[Date]],"mmm-yyyy")</f>
        <v>Jul-2025</v>
      </c>
      <c r="P3995" t="str">
        <f>_xlfn.XLOOKUP(tblOrders[[#This Row],[OrderID]], tblReturns[OrderID], tblReturns[Returned])</f>
        <v>No</v>
      </c>
      <c r="Q3995" t="str">
        <f>_xlfn.XLOOKUP(tblOrders[[#This Row],[OrderID]], tblShipping[OrderID], tblShipping[ShipMode])</f>
        <v>Express</v>
      </c>
      <c r="R3995" t="str">
        <f>IFERROR(_xlfn.XLOOKUP(A3994, tblCustomers[CustomerID], tblCustomers[CustomerName]), "Not Found")</f>
        <v>Not Found</v>
      </c>
      <c r="S3995" t="str">
        <f>IF(tblOrders[[#This Row],[Sales]]&gt;1000000,"High Value","Standard")</f>
        <v>Standard</v>
      </c>
      <c r="T3995" t="str">
        <f>_xlfn.XLOOKUP(tblOrders[[#This Row],[ProductID]], tblProducts[ProductID], tblProducts[ProductName])</f>
        <v>Product 79</v>
      </c>
      <c r="U3995">
        <f>_xlfn.XLOOKUP(tblOrders[[#This Row],[SalesRepID]], tblSalesreps[RepID], tblSalesreps[Target])</f>
        <v>6291486</v>
      </c>
    </row>
    <row r="3996" spans="1:21">
      <c r="A3996" t="s">
        <v>4793</v>
      </c>
      <c r="B3996" s="7" t="s">
        <v>844</v>
      </c>
      <c r="C3996" t="s">
        <v>436</v>
      </c>
      <c r="D3996" t="s">
        <v>314</v>
      </c>
      <c r="E3996" t="s">
        <v>197</v>
      </c>
      <c r="F3996" t="s">
        <v>26</v>
      </c>
      <c r="G3996">
        <v>9</v>
      </c>
      <c r="H3996">
        <v>0.15</v>
      </c>
      <c r="I3996" s="2">
        <v>798705.9</v>
      </c>
      <c r="J3996" t="str">
        <f>_xlfn.XLOOKUP(tblOrders[[#This Row],[CustomerID]], tblCustomers[CustomerID], tblCustomers[CustomerName])</f>
        <v>Customer 129</v>
      </c>
      <c r="K3996" t="str">
        <f>_xlfn.XLOOKUP(tblOrders[[#This Row],[CustomerID]], tblCustomers[CustomerID], tblCustomers[Segment])</f>
        <v>Corporate</v>
      </c>
      <c r="L3996" t="str">
        <f>_xlfn.XLOOKUP(tblOrders[[#This Row],[ProductID]], tblProducts[ProductID], tblProducts[Category])</f>
        <v>Furniture</v>
      </c>
      <c r="M3996">
        <f>_xlfn.XLOOKUP(tblOrders[[#This Row],[ProductID]], tblProducts[ProductID], tblProducts[CostPrice])</f>
        <v>10109</v>
      </c>
      <c r="N3996">
        <f>tblOrders[[#This Row],[Sales]]-(tblOrders[[#This Row],[CostPrice]]*tblOrders[[#This Row],[Quantity]])</f>
        <v>707724.9</v>
      </c>
      <c r="O3996" t="str">
        <f>TEXT(tblOrders[[#This Row],[Date]],"mmm-yyyy")</f>
        <v>Feb-2025</v>
      </c>
      <c r="P3996" t="str">
        <f>_xlfn.XLOOKUP(tblOrders[[#This Row],[OrderID]], tblReturns[OrderID], tblReturns[Returned])</f>
        <v>No</v>
      </c>
      <c r="Q3996" t="str">
        <f>_xlfn.XLOOKUP(tblOrders[[#This Row],[OrderID]], tblShipping[OrderID], tblShipping[ShipMode])</f>
        <v>Standard</v>
      </c>
      <c r="R3996" t="str">
        <f>IFERROR(_xlfn.XLOOKUP(A3995, tblCustomers[CustomerID], tblCustomers[CustomerName]), "Not Found")</f>
        <v>Not Found</v>
      </c>
      <c r="S3996" t="str">
        <f>IF(tblOrders[[#This Row],[Sales]]&gt;1000000,"High Value","Standard")</f>
        <v>Standard</v>
      </c>
      <c r="T3996" t="str">
        <f>_xlfn.XLOOKUP(tblOrders[[#This Row],[ProductID]], tblProducts[ProductID], tblProducts[ProductName])</f>
        <v>Product 8</v>
      </c>
      <c r="U3996">
        <f>_xlfn.XLOOKUP(tblOrders[[#This Row],[SalesRepID]], tblSalesreps[RepID], tblSalesreps[Target])</f>
        <v>19562258</v>
      </c>
    </row>
    <row r="3997" spans="1:21">
      <c r="A3997" t="s">
        <v>4794</v>
      </c>
      <c r="B3997" s="7" t="s">
        <v>407</v>
      </c>
      <c r="C3997" t="s">
        <v>2082</v>
      </c>
      <c r="D3997" t="s">
        <v>430</v>
      </c>
      <c r="E3997" t="s">
        <v>165</v>
      </c>
      <c r="F3997" t="s">
        <v>88</v>
      </c>
      <c r="G3997">
        <v>4</v>
      </c>
      <c r="H3997">
        <v>0.2</v>
      </c>
      <c r="I3997" s="2">
        <v>142579.20000000001</v>
      </c>
      <c r="J3997" t="str">
        <f>_xlfn.XLOOKUP(tblOrders[[#This Row],[CustomerID]], tblCustomers[CustomerID], tblCustomers[CustomerName])</f>
        <v>Customer 27</v>
      </c>
      <c r="K3997" t="str">
        <f>_xlfn.XLOOKUP(tblOrders[[#This Row],[CustomerID]], tblCustomers[CustomerID], tblCustomers[Segment])</f>
        <v>Consumer</v>
      </c>
      <c r="L3997" t="str">
        <f>_xlfn.XLOOKUP(tblOrders[[#This Row],[ProductID]], tblProducts[ProductID], tblProducts[Category])</f>
        <v>Office</v>
      </c>
      <c r="M3997">
        <f>_xlfn.XLOOKUP(tblOrders[[#This Row],[ProductID]], tblProducts[ProductID], tblProducts[CostPrice])</f>
        <v>7566</v>
      </c>
      <c r="N3997">
        <f>tblOrders[[#This Row],[Sales]]-(tblOrders[[#This Row],[CostPrice]]*tblOrders[[#This Row],[Quantity]])</f>
        <v>112315.20000000001</v>
      </c>
      <c r="O3997" t="str">
        <f>TEXT(tblOrders[[#This Row],[Date]],"mmm-yyyy")</f>
        <v>Feb-2025</v>
      </c>
      <c r="P3997" t="str">
        <f>_xlfn.XLOOKUP(tblOrders[[#This Row],[OrderID]], tblReturns[OrderID], tblReturns[Returned])</f>
        <v>No</v>
      </c>
      <c r="Q3997" t="str">
        <f>_xlfn.XLOOKUP(tblOrders[[#This Row],[OrderID]], tblShipping[OrderID], tblShipping[ShipMode])</f>
        <v>Pickup</v>
      </c>
      <c r="R3997" t="str">
        <f>IFERROR(_xlfn.XLOOKUP(A3996, tblCustomers[CustomerID], tblCustomers[CustomerName]), "Not Found")</f>
        <v>Not Found</v>
      </c>
      <c r="S3997" t="str">
        <f>IF(tblOrders[[#This Row],[Sales]]&gt;1000000,"High Value","Standard")</f>
        <v>Standard</v>
      </c>
      <c r="T3997" t="str">
        <f>_xlfn.XLOOKUP(tblOrders[[#This Row],[ProductID]], tblProducts[ProductID], tblProducts[ProductName])</f>
        <v>Product 85</v>
      </c>
      <c r="U3997">
        <f>_xlfn.XLOOKUP(tblOrders[[#This Row],[SalesRepID]], tblSalesreps[RepID], tblSalesreps[Target])</f>
        <v>16839910</v>
      </c>
    </row>
    <row r="3998" spans="1:21">
      <c r="A3998" t="s">
        <v>4795</v>
      </c>
      <c r="B3998" s="7" t="s">
        <v>708</v>
      </c>
      <c r="C3998" t="s">
        <v>1897</v>
      </c>
      <c r="D3998" t="s">
        <v>301</v>
      </c>
      <c r="E3998" t="s">
        <v>79</v>
      </c>
      <c r="F3998" t="s">
        <v>20</v>
      </c>
      <c r="G3998">
        <v>4</v>
      </c>
      <c r="H3998">
        <v>0.05</v>
      </c>
      <c r="I3998" s="2">
        <v>543734.4</v>
      </c>
      <c r="J3998" t="str">
        <f>_xlfn.XLOOKUP(tblOrders[[#This Row],[CustomerID]], tblCustomers[CustomerID], tblCustomers[CustomerName])</f>
        <v>Customer 75</v>
      </c>
      <c r="K3998" t="str">
        <f>_xlfn.XLOOKUP(tblOrders[[#This Row],[CustomerID]], tblCustomers[CustomerID], tblCustomers[Segment])</f>
        <v>SME</v>
      </c>
      <c r="L3998" t="str">
        <f>_xlfn.XLOOKUP(tblOrders[[#This Row],[ProductID]], tblProducts[ProductID], tblProducts[Category])</f>
        <v>Office</v>
      </c>
      <c r="M3998">
        <f>_xlfn.XLOOKUP(tblOrders[[#This Row],[ProductID]], tblProducts[ProductID], tblProducts[CostPrice])</f>
        <v>77841</v>
      </c>
      <c r="N3998">
        <f>tblOrders[[#This Row],[Sales]]-(tblOrders[[#This Row],[CostPrice]]*tblOrders[[#This Row],[Quantity]])</f>
        <v>232370.40000000002</v>
      </c>
      <c r="O3998" t="str">
        <f>TEXT(tblOrders[[#This Row],[Date]],"mmm-yyyy")</f>
        <v>Nov-2025</v>
      </c>
      <c r="P3998" t="str">
        <f>_xlfn.XLOOKUP(tblOrders[[#This Row],[OrderID]], tblReturns[OrderID], tblReturns[Returned])</f>
        <v>No</v>
      </c>
      <c r="Q3998" t="str">
        <f>_xlfn.XLOOKUP(tblOrders[[#This Row],[OrderID]], tblShipping[OrderID], tblShipping[ShipMode])</f>
        <v>Pickup</v>
      </c>
      <c r="R3998" t="str">
        <f>IFERROR(_xlfn.XLOOKUP(A3997, tblCustomers[CustomerID], tblCustomers[CustomerName]), "Not Found")</f>
        <v>Not Found</v>
      </c>
      <c r="S3998" t="str">
        <f>IF(tblOrders[[#This Row],[Sales]]&gt;1000000,"High Value","Standard")</f>
        <v>Standard</v>
      </c>
      <c r="T3998" t="str">
        <f>_xlfn.XLOOKUP(tblOrders[[#This Row],[ProductID]], tblProducts[ProductID], tblProducts[ProductName])</f>
        <v>Product 98</v>
      </c>
      <c r="U3998">
        <f>_xlfn.XLOOKUP(tblOrders[[#This Row],[SalesRepID]], tblSalesreps[RepID], tblSalesreps[Target])</f>
        <v>8592536</v>
      </c>
    </row>
    <row r="3999" spans="1:21">
      <c r="A3999" t="s">
        <v>4796</v>
      </c>
      <c r="B3999" s="7" t="s">
        <v>550</v>
      </c>
      <c r="C3999" t="s">
        <v>800</v>
      </c>
      <c r="D3999" t="s">
        <v>1034</v>
      </c>
      <c r="E3999" t="s">
        <v>79</v>
      </c>
      <c r="F3999" t="s">
        <v>20</v>
      </c>
      <c r="G3999">
        <v>8</v>
      </c>
      <c r="H3999">
        <v>0.2</v>
      </c>
      <c r="I3999" s="2">
        <v>627212.80000000005</v>
      </c>
      <c r="J3999" t="str">
        <f>_xlfn.XLOOKUP(tblOrders[[#This Row],[CustomerID]], tblCustomers[CustomerID], tblCustomers[CustomerName])</f>
        <v>Customer 148</v>
      </c>
      <c r="K3999" t="str">
        <f>_xlfn.XLOOKUP(tblOrders[[#This Row],[CustomerID]], tblCustomers[CustomerID], tblCustomers[Segment])</f>
        <v>Corporate</v>
      </c>
      <c r="L3999" t="str">
        <f>_xlfn.XLOOKUP(tblOrders[[#This Row],[ProductID]], tblProducts[ProductID], tblProducts[Category])</f>
        <v>Furniture</v>
      </c>
      <c r="M3999">
        <f>_xlfn.XLOOKUP(tblOrders[[#This Row],[ProductID]], tblProducts[ProductID], tblProducts[CostPrice])</f>
        <v>51071</v>
      </c>
      <c r="N3999">
        <f>tblOrders[[#This Row],[Sales]]-(tblOrders[[#This Row],[CostPrice]]*tblOrders[[#This Row],[Quantity]])</f>
        <v>218644.80000000005</v>
      </c>
      <c r="O3999" t="str">
        <f>TEXT(tblOrders[[#This Row],[Date]],"mmm-yyyy")</f>
        <v>Jun-2025</v>
      </c>
      <c r="P3999" t="str">
        <f>_xlfn.XLOOKUP(tblOrders[[#This Row],[OrderID]], tblReturns[OrderID], tblReturns[Returned])</f>
        <v>Yes</v>
      </c>
      <c r="Q3999" t="str">
        <f>_xlfn.XLOOKUP(tblOrders[[#This Row],[OrderID]], tblShipping[OrderID], tblShipping[ShipMode])</f>
        <v>Standard</v>
      </c>
      <c r="R3999" t="str">
        <f>IFERROR(_xlfn.XLOOKUP(A3998, tblCustomers[CustomerID], tblCustomers[CustomerName]), "Not Found")</f>
        <v>Not Found</v>
      </c>
      <c r="S3999" t="str">
        <f>IF(tblOrders[[#This Row],[Sales]]&gt;1000000,"High Value","Standard")</f>
        <v>Standard</v>
      </c>
      <c r="T3999" t="str">
        <f>_xlfn.XLOOKUP(tblOrders[[#This Row],[ProductID]], tblProducts[ProductID], tblProducts[ProductName])</f>
        <v>Product 66</v>
      </c>
      <c r="U3999">
        <f>_xlfn.XLOOKUP(tblOrders[[#This Row],[SalesRepID]], tblSalesreps[RepID], tblSalesreps[Target])</f>
        <v>8592536</v>
      </c>
    </row>
    <row r="4000" spans="1:21">
      <c r="A4000" t="s">
        <v>4797</v>
      </c>
      <c r="B4000" s="7" t="s">
        <v>1340</v>
      </c>
      <c r="C4000" t="s">
        <v>882</v>
      </c>
      <c r="D4000" t="s">
        <v>133</v>
      </c>
      <c r="E4000" t="s">
        <v>25</v>
      </c>
      <c r="F4000" t="s">
        <v>20</v>
      </c>
      <c r="G4000">
        <v>8</v>
      </c>
      <c r="H4000">
        <v>0.15</v>
      </c>
      <c r="I4000" s="2">
        <v>283260.79999999999</v>
      </c>
      <c r="J4000" t="str">
        <f>_xlfn.XLOOKUP(tblOrders[[#This Row],[CustomerID]], tblCustomers[CustomerID], tblCustomers[CustomerName])</f>
        <v>Customer 10</v>
      </c>
      <c r="K4000" t="str">
        <f>_xlfn.XLOOKUP(tblOrders[[#This Row],[CustomerID]], tblCustomers[CustomerID], tblCustomers[Segment])</f>
        <v>SME</v>
      </c>
      <c r="L4000" t="str">
        <f>_xlfn.XLOOKUP(tblOrders[[#This Row],[ProductID]], tblProducts[ProductID], tblProducts[Category])</f>
        <v>Furniture</v>
      </c>
      <c r="M4000">
        <f>_xlfn.XLOOKUP(tblOrders[[#This Row],[ProductID]], tblProducts[ProductID], tblProducts[CostPrice])</f>
        <v>53604</v>
      </c>
      <c r="N4000">
        <f>tblOrders[[#This Row],[Sales]]-(tblOrders[[#This Row],[CostPrice]]*tblOrders[[#This Row],[Quantity]])</f>
        <v>-145571.20000000001</v>
      </c>
      <c r="O4000" t="str">
        <f>TEXT(tblOrders[[#This Row],[Date]],"mmm-yyyy")</f>
        <v>Feb-2025</v>
      </c>
      <c r="P4000" t="str">
        <f>_xlfn.XLOOKUP(tblOrders[[#This Row],[OrderID]], tblReturns[OrderID], tblReturns[Returned])</f>
        <v>No</v>
      </c>
      <c r="Q4000" t="str">
        <f>_xlfn.XLOOKUP(tblOrders[[#This Row],[OrderID]], tblShipping[OrderID], tblShipping[ShipMode])</f>
        <v>Express</v>
      </c>
      <c r="R4000" t="str">
        <f>IFERROR(_xlfn.XLOOKUP(A3999, tblCustomers[CustomerID], tblCustomers[CustomerName]), "Not Found")</f>
        <v>Not Found</v>
      </c>
      <c r="S4000" t="str">
        <f>IF(tblOrders[[#This Row],[Sales]]&gt;1000000,"High Value","Standard")</f>
        <v>Standard</v>
      </c>
      <c r="T4000" t="str">
        <f>_xlfn.XLOOKUP(tblOrders[[#This Row],[ProductID]], tblProducts[ProductID], tblProducts[ProductName])</f>
        <v>Product 6</v>
      </c>
      <c r="U4000">
        <f>_xlfn.XLOOKUP(tblOrders[[#This Row],[SalesRepID]], tblSalesreps[RepID], tblSalesreps[Target])</f>
        <v>7094914</v>
      </c>
    </row>
    <row r="4001" spans="1:21">
      <c r="A4001" t="s">
        <v>4798</v>
      </c>
      <c r="B4001" s="7" t="s">
        <v>1043</v>
      </c>
      <c r="C4001" t="s">
        <v>1439</v>
      </c>
      <c r="D4001" t="s">
        <v>96</v>
      </c>
      <c r="E4001" t="s">
        <v>205</v>
      </c>
      <c r="F4001" t="s">
        <v>26</v>
      </c>
      <c r="G4001">
        <v>9</v>
      </c>
      <c r="H4001">
        <v>0.2</v>
      </c>
      <c r="I4001" s="2">
        <v>608054.4</v>
      </c>
      <c r="J4001" t="str">
        <f>_xlfn.XLOOKUP(tblOrders[[#This Row],[CustomerID]], tblCustomers[CustomerID], tblCustomers[CustomerName])</f>
        <v>Customer 104</v>
      </c>
      <c r="K4001" t="str">
        <f>_xlfn.XLOOKUP(tblOrders[[#This Row],[CustomerID]], tblCustomers[CustomerID], tblCustomers[Segment])</f>
        <v>Consumer</v>
      </c>
      <c r="L4001" t="str">
        <f>_xlfn.XLOOKUP(tblOrders[[#This Row],[ProductID]], tblProducts[ProductID], tblProducts[Category])</f>
        <v>Office</v>
      </c>
      <c r="M4001">
        <f>_xlfn.XLOOKUP(tblOrders[[#This Row],[ProductID]], tblProducts[ProductID], tblProducts[CostPrice])</f>
        <v>20831</v>
      </c>
      <c r="N4001">
        <f>tblOrders[[#This Row],[Sales]]-(tblOrders[[#This Row],[CostPrice]]*tblOrders[[#This Row],[Quantity]])</f>
        <v>420575.4</v>
      </c>
      <c r="O4001" t="str">
        <f>TEXT(tblOrders[[#This Row],[Date]],"mmm-yyyy")</f>
        <v>Mar-2025</v>
      </c>
      <c r="P4001" t="str">
        <f>_xlfn.XLOOKUP(tblOrders[[#This Row],[OrderID]], tblReturns[OrderID], tblReturns[Returned])</f>
        <v>No</v>
      </c>
      <c r="Q4001" t="str">
        <f>_xlfn.XLOOKUP(tblOrders[[#This Row],[OrderID]], tblShipping[OrderID], tblShipping[ShipMode])</f>
        <v>Express</v>
      </c>
      <c r="R4001" t="str">
        <f>IFERROR(_xlfn.XLOOKUP(A4000, tblCustomers[CustomerID], tblCustomers[CustomerName]), "Not Found")</f>
        <v>Not Found</v>
      </c>
      <c r="S4001" t="str">
        <f>IF(tblOrders[[#This Row],[Sales]]&gt;1000000,"High Value","Standard")</f>
        <v>Standard</v>
      </c>
      <c r="T4001" t="str">
        <f>_xlfn.XLOOKUP(tblOrders[[#This Row],[ProductID]], tblProducts[ProductID], tblProducts[ProductName])</f>
        <v>Product 24</v>
      </c>
      <c r="U4001">
        <f>_xlfn.XLOOKUP(tblOrders[[#This Row],[SalesRepID]], tblSalesreps[RepID], tblSalesreps[Target])</f>
        <v>16246424</v>
      </c>
    </row>
    <row r="4002" spans="1:21">
      <c r="A4002" t="s">
        <v>4799</v>
      </c>
      <c r="B4002" s="7" t="s">
        <v>577</v>
      </c>
      <c r="C4002" t="s">
        <v>578</v>
      </c>
      <c r="D4002" t="s">
        <v>68</v>
      </c>
      <c r="E4002" t="s">
        <v>119</v>
      </c>
      <c r="F4002" t="s">
        <v>26</v>
      </c>
      <c r="G4002">
        <v>1</v>
      </c>
      <c r="H4002">
        <v>0.05</v>
      </c>
      <c r="I4002" s="2">
        <v>87153.95</v>
      </c>
      <c r="J4002" t="str">
        <f>_xlfn.XLOOKUP(tblOrders[[#This Row],[CustomerID]], tblCustomers[CustomerID], tblCustomers[CustomerName])</f>
        <v>Customer 202</v>
      </c>
      <c r="K4002" t="str">
        <f>_xlfn.XLOOKUP(tblOrders[[#This Row],[CustomerID]], tblCustomers[CustomerID], tblCustomers[Segment])</f>
        <v>SME</v>
      </c>
      <c r="L4002" t="str">
        <f>_xlfn.XLOOKUP(tblOrders[[#This Row],[ProductID]], tblProducts[ProductID], tblProducts[Category])</f>
        <v>Home</v>
      </c>
      <c r="M4002">
        <f>_xlfn.XLOOKUP(tblOrders[[#This Row],[ProductID]], tblProducts[ProductID], tblProducts[CostPrice])</f>
        <v>7159</v>
      </c>
      <c r="N4002">
        <f>tblOrders[[#This Row],[Sales]]-(tblOrders[[#This Row],[CostPrice]]*tblOrders[[#This Row],[Quantity]])</f>
        <v>79994.95</v>
      </c>
      <c r="O4002" t="str">
        <f>TEXT(tblOrders[[#This Row],[Date]],"mmm-yyyy")</f>
        <v>Dec-2025</v>
      </c>
      <c r="P4002" t="str">
        <f>_xlfn.XLOOKUP(tblOrders[[#This Row],[OrderID]], tblReturns[OrderID], tblReturns[Returned])</f>
        <v>No</v>
      </c>
      <c r="Q4002" t="str">
        <f>_xlfn.XLOOKUP(tblOrders[[#This Row],[OrderID]], tblShipping[OrderID], tblShipping[ShipMode])</f>
        <v>Standard</v>
      </c>
      <c r="R4002" t="str">
        <f>IFERROR(_xlfn.XLOOKUP(A4001, tblCustomers[CustomerID], tblCustomers[CustomerName]), "Not Found")</f>
        <v>Not Found</v>
      </c>
      <c r="S4002" t="str">
        <f>IF(tblOrders[[#This Row],[Sales]]&gt;1000000,"High Value","Standard")</f>
        <v>Standard</v>
      </c>
      <c r="T4002" t="str">
        <f>_xlfn.XLOOKUP(tblOrders[[#This Row],[ProductID]], tblProducts[ProductID], tblProducts[ProductName])</f>
        <v>Product 26</v>
      </c>
      <c r="U4002">
        <f>_xlfn.XLOOKUP(tblOrders[[#This Row],[SalesRepID]], tblSalesreps[RepID], tblSalesreps[Target])</f>
        <v>5886694</v>
      </c>
    </row>
    <row r="4003" spans="1:21">
      <c r="A4003" t="s">
        <v>4800</v>
      </c>
      <c r="B4003" s="7" t="s">
        <v>746</v>
      </c>
      <c r="C4003" t="s">
        <v>389</v>
      </c>
      <c r="D4003" t="s">
        <v>83</v>
      </c>
      <c r="E4003" t="s">
        <v>210</v>
      </c>
      <c r="F4003" t="s">
        <v>51</v>
      </c>
      <c r="G4003">
        <v>4</v>
      </c>
      <c r="H4003">
        <v>0</v>
      </c>
      <c r="I4003" s="2">
        <v>364196</v>
      </c>
      <c r="J4003" t="str">
        <f>_xlfn.XLOOKUP(tblOrders[[#This Row],[CustomerID]], tblCustomers[CustomerID], tblCustomers[CustomerName])</f>
        <v>Customer 127</v>
      </c>
      <c r="K4003" t="str">
        <f>_xlfn.XLOOKUP(tblOrders[[#This Row],[CustomerID]], tblCustomers[CustomerID], tblCustomers[Segment])</f>
        <v>SME</v>
      </c>
      <c r="L4003" t="str">
        <f>_xlfn.XLOOKUP(tblOrders[[#This Row],[ProductID]], tblProducts[ProductID], tblProducts[Category])</f>
        <v>Furniture</v>
      </c>
      <c r="M4003">
        <f>_xlfn.XLOOKUP(tblOrders[[#This Row],[ProductID]], tblProducts[ProductID], tblProducts[CostPrice])</f>
        <v>79600</v>
      </c>
      <c r="N4003">
        <f>tblOrders[[#This Row],[Sales]]-(tblOrders[[#This Row],[CostPrice]]*tblOrders[[#This Row],[Quantity]])</f>
        <v>45796</v>
      </c>
      <c r="O4003" t="str">
        <f>TEXT(tblOrders[[#This Row],[Date]],"mmm-yyyy")</f>
        <v>Jan-2025</v>
      </c>
      <c r="P4003" t="str">
        <f>_xlfn.XLOOKUP(tblOrders[[#This Row],[OrderID]], tblReturns[OrderID], tblReturns[Returned])</f>
        <v>No</v>
      </c>
      <c r="Q4003" t="str">
        <f>_xlfn.XLOOKUP(tblOrders[[#This Row],[OrderID]], tblShipping[OrderID], tblShipping[ShipMode])</f>
        <v>Standard</v>
      </c>
      <c r="R4003" t="str">
        <f>IFERROR(_xlfn.XLOOKUP(A4002, tblCustomers[CustomerID], tblCustomers[CustomerName]), "Not Found")</f>
        <v>Not Found</v>
      </c>
      <c r="S4003" t="str">
        <f>IF(tblOrders[[#This Row],[Sales]]&gt;1000000,"High Value","Standard")</f>
        <v>Standard</v>
      </c>
      <c r="T4003" t="str">
        <f>_xlfn.XLOOKUP(tblOrders[[#This Row],[ProductID]], tblProducts[ProductID], tblProducts[ProductName])</f>
        <v>Product 43</v>
      </c>
      <c r="U4003">
        <f>_xlfn.XLOOKUP(tblOrders[[#This Row],[SalesRepID]], tblSalesreps[RepID], tblSalesreps[Target])</f>
        <v>19336654</v>
      </c>
    </row>
    <row r="4004" spans="1:21">
      <c r="A4004" t="s">
        <v>4801</v>
      </c>
      <c r="B4004" s="7" t="s">
        <v>263</v>
      </c>
      <c r="C4004" t="s">
        <v>287</v>
      </c>
      <c r="D4004" t="s">
        <v>60</v>
      </c>
      <c r="E4004" t="s">
        <v>56</v>
      </c>
      <c r="F4004" t="s">
        <v>88</v>
      </c>
      <c r="G4004">
        <v>1</v>
      </c>
      <c r="H4004">
        <v>0</v>
      </c>
      <c r="I4004" s="2">
        <v>29392</v>
      </c>
      <c r="J4004" t="str">
        <f>_xlfn.XLOOKUP(tblOrders[[#This Row],[CustomerID]], tblCustomers[CustomerID], tblCustomers[CustomerName])</f>
        <v>Customer 183</v>
      </c>
      <c r="K4004" t="str">
        <f>_xlfn.XLOOKUP(tblOrders[[#This Row],[CustomerID]], tblCustomers[CustomerID], tblCustomers[Segment])</f>
        <v>Consumer</v>
      </c>
      <c r="L4004" t="str">
        <f>_xlfn.XLOOKUP(tblOrders[[#This Row],[ProductID]], tblProducts[ProductID], tblProducts[Category])</f>
        <v>Office</v>
      </c>
      <c r="M4004">
        <f>_xlfn.XLOOKUP(tblOrders[[#This Row],[ProductID]], tblProducts[ProductID], tblProducts[CostPrice])</f>
        <v>62137</v>
      </c>
      <c r="N4004">
        <f>tblOrders[[#This Row],[Sales]]-(tblOrders[[#This Row],[CostPrice]]*tblOrders[[#This Row],[Quantity]])</f>
        <v>-32745</v>
      </c>
      <c r="O4004" t="str">
        <f>TEXT(tblOrders[[#This Row],[Date]],"mmm-yyyy")</f>
        <v>Nov-2025</v>
      </c>
      <c r="P4004" t="str">
        <f>_xlfn.XLOOKUP(tblOrders[[#This Row],[OrderID]], tblReturns[OrderID], tblReturns[Returned])</f>
        <v>No</v>
      </c>
      <c r="Q4004" t="str">
        <f>_xlfn.XLOOKUP(tblOrders[[#This Row],[OrderID]], tblShipping[OrderID], tblShipping[ShipMode])</f>
        <v>Express</v>
      </c>
      <c r="R4004" t="str">
        <f>IFERROR(_xlfn.XLOOKUP(A4003, tblCustomers[CustomerID], tblCustomers[CustomerName]), "Not Found")</f>
        <v>Not Found</v>
      </c>
      <c r="S4004" t="str">
        <f>IF(tblOrders[[#This Row],[Sales]]&gt;1000000,"High Value","Standard")</f>
        <v>Standard</v>
      </c>
      <c r="T4004" t="str">
        <f>_xlfn.XLOOKUP(tblOrders[[#This Row],[ProductID]], tblProducts[ProductID], tblProducts[ProductName])</f>
        <v>Product 100</v>
      </c>
      <c r="U4004">
        <f>_xlfn.XLOOKUP(tblOrders[[#This Row],[SalesRepID]], tblSalesreps[RepID], tblSalesreps[Target])</f>
        <v>14265630</v>
      </c>
    </row>
    <row r="4005" spans="1:21">
      <c r="A4005" t="s">
        <v>4802</v>
      </c>
      <c r="B4005" s="7" t="s">
        <v>267</v>
      </c>
      <c r="C4005" t="s">
        <v>327</v>
      </c>
      <c r="D4005" t="s">
        <v>111</v>
      </c>
      <c r="E4005" t="s">
        <v>25</v>
      </c>
      <c r="F4005" t="s">
        <v>51</v>
      </c>
      <c r="G4005">
        <v>3</v>
      </c>
      <c r="H4005">
        <v>0</v>
      </c>
      <c r="I4005" s="2">
        <v>193806</v>
      </c>
      <c r="J4005" t="str">
        <f>_xlfn.XLOOKUP(tblOrders[[#This Row],[CustomerID]], tblCustomers[CustomerID], tblCustomers[CustomerName])</f>
        <v>Customer 48</v>
      </c>
      <c r="K4005" t="str">
        <f>_xlfn.XLOOKUP(tblOrders[[#This Row],[CustomerID]], tblCustomers[CustomerID], tblCustomers[Segment])</f>
        <v>Consumer</v>
      </c>
      <c r="L4005" t="str">
        <f>_xlfn.XLOOKUP(tblOrders[[#This Row],[ProductID]], tblProducts[ProductID], tblProducts[Category])</f>
        <v>Furniture</v>
      </c>
      <c r="M4005">
        <f>_xlfn.XLOOKUP(tblOrders[[#This Row],[ProductID]], tblProducts[ProductID], tblProducts[CostPrice])</f>
        <v>34907</v>
      </c>
      <c r="N4005">
        <f>tblOrders[[#This Row],[Sales]]-(tblOrders[[#This Row],[CostPrice]]*tblOrders[[#This Row],[Quantity]])</f>
        <v>89085</v>
      </c>
      <c r="O4005" t="str">
        <f>TEXT(tblOrders[[#This Row],[Date]],"mmm-yyyy")</f>
        <v>Oct-2025</v>
      </c>
      <c r="P4005" t="str">
        <f>_xlfn.XLOOKUP(tblOrders[[#This Row],[OrderID]], tblReturns[OrderID], tblReturns[Returned])</f>
        <v>Yes</v>
      </c>
      <c r="Q4005" t="str">
        <f>_xlfn.XLOOKUP(tblOrders[[#This Row],[OrderID]], tblShipping[OrderID], tblShipping[ShipMode])</f>
        <v>Standard</v>
      </c>
      <c r="R4005" t="str">
        <f>IFERROR(_xlfn.XLOOKUP(A4004, tblCustomers[CustomerID], tblCustomers[CustomerName]), "Not Found")</f>
        <v>Not Found</v>
      </c>
      <c r="S4005" t="str">
        <f>IF(tblOrders[[#This Row],[Sales]]&gt;1000000,"High Value","Standard")</f>
        <v>Standard</v>
      </c>
      <c r="T4005" t="str">
        <f>_xlfn.XLOOKUP(tblOrders[[#This Row],[ProductID]], tblProducts[ProductID], tblProducts[ProductName])</f>
        <v>Product 68</v>
      </c>
      <c r="U4005">
        <f>_xlfn.XLOOKUP(tblOrders[[#This Row],[SalesRepID]], tblSalesreps[RepID], tblSalesreps[Target])</f>
        <v>7094914</v>
      </c>
    </row>
    <row r="4006" spans="1:21">
      <c r="A4006" t="s">
        <v>4803</v>
      </c>
      <c r="B4006" s="7" t="s">
        <v>396</v>
      </c>
      <c r="C4006" t="s">
        <v>1806</v>
      </c>
      <c r="D4006" t="s">
        <v>78</v>
      </c>
      <c r="E4006" t="s">
        <v>13</v>
      </c>
      <c r="F4006" t="s">
        <v>26</v>
      </c>
      <c r="G4006">
        <v>7</v>
      </c>
      <c r="H4006">
        <v>0.05</v>
      </c>
      <c r="I4006" s="2">
        <v>317224.95</v>
      </c>
      <c r="J4006" t="str">
        <f>_xlfn.XLOOKUP(tblOrders[[#This Row],[CustomerID]], tblCustomers[CustomerID], tblCustomers[CustomerName])</f>
        <v>Customer 9</v>
      </c>
      <c r="K4006" t="str">
        <f>_xlfn.XLOOKUP(tblOrders[[#This Row],[CustomerID]], tblCustomers[CustomerID], tblCustomers[Segment])</f>
        <v>Consumer</v>
      </c>
      <c r="L4006" t="str">
        <f>_xlfn.XLOOKUP(tblOrders[[#This Row],[ProductID]], tblProducts[ProductID], tblProducts[Category])</f>
        <v>Office</v>
      </c>
      <c r="M4006">
        <f>_xlfn.XLOOKUP(tblOrders[[#This Row],[ProductID]], tblProducts[ProductID], tblProducts[CostPrice])</f>
        <v>76942</v>
      </c>
      <c r="N4006">
        <f>tblOrders[[#This Row],[Sales]]-(tblOrders[[#This Row],[CostPrice]]*tblOrders[[#This Row],[Quantity]])</f>
        <v>-221369.05</v>
      </c>
      <c r="O4006" t="str">
        <f>TEXT(tblOrders[[#This Row],[Date]],"mmm-yyyy")</f>
        <v>Oct-2025</v>
      </c>
      <c r="P4006" t="str">
        <f>_xlfn.XLOOKUP(tblOrders[[#This Row],[OrderID]], tblReturns[OrderID], tblReturns[Returned])</f>
        <v>No</v>
      </c>
      <c r="Q4006" t="str">
        <f>_xlfn.XLOOKUP(tblOrders[[#This Row],[OrderID]], tblShipping[OrderID], tblShipping[ShipMode])</f>
        <v>Express</v>
      </c>
      <c r="R4006" t="str">
        <f>IFERROR(_xlfn.XLOOKUP(A4005, tblCustomers[CustomerID], tblCustomers[CustomerName]), "Not Found")</f>
        <v>Not Found</v>
      </c>
      <c r="S4006" t="str">
        <f>IF(tblOrders[[#This Row],[Sales]]&gt;1000000,"High Value","Standard")</f>
        <v>Standard</v>
      </c>
      <c r="T4006" t="str">
        <f>_xlfn.XLOOKUP(tblOrders[[#This Row],[ProductID]], tblProducts[ProductID], tblProducts[ProductName])</f>
        <v>Product 22</v>
      </c>
      <c r="U4006">
        <f>_xlfn.XLOOKUP(tblOrders[[#This Row],[SalesRepID]], tblSalesreps[RepID], tblSalesreps[Target])</f>
        <v>11852878</v>
      </c>
    </row>
    <row r="4007" spans="1:21">
      <c r="A4007" t="s">
        <v>4804</v>
      </c>
      <c r="B4007" s="7" t="s">
        <v>396</v>
      </c>
      <c r="C4007" t="s">
        <v>545</v>
      </c>
      <c r="D4007" t="s">
        <v>232</v>
      </c>
      <c r="E4007" t="s">
        <v>210</v>
      </c>
      <c r="F4007" t="s">
        <v>20</v>
      </c>
      <c r="G4007">
        <v>2</v>
      </c>
      <c r="H4007">
        <v>0.2</v>
      </c>
      <c r="I4007" s="2">
        <v>15009.6</v>
      </c>
      <c r="J4007" t="str">
        <f>_xlfn.XLOOKUP(tblOrders[[#This Row],[CustomerID]], tblCustomers[CustomerID], tblCustomers[CustomerName])</f>
        <v>Customer 257</v>
      </c>
      <c r="K4007" t="str">
        <f>_xlfn.XLOOKUP(tblOrders[[#This Row],[CustomerID]], tblCustomers[CustomerID], tblCustomers[Segment])</f>
        <v>Consumer</v>
      </c>
      <c r="L4007" t="str">
        <f>_xlfn.XLOOKUP(tblOrders[[#This Row],[ProductID]], tblProducts[ProductID], tblProducts[Category])</f>
        <v>Electronics</v>
      </c>
      <c r="M4007">
        <f>_xlfn.XLOOKUP(tblOrders[[#This Row],[ProductID]], tblProducts[ProductID], tblProducts[CostPrice])</f>
        <v>41456</v>
      </c>
      <c r="N4007">
        <f>tblOrders[[#This Row],[Sales]]-(tblOrders[[#This Row],[CostPrice]]*tblOrders[[#This Row],[Quantity]])</f>
        <v>-67902.399999999994</v>
      </c>
      <c r="O4007" t="str">
        <f>TEXT(tblOrders[[#This Row],[Date]],"mmm-yyyy")</f>
        <v>Oct-2025</v>
      </c>
      <c r="P4007" t="str">
        <f>_xlfn.XLOOKUP(tblOrders[[#This Row],[OrderID]], tblReturns[OrderID], tblReturns[Returned])</f>
        <v>No</v>
      </c>
      <c r="Q4007" t="str">
        <f>_xlfn.XLOOKUP(tblOrders[[#This Row],[OrderID]], tblShipping[OrderID], tblShipping[ShipMode])</f>
        <v>Standard</v>
      </c>
      <c r="R4007" t="str">
        <f>IFERROR(_xlfn.XLOOKUP(A4006, tblCustomers[CustomerID], tblCustomers[CustomerName]), "Not Found")</f>
        <v>Not Found</v>
      </c>
      <c r="S4007" t="str">
        <f>IF(tblOrders[[#This Row],[Sales]]&gt;1000000,"High Value","Standard")</f>
        <v>Standard</v>
      </c>
      <c r="T4007" t="str">
        <f>_xlfn.XLOOKUP(tblOrders[[#This Row],[ProductID]], tblProducts[ProductID], tblProducts[ProductName])</f>
        <v>Product 86</v>
      </c>
      <c r="U4007">
        <f>_xlfn.XLOOKUP(tblOrders[[#This Row],[SalesRepID]], tblSalesreps[RepID], tblSalesreps[Target])</f>
        <v>19336654</v>
      </c>
    </row>
    <row r="4008" spans="1:21">
      <c r="A4008" t="s">
        <v>4805</v>
      </c>
      <c r="B4008" s="7" t="s">
        <v>1073</v>
      </c>
      <c r="C4008" t="s">
        <v>1051</v>
      </c>
      <c r="D4008" t="s">
        <v>474</v>
      </c>
      <c r="E4008" t="s">
        <v>13</v>
      </c>
      <c r="F4008" t="s">
        <v>20</v>
      </c>
      <c r="G4008">
        <v>1</v>
      </c>
      <c r="H4008">
        <v>0.15</v>
      </c>
      <c r="I4008" s="2">
        <v>18411.849999999999</v>
      </c>
      <c r="J4008" t="str">
        <f>_xlfn.XLOOKUP(tblOrders[[#This Row],[CustomerID]], tblCustomers[CustomerID], tblCustomers[CustomerName])</f>
        <v>Customer 132</v>
      </c>
      <c r="K4008" t="str">
        <f>_xlfn.XLOOKUP(tblOrders[[#This Row],[CustomerID]], tblCustomers[CustomerID], tblCustomers[Segment])</f>
        <v>Consumer</v>
      </c>
      <c r="L4008" t="str">
        <f>_xlfn.XLOOKUP(tblOrders[[#This Row],[ProductID]], tblProducts[ProductID], tblProducts[Category])</f>
        <v>Office</v>
      </c>
      <c r="M4008">
        <f>_xlfn.XLOOKUP(tblOrders[[#This Row],[ProductID]], tblProducts[ProductID], tblProducts[CostPrice])</f>
        <v>5129</v>
      </c>
      <c r="N4008">
        <f>tblOrders[[#This Row],[Sales]]-(tblOrders[[#This Row],[CostPrice]]*tblOrders[[#This Row],[Quantity]])</f>
        <v>13282.849999999999</v>
      </c>
      <c r="O4008" t="str">
        <f>TEXT(tblOrders[[#This Row],[Date]],"mmm-yyyy")</f>
        <v>Mar-2025</v>
      </c>
      <c r="P4008" t="str">
        <f>_xlfn.XLOOKUP(tblOrders[[#This Row],[OrderID]], tblReturns[OrderID], tblReturns[Returned])</f>
        <v>No</v>
      </c>
      <c r="Q4008" t="str">
        <f>_xlfn.XLOOKUP(tblOrders[[#This Row],[OrderID]], tblShipping[OrderID], tblShipping[ShipMode])</f>
        <v>Standard</v>
      </c>
      <c r="R4008" t="str">
        <f>IFERROR(_xlfn.XLOOKUP(A4007, tblCustomers[CustomerID], tblCustomers[CustomerName]), "Not Found")</f>
        <v>Not Found</v>
      </c>
      <c r="S4008" t="str">
        <f>IF(tblOrders[[#This Row],[Sales]]&gt;1000000,"High Value","Standard")</f>
        <v>Standard</v>
      </c>
      <c r="T4008" t="str">
        <f>_xlfn.XLOOKUP(tblOrders[[#This Row],[ProductID]], tblProducts[ProductID], tblProducts[ProductName])</f>
        <v>Product 69</v>
      </c>
      <c r="U4008">
        <f>_xlfn.XLOOKUP(tblOrders[[#This Row],[SalesRepID]], tblSalesreps[RepID], tblSalesreps[Target])</f>
        <v>11852878</v>
      </c>
    </row>
    <row r="4009" spans="1:21">
      <c r="A4009" t="s">
        <v>4806</v>
      </c>
      <c r="B4009" s="7" t="s">
        <v>195</v>
      </c>
      <c r="C4009" t="s">
        <v>284</v>
      </c>
      <c r="D4009" t="s">
        <v>585</v>
      </c>
      <c r="E4009" t="s">
        <v>56</v>
      </c>
      <c r="F4009" t="s">
        <v>26</v>
      </c>
      <c r="G4009">
        <v>2</v>
      </c>
      <c r="H4009">
        <v>0.2</v>
      </c>
      <c r="I4009" s="2">
        <v>238931.20000000001</v>
      </c>
      <c r="J4009" t="str">
        <f>_xlfn.XLOOKUP(tblOrders[[#This Row],[CustomerID]], tblCustomers[CustomerID], tblCustomers[CustomerName])</f>
        <v>Customer 30</v>
      </c>
      <c r="K4009" t="str">
        <f>_xlfn.XLOOKUP(tblOrders[[#This Row],[CustomerID]], tblCustomers[CustomerID], tblCustomers[Segment])</f>
        <v>SME</v>
      </c>
      <c r="L4009" t="str">
        <f>_xlfn.XLOOKUP(tblOrders[[#This Row],[ProductID]], tblProducts[ProductID], tblProducts[Category])</f>
        <v>Office</v>
      </c>
      <c r="M4009">
        <f>_xlfn.XLOOKUP(tblOrders[[#This Row],[ProductID]], tblProducts[ProductID], tblProducts[CostPrice])</f>
        <v>49623</v>
      </c>
      <c r="N4009">
        <f>tblOrders[[#This Row],[Sales]]-(tblOrders[[#This Row],[CostPrice]]*tblOrders[[#This Row],[Quantity]])</f>
        <v>139685.20000000001</v>
      </c>
      <c r="O4009" t="str">
        <f>TEXT(tblOrders[[#This Row],[Date]],"mmm-yyyy")</f>
        <v>Oct-2025</v>
      </c>
      <c r="P4009" t="str">
        <f>_xlfn.XLOOKUP(tblOrders[[#This Row],[OrderID]], tblReturns[OrderID], tblReturns[Returned])</f>
        <v>No</v>
      </c>
      <c r="Q4009" t="str">
        <f>_xlfn.XLOOKUP(tblOrders[[#This Row],[OrderID]], tblShipping[OrderID], tblShipping[ShipMode])</f>
        <v>Pickup</v>
      </c>
      <c r="R4009" t="str">
        <f>IFERROR(_xlfn.XLOOKUP(A4008, tblCustomers[CustomerID], tblCustomers[CustomerName]), "Not Found")</f>
        <v>Not Found</v>
      </c>
      <c r="S4009" t="str">
        <f>IF(tblOrders[[#This Row],[Sales]]&gt;1000000,"High Value","Standard")</f>
        <v>Standard</v>
      </c>
      <c r="T4009" t="str">
        <f>_xlfn.XLOOKUP(tblOrders[[#This Row],[ProductID]], tblProducts[ProductID], tblProducts[ProductName])</f>
        <v>Product 54</v>
      </c>
      <c r="U4009">
        <f>_xlfn.XLOOKUP(tblOrders[[#This Row],[SalesRepID]], tblSalesreps[RepID], tblSalesreps[Target])</f>
        <v>14265630</v>
      </c>
    </row>
    <row r="4010" spans="1:21">
      <c r="A4010" t="s">
        <v>4807</v>
      </c>
      <c r="B4010" s="7" t="s">
        <v>1545</v>
      </c>
      <c r="C4010" t="s">
        <v>311</v>
      </c>
      <c r="D4010" t="s">
        <v>83</v>
      </c>
      <c r="E4010" t="s">
        <v>202</v>
      </c>
      <c r="F4010" t="s">
        <v>88</v>
      </c>
      <c r="G4010">
        <v>5</v>
      </c>
      <c r="H4010">
        <v>0.2</v>
      </c>
      <c r="I4010" s="2">
        <v>495796</v>
      </c>
      <c r="J4010" t="str">
        <f>_xlfn.XLOOKUP(tblOrders[[#This Row],[CustomerID]], tblCustomers[CustomerID], tblCustomers[CustomerName])</f>
        <v>Customer 182</v>
      </c>
      <c r="K4010" t="str">
        <f>_xlfn.XLOOKUP(tblOrders[[#This Row],[CustomerID]], tblCustomers[CustomerID], tblCustomers[Segment])</f>
        <v>Consumer</v>
      </c>
      <c r="L4010" t="str">
        <f>_xlfn.XLOOKUP(tblOrders[[#This Row],[ProductID]], tblProducts[ProductID], tblProducts[Category])</f>
        <v>Furniture</v>
      </c>
      <c r="M4010">
        <f>_xlfn.XLOOKUP(tblOrders[[#This Row],[ProductID]], tblProducts[ProductID], tblProducts[CostPrice])</f>
        <v>79600</v>
      </c>
      <c r="N4010">
        <f>tblOrders[[#This Row],[Sales]]-(tblOrders[[#This Row],[CostPrice]]*tblOrders[[#This Row],[Quantity]])</f>
        <v>97796</v>
      </c>
      <c r="O4010" t="str">
        <f>TEXT(tblOrders[[#This Row],[Date]],"mmm-yyyy")</f>
        <v>Oct-2025</v>
      </c>
      <c r="P4010" t="str">
        <f>_xlfn.XLOOKUP(tblOrders[[#This Row],[OrderID]], tblReturns[OrderID], tblReturns[Returned])</f>
        <v>Yes</v>
      </c>
      <c r="Q4010" t="str">
        <f>_xlfn.XLOOKUP(tblOrders[[#This Row],[OrderID]], tblShipping[OrderID], tblShipping[ShipMode])</f>
        <v>Standard</v>
      </c>
      <c r="R4010" t="str">
        <f>IFERROR(_xlfn.XLOOKUP(A4009, tblCustomers[CustomerID], tblCustomers[CustomerName]), "Not Found")</f>
        <v>Not Found</v>
      </c>
      <c r="S4010" t="str">
        <f>IF(tblOrders[[#This Row],[Sales]]&gt;1000000,"High Value","Standard")</f>
        <v>Standard</v>
      </c>
      <c r="T4010" t="str">
        <f>_xlfn.XLOOKUP(tblOrders[[#This Row],[ProductID]], tblProducts[ProductID], tblProducts[ProductName])</f>
        <v>Product 43</v>
      </c>
      <c r="U4010">
        <f>_xlfn.XLOOKUP(tblOrders[[#This Row],[SalesRepID]], tblSalesreps[RepID], tblSalesreps[Target])</f>
        <v>10652665</v>
      </c>
    </row>
    <row r="4011" spans="1:21">
      <c r="A4011" t="s">
        <v>4808</v>
      </c>
      <c r="B4011" s="7" t="s">
        <v>420</v>
      </c>
      <c r="C4011" t="s">
        <v>171</v>
      </c>
      <c r="D4011" t="s">
        <v>162</v>
      </c>
      <c r="E4011" t="s">
        <v>186</v>
      </c>
      <c r="F4011" t="s">
        <v>20</v>
      </c>
      <c r="G4011">
        <v>7</v>
      </c>
      <c r="H4011">
        <v>0.1</v>
      </c>
      <c r="I4011" s="2">
        <v>251571.6</v>
      </c>
      <c r="J4011" t="str">
        <f>_xlfn.XLOOKUP(tblOrders[[#This Row],[CustomerID]], tblCustomers[CustomerID], tblCustomers[CustomerName])</f>
        <v>Customer 251</v>
      </c>
      <c r="K4011" t="str">
        <f>_xlfn.XLOOKUP(tblOrders[[#This Row],[CustomerID]], tblCustomers[CustomerID], tblCustomers[Segment])</f>
        <v>Consumer</v>
      </c>
      <c r="L4011" t="str">
        <f>_xlfn.XLOOKUP(tblOrders[[#This Row],[ProductID]], tblProducts[ProductID], tblProducts[Category])</f>
        <v>Furniture</v>
      </c>
      <c r="M4011">
        <f>_xlfn.XLOOKUP(tblOrders[[#This Row],[ProductID]], tblProducts[ProductID], tblProducts[CostPrice])</f>
        <v>62257</v>
      </c>
      <c r="N4011">
        <f>tblOrders[[#This Row],[Sales]]-(tblOrders[[#This Row],[CostPrice]]*tblOrders[[#This Row],[Quantity]])</f>
        <v>-184227.4</v>
      </c>
      <c r="O4011" t="str">
        <f>TEXT(tblOrders[[#This Row],[Date]],"mmm-yyyy")</f>
        <v>Nov-2025</v>
      </c>
      <c r="P4011" t="str">
        <f>_xlfn.XLOOKUP(tblOrders[[#This Row],[OrderID]], tblReturns[OrderID], tblReturns[Returned])</f>
        <v>No</v>
      </c>
      <c r="Q4011" t="str">
        <f>_xlfn.XLOOKUP(tblOrders[[#This Row],[OrderID]], tblShipping[OrderID], tblShipping[ShipMode])</f>
        <v>Standard</v>
      </c>
      <c r="R4011" t="str">
        <f>IFERROR(_xlfn.XLOOKUP(A4010, tblCustomers[CustomerID], tblCustomers[CustomerName]), "Not Found")</f>
        <v>Not Found</v>
      </c>
      <c r="S4011" t="str">
        <f>IF(tblOrders[[#This Row],[Sales]]&gt;1000000,"High Value","Standard")</f>
        <v>Standard</v>
      </c>
      <c r="T4011" t="str">
        <f>_xlfn.XLOOKUP(tblOrders[[#This Row],[ProductID]], tblProducts[ProductID], tblProducts[ProductName])</f>
        <v>Product 55</v>
      </c>
      <c r="U4011">
        <f>_xlfn.XLOOKUP(tblOrders[[#This Row],[SalesRepID]], tblSalesreps[RepID], tblSalesreps[Target])</f>
        <v>15141830</v>
      </c>
    </row>
    <row r="4012" spans="1:21">
      <c r="A4012" t="s">
        <v>4809</v>
      </c>
      <c r="B4012" s="7" t="s">
        <v>891</v>
      </c>
      <c r="C4012" t="s">
        <v>596</v>
      </c>
      <c r="D4012" t="s">
        <v>1029</v>
      </c>
      <c r="E4012" t="s">
        <v>165</v>
      </c>
      <c r="F4012" t="s">
        <v>14</v>
      </c>
      <c r="G4012">
        <v>9</v>
      </c>
      <c r="H4012">
        <v>0.2</v>
      </c>
      <c r="I4012" s="2">
        <v>650620.80000000005</v>
      </c>
      <c r="J4012" t="str">
        <f>_xlfn.XLOOKUP(tblOrders[[#This Row],[CustomerID]], tblCustomers[CustomerID], tblCustomers[CustomerName])</f>
        <v>Customer 197</v>
      </c>
      <c r="K4012" t="str">
        <f>_xlfn.XLOOKUP(tblOrders[[#This Row],[CustomerID]], tblCustomers[CustomerID], tblCustomers[Segment])</f>
        <v>Corporate</v>
      </c>
      <c r="L4012" t="str">
        <f>_xlfn.XLOOKUP(tblOrders[[#This Row],[ProductID]], tblProducts[ProductID], tblProducts[Category])</f>
        <v>Furniture</v>
      </c>
      <c r="M4012">
        <f>_xlfn.XLOOKUP(tblOrders[[#This Row],[ProductID]], tblProducts[ProductID], tblProducts[CostPrice])</f>
        <v>74501</v>
      </c>
      <c r="N4012">
        <f>tblOrders[[#This Row],[Sales]]-(tblOrders[[#This Row],[CostPrice]]*tblOrders[[#This Row],[Quantity]])</f>
        <v>-19888.199999999953</v>
      </c>
      <c r="O4012" t="str">
        <f>TEXT(tblOrders[[#This Row],[Date]],"mmm-yyyy")</f>
        <v>Jan-2025</v>
      </c>
      <c r="P4012" t="str">
        <f>_xlfn.XLOOKUP(tblOrders[[#This Row],[OrderID]], tblReturns[OrderID], tblReturns[Returned])</f>
        <v>No</v>
      </c>
      <c r="Q4012" t="str">
        <f>_xlfn.XLOOKUP(tblOrders[[#This Row],[OrderID]], tblShipping[OrderID], tblShipping[ShipMode])</f>
        <v>Express</v>
      </c>
      <c r="R4012" t="str">
        <f>IFERROR(_xlfn.XLOOKUP(A4011, tblCustomers[CustomerID], tblCustomers[CustomerName]), "Not Found")</f>
        <v>Not Found</v>
      </c>
      <c r="S4012" t="str">
        <f>IF(tblOrders[[#This Row],[Sales]]&gt;1000000,"High Value","Standard")</f>
        <v>Standard</v>
      </c>
      <c r="T4012" t="str">
        <f>_xlfn.XLOOKUP(tblOrders[[#This Row],[ProductID]], tblProducts[ProductID], tblProducts[ProductName])</f>
        <v>Product 18</v>
      </c>
      <c r="U4012">
        <f>_xlfn.XLOOKUP(tblOrders[[#This Row],[SalesRepID]], tblSalesreps[RepID], tblSalesreps[Target])</f>
        <v>16839910</v>
      </c>
    </row>
    <row r="4013" spans="1:21">
      <c r="A4013" t="s">
        <v>4810</v>
      </c>
      <c r="B4013" s="7" t="s">
        <v>1240</v>
      </c>
      <c r="C4013" t="s">
        <v>825</v>
      </c>
      <c r="D4013" t="s">
        <v>265</v>
      </c>
      <c r="E4013" t="s">
        <v>205</v>
      </c>
      <c r="F4013" t="s">
        <v>51</v>
      </c>
      <c r="G4013">
        <v>10</v>
      </c>
      <c r="H4013">
        <v>0.05</v>
      </c>
      <c r="I4013" s="2">
        <v>1270815</v>
      </c>
      <c r="J4013" t="str">
        <f>_xlfn.XLOOKUP(tblOrders[[#This Row],[CustomerID]], tblCustomers[CustomerID], tblCustomers[CustomerName])</f>
        <v>Customer 250</v>
      </c>
      <c r="K4013" t="str">
        <f>_xlfn.XLOOKUP(tblOrders[[#This Row],[CustomerID]], tblCustomers[CustomerID], tblCustomers[Segment])</f>
        <v>SME</v>
      </c>
      <c r="L4013" t="str">
        <f>_xlfn.XLOOKUP(tblOrders[[#This Row],[ProductID]], tblProducts[ProductID], tblProducts[Category])</f>
        <v>Home</v>
      </c>
      <c r="M4013">
        <f>_xlfn.XLOOKUP(tblOrders[[#This Row],[ProductID]], tblProducts[ProductID], tblProducts[CostPrice])</f>
        <v>33642</v>
      </c>
      <c r="N4013">
        <f>tblOrders[[#This Row],[Sales]]-(tblOrders[[#This Row],[CostPrice]]*tblOrders[[#This Row],[Quantity]])</f>
        <v>934395</v>
      </c>
      <c r="O4013" t="str">
        <f>TEXT(tblOrders[[#This Row],[Date]],"mmm-yyyy")</f>
        <v>Sep-2025</v>
      </c>
      <c r="P4013" t="str">
        <f>_xlfn.XLOOKUP(tblOrders[[#This Row],[OrderID]], tblReturns[OrderID], tblReturns[Returned])</f>
        <v>No</v>
      </c>
      <c r="Q4013" t="str">
        <f>_xlfn.XLOOKUP(tblOrders[[#This Row],[OrderID]], tblShipping[OrderID], tblShipping[ShipMode])</f>
        <v>Express</v>
      </c>
      <c r="R4013" t="str">
        <f>IFERROR(_xlfn.XLOOKUP(A4012, tblCustomers[CustomerID], tblCustomers[CustomerName]), "Not Found")</f>
        <v>Not Found</v>
      </c>
      <c r="S4013" t="str">
        <f>IF(tblOrders[[#This Row],[Sales]]&gt;1000000,"High Value","Standard")</f>
        <v>High Value</v>
      </c>
      <c r="T4013" t="str">
        <f>_xlfn.XLOOKUP(tblOrders[[#This Row],[ProductID]], tblProducts[ProductID], tblProducts[ProductName])</f>
        <v>Product 17</v>
      </c>
      <c r="U4013">
        <f>_xlfn.XLOOKUP(tblOrders[[#This Row],[SalesRepID]], tblSalesreps[RepID], tblSalesreps[Target])</f>
        <v>16246424</v>
      </c>
    </row>
    <row r="4014" spans="1:21">
      <c r="A4014" t="s">
        <v>4811</v>
      </c>
      <c r="B4014" s="7" t="s">
        <v>326</v>
      </c>
      <c r="C4014" t="s">
        <v>687</v>
      </c>
      <c r="D4014" t="s">
        <v>18</v>
      </c>
      <c r="E4014" t="s">
        <v>186</v>
      </c>
      <c r="F4014" t="s">
        <v>14</v>
      </c>
      <c r="G4014">
        <v>8</v>
      </c>
      <c r="H4014">
        <v>0.05</v>
      </c>
      <c r="I4014" s="2">
        <v>799489.6</v>
      </c>
      <c r="J4014" t="str">
        <f>_xlfn.XLOOKUP(tblOrders[[#This Row],[CustomerID]], tblCustomers[CustomerID], tblCustomers[CustomerName])</f>
        <v>Customer 147</v>
      </c>
      <c r="K4014" t="str">
        <f>_xlfn.XLOOKUP(tblOrders[[#This Row],[CustomerID]], tblCustomers[CustomerID], tblCustomers[Segment])</f>
        <v>Consumer</v>
      </c>
      <c r="L4014" t="str">
        <f>_xlfn.XLOOKUP(tblOrders[[#This Row],[ProductID]], tblProducts[ProductID], tblProducts[Category])</f>
        <v>Electronics</v>
      </c>
      <c r="M4014">
        <f>_xlfn.XLOOKUP(tblOrders[[#This Row],[ProductID]], tblProducts[ProductID], tblProducts[CostPrice])</f>
        <v>55008</v>
      </c>
      <c r="N4014">
        <f>tblOrders[[#This Row],[Sales]]-(tblOrders[[#This Row],[CostPrice]]*tblOrders[[#This Row],[Quantity]])</f>
        <v>359425.6</v>
      </c>
      <c r="O4014" t="str">
        <f>TEXT(tblOrders[[#This Row],[Date]],"mmm-yyyy")</f>
        <v>Dec-2025</v>
      </c>
      <c r="P4014" t="str">
        <f>_xlfn.XLOOKUP(tblOrders[[#This Row],[OrderID]], tblReturns[OrderID], tblReturns[Returned])</f>
        <v>No</v>
      </c>
      <c r="Q4014" t="str">
        <f>_xlfn.XLOOKUP(tblOrders[[#This Row],[OrderID]], tblShipping[OrderID], tblShipping[ShipMode])</f>
        <v>Pickup</v>
      </c>
      <c r="R4014" t="str">
        <f>IFERROR(_xlfn.XLOOKUP(A4013, tblCustomers[CustomerID], tblCustomers[CustomerName]), "Not Found")</f>
        <v>Not Found</v>
      </c>
      <c r="S4014" t="str">
        <f>IF(tblOrders[[#This Row],[Sales]]&gt;1000000,"High Value","Standard")</f>
        <v>Standard</v>
      </c>
      <c r="T4014" t="str">
        <f>_xlfn.XLOOKUP(tblOrders[[#This Row],[ProductID]], tblProducts[ProductID], tblProducts[ProductName])</f>
        <v>Product 94</v>
      </c>
      <c r="U4014">
        <f>_xlfn.XLOOKUP(tblOrders[[#This Row],[SalesRepID]], tblSalesreps[RepID], tblSalesreps[Target])</f>
        <v>15141830</v>
      </c>
    </row>
    <row r="4015" spans="1:21">
      <c r="A4015" t="s">
        <v>4812</v>
      </c>
      <c r="B4015" s="7" t="s">
        <v>1349</v>
      </c>
      <c r="C4015" t="s">
        <v>219</v>
      </c>
      <c r="D4015" t="s">
        <v>133</v>
      </c>
      <c r="E4015" t="s">
        <v>56</v>
      </c>
      <c r="F4015" t="s">
        <v>51</v>
      </c>
      <c r="G4015">
        <v>4</v>
      </c>
      <c r="H4015">
        <v>0</v>
      </c>
      <c r="I4015" s="2">
        <v>126660</v>
      </c>
      <c r="J4015" t="str">
        <f>_xlfn.XLOOKUP(tblOrders[[#This Row],[CustomerID]], tblCustomers[CustomerID], tblCustomers[CustomerName])</f>
        <v>Customer 82</v>
      </c>
      <c r="K4015" t="str">
        <f>_xlfn.XLOOKUP(tblOrders[[#This Row],[CustomerID]], tblCustomers[CustomerID], tblCustomers[Segment])</f>
        <v>Consumer</v>
      </c>
      <c r="L4015" t="str">
        <f>_xlfn.XLOOKUP(tblOrders[[#This Row],[ProductID]], tblProducts[ProductID], tblProducts[Category])</f>
        <v>Furniture</v>
      </c>
      <c r="M4015">
        <f>_xlfn.XLOOKUP(tblOrders[[#This Row],[ProductID]], tblProducts[ProductID], tblProducts[CostPrice])</f>
        <v>53604</v>
      </c>
      <c r="N4015">
        <f>tblOrders[[#This Row],[Sales]]-(tblOrders[[#This Row],[CostPrice]]*tblOrders[[#This Row],[Quantity]])</f>
        <v>-87756</v>
      </c>
      <c r="O4015" t="str">
        <f>TEXT(tblOrders[[#This Row],[Date]],"mmm-yyyy")</f>
        <v>Aug-2025</v>
      </c>
      <c r="P4015" t="str">
        <f>_xlfn.XLOOKUP(tblOrders[[#This Row],[OrderID]], tblReturns[OrderID], tblReturns[Returned])</f>
        <v>No</v>
      </c>
      <c r="Q4015" t="str">
        <f>_xlfn.XLOOKUP(tblOrders[[#This Row],[OrderID]], tblShipping[OrderID], tblShipping[ShipMode])</f>
        <v>Pickup</v>
      </c>
      <c r="R4015" t="str">
        <f>IFERROR(_xlfn.XLOOKUP(A4014, tblCustomers[CustomerID], tblCustomers[CustomerName]), "Not Found")</f>
        <v>Not Found</v>
      </c>
      <c r="S4015" t="str">
        <f>IF(tblOrders[[#This Row],[Sales]]&gt;1000000,"High Value","Standard")</f>
        <v>Standard</v>
      </c>
      <c r="T4015" t="str">
        <f>_xlfn.XLOOKUP(tblOrders[[#This Row],[ProductID]], tblProducts[ProductID], tblProducts[ProductName])</f>
        <v>Product 6</v>
      </c>
      <c r="U4015">
        <f>_xlfn.XLOOKUP(tblOrders[[#This Row],[SalesRepID]], tblSalesreps[RepID], tblSalesreps[Target])</f>
        <v>14265630</v>
      </c>
    </row>
    <row r="4016" spans="1:21">
      <c r="A4016" t="s">
        <v>4813</v>
      </c>
      <c r="B4016" s="7" t="s">
        <v>995</v>
      </c>
      <c r="C4016" t="s">
        <v>672</v>
      </c>
      <c r="D4016" t="s">
        <v>382</v>
      </c>
      <c r="E4016" t="s">
        <v>19</v>
      </c>
      <c r="F4016" t="s">
        <v>14</v>
      </c>
      <c r="G4016">
        <v>10</v>
      </c>
      <c r="H4016">
        <v>0</v>
      </c>
      <c r="I4016" s="2">
        <v>870600</v>
      </c>
      <c r="J4016" t="str">
        <f>_xlfn.XLOOKUP(tblOrders[[#This Row],[CustomerID]], tblCustomers[CustomerID], tblCustomers[CustomerName])</f>
        <v>Customer 41</v>
      </c>
      <c r="K4016" t="str">
        <f>_xlfn.XLOOKUP(tblOrders[[#This Row],[CustomerID]], tblCustomers[CustomerID], tblCustomers[Segment])</f>
        <v>Corporate</v>
      </c>
      <c r="L4016" t="str">
        <f>_xlfn.XLOOKUP(tblOrders[[#This Row],[ProductID]], tblProducts[ProductID], tblProducts[Category])</f>
        <v>Office</v>
      </c>
      <c r="M4016">
        <f>_xlfn.XLOOKUP(tblOrders[[#This Row],[ProductID]], tblProducts[ProductID], tblProducts[CostPrice])</f>
        <v>61777</v>
      </c>
      <c r="N4016">
        <f>tblOrders[[#This Row],[Sales]]-(tblOrders[[#This Row],[CostPrice]]*tblOrders[[#This Row],[Quantity]])</f>
        <v>252830</v>
      </c>
      <c r="O4016" t="str">
        <f>TEXT(tblOrders[[#This Row],[Date]],"mmm-yyyy")</f>
        <v>Feb-2025</v>
      </c>
      <c r="P4016" t="str">
        <f>_xlfn.XLOOKUP(tblOrders[[#This Row],[OrderID]], tblReturns[OrderID], tblReturns[Returned])</f>
        <v>No</v>
      </c>
      <c r="Q4016" t="str">
        <f>_xlfn.XLOOKUP(tblOrders[[#This Row],[OrderID]], tblShipping[OrderID], tblShipping[ShipMode])</f>
        <v>Express</v>
      </c>
      <c r="R4016" t="str">
        <f>IFERROR(_xlfn.XLOOKUP(A4015, tblCustomers[CustomerID], tblCustomers[CustomerName]), "Not Found")</f>
        <v>Not Found</v>
      </c>
      <c r="S4016" t="str">
        <f>IF(tblOrders[[#This Row],[Sales]]&gt;1000000,"High Value","Standard")</f>
        <v>Standard</v>
      </c>
      <c r="T4016" t="str">
        <f>_xlfn.XLOOKUP(tblOrders[[#This Row],[ProductID]], tblProducts[ProductID], tblProducts[ProductName])</f>
        <v>Product 65</v>
      </c>
      <c r="U4016">
        <f>_xlfn.XLOOKUP(tblOrders[[#This Row],[SalesRepID]], tblSalesreps[RepID], tblSalesreps[Target])</f>
        <v>11347243</v>
      </c>
    </row>
    <row r="4017" spans="1:21">
      <c r="A4017" t="s">
        <v>4814</v>
      </c>
      <c r="B4017" s="7" t="s">
        <v>1268</v>
      </c>
      <c r="C4017" t="s">
        <v>540</v>
      </c>
      <c r="D4017" t="s">
        <v>377</v>
      </c>
      <c r="E4017" t="s">
        <v>50</v>
      </c>
      <c r="F4017" t="s">
        <v>26</v>
      </c>
      <c r="G4017">
        <v>5</v>
      </c>
      <c r="H4017">
        <v>0.15</v>
      </c>
      <c r="I4017" s="2">
        <v>407604.75</v>
      </c>
      <c r="J4017" t="str">
        <f>_xlfn.XLOOKUP(tblOrders[[#This Row],[CustomerID]], tblCustomers[CustomerID], tblCustomers[CustomerName])</f>
        <v>Customer 103</v>
      </c>
      <c r="K4017" t="str">
        <f>_xlfn.XLOOKUP(tblOrders[[#This Row],[CustomerID]], tblCustomers[CustomerID], tblCustomers[Segment])</f>
        <v>Corporate</v>
      </c>
      <c r="L4017" t="str">
        <f>_xlfn.XLOOKUP(tblOrders[[#This Row],[ProductID]], tblProducts[ProductID], tblProducts[Category])</f>
        <v>Home</v>
      </c>
      <c r="M4017">
        <f>_xlfn.XLOOKUP(tblOrders[[#This Row],[ProductID]], tblProducts[ProductID], tblProducts[CostPrice])</f>
        <v>38053</v>
      </c>
      <c r="N4017">
        <f>tblOrders[[#This Row],[Sales]]-(tblOrders[[#This Row],[CostPrice]]*tblOrders[[#This Row],[Quantity]])</f>
        <v>217339.75</v>
      </c>
      <c r="O4017" t="str">
        <f>TEXT(tblOrders[[#This Row],[Date]],"mmm-yyyy")</f>
        <v>Feb-2025</v>
      </c>
      <c r="P4017" t="str">
        <f>_xlfn.XLOOKUP(tblOrders[[#This Row],[OrderID]], tblReturns[OrderID], tblReturns[Returned])</f>
        <v>No</v>
      </c>
      <c r="Q4017" t="str">
        <f>_xlfn.XLOOKUP(tblOrders[[#This Row],[OrderID]], tblShipping[OrderID], tblShipping[ShipMode])</f>
        <v>Standard</v>
      </c>
      <c r="R4017" t="str">
        <f>IFERROR(_xlfn.XLOOKUP(A4016, tblCustomers[CustomerID], tblCustomers[CustomerName]), "Not Found")</f>
        <v>Not Found</v>
      </c>
      <c r="S4017" t="str">
        <f>IF(tblOrders[[#This Row],[Sales]]&gt;1000000,"High Value","Standard")</f>
        <v>Standard</v>
      </c>
      <c r="T4017" t="str">
        <f>_xlfn.XLOOKUP(tblOrders[[#This Row],[ProductID]], tblProducts[ProductID], tblProducts[ProductName])</f>
        <v>Product 82</v>
      </c>
      <c r="U4017">
        <f>_xlfn.XLOOKUP(tblOrders[[#This Row],[SalesRepID]], tblSalesreps[RepID], tblSalesreps[Target])</f>
        <v>17350666</v>
      </c>
    </row>
    <row r="4018" spans="1:21">
      <c r="A4018" t="s">
        <v>4815</v>
      </c>
      <c r="B4018" s="7" t="s">
        <v>809</v>
      </c>
      <c r="C4018" t="s">
        <v>347</v>
      </c>
      <c r="D4018" t="s">
        <v>349</v>
      </c>
      <c r="E4018" t="s">
        <v>25</v>
      </c>
      <c r="F4018" t="s">
        <v>14</v>
      </c>
      <c r="G4018">
        <v>8</v>
      </c>
      <c r="H4018">
        <v>0.15</v>
      </c>
      <c r="I4018" s="2">
        <v>736025.2</v>
      </c>
      <c r="J4018" t="str">
        <f>_xlfn.XLOOKUP(tblOrders[[#This Row],[CustomerID]], tblCustomers[CustomerID], tblCustomers[CustomerName])</f>
        <v>Customer 58</v>
      </c>
      <c r="K4018" t="str">
        <f>_xlfn.XLOOKUP(tblOrders[[#This Row],[CustomerID]], tblCustomers[CustomerID], tblCustomers[Segment])</f>
        <v>SME</v>
      </c>
      <c r="L4018" t="str">
        <f>_xlfn.XLOOKUP(tblOrders[[#This Row],[ProductID]], tblProducts[ProductID], tblProducts[Category])</f>
        <v>Office</v>
      </c>
      <c r="M4018">
        <f>_xlfn.XLOOKUP(tblOrders[[#This Row],[ProductID]], tblProducts[ProductID], tblProducts[CostPrice])</f>
        <v>26900</v>
      </c>
      <c r="N4018">
        <f>tblOrders[[#This Row],[Sales]]-(tblOrders[[#This Row],[CostPrice]]*tblOrders[[#This Row],[Quantity]])</f>
        <v>520825.19999999995</v>
      </c>
      <c r="O4018" t="str">
        <f>TEXT(tblOrders[[#This Row],[Date]],"mmm-yyyy")</f>
        <v>Mar-2025</v>
      </c>
      <c r="P4018" t="str">
        <f>_xlfn.XLOOKUP(tblOrders[[#This Row],[OrderID]], tblReturns[OrderID], tblReturns[Returned])</f>
        <v>No</v>
      </c>
      <c r="Q4018" t="str">
        <f>_xlfn.XLOOKUP(tblOrders[[#This Row],[OrderID]], tblShipping[OrderID], tblShipping[ShipMode])</f>
        <v>Standard</v>
      </c>
      <c r="R4018" t="str">
        <f>IFERROR(_xlfn.XLOOKUP(A4017, tblCustomers[CustomerID], tblCustomers[CustomerName]), "Not Found")</f>
        <v>Not Found</v>
      </c>
      <c r="S4018" t="str">
        <f>IF(tblOrders[[#This Row],[Sales]]&gt;1000000,"High Value","Standard")</f>
        <v>Standard</v>
      </c>
      <c r="T4018" t="str">
        <f>_xlfn.XLOOKUP(tblOrders[[#This Row],[ProductID]], tblProducts[ProductID], tblProducts[ProductName])</f>
        <v>Product 61</v>
      </c>
      <c r="U4018">
        <f>_xlfn.XLOOKUP(tblOrders[[#This Row],[SalesRepID]], tblSalesreps[RepID], tblSalesreps[Target])</f>
        <v>7094914</v>
      </c>
    </row>
    <row r="4019" spans="1:21">
      <c r="A4019" t="s">
        <v>4816</v>
      </c>
      <c r="B4019" s="7" t="s">
        <v>1335</v>
      </c>
      <c r="C4019" t="s">
        <v>732</v>
      </c>
      <c r="D4019" t="s">
        <v>244</v>
      </c>
      <c r="E4019" t="s">
        <v>69</v>
      </c>
      <c r="F4019" t="s">
        <v>51</v>
      </c>
      <c r="G4019">
        <v>9</v>
      </c>
      <c r="H4019">
        <v>0.2</v>
      </c>
      <c r="I4019" s="2">
        <v>100987.2</v>
      </c>
      <c r="J4019" t="str">
        <f>_xlfn.XLOOKUP(tblOrders[[#This Row],[CustomerID]], tblCustomers[CustomerID], tblCustomers[CustomerName])</f>
        <v>Customer 266</v>
      </c>
      <c r="K4019" t="str">
        <f>_xlfn.XLOOKUP(tblOrders[[#This Row],[CustomerID]], tblCustomers[CustomerID], tblCustomers[Segment])</f>
        <v>SME</v>
      </c>
      <c r="L4019" t="str">
        <f>_xlfn.XLOOKUP(tblOrders[[#This Row],[ProductID]], tblProducts[ProductID], tblProducts[Category])</f>
        <v>Electronics</v>
      </c>
      <c r="M4019">
        <f>_xlfn.XLOOKUP(tblOrders[[#This Row],[ProductID]], tblProducts[ProductID], tblProducts[CostPrice])</f>
        <v>12227</v>
      </c>
      <c r="N4019">
        <f>tblOrders[[#This Row],[Sales]]-(tblOrders[[#This Row],[CostPrice]]*tblOrders[[#This Row],[Quantity]])</f>
        <v>-9055.8000000000029</v>
      </c>
      <c r="O4019" t="str">
        <f>TEXT(tblOrders[[#This Row],[Date]],"mmm-yyyy")</f>
        <v>Apr-2025</v>
      </c>
      <c r="P4019" t="str">
        <f>_xlfn.XLOOKUP(tblOrders[[#This Row],[OrderID]], tblReturns[OrderID], tblReturns[Returned])</f>
        <v>No</v>
      </c>
      <c r="Q4019" t="str">
        <f>_xlfn.XLOOKUP(tblOrders[[#This Row],[OrderID]], tblShipping[OrderID], tblShipping[ShipMode])</f>
        <v>Standard</v>
      </c>
      <c r="R4019" t="str">
        <f>IFERROR(_xlfn.XLOOKUP(A4018, tblCustomers[CustomerID], tblCustomers[CustomerName]), "Not Found")</f>
        <v>Not Found</v>
      </c>
      <c r="S4019" t="str">
        <f>IF(tblOrders[[#This Row],[Sales]]&gt;1000000,"High Value","Standard")</f>
        <v>Standard</v>
      </c>
      <c r="T4019" t="str">
        <f>_xlfn.XLOOKUP(tblOrders[[#This Row],[ProductID]], tblProducts[ProductID], tblProducts[ProductName])</f>
        <v>Product 96</v>
      </c>
      <c r="U4019">
        <f>_xlfn.XLOOKUP(tblOrders[[#This Row],[SalesRepID]], tblSalesreps[RepID], tblSalesreps[Target])</f>
        <v>19473459</v>
      </c>
    </row>
    <row r="4020" spans="1:21">
      <c r="A4020" t="s">
        <v>4817</v>
      </c>
      <c r="B4020" s="7" t="s">
        <v>1045</v>
      </c>
      <c r="C4020" t="s">
        <v>653</v>
      </c>
      <c r="D4020" t="s">
        <v>145</v>
      </c>
      <c r="E4020" t="s">
        <v>35</v>
      </c>
      <c r="F4020" t="s">
        <v>14</v>
      </c>
      <c r="G4020">
        <v>2</v>
      </c>
      <c r="H4020">
        <v>0</v>
      </c>
      <c r="I4020" s="2">
        <v>151906</v>
      </c>
      <c r="J4020" t="str">
        <f>_xlfn.XLOOKUP(tblOrders[[#This Row],[CustomerID]], tblCustomers[CustomerID], tblCustomers[CustomerName])</f>
        <v>Customer 204</v>
      </c>
      <c r="K4020" t="str">
        <f>_xlfn.XLOOKUP(tblOrders[[#This Row],[CustomerID]], tblCustomers[CustomerID], tblCustomers[Segment])</f>
        <v>Consumer</v>
      </c>
      <c r="L4020" t="str">
        <f>_xlfn.XLOOKUP(tblOrders[[#This Row],[ProductID]], tblProducts[ProductID], tblProducts[Category])</f>
        <v>Furniture</v>
      </c>
      <c r="M4020">
        <f>_xlfn.XLOOKUP(tblOrders[[#This Row],[ProductID]], tblProducts[ProductID], tblProducts[CostPrice])</f>
        <v>55764</v>
      </c>
      <c r="N4020">
        <f>tblOrders[[#This Row],[Sales]]-(tblOrders[[#This Row],[CostPrice]]*tblOrders[[#This Row],[Quantity]])</f>
        <v>40378</v>
      </c>
      <c r="O4020" t="str">
        <f>TEXT(tblOrders[[#This Row],[Date]],"mmm-yyyy")</f>
        <v>Jan-2025</v>
      </c>
      <c r="P4020" t="str">
        <f>_xlfn.XLOOKUP(tblOrders[[#This Row],[OrderID]], tblReturns[OrderID], tblReturns[Returned])</f>
        <v>No</v>
      </c>
      <c r="Q4020" t="str">
        <f>_xlfn.XLOOKUP(tblOrders[[#This Row],[OrderID]], tblShipping[OrderID], tblShipping[ShipMode])</f>
        <v>Standard</v>
      </c>
      <c r="R4020" t="str">
        <f>IFERROR(_xlfn.XLOOKUP(A4019, tblCustomers[CustomerID], tblCustomers[CustomerName]), "Not Found")</f>
        <v>Not Found</v>
      </c>
      <c r="S4020" t="str">
        <f>IF(tblOrders[[#This Row],[Sales]]&gt;1000000,"High Value","Standard")</f>
        <v>Standard</v>
      </c>
      <c r="T4020" t="str">
        <f>_xlfn.XLOOKUP(tblOrders[[#This Row],[ProductID]], tblProducts[ProductID], tblProducts[ProductName])</f>
        <v>Product 89</v>
      </c>
      <c r="U4020">
        <f>_xlfn.XLOOKUP(tblOrders[[#This Row],[SalesRepID]], tblSalesreps[RepID], tblSalesreps[Target])</f>
        <v>19619177</v>
      </c>
    </row>
    <row r="4021" spans="1:21">
      <c r="A4021" t="s">
        <v>4818</v>
      </c>
      <c r="B4021" s="7" t="s">
        <v>1357</v>
      </c>
      <c r="C4021" t="s">
        <v>1455</v>
      </c>
      <c r="D4021" t="s">
        <v>617</v>
      </c>
      <c r="E4021" t="s">
        <v>79</v>
      </c>
      <c r="F4021" t="s">
        <v>20</v>
      </c>
      <c r="G4021">
        <v>4</v>
      </c>
      <c r="H4021">
        <v>0.05</v>
      </c>
      <c r="I4021" s="2">
        <v>505362</v>
      </c>
      <c r="J4021" t="str">
        <f>_xlfn.XLOOKUP(tblOrders[[#This Row],[CustomerID]], tblCustomers[CustomerID], tblCustomers[CustomerName])</f>
        <v>Customer 62</v>
      </c>
      <c r="K4021" t="str">
        <f>_xlfn.XLOOKUP(tblOrders[[#This Row],[CustomerID]], tblCustomers[CustomerID], tblCustomers[Segment])</f>
        <v>Consumer</v>
      </c>
      <c r="L4021" t="str">
        <f>_xlfn.XLOOKUP(tblOrders[[#This Row],[ProductID]], tblProducts[ProductID], tblProducts[Category])</f>
        <v>Home</v>
      </c>
      <c r="M4021">
        <f>_xlfn.XLOOKUP(tblOrders[[#This Row],[ProductID]], tblProducts[ProductID], tblProducts[CostPrice])</f>
        <v>61495</v>
      </c>
      <c r="N4021">
        <f>tblOrders[[#This Row],[Sales]]-(tblOrders[[#This Row],[CostPrice]]*tblOrders[[#This Row],[Quantity]])</f>
        <v>259382</v>
      </c>
      <c r="O4021" t="str">
        <f>TEXT(tblOrders[[#This Row],[Date]],"mmm-yyyy")</f>
        <v>Oct-2025</v>
      </c>
      <c r="P4021" t="str">
        <f>_xlfn.XLOOKUP(tblOrders[[#This Row],[OrderID]], tblReturns[OrderID], tblReturns[Returned])</f>
        <v>No</v>
      </c>
      <c r="Q4021" t="str">
        <f>_xlfn.XLOOKUP(tblOrders[[#This Row],[OrderID]], tblShipping[OrderID], tblShipping[ShipMode])</f>
        <v>Standard</v>
      </c>
      <c r="R4021" t="str">
        <f>IFERROR(_xlfn.XLOOKUP(A4020, tblCustomers[CustomerID], tblCustomers[CustomerName]), "Not Found")</f>
        <v>Not Found</v>
      </c>
      <c r="S4021" t="str">
        <f>IF(tblOrders[[#This Row],[Sales]]&gt;1000000,"High Value","Standard")</f>
        <v>Standard</v>
      </c>
      <c r="T4021" t="str">
        <f>_xlfn.XLOOKUP(tblOrders[[#This Row],[ProductID]], tblProducts[ProductID], tblProducts[ProductName])</f>
        <v>Product 45</v>
      </c>
      <c r="U4021">
        <f>_xlfn.XLOOKUP(tblOrders[[#This Row],[SalesRepID]], tblSalesreps[RepID], tblSalesreps[Target])</f>
        <v>8592536</v>
      </c>
    </row>
    <row r="4022" spans="1:21">
      <c r="A4022" t="s">
        <v>4819</v>
      </c>
      <c r="B4022" s="7" t="s">
        <v>1045</v>
      </c>
      <c r="C4022" t="s">
        <v>418</v>
      </c>
      <c r="D4022" t="s">
        <v>400</v>
      </c>
      <c r="E4022" t="s">
        <v>40</v>
      </c>
      <c r="F4022" t="s">
        <v>20</v>
      </c>
      <c r="G4022">
        <v>9</v>
      </c>
      <c r="H4022">
        <v>0.2</v>
      </c>
      <c r="I4022" s="2">
        <v>958248</v>
      </c>
      <c r="J4022" t="str">
        <f>_xlfn.XLOOKUP(tblOrders[[#This Row],[CustomerID]], tblCustomers[CustomerID], tblCustomers[CustomerName])</f>
        <v>Customer 113</v>
      </c>
      <c r="K4022" t="str">
        <f>_xlfn.XLOOKUP(tblOrders[[#This Row],[CustomerID]], tblCustomers[CustomerID], tblCustomers[Segment])</f>
        <v>Consumer</v>
      </c>
      <c r="L4022" t="str">
        <f>_xlfn.XLOOKUP(tblOrders[[#This Row],[ProductID]], tblProducts[ProductID], tblProducts[Category])</f>
        <v>Electronics</v>
      </c>
      <c r="M4022">
        <f>_xlfn.XLOOKUP(tblOrders[[#This Row],[ProductID]], tblProducts[ProductID], tblProducts[CostPrice])</f>
        <v>36044</v>
      </c>
      <c r="N4022">
        <f>tblOrders[[#This Row],[Sales]]-(tblOrders[[#This Row],[CostPrice]]*tblOrders[[#This Row],[Quantity]])</f>
        <v>633852</v>
      </c>
      <c r="O4022" t="str">
        <f>TEXT(tblOrders[[#This Row],[Date]],"mmm-yyyy")</f>
        <v>Jan-2025</v>
      </c>
      <c r="P4022" t="str">
        <f>_xlfn.XLOOKUP(tblOrders[[#This Row],[OrderID]], tblReturns[OrderID], tblReturns[Returned])</f>
        <v>No</v>
      </c>
      <c r="Q4022" t="str">
        <f>_xlfn.XLOOKUP(tblOrders[[#This Row],[OrderID]], tblShipping[OrderID], tblShipping[ShipMode])</f>
        <v>Pickup</v>
      </c>
      <c r="R4022" t="str">
        <f>IFERROR(_xlfn.XLOOKUP(A4021, tblCustomers[CustomerID], tblCustomers[CustomerName]), "Not Found")</f>
        <v>Not Found</v>
      </c>
      <c r="S4022" t="str">
        <f>IF(tblOrders[[#This Row],[Sales]]&gt;1000000,"High Value","Standard")</f>
        <v>Standard</v>
      </c>
      <c r="T4022" t="str">
        <f>_xlfn.XLOOKUP(tblOrders[[#This Row],[ProductID]], tblProducts[ProductID], tblProducts[ProductName])</f>
        <v>Product 29</v>
      </c>
      <c r="U4022">
        <f>_xlfn.XLOOKUP(tblOrders[[#This Row],[SalesRepID]], tblSalesreps[RepID], tblSalesreps[Target])</f>
        <v>6291486</v>
      </c>
    </row>
    <row r="4023" spans="1:21">
      <c r="A4023" t="s">
        <v>4820</v>
      </c>
      <c r="B4023" s="7" t="s">
        <v>98</v>
      </c>
      <c r="C4023" t="s">
        <v>952</v>
      </c>
      <c r="D4023" t="s">
        <v>236</v>
      </c>
      <c r="E4023" t="s">
        <v>45</v>
      </c>
      <c r="F4023" t="s">
        <v>20</v>
      </c>
      <c r="G4023">
        <v>1</v>
      </c>
      <c r="H4023">
        <v>0.05</v>
      </c>
      <c r="I4023" s="2">
        <v>95577.600000000006</v>
      </c>
      <c r="J4023" t="str">
        <f>_xlfn.XLOOKUP(tblOrders[[#This Row],[CustomerID]], tblCustomers[CustomerID], tblCustomers[CustomerName])</f>
        <v>Customer 46</v>
      </c>
      <c r="K4023" t="str">
        <f>_xlfn.XLOOKUP(tblOrders[[#This Row],[CustomerID]], tblCustomers[CustomerID], tblCustomers[Segment])</f>
        <v>Corporate</v>
      </c>
      <c r="L4023" t="str">
        <f>_xlfn.XLOOKUP(tblOrders[[#This Row],[ProductID]], tblProducts[ProductID], tblProducts[Category])</f>
        <v>Furniture</v>
      </c>
      <c r="M4023">
        <f>_xlfn.XLOOKUP(tblOrders[[#This Row],[ProductID]], tblProducts[ProductID], tblProducts[CostPrice])</f>
        <v>21756</v>
      </c>
      <c r="N4023">
        <f>tblOrders[[#This Row],[Sales]]-(tblOrders[[#This Row],[CostPrice]]*tblOrders[[#This Row],[Quantity]])</f>
        <v>73821.600000000006</v>
      </c>
      <c r="O4023" t="str">
        <f>TEXT(tblOrders[[#This Row],[Date]],"mmm-yyyy")</f>
        <v>Sep-2025</v>
      </c>
      <c r="P4023" t="str">
        <f>_xlfn.XLOOKUP(tblOrders[[#This Row],[OrderID]], tblReturns[OrderID], tblReturns[Returned])</f>
        <v>No</v>
      </c>
      <c r="Q4023" t="str">
        <f>_xlfn.XLOOKUP(tblOrders[[#This Row],[OrderID]], tblShipping[OrderID], tblShipping[ShipMode])</f>
        <v>Standard</v>
      </c>
      <c r="R4023" t="str">
        <f>IFERROR(_xlfn.XLOOKUP(A4022, tblCustomers[CustomerID], tblCustomers[CustomerName]), "Not Found")</f>
        <v>Not Found</v>
      </c>
      <c r="S4023" t="str">
        <f>IF(tblOrders[[#This Row],[Sales]]&gt;1000000,"High Value","Standard")</f>
        <v>Standard</v>
      </c>
      <c r="T4023" t="str">
        <f>_xlfn.XLOOKUP(tblOrders[[#This Row],[ProductID]], tblProducts[ProductID], tblProducts[ProductName])</f>
        <v>Product 41</v>
      </c>
      <c r="U4023">
        <f>_xlfn.XLOOKUP(tblOrders[[#This Row],[SalesRepID]], tblSalesreps[RepID], tblSalesreps[Target])</f>
        <v>11319839</v>
      </c>
    </row>
    <row r="4024" spans="1:21">
      <c r="A4024" t="s">
        <v>4821</v>
      </c>
      <c r="B4024" s="7" t="s">
        <v>1238</v>
      </c>
      <c r="C4024" t="s">
        <v>144</v>
      </c>
      <c r="D4024" t="s">
        <v>349</v>
      </c>
      <c r="E4024" t="s">
        <v>210</v>
      </c>
      <c r="F4024" t="s">
        <v>14</v>
      </c>
      <c r="G4024">
        <v>1</v>
      </c>
      <c r="H4024">
        <v>0.2</v>
      </c>
      <c r="I4024" s="2">
        <v>50058.400000000001</v>
      </c>
      <c r="J4024" t="str">
        <f>_xlfn.XLOOKUP(tblOrders[[#This Row],[CustomerID]], tblCustomers[CustomerID], tblCustomers[CustomerName])</f>
        <v>Customer 156</v>
      </c>
      <c r="K4024" t="str">
        <f>_xlfn.XLOOKUP(tblOrders[[#This Row],[CustomerID]], tblCustomers[CustomerID], tblCustomers[Segment])</f>
        <v>Consumer</v>
      </c>
      <c r="L4024" t="str">
        <f>_xlfn.XLOOKUP(tblOrders[[#This Row],[ProductID]], tblProducts[ProductID], tblProducts[Category])</f>
        <v>Office</v>
      </c>
      <c r="M4024">
        <f>_xlfn.XLOOKUP(tblOrders[[#This Row],[ProductID]], tblProducts[ProductID], tblProducts[CostPrice])</f>
        <v>26900</v>
      </c>
      <c r="N4024">
        <f>tblOrders[[#This Row],[Sales]]-(tblOrders[[#This Row],[CostPrice]]*tblOrders[[#This Row],[Quantity]])</f>
        <v>23158.400000000001</v>
      </c>
      <c r="O4024" t="str">
        <f>TEXT(tblOrders[[#This Row],[Date]],"mmm-yyyy")</f>
        <v>Mar-2025</v>
      </c>
      <c r="P4024" t="str">
        <f>_xlfn.XLOOKUP(tblOrders[[#This Row],[OrderID]], tblReturns[OrderID], tblReturns[Returned])</f>
        <v>No</v>
      </c>
      <c r="Q4024" t="str">
        <f>_xlfn.XLOOKUP(tblOrders[[#This Row],[OrderID]], tblShipping[OrderID], tblShipping[ShipMode])</f>
        <v>Express</v>
      </c>
      <c r="R4024" t="str">
        <f>IFERROR(_xlfn.XLOOKUP(A4023, tblCustomers[CustomerID], tblCustomers[CustomerName]), "Not Found")</f>
        <v>Not Found</v>
      </c>
      <c r="S4024" t="str">
        <f>IF(tblOrders[[#This Row],[Sales]]&gt;1000000,"High Value","Standard")</f>
        <v>Standard</v>
      </c>
      <c r="T4024" t="str">
        <f>_xlfn.XLOOKUP(tblOrders[[#This Row],[ProductID]], tblProducts[ProductID], tblProducts[ProductName])</f>
        <v>Product 61</v>
      </c>
      <c r="U4024">
        <f>_xlfn.XLOOKUP(tblOrders[[#This Row],[SalesRepID]], tblSalesreps[RepID], tblSalesreps[Target])</f>
        <v>19336654</v>
      </c>
    </row>
    <row r="4025" spans="1:21">
      <c r="A4025" t="s">
        <v>4822</v>
      </c>
      <c r="B4025" s="7" t="s">
        <v>1683</v>
      </c>
      <c r="C4025" t="s">
        <v>185</v>
      </c>
      <c r="D4025" t="s">
        <v>667</v>
      </c>
      <c r="E4025" t="s">
        <v>69</v>
      </c>
      <c r="F4025" t="s">
        <v>88</v>
      </c>
      <c r="G4025">
        <v>1</v>
      </c>
      <c r="H4025">
        <v>0.05</v>
      </c>
      <c r="I4025" s="2">
        <v>142047.79999999999</v>
      </c>
      <c r="J4025" t="str">
        <f>_xlfn.XLOOKUP(tblOrders[[#This Row],[CustomerID]], tblCustomers[CustomerID], tblCustomers[CustomerName])</f>
        <v>Customer 165</v>
      </c>
      <c r="K4025" t="str">
        <f>_xlfn.XLOOKUP(tblOrders[[#This Row],[CustomerID]], tblCustomers[CustomerID], tblCustomers[Segment])</f>
        <v>Consumer</v>
      </c>
      <c r="L4025" t="str">
        <f>_xlfn.XLOOKUP(tblOrders[[#This Row],[ProductID]], tblProducts[ProductID], tblProducts[Category])</f>
        <v>Electronics</v>
      </c>
      <c r="M4025">
        <f>_xlfn.XLOOKUP(tblOrders[[#This Row],[ProductID]], tblProducts[ProductID], tblProducts[CostPrice])</f>
        <v>13676</v>
      </c>
      <c r="N4025">
        <f>tblOrders[[#This Row],[Sales]]-(tblOrders[[#This Row],[CostPrice]]*tblOrders[[#This Row],[Quantity]])</f>
        <v>128371.79999999999</v>
      </c>
      <c r="O4025" t="str">
        <f>TEXT(tblOrders[[#This Row],[Date]],"mmm-yyyy")</f>
        <v>May-2025</v>
      </c>
      <c r="P4025" t="str">
        <f>_xlfn.XLOOKUP(tblOrders[[#This Row],[OrderID]], tblReturns[OrderID], tblReturns[Returned])</f>
        <v>No</v>
      </c>
      <c r="Q4025" t="str">
        <f>_xlfn.XLOOKUP(tblOrders[[#This Row],[OrderID]], tblShipping[OrderID], tblShipping[ShipMode])</f>
        <v>Standard</v>
      </c>
      <c r="R4025" t="str">
        <f>IFERROR(_xlfn.XLOOKUP(A4024, tblCustomers[CustomerID], tblCustomers[CustomerName]), "Not Found")</f>
        <v>Not Found</v>
      </c>
      <c r="S4025" t="str">
        <f>IF(tblOrders[[#This Row],[Sales]]&gt;1000000,"High Value","Standard")</f>
        <v>Standard</v>
      </c>
      <c r="T4025" t="str">
        <f>_xlfn.XLOOKUP(tblOrders[[#This Row],[ProductID]], tblProducts[ProductID], tblProducts[ProductName])</f>
        <v>Product 10</v>
      </c>
      <c r="U4025">
        <f>_xlfn.XLOOKUP(tblOrders[[#This Row],[SalesRepID]], tblSalesreps[RepID], tblSalesreps[Target])</f>
        <v>19473459</v>
      </c>
    </row>
    <row r="4026" spans="1:21">
      <c r="A4026" t="s">
        <v>4823</v>
      </c>
      <c r="B4026" s="7" t="s">
        <v>1235</v>
      </c>
      <c r="C4026" t="s">
        <v>672</v>
      </c>
      <c r="D4026" t="s">
        <v>169</v>
      </c>
      <c r="E4026" t="s">
        <v>105</v>
      </c>
      <c r="F4026" t="s">
        <v>14</v>
      </c>
      <c r="G4026">
        <v>9</v>
      </c>
      <c r="H4026">
        <v>0.15</v>
      </c>
      <c r="I4026" s="2">
        <v>219945.15</v>
      </c>
      <c r="J4026" t="str">
        <f>_xlfn.XLOOKUP(tblOrders[[#This Row],[CustomerID]], tblCustomers[CustomerID], tblCustomers[CustomerName])</f>
        <v>Customer 41</v>
      </c>
      <c r="K4026" t="str">
        <f>_xlfn.XLOOKUP(tblOrders[[#This Row],[CustomerID]], tblCustomers[CustomerID], tblCustomers[Segment])</f>
        <v>Corporate</v>
      </c>
      <c r="L4026" t="str">
        <f>_xlfn.XLOOKUP(tblOrders[[#This Row],[ProductID]], tblProducts[ProductID], tblProducts[Category])</f>
        <v>Electronics</v>
      </c>
      <c r="M4026">
        <f>_xlfn.XLOOKUP(tblOrders[[#This Row],[ProductID]], tblProducts[ProductID], tblProducts[CostPrice])</f>
        <v>8587</v>
      </c>
      <c r="N4026">
        <f>tblOrders[[#This Row],[Sales]]-(tblOrders[[#This Row],[CostPrice]]*tblOrders[[#This Row],[Quantity]])</f>
        <v>142662.15</v>
      </c>
      <c r="O4026" t="str">
        <f>TEXT(tblOrders[[#This Row],[Date]],"mmm-yyyy")</f>
        <v>Oct-2025</v>
      </c>
      <c r="P4026" t="str">
        <f>_xlfn.XLOOKUP(tblOrders[[#This Row],[OrderID]], tblReturns[OrderID], tblReturns[Returned])</f>
        <v>No</v>
      </c>
      <c r="Q4026" t="str">
        <f>_xlfn.XLOOKUP(tblOrders[[#This Row],[OrderID]], tblShipping[OrderID], tblShipping[ShipMode])</f>
        <v>Express</v>
      </c>
      <c r="R4026" t="str">
        <f>IFERROR(_xlfn.XLOOKUP(A4025, tblCustomers[CustomerID], tblCustomers[CustomerName]), "Not Found")</f>
        <v>Not Found</v>
      </c>
      <c r="S4026" t="str">
        <f>IF(tblOrders[[#This Row],[Sales]]&gt;1000000,"High Value","Standard")</f>
        <v>Standard</v>
      </c>
      <c r="T4026" t="str">
        <f>_xlfn.XLOOKUP(tblOrders[[#This Row],[ProductID]], tblProducts[ProductID], tblProducts[ProductName])</f>
        <v>Product 9</v>
      </c>
      <c r="U4026">
        <f>_xlfn.XLOOKUP(tblOrders[[#This Row],[SalesRepID]], tblSalesreps[RepID], tblSalesreps[Target])</f>
        <v>8698154</v>
      </c>
    </row>
    <row r="4027" spans="1:21">
      <c r="A4027" t="s">
        <v>4824</v>
      </c>
      <c r="B4027" s="7" t="s">
        <v>1887</v>
      </c>
      <c r="C4027" t="s">
        <v>43</v>
      </c>
      <c r="D4027" t="s">
        <v>190</v>
      </c>
      <c r="E4027" t="s">
        <v>40</v>
      </c>
      <c r="F4027" t="s">
        <v>88</v>
      </c>
      <c r="G4027">
        <v>7</v>
      </c>
      <c r="H4027">
        <v>0.05</v>
      </c>
      <c r="I4027" s="2">
        <v>631038.44999999995</v>
      </c>
      <c r="J4027" t="str">
        <f>_xlfn.XLOOKUP(tblOrders[[#This Row],[CustomerID]], tblCustomers[CustomerID], tblCustomers[CustomerName])</f>
        <v>Customer 283</v>
      </c>
      <c r="K4027" t="str">
        <f>_xlfn.XLOOKUP(tblOrders[[#This Row],[CustomerID]], tblCustomers[CustomerID], tblCustomers[Segment])</f>
        <v>Corporate</v>
      </c>
      <c r="L4027" t="str">
        <f>_xlfn.XLOOKUP(tblOrders[[#This Row],[ProductID]], tblProducts[ProductID], tblProducts[Category])</f>
        <v>Furniture</v>
      </c>
      <c r="M4027">
        <f>_xlfn.XLOOKUP(tblOrders[[#This Row],[ProductID]], tblProducts[ProductID], tblProducts[CostPrice])</f>
        <v>47272</v>
      </c>
      <c r="N4027">
        <f>tblOrders[[#This Row],[Sales]]-(tblOrders[[#This Row],[CostPrice]]*tblOrders[[#This Row],[Quantity]])</f>
        <v>300134.44999999995</v>
      </c>
      <c r="O4027" t="str">
        <f>TEXT(tblOrders[[#This Row],[Date]],"mmm-yyyy")</f>
        <v>Jun-2025</v>
      </c>
      <c r="P4027" t="str">
        <f>_xlfn.XLOOKUP(tblOrders[[#This Row],[OrderID]], tblReturns[OrderID], tblReturns[Returned])</f>
        <v>No</v>
      </c>
      <c r="Q4027" t="str">
        <f>_xlfn.XLOOKUP(tblOrders[[#This Row],[OrderID]], tblShipping[OrderID], tblShipping[ShipMode])</f>
        <v>Pickup</v>
      </c>
      <c r="R4027" t="str">
        <f>IFERROR(_xlfn.XLOOKUP(A4026, tblCustomers[CustomerID], tblCustomers[CustomerName]), "Not Found")</f>
        <v>Not Found</v>
      </c>
      <c r="S4027" t="str">
        <f>IF(tblOrders[[#This Row],[Sales]]&gt;1000000,"High Value","Standard")</f>
        <v>Standard</v>
      </c>
      <c r="T4027" t="str">
        <f>_xlfn.XLOOKUP(tblOrders[[#This Row],[ProductID]], tblProducts[ProductID], tblProducts[ProductName])</f>
        <v>Product 33</v>
      </c>
      <c r="U4027">
        <f>_xlfn.XLOOKUP(tblOrders[[#This Row],[SalesRepID]], tblSalesreps[RepID], tblSalesreps[Target])</f>
        <v>6291486</v>
      </c>
    </row>
    <row r="4028" spans="1:21">
      <c r="A4028" t="s">
        <v>4825</v>
      </c>
      <c r="B4028" s="7" t="s">
        <v>663</v>
      </c>
      <c r="C4028" t="s">
        <v>692</v>
      </c>
      <c r="D4028" t="s">
        <v>643</v>
      </c>
      <c r="E4028" t="s">
        <v>197</v>
      </c>
      <c r="F4028" t="s">
        <v>20</v>
      </c>
      <c r="G4028">
        <v>5</v>
      </c>
      <c r="H4028">
        <v>0.15</v>
      </c>
      <c r="I4028" s="2">
        <v>461239.75</v>
      </c>
      <c r="J4028" t="str">
        <f>_xlfn.XLOOKUP(tblOrders[[#This Row],[CustomerID]], tblCustomers[CustomerID], tblCustomers[CustomerName])</f>
        <v>Customer 248</v>
      </c>
      <c r="K4028" t="str">
        <f>_xlfn.XLOOKUP(tblOrders[[#This Row],[CustomerID]], tblCustomers[CustomerID], tblCustomers[Segment])</f>
        <v>Consumer</v>
      </c>
      <c r="L4028" t="str">
        <f>_xlfn.XLOOKUP(tblOrders[[#This Row],[ProductID]], tblProducts[ProductID], tblProducts[Category])</f>
        <v>Home</v>
      </c>
      <c r="M4028">
        <f>_xlfn.XLOOKUP(tblOrders[[#This Row],[ProductID]], tblProducts[ProductID], tblProducts[CostPrice])</f>
        <v>77766</v>
      </c>
      <c r="N4028">
        <f>tblOrders[[#This Row],[Sales]]-(tblOrders[[#This Row],[CostPrice]]*tblOrders[[#This Row],[Quantity]])</f>
        <v>72409.75</v>
      </c>
      <c r="O4028" t="str">
        <f>TEXT(tblOrders[[#This Row],[Date]],"mmm-yyyy")</f>
        <v>Aug-2025</v>
      </c>
      <c r="P4028" t="str">
        <f>_xlfn.XLOOKUP(tblOrders[[#This Row],[OrderID]], tblReturns[OrderID], tblReturns[Returned])</f>
        <v>No</v>
      </c>
      <c r="Q4028" t="str">
        <f>_xlfn.XLOOKUP(tblOrders[[#This Row],[OrderID]], tblShipping[OrderID], tblShipping[ShipMode])</f>
        <v>Express</v>
      </c>
      <c r="R4028" t="str">
        <f>IFERROR(_xlfn.XLOOKUP(A4027, tblCustomers[CustomerID], tblCustomers[CustomerName]), "Not Found")</f>
        <v>Not Found</v>
      </c>
      <c r="S4028" t="str">
        <f>IF(tblOrders[[#This Row],[Sales]]&gt;1000000,"High Value","Standard")</f>
        <v>Standard</v>
      </c>
      <c r="T4028" t="str">
        <f>_xlfn.XLOOKUP(tblOrders[[#This Row],[ProductID]], tblProducts[ProductID], tblProducts[ProductName])</f>
        <v>Product 1</v>
      </c>
      <c r="U4028">
        <f>_xlfn.XLOOKUP(tblOrders[[#This Row],[SalesRepID]], tblSalesreps[RepID], tblSalesreps[Target])</f>
        <v>19562258</v>
      </c>
    </row>
    <row r="4029" spans="1:21">
      <c r="A4029" t="s">
        <v>4826</v>
      </c>
      <c r="B4029" s="7" t="s">
        <v>32</v>
      </c>
      <c r="C4029" t="s">
        <v>1279</v>
      </c>
      <c r="D4029" t="s">
        <v>422</v>
      </c>
      <c r="E4029" t="s">
        <v>69</v>
      </c>
      <c r="F4029" t="s">
        <v>26</v>
      </c>
      <c r="G4029">
        <v>5</v>
      </c>
      <c r="H4029">
        <v>0.15</v>
      </c>
      <c r="I4029" s="2">
        <v>593278.75</v>
      </c>
      <c r="J4029" t="str">
        <f>_xlfn.XLOOKUP(tblOrders[[#This Row],[CustomerID]], tblCustomers[CustomerID], tblCustomers[CustomerName])</f>
        <v>Customer 210</v>
      </c>
      <c r="K4029" t="str">
        <f>_xlfn.XLOOKUP(tblOrders[[#This Row],[CustomerID]], tblCustomers[CustomerID], tblCustomers[Segment])</f>
        <v>Corporate</v>
      </c>
      <c r="L4029" t="str">
        <f>_xlfn.XLOOKUP(tblOrders[[#This Row],[ProductID]], tblProducts[ProductID], tblProducts[Category])</f>
        <v>Furniture</v>
      </c>
      <c r="M4029">
        <f>_xlfn.XLOOKUP(tblOrders[[#This Row],[ProductID]], tblProducts[ProductID], tblProducts[CostPrice])</f>
        <v>69526</v>
      </c>
      <c r="N4029">
        <f>tblOrders[[#This Row],[Sales]]-(tblOrders[[#This Row],[CostPrice]]*tblOrders[[#This Row],[Quantity]])</f>
        <v>245648.75</v>
      </c>
      <c r="O4029" t="str">
        <f>TEXT(tblOrders[[#This Row],[Date]],"mmm-yyyy")</f>
        <v>Dec-2025</v>
      </c>
      <c r="P4029" t="str">
        <f>_xlfn.XLOOKUP(tblOrders[[#This Row],[OrderID]], tblReturns[OrderID], tblReturns[Returned])</f>
        <v>No</v>
      </c>
      <c r="Q4029" t="str">
        <f>_xlfn.XLOOKUP(tblOrders[[#This Row],[OrderID]], tblShipping[OrderID], tblShipping[ShipMode])</f>
        <v>Standard</v>
      </c>
      <c r="R4029" t="str">
        <f>IFERROR(_xlfn.XLOOKUP(A4028, tblCustomers[CustomerID], tblCustomers[CustomerName]), "Not Found")</f>
        <v>Not Found</v>
      </c>
      <c r="S4029" t="str">
        <f>IF(tblOrders[[#This Row],[Sales]]&gt;1000000,"High Value","Standard")</f>
        <v>Standard</v>
      </c>
      <c r="T4029" t="str">
        <f>_xlfn.XLOOKUP(tblOrders[[#This Row],[ProductID]], tblProducts[ProductID], tblProducts[ProductName])</f>
        <v>Product 36</v>
      </c>
      <c r="U4029">
        <f>_xlfn.XLOOKUP(tblOrders[[#This Row],[SalesRepID]], tblSalesreps[RepID], tblSalesreps[Target])</f>
        <v>19473459</v>
      </c>
    </row>
    <row r="4030" spans="1:21">
      <c r="A4030" t="s">
        <v>4827</v>
      </c>
      <c r="B4030" s="7" t="s">
        <v>1429</v>
      </c>
      <c r="C4030" t="s">
        <v>565</v>
      </c>
      <c r="D4030" t="s">
        <v>587</v>
      </c>
      <c r="E4030" t="s">
        <v>186</v>
      </c>
      <c r="F4030" t="s">
        <v>20</v>
      </c>
      <c r="G4030">
        <v>2</v>
      </c>
      <c r="H4030">
        <v>0.15</v>
      </c>
      <c r="I4030" s="2">
        <v>34833</v>
      </c>
      <c r="J4030" t="str">
        <f>_xlfn.XLOOKUP(tblOrders[[#This Row],[CustomerID]], tblCustomers[CustomerID], tblCustomers[CustomerName])</f>
        <v>Customer 22</v>
      </c>
      <c r="K4030" t="str">
        <f>_xlfn.XLOOKUP(tblOrders[[#This Row],[CustomerID]], tblCustomers[CustomerID], tblCustomers[Segment])</f>
        <v>Consumer</v>
      </c>
      <c r="L4030" t="str">
        <f>_xlfn.XLOOKUP(tblOrders[[#This Row],[ProductID]], tblProducts[ProductID], tblProducts[Category])</f>
        <v>Electronics</v>
      </c>
      <c r="M4030">
        <f>_xlfn.XLOOKUP(tblOrders[[#This Row],[ProductID]], tblProducts[ProductID], tblProducts[CostPrice])</f>
        <v>67500</v>
      </c>
      <c r="N4030">
        <f>tblOrders[[#This Row],[Sales]]-(tblOrders[[#This Row],[CostPrice]]*tblOrders[[#This Row],[Quantity]])</f>
        <v>-100167</v>
      </c>
      <c r="O4030" t="str">
        <f>TEXT(tblOrders[[#This Row],[Date]],"mmm-yyyy")</f>
        <v>Sep-2025</v>
      </c>
      <c r="P4030" t="str">
        <f>_xlfn.XLOOKUP(tblOrders[[#This Row],[OrderID]], tblReturns[OrderID], tblReturns[Returned])</f>
        <v>No</v>
      </c>
      <c r="Q4030" t="str">
        <f>_xlfn.XLOOKUP(tblOrders[[#This Row],[OrderID]], tblShipping[OrderID], tblShipping[ShipMode])</f>
        <v>Express</v>
      </c>
      <c r="R4030" t="str">
        <f>IFERROR(_xlfn.XLOOKUP(A4029, tblCustomers[CustomerID], tblCustomers[CustomerName]), "Not Found")</f>
        <v>Not Found</v>
      </c>
      <c r="S4030" t="str">
        <f>IF(tblOrders[[#This Row],[Sales]]&gt;1000000,"High Value","Standard")</f>
        <v>Standard</v>
      </c>
      <c r="T4030" t="str">
        <f>_xlfn.XLOOKUP(tblOrders[[#This Row],[ProductID]], tblProducts[ProductID], tblProducts[ProductName])</f>
        <v>Product 97</v>
      </c>
      <c r="U4030">
        <f>_xlfn.XLOOKUP(tblOrders[[#This Row],[SalesRepID]], tblSalesreps[RepID], tblSalesreps[Target])</f>
        <v>15141830</v>
      </c>
    </row>
    <row r="4031" spans="1:21">
      <c r="A4031" t="s">
        <v>4828</v>
      </c>
      <c r="B4031" s="7" t="s">
        <v>230</v>
      </c>
      <c r="C4031" t="s">
        <v>168</v>
      </c>
      <c r="D4031" t="s">
        <v>400</v>
      </c>
      <c r="E4031" t="s">
        <v>74</v>
      </c>
      <c r="F4031" t="s">
        <v>88</v>
      </c>
      <c r="G4031">
        <v>10</v>
      </c>
      <c r="H4031">
        <v>0.1</v>
      </c>
      <c r="I4031" s="2">
        <v>1186821</v>
      </c>
      <c r="J4031" t="str">
        <f>_xlfn.XLOOKUP(tblOrders[[#This Row],[CustomerID]], tblCustomers[CustomerID], tblCustomers[CustomerName])</f>
        <v>Customer 77</v>
      </c>
      <c r="K4031" t="str">
        <f>_xlfn.XLOOKUP(tblOrders[[#This Row],[CustomerID]], tblCustomers[CustomerID], tblCustomers[Segment])</f>
        <v>Corporate</v>
      </c>
      <c r="L4031" t="str">
        <f>_xlfn.XLOOKUP(tblOrders[[#This Row],[ProductID]], tblProducts[ProductID], tblProducts[Category])</f>
        <v>Electronics</v>
      </c>
      <c r="M4031">
        <f>_xlfn.XLOOKUP(tblOrders[[#This Row],[ProductID]], tblProducts[ProductID], tblProducts[CostPrice])</f>
        <v>36044</v>
      </c>
      <c r="N4031">
        <f>tblOrders[[#This Row],[Sales]]-(tblOrders[[#This Row],[CostPrice]]*tblOrders[[#This Row],[Quantity]])</f>
        <v>826381</v>
      </c>
      <c r="O4031" t="str">
        <f>TEXT(tblOrders[[#This Row],[Date]],"mmm-yyyy")</f>
        <v>Aug-2025</v>
      </c>
      <c r="P4031" t="str">
        <f>_xlfn.XLOOKUP(tblOrders[[#This Row],[OrderID]], tblReturns[OrderID], tblReturns[Returned])</f>
        <v>No</v>
      </c>
      <c r="Q4031" t="str">
        <f>_xlfn.XLOOKUP(tblOrders[[#This Row],[OrderID]], tblShipping[OrderID], tblShipping[ShipMode])</f>
        <v>Pickup</v>
      </c>
      <c r="R4031" t="str">
        <f>IFERROR(_xlfn.XLOOKUP(A4030, tblCustomers[CustomerID], tblCustomers[CustomerName]), "Not Found")</f>
        <v>Not Found</v>
      </c>
      <c r="S4031" t="str">
        <f>IF(tblOrders[[#This Row],[Sales]]&gt;1000000,"High Value","Standard")</f>
        <v>High Value</v>
      </c>
      <c r="T4031" t="str">
        <f>_xlfn.XLOOKUP(tblOrders[[#This Row],[ProductID]], tblProducts[ProductID], tblProducts[ProductName])</f>
        <v>Product 29</v>
      </c>
      <c r="U4031">
        <f>_xlfn.XLOOKUP(tblOrders[[#This Row],[SalesRepID]], tblSalesreps[RepID], tblSalesreps[Target])</f>
        <v>7254801</v>
      </c>
    </row>
    <row r="4032" spans="1:21">
      <c r="A4032" t="s">
        <v>4829</v>
      </c>
      <c r="B4032" s="7" t="s">
        <v>988</v>
      </c>
      <c r="C4032" t="s">
        <v>1584</v>
      </c>
      <c r="D4032" t="s">
        <v>510</v>
      </c>
      <c r="E4032" t="s">
        <v>69</v>
      </c>
      <c r="F4032" t="s">
        <v>51</v>
      </c>
      <c r="G4032">
        <v>2</v>
      </c>
      <c r="H4032">
        <v>0.05</v>
      </c>
      <c r="I4032" s="2">
        <v>25803.9</v>
      </c>
      <c r="J4032" t="str">
        <f>_xlfn.XLOOKUP(tblOrders[[#This Row],[CustomerID]], tblCustomers[CustomerID], tblCustomers[CustomerName])</f>
        <v>Customer 209</v>
      </c>
      <c r="K4032" t="str">
        <f>_xlfn.XLOOKUP(tblOrders[[#This Row],[CustomerID]], tblCustomers[CustomerID], tblCustomers[Segment])</f>
        <v>Corporate</v>
      </c>
      <c r="L4032" t="str">
        <f>_xlfn.XLOOKUP(tblOrders[[#This Row],[ProductID]], tblProducts[ProductID], tblProducts[Category])</f>
        <v>Furniture</v>
      </c>
      <c r="M4032">
        <f>_xlfn.XLOOKUP(tblOrders[[#This Row],[ProductID]], tblProducts[ProductID], tblProducts[CostPrice])</f>
        <v>67718</v>
      </c>
      <c r="N4032">
        <f>tblOrders[[#This Row],[Sales]]-(tblOrders[[#This Row],[CostPrice]]*tblOrders[[#This Row],[Quantity]])</f>
        <v>-109632.1</v>
      </c>
      <c r="O4032" t="str">
        <f>TEXT(tblOrders[[#This Row],[Date]],"mmm-yyyy")</f>
        <v>Jan-2025</v>
      </c>
      <c r="P4032" t="str">
        <f>_xlfn.XLOOKUP(tblOrders[[#This Row],[OrderID]], tblReturns[OrderID], tblReturns[Returned])</f>
        <v>No</v>
      </c>
      <c r="Q4032" t="str">
        <f>_xlfn.XLOOKUP(tblOrders[[#This Row],[OrderID]], tblShipping[OrderID], tblShipping[ShipMode])</f>
        <v>Pickup</v>
      </c>
      <c r="R4032" t="str">
        <f>IFERROR(_xlfn.XLOOKUP(A4031, tblCustomers[CustomerID], tblCustomers[CustomerName]), "Not Found")</f>
        <v>Not Found</v>
      </c>
      <c r="S4032" t="str">
        <f>IF(tblOrders[[#This Row],[Sales]]&gt;1000000,"High Value","Standard")</f>
        <v>Standard</v>
      </c>
      <c r="T4032" t="str">
        <f>_xlfn.XLOOKUP(tblOrders[[#This Row],[ProductID]], tblProducts[ProductID], tblProducts[ProductName])</f>
        <v>Product 81</v>
      </c>
      <c r="U4032">
        <f>_xlfn.XLOOKUP(tblOrders[[#This Row],[SalesRepID]], tblSalesreps[RepID], tblSalesreps[Target])</f>
        <v>19473459</v>
      </c>
    </row>
    <row r="4033" spans="1:21">
      <c r="A4033" t="s">
        <v>4830</v>
      </c>
      <c r="B4033" s="7" t="s">
        <v>280</v>
      </c>
      <c r="C4033" t="s">
        <v>189</v>
      </c>
      <c r="D4033" t="s">
        <v>100</v>
      </c>
      <c r="E4033" t="s">
        <v>197</v>
      </c>
      <c r="F4033" t="s">
        <v>51</v>
      </c>
      <c r="G4033">
        <v>8</v>
      </c>
      <c r="H4033">
        <v>0.1</v>
      </c>
      <c r="I4033" s="2">
        <v>738216</v>
      </c>
      <c r="J4033" t="str">
        <f>_xlfn.XLOOKUP(tblOrders[[#This Row],[CustomerID]], tblCustomers[CustomerID], tblCustomers[CustomerName])</f>
        <v>Customer 216</v>
      </c>
      <c r="K4033" t="str">
        <f>_xlfn.XLOOKUP(tblOrders[[#This Row],[CustomerID]], tblCustomers[CustomerID], tblCustomers[Segment])</f>
        <v>Consumer</v>
      </c>
      <c r="L4033" t="str">
        <f>_xlfn.XLOOKUP(tblOrders[[#This Row],[ProductID]], tblProducts[ProductID], tblProducts[Category])</f>
        <v>Electronics</v>
      </c>
      <c r="M4033">
        <f>_xlfn.XLOOKUP(tblOrders[[#This Row],[ProductID]], tblProducts[ProductID], tblProducts[CostPrice])</f>
        <v>39197</v>
      </c>
      <c r="N4033">
        <f>tblOrders[[#This Row],[Sales]]-(tblOrders[[#This Row],[CostPrice]]*tblOrders[[#This Row],[Quantity]])</f>
        <v>424640</v>
      </c>
      <c r="O4033" t="str">
        <f>TEXT(tblOrders[[#This Row],[Date]],"mmm-yyyy")</f>
        <v>Aug-2025</v>
      </c>
      <c r="P4033" t="str">
        <f>_xlfn.XLOOKUP(tblOrders[[#This Row],[OrderID]], tblReturns[OrderID], tblReturns[Returned])</f>
        <v>No</v>
      </c>
      <c r="Q4033" t="str">
        <f>_xlfn.XLOOKUP(tblOrders[[#This Row],[OrderID]], tblShipping[OrderID], tblShipping[ShipMode])</f>
        <v>Express</v>
      </c>
      <c r="R4033" t="str">
        <f>IFERROR(_xlfn.XLOOKUP(A4032, tblCustomers[CustomerID], tblCustomers[CustomerName]), "Not Found")</f>
        <v>Not Found</v>
      </c>
      <c r="S4033" t="str">
        <f>IF(tblOrders[[#This Row],[Sales]]&gt;1000000,"High Value","Standard")</f>
        <v>Standard</v>
      </c>
      <c r="T4033" t="str">
        <f>_xlfn.XLOOKUP(tblOrders[[#This Row],[ProductID]], tblProducts[ProductID], tblProducts[ProductName])</f>
        <v>Product 21</v>
      </c>
      <c r="U4033">
        <f>_xlfn.XLOOKUP(tblOrders[[#This Row],[SalesRepID]], tblSalesreps[RepID], tblSalesreps[Target])</f>
        <v>19562258</v>
      </c>
    </row>
    <row r="4034" spans="1:21">
      <c r="A4034" t="s">
        <v>4831</v>
      </c>
      <c r="B4034" s="7" t="s">
        <v>847</v>
      </c>
      <c r="C4034" t="s">
        <v>705</v>
      </c>
      <c r="D4034" t="s">
        <v>232</v>
      </c>
      <c r="E4034" t="s">
        <v>69</v>
      </c>
      <c r="F4034" t="s">
        <v>26</v>
      </c>
      <c r="G4034">
        <v>3</v>
      </c>
      <c r="H4034">
        <v>0</v>
      </c>
      <c r="I4034" s="2">
        <v>302688</v>
      </c>
      <c r="J4034" t="str">
        <f>_xlfn.XLOOKUP(tblOrders[[#This Row],[CustomerID]], tblCustomers[CustomerID], tblCustomers[CustomerName])</f>
        <v>Customer 228</v>
      </c>
      <c r="K4034" t="str">
        <f>_xlfn.XLOOKUP(tblOrders[[#This Row],[CustomerID]], tblCustomers[CustomerID], tblCustomers[Segment])</f>
        <v>Corporate</v>
      </c>
      <c r="L4034" t="str">
        <f>_xlfn.XLOOKUP(tblOrders[[#This Row],[ProductID]], tblProducts[ProductID], tblProducts[Category])</f>
        <v>Electronics</v>
      </c>
      <c r="M4034">
        <f>_xlfn.XLOOKUP(tblOrders[[#This Row],[ProductID]], tblProducts[ProductID], tblProducts[CostPrice])</f>
        <v>41456</v>
      </c>
      <c r="N4034">
        <f>tblOrders[[#This Row],[Sales]]-(tblOrders[[#This Row],[CostPrice]]*tblOrders[[#This Row],[Quantity]])</f>
        <v>178320</v>
      </c>
      <c r="O4034" t="str">
        <f>TEXT(tblOrders[[#This Row],[Date]],"mmm-yyyy")</f>
        <v>Apr-2025</v>
      </c>
      <c r="P4034" t="str">
        <f>_xlfn.XLOOKUP(tblOrders[[#This Row],[OrderID]], tblReturns[OrderID], tblReturns[Returned])</f>
        <v>No</v>
      </c>
      <c r="Q4034" t="str">
        <f>_xlfn.XLOOKUP(tblOrders[[#This Row],[OrderID]], tblShipping[OrderID], tblShipping[ShipMode])</f>
        <v>Pickup</v>
      </c>
      <c r="R4034" t="str">
        <f>IFERROR(_xlfn.XLOOKUP(A4033, tblCustomers[CustomerID], tblCustomers[CustomerName]), "Not Found")</f>
        <v>Not Found</v>
      </c>
      <c r="S4034" t="str">
        <f>IF(tblOrders[[#This Row],[Sales]]&gt;1000000,"High Value","Standard")</f>
        <v>Standard</v>
      </c>
      <c r="T4034" t="str">
        <f>_xlfn.XLOOKUP(tblOrders[[#This Row],[ProductID]], tblProducts[ProductID], tblProducts[ProductName])</f>
        <v>Product 86</v>
      </c>
      <c r="U4034">
        <f>_xlfn.XLOOKUP(tblOrders[[#This Row],[SalesRepID]], tblSalesreps[RepID], tblSalesreps[Target])</f>
        <v>19473459</v>
      </c>
    </row>
    <row r="4035" spans="1:21">
      <c r="A4035" t="s">
        <v>4832</v>
      </c>
      <c r="B4035" s="7" t="s">
        <v>720</v>
      </c>
      <c r="C4035" t="s">
        <v>498</v>
      </c>
      <c r="D4035" t="s">
        <v>667</v>
      </c>
      <c r="E4035" t="s">
        <v>25</v>
      </c>
      <c r="F4035" t="s">
        <v>88</v>
      </c>
      <c r="G4035">
        <v>10</v>
      </c>
      <c r="H4035">
        <v>0.15</v>
      </c>
      <c r="I4035" s="2">
        <v>1016617</v>
      </c>
      <c r="J4035" t="str">
        <f>_xlfn.XLOOKUP(tblOrders[[#This Row],[CustomerID]], tblCustomers[CustomerID], tblCustomers[CustomerName])</f>
        <v>Customer 208</v>
      </c>
      <c r="K4035" t="str">
        <f>_xlfn.XLOOKUP(tblOrders[[#This Row],[CustomerID]], tblCustomers[CustomerID], tblCustomers[Segment])</f>
        <v>Corporate</v>
      </c>
      <c r="L4035" t="str">
        <f>_xlfn.XLOOKUP(tblOrders[[#This Row],[ProductID]], tblProducts[ProductID], tblProducts[Category])</f>
        <v>Electronics</v>
      </c>
      <c r="M4035">
        <f>_xlfn.XLOOKUP(tblOrders[[#This Row],[ProductID]], tblProducts[ProductID], tblProducts[CostPrice])</f>
        <v>13676</v>
      </c>
      <c r="N4035">
        <f>tblOrders[[#This Row],[Sales]]-(tblOrders[[#This Row],[CostPrice]]*tblOrders[[#This Row],[Quantity]])</f>
        <v>879857</v>
      </c>
      <c r="O4035" t="str">
        <f>TEXT(tblOrders[[#This Row],[Date]],"mmm-yyyy")</f>
        <v>Mar-2025</v>
      </c>
      <c r="P4035" t="str">
        <f>_xlfn.XLOOKUP(tblOrders[[#This Row],[OrderID]], tblReturns[OrderID], tblReturns[Returned])</f>
        <v>No</v>
      </c>
      <c r="Q4035" t="str">
        <f>_xlfn.XLOOKUP(tblOrders[[#This Row],[OrderID]], tblShipping[OrderID], tblShipping[ShipMode])</f>
        <v>Express</v>
      </c>
      <c r="R4035" t="str">
        <f>IFERROR(_xlfn.XLOOKUP(A4034, tblCustomers[CustomerID], tblCustomers[CustomerName]), "Not Found")</f>
        <v>Not Found</v>
      </c>
      <c r="S4035" t="str">
        <f>IF(tblOrders[[#This Row],[Sales]]&gt;1000000,"High Value","Standard")</f>
        <v>High Value</v>
      </c>
      <c r="T4035" t="str">
        <f>_xlfn.XLOOKUP(tblOrders[[#This Row],[ProductID]], tblProducts[ProductID], tblProducts[ProductName])</f>
        <v>Product 10</v>
      </c>
      <c r="U4035">
        <f>_xlfn.XLOOKUP(tblOrders[[#This Row],[SalesRepID]], tblSalesreps[RepID], tblSalesreps[Target])</f>
        <v>7094914</v>
      </c>
    </row>
    <row r="4036" spans="1:21">
      <c r="A4036" t="s">
        <v>4833</v>
      </c>
      <c r="B4036" s="7" t="s">
        <v>332</v>
      </c>
      <c r="C4036" t="s">
        <v>196</v>
      </c>
      <c r="D4036" t="s">
        <v>914</v>
      </c>
      <c r="E4036" t="s">
        <v>25</v>
      </c>
      <c r="F4036" t="s">
        <v>14</v>
      </c>
      <c r="G4036">
        <v>1</v>
      </c>
      <c r="H4036">
        <v>0.2</v>
      </c>
      <c r="I4036" s="2">
        <v>33872</v>
      </c>
      <c r="J4036" t="str">
        <f>_xlfn.XLOOKUP(tblOrders[[#This Row],[CustomerID]], tblCustomers[CustomerID], tblCustomers[CustomerName])</f>
        <v>Customer 99</v>
      </c>
      <c r="K4036" t="str">
        <f>_xlfn.XLOOKUP(tblOrders[[#This Row],[CustomerID]], tblCustomers[CustomerID], tblCustomers[Segment])</f>
        <v>Consumer</v>
      </c>
      <c r="L4036" t="str">
        <f>_xlfn.XLOOKUP(tblOrders[[#This Row],[ProductID]], tblProducts[ProductID], tblProducts[Category])</f>
        <v>Office</v>
      </c>
      <c r="M4036">
        <f>_xlfn.XLOOKUP(tblOrders[[#This Row],[ProductID]], tblProducts[ProductID], tblProducts[CostPrice])</f>
        <v>24464</v>
      </c>
      <c r="N4036">
        <f>tblOrders[[#This Row],[Sales]]-(tblOrders[[#This Row],[CostPrice]]*tblOrders[[#This Row],[Quantity]])</f>
        <v>9408</v>
      </c>
      <c r="O4036" t="str">
        <f>TEXT(tblOrders[[#This Row],[Date]],"mmm-yyyy")</f>
        <v>Aug-2025</v>
      </c>
      <c r="P4036" t="str">
        <f>_xlfn.XLOOKUP(tblOrders[[#This Row],[OrderID]], tblReturns[OrderID], tblReturns[Returned])</f>
        <v>No</v>
      </c>
      <c r="Q4036" t="str">
        <f>_xlfn.XLOOKUP(tblOrders[[#This Row],[OrderID]], tblShipping[OrderID], tblShipping[ShipMode])</f>
        <v>Standard</v>
      </c>
      <c r="R4036" t="str">
        <f>IFERROR(_xlfn.XLOOKUP(A4035, tblCustomers[CustomerID], tblCustomers[CustomerName]), "Not Found")</f>
        <v>Not Found</v>
      </c>
      <c r="S4036" t="str">
        <f>IF(tblOrders[[#This Row],[Sales]]&gt;1000000,"High Value","Standard")</f>
        <v>Standard</v>
      </c>
      <c r="T4036" t="str">
        <f>_xlfn.XLOOKUP(tblOrders[[#This Row],[ProductID]], tblProducts[ProductID], tblProducts[ProductName])</f>
        <v>Product 46</v>
      </c>
      <c r="U4036">
        <f>_xlfn.XLOOKUP(tblOrders[[#This Row],[SalesRepID]], tblSalesreps[RepID], tblSalesreps[Target])</f>
        <v>7094914</v>
      </c>
    </row>
    <row r="4037" spans="1:21">
      <c r="A4037" t="s">
        <v>4834</v>
      </c>
      <c r="B4037" s="7" t="s">
        <v>1810</v>
      </c>
      <c r="C4037" t="s">
        <v>521</v>
      </c>
      <c r="D4037" t="s">
        <v>902</v>
      </c>
      <c r="E4037" t="s">
        <v>45</v>
      </c>
      <c r="F4037" t="s">
        <v>26</v>
      </c>
      <c r="G4037">
        <v>9</v>
      </c>
      <c r="H4037">
        <v>0.15</v>
      </c>
      <c r="I4037" s="2">
        <v>81074.7</v>
      </c>
      <c r="J4037" t="str">
        <f>_xlfn.XLOOKUP(tblOrders[[#This Row],[CustomerID]], tblCustomers[CustomerID], tblCustomers[CustomerName])</f>
        <v>Customer 239</v>
      </c>
      <c r="K4037" t="str">
        <f>_xlfn.XLOOKUP(tblOrders[[#This Row],[CustomerID]], tblCustomers[CustomerID], tblCustomers[Segment])</f>
        <v>Corporate</v>
      </c>
      <c r="L4037" t="str">
        <f>_xlfn.XLOOKUP(tblOrders[[#This Row],[ProductID]], tblProducts[ProductID], tblProducts[Category])</f>
        <v>Furniture</v>
      </c>
      <c r="M4037">
        <f>_xlfn.XLOOKUP(tblOrders[[#This Row],[ProductID]], tblProducts[ProductID], tblProducts[CostPrice])</f>
        <v>44361</v>
      </c>
      <c r="N4037">
        <f>tblOrders[[#This Row],[Sales]]-(tblOrders[[#This Row],[CostPrice]]*tblOrders[[#This Row],[Quantity]])</f>
        <v>-318174.3</v>
      </c>
      <c r="O4037" t="str">
        <f>TEXT(tblOrders[[#This Row],[Date]],"mmm-yyyy")</f>
        <v>Nov-2025</v>
      </c>
      <c r="P4037" t="str">
        <f>_xlfn.XLOOKUP(tblOrders[[#This Row],[OrderID]], tblReturns[OrderID], tblReturns[Returned])</f>
        <v>Yes</v>
      </c>
      <c r="Q4037" t="str">
        <f>_xlfn.XLOOKUP(tblOrders[[#This Row],[OrderID]], tblShipping[OrderID], tblShipping[ShipMode])</f>
        <v>Pickup</v>
      </c>
      <c r="R4037" t="str">
        <f>IFERROR(_xlfn.XLOOKUP(A4036, tblCustomers[CustomerID], tblCustomers[CustomerName]), "Not Found")</f>
        <v>Not Found</v>
      </c>
      <c r="S4037" t="str">
        <f>IF(tblOrders[[#This Row],[Sales]]&gt;1000000,"High Value","Standard")</f>
        <v>Standard</v>
      </c>
      <c r="T4037" t="str">
        <f>_xlfn.XLOOKUP(tblOrders[[#This Row],[ProductID]], tblProducts[ProductID], tblProducts[ProductName])</f>
        <v>Product 3</v>
      </c>
      <c r="U4037">
        <f>_xlfn.XLOOKUP(tblOrders[[#This Row],[SalesRepID]], tblSalesreps[RepID], tblSalesreps[Target])</f>
        <v>11319839</v>
      </c>
    </row>
    <row r="4038" spans="1:21">
      <c r="A4038" t="s">
        <v>4835</v>
      </c>
      <c r="B4038" s="7" t="s">
        <v>1418</v>
      </c>
      <c r="C4038" t="s">
        <v>1163</v>
      </c>
      <c r="D4038" t="s">
        <v>369</v>
      </c>
      <c r="E4038" t="s">
        <v>56</v>
      </c>
      <c r="F4038" t="s">
        <v>20</v>
      </c>
      <c r="G4038">
        <v>7</v>
      </c>
      <c r="H4038">
        <v>0.15</v>
      </c>
      <c r="I4038" s="2">
        <v>733521.95</v>
      </c>
      <c r="J4038" t="str">
        <f>_xlfn.XLOOKUP(tblOrders[[#This Row],[CustomerID]], tblCustomers[CustomerID], tblCustomers[CustomerName])</f>
        <v>Customer 80</v>
      </c>
      <c r="K4038" t="str">
        <f>_xlfn.XLOOKUP(tblOrders[[#This Row],[CustomerID]], tblCustomers[CustomerID], tblCustomers[Segment])</f>
        <v>SME</v>
      </c>
      <c r="L4038" t="str">
        <f>_xlfn.XLOOKUP(tblOrders[[#This Row],[ProductID]], tblProducts[ProductID], tblProducts[Category])</f>
        <v>Office</v>
      </c>
      <c r="M4038">
        <f>_xlfn.XLOOKUP(tblOrders[[#This Row],[ProductID]], tblProducts[ProductID], tblProducts[CostPrice])</f>
        <v>12456</v>
      </c>
      <c r="N4038">
        <f>tblOrders[[#This Row],[Sales]]-(tblOrders[[#This Row],[CostPrice]]*tblOrders[[#This Row],[Quantity]])</f>
        <v>646329.94999999995</v>
      </c>
      <c r="O4038" t="str">
        <f>TEXT(tblOrders[[#This Row],[Date]],"mmm-yyyy")</f>
        <v>Mar-2025</v>
      </c>
      <c r="P4038" t="str">
        <f>_xlfn.XLOOKUP(tblOrders[[#This Row],[OrderID]], tblReturns[OrderID], tblReturns[Returned])</f>
        <v>No</v>
      </c>
      <c r="Q4038" t="str">
        <f>_xlfn.XLOOKUP(tblOrders[[#This Row],[OrderID]], tblShipping[OrderID], tblShipping[ShipMode])</f>
        <v>Pickup</v>
      </c>
      <c r="R4038" t="str">
        <f>IFERROR(_xlfn.XLOOKUP(A4037, tblCustomers[CustomerID], tblCustomers[CustomerName]), "Not Found")</f>
        <v>Not Found</v>
      </c>
      <c r="S4038" t="str">
        <f>IF(tblOrders[[#This Row],[Sales]]&gt;1000000,"High Value","Standard")</f>
        <v>Standard</v>
      </c>
      <c r="T4038" t="str">
        <f>_xlfn.XLOOKUP(tblOrders[[#This Row],[ProductID]], tblProducts[ProductID], tblProducts[ProductName])</f>
        <v>Product 42</v>
      </c>
      <c r="U4038">
        <f>_xlfn.XLOOKUP(tblOrders[[#This Row],[SalesRepID]], tblSalesreps[RepID], tblSalesreps[Target])</f>
        <v>14265630</v>
      </c>
    </row>
    <row r="4039" spans="1:21">
      <c r="A4039" t="s">
        <v>4836</v>
      </c>
      <c r="B4039" s="7" t="s">
        <v>1374</v>
      </c>
      <c r="C4039" t="s">
        <v>376</v>
      </c>
      <c r="D4039" t="s">
        <v>397</v>
      </c>
      <c r="E4039" t="s">
        <v>56</v>
      </c>
      <c r="F4039" t="s">
        <v>20</v>
      </c>
      <c r="G4039">
        <v>5</v>
      </c>
      <c r="H4039">
        <v>0.05</v>
      </c>
      <c r="I4039" s="2">
        <v>468977</v>
      </c>
      <c r="J4039" t="str">
        <f>_xlfn.XLOOKUP(tblOrders[[#This Row],[CustomerID]], tblCustomers[CustomerID], tblCustomers[CustomerName])</f>
        <v>Customer 118</v>
      </c>
      <c r="K4039" t="str">
        <f>_xlfn.XLOOKUP(tblOrders[[#This Row],[CustomerID]], tblCustomers[CustomerID], tblCustomers[Segment])</f>
        <v>Corporate</v>
      </c>
      <c r="L4039" t="str">
        <f>_xlfn.XLOOKUP(tblOrders[[#This Row],[ProductID]], tblProducts[ProductID], tblProducts[Category])</f>
        <v>Electronics</v>
      </c>
      <c r="M4039">
        <f>_xlfn.XLOOKUP(tblOrders[[#This Row],[ProductID]], tblProducts[ProductID], tblProducts[CostPrice])</f>
        <v>13474</v>
      </c>
      <c r="N4039">
        <f>tblOrders[[#This Row],[Sales]]-(tblOrders[[#This Row],[CostPrice]]*tblOrders[[#This Row],[Quantity]])</f>
        <v>401607</v>
      </c>
      <c r="O4039" t="str">
        <f>TEXT(tblOrders[[#This Row],[Date]],"mmm-yyyy")</f>
        <v>Aug-2025</v>
      </c>
      <c r="P4039" t="str">
        <f>_xlfn.XLOOKUP(tblOrders[[#This Row],[OrderID]], tblReturns[OrderID], tblReturns[Returned])</f>
        <v>No</v>
      </c>
      <c r="Q4039" t="str">
        <f>_xlfn.XLOOKUP(tblOrders[[#This Row],[OrderID]], tblShipping[OrderID], tblShipping[ShipMode])</f>
        <v>Pickup</v>
      </c>
      <c r="R4039" t="str">
        <f>IFERROR(_xlfn.XLOOKUP(A4038, tblCustomers[CustomerID], tblCustomers[CustomerName]), "Not Found")</f>
        <v>Not Found</v>
      </c>
      <c r="S4039" t="str">
        <f>IF(tblOrders[[#This Row],[Sales]]&gt;1000000,"High Value","Standard")</f>
        <v>Standard</v>
      </c>
      <c r="T4039" t="str">
        <f>_xlfn.XLOOKUP(tblOrders[[#This Row],[ProductID]], tblProducts[ProductID], tblProducts[ProductName])</f>
        <v>Product 27</v>
      </c>
      <c r="U4039">
        <f>_xlfn.XLOOKUP(tblOrders[[#This Row],[SalesRepID]], tblSalesreps[RepID], tblSalesreps[Target])</f>
        <v>14265630</v>
      </c>
    </row>
    <row r="4040" spans="1:21">
      <c r="A4040" t="s">
        <v>4837</v>
      </c>
      <c r="B4040" s="7" t="s">
        <v>1033</v>
      </c>
      <c r="C4040" t="s">
        <v>852</v>
      </c>
      <c r="D4040" t="s">
        <v>272</v>
      </c>
      <c r="E4040" t="s">
        <v>25</v>
      </c>
      <c r="F4040" t="s">
        <v>88</v>
      </c>
      <c r="G4040">
        <v>7</v>
      </c>
      <c r="H4040">
        <v>0.15</v>
      </c>
      <c r="I4040" s="2">
        <v>799168.3</v>
      </c>
      <c r="J4040" t="str">
        <f>_xlfn.XLOOKUP(tblOrders[[#This Row],[CustomerID]], tblCustomers[CustomerID], tblCustomers[CustomerName])</f>
        <v>Customer 69</v>
      </c>
      <c r="K4040" t="str">
        <f>_xlfn.XLOOKUP(tblOrders[[#This Row],[CustomerID]], tblCustomers[CustomerID], tblCustomers[Segment])</f>
        <v>Consumer</v>
      </c>
      <c r="L4040" t="str">
        <f>_xlfn.XLOOKUP(tblOrders[[#This Row],[ProductID]], tblProducts[ProductID], tblProducts[Category])</f>
        <v>Furniture</v>
      </c>
      <c r="M4040">
        <f>_xlfn.XLOOKUP(tblOrders[[#This Row],[ProductID]], tblProducts[ProductID], tblProducts[CostPrice])</f>
        <v>48118</v>
      </c>
      <c r="N4040">
        <f>tblOrders[[#This Row],[Sales]]-(tblOrders[[#This Row],[CostPrice]]*tblOrders[[#This Row],[Quantity]])</f>
        <v>462342.30000000005</v>
      </c>
      <c r="O4040" t="str">
        <f>TEXT(tblOrders[[#This Row],[Date]],"mmm-yyyy")</f>
        <v>Jul-2025</v>
      </c>
      <c r="P4040" t="str">
        <f>_xlfn.XLOOKUP(tblOrders[[#This Row],[OrderID]], tblReturns[OrderID], tblReturns[Returned])</f>
        <v>No</v>
      </c>
      <c r="Q4040" t="str">
        <f>_xlfn.XLOOKUP(tblOrders[[#This Row],[OrderID]], tblShipping[OrderID], tblShipping[ShipMode])</f>
        <v>Express</v>
      </c>
      <c r="R4040" t="str">
        <f>IFERROR(_xlfn.XLOOKUP(A4039, tblCustomers[CustomerID], tblCustomers[CustomerName]), "Not Found")</f>
        <v>Not Found</v>
      </c>
      <c r="S4040" t="str">
        <f>IF(tblOrders[[#This Row],[Sales]]&gt;1000000,"High Value","Standard")</f>
        <v>Standard</v>
      </c>
      <c r="T4040" t="str">
        <f>_xlfn.XLOOKUP(tblOrders[[#This Row],[ProductID]], tblProducts[ProductID], tblProducts[ProductName])</f>
        <v>Product 75</v>
      </c>
      <c r="U4040">
        <f>_xlfn.XLOOKUP(tblOrders[[#This Row],[SalesRepID]], tblSalesreps[RepID], tblSalesreps[Target])</f>
        <v>7094914</v>
      </c>
    </row>
    <row r="4041" spans="1:21">
      <c r="A4041" t="s">
        <v>4838</v>
      </c>
      <c r="B4041" s="7" t="s">
        <v>180</v>
      </c>
      <c r="C4041" t="s">
        <v>95</v>
      </c>
      <c r="D4041" t="s">
        <v>118</v>
      </c>
      <c r="E4041" t="s">
        <v>19</v>
      </c>
      <c r="F4041" t="s">
        <v>14</v>
      </c>
      <c r="G4041">
        <v>6</v>
      </c>
      <c r="H4041">
        <v>0.05</v>
      </c>
      <c r="I4041" s="2">
        <v>708310.5</v>
      </c>
      <c r="J4041" t="str">
        <f>_xlfn.XLOOKUP(tblOrders[[#This Row],[CustomerID]], tblCustomers[CustomerID], tblCustomers[CustomerName])</f>
        <v>Customer 37</v>
      </c>
      <c r="K4041" t="str">
        <f>_xlfn.XLOOKUP(tblOrders[[#This Row],[CustomerID]], tblCustomers[CustomerID], tblCustomers[Segment])</f>
        <v>Consumer</v>
      </c>
      <c r="L4041" t="str">
        <f>_xlfn.XLOOKUP(tblOrders[[#This Row],[ProductID]], tblProducts[ProductID], tblProducts[Category])</f>
        <v>Home</v>
      </c>
      <c r="M4041">
        <f>_xlfn.XLOOKUP(tblOrders[[#This Row],[ProductID]], tblProducts[ProductID], tblProducts[CostPrice])</f>
        <v>78122</v>
      </c>
      <c r="N4041">
        <f>tblOrders[[#This Row],[Sales]]-(tblOrders[[#This Row],[CostPrice]]*tblOrders[[#This Row],[Quantity]])</f>
        <v>239578.5</v>
      </c>
      <c r="O4041" t="str">
        <f>TEXT(tblOrders[[#This Row],[Date]],"mmm-yyyy")</f>
        <v>Oct-2025</v>
      </c>
      <c r="P4041" t="str">
        <f>_xlfn.XLOOKUP(tblOrders[[#This Row],[OrderID]], tblReturns[OrderID], tblReturns[Returned])</f>
        <v>No</v>
      </c>
      <c r="Q4041" t="str">
        <f>_xlfn.XLOOKUP(tblOrders[[#This Row],[OrderID]], tblShipping[OrderID], tblShipping[ShipMode])</f>
        <v>Standard</v>
      </c>
      <c r="R4041" t="str">
        <f>IFERROR(_xlfn.XLOOKUP(A4040, tblCustomers[CustomerID], tblCustomers[CustomerName]), "Not Found")</f>
        <v>Not Found</v>
      </c>
      <c r="S4041" t="str">
        <f>IF(tblOrders[[#This Row],[Sales]]&gt;1000000,"High Value","Standard")</f>
        <v>Standard</v>
      </c>
      <c r="T4041" t="str">
        <f>_xlfn.XLOOKUP(tblOrders[[#This Row],[ProductID]], tblProducts[ProductID], tblProducts[ProductName])</f>
        <v>Product 59</v>
      </c>
      <c r="U4041">
        <f>_xlfn.XLOOKUP(tblOrders[[#This Row],[SalesRepID]], tblSalesreps[RepID], tblSalesreps[Target])</f>
        <v>11347243</v>
      </c>
    </row>
    <row r="4042" spans="1:21">
      <c r="A4042" t="s">
        <v>4839</v>
      </c>
      <c r="B4042" s="7" t="s">
        <v>332</v>
      </c>
      <c r="C4042" t="s">
        <v>1182</v>
      </c>
      <c r="D4042" t="s">
        <v>244</v>
      </c>
      <c r="E4042" t="s">
        <v>13</v>
      </c>
      <c r="F4042" t="s">
        <v>88</v>
      </c>
      <c r="G4042">
        <v>8</v>
      </c>
      <c r="H4042">
        <v>0.15</v>
      </c>
      <c r="I4042" s="2">
        <v>566916</v>
      </c>
      <c r="J4042" t="str">
        <f>_xlfn.XLOOKUP(tblOrders[[#This Row],[CustomerID]], tblCustomers[CustomerID], tblCustomers[CustomerName])</f>
        <v>Customer 93</v>
      </c>
      <c r="K4042" t="str">
        <f>_xlfn.XLOOKUP(tblOrders[[#This Row],[CustomerID]], tblCustomers[CustomerID], tblCustomers[Segment])</f>
        <v>SME</v>
      </c>
      <c r="L4042" t="str">
        <f>_xlfn.XLOOKUP(tblOrders[[#This Row],[ProductID]], tblProducts[ProductID], tblProducts[Category])</f>
        <v>Electronics</v>
      </c>
      <c r="M4042">
        <f>_xlfn.XLOOKUP(tblOrders[[#This Row],[ProductID]], tblProducts[ProductID], tblProducts[CostPrice])</f>
        <v>12227</v>
      </c>
      <c r="N4042">
        <f>tblOrders[[#This Row],[Sales]]-(tblOrders[[#This Row],[CostPrice]]*tblOrders[[#This Row],[Quantity]])</f>
        <v>469100</v>
      </c>
      <c r="O4042" t="str">
        <f>TEXT(tblOrders[[#This Row],[Date]],"mmm-yyyy")</f>
        <v>Aug-2025</v>
      </c>
      <c r="P4042" t="str">
        <f>_xlfn.XLOOKUP(tblOrders[[#This Row],[OrderID]], tblReturns[OrderID], tblReturns[Returned])</f>
        <v>No</v>
      </c>
      <c r="Q4042" t="str">
        <f>_xlfn.XLOOKUP(tblOrders[[#This Row],[OrderID]], tblShipping[OrderID], tblShipping[ShipMode])</f>
        <v>Standard</v>
      </c>
      <c r="R4042" t="str">
        <f>IFERROR(_xlfn.XLOOKUP(A4041, tblCustomers[CustomerID], tblCustomers[CustomerName]), "Not Found")</f>
        <v>Not Found</v>
      </c>
      <c r="S4042" t="str">
        <f>IF(tblOrders[[#This Row],[Sales]]&gt;1000000,"High Value","Standard")</f>
        <v>Standard</v>
      </c>
      <c r="T4042" t="str">
        <f>_xlfn.XLOOKUP(tblOrders[[#This Row],[ProductID]], tblProducts[ProductID], tblProducts[ProductName])</f>
        <v>Product 96</v>
      </c>
      <c r="U4042">
        <f>_xlfn.XLOOKUP(tblOrders[[#This Row],[SalesRepID]], tblSalesreps[RepID], tblSalesreps[Target])</f>
        <v>11852878</v>
      </c>
    </row>
    <row r="4043" spans="1:21">
      <c r="A4043" t="s">
        <v>4840</v>
      </c>
      <c r="B4043" s="7" t="s">
        <v>824</v>
      </c>
      <c r="C4043" t="s">
        <v>1023</v>
      </c>
      <c r="D4043" t="s">
        <v>973</v>
      </c>
      <c r="E4043" t="s">
        <v>165</v>
      </c>
      <c r="F4043" t="s">
        <v>51</v>
      </c>
      <c r="G4043">
        <v>3</v>
      </c>
      <c r="H4043">
        <v>0</v>
      </c>
      <c r="I4043" s="2">
        <v>90099</v>
      </c>
      <c r="J4043" t="str">
        <f>_xlfn.XLOOKUP(tblOrders[[#This Row],[CustomerID]], tblCustomers[CustomerID], tblCustomers[CustomerName])</f>
        <v>Customer 200</v>
      </c>
      <c r="K4043" t="str">
        <f>_xlfn.XLOOKUP(tblOrders[[#This Row],[CustomerID]], tblCustomers[CustomerID], tblCustomers[Segment])</f>
        <v>Consumer</v>
      </c>
      <c r="L4043" t="str">
        <f>_xlfn.XLOOKUP(tblOrders[[#This Row],[ProductID]], tblProducts[ProductID], tblProducts[Category])</f>
        <v>Office</v>
      </c>
      <c r="M4043">
        <f>_xlfn.XLOOKUP(tblOrders[[#This Row],[ProductID]], tblProducts[ProductID], tblProducts[CostPrice])</f>
        <v>44507</v>
      </c>
      <c r="N4043">
        <f>tblOrders[[#This Row],[Sales]]-(tblOrders[[#This Row],[CostPrice]]*tblOrders[[#This Row],[Quantity]])</f>
        <v>-43422</v>
      </c>
      <c r="O4043" t="str">
        <f>TEXT(tblOrders[[#This Row],[Date]],"mmm-yyyy")</f>
        <v>Nov-2025</v>
      </c>
      <c r="P4043" t="str">
        <f>_xlfn.XLOOKUP(tblOrders[[#This Row],[OrderID]], tblReturns[OrderID], tblReturns[Returned])</f>
        <v>No</v>
      </c>
      <c r="Q4043" t="str">
        <f>_xlfn.XLOOKUP(tblOrders[[#This Row],[OrderID]], tblShipping[OrderID], tblShipping[ShipMode])</f>
        <v>Standard</v>
      </c>
      <c r="R4043" t="str">
        <f>IFERROR(_xlfn.XLOOKUP(A4042, tblCustomers[CustomerID], tblCustomers[CustomerName]), "Not Found")</f>
        <v>Not Found</v>
      </c>
      <c r="S4043" t="str">
        <f>IF(tblOrders[[#This Row],[Sales]]&gt;1000000,"High Value","Standard")</f>
        <v>Standard</v>
      </c>
      <c r="T4043" t="str">
        <f>_xlfn.XLOOKUP(tblOrders[[#This Row],[ProductID]], tblProducts[ProductID], tblProducts[ProductName])</f>
        <v>Product 53</v>
      </c>
      <c r="U4043">
        <f>_xlfn.XLOOKUP(tblOrders[[#This Row],[SalesRepID]], tblSalesreps[RepID], tblSalesreps[Target])</f>
        <v>16839910</v>
      </c>
    </row>
    <row r="4044" spans="1:21">
      <c r="A4044" t="s">
        <v>4841</v>
      </c>
      <c r="B4044" s="7" t="s">
        <v>480</v>
      </c>
      <c r="C4044" t="s">
        <v>515</v>
      </c>
      <c r="D4044" t="s">
        <v>178</v>
      </c>
      <c r="E4044" t="s">
        <v>202</v>
      </c>
      <c r="F4044" t="s">
        <v>88</v>
      </c>
      <c r="G4044">
        <v>8</v>
      </c>
      <c r="H4044">
        <v>0.15</v>
      </c>
      <c r="I4044" s="2">
        <v>289380.8</v>
      </c>
      <c r="J4044" t="str">
        <f>_xlfn.XLOOKUP(tblOrders[[#This Row],[CustomerID]], tblCustomers[CustomerID], tblCustomers[CustomerName])</f>
        <v>Customer 67</v>
      </c>
      <c r="K4044" t="str">
        <f>_xlfn.XLOOKUP(tblOrders[[#This Row],[CustomerID]], tblCustomers[CustomerID], tblCustomers[Segment])</f>
        <v>SME</v>
      </c>
      <c r="L4044" t="str">
        <f>_xlfn.XLOOKUP(tblOrders[[#This Row],[ProductID]], tblProducts[ProductID], tblProducts[Category])</f>
        <v>Office</v>
      </c>
      <c r="M4044">
        <f>_xlfn.XLOOKUP(tblOrders[[#This Row],[ProductID]], tblProducts[ProductID], tblProducts[CostPrice])</f>
        <v>46035</v>
      </c>
      <c r="N4044">
        <f>tblOrders[[#This Row],[Sales]]-(tblOrders[[#This Row],[CostPrice]]*tblOrders[[#This Row],[Quantity]])</f>
        <v>-78899.200000000012</v>
      </c>
      <c r="O4044" t="str">
        <f>TEXT(tblOrders[[#This Row],[Date]],"mmm-yyyy")</f>
        <v>May-2025</v>
      </c>
      <c r="P4044" t="str">
        <f>_xlfn.XLOOKUP(tblOrders[[#This Row],[OrderID]], tblReturns[OrderID], tblReturns[Returned])</f>
        <v>No</v>
      </c>
      <c r="Q4044" t="str">
        <f>_xlfn.XLOOKUP(tblOrders[[#This Row],[OrderID]], tblShipping[OrderID], tblShipping[ShipMode])</f>
        <v>Pickup</v>
      </c>
      <c r="R4044" t="str">
        <f>IFERROR(_xlfn.XLOOKUP(A4043, tblCustomers[CustomerID], tblCustomers[CustomerName]), "Not Found")</f>
        <v>Not Found</v>
      </c>
      <c r="S4044" t="str">
        <f>IF(tblOrders[[#This Row],[Sales]]&gt;1000000,"High Value","Standard")</f>
        <v>Standard</v>
      </c>
      <c r="T4044" t="str">
        <f>_xlfn.XLOOKUP(tblOrders[[#This Row],[ProductID]], tblProducts[ProductID], tblProducts[ProductName])</f>
        <v>Product 84</v>
      </c>
      <c r="U4044">
        <f>_xlfn.XLOOKUP(tblOrders[[#This Row],[SalesRepID]], tblSalesreps[RepID], tblSalesreps[Target])</f>
        <v>10652665</v>
      </c>
    </row>
    <row r="4045" spans="1:21">
      <c r="A4045" t="s">
        <v>4842</v>
      </c>
      <c r="B4045" s="7" t="s">
        <v>503</v>
      </c>
      <c r="C4045" t="s">
        <v>254</v>
      </c>
      <c r="D4045" t="s">
        <v>226</v>
      </c>
      <c r="E4045" t="s">
        <v>50</v>
      </c>
      <c r="F4045" t="s">
        <v>14</v>
      </c>
      <c r="G4045">
        <v>8</v>
      </c>
      <c r="H4045">
        <v>0.1</v>
      </c>
      <c r="I4045" s="2">
        <v>169610.4</v>
      </c>
      <c r="J4045" t="str">
        <f>_xlfn.XLOOKUP(tblOrders[[#This Row],[CustomerID]], tblCustomers[CustomerID], tblCustomers[CustomerName])</f>
        <v>Customer 59</v>
      </c>
      <c r="K4045" t="str">
        <f>_xlfn.XLOOKUP(tblOrders[[#This Row],[CustomerID]], tblCustomers[CustomerID], tblCustomers[Segment])</f>
        <v>SME</v>
      </c>
      <c r="L4045" t="str">
        <f>_xlfn.XLOOKUP(tblOrders[[#This Row],[ProductID]], tblProducts[ProductID], tblProducts[Category])</f>
        <v>Furniture</v>
      </c>
      <c r="M4045">
        <f>_xlfn.XLOOKUP(tblOrders[[#This Row],[ProductID]], tblProducts[ProductID], tblProducts[CostPrice])</f>
        <v>75432</v>
      </c>
      <c r="N4045">
        <f>tblOrders[[#This Row],[Sales]]-(tblOrders[[#This Row],[CostPrice]]*tblOrders[[#This Row],[Quantity]])</f>
        <v>-433845.6</v>
      </c>
      <c r="O4045" t="str">
        <f>TEXT(tblOrders[[#This Row],[Date]],"mmm-yyyy")</f>
        <v>Jan-2025</v>
      </c>
      <c r="P4045" t="str">
        <f>_xlfn.XLOOKUP(tblOrders[[#This Row],[OrderID]], tblReturns[OrderID], tblReturns[Returned])</f>
        <v>No</v>
      </c>
      <c r="Q4045" t="str">
        <f>_xlfn.XLOOKUP(tblOrders[[#This Row],[OrderID]], tblShipping[OrderID], tblShipping[ShipMode])</f>
        <v>Pickup</v>
      </c>
      <c r="R4045" t="str">
        <f>IFERROR(_xlfn.XLOOKUP(A4044, tblCustomers[CustomerID], tblCustomers[CustomerName]), "Not Found")</f>
        <v>Not Found</v>
      </c>
      <c r="S4045" t="str">
        <f>IF(tblOrders[[#This Row],[Sales]]&gt;1000000,"High Value","Standard")</f>
        <v>Standard</v>
      </c>
      <c r="T4045" t="str">
        <f>_xlfn.XLOOKUP(tblOrders[[#This Row],[ProductID]], tblProducts[ProductID], tblProducts[ProductName])</f>
        <v>Product 88</v>
      </c>
      <c r="U4045">
        <f>_xlfn.XLOOKUP(tblOrders[[#This Row],[SalesRepID]], tblSalesreps[RepID], tblSalesreps[Target])</f>
        <v>17350666</v>
      </c>
    </row>
    <row r="4046" spans="1:21">
      <c r="A4046" t="s">
        <v>4843</v>
      </c>
      <c r="B4046" s="7" t="s">
        <v>323</v>
      </c>
      <c r="C4046" t="s">
        <v>1464</v>
      </c>
      <c r="D4046" t="s">
        <v>945</v>
      </c>
      <c r="E4046" t="s">
        <v>87</v>
      </c>
      <c r="F4046" t="s">
        <v>26</v>
      </c>
      <c r="G4046">
        <v>5</v>
      </c>
      <c r="H4046">
        <v>0.2</v>
      </c>
      <c r="I4046" s="2">
        <v>551888</v>
      </c>
      <c r="J4046" t="str">
        <f>_xlfn.XLOOKUP(tblOrders[[#This Row],[CustomerID]], tblCustomers[CustomerID], tblCustomers[CustomerName])</f>
        <v>Customer 73</v>
      </c>
      <c r="K4046" t="str">
        <f>_xlfn.XLOOKUP(tblOrders[[#This Row],[CustomerID]], tblCustomers[CustomerID], tblCustomers[Segment])</f>
        <v>SME</v>
      </c>
      <c r="L4046" t="str">
        <f>_xlfn.XLOOKUP(tblOrders[[#This Row],[ProductID]], tblProducts[ProductID], tblProducts[Category])</f>
        <v>Home</v>
      </c>
      <c r="M4046">
        <f>_xlfn.XLOOKUP(tblOrders[[#This Row],[ProductID]], tblProducts[ProductID], tblProducts[CostPrice])</f>
        <v>54711</v>
      </c>
      <c r="N4046">
        <f>tblOrders[[#This Row],[Sales]]-(tblOrders[[#This Row],[CostPrice]]*tblOrders[[#This Row],[Quantity]])</f>
        <v>278333</v>
      </c>
      <c r="O4046" t="str">
        <f>TEXT(tblOrders[[#This Row],[Date]],"mmm-yyyy")</f>
        <v>May-2025</v>
      </c>
      <c r="P4046" t="str">
        <f>_xlfn.XLOOKUP(tblOrders[[#This Row],[OrderID]], tblReturns[OrderID], tblReturns[Returned])</f>
        <v>No</v>
      </c>
      <c r="Q4046" t="str">
        <f>_xlfn.XLOOKUP(tblOrders[[#This Row],[OrderID]], tblShipping[OrderID], tblShipping[ShipMode])</f>
        <v>Pickup</v>
      </c>
      <c r="R4046" t="str">
        <f>IFERROR(_xlfn.XLOOKUP(A4045, tblCustomers[CustomerID], tblCustomers[CustomerName]), "Not Found")</f>
        <v>Not Found</v>
      </c>
      <c r="S4046" t="str">
        <f>IF(tblOrders[[#This Row],[Sales]]&gt;1000000,"High Value","Standard")</f>
        <v>Standard</v>
      </c>
      <c r="T4046" t="str">
        <f>_xlfn.XLOOKUP(tblOrders[[#This Row],[ProductID]], tblProducts[ProductID], tblProducts[ProductName])</f>
        <v>Product 38</v>
      </c>
      <c r="U4046">
        <f>_xlfn.XLOOKUP(tblOrders[[#This Row],[SalesRepID]], tblSalesreps[RepID], tblSalesreps[Target])</f>
        <v>18500989</v>
      </c>
    </row>
    <row r="4047" spans="1:21">
      <c r="A4047" t="s">
        <v>4844</v>
      </c>
      <c r="B4047" s="7" t="s">
        <v>424</v>
      </c>
      <c r="C4047" t="s">
        <v>1564</v>
      </c>
      <c r="D4047" t="s">
        <v>321</v>
      </c>
      <c r="E4047" t="s">
        <v>13</v>
      </c>
      <c r="F4047" t="s">
        <v>26</v>
      </c>
      <c r="G4047">
        <v>6</v>
      </c>
      <c r="H4047">
        <v>0.15</v>
      </c>
      <c r="I4047" s="2">
        <v>190704.3</v>
      </c>
      <c r="J4047" t="str">
        <f>_xlfn.XLOOKUP(tblOrders[[#This Row],[CustomerID]], tblCustomers[CustomerID], tblCustomers[CustomerName])</f>
        <v>Customer 206</v>
      </c>
      <c r="K4047" t="str">
        <f>_xlfn.XLOOKUP(tblOrders[[#This Row],[CustomerID]], tblCustomers[CustomerID], tblCustomers[Segment])</f>
        <v>Consumer</v>
      </c>
      <c r="L4047" t="str">
        <f>_xlfn.XLOOKUP(tblOrders[[#This Row],[ProductID]], tblProducts[ProductID], tblProducts[Category])</f>
        <v>Home</v>
      </c>
      <c r="M4047">
        <f>_xlfn.XLOOKUP(tblOrders[[#This Row],[ProductID]], tblProducts[ProductID], tblProducts[CostPrice])</f>
        <v>70588</v>
      </c>
      <c r="N4047">
        <f>tblOrders[[#This Row],[Sales]]-(tblOrders[[#This Row],[CostPrice]]*tblOrders[[#This Row],[Quantity]])</f>
        <v>-232823.7</v>
      </c>
      <c r="O4047" t="str">
        <f>TEXT(tblOrders[[#This Row],[Date]],"mmm-yyyy")</f>
        <v>Feb-2025</v>
      </c>
      <c r="P4047" t="str">
        <f>_xlfn.XLOOKUP(tblOrders[[#This Row],[OrderID]], tblReturns[OrderID], tblReturns[Returned])</f>
        <v>No</v>
      </c>
      <c r="Q4047" t="str">
        <f>_xlfn.XLOOKUP(tblOrders[[#This Row],[OrderID]], tblShipping[OrderID], tblShipping[ShipMode])</f>
        <v>Pickup</v>
      </c>
      <c r="R4047" t="str">
        <f>IFERROR(_xlfn.XLOOKUP(A4046, tblCustomers[CustomerID], tblCustomers[CustomerName]), "Not Found")</f>
        <v>Not Found</v>
      </c>
      <c r="S4047" t="str">
        <f>IF(tblOrders[[#This Row],[Sales]]&gt;1000000,"High Value","Standard")</f>
        <v>Standard</v>
      </c>
      <c r="T4047" t="str">
        <f>_xlfn.XLOOKUP(tblOrders[[#This Row],[ProductID]], tblProducts[ProductID], tblProducts[ProductName])</f>
        <v>Product 95</v>
      </c>
      <c r="U4047">
        <f>_xlfn.XLOOKUP(tblOrders[[#This Row],[SalesRepID]], tblSalesreps[RepID], tblSalesreps[Target])</f>
        <v>11852878</v>
      </c>
    </row>
    <row r="4048" spans="1:21">
      <c r="A4048" t="s">
        <v>4845</v>
      </c>
      <c r="B4048" s="7" t="s">
        <v>433</v>
      </c>
      <c r="C4048" t="s">
        <v>67</v>
      </c>
      <c r="D4048" t="s">
        <v>560</v>
      </c>
      <c r="E4048" t="s">
        <v>74</v>
      </c>
      <c r="F4048" t="s">
        <v>14</v>
      </c>
      <c r="G4048">
        <v>2</v>
      </c>
      <c r="H4048">
        <v>0.05</v>
      </c>
      <c r="I4048" s="2">
        <v>51001.7</v>
      </c>
      <c r="J4048" t="str">
        <f>_xlfn.XLOOKUP(tblOrders[[#This Row],[CustomerID]], tblCustomers[CustomerID], tblCustomers[CustomerName])</f>
        <v>Customer 177</v>
      </c>
      <c r="K4048" t="str">
        <f>_xlfn.XLOOKUP(tblOrders[[#This Row],[CustomerID]], tblCustomers[CustomerID], tblCustomers[Segment])</f>
        <v>Corporate</v>
      </c>
      <c r="L4048" t="str">
        <f>_xlfn.XLOOKUP(tblOrders[[#This Row],[ProductID]], tblProducts[ProductID], tblProducts[Category])</f>
        <v>Electronics</v>
      </c>
      <c r="M4048">
        <f>_xlfn.XLOOKUP(tblOrders[[#This Row],[ProductID]], tblProducts[ProductID], tblProducts[CostPrice])</f>
        <v>53062</v>
      </c>
      <c r="N4048">
        <f>tblOrders[[#This Row],[Sales]]-(tblOrders[[#This Row],[CostPrice]]*tblOrders[[#This Row],[Quantity]])</f>
        <v>-55122.3</v>
      </c>
      <c r="O4048" t="str">
        <f>TEXT(tblOrders[[#This Row],[Date]],"mmm-yyyy")</f>
        <v>Aug-2025</v>
      </c>
      <c r="P4048" t="str">
        <f>_xlfn.XLOOKUP(tblOrders[[#This Row],[OrderID]], tblReturns[OrderID], tblReturns[Returned])</f>
        <v>No</v>
      </c>
      <c r="Q4048" t="str">
        <f>_xlfn.XLOOKUP(tblOrders[[#This Row],[OrderID]], tblShipping[OrderID], tblShipping[ShipMode])</f>
        <v>Pickup</v>
      </c>
      <c r="R4048" t="str">
        <f>IFERROR(_xlfn.XLOOKUP(A4047, tblCustomers[CustomerID], tblCustomers[CustomerName]), "Not Found")</f>
        <v>Not Found</v>
      </c>
      <c r="S4048" t="str">
        <f>IF(tblOrders[[#This Row],[Sales]]&gt;1000000,"High Value","Standard")</f>
        <v>Standard</v>
      </c>
      <c r="T4048" t="str">
        <f>_xlfn.XLOOKUP(tblOrders[[#This Row],[ProductID]], tblProducts[ProductID], tblProducts[ProductName])</f>
        <v>Product 31</v>
      </c>
      <c r="U4048">
        <f>_xlfn.XLOOKUP(tblOrders[[#This Row],[SalesRepID]], tblSalesreps[RepID], tblSalesreps[Target])</f>
        <v>7254801</v>
      </c>
    </row>
    <row r="4049" spans="1:21">
      <c r="A4049" t="s">
        <v>4846</v>
      </c>
      <c r="B4049" s="7" t="s">
        <v>961</v>
      </c>
      <c r="C4049" t="s">
        <v>284</v>
      </c>
      <c r="D4049" t="s">
        <v>560</v>
      </c>
      <c r="E4049" t="s">
        <v>202</v>
      </c>
      <c r="F4049" t="s">
        <v>26</v>
      </c>
      <c r="G4049">
        <v>5</v>
      </c>
      <c r="H4049">
        <v>0.1</v>
      </c>
      <c r="I4049" s="2">
        <v>639945</v>
      </c>
      <c r="J4049" t="str">
        <f>_xlfn.XLOOKUP(tblOrders[[#This Row],[CustomerID]], tblCustomers[CustomerID], tblCustomers[CustomerName])</f>
        <v>Customer 30</v>
      </c>
      <c r="K4049" t="str">
        <f>_xlfn.XLOOKUP(tblOrders[[#This Row],[CustomerID]], tblCustomers[CustomerID], tblCustomers[Segment])</f>
        <v>SME</v>
      </c>
      <c r="L4049" t="str">
        <f>_xlfn.XLOOKUP(tblOrders[[#This Row],[ProductID]], tblProducts[ProductID], tblProducts[Category])</f>
        <v>Electronics</v>
      </c>
      <c r="M4049">
        <f>_xlfn.XLOOKUP(tblOrders[[#This Row],[ProductID]], tblProducts[ProductID], tblProducts[CostPrice])</f>
        <v>53062</v>
      </c>
      <c r="N4049">
        <f>tblOrders[[#This Row],[Sales]]-(tblOrders[[#This Row],[CostPrice]]*tblOrders[[#This Row],[Quantity]])</f>
        <v>374635</v>
      </c>
      <c r="O4049" t="str">
        <f>TEXT(tblOrders[[#This Row],[Date]],"mmm-yyyy")</f>
        <v>May-2025</v>
      </c>
      <c r="P4049" t="str">
        <f>_xlfn.XLOOKUP(tblOrders[[#This Row],[OrderID]], tblReturns[OrderID], tblReturns[Returned])</f>
        <v>No</v>
      </c>
      <c r="Q4049" t="str">
        <f>_xlfn.XLOOKUP(tblOrders[[#This Row],[OrderID]], tblShipping[OrderID], tblShipping[ShipMode])</f>
        <v>Standard</v>
      </c>
      <c r="R4049" t="str">
        <f>IFERROR(_xlfn.XLOOKUP(A4048, tblCustomers[CustomerID], tblCustomers[CustomerName]), "Not Found")</f>
        <v>Not Found</v>
      </c>
      <c r="S4049" t="str">
        <f>IF(tblOrders[[#This Row],[Sales]]&gt;1000000,"High Value","Standard")</f>
        <v>Standard</v>
      </c>
      <c r="T4049" t="str">
        <f>_xlfn.XLOOKUP(tblOrders[[#This Row],[ProductID]], tblProducts[ProductID], tblProducts[ProductName])</f>
        <v>Product 31</v>
      </c>
      <c r="U4049">
        <f>_xlfn.XLOOKUP(tblOrders[[#This Row],[SalesRepID]], tblSalesreps[RepID], tblSalesreps[Target])</f>
        <v>10652665</v>
      </c>
    </row>
    <row r="4050" spans="1:21">
      <c r="A4050" t="s">
        <v>4847</v>
      </c>
      <c r="B4050" s="7" t="s">
        <v>595</v>
      </c>
      <c r="C4050" t="s">
        <v>72</v>
      </c>
      <c r="D4050" t="s">
        <v>111</v>
      </c>
      <c r="E4050" t="s">
        <v>186</v>
      </c>
      <c r="F4050" t="s">
        <v>20</v>
      </c>
      <c r="G4050">
        <v>1</v>
      </c>
      <c r="H4050">
        <v>0.1</v>
      </c>
      <c r="I4050" s="2">
        <v>115529.4</v>
      </c>
      <c r="J4050" t="str">
        <f>_xlfn.XLOOKUP(tblOrders[[#This Row],[CustomerID]], tblCustomers[CustomerID], tblCustomers[CustomerName])</f>
        <v>Customer 79</v>
      </c>
      <c r="K4050" t="str">
        <f>_xlfn.XLOOKUP(tblOrders[[#This Row],[CustomerID]], tblCustomers[CustomerID], tblCustomers[Segment])</f>
        <v>Corporate</v>
      </c>
      <c r="L4050" t="str">
        <f>_xlfn.XLOOKUP(tblOrders[[#This Row],[ProductID]], tblProducts[ProductID], tblProducts[Category])</f>
        <v>Furniture</v>
      </c>
      <c r="M4050">
        <f>_xlfn.XLOOKUP(tblOrders[[#This Row],[ProductID]], tblProducts[ProductID], tblProducts[CostPrice])</f>
        <v>34907</v>
      </c>
      <c r="N4050">
        <f>tblOrders[[#This Row],[Sales]]-(tblOrders[[#This Row],[CostPrice]]*tblOrders[[#This Row],[Quantity]])</f>
        <v>80622.399999999994</v>
      </c>
      <c r="O4050" t="str">
        <f>TEXT(tblOrders[[#This Row],[Date]],"mmm-yyyy")</f>
        <v>Nov-2025</v>
      </c>
      <c r="P4050" t="str">
        <f>_xlfn.XLOOKUP(tblOrders[[#This Row],[OrderID]], tblReturns[OrderID], tblReturns[Returned])</f>
        <v>No</v>
      </c>
      <c r="Q4050" t="str">
        <f>_xlfn.XLOOKUP(tblOrders[[#This Row],[OrderID]], tblShipping[OrderID], tblShipping[ShipMode])</f>
        <v>Standard</v>
      </c>
      <c r="R4050" t="str">
        <f>IFERROR(_xlfn.XLOOKUP(A4049, tblCustomers[CustomerID], tblCustomers[CustomerName]), "Not Found")</f>
        <v>Not Found</v>
      </c>
      <c r="S4050" t="str">
        <f>IF(tblOrders[[#This Row],[Sales]]&gt;1000000,"High Value","Standard")</f>
        <v>Standard</v>
      </c>
      <c r="T4050" t="str">
        <f>_xlfn.XLOOKUP(tblOrders[[#This Row],[ProductID]], tblProducts[ProductID], tblProducts[ProductName])</f>
        <v>Product 68</v>
      </c>
      <c r="U4050">
        <f>_xlfn.XLOOKUP(tblOrders[[#This Row],[SalesRepID]], tblSalesreps[RepID], tblSalesreps[Target])</f>
        <v>15141830</v>
      </c>
    </row>
    <row r="4051" spans="1:21">
      <c r="A4051" t="s">
        <v>4848</v>
      </c>
      <c r="B4051" s="7" t="s">
        <v>612</v>
      </c>
      <c r="C4051" t="s">
        <v>674</v>
      </c>
      <c r="D4051" t="s">
        <v>397</v>
      </c>
      <c r="E4051" t="s">
        <v>56</v>
      </c>
      <c r="F4051" t="s">
        <v>26</v>
      </c>
      <c r="G4051">
        <v>2</v>
      </c>
      <c r="H4051">
        <v>0.15</v>
      </c>
      <c r="I4051" s="2">
        <v>241955.9</v>
      </c>
      <c r="J4051" t="str">
        <f>_xlfn.XLOOKUP(tblOrders[[#This Row],[CustomerID]], tblCustomers[CustomerID], tblCustomers[CustomerName])</f>
        <v>Customer 31</v>
      </c>
      <c r="K4051" t="str">
        <f>_xlfn.XLOOKUP(tblOrders[[#This Row],[CustomerID]], tblCustomers[CustomerID], tblCustomers[Segment])</f>
        <v>Consumer</v>
      </c>
      <c r="L4051" t="str">
        <f>_xlfn.XLOOKUP(tblOrders[[#This Row],[ProductID]], tblProducts[ProductID], tblProducts[Category])</f>
        <v>Electronics</v>
      </c>
      <c r="M4051">
        <f>_xlfn.XLOOKUP(tblOrders[[#This Row],[ProductID]], tblProducts[ProductID], tblProducts[CostPrice])</f>
        <v>13474</v>
      </c>
      <c r="N4051">
        <f>tblOrders[[#This Row],[Sales]]-(tblOrders[[#This Row],[CostPrice]]*tblOrders[[#This Row],[Quantity]])</f>
        <v>215007.9</v>
      </c>
      <c r="O4051" t="str">
        <f>TEXT(tblOrders[[#This Row],[Date]],"mmm-yyyy")</f>
        <v>Nov-2025</v>
      </c>
      <c r="P4051" t="str">
        <f>_xlfn.XLOOKUP(tblOrders[[#This Row],[OrderID]], tblReturns[OrderID], tblReturns[Returned])</f>
        <v>No</v>
      </c>
      <c r="Q4051" t="str">
        <f>_xlfn.XLOOKUP(tblOrders[[#This Row],[OrderID]], tblShipping[OrderID], tblShipping[ShipMode])</f>
        <v>Express</v>
      </c>
      <c r="R4051" t="str">
        <f>IFERROR(_xlfn.XLOOKUP(A4050, tblCustomers[CustomerID], tblCustomers[CustomerName]), "Not Found")</f>
        <v>Not Found</v>
      </c>
      <c r="S4051" t="str">
        <f>IF(tblOrders[[#This Row],[Sales]]&gt;1000000,"High Value","Standard")</f>
        <v>Standard</v>
      </c>
      <c r="T4051" t="str">
        <f>_xlfn.XLOOKUP(tblOrders[[#This Row],[ProductID]], tblProducts[ProductID], tblProducts[ProductName])</f>
        <v>Product 27</v>
      </c>
      <c r="U4051">
        <f>_xlfn.XLOOKUP(tblOrders[[#This Row],[SalesRepID]], tblSalesreps[RepID], tblSalesreps[Target])</f>
        <v>14265630</v>
      </c>
    </row>
    <row r="4052" spans="1:21">
      <c r="A4052" t="s">
        <v>4849</v>
      </c>
      <c r="B4052" s="7" t="s">
        <v>879</v>
      </c>
      <c r="C4052" t="s">
        <v>537</v>
      </c>
      <c r="D4052" t="s">
        <v>377</v>
      </c>
      <c r="E4052" t="s">
        <v>25</v>
      </c>
      <c r="F4052" t="s">
        <v>51</v>
      </c>
      <c r="G4052">
        <v>3</v>
      </c>
      <c r="H4052">
        <v>0.1</v>
      </c>
      <c r="I4052" s="2">
        <v>311029.2</v>
      </c>
      <c r="J4052" t="str">
        <f>_xlfn.XLOOKUP(tblOrders[[#This Row],[CustomerID]], tblCustomers[CustomerID], tblCustomers[CustomerName])</f>
        <v>Customer 108</v>
      </c>
      <c r="K4052" t="str">
        <f>_xlfn.XLOOKUP(tblOrders[[#This Row],[CustomerID]], tblCustomers[CustomerID], tblCustomers[Segment])</f>
        <v>Corporate</v>
      </c>
      <c r="L4052" t="str">
        <f>_xlfn.XLOOKUP(tblOrders[[#This Row],[ProductID]], tblProducts[ProductID], tblProducts[Category])</f>
        <v>Home</v>
      </c>
      <c r="M4052">
        <f>_xlfn.XLOOKUP(tblOrders[[#This Row],[ProductID]], tblProducts[ProductID], tblProducts[CostPrice])</f>
        <v>38053</v>
      </c>
      <c r="N4052">
        <f>tblOrders[[#This Row],[Sales]]-(tblOrders[[#This Row],[CostPrice]]*tblOrders[[#This Row],[Quantity]])</f>
        <v>196870.2</v>
      </c>
      <c r="O4052" t="str">
        <f>TEXT(tblOrders[[#This Row],[Date]],"mmm-yyyy")</f>
        <v>Jan-2025</v>
      </c>
      <c r="P4052" t="str">
        <f>_xlfn.XLOOKUP(tblOrders[[#This Row],[OrderID]], tblReturns[OrderID], tblReturns[Returned])</f>
        <v>No</v>
      </c>
      <c r="Q4052" t="str">
        <f>_xlfn.XLOOKUP(tblOrders[[#This Row],[OrderID]], tblShipping[OrderID], tblShipping[ShipMode])</f>
        <v>Express</v>
      </c>
      <c r="R4052" t="str">
        <f>IFERROR(_xlfn.XLOOKUP(A4051, tblCustomers[CustomerID], tblCustomers[CustomerName]), "Not Found")</f>
        <v>Not Found</v>
      </c>
      <c r="S4052" t="str">
        <f>IF(tblOrders[[#This Row],[Sales]]&gt;1000000,"High Value","Standard")</f>
        <v>Standard</v>
      </c>
      <c r="T4052" t="str">
        <f>_xlfn.XLOOKUP(tblOrders[[#This Row],[ProductID]], tblProducts[ProductID], tblProducts[ProductName])</f>
        <v>Product 82</v>
      </c>
      <c r="U4052">
        <f>_xlfn.XLOOKUP(tblOrders[[#This Row],[SalesRepID]], tblSalesreps[RepID], tblSalesreps[Target])</f>
        <v>7094914</v>
      </c>
    </row>
    <row r="4053" spans="1:21">
      <c r="A4053" t="s">
        <v>4850</v>
      </c>
      <c r="B4053" s="7" t="s">
        <v>988</v>
      </c>
      <c r="C4053" t="s">
        <v>264</v>
      </c>
      <c r="D4053" t="s">
        <v>118</v>
      </c>
      <c r="E4053" t="s">
        <v>186</v>
      </c>
      <c r="F4053" t="s">
        <v>14</v>
      </c>
      <c r="G4053">
        <v>4</v>
      </c>
      <c r="H4053">
        <v>0.05</v>
      </c>
      <c r="I4053" s="2">
        <v>164855.4</v>
      </c>
      <c r="J4053" t="str">
        <f>_xlfn.XLOOKUP(tblOrders[[#This Row],[CustomerID]], tblCustomers[CustomerID], tblCustomers[CustomerName])</f>
        <v>Customer 15</v>
      </c>
      <c r="K4053" t="str">
        <f>_xlfn.XLOOKUP(tblOrders[[#This Row],[CustomerID]], tblCustomers[CustomerID], tblCustomers[Segment])</f>
        <v>Consumer</v>
      </c>
      <c r="L4053" t="str">
        <f>_xlfn.XLOOKUP(tblOrders[[#This Row],[ProductID]], tblProducts[ProductID], tblProducts[Category])</f>
        <v>Home</v>
      </c>
      <c r="M4053">
        <f>_xlfn.XLOOKUP(tblOrders[[#This Row],[ProductID]], tblProducts[ProductID], tblProducts[CostPrice])</f>
        <v>78122</v>
      </c>
      <c r="N4053">
        <f>tblOrders[[#This Row],[Sales]]-(tblOrders[[#This Row],[CostPrice]]*tblOrders[[#This Row],[Quantity]])</f>
        <v>-147632.6</v>
      </c>
      <c r="O4053" t="str">
        <f>TEXT(tblOrders[[#This Row],[Date]],"mmm-yyyy")</f>
        <v>Jan-2025</v>
      </c>
      <c r="P4053" t="str">
        <f>_xlfn.XLOOKUP(tblOrders[[#This Row],[OrderID]], tblReturns[OrderID], tblReturns[Returned])</f>
        <v>No</v>
      </c>
      <c r="Q4053" t="str">
        <f>_xlfn.XLOOKUP(tblOrders[[#This Row],[OrderID]], tblShipping[OrderID], tblShipping[ShipMode])</f>
        <v>Express</v>
      </c>
      <c r="R4053" t="str">
        <f>IFERROR(_xlfn.XLOOKUP(A4052, tblCustomers[CustomerID], tblCustomers[CustomerName]), "Not Found")</f>
        <v>Not Found</v>
      </c>
      <c r="S4053" t="str">
        <f>IF(tblOrders[[#This Row],[Sales]]&gt;1000000,"High Value","Standard")</f>
        <v>Standard</v>
      </c>
      <c r="T4053" t="str">
        <f>_xlfn.XLOOKUP(tblOrders[[#This Row],[ProductID]], tblProducts[ProductID], tblProducts[ProductName])</f>
        <v>Product 59</v>
      </c>
      <c r="U4053">
        <f>_xlfn.XLOOKUP(tblOrders[[#This Row],[SalesRepID]], tblSalesreps[RepID], tblSalesreps[Target])</f>
        <v>15141830</v>
      </c>
    </row>
    <row r="4054" spans="1:21">
      <c r="A4054" t="s">
        <v>4851</v>
      </c>
      <c r="B4054" s="7" t="s">
        <v>1050</v>
      </c>
      <c r="C4054" t="s">
        <v>501</v>
      </c>
      <c r="D4054" t="s">
        <v>543</v>
      </c>
      <c r="E4054" t="s">
        <v>45</v>
      </c>
      <c r="F4054" t="s">
        <v>51</v>
      </c>
      <c r="G4054">
        <v>4</v>
      </c>
      <c r="H4054">
        <v>0</v>
      </c>
      <c r="I4054" s="2">
        <v>258984</v>
      </c>
      <c r="J4054" t="str">
        <f>_xlfn.XLOOKUP(tblOrders[[#This Row],[CustomerID]], tblCustomers[CustomerID], tblCustomers[CustomerName])</f>
        <v>Customer 265</v>
      </c>
      <c r="K4054" t="str">
        <f>_xlfn.XLOOKUP(tblOrders[[#This Row],[CustomerID]], tblCustomers[CustomerID], tblCustomers[Segment])</f>
        <v>SME</v>
      </c>
      <c r="L4054" t="str">
        <f>_xlfn.XLOOKUP(tblOrders[[#This Row],[ProductID]], tblProducts[ProductID], tblProducts[Category])</f>
        <v>Furniture</v>
      </c>
      <c r="M4054">
        <f>_xlfn.XLOOKUP(tblOrders[[#This Row],[ProductID]], tblProducts[ProductID], tblProducts[CostPrice])</f>
        <v>29153</v>
      </c>
      <c r="N4054">
        <f>tblOrders[[#This Row],[Sales]]-(tblOrders[[#This Row],[CostPrice]]*tblOrders[[#This Row],[Quantity]])</f>
        <v>142372</v>
      </c>
      <c r="O4054" t="str">
        <f>TEXT(tblOrders[[#This Row],[Date]],"mmm-yyyy")</f>
        <v>May-2025</v>
      </c>
      <c r="P4054" t="str">
        <f>_xlfn.XLOOKUP(tblOrders[[#This Row],[OrderID]], tblReturns[OrderID], tblReturns[Returned])</f>
        <v>No</v>
      </c>
      <c r="Q4054" t="str">
        <f>_xlfn.XLOOKUP(tblOrders[[#This Row],[OrderID]], tblShipping[OrderID], tblShipping[ShipMode])</f>
        <v>Pickup</v>
      </c>
      <c r="R4054" t="str">
        <f>IFERROR(_xlfn.XLOOKUP(A4053, tblCustomers[CustomerID], tblCustomers[CustomerName]), "Not Found")</f>
        <v>Not Found</v>
      </c>
      <c r="S4054" t="str">
        <f>IF(tblOrders[[#This Row],[Sales]]&gt;1000000,"High Value","Standard")</f>
        <v>Standard</v>
      </c>
      <c r="T4054" t="str">
        <f>_xlfn.XLOOKUP(tblOrders[[#This Row],[ProductID]], tblProducts[ProductID], tblProducts[ProductName])</f>
        <v>Product 16</v>
      </c>
      <c r="U4054">
        <f>_xlfn.XLOOKUP(tblOrders[[#This Row],[SalesRepID]], tblSalesreps[RepID], tblSalesreps[Target])</f>
        <v>11319839</v>
      </c>
    </row>
    <row r="4055" spans="1:21">
      <c r="A4055" t="s">
        <v>4852</v>
      </c>
      <c r="B4055" s="7" t="s">
        <v>671</v>
      </c>
      <c r="C4055" t="s">
        <v>1279</v>
      </c>
      <c r="D4055" t="s">
        <v>265</v>
      </c>
      <c r="E4055" t="s">
        <v>69</v>
      </c>
      <c r="F4055" t="s">
        <v>88</v>
      </c>
      <c r="G4055">
        <v>4</v>
      </c>
      <c r="H4055">
        <v>0.05</v>
      </c>
      <c r="I4055" s="2">
        <v>220050.4</v>
      </c>
      <c r="J4055" t="str">
        <f>_xlfn.XLOOKUP(tblOrders[[#This Row],[CustomerID]], tblCustomers[CustomerID], tblCustomers[CustomerName])</f>
        <v>Customer 210</v>
      </c>
      <c r="K4055" t="str">
        <f>_xlfn.XLOOKUP(tblOrders[[#This Row],[CustomerID]], tblCustomers[CustomerID], tblCustomers[Segment])</f>
        <v>Corporate</v>
      </c>
      <c r="L4055" t="str">
        <f>_xlfn.XLOOKUP(tblOrders[[#This Row],[ProductID]], tblProducts[ProductID], tblProducts[Category])</f>
        <v>Home</v>
      </c>
      <c r="M4055">
        <f>_xlfn.XLOOKUP(tblOrders[[#This Row],[ProductID]], tblProducts[ProductID], tblProducts[CostPrice])</f>
        <v>33642</v>
      </c>
      <c r="N4055">
        <f>tblOrders[[#This Row],[Sales]]-(tblOrders[[#This Row],[CostPrice]]*tblOrders[[#This Row],[Quantity]])</f>
        <v>85482.4</v>
      </c>
      <c r="O4055" t="str">
        <f>TEXT(tblOrders[[#This Row],[Date]],"mmm-yyyy")</f>
        <v>Aug-2025</v>
      </c>
      <c r="P4055" t="str">
        <f>_xlfn.XLOOKUP(tblOrders[[#This Row],[OrderID]], tblReturns[OrderID], tblReturns[Returned])</f>
        <v>No</v>
      </c>
      <c r="Q4055" t="str">
        <f>_xlfn.XLOOKUP(tblOrders[[#This Row],[OrderID]], tblShipping[OrderID], tblShipping[ShipMode])</f>
        <v>Express</v>
      </c>
      <c r="R4055" t="str">
        <f>IFERROR(_xlfn.XLOOKUP(A4054, tblCustomers[CustomerID], tblCustomers[CustomerName]), "Not Found")</f>
        <v>Not Found</v>
      </c>
      <c r="S4055" t="str">
        <f>IF(tblOrders[[#This Row],[Sales]]&gt;1000000,"High Value","Standard")</f>
        <v>Standard</v>
      </c>
      <c r="T4055" t="str">
        <f>_xlfn.XLOOKUP(tblOrders[[#This Row],[ProductID]], tblProducts[ProductID], tblProducts[ProductName])</f>
        <v>Product 17</v>
      </c>
      <c r="U4055">
        <f>_xlfn.XLOOKUP(tblOrders[[#This Row],[SalesRepID]], tblSalesreps[RepID], tblSalesreps[Target])</f>
        <v>19473459</v>
      </c>
    </row>
    <row r="4056" spans="1:21">
      <c r="A4056" t="s">
        <v>4853</v>
      </c>
      <c r="B4056" s="7" t="s">
        <v>493</v>
      </c>
      <c r="C4056" t="s">
        <v>294</v>
      </c>
      <c r="D4056" t="s">
        <v>92</v>
      </c>
      <c r="E4056" t="s">
        <v>13</v>
      </c>
      <c r="F4056" t="s">
        <v>20</v>
      </c>
      <c r="G4056">
        <v>9</v>
      </c>
      <c r="H4056">
        <v>0.2</v>
      </c>
      <c r="I4056" s="2">
        <v>449236.8</v>
      </c>
      <c r="J4056" t="str">
        <f>_xlfn.XLOOKUP(tblOrders[[#This Row],[CustomerID]], tblCustomers[CustomerID], tblCustomers[CustomerName])</f>
        <v>Customer 284</v>
      </c>
      <c r="K4056" t="str">
        <f>_xlfn.XLOOKUP(tblOrders[[#This Row],[CustomerID]], tblCustomers[CustomerID], tblCustomers[Segment])</f>
        <v>SME</v>
      </c>
      <c r="L4056" t="str">
        <f>_xlfn.XLOOKUP(tblOrders[[#This Row],[ProductID]], tblProducts[ProductID], tblProducts[Category])</f>
        <v>Home</v>
      </c>
      <c r="M4056">
        <f>_xlfn.XLOOKUP(tblOrders[[#This Row],[ProductID]], tblProducts[ProductID], tblProducts[CostPrice])</f>
        <v>65463</v>
      </c>
      <c r="N4056">
        <f>tblOrders[[#This Row],[Sales]]-(tblOrders[[#This Row],[CostPrice]]*tblOrders[[#This Row],[Quantity]])</f>
        <v>-139930.20000000001</v>
      </c>
      <c r="O4056" t="str">
        <f>TEXT(tblOrders[[#This Row],[Date]],"mmm-yyyy")</f>
        <v>Jul-2025</v>
      </c>
      <c r="P4056" t="str">
        <f>_xlfn.XLOOKUP(tblOrders[[#This Row],[OrderID]], tblReturns[OrderID], tblReturns[Returned])</f>
        <v>No</v>
      </c>
      <c r="Q4056" t="str">
        <f>_xlfn.XLOOKUP(tblOrders[[#This Row],[OrderID]], tblShipping[OrderID], tblShipping[ShipMode])</f>
        <v>Express</v>
      </c>
      <c r="R4056" t="str">
        <f>IFERROR(_xlfn.XLOOKUP(A4055, tblCustomers[CustomerID], tblCustomers[CustomerName]), "Not Found")</f>
        <v>Not Found</v>
      </c>
      <c r="S4056" t="str">
        <f>IF(tblOrders[[#This Row],[Sales]]&gt;1000000,"High Value","Standard")</f>
        <v>Standard</v>
      </c>
      <c r="T4056" t="str">
        <f>_xlfn.XLOOKUP(tblOrders[[#This Row],[ProductID]], tblProducts[ProductID], tblProducts[ProductName])</f>
        <v>Product 32</v>
      </c>
      <c r="U4056">
        <f>_xlfn.XLOOKUP(tblOrders[[#This Row],[SalesRepID]], tblSalesreps[RepID], tblSalesreps[Target])</f>
        <v>11852878</v>
      </c>
    </row>
    <row r="4057" spans="1:21">
      <c r="A4057" t="s">
        <v>4854</v>
      </c>
      <c r="B4057" s="7" t="s">
        <v>1618</v>
      </c>
      <c r="C4057" t="s">
        <v>1897</v>
      </c>
      <c r="D4057" t="s">
        <v>174</v>
      </c>
      <c r="E4057" t="s">
        <v>197</v>
      </c>
      <c r="F4057" t="s">
        <v>14</v>
      </c>
      <c r="G4057">
        <v>5</v>
      </c>
      <c r="H4057">
        <v>0.15</v>
      </c>
      <c r="I4057" s="2">
        <v>267915.75</v>
      </c>
      <c r="J4057" t="str">
        <f>_xlfn.XLOOKUP(tblOrders[[#This Row],[CustomerID]], tblCustomers[CustomerID], tblCustomers[CustomerName])</f>
        <v>Customer 75</v>
      </c>
      <c r="K4057" t="str">
        <f>_xlfn.XLOOKUP(tblOrders[[#This Row],[CustomerID]], tblCustomers[CustomerID], tblCustomers[Segment])</f>
        <v>SME</v>
      </c>
      <c r="L4057" t="str">
        <f>_xlfn.XLOOKUP(tblOrders[[#This Row],[ProductID]], tblProducts[ProductID], tblProducts[Category])</f>
        <v>Home</v>
      </c>
      <c r="M4057">
        <f>_xlfn.XLOOKUP(tblOrders[[#This Row],[ProductID]], tblProducts[ProductID], tblProducts[CostPrice])</f>
        <v>62348</v>
      </c>
      <c r="N4057">
        <f>tblOrders[[#This Row],[Sales]]-(tblOrders[[#This Row],[CostPrice]]*tblOrders[[#This Row],[Quantity]])</f>
        <v>-43824.25</v>
      </c>
      <c r="O4057" t="str">
        <f>TEXT(tblOrders[[#This Row],[Date]],"mmm-yyyy")</f>
        <v>Apr-2025</v>
      </c>
      <c r="P4057" t="str">
        <f>_xlfn.XLOOKUP(tblOrders[[#This Row],[OrderID]], tblReturns[OrderID], tblReturns[Returned])</f>
        <v>No</v>
      </c>
      <c r="Q4057" t="str">
        <f>_xlfn.XLOOKUP(tblOrders[[#This Row],[OrderID]], tblShipping[OrderID], tblShipping[ShipMode])</f>
        <v>Express</v>
      </c>
      <c r="R4057" t="str">
        <f>IFERROR(_xlfn.XLOOKUP(A4056, tblCustomers[CustomerID], tblCustomers[CustomerName]), "Not Found")</f>
        <v>Not Found</v>
      </c>
      <c r="S4057" t="str">
        <f>IF(tblOrders[[#This Row],[Sales]]&gt;1000000,"High Value","Standard")</f>
        <v>Standard</v>
      </c>
      <c r="T4057" t="str">
        <f>_xlfn.XLOOKUP(tblOrders[[#This Row],[ProductID]], tblProducts[ProductID], tblProducts[ProductName])</f>
        <v>Product 64</v>
      </c>
      <c r="U4057">
        <f>_xlfn.XLOOKUP(tblOrders[[#This Row],[SalesRepID]], tblSalesreps[RepID], tblSalesreps[Target])</f>
        <v>19562258</v>
      </c>
    </row>
    <row r="4058" spans="1:21">
      <c r="A4058" t="s">
        <v>4855</v>
      </c>
      <c r="B4058" s="7" t="s">
        <v>869</v>
      </c>
      <c r="C4058" t="s">
        <v>347</v>
      </c>
      <c r="D4058" t="s">
        <v>546</v>
      </c>
      <c r="E4058" t="s">
        <v>45</v>
      </c>
      <c r="F4058" t="s">
        <v>20</v>
      </c>
      <c r="G4058">
        <v>2</v>
      </c>
      <c r="H4058">
        <v>0.15</v>
      </c>
      <c r="I4058" s="2">
        <v>206869.6</v>
      </c>
      <c r="J4058" t="str">
        <f>_xlfn.XLOOKUP(tblOrders[[#This Row],[CustomerID]], tblCustomers[CustomerID], tblCustomers[CustomerName])</f>
        <v>Customer 58</v>
      </c>
      <c r="K4058" t="str">
        <f>_xlfn.XLOOKUP(tblOrders[[#This Row],[CustomerID]], tblCustomers[CustomerID], tblCustomers[Segment])</f>
        <v>SME</v>
      </c>
      <c r="L4058" t="str">
        <f>_xlfn.XLOOKUP(tblOrders[[#This Row],[ProductID]], tblProducts[ProductID], tblProducts[Category])</f>
        <v>Home</v>
      </c>
      <c r="M4058">
        <f>_xlfn.XLOOKUP(tblOrders[[#This Row],[ProductID]], tblProducts[ProductID], tblProducts[CostPrice])</f>
        <v>51783</v>
      </c>
      <c r="N4058">
        <f>tblOrders[[#This Row],[Sales]]-(tblOrders[[#This Row],[CostPrice]]*tblOrders[[#This Row],[Quantity]])</f>
        <v>103303.6</v>
      </c>
      <c r="O4058" t="str">
        <f>TEXT(tblOrders[[#This Row],[Date]],"mmm-yyyy")</f>
        <v>Nov-2025</v>
      </c>
      <c r="P4058" t="str">
        <f>_xlfn.XLOOKUP(tblOrders[[#This Row],[OrderID]], tblReturns[OrderID], tblReturns[Returned])</f>
        <v>Yes</v>
      </c>
      <c r="Q4058" t="str">
        <f>_xlfn.XLOOKUP(tblOrders[[#This Row],[OrderID]], tblShipping[OrderID], tblShipping[ShipMode])</f>
        <v>Express</v>
      </c>
      <c r="R4058" t="str">
        <f>IFERROR(_xlfn.XLOOKUP(A4057, tblCustomers[CustomerID], tblCustomers[CustomerName]), "Not Found")</f>
        <v>Not Found</v>
      </c>
      <c r="S4058" t="str">
        <f>IF(tblOrders[[#This Row],[Sales]]&gt;1000000,"High Value","Standard")</f>
        <v>Standard</v>
      </c>
      <c r="T4058" t="str">
        <f>_xlfn.XLOOKUP(tblOrders[[#This Row],[ProductID]], tblProducts[ProductID], tblProducts[ProductName])</f>
        <v>Product 14</v>
      </c>
      <c r="U4058">
        <f>_xlfn.XLOOKUP(tblOrders[[#This Row],[SalesRepID]], tblSalesreps[RepID], tblSalesreps[Target])</f>
        <v>11319839</v>
      </c>
    </row>
    <row r="4059" spans="1:21">
      <c r="A4059" t="s">
        <v>4856</v>
      </c>
      <c r="B4059" s="7" t="s">
        <v>1005</v>
      </c>
      <c r="C4059" t="s">
        <v>476</v>
      </c>
      <c r="D4059" t="s">
        <v>352</v>
      </c>
      <c r="E4059" t="s">
        <v>202</v>
      </c>
      <c r="F4059" t="s">
        <v>20</v>
      </c>
      <c r="G4059">
        <v>4</v>
      </c>
      <c r="H4059">
        <v>0.05</v>
      </c>
      <c r="I4059" s="2">
        <v>420261</v>
      </c>
      <c r="J4059" t="str">
        <f>_xlfn.XLOOKUP(tblOrders[[#This Row],[CustomerID]], tblCustomers[CustomerID], tblCustomers[CustomerName])</f>
        <v>Customer 142</v>
      </c>
      <c r="K4059" t="str">
        <f>_xlfn.XLOOKUP(tblOrders[[#This Row],[CustomerID]], tblCustomers[CustomerID], tblCustomers[Segment])</f>
        <v>Consumer</v>
      </c>
      <c r="L4059" t="str">
        <f>_xlfn.XLOOKUP(tblOrders[[#This Row],[ProductID]], tblProducts[ProductID], tblProducts[Category])</f>
        <v>Electronics</v>
      </c>
      <c r="M4059">
        <f>_xlfn.XLOOKUP(tblOrders[[#This Row],[ProductID]], tblProducts[ProductID], tblProducts[CostPrice])</f>
        <v>58522</v>
      </c>
      <c r="N4059">
        <f>tblOrders[[#This Row],[Sales]]-(tblOrders[[#This Row],[CostPrice]]*tblOrders[[#This Row],[Quantity]])</f>
        <v>186173</v>
      </c>
      <c r="O4059" t="str">
        <f>TEXT(tblOrders[[#This Row],[Date]],"mmm-yyyy")</f>
        <v>Sep-2025</v>
      </c>
      <c r="P4059" t="str">
        <f>_xlfn.XLOOKUP(tblOrders[[#This Row],[OrderID]], tblReturns[OrderID], tblReturns[Returned])</f>
        <v>No</v>
      </c>
      <c r="Q4059" t="str">
        <f>_xlfn.XLOOKUP(tblOrders[[#This Row],[OrderID]], tblShipping[OrderID], tblShipping[ShipMode])</f>
        <v>Express</v>
      </c>
      <c r="R4059" t="str">
        <f>IFERROR(_xlfn.XLOOKUP(A4058, tblCustomers[CustomerID], tblCustomers[CustomerName]), "Not Found")</f>
        <v>Not Found</v>
      </c>
      <c r="S4059" t="str">
        <f>IF(tblOrders[[#This Row],[Sales]]&gt;1000000,"High Value","Standard")</f>
        <v>Standard</v>
      </c>
      <c r="T4059" t="str">
        <f>_xlfn.XLOOKUP(tblOrders[[#This Row],[ProductID]], tblProducts[ProductID], tblProducts[ProductName])</f>
        <v>Product 60</v>
      </c>
      <c r="U4059">
        <f>_xlfn.XLOOKUP(tblOrders[[#This Row],[SalesRepID]], tblSalesreps[RepID], tblSalesreps[Target])</f>
        <v>10652665</v>
      </c>
    </row>
    <row r="4060" spans="1:21">
      <c r="A4060" t="s">
        <v>4857</v>
      </c>
      <c r="B4060" s="7" t="s">
        <v>809</v>
      </c>
      <c r="C4060" t="s">
        <v>828</v>
      </c>
      <c r="D4060" t="s">
        <v>164</v>
      </c>
      <c r="E4060" t="s">
        <v>105</v>
      </c>
      <c r="F4060" t="s">
        <v>20</v>
      </c>
      <c r="G4060">
        <v>4</v>
      </c>
      <c r="H4060">
        <v>0</v>
      </c>
      <c r="I4060" s="2">
        <v>117320</v>
      </c>
      <c r="J4060" t="str">
        <f>_xlfn.XLOOKUP(tblOrders[[#This Row],[CustomerID]], tblCustomers[CustomerID], tblCustomers[CustomerName])</f>
        <v>Customer 39</v>
      </c>
      <c r="K4060" t="str">
        <f>_xlfn.XLOOKUP(tblOrders[[#This Row],[CustomerID]], tblCustomers[CustomerID], tblCustomers[Segment])</f>
        <v>Corporate</v>
      </c>
      <c r="L4060" t="str">
        <f>_xlfn.XLOOKUP(tblOrders[[#This Row],[ProductID]], tblProducts[ProductID], tblProducts[Category])</f>
        <v>Electronics</v>
      </c>
      <c r="M4060">
        <f>_xlfn.XLOOKUP(tblOrders[[#This Row],[ProductID]], tblProducts[ProductID], tblProducts[CostPrice])</f>
        <v>44535</v>
      </c>
      <c r="N4060">
        <f>tblOrders[[#This Row],[Sales]]-(tblOrders[[#This Row],[CostPrice]]*tblOrders[[#This Row],[Quantity]])</f>
        <v>-60820</v>
      </c>
      <c r="O4060" t="str">
        <f>TEXT(tblOrders[[#This Row],[Date]],"mmm-yyyy")</f>
        <v>Mar-2025</v>
      </c>
      <c r="P4060" t="str">
        <f>_xlfn.XLOOKUP(tblOrders[[#This Row],[OrderID]], tblReturns[OrderID], tblReturns[Returned])</f>
        <v>Yes</v>
      </c>
      <c r="Q4060" t="str">
        <f>_xlfn.XLOOKUP(tblOrders[[#This Row],[OrderID]], tblShipping[OrderID], tblShipping[ShipMode])</f>
        <v>Pickup</v>
      </c>
      <c r="R4060" t="str">
        <f>IFERROR(_xlfn.XLOOKUP(A4059, tblCustomers[CustomerID], tblCustomers[CustomerName]), "Not Found")</f>
        <v>Not Found</v>
      </c>
      <c r="S4060" t="str">
        <f>IF(tblOrders[[#This Row],[Sales]]&gt;1000000,"High Value","Standard")</f>
        <v>Standard</v>
      </c>
      <c r="T4060" t="str">
        <f>_xlfn.XLOOKUP(tblOrders[[#This Row],[ProductID]], tblProducts[ProductID], tblProducts[ProductName])</f>
        <v>Product 71</v>
      </c>
      <c r="U4060">
        <f>_xlfn.XLOOKUP(tblOrders[[#This Row],[SalesRepID]], tblSalesreps[RepID], tblSalesreps[Target])</f>
        <v>8698154</v>
      </c>
    </row>
    <row r="4061" spans="1:21">
      <c r="A4061" t="s">
        <v>4858</v>
      </c>
      <c r="B4061" s="7" t="s">
        <v>913</v>
      </c>
      <c r="C4061" t="s">
        <v>1023</v>
      </c>
      <c r="D4061" t="s">
        <v>430</v>
      </c>
      <c r="E4061" t="s">
        <v>210</v>
      </c>
      <c r="F4061" t="s">
        <v>14</v>
      </c>
      <c r="G4061">
        <v>3</v>
      </c>
      <c r="H4061">
        <v>0.15</v>
      </c>
      <c r="I4061" s="2">
        <v>226641.45</v>
      </c>
      <c r="J4061" t="str">
        <f>_xlfn.XLOOKUP(tblOrders[[#This Row],[CustomerID]], tblCustomers[CustomerID], tblCustomers[CustomerName])</f>
        <v>Customer 200</v>
      </c>
      <c r="K4061" t="str">
        <f>_xlfn.XLOOKUP(tblOrders[[#This Row],[CustomerID]], tblCustomers[CustomerID], tblCustomers[Segment])</f>
        <v>Consumer</v>
      </c>
      <c r="L4061" t="str">
        <f>_xlfn.XLOOKUP(tblOrders[[#This Row],[ProductID]], tblProducts[ProductID], tblProducts[Category])</f>
        <v>Office</v>
      </c>
      <c r="M4061">
        <f>_xlfn.XLOOKUP(tblOrders[[#This Row],[ProductID]], tblProducts[ProductID], tblProducts[CostPrice])</f>
        <v>7566</v>
      </c>
      <c r="N4061">
        <f>tblOrders[[#This Row],[Sales]]-(tblOrders[[#This Row],[CostPrice]]*tblOrders[[#This Row],[Quantity]])</f>
        <v>203943.45</v>
      </c>
      <c r="O4061" t="str">
        <f>TEXT(tblOrders[[#This Row],[Date]],"mmm-yyyy")</f>
        <v>May-2025</v>
      </c>
      <c r="P4061" t="str">
        <f>_xlfn.XLOOKUP(tblOrders[[#This Row],[OrderID]], tblReturns[OrderID], tblReturns[Returned])</f>
        <v>No</v>
      </c>
      <c r="Q4061" t="str">
        <f>_xlfn.XLOOKUP(tblOrders[[#This Row],[OrderID]], tblShipping[OrderID], tblShipping[ShipMode])</f>
        <v>Standard</v>
      </c>
      <c r="R4061" t="str">
        <f>IFERROR(_xlfn.XLOOKUP(A4060, tblCustomers[CustomerID], tblCustomers[CustomerName]), "Not Found")</f>
        <v>Not Found</v>
      </c>
      <c r="S4061" t="str">
        <f>IF(tblOrders[[#This Row],[Sales]]&gt;1000000,"High Value","Standard")</f>
        <v>Standard</v>
      </c>
      <c r="T4061" t="str">
        <f>_xlfn.XLOOKUP(tblOrders[[#This Row],[ProductID]], tblProducts[ProductID], tblProducts[ProductName])</f>
        <v>Product 85</v>
      </c>
      <c r="U4061">
        <f>_xlfn.XLOOKUP(tblOrders[[#This Row],[SalesRepID]], tblSalesreps[RepID], tblSalesreps[Target])</f>
        <v>19336654</v>
      </c>
    </row>
    <row r="4062" spans="1:21">
      <c r="A4062" t="s">
        <v>4859</v>
      </c>
      <c r="B4062" s="7" t="s">
        <v>250</v>
      </c>
      <c r="C4062" t="s">
        <v>916</v>
      </c>
      <c r="D4062" t="s">
        <v>39</v>
      </c>
      <c r="E4062" t="s">
        <v>119</v>
      </c>
      <c r="F4062" t="s">
        <v>26</v>
      </c>
      <c r="G4062">
        <v>5</v>
      </c>
      <c r="H4062">
        <v>0.05</v>
      </c>
      <c r="I4062" s="2">
        <v>38494</v>
      </c>
      <c r="J4062" t="str">
        <f>_xlfn.XLOOKUP(tblOrders[[#This Row],[CustomerID]], tblCustomers[CustomerID], tblCustomers[CustomerName])</f>
        <v>Customer 60</v>
      </c>
      <c r="K4062" t="str">
        <f>_xlfn.XLOOKUP(tblOrders[[#This Row],[CustomerID]], tblCustomers[CustomerID], tblCustomers[Segment])</f>
        <v>Consumer</v>
      </c>
      <c r="L4062" t="str">
        <f>_xlfn.XLOOKUP(tblOrders[[#This Row],[ProductID]], tblProducts[ProductID], tblProducts[Category])</f>
        <v>Office</v>
      </c>
      <c r="M4062">
        <f>_xlfn.XLOOKUP(tblOrders[[#This Row],[ProductID]], tblProducts[ProductID], tblProducts[CostPrice])</f>
        <v>63926</v>
      </c>
      <c r="N4062">
        <f>tblOrders[[#This Row],[Sales]]-(tblOrders[[#This Row],[CostPrice]]*tblOrders[[#This Row],[Quantity]])</f>
        <v>-281136</v>
      </c>
      <c r="O4062" t="str">
        <f>TEXT(tblOrders[[#This Row],[Date]],"mmm-yyyy")</f>
        <v>Jul-2025</v>
      </c>
      <c r="P4062" t="str">
        <f>_xlfn.XLOOKUP(tblOrders[[#This Row],[OrderID]], tblReturns[OrderID], tblReturns[Returned])</f>
        <v>No</v>
      </c>
      <c r="Q4062" t="str">
        <f>_xlfn.XLOOKUP(tblOrders[[#This Row],[OrderID]], tblShipping[OrderID], tblShipping[ShipMode])</f>
        <v>Standard</v>
      </c>
      <c r="R4062" t="str">
        <f>IFERROR(_xlfn.XLOOKUP(A4061, tblCustomers[CustomerID], tblCustomers[CustomerName]), "Not Found")</f>
        <v>Not Found</v>
      </c>
      <c r="S4062" t="str">
        <f>IF(tblOrders[[#This Row],[Sales]]&gt;1000000,"High Value","Standard")</f>
        <v>Standard</v>
      </c>
      <c r="T4062" t="str">
        <f>_xlfn.XLOOKUP(tblOrders[[#This Row],[ProductID]], tblProducts[ProductID], tblProducts[ProductName])</f>
        <v>Product 4</v>
      </c>
      <c r="U4062">
        <f>_xlfn.XLOOKUP(tblOrders[[#This Row],[SalesRepID]], tblSalesreps[RepID], tblSalesreps[Target])</f>
        <v>5886694</v>
      </c>
    </row>
    <row r="4063" spans="1:21">
      <c r="A4063" t="s">
        <v>4860</v>
      </c>
      <c r="B4063" s="7" t="s">
        <v>1031</v>
      </c>
      <c r="C4063" t="s">
        <v>993</v>
      </c>
      <c r="D4063" t="s">
        <v>223</v>
      </c>
      <c r="E4063" t="s">
        <v>45</v>
      </c>
      <c r="F4063" t="s">
        <v>20</v>
      </c>
      <c r="G4063">
        <v>3</v>
      </c>
      <c r="H4063">
        <v>0.05</v>
      </c>
      <c r="I4063" s="2">
        <v>336650.55</v>
      </c>
      <c r="J4063" t="str">
        <f>_xlfn.XLOOKUP(tblOrders[[#This Row],[CustomerID]], tblCustomers[CustomerID], tblCustomers[CustomerName])</f>
        <v>Customer 136</v>
      </c>
      <c r="K4063" t="str">
        <f>_xlfn.XLOOKUP(tblOrders[[#This Row],[CustomerID]], tblCustomers[CustomerID], tblCustomers[Segment])</f>
        <v>Corporate</v>
      </c>
      <c r="L4063" t="str">
        <f>_xlfn.XLOOKUP(tblOrders[[#This Row],[ProductID]], tblProducts[ProductID], tblProducts[Category])</f>
        <v>Office</v>
      </c>
      <c r="M4063">
        <f>_xlfn.XLOOKUP(tblOrders[[#This Row],[ProductID]], tblProducts[ProductID], tblProducts[CostPrice])</f>
        <v>66106</v>
      </c>
      <c r="N4063">
        <f>tblOrders[[#This Row],[Sales]]-(tblOrders[[#This Row],[CostPrice]]*tblOrders[[#This Row],[Quantity]])</f>
        <v>138332.54999999999</v>
      </c>
      <c r="O4063" t="str">
        <f>TEXT(tblOrders[[#This Row],[Date]],"mmm-yyyy")</f>
        <v>Aug-2025</v>
      </c>
      <c r="P4063" t="str">
        <f>_xlfn.XLOOKUP(tblOrders[[#This Row],[OrderID]], tblReturns[OrderID], tblReturns[Returned])</f>
        <v>No</v>
      </c>
      <c r="Q4063" t="str">
        <f>_xlfn.XLOOKUP(tblOrders[[#This Row],[OrderID]], tblShipping[OrderID], tblShipping[ShipMode])</f>
        <v>Standard</v>
      </c>
      <c r="R4063" t="str">
        <f>IFERROR(_xlfn.XLOOKUP(A4062, tblCustomers[CustomerID], tblCustomers[CustomerName]), "Not Found")</f>
        <v>Not Found</v>
      </c>
      <c r="S4063" t="str">
        <f>IF(tblOrders[[#This Row],[Sales]]&gt;1000000,"High Value","Standard")</f>
        <v>Standard</v>
      </c>
      <c r="T4063" t="str">
        <f>_xlfn.XLOOKUP(tblOrders[[#This Row],[ProductID]], tblProducts[ProductID], tblProducts[ProductName])</f>
        <v>Product 58</v>
      </c>
      <c r="U4063">
        <f>_xlfn.XLOOKUP(tblOrders[[#This Row],[SalesRepID]], tblSalesreps[RepID], tblSalesreps[Target])</f>
        <v>11319839</v>
      </c>
    </row>
    <row r="4064" spans="1:21">
      <c r="A4064" t="s">
        <v>4861</v>
      </c>
      <c r="B4064" s="7" t="s">
        <v>640</v>
      </c>
      <c r="C4064" t="s">
        <v>936</v>
      </c>
      <c r="D4064" t="s">
        <v>269</v>
      </c>
      <c r="E4064" t="s">
        <v>105</v>
      </c>
      <c r="F4064" t="s">
        <v>88</v>
      </c>
      <c r="G4064">
        <v>6</v>
      </c>
      <c r="H4064">
        <v>0.1</v>
      </c>
      <c r="I4064" s="2">
        <v>798190.2</v>
      </c>
      <c r="J4064" t="str">
        <f>_xlfn.XLOOKUP(tblOrders[[#This Row],[CustomerID]], tblCustomers[CustomerID], tblCustomers[CustomerName])</f>
        <v>Customer 184</v>
      </c>
      <c r="K4064" t="str">
        <f>_xlfn.XLOOKUP(tblOrders[[#This Row],[CustomerID]], tblCustomers[CustomerID], tblCustomers[Segment])</f>
        <v>Corporate</v>
      </c>
      <c r="L4064" t="str">
        <f>_xlfn.XLOOKUP(tblOrders[[#This Row],[ProductID]], tblProducts[ProductID], tblProducts[Category])</f>
        <v>Office</v>
      </c>
      <c r="M4064">
        <f>_xlfn.XLOOKUP(tblOrders[[#This Row],[ProductID]], tblProducts[ProductID], tblProducts[CostPrice])</f>
        <v>28606</v>
      </c>
      <c r="N4064">
        <f>tblOrders[[#This Row],[Sales]]-(tblOrders[[#This Row],[CostPrice]]*tblOrders[[#This Row],[Quantity]])</f>
        <v>626554.19999999995</v>
      </c>
      <c r="O4064" t="str">
        <f>TEXT(tblOrders[[#This Row],[Date]],"mmm-yyyy")</f>
        <v>Jan-2025</v>
      </c>
      <c r="P4064" t="str">
        <f>_xlfn.XLOOKUP(tblOrders[[#This Row],[OrderID]], tblReturns[OrderID], tblReturns[Returned])</f>
        <v>No</v>
      </c>
      <c r="Q4064" t="str">
        <f>_xlfn.XLOOKUP(tblOrders[[#This Row],[OrderID]], tblShipping[OrderID], tblShipping[ShipMode])</f>
        <v>Standard</v>
      </c>
      <c r="R4064" t="str">
        <f>IFERROR(_xlfn.XLOOKUP(A4063, tblCustomers[CustomerID], tblCustomers[CustomerName]), "Not Found")</f>
        <v>Not Found</v>
      </c>
      <c r="S4064" t="str">
        <f>IF(tblOrders[[#This Row],[Sales]]&gt;1000000,"High Value","Standard")</f>
        <v>Standard</v>
      </c>
      <c r="T4064" t="str">
        <f>_xlfn.XLOOKUP(tblOrders[[#This Row],[ProductID]], tblProducts[ProductID], tblProducts[ProductName])</f>
        <v>Product 62</v>
      </c>
      <c r="U4064">
        <f>_xlfn.XLOOKUP(tblOrders[[#This Row],[SalesRepID]], tblSalesreps[RepID], tblSalesreps[Target])</f>
        <v>8698154</v>
      </c>
    </row>
    <row r="4065" spans="1:21">
      <c r="A4065" t="s">
        <v>4862</v>
      </c>
      <c r="B4065" s="7" t="s">
        <v>1761</v>
      </c>
      <c r="C4065" t="s">
        <v>434</v>
      </c>
      <c r="D4065" t="s">
        <v>314</v>
      </c>
      <c r="E4065" t="s">
        <v>13</v>
      </c>
      <c r="F4065" t="s">
        <v>20</v>
      </c>
      <c r="G4065">
        <v>1</v>
      </c>
      <c r="H4065">
        <v>0.15</v>
      </c>
      <c r="I4065" s="2">
        <v>125016.3</v>
      </c>
      <c r="J4065" t="str">
        <f>_xlfn.XLOOKUP(tblOrders[[#This Row],[CustomerID]], tblCustomers[CustomerID], tblCustomers[CustomerName])</f>
        <v>Customer 29</v>
      </c>
      <c r="K4065" t="str">
        <f>_xlfn.XLOOKUP(tblOrders[[#This Row],[CustomerID]], tblCustomers[CustomerID], tblCustomers[Segment])</f>
        <v>Consumer</v>
      </c>
      <c r="L4065" t="str">
        <f>_xlfn.XLOOKUP(tblOrders[[#This Row],[ProductID]], tblProducts[ProductID], tblProducts[Category])</f>
        <v>Furniture</v>
      </c>
      <c r="M4065">
        <f>_xlfn.XLOOKUP(tblOrders[[#This Row],[ProductID]], tblProducts[ProductID], tblProducts[CostPrice])</f>
        <v>10109</v>
      </c>
      <c r="N4065">
        <f>tblOrders[[#This Row],[Sales]]-(tblOrders[[#This Row],[CostPrice]]*tblOrders[[#This Row],[Quantity]])</f>
        <v>114907.3</v>
      </c>
      <c r="O4065" t="str">
        <f>TEXT(tblOrders[[#This Row],[Date]],"mmm-yyyy")</f>
        <v>May-2025</v>
      </c>
      <c r="P4065" t="str">
        <f>_xlfn.XLOOKUP(tblOrders[[#This Row],[OrderID]], tblReturns[OrderID], tblReturns[Returned])</f>
        <v>No</v>
      </c>
      <c r="Q4065" t="str">
        <f>_xlfn.XLOOKUP(tblOrders[[#This Row],[OrderID]], tblShipping[OrderID], tblShipping[ShipMode])</f>
        <v>Standard</v>
      </c>
      <c r="R4065" t="str">
        <f>IFERROR(_xlfn.XLOOKUP(A4064, tblCustomers[CustomerID], tblCustomers[CustomerName]), "Not Found")</f>
        <v>Not Found</v>
      </c>
      <c r="S4065" t="str">
        <f>IF(tblOrders[[#This Row],[Sales]]&gt;1000000,"High Value","Standard")</f>
        <v>Standard</v>
      </c>
      <c r="T4065" t="str">
        <f>_xlfn.XLOOKUP(tblOrders[[#This Row],[ProductID]], tblProducts[ProductID], tblProducts[ProductName])</f>
        <v>Product 8</v>
      </c>
      <c r="U4065">
        <f>_xlfn.XLOOKUP(tblOrders[[#This Row],[SalesRepID]], tblSalesreps[RepID], tblSalesreps[Target])</f>
        <v>11852878</v>
      </c>
    </row>
    <row r="4066" spans="1:21">
      <c r="A4066" t="s">
        <v>4863</v>
      </c>
      <c r="B4066" s="7" t="s">
        <v>1819</v>
      </c>
      <c r="C4066" t="s">
        <v>1483</v>
      </c>
      <c r="D4066" t="s">
        <v>597</v>
      </c>
      <c r="E4066" t="s">
        <v>35</v>
      </c>
      <c r="F4066" t="s">
        <v>26</v>
      </c>
      <c r="G4066">
        <v>1</v>
      </c>
      <c r="H4066">
        <v>0.2</v>
      </c>
      <c r="I4066" s="2">
        <v>59868</v>
      </c>
      <c r="J4066" t="str">
        <f>_xlfn.XLOOKUP(tblOrders[[#This Row],[CustomerID]], tblCustomers[CustomerID], tblCustomers[CustomerName])</f>
        <v>Customer 144</v>
      </c>
      <c r="K4066" t="str">
        <f>_xlfn.XLOOKUP(tblOrders[[#This Row],[CustomerID]], tblCustomers[CustomerID], tblCustomers[Segment])</f>
        <v>Corporate</v>
      </c>
      <c r="L4066" t="str">
        <f>_xlfn.XLOOKUP(tblOrders[[#This Row],[ProductID]], tblProducts[ProductID], tblProducts[Category])</f>
        <v>Electronics</v>
      </c>
      <c r="M4066">
        <f>_xlfn.XLOOKUP(tblOrders[[#This Row],[ProductID]], tblProducts[ProductID], tblProducts[CostPrice])</f>
        <v>35454</v>
      </c>
      <c r="N4066">
        <f>tblOrders[[#This Row],[Sales]]-(tblOrders[[#This Row],[CostPrice]]*tblOrders[[#This Row],[Quantity]])</f>
        <v>24414</v>
      </c>
      <c r="O4066" t="str">
        <f>TEXT(tblOrders[[#This Row],[Date]],"mmm-yyyy")</f>
        <v>Oct-2025</v>
      </c>
      <c r="P4066" t="str">
        <f>_xlfn.XLOOKUP(tblOrders[[#This Row],[OrderID]], tblReturns[OrderID], tblReturns[Returned])</f>
        <v>No</v>
      </c>
      <c r="Q4066" t="str">
        <f>_xlfn.XLOOKUP(tblOrders[[#This Row],[OrderID]], tblShipping[OrderID], tblShipping[ShipMode])</f>
        <v>Express</v>
      </c>
      <c r="R4066" t="str">
        <f>IFERROR(_xlfn.XLOOKUP(A4065, tblCustomers[CustomerID], tblCustomers[CustomerName]), "Not Found")</f>
        <v>Not Found</v>
      </c>
      <c r="S4066" t="str">
        <f>IF(tblOrders[[#This Row],[Sales]]&gt;1000000,"High Value","Standard")</f>
        <v>Standard</v>
      </c>
      <c r="T4066" t="str">
        <f>_xlfn.XLOOKUP(tblOrders[[#This Row],[ProductID]], tblProducts[ProductID], tblProducts[ProductName])</f>
        <v>Product 28</v>
      </c>
      <c r="U4066">
        <f>_xlfn.XLOOKUP(tblOrders[[#This Row],[SalesRepID]], tblSalesreps[RepID], tblSalesreps[Target])</f>
        <v>19619177</v>
      </c>
    </row>
    <row r="4067" spans="1:21">
      <c r="A4067" t="s">
        <v>4864</v>
      </c>
      <c r="B4067" s="7" t="s">
        <v>847</v>
      </c>
      <c r="C4067" t="s">
        <v>1425</v>
      </c>
      <c r="D4067" t="s">
        <v>820</v>
      </c>
      <c r="E4067" t="s">
        <v>40</v>
      </c>
      <c r="F4067" t="s">
        <v>14</v>
      </c>
      <c r="G4067">
        <v>4</v>
      </c>
      <c r="H4067">
        <v>0.2</v>
      </c>
      <c r="I4067" s="2">
        <v>93878.399999999994</v>
      </c>
      <c r="J4067" t="str">
        <f>_xlfn.XLOOKUP(tblOrders[[#This Row],[CustomerID]], tblCustomers[CustomerID], tblCustomers[CustomerName])</f>
        <v>Customer 63</v>
      </c>
      <c r="K4067" t="str">
        <f>_xlfn.XLOOKUP(tblOrders[[#This Row],[CustomerID]], tblCustomers[CustomerID], tblCustomers[Segment])</f>
        <v>Corporate</v>
      </c>
      <c r="L4067" t="str">
        <f>_xlfn.XLOOKUP(tblOrders[[#This Row],[ProductID]], tblProducts[ProductID], tblProducts[Category])</f>
        <v>Home</v>
      </c>
      <c r="M4067">
        <f>_xlfn.XLOOKUP(tblOrders[[#This Row],[ProductID]], tblProducts[ProductID], tblProducts[CostPrice])</f>
        <v>35035</v>
      </c>
      <c r="N4067">
        <f>tblOrders[[#This Row],[Sales]]-(tblOrders[[#This Row],[CostPrice]]*tblOrders[[#This Row],[Quantity]])</f>
        <v>-46261.600000000006</v>
      </c>
      <c r="O4067" t="str">
        <f>TEXT(tblOrders[[#This Row],[Date]],"mmm-yyyy")</f>
        <v>Apr-2025</v>
      </c>
      <c r="P4067" t="str">
        <f>_xlfn.XLOOKUP(tblOrders[[#This Row],[OrderID]], tblReturns[OrderID], tblReturns[Returned])</f>
        <v>No</v>
      </c>
      <c r="Q4067" t="str">
        <f>_xlfn.XLOOKUP(tblOrders[[#This Row],[OrderID]], tblShipping[OrderID], tblShipping[ShipMode])</f>
        <v>Standard</v>
      </c>
      <c r="R4067" t="str">
        <f>IFERROR(_xlfn.XLOOKUP(A4066, tblCustomers[CustomerID], tblCustomers[CustomerName]), "Not Found")</f>
        <v>Not Found</v>
      </c>
      <c r="S4067" t="str">
        <f>IF(tblOrders[[#This Row],[Sales]]&gt;1000000,"High Value","Standard")</f>
        <v>Standard</v>
      </c>
      <c r="T4067" t="str">
        <f>_xlfn.XLOOKUP(tblOrders[[#This Row],[ProductID]], tblProducts[ProductID], tblProducts[ProductName])</f>
        <v>Product 20</v>
      </c>
      <c r="U4067">
        <f>_xlfn.XLOOKUP(tblOrders[[#This Row],[SalesRepID]], tblSalesreps[RepID], tblSalesreps[Target])</f>
        <v>6291486</v>
      </c>
    </row>
    <row r="4068" spans="1:21">
      <c r="A4068" t="s">
        <v>4865</v>
      </c>
      <c r="B4068" s="7" t="s">
        <v>1050</v>
      </c>
      <c r="C4068" t="s">
        <v>1352</v>
      </c>
      <c r="D4068" t="s">
        <v>60</v>
      </c>
      <c r="E4068" t="s">
        <v>205</v>
      </c>
      <c r="F4068" t="s">
        <v>88</v>
      </c>
      <c r="G4068">
        <v>8</v>
      </c>
      <c r="H4068">
        <v>0.15</v>
      </c>
      <c r="I4068" s="2">
        <v>648271.19999999995</v>
      </c>
      <c r="J4068" t="str">
        <f>_xlfn.XLOOKUP(tblOrders[[#This Row],[CustomerID]], tblCustomers[CustomerID], tblCustomers[CustomerName])</f>
        <v>Customer 36</v>
      </c>
      <c r="K4068" t="str">
        <f>_xlfn.XLOOKUP(tblOrders[[#This Row],[CustomerID]], tblCustomers[CustomerID], tblCustomers[Segment])</f>
        <v>SME</v>
      </c>
      <c r="L4068" t="str">
        <f>_xlfn.XLOOKUP(tblOrders[[#This Row],[ProductID]], tblProducts[ProductID], tblProducts[Category])</f>
        <v>Office</v>
      </c>
      <c r="M4068">
        <f>_xlfn.XLOOKUP(tblOrders[[#This Row],[ProductID]], tblProducts[ProductID], tblProducts[CostPrice])</f>
        <v>62137</v>
      </c>
      <c r="N4068">
        <f>tblOrders[[#This Row],[Sales]]-(tblOrders[[#This Row],[CostPrice]]*tblOrders[[#This Row],[Quantity]])</f>
        <v>151175.19999999995</v>
      </c>
      <c r="O4068" t="str">
        <f>TEXT(tblOrders[[#This Row],[Date]],"mmm-yyyy")</f>
        <v>May-2025</v>
      </c>
      <c r="P4068" t="str">
        <f>_xlfn.XLOOKUP(tblOrders[[#This Row],[OrderID]], tblReturns[OrderID], tblReturns[Returned])</f>
        <v>No</v>
      </c>
      <c r="Q4068" t="str">
        <f>_xlfn.XLOOKUP(tblOrders[[#This Row],[OrderID]], tblShipping[OrderID], tblShipping[ShipMode])</f>
        <v>Express</v>
      </c>
      <c r="R4068" t="str">
        <f>IFERROR(_xlfn.XLOOKUP(A4067, tblCustomers[CustomerID], tblCustomers[CustomerName]), "Not Found")</f>
        <v>Not Found</v>
      </c>
      <c r="S4068" t="str">
        <f>IF(tblOrders[[#This Row],[Sales]]&gt;1000000,"High Value","Standard")</f>
        <v>Standard</v>
      </c>
      <c r="T4068" t="str">
        <f>_xlfn.XLOOKUP(tblOrders[[#This Row],[ProductID]], tblProducts[ProductID], tblProducts[ProductName])</f>
        <v>Product 100</v>
      </c>
      <c r="U4068">
        <f>_xlfn.XLOOKUP(tblOrders[[#This Row],[SalesRepID]], tblSalesreps[RepID], tblSalesreps[Target])</f>
        <v>16246424</v>
      </c>
    </row>
    <row r="4069" spans="1:21">
      <c r="A4069" t="s">
        <v>4866</v>
      </c>
      <c r="B4069" s="7" t="s">
        <v>22</v>
      </c>
      <c r="C4069" t="s">
        <v>86</v>
      </c>
      <c r="D4069" t="s">
        <v>24</v>
      </c>
      <c r="E4069" t="s">
        <v>19</v>
      </c>
      <c r="F4069" t="s">
        <v>51</v>
      </c>
      <c r="G4069">
        <v>3</v>
      </c>
      <c r="H4069">
        <v>0.2</v>
      </c>
      <c r="I4069" s="2">
        <v>87165.6</v>
      </c>
      <c r="J4069" t="str">
        <f>_xlfn.XLOOKUP(tblOrders[[#This Row],[CustomerID]], tblCustomers[CustomerID], tblCustomers[CustomerName])</f>
        <v>Customer 53</v>
      </c>
      <c r="K4069" t="str">
        <f>_xlfn.XLOOKUP(tblOrders[[#This Row],[CustomerID]], tblCustomers[CustomerID], tblCustomers[Segment])</f>
        <v>Consumer</v>
      </c>
      <c r="L4069" t="str">
        <f>_xlfn.XLOOKUP(tblOrders[[#This Row],[ProductID]], tblProducts[ProductID], tblProducts[Category])</f>
        <v>Home</v>
      </c>
      <c r="M4069">
        <f>_xlfn.XLOOKUP(tblOrders[[#This Row],[ProductID]], tblProducts[ProductID], tblProducts[CostPrice])</f>
        <v>57647</v>
      </c>
      <c r="N4069">
        <f>tblOrders[[#This Row],[Sales]]-(tblOrders[[#This Row],[CostPrice]]*tblOrders[[#This Row],[Quantity]])</f>
        <v>-85775.4</v>
      </c>
      <c r="O4069" t="str">
        <f>TEXT(tblOrders[[#This Row],[Date]],"mmm-yyyy")</f>
        <v>Sep-2025</v>
      </c>
      <c r="P4069" t="str">
        <f>_xlfn.XLOOKUP(tblOrders[[#This Row],[OrderID]], tblReturns[OrderID], tblReturns[Returned])</f>
        <v>No</v>
      </c>
      <c r="Q4069" t="str">
        <f>_xlfn.XLOOKUP(tblOrders[[#This Row],[OrderID]], tblShipping[OrderID], tblShipping[ShipMode])</f>
        <v>Express</v>
      </c>
      <c r="R4069" t="str">
        <f>IFERROR(_xlfn.XLOOKUP(A4068, tblCustomers[CustomerID], tblCustomers[CustomerName]), "Not Found")</f>
        <v>Not Found</v>
      </c>
      <c r="S4069" t="str">
        <f>IF(tblOrders[[#This Row],[Sales]]&gt;1000000,"High Value","Standard")</f>
        <v>Standard</v>
      </c>
      <c r="T4069" t="str">
        <f>_xlfn.XLOOKUP(tblOrders[[#This Row],[ProductID]], tblProducts[ProductID], tblProducts[ProductName])</f>
        <v>Product 2</v>
      </c>
      <c r="U4069">
        <f>_xlfn.XLOOKUP(tblOrders[[#This Row],[SalesRepID]], tblSalesreps[RepID], tblSalesreps[Target])</f>
        <v>11347243</v>
      </c>
    </row>
    <row r="4070" spans="1:21">
      <c r="A4070" t="s">
        <v>4867</v>
      </c>
      <c r="B4070" s="7" t="s">
        <v>1050</v>
      </c>
      <c r="C4070" t="s">
        <v>1525</v>
      </c>
      <c r="D4070" t="s">
        <v>454</v>
      </c>
      <c r="E4070" t="s">
        <v>25</v>
      </c>
      <c r="F4070" t="s">
        <v>51</v>
      </c>
      <c r="G4070">
        <v>6</v>
      </c>
      <c r="H4070">
        <v>0.1</v>
      </c>
      <c r="I4070" s="2">
        <v>179609.4</v>
      </c>
      <c r="J4070" t="str">
        <f>_xlfn.XLOOKUP(tblOrders[[#This Row],[CustomerID]], tblCustomers[CustomerID], tblCustomers[CustomerName])</f>
        <v>Customer 223</v>
      </c>
      <c r="K4070" t="str">
        <f>_xlfn.XLOOKUP(tblOrders[[#This Row],[CustomerID]], tblCustomers[CustomerID], tblCustomers[Segment])</f>
        <v>SME</v>
      </c>
      <c r="L4070" t="str">
        <f>_xlfn.XLOOKUP(tblOrders[[#This Row],[ProductID]], tblProducts[ProductID], tblProducts[Category])</f>
        <v>Furniture</v>
      </c>
      <c r="M4070">
        <f>_xlfn.XLOOKUP(tblOrders[[#This Row],[ProductID]], tblProducts[ProductID], tblProducts[CostPrice])</f>
        <v>31369</v>
      </c>
      <c r="N4070">
        <f>tblOrders[[#This Row],[Sales]]-(tblOrders[[#This Row],[CostPrice]]*tblOrders[[#This Row],[Quantity]])</f>
        <v>-8604.6000000000058</v>
      </c>
      <c r="O4070" t="str">
        <f>TEXT(tblOrders[[#This Row],[Date]],"mmm-yyyy")</f>
        <v>May-2025</v>
      </c>
      <c r="P4070" t="str">
        <f>_xlfn.XLOOKUP(tblOrders[[#This Row],[OrderID]], tblReturns[OrderID], tblReturns[Returned])</f>
        <v>No</v>
      </c>
      <c r="Q4070" t="str">
        <f>_xlfn.XLOOKUP(tblOrders[[#This Row],[OrderID]], tblShipping[OrderID], tblShipping[ShipMode])</f>
        <v>Pickup</v>
      </c>
      <c r="R4070" t="str">
        <f>IFERROR(_xlfn.XLOOKUP(A4069, tblCustomers[CustomerID], tblCustomers[CustomerName]), "Not Found")</f>
        <v>Not Found</v>
      </c>
      <c r="S4070" t="str">
        <f>IF(tblOrders[[#This Row],[Sales]]&gt;1000000,"High Value","Standard")</f>
        <v>Standard</v>
      </c>
      <c r="T4070" t="str">
        <f>_xlfn.XLOOKUP(tblOrders[[#This Row],[ProductID]], tblProducts[ProductID], tblProducts[ProductName])</f>
        <v>Product 37</v>
      </c>
      <c r="U4070">
        <f>_xlfn.XLOOKUP(tblOrders[[#This Row],[SalesRepID]], tblSalesreps[RepID], tblSalesreps[Target])</f>
        <v>7094914</v>
      </c>
    </row>
    <row r="4071" spans="1:21">
      <c r="A4071" t="s">
        <v>4868</v>
      </c>
      <c r="B4071" s="7" t="s">
        <v>961</v>
      </c>
      <c r="C4071" t="s">
        <v>753</v>
      </c>
      <c r="D4071" t="s">
        <v>39</v>
      </c>
      <c r="E4071" t="s">
        <v>56</v>
      </c>
      <c r="F4071" t="s">
        <v>51</v>
      </c>
      <c r="G4071">
        <v>2</v>
      </c>
      <c r="H4071">
        <v>0.05</v>
      </c>
      <c r="I4071" s="2">
        <v>75483.199999999997</v>
      </c>
      <c r="J4071" t="str">
        <f>_xlfn.XLOOKUP(tblOrders[[#This Row],[CustomerID]], tblCustomers[CustomerID], tblCustomers[CustomerName])</f>
        <v>Customer 116</v>
      </c>
      <c r="K4071" t="str">
        <f>_xlfn.XLOOKUP(tblOrders[[#This Row],[CustomerID]], tblCustomers[CustomerID], tblCustomers[Segment])</f>
        <v>Consumer</v>
      </c>
      <c r="L4071" t="str">
        <f>_xlfn.XLOOKUP(tblOrders[[#This Row],[ProductID]], tblProducts[ProductID], tblProducts[Category])</f>
        <v>Office</v>
      </c>
      <c r="M4071">
        <f>_xlfn.XLOOKUP(tblOrders[[#This Row],[ProductID]], tblProducts[ProductID], tblProducts[CostPrice])</f>
        <v>63926</v>
      </c>
      <c r="N4071">
        <f>tblOrders[[#This Row],[Sales]]-(tblOrders[[#This Row],[CostPrice]]*tblOrders[[#This Row],[Quantity]])</f>
        <v>-52368.800000000003</v>
      </c>
      <c r="O4071" t="str">
        <f>TEXT(tblOrders[[#This Row],[Date]],"mmm-yyyy")</f>
        <v>May-2025</v>
      </c>
      <c r="P4071" t="str">
        <f>_xlfn.XLOOKUP(tblOrders[[#This Row],[OrderID]], tblReturns[OrderID], tblReturns[Returned])</f>
        <v>No</v>
      </c>
      <c r="Q4071" t="str">
        <f>_xlfn.XLOOKUP(tblOrders[[#This Row],[OrderID]], tblShipping[OrderID], tblShipping[ShipMode])</f>
        <v>Express</v>
      </c>
      <c r="R4071" t="str">
        <f>IFERROR(_xlfn.XLOOKUP(A4070, tblCustomers[CustomerID], tblCustomers[CustomerName]), "Not Found")</f>
        <v>Not Found</v>
      </c>
      <c r="S4071" t="str">
        <f>IF(tblOrders[[#This Row],[Sales]]&gt;1000000,"High Value","Standard")</f>
        <v>Standard</v>
      </c>
      <c r="T4071" t="str">
        <f>_xlfn.XLOOKUP(tblOrders[[#This Row],[ProductID]], tblProducts[ProductID], tblProducts[ProductName])</f>
        <v>Product 4</v>
      </c>
      <c r="U4071">
        <f>_xlfn.XLOOKUP(tblOrders[[#This Row],[SalesRepID]], tblSalesreps[RepID], tblSalesreps[Target])</f>
        <v>14265630</v>
      </c>
    </row>
    <row r="4072" spans="1:21">
      <c r="A4072" t="s">
        <v>4869</v>
      </c>
      <c r="B4072" s="7" t="s">
        <v>493</v>
      </c>
      <c r="C4072" t="s">
        <v>1155</v>
      </c>
      <c r="D4072" t="s">
        <v>126</v>
      </c>
      <c r="E4072" t="s">
        <v>69</v>
      </c>
      <c r="F4072" t="s">
        <v>26</v>
      </c>
      <c r="G4072">
        <v>1</v>
      </c>
      <c r="H4072">
        <v>0.1</v>
      </c>
      <c r="I4072" s="2">
        <v>127528.2</v>
      </c>
      <c r="J4072" t="str">
        <f>_xlfn.XLOOKUP(tblOrders[[#This Row],[CustomerID]], tblCustomers[CustomerID], tblCustomers[CustomerName])</f>
        <v>Customer 92</v>
      </c>
      <c r="K4072" t="str">
        <f>_xlfn.XLOOKUP(tblOrders[[#This Row],[CustomerID]], tblCustomers[CustomerID], tblCustomers[Segment])</f>
        <v>SME</v>
      </c>
      <c r="L4072" t="str">
        <f>_xlfn.XLOOKUP(tblOrders[[#This Row],[ProductID]], tblProducts[ProductID], tblProducts[Category])</f>
        <v>Furniture</v>
      </c>
      <c r="M4072">
        <f>_xlfn.XLOOKUP(tblOrders[[#This Row],[ProductID]], tblProducts[ProductID], tblProducts[CostPrice])</f>
        <v>47434</v>
      </c>
      <c r="N4072">
        <f>tblOrders[[#This Row],[Sales]]-(tblOrders[[#This Row],[CostPrice]]*tblOrders[[#This Row],[Quantity]])</f>
        <v>80094.2</v>
      </c>
      <c r="O4072" t="str">
        <f>TEXT(tblOrders[[#This Row],[Date]],"mmm-yyyy")</f>
        <v>Jul-2025</v>
      </c>
      <c r="P4072" t="str">
        <f>_xlfn.XLOOKUP(tblOrders[[#This Row],[OrderID]], tblReturns[OrderID], tblReturns[Returned])</f>
        <v>No</v>
      </c>
      <c r="Q4072" t="str">
        <f>_xlfn.XLOOKUP(tblOrders[[#This Row],[OrderID]], tblShipping[OrderID], tblShipping[ShipMode])</f>
        <v>Standard</v>
      </c>
      <c r="R4072" t="str">
        <f>IFERROR(_xlfn.XLOOKUP(A4071, tblCustomers[CustomerID], tblCustomers[CustomerName]), "Not Found")</f>
        <v>Not Found</v>
      </c>
      <c r="S4072" t="str">
        <f>IF(tblOrders[[#This Row],[Sales]]&gt;1000000,"High Value","Standard")</f>
        <v>Standard</v>
      </c>
      <c r="T4072" t="str">
        <f>_xlfn.XLOOKUP(tblOrders[[#This Row],[ProductID]], tblProducts[ProductID], tblProducts[ProductName])</f>
        <v>Product 67</v>
      </c>
      <c r="U4072">
        <f>_xlfn.XLOOKUP(tblOrders[[#This Row],[SalesRepID]], tblSalesreps[RepID], tblSalesreps[Target])</f>
        <v>19473459</v>
      </c>
    </row>
    <row r="4073" spans="1:21">
      <c r="A4073" t="s">
        <v>4870</v>
      </c>
      <c r="B4073" s="7" t="s">
        <v>1889</v>
      </c>
      <c r="C4073" t="s">
        <v>1176</v>
      </c>
      <c r="D4073" t="s">
        <v>397</v>
      </c>
      <c r="E4073" t="s">
        <v>202</v>
      </c>
      <c r="F4073" t="s">
        <v>20</v>
      </c>
      <c r="G4073">
        <v>2</v>
      </c>
      <c r="H4073">
        <v>0.15</v>
      </c>
      <c r="I4073" s="2">
        <v>176924.1</v>
      </c>
      <c r="J4073" t="str">
        <f>_xlfn.XLOOKUP(tblOrders[[#This Row],[CustomerID]], tblCustomers[CustomerID], tblCustomers[CustomerName])</f>
        <v>Customer 106</v>
      </c>
      <c r="K4073" t="str">
        <f>_xlfn.XLOOKUP(tblOrders[[#This Row],[CustomerID]], tblCustomers[CustomerID], tblCustomers[Segment])</f>
        <v>SME</v>
      </c>
      <c r="L4073" t="str">
        <f>_xlfn.XLOOKUP(tblOrders[[#This Row],[ProductID]], tblProducts[ProductID], tblProducts[Category])</f>
        <v>Electronics</v>
      </c>
      <c r="M4073">
        <f>_xlfn.XLOOKUP(tblOrders[[#This Row],[ProductID]], tblProducts[ProductID], tblProducts[CostPrice])</f>
        <v>13474</v>
      </c>
      <c r="N4073">
        <f>tblOrders[[#This Row],[Sales]]-(tblOrders[[#This Row],[CostPrice]]*tblOrders[[#This Row],[Quantity]])</f>
        <v>149976.1</v>
      </c>
      <c r="O4073" t="str">
        <f>TEXT(tblOrders[[#This Row],[Date]],"mmm-yyyy")</f>
        <v>Oct-2025</v>
      </c>
      <c r="P4073" t="str">
        <f>_xlfn.XLOOKUP(tblOrders[[#This Row],[OrderID]], tblReturns[OrderID], tblReturns[Returned])</f>
        <v>No</v>
      </c>
      <c r="Q4073" t="str">
        <f>_xlfn.XLOOKUP(tblOrders[[#This Row],[OrderID]], tblShipping[OrderID], tblShipping[ShipMode])</f>
        <v>Express</v>
      </c>
      <c r="R4073" t="str">
        <f>IFERROR(_xlfn.XLOOKUP(A4072, tblCustomers[CustomerID], tblCustomers[CustomerName]), "Not Found")</f>
        <v>Not Found</v>
      </c>
      <c r="S4073" t="str">
        <f>IF(tblOrders[[#This Row],[Sales]]&gt;1000000,"High Value","Standard")</f>
        <v>Standard</v>
      </c>
      <c r="T4073" t="str">
        <f>_xlfn.XLOOKUP(tblOrders[[#This Row],[ProductID]], tblProducts[ProductID], tblProducts[ProductName])</f>
        <v>Product 27</v>
      </c>
      <c r="U4073">
        <f>_xlfn.XLOOKUP(tblOrders[[#This Row],[SalesRepID]], tblSalesreps[RepID], tblSalesreps[Target])</f>
        <v>10652665</v>
      </c>
    </row>
    <row r="4074" spans="1:21">
      <c r="A4074" t="s">
        <v>4871</v>
      </c>
      <c r="B4074" s="7" t="s">
        <v>628</v>
      </c>
      <c r="C4074" t="s">
        <v>1397</v>
      </c>
      <c r="D4074" t="s">
        <v>265</v>
      </c>
      <c r="E4074" t="s">
        <v>186</v>
      </c>
      <c r="F4074" t="s">
        <v>26</v>
      </c>
      <c r="G4074">
        <v>1</v>
      </c>
      <c r="H4074">
        <v>0.1</v>
      </c>
      <c r="I4074" s="2">
        <v>8633.7000000000007</v>
      </c>
      <c r="J4074" t="str">
        <f>_xlfn.XLOOKUP(tblOrders[[#This Row],[CustomerID]], tblCustomers[CustomerID], tblCustomers[CustomerName])</f>
        <v>Customer 176</v>
      </c>
      <c r="K4074" t="str">
        <f>_xlfn.XLOOKUP(tblOrders[[#This Row],[CustomerID]], tblCustomers[CustomerID], tblCustomers[Segment])</f>
        <v>Corporate</v>
      </c>
      <c r="L4074" t="str">
        <f>_xlfn.XLOOKUP(tblOrders[[#This Row],[ProductID]], tblProducts[ProductID], tblProducts[Category])</f>
        <v>Home</v>
      </c>
      <c r="M4074">
        <f>_xlfn.XLOOKUP(tblOrders[[#This Row],[ProductID]], tblProducts[ProductID], tblProducts[CostPrice])</f>
        <v>33642</v>
      </c>
      <c r="N4074">
        <f>tblOrders[[#This Row],[Sales]]-(tblOrders[[#This Row],[CostPrice]]*tblOrders[[#This Row],[Quantity]])</f>
        <v>-25008.3</v>
      </c>
      <c r="O4074" t="str">
        <f>TEXT(tblOrders[[#This Row],[Date]],"mmm-yyyy")</f>
        <v>Dec-2025</v>
      </c>
      <c r="P4074" t="str">
        <f>_xlfn.XLOOKUP(tblOrders[[#This Row],[OrderID]], tblReturns[OrderID], tblReturns[Returned])</f>
        <v>No</v>
      </c>
      <c r="Q4074" t="str">
        <f>_xlfn.XLOOKUP(tblOrders[[#This Row],[OrderID]], tblShipping[OrderID], tblShipping[ShipMode])</f>
        <v>Express</v>
      </c>
      <c r="R4074" t="str">
        <f>IFERROR(_xlfn.XLOOKUP(A4073, tblCustomers[CustomerID], tblCustomers[CustomerName]), "Not Found")</f>
        <v>Not Found</v>
      </c>
      <c r="S4074" t="str">
        <f>IF(tblOrders[[#This Row],[Sales]]&gt;1000000,"High Value","Standard")</f>
        <v>Standard</v>
      </c>
      <c r="T4074" t="str">
        <f>_xlfn.XLOOKUP(tblOrders[[#This Row],[ProductID]], tblProducts[ProductID], tblProducts[ProductName])</f>
        <v>Product 17</v>
      </c>
      <c r="U4074">
        <f>_xlfn.XLOOKUP(tblOrders[[#This Row],[SalesRepID]], tblSalesreps[RepID], tblSalesreps[Target])</f>
        <v>15141830</v>
      </c>
    </row>
    <row r="4075" spans="1:21">
      <c r="A4075" t="s">
        <v>4872</v>
      </c>
      <c r="B4075" s="7" t="s">
        <v>1961</v>
      </c>
      <c r="C4075" t="s">
        <v>635</v>
      </c>
      <c r="D4075" t="s">
        <v>546</v>
      </c>
      <c r="E4075" t="s">
        <v>105</v>
      </c>
      <c r="F4075" t="s">
        <v>26</v>
      </c>
      <c r="G4075">
        <v>9</v>
      </c>
      <c r="H4075">
        <v>0.1</v>
      </c>
      <c r="I4075" s="2">
        <v>693351.9</v>
      </c>
      <c r="J4075" t="str">
        <f>_xlfn.XLOOKUP(tblOrders[[#This Row],[CustomerID]], tblCustomers[CustomerID], tblCustomers[CustomerName])</f>
        <v>Customer 157</v>
      </c>
      <c r="K4075" t="str">
        <f>_xlfn.XLOOKUP(tblOrders[[#This Row],[CustomerID]], tblCustomers[CustomerID], tblCustomers[Segment])</f>
        <v>Corporate</v>
      </c>
      <c r="L4075" t="str">
        <f>_xlfn.XLOOKUP(tblOrders[[#This Row],[ProductID]], tblProducts[ProductID], tblProducts[Category])</f>
        <v>Home</v>
      </c>
      <c r="M4075">
        <f>_xlfn.XLOOKUP(tblOrders[[#This Row],[ProductID]], tblProducts[ProductID], tblProducts[CostPrice])</f>
        <v>51783</v>
      </c>
      <c r="N4075">
        <f>tblOrders[[#This Row],[Sales]]-(tblOrders[[#This Row],[CostPrice]]*tblOrders[[#This Row],[Quantity]])</f>
        <v>227304.90000000002</v>
      </c>
      <c r="O4075" t="str">
        <f>TEXT(tblOrders[[#This Row],[Date]],"mmm-yyyy")</f>
        <v>Dec-2025</v>
      </c>
      <c r="P4075" t="str">
        <f>_xlfn.XLOOKUP(tblOrders[[#This Row],[OrderID]], tblReturns[OrderID], tblReturns[Returned])</f>
        <v>No</v>
      </c>
      <c r="Q4075" t="str">
        <f>_xlfn.XLOOKUP(tblOrders[[#This Row],[OrderID]], tblShipping[OrderID], tblShipping[ShipMode])</f>
        <v>Pickup</v>
      </c>
      <c r="R4075" t="str">
        <f>IFERROR(_xlfn.XLOOKUP(A4074, tblCustomers[CustomerID], tblCustomers[CustomerName]), "Not Found")</f>
        <v>Not Found</v>
      </c>
      <c r="S4075" t="str">
        <f>IF(tblOrders[[#This Row],[Sales]]&gt;1000000,"High Value","Standard")</f>
        <v>Standard</v>
      </c>
      <c r="T4075" t="str">
        <f>_xlfn.XLOOKUP(tblOrders[[#This Row],[ProductID]], tblProducts[ProductID], tblProducts[ProductName])</f>
        <v>Product 14</v>
      </c>
      <c r="U4075">
        <f>_xlfn.XLOOKUP(tblOrders[[#This Row],[SalesRepID]], tblSalesreps[RepID], tblSalesreps[Target])</f>
        <v>8698154</v>
      </c>
    </row>
    <row r="4076" spans="1:21">
      <c r="A4076" t="s">
        <v>4873</v>
      </c>
      <c r="B4076" s="7" t="s">
        <v>761</v>
      </c>
      <c r="C4076" t="s">
        <v>681</v>
      </c>
      <c r="D4076" t="s">
        <v>422</v>
      </c>
      <c r="E4076" t="s">
        <v>186</v>
      </c>
      <c r="F4076" t="s">
        <v>20</v>
      </c>
      <c r="G4076">
        <v>8</v>
      </c>
      <c r="H4076">
        <v>0.2</v>
      </c>
      <c r="I4076" s="2">
        <v>625740.80000000005</v>
      </c>
      <c r="J4076" t="str">
        <f>_xlfn.XLOOKUP(tblOrders[[#This Row],[CustomerID]], tblCustomers[CustomerID], tblCustomers[CustomerName])</f>
        <v>Customer 88</v>
      </c>
      <c r="K4076" t="str">
        <f>_xlfn.XLOOKUP(tblOrders[[#This Row],[CustomerID]], tblCustomers[CustomerID], tblCustomers[Segment])</f>
        <v>SME</v>
      </c>
      <c r="L4076" t="str">
        <f>_xlfn.XLOOKUP(tblOrders[[#This Row],[ProductID]], tblProducts[ProductID], tblProducts[Category])</f>
        <v>Furniture</v>
      </c>
      <c r="M4076">
        <f>_xlfn.XLOOKUP(tblOrders[[#This Row],[ProductID]], tblProducts[ProductID], tblProducts[CostPrice])</f>
        <v>69526</v>
      </c>
      <c r="N4076">
        <f>tblOrders[[#This Row],[Sales]]-(tblOrders[[#This Row],[CostPrice]]*tblOrders[[#This Row],[Quantity]])</f>
        <v>69532.800000000047</v>
      </c>
      <c r="O4076" t="str">
        <f>TEXT(tblOrders[[#This Row],[Date]],"mmm-yyyy")</f>
        <v>Sep-2025</v>
      </c>
      <c r="P4076" t="str">
        <f>_xlfn.XLOOKUP(tblOrders[[#This Row],[OrderID]], tblReturns[OrderID], tblReturns[Returned])</f>
        <v>No</v>
      </c>
      <c r="Q4076" t="str">
        <f>_xlfn.XLOOKUP(tblOrders[[#This Row],[OrderID]], tblShipping[OrderID], tblShipping[ShipMode])</f>
        <v>Express</v>
      </c>
      <c r="R4076" t="str">
        <f>IFERROR(_xlfn.XLOOKUP(A4075, tblCustomers[CustomerID], tblCustomers[CustomerName]), "Not Found")</f>
        <v>Not Found</v>
      </c>
      <c r="S4076" t="str">
        <f>IF(tblOrders[[#This Row],[Sales]]&gt;1000000,"High Value","Standard")</f>
        <v>Standard</v>
      </c>
      <c r="T4076" t="str">
        <f>_xlfn.XLOOKUP(tblOrders[[#This Row],[ProductID]], tblProducts[ProductID], tblProducts[ProductName])</f>
        <v>Product 36</v>
      </c>
      <c r="U4076">
        <f>_xlfn.XLOOKUP(tblOrders[[#This Row],[SalesRepID]], tblSalesreps[RepID], tblSalesreps[Target])</f>
        <v>15141830</v>
      </c>
    </row>
    <row r="4077" spans="1:21">
      <c r="A4077" t="s">
        <v>4874</v>
      </c>
      <c r="B4077" s="7" t="s">
        <v>1862</v>
      </c>
      <c r="C4077" t="s">
        <v>1102</v>
      </c>
      <c r="D4077" t="s">
        <v>232</v>
      </c>
      <c r="E4077" t="s">
        <v>40</v>
      </c>
      <c r="F4077" t="s">
        <v>14</v>
      </c>
      <c r="G4077">
        <v>4</v>
      </c>
      <c r="H4077">
        <v>0</v>
      </c>
      <c r="I4077" s="2">
        <v>366684</v>
      </c>
      <c r="J4077" t="str">
        <f>_xlfn.XLOOKUP(tblOrders[[#This Row],[CustomerID]], tblCustomers[CustomerID], tblCustomers[CustomerName])</f>
        <v>Customer 90</v>
      </c>
      <c r="K4077" t="str">
        <f>_xlfn.XLOOKUP(tblOrders[[#This Row],[CustomerID]], tblCustomers[CustomerID], tblCustomers[Segment])</f>
        <v>Corporate</v>
      </c>
      <c r="L4077" t="str">
        <f>_xlfn.XLOOKUP(tblOrders[[#This Row],[ProductID]], tblProducts[ProductID], tblProducts[Category])</f>
        <v>Electronics</v>
      </c>
      <c r="M4077">
        <f>_xlfn.XLOOKUP(tblOrders[[#This Row],[ProductID]], tblProducts[ProductID], tblProducts[CostPrice])</f>
        <v>41456</v>
      </c>
      <c r="N4077">
        <f>tblOrders[[#This Row],[Sales]]-(tblOrders[[#This Row],[CostPrice]]*tblOrders[[#This Row],[Quantity]])</f>
        <v>200860</v>
      </c>
      <c r="O4077" t="str">
        <f>TEXT(tblOrders[[#This Row],[Date]],"mmm-yyyy")</f>
        <v>Oct-2025</v>
      </c>
      <c r="P4077" t="str">
        <f>_xlfn.XLOOKUP(tblOrders[[#This Row],[OrderID]], tblReturns[OrderID], tblReturns[Returned])</f>
        <v>No</v>
      </c>
      <c r="Q4077" t="str">
        <f>_xlfn.XLOOKUP(tblOrders[[#This Row],[OrderID]], tblShipping[OrderID], tblShipping[ShipMode])</f>
        <v>Express</v>
      </c>
      <c r="R4077" t="str">
        <f>IFERROR(_xlfn.XLOOKUP(A4076, tblCustomers[CustomerID], tblCustomers[CustomerName]), "Not Found")</f>
        <v>Not Found</v>
      </c>
      <c r="S4077" t="str">
        <f>IF(tblOrders[[#This Row],[Sales]]&gt;1000000,"High Value","Standard")</f>
        <v>Standard</v>
      </c>
      <c r="T4077" t="str">
        <f>_xlfn.XLOOKUP(tblOrders[[#This Row],[ProductID]], tblProducts[ProductID], tblProducts[ProductName])</f>
        <v>Product 86</v>
      </c>
      <c r="U4077">
        <f>_xlfn.XLOOKUP(tblOrders[[#This Row],[SalesRepID]], tblSalesreps[RepID], tblSalesreps[Target])</f>
        <v>6291486</v>
      </c>
    </row>
    <row r="4078" spans="1:21">
      <c r="A4078" t="s">
        <v>4875</v>
      </c>
      <c r="B4078" s="7" t="s">
        <v>238</v>
      </c>
      <c r="C4078" t="s">
        <v>389</v>
      </c>
      <c r="D4078" t="s">
        <v>372</v>
      </c>
      <c r="E4078" t="s">
        <v>13</v>
      </c>
      <c r="F4078" t="s">
        <v>51</v>
      </c>
      <c r="G4078">
        <v>8</v>
      </c>
      <c r="H4078">
        <v>0.15</v>
      </c>
      <c r="I4078" s="2">
        <v>801427.6</v>
      </c>
      <c r="J4078" t="str">
        <f>_xlfn.XLOOKUP(tblOrders[[#This Row],[CustomerID]], tblCustomers[CustomerID], tblCustomers[CustomerName])</f>
        <v>Customer 127</v>
      </c>
      <c r="K4078" t="str">
        <f>_xlfn.XLOOKUP(tblOrders[[#This Row],[CustomerID]], tblCustomers[CustomerID], tblCustomers[Segment])</f>
        <v>SME</v>
      </c>
      <c r="L4078" t="str">
        <f>_xlfn.XLOOKUP(tblOrders[[#This Row],[ProductID]], tblProducts[ProductID], tblProducts[Category])</f>
        <v>Office</v>
      </c>
      <c r="M4078">
        <f>_xlfn.XLOOKUP(tblOrders[[#This Row],[ProductID]], tblProducts[ProductID], tblProducts[CostPrice])</f>
        <v>18283</v>
      </c>
      <c r="N4078">
        <f>tblOrders[[#This Row],[Sales]]-(tblOrders[[#This Row],[CostPrice]]*tblOrders[[#This Row],[Quantity]])</f>
        <v>655163.6</v>
      </c>
      <c r="O4078" t="str">
        <f>TEXT(tblOrders[[#This Row],[Date]],"mmm-yyyy")</f>
        <v>Sep-2025</v>
      </c>
      <c r="P4078" t="str">
        <f>_xlfn.XLOOKUP(tblOrders[[#This Row],[OrderID]], tblReturns[OrderID], tblReturns[Returned])</f>
        <v>No</v>
      </c>
      <c r="Q4078" t="str">
        <f>_xlfn.XLOOKUP(tblOrders[[#This Row],[OrderID]], tblShipping[OrderID], tblShipping[ShipMode])</f>
        <v>Pickup</v>
      </c>
      <c r="R4078" t="str">
        <f>IFERROR(_xlfn.XLOOKUP(A4077, tblCustomers[CustomerID], tblCustomers[CustomerName]), "Not Found")</f>
        <v>Not Found</v>
      </c>
      <c r="S4078" t="str">
        <f>IF(tblOrders[[#This Row],[Sales]]&gt;1000000,"High Value","Standard")</f>
        <v>Standard</v>
      </c>
      <c r="T4078" t="str">
        <f>_xlfn.XLOOKUP(tblOrders[[#This Row],[ProductID]], tblProducts[ProductID], tblProducts[ProductName])</f>
        <v>Product 57</v>
      </c>
      <c r="U4078">
        <f>_xlfn.XLOOKUP(tblOrders[[#This Row],[SalesRepID]], tblSalesreps[RepID], tblSalesreps[Target])</f>
        <v>11852878</v>
      </c>
    </row>
    <row r="4079" spans="1:21">
      <c r="A4079" t="s">
        <v>4876</v>
      </c>
      <c r="B4079" s="7" t="s">
        <v>840</v>
      </c>
      <c r="C4079" t="s">
        <v>72</v>
      </c>
      <c r="D4079" t="s">
        <v>387</v>
      </c>
      <c r="E4079" t="s">
        <v>25</v>
      </c>
      <c r="F4079" t="s">
        <v>26</v>
      </c>
      <c r="G4079">
        <v>9</v>
      </c>
      <c r="H4079">
        <v>0.05</v>
      </c>
      <c r="I4079" s="2">
        <v>221667.3</v>
      </c>
      <c r="J4079" t="str">
        <f>_xlfn.XLOOKUP(tblOrders[[#This Row],[CustomerID]], tblCustomers[CustomerID], tblCustomers[CustomerName])</f>
        <v>Customer 79</v>
      </c>
      <c r="K4079" t="str">
        <f>_xlfn.XLOOKUP(tblOrders[[#This Row],[CustomerID]], tblCustomers[CustomerID], tblCustomers[Segment])</f>
        <v>Corporate</v>
      </c>
      <c r="L4079" t="str">
        <f>_xlfn.XLOOKUP(tblOrders[[#This Row],[ProductID]], tblProducts[ProductID], tblProducts[Category])</f>
        <v>Furniture</v>
      </c>
      <c r="M4079">
        <f>_xlfn.XLOOKUP(tblOrders[[#This Row],[ProductID]], tblProducts[ProductID], tblProducts[CostPrice])</f>
        <v>37464</v>
      </c>
      <c r="N4079">
        <f>tblOrders[[#This Row],[Sales]]-(tblOrders[[#This Row],[CostPrice]]*tblOrders[[#This Row],[Quantity]])</f>
        <v>-115508.70000000001</v>
      </c>
      <c r="O4079" t="str">
        <f>TEXT(tblOrders[[#This Row],[Date]],"mmm-yyyy")</f>
        <v>Jul-2025</v>
      </c>
      <c r="P4079" t="str">
        <f>_xlfn.XLOOKUP(tblOrders[[#This Row],[OrderID]], tblReturns[OrderID], tblReturns[Returned])</f>
        <v>No</v>
      </c>
      <c r="Q4079" t="str">
        <f>_xlfn.XLOOKUP(tblOrders[[#This Row],[OrderID]], tblShipping[OrderID], tblShipping[ShipMode])</f>
        <v>Express</v>
      </c>
      <c r="R4079" t="str">
        <f>IFERROR(_xlfn.XLOOKUP(A4078, tblCustomers[CustomerID], tblCustomers[CustomerName]), "Not Found")</f>
        <v>Not Found</v>
      </c>
      <c r="S4079" t="str">
        <f>IF(tblOrders[[#This Row],[Sales]]&gt;1000000,"High Value","Standard")</f>
        <v>Standard</v>
      </c>
      <c r="T4079" t="str">
        <f>_xlfn.XLOOKUP(tblOrders[[#This Row],[ProductID]], tblProducts[ProductID], tblProducts[ProductName])</f>
        <v>Product 63</v>
      </c>
      <c r="U4079">
        <f>_xlfn.XLOOKUP(tblOrders[[#This Row],[SalesRepID]], tblSalesreps[RepID], tblSalesreps[Target])</f>
        <v>7094914</v>
      </c>
    </row>
    <row r="4080" spans="1:21">
      <c r="A4080" t="s">
        <v>4877</v>
      </c>
      <c r="B4080" s="7" t="s">
        <v>789</v>
      </c>
      <c r="C4080" t="s">
        <v>1455</v>
      </c>
      <c r="D4080" t="s">
        <v>96</v>
      </c>
      <c r="E4080" t="s">
        <v>69</v>
      </c>
      <c r="F4080" t="s">
        <v>14</v>
      </c>
      <c r="G4080">
        <v>7</v>
      </c>
      <c r="H4080">
        <v>0.15</v>
      </c>
      <c r="I4080" s="2">
        <v>438056.85</v>
      </c>
      <c r="J4080" t="str">
        <f>_xlfn.XLOOKUP(tblOrders[[#This Row],[CustomerID]], tblCustomers[CustomerID], tblCustomers[CustomerName])</f>
        <v>Customer 62</v>
      </c>
      <c r="K4080" t="str">
        <f>_xlfn.XLOOKUP(tblOrders[[#This Row],[CustomerID]], tblCustomers[CustomerID], tblCustomers[Segment])</f>
        <v>Consumer</v>
      </c>
      <c r="L4080" t="str">
        <f>_xlfn.XLOOKUP(tblOrders[[#This Row],[ProductID]], tblProducts[ProductID], tblProducts[Category])</f>
        <v>Office</v>
      </c>
      <c r="M4080">
        <f>_xlfn.XLOOKUP(tblOrders[[#This Row],[ProductID]], tblProducts[ProductID], tblProducts[CostPrice])</f>
        <v>20831</v>
      </c>
      <c r="N4080">
        <f>tblOrders[[#This Row],[Sales]]-(tblOrders[[#This Row],[CostPrice]]*tblOrders[[#This Row],[Quantity]])</f>
        <v>292239.84999999998</v>
      </c>
      <c r="O4080" t="str">
        <f>TEXT(tblOrders[[#This Row],[Date]],"mmm-yyyy")</f>
        <v>Oct-2025</v>
      </c>
      <c r="P4080" t="str">
        <f>_xlfn.XLOOKUP(tblOrders[[#This Row],[OrderID]], tblReturns[OrderID], tblReturns[Returned])</f>
        <v>No</v>
      </c>
      <c r="Q4080" t="str">
        <f>_xlfn.XLOOKUP(tblOrders[[#This Row],[OrderID]], tblShipping[OrderID], tblShipping[ShipMode])</f>
        <v>Express</v>
      </c>
      <c r="R4080" t="str">
        <f>IFERROR(_xlfn.XLOOKUP(A4079, tblCustomers[CustomerID], tblCustomers[CustomerName]), "Not Found")</f>
        <v>Not Found</v>
      </c>
      <c r="S4080" t="str">
        <f>IF(tblOrders[[#This Row],[Sales]]&gt;1000000,"High Value","Standard")</f>
        <v>Standard</v>
      </c>
      <c r="T4080" t="str">
        <f>_xlfn.XLOOKUP(tblOrders[[#This Row],[ProductID]], tblProducts[ProductID], tblProducts[ProductName])</f>
        <v>Product 24</v>
      </c>
      <c r="U4080">
        <f>_xlfn.XLOOKUP(tblOrders[[#This Row],[SalesRepID]], tblSalesreps[RepID], tblSalesreps[Target])</f>
        <v>19473459</v>
      </c>
    </row>
    <row r="4081" spans="1:21">
      <c r="A4081" t="s">
        <v>4878</v>
      </c>
      <c r="B4081" s="7" t="s">
        <v>746</v>
      </c>
      <c r="C4081" t="s">
        <v>1207</v>
      </c>
      <c r="D4081" t="s">
        <v>145</v>
      </c>
      <c r="E4081" t="s">
        <v>19</v>
      </c>
      <c r="F4081" t="s">
        <v>26</v>
      </c>
      <c r="G4081">
        <v>10</v>
      </c>
      <c r="H4081">
        <v>0.1</v>
      </c>
      <c r="I4081" s="2">
        <v>401238</v>
      </c>
      <c r="J4081" t="str">
        <f>_xlfn.XLOOKUP(tblOrders[[#This Row],[CustomerID]], tblCustomers[CustomerID], tblCustomers[CustomerName])</f>
        <v>Customer 298</v>
      </c>
      <c r="K4081" t="str">
        <f>_xlfn.XLOOKUP(tblOrders[[#This Row],[CustomerID]], tblCustomers[CustomerID], tblCustomers[Segment])</f>
        <v>Corporate</v>
      </c>
      <c r="L4081" t="str">
        <f>_xlfn.XLOOKUP(tblOrders[[#This Row],[ProductID]], tblProducts[ProductID], tblProducts[Category])</f>
        <v>Furniture</v>
      </c>
      <c r="M4081">
        <f>_xlfn.XLOOKUP(tblOrders[[#This Row],[ProductID]], tblProducts[ProductID], tblProducts[CostPrice])</f>
        <v>55764</v>
      </c>
      <c r="N4081">
        <f>tblOrders[[#This Row],[Sales]]-(tblOrders[[#This Row],[CostPrice]]*tblOrders[[#This Row],[Quantity]])</f>
        <v>-156402</v>
      </c>
      <c r="O4081" t="str">
        <f>TEXT(tblOrders[[#This Row],[Date]],"mmm-yyyy")</f>
        <v>Jan-2025</v>
      </c>
      <c r="P4081" t="str">
        <f>_xlfn.XLOOKUP(tblOrders[[#This Row],[OrderID]], tblReturns[OrderID], tblReturns[Returned])</f>
        <v>No</v>
      </c>
      <c r="Q4081" t="str">
        <f>_xlfn.XLOOKUP(tblOrders[[#This Row],[OrderID]], tblShipping[OrderID], tblShipping[ShipMode])</f>
        <v>Express</v>
      </c>
      <c r="R4081" t="str">
        <f>IFERROR(_xlfn.XLOOKUP(A4080, tblCustomers[CustomerID], tblCustomers[CustomerName]), "Not Found")</f>
        <v>Not Found</v>
      </c>
      <c r="S4081" t="str">
        <f>IF(tblOrders[[#This Row],[Sales]]&gt;1000000,"High Value","Standard")</f>
        <v>Standard</v>
      </c>
      <c r="T4081" t="str">
        <f>_xlfn.XLOOKUP(tblOrders[[#This Row],[ProductID]], tblProducts[ProductID], tblProducts[ProductName])</f>
        <v>Product 89</v>
      </c>
      <c r="U4081">
        <f>_xlfn.XLOOKUP(tblOrders[[#This Row],[SalesRepID]], tblSalesreps[RepID], tblSalesreps[Target])</f>
        <v>11347243</v>
      </c>
    </row>
    <row r="4082" spans="1:21">
      <c r="A4082" t="s">
        <v>4879</v>
      </c>
      <c r="B4082" s="7" t="s">
        <v>1017</v>
      </c>
      <c r="C4082" t="s">
        <v>626</v>
      </c>
      <c r="D4082" t="s">
        <v>902</v>
      </c>
      <c r="E4082" t="s">
        <v>35</v>
      </c>
      <c r="F4082" t="s">
        <v>26</v>
      </c>
      <c r="G4082">
        <v>5</v>
      </c>
      <c r="H4082">
        <v>0.05</v>
      </c>
      <c r="I4082" s="2">
        <v>492252</v>
      </c>
      <c r="J4082" t="str">
        <f>_xlfn.XLOOKUP(tblOrders[[#This Row],[CustomerID]], tblCustomers[CustomerID], tblCustomers[CustomerName])</f>
        <v>Customer 158</v>
      </c>
      <c r="K4082" t="str">
        <f>_xlfn.XLOOKUP(tblOrders[[#This Row],[CustomerID]], tblCustomers[CustomerID], tblCustomers[Segment])</f>
        <v>SME</v>
      </c>
      <c r="L4082" t="str">
        <f>_xlfn.XLOOKUP(tblOrders[[#This Row],[ProductID]], tblProducts[ProductID], tblProducts[Category])</f>
        <v>Furniture</v>
      </c>
      <c r="M4082">
        <f>_xlfn.XLOOKUP(tblOrders[[#This Row],[ProductID]], tblProducts[ProductID], tblProducts[CostPrice])</f>
        <v>44361</v>
      </c>
      <c r="N4082">
        <f>tblOrders[[#This Row],[Sales]]-(tblOrders[[#This Row],[CostPrice]]*tblOrders[[#This Row],[Quantity]])</f>
        <v>270447</v>
      </c>
      <c r="O4082" t="str">
        <f>TEXT(tblOrders[[#This Row],[Date]],"mmm-yyyy")</f>
        <v>Nov-2025</v>
      </c>
      <c r="P4082" t="str">
        <f>_xlfn.XLOOKUP(tblOrders[[#This Row],[OrderID]], tblReturns[OrderID], tblReturns[Returned])</f>
        <v>No</v>
      </c>
      <c r="Q4082" t="str">
        <f>_xlfn.XLOOKUP(tblOrders[[#This Row],[OrderID]], tblShipping[OrderID], tblShipping[ShipMode])</f>
        <v>Standard</v>
      </c>
      <c r="R4082" t="str">
        <f>IFERROR(_xlfn.XLOOKUP(A4081, tblCustomers[CustomerID], tblCustomers[CustomerName]), "Not Found")</f>
        <v>Not Found</v>
      </c>
      <c r="S4082" t="str">
        <f>IF(tblOrders[[#This Row],[Sales]]&gt;1000000,"High Value","Standard")</f>
        <v>Standard</v>
      </c>
      <c r="T4082" t="str">
        <f>_xlfn.XLOOKUP(tblOrders[[#This Row],[ProductID]], tblProducts[ProductID], tblProducts[ProductName])</f>
        <v>Product 3</v>
      </c>
      <c r="U4082">
        <f>_xlfn.XLOOKUP(tblOrders[[#This Row],[SalesRepID]], tblSalesreps[RepID], tblSalesreps[Target])</f>
        <v>19619177</v>
      </c>
    </row>
    <row r="4083" spans="1:21">
      <c r="A4083" t="s">
        <v>4880</v>
      </c>
      <c r="B4083" s="7" t="s">
        <v>1523</v>
      </c>
      <c r="C4083" t="s">
        <v>537</v>
      </c>
      <c r="D4083" t="s">
        <v>339</v>
      </c>
      <c r="E4083" t="s">
        <v>69</v>
      </c>
      <c r="F4083" t="s">
        <v>88</v>
      </c>
      <c r="G4083">
        <v>3</v>
      </c>
      <c r="H4083">
        <v>0.05</v>
      </c>
      <c r="I4083" s="2">
        <v>140926.79999999999</v>
      </c>
      <c r="J4083" t="str">
        <f>_xlfn.XLOOKUP(tblOrders[[#This Row],[CustomerID]], tblCustomers[CustomerID], tblCustomers[CustomerName])</f>
        <v>Customer 108</v>
      </c>
      <c r="K4083" t="str">
        <f>_xlfn.XLOOKUP(tblOrders[[#This Row],[CustomerID]], tblCustomers[CustomerID], tblCustomers[Segment])</f>
        <v>Corporate</v>
      </c>
      <c r="L4083" t="str">
        <f>_xlfn.XLOOKUP(tblOrders[[#This Row],[ProductID]], tblProducts[ProductID], tblProducts[Category])</f>
        <v>Office</v>
      </c>
      <c r="M4083">
        <f>_xlfn.XLOOKUP(tblOrders[[#This Row],[ProductID]], tblProducts[ProductID], tblProducts[CostPrice])</f>
        <v>73889</v>
      </c>
      <c r="N4083">
        <f>tblOrders[[#This Row],[Sales]]-(tblOrders[[#This Row],[CostPrice]]*tblOrders[[#This Row],[Quantity]])</f>
        <v>-80740.200000000012</v>
      </c>
      <c r="O4083" t="str">
        <f>TEXT(tblOrders[[#This Row],[Date]],"mmm-yyyy")</f>
        <v>Feb-2025</v>
      </c>
      <c r="P4083" t="str">
        <f>_xlfn.XLOOKUP(tblOrders[[#This Row],[OrderID]], tblReturns[OrderID], tblReturns[Returned])</f>
        <v>No</v>
      </c>
      <c r="Q4083" t="str">
        <f>_xlfn.XLOOKUP(tblOrders[[#This Row],[OrderID]], tblShipping[OrderID], tblShipping[ShipMode])</f>
        <v>Pickup</v>
      </c>
      <c r="R4083" t="str">
        <f>IFERROR(_xlfn.XLOOKUP(A4082, tblCustomers[CustomerID], tblCustomers[CustomerName]), "Not Found")</f>
        <v>Not Found</v>
      </c>
      <c r="S4083" t="str">
        <f>IF(tblOrders[[#This Row],[Sales]]&gt;1000000,"High Value","Standard")</f>
        <v>Standard</v>
      </c>
      <c r="T4083" t="str">
        <f>_xlfn.XLOOKUP(tblOrders[[#This Row],[ProductID]], tblProducts[ProductID], tblProducts[ProductName])</f>
        <v>Product 83</v>
      </c>
      <c r="U4083">
        <f>_xlfn.XLOOKUP(tblOrders[[#This Row],[SalesRepID]], tblSalesreps[RepID], tblSalesreps[Target])</f>
        <v>19473459</v>
      </c>
    </row>
    <row r="4084" spans="1:21">
      <c r="A4084" t="s">
        <v>4881</v>
      </c>
      <c r="B4084" s="7" t="s">
        <v>884</v>
      </c>
      <c r="C4084" t="s">
        <v>181</v>
      </c>
      <c r="D4084" t="s">
        <v>60</v>
      </c>
      <c r="E4084" t="s">
        <v>186</v>
      </c>
      <c r="F4084" t="s">
        <v>51</v>
      </c>
      <c r="G4084">
        <v>9</v>
      </c>
      <c r="H4084">
        <v>0.1</v>
      </c>
      <c r="I4084" s="2">
        <v>409050</v>
      </c>
      <c r="J4084" t="str">
        <f>_xlfn.XLOOKUP(tblOrders[[#This Row],[CustomerID]], tblCustomers[CustomerID], tblCustomers[CustomerName])</f>
        <v>Customer 3</v>
      </c>
      <c r="K4084" t="str">
        <f>_xlfn.XLOOKUP(tblOrders[[#This Row],[CustomerID]], tblCustomers[CustomerID], tblCustomers[Segment])</f>
        <v>Corporate</v>
      </c>
      <c r="L4084" t="str">
        <f>_xlfn.XLOOKUP(tblOrders[[#This Row],[ProductID]], tblProducts[ProductID], tblProducts[Category])</f>
        <v>Office</v>
      </c>
      <c r="M4084">
        <f>_xlfn.XLOOKUP(tblOrders[[#This Row],[ProductID]], tblProducts[ProductID], tblProducts[CostPrice])</f>
        <v>62137</v>
      </c>
      <c r="N4084">
        <f>tblOrders[[#This Row],[Sales]]-(tblOrders[[#This Row],[CostPrice]]*tblOrders[[#This Row],[Quantity]])</f>
        <v>-150183</v>
      </c>
      <c r="O4084" t="str">
        <f>TEXT(tblOrders[[#This Row],[Date]],"mmm-yyyy")</f>
        <v>Dec-2025</v>
      </c>
      <c r="P4084" t="str">
        <f>_xlfn.XLOOKUP(tblOrders[[#This Row],[OrderID]], tblReturns[OrderID], tblReturns[Returned])</f>
        <v>No</v>
      </c>
      <c r="Q4084" t="str">
        <f>_xlfn.XLOOKUP(tblOrders[[#This Row],[OrderID]], tblShipping[OrderID], tblShipping[ShipMode])</f>
        <v>Standard</v>
      </c>
      <c r="R4084" t="str">
        <f>IFERROR(_xlfn.XLOOKUP(A4083, tblCustomers[CustomerID], tblCustomers[CustomerName]), "Not Found")</f>
        <v>Not Found</v>
      </c>
      <c r="S4084" t="str">
        <f>IF(tblOrders[[#This Row],[Sales]]&gt;1000000,"High Value","Standard")</f>
        <v>Standard</v>
      </c>
      <c r="T4084" t="str">
        <f>_xlfn.XLOOKUP(tblOrders[[#This Row],[ProductID]], tblProducts[ProductID], tblProducts[ProductName])</f>
        <v>Product 100</v>
      </c>
      <c r="U4084">
        <f>_xlfn.XLOOKUP(tblOrders[[#This Row],[SalesRepID]], tblSalesreps[RepID], tblSalesreps[Target])</f>
        <v>15141830</v>
      </c>
    </row>
    <row r="4085" spans="1:21">
      <c r="A4085" t="s">
        <v>4882</v>
      </c>
      <c r="B4085" s="7" t="s">
        <v>1474</v>
      </c>
      <c r="C4085" t="s">
        <v>1352</v>
      </c>
      <c r="D4085" t="s">
        <v>516</v>
      </c>
      <c r="E4085" t="s">
        <v>40</v>
      </c>
      <c r="F4085" t="s">
        <v>88</v>
      </c>
      <c r="G4085">
        <v>4</v>
      </c>
      <c r="H4085">
        <v>0</v>
      </c>
      <c r="I4085" s="2">
        <v>448296</v>
      </c>
      <c r="J4085" t="str">
        <f>_xlfn.XLOOKUP(tblOrders[[#This Row],[CustomerID]], tblCustomers[CustomerID], tblCustomers[CustomerName])</f>
        <v>Customer 36</v>
      </c>
      <c r="K4085" t="str">
        <f>_xlfn.XLOOKUP(tblOrders[[#This Row],[CustomerID]], tblCustomers[CustomerID], tblCustomers[Segment])</f>
        <v>SME</v>
      </c>
      <c r="L4085" t="str">
        <f>_xlfn.XLOOKUP(tblOrders[[#This Row],[ProductID]], tblProducts[ProductID], tblProducts[Category])</f>
        <v>Home</v>
      </c>
      <c r="M4085">
        <f>_xlfn.XLOOKUP(tblOrders[[#This Row],[ProductID]], tblProducts[ProductID], tblProducts[CostPrice])</f>
        <v>48408</v>
      </c>
      <c r="N4085">
        <f>tblOrders[[#This Row],[Sales]]-(tblOrders[[#This Row],[CostPrice]]*tblOrders[[#This Row],[Quantity]])</f>
        <v>254664</v>
      </c>
      <c r="O4085" t="str">
        <f>TEXT(tblOrders[[#This Row],[Date]],"mmm-yyyy")</f>
        <v>Oct-2025</v>
      </c>
      <c r="P4085" t="str">
        <f>_xlfn.XLOOKUP(tblOrders[[#This Row],[OrderID]], tblReturns[OrderID], tblReturns[Returned])</f>
        <v>No</v>
      </c>
      <c r="Q4085" t="str">
        <f>_xlfn.XLOOKUP(tblOrders[[#This Row],[OrderID]], tblShipping[OrderID], tblShipping[ShipMode])</f>
        <v>Pickup</v>
      </c>
      <c r="R4085" t="str">
        <f>IFERROR(_xlfn.XLOOKUP(A4084, tblCustomers[CustomerID], tblCustomers[CustomerName]), "Not Found")</f>
        <v>Not Found</v>
      </c>
      <c r="S4085" t="str">
        <f>IF(tblOrders[[#This Row],[Sales]]&gt;1000000,"High Value","Standard")</f>
        <v>Standard</v>
      </c>
      <c r="T4085" t="str">
        <f>_xlfn.XLOOKUP(tblOrders[[#This Row],[ProductID]], tblProducts[ProductID], tblProducts[ProductName])</f>
        <v>Product 12</v>
      </c>
      <c r="U4085">
        <f>_xlfn.XLOOKUP(tblOrders[[#This Row],[SalesRepID]], tblSalesreps[RepID], tblSalesreps[Target])</f>
        <v>6291486</v>
      </c>
    </row>
    <row r="4086" spans="1:21">
      <c r="A4086" t="s">
        <v>4883</v>
      </c>
      <c r="B4086" s="7" t="s">
        <v>218</v>
      </c>
      <c r="C4086" t="s">
        <v>1444</v>
      </c>
      <c r="D4086" t="s">
        <v>617</v>
      </c>
      <c r="E4086" t="s">
        <v>25</v>
      </c>
      <c r="F4086" t="s">
        <v>26</v>
      </c>
      <c r="G4086">
        <v>5</v>
      </c>
      <c r="H4086">
        <v>0.05</v>
      </c>
      <c r="I4086" s="2">
        <v>165290.5</v>
      </c>
      <c r="J4086" t="str">
        <f>_xlfn.XLOOKUP(tblOrders[[#This Row],[CustomerID]], tblCustomers[CustomerID], tblCustomers[CustomerName])</f>
        <v>Customer 6</v>
      </c>
      <c r="K4086" t="str">
        <f>_xlfn.XLOOKUP(tblOrders[[#This Row],[CustomerID]], tblCustomers[CustomerID], tblCustomers[Segment])</f>
        <v>Corporate</v>
      </c>
      <c r="L4086" t="str">
        <f>_xlfn.XLOOKUP(tblOrders[[#This Row],[ProductID]], tblProducts[ProductID], tblProducts[Category])</f>
        <v>Home</v>
      </c>
      <c r="M4086">
        <f>_xlfn.XLOOKUP(tblOrders[[#This Row],[ProductID]], tblProducts[ProductID], tblProducts[CostPrice])</f>
        <v>61495</v>
      </c>
      <c r="N4086">
        <f>tblOrders[[#This Row],[Sales]]-(tblOrders[[#This Row],[CostPrice]]*tblOrders[[#This Row],[Quantity]])</f>
        <v>-142184.5</v>
      </c>
      <c r="O4086" t="str">
        <f>TEXT(tblOrders[[#This Row],[Date]],"mmm-yyyy")</f>
        <v>Aug-2025</v>
      </c>
      <c r="P4086" t="str">
        <f>_xlfn.XLOOKUP(tblOrders[[#This Row],[OrderID]], tblReturns[OrderID], tblReturns[Returned])</f>
        <v>No</v>
      </c>
      <c r="Q4086" t="str">
        <f>_xlfn.XLOOKUP(tblOrders[[#This Row],[OrderID]], tblShipping[OrderID], tblShipping[ShipMode])</f>
        <v>Pickup</v>
      </c>
      <c r="R4086" t="str">
        <f>IFERROR(_xlfn.XLOOKUP(A4085, tblCustomers[CustomerID], tblCustomers[CustomerName]), "Not Found")</f>
        <v>Not Found</v>
      </c>
      <c r="S4086" t="str">
        <f>IF(tblOrders[[#This Row],[Sales]]&gt;1000000,"High Value","Standard")</f>
        <v>Standard</v>
      </c>
      <c r="T4086" t="str">
        <f>_xlfn.XLOOKUP(tblOrders[[#This Row],[ProductID]], tblProducts[ProductID], tblProducts[ProductName])</f>
        <v>Product 45</v>
      </c>
      <c r="U4086">
        <f>_xlfn.XLOOKUP(tblOrders[[#This Row],[SalesRepID]], tblSalesreps[RepID], tblSalesreps[Target])</f>
        <v>7094914</v>
      </c>
    </row>
    <row r="4087" spans="1:21">
      <c r="A4087" t="s">
        <v>4884</v>
      </c>
      <c r="B4087" s="7" t="s">
        <v>558</v>
      </c>
      <c r="C4087" t="s">
        <v>1223</v>
      </c>
      <c r="D4087" t="s">
        <v>111</v>
      </c>
      <c r="E4087" t="s">
        <v>119</v>
      </c>
      <c r="F4087" t="s">
        <v>14</v>
      </c>
      <c r="G4087">
        <v>6</v>
      </c>
      <c r="H4087">
        <v>0</v>
      </c>
      <c r="I4087" s="2">
        <v>433320</v>
      </c>
      <c r="J4087" t="str">
        <f>_xlfn.XLOOKUP(tblOrders[[#This Row],[CustomerID]], tblCustomers[CustomerID], tblCustomers[CustomerName])</f>
        <v>Customer 164</v>
      </c>
      <c r="K4087" t="str">
        <f>_xlfn.XLOOKUP(tblOrders[[#This Row],[CustomerID]], tblCustomers[CustomerID], tblCustomers[Segment])</f>
        <v>Consumer</v>
      </c>
      <c r="L4087" t="str">
        <f>_xlfn.XLOOKUP(tblOrders[[#This Row],[ProductID]], tblProducts[ProductID], tblProducts[Category])</f>
        <v>Furniture</v>
      </c>
      <c r="M4087">
        <f>_xlfn.XLOOKUP(tblOrders[[#This Row],[ProductID]], tblProducts[ProductID], tblProducts[CostPrice])</f>
        <v>34907</v>
      </c>
      <c r="N4087">
        <f>tblOrders[[#This Row],[Sales]]-(tblOrders[[#This Row],[CostPrice]]*tblOrders[[#This Row],[Quantity]])</f>
        <v>223878</v>
      </c>
      <c r="O4087" t="str">
        <f>TEXT(tblOrders[[#This Row],[Date]],"mmm-yyyy")</f>
        <v>Dec-2025</v>
      </c>
      <c r="P4087" t="str">
        <f>_xlfn.XLOOKUP(tblOrders[[#This Row],[OrderID]], tblReturns[OrderID], tblReturns[Returned])</f>
        <v>No</v>
      </c>
      <c r="Q4087" t="str">
        <f>_xlfn.XLOOKUP(tblOrders[[#This Row],[OrderID]], tblShipping[OrderID], tblShipping[ShipMode])</f>
        <v>Express</v>
      </c>
      <c r="R4087" t="str">
        <f>IFERROR(_xlfn.XLOOKUP(A4086, tblCustomers[CustomerID], tblCustomers[CustomerName]), "Not Found")</f>
        <v>Not Found</v>
      </c>
      <c r="S4087" t="str">
        <f>IF(tblOrders[[#This Row],[Sales]]&gt;1000000,"High Value","Standard")</f>
        <v>Standard</v>
      </c>
      <c r="T4087" t="str">
        <f>_xlfn.XLOOKUP(tblOrders[[#This Row],[ProductID]], tblProducts[ProductID], tblProducts[ProductName])</f>
        <v>Product 68</v>
      </c>
      <c r="U4087">
        <f>_xlfn.XLOOKUP(tblOrders[[#This Row],[SalesRepID]], tblSalesreps[RepID], tblSalesreps[Target])</f>
        <v>5886694</v>
      </c>
    </row>
    <row r="4088" spans="1:21">
      <c r="A4088" t="s">
        <v>4885</v>
      </c>
      <c r="B4088" s="7" t="s">
        <v>391</v>
      </c>
      <c r="C4088" t="s">
        <v>687</v>
      </c>
      <c r="D4088" t="s">
        <v>474</v>
      </c>
      <c r="E4088" t="s">
        <v>40</v>
      </c>
      <c r="F4088" t="s">
        <v>88</v>
      </c>
      <c r="G4088">
        <v>2</v>
      </c>
      <c r="H4088">
        <v>0</v>
      </c>
      <c r="I4088" s="2">
        <v>138606</v>
      </c>
      <c r="J4088" t="str">
        <f>_xlfn.XLOOKUP(tblOrders[[#This Row],[CustomerID]], tblCustomers[CustomerID], tblCustomers[CustomerName])</f>
        <v>Customer 147</v>
      </c>
      <c r="K4088" t="str">
        <f>_xlfn.XLOOKUP(tblOrders[[#This Row],[CustomerID]], tblCustomers[CustomerID], tblCustomers[Segment])</f>
        <v>Consumer</v>
      </c>
      <c r="L4088" t="str">
        <f>_xlfn.XLOOKUP(tblOrders[[#This Row],[ProductID]], tblProducts[ProductID], tblProducts[Category])</f>
        <v>Office</v>
      </c>
      <c r="M4088">
        <f>_xlfn.XLOOKUP(tblOrders[[#This Row],[ProductID]], tblProducts[ProductID], tblProducts[CostPrice])</f>
        <v>5129</v>
      </c>
      <c r="N4088">
        <f>tblOrders[[#This Row],[Sales]]-(tblOrders[[#This Row],[CostPrice]]*tblOrders[[#This Row],[Quantity]])</f>
        <v>128348</v>
      </c>
      <c r="O4088" t="str">
        <f>TEXT(tblOrders[[#This Row],[Date]],"mmm-yyyy")</f>
        <v>May-2025</v>
      </c>
      <c r="P4088" t="str">
        <f>_xlfn.XLOOKUP(tblOrders[[#This Row],[OrderID]], tblReturns[OrderID], tblReturns[Returned])</f>
        <v>No</v>
      </c>
      <c r="Q4088" t="str">
        <f>_xlfn.XLOOKUP(tblOrders[[#This Row],[OrderID]], tblShipping[OrderID], tblShipping[ShipMode])</f>
        <v>Pickup</v>
      </c>
      <c r="R4088" t="str">
        <f>IFERROR(_xlfn.XLOOKUP(A4087, tblCustomers[CustomerID], tblCustomers[CustomerName]), "Not Found")</f>
        <v>Not Found</v>
      </c>
      <c r="S4088" t="str">
        <f>IF(tblOrders[[#This Row],[Sales]]&gt;1000000,"High Value","Standard")</f>
        <v>Standard</v>
      </c>
      <c r="T4088" t="str">
        <f>_xlfn.XLOOKUP(tblOrders[[#This Row],[ProductID]], tblProducts[ProductID], tblProducts[ProductName])</f>
        <v>Product 69</v>
      </c>
      <c r="U4088">
        <f>_xlfn.XLOOKUP(tblOrders[[#This Row],[SalesRepID]], tblSalesreps[RepID], tblSalesreps[Target])</f>
        <v>6291486</v>
      </c>
    </row>
    <row r="4089" spans="1:21">
      <c r="A4089" t="s">
        <v>4886</v>
      </c>
      <c r="B4089" s="7" t="s">
        <v>291</v>
      </c>
      <c r="C4089" t="s">
        <v>38</v>
      </c>
      <c r="D4089" t="s">
        <v>49</v>
      </c>
      <c r="E4089" t="s">
        <v>13</v>
      </c>
      <c r="F4089" t="s">
        <v>26</v>
      </c>
      <c r="G4089">
        <v>10</v>
      </c>
      <c r="H4089">
        <v>0.2</v>
      </c>
      <c r="I4089" s="2">
        <v>675568</v>
      </c>
      <c r="J4089" t="str">
        <f>_xlfn.XLOOKUP(tblOrders[[#This Row],[CustomerID]], tblCustomers[CustomerID], tblCustomers[CustomerName])</f>
        <v>Customer 23</v>
      </c>
      <c r="K4089" t="str">
        <f>_xlfn.XLOOKUP(tblOrders[[#This Row],[CustomerID]], tblCustomers[CustomerID], tblCustomers[Segment])</f>
        <v>Consumer</v>
      </c>
      <c r="L4089" t="str">
        <f>_xlfn.XLOOKUP(tblOrders[[#This Row],[ProductID]], tblProducts[ProductID], tblProducts[Category])</f>
        <v>Home</v>
      </c>
      <c r="M4089">
        <f>_xlfn.XLOOKUP(tblOrders[[#This Row],[ProductID]], tblProducts[ProductID], tblProducts[CostPrice])</f>
        <v>71372</v>
      </c>
      <c r="N4089">
        <f>tblOrders[[#This Row],[Sales]]-(tblOrders[[#This Row],[CostPrice]]*tblOrders[[#This Row],[Quantity]])</f>
        <v>-38152</v>
      </c>
      <c r="O4089" t="str">
        <f>TEXT(tblOrders[[#This Row],[Date]],"mmm-yyyy")</f>
        <v>Aug-2025</v>
      </c>
      <c r="P4089" t="str">
        <f>_xlfn.XLOOKUP(tblOrders[[#This Row],[OrderID]], tblReturns[OrderID], tblReturns[Returned])</f>
        <v>No</v>
      </c>
      <c r="Q4089" t="str">
        <f>_xlfn.XLOOKUP(tblOrders[[#This Row],[OrderID]], tblShipping[OrderID], tblShipping[ShipMode])</f>
        <v>Express</v>
      </c>
      <c r="R4089" t="str">
        <f>IFERROR(_xlfn.XLOOKUP(A4088, tblCustomers[CustomerID], tblCustomers[CustomerName]), "Not Found")</f>
        <v>Not Found</v>
      </c>
      <c r="S4089" t="str">
        <f>IF(tblOrders[[#This Row],[Sales]]&gt;1000000,"High Value","Standard")</f>
        <v>Standard</v>
      </c>
      <c r="T4089" t="str">
        <f>_xlfn.XLOOKUP(tblOrders[[#This Row],[ProductID]], tblProducts[ProductID], tblProducts[ProductName])</f>
        <v>Product 51</v>
      </c>
      <c r="U4089">
        <f>_xlfn.XLOOKUP(tblOrders[[#This Row],[SalesRepID]], tblSalesreps[RepID], tblSalesreps[Target])</f>
        <v>11852878</v>
      </c>
    </row>
    <row r="4090" spans="1:21">
      <c r="A4090" t="s">
        <v>4887</v>
      </c>
      <c r="B4090" s="7" t="s">
        <v>1073</v>
      </c>
      <c r="C4090" t="s">
        <v>1182</v>
      </c>
      <c r="D4090" t="s">
        <v>137</v>
      </c>
      <c r="E4090" t="s">
        <v>13</v>
      </c>
      <c r="F4090" t="s">
        <v>88</v>
      </c>
      <c r="G4090">
        <v>3</v>
      </c>
      <c r="H4090">
        <v>0.05</v>
      </c>
      <c r="I4090" s="2">
        <v>119118.6</v>
      </c>
      <c r="J4090" t="str">
        <f>_xlfn.XLOOKUP(tblOrders[[#This Row],[CustomerID]], tblCustomers[CustomerID], tblCustomers[CustomerName])</f>
        <v>Customer 93</v>
      </c>
      <c r="K4090" t="str">
        <f>_xlfn.XLOOKUP(tblOrders[[#This Row],[CustomerID]], tblCustomers[CustomerID], tblCustomers[Segment])</f>
        <v>SME</v>
      </c>
      <c r="L4090" t="str">
        <f>_xlfn.XLOOKUP(tblOrders[[#This Row],[ProductID]], tblProducts[ProductID], tblProducts[Category])</f>
        <v>Home</v>
      </c>
      <c r="M4090">
        <f>_xlfn.XLOOKUP(tblOrders[[#This Row],[ProductID]], tblProducts[ProductID], tblProducts[CostPrice])</f>
        <v>26666</v>
      </c>
      <c r="N4090">
        <f>tblOrders[[#This Row],[Sales]]-(tblOrders[[#This Row],[CostPrice]]*tblOrders[[#This Row],[Quantity]])</f>
        <v>39120.600000000006</v>
      </c>
      <c r="O4090" t="str">
        <f>TEXT(tblOrders[[#This Row],[Date]],"mmm-yyyy")</f>
        <v>Mar-2025</v>
      </c>
      <c r="P4090" t="str">
        <f>_xlfn.XLOOKUP(tblOrders[[#This Row],[OrderID]], tblReturns[OrderID], tblReturns[Returned])</f>
        <v>No</v>
      </c>
      <c r="Q4090" t="str">
        <f>_xlfn.XLOOKUP(tblOrders[[#This Row],[OrderID]], tblShipping[OrderID], tblShipping[ShipMode])</f>
        <v>Pickup</v>
      </c>
      <c r="R4090" t="str">
        <f>IFERROR(_xlfn.XLOOKUP(A4089, tblCustomers[CustomerID], tblCustomers[CustomerName]), "Not Found")</f>
        <v>Not Found</v>
      </c>
      <c r="S4090" t="str">
        <f>IF(tblOrders[[#This Row],[Sales]]&gt;1000000,"High Value","Standard")</f>
        <v>Standard</v>
      </c>
      <c r="T4090" t="str">
        <f>_xlfn.XLOOKUP(tblOrders[[#This Row],[ProductID]], tblProducts[ProductID], tblProducts[ProductName])</f>
        <v>Product 76</v>
      </c>
      <c r="U4090">
        <f>_xlfn.XLOOKUP(tblOrders[[#This Row],[SalesRepID]], tblSalesreps[RepID], tblSalesreps[Target])</f>
        <v>11852878</v>
      </c>
    </row>
    <row r="4091" spans="1:21">
      <c r="A4091" t="s">
        <v>4888</v>
      </c>
      <c r="B4091" s="7" t="s">
        <v>568</v>
      </c>
      <c r="C4091" t="s">
        <v>453</v>
      </c>
      <c r="D4091" t="s">
        <v>454</v>
      </c>
      <c r="E4091" t="s">
        <v>79</v>
      </c>
      <c r="F4091" t="s">
        <v>26</v>
      </c>
      <c r="G4091">
        <v>10</v>
      </c>
      <c r="H4091">
        <v>0.2</v>
      </c>
      <c r="I4091" s="2">
        <v>856344</v>
      </c>
      <c r="J4091" t="str">
        <f>_xlfn.XLOOKUP(tblOrders[[#This Row],[CustomerID]], tblCustomers[CustomerID], tblCustomers[CustomerName])</f>
        <v>Customer 192</v>
      </c>
      <c r="K4091" t="str">
        <f>_xlfn.XLOOKUP(tblOrders[[#This Row],[CustomerID]], tblCustomers[CustomerID], tblCustomers[Segment])</f>
        <v>Corporate</v>
      </c>
      <c r="L4091" t="str">
        <f>_xlfn.XLOOKUP(tblOrders[[#This Row],[ProductID]], tblProducts[ProductID], tblProducts[Category])</f>
        <v>Furniture</v>
      </c>
      <c r="M4091">
        <f>_xlfn.XLOOKUP(tblOrders[[#This Row],[ProductID]], tblProducts[ProductID], tblProducts[CostPrice])</f>
        <v>31369</v>
      </c>
      <c r="N4091">
        <f>tblOrders[[#This Row],[Sales]]-(tblOrders[[#This Row],[CostPrice]]*tblOrders[[#This Row],[Quantity]])</f>
        <v>542654</v>
      </c>
      <c r="O4091" t="str">
        <f>TEXT(tblOrders[[#This Row],[Date]],"mmm-yyyy")</f>
        <v>Apr-2025</v>
      </c>
      <c r="P4091" t="str">
        <f>_xlfn.XLOOKUP(tblOrders[[#This Row],[OrderID]], tblReturns[OrderID], tblReturns[Returned])</f>
        <v>No</v>
      </c>
      <c r="Q4091" t="str">
        <f>_xlfn.XLOOKUP(tblOrders[[#This Row],[OrderID]], tblShipping[OrderID], tblShipping[ShipMode])</f>
        <v>Standard</v>
      </c>
      <c r="R4091" t="str">
        <f>IFERROR(_xlfn.XLOOKUP(A4090, tblCustomers[CustomerID], tblCustomers[CustomerName]), "Not Found")</f>
        <v>Not Found</v>
      </c>
      <c r="S4091" t="str">
        <f>IF(tblOrders[[#This Row],[Sales]]&gt;1000000,"High Value","Standard")</f>
        <v>Standard</v>
      </c>
      <c r="T4091" t="str">
        <f>_xlfn.XLOOKUP(tblOrders[[#This Row],[ProductID]], tblProducts[ProductID], tblProducts[ProductName])</f>
        <v>Product 37</v>
      </c>
      <c r="U4091">
        <f>_xlfn.XLOOKUP(tblOrders[[#This Row],[SalesRepID]], tblSalesreps[RepID], tblSalesreps[Target])</f>
        <v>8592536</v>
      </c>
    </row>
    <row r="4092" spans="1:21">
      <c r="A4092" t="s">
        <v>4889</v>
      </c>
      <c r="B4092" s="7" t="s">
        <v>428</v>
      </c>
      <c r="C4092" t="s">
        <v>763</v>
      </c>
      <c r="D4092" t="s">
        <v>55</v>
      </c>
      <c r="E4092" t="s">
        <v>210</v>
      </c>
      <c r="F4092" t="s">
        <v>14</v>
      </c>
      <c r="G4092">
        <v>8</v>
      </c>
      <c r="H4092">
        <v>0.1</v>
      </c>
      <c r="I4092" s="2">
        <v>892792.8</v>
      </c>
      <c r="J4092" t="str">
        <f>_xlfn.XLOOKUP(tblOrders[[#This Row],[CustomerID]], tblCustomers[CustomerID], tblCustomers[CustomerName])</f>
        <v>Customer 5</v>
      </c>
      <c r="K4092" t="str">
        <f>_xlfn.XLOOKUP(tblOrders[[#This Row],[CustomerID]], tblCustomers[CustomerID], tblCustomers[Segment])</f>
        <v>Corporate</v>
      </c>
      <c r="L4092" t="str">
        <f>_xlfn.XLOOKUP(tblOrders[[#This Row],[ProductID]], tblProducts[ProductID], tblProducts[Category])</f>
        <v>Home</v>
      </c>
      <c r="M4092">
        <f>_xlfn.XLOOKUP(tblOrders[[#This Row],[ProductID]], tblProducts[ProductID], tblProducts[CostPrice])</f>
        <v>23348</v>
      </c>
      <c r="N4092">
        <f>tblOrders[[#This Row],[Sales]]-(tblOrders[[#This Row],[CostPrice]]*tblOrders[[#This Row],[Quantity]])</f>
        <v>706008.8</v>
      </c>
      <c r="O4092" t="str">
        <f>TEXT(tblOrders[[#This Row],[Date]],"mmm-yyyy")</f>
        <v>May-2025</v>
      </c>
      <c r="P4092" t="str">
        <f>_xlfn.XLOOKUP(tblOrders[[#This Row],[OrderID]], tblReturns[OrderID], tblReturns[Returned])</f>
        <v>No</v>
      </c>
      <c r="Q4092" t="str">
        <f>_xlfn.XLOOKUP(tblOrders[[#This Row],[OrderID]], tblShipping[OrderID], tblShipping[ShipMode])</f>
        <v>Pickup</v>
      </c>
      <c r="R4092" t="str">
        <f>IFERROR(_xlfn.XLOOKUP(A4091, tblCustomers[CustomerID], tblCustomers[CustomerName]), "Not Found")</f>
        <v>Not Found</v>
      </c>
      <c r="S4092" t="str">
        <f>IF(tblOrders[[#This Row],[Sales]]&gt;1000000,"High Value","Standard")</f>
        <v>Standard</v>
      </c>
      <c r="T4092" t="str">
        <f>_xlfn.XLOOKUP(tblOrders[[#This Row],[ProductID]], tblProducts[ProductID], tblProducts[ProductName])</f>
        <v>Product 47</v>
      </c>
      <c r="U4092">
        <f>_xlfn.XLOOKUP(tblOrders[[#This Row],[SalesRepID]], tblSalesreps[RepID], tblSalesreps[Target])</f>
        <v>19336654</v>
      </c>
    </row>
    <row r="4093" spans="1:21">
      <c r="A4093" t="s">
        <v>4890</v>
      </c>
      <c r="B4093" s="7" t="s">
        <v>2533</v>
      </c>
      <c r="C4093" t="s">
        <v>753</v>
      </c>
      <c r="D4093" t="s">
        <v>104</v>
      </c>
      <c r="E4093" t="s">
        <v>105</v>
      </c>
      <c r="F4093" t="s">
        <v>88</v>
      </c>
      <c r="G4093">
        <v>2</v>
      </c>
      <c r="H4093">
        <v>0.1</v>
      </c>
      <c r="I4093" s="2">
        <v>86517</v>
      </c>
      <c r="J4093" t="str">
        <f>_xlfn.XLOOKUP(tblOrders[[#This Row],[CustomerID]], tblCustomers[CustomerID], tblCustomers[CustomerName])</f>
        <v>Customer 116</v>
      </c>
      <c r="K4093" t="str">
        <f>_xlfn.XLOOKUP(tblOrders[[#This Row],[CustomerID]], tblCustomers[CustomerID], tblCustomers[Segment])</f>
        <v>Consumer</v>
      </c>
      <c r="L4093" t="str">
        <f>_xlfn.XLOOKUP(tblOrders[[#This Row],[ProductID]], tblProducts[ProductID], tblProducts[Category])</f>
        <v>Furniture</v>
      </c>
      <c r="M4093">
        <f>_xlfn.XLOOKUP(tblOrders[[#This Row],[ProductID]], tblProducts[ProductID], tblProducts[CostPrice])</f>
        <v>10664</v>
      </c>
      <c r="N4093">
        <f>tblOrders[[#This Row],[Sales]]-(tblOrders[[#This Row],[CostPrice]]*tblOrders[[#This Row],[Quantity]])</f>
        <v>65189</v>
      </c>
      <c r="O4093" t="str">
        <f>TEXT(tblOrders[[#This Row],[Date]],"mmm-yyyy")</f>
        <v>Jul-2025</v>
      </c>
      <c r="P4093" t="str">
        <f>_xlfn.XLOOKUP(tblOrders[[#This Row],[OrderID]], tblReturns[OrderID], tblReturns[Returned])</f>
        <v>No</v>
      </c>
      <c r="Q4093" t="str">
        <f>_xlfn.XLOOKUP(tblOrders[[#This Row],[OrderID]], tblShipping[OrderID], tblShipping[ShipMode])</f>
        <v>Pickup</v>
      </c>
      <c r="R4093" t="str">
        <f>IFERROR(_xlfn.XLOOKUP(A4092, tblCustomers[CustomerID], tblCustomers[CustomerName]), "Not Found")</f>
        <v>Not Found</v>
      </c>
      <c r="S4093" t="str">
        <f>IF(tblOrders[[#This Row],[Sales]]&gt;1000000,"High Value","Standard")</f>
        <v>Standard</v>
      </c>
      <c r="T4093" t="str">
        <f>_xlfn.XLOOKUP(tblOrders[[#This Row],[ProductID]], tblProducts[ProductID], tblProducts[ProductName])</f>
        <v>Product 23</v>
      </c>
      <c r="U4093">
        <f>_xlfn.XLOOKUP(tblOrders[[#This Row],[SalesRepID]], tblSalesreps[RepID], tblSalesreps[Target])</f>
        <v>8698154</v>
      </c>
    </row>
    <row r="4094" spans="1:21">
      <c r="A4094" t="s">
        <v>4891</v>
      </c>
      <c r="B4094" s="7" t="s">
        <v>990</v>
      </c>
      <c r="C4094" t="s">
        <v>487</v>
      </c>
      <c r="D4094" t="s">
        <v>914</v>
      </c>
      <c r="E4094" t="s">
        <v>87</v>
      </c>
      <c r="F4094" t="s">
        <v>88</v>
      </c>
      <c r="G4094">
        <v>9</v>
      </c>
      <c r="H4094">
        <v>0.1</v>
      </c>
      <c r="I4094" s="2">
        <v>542505.6</v>
      </c>
      <c r="J4094" t="str">
        <f>_xlfn.XLOOKUP(tblOrders[[#This Row],[CustomerID]], tblCustomers[CustomerID], tblCustomers[CustomerName])</f>
        <v>Customer 297</v>
      </c>
      <c r="K4094" t="str">
        <f>_xlfn.XLOOKUP(tblOrders[[#This Row],[CustomerID]], tblCustomers[CustomerID], tblCustomers[Segment])</f>
        <v>Corporate</v>
      </c>
      <c r="L4094" t="str">
        <f>_xlfn.XLOOKUP(tblOrders[[#This Row],[ProductID]], tblProducts[ProductID], tblProducts[Category])</f>
        <v>Office</v>
      </c>
      <c r="M4094">
        <f>_xlfn.XLOOKUP(tblOrders[[#This Row],[ProductID]], tblProducts[ProductID], tblProducts[CostPrice])</f>
        <v>24464</v>
      </c>
      <c r="N4094">
        <f>tblOrders[[#This Row],[Sales]]-(tblOrders[[#This Row],[CostPrice]]*tblOrders[[#This Row],[Quantity]])</f>
        <v>322329.59999999998</v>
      </c>
      <c r="O4094" t="str">
        <f>TEXT(tblOrders[[#This Row],[Date]],"mmm-yyyy")</f>
        <v>Aug-2025</v>
      </c>
      <c r="P4094" t="str">
        <f>_xlfn.XLOOKUP(tblOrders[[#This Row],[OrderID]], tblReturns[OrderID], tblReturns[Returned])</f>
        <v>No</v>
      </c>
      <c r="Q4094" t="str">
        <f>_xlfn.XLOOKUP(tblOrders[[#This Row],[OrderID]], tblShipping[OrderID], tblShipping[ShipMode])</f>
        <v>Standard</v>
      </c>
      <c r="R4094" t="str">
        <f>IFERROR(_xlfn.XLOOKUP(A4093, tblCustomers[CustomerID], tblCustomers[CustomerName]), "Not Found")</f>
        <v>Not Found</v>
      </c>
      <c r="S4094" t="str">
        <f>IF(tblOrders[[#This Row],[Sales]]&gt;1000000,"High Value","Standard")</f>
        <v>Standard</v>
      </c>
      <c r="T4094" t="str">
        <f>_xlfn.XLOOKUP(tblOrders[[#This Row],[ProductID]], tblProducts[ProductID], tblProducts[ProductName])</f>
        <v>Product 46</v>
      </c>
      <c r="U4094">
        <f>_xlfn.XLOOKUP(tblOrders[[#This Row],[SalesRepID]], tblSalesreps[RepID], tblSalesreps[Target])</f>
        <v>18500989</v>
      </c>
    </row>
    <row r="4095" spans="1:21">
      <c r="A4095" t="s">
        <v>4892</v>
      </c>
      <c r="B4095" s="7" t="s">
        <v>313</v>
      </c>
      <c r="C4095" t="s">
        <v>825</v>
      </c>
      <c r="D4095" t="s">
        <v>362</v>
      </c>
      <c r="E4095" t="s">
        <v>119</v>
      </c>
      <c r="F4095" t="s">
        <v>26</v>
      </c>
      <c r="G4095">
        <v>9</v>
      </c>
      <c r="H4095">
        <v>0</v>
      </c>
      <c r="I4095" s="2">
        <v>1270701</v>
      </c>
      <c r="J4095" t="str">
        <f>_xlfn.XLOOKUP(tblOrders[[#This Row],[CustomerID]], tblCustomers[CustomerID], tblCustomers[CustomerName])</f>
        <v>Customer 250</v>
      </c>
      <c r="K4095" t="str">
        <f>_xlfn.XLOOKUP(tblOrders[[#This Row],[CustomerID]], tblCustomers[CustomerID], tblCustomers[Segment])</f>
        <v>SME</v>
      </c>
      <c r="L4095" t="str">
        <f>_xlfn.XLOOKUP(tblOrders[[#This Row],[ProductID]], tblProducts[ProductID], tblProducts[Category])</f>
        <v>Home</v>
      </c>
      <c r="M4095">
        <f>_xlfn.XLOOKUP(tblOrders[[#This Row],[ProductID]], tblProducts[ProductID], tblProducts[CostPrice])</f>
        <v>41409</v>
      </c>
      <c r="N4095">
        <f>tblOrders[[#This Row],[Sales]]-(tblOrders[[#This Row],[CostPrice]]*tblOrders[[#This Row],[Quantity]])</f>
        <v>898020</v>
      </c>
      <c r="O4095" t="str">
        <f>TEXT(tblOrders[[#This Row],[Date]],"mmm-yyyy")</f>
        <v>Dec-2025</v>
      </c>
      <c r="P4095" t="str">
        <f>_xlfn.XLOOKUP(tblOrders[[#This Row],[OrderID]], tblReturns[OrderID], tblReturns[Returned])</f>
        <v>No</v>
      </c>
      <c r="Q4095" t="str">
        <f>_xlfn.XLOOKUP(tblOrders[[#This Row],[OrderID]], tblShipping[OrderID], tblShipping[ShipMode])</f>
        <v>Standard</v>
      </c>
      <c r="R4095" t="str">
        <f>IFERROR(_xlfn.XLOOKUP(A4094, tblCustomers[CustomerID], tblCustomers[CustomerName]), "Not Found")</f>
        <v>Not Found</v>
      </c>
      <c r="S4095" t="str">
        <f>IF(tblOrders[[#This Row],[Sales]]&gt;1000000,"High Value","Standard")</f>
        <v>High Value</v>
      </c>
      <c r="T4095" t="str">
        <f>_xlfn.XLOOKUP(tblOrders[[#This Row],[ProductID]], tblProducts[ProductID], tblProducts[ProductName])</f>
        <v>Product 25</v>
      </c>
      <c r="U4095">
        <f>_xlfn.XLOOKUP(tblOrders[[#This Row],[SalesRepID]], tblSalesreps[RepID], tblSalesreps[Target])</f>
        <v>5886694</v>
      </c>
    </row>
    <row r="4096" spans="1:21">
      <c r="A4096" t="s">
        <v>4893</v>
      </c>
      <c r="B4096" s="7" t="s">
        <v>1395</v>
      </c>
      <c r="C4096" t="s">
        <v>358</v>
      </c>
      <c r="D4096" t="s">
        <v>151</v>
      </c>
      <c r="E4096" t="s">
        <v>69</v>
      </c>
      <c r="F4096" t="s">
        <v>51</v>
      </c>
      <c r="G4096">
        <v>5</v>
      </c>
      <c r="H4096">
        <v>0</v>
      </c>
      <c r="I4096" s="2">
        <v>102360</v>
      </c>
      <c r="J4096" t="str">
        <f>_xlfn.XLOOKUP(tblOrders[[#This Row],[CustomerID]], tblCustomers[CustomerID], tblCustomers[CustomerName])</f>
        <v>Customer 285</v>
      </c>
      <c r="K4096" t="str">
        <f>_xlfn.XLOOKUP(tblOrders[[#This Row],[CustomerID]], tblCustomers[CustomerID], tblCustomers[Segment])</f>
        <v>Corporate</v>
      </c>
      <c r="L4096" t="str">
        <f>_xlfn.XLOOKUP(tblOrders[[#This Row],[ProductID]], tblProducts[ProductID], tblProducts[Category])</f>
        <v>Electronics</v>
      </c>
      <c r="M4096">
        <f>_xlfn.XLOOKUP(tblOrders[[#This Row],[ProductID]], tblProducts[ProductID], tblProducts[CostPrice])</f>
        <v>63366</v>
      </c>
      <c r="N4096">
        <f>tblOrders[[#This Row],[Sales]]-(tblOrders[[#This Row],[CostPrice]]*tblOrders[[#This Row],[Quantity]])</f>
        <v>-214470</v>
      </c>
      <c r="O4096" t="str">
        <f>TEXT(tblOrders[[#This Row],[Date]],"mmm-yyyy")</f>
        <v>Feb-2025</v>
      </c>
      <c r="P4096" t="str">
        <f>_xlfn.XLOOKUP(tblOrders[[#This Row],[OrderID]], tblReturns[OrderID], tblReturns[Returned])</f>
        <v>No</v>
      </c>
      <c r="Q4096" t="str">
        <f>_xlfn.XLOOKUP(tblOrders[[#This Row],[OrderID]], tblShipping[OrderID], tblShipping[ShipMode])</f>
        <v>Standard</v>
      </c>
      <c r="R4096" t="str">
        <f>IFERROR(_xlfn.XLOOKUP(A4095, tblCustomers[CustomerID], tblCustomers[CustomerName]), "Not Found")</f>
        <v>Not Found</v>
      </c>
      <c r="S4096" t="str">
        <f>IF(tblOrders[[#This Row],[Sales]]&gt;1000000,"High Value","Standard")</f>
        <v>Standard</v>
      </c>
      <c r="T4096" t="str">
        <f>_xlfn.XLOOKUP(tblOrders[[#This Row],[ProductID]], tblProducts[ProductID], tblProducts[ProductName])</f>
        <v>Product 40</v>
      </c>
      <c r="U4096">
        <f>_xlfn.XLOOKUP(tblOrders[[#This Row],[SalesRepID]], tblSalesreps[RepID], tblSalesreps[Target])</f>
        <v>19473459</v>
      </c>
    </row>
    <row r="4097" spans="1:21">
      <c r="A4097" t="s">
        <v>4894</v>
      </c>
      <c r="B4097" s="7" t="s">
        <v>761</v>
      </c>
      <c r="C4097" t="s">
        <v>534</v>
      </c>
      <c r="D4097" t="s">
        <v>182</v>
      </c>
      <c r="E4097" t="s">
        <v>105</v>
      </c>
      <c r="F4097" t="s">
        <v>14</v>
      </c>
      <c r="G4097">
        <v>4</v>
      </c>
      <c r="H4097">
        <v>0.05</v>
      </c>
      <c r="I4097" s="2">
        <v>87597.6</v>
      </c>
      <c r="J4097" t="str">
        <f>_xlfn.XLOOKUP(tblOrders[[#This Row],[CustomerID]], tblCustomers[CustomerID], tblCustomers[CustomerName])</f>
        <v>Customer 66</v>
      </c>
      <c r="K4097" t="str">
        <f>_xlfn.XLOOKUP(tblOrders[[#This Row],[CustomerID]], tblCustomers[CustomerID], tblCustomers[Segment])</f>
        <v>Consumer</v>
      </c>
      <c r="L4097" t="str">
        <f>_xlfn.XLOOKUP(tblOrders[[#This Row],[ProductID]], tblProducts[ProductID], tblProducts[Category])</f>
        <v>Furniture</v>
      </c>
      <c r="M4097">
        <f>_xlfn.XLOOKUP(tblOrders[[#This Row],[ProductID]], tblProducts[ProductID], tblProducts[CostPrice])</f>
        <v>76428</v>
      </c>
      <c r="N4097">
        <f>tblOrders[[#This Row],[Sales]]-(tblOrders[[#This Row],[CostPrice]]*tblOrders[[#This Row],[Quantity]])</f>
        <v>-218114.4</v>
      </c>
      <c r="O4097" t="str">
        <f>TEXT(tblOrders[[#This Row],[Date]],"mmm-yyyy")</f>
        <v>Sep-2025</v>
      </c>
      <c r="P4097" t="str">
        <f>_xlfn.XLOOKUP(tblOrders[[#This Row],[OrderID]], tblReturns[OrderID], tblReturns[Returned])</f>
        <v>No</v>
      </c>
      <c r="Q4097" t="str">
        <f>_xlfn.XLOOKUP(tblOrders[[#This Row],[OrderID]], tblShipping[OrderID], tblShipping[ShipMode])</f>
        <v>Pickup</v>
      </c>
      <c r="R4097" t="str">
        <f>IFERROR(_xlfn.XLOOKUP(A4096, tblCustomers[CustomerID], tblCustomers[CustomerName]), "Not Found")</f>
        <v>Not Found</v>
      </c>
      <c r="S4097" t="str">
        <f>IF(tblOrders[[#This Row],[Sales]]&gt;1000000,"High Value","Standard")</f>
        <v>Standard</v>
      </c>
      <c r="T4097" t="str">
        <f>_xlfn.XLOOKUP(tblOrders[[#This Row],[ProductID]], tblProducts[ProductID], tblProducts[ProductName])</f>
        <v>Product 11</v>
      </c>
      <c r="U4097">
        <f>_xlfn.XLOOKUP(tblOrders[[#This Row],[SalesRepID]], tblSalesreps[RepID], tblSalesreps[Target])</f>
        <v>8698154</v>
      </c>
    </row>
    <row r="4098" spans="1:21">
      <c r="A4098" t="s">
        <v>4895</v>
      </c>
      <c r="B4098" s="7" t="s">
        <v>1541</v>
      </c>
      <c r="C4098" t="s">
        <v>996</v>
      </c>
      <c r="D4098" t="s">
        <v>18</v>
      </c>
      <c r="E4098" t="s">
        <v>202</v>
      </c>
      <c r="F4098" t="s">
        <v>20</v>
      </c>
      <c r="G4098">
        <v>7</v>
      </c>
      <c r="H4098">
        <v>0.2</v>
      </c>
      <c r="I4098" s="2">
        <v>242356.8</v>
      </c>
      <c r="J4098" t="str">
        <f>_xlfn.XLOOKUP(tblOrders[[#This Row],[CustomerID]], tblCustomers[CustomerID], tblCustomers[CustomerName])</f>
        <v>Customer 189</v>
      </c>
      <c r="K4098" t="str">
        <f>_xlfn.XLOOKUP(tblOrders[[#This Row],[CustomerID]], tblCustomers[CustomerID], tblCustomers[Segment])</f>
        <v>SME</v>
      </c>
      <c r="L4098" t="str">
        <f>_xlfn.XLOOKUP(tblOrders[[#This Row],[ProductID]], tblProducts[ProductID], tblProducts[Category])</f>
        <v>Electronics</v>
      </c>
      <c r="M4098">
        <f>_xlfn.XLOOKUP(tblOrders[[#This Row],[ProductID]], tblProducts[ProductID], tblProducts[CostPrice])</f>
        <v>55008</v>
      </c>
      <c r="N4098">
        <f>tblOrders[[#This Row],[Sales]]-(tblOrders[[#This Row],[CostPrice]]*tblOrders[[#This Row],[Quantity]])</f>
        <v>-142699.20000000001</v>
      </c>
      <c r="O4098" t="str">
        <f>TEXT(tblOrders[[#This Row],[Date]],"mmm-yyyy")</f>
        <v>Dec-2025</v>
      </c>
      <c r="P4098" t="str">
        <f>_xlfn.XLOOKUP(tblOrders[[#This Row],[OrderID]], tblReturns[OrderID], tblReturns[Returned])</f>
        <v>No</v>
      </c>
      <c r="Q4098" t="str">
        <f>_xlfn.XLOOKUP(tblOrders[[#This Row],[OrderID]], tblShipping[OrderID], tblShipping[ShipMode])</f>
        <v>Express</v>
      </c>
      <c r="R4098" t="str">
        <f>IFERROR(_xlfn.XLOOKUP(A4097, tblCustomers[CustomerID], tblCustomers[CustomerName]), "Not Found")</f>
        <v>Not Found</v>
      </c>
      <c r="S4098" t="str">
        <f>IF(tblOrders[[#This Row],[Sales]]&gt;1000000,"High Value","Standard")</f>
        <v>Standard</v>
      </c>
      <c r="T4098" t="str">
        <f>_xlfn.XLOOKUP(tblOrders[[#This Row],[ProductID]], tblProducts[ProductID], tblProducts[ProductName])</f>
        <v>Product 94</v>
      </c>
      <c r="U4098">
        <f>_xlfn.XLOOKUP(tblOrders[[#This Row],[SalesRepID]], tblSalesreps[RepID], tblSalesreps[Target])</f>
        <v>10652665</v>
      </c>
    </row>
    <row r="4099" spans="1:21">
      <c r="A4099" t="s">
        <v>4896</v>
      </c>
      <c r="B4099" s="7" t="s">
        <v>47</v>
      </c>
      <c r="C4099" t="s">
        <v>1276</v>
      </c>
      <c r="D4099" t="s">
        <v>49</v>
      </c>
      <c r="E4099" t="s">
        <v>74</v>
      </c>
      <c r="F4099" t="s">
        <v>26</v>
      </c>
      <c r="G4099">
        <v>6</v>
      </c>
      <c r="H4099">
        <v>0.2</v>
      </c>
      <c r="I4099" s="2">
        <v>453216</v>
      </c>
      <c r="J4099" t="str">
        <f>_xlfn.XLOOKUP(tblOrders[[#This Row],[CustomerID]], tblCustomers[CustomerID], tblCustomers[CustomerName])</f>
        <v>Customer 196</v>
      </c>
      <c r="K4099" t="str">
        <f>_xlfn.XLOOKUP(tblOrders[[#This Row],[CustomerID]], tblCustomers[CustomerID], tblCustomers[Segment])</f>
        <v>SME</v>
      </c>
      <c r="L4099" t="str">
        <f>_xlfn.XLOOKUP(tblOrders[[#This Row],[ProductID]], tblProducts[ProductID], tblProducts[Category])</f>
        <v>Home</v>
      </c>
      <c r="M4099">
        <f>_xlfn.XLOOKUP(tblOrders[[#This Row],[ProductID]], tblProducts[ProductID], tblProducts[CostPrice])</f>
        <v>71372</v>
      </c>
      <c r="N4099">
        <f>tblOrders[[#This Row],[Sales]]-(tblOrders[[#This Row],[CostPrice]]*tblOrders[[#This Row],[Quantity]])</f>
        <v>24984</v>
      </c>
      <c r="O4099" t="str">
        <f>TEXT(tblOrders[[#This Row],[Date]],"mmm-yyyy")</f>
        <v>Sep-2025</v>
      </c>
      <c r="P4099" t="str">
        <f>_xlfn.XLOOKUP(tblOrders[[#This Row],[OrderID]], tblReturns[OrderID], tblReturns[Returned])</f>
        <v>No</v>
      </c>
      <c r="Q4099" t="str">
        <f>_xlfn.XLOOKUP(tblOrders[[#This Row],[OrderID]], tblShipping[OrderID], tblShipping[ShipMode])</f>
        <v>Standard</v>
      </c>
      <c r="R4099" t="str">
        <f>IFERROR(_xlfn.XLOOKUP(A4098, tblCustomers[CustomerID], tblCustomers[CustomerName]), "Not Found")</f>
        <v>Not Found</v>
      </c>
      <c r="S4099" t="str">
        <f>IF(tblOrders[[#This Row],[Sales]]&gt;1000000,"High Value","Standard")</f>
        <v>Standard</v>
      </c>
      <c r="T4099" t="str">
        <f>_xlfn.XLOOKUP(tblOrders[[#This Row],[ProductID]], tblProducts[ProductID], tblProducts[ProductName])</f>
        <v>Product 51</v>
      </c>
      <c r="U4099">
        <f>_xlfn.XLOOKUP(tblOrders[[#This Row],[SalesRepID]], tblSalesreps[RepID], tblSalesreps[Target])</f>
        <v>7254801</v>
      </c>
    </row>
    <row r="4100" spans="1:21">
      <c r="A4100" t="s">
        <v>4897</v>
      </c>
      <c r="B4100" s="7" t="s">
        <v>1120</v>
      </c>
      <c r="C4100" t="s">
        <v>1498</v>
      </c>
      <c r="D4100" t="s">
        <v>397</v>
      </c>
      <c r="E4100" t="s">
        <v>40</v>
      </c>
      <c r="F4100" t="s">
        <v>88</v>
      </c>
      <c r="G4100">
        <v>3</v>
      </c>
      <c r="H4100">
        <v>0</v>
      </c>
      <c r="I4100" s="2">
        <v>193704</v>
      </c>
      <c r="J4100" t="str">
        <f>_xlfn.XLOOKUP(tblOrders[[#This Row],[CustomerID]], tblCustomers[CustomerID], tblCustomers[CustomerName])</f>
        <v>Customer 114</v>
      </c>
      <c r="K4100" t="str">
        <f>_xlfn.XLOOKUP(tblOrders[[#This Row],[CustomerID]], tblCustomers[CustomerID], tblCustomers[Segment])</f>
        <v>Consumer</v>
      </c>
      <c r="L4100" t="str">
        <f>_xlfn.XLOOKUP(tblOrders[[#This Row],[ProductID]], tblProducts[ProductID], tblProducts[Category])</f>
        <v>Electronics</v>
      </c>
      <c r="M4100">
        <f>_xlfn.XLOOKUP(tblOrders[[#This Row],[ProductID]], tblProducts[ProductID], tblProducts[CostPrice])</f>
        <v>13474</v>
      </c>
      <c r="N4100">
        <f>tblOrders[[#This Row],[Sales]]-(tblOrders[[#This Row],[CostPrice]]*tblOrders[[#This Row],[Quantity]])</f>
        <v>153282</v>
      </c>
      <c r="O4100" t="str">
        <f>TEXT(tblOrders[[#This Row],[Date]],"mmm-yyyy")</f>
        <v>Jun-2025</v>
      </c>
      <c r="P4100" t="str">
        <f>_xlfn.XLOOKUP(tblOrders[[#This Row],[OrderID]], tblReturns[OrderID], tblReturns[Returned])</f>
        <v>No</v>
      </c>
      <c r="Q4100" t="str">
        <f>_xlfn.XLOOKUP(tblOrders[[#This Row],[OrderID]], tblShipping[OrderID], tblShipping[ShipMode])</f>
        <v>Express</v>
      </c>
      <c r="R4100" t="str">
        <f>IFERROR(_xlfn.XLOOKUP(A4099, tblCustomers[CustomerID], tblCustomers[CustomerName]), "Not Found")</f>
        <v>Not Found</v>
      </c>
      <c r="S4100" t="str">
        <f>IF(tblOrders[[#This Row],[Sales]]&gt;1000000,"High Value","Standard")</f>
        <v>Standard</v>
      </c>
      <c r="T4100" t="str">
        <f>_xlfn.XLOOKUP(tblOrders[[#This Row],[ProductID]], tblProducts[ProductID], tblProducts[ProductName])</f>
        <v>Product 27</v>
      </c>
      <c r="U4100">
        <f>_xlfn.XLOOKUP(tblOrders[[#This Row],[SalesRepID]], tblSalesreps[RepID], tblSalesreps[Target])</f>
        <v>6291486</v>
      </c>
    </row>
    <row r="4101" spans="1:21">
      <c r="A4101" t="s">
        <v>4898</v>
      </c>
      <c r="B4101" s="7" t="s">
        <v>1810</v>
      </c>
      <c r="C4101" t="s">
        <v>936</v>
      </c>
      <c r="D4101" t="s">
        <v>73</v>
      </c>
      <c r="E4101" t="s">
        <v>13</v>
      </c>
      <c r="F4101" t="s">
        <v>26</v>
      </c>
      <c r="G4101">
        <v>7</v>
      </c>
      <c r="H4101">
        <v>0.05</v>
      </c>
      <c r="I4101" s="2">
        <v>334295.5</v>
      </c>
      <c r="J4101" t="str">
        <f>_xlfn.XLOOKUP(tblOrders[[#This Row],[CustomerID]], tblCustomers[CustomerID], tblCustomers[CustomerName])</f>
        <v>Customer 184</v>
      </c>
      <c r="K4101" t="str">
        <f>_xlfn.XLOOKUP(tblOrders[[#This Row],[CustomerID]], tblCustomers[CustomerID], tblCustomers[Segment])</f>
        <v>Corporate</v>
      </c>
      <c r="L4101" t="str">
        <f>_xlfn.XLOOKUP(tblOrders[[#This Row],[ProductID]], tblProducts[ProductID], tblProducts[Category])</f>
        <v>Office</v>
      </c>
      <c r="M4101">
        <f>_xlfn.XLOOKUP(tblOrders[[#This Row],[ProductID]], tblProducts[ProductID], tblProducts[CostPrice])</f>
        <v>28523</v>
      </c>
      <c r="N4101">
        <f>tblOrders[[#This Row],[Sales]]-(tblOrders[[#This Row],[CostPrice]]*tblOrders[[#This Row],[Quantity]])</f>
        <v>134634.5</v>
      </c>
      <c r="O4101" t="str">
        <f>TEXT(tblOrders[[#This Row],[Date]],"mmm-yyyy")</f>
        <v>Nov-2025</v>
      </c>
      <c r="P4101" t="str">
        <f>_xlfn.XLOOKUP(tblOrders[[#This Row],[OrderID]], tblReturns[OrderID], tblReturns[Returned])</f>
        <v>Yes</v>
      </c>
      <c r="Q4101" t="str">
        <f>_xlfn.XLOOKUP(tblOrders[[#This Row],[OrderID]], tblShipping[OrderID], tblShipping[ShipMode])</f>
        <v>Standard</v>
      </c>
      <c r="R4101" t="str">
        <f>IFERROR(_xlfn.XLOOKUP(A4100, tblCustomers[CustomerID], tblCustomers[CustomerName]), "Not Found")</f>
        <v>Not Found</v>
      </c>
      <c r="S4101" t="str">
        <f>IF(tblOrders[[#This Row],[Sales]]&gt;1000000,"High Value","Standard")</f>
        <v>Standard</v>
      </c>
      <c r="T4101" t="str">
        <f>_xlfn.XLOOKUP(tblOrders[[#This Row],[ProductID]], tblProducts[ProductID], tblProducts[ProductName])</f>
        <v>Product 30</v>
      </c>
      <c r="U4101">
        <f>_xlfn.XLOOKUP(tblOrders[[#This Row],[SalesRepID]], tblSalesreps[RepID], tblSalesreps[Target])</f>
        <v>11852878</v>
      </c>
    </row>
    <row r="4102" spans="1:21">
      <c r="A4102" t="s">
        <v>4899</v>
      </c>
      <c r="B4102" s="7" t="s">
        <v>1862</v>
      </c>
      <c r="C4102" t="s">
        <v>897</v>
      </c>
      <c r="D4102" t="s">
        <v>504</v>
      </c>
      <c r="E4102" t="s">
        <v>205</v>
      </c>
      <c r="F4102" t="s">
        <v>14</v>
      </c>
      <c r="G4102">
        <v>7</v>
      </c>
      <c r="H4102">
        <v>0.05</v>
      </c>
      <c r="I4102" s="2">
        <v>251981.8</v>
      </c>
      <c r="J4102" t="str">
        <f>_xlfn.XLOOKUP(tblOrders[[#This Row],[CustomerID]], tblCustomers[CustomerID], tblCustomers[CustomerName])</f>
        <v>Customer 274</v>
      </c>
      <c r="K4102" t="str">
        <f>_xlfn.XLOOKUP(tblOrders[[#This Row],[CustomerID]], tblCustomers[CustomerID], tblCustomers[Segment])</f>
        <v>Corporate</v>
      </c>
      <c r="L4102" t="str">
        <f>_xlfn.XLOOKUP(tblOrders[[#This Row],[ProductID]], tblProducts[ProductID], tblProducts[Category])</f>
        <v>Office</v>
      </c>
      <c r="M4102">
        <f>_xlfn.XLOOKUP(tblOrders[[#This Row],[ProductID]], tblProducts[ProductID], tblProducts[CostPrice])</f>
        <v>12010</v>
      </c>
      <c r="N4102">
        <f>tblOrders[[#This Row],[Sales]]-(tblOrders[[#This Row],[CostPrice]]*tblOrders[[#This Row],[Quantity]])</f>
        <v>167911.8</v>
      </c>
      <c r="O4102" t="str">
        <f>TEXT(tblOrders[[#This Row],[Date]],"mmm-yyyy")</f>
        <v>Oct-2025</v>
      </c>
      <c r="P4102" t="str">
        <f>_xlfn.XLOOKUP(tblOrders[[#This Row],[OrderID]], tblReturns[OrderID], tblReturns[Returned])</f>
        <v>No</v>
      </c>
      <c r="Q4102" t="str">
        <f>_xlfn.XLOOKUP(tblOrders[[#This Row],[OrderID]], tblShipping[OrderID], tblShipping[ShipMode])</f>
        <v>Pickup</v>
      </c>
      <c r="R4102" t="str">
        <f>IFERROR(_xlfn.XLOOKUP(A4101, tblCustomers[CustomerID], tblCustomers[CustomerName]), "Not Found")</f>
        <v>Not Found</v>
      </c>
      <c r="S4102" t="str">
        <f>IF(tblOrders[[#This Row],[Sales]]&gt;1000000,"High Value","Standard")</f>
        <v>Standard</v>
      </c>
      <c r="T4102" t="str">
        <f>_xlfn.XLOOKUP(tblOrders[[#This Row],[ProductID]], tblProducts[ProductID], tblProducts[ProductName])</f>
        <v>Product 15</v>
      </c>
      <c r="U4102">
        <f>_xlfn.XLOOKUP(tblOrders[[#This Row],[SalesRepID]], tblSalesreps[RepID], tblSalesreps[Target])</f>
        <v>16246424</v>
      </c>
    </row>
    <row r="4103" spans="1:21">
      <c r="A4103" t="s">
        <v>4900</v>
      </c>
      <c r="B4103" s="7" t="s">
        <v>889</v>
      </c>
      <c r="C4103" t="s">
        <v>376</v>
      </c>
      <c r="D4103" t="s">
        <v>973</v>
      </c>
      <c r="E4103" t="s">
        <v>119</v>
      </c>
      <c r="F4103" t="s">
        <v>26</v>
      </c>
      <c r="G4103">
        <v>3</v>
      </c>
      <c r="H4103">
        <v>0.15</v>
      </c>
      <c r="I4103" s="2">
        <v>237575.85</v>
      </c>
      <c r="J4103" t="str">
        <f>_xlfn.XLOOKUP(tblOrders[[#This Row],[CustomerID]], tblCustomers[CustomerID], tblCustomers[CustomerName])</f>
        <v>Customer 118</v>
      </c>
      <c r="K4103" t="str">
        <f>_xlfn.XLOOKUP(tblOrders[[#This Row],[CustomerID]], tblCustomers[CustomerID], tblCustomers[Segment])</f>
        <v>Corporate</v>
      </c>
      <c r="L4103" t="str">
        <f>_xlfn.XLOOKUP(tblOrders[[#This Row],[ProductID]], tblProducts[ProductID], tblProducts[Category])</f>
        <v>Office</v>
      </c>
      <c r="M4103">
        <f>_xlfn.XLOOKUP(tblOrders[[#This Row],[ProductID]], tblProducts[ProductID], tblProducts[CostPrice])</f>
        <v>44507</v>
      </c>
      <c r="N4103">
        <f>tblOrders[[#This Row],[Sales]]-(tblOrders[[#This Row],[CostPrice]]*tblOrders[[#This Row],[Quantity]])</f>
        <v>104054.85</v>
      </c>
      <c r="O4103" t="str">
        <f>TEXT(tblOrders[[#This Row],[Date]],"mmm-yyyy")</f>
        <v>Nov-2025</v>
      </c>
      <c r="P4103" t="str">
        <f>_xlfn.XLOOKUP(tblOrders[[#This Row],[OrderID]], tblReturns[OrderID], tblReturns[Returned])</f>
        <v>No</v>
      </c>
      <c r="Q4103" t="str">
        <f>_xlfn.XLOOKUP(tblOrders[[#This Row],[OrderID]], tblShipping[OrderID], tblShipping[ShipMode])</f>
        <v>Pickup</v>
      </c>
      <c r="R4103" t="str">
        <f>IFERROR(_xlfn.XLOOKUP(A4102, tblCustomers[CustomerID], tblCustomers[CustomerName]), "Not Found")</f>
        <v>Not Found</v>
      </c>
      <c r="S4103" t="str">
        <f>IF(tblOrders[[#This Row],[Sales]]&gt;1000000,"High Value","Standard")</f>
        <v>Standard</v>
      </c>
      <c r="T4103" t="str">
        <f>_xlfn.XLOOKUP(tblOrders[[#This Row],[ProductID]], tblProducts[ProductID], tblProducts[ProductName])</f>
        <v>Product 53</v>
      </c>
      <c r="U4103">
        <f>_xlfn.XLOOKUP(tblOrders[[#This Row],[SalesRepID]], tblSalesreps[RepID], tblSalesreps[Target])</f>
        <v>5886694</v>
      </c>
    </row>
    <row r="4104" spans="1:21">
      <c r="A4104" t="s">
        <v>4901</v>
      </c>
      <c r="B4104" s="7" t="s">
        <v>1092</v>
      </c>
      <c r="C4104" t="s">
        <v>268</v>
      </c>
      <c r="D4104" t="s">
        <v>169</v>
      </c>
      <c r="E4104" t="s">
        <v>74</v>
      </c>
      <c r="F4104" t="s">
        <v>14</v>
      </c>
      <c r="G4104">
        <v>7</v>
      </c>
      <c r="H4104">
        <v>0.1</v>
      </c>
      <c r="I4104" s="2">
        <v>589547.69999999995</v>
      </c>
      <c r="J4104" t="str">
        <f>_xlfn.XLOOKUP(tblOrders[[#This Row],[CustomerID]], tblCustomers[CustomerID], tblCustomers[CustomerName])</f>
        <v>Customer 249</v>
      </c>
      <c r="K4104" t="str">
        <f>_xlfn.XLOOKUP(tblOrders[[#This Row],[CustomerID]], tblCustomers[CustomerID], tblCustomers[Segment])</f>
        <v>Consumer</v>
      </c>
      <c r="L4104" t="str">
        <f>_xlfn.XLOOKUP(tblOrders[[#This Row],[ProductID]], tblProducts[ProductID], tblProducts[Category])</f>
        <v>Electronics</v>
      </c>
      <c r="M4104">
        <f>_xlfn.XLOOKUP(tblOrders[[#This Row],[ProductID]], tblProducts[ProductID], tblProducts[CostPrice])</f>
        <v>8587</v>
      </c>
      <c r="N4104">
        <f>tblOrders[[#This Row],[Sales]]-(tblOrders[[#This Row],[CostPrice]]*tblOrders[[#This Row],[Quantity]])</f>
        <v>529438.69999999995</v>
      </c>
      <c r="O4104" t="str">
        <f>TEXT(tblOrders[[#This Row],[Date]],"mmm-yyyy")</f>
        <v>Dec-2025</v>
      </c>
      <c r="P4104" t="str">
        <f>_xlfn.XLOOKUP(tblOrders[[#This Row],[OrderID]], tblReturns[OrderID], tblReturns[Returned])</f>
        <v>No</v>
      </c>
      <c r="Q4104" t="str">
        <f>_xlfn.XLOOKUP(tblOrders[[#This Row],[OrderID]], tblShipping[OrderID], tblShipping[ShipMode])</f>
        <v>Standard</v>
      </c>
      <c r="R4104" t="str">
        <f>IFERROR(_xlfn.XLOOKUP(A4103, tblCustomers[CustomerID], tblCustomers[CustomerName]), "Not Found")</f>
        <v>Not Found</v>
      </c>
      <c r="S4104" t="str">
        <f>IF(tblOrders[[#This Row],[Sales]]&gt;1000000,"High Value","Standard")</f>
        <v>Standard</v>
      </c>
      <c r="T4104" t="str">
        <f>_xlfn.XLOOKUP(tblOrders[[#This Row],[ProductID]], tblProducts[ProductID], tblProducts[ProductName])</f>
        <v>Product 9</v>
      </c>
      <c r="U4104">
        <f>_xlfn.XLOOKUP(tblOrders[[#This Row],[SalesRepID]], tblSalesreps[RepID], tblSalesreps[Target])</f>
        <v>7254801</v>
      </c>
    </row>
    <row r="4105" spans="1:21">
      <c r="A4105" t="s">
        <v>4902</v>
      </c>
      <c r="B4105" s="7" t="s">
        <v>577</v>
      </c>
      <c r="C4105" t="s">
        <v>347</v>
      </c>
      <c r="D4105" t="s">
        <v>169</v>
      </c>
      <c r="E4105" t="s">
        <v>13</v>
      </c>
      <c r="F4105" t="s">
        <v>88</v>
      </c>
      <c r="G4105">
        <v>8</v>
      </c>
      <c r="H4105">
        <v>0</v>
      </c>
      <c r="I4105" s="2">
        <v>519744</v>
      </c>
      <c r="J4105" t="str">
        <f>_xlfn.XLOOKUP(tblOrders[[#This Row],[CustomerID]], tblCustomers[CustomerID], tblCustomers[CustomerName])</f>
        <v>Customer 58</v>
      </c>
      <c r="K4105" t="str">
        <f>_xlfn.XLOOKUP(tblOrders[[#This Row],[CustomerID]], tblCustomers[CustomerID], tblCustomers[Segment])</f>
        <v>SME</v>
      </c>
      <c r="L4105" t="str">
        <f>_xlfn.XLOOKUP(tblOrders[[#This Row],[ProductID]], tblProducts[ProductID], tblProducts[Category])</f>
        <v>Electronics</v>
      </c>
      <c r="M4105">
        <f>_xlfn.XLOOKUP(tblOrders[[#This Row],[ProductID]], tblProducts[ProductID], tblProducts[CostPrice])</f>
        <v>8587</v>
      </c>
      <c r="N4105">
        <f>tblOrders[[#This Row],[Sales]]-(tblOrders[[#This Row],[CostPrice]]*tblOrders[[#This Row],[Quantity]])</f>
        <v>451048</v>
      </c>
      <c r="O4105" t="str">
        <f>TEXT(tblOrders[[#This Row],[Date]],"mmm-yyyy")</f>
        <v>Dec-2025</v>
      </c>
      <c r="P4105" t="str">
        <f>_xlfn.XLOOKUP(tblOrders[[#This Row],[OrderID]], tblReturns[OrderID], tblReturns[Returned])</f>
        <v>No</v>
      </c>
      <c r="Q4105" t="str">
        <f>_xlfn.XLOOKUP(tblOrders[[#This Row],[OrderID]], tblShipping[OrderID], tblShipping[ShipMode])</f>
        <v>Pickup</v>
      </c>
      <c r="R4105" t="str">
        <f>IFERROR(_xlfn.XLOOKUP(A4104, tblCustomers[CustomerID], tblCustomers[CustomerName]), "Not Found")</f>
        <v>Not Found</v>
      </c>
      <c r="S4105" t="str">
        <f>IF(tblOrders[[#This Row],[Sales]]&gt;1000000,"High Value","Standard")</f>
        <v>Standard</v>
      </c>
      <c r="T4105" t="str">
        <f>_xlfn.XLOOKUP(tblOrders[[#This Row],[ProductID]], tblProducts[ProductID], tblProducts[ProductName])</f>
        <v>Product 9</v>
      </c>
      <c r="U4105">
        <f>_xlfn.XLOOKUP(tblOrders[[#This Row],[SalesRepID]], tblSalesreps[RepID], tblSalesreps[Target])</f>
        <v>11852878</v>
      </c>
    </row>
    <row r="4106" spans="1:21">
      <c r="A4106" t="s">
        <v>4903</v>
      </c>
      <c r="B4106" s="7" t="s">
        <v>1374</v>
      </c>
      <c r="C4106" t="s">
        <v>1897</v>
      </c>
      <c r="D4106" t="s">
        <v>667</v>
      </c>
      <c r="E4106" t="s">
        <v>202</v>
      </c>
      <c r="F4106" t="s">
        <v>88</v>
      </c>
      <c r="G4106">
        <v>4</v>
      </c>
      <c r="H4106">
        <v>0.2</v>
      </c>
      <c r="I4106" s="2">
        <v>20899.2</v>
      </c>
      <c r="J4106" t="str">
        <f>_xlfn.XLOOKUP(tblOrders[[#This Row],[CustomerID]], tblCustomers[CustomerID], tblCustomers[CustomerName])</f>
        <v>Customer 75</v>
      </c>
      <c r="K4106" t="str">
        <f>_xlfn.XLOOKUP(tblOrders[[#This Row],[CustomerID]], tblCustomers[CustomerID], tblCustomers[Segment])</f>
        <v>SME</v>
      </c>
      <c r="L4106" t="str">
        <f>_xlfn.XLOOKUP(tblOrders[[#This Row],[ProductID]], tblProducts[ProductID], tblProducts[Category])</f>
        <v>Electronics</v>
      </c>
      <c r="M4106">
        <f>_xlfn.XLOOKUP(tblOrders[[#This Row],[ProductID]], tblProducts[ProductID], tblProducts[CostPrice])</f>
        <v>13676</v>
      </c>
      <c r="N4106">
        <f>tblOrders[[#This Row],[Sales]]-(tblOrders[[#This Row],[CostPrice]]*tblOrders[[#This Row],[Quantity]])</f>
        <v>-33804.800000000003</v>
      </c>
      <c r="O4106" t="str">
        <f>TEXT(tblOrders[[#This Row],[Date]],"mmm-yyyy")</f>
        <v>Aug-2025</v>
      </c>
      <c r="P4106" t="str">
        <f>_xlfn.XLOOKUP(tblOrders[[#This Row],[OrderID]], tblReturns[OrderID], tblReturns[Returned])</f>
        <v>No</v>
      </c>
      <c r="Q4106" t="str">
        <f>_xlfn.XLOOKUP(tblOrders[[#This Row],[OrderID]], tblShipping[OrderID], tblShipping[ShipMode])</f>
        <v>Pickup</v>
      </c>
      <c r="R4106" t="str">
        <f>IFERROR(_xlfn.XLOOKUP(A4105, tblCustomers[CustomerID], tblCustomers[CustomerName]), "Not Found")</f>
        <v>Not Found</v>
      </c>
      <c r="S4106" t="str">
        <f>IF(tblOrders[[#This Row],[Sales]]&gt;1000000,"High Value","Standard")</f>
        <v>Standard</v>
      </c>
      <c r="T4106" t="str">
        <f>_xlfn.XLOOKUP(tblOrders[[#This Row],[ProductID]], tblProducts[ProductID], tblProducts[ProductName])</f>
        <v>Product 10</v>
      </c>
      <c r="U4106">
        <f>_xlfn.XLOOKUP(tblOrders[[#This Row],[SalesRepID]], tblSalesreps[RepID], tblSalesreps[Target])</f>
        <v>10652665</v>
      </c>
    </row>
    <row r="4107" spans="1:21">
      <c r="A4107" t="s">
        <v>4904</v>
      </c>
      <c r="B4107" s="7" t="s">
        <v>1296</v>
      </c>
      <c r="C4107" t="s">
        <v>831</v>
      </c>
      <c r="D4107" t="s">
        <v>372</v>
      </c>
      <c r="E4107" t="s">
        <v>25</v>
      </c>
      <c r="F4107" t="s">
        <v>51</v>
      </c>
      <c r="G4107">
        <v>6</v>
      </c>
      <c r="H4107">
        <v>0.1</v>
      </c>
      <c r="I4107" s="2">
        <v>586240.19999999995</v>
      </c>
      <c r="J4107" t="str">
        <f>_xlfn.XLOOKUP(tblOrders[[#This Row],[CustomerID]], tblCustomers[CustomerID], tblCustomers[CustomerName])</f>
        <v>Customer 246</v>
      </c>
      <c r="K4107" t="str">
        <f>_xlfn.XLOOKUP(tblOrders[[#This Row],[CustomerID]], tblCustomers[CustomerID], tblCustomers[Segment])</f>
        <v>Consumer</v>
      </c>
      <c r="L4107" t="str">
        <f>_xlfn.XLOOKUP(tblOrders[[#This Row],[ProductID]], tblProducts[ProductID], tblProducts[Category])</f>
        <v>Office</v>
      </c>
      <c r="M4107">
        <f>_xlfn.XLOOKUP(tblOrders[[#This Row],[ProductID]], tblProducts[ProductID], tblProducts[CostPrice])</f>
        <v>18283</v>
      </c>
      <c r="N4107">
        <f>tblOrders[[#This Row],[Sales]]-(tblOrders[[#This Row],[CostPrice]]*tblOrders[[#This Row],[Quantity]])</f>
        <v>476542.19999999995</v>
      </c>
      <c r="O4107" t="str">
        <f>TEXT(tblOrders[[#This Row],[Date]],"mmm-yyyy")</f>
        <v>Aug-2025</v>
      </c>
      <c r="P4107" t="str">
        <f>_xlfn.XLOOKUP(tblOrders[[#This Row],[OrderID]], tblReturns[OrderID], tblReturns[Returned])</f>
        <v>No</v>
      </c>
      <c r="Q4107" t="str">
        <f>_xlfn.XLOOKUP(tblOrders[[#This Row],[OrderID]], tblShipping[OrderID], tblShipping[ShipMode])</f>
        <v>Pickup</v>
      </c>
      <c r="R4107" t="str">
        <f>IFERROR(_xlfn.XLOOKUP(A4106, tblCustomers[CustomerID], tblCustomers[CustomerName]), "Not Found")</f>
        <v>Not Found</v>
      </c>
      <c r="S4107" t="str">
        <f>IF(tblOrders[[#This Row],[Sales]]&gt;1000000,"High Value","Standard")</f>
        <v>Standard</v>
      </c>
      <c r="T4107" t="str">
        <f>_xlfn.XLOOKUP(tblOrders[[#This Row],[ProductID]], tblProducts[ProductID], tblProducts[ProductName])</f>
        <v>Product 57</v>
      </c>
      <c r="U4107">
        <f>_xlfn.XLOOKUP(tblOrders[[#This Row],[SalesRepID]], tblSalesreps[RepID], tblSalesreps[Target])</f>
        <v>7094914</v>
      </c>
    </row>
    <row r="4108" spans="1:21">
      <c r="A4108" t="s">
        <v>4905</v>
      </c>
      <c r="B4108" s="7" t="s">
        <v>932</v>
      </c>
      <c r="C4108" t="s">
        <v>756</v>
      </c>
      <c r="D4108" t="s">
        <v>362</v>
      </c>
      <c r="E4108" t="s">
        <v>165</v>
      </c>
      <c r="F4108" t="s">
        <v>26</v>
      </c>
      <c r="G4108">
        <v>5</v>
      </c>
      <c r="H4108">
        <v>0.05</v>
      </c>
      <c r="I4108" s="2">
        <v>609985.5</v>
      </c>
      <c r="J4108" t="str">
        <f>_xlfn.XLOOKUP(tblOrders[[#This Row],[CustomerID]], tblCustomers[CustomerID], tblCustomers[CustomerName])</f>
        <v>Customer 254</v>
      </c>
      <c r="K4108" t="str">
        <f>_xlfn.XLOOKUP(tblOrders[[#This Row],[CustomerID]], tblCustomers[CustomerID], tblCustomers[Segment])</f>
        <v>Corporate</v>
      </c>
      <c r="L4108" t="str">
        <f>_xlfn.XLOOKUP(tblOrders[[#This Row],[ProductID]], tblProducts[ProductID], tblProducts[Category])</f>
        <v>Home</v>
      </c>
      <c r="M4108">
        <f>_xlfn.XLOOKUP(tblOrders[[#This Row],[ProductID]], tblProducts[ProductID], tblProducts[CostPrice])</f>
        <v>41409</v>
      </c>
      <c r="N4108">
        <f>tblOrders[[#This Row],[Sales]]-(tblOrders[[#This Row],[CostPrice]]*tblOrders[[#This Row],[Quantity]])</f>
        <v>402940.5</v>
      </c>
      <c r="O4108" t="str">
        <f>TEXT(tblOrders[[#This Row],[Date]],"mmm-yyyy")</f>
        <v>Jul-2025</v>
      </c>
      <c r="P4108" t="str">
        <f>_xlfn.XLOOKUP(tblOrders[[#This Row],[OrderID]], tblReturns[OrderID], tblReturns[Returned])</f>
        <v>No</v>
      </c>
      <c r="Q4108" t="str">
        <f>_xlfn.XLOOKUP(tblOrders[[#This Row],[OrderID]], tblShipping[OrderID], tblShipping[ShipMode])</f>
        <v>Standard</v>
      </c>
      <c r="R4108" t="str">
        <f>IFERROR(_xlfn.XLOOKUP(A4107, tblCustomers[CustomerID], tblCustomers[CustomerName]), "Not Found")</f>
        <v>Not Found</v>
      </c>
      <c r="S4108" t="str">
        <f>IF(tblOrders[[#This Row],[Sales]]&gt;1000000,"High Value","Standard")</f>
        <v>Standard</v>
      </c>
      <c r="T4108" t="str">
        <f>_xlfn.XLOOKUP(tblOrders[[#This Row],[ProductID]], tblProducts[ProductID], tblProducts[ProductName])</f>
        <v>Product 25</v>
      </c>
      <c r="U4108">
        <f>_xlfn.XLOOKUP(tblOrders[[#This Row],[SalesRepID]], tblSalesreps[RepID], tblSalesreps[Target])</f>
        <v>16839910</v>
      </c>
    </row>
    <row r="4109" spans="1:21">
      <c r="A4109" t="s">
        <v>4906</v>
      </c>
      <c r="B4109" s="7" t="s">
        <v>683</v>
      </c>
      <c r="C4109" t="s">
        <v>481</v>
      </c>
      <c r="D4109" t="s">
        <v>387</v>
      </c>
      <c r="E4109" t="s">
        <v>69</v>
      </c>
      <c r="F4109" t="s">
        <v>14</v>
      </c>
      <c r="G4109">
        <v>9</v>
      </c>
      <c r="H4109">
        <v>0.15</v>
      </c>
      <c r="I4109" s="2">
        <v>564072.75</v>
      </c>
      <c r="J4109" t="str">
        <f>_xlfn.XLOOKUP(tblOrders[[#This Row],[CustomerID]], tblCustomers[CustomerID], tblCustomers[CustomerName])</f>
        <v>Customer 166</v>
      </c>
      <c r="K4109" t="str">
        <f>_xlfn.XLOOKUP(tblOrders[[#This Row],[CustomerID]], tblCustomers[CustomerID], tblCustomers[Segment])</f>
        <v>SME</v>
      </c>
      <c r="L4109" t="str">
        <f>_xlfn.XLOOKUP(tblOrders[[#This Row],[ProductID]], tblProducts[ProductID], tblProducts[Category])</f>
        <v>Furniture</v>
      </c>
      <c r="M4109">
        <f>_xlfn.XLOOKUP(tblOrders[[#This Row],[ProductID]], tblProducts[ProductID], tblProducts[CostPrice])</f>
        <v>37464</v>
      </c>
      <c r="N4109">
        <f>tblOrders[[#This Row],[Sales]]-(tblOrders[[#This Row],[CostPrice]]*tblOrders[[#This Row],[Quantity]])</f>
        <v>226896.75</v>
      </c>
      <c r="O4109" t="str">
        <f>TEXT(tblOrders[[#This Row],[Date]],"mmm-yyyy")</f>
        <v>Sep-2025</v>
      </c>
      <c r="P4109" t="str">
        <f>_xlfn.XLOOKUP(tblOrders[[#This Row],[OrderID]], tblReturns[OrderID], tblReturns[Returned])</f>
        <v>No</v>
      </c>
      <c r="Q4109" t="str">
        <f>_xlfn.XLOOKUP(tblOrders[[#This Row],[OrderID]], tblShipping[OrderID], tblShipping[ShipMode])</f>
        <v>Standard</v>
      </c>
      <c r="R4109" t="str">
        <f>IFERROR(_xlfn.XLOOKUP(A4108, tblCustomers[CustomerID], tblCustomers[CustomerName]), "Not Found")</f>
        <v>Not Found</v>
      </c>
      <c r="S4109" t="str">
        <f>IF(tblOrders[[#This Row],[Sales]]&gt;1000000,"High Value","Standard")</f>
        <v>Standard</v>
      </c>
      <c r="T4109" t="str">
        <f>_xlfn.XLOOKUP(tblOrders[[#This Row],[ProductID]], tblProducts[ProductID], tblProducts[ProductName])</f>
        <v>Product 63</v>
      </c>
      <c r="U4109">
        <f>_xlfn.XLOOKUP(tblOrders[[#This Row],[SalesRepID]], tblSalesreps[RepID], tblSalesreps[Target])</f>
        <v>19473459</v>
      </c>
    </row>
    <row r="4110" spans="1:21">
      <c r="A4110" t="s">
        <v>4907</v>
      </c>
      <c r="B4110" s="7" t="s">
        <v>1357</v>
      </c>
      <c r="C4110" t="s">
        <v>2795</v>
      </c>
      <c r="D4110" t="s">
        <v>430</v>
      </c>
      <c r="E4110" t="s">
        <v>35</v>
      </c>
      <c r="F4110" t="s">
        <v>20</v>
      </c>
      <c r="G4110">
        <v>5</v>
      </c>
      <c r="H4110">
        <v>0.05</v>
      </c>
      <c r="I4110" s="2">
        <v>31331</v>
      </c>
      <c r="J4110" t="str">
        <f>_xlfn.XLOOKUP(tblOrders[[#This Row],[CustomerID]], tblCustomers[CustomerID], tblCustomers[CustomerName])</f>
        <v>Customer 179</v>
      </c>
      <c r="K4110" t="str">
        <f>_xlfn.XLOOKUP(tblOrders[[#This Row],[CustomerID]], tblCustomers[CustomerID], tblCustomers[Segment])</f>
        <v>Corporate</v>
      </c>
      <c r="L4110" t="str">
        <f>_xlfn.XLOOKUP(tblOrders[[#This Row],[ProductID]], tblProducts[ProductID], tblProducts[Category])</f>
        <v>Office</v>
      </c>
      <c r="M4110">
        <f>_xlfn.XLOOKUP(tblOrders[[#This Row],[ProductID]], tblProducts[ProductID], tblProducts[CostPrice])</f>
        <v>7566</v>
      </c>
      <c r="N4110">
        <f>tblOrders[[#This Row],[Sales]]-(tblOrders[[#This Row],[CostPrice]]*tblOrders[[#This Row],[Quantity]])</f>
        <v>-6499</v>
      </c>
      <c r="O4110" t="str">
        <f>TEXT(tblOrders[[#This Row],[Date]],"mmm-yyyy")</f>
        <v>Oct-2025</v>
      </c>
      <c r="P4110" t="str">
        <f>_xlfn.XLOOKUP(tblOrders[[#This Row],[OrderID]], tblReturns[OrderID], tblReturns[Returned])</f>
        <v>No</v>
      </c>
      <c r="Q4110" t="str">
        <f>_xlfn.XLOOKUP(tblOrders[[#This Row],[OrderID]], tblShipping[OrderID], tblShipping[ShipMode])</f>
        <v>Express</v>
      </c>
      <c r="R4110" t="str">
        <f>IFERROR(_xlfn.XLOOKUP(A4109, tblCustomers[CustomerID], tblCustomers[CustomerName]), "Not Found")</f>
        <v>Not Found</v>
      </c>
      <c r="S4110" t="str">
        <f>IF(tblOrders[[#This Row],[Sales]]&gt;1000000,"High Value","Standard")</f>
        <v>Standard</v>
      </c>
      <c r="T4110" t="str">
        <f>_xlfn.XLOOKUP(tblOrders[[#This Row],[ProductID]], tblProducts[ProductID], tblProducts[ProductName])</f>
        <v>Product 85</v>
      </c>
      <c r="U4110">
        <f>_xlfn.XLOOKUP(tblOrders[[#This Row],[SalesRepID]], tblSalesreps[RepID], tblSalesreps[Target])</f>
        <v>19619177</v>
      </c>
    </row>
    <row r="4111" spans="1:21">
      <c r="A4111" t="s">
        <v>4908</v>
      </c>
      <c r="B4111" s="7" t="s">
        <v>195</v>
      </c>
      <c r="C4111" t="s">
        <v>1464</v>
      </c>
      <c r="D4111" t="s">
        <v>382</v>
      </c>
      <c r="E4111" t="s">
        <v>165</v>
      </c>
      <c r="F4111" t="s">
        <v>20</v>
      </c>
      <c r="G4111">
        <v>4</v>
      </c>
      <c r="H4111">
        <v>0.1</v>
      </c>
      <c r="I4111" s="2">
        <v>432126</v>
      </c>
      <c r="J4111" t="str">
        <f>_xlfn.XLOOKUP(tblOrders[[#This Row],[CustomerID]], tblCustomers[CustomerID], tblCustomers[CustomerName])</f>
        <v>Customer 73</v>
      </c>
      <c r="K4111" t="str">
        <f>_xlfn.XLOOKUP(tblOrders[[#This Row],[CustomerID]], tblCustomers[CustomerID], tblCustomers[Segment])</f>
        <v>SME</v>
      </c>
      <c r="L4111" t="str">
        <f>_xlfn.XLOOKUP(tblOrders[[#This Row],[ProductID]], tblProducts[ProductID], tblProducts[Category])</f>
        <v>Office</v>
      </c>
      <c r="M4111">
        <f>_xlfn.XLOOKUP(tblOrders[[#This Row],[ProductID]], tblProducts[ProductID], tblProducts[CostPrice])</f>
        <v>61777</v>
      </c>
      <c r="N4111">
        <f>tblOrders[[#This Row],[Sales]]-(tblOrders[[#This Row],[CostPrice]]*tblOrders[[#This Row],[Quantity]])</f>
        <v>185018</v>
      </c>
      <c r="O4111" t="str">
        <f>TEXT(tblOrders[[#This Row],[Date]],"mmm-yyyy")</f>
        <v>Oct-2025</v>
      </c>
      <c r="P4111" t="str">
        <f>_xlfn.XLOOKUP(tblOrders[[#This Row],[OrderID]], tblReturns[OrderID], tblReturns[Returned])</f>
        <v>No</v>
      </c>
      <c r="Q4111" t="str">
        <f>_xlfn.XLOOKUP(tblOrders[[#This Row],[OrderID]], tblShipping[OrderID], tblShipping[ShipMode])</f>
        <v>Pickup</v>
      </c>
      <c r="R4111" t="str">
        <f>IFERROR(_xlfn.XLOOKUP(A4110, tblCustomers[CustomerID], tblCustomers[CustomerName]), "Not Found")</f>
        <v>Not Found</v>
      </c>
      <c r="S4111" t="str">
        <f>IF(tblOrders[[#This Row],[Sales]]&gt;1000000,"High Value","Standard")</f>
        <v>Standard</v>
      </c>
      <c r="T4111" t="str">
        <f>_xlfn.XLOOKUP(tblOrders[[#This Row],[ProductID]], tblProducts[ProductID], tblProducts[ProductName])</f>
        <v>Product 65</v>
      </c>
      <c r="U4111">
        <f>_xlfn.XLOOKUP(tblOrders[[#This Row],[SalesRepID]], tblSalesreps[RepID], tblSalesreps[Target])</f>
        <v>16839910</v>
      </c>
    </row>
    <row r="4112" spans="1:21">
      <c r="A4112" t="s">
        <v>4909</v>
      </c>
      <c r="B4112" s="7" t="s">
        <v>354</v>
      </c>
      <c r="C4112" t="s">
        <v>17</v>
      </c>
      <c r="D4112" t="s">
        <v>597</v>
      </c>
      <c r="E4112" t="s">
        <v>105</v>
      </c>
      <c r="F4112" t="s">
        <v>20</v>
      </c>
      <c r="G4112">
        <v>1</v>
      </c>
      <c r="H4112">
        <v>0.2</v>
      </c>
      <c r="I4112" s="2">
        <v>51282.400000000001</v>
      </c>
      <c r="J4112" t="str">
        <f>_xlfn.XLOOKUP(tblOrders[[#This Row],[CustomerID]], tblCustomers[CustomerID], tblCustomers[CustomerName])</f>
        <v>Customer 71</v>
      </c>
      <c r="K4112" t="str">
        <f>_xlfn.XLOOKUP(tblOrders[[#This Row],[CustomerID]], tblCustomers[CustomerID], tblCustomers[Segment])</f>
        <v>SME</v>
      </c>
      <c r="L4112" t="str">
        <f>_xlfn.XLOOKUP(tblOrders[[#This Row],[ProductID]], tblProducts[ProductID], tblProducts[Category])</f>
        <v>Electronics</v>
      </c>
      <c r="M4112">
        <f>_xlfn.XLOOKUP(tblOrders[[#This Row],[ProductID]], tblProducts[ProductID], tblProducts[CostPrice])</f>
        <v>35454</v>
      </c>
      <c r="N4112">
        <f>tblOrders[[#This Row],[Sales]]-(tblOrders[[#This Row],[CostPrice]]*tblOrders[[#This Row],[Quantity]])</f>
        <v>15828.400000000001</v>
      </c>
      <c r="O4112" t="str">
        <f>TEXT(tblOrders[[#This Row],[Date]],"mmm-yyyy")</f>
        <v>Feb-2025</v>
      </c>
      <c r="P4112" t="str">
        <f>_xlfn.XLOOKUP(tblOrders[[#This Row],[OrderID]], tblReturns[OrderID], tblReturns[Returned])</f>
        <v>No</v>
      </c>
      <c r="Q4112" t="str">
        <f>_xlfn.XLOOKUP(tblOrders[[#This Row],[OrderID]], tblShipping[OrderID], tblShipping[ShipMode])</f>
        <v>Express</v>
      </c>
      <c r="R4112" t="str">
        <f>IFERROR(_xlfn.XLOOKUP(A4111, tblCustomers[CustomerID], tblCustomers[CustomerName]), "Not Found")</f>
        <v>Not Found</v>
      </c>
      <c r="S4112" t="str">
        <f>IF(tblOrders[[#This Row],[Sales]]&gt;1000000,"High Value","Standard")</f>
        <v>Standard</v>
      </c>
      <c r="T4112" t="str">
        <f>_xlfn.XLOOKUP(tblOrders[[#This Row],[ProductID]], tblProducts[ProductID], tblProducts[ProductName])</f>
        <v>Product 28</v>
      </c>
      <c r="U4112">
        <f>_xlfn.XLOOKUP(tblOrders[[#This Row],[SalesRepID]], tblSalesreps[RepID], tblSalesreps[Target])</f>
        <v>8698154</v>
      </c>
    </row>
    <row r="4113" spans="1:21">
      <c r="A4113" t="s">
        <v>4910</v>
      </c>
      <c r="B4113" s="7" t="s">
        <v>1181</v>
      </c>
      <c r="C4113" t="s">
        <v>681</v>
      </c>
      <c r="D4113" t="s">
        <v>321</v>
      </c>
      <c r="E4113" t="s">
        <v>87</v>
      </c>
      <c r="F4113" t="s">
        <v>88</v>
      </c>
      <c r="G4113">
        <v>2</v>
      </c>
      <c r="H4113">
        <v>0.2</v>
      </c>
      <c r="I4113" s="2">
        <v>192270.4</v>
      </c>
      <c r="J4113" t="str">
        <f>_xlfn.XLOOKUP(tblOrders[[#This Row],[CustomerID]], tblCustomers[CustomerID], tblCustomers[CustomerName])</f>
        <v>Customer 88</v>
      </c>
      <c r="K4113" t="str">
        <f>_xlfn.XLOOKUP(tblOrders[[#This Row],[CustomerID]], tblCustomers[CustomerID], tblCustomers[Segment])</f>
        <v>SME</v>
      </c>
      <c r="L4113" t="str">
        <f>_xlfn.XLOOKUP(tblOrders[[#This Row],[ProductID]], tblProducts[ProductID], tblProducts[Category])</f>
        <v>Home</v>
      </c>
      <c r="M4113">
        <f>_xlfn.XLOOKUP(tblOrders[[#This Row],[ProductID]], tblProducts[ProductID], tblProducts[CostPrice])</f>
        <v>70588</v>
      </c>
      <c r="N4113">
        <f>tblOrders[[#This Row],[Sales]]-(tblOrders[[#This Row],[CostPrice]]*tblOrders[[#This Row],[Quantity]])</f>
        <v>51094.399999999994</v>
      </c>
      <c r="O4113" t="str">
        <f>TEXT(tblOrders[[#This Row],[Date]],"mmm-yyyy")</f>
        <v>Apr-2025</v>
      </c>
      <c r="P4113" t="str">
        <f>_xlfn.XLOOKUP(tblOrders[[#This Row],[OrderID]], tblReturns[OrderID], tblReturns[Returned])</f>
        <v>No</v>
      </c>
      <c r="Q4113" t="str">
        <f>_xlfn.XLOOKUP(tblOrders[[#This Row],[OrderID]], tblShipping[OrderID], tblShipping[ShipMode])</f>
        <v>Pickup</v>
      </c>
      <c r="R4113" t="str">
        <f>IFERROR(_xlfn.XLOOKUP(A4112, tblCustomers[CustomerID], tblCustomers[CustomerName]), "Not Found")</f>
        <v>Not Found</v>
      </c>
      <c r="S4113" t="str">
        <f>IF(tblOrders[[#This Row],[Sales]]&gt;1000000,"High Value","Standard")</f>
        <v>Standard</v>
      </c>
      <c r="T4113" t="str">
        <f>_xlfn.XLOOKUP(tblOrders[[#This Row],[ProductID]], tblProducts[ProductID], tblProducts[ProductName])</f>
        <v>Product 95</v>
      </c>
      <c r="U4113">
        <f>_xlfn.XLOOKUP(tblOrders[[#This Row],[SalesRepID]], tblSalesreps[RepID], tblSalesreps[Target])</f>
        <v>18500989</v>
      </c>
    </row>
    <row r="4114" spans="1:21">
      <c r="A4114" t="s">
        <v>4911</v>
      </c>
      <c r="B4114" s="7" t="s">
        <v>663</v>
      </c>
      <c r="C4114" t="s">
        <v>2261</v>
      </c>
      <c r="D4114" t="s">
        <v>516</v>
      </c>
      <c r="E4114" t="s">
        <v>35</v>
      </c>
      <c r="F4114" t="s">
        <v>88</v>
      </c>
      <c r="G4114">
        <v>5</v>
      </c>
      <c r="H4114">
        <v>0.15</v>
      </c>
      <c r="I4114" s="2">
        <v>96934</v>
      </c>
      <c r="J4114" t="str">
        <f>_xlfn.XLOOKUP(tblOrders[[#This Row],[CustomerID]], tblCustomers[CustomerID], tblCustomers[CustomerName])</f>
        <v>Customer 123</v>
      </c>
      <c r="K4114" t="str">
        <f>_xlfn.XLOOKUP(tblOrders[[#This Row],[CustomerID]], tblCustomers[CustomerID], tblCustomers[Segment])</f>
        <v>Consumer</v>
      </c>
      <c r="L4114" t="str">
        <f>_xlfn.XLOOKUP(tblOrders[[#This Row],[ProductID]], tblProducts[ProductID], tblProducts[Category])</f>
        <v>Home</v>
      </c>
      <c r="M4114">
        <f>_xlfn.XLOOKUP(tblOrders[[#This Row],[ProductID]], tblProducts[ProductID], tblProducts[CostPrice])</f>
        <v>48408</v>
      </c>
      <c r="N4114">
        <f>tblOrders[[#This Row],[Sales]]-(tblOrders[[#This Row],[CostPrice]]*tblOrders[[#This Row],[Quantity]])</f>
        <v>-145106</v>
      </c>
      <c r="O4114" t="str">
        <f>TEXT(tblOrders[[#This Row],[Date]],"mmm-yyyy")</f>
        <v>Aug-2025</v>
      </c>
      <c r="P4114" t="str">
        <f>_xlfn.XLOOKUP(tblOrders[[#This Row],[OrderID]], tblReturns[OrderID], tblReturns[Returned])</f>
        <v>No</v>
      </c>
      <c r="Q4114" t="str">
        <f>_xlfn.XLOOKUP(tblOrders[[#This Row],[OrderID]], tblShipping[OrderID], tblShipping[ShipMode])</f>
        <v>Express</v>
      </c>
      <c r="R4114" t="str">
        <f>IFERROR(_xlfn.XLOOKUP(A4113, tblCustomers[CustomerID], tblCustomers[CustomerName]), "Not Found")</f>
        <v>Not Found</v>
      </c>
      <c r="S4114" t="str">
        <f>IF(tblOrders[[#This Row],[Sales]]&gt;1000000,"High Value","Standard")</f>
        <v>Standard</v>
      </c>
      <c r="T4114" t="str">
        <f>_xlfn.XLOOKUP(tblOrders[[#This Row],[ProductID]], tblProducts[ProductID], tblProducts[ProductName])</f>
        <v>Product 12</v>
      </c>
      <c r="U4114">
        <f>_xlfn.XLOOKUP(tblOrders[[#This Row],[SalesRepID]], tblSalesreps[RepID], tblSalesreps[Target])</f>
        <v>19619177</v>
      </c>
    </row>
    <row r="4115" spans="1:21">
      <c r="A4115" t="s">
        <v>4912</v>
      </c>
      <c r="B4115" s="7" t="s">
        <v>173</v>
      </c>
      <c r="C4115" t="s">
        <v>852</v>
      </c>
      <c r="D4115" t="s">
        <v>130</v>
      </c>
      <c r="E4115" t="s">
        <v>119</v>
      </c>
      <c r="F4115" t="s">
        <v>51</v>
      </c>
      <c r="G4115">
        <v>7</v>
      </c>
      <c r="H4115">
        <v>0.05</v>
      </c>
      <c r="I4115" s="2">
        <v>114273.60000000001</v>
      </c>
      <c r="J4115" t="str">
        <f>_xlfn.XLOOKUP(tblOrders[[#This Row],[CustomerID]], tblCustomers[CustomerID], tblCustomers[CustomerName])</f>
        <v>Customer 69</v>
      </c>
      <c r="K4115" t="str">
        <f>_xlfn.XLOOKUP(tblOrders[[#This Row],[CustomerID]], tblCustomers[CustomerID], tblCustomers[Segment])</f>
        <v>Consumer</v>
      </c>
      <c r="L4115" t="str">
        <f>_xlfn.XLOOKUP(tblOrders[[#This Row],[ProductID]], tblProducts[ProductID], tblProducts[Category])</f>
        <v>Home</v>
      </c>
      <c r="M4115">
        <f>_xlfn.XLOOKUP(tblOrders[[#This Row],[ProductID]], tblProducts[ProductID], tblProducts[CostPrice])</f>
        <v>4229</v>
      </c>
      <c r="N4115">
        <f>tblOrders[[#This Row],[Sales]]-(tblOrders[[#This Row],[CostPrice]]*tblOrders[[#This Row],[Quantity]])</f>
        <v>84670.6</v>
      </c>
      <c r="O4115" t="str">
        <f>TEXT(tblOrders[[#This Row],[Date]],"mmm-yyyy")</f>
        <v>Jun-2025</v>
      </c>
      <c r="P4115" t="str">
        <f>_xlfn.XLOOKUP(tblOrders[[#This Row],[OrderID]], tblReturns[OrderID], tblReturns[Returned])</f>
        <v>No</v>
      </c>
      <c r="Q4115" t="str">
        <f>_xlfn.XLOOKUP(tblOrders[[#This Row],[OrderID]], tblShipping[OrderID], tblShipping[ShipMode])</f>
        <v>Standard</v>
      </c>
      <c r="R4115" t="str">
        <f>IFERROR(_xlfn.XLOOKUP(A4114, tblCustomers[CustomerID], tblCustomers[CustomerName]), "Not Found")</f>
        <v>Not Found</v>
      </c>
      <c r="S4115" t="str">
        <f>IF(tblOrders[[#This Row],[Sales]]&gt;1000000,"High Value","Standard")</f>
        <v>Standard</v>
      </c>
      <c r="T4115" t="str">
        <f>_xlfn.XLOOKUP(tblOrders[[#This Row],[ProductID]], tblProducts[ProductID], tblProducts[ProductName])</f>
        <v>Product 92</v>
      </c>
      <c r="U4115">
        <f>_xlfn.XLOOKUP(tblOrders[[#This Row],[SalesRepID]], tblSalesreps[RepID], tblSalesreps[Target])</f>
        <v>5886694</v>
      </c>
    </row>
    <row r="4116" spans="1:21">
      <c r="A4116" t="s">
        <v>4913</v>
      </c>
      <c r="B4116" s="7" t="s">
        <v>1374</v>
      </c>
      <c r="C4116" t="s">
        <v>916</v>
      </c>
      <c r="D4116" t="s">
        <v>248</v>
      </c>
      <c r="E4116" t="s">
        <v>25</v>
      </c>
      <c r="F4116" t="s">
        <v>88</v>
      </c>
      <c r="G4116">
        <v>6</v>
      </c>
      <c r="H4116">
        <v>0.1</v>
      </c>
      <c r="I4116" s="2">
        <v>424245.6</v>
      </c>
      <c r="J4116" t="str">
        <f>_xlfn.XLOOKUP(tblOrders[[#This Row],[CustomerID]], tblCustomers[CustomerID], tblCustomers[CustomerName])</f>
        <v>Customer 60</v>
      </c>
      <c r="K4116" t="str">
        <f>_xlfn.XLOOKUP(tblOrders[[#This Row],[CustomerID]], tblCustomers[CustomerID], tblCustomers[Segment])</f>
        <v>Consumer</v>
      </c>
      <c r="L4116" t="str">
        <f>_xlfn.XLOOKUP(tblOrders[[#This Row],[ProductID]], tblProducts[ProductID], tblProducts[Category])</f>
        <v>Furniture</v>
      </c>
      <c r="M4116">
        <f>_xlfn.XLOOKUP(tblOrders[[#This Row],[ProductID]], tblProducts[ProductID], tblProducts[CostPrice])</f>
        <v>31758</v>
      </c>
      <c r="N4116">
        <f>tblOrders[[#This Row],[Sales]]-(tblOrders[[#This Row],[CostPrice]]*tblOrders[[#This Row],[Quantity]])</f>
        <v>233697.59999999998</v>
      </c>
      <c r="O4116" t="str">
        <f>TEXT(tblOrders[[#This Row],[Date]],"mmm-yyyy")</f>
        <v>Aug-2025</v>
      </c>
      <c r="P4116" t="str">
        <f>_xlfn.XLOOKUP(tblOrders[[#This Row],[OrderID]], tblReturns[OrderID], tblReturns[Returned])</f>
        <v>No</v>
      </c>
      <c r="Q4116" t="str">
        <f>_xlfn.XLOOKUP(tblOrders[[#This Row],[OrderID]], tblShipping[OrderID], tblShipping[ShipMode])</f>
        <v>Express</v>
      </c>
      <c r="R4116" t="str">
        <f>IFERROR(_xlfn.XLOOKUP(A4115, tblCustomers[CustomerID], tblCustomers[CustomerName]), "Not Found")</f>
        <v>Not Found</v>
      </c>
      <c r="S4116" t="str">
        <f>IF(tblOrders[[#This Row],[Sales]]&gt;1000000,"High Value","Standard")</f>
        <v>Standard</v>
      </c>
      <c r="T4116" t="str">
        <f>_xlfn.XLOOKUP(tblOrders[[#This Row],[ProductID]], tblProducts[ProductID], tblProducts[ProductName])</f>
        <v>Product 35</v>
      </c>
      <c r="U4116">
        <f>_xlfn.XLOOKUP(tblOrders[[#This Row],[SalesRepID]], tblSalesreps[RepID], tblSalesreps[Target])</f>
        <v>7094914</v>
      </c>
    </row>
    <row r="4117" spans="1:21">
      <c r="A4117" t="s">
        <v>4914</v>
      </c>
      <c r="B4117" s="7" t="s">
        <v>316</v>
      </c>
      <c r="C4117" t="s">
        <v>304</v>
      </c>
      <c r="D4117" t="s">
        <v>115</v>
      </c>
      <c r="E4117" t="s">
        <v>210</v>
      </c>
      <c r="F4117" t="s">
        <v>51</v>
      </c>
      <c r="G4117">
        <v>7</v>
      </c>
      <c r="H4117">
        <v>0.05</v>
      </c>
      <c r="I4117" s="2">
        <v>772783.2</v>
      </c>
      <c r="J4117" t="str">
        <f>_xlfn.XLOOKUP(tblOrders[[#This Row],[CustomerID]], tblCustomers[CustomerID], tblCustomers[CustomerName])</f>
        <v>Customer 278</v>
      </c>
      <c r="K4117" t="str">
        <f>_xlfn.XLOOKUP(tblOrders[[#This Row],[CustomerID]], tblCustomers[CustomerID], tblCustomers[Segment])</f>
        <v>Consumer</v>
      </c>
      <c r="L4117" t="str">
        <f>_xlfn.XLOOKUP(tblOrders[[#This Row],[ProductID]], tblProducts[ProductID], tblProducts[Category])</f>
        <v>Electronics</v>
      </c>
      <c r="M4117">
        <f>_xlfn.XLOOKUP(tblOrders[[#This Row],[ProductID]], tblProducts[ProductID], tblProducts[CostPrice])</f>
        <v>66631</v>
      </c>
      <c r="N4117">
        <f>tblOrders[[#This Row],[Sales]]-(tblOrders[[#This Row],[CostPrice]]*tblOrders[[#This Row],[Quantity]])</f>
        <v>306366.19999999995</v>
      </c>
      <c r="O4117" t="str">
        <f>TEXT(tblOrders[[#This Row],[Date]],"mmm-yyyy")</f>
        <v>Sep-2025</v>
      </c>
      <c r="P4117" t="str">
        <f>_xlfn.XLOOKUP(tblOrders[[#This Row],[OrderID]], tblReturns[OrderID], tblReturns[Returned])</f>
        <v>No</v>
      </c>
      <c r="Q4117" t="str">
        <f>_xlfn.XLOOKUP(tblOrders[[#This Row],[OrderID]], tblShipping[OrderID], tblShipping[ShipMode])</f>
        <v>Standard</v>
      </c>
      <c r="R4117" t="str">
        <f>IFERROR(_xlfn.XLOOKUP(A4116, tblCustomers[CustomerID], tblCustomers[CustomerName]), "Not Found")</f>
        <v>Not Found</v>
      </c>
      <c r="S4117" t="str">
        <f>IF(tblOrders[[#This Row],[Sales]]&gt;1000000,"High Value","Standard")</f>
        <v>Standard</v>
      </c>
      <c r="T4117" t="str">
        <f>_xlfn.XLOOKUP(tblOrders[[#This Row],[ProductID]], tblProducts[ProductID], tblProducts[ProductName])</f>
        <v>Product 70</v>
      </c>
      <c r="U4117">
        <f>_xlfn.XLOOKUP(tblOrders[[#This Row],[SalesRepID]], tblSalesreps[RepID], tblSalesreps[Target])</f>
        <v>19336654</v>
      </c>
    </row>
    <row r="4118" spans="1:21">
      <c r="A4118" t="s">
        <v>4915</v>
      </c>
      <c r="B4118" s="7" t="s">
        <v>1204</v>
      </c>
      <c r="C4118" t="s">
        <v>1182</v>
      </c>
      <c r="D4118" t="s">
        <v>587</v>
      </c>
      <c r="E4118" t="s">
        <v>74</v>
      </c>
      <c r="F4118" t="s">
        <v>26</v>
      </c>
      <c r="G4118">
        <v>1</v>
      </c>
      <c r="H4118">
        <v>0.2</v>
      </c>
      <c r="I4118" s="2">
        <v>104025.60000000001</v>
      </c>
      <c r="J4118" t="str">
        <f>_xlfn.XLOOKUP(tblOrders[[#This Row],[CustomerID]], tblCustomers[CustomerID], tblCustomers[CustomerName])</f>
        <v>Customer 93</v>
      </c>
      <c r="K4118" t="str">
        <f>_xlfn.XLOOKUP(tblOrders[[#This Row],[CustomerID]], tblCustomers[CustomerID], tblCustomers[Segment])</f>
        <v>SME</v>
      </c>
      <c r="L4118" t="str">
        <f>_xlfn.XLOOKUP(tblOrders[[#This Row],[ProductID]], tblProducts[ProductID], tblProducts[Category])</f>
        <v>Electronics</v>
      </c>
      <c r="M4118">
        <f>_xlfn.XLOOKUP(tblOrders[[#This Row],[ProductID]], tblProducts[ProductID], tblProducts[CostPrice])</f>
        <v>67500</v>
      </c>
      <c r="N4118">
        <f>tblOrders[[#This Row],[Sales]]-(tblOrders[[#This Row],[CostPrice]]*tblOrders[[#This Row],[Quantity]])</f>
        <v>36525.600000000006</v>
      </c>
      <c r="O4118" t="str">
        <f>TEXT(tblOrders[[#This Row],[Date]],"mmm-yyyy")</f>
        <v>Sep-2025</v>
      </c>
      <c r="P4118" t="str">
        <f>_xlfn.XLOOKUP(tblOrders[[#This Row],[OrderID]], tblReturns[OrderID], tblReturns[Returned])</f>
        <v>No</v>
      </c>
      <c r="Q4118" t="str">
        <f>_xlfn.XLOOKUP(tblOrders[[#This Row],[OrderID]], tblShipping[OrderID], tblShipping[ShipMode])</f>
        <v>Express</v>
      </c>
      <c r="R4118" t="str">
        <f>IFERROR(_xlfn.XLOOKUP(A4117, tblCustomers[CustomerID], tblCustomers[CustomerName]), "Not Found")</f>
        <v>Not Found</v>
      </c>
      <c r="S4118" t="str">
        <f>IF(tblOrders[[#This Row],[Sales]]&gt;1000000,"High Value","Standard")</f>
        <v>Standard</v>
      </c>
      <c r="T4118" t="str">
        <f>_xlfn.XLOOKUP(tblOrders[[#This Row],[ProductID]], tblProducts[ProductID], tblProducts[ProductName])</f>
        <v>Product 97</v>
      </c>
      <c r="U4118">
        <f>_xlfn.XLOOKUP(tblOrders[[#This Row],[SalesRepID]], tblSalesreps[RepID], tblSalesreps[Target])</f>
        <v>7254801</v>
      </c>
    </row>
    <row r="4119" spans="1:21">
      <c r="A4119" t="s">
        <v>4916</v>
      </c>
      <c r="B4119" s="7" t="s">
        <v>58</v>
      </c>
      <c r="C4119" t="s">
        <v>434</v>
      </c>
      <c r="D4119" t="s">
        <v>126</v>
      </c>
      <c r="E4119" t="s">
        <v>210</v>
      </c>
      <c r="F4119" t="s">
        <v>26</v>
      </c>
      <c r="G4119">
        <v>4</v>
      </c>
      <c r="H4119">
        <v>0.2</v>
      </c>
      <c r="I4119" s="2">
        <v>390160</v>
      </c>
      <c r="J4119" t="str">
        <f>_xlfn.XLOOKUP(tblOrders[[#This Row],[CustomerID]], tblCustomers[CustomerID], tblCustomers[CustomerName])</f>
        <v>Customer 29</v>
      </c>
      <c r="K4119" t="str">
        <f>_xlfn.XLOOKUP(tblOrders[[#This Row],[CustomerID]], tblCustomers[CustomerID], tblCustomers[Segment])</f>
        <v>Consumer</v>
      </c>
      <c r="L4119" t="str">
        <f>_xlfn.XLOOKUP(tblOrders[[#This Row],[ProductID]], tblProducts[ProductID], tblProducts[Category])</f>
        <v>Furniture</v>
      </c>
      <c r="M4119">
        <f>_xlfn.XLOOKUP(tblOrders[[#This Row],[ProductID]], tblProducts[ProductID], tblProducts[CostPrice])</f>
        <v>47434</v>
      </c>
      <c r="N4119">
        <f>tblOrders[[#This Row],[Sales]]-(tblOrders[[#This Row],[CostPrice]]*tblOrders[[#This Row],[Quantity]])</f>
        <v>200424</v>
      </c>
      <c r="O4119" t="str">
        <f>TEXT(tblOrders[[#This Row],[Date]],"mmm-yyyy")</f>
        <v>Jan-2025</v>
      </c>
      <c r="P4119" t="str">
        <f>_xlfn.XLOOKUP(tblOrders[[#This Row],[OrderID]], tblReturns[OrderID], tblReturns[Returned])</f>
        <v>No</v>
      </c>
      <c r="Q4119" t="str">
        <f>_xlfn.XLOOKUP(tblOrders[[#This Row],[OrderID]], tblShipping[OrderID], tblShipping[ShipMode])</f>
        <v>Express</v>
      </c>
      <c r="R4119" t="str">
        <f>IFERROR(_xlfn.XLOOKUP(A4118, tblCustomers[CustomerID], tblCustomers[CustomerName]), "Not Found")</f>
        <v>Not Found</v>
      </c>
      <c r="S4119" t="str">
        <f>IF(tblOrders[[#This Row],[Sales]]&gt;1000000,"High Value","Standard")</f>
        <v>Standard</v>
      </c>
      <c r="T4119" t="str">
        <f>_xlfn.XLOOKUP(tblOrders[[#This Row],[ProductID]], tblProducts[ProductID], tblProducts[ProductName])</f>
        <v>Product 67</v>
      </c>
      <c r="U4119">
        <f>_xlfn.XLOOKUP(tblOrders[[#This Row],[SalesRepID]], tblSalesreps[RepID], tblSalesreps[Target])</f>
        <v>19336654</v>
      </c>
    </row>
    <row r="4120" spans="1:21">
      <c r="A4120" t="s">
        <v>4917</v>
      </c>
      <c r="B4120" s="7" t="s">
        <v>1095</v>
      </c>
      <c r="C4120" t="s">
        <v>1992</v>
      </c>
      <c r="D4120" t="s">
        <v>314</v>
      </c>
      <c r="E4120" t="s">
        <v>40</v>
      </c>
      <c r="F4120" t="s">
        <v>14</v>
      </c>
      <c r="G4120">
        <v>6</v>
      </c>
      <c r="H4120">
        <v>0.2</v>
      </c>
      <c r="I4120" s="2">
        <v>573792</v>
      </c>
      <c r="J4120" t="str">
        <f>_xlfn.XLOOKUP(tblOrders[[#This Row],[CustomerID]], tblCustomers[CustomerID], tblCustomers[CustomerName])</f>
        <v>Customer 171</v>
      </c>
      <c r="K4120" t="str">
        <f>_xlfn.XLOOKUP(tblOrders[[#This Row],[CustomerID]], tblCustomers[CustomerID], tblCustomers[Segment])</f>
        <v>SME</v>
      </c>
      <c r="L4120" t="str">
        <f>_xlfn.XLOOKUP(tblOrders[[#This Row],[ProductID]], tblProducts[ProductID], tblProducts[Category])</f>
        <v>Furniture</v>
      </c>
      <c r="M4120">
        <f>_xlfn.XLOOKUP(tblOrders[[#This Row],[ProductID]], tblProducts[ProductID], tblProducts[CostPrice])</f>
        <v>10109</v>
      </c>
      <c r="N4120">
        <f>tblOrders[[#This Row],[Sales]]-(tblOrders[[#This Row],[CostPrice]]*tblOrders[[#This Row],[Quantity]])</f>
        <v>513138</v>
      </c>
      <c r="O4120" t="str">
        <f>TEXT(tblOrders[[#This Row],[Date]],"mmm-yyyy")</f>
        <v>Jul-2025</v>
      </c>
      <c r="P4120" t="str">
        <f>_xlfn.XLOOKUP(tblOrders[[#This Row],[OrderID]], tblReturns[OrderID], tblReturns[Returned])</f>
        <v>No</v>
      </c>
      <c r="Q4120" t="str">
        <f>_xlfn.XLOOKUP(tblOrders[[#This Row],[OrderID]], tblShipping[OrderID], tblShipping[ShipMode])</f>
        <v>Pickup</v>
      </c>
      <c r="R4120" t="str">
        <f>IFERROR(_xlfn.XLOOKUP(A4119, tblCustomers[CustomerID], tblCustomers[CustomerName]), "Not Found")</f>
        <v>Not Found</v>
      </c>
      <c r="S4120" t="str">
        <f>IF(tblOrders[[#This Row],[Sales]]&gt;1000000,"High Value","Standard")</f>
        <v>Standard</v>
      </c>
      <c r="T4120" t="str">
        <f>_xlfn.XLOOKUP(tblOrders[[#This Row],[ProductID]], tblProducts[ProductID], tblProducts[ProductName])</f>
        <v>Product 8</v>
      </c>
      <c r="U4120">
        <f>_xlfn.XLOOKUP(tblOrders[[#This Row],[SalesRepID]], tblSalesreps[RepID], tblSalesreps[Target])</f>
        <v>6291486</v>
      </c>
    </row>
    <row r="4121" spans="1:21">
      <c r="A4121" t="s">
        <v>4918</v>
      </c>
      <c r="B4121" s="7" t="s">
        <v>1335</v>
      </c>
      <c r="C4121" t="s">
        <v>347</v>
      </c>
      <c r="D4121" t="s">
        <v>744</v>
      </c>
      <c r="E4121" t="s">
        <v>50</v>
      </c>
      <c r="F4121" t="s">
        <v>26</v>
      </c>
      <c r="G4121">
        <v>10</v>
      </c>
      <c r="H4121">
        <v>0.15</v>
      </c>
      <c r="I4121" s="2">
        <v>1201602.5</v>
      </c>
      <c r="J4121" t="str">
        <f>_xlfn.XLOOKUP(tblOrders[[#This Row],[CustomerID]], tblCustomers[CustomerID], tblCustomers[CustomerName])</f>
        <v>Customer 58</v>
      </c>
      <c r="K4121" t="str">
        <f>_xlfn.XLOOKUP(tblOrders[[#This Row],[CustomerID]], tblCustomers[CustomerID], tblCustomers[Segment])</f>
        <v>SME</v>
      </c>
      <c r="L4121" t="str">
        <f>_xlfn.XLOOKUP(tblOrders[[#This Row],[ProductID]], tblProducts[ProductID], tblProducts[Category])</f>
        <v>Electronics</v>
      </c>
      <c r="M4121">
        <f>_xlfn.XLOOKUP(tblOrders[[#This Row],[ProductID]], tblProducts[ProductID], tblProducts[CostPrice])</f>
        <v>37361</v>
      </c>
      <c r="N4121">
        <f>tblOrders[[#This Row],[Sales]]-(tblOrders[[#This Row],[CostPrice]]*tblOrders[[#This Row],[Quantity]])</f>
        <v>827992.5</v>
      </c>
      <c r="O4121" t="str">
        <f>TEXT(tblOrders[[#This Row],[Date]],"mmm-yyyy")</f>
        <v>Apr-2025</v>
      </c>
      <c r="P4121" t="str">
        <f>_xlfn.XLOOKUP(tblOrders[[#This Row],[OrderID]], tblReturns[OrderID], tblReturns[Returned])</f>
        <v>No</v>
      </c>
      <c r="Q4121" t="str">
        <f>_xlfn.XLOOKUP(tblOrders[[#This Row],[OrderID]], tblShipping[OrderID], tblShipping[ShipMode])</f>
        <v>Standard</v>
      </c>
      <c r="R4121" t="str">
        <f>IFERROR(_xlfn.XLOOKUP(A4120, tblCustomers[CustomerID], tblCustomers[CustomerName]), "Not Found")</f>
        <v>Not Found</v>
      </c>
      <c r="S4121" t="str">
        <f>IF(tblOrders[[#This Row],[Sales]]&gt;1000000,"High Value","Standard")</f>
        <v>High Value</v>
      </c>
      <c r="T4121" t="str">
        <f>_xlfn.XLOOKUP(tblOrders[[#This Row],[ProductID]], tblProducts[ProductID], tblProducts[ProductName])</f>
        <v>Product 72</v>
      </c>
      <c r="U4121">
        <f>_xlfn.XLOOKUP(tblOrders[[#This Row],[SalesRepID]], tblSalesreps[RepID], tblSalesreps[Target])</f>
        <v>17350666</v>
      </c>
    </row>
    <row r="4122" spans="1:21">
      <c r="A4122" t="s">
        <v>4919</v>
      </c>
      <c r="B4122" s="7" t="s">
        <v>1274</v>
      </c>
      <c r="C4122" t="s">
        <v>136</v>
      </c>
      <c r="D4122" t="s">
        <v>372</v>
      </c>
      <c r="E4122" t="s">
        <v>35</v>
      </c>
      <c r="F4122" t="s">
        <v>20</v>
      </c>
      <c r="G4122">
        <v>4</v>
      </c>
      <c r="H4122">
        <v>0.15</v>
      </c>
      <c r="I4122" s="2">
        <v>27982</v>
      </c>
      <c r="J4122" t="str">
        <f>_xlfn.XLOOKUP(tblOrders[[#This Row],[CustomerID]], tblCustomers[CustomerID], tblCustomers[CustomerName])</f>
        <v>Customer 263</v>
      </c>
      <c r="K4122" t="str">
        <f>_xlfn.XLOOKUP(tblOrders[[#This Row],[CustomerID]], tblCustomers[CustomerID], tblCustomers[Segment])</f>
        <v>Corporate</v>
      </c>
      <c r="L4122" t="str">
        <f>_xlfn.XLOOKUP(tblOrders[[#This Row],[ProductID]], tblProducts[ProductID], tblProducts[Category])</f>
        <v>Office</v>
      </c>
      <c r="M4122">
        <f>_xlfn.XLOOKUP(tblOrders[[#This Row],[ProductID]], tblProducts[ProductID], tblProducts[CostPrice])</f>
        <v>18283</v>
      </c>
      <c r="N4122">
        <f>tblOrders[[#This Row],[Sales]]-(tblOrders[[#This Row],[CostPrice]]*tblOrders[[#This Row],[Quantity]])</f>
        <v>-45150</v>
      </c>
      <c r="O4122" t="str">
        <f>TEXT(tblOrders[[#This Row],[Date]],"mmm-yyyy")</f>
        <v>Mar-2025</v>
      </c>
      <c r="P4122" t="str">
        <f>_xlfn.XLOOKUP(tblOrders[[#This Row],[OrderID]], tblReturns[OrderID], tblReturns[Returned])</f>
        <v>Yes</v>
      </c>
      <c r="Q4122" t="str">
        <f>_xlfn.XLOOKUP(tblOrders[[#This Row],[OrderID]], tblShipping[OrderID], tblShipping[ShipMode])</f>
        <v>Express</v>
      </c>
      <c r="R4122" t="str">
        <f>IFERROR(_xlfn.XLOOKUP(A4121, tblCustomers[CustomerID], tblCustomers[CustomerName]), "Not Found")</f>
        <v>Not Found</v>
      </c>
      <c r="S4122" t="str">
        <f>IF(tblOrders[[#This Row],[Sales]]&gt;1000000,"High Value","Standard")</f>
        <v>Standard</v>
      </c>
      <c r="T4122" t="str">
        <f>_xlfn.XLOOKUP(tblOrders[[#This Row],[ProductID]], tblProducts[ProductID], tblProducts[ProductName])</f>
        <v>Product 57</v>
      </c>
      <c r="U4122">
        <f>_xlfn.XLOOKUP(tblOrders[[#This Row],[SalesRepID]], tblSalesreps[RepID], tblSalesreps[Target])</f>
        <v>19619177</v>
      </c>
    </row>
    <row r="4123" spans="1:21">
      <c r="A4123" t="s">
        <v>4920</v>
      </c>
      <c r="B4123" s="7" t="s">
        <v>1019</v>
      </c>
      <c r="C4123" t="s">
        <v>384</v>
      </c>
      <c r="D4123" t="s">
        <v>318</v>
      </c>
      <c r="E4123" t="s">
        <v>45</v>
      </c>
      <c r="F4123" t="s">
        <v>51</v>
      </c>
      <c r="G4123">
        <v>1</v>
      </c>
      <c r="H4123">
        <v>0</v>
      </c>
      <c r="I4123" s="2">
        <v>6566</v>
      </c>
      <c r="J4123" t="str">
        <f>_xlfn.XLOOKUP(tblOrders[[#This Row],[CustomerID]], tblCustomers[CustomerID], tblCustomers[CustomerName])</f>
        <v>Customer 234</v>
      </c>
      <c r="K4123" t="str">
        <f>_xlfn.XLOOKUP(tblOrders[[#This Row],[CustomerID]], tblCustomers[CustomerID], tblCustomers[Segment])</f>
        <v>Corporate</v>
      </c>
      <c r="L4123" t="str">
        <f>_xlfn.XLOOKUP(tblOrders[[#This Row],[ProductID]], tblProducts[ProductID], tblProducts[Category])</f>
        <v>Office</v>
      </c>
      <c r="M4123">
        <f>_xlfn.XLOOKUP(tblOrders[[#This Row],[ProductID]], tblProducts[ProductID], tblProducts[CostPrice])</f>
        <v>39205</v>
      </c>
      <c r="N4123">
        <f>tblOrders[[#This Row],[Sales]]-(tblOrders[[#This Row],[CostPrice]]*tblOrders[[#This Row],[Quantity]])</f>
        <v>-32639</v>
      </c>
      <c r="O4123" t="str">
        <f>TEXT(tblOrders[[#This Row],[Date]],"mmm-yyyy")</f>
        <v>Apr-2025</v>
      </c>
      <c r="P4123" t="str">
        <f>_xlfn.XLOOKUP(tblOrders[[#This Row],[OrderID]], tblReturns[OrderID], tblReturns[Returned])</f>
        <v>No</v>
      </c>
      <c r="Q4123" t="str">
        <f>_xlfn.XLOOKUP(tblOrders[[#This Row],[OrderID]], tblShipping[OrderID], tblShipping[ShipMode])</f>
        <v>Standard</v>
      </c>
      <c r="R4123" t="str">
        <f>IFERROR(_xlfn.XLOOKUP(A4122, tblCustomers[CustomerID], tblCustomers[CustomerName]), "Not Found")</f>
        <v>Not Found</v>
      </c>
      <c r="S4123" t="str">
        <f>IF(tblOrders[[#This Row],[Sales]]&gt;1000000,"High Value","Standard")</f>
        <v>Standard</v>
      </c>
      <c r="T4123" t="str">
        <f>_xlfn.XLOOKUP(tblOrders[[#This Row],[ProductID]], tblProducts[ProductID], tblProducts[ProductName])</f>
        <v>Product 74</v>
      </c>
      <c r="U4123">
        <f>_xlfn.XLOOKUP(tblOrders[[#This Row],[SalesRepID]], tblSalesreps[RepID], tblSalesreps[Target])</f>
        <v>11319839</v>
      </c>
    </row>
    <row r="4124" spans="1:21">
      <c r="A4124" t="s">
        <v>4921</v>
      </c>
      <c r="B4124" s="7" t="s">
        <v>1296</v>
      </c>
      <c r="C4124" t="s">
        <v>526</v>
      </c>
      <c r="D4124" t="s">
        <v>248</v>
      </c>
      <c r="E4124" t="s">
        <v>210</v>
      </c>
      <c r="F4124" t="s">
        <v>26</v>
      </c>
      <c r="G4124">
        <v>4</v>
      </c>
      <c r="H4124">
        <v>0.2</v>
      </c>
      <c r="I4124" s="2">
        <v>325142.40000000002</v>
      </c>
      <c r="J4124" t="str">
        <f>_xlfn.XLOOKUP(tblOrders[[#This Row],[CustomerID]], tblCustomers[CustomerID], tblCustomers[CustomerName])</f>
        <v>Customer 262</v>
      </c>
      <c r="K4124" t="str">
        <f>_xlfn.XLOOKUP(tblOrders[[#This Row],[CustomerID]], tblCustomers[CustomerID], tblCustomers[Segment])</f>
        <v>Corporate</v>
      </c>
      <c r="L4124" t="str">
        <f>_xlfn.XLOOKUP(tblOrders[[#This Row],[ProductID]], tblProducts[ProductID], tblProducts[Category])</f>
        <v>Furniture</v>
      </c>
      <c r="M4124">
        <f>_xlfn.XLOOKUP(tblOrders[[#This Row],[ProductID]], tblProducts[ProductID], tblProducts[CostPrice])</f>
        <v>31758</v>
      </c>
      <c r="N4124">
        <f>tblOrders[[#This Row],[Sales]]-(tblOrders[[#This Row],[CostPrice]]*tblOrders[[#This Row],[Quantity]])</f>
        <v>198110.40000000002</v>
      </c>
      <c r="O4124" t="str">
        <f>TEXT(tblOrders[[#This Row],[Date]],"mmm-yyyy")</f>
        <v>Aug-2025</v>
      </c>
      <c r="P4124" t="str">
        <f>_xlfn.XLOOKUP(tblOrders[[#This Row],[OrderID]], tblReturns[OrderID], tblReturns[Returned])</f>
        <v>No</v>
      </c>
      <c r="Q4124" t="str">
        <f>_xlfn.XLOOKUP(tblOrders[[#This Row],[OrderID]], tblShipping[OrderID], tblShipping[ShipMode])</f>
        <v>Express</v>
      </c>
      <c r="R4124" t="str">
        <f>IFERROR(_xlfn.XLOOKUP(A4123, tblCustomers[CustomerID], tblCustomers[CustomerName]), "Not Found")</f>
        <v>Not Found</v>
      </c>
      <c r="S4124" t="str">
        <f>IF(tblOrders[[#This Row],[Sales]]&gt;1000000,"High Value","Standard")</f>
        <v>Standard</v>
      </c>
      <c r="T4124" t="str">
        <f>_xlfn.XLOOKUP(tblOrders[[#This Row],[ProductID]], tblProducts[ProductID], tblProducts[ProductName])</f>
        <v>Product 35</v>
      </c>
      <c r="U4124">
        <f>_xlfn.XLOOKUP(tblOrders[[#This Row],[SalesRepID]], tblSalesreps[RepID], tblSalesreps[Target])</f>
        <v>19336654</v>
      </c>
    </row>
    <row r="4125" spans="1:21">
      <c r="A4125" t="s">
        <v>4922</v>
      </c>
      <c r="B4125" s="7" t="s">
        <v>1869</v>
      </c>
      <c r="C4125" t="s">
        <v>1791</v>
      </c>
      <c r="D4125" t="s">
        <v>55</v>
      </c>
      <c r="E4125" t="s">
        <v>56</v>
      </c>
      <c r="F4125" t="s">
        <v>88</v>
      </c>
      <c r="G4125">
        <v>3</v>
      </c>
      <c r="H4125">
        <v>0.1</v>
      </c>
      <c r="I4125" s="2">
        <v>133779.6</v>
      </c>
      <c r="J4125" t="str">
        <f>_xlfn.XLOOKUP(tblOrders[[#This Row],[CustomerID]], tblCustomers[CustomerID], tblCustomers[CustomerName])</f>
        <v>Customer 269</v>
      </c>
      <c r="K4125" t="str">
        <f>_xlfn.XLOOKUP(tblOrders[[#This Row],[CustomerID]], tblCustomers[CustomerID], tblCustomers[Segment])</f>
        <v>Corporate</v>
      </c>
      <c r="L4125" t="str">
        <f>_xlfn.XLOOKUP(tblOrders[[#This Row],[ProductID]], tblProducts[ProductID], tblProducts[Category])</f>
        <v>Home</v>
      </c>
      <c r="M4125">
        <f>_xlfn.XLOOKUP(tblOrders[[#This Row],[ProductID]], tblProducts[ProductID], tblProducts[CostPrice])</f>
        <v>23348</v>
      </c>
      <c r="N4125">
        <f>tblOrders[[#This Row],[Sales]]-(tblOrders[[#This Row],[CostPrice]]*tblOrders[[#This Row],[Quantity]])</f>
        <v>63735.600000000006</v>
      </c>
      <c r="O4125" t="str">
        <f>TEXT(tblOrders[[#This Row],[Date]],"mmm-yyyy")</f>
        <v>Feb-2025</v>
      </c>
      <c r="P4125" t="str">
        <f>_xlfn.XLOOKUP(tblOrders[[#This Row],[OrderID]], tblReturns[OrderID], tblReturns[Returned])</f>
        <v>No</v>
      </c>
      <c r="Q4125" t="str">
        <f>_xlfn.XLOOKUP(tblOrders[[#This Row],[OrderID]], tblShipping[OrderID], tblShipping[ShipMode])</f>
        <v>Standard</v>
      </c>
      <c r="R4125" t="str">
        <f>IFERROR(_xlfn.XLOOKUP(A4124, tblCustomers[CustomerID], tblCustomers[CustomerName]), "Not Found")</f>
        <v>Not Found</v>
      </c>
      <c r="S4125" t="str">
        <f>IF(tblOrders[[#This Row],[Sales]]&gt;1000000,"High Value","Standard")</f>
        <v>Standard</v>
      </c>
      <c r="T4125" t="str">
        <f>_xlfn.XLOOKUP(tblOrders[[#This Row],[ProductID]], tblProducts[ProductID], tblProducts[ProductName])</f>
        <v>Product 47</v>
      </c>
      <c r="U4125">
        <f>_xlfn.XLOOKUP(tblOrders[[#This Row],[SalesRepID]], tblSalesreps[RepID], tblSalesreps[Target])</f>
        <v>14265630</v>
      </c>
    </row>
    <row r="4126" spans="1:21">
      <c r="A4126" t="s">
        <v>4923</v>
      </c>
      <c r="B4126" s="7" t="s">
        <v>1340</v>
      </c>
      <c r="C4126" t="s">
        <v>696</v>
      </c>
      <c r="D4126" t="s">
        <v>104</v>
      </c>
      <c r="E4126" t="s">
        <v>45</v>
      </c>
      <c r="F4126" t="s">
        <v>51</v>
      </c>
      <c r="G4126">
        <v>1</v>
      </c>
      <c r="H4126">
        <v>0.1</v>
      </c>
      <c r="I4126" s="2">
        <v>113548.5</v>
      </c>
      <c r="J4126" t="str">
        <f>_xlfn.XLOOKUP(tblOrders[[#This Row],[CustomerID]], tblCustomers[CustomerID], tblCustomers[CustomerName])</f>
        <v>Customer 14</v>
      </c>
      <c r="K4126" t="str">
        <f>_xlfn.XLOOKUP(tblOrders[[#This Row],[CustomerID]], tblCustomers[CustomerID], tblCustomers[Segment])</f>
        <v>SME</v>
      </c>
      <c r="L4126" t="str">
        <f>_xlfn.XLOOKUP(tblOrders[[#This Row],[ProductID]], tblProducts[ProductID], tblProducts[Category])</f>
        <v>Furniture</v>
      </c>
      <c r="M4126">
        <f>_xlfn.XLOOKUP(tblOrders[[#This Row],[ProductID]], tblProducts[ProductID], tblProducts[CostPrice])</f>
        <v>10664</v>
      </c>
      <c r="N4126">
        <f>tblOrders[[#This Row],[Sales]]-(tblOrders[[#This Row],[CostPrice]]*tblOrders[[#This Row],[Quantity]])</f>
        <v>102884.5</v>
      </c>
      <c r="O4126" t="str">
        <f>TEXT(tblOrders[[#This Row],[Date]],"mmm-yyyy")</f>
        <v>Feb-2025</v>
      </c>
      <c r="P4126" t="str">
        <f>_xlfn.XLOOKUP(tblOrders[[#This Row],[OrderID]], tblReturns[OrderID], tblReturns[Returned])</f>
        <v>No</v>
      </c>
      <c r="Q4126" t="str">
        <f>_xlfn.XLOOKUP(tblOrders[[#This Row],[OrderID]], tblShipping[OrderID], tblShipping[ShipMode])</f>
        <v>Standard</v>
      </c>
      <c r="R4126" t="str">
        <f>IFERROR(_xlfn.XLOOKUP(A4125, tblCustomers[CustomerID], tblCustomers[CustomerName]), "Not Found")</f>
        <v>Not Found</v>
      </c>
      <c r="S4126" t="str">
        <f>IF(tblOrders[[#This Row],[Sales]]&gt;1000000,"High Value","Standard")</f>
        <v>Standard</v>
      </c>
      <c r="T4126" t="str">
        <f>_xlfn.XLOOKUP(tblOrders[[#This Row],[ProductID]], tblProducts[ProductID], tblProducts[ProductName])</f>
        <v>Product 23</v>
      </c>
      <c r="U4126">
        <f>_xlfn.XLOOKUP(tblOrders[[#This Row],[SalesRepID]], tblSalesreps[RepID], tblSalesreps[Target])</f>
        <v>11319839</v>
      </c>
    </row>
    <row r="4127" spans="1:21">
      <c r="A4127" t="s">
        <v>4924</v>
      </c>
      <c r="B4127" s="7" t="s">
        <v>1206</v>
      </c>
      <c r="C4127" t="s">
        <v>103</v>
      </c>
      <c r="D4127" t="s">
        <v>339</v>
      </c>
      <c r="E4127" t="s">
        <v>87</v>
      </c>
      <c r="F4127" t="s">
        <v>26</v>
      </c>
      <c r="G4127">
        <v>1</v>
      </c>
      <c r="H4127">
        <v>0.15</v>
      </c>
      <c r="I4127" s="2">
        <v>62532.800000000003</v>
      </c>
      <c r="J4127" t="str">
        <f>_xlfn.XLOOKUP(tblOrders[[#This Row],[CustomerID]], tblCustomers[CustomerID], tblCustomers[CustomerName])</f>
        <v>Customer 215</v>
      </c>
      <c r="K4127" t="str">
        <f>_xlfn.XLOOKUP(tblOrders[[#This Row],[CustomerID]], tblCustomers[CustomerID], tblCustomers[Segment])</f>
        <v>Corporate</v>
      </c>
      <c r="L4127" t="str">
        <f>_xlfn.XLOOKUP(tblOrders[[#This Row],[ProductID]], tblProducts[ProductID], tblProducts[Category])</f>
        <v>Office</v>
      </c>
      <c r="M4127">
        <f>_xlfn.XLOOKUP(tblOrders[[#This Row],[ProductID]], tblProducts[ProductID], tblProducts[CostPrice])</f>
        <v>73889</v>
      </c>
      <c r="N4127">
        <f>tblOrders[[#This Row],[Sales]]-(tblOrders[[#This Row],[CostPrice]]*tblOrders[[#This Row],[Quantity]])</f>
        <v>-11356.199999999997</v>
      </c>
      <c r="O4127" t="str">
        <f>TEXT(tblOrders[[#This Row],[Date]],"mmm-yyyy")</f>
        <v>Aug-2025</v>
      </c>
      <c r="P4127" t="str">
        <f>_xlfn.XLOOKUP(tblOrders[[#This Row],[OrderID]], tblReturns[OrderID], tblReturns[Returned])</f>
        <v>No</v>
      </c>
      <c r="Q4127" t="str">
        <f>_xlfn.XLOOKUP(tblOrders[[#This Row],[OrderID]], tblShipping[OrderID], tblShipping[ShipMode])</f>
        <v>Express</v>
      </c>
      <c r="R4127" t="str">
        <f>IFERROR(_xlfn.XLOOKUP(A4126, tblCustomers[CustomerID], tblCustomers[CustomerName]), "Not Found")</f>
        <v>Not Found</v>
      </c>
      <c r="S4127" t="str">
        <f>IF(tblOrders[[#This Row],[Sales]]&gt;1000000,"High Value","Standard")</f>
        <v>Standard</v>
      </c>
      <c r="T4127" t="str">
        <f>_xlfn.XLOOKUP(tblOrders[[#This Row],[ProductID]], tblProducts[ProductID], tblProducts[ProductName])</f>
        <v>Product 83</v>
      </c>
      <c r="U4127">
        <f>_xlfn.XLOOKUP(tblOrders[[#This Row],[SalesRepID]], tblSalesreps[RepID], tblSalesreps[Target])</f>
        <v>18500989</v>
      </c>
    </row>
    <row r="4128" spans="1:21">
      <c r="A4128" t="s">
        <v>4925</v>
      </c>
      <c r="B4128" s="7" t="s">
        <v>1427</v>
      </c>
      <c r="C4128" t="s">
        <v>59</v>
      </c>
      <c r="D4128" t="s">
        <v>193</v>
      </c>
      <c r="E4128" t="s">
        <v>210</v>
      </c>
      <c r="F4128" t="s">
        <v>20</v>
      </c>
      <c r="G4128">
        <v>7</v>
      </c>
      <c r="H4128">
        <v>0</v>
      </c>
      <c r="I4128" s="2">
        <v>651756</v>
      </c>
      <c r="J4128" t="str">
        <f>_xlfn.XLOOKUP(tblOrders[[#This Row],[CustomerID]], tblCustomers[CustomerID], tblCustomers[CustomerName])</f>
        <v>Customer 227</v>
      </c>
      <c r="K4128" t="str">
        <f>_xlfn.XLOOKUP(tblOrders[[#This Row],[CustomerID]], tblCustomers[CustomerID], tblCustomers[Segment])</f>
        <v>Consumer</v>
      </c>
      <c r="L4128" t="str">
        <f>_xlfn.XLOOKUP(tblOrders[[#This Row],[ProductID]], tblProducts[ProductID], tblProducts[Category])</f>
        <v>Office</v>
      </c>
      <c r="M4128">
        <f>_xlfn.XLOOKUP(tblOrders[[#This Row],[ProductID]], tblProducts[ProductID], tblProducts[CostPrice])</f>
        <v>44099</v>
      </c>
      <c r="N4128">
        <f>tblOrders[[#This Row],[Sales]]-(tblOrders[[#This Row],[CostPrice]]*tblOrders[[#This Row],[Quantity]])</f>
        <v>343063</v>
      </c>
      <c r="O4128" t="str">
        <f>TEXT(tblOrders[[#This Row],[Date]],"mmm-yyyy")</f>
        <v>Jan-2025</v>
      </c>
      <c r="P4128" t="str">
        <f>_xlfn.XLOOKUP(tblOrders[[#This Row],[OrderID]], tblReturns[OrderID], tblReturns[Returned])</f>
        <v>No</v>
      </c>
      <c r="Q4128" t="str">
        <f>_xlfn.XLOOKUP(tblOrders[[#This Row],[OrderID]], tblShipping[OrderID], tblShipping[ShipMode])</f>
        <v>Pickup</v>
      </c>
      <c r="R4128" t="str">
        <f>IFERROR(_xlfn.XLOOKUP(A4127, tblCustomers[CustomerID], tblCustomers[CustomerName]), "Not Found")</f>
        <v>Not Found</v>
      </c>
      <c r="S4128" t="str">
        <f>IF(tblOrders[[#This Row],[Sales]]&gt;1000000,"High Value","Standard")</f>
        <v>Standard</v>
      </c>
      <c r="T4128" t="str">
        <f>_xlfn.XLOOKUP(tblOrders[[#This Row],[ProductID]], tblProducts[ProductID], tblProducts[ProductName])</f>
        <v>Product 44</v>
      </c>
      <c r="U4128">
        <f>_xlfn.XLOOKUP(tblOrders[[#This Row],[SalesRepID]], tblSalesreps[RepID], tblSalesreps[Target])</f>
        <v>19336654</v>
      </c>
    </row>
    <row r="4129" spans="1:21">
      <c r="A4129" t="s">
        <v>4926</v>
      </c>
      <c r="B4129" s="7" t="s">
        <v>188</v>
      </c>
      <c r="C4129" t="s">
        <v>934</v>
      </c>
      <c r="D4129" t="s">
        <v>24</v>
      </c>
      <c r="E4129" t="s">
        <v>105</v>
      </c>
      <c r="F4129" t="s">
        <v>14</v>
      </c>
      <c r="G4129">
        <v>2</v>
      </c>
      <c r="H4129">
        <v>0.1</v>
      </c>
      <c r="I4129" s="2">
        <v>81214.2</v>
      </c>
      <c r="J4129" t="str">
        <f>_xlfn.XLOOKUP(tblOrders[[#This Row],[CustomerID]], tblCustomers[CustomerID], tblCustomers[CustomerName])</f>
        <v>Customer 85</v>
      </c>
      <c r="K4129" t="str">
        <f>_xlfn.XLOOKUP(tblOrders[[#This Row],[CustomerID]], tblCustomers[CustomerID], tblCustomers[Segment])</f>
        <v>Consumer</v>
      </c>
      <c r="L4129" t="str">
        <f>_xlfn.XLOOKUP(tblOrders[[#This Row],[ProductID]], tblProducts[ProductID], tblProducts[Category])</f>
        <v>Home</v>
      </c>
      <c r="M4129">
        <f>_xlfn.XLOOKUP(tblOrders[[#This Row],[ProductID]], tblProducts[ProductID], tblProducts[CostPrice])</f>
        <v>57647</v>
      </c>
      <c r="N4129">
        <f>tblOrders[[#This Row],[Sales]]-(tblOrders[[#This Row],[CostPrice]]*tblOrders[[#This Row],[Quantity]])</f>
        <v>-34079.800000000003</v>
      </c>
      <c r="O4129" t="str">
        <f>TEXT(tblOrders[[#This Row],[Date]],"mmm-yyyy")</f>
        <v>Feb-2025</v>
      </c>
      <c r="P4129" t="str">
        <f>_xlfn.XLOOKUP(tblOrders[[#This Row],[OrderID]], tblReturns[OrderID], tblReturns[Returned])</f>
        <v>No</v>
      </c>
      <c r="Q4129" t="str">
        <f>_xlfn.XLOOKUP(tblOrders[[#This Row],[OrderID]], tblShipping[OrderID], tblShipping[ShipMode])</f>
        <v>Express</v>
      </c>
      <c r="R4129" t="str">
        <f>IFERROR(_xlfn.XLOOKUP(A4128, tblCustomers[CustomerID], tblCustomers[CustomerName]), "Not Found")</f>
        <v>Not Found</v>
      </c>
      <c r="S4129" t="str">
        <f>IF(tblOrders[[#This Row],[Sales]]&gt;1000000,"High Value","Standard")</f>
        <v>Standard</v>
      </c>
      <c r="T4129" t="str">
        <f>_xlfn.XLOOKUP(tblOrders[[#This Row],[ProductID]], tblProducts[ProductID], tblProducts[ProductName])</f>
        <v>Product 2</v>
      </c>
      <c r="U4129">
        <f>_xlfn.XLOOKUP(tblOrders[[#This Row],[SalesRepID]], tblSalesreps[RepID], tblSalesreps[Target])</f>
        <v>8698154</v>
      </c>
    </row>
    <row r="4130" spans="1:21">
      <c r="A4130" t="s">
        <v>4927</v>
      </c>
      <c r="B4130" s="7" t="s">
        <v>503</v>
      </c>
      <c r="C4130" t="s">
        <v>591</v>
      </c>
      <c r="D4130" t="s">
        <v>585</v>
      </c>
      <c r="E4130" t="s">
        <v>45</v>
      </c>
      <c r="F4130" t="s">
        <v>20</v>
      </c>
      <c r="G4130">
        <v>3</v>
      </c>
      <c r="H4130">
        <v>0.05</v>
      </c>
      <c r="I4130" s="2">
        <v>364452.3</v>
      </c>
      <c r="J4130" t="str">
        <f>_xlfn.XLOOKUP(tblOrders[[#This Row],[CustomerID]], tblCustomers[CustomerID], tblCustomers[CustomerName])</f>
        <v>Customer 98</v>
      </c>
      <c r="K4130" t="str">
        <f>_xlfn.XLOOKUP(tblOrders[[#This Row],[CustomerID]], tblCustomers[CustomerID], tblCustomers[Segment])</f>
        <v>Corporate</v>
      </c>
      <c r="L4130" t="str">
        <f>_xlfn.XLOOKUP(tblOrders[[#This Row],[ProductID]], tblProducts[ProductID], tblProducts[Category])</f>
        <v>Office</v>
      </c>
      <c r="M4130">
        <f>_xlfn.XLOOKUP(tblOrders[[#This Row],[ProductID]], tblProducts[ProductID], tblProducts[CostPrice])</f>
        <v>49623</v>
      </c>
      <c r="N4130">
        <f>tblOrders[[#This Row],[Sales]]-(tblOrders[[#This Row],[CostPrice]]*tblOrders[[#This Row],[Quantity]])</f>
        <v>215583.3</v>
      </c>
      <c r="O4130" t="str">
        <f>TEXT(tblOrders[[#This Row],[Date]],"mmm-yyyy")</f>
        <v>Jan-2025</v>
      </c>
      <c r="P4130" t="str">
        <f>_xlfn.XLOOKUP(tblOrders[[#This Row],[OrderID]], tblReturns[OrderID], tblReturns[Returned])</f>
        <v>No</v>
      </c>
      <c r="Q4130" t="str">
        <f>_xlfn.XLOOKUP(tblOrders[[#This Row],[OrderID]], tblShipping[OrderID], tblShipping[ShipMode])</f>
        <v>Pickup</v>
      </c>
      <c r="R4130" t="str">
        <f>IFERROR(_xlfn.XLOOKUP(A4129, tblCustomers[CustomerID], tblCustomers[CustomerName]), "Not Found")</f>
        <v>Not Found</v>
      </c>
      <c r="S4130" t="str">
        <f>IF(tblOrders[[#This Row],[Sales]]&gt;1000000,"High Value","Standard")</f>
        <v>Standard</v>
      </c>
      <c r="T4130" t="str">
        <f>_xlfn.XLOOKUP(tblOrders[[#This Row],[ProductID]], tblProducts[ProductID], tblProducts[ProductName])</f>
        <v>Product 54</v>
      </c>
      <c r="U4130">
        <f>_xlfn.XLOOKUP(tblOrders[[#This Row],[SalesRepID]], tblSalesreps[RepID], tblSalesreps[Target])</f>
        <v>11319839</v>
      </c>
    </row>
    <row r="4131" spans="1:21">
      <c r="A4131" t="s">
        <v>4928</v>
      </c>
      <c r="B4131" s="7" t="s">
        <v>234</v>
      </c>
      <c r="C4131" t="s">
        <v>1525</v>
      </c>
      <c r="D4131" t="s">
        <v>397</v>
      </c>
      <c r="E4131" t="s">
        <v>210</v>
      </c>
      <c r="F4131" t="s">
        <v>26</v>
      </c>
      <c r="G4131">
        <v>10</v>
      </c>
      <c r="H4131">
        <v>0.15</v>
      </c>
      <c r="I4131" s="2">
        <v>202070.5</v>
      </c>
      <c r="J4131" t="str">
        <f>_xlfn.XLOOKUP(tblOrders[[#This Row],[CustomerID]], tblCustomers[CustomerID], tblCustomers[CustomerName])</f>
        <v>Customer 223</v>
      </c>
      <c r="K4131" t="str">
        <f>_xlfn.XLOOKUP(tblOrders[[#This Row],[CustomerID]], tblCustomers[CustomerID], tblCustomers[Segment])</f>
        <v>SME</v>
      </c>
      <c r="L4131" t="str">
        <f>_xlfn.XLOOKUP(tblOrders[[#This Row],[ProductID]], tblProducts[ProductID], tblProducts[Category])</f>
        <v>Electronics</v>
      </c>
      <c r="M4131">
        <f>_xlfn.XLOOKUP(tblOrders[[#This Row],[ProductID]], tblProducts[ProductID], tblProducts[CostPrice])</f>
        <v>13474</v>
      </c>
      <c r="N4131">
        <f>tblOrders[[#This Row],[Sales]]-(tblOrders[[#This Row],[CostPrice]]*tblOrders[[#This Row],[Quantity]])</f>
        <v>67330.5</v>
      </c>
      <c r="O4131" t="str">
        <f>TEXT(tblOrders[[#This Row],[Date]],"mmm-yyyy")</f>
        <v>Sep-2025</v>
      </c>
      <c r="P4131" t="str">
        <f>_xlfn.XLOOKUP(tblOrders[[#This Row],[OrderID]], tblReturns[OrderID], tblReturns[Returned])</f>
        <v>No</v>
      </c>
      <c r="Q4131" t="str">
        <f>_xlfn.XLOOKUP(tblOrders[[#This Row],[OrderID]], tblShipping[OrderID], tblShipping[ShipMode])</f>
        <v>Pickup</v>
      </c>
      <c r="R4131" t="str">
        <f>IFERROR(_xlfn.XLOOKUP(A4130, tblCustomers[CustomerID], tblCustomers[CustomerName]), "Not Found")</f>
        <v>Not Found</v>
      </c>
      <c r="S4131" t="str">
        <f>IF(tblOrders[[#This Row],[Sales]]&gt;1000000,"High Value","Standard")</f>
        <v>Standard</v>
      </c>
      <c r="T4131" t="str">
        <f>_xlfn.XLOOKUP(tblOrders[[#This Row],[ProductID]], tblProducts[ProductID], tblProducts[ProductName])</f>
        <v>Product 27</v>
      </c>
      <c r="U4131">
        <f>_xlfn.XLOOKUP(tblOrders[[#This Row],[SalesRepID]], tblSalesreps[RepID], tblSalesreps[Target])</f>
        <v>19336654</v>
      </c>
    </row>
    <row r="4132" spans="1:21">
      <c r="A4132" t="s">
        <v>4929</v>
      </c>
      <c r="B4132" s="7" t="s">
        <v>463</v>
      </c>
      <c r="C4132" t="s">
        <v>1046</v>
      </c>
      <c r="D4132" t="s">
        <v>68</v>
      </c>
      <c r="E4132" t="s">
        <v>50</v>
      </c>
      <c r="F4132" t="s">
        <v>20</v>
      </c>
      <c r="G4132">
        <v>1</v>
      </c>
      <c r="H4132">
        <v>0.05</v>
      </c>
      <c r="I4132" s="2">
        <v>116715.1</v>
      </c>
      <c r="J4132" t="str">
        <f>_xlfn.XLOOKUP(tblOrders[[#This Row],[CustomerID]], tblCustomers[CustomerID], tblCustomers[CustomerName])</f>
        <v>Customer 52</v>
      </c>
      <c r="K4132" t="str">
        <f>_xlfn.XLOOKUP(tblOrders[[#This Row],[CustomerID]], tblCustomers[CustomerID], tblCustomers[Segment])</f>
        <v>Consumer</v>
      </c>
      <c r="L4132" t="str">
        <f>_xlfn.XLOOKUP(tblOrders[[#This Row],[ProductID]], tblProducts[ProductID], tblProducts[Category])</f>
        <v>Home</v>
      </c>
      <c r="M4132">
        <f>_xlfn.XLOOKUP(tblOrders[[#This Row],[ProductID]], tblProducts[ProductID], tblProducts[CostPrice])</f>
        <v>7159</v>
      </c>
      <c r="N4132">
        <f>tblOrders[[#This Row],[Sales]]-(tblOrders[[#This Row],[CostPrice]]*tblOrders[[#This Row],[Quantity]])</f>
        <v>109556.1</v>
      </c>
      <c r="O4132" t="str">
        <f>TEXT(tblOrders[[#This Row],[Date]],"mmm-yyyy")</f>
        <v>May-2025</v>
      </c>
      <c r="P4132" t="str">
        <f>_xlfn.XLOOKUP(tblOrders[[#This Row],[OrderID]], tblReturns[OrderID], tblReturns[Returned])</f>
        <v>No</v>
      </c>
      <c r="Q4132" t="str">
        <f>_xlfn.XLOOKUP(tblOrders[[#This Row],[OrderID]], tblShipping[OrderID], tblShipping[ShipMode])</f>
        <v>Express</v>
      </c>
      <c r="R4132" t="str">
        <f>IFERROR(_xlfn.XLOOKUP(A4131, tblCustomers[CustomerID], tblCustomers[CustomerName]), "Not Found")</f>
        <v>Not Found</v>
      </c>
      <c r="S4132" t="str">
        <f>IF(tblOrders[[#This Row],[Sales]]&gt;1000000,"High Value","Standard")</f>
        <v>Standard</v>
      </c>
      <c r="T4132" t="str">
        <f>_xlfn.XLOOKUP(tblOrders[[#This Row],[ProductID]], tblProducts[ProductID], tblProducts[ProductName])</f>
        <v>Product 26</v>
      </c>
      <c r="U4132">
        <f>_xlfn.XLOOKUP(tblOrders[[#This Row],[SalesRepID]], tblSalesreps[RepID], tblSalesreps[Target])</f>
        <v>17350666</v>
      </c>
    </row>
    <row r="4133" spans="1:21">
      <c r="A4133" t="s">
        <v>4930</v>
      </c>
      <c r="B4133" s="7" t="s">
        <v>357</v>
      </c>
      <c r="C4133" t="s">
        <v>712</v>
      </c>
      <c r="D4133" t="s">
        <v>817</v>
      </c>
      <c r="E4133" t="s">
        <v>105</v>
      </c>
      <c r="F4133" t="s">
        <v>88</v>
      </c>
      <c r="G4133">
        <v>10</v>
      </c>
      <c r="H4133">
        <v>0.1</v>
      </c>
      <c r="I4133" s="2">
        <v>435807</v>
      </c>
      <c r="J4133" t="str">
        <f>_xlfn.XLOOKUP(tblOrders[[#This Row],[CustomerID]], tblCustomers[CustomerID], tblCustomers[CustomerName])</f>
        <v>Customer 294</v>
      </c>
      <c r="K4133" t="str">
        <f>_xlfn.XLOOKUP(tblOrders[[#This Row],[CustomerID]], tblCustomers[CustomerID], tblCustomers[Segment])</f>
        <v>SME</v>
      </c>
      <c r="L4133" t="str">
        <f>_xlfn.XLOOKUP(tblOrders[[#This Row],[ProductID]], tblProducts[ProductID], tblProducts[Category])</f>
        <v>Furniture</v>
      </c>
      <c r="M4133">
        <f>_xlfn.XLOOKUP(tblOrders[[#This Row],[ProductID]], tblProducts[ProductID], tblProducts[CostPrice])</f>
        <v>11009</v>
      </c>
      <c r="N4133">
        <f>tblOrders[[#This Row],[Sales]]-(tblOrders[[#This Row],[CostPrice]]*tblOrders[[#This Row],[Quantity]])</f>
        <v>325717</v>
      </c>
      <c r="O4133" t="str">
        <f>TEXT(tblOrders[[#This Row],[Date]],"mmm-yyyy")</f>
        <v>Dec-2025</v>
      </c>
      <c r="P4133" t="str">
        <f>_xlfn.XLOOKUP(tblOrders[[#This Row],[OrderID]], tblReturns[OrderID], tblReturns[Returned])</f>
        <v>No</v>
      </c>
      <c r="Q4133" t="str">
        <f>_xlfn.XLOOKUP(tblOrders[[#This Row],[OrderID]], tblShipping[OrderID], tblShipping[ShipMode])</f>
        <v>Pickup</v>
      </c>
      <c r="R4133" t="str">
        <f>IFERROR(_xlfn.XLOOKUP(A4132, tblCustomers[CustomerID], tblCustomers[CustomerName]), "Not Found")</f>
        <v>Not Found</v>
      </c>
      <c r="S4133" t="str">
        <f>IF(tblOrders[[#This Row],[Sales]]&gt;1000000,"High Value","Standard")</f>
        <v>Standard</v>
      </c>
      <c r="T4133" t="str">
        <f>_xlfn.XLOOKUP(tblOrders[[#This Row],[ProductID]], tblProducts[ProductID], tblProducts[ProductName])</f>
        <v>Product 99</v>
      </c>
      <c r="U4133">
        <f>_xlfn.XLOOKUP(tblOrders[[#This Row],[SalesRepID]], tblSalesreps[RepID], tblSalesreps[Target])</f>
        <v>8698154</v>
      </c>
    </row>
    <row r="4134" spans="1:21">
      <c r="A4134" t="s">
        <v>4931</v>
      </c>
      <c r="B4134" s="7" t="s">
        <v>253</v>
      </c>
      <c r="C4134" t="s">
        <v>447</v>
      </c>
      <c r="D4134" t="s">
        <v>372</v>
      </c>
      <c r="E4134" t="s">
        <v>69</v>
      </c>
      <c r="F4134" t="s">
        <v>14</v>
      </c>
      <c r="G4134">
        <v>2</v>
      </c>
      <c r="H4134">
        <v>0.05</v>
      </c>
      <c r="I4134" s="2">
        <v>123604.5</v>
      </c>
      <c r="J4134" t="str">
        <f>_xlfn.XLOOKUP(tblOrders[[#This Row],[CustomerID]], tblCustomers[CustomerID], tblCustomers[CustomerName])</f>
        <v>Customer 203</v>
      </c>
      <c r="K4134" t="str">
        <f>_xlfn.XLOOKUP(tblOrders[[#This Row],[CustomerID]], tblCustomers[CustomerID], tblCustomers[Segment])</f>
        <v>Consumer</v>
      </c>
      <c r="L4134" t="str">
        <f>_xlfn.XLOOKUP(tblOrders[[#This Row],[ProductID]], tblProducts[ProductID], tblProducts[Category])</f>
        <v>Office</v>
      </c>
      <c r="M4134">
        <f>_xlfn.XLOOKUP(tblOrders[[#This Row],[ProductID]], tblProducts[ProductID], tblProducts[CostPrice])</f>
        <v>18283</v>
      </c>
      <c r="N4134">
        <f>tblOrders[[#This Row],[Sales]]-(tblOrders[[#This Row],[CostPrice]]*tblOrders[[#This Row],[Quantity]])</f>
        <v>87038.5</v>
      </c>
      <c r="O4134" t="str">
        <f>TEXT(tblOrders[[#This Row],[Date]],"mmm-yyyy")</f>
        <v>Jun-2025</v>
      </c>
      <c r="P4134" t="str">
        <f>_xlfn.XLOOKUP(tblOrders[[#This Row],[OrderID]], tblReturns[OrderID], tblReturns[Returned])</f>
        <v>No</v>
      </c>
      <c r="Q4134" t="str">
        <f>_xlfn.XLOOKUP(tblOrders[[#This Row],[OrderID]], tblShipping[OrderID], tblShipping[ShipMode])</f>
        <v>Standard</v>
      </c>
      <c r="R4134" t="str">
        <f>IFERROR(_xlfn.XLOOKUP(A4133, tblCustomers[CustomerID], tblCustomers[CustomerName]), "Not Found")</f>
        <v>Not Found</v>
      </c>
      <c r="S4134" t="str">
        <f>IF(tblOrders[[#This Row],[Sales]]&gt;1000000,"High Value","Standard")</f>
        <v>Standard</v>
      </c>
      <c r="T4134" t="str">
        <f>_xlfn.XLOOKUP(tblOrders[[#This Row],[ProductID]], tblProducts[ProductID], tblProducts[ProductName])</f>
        <v>Product 57</v>
      </c>
      <c r="U4134">
        <f>_xlfn.XLOOKUP(tblOrders[[#This Row],[SalesRepID]], tblSalesreps[RepID], tblSalesreps[Target])</f>
        <v>19473459</v>
      </c>
    </row>
    <row r="4135" spans="1:21">
      <c r="A4135" t="s">
        <v>4932</v>
      </c>
      <c r="B4135" s="7" t="s">
        <v>1429</v>
      </c>
      <c r="C4135" t="s">
        <v>1086</v>
      </c>
      <c r="D4135" t="s">
        <v>232</v>
      </c>
      <c r="E4135" t="s">
        <v>186</v>
      </c>
      <c r="F4135" t="s">
        <v>14</v>
      </c>
      <c r="G4135">
        <v>6</v>
      </c>
      <c r="H4135">
        <v>0.1</v>
      </c>
      <c r="I4135" s="2">
        <v>28582.2</v>
      </c>
      <c r="J4135" t="str">
        <f>_xlfn.XLOOKUP(tblOrders[[#This Row],[CustomerID]], tblCustomers[CustomerID], tblCustomers[CustomerName])</f>
        <v>Customer 242</v>
      </c>
      <c r="K4135" t="str">
        <f>_xlfn.XLOOKUP(tblOrders[[#This Row],[CustomerID]], tblCustomers[CustomerID], tblCustomers[Segment])</f>
        <v>Consumer</v>
      </c>
      <c r="L4135" t="str">
        <f>_xlfn.XLOOKUP(tblOrders[[#This Row],[ProductID]], tblProducts[ProductID], tblProducts[Category])</f>
        <v>Electronics</v>
      </c>
      <c r="M4135">
        <f>_xlfn.XLOOKUP(tblOrders[[#This Row],[ProductID]], tblProducts[ProductID], tblProducts[CostPrice])</f>
        <v>41456</v>
      </c>
      <c r="N4135">
        <f>tblOrders[[#This Row],[Sales]]-(tblOrders[[#This Row],[CostPrice]]*tblOrders[[#This Row],[Quantity]])</f>
        <v>-220153.8</v>
      </c>
      <c r="O4135" t="str">
        <f>TEXT(tblOrders[[#This Row],[Date]],"mmm-yyyy")</f>
        <v>Sep-2025</v>
      </c>
      <c r="P4135" t="str">
        <f>_xlfn.XLOOKUP(tblOrders[[#This Row],[OrderID]], tblReturns[OrderID], tblReturns[Returned])</f>
        <v>No</v>
      </c>
      <c r="Q4135" t="str">
        <f>_xlfn.XLOOKUP(tblOrders[[#This Row],[OrderID]], tblShipping[OrderID], tblShipping[ShipMode])</f>
        <v>Standard</v>
      </c>
      <c r="R4135" t="str">
        <f>IFERROR(_xlfn.XLOOKUP(A4134, tblCustomers[CustomerID], tblCustomers[CustomerName]), "Not Found")</f>
        <v>Not Found</v>
      </c>
      <c r="S4135" t="str">
        <f>IF(tblOrders[[#This Row],[Sales]]&gt;1000000,"High Value","Standard")</f>
        <v>Standard</v>
      </c>
      <c r="T4135" t="str">
        <f>_xlfn.XLOOKUP(tblOrders[[#This Row],[ProductID]], tblProducts[ProductID], tblProducts[ProductName])</f>
        <v>Product 86</v>
      </c>
      <c r="U4135">
        <f>_xlfn.XLOOKUP(tblOrders[[#This Row],[SalesRepID]], tblSalesreps[RepID], tblSalesreps[Target])</f>
        <v>15141830</v>
      </c>
    </row>
    <row r="4136" spans="1:21">
      <c r="A4136" t="s">
        <v>4933</v>
      </c>
      <c r="B4136" s="7" t="s">
        <v>1095</v>
      </c>
      <c r="C4136" t="s">
        <v>1036</v>
      </c>
      <c r="D4136" t="s">
        <v>1230</v>
      </c>
      <c r="E4136" t="s">
        <v>119</v>
      </c>
      <c r="F4136" t="s">
        <v>51</v>
      </c>
      <c r="G4136">
        <v>4</v>
      </c>
      <c r="H4136">
        <v>0.2</v>
      </c>
      <c r="I4136" s="2">
        <v>405190.40000000002</v>
      </c>
      <c r="J4136" t="str">
        <f>_xlfn.XLOOKUP(tblOrders[[#This Row],[CustomerID]], tblCustomers[CustomerID], tblCustomers[CustomerName])</f>
        <v>Customer 7</v>
      </c>
      <c r="K4136" t="str">
        <f>_xlfn.XLOOKUP(tblOrders[[#This Row],[CustomerID]], tblCustomers[CustomerID], tblCustomers[Segment])</f>
        <v>SME</v>
      </c>
      <c r="L4136" t="str">
        <f>_xlfn.XLOOKUP(tblOrders[[#This Row],[ProductID]], tblProducts[ProductID], tblProducts[Category])</f>
        <v>Furniture</v>
      </c>
      <c r="M4136">
        <f>_xlfn.XLOOKUP(tblOrders[[#This Row],[ProductID]], tblProducts[ProductID], tblProducts[CostPrice])</f>
        <v>48520</v>
      </c>
      <c r="N4136">
        <f>tblOrders[[#This Row],[Sales]]-(tblOrders[[#This Row],[CostPrice]]*tblOrders[[#This Row],[Quantity]])</f>
        <v>211110.40000000002</v>
      </c>
      <c r="O4136" t="str">
        <f>TEXT(tblOrders[[#This Row],[Date]],"mmm-yyyy")</f>
        <v>Jul-2025</v>
      </c>
      <c r="P4136" t="str">
        <f>_xlfn.XLOOKUP(tblOrders[[#This Row],[OrderID]], tblReturns[OrderID], tblReturns[Returned])</f>
        <v>No</v>
      </c>
      <c r="Q4136" t="str">
        <f>_xlfn.XLOOKUP(tblOrders[[#This Row],[OrderID]], tblShipping[OrderID], tblShipping[ShipMode])</f>
        <v>Pickup</v>
      </c>
      <c r="R4136" t="str">
        <f>IFERROR(_xlfn.XLOOKUP(A4135, tblCustomers[CustomerID], tblCustomers[CustomerName]), "Not Found")</f>
        <v>Not Found</v>
      </c>
      <c r="S4136" t="str">
        <f>IF(tblOrders[[#This Row],[Sales]]&gt;1000000,"High Value","Standard")</f>
        <v>Standard</v>
      </c>
      <c r="T4136" t="str">
        <f>_xlfn.XLOOKUP(tblOrders[[#This Row],[ProductID]], tblProducts[ProductID], tblProducts[ProductName])</f>
        <v>Product 73</v>
      </c>
      <c r="U4136">
        <f>_xlfn.XLOOKUP(tblOrders[[#This Row],[SalesRepID]], tblSalesreps[RepID], tblSalesreps[Target])</f>
        <v>5886694</v>
      </c>
    </row>
    <row r="4137" spans="1:21">
      <c r="A4137" t="s">
        <v>4934</v>
      </c>
      <c r="B4137" s="7" t="s">
        <v>963</v>
      </c>
      <c r="C4137" t="s">
        <v>434</v>
      </c>
      <c r="D4137" t="s">
        <v>1029</v>
      </c>
      <c r="E4137" t="s">
        <v>25</v>
      </c>
      <c r="F4137" t="s">
        <v>26</v>
      </c>
      <c r="G4137">
        <v>7</v>
      </c>
      <c r="H4137">
        <v>0.2</v>
      </c>
      <c r="I4137" s="2">
        <v>574173.6</v>
      </c>
      <c r="J4137" t="str">
        <f>_xlfn.XLOOKUP(tblOrders[[#This Row],[CustomerID]], tblCustomers[CustomerID], tblCustomers[CustomerName])</f>
        <v>Customer 29</v>
      </c>
      <c r="K4137" t="str">
        <f>_xlfn.XLOOKUP(tblOrders[[#This Row],[CustomerID]], tblCustomers[CustomerID], tblCustomers[Segment])</f>
        <v>Consumer</v>
      </c>
      <c r="L4137" t="str">
        <f>_xlfn.XLOOKUP(tblOrders[[#This Row],[ProductID]], tblProducts[ProductID], tblProducts[Category])</f>
        <v>Furniture</v>
      </c>
      <c r="M4137">
        <f>_xlfn.XLOOKUP(tblOrders[[#This Row],[ProductID]], tblProducts[ProductID], tblProducts[CostPrice])</f>
        <v>74501</v>
      </c>
      <c r="N4137">
        <f>tblOrders[[#This Row],[Sales]]-(tblOrders[[#This Row],[CostPrice]]*tblOrders[[#This Row],[Quantity]])</f>
        <v>52666.599999999977</v>
      </c>
      <c r="O4137" t="str">
        <f>TEXT(tblOrders[[#This Row],[Date]],"mmm-yyyy")</f>
        <v>Mar-2025</v>
      </c>
      <c r="P4137" t="str">
        <f>_xlfn.XLOOKUP(tblOrders[[#This Row],[OrderID]], tblReturns[OrderID], tblReturns[Returned])</f>
        <v>No</v>
      </c>
      <c r="Q4137" t="str">
        <f>_xlfn.XLOOKUP(tblOrders[[#This Row],[OrderID]], tblShipping[OrderID], tblShipping[ShipMode])</f>
        <v>Express</v>
      </c>
      <c r="R4137" t="str">
        <f>IFERROR(_xlfn.XLOOKUP(A4136, tblCustomers[CustomerID], tblCustomers[CustomerName]), "Not Found")</f>
        <v>Not Found</v>
      </c>
      <c r="S4137" t="str">
        <f>IF(tblOrders[[#This Row],[Sales]]&gt;1000000,"High Value","Standard")</f>
        <v>Standard</v>
      </c>
      <c r="T4137" t="str">
        <f>_xlfn.XLOOKUP(tblOrders[[#This Row],[ProductID]], tblProducts[ProductID], tblProducts[ProductName])</f>
        <v>Product 18</v>
      </c>
      <c r="U4137">
        <f>_xlfn.XLOOKUP(tblOrders[[#This Row],[SalesRepID]], tblSalesreps[RepID], tblSalesreps[Target])</f>
        <v>7094914</v>
      </c>
    </row>
    <row r="4138" spans="1:21">
      <c r="A4138" t="s">
        <v>4935</v>
      </c>
      <c r="B4138" s="7" t="s">
        <v>1260</v>
      </c>
      <c r="C4138" t="s">
        <v>1806</v>
      </c>
      <c r="D4138" t="s">
        <v>422</v>
      </c>
      <c r="E4138" t="s">
        <v>202</v>
      </c>
      <c r="F4138" t="s">
        <v>26</v>
      </c>
      <c r="G4138">
        <v>2</v>
      </c>
      <c r="H4138">
        <v>0.2</v>
      </c>
      <c r="I4138" s="2">
        <v>219478.39999999999</v>
      </c>
      <c r="J4138" t="str">
        <f>_xlfn.XLOOKUP(tblOrders[[#This Row],[CustomerID]], tblCustomers[CustomerID], tblCustomers[CustomerName])</f>
        <v>Customer 9</v>
      </c>
      <c r="K4138" t="str">
        <f>_xlfn.XLOOKUP(tblOrders[[#This Row],[CustomerID]], tblCustomers[CustomerID], tblCustomers[Segment])</f>
        <v>Consumer</v>
      </c>
      <c r="L4138" t="str">
        <f>_xlfn.XLOOKUP(tblOrders[[#This Row],[ProductID]], tblProducts[ProductID], tblProducts[Category])</f>
        <v>Furniture</v>
      </c>
      <c r="M4138">
        <f>_xlfn.XLOOKUP(tblOrders[[#This Row],[ProductID]], tblProducts[ProductID], tblProducts[CostPrice])</f>
        <v>69526</v>
      </c>
      <c r="N4138">
        <f>tblOrders[[#This Row],[Sales]]-(tblOrders[[#This Row],[CostPrice]]*tblOrders[[#This Row],[Quantity]])</f>
        <v>80426.399999999994</v>
      </c>
      <c r="O4138" t="str">
        <f>TEXT(tblOrders[[#This Row],[Date]],"mmm-yyyy")</f>
        <v>May-2025</v>
      </c>
      <c r="P4138" t="str">
        <f>_xlfn.XLOOKUP(tblOrders[[#This Row],[OrderID]], tblReturns[OrderID], tblReturns[Returned])</f>
        <v>No</v>
      </c>
      <c r="Q4138" t="str">
        <f>_xlfn.XLOOKUP(tblOrders[[#This Row],[OrderID]], tblShipping[OrderID], tblShipping[ShipMode])</f>
        <v>Standard</v>
      </c>
      <c r="R4138" t="str">
        <f>IFERROR(_xlfn.XLOOKUP(A4137, tblCustomers[CustomerID], tblCustomers[CustomerName]), "Not Found")</f>
        <v>Not Found</v>
      </c>
      <c r="S4138" t="str">
        <f>IF(tblOrders[[#This Row],[Sales]]&gt;1000000,"High Value","Standard")</f>
        <v>Standard</v>
      </c>
      <c r="T4138" t="str">
        <f>_xlfn.XLOOKUP(tblOrders[[#This Row],[ProductID]], tblProducts[ProductID], tblProducts[ProductName])</f>
        <v>Product 36</v>
      </c>
      <c r="U4138">
        <f>_xlfn.XLOOKUP(tblOrders[[#This Row],[SalesRepID]], tblSalesreps[RepID], tblSalesreps[Target])</f>
        <v>10652665</v>
      </c>
    </row>
    <row r="4139" spans="1:21">
      <c r="A4139" t="s">
        <v>4936</v>
      </c>
      <c r="B4139" s="7" t="s">
        <v>726</v>
      </c>
      <c r="C4139" t="s">
        <v>330</v>
      </c>
      <c r="D4139" t="s">
        <v>232</v>
      </c>
      <c r="E4139" t="s">
        <v>119</v>
      </c>
      <c r="F4139" t="s">
        <v>26</v>
      </c>
      <c r="G4139">
        <v>10</v>
      </c>
      <c r="H4139">
        <v>0.15</v>
      </c>
      <c r="I4139" s="2">
        <v>1047999</v>
      </c>
      <c r="J4139" t="str">
        <f>_xlfn.XLOOKUP(tblOrders[[#This Row],[CustomerID]], tblCustomers[CustomerID], tblCustomers[CustomerName])</f>
        <v>Customer 140</v>
      </c>
      <c r="K4139" t="str">
        <f>_xlfn.XLOOKUP(tblOrders[[#This Row],[CustomerID]], tblCustomers[CustomerID], tblCustomers[Segment])</f>
        <v>Consumer</v>
      </c>
      <c r="L4139" t="str">
        <f>_xlfn.XLOOKUP(tblOrders[[#This Row],[ProductID]], tblProducts[ProductID], tblProducts[Category])</f>
        <v>Electronics</v>
      </c>
      <c r="M4139">
        <f>_xlfn.XLOOKUP(tblOrders[[#This Row],[ProductID]], tblProducts[ProductID], tblProducts[CostPrice])</f>
        <v>41456</v>
      </c>
      <c r="N4139">
        <f>tblOrders[[#This Row],[Sales]]-(tblOrders[[#This Row],[CostPrice]]*tblOrders[[#This Row],[Quantity]])</f>
        <v>633439</v>
      </c>
      <c r="O4139" t="str">
        <f>TEXT(tblOrders[[#This Row],[Date]],"mmm-yyyy")</f>
        <v>Oct-2025</v>
      </c>
      <c r="P4139" t="str">
        <f>_xlfn.XLOOKUP(tblOrders[[#This Row],[OrderID]], tblReturns[OrderID], tblReturns[Returned])</f>
        <v>No</v>
      </c>
      <c r="Q4139" t="str">
        <f>_xlfn.XLOOKUP(tblOrders[[#This Row],[OrderID]], tblShipping[OrderID], tblShipping[ShipMode])</f>
        <v>Pickup</v>
      </c>
      <c r="R4139" t="str">
        <f>IFERROR(_xlfn.XLOOKUP(A4138, tblCustomers[CustomerID], tblCustomers[CustomerName]), "Not Found")</f>
        <v>Not Found</v>
      </c>
      <c r="S4139" t="str">
        <f>IF(tblOrders[[#This Row],[Sales]]&gt;1000000,"High Value","Standard")</f>
        <v>High Value</v>
      </c>
      <c r="T4139" t="str">
        <f>_xlfn.XLOOKUP(tblOrders[[#This Row],[ProductID]], tblProducts[ProductID], tblProducts[ProductName])</f>
        <v>Product 86</v>
      </c>
      <c r="U4139">
        <f>_xlfn.XLOOKUP(tblOrders[[#This Row],[SalesRepID]], tblSalesreps[RepID], tblSalesreps[Target])</f>
        <v>5886694</v>
      </c>
    </row>
    <row r="4140" spans="1:21">
      <c r="A4140" t="s">
        <v>4937</v>
      </c>
      <c r="B4140" s="7" t="s">
        <v>102</v>
      </c>
      <c r="C4140" t="s">
        <v>258</v>
      </c>
      <c r="D4140" t="s">
        <v>201</v>
      </c>
      <c r="E4140" t="s">
        <v>56</v>
      </c>
      <c r="F4140" t="s">
        <v>20</v>
      </c>
      <c r="G4140">
        <v>3</v>
      </c>
      <c r="H4140">
        <v>0.15</v>
      </c>
      <c r="I4140" s="2">
        <v>373434.75</v>
      </c>
      <c r="J4140" t="str">
        <f>_xlfn.XLOOKUP(tblOrders[[#This Row],[CustomerID]], tblCustomers[CustomerID], tblCustomers[CustomerName])</f>
        <v>Customer 188</v>
      </c>
      <c r="K4140" t="str">
        <f>_xlfn.XLOOKUP(tblOrders[[#This Row],[CustomerID]], tblCustomers[CustomerID], tblCustomers[Segment])</f>
        <v>Consumer</v>
      </c>
      <c r="L4140" t="str">
        <f>_xlfn.XLOOKUP(tblOrders[[#This Row],[ProductID]], tblProducts[ProductID], tblProducts[Category])</f>
        <v>Furniture</v>
      </c>
      <c r="M4140">
        <f>_xlfn.XLOOKUP(tblOrders[[#This Row],[ProductID]], tblProducts[ProductID], tblProducts[CostPrice])</f>
        <v>22542</v>
      </c>
      <c r="N4140">
        <f>tblOrders[[#This Row],[Sales]]-(tblOrders[[#This Row],[CostPrice]]*tblOrders[[#This Row],[Quantity]])</f>
        <v>305808.75</v>
      </c>
      <c r="O4140" t="str">
        <f>TEXT(tblOrders[[#This Row],[Date]],"mmm-yyyy")</f>
        <v>Oct-2025</v>
      </c>
      <c r="P4140" t="str">
        <f>_xlfn.XLOOKUP(tblOrders[[#This Row],[OrderID]], tblReturns[OrderID], tblReturns[Returned])</f>
        <v>No</v>
      </c>
      <c r="Q4140" t="str">
        <f>_xlfn.XLOOKUP(tblOrders[[#This Row],[OrderID]], tblShipping[OrderID], tblShipping[ShipMode])</f>
        <v>Express</v>
      </c>
      <c r="R4140" t="str">
        <f>IFERROR(_xlfn.XLOOKUP(A4139, tblCustomers[CustomerID], tblCustomers[CustomerName]), "Not Found")</f>
        <v>Not Found</v>
      </c>
      <c r="S4140" t="str">
        <f>IF(tblOrders[[#This Row],[Sales]]&gt;1000000,"High Value","Standard")</f>
        <v>Standard</v>
      </c>
      <c r="T4140" t="str">
        <f>_xlfn.XLOOKUP(tblOrders[[#This Row],[ProductID]], tblProducts[ProductID], tblProducts[ProductName])</f>
        <v>Product 50</v>
      </c>
      <c r="U4140">
        <f>_xlfn.XLOOKUP(tblOrders[[#This Row],[SalesRepID]], tblSalesreps[RepID], tblSalesreps[Target])</f>
        <v>14265630</v>
      </c>
    </row>
    <row r="4141" spans="1:21">
      <c r="A4141" t="s">
        <v>4938</v>
      </c>
      <c r="B4141" s="7" t="s">
        <v>942</v>
      </c>
      <c r="C4141" t="s">
        <v>537</v>
      </c>
      <c r="D4141" t="s">
        <v>744</v>
      </c>
      <c r="E4141" t="s">
        <v>87</v>
      </c>
      <c r="F4141" t="s">
        <v>88</v>
      </c>
      <c r="G4141">
        <v>7</v>
      </c>
      <c r="H4141">
        <v>0.2</v>
      </c>
      <c r="I4141" s="2">
        <v>752528</v>
      </c>
      <c r="J4141" t="str">
        <f>_xlfn.XLOOKUP(tblOrders[[#This Row],[CustomerID]], tblCustomers[CustomerID], tblCustomers[CustomerName])</f>
        <v>Customer 108</v>
      </c>
      <c r="K4141" t="str">
        <f>_xlfn.XLOOKUP(tblOrders[[#This Row],[CustomerID]], tblCustomers[CustomerID], tblCustomers[Segment])</f>
        <v>Corporate</v>
      </c>
      <c r="L4141" t="str">
        <f>_xlfn.XLOOKUP(tblOrders[[#This Row],[ProductID]], tblProducts[ProductID], tblProducts[Category])</f>
        <v>Electronics</v>
      </c>
      <c r="M4141">
        <f>_xlfn.XLOOKUP(tblOrders[[#This Row],[ProductID]], tblProducts[ProductID], tblProducts[CostPrice])</f>
        <v>37361</v>
      </c>
      <c r="N4141">
        <f>tblOrders[[#This Row],[Sales]]-(tblOrders[[#This Row],[CostPrice]]*tblOrders[[#This Row],[Quantity]])</f>
        <v>491001</v>
      </c>
      <c r="O4141" t="str">
        <f>TEXT(tblOrders[[#This Row],[Date]],"mmm-yyyy")</f>
        <v>Oct-2025</v>
      </c>
      <c r="P4141" t="str">
        <f>_xlfn.XLOOKUP(tblOrders[[#This Row],[OrderID]], tblReturns[OrderID], tblReturns[Returned])</f>
        <v>Yes</v>
      </c>
      <c r="Q4141" t="str">
        <f>_xlfn.XLOOKUP(tblOrders[[#This Row],[OrderID]], tblShipping[OrderID], tblShipping[ShipMode])</f>
        <v>Standard</v>
      </c>
      <c r="R4141" t="str">
        <f>IFERROR(_xlfn.XLOOKUP(A4140, tblCustomers[CustomerID], tblCustomers[CustomerName]), "Not Found")</f>
        <v>Not Found</v>
      </c>
      <c r="S4141" t="str">
        <f>IF(tblOrders[[#This Row],[Sales]]&gt;1000000,"High Value","Standard")</f>
        <v>Standard</v>
      </c>
      <c r="T4141" t="str">
        <f>_xlfn.XLOOKUP(tblOrders[[#This Row],[ProductID]], tblProducts[ProductID], tblProducts[ProductName])</f>
        <v>Product 72</v>
      </c>
      <c r="U4141">
        <f>_xlfn.XLOOKUP(tblOrders[[#This Row],[SalesRepID]], tblSalesreps[RepID], tblSalesreps[Target])</f>
        <v>18500989</v>
      </c>
    </row>
    <row r="4142" spans="1:21">
      <c r="A4142" t="s">
        <v>4939</v>
      </c>
      <c r="B4142" s="7" t="s">
        <v>824</v>
      </c>
      <c r="C4142" t="s">
        <v>122</v>
      </c>
      <c r="D4142" t="s">
        <v>820</v>
      </c>
      <c r="E4142" t="s">
        <v>69</v>
      </c>
      <c r="F4142" t="s">
        <v>51</v>
      </c>
      <c r="G4142">
        <v>6</v>
      </c>
      <c r="H4142">
        <v>0.1</v>
      </c>
      <c r="I4142" s="2">
        <v>757080</v>
      </c>
      <c r="J4142" t="str">
        <f>_xlfn.XLOOKUP(tblOrders[[#This Row],[CustomerID]], tblCustomers[CustomerID], tblCustomers[CustomerName])</f>
        <v>Customer 245</v>
      </c>
      <c r="K4142" t="str">
        <f>_xlfn.XLOOKUP(tblOrders[[#This Row],[CustomerID]], tblCustomers[CustomerID], tblCustomers[Segment])</f>
        <v>Corporate</v>
      </c>
      <c r="L4142" t="str">
        <f>_xlfn.XLOOKUP(tblOrders[[#This Row],[ProductID]], tblProducts[ProductID], tblProducts[Category])</f>
        <v>Home</v>
      </c>
      <c r="M4142">
        <f>_xlfn.XLOOKUP(tblOrders[[#This Row],[ProductID]], tblProducts[ProductID], tblProducts[CostPrice])</f>
        <v>35035</v>
      </c>
      <c r="N4142">
        <f>tblOrders[[#This Row],[Sales]]-(tblOrders[[#This Row],[CostPrice]]*tblOrders[[#This Row],[Quantity]])</f>
        <v>546870</v>
      </c>
      <c r="O4142" t="str">
        <f>TEXT(tblOrders[[#This Row],[Date]],"mmm-yyyy")</f>
        <v>Nov-2025</v>
      </c>
      <c r="P4142" t="str">
        <f>_xlfn.XLOOKUP(tblOrders[[#This Row],[OrderID]], tblReturns[OrderID], tblReturns[Returned])</f>
        <v>No</v>
      </c>
      <c r="Q4142" t="str">
        <f>_xlfn.XLOOKUP(tblOrders[[#This Row],[OrderID]], tblShipping[OrderID], tblShipping[ShipMode])</f>
        <v>Pickup</v>
      </c>
      <c r="R4142" t="str">
        <f>IFERROR(_xlfn.XLOOKUP(A4141, tblCustomers[CustomerID], tblCustomers[CustomerName]), "Not Found")</f>
        <v>Not Found</v>
      </c>
      <c r="S4142" t="str">
        <f>IF(tblOrders[[#This Row],[Sales]]&gt;1000000,"High Value","Standard")</f>
        <v>Standard</v>
      </c>
      <c r="T4142" t="str">
        <f>_xlfn.XLOOKUP(tblOrders[[#This Row],[ProductID]], tblProducts[ProductID], tblProducts[ProductName])</f>
        <v>Product 20</v>
      </c>
      <c r="U4142">
        <f>_xlfn.XLOOKUP(tblOrders[[#This Row],[SalesRepID]], tblSalesreps[RepID], tblSalesreps[Target])</f>
        <v>19473459</v>
      </c>
    </row>
    <row r="4143" spans="1:21">
      <c r="A4143" t="s">
        <v>4940</v>
      </c>
      <c r="B4143" s="7" t="s">
        <v>646</v>
      </c>
      <c r="C4143" t="s">
        <v>537</v>
      </c>
      <c r="D4143" t="s">
        <v>1093</v>
      </c>
      <c r="E4143" t="s">
        <v>79</v>
      </c>
      <c r="F4143" t="s">
        <v>14</v>
      </c>
      <c r="G4143">
        <v>7</v>
      </c>
      <c r="H4143">
        <v>0.2</v>
      </c>
      <c r="I4143" s="2">
        <v>259677.6</v>
      </c>
      <c r="J4143" t="str">
        <f>_xlfn.XLOOKUP(tblOrders[[#This Row],[CustomerID]], tblCustomers[CustomerID], tblCustomers[CustomerName])</f>
        <v>Customer 108</v>
      </c>
      <c r="K4143" t="str">
        <f>_xlfn.XLOOKUP(tblOrders[[#This Row],[CustomerID]], tblCustomers[CustomerID], tblCustomers[Segment])</f>
        <v>Corporate</v>
      </c>
      <c r="L4143" t="str">
        <f>_xlfn.XLOOKUP(tblOrders[[#This Row],[ProductID]], tblProducts[ProductID], tblProducts[Category])</f>
        <v>Office</v>
      </c>
      <c r="M4143">
        <f>_xlfn.XLOOKUP(tblOrders[[#This Row],[ProductID]], tblProducts[ProductID], tblProducts[CostPrice])</f>
        <v>9813</v>
      </c>
      <c r="N4143">
        <f>tblOrders[[#This Row],[Sales]]-(tblOrders[[#This Row],[CostPrice]]*tblOrders[[#This Row],[Quantity]])</f>
        <v>190986.6</v>
      </c>
      <c r="O4143" t="str">
        <f>TEXT(tblOrders[[#This Row],[Date]],"mmm-yyyy")</f>
        <v>Apr-2025</v>
      </c>
      <c r="P4143" t="str">
        <f>_xlfn.XLOOKUP(tblOrders[[#This Row],[OrderID]], tblReturns[OrderID], tblReturns[Returned])</f>
        <v>No</v>
      </c>
      <c r="Q4143" t="str">
        <f>_xlfn.XLOOKUP(tblOrders[[#This Row],[OrderID]], tblShipping[OrderID], tblShipping[ShipMode])</f>
        <v>Express</v>
      </c>
      <c r="R4143" t="str">
        <f>IFERROR(_xlfn.XLOOKUP(A4142, tblCustomers[CustomerID], tblCustomers[CustomerName]), "Not Found")</f>
        <v>Not Found</v>
      </c>
      <c r="S4143" t="str">
        <f>IF(tblOrders[[#This Row],[Sales]]&gt;1000000,"High Value","Standard")</f>
        <v>Standard</v>
      </c>
      <c r="T4143" t="str">
        <f>_xlfn.XLOOKUP(tblOrders[[#This Row],[ProductID]], tblProducts[ProductID], tblProducts[ProductName])</f>
        <v>Product 77</v>
      </c>
      <c r="U4143">
        <f>_xlfn.XLOOKUP(tblOrders[[#This Row],[SalesRepID]], tblSalesreps[RepID], tblSalesreps[Target])</f>
        <v>8592536</v>
      </c>
    </row>
    <row r="4144" spans="1:21">
      <c r="A4144" t="s">
        <v>4941</v>
      </c>
      <c r="B4144" s="7" t="s">
        <v>1033</v>
      </c>
      <c r="C4144" t="s">
        <v>551</v>
      </c>
      <c r="D4144" t="s">
        <v>145</v>
      </c>
      <c r="E4144" t="s">
        <v>74</v>
      </c>
      <c r="F4144" t="s">
        <v>20</v>
      </c>
      <c r="G4144">
        <v>10</v>
      </c>
      <c r="H4144">
        <v>0.15</v>
      </c>
      <c r="I4144" s="2">
        <v>139238.5</v>
      </c>
      <c r="J4144" t="str">
        <f>_xlfn.XLOOKUP(tblOrders[[#This Row],[CustomerID]], tblCustomers[CustomerID], tblCustomers[CustomerName])</f>
        <v>Customer 300</v>
      </c>
      <c r="K4144" t="str">
        <f>_xlfn.XLOOKUP(tblOrders[[#This Row],[CustomerID]], tblCustomers[CustomerID], tblCustomers[Segment])</f>
        <v>SME</v>
      </c>
      <c r="L4144" t="str">
        <f>_xlfn.XLOOKUP(tblOrders[[#This Row],[ProductID]], tblProducts[ProductID], tblProducts[Category])</f>
        <v>Furniture</v>
      </c>
      <c r="M4144">
        <f>_xlfn.XLOOKUP(tblOrders[[#This Row],[ProductID]], tblProducts[ProductID], tblProducts[CostPrice])</f>
        <v>55764</v>
      </c>
      <c r="N4144">
        <f>tblOrders[[#This Row],[Sales]]-(tblOrders[[#This Row],[CostPrice]]*tblOrders[[#This Row],[Quantity]])</f>
        <v>-418401.5</v>
      </c>
      <c r="O4144" t="str">
        <f>TEXT(tblOrders[[#This Row],[Date]],"mmm-yyyy")</f>
        <v>Jul-2025</v>
      </c>
      <c r="P4144" t="str">
        <f>_xlfn.XLOOKUP(tblOrders[[#This Row],[OrderID]], tblReturns[OrderID], tblReturns[Returned])</f>
        <v>No</v>
      </c>
      <c r="Q4144" t="str">
        <f>_xlfn.XLOOKUP(tblOrders[[#This Row],[OrderID]], tblShipping[OrderID], tblShipping[ShipMode])</f>
        <v>Pickup</v>
      </c>
      <c r="R4144" t="str">
        <f>IFERROR(_xlfn.XLOOKUP(A4143, tblCustomers[CustomerID], tblCustomers[CustomerName]), "Not Found")</f>
        <v>Not Found</v>
      </c>
      <c r="S4144" t="str">
        <f>IF(tblOrders[[#This Row],[Sales]]&gt;1000000,"High Value","Standard")</f>
        <v>Standard</v>
      </c>
      <c r="T4144" t="str">
        <f>_xlfn.XLOOKUP(tblOrders[[#This Row],[ProductID]], tblProducts[ProductID], tblProducts[ProductName])</f>
        <v>Product 89</v>
      </c>
      <c r="U4144">
        <f>_xlfn.XLOOKUP(tblOrders[[#This Row],[SalesRepID]], tblSalesreps[RepID], tblSalesreps[Target])</f>
        <v>7254801</v>
      </c>
    </row>
    <row r="4145" spans="1:21">
      <c r="A4145" t="s">
        <v>4942</v>
      </c>
      <c r="B4145" s="7" t="s">
        <v>1240</v>
      </c>
      <c r="C4145" t="s">
        <v>551</v>
      </c>
      <c r="D4145" t="s">
        <v>126</v>
      </c>
      <c r="E4145" t="s">
        <v>202</v>
      </c>
      <c r="F4145" t="s">
        <v>51</v>
      </c>
      <c r="G4145">
        <v>9</v>
      </c>
      <c r="H4145">
        <v>0.2</v>
      </c>
      <c r="I4145" s="2">
        <v>704217.59999999998</v>
      </c>
      <c r="J4145" t="str">
        <f>_xlfn.XLOOKUP(tblOrders[[#This Row],[CustomerID]], tblCustomers[CustomerID], tblCustomers[CustomerName])</f>
        <v>Customer 300</v>
      </c>
      <c r="K4145" t="str">
        <f>_xlfn.XLOOKUP(tblOrders[[#This Row],[CustomerID]], tblCustomers[CustomerID], tblCustomers[Segment])</f>
        <v>SME</v>
      </c>
      <c r="L4145" t="str">
        <f>_xlfn.XLOOKUP(tblOrders[[#This Row],[ProductID]], tblProducts[ProductID], tblProducts[Category])</f>
        <v>Furniture</v>
      </c>
      <c r="M4145">
        <f>_xlfn.XLOOKUP(tblOrders[[#This Row],[ProductID]], tblProducts[ProductID], tblProducts[CostPrice])</f>
        <v>47434</v>
      </c>
      <c r="N4145">
        <f>tblOrders[[#This Row],[Sales]]-(tblOrders[[#This Row],[CostPrice]]*tblOrders[[#This Row],[Quantity]])</f>
        <v>277311.59999999998</v>
      </c>
      <c r="O4145" t="str">
        <f>TEXT(tblOrders[[#This Row],[Date]],"mmm-yyyy")</f>
        <v>Sep-2025</v>
      </c>
      <c r="P4145" t="str">
        <f>_xlfn.XLOOKUP(tblOrders[[#This Row],[OrderID]], tblReturns[OrderID], tblReturns[Returned])</f>
        <v>No</v>
      </c>
      <c r="Q4145" t="str">
        <f>_xlfn.XLOOKUP(tblOrders[[#This Row],[OrderID]], tblShipping[OrderID], tblShipping[ShipMode])</f>
        <v>Standard</v>
      </c>
      <c r="R4145" t="str">
        <f>IFERROR(_xlfn.XLOOKUP(A4144, tblCustomers[CustomerID], tblCustomers[CustomerName]), "Not Found")</f>
        <v>Not Found</v>
      </c>
      <c r="S4145" t="str">
        <f>IF(tblOrders[[#This Row],[Sales]]&gt;1000000,"High Value","Standard")</f>
        <v>Standard</v>
      </c>
      <c r="T4145" t="str">
        <f>_xlfn.XLOOKUP(tblOrders[[#This Row],[ProductID]], tblProducts[ProductID], tblProducts[ProductName])</f>
        <v>Product 67</v>
      </c>
      <c r="U4145">
        <f>_xlfn.XLOOKUP(tblOrders[[#This Row],[SalesRepID]], tblSalesreps[RepID], tblSalesreps[Target])</f>
        <v>10652665</v>
      </c>
    </row>
    <row r="4146" spans="1:21">
      <c r="A4146" t="s">
        <v>4943</v>
      </c>
      <c r="B4146" s="7" t="s">
        <v>503</v>
      </c>
      <c r="C4146" t="s">
        <v>368</v>
      </c>
      <c r="D4146" t="s">
        <v>566</v>
      </c>
      <c r="E4146" t="s">
        <v>35</v>
      </c>
      <c r="F4146" t="s">
        <v>51</v>
      </c>
      <c r="G4146">
        <v>4</v>
      </c>
      <c r="H4146">
        <v>0.2</v>
      </c>
      <c r="I4146" s="2">
        <v>229321.60000000001</v>
      </c>
      <c r="J4146" t="str">
        <f>_xlfn.XLOOKUP(tblOrders[[#This Row],[CustomerID]], tblCustomers[CustomerID], tblCustomers[CustomerName])</f>
        <v>Customer 4</v>
      </c>
      <c r="K4146" t="str">
        <f>_xlfn.XLOOKUP(tblOrders[[#This Row],[CustomerID]], tblCustomers[CustomerID], tblCustomers[Segment])</f>
        <v>Corporate</v>
      </c>
      <c r="L4146" t="str">
        <f>_xlfn.XLOOKUP(tblOrders[[#This Row],[ProductID]], tblProducts[ProductID], tblProducts[Category])</f>
        <v>Electronics</v>
      </c>
      <c r="M4146">
        <f>_xlfn.XLOOKUP(tblOrders[[#This Row],[ProductID]], tblProducts[ProductID], tblProducts[CostPrice])</f>
        <v>26222</v>
      </c>
      <c r="N4146">
        <f>tblOrders[[#This Row],[Sales]]-(tblOrders[[#This Row],[CostPrice]]*tblOrders[[#This Row],[Quantity]])</f>
        <v>124433.60000000001</v>
      </c>
      <c r="O4146" t="str">
        <f>TEXT(tblOrders[[#This Row],[Date]],"mmm-yyyy")</f>
        <v>Jan-2025</v>
      </c>
      <c r="P4146" t="str">
        <f>_xlfn.XLOOKUP(tblOrders[[#This Row],[OrderID]], tblReturns[OrderID], tblReturns[Returned])</f>
        <v>No</v>
      </c>
      <c r="Q4146" t="str">
        <f>_xlfn.XLOOKUP(tblOrders[[#This Row],[OrderID]], tblShipping[OrderID], tblShipping[ShipMode])</f>
        <v>Pickup</v>
      </c>
      <c r="R4146" t="str">
        <f>IFERROR(_xlfn.XLOOKUP(A4145, tblCustomers[CustomerID], tblCustomers[CustomerName]), "Not Found")</f>
        <v>Not Found</v>
      </c>
      <c r="S4146" t="str">
        <f>IF(tblOrders[[#This Row],[Sales]]&gt;1000000,"High Value","Standard")</f>
        <v>Standard</v>
      </c>
      <c r="T4146" t="str">
        <f>_xlfn.XLOOKUP(tblOrders[[#This Row],[ProductID]], tblProducts[ProductID], tblProducts[ProductName])</f>
        <v>Product 87</v>
      </c>
      <c r="U4146">
        <f>_xlfn.XLOOKUP(tblOrders[[#This Row],[SalesRepID]], tblSalesreps[RepID], tblSalesreps[Target])</f>
        <v>19619177</v>
      </c>
    </row>
    <row r="4147" spans="1:21">
      <c r="A4147" t="s">
        <v>4944</v>
      </c>
      <c r="B4147" s="7" t="s">
        <v>1857</v>
      </c>
      <c r="C4147" t="s">
        <v>1279</v>
      </c>
      <c r="D4147" t="s">
        <v>244</v>
      </c>
      <c r="E4147" t="s">
        <v>40</v>
      </c>
      <c r="F4147" t="s">
        <v>26</v>
      </c>
      <c r="G4147">
        <v>5</v>
      </c>
      <c r="H4147">
        <v>0.1</v>
      </c>
      <c r="I4147" s="2">
        <v>75150</v>
      </c>
      <c r="J4147" t="str">
        <f>_xlfn.XLOOKUP(tblOrders[[#This Row],[CustomerID]], tblCustomers[CustomerID], tblCustomers[CustomerName])</f>
        <v>Customer 210</v>
      </c>
      <c r="K4147" t="str">
        <f>_xlfn.XLOOKUP(tblOrders[[#This Row],[CustomerID]], tblCustomers[CustomerID], tblCustomers[Segment])</f>
        <v>Corporate</v>
      </c>
      <c r="L4147" t="str">
        <f>_xlfn.XLOOKUP(tblOrders[[#This Row],[ProductID]], tblProducts[ProductID], tblProducts[Category])</f>
        <v>Electronics</v>
      </c>
      <c r="M4147">
        <f>_xlfn.XLOOKUP(tblOrders[[#This Row],[ProductID]], tblProducts[ProductID], tblProducts[CostPrice])</f>
        <v>12227</v>
      </c>
      <c r="N4147">
        <f>tblOrders[[#This Row],[Sales]]-(tblOrders[[#This Row],[CostPrice]]*tblOrders[[#This Row],[Quantity]])</f>
        <v>14015</v>
      </c>
      <c r="O4147" t="str">
        <f>TEXT(tblOrders[[#This Row],[Date]],"mmm-yyyy")</f>
        <v>Nov-2025</v>
      </c>
      <c r="P4147" t="str">
        <f>_xlfn.XLOOKUP(tblOrders[[#This Row],[OrderID]], tblReturns[OrderID], tblReturns[Returned])</f>
        <v>Yes</v>
      </c>
      <c r="Q4147" t="str">
        <f>_xlfn.XLOOKUP(tblOrders[[#This Row],[OrderID]], tblShipping[OrderID], tblShipping[ShipMode])</f>
        <v>Express</v>
      </c>
      <c r="R4147" t="str">
        <f>IFERROR(_xlfn.XLOOKUP(A4146, tblCustomers[CustomerID], tblCustomers[CustomerName]), "Not Found")</f>
        <v>Not Found</v>
      </c>
      <c r="S4147" t="str">
        <f>IF(tblOrders[[#This Row],[Sales]]&gt;1000000,"High Value","Standard")</f>
        <v>Standard</v>
      </c>
      <c r="T4147" t="str">
        <f>_xlfn.XLOOKUP(tblOrders[[#This Row],[ProductID]], tblProducts[ProductID], tblProducts[ProductName])</f>
        <v>Product 96</v>
      </c>
      <c r="U4147">
        <f>_xlfn.XLOOKUP(tblOrders[[#This Row],[SalesRepID]], tblSalesreps[RepID], tblSalesreps[Target])</f>
        <v>6291486</v>
      </c>
    </row>
    <row r="4148" spans="1:21">
      <c r="A4148" t="s">
        <v>4945</v>
      </c>
      <c r="B4148" s="7" t="s">
        <v>128</v>
      </c>
      <c r="C4148" t="s">
        <v>1584</v>
      </c>
      <c r="D4148" t="s">
        <v>236</v>
      </c>
      <c r="E4148" t="s">
        <v>119</v>
      </c>
      <c r="F4148" t="s">
        <v>26</v>
      </c>
      <c r="G4148">
        <v>6</v>
      </c>
      <c r="H4148">
        <v>0.1</v>
      </c>
      <c r="I4148" s="2">
        <v>691513.2</v>
      </c>
      <c r="J4148" t="str">
        <f>_xlfn.XLOOKUP(tblOrders[[#This Row],[CustomerID]], tblCustomers[CustomerID], tblCustomers[CustomerName])</f>
        <v>Customer 209</v>
      </c>
      <c r="K4148" t="str">
        <f>_xlfn.XLOOKUP(tblOrders[[#This Row],[CustomerID]], tblCustomers[CustomerID], tblCustomers[Segment])</f>
        <v>Corporate</v>
      </c>
      <c r="L4148" t="str">
        <f>_xlfn.XLOOKUP(tblOrders[[#This Row],[ProductID]], tblProducts[ProductID], tblProducts[Category])</f>
        <v>Furniture</v>
      </c>
      <c r="M4148">
        <f>_xlfn.XLOOKUP(tblOrders[[#This Row],[ProductID]], tblProducts[ProductID], tblProducts[CostPrice])</f>
        <v>21756</v>
      </c>
      <c r="N4148">
        <f>tblOrders[[#This Row],[Sales]]-(tblOrders[[#This Row],[CostPrice]]*tblOrders[[#This Row],[Quantity]])</f>
        <v>560977.19999999995</v>
      </c>
      <c r="O4148" t="str">
        <f>TEXT(tblOrders[[#This Row],[Date]],"mmm-yyyy")</f>
        <v>May-2025</v>
      </c>
      <c r="P4148" t="str">
        <f>_xlfn.XLOOKUP(tblOrders[[#This Row],[OrderID]], tblReturns[OrderID], tblReturns[Returned])</f>
        <v>No</v>
      </c>
      <c r="Q4148" t="str">
        <f>_xlfn.XLOOKUP(tblOrders[[#This Row],[OrderID]], tblShipping[OrderID], tblShipping[ShipMode])</f>
        <v>Standard</v>
      </c>
      <c r="R4148" t="str">
        <f>IFERROR(_xlfn.XLOOKUP(A4147, tblCustomers[CustomerID], tblCustomers[CustomerName]), "Not Found")</f>
        <v>Not Found</v>
      </c>
      <c r="S4148" t="str">
        <f>IF(tblOrders[[#This Row],[Sales]]&gt;1000000,"High Value","Standard")</f>
        <v>Standard</v>
      </c>
      <c r="T4148" t="str">
        <f>_xlfn.XLOOKUP(tblOrders[[#This Row],[ProductID]], tblProducts[ProductID], tblProducts[ProductName])</f>
        <v>Product 41</v>
      </c>
      <c r="U4148">
        <f>_xlfn.XLOOKUP(tblOrders[[#This Row],[SalesRepID]], tblSalesreps[RepID], tblSalesreps[Target])</f>
        <v>5886694</v>
      </c>
    </row>
    <row r="4149" spans="1:21">
      <c r="A4149" t="s">
        <v>4946</v>
      </c>
      <c r="B4149" s="7" t="s">
        <v>149</v>
      </c>
      <c r="C4149" t="s">
        <v>696</v>
      </c>
      <c r="D4149" t="s">
        <v>111</v>
      </c>
      <c r="E4149" t="s">
        <v>119</v>
      </c>
      <c r="F4149" t="s">
        <v>26</v>
      </c>
      <c r="G4149">
        <v>2</v>
      </c>
      <c r="H4149">
        <v>0</v>
      </c>
      <c r="I4149" s="2">
        <v>148994</v>
      </c>
      <c r="J4149" t="str">
        <f>_xlfn.XLOOKUP(tblOrders[[#This Row],[CustomerID]], tblCustomers[CustomerID], tblCustomers[CustomerName])</f>
        <v>Customer 14</v>
      </c>
      <c r="K4149" t="str">
        <f>_xlfn.XLOOKUP(tblOrders[[#This Row],[CustomerID]], tblCustomers[CustomerID], tblCustomers[Segment])</f>
        <v>SME</v>
      </c>
      <c r="L4149" t="str">
        <f>_xlfn.XLOOKUP(tblOrders[[#This Row],[ProductID]], tblProducts[ProductID], tblProducts[Category])</f>
        <v>Furniture</v>
      </c>
      <c r="M4149">
        <f>_xlfn.XLOOKUP(tblOrders[[#This Row],[ProductID]], tblProducts[ProductID], tblProducts[CostPrice])</f>
        <v>34907</v>
      </c>
      <c r="N4149">
        <f>tblOrders[[#This Row],[Sales]]-(tblOrders[[#This Row],[CostPrice]]*tblOrders[[#This Row],[Quantity]])</f>
        <v>79180</v>
      </c>
      <c r="O4149" t="str">
        <f>TEXT(tblOrders[[#This Row],[Date]],"mmm-yyyy")</f>
        <v>Oct-2025</v>
      </c>
      <c r="P4149" t="str">
        <f>_xlfn.XLOOKUP(tblOrders[[#This Row],[OrderID]], tblReturns[OrderID], tblReturns[Returned])</f>
        <v>No</v>
      </c>
      <c r="Q4149" t="str">
        <f>_xlfn.XLOOKUP(tblOrders[[#This Row],[OrderID]], tblShipping[OrderID], tblShipping[ShipMode])</f>
        <v>Express</v>
      </c>
      <c r="R4149" t="str">
        <f>IFERROR(_xlfn.XLOOKUP(A4148, tblCustomers[CustomerID], tblCustomers[CustomerName]), "Not Found")</f>
        <v>Not Found</v>
      </c>
      <c r="S4149" t="str">
        <f>IF(tblOrders[[#This Row],[Sales]]&gt;1000000,"High Value","Standard")</f>
        <v>Standard</v>
      </c>
      <c r="T4149" t="str">
        <f>_xlfn.XLOOKUP(tblOrders[[#This Row],[ProductID]], tblProducts[ProductID], tblProducts[ProductName])</f>
        <v>Product 68</v>
      </c>
      <c r="U4149">
        <f>_xlfn.XLOOKUP(tblOrders[[#This Row],[SalesRepID]], tblSalesreps[RepID], tblSalesreps[Target])</f>
        <v>5886694</v>
      </c>
    </row>
    <row r="4150" spans="1:21">
      <c r="A4150" t="s">
        <v>4947</v>
      </c>
      <c r="B4150" s="7" t="s">
        <v>283</v>
      </c>
      <c r="C4150" t="s">
        <v>1279</v>
      </c>
      <c r="D4150" t="s">
        <v>430</v>
      </c>
      <c r="E4150" t="s">
        <v>210</v>
      </c>
      <c r="F4150" t="s">
        <v>88</v>
      </c>
      <c r="G4150">
        <v>3</v>
      </c>
      <c r="H4150">
        <v>0.15</v>
      </c>
      <c r="I4150" s="2">
        <v>359335.8</v>
      </c>
      <c r="J4150" t="str">
        <f>_xlfn.XLOOKUP(tblOrders[[#This Row],[CustomerID]], tblCustomers[CustomerID], tblCustomers[CustomerName])</f>
        <v>Customer 210</v>
      </c>
      <c r="K4150" t="str">
        <f>_xlfn.XLOOKUP(tblOrders[[#This Row],[CustomerID]], tblCustomers[CustomerID], tblCustomers[Segment])</f>
        <v>Corporate</v>
      </c>
      <c r="L4150" t="str">
        <f>_xlfn.XLOOKUP(tblOrders[[#This Row],[ProductID]], tblProducts[ProductID], tblProducts[Category])</f>
        <v>Office</v>
      </c>
      <c r="M4150">
        <f>_xlfn.XLOOKUP(tblOrders[[#This Row],[ProductID]], tblProducts[ProductID], tblProducts[CostPrice])</f>
        <v>7566</v>
      </c>
      <c r="N4150">
        <f>tblOrders[[#This Row],[Sales]]-(tblOrders[[#This Row],[CostPrice]]*tblOrders[[#This Row],[Quantity]])</f>
        <v>336637.8</v>
      </c>
      <c r="O4150" t="str">
        <f>TEXT(tblOrders[[#This Row],[Date]],"mmm-yyyy")</f>
        <v>Jun-2025</v>
      </c>
      <c r="P4150" t="str">
        <f>_xlfn.XLOOKUP(tblOrders[[#This Row],[OrderID]], tblReturns[OrderID], tblReturns[Returned])</f>
        <v>No</v>
      </c>
      <c r="Q4150" t="str">
        <f>_xlfn.XLOOKUP(tblOrders[[#This Row],[OrderID]], tblShipping[OrderID], tblShipping[ShipMode])</f>
        <v>Express</v>
      </c>
      <c r="R4150" t="str">
        <f>IFERROR(_xlfn.XLOOKUP(A4149, tblCustomers[CustomerID], tblCustomers[CustomerName]), "Not Found")</f>
        <v>Not Found</v>
      </c>
      <c r="S4150" t="str">
        <f>IF(tblOrders[[#This Row],[Sales]]&gt;1000000,"High Value","Standard")</f>
        <v>Standard</v>
      </c>
      <c r="T4150" t="str">
        <f>_xlfn.XLOOKUP(tblOrders[[#This Row],[ProductID]], tblProducts[ProductID], tblProducts[ProductName])</f>
        <v>Product 85</v>
      </c>
      <c r="U4150">
        <f>_xlfn.XLOOKUP(tblOrders[[#This Row],[SalesRepID]], tblSalesreps[RepID], tblSalesreps[Target])</f>
        <v>19336654</v>
      </c>
    </row>
    <row r="4151" spans="1:21">
      <c r="A4151" t="s">
        <v>4948</v>
      </c>
      <c r="B4151" s="7" t="s">
        <v>250</v>
      </c>
      <c r="C4151" t="s">
        <v>845</v>
      </c>
      <c r="D4151" t="s">
        <v>400</v>
      </c>
      <c r="E4151" t="s">
        <v>197</v>
      </c>
      <c r="F4151" t="s">
        <v>51</v>
      </c>
      <c r="G4151">
        <v>2</v>
      </c>
      <c r="H4151">
        <v>0</v>
      </c>
      <c r="I4151" s="2">
        <v>87560</v>
      </c>
      <c r="J4151" t="str">
        <f>_xlfn.XLOOKUP(tblOrders[[#This Row],[CustomerID]], tblCustomers[CustomerID], tblCustomers[CustomerName])</f>
        <v>Customer 259</v>
      </c>
      <c r="K4151" t="str">
        <f>_xlfn.XLOOKUP(tblOrders[[#This Row],[CustomerID]], tblCustomers[CustomerID], tblCustomers[Segment])</f>
        <v>Consumer</v>
      </c>
      <c r="L4151" t="str">
        <f>_xlfn.XLOOKUP(tblOrders[[#This Row],[ProductID]], tblProducts[ProductID], tblProducts[Category])</f>
        <v>Electronics</v>
      </c>
      <c r="M4151">
        <f>_xlfn.XLOOKUP(tblOrders[[#This Row],[ProductID]], tblProducts[ProductID], tblProducts[CostPrice])</f>
        <v>36044</v>
      </c>
      <c r="N4151">
        <f>tblOrders[[#This Row],[Sales]]-(tblOrders[[#This Row],[CostPrice]]*tblOrders[[#This Row],[Quantity]])</f>
        <v>15472</v>
      </c>
      <c r="O4151" t="str">
        <f>TEXT(tblOrders[[#This Row],[Date]],"mmm-yyyy")</f>
        <v>Jul-2025</v>
      </c>
      <c r="P4151" t="str">
        <f>_xlfn.XLOOKUP(tblOrders[[#This Row],[OrderID]], tblReturns[OrderID], tblReturns[Returned])</f>
        <v>No</v>
      </c>
      <c r="Q4151" t="str">
        <f>_xlfn.XLOOKUP(tblOrders[[#This Row],[OrderID]], tblShipping[OrderID], tblShipping[ShipMode])</f>
        <v>Standard</v>
      </c>
      <c r="R4151" t="str">
        <f>IFERROR(_xlfn.XLOOKUP(A4150, tblCustomers[CustomerID], tblCustomers[CustomerName]), "Not Found")</f>
        <v>Not Found</v>
      </c>
      <c r="S4151" t="str">
        <f>IF(tblOrders[[#This Row],[Sales]]&gt;1000000,"High Value","Standard")</f>
        <v>Standard</v>
      </c>
      <c r="T4151" t="str">
        <f>_xlfn.XLOOKUP(tblOrders[[#This Row],[ProductID]], tblProducts[ProductID], tblProducts[ProductName])</f>
        <v>Product 29</v>
      </c>
      <c r="U4151">
        <f>_xlfn.XLOOKUP(tblOrders[[#This Row],[SalesRepID]], tblSalesreps[RepID], tblSalesreps[Target])</f>
        <v>19562258</v>
      </c>
    </row>
    <row r="4152" spans="1:21">
      <c r="A4152" t="s">
        <v>4949</v>
      </c>
      <c r="B4152" s="7" t="s">
        <v>1889</v>
      </c>
      <c r="C4152" t="s">
        <v>2360</v>
      </c>
      <c r="D4152" t="s">
        <v>1093</v>
      </c>
      <c r="E4152" t="s">
        <v>210</v>
      </c>
      <c r="F4152" t="s">
        <v>51</v>
      </c>
      <c r="G4152">
        <v>10</v>
      </c>
      <c r="H4152">
        <v>0.2</v>
      </c>
      <c r="I4152" s="2">
        <v>94000</v>
      </c>
      <c r="J4152" t="str">
        <f>_xlfn.XLOOKUP(tblOrders[[#This Row],[CustomerID]], tblCustomers[CustomerID], tblCustomers[CustomerName])</f>
        <v>Customer 288</v>
      </c>
      <c r="K4152" t="str">
        <f>_xlfn.XLOOKUP(tblOrders[[#This Row],[CustomerID]], tblCustomers[CustomerID], tblCustomers[Segment])</f>
        <v>SME</v>
      </c>
      <c r="L4152" t="str">
        <f>_xlfn.XLOOKUP(tblOrders[[#This Row],[ProductID]], tblProducts[ProductID], tblProducts[Category])</f>
        <v>Office</v>
      </c>
      <c r="M4152">
        <f>_xlfn.XLOOKUP(tblOrders[[#This Row],[ProductID]], tblProducts[ProductID], tblProducts[CostPrice])</f>
        <v>9813</v>
      </c>
      <c r="N4152">
        <f>tblOrders[[#This Row],[Sales]]-(tblOrders[[#This Row],[CostPrice]]*tblOrders[[#This Row],[Quantity]])</f>
        <v>-4130</v>
      </c>
      <c r="O4152" t="str">
        <f>TEXT(tblOrders[[#This Row],[Date]],"mmm-yyyy")</f>
        <v>Oct-2025</v>
      </c>
      <c r="P4152" t="str">
        <f>_xlfn.XLOOKUP(tblOrders[[#This Row],[OrderID]], tblReturns[OrderID], tblReturns[Returned])</f>
        <v>No</v>
      </c>
      <c r="Q4152" t="str">
        <f>_xlfn.XLOOKUP(tblOrders[[#This Row],[OrderID]], tblShipping[OrderID], tblShipping[ShipMode])</f>
        <v>Standard</v>
      </c>
      <c r="R4152" t="str">
        <f>IFERROR(_xlfn.XLOOKUP(A4151, tblCustomers[CustomerID], tblCustomers[CustomerName]), "Not Found")</f>
        <v>Not Found</v>
      </c>
      <c r="S4152" t="str">
        <f>IF(tblOrders[[#This Row],[Sales]]&gt;1000000,"High Value","Standard")</f>
        <v>Standard</v>
      </c>
      <c r="T4152" t="str">
        <f>_xlfn.XLOOKUP(tblOrders[[#This Row],[ProductID]], tblProducts[ProductID], tblProducts[ProductName])</f>
        <v>Product 77</v>
      </c>
      <c r="U4152">
        <f>_xlfn.XLOOKUP(tblOrders[[#This Row],[SalesRepID]], tblSalesreps[RepID], tblSalesreps[Target])</f>
        <v>19336654</v>
      </c>
    </row>
    <row r="4153" spans="1:21">
      <c r="A4153" t="s">
        <v>4950</v>
      </c>
      <c r="B4153" s="7" t="s">
        <v>1872</v>
      </c>
      <c r="C4153" t="s">
        <v>1102</v>
      </c>
      <c r="D4153" t="s">
        <v>92</v>
      </c>
      <c r="E4153" t="s">
        <v>74</v>
      </c>
      <c r="F4153" t="s">
        <v>14</v>
      </c>
      <c r="G4153">
        <v>10</v>
      </c>
      <c r="H4153">
        <v>0.05</v>
      </c>
      <c r="I4153" s="2">
        <v>504440.5</v>
      </c>
      <c r="J4153" t="str">
        <f>_xlfn.XLOOKUP(tblOrders[[#This Row],[CustomerID]], tblCustomers[CustomerID], tblCustomers[CustomerName])</f>
        <v>Customer 90</v>
      </c>
      <c r="K4153" t="str">
        <f>_xlfn.XLOOKUP(tblOrders[[#This Row],[CustomerID]], tblCustomers[CustomerID], tblCustomers[Segment])</f>
        <v>Corporate</v>
      </c>
      <c r="L4153" t="str">
        <f>_xlfn.XLOOKUP(tblOrders[[#This Row],[ProductID]], tblProducts[ProductID], tblProducts[Category])</f>
        <v>Home</v>
      </c>
      <c r="M4153">
        <f>_xlfn.XLOOKUP(tblOrders[[#This Row],[ProductID]], tblProducts[ProductID], tblProducts[CostPrice])</f>
        <v>65463</v>
      </c>
      <c r="N4153">
        <f>tblOrders[[#This Row],[Sales]]-(tblOrders[[#This Row],[CostPrice]]*tblOrders[[#This Row],[Quantity]])</f>
        <v>-150189.5</v>
      </c>
      <c r="O4153" t="str">
        <f>TEXT(tblOrders[[#This Row],[Date]],"mmm-yyyy")</f>
        <v>May-2025</v>
      </c>
      <c r="P4153" t="str">
        <f>_xlfn.XLOOKUP(tblOrders[[#This Row],[OrderID]], tblReturns[OrderID], tblReturns[Returned])</f>
        <v>No</v>
      </c>
      <c r="Q4153" t="str">
        <f>_xlfn.XLOOKUP(tblOrders[[#This Row],[OrderID]], tblShipping[OrderID], tblShipping[ShipMode])</f>
        <v>Standard</v>
      </c>
      <c r="R4153" t="str">
        <f>IFERROR(_xlfn.XLOOKUP(A4152, tblCustomers[CustomerID], tblCustomers[CustomerName]), "Not Found")</f>
        <v>Not Found</v>
      </c>
      <c r="S4153" t="str">
        <f>IF(tblOrders[[#This Row],[Sales]]&gt;1000000,"High Value","Standard")</f>
        <v>Standard</v>
      </c>
      <c r="T4153" t="str">
        <f>_xlfn.XLOOKUP(tblOrders[[#This Row],[ProductID]], tblProducts[ProductID], tblProducts[ProductName])</f>
        <v>Product 32</v>
      </c>
      <c r="U4153">
        <f>_xlfn.XLOOKUP(tblOrders[[#This Row],[SalesRepID]], tblSalesreps[RepID], tblSalesreps[Target])</f>
        <v>7254801</v>
      </c>
    </row>
    <row r="4154" spans="1:21">
      <c r="A4154" t="s">
        <v>4951</v>
      </c>
      <c r="B4154" s="7" t="s">
        <v>812</v>
      </c>
      <c r="C4154" t="s">
        <v>554</v>
      </c>
      <c r="D4154" t="s">
        <v>64</v>
      </c>
      <c r="E4154" t="s">
        <v>50</v>
      </c>
      <c r="F4154" t="s">
        <v>51</v>
      </c>
      <c r="G4154">
        <v>5</v>
      </c>
      <c r="H4154">
        <v>0.1</v>
      </c>
      <c r="I4154" s="2">
        <v>509697</v>
      </c>
      <c r="J4154" t="str">
        <f>_xlfn.XLOOKUP(tblOrders[[#This Row],[CustomerID]], tblCustomers[CustomerID], tblCustomers[CustomerName])</f>
        <v>Customer 219</v>
      </c>
      <c r="K4154" t="str">
        <f>_xlfn.XLOOKUP(tblOrders[[#This Row],[CustomerID]], tblCustomers[CustomerID], tblCustomers[Segment])</f>
        <v>SME</v>
      </c>
      <c r="L4154" t="str">
        <f>_xlfn.XLOOKUP(tblOrders[[#This Row],[ProductID]], tblProducts[ProductID], tblProducts[Category])</f>
        <v>Office</v>
      </c>
      <c r="M4154">
        <f>_xlfn.XLOOKUP(tblOrders[[#This Row],[ProductID]], tblProducts[ProductID], tblProducts[CostPrice])</f>
        <v>13311</v>
      </c>
      <c r="N4154">
        <f>tblOrders[[#This Row],[Sales]]-(tblOrders[[#This Row],[CostPrice]]*tblOrders[[#This Row],[Quantity]])</f>
        <v>443142</v>
      </c>
      <c r="O4154" t="str">
        <f>TEXT(tblOrders[[#This Row],[Date]],"mmm-yyyy")</f>
        <v>Sep-2025</v>
      </c>
      <c r="P4154" t="str">
        <f>_xlfn.XLOOKUP(tblOrders[[#This Row],[OrderID]], tblReturns[OrderID], tblReturns[Returned])</f>
        <v>No</v>
      </c>
      <c r="Q4154" t="str">
        <f>_xlfn.XLOOKUP(tblOrders[[#This Row],[OrderID]], tblShipping[OrderID], tblShipping[ShipMode])</f>
        <v>Express</v>
      </c>
      <c r="R4154" t="str">
        <f>IFERROR(_xlfn.XLOOKUP(A4153, tblCustomers[CustomerID], tblCustomers[CustomerName]), "Not Found")</f>
        <v>Not Found</v>
      </c>
      <c r="S4154" t="str">
        <f>IF(tblOrders[[#This Row],[Sales]]&gt;1000000,"High Value","Standard")</f>
        <v>Standard</v>
      </c>
      <c r="T4154" t="str">
        <f>_xlfn.XLOOKUP(tblOrders[[#This Row],[ProductID]], tblProducts[ProductID], tblProducts[ProductName])</f>
        <v>Product 91</v>
      </c>
      <c r="U4154">
        <f>_xlfn.XLOOKUP(tblOrders[[#This Row],[SalesRepID]], tblSalesreps[RepID], tblSalesreps[Target])</f>
        <v>17350666</v>
      </c>
    </row>
    <row r="4155" spans="1:21">
      <c r="A4155" t="s">
        <v>4952</v>
      </c>
      <c r="B4155" s="7" t="s">
        <v>1605</v>
      </c>
      <c r="C4155" t="s">
        <v>215</v>
      </c>
      <c r="D4155" t="s">
        <v>226</v>
      </c>
      <c r="E4155" t="s">
        <v>45</v>
      </c>
      <c r="F4155" t="s">
        <v>14</v>
      </c>
      <c r="G4155">
        <v>2</v>
      </c>
      <c r="H4155">
        <v>0.05</v>
      </c>
      <c r="I4155" s="2">
        <v>145874.4</v>
      </c>
      <c r="J4155" t="str">
        <f>_xlfn.XLOOKUP(tblOrders[[#This Row],[CustomerID]], tblCustomers[CustomerID], tblCustomers[CustomerName])</f>
        <v>Customer 25</v>
      </c>
      <c r="K4155" t="str">
        <f>_xlfn.XLOOKUP(tblOrders[[#This Row],[CustomerID]], tblCustomers[CustomerID], tblCustomers[Segment])</f>
        <v>Corporate</v>
      </c>
      <c r="L4155" t="str">
        <f>_xlfn.XLOOKUP(tblOrders[[#This Row],[ProductID]], tblProducts[ProductID], tblProducts[Category])</f>
        <v>Furniture</v>
      </c>
      <c r="M4155">
        <f>_xlfn.XLOOKUP(tblOrders[[#This Row],[ProductID]], tblProducts[ProductID], tblProducts[CostPrice])</f>
        <v>75432</v>
      </c>
      <c r="N4155">
        <f>tblOrders[[#This Row],[Sales]]-(tblOrders[[#This Row],[CostPrice]]*tblOrders[[#This Row],[Quantity]])</f>
        <v>-4989.6000000000058</v>
      </c>
      <c r="O4155" t="str">
        <f>TEXT(tblOrders[[#This Row],[Date]],"mmm-yyyy")</f>
        <v>Jan-2025</v>
      </c>
      <c r="P4155" t="str">
        <f>_xlfn.XLOOKUP(tblOrders[[#This Row],[OrderID]], tblReturns[OrderID], tblReturns[Returned])</f>
        <v>No</v>
      </c>
      <c r="Q4155" t="str">
        <f>_xlfn.XLOOKUP(tblOrders[[#This Row],[OrderID]], tblShipping[OrderID], tblShipping[ShipMode])</f>
        <v>Pickup</v>
      </c>
      <c r="R4155" t="str">
        <f>IFERROR(_xlfn.XLOOKUP(A4154, tblCustomers[CustomerID], tblCustomers[CustomerName]), "Not Found")</f>
        <v>Not Found</v>
      </c>
      <c r="S4155" t="str">
        <f>IF(tblOrders[[#This Row],[Sales]]&gt;1000000,"High Value","Standard")</f>
        <v>Standard</v>
      </c>
      <c r="T4155" t="str">
        <f>_xlfn.XLOOKUP(tblOrders[[#This Row],[ProductID]], tblProducts[ProductID], tblProducts[ProductName])</f>
        <v>Product 88</v>
      </c>
      <c r="U4155">
        <f>_xlfn.XLOOKUP(tblOrders[[#This Row],[SalesRepID]], tblSalesreps[RepID], tblSalesreps[Target])</f>
        <v>11319839</v>
      </c>
    </row>
    <row r="4156" spans="1:21">
      <c r="A4156" t="s">
        <v>4953</v>
      </c>
      <c r="B4156" s="7" t="s">
        <v>840</v>
      </c>
      <c r="C4156" t="s">
        <v>696</v>
      </c>
      <c r="D4156" t="s">
        <v>236</v>
      </c>
      <c r="E4156" t="s">
        <v>119</v>
      </c>
      <c r="F4156" t="s">
        <v>51</v>
      </c>
      <c r="G4156">
        <v>8</v>
      </c>
      <c r="H4156">
        <v>0.1</v>
      </c>
      <c r="I4156" s="2">
        <v>244008</v>
      </c>
      <c r="J4156" t="str">
        <f>_xlfn.XLOOKUP(tblOrders[[#This Row],[CustomerID]], tblCustomers[CustomerID], tblCustomers[CustomerName])</f>
        <v>Customer 14</v>
      </c>
      <c r="K4156" t="str">
        <f>_xlfn.XLOOKUP(tblOrders[[#This Row],[CustomerID]], tblCustomers[CustomerID], tblCustomers[Segment])</f>
        <v>SME</v>
      </c>
      <c r="L4156" t="str">
        <f>_xlfn.XLOOKUP(tblOrders[[#This Row],[ProductID]], tblProducts[ProductID], tblProducts[Category])</f>
        <v>Furniture</v>
      </c>
      <c r="M4156">
        <f>_xlfn.XLOOKUP(tblOrders[[#This Row],[ProductID]], tblProducts[ProductID], tblProducts[CostPrice])</f>
        <v>21756</v>
      </c>
      <c r="N4156">
        <f>tblOrders[[#This Row],[Sales]]-(tblOrders[[#This Row],[CostPrice]]*tblOrders[[#This Row],[Quantity]])</f>
        <v>69960</v>
      </c>
      <c r="O4156" t="str">
        <f>TEXT(tblOrders[[#This Row],[Date]],"mmm-yyyy")</f>
        <v>Jul-2025</v>
      </c>
      <c r="P4156" t="str">
        <f>_xlfn.XLOOKUP(tblOrders[[#This Row],[OrderID]], tblReturns[OrderID], tblReturns[Returned])</f>
        <v>No</v>
      </c>
      <c r="Q4156" t="str">
        <f>_xlfn.XLOOKUP(tblOrders[[#This Row],[OrderID]], tblShipping[OrderID], tblShipping[ShipMode])</f>
        <v>Express</v>
      </c>
      <c r="R4156" t="str">
        <f>IFERROR(_xlfn.XLOOKUP(A4155, tblCustomers[CustomerID], tblCustomers[CustomerName]), "Not Found")</f>
        <v>Not Found</v>
      </c>
      <c r="S4156" t="str">
        <f>IF(tblOrders[[#This Row],[Sales]]&gt;1000000,"High Value","Standard")</f>
        <v>Standard</v>
      </c>
      <c r="T4156" t="str">
        <f>_xlfn.XLOOKUP(tblOrders[[#This Row],[ProductID]], tblProducts[ProductID], tblProducts[ProductName])</f>
        <v>Product 41</v>
      </c>
      <c r="U4156">
        <f>_xlfn.XLOOKUP(tblOrders[[#This Row],[SalesRepID]], tblSalesreps[RepID], tblSalesreps[Target])</f>
        <v>5886694</v>
      </c>
    </row>
    <row r="4157" spans="1:21">
      <c r="A4157" t="s">
        <v>4954</v>
      </c>
      <c r="B4157" s="7" t="s">
        <v>1548</v>
      </c>
      <c r="C4157" t="s">
        <v>893</v>
      </c>
      <c r="D4157" t="s">
        <v>100</v>
      </c>
      <c r="E4157" t="s">
        <v>69</v>
      </c>
      <c r="F4157" t="s">
        <v>51</v>
      </c>
      <c r="G4157">
        <v>10</v>
      </c>
      <c r="H4157">
        <v>0.05</v>
      </c>
      <c r="I4157" s="2">
        <v>396216.5</v>
      </c>
      <c r="J4157" t="str">
        <f>_xlfn.XLOOKUP(tblOrders[[#This Row],[CustomerID]], tblCustomers[CustomerID], tblCustomers[CustomerName])</f>
        <v>Customer 152</v>
      </c>
      <c r="K4157" t="str">
        <f>_xlfn.XLOOKUP(tblOrders[[#This Row],[CustomerID]], tblCustomers[CustomerID], tblCustomers[Segment])</f>
        <v>SME</v>
      </c>
      <c r="L4157" t="str">
        <f>_xlfn.XLOOKUP(tblOrders[[#This Row],[ProductID]], tblProducts[ProductID], tblProducts[Category])</f>
        <v>Electronics</v>
      </c>
      <c r="M4157">
        <f>_xlfn.XLOOKUP(tblOrders[[#This Row],[ProductID]], tblProducts[ProductID], tblProducts[CostPrice])</f>
        <v>39197</v>
      </c>
      <c r="N4157">
        <f>tblOrders[[#This Row],[Sales]]-(tblOrders[[#This Row],[CostPrice]]*tblOrders[[#This Row],[Quantity]])</f>
        <v>4246.5</v>
      </c>
      <c r="O4157" t="str">
        <f>TEXT(tblOrders[[#This Row],[Date]],"mmm-yyyy")</f>
        <v>Jan-2025</v>
      </c>
      <c r="P4157" t="str">
        <f>_xlfn.XLOOKUP(tblOrders[[#This Row],[OrderID]], tblReturns[OrderID], tblReturns[Returned])</f>
        <v>No</v>
      </c>
      <c r="Q4157" t="str">
        <f>_xlfn.XLOOKUP(tblOrders[[#This Row],[OrderID]], tblShipping[OrderID], tblShipping[ShipMode])</f>
        <v>Standard</v>
      </c>
      <c r="R4157" t="str">
        <f>IFERROR(_xlfn.XLOOKUP(A4156, tblCustomers[CustomerID], tblCustomers[CustomerName]), "Not Found")</f>
        <v>Not Found</v>
      </c>
      <c r="S4157" t="str">
        <f>IF(tblOrders[[#This Row],[Sales]]&gt;1000000,"High Value","Standard")</f>
        <v>Standard</v>
      </c>
      <c r="T4157" t="str">
        <f>_xlfn.XLOOKUP(tblOrders[[#This Row],[ProductID]], tblProducts[ProductID], tblProducts[ProductName])</f>
        <v>Product 21</v>
      </c>
      <c r="U4157">
        <f>_xlfn.XLOOKUP(tblOrders[[#This Row],[SalesRepID]], tblSalesreps[RepID], tblSalesreps[Target])</f>
        <v>19473459</v>
      </c>
    </row>
    <row r="4158" spans="1:21">
      <c r="A4158" t="s">
        <v>4955</v>
      </c>
      <c r="B4158" s="7" t="s">
        <v>153</v>
      </c>
      <c r="C4158" t="s">
        <v>287</v>
      </c>
      <c r="D4158" t="s">
        <v>744</v>
      </c>
      <c r="E4158" t="s">
        <v>35</v>
      </c>
      <c r="F4158" t="s">
        <v>88</v>
      </c>
      <c r="G4158">
        <v>6</v>
      </c>
      <c r="H4158">
        <v>0</v>
      </c>
      <c r="I4158" s="2">
        <v>355374</v>
      </c>
      <c r="J4158" t="str">
        <f>_xlfn.XLOOKUP(tblOrders[[#This Row],[CustomerID]], tblCustomers[CustomerID], tblCustomers[CustomerName])</f>
        <v>Customer 183</v>
      </c>
      <c r="K4158" t="str">
        <f>_xlfn.XLOOKUP(tblOrders[[#This Row],[CustomerID]], tblCustomers[CustomerID], tblCustomers[Segment])</f>
        <v>Consumer</v>
      </c>
      <c r="L4158" t="str">
        <f>_xlfn.XLOOKUP(tblOrders[[#This Row],[ProductID]], tblProducts[ProductID], tblProducts[Category])</f>
        <v>Electronics</v>
      </c>
      <c r="M4158">
        <f>_xlfn.XLOOKUP(tblOrders[[#This Row],[ProductID]], tblProducts[ProductID], tblProducts[CostPrice])</f>
        <v>37361</v>
      </c>
      <c r="N4158">
        <f>tblOrders[[#This Row],[Sales]]-(tblOrders[[#This Row],[CostPrice]]*tblOrders[[#This Row],[Quantity]])</f>
        <v>131208</v>
      </c>
      <c r="O4158" t="str">
        <f>TEXT(tblOrders[[#This Row],[Date]],"mmm-yyyy")</f>
        <v>Jun-2025</v>
      </c>
      <c r="P4158" t="str">
        <f>_xlfn.XLOOKUP(tblOrders[[#This Row],[OrderID]], tblReturns[OrderID], tblReturns[Returned])</f>
        <v>No</v>
      </c>
      <c r="Q4158" t="str">
        <f>_xlfn.XLOOKUP(tblOrders[[#This Row],[OrderID]], tblShipping[OrderID], tblShipping[ShipMode])</f>
        <v>Standard</v>
      </c>
      <c r="R4158" t="str">
        <f>IFERROR(_xlfn.XLOOKUP(A4157, tblCustomers[CustomerID], tblCustomers[CustomerName]), "Not Found")</f>
        <v>Not Found</v>
      </c>
      <c r="S4158" t="str">
        <f>IF(tblOrders[[#This Row],[Sales]]&gt;1000000,"High Value","Standard")</f>
        <v>Standard</v>
      </c>
      <c r="T4158" t="str">
        <f>_xlfn.XLOOKUP(tblOrders[[#This Row],[ProductID]], tblProducts[ProductID], tblProducts[ProductName])</f>
        <v>Product 72</v>
      </c>
      <c r="U4158">
        <f>_xlfn.XLOOKUP(tblOrders[[#This Row],[SalesRepID]], tblSalesreps[RepID], tblSalesreps[Target])</f>
        <v>19619177</v>
      </c>
    </row>
    <row r="4159" spans="1:21">
      <c r="A4159" t="s">
        <v>4956</v>
      </c>
      <c r="B4159" s="7" t="s">
        <v>188</v>
      </c>
      <c r="C4159" t="s">
        <v>819</v>
      </c>
      <c r="D4159" t="s">
        <v>39</v>
      </c>
      <c r="E4159" t="s">
        <v>35</v>
      </c>
      <c r="F4159" t="s">
        <v>14</v>
      </c>
      <c r="G4159">
        <v>7</v>
      </c>
      <c r="H4159">
        <v>0.1</v>
      </c>
      <c r="I4159" s="2">
        <v>670389.30000000005</v>
      </c>
      <c r="J4159" t="str">
        <f>_xlfn.XLOOKUP(tblOrders[[#This Row],[CustomerID]], tblCustomers[CustomerID], tblCustomers[CustomerName])</f>
        <v>Customer 229</v>
      </c>
      <c r="K4159" t="str">
        <f>_xlfn.XLOOKUP(tblOrders[[#This Row],[CustomerID]], tblCustomers[CustomerID], tblCustomers[Segment])</f>
        <v>SME</v>
      </c>
      <c r="L4159" t="str">
        <f>_xlfn.XLOOKUP(tblOrders[[#This Row],[ProductID]], tblProducts[ProductID], tblProducts[Category])</f>
        <v>Office</v>
      </c>
      <c r="M4159">
        <f>_xlfn.XLOOKUP(tblOrders[[#This Row],[ProductID]], tblProducts[ProductID], tblProducts[CostPrice])</f>
        <v>63926</v>
      </c>
      <c r="N4159">
        <f>tblOrders[[#This Row],[Sales]]-(tblOrders[[#This Row],[CostPrice]]*tblOrders[[#This Row],[Quantity]])</f>
        <v>222907.30000000005</v>
      </c>
      <c r="O4159" t="str">
        <f>TEXT(tblOrders[[#This Row],[Date]],"mmm-yyyy")</f>
        <v>Feb-2025</v>
      </c>
      <c r="P4159" t="str">
        <f>_xlfn.XLOOKUP(tblOrders[[#This Row],[OrderID]], tblReturns[OrderID], tblReturns[Returned])</f>
        <v>No</v>
      </c>
      <c r="Q4159" t="str">
        <f>_xlfn.XLOOKUP(tblOrders[[#This Row],[OrderID]], tblShipping[OrderID], tblShipping[ShipMode])</f>
        <v>Express</v>
      </c>
      <c r="R4159" t="str">
        <f>IFERROR(_xlfn.XLOOKUP(A4158, tblCustomers[CustomerID], tblCustomers[CustomerName]), "Not Found")</f>
        <v>Not Found</v>
      </c>
      <c r="S4159" t="str">
        <f>IF(tblOrders[[#This Row],[Sales]]&gt;1000000,"High Value","Standard")</f>
        <v>Standard</v>
      </c>
      <c r="T4159" t="str">
        <f>_xlfn.XLOOKUP(tblOrders[[#This Row],[ProductID]], tblProducts[ProductID], tblProducts[ProductName])</f>
        <v>Product 4</v>
      </c>
      <c r="U4159">
        <f>_xlfn.XLOOKUP(tblOrders[[#This Row],[SalesRepID]], tblSalesreps[RepID], tblSalesreps[Target])</f>
        <v>19619177</v>
      </c>
    </row>
    <row r="4160" spans="1:21">
      <c r="A4160" t="s">
        <v>4957</v>
      </c>
      <c r="B4160" s="7" t="s">
        <v>417</v>
      </c>
      <c r="C4160" t="s">
        <v>444</v>
      </c>
      <c r="D4160" t="s">
        <v>126</v>
      </c>
      <c r="E4160" t="s">
        <v>197</v>
      </c>
      <c r="F4160" t="s">
        <v>51</v>
      </c>
      <c r="G4160">
        <v>9</v>
      </c>
      <c r="H4160">
        <v>0.2</v>
      </c>
      <c r="I4160" s="2">
        <v>352540.8</v>
      </c>
      <c r="J4160" t="str">
        <f>_xlfn.XLOOKUP(tblOrders[[#This Row],[CustomerID]], tblCustomers[CustomerID], tblCustomers[CustomerName])</f>
        <v>Customer 261</v>
      </c>
      <c r="K4160" t="str">
        <f>_xlfn.XLOOKUP(tblOrders[[#This Row],[CustomerID]], tblCustomers[CustomerID], tblCustomers[Segment])</f>
        <v>Corporate</v>
      </c>
      <c r="L4160" t="str">
        <f>_xlfn.XLOOKUP(tblOrders[[#This Row],[ProductID]], tblProducts[ProductID], tblProducts[Category])</f>
        <v>Furniture</v>
      </c>
      <c r="M4160">
        <f>_xlfn.XLOOKUP(tblOrders[[#This Row],[ProductID]], tblProducts[ProductID], tblProducts[CostPrice])</f>
        <v>47434</v>
      </c>
      <c r="N4160">
        <f>tblOrders[[#This Row],[Sales]]-(tblOrders[[#This Row],[CostPrice]]*tblOrders[[#This Row],[Quantity]])</f>
        <v>-74365.200000000012</v>
      </c>
      <c r="O4160" t="str">
        <f>TEXT(tblOrders[[#This Row],[Date]],"mmm-yyyy")</f>
        <v>Feb-2025</v>
      </c>
      <c r="P4160" t="str">
        <f>_xlfn.XLOOKUP(tblOrders[[#This Row],[OrderID]], tblReturns[OrderID], tblReturns[Returned])</f>
        <v>No</v>
      </c>
      <c r="Q4160" t="str">
        <f>_xlfn.XLOOKUP(tblOrders[[#This Row],[OrderID]], tblShipping[OrderID], tblShipping[ShipMode])</f>
        <v>Standard</v>
      </c>
      <c r="R4160" t="str">
        <f>IFERROR(_xlfn.XLOOKUP(A4159, tblCustomers[CustomerID], tblCustomers[CustomerName]), "Not Found")</f>
        <v>Not Found</v>
      </c>
      <c r="S4160" t="str">
        <f>IF(tblOrders[[#This Row],[Sales]]&gt;1000000,"High Value","Standard")</f>
        <v>Standard</v>
      </c>
      <c r="T4160" t="str">
        <f>_xlfn.XLOOKUP(tblOrders[[#This Row],[ProductID]], tblProducts[ProductID], tblProducts[ProductName])</f>
        <v>Product 67</v>
      </c>
      <c r="U4160">
        <f>_xlfn.XLOOKUP(tblOrders[[#This Row],[SalesRepID]], tblSalesreps[RepID], tblSalesreps[Target])</f>
        <v>19562258</v>
      </c>
    </row>
    <row r="4161" spans="1:21">
      <c r="A4161" t="s">
        <v>4958</v>
      </c>
      <c r="B4161" s="7" t="s">
        <v>799</v>
      </c>
      <c r="C4161" t="s">
        <v>251</v>
      </c>
      <c r="D4161" t="s">
        <v>820</v>
      </c>
      <c r="E4161" t="s">
        <v>13</v>
      </c>
      <c r="F4161" t="s">
        <v>20</v>
      </c>
      <c r="G4161">
        <v>8</v>
      </c>
      <c r="H4161">
        <v>0.1</v>
      </c>
      <c r="I4161" s="2">
        <v>233546.4</v>
      </c>
      <c r="J4161" t="str">
        <f>_xlfn.XLOOKUP(tblOrders[[#This Row],[CustomerID]], tblCustomers[CustomerID], tblCustomers[CustomerName])</f>
        <v>Customer 175</v>
      </c>
      <c r="K4161" t="str">
        <f>_xlfn.XLOOKUP(tblOrders[[#This Row],[CustomerID]], tblCustomers[CustomerID], tblCustomers[Segment])</f>
        <v>Consumer</v>
      </c>
      <c r="L4161" t="str">
        <f>_xlfn.XLOOKUP(tblOrders[[#This Row],[ProductID]], tblProducts[ProductID], tblProducts[Category])</f>
        <v>Home</v>
      </c>
      <c r="M4161">
        <f>_xlfn.XLOOKUP(tblOrders[[#This Row],[ProductID]], tblProducts[ProductID], tblProducts[CostPrice])</f>
        <v>35035</v>
      </c>
      <c r="N4161">
        <f>tblOrders[[#This Row],[Sales]]-(tblOrders[[#This Row],[CostPrice]]*tblOrders[[#This Row],[Quantity]])</f>
        <v>-46733.600000000006</v>
      </c>
      <c r="O4161" t="str">
        <f>TEXT(tblOrders[[#This Row],[Date]],"mmm-yyyy")</f>
        <v>Sep-2025</v>
      </c>
      <c r="P4161" t="str">
        <f>_xlfn.XLOOKUP(tblOrders[[#This Row],[OrderID]], tblReturns[OrderID], tblReturns[Returned])</f>
        <v>No</v>
      </c>
      <c r="Q4161" t="str">
        <f>_xlfn.XLOOKUP(tblOrders[[#This Row],[OrderID]], tblShipping[OrderID], tblShipping[ShipMode])</f>
        <v>Express</v>
      </c>
      <c r="R4161" t="str">
        <f>IFERROR(_xlfn.XLOOKUP(A4160, tblCustomers[CustomerID], tblCustomers[CustomerName]), "Not Found")</f>
        <v>Not Found</v>
      </c>
      <c r="S4161" t="str">
        <f>IF(tblOrders[[#This Row],[Sales]]&gt;1000000,"High Value","Standard")</f>
        <v>Standard</v>
      </c>
      <c r="T4161" t="str">
        <f>_xlfn.XLOOKUP(tblOrders[[#This Row],[ProductID]], tblProducts[ProductID], tblProducts[ProductName])</f>
        <v>Product 20</v>
      </c>
      <c r="U4161">
        <f>_xlfn.XLOOKUP(tblOrders[[#This Row],[SalesRepID]], tblSalesreps[RepID], tblSalesreps[Target])</f>
        <v>11852878</v>
      </c>
    </row>
    <row r="4162" spans="1:21">
      <c r="A4162" t="s">
        <v>4959</v>
      </c>
      <c r="B4162" s="7" t="s">
        <v>1098</v>
      </c>
      <c r="C4162" t="s">
        <v>825</v>
      </c>
      <c r="D4162" t="s">
        <v>83</v>
      </c>
      <c r="E4162" t="s">
        <v>35</v>
      </c>
      <c r="F4162" t="s">
        <v>20</v>
      </c>
      <c r="G4162">
        <v>2</v>
      </c>
      <c r="H4162">
        <v>0.15</v>
      </c>
      <c r="I4162" s="2">
        <v>26756.3</v>
      </c>
      <c r="J4162" t="str">
        <f>_xlfn.XLOOKUP(tblOrders[[#This Row],[CustomerID]], tblCustomers[CustomerID], tblCustomers[CustomerName])</f>
        <v>Customer 250</v>
      </c>
      <c r="K4162" t="str">
        <f>_xlfn.XLOOKUP(tblOrders[[#This Row],[CustomerID]], tblCustomers[CustomerID], tblCustomers[Segment])</f>
        <v>SME</v>
      </c>
      <c r="L4162" t="str">
        <f>_xlfn.XLOOKUP(tblOrders[[#This Row],[ProductID]], tblProducts[ProductID], tblProducts[Category])</f>
        <v>Furniture</v>
      </c>
      <c r="M4162">
        <f>_xlfn.XLOOKUP(tblOrders[[#This Row],[ProductID]], tblProducts[ProductID], tblProducts[CostPrice])</f>
        <v>79600</v>
      </c>
      <c r="N4162">
        <f>tblOrders[[#This Row],[Sales]]-(tblOrders[[#This Row],[CostPrice]]*tblOrders[[#This Row],[Quantity]])</f>
        <v>-132443.70000000001</v>
      </c>
      <c r="O4162" t="str">
        <f>TEXT(tblOrders[[#This Row],[Date]],"mmm-yyyy")</f>
        <v>Dec-2025</v>
      </c>
      <c r="P4162" t="str">
        <f>_xlfn.XLOOKUP(tblOrders[[#This Row],[OrderID]], tblReturns[OrderID], tblReturns[Returned])</f>
        <v>No</v>
      </c>
      <c r="Q4162" t="str">
        <f>_xlfn.XLOOKUP(tblOrders[[#This Row],[OrderID]], tblShipping[OrderID], tblShipping[ShipMode])</f>
        <v>Express</v>
      </c>
      <c r="R4162" t="str">
        <f>IFERROR(_xlfn.XLOOKUP(A4161, tblCustomers[CustomerID], tblCustomers[CustomerName]), "Not Found")</f>
        <v>Not Found</v>
      </c>
      <c r="S4162" t="str">
        <f>IF(tblOrders[[#This Row],[Sales]]&gt;1000000,"High Value","Standard")</f>
        <v>Standard</v>
      </c>
      <c r="T4162" t="str">
        <f>_xlfn.XLOOKUP(tblOrders[[#This Row],[ProductID]], tblProducts[ProductID], tblProducts[ProductName])</f>
        <v>Product 43</v>
      </c>
      <c r="U4162">
        <f>_xlfn.XLOOKUP(tblOrders[[#This Row],[SalesRepID]], tblSalesreps[RepID], tblSalesreps[Target])</f>
        <v>19619177</v>
      </c>
    </row>
    <row r="4163" spans="1:21">
      <c r="A4163" t="s">
        <v>4960</v>
      </c>
      <c r="B4163" s="7" t="s">
        <v>789</v>
      </c>
      <c r="C4163" t="s">
        <v>600</v>
      </c>
      <c r="D4163" t="s">
        <v>111</v>
      </c>
      <c r="E4163" t="s">
        <v>35</v>
      </c>
      <c r="F4163" t="s">
        <v>14</v>
      </c>
      <c r="G4163">
        <v>4</v>
      </c>
      <c r="H4163">
        <v>0</v>
      </c>
      <c r="I4163" s="2">
        <v>516236</v>
      </c>
      <c r="J4163" t="str">
        <f>_xlfn.XLOOKUP(tblOrders[[#This Row],[CustomerID]], tblCustomers[CustomerID], tblCustomers[CustomerName])</f>
        <v>Customer 105</v>
      </c>
      <c r="K4163" t="str">
        <f>_xlfn.XLOOKUP(tblOrders[[#This Row],[CustomerID]], tblCustomers[CustomerID], tblCustomers[Segment])</f>
        <v>Consumer</v>
      </c>
      <c r="L4163" t="str">
        <f>_xlfn.XLOOKUP(tblOrders[[#This Row],[ProductID]], tblProducts[ProductID], tblProducts[Category])</f>
        <v>Furniture</v>
      </c>
      <c r="M4163">
        <f>_xlfn.XLOOKUP(tblOrders[[#This Row],[ProductID]], tblProducts[ProductID], tblProducts[CostPrice])</f>
        <v>34907</v>
      </c>
      <c r="N4163">
        <f>tblOrders[[#This Row],[Sales]]-(tblOrders[[#This Row],[CostPrice]]*tblOrders[[#This Row],[Quantity]])</f>
        <v>376608</v>
      </c>
      <c r="O4163" t="str">
        <f>TEXT(tblOrders[[#This Row],[Date]],"mmm-yyyy")</f>
        <v>Oct-2025</v>
      </c>
      <c r="P4163" t="str">
        <f>_xlfn.XLOOKUP(tblOrders[[#This Row],[OrderID]], tblReturns[OrderID], tblReturns[Returned])</f>
        <v>No</v>
      </c>
      <c r="Q4163" t="str">
        <f>_xlfn.XLOOKUP(tblOrders[[#This Row],[OrderID]], tblShipping[OrderID], tblShipping[ShipMode])</f>
        <v>Pickup</v>
      </c>
      <c r="R4163" t="str">
        <f>IFERROR(_xlfn.XLOOKUP(A4162, tblCustomers[CustomerID], tblCustomers[CustomerName]), "Not Found")</f>
        <v>Not Found</v>
      </c>
      <c r="S4163" t="str">
        <f>IF(tblOrders[[#This Row],[Sales]]&gt;1000000,"High Value","Standard")</f>
        <v>Standard</v>
      </c>
      <c r="T4163" t="str">
        <f>_xlfn.XLOOKUP(tblOrders[[#This Row],[ProductID]], tblProducts[ProductID], tblProducts[ProductName])</f>
        <v>Product 68</v>
      </c>
      <c r="U4163">
        <f>_xlfn.XLOOKUP(tblOrders[[#This Row],[SalesRepID]], tblSalesreps[RepID], tblSalesreps[Target])</f>
        <v>19619177</v>
      </c>
    </row>
    <row r="4164" spans="1:21">
      <c r="A4164" t="s">
        <v>4961</v>
      </c>
      <c r="B4164" s="7" t="s">
        <v>483</v>
      </c>
      <c r="C4164" t="s">
        <v>696</v>
      </c>
      <c r="D4164" t="s">
        <v>12</v>
      </c>
      <c r="E4164" t="s">
        <v>50</v>
      </c>
      <c r="F4164" t="s">
        <v>88</v>
      </c>
      <c r="G4164">
        <v>7</v>
      </c>
      <c r="H4164">
        <v>0.05</v>
      </c>
      <c r="I4164" s="2">
        <v>812104.65</v>
      </c>
      <c r="J4164" t="str">
        <f>_xlfn.XLOOKUP(tblOrders[[#This Row],[CustomerID]], tblCustomers[CustomerID], tblCustomers[CustomerName])</f>
        <v>Customer 14</v>
      </c>
      <c r="K4164" t="str">
        <f>_xlfn.XLOOKUP(tblOrders[[#This Row],[CustomerID]], tblCustomers[CustomerID], tblCustomers[Segment])</f>
        <v>SME</v>
      </c>
      <c r="L4164" t="str">
        <f>_xlfn.XLOOKUP(tblOrders[[#This Row],[ProductID]], tblProducts[ProductID], tblProducts[Category])</f>
        <v>Furniture</v>
      </c>
      <c r="M4164">
        <f>_xlfn.XLOOKUP(tblOrders[[#This Row],[ProductID]], tblProducts[ProductID], tblProducts[CostPrice])</f>
        <v>72369</v>
      </c>
      <c r="N4164">
        <f>tblOrders[[#This Row],[Sales]]-(tblOrders[[#This Row],[CostPrice]]*tblOrders[[#This Row],[Quantity]])</f>
        <v>305521.65000000002</v>
      </c>
      <c r="O4164" t="str">
        <f>TEXT(tblOrders[[#This Row],[Date]],"mmm-yyyy")</f>
        <v>May-2025</v>
      </c>
      <c r="P4164" t="str">
        <f>_xlfn.XLOOKUP(tblOrders[[#This Row],[OrderID]], tblReturns[OrderID], tblReturns[Returned])</f>
        <v>No</v>
      </c>
      <c r="Q4164" t="str">
        <f>_xlfn.XLOOKUP(tblOrders[[#This Row],[OrderID]], tblShipping[OrderID], tblShipping[ShipMode])</f>
        <v>Standard</v>
      </c>
      <c r="R4164" t="str">
        <f>IFERROR(_xlfn.XLOOKUP(A4163, tblCustomers[CustomerID], tblCustomers[CustomerName]), "Not Found")</f>
        <v>Not Found</v>
      </c>
      <c r="S4164" t="str">
        <f>IF(tblOrders[[#This Row],[Sales]]&gt;1000000,"High Value","Standard")</f>
        <v>Standard</v>
      </c>
      <c r="T4164" t="str">
        <f>_xlfn.XLOOKUP(tblOrders[[#This Row],[ProductID]], tblProducts[ProductID], tblProducts[ProductName])</f>
        <v>Product 19</v>
      </c>
      <c r="U4164">
        <f>_xlfn.XLOOKUP(tblOrders[[#This Row],[SalesRepID]], tblSalesreps[RepID], tblSalesreps[Target])</f>
        <v>17350666</v>
      </c>
    </row>
    <row r="4165" spans="1:21">
      <c r="A4165" t="s">
        <v>4962</v>
      </c>
      <c r="B4165" s="7" t="s">
        <v>531</v>
      </c>
      <c r="C4165" t="s">
        <v>573</v>
      </c>
      <c r="D4165" t="s">
        <v>667</v>
      </c>
      <c r="E4165" t="s">
        <v>50</v>
      </c>
      <c r="F4165" t="s">
        <v>26</v>
      </c>
      <c r="G4165">
        <v>10</v>
      </c>
      <c r="H4165">
        <v>0.1</v>
      </c>
      <c r="I4165" s="2">
        <v>403344</v>
      </c>
      <c r="J4165" t="str">
        <f>_xlfn.XLOOKUP(tblOrders[[#This Row],[CustomerID]], tblCustomers[CustomerID], tblCustomers[CustomerName])</f>
        <v>Customer 13</v>
      </c>
      <c r="K4165" t="str">
        <f>_xlfn.XLOOKUP(tblOrders[[#This Row],[CustomerID]], tblCustomers[CustomerID], tblCustomers[Segment])</f>
        <v>Corporate</v>
      </c>
      <c r="L4165" t="str">
        <f>_xlfn.XLOOKUP(tblOrders[[#This Row],[ProductID]], tblProducts[ProductID], tblProducts[Category])</f>
        <v>Electronics</v>
      </c>
      <c r="M4165">
        <f>_xlfn.XLOOKUP(tblOrders[[#This Row],[ProductID]], tblProducts[ProductID], tblProducts[CostPrice])</f>
        <v>13676</v>
      </c>
      <c r="N4165">
        <f>tblOrders[[#This Row],[Sales]]-(tblOrders[[#This Row],[CostPrice]]*tblOrders[[#This Row],[Quantity]])</f>
        <v>266584</v>
      </c>
      <c r="O4165" t="str">
        <f>TEXT(tblOrders[[#This Row],[Date]],"mmm-yyyy")</f>
        <v>Jun-2025</v>
      </c>
      <c r="P4165" t="str">
        <f>_xlfn.XLOOKUP(tblOrders[[#This Row],[OrderID]], tblReturns[OrderID], tblReturns[Returned])</f>
        <v>No</v>
      </c>
      <c r="Q4165" t="str">
        <f>_xlfn.XLOOKUP(tblOrders[[#This Row],[OrderID]], tblShipping[OrderID], tblShipping[ShipMode])</f>
        <v>Express</v>
      </c>
      <c r="R4165" t="str">
        <f>IFERROR(_xlfn.XLOOKUP(A4164, tblCustomers[CustomerID], tblCustomers[CustomerName]), "Not Found")</f>
        <v>Not Found</v>
      </c>
      <c r="S4165" t="str">
        <f>IF(tblOrders[[#This Row],[Sales]]&gt;1000000,"High Value","Standard")</f>
        <v>Standard</v>
      </c>
      <c r="T4165" t="str">
        <f>_xlfn.XLOOKUP(tblOrders[[#This Row],[ProductID]], tblProducts[ProductID], tblProducts[ProductName])</f>
        <v>Product 10</v>
      </c>
      <c r="U4165">
        <f>_xlfn.XLOOKUP(tblOrders[[#This Row],[SalesRepID]], tblSalesreps[RepID], tblSalesreps[Target])</f>
        <v>17350666</v>
      </c>
    </row>
    <row r="4166" spans="1:21">
      <c r="A4166" t="s">
        <v>4963</v>
      </c>
      <c r="B4166" s="7" t="s">
        <v>293</v>
      </c>
      <c r="C4166" t="s">
        <v>421</v>
      </c>
      <c r="D4166" t="s">
        <v>422</v>
      </c>
      <c r="E4166" t="s">
        <v>56</v>
      </c>
      <c r="F4166" t="s">
        <v>14</v>
      </c>
      <c r="G4166">
        <v>7</v>
      </c>
      <c r="H4166">
        <v>0</v>
      </c>
      <c r="I4166" s="2">
        <v>653618</v>
      </c>
      <c r="J4166" t="str">
        <f>_xlfn.XLOOKUP(tblOrders[[#This Row],[CustomerID]], tblCustomers[CustomerID], tblCustomers[CustomerName])</f>
        <v>Customer 271</v>
      </c>
      <c r="K4166" t="str">
        <f>_xlfn.XLOOKUP(tblOrders[[#This Row],[CustomerID]], tblCustomers[CustomerID], tblCustomers[Segment])</f>
        <v>Consumer</v>
      </c>
      <c r="L4166" t="str">
        <f>_xlfn.XLOOKUP(tblOrders[[#This Row],[ProductID]], tblProducts[ProductID], tblProducts[Category])</f>
        <v>Furniture</v>
      </c>
      <c r="M4166">
        <f>_xlfn.XLOOKUP(tblOrders[[#This Row],[ProductID]], tblProducts[ProductID], tblProducts[CostPrice])</f>
        <v>69526</v>
      </c>
      <c r="N4166">
        <f>tblOrders[[#This Row],[Sales]]-(tblOrders[[#This Row],[CostPrice]]*tblOrders[[#This Row],[Quantity]])</f>
        <v>166936</v>
      </c>
      <c r="O4166" t="str">
        <f>TEXT(tblOrders[[#This Row],[Date]],"mmm-yyyy")</f>
        <v>Feb-2025</v>
      </c>
      <c r="P4166" t="str">
        <f>_xlfn.XLOOKUP(tblOrders[[#This Row],[OrderID]], tblReturns[OrderID], tblReturns[Returned])</f>
        <v>No</v>
      </c>
      <c r="Q4166" t="str">
        <f>_xlfn.XLOOKUP(tblOrders[[#This Row],[OrderID]], tblShipping[OrderID], tblShipping[ShipMode])</f>
        <v>Pickup</v>
      </c>
      <c r="R4166" t="str">
        <f>IFERROR(_xlfn.XLOOKUP(A4165, tblCustomers[CustomerID], tblCustomers[CustomerName]), "Not Found")</f>
        <v>Not Found</v>
      </c>
      <c r="S4166" t="str">
        <f>IF(tblOrders[[#This Row],[Sales]]&gt;1000000,"High Value","Standard")</f>
        <v>Standard</v>
      </c>
      <c r="T4166" t="str">
        <f>_xlfn.XLOOKUP(tblOrders[[#This Row],[ProductID]], tblProducts[ProductID], tblProducts[ProductName])</f>
        <v>Product 36</v>
      </c>
      <c r="U4166">
        <f>_xlfn.XLOOKUP(tblOrders[[#This Row],[SalesRepID]], tblSalesreps[RepID], tblSalesreps[Target])</f>
        <v>14265630</v>
      </c>
    </row>
    <row r="4167" spans="1:21">
      <c r="A4167" t="s">
        <v>4964</v>
      </c>
      <c r="B4167" s="7" t="s">
        <v>1817</v>
      </c>
      <c r="C4167" t="s">
        <v>1564</v>
      </c>
      <c r="D4167" t="s">
        <v>12</v>
      </c>
      <c r="E4167" t="s">
        <v>45</v>
      </c>
      <c r="F4167" t="s">
        <v>14</v>
      </c>
      <c r="G4167">
        <v>8</v>
      </c>
      <c r="H4167">
        <v>0.05</v>
      </c>
      <c r="I4167" s="2">
        <v>860388.4</v>
      </c>
      <c r="J4167" t="str">
        <f>_xlfn.XLOOKUP(tblOrders[[#This Row],[CustomerID]], tblCustomers[CustomerID], tblCustomers[CustomerName])</f>
        <v>Customer 206</v>
      </c>
      <c r="K4167" t="str">
        <f>_xlfn.XLOOKUP(tblOrders[[#This Row],[CustomerID]], tblCustomers[CustomerID], tblCustomers[Segment])</f>
        <v>Consumer</v>
      </c>
      <c r="L4167" t="str">
        <f>_xlfn.XLOOKUP(tblOrders[[#This Row],[ProductID]], tblProducts[ProductID], tblProducts[Category])</f>
        <v>Furniture</v>
      </c>
      <c r="M4167">
        <f>_xlfn.XLOOKUP(tblOrders[[#This Row],[ProductID]], tblProducts[ProductID], tblProducts[CostPrice])</f>
        <v>72369</v>
      </c>
      <c r="N4167">
        <f>tblOrders[[#This Row],[Sales]]-(tblOrders[[#This Row],[CostPrice]]*tblOrders[[#This Row],[Quantity]])</f>
        <v>281436.40000000002</v>
      </c>
      <c r="O4167" t="str">
        <f>TEXT(tblOrders[[#This Row],[Date]],"mmm-yyyy")</f>
        <v>Nov-2025</v>
      </c>
      <c r="P4167" t="str">
        <f>_xlfn.XLOOKUP(tblOrders[[#This Row],[OrderID]], tblReturns[OrderID], tblReturns[Returned])</f>
        <v>No</v>
      </c>
      <c r="Q4167" t="str">
        <f>_xlfn.XLOOKUP(tblOrders[[#This Row],[OrderID]], tblShipping[OrderID], tblShipping[ShipMode])</f>
        <v>Pickup</v>
      </c>
      <c r="R4167" t="str">
        <f>IFERROR(_xlfn.XLOOKUP(A4166, tblCustomers[CustomerID], tblCustomers[CustomerName]), "Not Found")</f>
        <v>Not Found</v>
      </c>
      <c r="S4167" t="str">
        <f>IF(tblOrders[[#This Row],[Sales]]&gt;1000000,"High Value","Standard")</f>
        <v>Standard</v>
      </c>
      <c r="T4167" t="str">
        <f>_xlfn.XLOOKUP(tblOrders[[#This Row],[ProductID]], tblProducts[ProductID], tblProducts[ProductName])</f>
        <v>Product 19</v>
      </c>
      <c r="U4167">
        <f>_xlfn.XLOOKUP(tblOrders[[#This Row],[SalesRepID]], tblSalesreps[RepID], tblSalesreps[Target])</f>
        <v>11319839</v>
      </c>
    </row>
    <row r="4168" spans="1:21">
      <c r="A4168" t="s">
        <v>4965</v>
      </c>
      <c r="B4168" s="7" t="s">
        <v>918</v>
      </c>
      <c r="C4168" t="s">
        <v>934</v>
      </c>
      <c r="D4168" t="s">
        <v>68</v>
      </c>
      <c r="E4168" t="s">
        <v>35</v>
      </c>
      <c r="F4168" t="s">
        <v>14</v>
      </c>
      <c r="G4168">
        <v>9</v>
      </c>
      <c r="H4168">
        <v>0.1</v>
      </c>
      <c r="I4168" s="2">
        <v>804824.1</v>
      </c>
      <c r="J4168" t="str">
        <f>_xlfn.XLOOKUP(tblOrders[[#This Row],[CustomerID]], tblCustomers[CustomerID], tblCustomers[CustomerName])</f>
        <v>Customer 85</v>
      </c>
      <c r="K4168" t="str">
        <f>_xlfn.XLOOKUP(tblOrders[[#This Row],[CustomerID]], tblCustomers[CustomerID], tblCustomers[Segment])</f>
        <v>Consumer</v>
      </c>
      <c r="L4168" t="str">
        <f>_xlfn.XLOOKUP(tblOrders[[#This Row],[ProductID]], tblProducts[ProductID], tblProducts[Category])</f>
        <v>Home</v>
      </c>
      <c r="M4168">
        <f>_xlfn.XLOOKUP(tblOrders[[#This Row],[ProductID]], tblProducts[ProductID], tblProducts[CostPrice])</f>
        <v>7159</v>
      </c>
      <c r="N4168">
        <f>tblOrders[[#This Row],[Sales]]-(tblOrders[[#This Row],[CostPrice]]*tblOrders[[#This Row],[Quantity]])</f>
        <v>740393.1</v>
      </c>
      <c r="O4168" t="str">
        <f>TEXT(tblOrders[[#This Row],[Date]],"mmm-yyyy")</f>
        <v>May-2025</v>
      </c>
      <c r="P4168" t="str">
        <f>_xlfn.XLOOKUP(tblOrders[[#This Row],[OrderID]], tblReturns[OrderID], tblReturns[Returned])</f>
        <v>No</v>
      </c>
      <c r="Q4168" t="str">
        <f>_xlfn.XLOOKUP(tblOrders[[#This Row],[OrderID]], tblShipping[OrderID], tblShipping[ShipMode])</f>
        <v>Standard</v>
      </c>
      <c r="R4168" t="str">
        <f>IFERROR(_xlfn.XLOOKUP(A4167, tblCustomers[CustomerID], tblCustomers[CustomerName]), "Not Found")</f>
        <v>Not Found</v>
      </c>
      <c r="S4168" t="str">
        <f>IF(tblOrders[[#This Row],[Sales]]&gt;1000000,"High Value","Standard")</f>
        <v>Standard</v>
      </c>
      <c r="T4168" t="str">
        <f>_xlfn.XLOOKUP(tblOrders[[#This Row],[ProductID]], tblProducts[ProductID], tblProducts[ProductName])</f>
        <v>Product 26</v>
      </c>
      <c r="U4168">
        <f>_xlfn.XLOOKUP(tblOrders[[#This Row],[SalesRepID]], tblSalesreps[RepID], tblSalesreps[Target])</f>
        <v>19619177</v>
      </c>
    </row>
    <row r="4169" spans="1:21">
      <c r="A4169" t="s">
        <v>4966</v>
      </c>
      <c r="B4169" s="7" t="s">
        <v>364</v>
      </c>
      <c r="C4169" t="s">
        <v>781</v>
      </c>
      <c r="D4169" t="s">
        <v>1034</v>
      </c>
      <c r="E4169" t="s">
        <v>79</v>
      </c>
      <c r="F4169" t="s">
        <v>26</v>
      </c>
      <c r="G4169">
        <v>1</v>
      </c>
      <c r="H4169">
        <v>0.05</v>
      </c>
      <c r="I4169" s="2">
        <v>92000.85</v>
      </c>
      <c r="J4169" t="str">
        <f>_xlfn.XLOOKUP(tblOrders[[#This Row],[CustomerID]], tblCustomers[CustomerID], tblCustomers[CustomerName])</f>
        <v>Customer 252</v>
      </c>
      <c r="K4169" t="str">
        <f>_xlfn.XLOOKUP(tblOrders[[#This Row],[CustomerID]], tblCustomers[CustomerID], tblCustomers[Segment])</f>
        <v>Corporate</v>
      </c>
      <c r="L4169" t="str">
        <f>_xlfn.XLOOKUP(tblOrders[[#This Row],[ProductID]], tblProducts[ProductID], tblProducts[Category])</f>
        <v>Furniture</v>
      </c>
      <c r="M4169">
        <f>_xlfn.XLOOKUP(tblOrders[[#This Row],[ProductID]], tblProducts[ProductID], tblProducts[CostPrice])</f>
        <v>51071</v>
      </c>
      <c r="N4169">
        <f>tblOrders[[#This Row],[Sales]]-(tblOrders[[#This Row],[CostPrice]]*tblOrders[[#This Row],[Quantity]])</f>
        <v>40929.850000000006</v>
      </c>
      <c r="O4169" t="str">
        <f>TEXT(tblOrders[[#This Row],[Date]],"mmm-yyyy")</f>
        <v>Apr-2025</v>
      </c>
      <c r="P4169" t="str">
        <f>_xlfn.XLOOKUP(tblOrders[[#This Row],[OrderID]], tblReturns[OrderID], tblReturns[Returned])</f>
        <v>No</v>
      </c>
      <c r="Q4169" t="str">
        <f>_xlfn.XLOOKUP(tblOrders[[#This Row],[OrderID]], tblShipping[OrderID], tblShipping[ShipMode])</f>
        <v>Standard</v>
      </c>
      <c r="R4169" t="str">
        <f>IFERROR(_xlfn.XLOOKUP(A4168, tblCustomers[CustomerID], tblCustomers[CustomerName]), "Not Found")</f>
        <v>Not Found</v>
      </c>
      <c r="S4169" t="str">
        <f>IF(tblOrders[[#This Row],[Sales]]&gt;1000000,"High Value","Standard")</f>
        <v>Standard</v>
      </c>
      <c r="T4169" t="str">
        <f>_xlfn.XLOOKUP(tblOrders[[#This Row],[ProductID]], tblProducts[ProductID], tblProducts[ProductName])</f>
        <v>Product 66</v>
      </c>
      <c r="U4169">
        <f>_xlfn.XLOOKUP(tblOrders[[#This Row],[SalesRepID]], tblSalesreps[RepID], tblSalesreps[Target])</f>
        <v>8592536</v>
      </c>
    </row>
    <row r="4170" spans="1:21">
      <c r="A4170" t="s">
        <v>4967</v>
      </c>
      <c r="B4170" s="7" t="s">
        <v>927</v>
      </c>
      <c r="C4170" t="s">
        <v>703</v>
      </c>
      <c r="D4170" t="s">
        <v>491</v>
      </c>
      <c r="E4170" t="s">
        <v>69</v>
      </c>
      <c r="F4170" t="s">
        <v>20</v>
      </c>
      <c r="G4170">
        <v>1</v>
      </c>
      <c r="H4170">
        <v>0</v>
      </c>
      <c r="I4170" s="2">
        <v>117334</v>
      </c>
      <c r="J4170" t="str">
        <f>_xlfn.XLOOKUP(tblOrders[[#This Row],[CustomerID]], tblCustomers[CustomerID], tblCustomers[CustomerName])</f>
        <v>Customer 20</v>
      </c>
      <c r="K4170" t="str">
        <f>_xlfn.XLOOKUP(tblOrders[[#This Row],[CustomerID]], tblCustomers[CustomerID], tblCustomers[Segment])</f>
        <v>SME</v>
      </c>
      <c r="L4170" t="str">
        <f>_xlfn.XLOOKUP(tblOrders[[#This Row],[ProductID]], tblProducts[ProductID], tblProducts[Category])</f>
        <v>Home</v>
      </c>
      <c r="M4170">
        <f>_xlfn.XLOOKUP(tblOrders[[#This Row],[ProductID]], tblProducts[ProductID], tblProducts[CostPrice])</f>
        <v>75749</v>
      </c>
      <c r="N4170">
        <f>tblOrders[[#This Row],[Sales]]-(tblOrders[[#This Row],[CostPrice]]*tblOrders[[#This Row],[Quantity]])</f>
        <v>41585</v>
      </c>
      <c r="O4170" t="str">
        <f>TEXT(tblOrders[[#This Row],[Date]],"mmm-yyyy")</f>
        <v>Apr-2025</v>
      </c>
      <c r="P4170" t="str">
        <f>_xlfn.XLOOKUP(tblOrders[[#This Row],[OrderID]], tblReturns[OrderID], tblReturns[Returned])</f>
        <v>No</v>
      </c>
      <c r="Q4170" t="str">
        <f>_xlfn.XLOOKUP(tblOrders[[#This Row],[OrderID]], tblShipping[OrderID], tblShipping[ShipMode])</f>
        <v>Pickup</v>
      </c>
      <c r="R4170" t="str">
        <f>IFERROR(_xlfn.XLOOKUP(A4169, tblCustomers[CustomerID], tblCustomers[CustomerName]), "Not Found")</f>
        <v>Not Found</v>
      </c>
      <c r="S4170" t="str">
        <f>IF(tblOrders[[#This Row],[Sales]]&gt;1000000,"High Value","Standard")</f>
        <v>Standard</v>
      </c>
      <c r="T4170" t="str">
        <f>_xlfn.XLOOKUP(tblOrders[[#This Row],[ProductID]], tblProducts[ProductID], tblProducts[ProductName])</f>
        <v>Product 49</v>
      </c>
      <c r="U4170">
        <f>_xlfn.XLOOKUP(tblOrders[[#This Row],[SalesRepID]], tblSalesreps[RepID], tblSalesreps[Target])</f>
        <v>19473459</v>
      </c>
    </row>
    <row r="4171" spans="1:21">
      <c r="A4171" t="s">
        <v>4968</v>
      </c>
      <c r="B4171" s="7" t="s">
        <v>568</v>
      </c>
      <c r="C4171" t="s">
        <v>294</v>
      </c>
      <c r="D4171" t="s">
        <v>349</v>
      </c>
      <c r="E4171" t="s">
        <v>197</v>
      </c>
      <c r="F4171" t="s">
        <v>88</v>
      </c>
      <c r="G4171">
        <v>3</v>
      </c>
      <c r="H4171">
        <v>0.2</v>
      </c>
      <c r="I4171" s="2">
        <v>274946.40000000002</v>
      </c>
      <c r="J4171" t="str">
        <f>_xlfn.XLOOKUP(tblOrders[[#This Row],[CustomerID]], tblCustomers[CustomerID], tblCustomers[CustomerName])</f>
        <v>Customer 284</v>
      </c>
      <c r="K4171" t="str">
        <f>_xlfn.XLOOKUP(tblOrders[[#This Row],[CustomerID]], tblCustomers[CustomerID], tblCustomers[Segment])</f>
        <v>SME</v>
      </c>
      <c r="L4171" t="str">
        <f>_xlfn.XLOOKUP(tblOrders[[#This Row],[ProductID]], tblProducts[ProductID], tblProducts[Category])</f>
        <v>Office</v>
      </c>
      <c r="M4171">
        <f>_xlfn.XLOOKUP(tblOrders[[#This Row],[ProductID]], tblProducts[ProductID], tblProducts[CostPrice])</f>
        <v>26900</v>
      </c>
      <c r="N4171">
        <f>tblOrders[[#This Row],[Sales]]-(tblOrders[[#This Row],[CostPrice]]*tblOrders[[#This Row],[Quantity]])</f>
        <v>194246.40000000002</v>
      </c>
      <c r="O4171" t="str">
        <f>TEXT(tblOrders[[#This Row],[Date]],"mmm-yyyy")</f>
        <v>Apr-2025</v>
      </c>
      <c r="P4171" t="str">
        <f>_xlfn.XLOOKUP(tblOrders[[#This Row],[OrderID]], tblReturns[OrderID], tblReturns[Returned])</f>
        <v>No</v>
      </c>
      <c r="Q4171" t="str">
        <f>_xlfn.XLOOKUP(tblOrders[[#This Row],[OrderID]], tblShipping[OrderID], tblShipping[ShipMode])</f>
        <v>Express</v>
      </c>
      <c r="R4171" t="str">
        <f>IFERROR(_xlfn.XLOOKUP(A4170, tblCustomers[CustomerID], tblCustomers[CustomerName]), "Not Found")</f>
        <v>Not Found</v>
      </c>
      <c r="S4171" t="str">
        <f>IF(tblOrders[[#This Row],[Sales]]&gt;1000000,"High Value","Standard")</f>
        <v>Standard</v>
      </c>
      <c r="T4171" t="str">
        <f>_xlfn.XLOOKUP(tblOrders[[#This Row],[ProductID]], tblProducts[ProductID], tblProducts[ProductName])</f>
        <v>Product 61</v>
      </c>
      <c r="U4171">
        <f>_xlfn.XLOOKUP(tblOrders[[#This Row],[SalesRepID]], tblSalesreps[RepID], tblSalesreps[Target])</f>
        <v>19562258</v>
      </c>
    </row>
    <row r="4172" spans="1:21">
      <c r="A4172" t="s">
        <v>4969</v>
      </c>
      <c r="B4172" s="7" t="s">
        <v>463</v>
      </c>
      <c r="C4172" t="s">
        <v>125</v>
      </c>
      <c r="D4172" t="s">
        <v>504</v>
      </c>
      <c r="E4172" t="s">
        <v>69</v>
      </c>
      <c r="F4172" t="s">
        <v>20</v>
      </c>
      <c r="G4172">
        <v>3</v>
      </c>
      <c r="H4172">
        <v>0.05</v>
      </c>
      <c r="I4172" s="2">
        <v>66077.25</v>
      </c>
      <c r="J4172" t="str">
        <f>_xlfn.XLOOKUP(tblOrders[[#This Row],[CustomerID]], tblCustomers[CustomerID], tblCustomers[CustomerName])</f>
        <v>Customer 33</v>
      </c>
      <c r="K4172" t="str">
        <f>_xlfn.XLOOKUP(tblOrders[[#This Row],[CustomerID]], tblCustomers[CustomerID], tblCustomers[Segment])</f>
        <v>Corporate</v>
      </c>
      <c r="L4172" t="str">
        <f>_xlfn.XLOOKUP(tblOrders[[#This Row],[ProductID]], tblProducts[ProductID], tblProducts[Category])</f>
        <v>Office</v>
      </c>
      <c r="M4172">
        <f>_xlfn.XLOOKUP(tblOrders[[#This Row],[ProductID]], tblProducts[ProductID], tblProducts[CostPrice])</f>
        <v>12010</v>
      </c>
      <c r="N4172">
        <f>tblOrders[[#This Row],[Sales]]-(tblOrders[[#This Row],[CostPrice]]*tblOrders[[#This Row],[Quantity]])</f>
        <v>30047.25</v>
      </c>
      <c r="O4172" t="str">
        <f>TEXT(tblOrders[[#This Row],[Date]],"mmm-yyyy")</f>
        <v>May-2025</v>
      </c>
      <c r="P4172" t="str">
        <f>_xlfn.XLOOKUP(tblOrders[[#This Row],[OrderID]], tblReturns[OrderID], tblReturns[Returned])</f>
        <v>No</v>
      </c>
      <c r="Q4172" t="str">
        <f>_xlfn.XLOOKUP(tblOrders[[#This Row],[OrderID]], tblShipping[OrderID], tblShipping[ShipMode])</f>
        <v>Express</v>
      </c>
      <c r="R4172" t="str">
        <f>IFERROR(_xlfn.XLOOKUP(A4171, tblCustomers[CustomerID], tblCustomers[CustomerName]), "Not Found")</f>
        <v>Not Found</v>
      </c>
      <c r="S4172" t="str">
        <f>IF(tblOrders[[#This Row],[Sales]]&gt;1000000,"High Value","Standard")</f>
        <v>Standard</v>
      </c>
      <c r="T4172" t="str">
        <f>_xlfn.XLOOKUP(tblOrders[[#This Row],[ProductID]], tblProducts[ProductID], tblProducts[ProductName])</f>
        <v>Product 15</v>
      </c>
      <c r="U4172">
        <f>_xlfn.XLOOKUP(tblOrders[[#This Row],[SalesRepID]], tblSalesreps[RepID], tblSalesreps[Target])</f>
        <v>19473459</v>
      </c>
    </row>
    <row r="4173" spans="1:21">
      <c r="A4173" t="s">
        <v>4970</v>
      </c>
      <c r="B4173" s="7" t="s">
        <v>1399</v>
      </c>
      <c r="C4173" t="s">
        <v>434</v>
      </c>
      <c r="D4173" t="s">
        <v>44</v>
      </c>
      <c r="E4173" t="s">
        <v>210</v>
      </c>
      <c r="F4173" t="s">
        <v>26</v>
      </c>
      <c r="G4173">
        <v>3</v>
      </c>
      <c r="H4173">
        <v>0.2</v>
      </c>
      <c r="I4173" s="2">
        <v>231259.2</v>
      </c>
      <c r="J4173" t="str">
        <f>_xlfn.XLOOKUP(tblOrders[[#This Row],[CustomerID]], tblCustomers[CustomerID], tblCustomers[CustomerName])</f>
        <v>Customer 29</v>
      </c>
      <c r="K4173" t="str">
        <f>_xlfn.XLOOKUP(tblOrders[[#This Row],[CustomerID]], tblCustomers[CustomerID], tblCustomers[Segment])</f>
        <v>Consumer</v>
      </c>
      <c r="L4173" t="str">
        <f>_xlfn.XLOOKUP(tblOrders[[#This Row],[ProductID]], tblProducts[ProductID], tblProducts[Category])</f>
        <v>Furniture</v>
      </c>
      <c r="M4173">
        <f>_xlfn.XLOOKUP(tblOrders[[#This Row],[ProductID]], tblProducts[ProductID], tblProducts[CostPrice])</f>
        <v>48953</v>
      </c>
      <c r="N4173">
        <f>tblOrders[[#This Row],[Sales]]-(tblOrders[[#This Row],[CostPrice]]*tblOrders[[#This Row],[Quantity]])</f>
        <v>84400.200000000012</v>
      </c>
      <c r="O4173" t="str">
        <f>TEXT(tblOrders[[#This Row],[Date]],"mmm-yyyy")</f>
        <v>Jun-2025</v>
      </c>
      <c r="P4173" t="str">
        <f>_xlfn.XLOOKUP(tblOrders[[#This Row],[OrderID]], tblReturns[OrderID], tblReturns[Returned])</f>
        <v>No</v>
      </c>
      <c r="Q4173" t="str">
        <f>_xlfn.XLOOKUP(tblOrders[[#This Row],[OrderID]], tblShipping[OrderID], tblShipping[ShipMode])</f>
        <v>Express</v>
      </c>
      <c r="R4173" t="str">
        <f>IFERROR(_xlfn.XLOOKUP(A4172, tblCustomers[CustomerID], tblCustomers[CustomerName]), "Not Found")</f>
        <v>Not Found</v>
      </c>
      <c r="S4173" t="str">
        <f>IF(tblOrders[[#This Row],[Sales]]&gt;1000000,"High Value","Standard")</f>
        <v>Standard</v>
      </c>
      <c r="T4173" t="str">
        <f>_xlfn.XLOOKUP(tblOrders[[#This Row],[ProductID]], tblProducts[ProductID], tblProducts[ProductName])</f>
        <v>Product 56</v>
      </c>
      <c r="U4173">
        <f>_xlfn.XLOOKUP(tblOrders[[#This Row],[SalesRepID]], tblSalesreps[RepID], tblSalesreps[Target])</f>
        <v>19336654</v>
      </c>
    </row>
    <row r="4174" spans="1:21">
      <c r="A4174" t="s">
        <v>4971</v>
      </c>
      <c r="B4174" s="7" t="s">
        <v>961</v>
      </c>
      <c r="C4174" t="s">
        <v>658</v>
      </c>
      <c r="D4174" t="s">
        <v>377</v>
      </c>
      <c r="E4174" t="s">
        <v>165</v>
      </c>
      <c r="F4174" t="s">
        <v>51</v>
      </c>
      <c r="G4174">
        <v>1</v>
      </c>
      <c r="H4174">
        <v>0</v>
      </c>
      <c r="I4174" s="2">
        <v>119292</v>
      </c>
      <c r="J4174" t="str">
        <f>_xlfn.XLOOKUP(tblOrders[[#This Row],[CustomerID]], tblCustomers[CustomerID], tblCustomers[CustomerName])</f>
        <v>Customer 178</v>
      </c>
      <c r="K4174" t="str">
        <f>_xlfn.XLOOKUP(tblOrders[[#This Row],[CustomerID]], tblCustomers[CustomerID], tblCustomers[Segment])</f>
        <v>Consumer</v>
      </c>
      <c r="L4174" t="str">
        <f>_xlfn.XLOOKUP(tblOrders[[#This Row],[ProductID]], tblProducts[ProductID], tblProducts[Category])</f>
        <v>Home</v>
      </c>
      <c r="M4174">
        <f>_xlfn.XLOOKUP(tblOrders[[#This Row],[ProductID]], tblProducts[ProductID], tblProducts[CostPrice])</f>
        <v>38053</v>
      </c>
      <c r="N4174">
        <f>tblOrders[[#This Row],[Sales]]-(tblOrders[[#This Row],[CostPrice]]*tblOrders[[#This Row],[Quantity]])</f>
        <v>81239</v>
      </c>
      <c r="O4174" t="str">
        <f>TEXT(tblOrders[[#This Row],[Date]],"mmm-yyyy")</f>
        <v>May-2025</v>
      </c>
      <c r="P4174" t="str">
        <f>_xlfn.XLOOKUP(tblOrders[[#This Row],[OrderID]], tblReturns[OrderID], tblReturns[Returned])</f>
        <v>No</v>
      </c>
      <c r="Q4174" t="str">
        <f>_xlfn.XLOOKUP(tblOrders[[#This Row],[OrderID]], tblShipping[OrderID], tblShipping[ShipMode])</f>
        <v>Standard</v>
      </c>
      <c r="R4174" t="str">
        <f>IFERROR(_xlfn.XLOOKUP(A4173, tblCustomers[CustomerID], tblCustomers[CustomerName]), "Not Found")</f>
        <v>Not Found</v>
      </c>
      <c r="S4174" t="str">
        <f>IF(tblOrders[[#This Row],[Sales]]&gt;1000000,"High Value","Standard")</f>
        <v>Standard</v>
      </c>
      <c r="T4174" t="str">
        <f>_xlfn.XLOOKUP(tblOrders[[#This Row],[ProductID]], tblProducts[ProductID], tblProducts[ProductName])</f>
        <v>Product 82</v>
      </c>
      <c r="U4174">
        <f>_xlfn.XLOOKUP(tblOrders[[#This Row],[SalesRepID]], tblSalesreps[RepID], tblSalesreps[Target])</f>
        <v>16839910</v>
      </c>
    </row>
    <row r="4175" spans="1:21">
      <c r="A4175" t="s">
        <v>4972</v>
      </c>
      <c r="B4175" s="7" t="s">
        <v>1810</v>
      </c>
      <c r="C4175" t="s">
        <v>1806</v>
      </c>
      <c r="D4175" t="s">
        <v>397</v>
      </c>
      <c r="E4175" t="s">
        <v>105</v>
      </c>
      <c r="F4175" t="s">
        <v>20</v>
      </c>
      <c r="G4175">
        <v>7</v>
      </c>
      <c r="H4175">
        <v>0</v>
      </c>
      <c r="I4175" s="2">
        <v>767410</v>
      </c>
      <c r="J4175" t="str">
        <f>_xlfn.XLOOKUP(tblOrders[[#This Row],[CustomerID]], tblCustomers[CustomerID], tblCustomers[CustomerName])</f>
        <v>Customer 9</v>
      </c>
      <c r="K4175" t="str">
        <f>_xlfn.XLOOKUP(tblOrders[[#This Row],[CustomerID]], tblCustomers[CustomerID], tblCustomers[Segment])</f>
        <v>Consumer</v>
      </c>
      <c r="L4175" t="str">
        <f>_xlfn.XLOOKUP(tblOrders[[#This Row],[ProductID]], tblProducts[ProductID], tblProducts[Category])</f>
        <v>Electronics</v>
      </c>
      <c r="M4175">
        <f>_xlfn.XLOOKUP(tblOrders[[#This Row],[ProductID]], tblProducts[ProductID], tblProducts[CostPrice])</f>
        <v>13474</v>
      </c>
      <c r="N4175">
        <f>tblOrders[[#This Row],[Sales]]-(tblOrders[[#This Row],[CostPrice]]*tblOrders[[#This Row],[Quantity]])</f>
        <v>673092</v>
      </c>
      <c r="O4175" t="str">
        <f>TEXT(tblOrders[[#This Row],[Date]],"mmm-yyyy")</f>
        <v>Nov-2025</v>
      </c>
      <c r="P4175" t="str">
        <f>_xlfn.XLOOKUP(tblOrders[[#This Row],[OrderID]], tblReturns[OrderID], tblReturns[Returned])</f>
        <v>No</v>
      </c>
      <c r="Q4175" t="str">
        <f>_xlfn.XLOOKUP(tblOrders[[#This Row],[OrderID]], tblShipping[OrderID], tblShipping[ShipMode])</f>
        <v>Express</v>
      </c>
      <c r="R4175" t="str">
        <f>IFERROR(_xlfn.XLOOKUP(A4174, tblCustomers[CustomerID], tblCustomers[CustomerName]), "Not Found")</f>
        <v>Not Found</v>
      </c>
      <c r="S4175" t="str">
        <f>IF(tblOrders[[#This Row],[Sales]]&gt;1000000,"High Value","Standard")</f>
        <v>Standard</v>
      </c>
      <c r="T4175" t="str">
        <f>_xlfn.XLOOKUP(tblOrders[[#This Row],[ProductID]], tblProducts[ProductID], tblProducts[ProductName])</f>
        <v>Product 27</v>
      </c>
      <c r="U4175">
        <f>_xlfn.XLOOKUP(tblOrders[[#This Row],[SalesRepID]], tblSalesreps[RepID], tblSalesreps[Target])</f>
        <v>8698154</v>
      </c>
    </row>
    <row r="4176" spans="1:21">
      <c r="A4176" t="s">
        <v>4973</v>
      </c>
      <c r="B4176" s="7" t="s">
        <v>246</v>
      </c>
      <c r="C4176" t="s">
        <v>732</v>
      </c>
      <c r="D4176" t="s">
        <v>162</v>
      </c>
      <c r="E4176" t="s">
        <v>79</v>
      </c>
      <c r="F4176" t="s">
        <v>20</v>
      </c>
      <c r="G4176">
        <v>1</v>
      </c>
      <c r="H4176">
        <v>0</v>
      </c>
      <c r="I4176" s="2">
        <v>99545</v>
      </c>
      <c r="J4176" t="str">
        <f>_xlfn.XLOOKUP(tblOrders[[#This Row],[CustomerID]], tblCustomers[CustomerID], tblCustomers[CustomerName])</f>
        <v>Customer 266</v>
      </c>
      <c r="K4176" t="str">
        <f>_xlfn.XLOOKUP(tblOrders[[#This Row],[CustomerID]], tblCustomers[CustomerID], tblCustomers[Segment])</f>
        <v>SME</v>
      </c>
      <c r="L4176" t="str">
        <f>_xlfn.XLOOKUP(tblOrders[[#This Row],[ProductID]], tblProducts[ProductID], tblProducts[Category])</f>
        <v>Furniture</v>
      </c>
      <c r="M4176">
        <f>_xlfn.XLOOKUP(tblOrders[[#This Row],[ProductID]], tblProducts[ProductID], tblProducts[CostPrice])</f>
        <v>62257</v>
      </c>
      <c r="N4176">
        <f>tblOrders[[#This Row],[Sales]]-(tblOrders[[#This Row],[CostPrice]]*tblOrders[[#This Row],[Quantity]])</f>
        <v>37288</v>
      </c>
      <c r="O4176" t="str">
        <f>TEXT(tblOrders[[#This Row],[Date]],"mmm-yyyy")</f>
        <v>Jul-2025</v>
      </c>
      <c r="P4176" t="str">
        <f>_xlfn.XLOOKUP(tblOrders[[#This Row],[OrderID]], tblReturns[OrderID], tblReturns[Returned])</f>
        <v>No</v>
      </c>
      <c r="Q4176" t="str">
        <f>_xlfn.XLOOKUP(tblOrders[[#This Row],[OrderID]], tblShipping[OrderID], tblShipping[ShipMode])</f>
        <v>Express</v>
      </c>
      <c r="R4176" t="str">
        <f>IFERROR(_xlfn.XLOOKUP(A4175, tblCustomers[CustomerID], tblCustomers[CustomerName]), "Not Found")</f>
        <v>Not Found</v>
      </c>
      <c r="S4176" t="str">
        <f>IF(tblOrders[[#This Row],[Sales]]&gt;1000000,"High Value","Standard")</f>
        <v>Standard</v>
      </c>
      <c r="T4176" t="str">
        <f>_xlfn.XLOOKUP(tblOrders[[#This Row],[ProductID]], tblProducts[ProductID], tblProducts[ProductName])</f>
        <v>Product 55</v>
      </c>
      <c r="U4176">
        <f>_xlfn.XLOOKUP(tblOrders[[#This Row],[SalesRepID]], tblSalesreps[RepID], tblSalesreps[Target])</f>
        <v>8592536</v>
      </c>
    </row>
    <row r="4177" spans="1:21">
      <c r="A4177" t="s">
        <v>4974</v>
      </c>
      <c r="B4177" s="7" t="s">
        <v>242</v>
      </c>
      <c r="C4177" t="s">
        <v>208</v>
      </c>
      <c r="D4177" t="s">
        <v>301</v>
      </c>
      <c r="E4177" t="s">
        <v>197</v>
      </c>
      <c r="F4177" t="s">
        <v>51</v>
      </c>
      <c r="G4177">
        <v>4</v>
      </c>
      <c r="H4177">
        <v>0.2</v>
      </c>
      <c r="I4177" s="2">
        <v>42544</v>
      </c>
      <c r="J4177" t="str">
        <f>_xlfn.XLOOKUP(tblOrders[[#This Row],[CustomerID]], tblCustomers[CustomerID], tblCustomers[CustomerName])</f>
        <v>Customer 110</v>
      </c>
      <c r="K4177" t="str">
        <f>_xlfn.XLOOKUP(tblOrders[[#This Row],[CustomerID]], tblCustomers[CustomerID], tblCustomers[Segment])</f>
        <v>Consumer</v>
      </c>
      <c r="L4177" t="str">
        <f>_xlfn.XLOOKUP(tblOrders[[#This Row],[ProductID]], tblProducts[ProductID], tblProducts[Category])</f>
        <v>Office</v>
      </c>
      <c r="M4177">
        <f>_xlfn.XLOOKUP(tblOrders[[#This Row],[ProductID]], tblProducts[ProductID], tblProducts[CostPrice])</f>
        <v>77841</v>
      </c>
      <c r="N4177">
        <f>tblOrders[[#This Row],[Sales]]-(tblOrders[[#This Row],[CostPrice]]*tblOrders[[#This Row],[Quantity]])</f>
        <v>-268820</v>
      </c>
      <c r="O4177" t="str">
        <f>TEXT(tblOrders[[#This Row],[Date]],"mmm-yyyy")</f>
        <v>Apr-2025</v>
      </c>
      <c r="P4177" t="str">
        <f>_xlfn.XLOOKUP(tblOrders[[#This Row],[OrderID]], tblReturns[OrderID], tblReturns[Returned])</f>
        <v>Yes</v>
      </c>
      <c r="Q4177" t="str">
        <f>_xlfn.XLOOKUP(tblOrders[[#This Row],[OrderID]], tblShipping[OrderID], tblShipping[ShipMode])</f>
        <v>Pickup</v>
      </c>
      <c r="R4177" t="str">
        <f>IFERROR(_xlfn.XLOOKUP(A4176, tblCustomers[CustomerID], tblCustomers[CustomerName]), "Not Found")</f>
        <v>Not Found</v>
      </c>
      <c r="S4177" t="str">
        <f>IF(tblOrders[[#This Row],[Sales]]&gt;1000000,"High Value","Standard")</f>
        <v>Standard</v>
      </c>
      <c r="T4177" t="str">
        <f>_xlfn.XLOOKUP(tblOrders[[#This Row],[ProductID]], tblProducts[ProductID], tblProducts[ProductName])</f>
        <v>Product 98</v>
      </c>
      <c r="U4177">
        <f>_xlfn.XLOOKUP(tblOrders[[#This Row],[SalesRepID]], tblSalesreps[RepID], tblSalesreps[Target])</f>
        <v>19562258</v>
      </c>
    </row>
    <row r="4178" spans="1:21">
      <c r="A4178" t="s">
        <v>4975</v>
      </c>
      <c r="B4178" s="7" t="s">
        <v>1100</v>
      </c>
      <c r="C4178" t="s">
        <v>490</v>
      </c>
      <c r="D4178" t="s">
        <v>201</v>
      </c>
      <c r="E4178" t="s">
        <v>50</v>
      </c>
      <c r="F4178" t="s">
        <v>51</v>
      </c>
      <c r="G4178">
        <v>6</v>
      </c>
      <c r="H4178">
        <v>0</v>
      </c>
      <c r="I4178" s="2">
        <v>148320</v>
      </c>
      <c r="J4178" t="str">
        <f>_xlfn.XLOOKUP(tblOrders[[#This Row],[CustomerID]], tblCustomers[CustomerID], tblCustomers[CustomerName])</f>
        <v>Customer 231</v>
      </c>
      <c r="K4178" t="str">
        <f>_xlfn.XLOOKUP(tblOrders[[#This Row],[CustomerID]], tblCustomers[CustomerID], tblCustomers[Segment])</f>
        <v>SME</v>
      </c>
      <c r="L4178" t="str">
        <f>_xlfn.XLOOKUP(tblOrders[[#This Row],[ProductID]], tblProducts[ProductID], tblProducts[Category])</f>
        <v>Furniture</v>
      </c>
      <c r="M4178">
        <f>_xlfn.XLOOKUP(tblOrders[[#This Row],[ProductID]], tblProducts[ProductID], tblProducts[CostPrice])</f>
        <v>22542</v>
      </c>
      <c r="N4178">
        <f>tblOrders[[#This Row],[Sales]]-(tblOrders[[#This Row],[CostPrice]]*tblOrders[[#This Row],[Quantity]])</f>
        <v>13068</v>
      </c>
      <c r="O4178" t="str">
        <f>TEXT(tblOrders[[#This Row],[Date]],"mmm-yyyy")</f>
        <v>Oct-2025</v>
      </c>
      <c r="P4178" t="str">
        <f>_xlfn.XLOOKUP(tblOrders[[#This Row],[OrderID]], tblReturns[OrderID], tblReturns[Returned])</f>
        <v>No</v>
      </c>
      <c r="Q4178" t="str">
        <f>_xlfn.XLOOKUP(tblOrders[[#This Row],[OrderID]], tblShipping[OrderID], tblShipping[ShipMode])</f>
        <v>Express</v>
      </c>
      <c r="R4178" t="str">
        <f>IFERROR(_xlfn.XLOOKUP(A4177, tblCustomers[CustomerID], tblCustomers[CustomerName]), "Not Found")</f>
        <v>Not Found</v>
      </c>
      <c r="S4178" t="str">
        <f>IF(tblOrders[[#This Row],[Sales]]&gt;1000000,"High Value","Standard")</f>
        <v>Standard</v>
      </c>
      <c r="T4178" t="str">
        <f>_xlfn.XLOOKUP(tblOrders[[#This Row],[ProductID]], tblProducts[ProductID], tblProducts[ProductName])</f>
        <v>Product 50</v>
      </c>
      <c r="U4178">
        <f>_xlfn.XLOOKUP(tblOrders[[#This Row],[SalesRepID]], tblSalesreps[RepID], tblSalesreps[Target])</f>
        <v>17350666</v>
      </c>
    </row>
    <row r="4179" spans="1:21">
      <c r="A4179" t="s">
        <v>4976</v>
      </c>
      <c r="B4179" s="7" t="s">
        <v>337</v>
      </c>
      <c r="C4179" t="s">
        <v>841</v>
      </c>
      <c r="D4179" t="s">
        <v>64</v>
      </c>
      <c r="E4179" t="s">
        <v>45</v>
      </c>
      <c r="F4179" t="s">
        <v>20</v>
      </c>
      <c r="G4179">
        <v>2</v>
      </c>
      <c r="H4179">
        <v>0.15</v>
      </c>
      <c r="I4179" s="2">
        <v>191802.5</v>
      </c>
      <c r="J4179" t="str">
        <f>_xlfn.XLOOKUP(tblOrders[[#This Row],[CustomerID]], tblCustomers[CustomerID], tblCustomers[CustomerName])</f>
        <v>Customer 247</v>
      </c>
      <c r="K4179" t="str">
        <f>_xlfn.XLOOKUP(tblOrders[[#This Row],[CustomerID]], tblCustomers[CustomerID], tblCustomers[Segment])</f>
        <v>SME</v>
      </c>
      <c r="L4179" t="str">
        <f>_xlfn.XLOOKUP(tblOrders[[#This Row],[ProductID]], tblProducts[ProductID], tblProducts[Category])</f>
        <v>Office</v>
      </c>
      <c r="M4179">
        <f>_xlfn.XLOOKUP(tblOrders[[#This Row],[ProductID]], tblProducts[ProductID], tblProducts[CostPrice])</f>
        <v>13311</v>
      </c>
      <c r="N4179">
        <f>tblOrders[[#This Row],[Sales]]-(tblOrders[[#This Row],[CostPrice]]*tblOrders[[#This Row],[Quantity]])</f>
        <v>165180.5</v>
      </c>
      <c r="O4179" t="str">
        <f>TEXT(tblOrders[[#This Row],[Date]],"mmm-yyyy")</f>
        <v>May-2025</v>
      </c>
      <c r="P4179" t="str">
        <f>_xlfn.XLOOKUP(tblOrders[[#This Row],[OrderID]], tblReturns[OrderID], tblReturns[Returned])</f>
        <v>No</v>
      </c>
      <c r="Q4179" t="str">
        <f>_xlfn.XLOOKUP(tblOrders[[#This Row],[OrderID]], tblShipping[OrderID], tblShipping[ShipMode])</f>
        <v>Standard</v>
      </c>
      <c r="R4179" t="str">
        <f>IFERROR(_xlfn.XLOOKUP(A4178, tblCustomers[CustomerID], tblCustomers[CustomerName]), "Not Found")</f>
        <v>Not Found</v>
      </c>
      <c r="S4179" t="str">
        <f>IF(tblOrders[[#This Row],[Sales]]&gt;1000000,"High Value","Standard")</f>
        <v>Standard</v>
      </c>
      <c r="T4179" t="str">
        <f>_xlfn.XLOOKUP(tblOrders[[#This Row],[ProductID]], tblProducts[ProductID], tblProducts[ProductName])</f>
        <v>Product 91</v>
      </c>
      <c r="U4179">
        <f>_xlfn.XLOOKUP(tblOrders[[#This Row],[SalesRepID]], tblSalesreps[RepID], tblSalesreps[Target])</f>
        <v>11319839</v>
      </c>
    </row>
    <row r="4180" spans="1:21">
      <c r="A4180" t="s">
        <v>4977</v>
      </c>
      <c r="B4180" s="7" t="s">
        <v>1019</v>
      </c>
      <c r="C4180" t="s">
        <v>669</v>
      </c>
      <c r="D4180" t="s">
        <v>314</v>
      </c>
      <c r="E4180" t="s">
        <v>119</v>
      </c>
      <c r="F4180" t="s">
        <v>20</v>
      </c>
      <c r="G4180">
        <v>9</v>
      </c>
      <c r="H4180">
        <v>0.1</v>
      </c>
      <c r="I4180" s="2">
        <v>948348</v>
      </c>
      <c r="J4180" t="str">
        <f>_xlfn.XLOOKUP(tblOrders[[#This Row],[CustomerID]], tblCustomers[CustomerID], tblCustomers[CustomerName])</f>
        <v>Customer 83</v>
      </c>
      <c r="K4180" t="str">
        <f>_xlfn.XLOOKUP(tblOrders[[#This Row],[CustomerID]], tblCustomers[CustomerID], tblCustomers[Segment])</f>
        <v>Consumer</v>
      </c>
      <c r="L4180" t="str">
        <f>_xlfn.XLOOKUP(tblOrders[[#This Row],[ProductID]], tblProducts[ProductID], tblProducts[Category])</f>
        <v>Furniture</v>
      </c>
      <c r="M4180">
        <f>_xlfn.XLOOKUP(tblOrders[[#This Row],[ProductID]], tblProducts[ProductID], tblProducts[CostPrice])</f>
        <v>10109</v>
      </c>
      <c r="N4180">
        <f>tblOrders[[#This Row],[Sales]]-(tblOrders[[#This Row],[CostPrice]]*tblOrders[[#This Row],[Quantity]])</f>
        <v>857367</v>
      </c>
      <c r="O4180" t="str">
        <f>TEXT(tblOrders[[#This Row],[Date]],"mmm-yyyy")</f>
        <v>Apr-2025</v>
      </c>
      <c r="P4180" t="str">
        <f>_xlfn.XLOOKUP(tblOrders[[#This Row],[OrderID]], tblReturns[OrderID], tblReturns[Returned])</f>
        <v>No</v>
      </c>
      <c r="Q4180" t="str">
        <f>_xlfn.XLOOKUP(tblOrders[[#This Row],[OrderID]], tblShipping[OrderID], tblShipping[ShipMode])</f>
        <v>Pickup</v>
      </c>
      <c r="R4180" t="str">
        <f>IFERROR(_xlfn.XLOOKUP(A4179, tblCustomers[CustomerID], tblCustomers[CustomerName]), "Not Found")</f>
        <v>Not Found</v>
      </c>
      <c r="S4180" t="str">
        <f>IF(tblOrders[[#This Row],[Sales]]&gt;1000000,"High Value","Standard")</f>
        <v>Standard</v>
      </c>
      <c r="T4180" t="str">
        <f>_xlfn.XLOOKUP(tblOrders[[#This Row],[ProductID]], tblProducts[ProductID], tblProducts[ProductName])</f>
        <v>Product 8</v>
      </c>
      <c r="U4180">
        <f>_xlfn.XLOOKUP(tblOrders[[#This Row],[SalesRepID]], tblSalesreps[RepID], tblSalesreps[Target])</f>
        <v>5886694</v>
      </c>
    </row>
    <row r="4181" spans="1:21">
      <c r="A4181" t="s">
        <v>4978</v>
      </c>
      <c r="B4181" s="7" t="s">
        <v>503</v>
      </c>
      <c r="C4181" t="s">
        <v>901</v>
      </c>
      <c r="D4181" t="s">
        <v>78</v>
      </c>
      <c r="E4181" t="s">
        <v>25</v>
      </c>
      <c r="F4181" t="s">
        <v>20</v>
      </c>
      <c r="G4181">
        <v>2</v>
      </c>
      <c r="H4181">
        <v>0.05</v>
      </c>
      <c r="I4181" s="2">
        <v>272792.5</v>
      </c>
      <c r="J4181" t="str">
        <f>_xlfn.XLOOKUP(tblOrders[[#This Row],[CustomerID]], tblCustomers[CustomerID], tblCustomers[CustomerName])</f>
        <v>Customer 130</v>
      </c>
      <c r="K4181" t="str">
        <f>_xlfn.XLOOKUP(tblOrders[[#This Row],[CustomerID]], tblCustomers[CustomerID], tblCustomers[Segment])</f>
        <v>Consumer</v>
      </c>
      <c r="L4181" t="str">
        <f>_xlfn.XLOOKUP(tblOrders[[#This Row],[ProductID]], tblProducts[ProductID], tblProducts[Category])</f>
        <v>Office</v>
      </c>
      <c r="M4181">
        <f>_xlfn.XLOOKUP(tblOrders[[#This Row],[ProductID]], tblProducts[ProductID], tblProducts[CostPrice])</f>
        <v>76942</v>
      </c>
      <c r="N4181">
        <f>tblOrders[[#This Row],[Sales]]-(tblOrders[[#This Row],[CostPrice]]*tblOrders[[#This Row],[Quantity]])</f>
        <v>118908.5</v>
      </c>
      <c r="O4181" t="str">
        <f>TEXT(tblOrders[[#This Row],[Date]],"mmm-yyyy")</f>
        <v>Jan-2025</v>
      </c>
      <c r="P4181" t="str">
        <f>_xlfn.XLOOKUP(tblOrders[[#This Row],[OrderID]], tblReturns[OrderID], tblReturns[Returned])</f>
        <v>No</v>
      </c>
      <c r="Q4181" t="str">
        <f>_xlfn.XLOOKUP(tblOrders[[#This Row],[OrderID]], tblShipping[OrderID], tblShipping[ShipMode])</f>
        <v>Pickup</v>
      </c>
      <c r="R4181" t="str">
        <f>IFERROR(_xlfn.XLOOKUP(A4180, tblCustomers[CustomerID], tblCustomers[CustomerName]), "Not Found")</f>
        <v>Not Found</v>
      </c>
      <c r="S4181" t="str">
        <f>IF(tblOrders[[#This Row],[Sales]]&gt;1000000,"High Value","Standard")</f>
        <v>Standard</v>
      </c>
      <c r="T4181" t="str">
        <f>_xlfn.XLOOKUP(tblOrders[[#This Row],[ProductID]], tblProducts[ProductID], tblProducts[ProductName])</f>
        <v>Product 22</v>
      </c>
      <c r="U4181">
        <f>_xlfn.XLOOKUP(tblOrders[[#This Row],[SalesRepID]], tblSalesreps[RepID], tblSalesreps[Target])</f>
        <v>7094914</v>
      </c>
    </row>
    <row r="4182" spans="1:21">
      <c r="A4182" t="s">
        <v>4979</v>
      </c>
      <c r="B4182" s="7" t="s">
        <v>734</v>
      </c>
      <c r="C4182" t="s">
        <v>2261</v>
      </c>
      <c r="D4182" t="s">
        <v>566</v>
      </c>
      <c r="E4182" t="s">
        <v>25</v>
      </c>
      <c r="F4182" t="s">
        <v>88</v>
      </c>
      <c r="G4182">
        <v>2</v>
      </c>
      <c r="H4182">
        <v>0.2</v>
      </c>
      <c r="I4182" s="2">
        <v>194187.2</v>
      </c>
      <c r="J4182" t="str">
        <f>_xlfn.XLOOKUP(tblOrders[[#This Row],[CustomerID]], tblCustomers[CustomerID], tblCustomers[CustomerName])</f>
        <v>Customer 123</v>
      </c>
      <c r="K4182" t="str">
        <f>_xlfn.XLOOKUP(tblOrders[[#This Row],[CustomerID]], tblCustomers[CustomerID], tblCustomers[Segment])</f>
        <v>Consumer</v>
      </c>
      <c r="L4182" t="str">
        <f>_xlfn.XLOOKUP(tblOrders[[#This Row],[ProductID]], tblProducts[ProductID], tblProducts[Category])</f>
        <v>Electronics</v>
      </c>
      <c r="M4182">
        <f>_xlfn.XLOOKUP(tblOrders[[#This Row],[ProductID]], tblProducts[ProductID], tblProducts[CostPrice])</f>
        <v>26222</v>
      </c>
      <c r="N4182">
        <f>tblOrders[[#This Row],[Sales]]-(tblOrders[[#This Row],[CostPrice]]*tblOrders[[#This Row],[Quantity]])</f>
        <v>141743.20000000001</v>
      </c>
      <c r="O4182" t="str">
        <f>TEXT(tblOrders[[#This Row],[Date]],"mmm-yyyy")</f>
        <v>Apr-2025</v>
      </c>
      <c r="P4182" t="str">
        <f>_xlfn.XLOOKUP(tblOrders[[#This Row],[OrderID]], tblReturns[OrderID], tblReturns[Returned])</f>
        <v>No</v>
      </c>
      <c r="Q4182" t="str">
        <f>_xlfn.XLOOKUP(tblOrders[[#This Row],[OrderID]], tblShipping[OrderID], tblShipping[ShipMode])</f>
        <v>Pickup</v>
      </c>
      <c r="R4182" t="str">
        <f>IFERROR(_xlfn.XLOOKUP(A4181, tblCustomers[CustomerID], tblCustomers[CustomerName]), "Not Found")</f>
        <v>Not Found</v>
      </c>
      <c r="S4182" t="str">
        <f>IF(tblOrders[[#This Row],[Sales]]&gt;1000000,"High Value","Standard")</f>
        <v>Standard</v>
      </c>
      <c r="T4182" t="str">
        <f>_xlfn.XLOOKUP(tblOrders[[#This Row],[ProductID]], tblProducts[ProductID], tblProducts[ProductName])</f>
        <v>Product 87</v>
      </c>
      <c r="U4182">
        <f>_xlfn.XLOOKUP(tblOrders[[#This Row],[SalesRepID]], tblSalesreps[RepID], tblSalesreps[Target])</f>
        <v>7094914</v>
      </c>
    </row>
    <row r="4183" spans="1:21">
      <c r="A4183" t="s">
        <v>4980</v>
      </c>
      <c r="B4183" s="7" t="s">
        <v>313</v>
      </c>
      <c r="C4183" t="s">
        <v>828</v>
      </c>
      <c r="D4183" t="s">
        <v>382</v>
      </c>
      <c r="E4183" t="s">
        <v>74</v>
      </c>
      <c r="F4183" t="s">
        <v>88</v>
      </c>
      <c r="G4183">
        <v>9</v>
      </c>
      <c r="H4183">
        <v>0.15</v>
      </c>
      <c r="I4183" s="2">
        <v>226554.75</v>
      </c>
      <c r="J4183" t="str">
        <f>_xlfn.XLOOKUP(tblOrders[[#This Row],[CustomerID]], tblCustomers[CustomerID], tblCustomers[CustomerName])</f>
        <v>Customer 39</v>
      </c>
      <c r="K4183" t="str">
        <f>_xlfn.XLOOKUP(tblOrders[[#This Row],[CustomerID]], tblCustomers[CustomerID], tblCustomers[Segment])</f>
        <v>Corporate</v>
      </c>
      <c r="L4183" t="str">
        <f>_xlfn.XLOOKUP(tblOrders[[#This Row],[ProductID]], tblProducts[ProductID], tblProducts[Category])</f>
        <v>Office</v>
      </c>
      <c r="M4183">
        <f>_xlfn.XLOOKUP(tblOrders[[#This Row],[ProductID]], tblProducts[ProductID], tblProducts[CostPrice])</f>
        <v>61777</v>
      </c>
      <c r="N4183">
        <f>tblOrders[[#This Row],[Sales]]-(tblOrders[[#This Row],[CostPrice]]*tblOrders[[#This Row],[Quantity]])</f>
        <v>-329438.25</v>
      </c>
      <c r="O4183" t="str">
        <f>TEXT(tblOrders[[#This Row],[Date]],"mmm-yyyy")</f>
        <v>Dec-2025</v>
      </c>
      <c r="P4183" t="str">
        <f>_xlfn.XLOOKUP(tblOrders[[#This Row],[OrderID]], tblReturns[OrderID], tblReturns[Returned])</f>
        <v>No</v>
      </c>
      <c r="Q4183" t="str">
        <f>_xlfn.XLOOKUP(tblOrders[[#This Row],[OrderID]], tblShipping[OrderID], tblShipping[ShipMode])</f>
        <v>Pickup</v>
      </c>
      <c r="R4183" t="str">
        <f>IFERROR(_xlfn.XLOOKUP(A4182, tblCustomers[CustomerID], tblCustomers[CustomerName]), "Not Found")</f>
        <v>Not Found</v>
      </c>
      <c r="S4183" t="str">
        <f>IF(tblOrders[[#This Row],[Sales]]&gt;1000000,"High Value","Standard")</f>
        <v>Standard</v>
      </c>
      <c r="T4183" t="str">
        <f>_xlfn.XLOOKUP(tblOrders[[#This Row],[ProductID]], tblProducts[ProductID], tblProducts[ProductName])</f>
        <v>Product 65</v>
      </c>
      <c r="U4183">
        <f>_xlfn.XLOOKUP(tblOrders[[#This Row],[SalesRepID]], tblSalesreps[RepID], tblSalesreps[Target])</f>
        <v>7254801</v>
      </c>
    </row>
    <row r="4184" spans="1:21">
      <c r="A4184" t="s">
        <v>4981</v>
      </c>
      <c r="B4184" s="7" t="s">
        <v>1340</v>
      </c>
      <c r="C4184" t="s">
        <v>254</v>
      </c>
      <c r="D4184" t="s">
        <v>232</v>
      </c>
      <c r="E4184" t="s">
        <v>119</v>
      </c>
      <c r="F4184" t="s">
        <v>14</v>
      </c>
      <c r="G4184">
        <v>4</v>
      </c>
      <c r="H4184">
        <v>0.05</v>
      </c>
      <c r="I4184" s="2">
        <v>320750.40000000002</v>
      </c>
      <c r="J4184" t="str">
        <f>_xlfn.XLOOKUP(tblOrders[[#This Row],[CustomerID]], tblCustomers[CustomerID], tblCustomers[CustomerName])</f>
        <v>Customer 59</v>
      </c>
      <c r="K4184" t="str">
        <f>_xlfn.XLOOKUP(tblOrders[[#This Row],[CustomerID]], tblCustomers[CustomerID], tblCustomers[Segment])</f>
        <v>SME</v>
      </c>
      <c r="L4184" t="str">
        <f>_xlfn.XLOOKUP(tblOrders[[#This Row],[ProductID]], tblProducts[ProductID], tblProducts[Category])</f>
        <v>Electronics</v>
      </c>
      <c r="M4184">
        <f>_xlfn.XLOOKUP(tblOrders[[#This Row],[ProductID]], tblProducts[ProductID], tblProducts[CostPrice])</f>
        <v>41456</v>
      </c>
      <c r="N4184">
        <f>tblOrders[[#This Row],[Sales]]-(tblOrders[[#This Row],[CostPrice]]*tblOrders[[#This Row],[Quantity]])</f>
        <v>154926.40000000002</v>
      </c>
      <c r="O4184" t="str">
        <f>TEXT(tblOrders[[#This Row],[Date]],"mmm-yyyy")</f>
        <v>Feb-2025</v>
      </c>
      <c r="P4184" t="str">
        <f>_xlfn.XLOOKUP(tblOrders[[#This Row],[OrderID]], tblReturns[OrderID], tblReturns[Returned])</f>
        <v>No</v>
      </c>
      <c r="Q4184" t="str">
        <f>_xlfn.XLOOKUP(tblOrders[[#This Row],[OrderID]], tblShipping[OrderID], tblShipping[ShipMode])</f>
        <v>Standard</v>
      </c>
      <c r="R4184" t="str">
        <f>IFERROR(_xlfn.XLOOKUP(A4183, tblCustomers[CustomerID], tblCustomers[CustomerName]), "Not Found")</f>
        <v>Not Found</v>
      </c>
      <c r="S4184" t="str">
        <f>IF(tblOrders[[#This Row],[Sales]]&gt;1000000,"High Value","Standard")</f>
        <v>Standard</v>
      </c>
      <c r="T4184" t="str">
        <f>_xlfn.XLOOKUP(tblOrders[[#This Row],[ProductID]], tblProducts[ProductID], tblProducts[ProductName])</f>
        <v>Product 86</v>
      </c>
      <c r="U4184">
        <f>_xlfn.XLOOKUP(tblOrders[[#This Row],[SalesRepID]], tblSalesreps[RepID], tblSalesreps[Target])</f>
        <v>5886694</v>
      </c>
    </row>
    <row r="4185" spans="1:21">
      <c r="A4185" t="s">
        <v>4982</v>
      </c>
      <c r="B4185" s="7" t="s">
        <v>283</v>
      </c>
      <c r="C4185" t="s">
        <v>466</v>
      </c>
      <c r="D4185" t="s">
        <v>34</v>
      </c>
      <c r="E4185" t="s">
        <v>105</v>
      </c>
      <c r="F4185" t="s">
        <v>20</v>
      </c>
      <c r="G4185">
        <v>9</v>
      </c>
      <c r="H4185">
        <v>0.1</v>
      </c>
      <c r="I4185" s="2">
        <v>975061.8</v>
      </c>
      <c r="J4185" t="str">
        <f>_xlfn.XLOOKUP(tblOrders[[#This Row],[CustomerID]], tblCustomers[CustomerID], tblCustomers[CustomerName])</f>
        <v>Customer 233</v>
      </c>
      <c r="K4185" t="str">
        <f>_xlfn.XLOOKUP(tblOrders[[#This Row],[CustomerID]], tblCustomers[CustomerID], tblCustomers[Segment])</f>
        <v>SME</v>
      </c>
      <c r="L4185" t="str">
        <f>_xlfn.XLOOKUP(tblOrders[[#This Row],[ProductID]], tblProducts[ProductID], tblProducts[Category])</f>
        <v>Electronics</v>
      </c>
      <c r="M4185">
        <f>_xlfn.XLOOKUP(tblOrders[[#This Row],[ProductID]], tblProducts[ProductID], tblProducts[CostPrice])</f>
        <v>24518</v>
      </c>
      <c r="N4185">
        <f>tblOrders[[#This Row],[Sales]]-(tblOrders[[#This Row],[CostPrice]]*tblOrders[[#This Row],[Quantity]])</f>
        <v>754399.8</v>
      </c>
      <c r="O4185" t="str">
        <f>TEXT(tblOrders[[#This Row],[Date]],"mmm-yyyy")</f>
        <v>Jun-2025</v>
      </c>
      <c r="P4185" t="str">
        <f>_xlfn.XLOOKUP(tblOrders[[#This Row],[OrderID]], tblReturns[OrderID], tblReturns[Returned])</f>
        <v>No</v>
      </c>
      <c r="Q4185" t="str">
        <f>_xlfn.XLOOKUP(tblOrders[[#This Row],[OrderID]], tblShipping[OrderID], tblShipping[ShipMode])</f>
        <v>Standard</v>
      </c>
      <c r="R4185" t="str">
        <f>IFERROR(_xlfn.XLOOKUP(A4184, tblCustomers[CustomerID], tblCustomers[CustomerName]), "Not Found")</f>
        <v>Not Found</v>
      </c>
      <c r="S4185" t="str">
        <f>IF(tblOrders[[#This Row],[Sales]]&gt;1000000,"High Value","Standard")</f>
        <v>Standard</v>
      </c>
      <c r="T4185" t="str">
        <f>_xlfn.XLOOKUP(tblOrders[[#This Row],[ProductID]], tblProducts[ProductID], tblProducts[ProductName])</f>
        <v>Product 90</v>
      </c>
      <c r="U4185">
        <f>_xlfn.XLOOKUP(tblOrders[[#This Row],[SalesRepID]], tblSalesreps[RepID], tblSalesreps[Target])</f>
        <v>8698154</v>
      </c>
    </row>
    <row r="4186" spans="1:21">
      <c r="A4186" t="s">
        <v>4983</v>
      </c>
      <c r="B4186" s="7" t="s">
        <v>923</v>
      </c>
      <c r="C4186" t="s">
        <v>1878</v>
      </c>
      <c r="D4186" t="s">
        <v>141</v>
      </c>
      <c r="E4186" t="s">
        <v>35</v>
      </c>
      <c r="F4186" t="s">
        <v>26</v>
      </c>
      <c r="G4186">
        <v>10</v>
      </c>
      <c r="H4186">
        <v>0.15</v>
      </c>
      <c r="I4186" s="2">
        <v>750176</v>
      </c>
      <c r="J4186" t="str">
        <f>_xlfn.XLOOKUP(tblOrders[[#This Row],[CustomerID]], tblCustomers[CustomerID], tblCustomers[CustomerName])</f>
        <v>Customer 2</v>
      </c>
      <c r="K4186" t="str">
        <f>_xlfn.XLOOKUP(tblOrders[[#This Row],[CustomerID]], tblCustomers[CustomerID], tblCustomers[Segment])</f>
        <v>Consumer</v>
      </c>
      <c r="L4186" t="str">
        <f>_xlfn.XLOOKUP(tblOrders[[#This Row],[ProductID]], tblProducts[ProductID], tblProducts[Category])</f>
        <v>Home</v>
      </c>
      <c r="M4186">
        <f>_xlfn.XLOOKUP(tblOrders[[#This Row],[ProductID]], tblProducts[ProductID], tblProducts[CostPrice])</f>
        <v>32671</v>
      </c>
      <c r="N4186">
        <f>tblOrders[[#This Row],[Sales]]-(tblOrders[[#This Row],[CostPrice]]*tblOrders[[#This Row],[Quantity]])</f>
        <v>423466</v>
      </c>
      <c r="O4186" t="str">
        <f>TEXT(tblOrders[[#This Row],[Date]],"mmm-yyyy")</f>
        <v>Feb-2025</v>
      </c>
      <c r="P4186" t="str">
        <f>_xlfn.XLOOKUP(tblOrders[[#This Row],[OrderID]], tblReturns[OrderID], tblReturns[Returned])</f>
        <v>No</v>
      </c>
      <c r="Q4186" t="str">
        <f>_xlfn.XLOOKUP(tblOrders[[#This Row],[OrderID]], tblShipping[OrderID], tblShipping[ShipMode])</f>
        <v>Standard</v>
      </c>
      <c r="R4186" t="str">
        <f>IFERROR(_xlfn.XLOOKUP(A4185, tblCustomers[CustomerID], tblCustomers[CustomerName]), "Not Found")</f>
        <v>Not Found</v>
      </c>
      <c r="S4186" t="str">
        <f>IF(tblOrders[[#This Row],[Sales]]&gt;1000000,"High Value","Standard")</f>
        <v>Standard</v>
      </c>
      <c r="T4186" t="str">
        <f>_xlfn.XLOOKUP(tblOrders[[#This Row],[ProductID]], tblProducts[ProductID], tblProducts[ProductName])</f>
        <v>Product 80</v>
      </c>
      <c r="U4186">
        <f>_xlfn.XLOOKUP(tblOrders[[#This Row],[SalesRepID]], tblSalesreps[RepID], tblSalesreps[Target])</f>
        <v>19619177</v>
      </c>
    </row>
    <row r="4187" spans="1:21">
      <c r="A4187" t="s">
        <v>4984</v>
      </c>
      <c r="B4187" s="7" t="s">
        <v>686</v>
      </c>
      <c r="C4187" t="s">
        <v>848</v>
      </c>
      <c r="D4187" t="s">
        <v>223</v>
      </c>
      <c r="E4187" t="s">
        <v>87</v>
      </c>
      <c r="F4187" t="s">
        <v>14</v>
      </c>
      <c r="G4187">
        <v>10</v>
      </c>
      <c r="H4187">
        <v>0.2</v>
      </c>
      <c r="I4187" s="2">
        <v>266056</v>
      </c>
      <c r="J4187" t="str">
        <f>_xlfn.XLOOKUP(tblOrders[[#This Row],[CustomerID]], tblCustomers[CustomerID], tblCustomers[CustomerName])</f>
        <v>Customer 218</v>
      </c>
      <c r="K4187" t="str">
        <f>_xlfn.XLOOKUP(tblOrders[[#This Row],[CustomerID]], tblCustomers[CustomerID], tblCustomers[Segment])</f>
        <v>SME</v>
      </c>
      <c r="L4187" t="str">
        <f>_xlfn.XLOOKUP(tblOrders[[#This Row],[ProductID]], tblProducts[ProductID], tblProducts[Category])</f>
        <v>Office</v>
      </c>
      <c r="M4187">
        <f>_xlfn.XLOOKUP(tblOrders[[#This Row],[ProductID]], tblProducts[ProductID], tblProducts[CostPrice])</f>
        <v>66106</v>
      </c>
      <c r="N4187">
        <f>tblOrders[[#This Row],[Sales]]-(tblOrders[[#This Row],[CostPrice]]*tblOrders[[#This Row],[Quantity]])</f>
        <v>-395004</v>
      </c>
      <c r="O4187" t="str">
        <f>TEXT(tblOrders[[#This Row],[Date]],"mmm-yyyy")</f>
        <v>Jul-2025</v>
      </c>
      <c r="P4187" t="str">
        <f>_xlfn.XLOOKUP(tblOrders[[#This Row],[OrderID]], tblReturns[OrderID], tblReturns[Returned])</f>
        <v>No</v>
      </c>
      <c r="Q4187" t="str">
        <f>_xlfn.XLOOKUP(tblOrders[[#This Row],[OrderID]], tblShipping[OrderID], tblShipping[ShipMode])</f>
        <v>Standard</v>
      </c>
      <c r="R4187" t="str">
        <f>IFERROR(_xlfn.XLOOKUP(A4186, tblCustomers[CustomerID], tblCustomers[CustomerName]), "Not Found")</f>
        <v>Not Found</v>
      </c>
      <c r="S4187" t="str">
        <f>IF(tblOrders[[#This Row],[Sales]]&gt;1000000,"High Value","Standard")</f>
        <v>Standard</v>
      </c>
      <c r="T4187" t="str">
        <f>_xlfn.XLOOKUP(tblOrders[[#This Row],[ProductID]], tblProducts[ProductID], tblProducts[ProductName])</f>
        <v>Product 58</v>
      </c>
      <c r="U4187">
        <f>_xlfn.XLOOKUP(tblOrders[[#This Row],[SalesRepID]], tblSalesreps[RepID], tblSalesreps[Target])</f>
        <v>18500989</v>
      </c>
    </row>
    <row r="4188" spans="1:21">
      <c r="A4188" t="s">
        <v>4985</v>
      </c>
      <c r="B4188" s="7" t="s">
        <v>726</v>
      </c>
      <c r="C4188" t="s">
        <v>569</v>
      </c>
      <c r="D4188" t="s">
        <v>255</v>
      </c>
      <c r="E4188" t="s">
        <v>210</v>
      </c>
      <c r="F4188" t="s">
        <v>88</v>
      </c>
      <c r="G4188">
        <v>8</v>
      </c>
      <c r="H4188">
        <v>0</v>
      </c>
      <c r="I4188" s="2">
        <v>82912</v>
      </c>
      <c r="J4188" t="str">
        <f>_xlfn.XLOOKUP(tblOrders[[#This Row],[CustomerID]], tblCustomers[CustomerID], tblCustomers[CustomerName])</f>
        <v>Customer 64</v>
      </c>
      <c r="K4188" t="str">
        <f>_xlfn.XLOOKUP(tblOrders[[#This Row],[CustomerID]], tblCustomers[CustomerID], tblCustomers[Segment])</f>
        <v>Corporate</v>
      </c>
      <c r="L4188" t="str">
        <f>_xlfn.XLOOKUP(tblOrders[[#This Row],[ProductID]], tblProducts[ProductID], tblProducts[Category])</f>
        <v>Electronics</v>
      </c>
      <c r="M4188">
        <f>_xlfn.XLOOKUP(tblOrders[[#This Row],[ProductID]], tblProducts[ProductID], tblProducts[CostPrice])</f>
        <v>58560</v>
      </c>
      <c r="N4188">
        <f>tblOrders[[#This Row],[Sales]]-(tblOrders[[#This Row],[CostPrice]]*tblOrders[[#This Row],[Quantity]])</f>
        <v>-385568</v>
      </c>
      <c r="O4188" t="str">
        <f>TEXT(tblOrders[[#This Row],[Date]],"mmm-yyyy")</f>
        <v>Oct-2025</v>
      </c>
      <c r="P4188" t="str">
        <f>_xlfn.XLOOKUP(tblOrders[[#This Row],[OrderID]], tblReturns[OrderID], tblReturns[Returned])</f>
        <v>No</v>
      </c>
      <c r="Q4188" t="str">
        <f>_xlfn.XLOOKUP(tblOrders[[#This Row],[OrderID]], tblShipping[OrderID], tblShipping[ShipMode])</f>
        <v>Express</v>
      </c>
      <c r="R4188" t="str">
        <f>IFERROR(_xlfn.XLOOKUP(A4187, tblCustomers[CustomerID], tblCustomers[CustomerName]), "Not Found")</f>
        <v>Not Found</v>
      </c>
      <c r="S4188" t="str">
        <f>IF(tblOrders[[#This Row],[Sales]]&gt;1000000,"High Value","Standard")</f>
        <v>Standard</v>
      </c>
      <c r="T4188" t="str">
        <f>_xlfn.XLOOKUP(tblOrders[[#This Row],[ProductID]], tblProducts[ProductID], tblProducts[ProductName])</f>
        <v>Product 79</v>
      </c>
      <c r="U4188">
        <f>_xlfn.XLOOKUP(tblOrders[[#This Row],[SalesRepID]], tblSalesreps[RepID], tblSalesreps[Target])</f>
        <v>19336654</v>
      </c>
    </row>
    <row r="4189" spans="1:21">
      <c r="A4189" t="s">
        <v>4986</v>
      </c>
      <c r="B4189" s="7" t="s">
        <v>734</v>
      </c>
      <c r="C4189" t="s">
        <v>1549</v>
      </c>
      <c r="D4189" t="s">
        <v>145</v>
      </c>
      <c r="E4189" t="s">
        <v>210</v>
      </c>
      <c r="F4189" t="s">
        <v>14</v>
      </c>
      <c r="G4189">
        <v>5</v>
      </c>
      <c r="H4189">
        <v>0.15</v>
      </c>
      <c r="I4189" s="2">
        <v>515032</v>
      </c>
      <c r="J4189" t="str">
        <f>_xlfn.XLOOKUP(tblOrders[[#This Row],[CustomerID]], tblCustomers[CustomerID], tblCustomers[CustomerName])</f>
        <v>Customer 230</v>
      </c>
      <c r="K4189" t="str">
        <f>_xlfn.XLOOKUP(tblOrders[[#This Row],[CustomerID]], tblCustomers[CustomerID], tblCustomers[Segment])</f>
        <v>Corporate</v>
      </c>
      <c r="L4189" t="str">
        <f>_xlfn.XLOOKUP(tblOrders[[#This Row],[ProductID]], tblProducts[ProductID], tblProducts[Category])</f>
        <v>Furniture</v>
      </c>
      <c r="M4189">
        <f>_xlfn.XLOOKUP(tblOrders[[#This Row],[ProductID]], tblProducts[ProductID], tblProducts[CostPrice])</f>
        <v>55764</v>
      </c>
      <c r="N4189">
        <f>tblOrders[[#This Row],[Sales]]-(tblOrders[[#This Row],[CostPrice]]*tblOrders[[#This Row],[Quantity]])</f>
        <v>236212</v>
      </c>
      <c r="O4189" t="str">
        <f>TEXT(tblOrders[[#This Row],[Date]],"mmm-yyyy")</f>
        <v>Apr-2025</v>
      </c>
      <c r="P4189" t="str">
        <f>_xlfn.XLOOKUP(tblOrders[[#This Row],[OrderID]], tblReturns[OrderID], tblReturns[Returned])</f>
        <v>No</v>
      </c>
      <c r="Q4189" t="str">
        <f>_xlfn.XLOOKUP(tblOrders[[#This Row],[OrderID]], tblShipping[OrderID], tblShipping[ShipMode])</f>
        <v>Standard</v>
      </c>
      <c r="R4189" t="str">
        <f>IFERROR(_xlfn.XLOOKUP(A4188, tblCustomers[CustomerID], tblCustomers[CustomerName]), "Not Found")</f>
        <v>Not Found</v>
      </c>
      <c r="S4189" t="str">
        <f>IF(tblOrders[[#This Row],[Sales]]&gt;1000000,"High Value","Standard")</f>
        <v>Standard</v>
      </c>
      <c r="T4189" t="str">
        <f>_xlfn.XLOOKUP(tblOrders[[#This Row],[ProductID]], tblProducts[ProductID], tblProducts[ProductName])</f>
        <v>Product 89</v>
      </c>
      <c r="U4189">
        <f>_xlfn.XLOOKUP(tblOrders[[#This Row],[SalesRepID]], tblSalesreps[RepID], tblSalesreps[Target])</f>
        <v>19336654</v>
      </c>
    </row>
    <row r="4190" spans="1:21">
      <c r="A4190" t="s">
        <v>4987</v>
      </c>
      <c r="B4190" s="7" t="s">
        <v>480</v>
      </c>
      <c r="C4190" t="s">
        <v>487</v>
      </c>
      <c r="D4190" t="s">
        <v>349</v>
      </c>
      <c r="E4190" t="s">
        <v>19</v>
      </c>
      <c r="F4190" t="s">
        <v>88</v>
      </c>
      <c r="G4190">
        <v>2</v>
      </c>
      <c r="H4190">
        <v>0.1</v>
      </c>
      <c r="I4190" s="2">
        <v>179960.4</v>
      </c>
      <c r="J4190" t="str">
        <f>_xlfn.XLOOKUP(tblOrders[[#This Row],[CustomerID]], tblCustomers[CustomerID], tblCustomers[CustomerName])</f>
        <v>Customer 297</v>
      </c>
      <c r="K4190" t="str">
        <f>_xlfn.XLOOKUP(tblOrders[[#This Row],[CustomerID]], tblCustomers[CustomerID], tblCustomers[Segment])</f>
        <v>Corporate</v>
      </c>
      <c r="L4190" t="str">
        <f>_xlfn.XLOOKUP(tblOrders[[#This Row],[ProductID]], tblProducts[ProductID], tblProducts[Category])</f>
        <v>Office</v>
      </c>
      <c r="M4190">
        <f>_xlfn.XLOOKUP(tblOrders[[#This Row],[ProductID]], tblProducts[ProductID], tblProducts[CostPrice])</f>
        <v>26900</v>
      </c>
      <c r="N4190">
        <f>tblOrders[[#This Row],[Sales]]-(tblOrders[[#This Row],[CostPrice]]*tblOrders[[#This Row],[Quantity]])</f>
        <v>126160.4</v>
      </c>
      <c r="O4190" t="str">
        <f>TEXT(tblOrders[[#This Row],[Date]],"mmm-yyyy")</f>
        <v>May-2025</v>
      </c>
      <c r="P4190" t="str">
        <f>_xlfn.XLOOKUP(tblOrders[[#This Row],[OrderID]], tblReturns[OrderID], tblReturns[Returned])</f>
        <v>No</v>
      </c>
      <c r="Q4190" t="str">
        <f>_xlfn.XLOOKUP(tblOrders[[#This Row],[OrderID]], tblShipping[OrderID], tblShipping[ShipMode])</f>
        <v>Standard</v>
      </c>
      <c r="R4190" t="str">
        <f>IFERROR(_xlfn.XLOOKUP(A4189, tblCustomers[CustomerID], tblCustomers[CustomerName]), "Not Found")</f>
        <v>Not Found</v>
      </c>
      <c r="S4190" t="str">
        <f>IF(tblOrders[[#This Row],[Sales]]&gt;1000000,"High Value","Standard")</f>
        <v>Standard</v>
      </c>
      <c r="T4190" t="str">
        <f>_xlfn.XLOOKUP(tblOrders[[#This Row],[ProductID]], tblProducts[ProductID], tblProducts[ProductName])</f>
        <v>Product 61</v>
      </c>
      <c r="U4190">
        <f>_xlfn.XLOOKUP(tblOrders[[#This Row],[SalesRepID]], tblSalesreps[RepID], tblSalesreps[Target])</f>
        <v>11347243</v>
      </c>
    </row>
    <row r="4191" spans="1:21">
      <c r="A4191" t="s">
        <v>4988</v>
      </c>
      <c r="B4191" s="7" t="s">
        <v>531</v>
      </c>
      <c r="C4191" t="s">
        <v>1000</v>
      </c>
      <c r="D4191" t="s">
        <v>12</v>
      </c>
      <c r="E4191" t="s">
        <v>186</v>
      </c>
      <c r="F4191" t="s">
        <v>51</v>
      </c>
      <c r="G4191">
        <v>8</v>
      </c>
      <c r="H4191">
        <v>0.1</v>
      </c>
      <c r="I4191" s="2">
        <v>204969.60000000001</v>
      </c>
      <c r="J4191" t="str">
        <f>_xlfn.XLOOKUP(tblOrders[[#This Row],[CustomerID]], tblCustomers[CustomerID], tblCustomers[CustomerName])</f>
        <v>Customer 160</v>
      </c>
      <c r="K4191" t="str">
        <f>_xlfn.XLOOKUP(tblOrders[[#This Row],[CustomerID]], tblCustomers[CustomerID], tblCustomers[Segment])</f>
        <v>Corporate</v>
      </c>
      <c r="L4191" t="str">
        <f>_xlfn.XLOOKUP(tblOrders[[#This Row],[ProductID]], tblProducts[ProductID], tblProducts[Category])</f>
        <v>Furniture</v>
      </c>
      <c r="M4191">
        <f>_xlfn.XLOOKUP(tblOrders[[#This Row],[ProductID]], tblProducts[ProductID], tblProducts[CostPrice])</f>
        <v>72369</v>
      </c>
      <c r="N4191">
        <f>tblOrders[[#This Row],[Sales]]-(tblOrders[[#This Row],[CostPrice]]*tblOrders[[#This Row],[Quantity]])</f>
        <v>-373982.4</v>
      </c>
      <c r="O4191" t="str">
        <f>TEXT(tblOrders[[#This Row],[Date]],"mmm-yyyy")</f>
        <v>Jun-2025</v>
      </c>
      <c r="P4191" t="str">
        <f>_xlfn.XLOOKUP(tblOrders[[#This Row],[OrderID]], tblReturns[OrderID], tblReturns[Returned])</f>
        <v>Yes</v>
      </c>
      <c r="Q4191" t="str">
        <f>_xlfn.XLOOKUP(tblOrders[[#This Row],[OrderID]], tblShipping[OrderID], tblShipping[ShipMode])</f>
        <v>Express</v>
      </c>
      <c r="R4191" t="str">
        <f>IFERROR(_xlfn.XLOOKUP(A4190, tblCustomers[CustomerID], tblCustomers[CustomerName]), "Not Found")</f>
        <v>Not Found</v>
      </c>
      <c r="S4191" t="str">
        <f>IF(tblOrders[[#This Row],[Sales]]&gt;1000000,"High Value","Standard")</f>
        <v>Standard</v>
      </c>
      <c r="T4191" t="str">
        <f>_xlfn.XLOOKUP(tblOrders[[#This Row],[ProductID]], tblProducts[ProductID], tblProducts[ProductName])</f>
        <v>Product 19</v>
      </c>
      <c r="U4191">
        <f>_xlfn.XLOOKUP(tblOrders[[#This Row],[SalesRepID]], tblSalesreps[RepID], tblSalesreps[Target])</f>
        <v>15141830</v>
      </c>
    </row>
    <row r="4192" spans="1:21">
      <c r="A4192" t="s">
        <v>4989</v>
      </c>
      <c r="B4192" s="7" t="s">
        <v>257</v>
      </c>
      <c r="C4192" t="s">
        <v>593</v>
      </c>
      <c r="D4192" t="s">
        <v>1093</v>
      </c>
      <c r="E4192" t="s">
        <v>25</v>
      </c>
      <c r="F4192" t="s">
        <v>88</v>
      </c>
      <c r="G4192">
        <v>7</v>
      </c>
      <c r="H4192">
        <v>0.05</v>
      </c>
      <c r="I4192" s="2">
        <v>652797.25</v>
      </c>
      <c r="J4192" t="str">
        <f>_xlfn.XLOOKUP(tblOrders[[#This Row],[CustomerID]], tblCustomers[CustomerID], tblCustomers[CustomerName])</f>
        <v>Customer 120</v>
      </c>
      <c r="K4192" t="str">
        <f>_xlfn.XLOOKUP(tblOrders[[#This Row],[CustomerID]], tblCustomers[CustomerID], tblCustomers[Segment])</f>
        <v>SME</v>
      </c>
      <c r="L4192" t="str">
        <f>_xlfn.XLOOKUP(tblOrders[[#This Row],[ProductID]], tblProducts[ProductID], tblProducts[Category])</f>
        <v>Office</v>
      </c>
      <c r="M4192">
        <f>_xlfn.XLOOKUP(tblOrders[[#This Row],[ProductID]], tblProducts[ProductID], tblProducts[CostPrice])</f>
        <v>9813</v>
      </c>
      <c r="N4192">
        <f>tblOrders[[#This Row],[Sales]]-(tblOrders[[#This Row],[CostPrice]]*tblOrders[[#This Row],[Quantity]])</f>
        <v>584106.25</v>
      </c>
      <c r="O4192" t="str">
        <f>TEXT(tblOrders[[#This Row],[Date]],"mmm-yyyy")</f>
        <v>Jul-2025</v>
      </c>
      <c r="P4192" t="str">
        <f>_xlfn.XLOOKUP(tblOrders[[#This Row],[OrderID]], tblReturns[OrderID], tblReturns[Returned])</f>
        <v>No</v>
      </c>
      <c r="Q4192" t="str">
        <f>_xlfn.XLOOKUP(tblOrders[[#This Row],[OrderID]], tblShipping[OrderID], tblShipping[ShipMode])</f>
        <v>Express</v>
      </c>
      <c r="R4192" t="str">
        <f>IFERROR(_xlfn.XLOOKUP(A4191, tblCustomers[CustomerID], tblCustomers[CustomerName]), "Not Found")</f>
        <v>Not Found</v>
      </c>
      <c r="S4192" t="str">
        <f>IF(tblOrders[[#This Row],[Sales]]&gt;1000000,"High Value","Standard")</f>
        <v>Standard</v>
      </c>
      <c r="T4192" t="str">
        <f>_xlfn.XLOOKUP(tblOrders[[#This Row],[ProductID]], tblProducts[ProductID], tblProducts[ProductName])</f>
        <v>Product 77</v>
      </c>
      <c r="U4192">
        <f>_xlfn.XLOOKUP(tblOrders[[#This Row],[SalesRepID]], tblSalesreps[RepID], tblSalesreps[Target])</f>
        <v>7094914</v>
      </c>
    </row>
    <row r="4193" spans="1:21">
      <c r="A4193" t="s">
        <v>4990</v>
      </c>
      <c r="B4193" s="7" t="s">
        <v>357</v>
      </c>
      <c r="C4193" t="s">
        <v>481</v>
      </c>
      <c r="D4193" t="s">
        <v>382</v>
      </c>
      <c r="E4193" t="s">
        <v>74</v>
      </c>
      <c r="F4193" t="s">
        <v>26</v>
      </c>
      <c r="G4193">
        <v>1</v>
      </c>
      <c r="H4193">
        <v>0</v>
      </c>
      <c r="I4193" s="2">
        <v>77192</v>
      </c>
      <c r="J4193" t="str">
        <f>_xlfn.XLOOKUP(tblOrders[[#This Row],[CustomerID]], tblCustomers[CustomerID], tblCustomers[CustomerName])</f>
        <v>Customer 166</v>
      </c>
      <c r="K4193" t="str">
        <f>_xlfn.XLOOKUP(tblOrders[[#This Row],[CustomerID]], tblCustomers[CustomerID], tblCustomers[Segment])</f>
        <v>SME</v>
      </c>
      <c r="L4193" t="str">
        <f>_xlfn.XLOOKUP(tblOrders[[#This Row],[ProductID]], tblProducts[ProductID], tblProducts[Category])</f>
        <v>Office</v>
      </c>
      <c r="M4193">
        <f>_xlfn.XLOOKUP(tblOrders[[#This Row],[ProductID]], tblProducts[ProductID], tblProducts[CostPrice])</f>
        <v>61777</v>
      </c>
      <c r="N4193">
        <f>tblOrders[[#This Row],[Sales]]-(tblOrders[[#This Row],[CostPrice]]*tblOrders[[#This Row],[Quantity]])</f>
        <v>15415</v>
      </c>
      <c r="O4193" t="str">
        <f>TEXT(tblOrders[[#This Row],[Date]],"mmm-yyyy")</f>
        <v>Dec-2025</v>
      </c>
      <c r="P4193" t="str">
        <f>_xlfn.XLOOKUP(tblOrders[[#This Row],[OrderID]], tblReturns[OrderID], tblReturns[Returned])</f>
        <v>No</v>
      </c>
      <c r="Q4193" t="str">
        <f>_xlfn.XLOOKUP(tblOrders[[#This Row],[OrderID]], tblShipping[OrderID], tblShipping[ShipMode])</f>
        <v>Express</v>
      </c>
      <c r="R4193" t="str">
        <f>IFERROR(_xlfn.XLOOKUP(A4192, tblCustomers[CustomerID], tblCustomers[CustomerName]), "Not Found")</f>
        <v>Not Found</v>
      </c>
      <c r="S4193" t="str">
        <f>IF(tblOrders[[#This Row],[Sales]]&gt;1000000,"High Value","Standard")</f>
        <v>Standard</v>
      </c>
      <c r="T4193" t="str">
        <f>_xlfn.XLOOKUP(tblOrders[[#This Row],[ProductID]], tblProducts[ProductID], tblProducts[ProductName])</f>
        <v>Product 65</v>
      </c>
      <c r="U4193">
        <f>_xlfn.XLOOKUP(tblOrders[[#This Row],[SalesRepID]], tblSalesreps[RepID], tblSalesreps[Target])</f>
        <v>7254801</v>
      </c>
    </row>
    <row r="4194" spans="1:21">
      <c r="A4194" t="s">
        <v>4991</v>
      </c>
      <c r="B4194" s="7" t="s">
        <v>869</v>
      </c>
      <c r="C4194" t="s">
        <v>632</v>
      </c>
      <c r="D4194" t="s">
        <v>24</v>
      </c>
      <c r="E4194" t="s">
        <v>202</v>
      </c>
      <c r="F4194" t="s">
        <v>51</v>
      </c>
      <c r="G4194">
        <v>5</v>
      </c>
      <c r="H4194">
        <v>0.1</v>
      </c>
      <c r="I4194" s="2">
        <v>651721.5</v>
      </c>
      <c r="J4194" t="str">
        <f>_xlfn.XLOOKUP(tblOrders[[#This Row],[CustomerID]], tblCustomers[CustomerID], tblCustomers[CustomerName])</f>
        <v>Customer 290</v>
      </c>
      <c r="K4194" t="str">
        <f>_xlfn.XLOOKUP(tblOrders[[#This Row],[CustomerID]], tblCustomers[CustomerID], tblCustomers[Segment])</f>
        <v>Consumer</v>
      </c>
      <c r="L4194" t="str">
        <f>_xlfn.XLOOKUP(tblOrders[[#This Row],[ProductID]], tblProducts[ProductID], tblProducts[Category])</f>
        <v>Home</v>
      </c>
      <c r="M4194">
        <f>_xlfn.XLOOKUP(tblOrders[[#This Row],[ProductID]], tblProducts[ProductID], tblProducts[CostPrice])</f>
        <v>57647</v>
      </c>
      <c r="N4194">
        <f>tblOrders[[#This Row],[Sales]]-(tblOrders[[#This Row],[CostPrice]]*tblOrders[[#This Row],[Quantity]])</f>
        <v>363486.5</v>
      </c>
      <c r="O4194" t="str">
        <f>TEXT(tblOrders[[#This Row],[Date]],"mmm-yyyy")</f>
        <v>Nov-2025</v>
      </c>
      <c r="P4194" t="str">
        <f>_xlfn.XLOOKUP(tblOrders[[#This Row],[OrderID]], tblReturns[OrderID], tblReturns[Returned])</f>
        <v>No</v>
      </c>
      <c r="Q4194" t="str">
        <f>_xlfn.XLOOKUP(tblOrders[[#This Row],[OrderID]], tblShipping[OrderID], tblShipping[ShipMode])</f>
        <v>Standard</v>
      </c>
      <c r="R4194" t="str">
        <f>IFERROR(_xlfn.XLOOKUP(A4193, tblCustomers[CustomerID], tblCustomers[CustomerName]), "Not Found")</f>
        <v>Not Found</v>
      </c>
      <c r="S4194" t="str">
        <f>IF(tblOrders[[#This Row],[Sales]]&gt;1000000,"High Value","Standard")</f>
        <v>Standard</v>
      </c>
      <c r="T4194" t="str">
        <f>_xlfn.XLOOKUP(tblOrders[[#This Row],[ProductID]], tblProducts[ProductID], tblProducts[ProductName])</f>
        <v>Product 2</v>
      </c>
      <c r="U4194">
        <f>_xlfn.XLOOKUP(tblOrders[[#This Row],[SalesRepID]], tblSalesreps[RepID], tblSalesreps[Target])</f>
        <v>10652665</v>
      </c>
    </row>
    <row r="4195" spans="1:21">
      <c r="A4195" t="s">
        <v>4992</v>
      </c>
      <c r="B4195" s="7" t="s">
        <v>775</v>
      </c>
      <c r="C4195" t="s">
        <v>793</v>
      </c>
      <c r="D4195" t="s">
        <v>349</v>
      </c>
      <c r="E4195" t="s">
        <v>35</v>
      </c>
      <c r="F4195" t="s">
        <v>26</v>
      </c>
      <c r="G4195">
        <v>4</v>
      </c>
      <c r="H4195">
        <v>0.2</v>
      </c>
      <c r="I4195" s="2">
        <v>276806.40000000002</v>
      </c>
      <c r="J4195" t="str">
        <f>_xlfn.XLOOKUP(tblOrders[[#This Row],[CustomerID]], tblCustomers[CustomerID], tblCustomers[CustomerName])</f>
        <v>Customer 42</v>
      </c>
      <c r="K4195" t="str">
        <f>_xlfn.XLOOKUP(tblOrders[[#This Row],[CustomerID]], tblCustomers[CustomerID], tblCustomers[Segment])</f>
        <v>Corporate</v>
      </c>
      <c r="L4195" t="str">
        <f>_xlfn.XLOOKUP(tblOrders[[#This Row],[ProductID]], tblProducts[ProductID], tblProducts[Category])</f>
        <v>Office</v>
      </c>
      <c r="M4195">
        <f>_xlfn.XLOOKUP(tblOrders[[#This Row],[ProductID]], tblProducts[ProductID], tblProducts[CostPrice])</f>
        <v>26900</v>
      </c>
      <c r="N4195">
        <f>tblOrders[[#This Row],[Sales]]-(tblOrders[[#This Row],[CostPrice]]*tblOrders[[#This Row],[Quantity]])</f>
        <v>169206.40000000002</v>
      </c>
      <c r="O4195" t="str">
        <f>TEXT(tblOrders[[#This Row],[Date]],"mmm-yyyy")</f>
        <v>Apr-2025</v>
      </c>
      <c r="P4195" t="str">
        <f>_xlfn.XLOOKUP(tblOrders[[#This Row],[OrderID]], tblReturns[OrderID], tblReturns[Returned])</f>
        <v>No</v>
      </c>
      <c r="Q4195" t="str">
        <f>_xlfn.XLOOKUP(tblOrders[[#This Row],[OrderID]], tblShipping[OrderID], tblShipping[ShipMode])</f>
        <v>Pickup</v>
      </c>
      <c r="R4195" t="str">
        <f>IFERROR(_xlfn.XLOOKUP(A4194, tblCustomers[CustomerID], tblCustomers[CustomerName]), "Not Found")</f>
        <v>Not Found</v>
      </c>
      <c r="S4195" t="str">
        <f>IF(tblOrders[[#This Row],[Sales]]&gt;1000000,"High Value","Standard")</f>
        <v>Standard</v>
      </c>
      <c r="T4195" t="str">
        <f>_xlfn.XLOOKUP(tblOrders[[#This Row],[ProductID]], tblProducts[ProductID], tblProducts[ProductName])</f>
        <v>Product 61</v>
      </c>
      <c r="U4195">
        <f>_xlfn.XLOOKUP(tblOrders[[#This Row],[SalesRepID]], tblSalesreps[RepID], tblSalesreps[Target])</f>
        <v>19619177</v>
      </c>
    </row>
    <row r="4196" spans="1:21">
      <c r="A4196" t="s">
        <v>4993</v>
      </c>
      <c r="B4196" s="7" t="s">
        <v>313</v>
      </c>
      <c r="C4196" t="s">
        <v>447</v>
      </c>
      <c r="D4196" t="s">
        <v>387</v>
      </c>
      <c r="E4196" t="s">
        <v>45</v>
      </c>
      <c r="F4196" t="s">
        <v>14</v>
      </c>
      <c r="G4196">
        <v>3</v>
      </c>
      <c r="H4196">
        <v>0.2</v>
      </c>
      <c r="I4196" s="2">
        <v>246547.20000000001</v>
      </c>
      <c r="J4196" t="str">
        <f>_xlfn.XLOOKUP(tblOrders[[#This Row],[CustomerID]], tblCustomers[CustomerID], tblCustomers[CustomerName])</f>
        <v>Customer 203</v>
      </c>
      <c r="K4196" t="str">
        <f>_xlfn.XLOOKUP(tblOrders[[#This Row],[CustomerID]], tblCustomers[CustomerID], tblCustomers[Segment])</f>
        <v>Consumer</v>
      </c>
      <c r="L4196" t="str">
        <f>_xlfn.XLOOKUP(tblOrders[[#This Row],[ProductID]], tblProducts[ProductID], tblProducts[Category])</f>
        <v>Furniture</v>
      </c>
      <c r="M4196">
        <f>_xlfn.XLOOKUP(tblOrders[[#This Row],[ProductID]], tblProducts[ProductID], tblProducts[CostPrice])</f>
        <v>37464</v>
      </c>
      <c r="N4196">
        <f>tblOrders[[#This Row],[Sales]]-(tblOrders[[#This Row],[CostPrice]]*tblOrders[[#This Row],[Quantity]])</f>
        <v>134155.20000000001</v>
      </c>
      <c r="O4196" t="str">
        <f>TEXT(tblOrders[[#This Row],[Date]],"mmm-yyyy")</f>
        <v>Dec-2025</v>
      </c>
      <c r="P4196" t="str">
        <f>_xlfn.XLOOKUP(tblOrders[[#This Row],[OrderID]], tblReturns[OrderID], tblReturns[Returned])</f>
        <v>No</v>
      </c>
      <c r="Q4196" t="str">
        <f>_xlfn.XLOOKUP(tblOrders[[#This Row],[OrderID]], tblShipping[OrderID], tblShipping[ShipMode])</f>
        <v>Pickup</v>
      </c>
      <c r="R4196" t="str">
        <f>IFERROR(_xlfn.XLOOKUP(A4195, tblCustomers[CustomerID], tblCustomers[CustomerName]), "Not Found")</f>
        <v>Not Found</v>
      </c>
      <c r="S4196" t="str">
        <f>IF(tblOrders[[#This Row],[Sales]]&gt;1000000,"High Value","Standard")</f>
        <v>Standard</v>
      </c>
      <c r="T4196" t="str">
        <f>_xlfn.XLOOKUP(tblOrders[[#This Row],[ProductID]], tblProducts[ProductID], tblProducts[ProductName])</f>
        <v>Product 63</v>
      </c>
      <c r="U4196">
        <f>_xlfn.XLOOKUP(tblOrders[[#This Row],[SalesRepID]], tblSalesreps[RepID], tblSalesreps[Target])</f>
        <v>11319839</v>
      </c>
    </row>
    <row r="4197" spans="1:21">
      <c r="A4197" t="s">
        <v>4994</v>
      </c>
      <c r="B4197" s="7" t="s">
        <v>1162</v>
      </c>
      <c r="C4197" t="s">
        <v>626</v>
      </c>
      <c r="D4197" t="s">
        <v>372</v>
      </c>
      <c r="E4197" t="s">
        <v>87</v>
      </c>
      <c r="F4197" t="s">
        <v>26</v>
      </c>
      <c r="G4197">
        <v>1</v>
      </c>
      <c r="H4197">
        <v>0.2</v>
      </c>
      <c r="I4197" s="2">
        <v>118012.8</v>
      </c>
      <c r="J4197" t="str">
        <f>_xlfn.XLOOKUP(tblOrders[[#This Row],[CustomerID]], tblCustomers[CustomerID], tblCustomers[CustomerName])</f>
        <v>Customer 158</v>
      </c>
      <c r="K4197" t="str">
        <f>_xlfn.XLOOKUP(tblOrders[[#This Row],[CustomerID]], tblCustomers[CustomerID], tblCustomers[Segment])</f>
        <v>SME</v>
      </c>
      <c r="L4197" t="str">
        <f>_xlfn.XLOOKUP(tblOrders[[#This Row],[ProductID]], tblProducts[ProductID], tblProducts[Category])</f>
        <v>Office</v>
      </c>
      <c r="M4197">
        <f>_xlfn.XLOOKUP(tblOrders[[#This Row],[ProductID]], tblProducts[ProductID], tblProducts[CostPrice])</f>
        <v>18283</v>
      </c>
      <c r="N4197">
        <f>tblOrders[[#This Row],[Sales]]-(tblOrders[[#This Row],[CostPrice]]*tblOrders[[#This Row],[Quantity]])</f>
        <v>99729.8</v>
      </c>
      <c r="O4197" t="str">
        <f>TEXT(tblOrders[[#This Row],[Date]],"mmm-yyyy")</f>
        <v>Apr-2025</v>
      </c>
      <c r="P4197" t="str">
        <f>_xlfn.XLOOKUP(tblOrders[[#This Row],[OrderID]], tblReturns[OrderID], tblReturns[Returned])</f>
        <v>No</v>
      </c>
      <c r="Q4197" t="str">
        <f>_xlfn.XLOOKUP(tblOrders[[#This Row],[OrderID]], tblShipping[OrderID], tblShipping[ShipMode])</f>
        <v>Standard</v>
      </c>
      <c r="R4197" t="str">
        <f>IFERROR(_xlfn.XLOOKUP(A4196, tblCustomers[CustomerID], tblCustomers[CustomerName]), "Not Found")</f>
        <v>Not Found</v>
      </c>
      <c r="S4197" t="str">
        <f>IF(tblOrders[[#This Row],[Sales]]&gt;1000000,"High Value","Standard")</f>
        <v>Standard</v>
      </c>
      <c r="T4197" t="str">
        <f>_xlfn.XLOOKUP(tblOrders[[#This Row],[ProductID]], tblProducts[ProductID], tblProducts[ProductName])</f>
        <v>Product 57</v>
      </c>
      <c r="U4197">
        <f>_xlfn.XLOOKUP(tblOrders[[#This Row],[SalesRepID]], tblSalesreps[RepID], tblSalesreps[Target])</f>
        <v>18500989</v>
      </c>
    </row>
    <row r="4198" spans="1:21">
      <c r="A4198" t="s">
        <v>4995</v>
      </c>
      <c r="B4198" s="7" t="s">
        <v>520</v>
      </c>
      <c r="C4198" t="s">
        <v>33</v>
      </c>
      <c r="D4198" t="s">
        <v>68</v>
      </c>
      <c r="E4198" t="s">
        <v>35</v>
      </c>
      <c r="F4198" t="s">
        <v>26</v>
      </c>
      <c r="G4198">
        <v>2</v>
      </c>
      <c r="H4198">
        <v>0</v>
      </c>
      <c r="I4198" s="2">
        <v>78476</v>
      </c>
      <c r="J4198" t="str">
        <f>_xlfn.XLOOKUP(tblOrders[[#This Row],[CustomerID]], tblCustomers[CustomerID], tblCustomers[CustomerName])</f>
        <v>Customer 19</v>
      </c>
      <c r="K4198" t="str">
        <f>_xlfn.XLOOKUP(tblOrders[[#This Row],[CustomerID]], tblCustomers[CustomerID], tblCustomers[Segment])</f>
        <v>Consumer</v>
      </c>
      <c r="L4198" t="str">
        <f>_xlfn.XLOOKUP(tblOrders[[#This Row],[ProductID]], tblProducts[ProductID], tblProducts[Category])</f>
        <v>Home</v>
      </c>
      <c r="M4198">
        <f>_xlfn.XLOOKUP(tblOrders[[#This Row],[ProductID]], tblProducts[ProductID], tblProducts[CostPrice])</f>
        <v>7159</v>
      </c>
      <c r="N4198">
        <f>tblOrders[[#This Row],[Sales]]-(tblOrders[[#This Row],[CostPrice]]*tblOrders[[#This Row],[Quantity]])</f>
        <v>64158</v>
      </c>
      <c r="O4198" t="str">
        <f>TEXT(tblOrders[[#This Row],[Date]],"mmm-yyyy")</f>
        <v>Jan-2025</v>
      </c>
      <c r="P4198" t="str">
        <f>_xlfn.XLOOKUP(tblOrders[[#This Row],[OrderID]], tblReturns[OrderID], tblReturns[Returned])</f>
        <v>No</v>
      </c>
      <c r="Q4198" t="str">
        <f>_xlfn.XLOOKUP(tblOrders[[#This Row],[OrderID]], tblShipping[OrderID], tblShipping[ShipMode])</f>
        <v>Express</v>
      </c>
      <c r="R4198" t="str">
        <f>IFERROR(_xlfn.XLOOKUP(A4197, tblCustomers[CustomerID], tblCustomers[CustomerName]), "Not Found")</f>
        <v>Not Found</v>
      </c>
      <c r="S4198" t="str">
        <f>IF(tblOrders[[#This Row],[Sales]]&gt;1000000,"High Value","Standard")</f>
        <v>Standard</v>
      </c>
      <c r="T4198" t="str">
        <f>_xlfn.XLOOKUP(tblOrders[[#This Row],[ProductID]], tblProducts[ProductID], tblProducts[ProductName])</f>
        <v>Product 26</v>
      </c>
      <c r="U4198">
        <f>_xlfn.XLOOKUP(tblOrders[[#This Row],[SalesRepID]], tblSalesreps[RepID], tblSalesreps[Target])</f>
        <v>19619177</v>
      </c>
    </row>
    <row r="4199" spans="1:21">
      <c r="A4199" t="s">
        <v>4996</v>
      </c>
      <c r="B4199" s="7" t="s">
        <v>1715</v>
      </c>
      <c r="C4199" t="s">
        <v>1207</v>
      </c>
      <c r="D4199" t="s">
        <v>49</v>
      </c>
      <c r="E4199" t="s">
        <v>45</v>
      </c>
      <c r="F4199" t="s">
        <v>14</v>
      </c>
      <c r="G4199">
        <v>2</v>
      </c>
      <c r="H4199">
        <v>0.05</v>
      </c>
      <c r="I4199" s="2">
        <v>238056.7</v>
      </c>
      <c r="J4199" t="str">
        <f>_xlfn.XLOOKUP(tblOrders[[#This Row],[CustomerID]], tblCustomers[CustomerID], tblCustomers[CustomerName])</f>
        <v>Customer 298</v>
      </c>
      <c r="K4199" t="str">
        <f>_xlfn.XLOOKUP(tblOrders[[#This Row],[CustomerID]], tblCustomers[CustomerID], tblCustomers[Segment])</f>
        <v>Corporate</v>
      </c>
      <c r="L4199" t="str">
        <f>_xlfn.XLOOKUP(tblOrders[[#This Row],[ProductID]], tblProducts[ProductID], tblProducts[Category])</f>
        <v>Home</v>
      </c>
      <c r="M4199">
        <f>_xlfn.XLOOKUP(tblOrders[[#This Row],[ProductID]], tblProducts[ProductID], tblProducts[CostPrice])</f>
        <v>71372</v>
      </c>
      <c r="N4199">
        <f>tblOrders[[#This Row],[Sales]]-(tblOrders[[#This Row],[CostPrice]]*tblOrders[[#This Row],[Quantity]])</f>
        <v>95312.700000000012</v>
      </c>
      <c r="O4199" t="str">
        <f>TEXT(tblOrders[[#This Row],[Date]],"mmm-yyyy")</f>
        <v>Nov-2025</v>
      </c>
      <c r="P4199" t="str">
        <f>_xlfn.XLOOKUP(tblOrders[[#This Row],[OrderID]], tblReturns[OrderID], tblReturns[Returned])</f>
        <v>Yes</v>
      </c>
      <c r="Q4199" t="str">
        <f>_xlfn.XLOOKUP(tblOrders[[#This Row],[OrderID]], tblShipping[OrderID], tblShipping[ShipMode])</f>
        <v>Standard</v>
      </c>
      <c r="R4199" t="str">
        <f>IFERROR(_xlfn.XLOOKUP(A4198, tblCustomers[CustomerID], tblCustomers[CustomerName]), "Not Found")</f>
        <v>Not Found</v>
      </c>
      <c r="S4199" t="str">
        <f>IF(tblOrders[[#This Row],[Sales]]&gt;1000000,"High Value","Standard")</f>
        <v>Standard</v>
      </c>
      <c r="T4199" t="str">
        <f>_xlfn.XLOOKUP(tblOrders[[#This Row],[ProductID]], tblProducts[ProductID], tblProducts[ProductName])</f>
        <v>Product 51</v>
      </c>
      <c r="U4199">
        <f>_xlfn.XLOOKUP(tblOrders[[#This Row],[SalesRepID]], tblSalesreps[RepID], tblSalesreps[Target])</f>
        <v>11319839</v>
      </c>
    </row>
    <row r="4200" spans="1:21">
      <c r="A4200" t="s">
        <v>4997</v>
      </c>
      <c r="B4200" s="7" t="s">
        <v>963</v>
      </c>
      <c r="C4200" t="s">
        <v>1791</v>
      </c>
      <c r="D4200" t="s">
        <v>516</v>
      </c>
      <c r="E4200" t="s">
        <v>165</v>
      </c>
      <c r="F4200" t="s">
        <v>14</v>
      </c>
      <c r="G4200">
        <v>9</v>
      </c>
      <c r="H4200">
        <v>0.1</v>
      </c>
      <c r="I4200" s="2">
        <v>413440.2</v>
      </c>
      <c r="J4200" t="str">
        <f>_xlfn.XLOOKUP(tblOrders[[#This Row],[CustomerID]], tblCustomers[CustomerID], tblCustomers[CustomerName])</f>
        <v>Customer 269</v>
      </c>
      <c r="K4200" t="str">
        <f>_xlfn.XLOOKUP(tblOrders[[#This Row],[CustomerID]], tblCustomers[CustomerID], tblCustomers[Segment])</f>
        <v>Corporate</v>
      </c>
      <c r="L4200" t="str">
        <f>_xlfn.XLOOKUP(tblOrders[[#This Row],[ProductID]], tblProducts[ProductID], tblProducts[Category])</f>
        <v>Home</v>
      </c>
      <c r="M4200">
        <f>_xlfn.XLOOKUP(tblOrders[[#This Row],[ProductID]], tblProducts[ProductID], tblProducts[CostPrice])</f>
        <v>48408</v>
      </c>
      <c r="N4200">
        <f>tblOrders[[#This Row],[Sales]]-(tblOrders[[#This Row],[CostPrice]]*tblOrders[[#This Row],[Quantity]])</f>
        <v>-22231.799999999988</v>
      </c>
      <c r="O4200" t="str">
        <f>TEXT(tblOrders[[#This Row],[Date]],"mmm-yyyy")</f>
        <v>Mar-2025</v>
      </c>
      <c r="P4200" t="str">
        <f>_xlfn.XLOOKUP(tblOrders[[#This Row],[OrderID]], tblReturns[OrderID], tblReturns[Returned])</f>
        <v>No</v>
      </c>
      <c r="Q4200" t="str">
        <f>_xlfn.XLOOKUP(tblOrders[[#This Row],[OrderID]], tblShipping[OrderID], tblShipping[ShipMode])</f>
        <v>Express</v>
      </c>
      <c r="R4200" t="str">
        <f>IFERROR(_xlfn.XLOOKUP(A4199, tblCustomers[CustomerID], tblCustomers[CustomerName]), "Not Found")</f>
        <v>Not Found</v>
      </c>
      <c r="S4200" t="str">
        <f>IF(tblOrders[[#This Row],[Sales]]&gt;1000000,"High Value","Standard")</f>
        <v>Standard</v>
      </c>
      <c r="T4200" t="str">
        <f>_xlfn.XLOOKUP(tblOrders[[#This Row],[ProductID]], tblProducts[ProductID], tblProducts[ProductName])</f>
        <v>Product 12</v>
      </c>
      <c r="U4200">
        <f>_xlfn.XLOOKUP(tblOrders[[#This Row],[SalesRepID]], tblSalesreps[RepID], tblSalesreps[Target])</f>
        <v>16839910</v>
      </c>
    </row>
    <row r="4201" spans="1:21">
      <c r="A4201" t="s">
        <v>4998</v>
      </c>
      <c r="B4201" s="7" t="s">
        <v>1302</v>
      </c>
      <c r="C4201" t="s">
        <v>778</v>
      </c>
      <c r="D4201" t="s">
        <v>248</v>
      </c>
      <c r="E4201" t="s">
        <v>56</v>
      </c>
      <c r="F4201" t="s">
        <v>26</v>
      </c>
      <c r="G4201">
        <v>5</v>
      </c>
      <c r="H4201">
        <v>0.1</v>
      </c>
      <c r="I4201" s="2">
        <v>50904</v>
      </c>
      <c r="J4201" t="str">
        <f>_xlfn.XLOOKUP(tblOrders[[#This Row],[CustomerID]], tblCustomers[CustomerID], tblCustomers[CustomerName])</f>
        <v>Customer 205</v>
      </c>
      <c r="K4201" t="str">
        <f>_xlfn.XLOOKUP(tblOrders[[#This Row],[CustomerID]], tblCustomers[CustomerID], tblCustomers[Segment])</f>
        <v>Corporate</v>
      </c>
      <c r="L4201" t="str">
        <f>_xlfn.XLOOKUP(tblOrders[[#This Row],[ProductID]], tblProducts[ProductID], tblProducts[Category])</f>
        <v>Furniture</v>
      </c>
      <c r="M4201">
        <f>_xlfn.XLOOKUP(tblOrders[[#This Row],[ProductID]], tblProducts[ProductID], tblProducts[CostPrice])</f>
        <v>31758</v>
      </c>
      <c r="N4201">
        <f>tblOrders[[#This Row],[Sales]]-(tblOrders[[#This Row],[CostPrice]]*tblOrders[[#This Row],[Quantity]])</f>
        <v>-107886</v>
      </c>
      <c r="O4201" t="str">
        <f>TEXT(tblOrders[[#This Row],[Date]],"mmm-yyyy")</f>
        <v>Aug-2025</v>
      </c>
      <c r="P4201" t="str">
        <f>_xlfn.XLOOKUP(tblOrders[[#This Row],[OrderID]], tblReturns[OrderID], tblReturns[Returned])</f>
        <v>No</v>
      </c>
      <c r="Q4201" t="str">
        <f>_xlfn.XLOOKUP(tblOrders[[#This Row],[OrderID]], tblShipping[OrderID], tblShipping[ShipMode])</f>
        <v>Express</v>
      </c>
      <c r="R4201" t="str">
        <f>IFERROR(_xlfn.XLOOKUP(A4200, tblCustomers[CustomerID], tblCustomers[CustomerName]), "Not Found")</f>
        <v>Not Found</v>
      </c>
      <c r="S4201" t="str">
        <f>IF(tblOrders[[#This Row],[Sales]]&gt;1000000,"High Value","Standard")</f>
        <v>Standard</v>
      </c>
      <c r="T4201" t="str">
        <f>_xlfn.XLOOKUP(tblOrders[[#This Row],[ProductID]], tblProducts[ProductID], tblProducts[ProductName])</f>
        <v>Product 35</v>
      </c>
      <c r="U4201">
        <f>_xlfn.XLOOKUP(tblOrders[[#This Row],[SalesRepID]], tblSalesreps[RepID], tblSalesreps[Target])</f>
        <v>14265630</v>
      </c>
    </row>
    <row r="4202" spans="1:21">
      <c r="A4202" t="s">
        <v>4999</v>
      </c>
      <c r="B4202" s="7" t="s">
        <v>1104</v>
      </c>
      <c r="C4202" t="s">
        <v>705</v>
      </c>
      <c r="D4202" t="s">
        <v>83</v>
      </c>
      <c r="E4202" t="s">
        <v>105</v>
      </c>
      <c r="F4202" t="s">
        <v>20</v>
      </c>
      <c r="G4202">
        <v>7</v>
      </c>
      <c r="H4202">
        <v>0.1</v>
      </c>
      <c r="I4202" s="2">
        <v>468052.2</v>
      </c>
      <c r="J4202" t="str">
        <f>_xlfn.XLOOKUP(tblOrders[[#This Row],[CustomerID]], tblCustomers[CustomerID], tblCustomers[CustomerName])</f>
        <v>Customer 228</v>
      </c>
      <c r="K4202" t="str">
        <f>_xlfn.XLOOKUP(tblOrders[[#This Row],[CustomerID]], tblCustomers[CustomerID], tblCustomers[Segment])</f>
        <v>Corporate</v>
      </c>
      <c r="L4202" t="str">
        <f>_xlfn.XLOOKUP(tblOrders[[#This Row],[ProductID]], tblProducts[ProductID], tblProducts[Category])</f>
        <v>Furniture</v>
      </c>
      <c r="M4202">
        <f>_xlfn.XLOOKUP(tblOrders[[#This Row],[ProductID]], tblProducts[ProductID], tblProducts[CostPrice])</f>
        <v>79600</v>
      </c>
      <c r="N4202">
        <f>tblOrders[[#This Row],[Sales]]-(tblOrders[[#This Row],[CostPrice]]*tblOrders[[#This Row],[Quantity]])</f>
        <v>-89147.799999999988</v>
      </c>
      <c r="O4202" t="str">
        <f>TEXT(tblOrders[[#This Row],[Date]],"mmm-yyyy")</f>
        <v>Nov-2025</v>
      </c>
      <c r="P4202" t="str">
        <f>_xlfn.XLOOKUP(tblOrders[[#This Row],[OrderID]], tblReturns[OrderID], tblReturns[Returned])</f>
        <v>Yes</v>
      </c>
      <c r="Q4202" t="str">
        <f>_xlfn.XLOOKUP(tblOrders[[#This Row],[OrderID]], tblShipping[OrderID], tblShipping[ShipMode])</f>
        <v>Express</v>
      </c>
      <c r="R4202" t="str">
        <f>IFERROR(_xlfn.XLOOKUP(A4201, tblCustomers[CustomerID], tblCustomers[CustomerName]), "Not Found")</f>
        <v>Not Found</v>
      </c>
      <c r="S4202" t="str">
        <f>IF(tblOrders[[#This Row],[Sales]]&gt;1000000,"High Value","Standard")</f>
        <v>Standard</v>
      </c>
      <c r="T4202" t="str">
        <f>_xlfn.XLOOKUP(tblOrders[[#This Row],[ProductID]], tblProducts[ProductID], tblProducts[ProductName])</f>
        <v>Product 43</v>
      </c>
      <c r="U4202">
        <f>_xlfn.XLOOKUP(tblOrders[[#This Row],[SalesRepID]], tblSalesreps[RepID], tblSalesreps[Target])</f>
        <v>8698154</v>
      </c>
    </row>
    <row r="4203" spans="1:21">
      <c r="A4203" t="s">
        <v>5000</v>
      </c>
      <c r="B4203" s="7" t="s">
        <v>381</v>
      </c>
      <c r="C4203" t="s">
        <v>694</v>
      </c>
      <c r="D4203" t="s">
        <v>44</v>
      </c>
      <c r="E4203" t="s">
        <v>50</v>
      </c>
      <c r="F4203" t="s">
        <v>51</v>
      </c>
      <c r="G4203">
        <v>3</v>
      </c>
      <c r="H4203">
        <v>0.15</v>
      </c>
      <c r="I4203" s="2">
        <v>202566.9</v>
      </c>
      <c r="J4203" t="str">
        <f>_xlfn.XLOOKUP(tblOrders[[#This Row],[CustomerID]], tblCustomers[CustomerID], tblCustomers[CustomerName])</f>
        <v>Customer 299</v>
      </c>
      <c r="K4203" t="str">
        <f>_xlfn.XLOOKUP(tblOrders[[#This Row],[CustomerID]], tblCustomers[CustomerID], tblCustomers[Segment])</f>
        <v>SME</v>
      </c>
      <c r="L4203" t="str">
        <f>_xlfn.XLOOKUP(tblOrders[[#This Row],[ProductID]], tblProducts[ProductID], tblProducts[Category])</f>
        <v>Furniture</v>
      </c>
      <c r="M4203">
        <f>_xlfn.XLOOKUP(tblOrders[[#This Row],[ProductID]], tblProducts[ProductID], tblProducts[CostPrice])</f>
        <v>48953</v>
      </c>
      <c r="N4203">
        <f>tblOrders[[#This Row],[Sales]]-(tblOrders[[#This Row],[CostPrice]]*tblOrders[[#This Row],[Quantity]])</f>
        <v>55707.899999999994</v>
      </c>
      <c r="O4203" t="str">
        <f>TEXT(tblOrders[[#This Row],[Date]],"mmm-yyyy")</f>
        <v>Sep-2025</v>
      </c>
      <c r="P4203" t="str">
        <f>_xlfn.XLOOKUP(tblOrders[[#This Row],[OrderID]], tblReturns[OrderID], tblReturns[Returned])</f>
        <v>No</v>
      </c>
      <c r="Q4203" t="str">
        <f>_xlfn.XLOOKUP(tblOrders[[#This Row],[OrderID]], tblShipping[OrderID], tblShipping[ShipMode])</f>
        <v>Standard</v>
      </c>
      <c r="R4203" t="str">
        <f>IFERROR(_xlfn.XLOOKUP(A4202, tblCustomers[CustomerID], tblCustomers[CustomerName]), "Not Found")</f>
        <v>Not Found</v>
      </c>
      <c r="S4203" t="str">
        <f>IF(tblOrders[[#This Row],[Sales]]&gt;1000000,"High Value","Standard")</f>
        <v>Standard</v>
      </c>
      <c r="T4203" t="str">
        <f>_xlfn.XLOOKUP(tblOrders[[#This Row],[ProductID]], tblProducts[ProductID], tblProducts[ProductName])</f>
        <v>Product 56</v>
      </c>
      <c r="U4203">
        <f>_xlfn.XLOOKUP(tblOrders[[#This Row],[SalesRepID]], tblSalesreps[RepID], tblSalesreps[Target])</f>
        <v>17350666</v>
      </c>
    </row>
    <row r="4204" spans="1:21">
      <c r="A4204" t="s">
        <v>5001</v>
      </c>
      <c r="B4204" s="7" t="s">
        <v>407</v>
      </c>
      <c r="C4204" t="s">
        <v>800</v>
      </c>
      <c r="D4204" t="s">
        <v>902</v>
      </c>
      <c r="E4204" t="s">
        <v>13</v>
      </c>
      <c r="F4204" t="s">
        <v>51</v>
      </c>
      <c r="G4204">
        <v>9</v>
      </c>
      <c r="H4204">
        <v>0.2</v>
      </c>
      <c r="I4204" s="2">
        <v>484920</v>
      </c>
      <c r="J4204" t="str">
        <f>_xlfn.XLOOKUP(tblOrders[[#This Row],[CustomerID]], tblCustomers[CustomerID], tblCustomers[CustomerName])</f>
        <v>Customer 148</v>
      </c>
      <c r="K4204" t="str">
        <f>_xlfn.XLOOKUP(tblOrders[[#This Row],[CustomerID]], tblCustomers[CustomerID], tblCustomers[Segment])</f>
        <v>Corporate</v>
      </c>
      <c r="L4204" t="str">
        <f>_xlfn.XLOOKUP(tblOrders[[#This Row],[ProductID]], tblProducts[ProductID], tblProducts[Category])</f>
        <v>Furniture</v>
      </c>
      <c r="M4204">
        <f>_xlfn.XLOOKUP(tblOrders[[#This Row],[ProductID]], tblProducts[ProductID], tblProducts[CostPrice])</f>
        <v>44361</v>
      </c>
      <c r="N4204">
        <f>tblOrders[[#This Row],[Sales]]-(tblOrders[[#This Row],[CostPrice]]*tblOrders[[#This Row],[Quantity]])</f>
        <v>85671</v>
      </c>
      <c r="O4204" t="str">
        <f>TEXT(tblOrders[[#This Row],[Date]],"mmm-yyyy")</f>
        <v>Feb-2025</v>
      </c>
      <c r="P4204" t="str">
        <f>_xlfn.XLOOKUP(tblOrders[[#This Row],[OrderID]], tblReturns[OrderID], tblReturns[Returned])</f>
        <v>Yes</v>
      </c>
      <c r="Q4204" t="str">
        <f>_xlfn.XLOOKUP(tblOrders[[#This Row],[OrderID]], tblShipping[OrderID], tblShipping[ShipMode])</f>
        <v>Standard</v>
      </c>
      <c r="R4204" t="str">
        <f>IFERROR(_xlfn.XLOOKUP(A4203, tblCustomers[CustomerID], tblCustomers[CustomerName]), "Not Found")</f>
        <v>Not Found</v>
      </c>
      <c r="S4204" t="str">
        <f>IF(tblOrders[[#This Row],[Sales]]&gt;1000000,"High Value","Standard")</f>
        <v>Standard</v>
      </c>
      <c r="T4204" t="str">
        <f>_xlfn.XLOOKUP(tblOrders[[#This Row],[ProductID]], tblProducts[ProductID], tblProducts[ProductName])</f>
        <v>Product 3</v>
      </c>
      <c r="U4204">
        <f>_xlfn.XLOOKUP(tblOrders[[#This Row],[SalesRepID]], tblSalesreps[RepID], tblSalesreps[Target])</f>
        <v>11852878</v>
      </c>
    </row>
    <row r="4205" spans="1:21">
      <c r="A4205" t="s">
        <v>5002</v>
      </c>
      <c r="B4205" s="7" t="s">
        <v>918</v>
      </c>
      <c r="C4205" t="s">
        <v>181</v>
      </c>
      <c r="D4205" t="s">
        <v>130</v>
      </c>
      <c r="E4205" t="s">
        <v>105</v>
      </c>
      <c r="F4205" t="s">
        <v>26</v>
      </c>
      <c r="G4205">
        <v>8</v>
      </c>
      <c r="H4205">
        <v>0.15</v>
      </c>
      <c r="I4205" s="2">
        <v>314649.59999999998</v>
      </c>
      <c r="J4205" t="str">
        <f>_xlfn.XLOOKUP(tblOrders[[#This Row],[CustomerID]], tblCustomers[CustomerID], tblCustomers[CustomerName])</f>
        <v>Customer 3</v>
      </c>
      <c r="K4205" t="str">
        <f>_xlfn.XLOOKUP(tblOrders[[#This Row],[CustomerID]], tblCustomers[CustomerID], tblCustomers[Segment])</f>
        <v>Corporate</v>
      </c>
      <c r="L4205" t="str">
        <f>_xlfn.XLOOKUP(tblOrders[[#This Row],[ProductID]], tblProducts[ProductID], tblProducts[Category])</f>
        <v>Home</v>
      </c>
      <c r="M4205">
        <f>_xlfn.XLOOKUP(tblOrders[[#This Row],[ProductID]], tblProducts[ProductID], tblProducts[CostPrice])</f>
        <v>4229</v>
      </c>
      <c r="N4205">
        <f>tblOrders[[#This Row],[Sales]]-(tblOrders[[#This Row],[CostPrice]]*tblOrders[[#This Row],[Quantity]])</f>
        <v>280817.59999999998</v>
      </c>
      <c r="O4205" t="str">
        <f>TEXT(tblOrders[[#This Row],[Date]],"mmm-yyyy")</f>
        <v>May-2025</v>
      </c>
      <c r="P4205" t="str">
        <f>_xlfn.XLOOKUP(tblOrders[[#This Row],[OrderID]], tblReturns[OrderID], tblReturns[Returned])</f>
        <v>No</v>
      </c>
      <c r="Q4205" t="str">
        <f>_xlfn.XLOOKUP(tblOrders[[#This Row],[OrderID]], tblShipping[OrderID], tblShipping[ShipMode])</f>
        <v>Express</v>
      </c>
      <c r="R4205" t="str">
        <f>IFERROR(_xlfn.XLOOKUP(A4204, tblCustomers[CustomerID], tblCustomers[CustomerName]), "Not Found")</f>
        <v>Not Found</v>
      </c>
      <c r="S4205" t="str">
        <f>IF(tblOrders[[#This Row],[Sales]]&gt;1000000,"High Value","Standard")</f>
        <v>Standard</v>
      </c>
      <c r="T4205" t="str">
        <f>_xlfn.XLOOKUP(tblOrders[[#This Row],[ProductID]], tblProducts[ProductID], tblProducts[ProductName])</f>
        <v>Product 92</v>
      </c>
      <c r="U4205">
        <f>_xlfn.XLOOKUP(tblOrders[[#This Row],[SalesRepID]], tblSalesreps[RepID], tblSalesreps[Target])</f>
        <v>8698154</v>
      </c>
    </row>
    <row r="4206" spans="1:21">
      <c r="A4206" t="s">
        <v>5003</v>
      </c>
      <c r="B4206" s="7" t="s">
        <v>1255</v>
      </c>
      <c r="C4206" t="s">
        <v>605</v>
      </c>
      <c r="D4206" t="s">
        <v>513</v>
      </c>
      <c r="E4206" t="s">
        <v>25</v>
      </c>
      <c r="F4206" t="s">
        <v>26</v>
      </c>
      <c r="G4206">
        <v>6</v>
      </c>
      <c r="H4206">
        <v>0.15</v>
      </c>
      <c r="I4206" s="2">
        <v>137633.70000000001</v>
      </c>
      <c r="J4206" t="str">
        <f>_xlfn.XLOOKUP(tblOrders[[#This Row],[CustomerID]], tblCustomers[CustomerID], tblCustomers[CustomerName])</f>
        <v>Customer 207</v>
      </c>
      <c r="K4206" t="str">
        <f>_xlfn.XLOOKUP(tblOrders[[#This Row],[CustomerID]], tblCustomers[CustomerID], tblCustomers[Segment])</f>
        <v>SME</v>
      </c>
      <c r="L4206" t="str">
        <f>_xlfn.XLOOKUP(tblOrders[[#This Row],[ProductID]], tblProducts[ProductID], tblProducts[Category])</f>
        <v>Furniture</v>
      </c>
      <c r="M4206">
        <f>_xlfn.XLOOKUP(tblOrders[[#This Row],[ProductID]], tblProducts[ProductID], tblProducts[CostPrice])</f>
        <v>3310</v>
      </c>
      <c r="N4206">
        <f>tblOrders[[#This Row],[Sales]]-(tblOrders[[#This Row],[CostPrice]]*tblOrders[[#This Row],[Quantity]])</f>
        <v>117773.70000000001</v>
      </c>
      <c r="O4206" t="str">
        <f>TEXT(tblOrders[[#This Row],[Date]],"mmm-yyyy")</f>
        <v>Jun-2025</v>
      </c>
      <c r="P4206" t="str">
        <f>_xlfn.XLOOKUP(tblOrders[[#This Row],[OrderID]], tblReturns[OrderID], tblReturns[Returned])</f>
        <v>No</v>
      </c>
      <c r="Q4206" t="str">
        <f>_xlfn.XLOOKUP(tblOrders[[#This Row],[OrderID]], tblShipping[OrderID], tblShipping[ShipMode])</f>
        <v>Pickup</v>
      </c>
      <c r="R4206" t="str">
        <f>IFERROR(_xlfn.XLOOKUP(A4205, tblCustomers[CustomerID], tblCustomers[CustomerName]), "Not Found")</f>
        <v>Not Found</v>
      </c>
      <c r="S4206" t="str">
        <f>IF(tblOrders[[#This Row],[Sales]]&gt;1000000,"High Value","Standard")</f>
        <v>Standard</v>
      </c>
      <c r="T4206" t="str">
        <f>_xlfn.XLOOKUP(tblOrders[[#This Row],[ProductID]], tblProducts[ProductID], tblProducts[ProductName])</f>
        <v>Product 5</v>
      </c>
      <c r="U4206">
        <f>_xlfn.XLOOKUP(tblOrders[[#This Row],[SalesRepID]], tblSalesreps[RepID], tblSalesreps[Target])</f>
        <v>7094914</v>
      </c>
    </row>
    <row r="4207" spans="1:21">
      <c r="A4207" t="s">
        <v>5004</v>
      </c>
      <c r="B4207" s="7" t="s">
        <v>1618</v>
      </c>
      <c r="C4207" t="s">
        <v>1878</v>
      </c>
      <c r="D4207" t="s">
        <v>209</v>
      </c>
      <c r="E4207" t="s">
        <v>45</v>
      </c>
      <c r="F4207" t="s">
        <v>51</v>
      </c>
      <c r="G4207">
        <v>6</v>
      </c>
      <c r="H4207">
        <v>0.05</v>
      </c>
      <c r="I4207" s="2">
        <v>332013.59999999998</v>
      </c>
      <c r="J4207" t="str">
        <f>_xlfn.XLOOKUP(tblOrders[[#This Row],[CustomerID]], tblCustomers[CustomerID], tblCustomers[CustomerName])</f>
        <v>Customer 2</v>
      </c>
      <c r="K4207" t="str">
        <f>_xlfn.XLOOKUP(tblOrders[[#This Row],[CustomerID]], tblCustomers[CustomerID], tblCustomers[Segment])</f>
        <v>Consumer</v>
      </c>
      <c r="L4207" t="str">
        <f>_xlfn.XLOOKUP(tblOrders[[#This Row],[ProductID]], tblProducts[ProductID], tblProducts[Category])</f>
        <v>Office</v>
      </c>
      <c r="M4207">
        <f>_xlfn.XLOOKUP(tblOrders[[#This Row],[ProductID]], tblProducts[ProductID], tblProducts[CostPrice])</f>
        <v>27558</v>
      </c>
      <c r="N4207">
        <f>tblOrders[[#This Row],[Sales]]-(tblOrders[[#This Row],[CostPrice]]*tblOrders[[#This Row],[Quantity]])</f>
        <v>166665.59999999998</v>
      </c>
      <c r="O4207" t="str">
        <f>TEXT(tblOrders[[#This Row],[Date]],"mmm-yyyy")</f>
        <v>Apr-2025</v>
      </c>
      <c r="P4207" t="str">
        <f>_xlfn.XLOOKUP(tblOrders[[#This Row],[OrderID]], tblReturns[OrderID], tblReturns[Returned])</f>
        <v>No</v>
      </c>
      <c r="Q4207" t="str">
        <f>_xlfn.XLOOKUP(tblOrders[[#This Row],[OrderID]], tblShipping[OrderID], tblShipping[ShipMode])</f>
        <v>Express</v>
      </c>
      <c r="R4207" t="str">
        <f>IFERROR(_xlfn.XLOOKUP(A4206, tblCustomers[CustomerID], tblCustomers[CustomerName]), "Not Found")</f>
        <v>Not Found</v>
      </c>
      <c r="S4207" t="str">
        <f>IF(tblOrders[[#This Row],[Sales]]&gt;1000000,"High Value","Standard")</f>
        <v>Standard</v>
      </c>
      <c r="T4207" t="str">
        <f>_xlfn.XLOOKUP(tblOrders[[#This Row],[ProductID]], tblProducts[ProductID], tblProducts[ProductName])</f>
        <v>Product 93</v>
      </c>
      <c r="U4207">
        <f>_xlfn.XLOOKUP(tblOrders[[#This Row],[SalesRepID]], tblSalesreps[RepID], tblSalesreps[Target])</f>
        <v>11319839</v>
      </c>
    </row>
    <row r="4208" spans="1:21">
      <c r="A4208" t="s">
        <v>5005</v>
      </c>
      <c r="B4208" s="7" t="s">
        <v>94</v>
      </c>
      <c r="C4208" t="s">
        <v>578</v>
      </c>
      <c r="D4208" t="s">
        <v>382</v>
      </c>
      <c r="E4208" t="s">
        <v>210</v>
      </c>
      <c r="F4208" t="s">
        <v>88</v>
      </c>
      <c r="G4208">
        <v>4</v>
      </c>
      <c r="H4208">
        <v>0</v>
      </c>
      <c r="I4208" s="2">
        <v>434712</v>
      </c>
      <c r="J4208" t="str">
        <f>_xlfn.XLOOKUP(tblOrders[[#This Row],[CustomerID]], tblCustomers[CustomerID], tblCustomers[CustomerName])</f>
        <v>Customer 202</v>
      </c>
      <c r="K4208" t="str">
        <f>_xlfn.XLOOKUP(tblOrders[[#This Row],[CustomerID]], tblCustomers[CustomerID], tblCustomers[Segment])</f>
        <v>SME</v>
      </c>
      <c r="L4208" t="str">
        <f>_xlfn.XLOOKUP(tblOrders[[#This Row],[ProductID]], tblProducts[ProductID], tblProducts[Category])</f>
        <v>Office</v>
      </c>
      <c r="M4208">
        <f>_xlfn.XLOOKUP(tblOrders[[#This Row],[ProductID]], tblProducts[ProductID], tblProducts[CostPrice])</f>
        <v>61777</v>
      </c>
      <c r="N4208">
        <f>tblOrders[[#This Row],[Sales]]-(tblOrders[[#This Row],[CostPrice]]*tblOrders[[#This Row],[Quantity]])</f>
        <v>187604</v>
      </c>
      <c r="O4208" t="str">
        <f>TEXT(tblOrders[[#This Row],[Date]],"mmm-yyyy")</f>
        <v>Dec-2025</v>
      </c>
      <c r="P4208" t="str">
        <f>_xlfn.XLOOKUP(tblOrders[[#This Row],[OrderID]], tblReturns[OrderID], tblReturns[Returned])</f>
        <v>No</v>
      </c>
      <c r="Q4208" t="str">
        <f>_xlfn.XLOOKUP(tblOrders[[#This Row],[OrderID]], tblShipping[OrderID], tblShipping[ShipMode])</f>
        <v>Pickup</v>
      </c>
      <c r="R4208" t="str">
        <f>IFERROR(_xlfn.XLOOKUP(A4207, tblCustomers[CustomerID], tblCustomers[CustomerName]), "Not Found")</f>
        <v>Not Found</v>
      </c>
      <c r="S4208" t="str">
        <f>IF(tblOrders[[#This Row],[Sales]]&gt;1000000,"High Value","Standard")</f>
        <v>Standard</v>
      </c>
      <c r="T4208" t="str">
        <f>_xlfn.XLOOKUP(tblOrders[[#This Row],[ProductID]], tblProducts[ProductID], tblProducts[ProductName])</f>
        <v>Product 65</v>
      </c>
      <c r="U4208">
        <f>_xlfn.XLOOKUP(tblOrders[[#This Row],[SalesRepID]], tblSalesreps[RepID], tblSalesreps[Target])</f>
        <v>19336654</v>
      </c>
    </row>
    <row r="4209" spans="1:21">
      <c r="A4209" t="s">
        <v>5006</v>
      </c>
      <c r="B4209" s="7" t="s">
        <v>10</v>
      </c>
      <c r="C4209" t="s">
        <v>1354</v>
      </c>
      <c r="D4209" t="s">
        <v>560</v>
      </c>
      <c r="E4209" t="s">
        <v>186</v>
      </c>
      <c r="F4209" t="s">
        <v>51</v>
      </c>
      <c r="G4209">
        <v>9</v>
      </c>
      <c r="H4209">
        <v>0</v>
      </c>
      <c r="I4209" s="2">
        <v>989595</v>
      </c>
      <c r="J4209" t="str">
        <f>_xlfn.XLOOKUP(tblOrders[[#This Row],[CustomerID]], tblCustomers[CustomerID], tblCustomers[CustomerName])</f>
        <v>Customer 244</v>
      </c>
      <c r="K4209" t="str">
        <f>_xlfn.XLOOKUP(tblOrders[[#This Row],[CustomerID]], tblCustomers[CustomerID], tblCustomers[Segment])</f>
        <v>Corporate</v>
      </c>
      <c r="L4209" t="str">
        <f>_xlfn.XLOOKUP(tblOrders[[#This Row],[ProductID]], tblProducts[ProductID], tblProducts[Category])</f>
        <v>Electronics</v>
      </c>
      <c r="M4209">
        <f>_xlfn.XLOOKUP(tblOrders[[#This Row],[ProductID]], tblProducts[ProductID], tblProducts[CostPrice])</f>
        <v>53062</v>
      </c>
      <c r="N4209">
        <f>tblOrders[[#This Row],[Sales]]-(tblOrders[[#This Row],[CostPrice]]*tblOrders[[#This Row],[Quantity]])</f>
        <v>512037</v>
      </c>
      <c r="O4209" t="str">
        <f>TEXT(tblOrders[[#This Row],[Date]],"mmm-yyyy")</f>
        <v>May-2025</v>
      </c>
      <c r="P4209" t="str">
        <f>_xlfn.XLOOKUP(tblOrders[[#This Row],[OrderID]], tblReturns[OrderID], tblReturns[Returned])</f>
        <v>No</v>
      </c>
      <c r="Q4209" t="str">
        <f>_xlfn.XLOOKUP(tblOrders[[#This Row],[OrderID]], tblShipping[OrderID], tblShipping[ShipMode])</f>
        <v>Pickup</v>
      </c>
      <c r="R4209" t="str">
        <f>IFERROR(_xlfn.XLOOKUP(A4208, tblCustomers[CustomerID], tblCustomers[CustomerName]), "Not Found")</f>
        <v>Not Found</v>
      </c>
      <c r="S4209" t="str">
        <f>IF(tblOrders[[#This Row],[Sales]]&gt;1000000,"High Value","Standard")</f>
        <v>Standard</v>
      </c>
      <c r="T4209" t="str">
        <f>_xlfn.XLOOKUP(tblOrders[[#This Row],[ProductID]], tblProducts[ProductID], tblProducts[ProductName])</f>
        <v>Product 31</v>
      </c>
      <c r="U4209">
        <f>_xlfn.XLOOKUP(tblOrders[[#This Row],[SalesRepID]], tblSalesreps[RepID], tblSalesreps[Target])</f>
        <v>15141830</v>
      </c>
    </row>
    <row r="4210" spans="1:21">
      <c r="A4210" t="s">
        <v>5007</v>
      </c>
      <c r="B4210" s="7" t="s">
        <v>1793</v>
      </c>
      <c r="C4210" t="s">
        <v>1336</v>
      </c>
      <c r="D4210" t="s">
        <v>164</v>
      </c>
      <c r="E4210" t="s">
        <v>25</v>
      </c>
      <c r="F4210" t="s">
        <v>20</v>
      </c>
      <c r="G4210">
        <v>10</v>
      </c>
      <c r="H4210">
        <v>0.2</v>
      </c>
      <c r="I4210" s="2">
        <v>311704</v>
      </c>
      <c r="J4210" t="str">
        <f>_xlfn.XLOOKUP(tblOrders[[#This Row],[CustomerID]], tblCustomers[CustomerID], tblCustomers[CustomerName])</f>
        <v>Customer 220</v>
      </c>
      <c r="K4210" t="str">
        <f>_xlfn.XLOOKUP(tblOrders[[#This Row],[CustomerID]], tblCustomers[CustomerID], tblCustomers[Segment])</f>
        <v>SME</v>
      </c>
      <c r="L4210" t="str">
        <f>_xlfn.XLOOKUP(tblOrders[[#This Row],[ProductID]], tblProducts[ProductID], tblProducts[Category])</f>
        <v>Electronics</v>
      </c>
      <c r="M4210">
        <f>_xlfn.XLOOKUP(tblOrders[[#This Row],[ProductID]], tblProducts[ProductID], tblProducts[CostPrice])</f>
        <v>44535</v>
      </c>
      <c r="N4210">
        <f>tblOrders[[#This Row],[Sales]]-(tblOrders[[#This Row],[CostPrice]]*tblOrders[[#This Row],[Quantity]])</f>
        <v>-133646</v>
      </c>
      <c r="O4210" t="str">
        <f>TEXT(tblOrders[[#This Row],[Date]],"mmm-yyyy")</f>
        <v>Aug-2025</v>
      </c>
      <c r="P4210" t="str">
        <f>_xlfn.XLOOKUP(tblOrders[[#This Row],[OrderID]], tblReturns[OrderID], tblReturns[Returned])</f>
        <v>No</v>
      </c>
      <c r="Q4210" t="str">
        <f>_xlfn.XLOOKUP(tblOrders[[#This Row],[OrderID]], tblShipping[OrderID], tblShipping[ShipMode])</f>
        <v>Standard</v>
      </c>
      <c r="R4210" t="str">
        <f>IFERROR(_xlfn.XLOOKUP(A4209, tblCustomers[CustomerID], tblCustomers[CustomerName]), "Not Found")</f>
        <v>Not Found</v>
      </c>
      <c r="S4210" t="str">
        <f>IF(tblOrders[[#This Row],[Sales]]&gt;1000000,"High Value","Standard")</f>
        <v>Standard</v>
      </c>
      <c r="T4210" t="str">
        <f>_xlfn.XLOOKUP(tblOrders[[#This Row],[ProductID]], tblProducts[ProductID], tblProducts[ProductName])</f>
        <v>Product 71</v>
      </c>
      <c r="U4210">
        <f>_xlfn.XLOOKUP(tblOrders[[#This Row],[SalesRepID]], tblSalesreps[RepID], tblSalesreps[Target])</f>
        <v>7094914</v>
      </c>
    </row>
    <row r="4211" spans="1:21">
      <c r="A4211" t="s">
        <v>5008</v>
      </c>
      <c r="B4211" s="7" t="s">
        <v>277</v>
      </c>
      <c r="C4211" t="s">
        <v>1336</v>
      </c>
      <c r="D4211" t="s">
        <v>44</v>
      </c>
      <c r="E4211" t="s">
        <v>35</v>
      </c>
      <c r="F4211" t="s">
        <v>20</v>
      </c>
      <c r="G4211">
        <v>4</v>
      </c>
      <c r="H4211">
        <v>0.2</v>
      </c>
      <c r="I4211" s="2">
        <v>341376</v>
      </c>
      <c r="J4211" t="str">
        <f>_xlfn.XLOOKUP(tblOrders[[#This Row],[CustomerID]], tblCustomers[CustomerID], tblCustomers[CustomerName])</f>
        <v>Customer 220</v>
      </c>
      <c r="K4211" t="str">
        <f>_xlfn.XLOOKUP(tblOrders[[#This Row],[CustomerID]], tblCustomers[CustomerID], tblCustomers[Segment])</f>
        <v>SME</v>
      </c>
      <c r="L4211" t="str">
        <f>_xlfn.XLOOKUP(tblOrders[[#This Row],[ProductID]], tblProducts[ProductID], tblProducts[Category])</f>
        <v>Furniture</v>
      </c>
      <c r="M4211">
        <f>_xlfn.XLOOKUP(tblOrders[[#This Row],[ProductID]], tblProducts[ProductID], tblProducts[CostPrice])</f>
        <v>48953</v>
      </c>
      <c r="N4211">
        <f>tblOrders[[#This Row],[Sales]]-(tblOrders[[#This Row],[CostPrice]]*tblOrders[[#This Row],[Quantity]])</f>
        <v>145564</v>
      </c>
      <c r="O4211" t="str">
        <f>TEXT(tblOrders[[#This Row],[Date]],"mmm-yyyy")</f>
        <v>Oct-2025</v>
      </c>
      <c r="P4211" t="str">
        <f>_xlfn.XLOOKUP(tblOrders[[#This Row],[OrderID]], tblReturns[OrderID], tblReturns[Returned])</f>
        <v>No</v>
      </c>
      <c r="Q4211" t="str">
        <f>_xlfn.XLOOKUP(tblOrders[[#This Row],[OrderID]], tblShipping[OrderID], tblShipping[ShipMode])</f>
        <v>Standard</v>
      </c>
      <c r="R4211" t="str">
        <f>IFERROR(_xlfn.XLOOKUP(A4210, tblCustomers[CustomerID], tblCustomers[CustomerName]), "Not Found")</f>
        <v>Not Found</v>
      </c>
      <c r="S4211" t="str">
        <f>IF(tblOrders[[#This Row],[Sales]]&gt;1000000,"High Value","Standard")</f>
        <v>Standard</v>
      </c>
      <c r="T4211" t="str">
        <f>_xlfn.XLOOKUP(tblOrders[[#This Row],[ProductID]], tblProducts[ProductID], tblProducts[ProductName])</f>
        <v>Product 56</v>
      </c>
      <c r="U4211">
        <f>_xlfn.XLOOKUP(tblOrders[[#This Row],[SalesRepID]], tblSalesreps[RepID], tblSalesreps[Target])</f>
        <v>19619177</v>
      </c>
    </row>
    <row r="4212" spans="1:21">
      <c r="A4212" t="s">
        <v>5009</v>
      </c>
      <c r="B4212" s="7" t="s">
        <v>799</v>
      </c>
      <c r="C4212" t="s">
        <v>38</v>
      </c>
      <c r="D4212" t="s">
        <v>137</v>
      </c>
      <c r="E4212" t="s">
        <v>202</v>
      </c>
      <c r="F4212" t="s">
        <v>51</v>
      </c>
      <c r="G4212">
        <v>10</v>
      </c>
      <c r="H4212">
        <v>0.1</v>
      </c>
      <c r="I4212" s="2">
        <v>756252</v>
      </c>
      <c r="J4212" t="str">
        <f>_xlfn.XLOOKUP(tblOrders[[#This Row],[CustomerID]], tblCustomers[CustomerID], tblCustomers[CustomerName])</f>
        <v>Customer 23</v>
      </c>
      <c r="K4212" t="str">
        <f>_xlfn.XLOOKUP(tblOrders[[#This Row],[CustomerID]], tblCustomers[CustomerID], tblCustomers[Segment])</f>
        <v>Consumer</v>
      </c>
      <c r="L4212" t="str">
        <f>_xlfn.XLOOKUP(tblOrders[[#This Row],[ProductID]], tblProducts[ProductID], tblProducts[Category])</f>
        <v>Home</v>
      </c>
      <c r="M4212">
        <f>_xlfn.XLOOKUP(tblOrders[[#This Row],[ProductID]], tblProducts[ProductID], tblProducts[CostPrice])</f>
        <v>26666</v>
      </c>
      <c r="N4212">
        <f>tblOrders[[#This Row],[Sales]]-(tblOrders[[#This Row],[CostPrice]]*tblOrders[[#This Row],[Quantity]])</f>
        <v>489592</v>
      </c>
      <c r="O4212" t="str">
        <f>TEXT(tblOrders[[#This Row],[Date]],"mmm-yyyy")</f>
        <v>Sep-2025</v>
      </c>
      <c r="P4212" t="str">
        <f>_xlfn.XLOOKUP(tblOrders[[#This Row],[OrderID]], tblReturns[OrderID], tblReturns[Returned])</f>
        <v>No</v>
      </c>
      <c r="Q4212" t="str">
        <f>_xlfn.XLOOKUP(tblOrders[[#This Row],[OrderID]], tblShipping[OrderID], tblShipping[ShipMode])</f>
        <v>Pickup</v>
      </c>
      <c r="R4212" t="str">
        <f>IFERROR(_xlfn.XLOOKUP(A4211, tblCustomers[CustomerID], tblCustomers[CustomerName]), "Not Found")</f>
        <v>Not Found</v>
      </c>
      <c r="S4212" t="str">
        <f>IF(tblOrders[[#This Row],[Sales]]&gt;1000000,"High Value","Standard")</f>
        <v>Standard</v>
      </c>
      <c r="T4212" t="str">
        <f>_xlfn.XLOOKUP(tblOrders[[#This Row],[ProductID]], tblProducts[ProductID], tblProducts[ProductName])</f>
        <v>Product 76</v>
      </c>
      <c r="U4212">
        <f>_xlfn.XLOOKUP(tblOrders[[#This Row],[SalesRepID]], tblSalesreps[RepID], tblSalesreps[Target])</f>
        <v>10652665</v>
      </c>
    </row>
    <row r="4213" spans="1:21">
      <c r="A4213" t="s">
        <v>5010</v>
      </c>
      <c r="B4213" s="7" t="s">
        <v>228</v>
      </c>
      <c r="C4213" t="s">
        <v>63</v>
      </c>
      <c r="D4213" t="s">
        <v>546</v>
      </c>
      <c r="E4213" t="s">
        <v>50</v>
      </c>
      <c r="F4213" t="s">
        <v>14</v>
      </c>
      <c r="G4213">
        <v>3</v>
      </c>
      <c r="H4213">
        <v>0</v>
      </c>
      <c r="I4213" s="2">
        <v>82011</v>
      </c>
      <c r="J4213" t="str">
        <f>_xlfn.XLOOKUP(tblOrders[[#This Row],[CustomerID]], tblCustomers[CustomerID], tblCustomers[CustomerName])</f>
        <v>Customer 44</v>
      </c>
      <c r="K4213" t="str">
        <f>_xlfn.XLOOKUP(tblOrders[[#This Row],[CustomerID]], tblCustomers[CustomerID], tblCustomers[Segment])</f>
        <v>Consumer</v>
      </c>
      <c r="L4213" t="str">
        <f>_xlfn.XLOOKUP(tblOrders[[#This Row],[ProductID]], tblProducts[ProductID], tblProducts[Category])</f>
        <v>Home</v>
      </c>
      <c r="M4213">
        <f>_xlfn.XLOOKUP(tblOrders[[#This Row],[ProductID]], tblProducts[ProductID], tblProducts[CostPrice])</f>
        <v>51783</v>
      </c>
      <c r="N4213">
        <f>tblOrders[[#This Row],[Sales]]-(tblOrders[[#This Row],[CostPrice]]*tblOrders[[#This Row],[Quantity]])</f>
        <v>-73338</v>
      </c>
      <c r="O4213" t="str">
        <f>TEXT(tblOrders[[#This Row],[Date]],"mmm-yyyy")</f>
        <v>Apr-2025</v>
      </c>
      <c r="P4213" t="str">
        <f>_xlfn.XLOOKUP(tblOrders[[#This Row],[OrderID]], tblReturns[OrderID], tblReturns[Returned])</f>
        <v>No</v>
      </c>
      <c r="Q4213" t="str">
        <f>_xlfn.XLOOKUP(tblOrders[[#This Row],[OrderID]], tblShipping[OrderID], tblShipping[ShipMode])</f>
        <v>Pickup</v>
      </c>
      <c r="R4213" t="str">
        <f>IFERROR(_xlfn.XLOOKUP(A4212, tblCustomers[CustomerID], tblCustomers[CustomerName]), "Not Found")</f>
        <v>Not Found</v>
      </c>
      <c r="S4213" t="str">
        <f>IF(tblOrders[[#This Row],[Sales]]&gt;1000000,"High Value","Standard")</f>
        <v>Standard</v>
      </c>
      <c r="T4213" t="str">
        <f>_xlfn.XLOOKUP(tblOrders[[#This Row],[ProductID]], tblProducts[ProductID], tblProducts[ProductName])</f>
        <v>Product 14</v>
      </c>
      <c r="U4213">
        <f>_xlfn.XLOOKUP(tblOrders[[#This Row],[SalesRepID]], tblSalesreps[RepID], tblSalesreps[Target])</f>
        <v>17350666</v>
      </c>
    </row>
    <row r="4214" spans="1:21">
      <c r="A4214" t="s">
        <v>5011</v>
      </c>
      <c r="B4214" s="7" t="s">
        <v>988</v>
      </c>
      <c r="C4214" t="s">
        <v>787</v>
      </c>
      <c r="D4214" t="s">
        <v>430</v>
      </c>
      <c r="E4214" t="s">
        <v>50</v>
      </c>
      <c r="F4214" t="s">
        <v>14</v>
      </c>
      <c r="G4214">
        <v>4</v>
      </c>
      <c r="H4214">
        <v>0.2</v>
      </c>
      <c r="I4214" s="2">
        <v>388537.59999999998</v>
      </c>
      <c r="J4214" t="str">
        <f>_xlfn.XLOOKUP(tblOrders[[#This Row],[CustomerID]], tblCustomers[CustomerID], tblCustomers[CustomerName])</f>
        <v>Customer 282</v>
      </c>
      <c r="K4214" t="str">
        <f>_xlfn.XLOOKUP(tblOrders[[#This Row],[CustomerID]], tblCustomers[CustomerID], tblCustomers[Segment])</f>
        <v>SME</v>
      </c>
      <c r="L4214" t="str">
        <f>_xlfn.XLOOKUP(tblOrders[[#This Row],[ProductID]], tblProducts[ProductID], tblProducts[Category])</f>
        <v>Office</v>
      </c>
      <c r="M4214">
        <f>_xlfn.XLOOKUP(tblOrders[[#This Row],[ProductID]], tblProducts[ProductID], tblProducts[CostPrice])</f>
        <v>7566</v>
      </c>
      <c r="N4214">
        <f>tblOrders[[#This Row],[Sales]]-(tblOrders[[#This Row],[CostPrice]]*tblOrders[[#This Row],[Quantity]])</f>
        <v>358273.6</v>
      </c>
      <c r="O4214" t="str">
        <f>TEXT(tblOrders[[#This Row],[Date]],"mmm-yyyy")</f>
        <v>Jan-2025</v>
      </c>
      <c r="P4214" t="str">
        <f>_xlfn.XLOOKUP(tblOrders[[#This Row],[OrderID]], tblReturns[OrderID], tblReturns[Returned])</f>
        <v>No</v>
      </c>
      <c r="Q4214" t="str">
        <f>_xlfn.XLOOKUP(tblOrders[[#This Row],[OrderID]], tblShipping[OrderID], tblShipping[ShipMode])</f>
        <v>Express</v>
      </c>
      <c r="R4214" t="str">
        <f>IFERROR(_xlfn.XLOOKUP(A4213, tblCustomers[CustomerID], tblCustomers[CustomerName]), "Not Found")</f>
        <v>Not Found</v>
      </c>
      <c r="S4214" t="str">
        <f>IF(tblOrders[[#This Row],[Sales]]&gt;1000000,"High Value","Standard")</f>
        <v>Standard</v>
      </c>
      <c r="T4214" t="str">
        <f>_xlfn.XLOOKUP(tblOrders[[#This Row],[ProductID]], tblProducts[ProductID], tblProducts[ProductName])</f>
        <v>Product 85</v>
      </c>
      <c r="U4214">
        <f>_xlfn.XLOOKUP(tblOrders[[#This Row],[SalesRepID]], tblSalesreps[RepID], tblSalesreps[Target])</f>
        <v>17350666</v>
      </c>
    </row>
    <row r="4215" spans="1:21">
      <c r="A4215" t="s">
        <v>5012</v>
      </c>
      <c r="B4215" s="7" t="s">
        <v>195</v>
      </c>
      <c r="C4215" t="s">
        <v>294</v>
      </c>
      <c r="D4215" t="s">
        <v>111</v>
      </c>
      <c r="E4215" t="s">
        <v>69</v>
      </c>
      <c r="F4215" t="s">
        <v>88</v>
      </c>
      <c r="G4215">
        <v>3</v>
      </c>
      <c r="H4215">
        <v>0.1</v>
      </c>
      <c r="I4215" s="2">
        <v>135639.9</v>
      </c>
      <c r="J4215" t="str">
        <f>_xlfn.XLOOKUP(tblOrders[[#This Row],[CustomerID]], tblCustomers[CustomerID], tblCustomers[CustomerName])</f>
        <v>Customer 284</v>
      </c>
      <c r="K4215" t="str">
        <f>_xlfn.XLOOKUP(tblOrders[[#This Row],[CustomerID]], tblCustomers[CustomerID], tblCustomers[Segment])</f>
        <v>SME</v>
      </c>
      <c r="L4215" t="str">
        <f>_xlfn.XLOOKUP(tblOrders[[#This Row],[ProductID]], tblProducts[ProductID], tblProducts[Category])</f>
        <v>Furniture</v>
      </c>
      <c r="M4215">
        <f>_xlfn.XLOOKUP(tblOrders[[#This Row],[ProductID]], tblProducts[ProductID], tblProducts[CostPrice])</f>
        <v>34907</v>
      </c>
      <c r="N4215">
        <f>tblOrders[[#This Row],[Sales]]-(tblOrders[[#This Row],[CostPrice]]*tblOrders[[#This Row],[Quantity]])</f>
        <v>30918.899999999994</v>
      </c>
      <c r="O4215" t="str">
        <f>TEXT(tblOrders[[#This Row],[Date]],"mmm-yyyy")</f>
        <v>Oct-2025</v>
      </c>
      <c r="P4215" t="str">
        <f>_xlfn.XLOOKUP(tblOrders[[#This Row],[OrderID]], tblReturns[OrderID], tblReturns[Returned])</f>
        <v>Yes</v>
      </c>
      <c r="Q4215" t="str">
        <f>_xlfn.XLOOKUP(tblOrders[[#This Row],[OrderID]], tblShipping[OrderID], tblShipping[ShipMode])</f>
        <v>Pickup</v>
      </c>
      <c r="R4215" t="str">
        <f>IFERROR(_xlfn.XLOOKUP(A4214, tblCustomers[CustomerID], tblCustomers[CustomerName]), "Not Found")</f>
        <v>Not Found</v>
      </c>
      <c r="S4215" t="str">
        <f>IF(tblOrders[[#This Row],[Sales]]&gt;1000000,"High Value","Standard")</f>
        <v>Standard</v>
      </c>
      <c r="T4215" t="str">
        <f>_xlfn.XLOOKUP(tblOrders[[#This Row],[ProductID]], tblProducts[ProductID], tblProducts[ProductName])</f>
        <v>Product 68</v>
      </c>
      <c r="U4215">
        <f>_xlfn.XLOOKUP(tblOrders[[#This Row],[SalesRepID]], tblSalesreps[RepID], tblSalesreps[Target])</f>
        <v>19473459</v>
      </c>
    </row>
    <row r="4216" spans="1:21">
      <c r="A4216" t="s">
        <v>5013</v>
      </c>
      <c r="B4216" s="7" t="s">
        <v>634</v>
      </c>
      <c r="C4216" t="s">
        <v>317</v>
      </c>
      <c r="D4216" t="s">
        <v>744</v>
      </c>
      <c r="E4216" t="s">
        <v>40</v>
      </c>
      <c r="F4216" t="s">
        <v>88</v>
      </c>
      <c r="G4216">
        <v>6</v>
      </c>
      <c r="H4216">
        <v>0</v>
      </c>
      <c r="I4216" s="2">
        <v>786522</v>
      </c>
      <c r="J4216" t="str">
        <f>_xlfn.XLOOKUP(tblOrders[[#This Row],[CustomerID]], tblCustomers[CustomerID], tblCustomers[CustomerName])</f>
        <v>Customer 56</v>
      </c>
      <c r="K4216" t="str">
        <f>_xlfn.XLOOKUP(tblOrders[[#This Row],[CustomerID]], tblCustomers[CustomerID], tblCustomers[Segment])</f>
        <v>SME</v>
      </c>
      <c r="L4216" t="str">
        <f>_xlfn.XLOOKUP(tblOrders[[#This Row],[ProductID]], tblProducts[ProductID], tblProducts[Category])</f>
        <v>Electronics</v>
      </c>
      <c r="M4216">
        <f>_xlfn.XLOOKUP(tblOrders[[#This Row],[ProductID]], tblProducts[ProductID], tblProducts[CostPrice])</f>
        <v>37361</v>
      </c>
      <c r="N4216">
        <f>tblOrders[[#This Row],[Sales]]-(tblOrders[[#This Row],[CostPrice]]*tblOrders[[#This Row],[Quantity]])</f>
        <v>562356</v>
      </c>
      <c r="O4216" t="str">
        <f>TEXT(tblOrders[[#This Row],[Date]],"mmm-yyyy")</f>
        <v>Jun-2025</v>
      </c>
      <c r="P4216" t="str">
        <f>_xlfn.XLOOKUP(tblOrders[[#This Row],[OrderID]], tblReturns[OrderID], tblReturns[Returned])</f>
        <v>No</v>
      </c>
      <c r="Q4216" t="str">
        <f>_xlfn.XLOOKUP(tblOrders[[#This Row],[OrderID]], tblShipping[OrderID], tblShipping[ShipMode])</f>
        <v>Express</v>
      </c>
      <c r="R4216" t="str">
        <f>IFERROR(_xlfn.XLOOKUP(A4215, tblCustomers[CustomerID], tblCustomers[CustomerName]), "Not Found")</f>
        <v>Not Found</v>
      </c>
      <c r="S4216" t="str">
        <f>IF(tblOrders[[#This Row],[Sales]]&gt;1000000,"High Value","Standard")</f>
        <v>Standard</v>
      </c>
      <c r="T4216" t="str">
        <f>_xlfn.XLOOKUP(tblOrders[[#This Row],[ProductID]], tblProducts[ProductID], tblProducts[ProductName])</f>
        <v>Product 72</v>
      </c>
      <c r="U4216">
        <f>_xlfn.XLOOKUP(tblOrders[[#This Row],[SalesRepID]], tblSalesreps[RepID], tblSalesreps[Target])</f>
        <v>6291486</v>
      </c>
    </row>
    <row r="4217" spans="1:21">
      <c r="A4217" t="s">
        <v>5014</v>
      </c>
      <c r="B4217" s="7" t="s">
        <v>595</v>
      </c>
      <c r="C4217" t="s">
        <v>1575</v>
      </c>
      <c r="D4217" t="s">
        <v>155</v>
      </c>
      <c r="E4217" t="s">
        <v>165</v>
      </c>
      <c r="F4217" t="s">
        <v>88</v>
      </c>
      <c r="G4217">
        <v>2</v>
      </c>
      <c r="H4217">
        <v>0</v>
      </c>
      <c r="I4217" s="2">
        <v>119208</v>
      </c>
      <c r="J4217" t="str">
        <f>_xlfn.XLOOKUP(tblOrders[[#This Row],[CustomerID]], tblCustomers[CustomerID], tblCustomers[CustomerName])</f>
        <v>Customer 255</v>
      </c>
      <c r="K4217" t="str">
        <f>_xlfn.XLOOKUP(tblOrders[[#This Row],[CustomerID]], tblCustomers[CustomerID], tblCustomers[Segment])</f>
        <v>Consumer</v>
      </c>
      <c r="L4217" t="str">
        <f>_xlfn.XLOOKUP(tblOrders[[#This Row],[ProductID]], tblProducts[ProductID], tblProducts[Category])</f>
        <v>Electronics</v>
      </c>
      <c r="M4217">
        <f>_xlfn.XLOOKUP(tblOrders[[#This Row],[ProductID]], tblProducts[ProductID], tblProducts[CostPrice])</f>
        <v>23271</v>
      </c>
      <c r="N4217">
        <f>tblOrders[[#This Row],[Sales]]-(tblOrders[[#This Row],[CostPrice]]*tblOrders[[#This Row],[Quantity]])</f>
        <v>72666</v>
      </c>
      <c r="O4217" t="str">
        <f>TEXT(tblOrders[[#This Row],[Date]],"mmm-yyyy")</f>
        <v>Nov-2025</v>
      </c>
      <c r="P4217" t="str">
        <f>_xlfn.XLOOKUP(tblOrders[[#This Row],[OrderID]], tblReturns[OrderID], tblReturns[Returned])</f>
        <v>No</v>
      </c>
      <c r="Q4217" t="str">
        <f>_xlfn.XLOOKUP(tblOrders[[#This Row],[OrderID]], tblShipping[OrderID], tblShipping[ShipMode])</f>
        <v>Standard</v>
      </c>
      <c r="R4217" t="str">
        <f>IFERROR(_xlfn.XLOOKUP(A4216, tblCustomers[CustomerID], tblCustomers[CustomerName]), "Not Found")</f>
        <v>Not Found</v>
      </c>
      <c r="S4217" t="str">
        <f>IF(tblOrders[[#This Row],[Sales]]&gt;1000000,"High Value","Standard")</f>
        <v>Standard</v>
      </c>
      <c r="T4217" t="str">
        <f>_xlfn.XLOOKUP(tblOrders[[#This Row],[ProductID]], tblProducts[ProductID], tblProducts[ProductName])</f>
        <v>Product 48</v>
      </c>
      <c r="U4217">
        <f>_xlfn.XLOOKUP(tblOrders[[#This Row],[SalesRepID]], tblSalesreps[RepID], tblSalesreps[Target])</f>
        <v>16839910</v>
      </c>
    </row>
    <row r="4218" spans="1:21">
      <c r="A4218" t="s">
        <v>5015</v>
      </c>
      <c r="B4218" s="7" t="s">
        <v>881</v>
      </c>
      <c r="C4218" t="s">
        <v>1155</v>
      </c>
      <c r="D4218" t="s">
        <v>339</v>
      </c>
      <c r="E4218" t="s">
        <v>56</v>
      </c>
      <c r="F4218" t="s">
        <v>88</v>
      </c>
      <c r="G4218">
        <v>10</v>
      </c>
      <c r="H4218">
        <v>0.05</v>
      </c>
      <c r="I4218" s="2">
        <v>1397431</v>
      </c>
      <c r="J4218" t="str">
        <f>_xlfn.XLOOKUP(tblOrders[[#This Row],[CustomerID]], tblCustomers[CustomerID], tblCustomers[CustomerName])</f>
        <v>Customer 92</v>
      </c>
      <c r="K4218" t="str">
        <f>_xlfn.XLOOKUP(tblOrders[[#This Row],[CustomerID]], tblCustomers[CustomerID], tblCustomers[Segment])</f>
        <v>SME</v>
      </c>
      <c r="L4218" t="str">
        <f>_xlfn.XLOOKUP(tblOrders[[#This Row],[ProductID]], tblProducts[ProductID], tblProducts[Category])</f>
        <v>Office</v>
      </c>
      <c r="M4218">
        <f>_xlfn.XLOOKUP(tblOrders[[#This Row],[ProductID]], tblProducts[ProductID], tblProducts[CostPrice])</f>
        <v>73889</v>
      </c>
      <c r="N4218">
        <f>tblOrders[[#This Row],[Sales]]-(tblOrders[[#This Row],[CostPrice]]*tblOrders[[#This Row],[Quantity]])</f>
        <v>658541</v>
      </c>
      <c r="O4218" t="str">
        <f>TEXT(tblOrders[[#This Row],[Date]],"mmm-yyyy")</f>
        <v>Mar-2025</v>
      </c>
      <c r="P4218" t="str">
        <f>_xlfn.XLOOKUP(tblOrders[[#This Row],[OrderID]], tblReturns[OrderID], tblReturns[Returned])</f>
        <v>No</v>
      </c>
      <c r="Q4218" t="str">
        <f>_xlfn.XLOOKUP(tblOrders[[#This Row],[OrderID]], tblShipping[OrderID], tblShipping[ShipMode])</f>
        <v>Pickup</v>
      </c>
      <c r="R4218" t="str">
        <f>IFERROR(_xlfn.XLOOKUP(A4217, tblCustomers[CustomerID], tblCustomers[CustomerName]), "Not Found")</f>
        <v>Not Found</v>
      </c>
      <c r="S4218" t="str">
        <f>IF(tblOrders[[#This Row],[Sales]]&gt;1000000,"High Value","Standard")</f>
        <v>High Value</v>
      </c>
      <c r="T4218" t="str">
        <f>_xlfn.XLOOKUP(tblOrders[[#This Row],[ProductID]], tblProducts[ProductID], tblProducts[ProductName])</f>
        <v>Product 83</v>
      </c>
      <c r="U4218">
        <f>_xlfn.XLOOKUP(tblOrders[[#This Row],[SalesRepID]], tblSalesreps[RepID], tblSalesreps[Target])</f>
        <v>14265630</v>
      </c>
    </row>
    <row r="4219" spans="1:21">
      <c r="A4219" t="s">
        <v>5016</v>
      </c>
      <c r="B4219" s="7" t="s">
        <v>1162</v>
      </c>
      <c r="C4219" t="s">
        <v>573</v>
      </c>
      <c r="D4219" t="s">
        <v>817</v>
      </c>
      <c r="E4219" t="s">
        <v>205</v>
      </c>
      <c r="F4219" t="s">
        <v>20</v>
      </c>
      <c r="G4219">
        <v>7</v>
      </c>
      <c r="H4219">
        <v>0</v>
      </c>
      <c r="I4219" s="2">
        <v>816466</v>
      </c>
      <c r="J4219" t="str">
        <f>_xlfn.XLOOKUP(tblOrders[[#This Row],[CustomerID]], tblCustomers[CustomerID], tblCustomers[CustomerName])</f>
        <v>Customer 13</v>
      </c>
      <c r="K4219" t="str">
        <f>_xlfn.XLOOKUP(tblOrders[[#This Row],[CustomerID]], tblCustomers[CustomerID], tblCustomers[Segment])</f>
        <v>Corporate</v>
      </c>
      <c r="L4219" t="str">
        <f>_xlfn.XLOOKUP(tblOrders[[#This Row],[ProductID]], tblProducts[ProductID], tblProducts[Category])</f>
        <v>Furniture</v>
      </c>
      <c r="M4219">
        <f>_xlfn.XLOOKUP(tblOrders[[#This Row],[ProductID]], tblProducts[ProductID], tblProducts[CostPrice])</f>
        <v>11009</v>
      </c>
      <c r="N4219">
        <f>tblOrders[[#This Row],[Sales]]-(tblOrders[[#This Row],[CostPrice]]*tblOrders[[#This Row],[Quantity]])</f>
        <v>739403</v>
      </c>
      <c r="O4219" t="str">
        <f>TEXT(tblOrders[[#This Row],[Date]],"mmm-yyyy")</f>
        <v>Apr-2025</v>
      </c>
      <c r="P4219" t="str">
        <f>_xlfn.XLOOKUP(tblOrders[[#This Row],[OrderID]], tblReturns[OrderID], tblReturns[Returned])</f>
        <v>No</v>
      </c>
      <c r="Q4219" t="str">
        <f>_xlfn.XLOOKUP(tblOrders[[#This Row],[OrderID]], tblShipping[OrderID], tblShipping[ShipMode])</f>
        <v>Pickup</v>
      </c>
      <c r="R4219" t="str">
        <f>IFERROR(_xlfn.XLOOKUP(A4218, tblCustomers[CustomerID], tblCustomers[CustomerName]), "Not Found")</f>
        <v>Not Found</v>
      </c>
      <c r="S4219" t="str">
        <f>IF(tblOrders[[#This Row],[Sales]]&gt;1000000,"High Value","Standard")</f>
        <v>Standard</v>
      </c>
      <c r="T4219" t="str">
        <f>_xlfn.XLOOKUP(tblOrders[[#This Row],[ProductID]], tblProducts[ProductID], tblProducts[ProductName])</f>
        <v>Product 99</v>
      </c>
      <c r="U4219">
        <f>_xlfn.XLOOKUP(tblOrders[[#This Row],[SalesRepID]], tblSalesreps[RepID], tblSalesreps[Target])</f>
        <v>16246424</v>
      </c>
    </row>
    <row r="4220" spans="1:21">
      <c r="A4220" t="s">
        <v>5017</v>
      </c>
      <c r="B4220" s="7" t="s">
        <v>1027</v>
      </c>
      <c r="C4220" t="s">
        <v>565</v>
      </c>
      <c r="D4220" t="s">
        <v>49</v>
      </c>
      <c r="E4220" t="s">
        <v>105</v>
      </c>
      <c r="F4220" t="s">
        <v>51</v>
      </c>
      <c r="G4220">
        <v>8</v>
      </c>
      <c r="H4220">
        <v>0</v>
      </c>
      <c r="I4220" s="2">
        <v>337800</v>
      </c>
      <c r="J4220" t="str">
        <f>_xlfn.XLOOKUP(tblOrders[[#This Row],[CustomerID]], tblCustomers[CustomerID], tblCustomers[CustomerName])</f>
        <v>Customer 22</v>
      </c>
      <c r="K4220" t="str">
        <f>_xlfn.XLOOKUP(tblOrders[[#This Row],[CustomerID]], tblCustomers[CustomerID], tblCustomers[Segment])</f>
        <v>Consumer</v>
      </c>
      <c r="L4220" t="str">
        <f>_xlfn.XLOOKUP(tblOrders[[#This Row],[ProductID]], tblProducts[ProductID], tblProducts[Category])</f>
        <v>Home</v>
      </c>
      <c r="M4220">
        <f>_xlfn.XLOOKUP(tblOrders[[#This Row],[ProductID]], tblProducts[ProductID], tblProducts[CostPrice])</f>
        <v>71372</v>
      </c>
      <c r="N4220">
        <f>tblOrders[[#This Row],[Sales]]-(tblOrders[[#This Row],[CostPrice]]*tblOrders[[#This Row],[Quantity]])</f>
        <v>-233176</v>
      </c>
      <c r="O4220" t="str">
        <f>TEXT(tblOrders[[#This Row],[Date]],"mmm-yyyy")</f>
        <v>Aug-2025</v>
      </c>
      <c r="P4220" t="str">
        <f>_xlfn.XLOOKUP(tblOrders[[#This Row],[OrderID]], tblReturns[OrderID], tblReturns[Returned])</f>
        <v>No</v>
      </c>
      <c r="Q4220" t="str">
        <f>_xlfn.XLOOKUP(tblOrders[[#This Row],[OrderID]], tblShipping[OrderID], tblShipping[ShipMode])</f>
        <v>Express</v>
      </c>
      <c r="R4220" t="str">
        <f>IFERROR(_xlfn.XLOOKUP(A4219, tblCustomers[CustomerID], tblCustomers[CustomerName]), "Not Found")</f>
        <v>Not Found</v>
      </c>
      <c r="S4220" t="str">
        <f>IF(tblOrders[[#This Row],[Sales]]&gt;1000000,"High Value","Standard")</f>
        <v>Standard</v>
      </c>
      <c r="T4220" t="str">
        <f>_xlfn.XLOOKUP(tblOrders[[#This Row],[ProductID]], tblProducts[ProductID], tblProducts[ProductName])</f>
        <v>Product 51</v>
      </c>
      <c r="U4220">
        <f>_xlfn.XLOOKUP(tblOrders[[#This Row],[SalesRepID]], tblSalesreps[RepID], tblSalesreps[Target])</f>
        <v>8698154</v>
      </c>
    </row>
    <row r="4221" spans="1:21">
      <c r="A4221" t="s">
        <v>5018</v>
      </c>
      <c r="B4221" s="7" t="s">
        <v>1364</v>
      </c>
      <c r="C4221" t="s">
        <v>681</v>
      </c>
      <c r="D4221" t="s">
        <v>96</v>
      </c>
      <c r="E4221" t="s">
        <v>69</v>
      </c>
      <c r="F4221" t="s">
        <v>88</v>
      </c>
      <c r="G4221">
        <v>7</v>
      </c>
      <c r="H4221">
        <v>0</v>
      </c>
      <c r="I4221" s="2">
        <v>536620</v>
      </c>
      <c r="J4221" t="str">
        <f>_xlfn.XLOOKUP(tblOrders[[#This Row],[CustomerID]], tblCustomers[CustomerID], tblCustomers[CustomerName])</f>
        <v>Customer 88</v>
      </c>
      <c r="K4221" t="str">
        <f>_xlfn.XLOOKUP(tblOrders[[#This Row],[CustomerID]], tblCustomers[CustomerID], tblCustomers[Segment])</f>
        <v>SME</v>
      </c>
      <c r="L4221" t="str">
        <f>_xlfn.XLOOKUP(tblOrders[[#This Row],[ProductID]], tblProducts[ProductID], tblProducts[Category])</f>
        <v>Office</v>
      </c>
      <c r="M4221">
        <f>_xlfn.XLOOKUP(tblOrders[[#This Row],[ProductID]], tblProducts[ProductID], tblProducts[CostPrice])</f>
        <v>20831</v>
      </c>
      <c r="N4221">
        <f>tblOrders[[#This Row],[Sales]]-(tblOrders[[#This Row],[CostPrice]]*tblOrders[[#This Row],[Quantity]])</f>
        <v>390803</v>
      </c>
      <c r="O4221" t="str">
        <f>TEXT(tblOrders[[#This Row],[Date]],"mmm-yyyy")</f>
        <v>Jan-2025</v>
      </c>
      <c r="P4221" t="str">
        <f>_xlfn.XLOOKUP(tblOrders[[#This Row],[OrderID]], tblReturns[OrderID], tblReturns[Returned])</f>
        <v>No</v>
      </c>
      <c r="Q4221" t="str">
        <f>_xlfn.XLOOKUP(tblOrders[[#This Row],[OrderID]], tblShipping[OrderID], tblShipping[ShipMode])</f>
        <v>Pickup</v>
      </c>
      <c r="R4221" t="str">
        <f>IFERROR(_xlfn.XLOOKUP(A4220, tblCustomers[CustomerID], tblCustomers[CustomerName]), "Not Found")</f>
        <v>Not Found</v>
      </c>
      <c r="S4221" t="str">
        <f>IF(tblOrders[[#This Row],[Sales]]&gt;1000000,"High Value","Standard")</f>
        <v>Standard</v>
      </c>
      <c r="T4221" t="str">
        <f>_xlfn.XLOOKUP(tblOrders[[#This Row],[ProductID]], tblProducts[ProductID], tblProducts[ProductName])</f>
        <v>Product 24</v>
      </c>
      <c r="U4221">
        <f>_xlfn.XLOOKUP(tblOrders[[#This Row],[SalesRepID]], tblSalesreps[RepID], tblSalesreps[Target])</f>
        <v>19473459</v>
      </c>
    </row>
    <row r="4222" spans="1:21">
      <c r="A4222" t="s">
        <v>5019</v>
      </c>
      <c r="B4222" s="7" t="s">
        <v>542</v>
      </c>
      <c r="C4222" t="s">
        <v>694</v>
      </c>
      <c r="D4222" t="s">
        <v>369</v>
      </c>
      <c r="E4222" t="s">
        <v>87</v>
      </c>
      <c r="F4222" t="s">
        <v>20</v>
      </c>
      <c r="G4222">
        <v>2</v>
      </c>
      <c r="H4222">
        <v>0</v>
      </c>
      <c r="I4222" s="2">
        <v>155522</v>
      </c>
      <c r="J4222" t="str">
        <f>_xlfn.XLOOKUP(tblOrders[[#This Row],[CustomerID]], tblCustomers[CustomerID], tblCustomers[CustomerName])</f>
        <v>Customer 299</v>
      </c>
      <c r="K4222" t="str">
        <f>_xlfn.XLOOKUP(tblOrders[[#This Row],[CustomerID]], tblCustomers[CustomerID], tblCustomers[Segment])</f>
        <v>SME</v>
      </c>
      <c r="L4222" t="str">
        <f>_xlfn.XLOOKUP(tblOrders[[#This Row],[ProductID]], tblProducts[ProductID], tblProducts[Category])</f>
        <v>Office</v>
      </c>
      <c r="M4222">
        <f>_xlfn.XLOOKUP(tblOrders[[#This Row],[ProductID]], tblProducts[ProductID], tblProducts[CostPrice])</f>
        <v>12456</v>
      </c>
      <c r="N4222">
        <f>tblOrders[[#This Row],[Sales]]-(tblOrders[[#This Row],[CostPrice]]*tblOrders[[#This Row],[Quantity]])</f>
        <v>130610</v>
      </c>
      <c r="O4222" t="str">
        <f>TEXT(tblOrders[[#This Row],[Date]],"mmm-yyyy")</f>
        <v>Jan-2025</v>
      </c>
      <c r="P4222" t="str">
        <f>_xlfn.XLOOKUP(tblOrders[[#This Row],[OrderID]], tblReturns[OrderID], tblReturns[Returned])</f>
        <v>No</v>
      </c>
      <c r="Q4222" t="str">
        <f>_xlfn.XLOOKUP(tblOrders[[#This Row],[OrderID]], tblShipping[OrderID], tblShipping[ShipMode])</f>
        <v>Standard</v>
      </c>
      <c r="R4222" t="str">
        <f>IFERROR(_xlfn.XLOOKUP(A4221, tblCustomers[CustomerID], tblCustomers[CustomerName]), "Not Found")</f>
        <v>Not Found</v>
      </c>
      <c r="S4222" t="str">
        <f>IF(tblOrders[[#This Row],[Sales]]&gt;1000000,"High Value","Standard")</f>
        <v>Standard</v>
      </c>
      <c r="T4222" t="str">
        <f>_xlfn.XLOOKUP(tblOrders[[#This Row],[ProductID]], tblProducts[ProductID], tblProducts[ProductName])</f>
        <v>Product 42</v>
      </c>
      <c r="U4222">
        <f>_xlfn.XLOOKUP(tblOrders[[#This Row],[SalesRepID]], tblSalesreps[RepID], tblSalesreps[Target])</f>
        <v>18500989</v>
      </c>
    </row>
    <row r="4223" spans="1:21">
      <c r="A4223" t="s">
        <v>5020</v>
      </c>
      <c r="B4223" s="7" t="s">
        <v>1418</v>
      </c>
      <c r="C4223" t="s">
        <v>415</v>
      </c>
      <c r="D4223" t="s">
        <v>362</v>
      </c>
      <c r="E4223" t="s">
        <v>40</v>
      </c>
      <c r="F4223" t="s">
        <v>88</v>
      </c>
      <c r="G4223">
        <v>3</v>
      </c>
      <c r="H4223">
        <v>0.15</v>
      </c>
      <c r="I4223" s="2">
        <v>367891.05</v>
      </c>
      <c r="J4223" t="str">
        <f>_xlfn.XLOOKUP(tblOrders[[#This Row],[CustomerID]], tblCustomers[CustomerID], tblCustomers[CustomerName])</f>
        <v>Customer 81</v>
      </c>
      <c r="K4223" t="str">
        <f>_xlfn.XLOOKUP(tblOrders[[#This Row],[CustomerID]], tblCustomers[CustomerID], tblCustomers[Segment])</f>
        <v>SME</v>
      </c>
      <c r="L4223" t="str">
        <f>_xlfn.XLOOKUP(tblOrders[[#This Row],[ProductID]], tblProducts[ProductID], tblProducts[Category])</f>
        <v>Home</v>
      </c>
      <c r="M4223">
        <f>_xlfn.XLOOKUP(tblOrders[[#This Row],[ProductID]], tblProducts[ProductID], tblProducts[CostPrice])</f>
        <v>41409</v>
      </c>
      <c r="N4223">
        <f>tblOrders[[#This Row],[Sales]]-(tblOrders[[#This Row],[CostPrice]]*tblOrders[[#This Row],[Quantity]])</f>
        <v>243664.05</v>
      </c>
      <c r="O4223" t="str">
        <f>TEXT(tblOrders[[#This Row],[Date]],"mmm-yyyy")</f>
        <v>Mar-2025</v>
      </c>
      <c r="P4223" t="str">
        <f>_xlfn.XLOOKUP(tblOrders[[#This Row],[OrderID]], tblReturns[OrderID], tblReturns[Returned])</f>
        <v>No</v>
      </c>
      <c r="Q4223" t="str">
        <f>_xlfn.XLOOKUP(tblOrders[[#This Row],[OrderID]], tblShipping[OrderID], tblShipping[ShipMode])</f>
        <v>Express</v>
      </c>
      <c r="R4223" t="str">
        <f>IFERROR(_xlfn.XLOOKUP(A4222, tblCustomers[CustomerID], tblCustomers[CustomerName]), "Not Found")</f>
        <v>Not Found</v>
      </c>
      <c r="S4223" t="str">
        <f>IF(tblOrders[[#This Row],[Sales]]&gt;1000000,"High Value","Standard")</f>
        <v>Standard</v>
      </c>
      <c r="T4223" t="str">
        <f>_xlfn.XLOOKUP(tblOrders[[#This Row],[ProductID]], tblProducts[ProductID], tblProducts[ProductName])</f>
        <v>Product 25</v>
      </c>
      <c r="U4223">
        <f>_xlfn.XLOOKUP(tblOrders[[#This Row],[SalesRepID]], tblSalesreps[RepID], tblSalesreps[Target])</f>
        <v>6291486</v>
      </c>
    </row>
    <row r="4224" spans="1:21">
      <c r="A4224" t="s">
        <v>5021</v>
      </c>
      <c r="B4224" s="7" t="s">
        <v>428</v>
      </c>
      <c r="C4224" t="s">
        <v>882</v>
      </c>
      <c r="D4224" t="s">
        <v>1230</v>
      </c>
      <c r="E4224" t="s">
        <v>202</v>
      </c>
      <c r="F4224" t="s">
        <v>14</v>
      </c>
      <c r="G4224">
        <v>6</v>
      </c>
      <c r="H4224">
        <v>0.05</v>
      </c>
      <c r="I4224" s="2">
        <v>458616.3</v>
      </c>
      <c r="J4224" t="str">
        <f>_xlfn.XLOOKUP(tblOrders[[#This Row],[CustomerID]], tblCustomers[CustomerID], tblCustomers[CustomerName])</f>
        <v>Customer 10</v>
      </c>
      <c r="K4224" t="str">
        <f>_xlfn.XLOOKUP(tblOrders[[#This Row],[CustomerID]], tblCustomers[CustomerID], tblCustomers[Segment])</f>
        <v>SME</v>
      </c>
      <c r="L4224" t="str">
        <f>_xlfn.XLOOKUP(tblOrders[[#This Row],[ProductID]], tblProducts[ProductID], tblProducts[Category])</f>
        <v>Furniture</v>
      </c>
      <c r="M4224">
        <f>_xlfn.XLOOKUP(tblOrders[[#This Row],[ProductID]], tblProducts[ProductID], tblProducts[CostPrice])</f>
        <v>48520</v>
      </c>
      <c r="N4224">
        <f>tblOrders[[#This Row],[Sales]]-(tblOrders[[#This Row],[CostPrice]]*tblOrders[[#This Row],[Quantity]])</f>
        <v>167496.29999999999</v>
      </c>
      <c r="O4224" t="str">
        <f>TEXT(tblOrders[[#This Row],[Date]],"mmm-yyyy")</f>
        <v>May-2025</v>
      </c>
      <c r="P4224" t="str">
        <f>_xlfn.XLOOKUP(tblOrders[[#This Row],[OrderID]], tblReturns[OrderID], tblReturns[Returned])</f>
        <v>No</v>
      </c>
      <c r="Q4224" t="str">
        <f>_xlfn.XLOOKUP(tblOrders[[#This Row],[OrderID]], tblShipping[OrderID], tblShipping[ShipMode])</f>
        <v>Standard</v>
      </c>
      <c r="R4224" t="str">
        <f>IFERROR(_xlfn.XLOOKUP(A4223, tblCustomers[CustomerID], tblCustomers[CustomerName]), "Not Found")</f>
        <v>Not Found</v>
      </c>
      <c r="S4224" t="str">
        <f>IF(tblOrders[[#This Row],[Sales]]&gt;1000000,"High Value","Standard")</f>
        <v>Standard</v>
      </c>
      <c r="T4224" t="str">
        <f>_xlfn.XLOOKUP(tblOrders[[#This Row],[ProductID]], tblProducts[ProductID], tblProducts[ProductName])</f>
        <v>Product 73</v>
      </c>
      <c r="U4224">
        <f>_xlfn.XLOOKUP(tblOrders[[#This Row],[SalesRepID]], tblSalesreps[RepID], tblSalesreps[Target])</f>
        <v>10652665</v>
      </c>
    </row>
    <row r="4225" spans="1:21">
      <c r="A4225" t="s">
        <v>5022</v>
      </c>
      <c r="B4225" s="7" t="s">
        <v>283</v>
      </c>
      <c r="C4225" t="s">
        <v>534</v>
      </c>
      <c r="D4225" t="s">
        <v>1230</v>
      </c>
      <c r="E4225" t="s">
        <v>210</v>
      </c>
      <c r="F4225" t="s">
        <v>51</v>
      </c>
      <c r="G4225">
        <v>9</v>
      </c>
      <c r="H4225">
        <v>0.05</v>
      </c>
      <c r="I4225" s="2">
        <v>61218</v>
      </c>
      <c r="J4225" t="str">
        <f>_xlfn.XLOOKUP(tblOrders[[#This Row],[CustomerID]], tblCustomers[CustomerID], tblCustomers[CustomerName])</f>
        <v>Customer 66</v>
      </c>
      <c r="K4225" t="str">
        <f>_xlfn.XLOOKUP(tblOrders[[#This Row],[CustomerID]], tblCustomers[CustomerID], tblCustomers[Segment])</f>
        <v>Consumer</v>
      </c>
      <c r="L4225" t="str">
        <f>_xlfn.XLOOKUP(tblOrders[[#This Row],[ProductID]], tblProducts[ProductID], tblProducts[Category])</f>
        <v>Furniture</v>
      </c>
      <c r="M4225">
        <f>_xlfn.XLOOKUP(tblOrders[[#This Row],[ProductID]], tblProducts[ProductID], tblProducts[CostPrice])</f>
        <v>48520</v>
      </c>
      <c r="N4225">
        <f>tblOrders[[#This Row],[Sales]]-(tblOrders[[#This Row],[CostPrice]]*tblOrders[[#This Row],[Quantity]])</f>
        <v>-375462</v>
      </c>
      <c r="O4225" t="str">
        <f>TEXT(tblOrders[[#This Row],[Date]],"mmm-yyyy")</f>
        <v>Jun-2025</v>
      </c>
      <c r="P4225" t="str">
        <f>_xlfn.XLOOKUP(tblOrders[[#This Row],[OrderID]], tblReturns[OrderID], tblReturns[Returned])</f>
        <v>No</v>
      </c>
      <c r="Q4225" t="str">
        <f>_xlfn.XLOOKUP(tblOrders[[#This Row],[OrderID]], tblShipping[OrderID], tblShipping[ShipMode])</f>
        <v>Standard</v>
      </c>
      <c r="R4225" t="str">
        <f>IFERROR(_xlfn.XLOOKUP(A4224, tblCustomers[CustomerID], tblCustomers[CustomerName]), "Not Found")</f>
        <v>Not Found</v>
      </c>
      <c r="S4225" t="str">
        <f>IF(tblOrders[[#This Row],[Sales]]&gt;1000000,"High Value","Standard")</f>
        <v>Standard</v>
      </c>
      <c r="T4225" t="str">
        <f>_xlfn.XLOOKUP(tblOrders[[#This Row],[ProductID]], tblProducts[ProductID], tblProducts[ProductName])</f>
        <v>Product 73</v>
      </c>
      <c r="U4225">
        <f>_xlfn.XLOOKUP(tblOrders[[#This Row],[SalesRepID]], tblSalesreps[RepID], tblSalesreps[Target])</f>
        <v>19336654</v>
      </c>
    </row>
    <row r="4226" spans="1:21">
      <c r="A4226" t="s">
        <v>5023</v>
      </c>
      <c r="B4226" s="7" t="s">
        <v>949</v>
      </c>
      <c r="C4226" t="s">
        <v>781</v>
      </c>
      <c r="D4226" t="s">
        <v>130</v>
      </c>
      <c r="E4226" t="s">
        <v>69</v>
      </c>
      <c r="F4226" t="s">
        <v>14</v>
      </c>
      <c r="G4226">
        <v>9</v>
      </c>
      <c r="H4226">
        <v>0.15</v>
      </c>
      <c r="I4226" s="2">
        <v>477428.85</v>
      </c>
      <c r="J4226" t="str">
        <f>_xlfn.XLOOKUP(tblOrders[[#This Row],[CustomerID]], tblCustomers[CustomerID], tblCustomers[CustomerName])</f>
        <v>Customer 252</v>
      </c>
      <c r="K4226" t="str">
        <f>_xlfn.XLOOKUP(tblOrders[[#This Row],[CustomerID]], tblCustomers[CustomerID], tblCustomers[Segment])</f>
        <v>Corporate</v>
      </c>
      <c r="L4226" t="str">
        <f>_xlfn.XLOOKUP(tblOrders[[#This Row],[ProductID]], tblProducts[ProductID], tblProducts[Category])</f>
        <v>Home</v>
      </c>
      <c r="M4226">
        <f>_xlfn.XLOOKUP(tblOrders[[#This Row],[ProductID]], tblProducts[ProductID], tblProducts[CostPrice])</f>
        <v>4229</v>
      </c>
      <c r="N4226">
        <f>tblOrders[[#This Row],[Sales]]-(tblOrders[[#This Row],[CostPrice]]*tblOrders[[#This Row],[Quantity]])</f>
        <v>439367.85</v>
      </c>
      <c r="O4226" t="str">
        <f>TEXT(tblOrders[[#This Row],[Date]],"mmm-yyyy")</f>
        <v>Dec-2025</v>
      </c>
      <c r="P4226" t="str">
        <f>_xlfn.XLOOKUP(tblOrders[[#This Row],[OrderID]], tblReturns[OrderID], tblReturns[Returned])</f>
        <v>No</v>
      </c>
      <c r="Q4226" t="str">
        <f>_xlfn.XLOOKUP(tblOrders[[#This Row],[OrderID]], tblShipping[OrderID], tblShipping[ShipMode])</f>
        <v>Standard</v>
      </c>
      <c r="R4226" t="str">
        <f>IFERROR(_xlfn.XLOOKUP(A4225, tblCustomers[CustomerID], tblCustomers[CustomerName]), "Not Found")</f>
        <v>Not Found</v>
      </c>
      <c r="S4226" t="str">
        <f>IF(tblOrders[[#This Row],[Sales]]&gt;1000000,"High Value","Standard")</f>
        <v>Standard</v>
      </c>
      <c r="T4226" t="str">
        <f>_xlfn.XLOOKUP(tblOrders[[#This Row],[ProductID]], tblProducts[ProductID], tblProducts[ProductName])</f>
        <v>Product 92</v>
      </c>
      <c r="U4226">
        <f>_xlfn.XLOOKUP(tblOrders[[#This Row],[SalesRepID]], tblSalesreps[RepID], tblSalesreps[Target])</f>
        <v>19473459</v>
      </c>
    </row>
    <row r="4227" spans="1:21">
      <c r="A4227" t="s">
        <v>5024</v>
      </c>
      <c r="B4227" s="7" t="s">
        <v>663</v>
      </c>
      <c r="C4227" t="s">
        <v>300</v>
      </c>
      <c r="D4227" t="s">
        <v>244</v>
      </c>
      <c r="E4227" t="s">
        <v>13</v>
      </c>
      <c r="F4227" t="s">
        <v>51</v>
      </c>
      <c r="G4227">
        <v>8</v>
      </c>
      <c r="H4227">
        <v>0.2</v>
      </c>
      <c r="I4227" s="2">
        <v>474406.40000000002</v>
      </c>
      <c r="J4227" t="str">
        <f>_xlfn.XLOOKUP(tblOrders[[#This Row],[CustomerID]], tblCustomers[CustomerID], tblCustomers[CustomerName])</f>
        <v>Customer 211</v>
      </c>
      <c r="K4227" t="str">
        <f>_xlfn.XLOOKUP(tblOrders[[#This Row],[CustomerID]], tblCustomers[CustomerID], tblCustomers[Segment])</f>
        <v>SME</v>
      </c>
      <c r="L4227" t="str">
        <f>_xlfn.XLOOKUP(tblOrders[[#This Row],[ProductID]], tblProducts[ProductID], tblProducts[Category])</f>
        <v>Electronics</v>
      </c>
      <c r="M4227">
        <f>_xlfn.XLOOKUP(tblOrders[[#This Row],[ProductID]], tblProducts[ProductID], tblProducts[CostPrice])</f>
        <v>12227</v>
      </c>
      <c r="N4227">
        <f>tblOrders[[#This Row],[Sales]]-(tblOrders[[#This Row],[CostPrice]]*tblOrders[[#This Row],[Quantity]])</f>
        <v>376590.4</v>
      </c>
      <c r="O4227" t="str">
        <f>TEXT(tblOrders[[#This Row],[Date]],"mmm-yyyy")</f>
        <v>Aug-2025</v>
      </c>
      <c r="P4227" t="str">
        <f>_xlfn.XLOOKUP(tblOrders[[#This Row],[OrderID]], tblReturns[OrderID], tblReturns[Returned])</f>
        <v>No</v>
      </c>
      <c r="Q4227" t="str">
        <f>_xlfn.XLOOKUP(tblOrders[[#This Row],[OrderID]], tblShipping[OrderID], tblShipping[ShipMode])</f>
        <v>Pickup</v>
      </c>
      <c r="R4227" t="str">
        <f>IFERROR(_xlfn.XLOOKUP(A4226, tblCustomers[CustomerID], tblCustomers[CustomerName]), "Not Found")</f>
        <v>Not Found</v>
      </c>
      <c r="S4227" t="str">
        <f>IF(tblOrders[[#This Row],[Sales]]&gt;1000000,"High Value","Standard")</f>
        <v>Standard</v>
      </c>
      <c r="T4227" t="str">
        <f>_xlfn.XLOOKUP(tblOrders[[#This Row],[ProductID]], tblProducts[ProductID], tblProducts[ProductName])</f>
        <v>Product 96</v>
      </c>
      <c r="U4227">
        <f>_xlfn.XLOOKUP(tblOrders[[#This Row],[SalesRepID]], tblSalesreps[RepID], tblSalesreps[Target])</f>
        <v>11852878</v>
      </c>
    </row>
    <row r="4228" spans="1:21">
      <c r="A4228" t="s">
        <v>5025</v>
      </c>
      <c r="B4228" s="7" t="s">
        <v>1474</v>
      </c>
      <c r="C4228" t="s">
        <v>810</v>
      </c>
      <c r="D4228" t="s">
        <v>111</v>
      </c>
      <c r="E4228" t="s">
        <v>19</v>
      </c>
      <c r="F4228" t="s">
        <v>14</v>
      </c>
      <c r="G4228">
        <v>3</v>
      </c>
      <c r="H4228">
        <v>0.2</v>
      </c>
      <c r="I4228" s="2">
        <v>302580</v>
      </c>
      <c r="J4228" t="str">
        <f>_xlfn.XLOOKUP(tblOrders[[#This Row],[CustomerID]], tblCustomers[CustomerID], tblCustomers[CustomerName])</f>
        <v>Customer 18</v>
      </c>
      <c r="K4228" t="str">
        <f>_xlfn.XLOOKUP(tblOrders[[#This Row],[CustomerID]], tblCustomers[CustomerID], tblCustomers[Segment])</f>
        <v>Corporate</v>
      </c>
      <c r="L4228" t="str">
        <f>_xlfn.XLOOKUP(tblOrders[[#This Row],[ProductID]], tblProducts[ProductID], tblProducts[Category])</f>
        <v>Furniture</v>
      </c>
      <c r="M4228">
        <f>_xlfn.XLOOKUP(tblOrders[[#This Row],[ProductID]], tblProducts[ProductID], tblProducts[CostPrice])</f>
        <v>34907</v>
      </c>
      <c r="N4228">
        <f>tblOrders[[#This Row],[Sales]]-(tblOrders[[#This Row],[CostPrice]]*tblOrders[[#This Row],[Quantity]])</f>
        <v>197859</v>
      </c>
      <c r="O4228" t="str">
        <f>TEXT(tblOrders[[#This Row],[Date]],"mmm-yyyy")</f>
        <v>Oct-2025</v>
      </c>
      <c r="P4228" t="str">
        <f>_xlfn.XLOOKUP(tblOrders[[#This Row],[OrderID]], tblReturns[OrderID], tblReturns[Returned])</f>
        <v>No</v>
      </c>
      <c r="Q4228" t="str">
        <f>_xlfn.XLOOKUP(tblOrders[[#This Row],[OrderID]], tblShipping[OrderID], tblShipping[ShipMode])</f>
        <v>Pickup</v>
      </c>
      <c r="R4228" t="str">
        <f>IFERROR(_xlfn.XLOOKUP(A4227, tblCustomers[CustomerID], tblCustomers[CustomerName]), "Not Found")</f>
        <v>Not Found</v>
      </c>
      <c r="S4228" t="str">
        <f>IF(tblOrders[[#This Row],[Sales]]&gt;1000000,"High Value","Standard")</f>
        <v>Standard</v>
      </c>
      <c r="T4228" t="str">
        <f>_xlfn.XLOOKUP(tblOrders[[#This Row],[ProductID]], tblProducts[ProductID], tblProducts[ProductName])</f>
        <v>Product 68</v>
      </c>
      <c r="U4228">
        <f>_xlfn.XLOOKUP(tblOrders[[#This Row],[SalesRepID]], tblSalesreps[RepID], tblSalesreps[Target])</f>
        <v>11347243</v>
      </c>
    </row>
    <row r="4229" spans="1:21">
      <c r="A4229" t="s">
        <v>5026</v>
      </c>
      <c r="B4229" s="7" t="s">
        <v>411</v>
      </c>
      <c r="C4229" t="s">
        <v>814</v>
      </c>
      <c r="D4229" t="s">
        <v>1029</v>
      </c>
      <c r="E4229" t="s">
        <v>202</v>
      </c>
      <c r="F4229" t="s">
        <v>51</v>
      </c>
      <c r="G4229">
        <v>7</v>
      </c>
      <c r="H4229">
        <v>0.15</v>
      </c>
      <c r="I4229" s="2">
        <v>624726.19999999995</v>
      </c>
      <c r="J4229" t="str">
        <f>_xlfn.XLOOKUP(tblOrders[[#This Row],[CustomerID]], tblCustomers[CustomerID], tblCustomers[CustomerName])</f>
        <v>Customer 235</v>
      </c>
      <c r="K4229" t="str">
        <f>_xlfn.XLOOKUP(tblOrders[[#This Row],[CustomerID]], tblCustomers[CustomerID], tblCustomers[Segment])</f>
        <v>Consumer</v>
      </c>
      <c r="L4229" t="str">
        <f>_xlfn.XLOOKUP(tblOrders[[#This Row],[ProductID]], tblProducts[ProductID], tblProducts[Category])</f>
        <v>Furniture</v>
      </c>
      <c r="M4229">
        <f>_xlfn.XLOOKUP(tblOrders[[#This Row],[ProductID]], tblProducts[ProductID], tblProducts[CostPrice])</f>
        <v>74501</v>
      </c>
      <c r="N4229">
        <f>tblOrders[[#This Row],[Sales]]-(tblOrders[[#This Row],[CostPrice]]*tblOrders[[#This Row],[Quantity]])</f>
        <v>103219.19999999995</v>
      </c>
      <c r="O4229" t="str">
        <f>TEXT(tblOrders[[#This Row],[Date]],"mmm-yyyy")</f>
        <v>Sep-2025</v>
      </c>
      <c r="P4229" t="str">
        <f>_xlfn.XLOOKUP(tblOrders[[#This Row],[OrderID]], tblReturns[OrderID], tblReturns[Returned])</f>
        <v>No</v>
      </c>
      <c r="Q4229" t="str">
        <f>_xlfn.XLOOKUP(tblOrders[[#This Row],[OrderID]], tblShipping[OrderID], tblShipping[ShipMode])</f>
        <v>Pickup</v>
      </c>
      <c r="R4229" t="str">
        <f>IFERROR(_xlfn.XLOOKUP(A4228, tblCustomers[CustomerID], tblCustomers[CustomerName]), "Not Found")</f>
        <v>Not Found</v>
      </c>
      <c r="S4229" t="str">
        <f>IF(tblOrders[[#This Row],[Sales]]&gt;1000000,"High Value","Standard")</f>
        <v>Standard</v>
      </c>
      <c r="T4229" t="str">
        <f>_xlfn.XLOOKUP(tblOrders[[#This Row],[ProductID]], tblProducts[ProductID], tblProducts[ProductName])</f>
        <v>Product 18</v>
      </c>
      <c r="U4229">
        <f>_xlfn.XLOOKUP(tblOrders[[#This Row],[SalesRepID]], tblSalesreps[RepID], tblSalesreps[Target])</f>
        <v>10652665</v>
      </c>
    </row>
    <row r="4230" spans="1:21">
      <c r="A4230" t="s">
        <v>5027</v>
      </c>
      <c r="B4230" s="7" t="s">
        <v>1063</v>
      </c>
      <c r="C4230" t="s">
        <v>996</v>
      </c>
      <c r="D4230" t="s">
        <v>272</v>
      </c>
      <c r="E4230" t="s">
        <v>210</v>
      </c>
      <c r="F4230" t="s">
        <v>26</v>
      </c>
      <c r="G4230">
        <v>4</v>
      </c>
      <c r="H4230">
        <v>0.15</v>
      </c>
      <c r="I4230" s="2">
        <v>387001.59999999998</v>
      </c>
      <c r="J4230" t="str">
        <f>_xlfn.XLOOKUP(tblOrders[[#This Row],[CustomerID]], tblCustomers[CustomerID], tblCustomers[CustomerName])</f>
        <v>Customer 189</v>
      </c>
      <c r="K4230" t="str">
        <f>_xlfn.XLOOKUP(tblOrders[[#This Row],[CustomerID]], tblCustomers[CustomerID], tblCustomers[Segment])</f>
        <v>SME</v>
      </c>
      <c r="L4230" t="str">
        <f>_xlfn.XLOOKUP(tblOrders[[#This Row],[ProductID]], tblProducts[ProductID], tblProducts[Category])</f>
        <v>Furniture</v>
      </c>
      <c r="M4230">
        <f>_xlfn.XLOOKUP(tblOrders[[#This Row],[ProductID]], tblProducts[ProductID], tblProducts[CostPrice])</f>
        <v>48118</v>
      </c>
      <c r="N4230">
        <f>tblOrders[[#This Row],[Sales]]-(tblOrders[[#This Row],[CostPrice]]*tblOrders[[#This Row],[Quantity]])</f>
        <v>194529.59999999998</v>
      </c>
      <c r="O4230" t="str">
        <f>TEXT(tblOrders[[#This Row],[Date]],"mmm-yyyy")</f>
        <v>Jul-2025</v>
      </c>
      <c r="P4230" t="str">
        <f>_xlfn.XLOOKUP(tblOrders[[#This Row],[OrderID]], tblReturns[OrderID], tblReturns[Returned])</f>
        <v>No</v>
      </c>
      <c r="Q4230" t="str">
        <f>_xlfn.XLOOKUP(tblOrders[[#This Row],[OrderID]], tblShipping[OrderID], tblShipping[ShipMode])</f>
        <v>Standard</v>
      </c>
      <c r="R4230" t="str">
        <f>IFERROR(_xlfn.XLOOKUP(A4229, tblCustomers[CustomerID], tblCustomers[CustomerName]), "Not Found")</f>
        <v>Not Found</v>
      </c>
      <c r="S4230" t="str">
        <f>IF(tblOrders[[#This Row],[Sales]]&gt;1000000,"High Value","Standard")</f>
        <v>Standard</v>
      </c>
      <c r="T4230" t="str">
        <f>_xlfn.XLOOKUP(tblOrders[[#This Row],[ProductID]], tblProducts[ProductID], tblProducts[ProductName])</f>
        <v>Product 75</v>
      </c>
      <c r="U4230">
        <f>_xlfn.XLOOKUP(tblOrders[[#This Row],[SalesRepID]], tblSalesreps[RepID], tblSalesreps[Target])</f>
        <v>19336654</v>
      </c>
    </row>
    <row r="4231" spans="1:21">
      <c r="A4231" t="s">
        <v>5028</v>
      </c>
      <c r="B4231" s="7" t="s">
        <v>1249</v>
      </c>
      <c r="C4231" t="s">
        <v>275</v>
      </c>
      <c r="D4231" t="s">
        <v>362</v>
      </c>
      <c r="E4231" t="s">
        <v>205</v>
      </c>
      <c r="F4231" t="s">
        <v>51</v>
      </c>
      <c r="G4231">
        <v>6</v>
      </c>
      <c r="H4231">
        <v>0.1</v>
      </c>
      <c r="I4231" s="2">
        <v>793459.8</v>
      </c>
      <c r="J4231" t="str">
        <f>_xlfn.XLOOKUP(tblOrders[[#This Row],[CustomerID]], tblCustomers[CustomerID], tblCustomers[CustomerName])</f>
        <v>Customer 169</v>
      </c>
      <c r="K4231" t="str">
        <f>_xlfn.XLOOKUP(tblOrders[[#This Row],[CustomerID]], tblCustomers[CustomerID], tblCustomers[Segment])</f>
        <v>SME</v>
      </c>
      <c r="L4231" t="str">
        <f>_xlfn.XLOOKUP(tblOrders[[#This Row],[ProductID]], tblProducts[ProductID], tblProducts[Category])</f>
        <v>Home</v>
      </c>
      <c r="M4231">
        <f>_xlfn.XLOOKUP(tblOrders[[#This Row],[ProductID]], tblProducts[ProductID], tblProducts[CostPrice])</f>
        <v>41409</v>
      </c>
      <c r="N4231">
        <f>tblOrders[[#This Row],[Sales]]-(tblOrders[[#This Row],[CostPrice]]*tblOrders[[#This Row],[Quantity]])</f>
        <v>545005.80000000005</v>
      </c>
      <c r="O4231" t="str">
        <f>TEXT(tblOrders[[#This Row],[Date]],"mmm-yyyy")</f>
        <v>Jun-2025</v>
      </c>
      <c r="P4231" t="str">
        <f>_xlfn.XLOOKUP(tblOrders[[#This Row],[OrderID]], tblReturns[OrderID], tblReturns[Returned])</f>
        <v>No</v>
      </c>
      <c r="Q4231" t="str">
        <f>_xlfn.XLOOKUP(tblOrders[[#This Row],[OrderID]], tblShipping[OrderID], tblShipping[ShipMode])</f>
        <v>Pickup</v>
      </c>
      <c r="R4231" t="str">
        <f>IFERROR(_xlfn.XLOOKUP(A4230, tblCustomers[CustomerID], tblCustomers[CustomerName]), "Not Found")</f>
        <v>Not Found</v>
      </c>
      <c r="S4231" t="str">
        <f>IF(tblOrders[[#This Row],[Sales]]&gt;1000000,"High Value","Standard")</f>
        <v>Standard</v>
      </c>
      <c r="T4231" t="str">
        <f>_xlfn.XLOOKUP(tblOrders[[#This Row],[ProductID]], tblProducts[ProductID], tblProducts[ProductName])</f>
        <v>Product 25</v>
      </c>
      <c r="U4231">
        <f>_xlfn.XLOOKUP(tblOrders[[#This Row],[SalesRepID]], tblSalesreps[RepID], tblSalesreps[Target])</f>
        <v>16246424</v>
      </c>
    </row>
    <row r="4232" spans="1:21">
      <c r="A4232" t="s">
        <v>5029</v>
      </c>
      <c r="B4232" s="7" t="s">
        <v>785</v>
      </c>
      <c r="C4232" t="s">
        <v>275</v>
      </c>
      <c r="D4232" t="s">
        <v>174</v>
      </c>
      <c r="E4232" t="s">
        <v>50</v>
      </c>
      <c r="F4232" t="s">
        <v>26</v>
      </c>
      <c r="G4232">
        <v>10</v>
      </c>
      <c r="H4232">
        <v>0</v>
      </c>
      <c r="I4232" s="2">
        <v>1264370</v>
      </c>
      <c r="J4232" t="str">
        <f>_xlfn.XLOOKUP(tblOrders[[#This Row],[CustomerID]], tblCustomers[CustomerID], tblCustomers[CustomerName])</f>
        <v>Customer 169</v>
      </c>
      <c r="K4232" t="str">
        <f>_xlfn.XLOOKUP(tblOrders[[#This Row],[CustomerID]], tblCustomers[CustomerID], tblCustomers[Segment])</f>
        <v>SME</v>
      </c>
      <c r="L4232" t="str">
        <f>_xlfn.XLOOKUP(tblOrders[[#This Row],[ProductID]], tblProducts[ProductID], tblProducts[Category])</f>
        <v>Home</v>
      </c>
      <c r="M4232">
        <f>_xlfn.XLOOKUP(tblOrders[[#This Row],[ProductID]], tblProducts[ProductID], tblProducts[CostPrice])</f>
        <v>62348</v>
      </c>
      <c r="N4232">
        <f>tblOrders[[#This Row],[Sales]]-(tblOrders[[#This Row],[CostPrice]]*tblOrders[[#This Row],[Quantity]])</f>
        <v>640890</v>
      </c>
      <c r="O4232" t="str">
        <f>TEXT(tblOrders[[#This Row],[Date]],"mmm-yyyy")</f>
        <v>Dec-2025</v>
      </c>
      <c r="P4232" t="str">
        <f>_xlfn.XLOOKUP(tblOrders[[#This Row],[OrderID]], tblReturns[OrderID], tblReturns[Returned])</f>
        <v>No</v>
      </c>
      <c r="Q4232" t="str">
        <f>_xlfn.XLOOKUP(tblOrders[[#This Row],[OrderID]], tblShipping[OrderID], tblShipping[ShipMode])</f>
        <v>Express</v>
      </c>
      <c r="R4232" t="str">
        <f>IFERROR(_xlfn.XLOOKUP(A4231, tblCustomers[CustomerID], tblCustomers[CustomerName]), "Not Found")</f>
        <v>Not Found</v>
      </c>
      <c r="S4232" t="str">
        <f>IF(tblOrders[[#This Row],[Sales]]&gt;1000000,"High Value","Standard")</f>
        <v>High Value</v>
      </c>
      <c r="T4232" t="str">
        <f>_xlfn.XLOOKUP(tblOrders[[#This Row],[ProductID]], tblProducts[ProductID], tblProducts[ProductName])</f>
        <v>Product 64</v>
      </c>
      <c r="U4232">
        <f>_xlfn.XLOOKUP(tblOrders[[#This Row],[SalesRepID]], tblSalesreps[RepID], tblSalesreps[Target])</f>
        <v>17350666</v>
      </c>
    </row>
    <row r="4233" spans="1:21">
      <c r="A4233" t="s">
        <v>5030</v>
      </c>
      <c r="B4233" s="7" t="s">
        <v>805</v>
      </c>
      <c r="C4233" t="s">
        <v>409</v>
      </c>
      <c r="D4233" t="s">
        <v>914</v>
      </c>
      <c r="E4233" t="s">
        <v>205</v>
      </c>
      <c r="F4233" t="s">
        <v>88</v>
      </c>
      <c r="G4233">
        <v>2</v>
      </c>
      <c r="H4233">
        <v>0.15</v>
      </c>
      <c r="I4233" s="2">
        <v>238171.7</v>
      </c>
      <c r="J4233" t="str">
        <f>_xlfn.XLOOKUP(tblOrders[[#This Row],[CustomerID]], tblCustomers[CustomerID], tblCustomers[CustomerName])</f>
        <v>Customer 24</v>
      </c>
      <c r="K4233" t="str">
        <f>_xlfn.XLOOKUP(tblOrders[[#This Row],[CustomerID]], tblCustomers[CustomerID], tblCustomers[Segment])</f>
        <v>SME</v>
      </c>
      <c r="L4233" t="str">
        <f>_xlfn.XLOOKUP(tblOrders[[#This Row],[ProductID]], tblProducts[ProductID], tblProducts[Category])</f>
        <v>Office</v>
      </c>
      <c r="M4233">
        <f>_xlfn.XLOOKUP(tblOrders[[#This Row],[ProductID]], tblProducts[ProductID], tblProducts[CostPrice])</f>
        <v>24464</v>
      </c>
      <c r="N4233">
        <f>tblOrders[[#This Row],[Sales]]-(tblOrders[[#This Row],[CostPrice]]*tblOrders[[#This Row],[Quantity]])</f>
        <v>189243.7</v>
      </c>
      <c r="O4233" t="str">
        <f>TEXT(tblOrders[[#This Row],[Date]],"mmm-yyyy")</f>
        <v>Dec-2025</v>
      </c>
      <c r="P4233" t="str">
        <f>_xlfn.XLOOKUP(tblOrders[[#This Row],[OrderID]], tblReturns[OrderID], tblReturns[Returned])</f>
        <v>No</v>
      </c>
      <c r="Q4233" t="str">
        <f>_xlfn.XLOOKUP(tblOrders[[#This Row],[OrderID]], tblShipping[OrderID], tblShipping[ShipMode])</f>
        <v>Express</v>
      </c>
      <c r="R4233" t="str">
        <f>IFERROR(_xlfn.XLOOKUP(A4232, tblCustomers[CustomerID], tblCustomers[CustomerName]), "Not Found")</f>
        <v>Not Found</v>
      </c>
      <c r="S4233" t="str">
        <f>IF(tblOrders[[#This Row],[Sales]]&gt;1000000,"High Value","Standard")</f>
        <v>Standard</v>
      </c>
      <c r="T4233" t="str">
        <f>_xlfn.XLOOKUP(tblOrders[[#This Row],[ProductID]], tblProducts[ProductID], tblProducts[ProductName])</f>
        <v>Product 46</v>
      </c>
      <c r="U4233">
        <f>_xlfn.XLOOKUP(tblOrders[[#This Row],[SalesRepID]], tblSalesreps[RepID], tblSalesreps[Target])</f>
        <v>16246424</v>
      </c>
    </row>
    <row r="4234" spans="1:21">
      <c r="A4234" t="s">
        <v>5031</v>
      </c>
      <c r="B4234" s="7" t="s">
        <v>1961</v>
      </c>
      <c r="C4234" t="s">
        <v>814</v>
      </c>
      <c r="D4234" t="s">
        <v>182</v>
      </c>
      <c r="E4234" t="s">
        <v>87</v>
      </c>
      <c r="F4234" t="s">
        <v>26</v>
      </c>
      <c r="G4234">
        <v>5</v>
      </c>
      <c r="H4234">
        <v>0.15</v>
      </c>
      <c r="I4234" s="2">
        <v>431192.25</v>
      </c>
      <c r="J4234" t="str">
        <f>_xlfn.XLOOKUP(tblOrders[[#This Row],[CustomerID]], tblCustomers[CustomerID], tblCustomers[CustomerName])</f>
        <v>Customer 235</v>
      </c>
      <c r="K4234" t="str">
        <f>_xlfn.XLOOKUP(tblOrders[[#This Row],[CustomerID]], tblCustomers[CustomerID], tblCustomers[Segment])</f>
        <v>Consumer</v>
      </c>
      <c r="L4234" t="str">
        <f>_xlfn.XLOOKUP(tblOrders[[#This Row],[ProductID]], tblProducts[ProductID], tblProducts[Category])</f>
        <v>Furniture</v>
      </c>
      <c r="M4234">
        <f>_xlfn.XLOOKUP(tblOrders[[#This Row],[ProductID]], tblProducts[ProductID], tblProducts[CostPrice])</f>
        <v>76428</v>
      </c>
      <c r="N4234">
        <f>tblOrders[[#This Row],[Sales]]-(tblOrders[[#This Row],[CostPrice]]*tblOrders[[#This Row],[Quantity]])</f>
        <v>49052.25</v>
      </c>
      <c r="O4234" t="str">
        <f>TEXT(tblOrders[[#This Row],[Date]],"mmm-yyyy")</f>
        <v>Dec-2025</v>
      </c>
      <c r="P4234" t="str">
        <f>_xlfn.XLOOKUP(tblOrders[[#This Row],[OrderID]], tblReturns[OrderID], tblReturns[Returned])</f>
        <v>No</v>
      </c>
      <c r="Q4234" t="str">
        <f>_xlfn.XLOOKUP(tblOrders[[#This Row],[OrderID]], tblShipping[OrderID], tblShipping[ShipMode])</f>
        <v>Pickup</v>
      </c>
      <c r="R4234" t="str">
        <f>IFERROR(_xlfn.XLOOKUP(A4233, tblCustomers[CustomerID], tblCustomers[CustomerName]), "Not Found")</f>
        <v>Not Found</v>
      </c>
      <c r="S4234" t="str">
        <f>IF(tblOrders[[#This Row],[Sales]]&gt;1000000,"High Value","Standard")</f>
        <v>Standard</v>
      </c>
      <c r="T4234" t="str">
        <f>_xlfn.XLOOKUP(tblOrders[[#This Row],[ProductID]], tblProducts[ProductID], tblProducts[ProductName])</f>
        <v>Product 11</v>
      </c>
      <c r="U4234">
        <f>_xlfn.XLOOKUP(tblOrders[[#This Row],[SalesRepID]], tblSalesreps[RepID], tblSalesreps[Target])</f>
        <v>18500989</v>
      </c>
    </row>
    <row r="4235" spans="1:21">
      <c r="A4235" t="s">
        <v>5032</v>
      </c>
      <c r="B4235" s="7" t="s">
        <v>1715</v>
      </c>
      <c r="C4235" t="s">
        <v>476</v>
      </c>
      <c r="D4235" t="s">
        <v>126</v>
      </c>
      <c r="E4235" t="s">
        <v>40</v>
      </c>
      <c r="F4235" t="s">
        <v>14</v>
      </c>
      <c r="G4235">
        <v>9</v>
      </c>
      <c r="H4235">
        <v>0</v>
      </c>
      <c r="I4235" s="2">
        <v>718146</v>
      </c>
      <c r="J4235" t="str">
        <f>_xlfn.XLOOKUP(tblOrders[[#This Row],[CustomerID]], tblCustomers[CustomerID], tblCustomers[CustomerName])</f>
        <v>Customer 142</v>
      </c>
      <c r="K4235" t="str">
        <f>_xlfn.XLOOKUP(tblOrders[[#This Row],[CustomerID]], tblCustomers[CustomerID], tblCustomers[Segment])</f>
        <v>Consumer</v>
      </c>
      <c r="L4235" t="str">
        <f>_xlfn.XLOOKUP(tblOrders[[#This Row],[ProductID]], tblProducts[ProductID], tblProducts[Category])</f>
        <v>Furniture</v>
      </c>
      <c r="M4235">
        <f>_xlfn.XLOOKUP(tblOrders[[#This Row],[ProductID]], tblProducts[ProductID], tblProducts[CostPrice])</f>
        <v>47434</v>
      </c>
      <c r="N4235">
        <f>tblOrders[[#This Row],[Sales]]-(tblOrders[[#This Row],[CostPrice]]*tblOrders[[#This Row],[Quantity]])</f>
        <v>291240</v>
      </c>
      <c r="O4235" t="str">
        <f>TEXT(tblOrders[[#This Row],[Date]],"mmm-yyyy")</f>
        <v>Nov-2025</v>
      </c>
      <c r="P4235" t="str">
        <f>_xlfn.XLOOKUP(tblOrders[[#This Row],[OrderID]], tblReturns[OrderID], tblReturns[Returned])</f>
        <v>No</v>
      </c>
      <c r="Q4235" t="str">
        <f>_xlfn.XLOOKUP(tblOrders[[#This Row],[OrderID]], tblShipping[OrderID], tblShipping[ShipMode])</f>
        <v>Express</v>
      </c>
      <c r="R4235" t="str">
        <f>IFERROR(_xlfn.XLOOKUP(A4234, tblCustomers[CustomerID], tblCustomers[CustomerName]), "Not Found")</f>
        <v>Not Found</v>
      </c>
      <c r="S4235" t="str">
        <f>IF(tblOrders[[#This Row],[Sales]]&gt;1000000,"High Value","Standard")</f>
        <v>Standard</v>
      </c>
      <c r="T4235" t="str">
        <f>_xlfn.XLOOKUP(tblOrders[[#This Row],[ProductID]], tblProducts[ProductID], tblProducts[ProductName])</f>
        <v>Product 67</v>
      </c>
      <c r="U4235">
        <f>_xlfn.XLOOKUP(tblOrders[[#This Row],[SalesRepID]], tblSalesreps[RepID], tblSalesreps[Target])</f>
        <v>6291486</v>
      </c>
    </row>
    <row r="4236" spans="1:21">
      <c r="A4236" t="s">
        <v>5033</v>
      </c>
      <c r="B4236" s="7" t="s">
        <v>577</v>
      </c>
      <c r="C4236" t="s">
        <v>1163</v>
      </c>
      <c r="D4236" t="s">
        <v>83</v>
      </c>
      <c r="E4236" t="s">
        <v>56</v>
      </c>
      <c r="F4236" t="s">
        <v>14</v>
      </c>
      <c r="G4236">
        <v>1</v>
      </c>
      <c r="H4236">
        <v>0.1</v>
      </c>
      <c r="I4236" s="2">
        <v>101063.7</v>
      </c>
      <c r="J4236" t="str">
        <f>_xlfn.XLOOKUP(tblOrders[[#This Row],[CustomerID]], tblCustomers[CustomerID], tblCustomers[CustomerName])</f>
        <v>Customer 80</v>
      </c>
      <c r="K4236" t="str">
        <f>_xlfn.XLOOKUP(tblOrders[[#This Row],[CustomerID]], tblCustomers[CustomerID], tblCustomers[Segment])</f>
        <v>SME</v>
      </c>
      <c r="L4236" t="str">
        <f>_xlfn.XLOOKUP(tblOrders[[#This Row],[ProductID]], tblProducts[ProductID], tblProducts[Category])</f>
        <v>Furniture</v>
      </c>
      <c r="M4236">
        <f>_xlfn.XLOOKUP(tblOrders[[#This Row],[ProductID]], tblProducts[ProductID], tblProducts[CostPrice])</f>
        <v>79600</v>
      </c>
      <c r="N4236">
        <f>tblOrders[[#This Row],[Sales]]-(tblOrders[[#This Row],[CostPrice]]*tblOrders[[#This Row],[Quantity]])</f>
        <v>21463.699999999997</v>
      </c>
      <c r="O4236" t="str">
        <f>TEXT(tblOrders[[#This Row],[Date]],"mmm-yyyy")</f>
        <v>Dec-2025</v>
      </c>
      <c r="P4236" t="str">
        <f>_xlfn.XLOOKUP(tblOrders[[#This Row],[OrderID]], tblReturns[OrderID], tblReturns[Returned])</f>
        <v>No</v>
      </c>
      <c r="Q4236" t="str">
        <f>_xlfn.XLOOKUP(tblOrders[[#This Row],[OrderID]], tblShipping[OrderID], tblShipping[ShipMode])</f>
        <v>Pickup</v>
      </c>
      <c r="R4236" t="str">
        <f>IFERROR(_xlfn.XLOOKUP(A4235, tblCustomers[CustomerID], tblCustomers[CustomerName]), "Not Found")</f>
        <v>Not Found</v>
      </c>
      <c r="S4236" t="str">
        <f>IF(tblOrders[[#This Row],[Sales]]&gt;1000000,"High Value","Standard")</f>
        <v>Standard</v>
      </c>
      <c r="T4236" t="str">
        <f>_xlfn.XLOOKUP(tblOrders[[#This Row],[ProductID]], tblProducts[ProductID], tblProducts[ProductName])</f>
        <v>Product 43</v>
      </c>
      <c r="U4236">
        <f>_xlfn.XLOOKUP(tblOrders[[#This Row],[SalesRepID]], tblSalesreps[RepID], tblSalesreps[Target])</f>
        <v>14265630</v>
      </c>
    </row>
    <row r="4237" spans="1:21">
      <c r="A4237" t="s">
        <v>5034</v>
      </c>
      <c r="B4237" s="7" t="s">
        <v>286</v>
      </c>
      <c r="C4237" t="s">
        <v>2045</v>
      </c>
      <c r="D4237" t="s">
        <v>44</v>
      </c>
      <c r="E4237" t="s">
        <v>50</v>
      </c>
      <c r="F4237" t="s">
        <v>51</v>
      </c>
      <c r="G4237">
        <v>1</v>
      </c>
      <c r="H4237">
        <v>0</v>
      </c>
      <c r="I4237" s="2">
        <v>127680</v>
      </c>
      <c r="J4237" t="str">
        <f>_xlfn.XLOOKUP(tblOrders[[#This Row],[CustomerID]], tblCustomers[CustomerID], tblCustomers[CustomerName])</f>
        <v>Customer 190</v>
      </c>
      <c r="K4237" t="str">
        <f>_xlfn.XLOOKUP(tblOrders[[#This Row],[CustomerID]], tblCustomers[CustomerID], tblCustomers[Segment])</f>
        <v>SME</v>
      </c>
      <c r="L4237" t="str">
        <f>_xlfn.XLOOKUP(tblOrders[[#This Row],[ProductID]], tblProducts[ProductID], tblProducts[Category])</f>
        <v>Furniture</v>
      </c>
      <c r="M4237">
        <f>_xlfn.XLOOKUP(tblOrders[[#This Row],[ProductID]], tblProducts[ProductID], tblProducts[CostPrice])</f>
        <v>48953</v>
      </c>
      <c r="N4237">
        <f>tblOrders[[#This Row],[Sales]]-(tblOrders[[#This Row],[CostPrice]]*tblOrders[[#This Row],[Quantity]])</f>
        <v>78727</v>
      </c>
      <c r="O4237" t="str">
        <f>TEXT(tblOrders[[#This Row],[Date]],"mmm-yyyy")</f>
        <v>Dec-2025</v>
      </c>
      <c r="P4237" t="str">
        <f>_xlfn.XLOOKUP(tblOrders[[#This Row],[OrderID]], tblReturns[OrderID], tblReturns[Returned])</f>
        <v>No</v>
      </c>
      <c r="Q4237" t="str">
        <f>_xlfn.XLOOKUP(tblOrders[[#This Row],[OrderID]], tblShipping[OrderID], tblShipping[ShipMode])</f>
        <v>Standard</v>
      </c>
      <c r="R4237" t="str">
        <f>IFERROR(_xlfn.XLOOKUP(A4236, tblCustomers[CustomerID], tblCustomers[CustomerName]), "Not Found")</f>
        <v>Not Found</v>
      </c>
      <c r="S4237" t="str">
        <f>IF(tblOrders[[#This Row],[Sales]]&gt;1000000,"High Value","Standard")</f>
        <v>Standard</v>
      </c>
      <c r="T4237" t="str">
        <f>_xlfn.XLOOKUP(tblOrders[[#This Row],[ProductID]], tblProducts[ProductID], tblProducts[ProductName])</f>
        <v>Product 56</v>
      </c>
      <c r="U4237">
        <f>_xlfn.XLOOKUP(tblOrders[[#This Row],[SalesRepID]], tblSalesreps[RepID], tblSalesreps[Target])</f>
        <v>17350666</v>
      </c>
    </row>
    <row r="4238" spans="1:21">
      <c r="A4238" t="s">
        <v>5035</v>
      </c>
      <c r="B4238" s="7" t="s">
        <v>1364</v>
      </c>
      <c r="C4238" t="s">
        <v>1158</v>
      </c>
      <c r="D4238" t="s">
        <v>372</v>
      </c>
      <c r="E4238" t="s">
        <v>205</v>
      </c>
      <c r="F4238" t="s">
        <v>14</v>
      </c>
      <c r="G4238">
        <v>1</v>
      </c>
      <c r="H4238">
        <v>0.1</v>
      </c>
      <c r="I4238" s="2">
        <v>13932.9</v>
      </c>
      <c r="J4238" t="str">
        <f>_xlfn.XLOOKUP(tblOrders[[#This Row],[CustomerID]], tblCustomers[CustomerID], tblCustomers[CustomerName])</f>
        <v>Customer 124</v>
      </c>
      <c r="K4238" t="str">
        <f>_xlfn.XLOOKUP(tblOrders[[#This Row],[CustomerID]], tblCustomers[CustomerID], tblCustomers[Segment])</f>
        <v>SME</v>
      </c>
      <c r="L4238" t="str">
        <f>_xlfn.XLOOKUP(tblOrders[[#This Row],[ProductID]], tblProducts[ProductID], tblProducts[Category])</f>
        <v>Office</v>
      </c>
      <c r="M4238">
        <f>_xlfn.XLOOKUP(tblOrders[[#This Row],[ProductID]], tblProducts[ProductID], tblProducts[CostPrice])</f>
        <v>18283</v>
      </c>
      <c r="N4238">
        <f>tblOrders[[#This Row],[Sales]]-(tblOrders[[#This Row],[CostPrice]]*tblOrders[[#This Row],[Quantity]])</f>
        <v>-4350.1000000000004</v>
      </c>
      <c r="O4238" t="str">
        <f>TEXT(tblOrders[[#This Row],[Date]],"mmm-yyyy")</f>
        <v>Jan-2025</v>
      </c>
      <c r="P4238" t="str">
        <f>_xlfn.XLOOKUP(tblOrders[[#This Row],[OrderID]], tblReturns[OrderID], tblReturns[Returned])</f>
        <v>No</v>
      </c>
      <c r="Q4238" t="str">
        <f>_xlfn.XLOOKUP(tblOrders[[#This Row],[OrderID]], tblShipping[OrderID], tblShipping[ShipMode])</f>
        <v>Pickup</v>
      </c>
      <c r="R4238" t="str">
        <f>IFERROR(_xlfn.XLOOKUP(A4237, tblCustomers[CustomerID], tblCustomers[CustomerName]), "Not Found")</f>
        <v>Not Found</v>
      </c>
      <c r="S4238" t="str">
        <f>IF(tblOrders[[#This Row],[Sales]]&gt;1000000,"High Value","Standard")</f>
        <v>Standard</v>
      </c>
      <c r="T4238" t="str">
        <f>_xlfn.XLOOKUP(tblOrders[[#This Row],[ProductID]], tblProducts[ProductID], tblProducts[ProductName])</f>
        <v>Product 57</v>
      </c>
      <c r="U4238">
        <f>_xlfn.XLOOKUP(tblOrders[[#This Row],[SalesRepID]], tblSalesreps[RepID], tblSalesreps[Target])</f>
        <v>16246424</v>
      </c>
    </row>
    <row r="4239" spans="1:21">
      <c r="A4239" t="s">
        <v>5036</v>
      </c>
      <c r="B4239" s="7" t="s">
        <v>746</v>
      </c>
      <c r="C4239" t="s">
        <v>161</v>
      </c>
      <c r="D4239" t="s">
        <v>49</v>
      </c>
      <c r="E4239" t="s">
        <v>119</v>
      </c>
      <c r="F4239" t="s">
        <v>14</v>
      </c>
      <c r="G4239">
        <v>9</v>
      </c>
      <c r="H4239">
        <v>0.05</v>
      </c>
      <c r="I4239" s="2">
        <v>107353.8</v>
      </c>
      <c r="J4239" t="str">
        <f>_xlfn.XLOOKUP(tblOrders[[#This Row],[CustomerID]], tblCustomers[CustomerID], tblCustomers[CustomerName])</f>
        <v>Customer 115</v>
      </c>
      <c r="K4239" t="str">
        <f>_xlfn.XLOOKUP(tblOrders[[#This Row],[CustomerID]], tblCustomers[CustomerID], tblCustomers[Segment])</f>
        <v>Consumer</v>
      </c>
      <c r="L4239" t="str">
        <f>_xlfn.XLOOKUP(tblOrders[[#This Row],[ProductID]], tblProducts[ProductID], tblProducts[Category])</f>
        <v>Home</v>
      </c>
      <c r="M4239">
        <f>_xlfn.XLOOKUP(tblOrders[[#This Row],[ProductID]], tblProducts[ProductID], tblProducts[CostPrice])</f>
        <v>71372</v>
      </c>
      <c r="N4239">
        <f>tblOrders[[#This Row],[Sales]]-(tblOrders[[#This Row],[CostPrice]]*tblOrders[[#This Row],[Quantity]])</f>
        <v>-534994.19999999995</v>
      </c>
      <c r="O4239" t="str">
        <f>TEXT(tblOrders[[#This Row],[Date]],"mmm-yyyy")</f>
        <v>Jan-2025</v>
      </c>
      <c r="P4239" t="str">
        <f>_xlfn.XLOOKUP(tblOrders[[#This Row],[OrderID]], tblReturns[OrderID], tblReturns[Returned])</f>
        <v>No</v>
      </c>
      <c r="Q4239" t="str">
        <f>_xlfn.XLOOKUP(tblOrders[[#This Row],[OrderID]], tblShipping[OrderID], tblShipping[ShipMode])</f>
        <v>Pickup</v>
      </c>
      <c r="R4239" t="str">
        <f>IFERROR(_xlfn.XLOOKUP(A4238, tblCustomers[CustomerID], tblCustomers[CustomerName]), "Not Found")</f>
        <v>Not Found</v>
      </c>
      <c r="S4239" t="str">
        <f>IF(tblOrders[[#This Row],[Sales]]&gt;1000000,"High Value","Standard")</f>
        <v>Standard</v>
      </c>
      <c r="T4239" t="str">
        <f>_xlfn.XLOOKUP(tblOrders[[#This Row],[ProductID]], tblProducts[ProductID], tblProducts[ProductName])</f>
        <v>Product 51</v>
      </c>
      <c r="U4239">
        <f>_xlfn.XLOOKUP(tblOrders[[#This Row],[SalesRepID]], tblSalesreps[RepID], tblSalesreps[Target])</f>
        <v>5886694</v>
      </c>
    </row>
    <row r="4240" spans="1:21">
      <c r="A4240" t="s">
        <v>5037</v>
      </c>
      <c r="B4240" s="7" t="s">
        <v>1357</v>
      </c>
      <c r="C4240" t="s">
        <v>95</v>
      </c>
      <c r="D4240" t="s">
        <v>516</v>
      </c>
      <c r="E4240" t="s">
        <v>50</v>
      </c>
      <c r="F4240" t="s">
        <v>26</v>
      </c>
      <c r="G4240">
        <v>1</v>
      </c>
      <c r="H4240">
        <v>0.1</v>
      </c>
      <c r="I4240" s="2">
        <v>127726.2</v>
      </c>
      <c r="J4240" t="str">
        <f>_xlfn.XLOOKUP(tblOrders[[#This Row],[CustomerID]], tblCustomers[CustomerID], tblCustomers[CustomerName])</f>
        <v>Customer 37</v>
      </c>
      <c r="K4240" t="str">
        <f>_xlfn.XLOOKUP(tblOrders[[#This Row],[CustomerID]], tblCustomers[CustomerID], tblCustomers[Segment])</f>
        <v>Consumer</v>
      </c>
      <c r="L4240" t="str">
        <f>_xlfn.XLOOKUP(tblOrders[[#This Row],[ProductID]], tblProducts[ProductID], tblProducts[Category])</f>
        <v>Home</v>
      </c>
      <c r="M4240">
        <f>_xlfn.XLOOKUP(tblOrders[[#This Row],[ProductID]], tblProducts[ProductID], tblProducts[CostPrice])</f>
        <v>48408</v>
      </c>
      <c r="N4240">
        <f>tblOrders[[#This Row],[Sales]]-(tblOrders[[#This Row],[CostPrice]]*tblOrders[[#This Row],[Quantity]])</f>
        <v>79318.2</v>
      </c>
      <c r="O4240" t="str">
        <f>TEXT(tblOrders[[#This Row],[Date]],"mmm-yyyy")</f>
        <v>Oct-2025</v>
      </c>
      <c r="P4240" t="str">
        <f>_xlfn.XLOOKUP(tblOrders[[#This Row],[OrderID]], tblReturns[OrderID], tblReturns[Returned])</f>
        <v>No</v>
      </c>
      <c r="Q4240" t="str">
        <f>_xlfn.XLOOKUP(tblOrders[[#This Row],[OrderID]], tblShipping[OrderID], tblShipping[ShipMode])</f>
        <v>Pickup</v>
      </c>
      <c r="R4240" t="str">
        <f>IFERROR(_xlfn.XLOOKUP(A4239, tblCustomers[CustomerID], tblCustomers[CustomerName]), "Not Found")</f>
        <v>Not Found</v>
      </c>
      <c r="S4240" t="str">
        <f>IF(tblOrders[[#This Row],[Sales]]&gt;1000000,"High Value","Standard")</f>
        <v>Standard</v>
      </c>
      <c r="T4240" t="str">
        <f>_xlfn.XLOOKUP(tblOrders[[#This Row],[ProductID]], tblProducts[ProductID], tblProducts[ProductName])</f>
        <v>Product 12</v>
      </c>
      <c r="U4240">
        <f>_xlfn.XLOOKUP(tblOrders[[#This Row],[SalesRepID]], tblSalesreps[RepID], tblSalesreps[Target])</f>
        <v>17350666</v>
      </c>
    </row>
    <row r="4241" spans="1:21">
      <c r="A4241" t="s">
        <v>5038</v>
      </c>
      <c r="B4241" s="7" t="s">
        <v>188</v>
      </c>
      <c r="C4241" t="s">
        <v>2795</v>
      </c>
      <c r="D4241" t="s">
        <v>1093</v>
      </c>
      <c r="E4241" t="s">
        <v>40</v>
      </c>
      <c r="F4241" t="s">
        <v>20</v>
      </c>
      <c r="G4241">
        <v>10</v>
      </c>
      <c r="H4241">
        <v>0</v>
      </c>
      <c r="I4241" s="2">
        <v>1007610</v>
      </c>
      <c r="J4241" t="str">
        <f>_xlfn.XLOOKUP(tblOrders[[#This Row],[CustomerID]], tblCustomers[CustomerID], tblCustomers[CustomerName])</f>
        <v>Customer 179</v>
      </c>
      <c r="K4241" t="str">
        <f>_xlfn.XLOOKUP(tblOrders[[#This Row],[CustomerID]], tblCustomers[CustomerID], tblCustomers[Segment])</f>
        <v>Corporate</v>
      </c>
      <c r="L4241" t="str">
        <f>_xlfn.XLOOKUP(tblOrders[[#This Row],[ProductID]], tblProducts[ProductID], tblProducts[Category])</f>
        <v>Office</v>
      </c>
      <c r="M4241">
        <f>_xlfn.XLOOKUP(tblOrders[[#This Row],[ProductID]], tblProducts[ProductID], tblProducts[CostPrice])</f>
        <v>9813</v>
      </c>
      <c r="N4241">
        <f>tblOrders[[#This Row],[Sales]]-(tblOrders[[#This Row],[CostPrice]]*tblOrders[[#This Row],[Quantity]])</f>
        <v>909480</v>
      </c>
      <c r="O4241" t="str">
        <f>TEXT(tblOrders[[#This Row],[Date]],"mmm-yyyy")</f>
        <v>Feb-2025</v>
      </c>
      <c r="P4241" t="str">
        <f>_xlfn.XLOOKUP(tblOrders[[#This Row],[OrderID]], tblReturns[OrderID], tblReturns[Returned])</f>
        <v>No</v>
      </c>
      <c r="Q4241" t="str">
        <f>_xlfn.XLOOKUP(tblOrders[[#This Row],[OrderID]], tblShipping[OrderID], tblShipping[ShipMode])</f>
        <v>Express</v>
      </c>
      <c r="R4241" t="str">
        <f>IFERROR(_xlfn.XLOOKUP(A4240, tblCustomers[CustomerID], tblCustomers[CustomerName]), "Not Found")</f>
        <v>Not Found</v>
      </c>
      <c r="S4241" t="str">
        <f>IF(tblOrders[[#This Row],[Sales]]&gt;1000000,"High Value","Standard")</f>
        <v>High Value</v>
      </c>
      <c r="T4241" t="str">
        <f>_xlfn.XLOOKUP(tblOrders[[#This Row],[ProductID]], tblProducts[ProductID], tblProducts[ProductName])</f>
        <v>Product 77</v>
      </c>
      <c r="U4241">
        <f>_xlfn.XLOOKUP(tblOrders[[#This Row],[SalesRepID]], tblSalesreps[RepID], tblSalesreps[Target])</f>
        <v>6291486</v>
      </c>
    </row>
    <row r="4242" spans="1:21">
      <c r="A4242" t="s">
        <v>5039</v>
      </c>
      <c r="B4242" s="7" t="s">
        <v>1395</v>
      </c>
      <c r="C4242" t="s">
        <v>1207</v>
      </c>
      <c r="D4242" t="s">
        <v>387</v>
      </c>
      <c r="E4242" t="s">
        <v>35</v>
      </c>
      <c r="F4242" t="s">
        <v>88</v>
      </c>
      <c r="G4242">
        <v>1</v>
      </c>
      <c r="H4242">
        <v>0.2</v>
      </c>
      <c r="I4242" s="2">
        <v>59220.800000000003</v>
      </c>
      <c r="J4242" t="str">
        <f>_xlfn.XLOOKUP(tblOrders[[#This Row],[CustomerID]], tblCustomers[CustomerID], tblCustomers[CustomerName])</f>
        <v>Customer 298</v>
      </c>
      <c r="K4242" t="str">
        <f>_xlfn.XLOOKUP(tblOrders[[#This Row],[CustomerID]], tblCustomers[CustomerID], tblCustomers[Segment])</f>
        <v>Corporate</v>
      </c>
      <c r="L4242" t="str">
        <f>_xlfn.XLOOKUP(tblOrders[[#This Row],[ProductID]], tblProducts[ProductID], tblProducts[Category])</f>
        <v>Furniture</v>
      </c>
      <c r="M4242">
        <f>_xlfn.XLOOKUP(tblOrders[[#This Row],[ProductID]], tblProducts[ProductID], tblProducts[CostPrice])</f>
        <v>37464</v>
      </c>
      <c r="N4242">
        <f>tblOrders[[#This Row],[Sales]]-(tblOrders[[#This Row],[CostPrice]]*tblOrders[[#This Row],[Quantity]])</f>
        <v>21756.800000000003</v>
      </c>
      <c r="O4242" t="str">
        <f>TEXT(tblOrders[[#This Row],[Date]],"mmm-yyyy")</f>
        <v>Feb-2025</v>
      </c>
      <c r="P4242" t="str">
        <f>_xlfn.XLOOKUP(tblOrders[[#This Row],[OrderID]], tblReturns[OrderID], tblReturns[Returned])</f>
        <v>No</v>
      </c>
      <c r="Q4242" t="str">
        <f>_xlfn.XLOOKUP(tblOrders[[#This Row],[OrderID]], tblShipping[OrderID], tblShipping[ShipMode])</f>
        <v>Express</v>
      </c>
      <c r="R4242" t="str">
        <f>IFERROR(_xlfn.XLOOKUP(A4241, tblCustomers[CustomerID], tblCustomers[CustomerName]), "Not Found")</f>
        <v>Not Found</v>
      </c>
      <c r="S4242" t="str">
        <f>IF(tblOrders[[#This Row],[Sales]]&gt;1000000,"High Value","Standard")</f>
        <v>Standard</v>
      </c>
      <c r="T4242" t="str">
        <f>_xlfn.XLOOKUP(tblOrders[[#This Row],[ProductID]], tblProducts[ProductID], tblProducts[ProductName])</f>
        <v>Product 63</v>
      </c>
      <c r="U4242">
        <f>_xlfn.XLOOKUP(tblOrders[[#This Row],[SalesRepID]], tblSalesreps[RepID], tblSalesreps[Target])</f>
        <v>19619177</v>
      </c>
    </row>
    <row r="4243" spans="1:21">
      <c r="A4243" t="s">
        <v>5040</v>
      </c>
      <c r="B4243" s="7" t="s">
        <v>1810</v>
      </c>
      <c r="C4243" t="s">
        <v>1444</v>
      </c>
      <c r="D4243" t="s">
        <v>248</v>
      </c>
      <c r="E4243" t="s">
        <v>87</v>
      </c>
      <c r="F4243" t="s">
        <v>51</v>
      </c>
      <c r="G4243">
        <v>10</v>
      </c>
      <c r="H4243">
        <v>0.1</v>
      </c>
      <c r="I4243" s="2">
        <v>273015</v>
      </c>
      <c r="J4243" t="str">
        <f>_xlfn.XLOOKUP(tblOrders[[#This Row],[CustomerID]], tblCustomers[CustomerID], tblCustomers[CustomerName])</f>
        <v>Customer 6</v>
      </c>
      <c r="K4243" t="str">
        <f>_xlfn.XLOOKUP(tblOrders[[#This Row],[CustomerID]], tblCustomers[CustomerID], tblCustomers[Segment])</f>
        <v>Corporate</v>
      </c>
      <c r="L4243" t="str">
        <f>_xlfn.XLOOKUP(tblOrders[[#This Row],[ProductID]], tblProducts[ProductID], tblProducts[Category])</f>
        <v>Furniture</v>
      </c>
      <c r="M4243">
        <f>_xlfn.XLOOKUP(tblOrders[[#This Row],[ProductID]], tblProducts[ProductID], tblProducts[CostPrice])</f>
        <v>31758</v>
      </c>
      <c r="N4243">
        <f>tblOrders[[#This Row],[Sales]]-(tblOrders[[#This Row],[CostPrice]]*tblOrders[[#This Row],[Quantity]])</f>
        <v>-44565</v>
      </c>
      <c r="O4243" t="str">
        <f>TEXT(tblOrders[[#This Row],[Date]],"mmm-yyyy")</f>
        <v>Nov-2025</v>
      </c>
      <c r="P4243" t="str">
        <f>_xlfn.XLOOKUP(tblOrders[[#This Row],[OrderID]], tblReturns[OrderID], tblReturns[Returned])</f>
        <v>No</v>
      </c>
      <c r="Q4243" t="str">
        <f>_xlfn.XLOOKUP(tblOrders[[#This Row],[OrderID]], tblShipping[OrderID], tblShipping[ShipMode])</f>
        <v>Express</v>
      </c>
      <c r="R4243" t="str">
        <f>IFERROR(_xlfn.XLOOKUP(A4242, tblCustomers[CustomerID], tblCustomers[CustomerName]), "Not Found")</f>
        <v>Not Found</v>
      </c>
      <c r="S4243" t="str">
        <f>IF(tblOrders[[#This Row],[Sales]]&gt;1000000,"High Value","Standard")</f>
        <v>Standard</v>
      </c>
      <c r="T4243" t="str">
        <f>_xlfn.XLOOKUP(tblOrders[[#This Row],[ProductID]], tblProducts[ProductID], tblProducts[ProductName])</f>
        <v>Product 35</v>
      </c>
      <c r="U4243">
        <f>_xlfn.XLOOKUP(tblOrders[[#This Row],[SalesRepID]], tblSalesreps[RepID], tblSalesreps[Target])</f>
        <v>18500989</v>
      </c>
    </row>
    <row r="4244" spans="1:21">
      <c r="A4244" t="s">
        <v>5041</v>
      </c>
      <c r="B4244" s="7" t="s">
        <v>506</v>
      </c>
      <c r="C4244" t="s">
        <v>389</v>
      </c>
      <c r="D4244" t="s">
        <v>34</v>
      </c>
      <c r="E4244" t="s">
        <v>40</v>
      </c>
      <c r="F4244" t="s">
        <v>20</v>
      </c>
      <c r="G4244">
        <v>3</v>
      </c>
      <c r="H4244">
        <v>0.05</v>
      </c>
      <c r="I4244" s="2">
        <v>21622.95</v>
      </c>
      <c r="J4244" t="str">
        <f>_xlfn.XLOOKUP(tblOrders[[#This Row],[CustomerID]], tblCustomers[CustomerID], tblCustomers[CustomerName])</f>
        <v>Customer 127</v>
      </c>
      <c r="K4244" t="str">
        <f>_xlfn.XLOOKUP(tblOrders[[#This Row],[CustomerID]], tblCustomers[CustomerID], tblCustomers[Segment])</f>
        <v>SME</v>
      </c>
      <c r="L4244" t="str">
        <f>_xlfn.XLOOKUP(tblOrders[[#This Row],[ProductID]], tblProducts[ProductID], tblProducts[Category])</f>
        <v>Electronics</v>
      </c>
      <c r="M4244">
        <f>_xlfn.XLOOKUP(tblOrders[[#This Row],[ProductID]], tblProducts[ProductID], tblProducts[CostPrice])</f>
        <v>24518</v>
      </c>
      <c r="N4244">
        <f>tblOrders[[#This Row],[Sales]]-(tblOrders[[#This Row],[CostPrice]]*tblOrders[[#This Row],[Quantity]])</f>
        <v>-51931.05</v>
      </c>
      <c r="O4244" t="str">
        <f>TEXT(tblOrders[[#This Row],[Date]],"mmm-yyyy")</f>
        <v>Aug-2025</v>
      </c>
      <c r="P4244" t="str">
        <f>_xlfn.XLOOKUP(tblOrders[[#This Row],[OrderID]], tblReturns[OrderID], tblReturns[Returned])</f>
        <v>No</v>
      </c>
      <c r="Q4244" t="str">
        <f>_xlfn.XLOOKUP(tblOrders[[#This Row],[OrderID]], tblShipping[OrderID], tblShipping[ShipMode])</f>
        <v>Pickup</v>
      </c>
      <c r="R4244" t="str">
        <f>IFERROR(_xlfn.XLOOKUP(A4243, tblCustomers[CustomerID], tblCustomers[CustomerName]), "Not Found")</f>
        <v>Not Found</v>
      </c>
      <c r="S4244" t="str">
        <f>IF(tblOrders[[#This Row],[Sales]]&gt;1000000,"High Value","Standard")</f>
        <v>Standard</v>
      </c>
      <c r="T4244" t="str">
        <f>_xlfn.XLOOKUP(tblOrders[[#This Row],[ProductID]], tblProducts[ProductID], tblProducts[ProductName])</f>
        <v>Product 90</v>
      </c>
      <c r="U4244">
        <f>_xlfn.XLOOKUP(tblOrders[[#This Row],[SalesRepID]], tblSalesreps[RepID], tblSalesreps[Target])</f>
        <v>6291486</v>
      </c>
    </row>
    <row r="4245" spans="1:21">
      <c r="A4245" t="s">
        <v>5042</v>
      </c>
      <c r="B4245" s="7" t="s">
        <v>844</v>
      </c>
      <c r="C4245" t="s">
        <v>677</v>
      </c>
      <c r="D4245" t="s">
        <v>1034</v>
      </c>
      <c r="E4245" t="s">
        <v>87</v>
      </c>
      <c r="F4245" t="s">
        <v>88</v>
      </c>
      <c r="G4245">
        <v>9</v>
      </c>
      <c r="H4245">
        <v>0.05</v>
      </c>
      <c r="I4245" s="2">
        <v>188288.1</v>
      </c>
      <c r="J4245" t="str">
        <f>_xlfn.XLOOKUP(tblOrders[[#This Row],[CustomerID]], tblCustomers[CustomerID], tblCustomers[CustomerName])</f>
        <v>Customer 279</v>
      </c>
      <c r="K4245" t="str">
        <f>_xlfn.XLOOKUP(tblOrders[[#This Row],[CustomerID]], tblCustomers[CustomerID], tblCustomers[Segment])</f>
        <v>SME</v>
      </c>
      <c r="L4245" t="str">
        <f>_xlfn.XLOOKUP(tblOrders[[#This Row],[ProductID]], tblProducts[ProductID], tblProducts[Category])</f>
        <v>Furniture</v>
      </c>
      <c r="M4245">
        <f>_xlfn.XLOOKUP(tblOrders[[#This Row],[ProductID]], tblProducts[ProductID], tblProducts[CostPrice])</f>
        <v>51071</v>
      </c>
      <c r="N4245">
        <f>tblOrders[[#This Row],[Sales]]-(tblOrders[[#This Row],[CostPrice]]*tblOrders[[#This Row],[Quantity]])</f>
        <v>-271350.90000000002</v>
      </c>
      <c r="O4245" t="str">
        <f>TEXT(tblOrders[[#This Row],[Date]],"mmm-yyyy")</f>
        <v>Feb-2025</v>
      </c>
      <c r="P4245" t="str">
        <f>_xlfn.XLOOKUP(tblOrders[[#This Row],[OrderID]], tblReturns[OrderID], tblReturns[Returned])</f>
        <v>No</v>
      </c>
      <c r="Q4245" t="str">
        <f>_xlfn.XLOOKUP(tblOrders[[#This Row],[OrderID]], tblShipping[OrderID], tblShipping[ShipMode])</f>
        <v>Pickup</v>
      </c>
      <c r="R4245" t="str">
        <f>IFERROR(_xlfn.XLOOKUP(A4244, tblCustomers[CustomerID], tblCustomers[CustomerName]), "Not Found")</f>
        <v>Not Found</v>
      </c>
      <c r="S4245" t="str">
        <f>IF(tblOrders[[#This Row],[Sales]]&gt;1000000,"High Value","Standard")</f>
        <v>Standard</v>
      </c>
      <c r="T4245" t="str">
        <f>_xlfn.XLOOKUP(tblOrders[[#This Row],[ProductID]], tblProducts[ProductID], tblProducts[ProductName])</f>
        <v>Product 66</v>
      </c>
      <c r="U4245">
        <f>_xlfn.XLOOKUP(tblOrders[[#This Row],[SalesRepID]], tblSalesreps[RepID], tblSalesreps[Target])</f>
        <v>18500989</v>
      </c>
    </row>
    <row r="4246" spans="1:21">
      <c r="A4246" t="s">
        <v>5043</v>
      </c>
      <c r="B4246" s="7" t="s">
        <v>1240</v>
      </c>
      <c r="C4246" t="s">
        <v>591</v>
      </c>
      <c r="D4246" t="s">
        <v>308</v>
      </c>
      <c r="E4246" t="s">
        <v>45</v>
      </c>
      <c r="F4246" t="s">
        <v>20</v>
      </c>
      <c r="G4246">
        <v>7</v>
      </c>
      <c r="H4246">
        <v>0</v>
      </c>
      <c r="I4246" s="2">
        <v>960358</v>
      </c>
      <c r="J4246" t="str">
        <f>_xlfn.XLOOKUP(tblOrders[[#This Row],[CustomerID]], tblCustomers[CustomerID], tblCustomers[CustomerName])</f>
        <v>Customer 98</v>
      </c>
      <c r="K4246" t="str">
        <f>_xlfn.XLOOKUP(tblOrders[[#This Row],[CustomerID]], tblCustomers[CustomerID], tblCustomers[Segment])</f>
        <v>Corporate</v>
      </c>
      <c r="L4246" t="str">
        <f>_xlfn.XLOOKUP(tblOrders[[#This Row],[ProductID]], tblProducts[ProductID], tblProducts[Category])</f>
        <v>Furniture</v>
      </c>
      <c r="M4246">
        <f>_xlfn.XLOOKUP(tblOrders[[#This Row],[ProductID]], tblProducts[ProductID], tblProducts[CostPrice])</f>
        <v>27039</v>
      </c>
      <c r="N4246">
        <f>tblOrders[[#This Row],[Sales]]-(tblOrders[[#This Row],[CostPrice]]*tblOrders[[#This Row],[Quantity]])</f>
        <v>771085</v>
      </c>
      <c r="O4246" t="str">
        <f>TEXT(tblOrders[[#This Row],[Date]],"mmm-yyyy")</f>
        <v>Sep-2025</v>
      </c>
      <c r="P4246" t="str">
        <f>_xlfn.XLOOKUP(tblOrders[[#This Row],[OrderID]], tblReturns[OrderID], tblReturns[Returned])</f>
        <v>No</v>
      </c>
      <c r="Q4246" t="str">
        <f>_xlfn.XLOOKUP(tblOrders[[#This Row],[OrderID]], tblShipping[OrderID], tblShipping[ShipMode])</f>
        <v>Express</v>
      </c>
      <c r="R4246" t="str">
        <f>IFERROR(_xlfn.XLOOKUP(A4245, tblCustomers[CustomerID], tblCustomers[CustomerName]), "Not Found")</f>
        <v>Not Found</v>
      </c>
      <c r="S4246" t="str">
        <f>IF(tblOrders[[#This Row],[Sales]]&gt;1000000,"High Value","Standard")</f>
        <v>Standard</v>
      </c>
      <c r="T4246" t="str">
        <f>_xlfn.XLOOKUP(tblOrders[[#This Row],[ProductID]], tblProducts[ProductID], tblProducts[ProductName])</f>
        <v>Product 13</v>
      </c>
      <c r="U4246">
        <f>_xlfn.XLOOKUP(tblOrders[[#This Row],[SalesRepID]], tblSalesreps[RepID], tblSalesreps[Target])</f>
        <v>11319839</v>
      </c>
    </row>
    <row r="4247" spans="1:21">
      <c r="A4247" t="s">
        <v>5044</v>
      </c>
      <c r="B4247" s="7" t="s">
        <v>250</v>
      </c>
      <c r="C4247" t="s">
        <v>361</v>
      </c>
      <c r="D4247" t="s">
        <v>78</v>
      </c>
      <c r="E4247" t="s">
        <v>197</v>
      </c>
      <c r="F4247" t="s">
        <v>20</v>
      </c>
      <c r="G4247">
        <v>5</v>
      </c>
      <c r="H4247">
        <v>0.2</v>
      </c>
      <c r="I4247" s="2">
        <v>178384</v>
      </c>
      <c r="J4247" t="str">
        <f>_xlfn.XLOOKUP(tblOrders[[#This Row],[CustomerID]], tblCustomers[CustomerID], tblCustomers[CustomerName])</f>
        <v>Customer 34</v>
      </c>
      <c r="K4247" t="str">
        <f>_xlfn.XLOOKUP(tblOrders[[#This Row],[CustomerID]], tblCustomers[CustomerID], tblCustomers[Segment])</f>
        <v>Corporate</v>
      </c>
      <c r="L4247" t="str">
        <f>_xlfn.XLOOKUP(tblOrders[[#This Row],[ProductID]], tblProducts[ProductID], tblProducts[Category])</f>
        <v>Office</v>
      </c>
      <c r="M4247">
        <f>_xlfn.XLOOKUP(tblOrders[[#This Row],[ProductID]], tblProducts[ProductID], tblProducts[CostPrice])</f>
        <v>76942</v>
      </c>
      <c r="N4247">
        <f>tblOrders[[#This Row],[Sales]]-(tblOrders[[#This Row],[CostPrice]]*tblOrders[[#This Row],[Quantity]])</f>
        <v>-206326</v>
      </c>
      <c r="O4247" t="str">
        <f>TEXT(tblOrders[[#This Row],[Date]],"mmm-yyyy")</f>
        <v>Jul-2025</v>
      </c>
      <c r="P4247" t="str">
        <f>_xlfn.XLOOKUP(tblOrders[[#This Row],[OrderID]], tblReturns[OrderID], tblReturns[Returned])</f>
        <v>No</v>
      </c>
      <c r="Q4247" t="str">
        <f>_xlfn.XLOOKUP(tblOrders[[#This Row],[OrderID]], tblShipping[OrderID], tblShipping[ShipMode])</f>
        <v>Standard</v>
      </c>
      <c r="R4247" t="str">
        <f>IFERROR(_xlfn.XLOOKUP(A4246, tblCustomers[CustomerID], tblCustomers[CustomerName]), "Not Found")</f>
        <v>Not Found</v>
      </c>
      <c r="S4247" t="str">
        <f>IF(tblOrders[[#This Row],[Sales]]&gt;1000000,"High Value","Standard")</f>
        <v>Standard</v>
      </c>
      <c r="T4247" t="str">
        <f>_xlfn.XLOOKUP(tblOrders[[#This Row],[ProductID]], tblProducts[ProductID], tblProducts[ProductName])</f>
        <v>Product 22</v>
      </c>
      <c r="U4247">
        <f>_xlfn.XLOOKUP(tblOrders[[#This Row],[SalesRepID]], tblSalesreps[RepID], tblSalesreps[Target])</f>
        <v>19562258</v>
      </c>
    </row>
    <row r="4248" spans="1:21">
      <c r="A4248" t="s">
        <v>5045</v>
      </c>
      <c r="B4248" s="7" t="s">
        <v>990</v>
      </c>
      <c r="C4248" t="s">
        <v>122</v>
      </c>
      <c r="D4248" t="s">
        <v>244</v>
      </c>
      <c r="E4248" t="s">
        <v>186</v>
      </c>
      <c r="F4248" t="s">
        <v>14</v>
      </c>
      <c r="G4248">
        <v>1</v>
      </c>
      <c r="H4248">
        <v>0</v>
      </c>
      <c r="I4248" s="2">
        <v>114336</v>
      </c>
      <c r="J4248" t="str">
        <f>_xlfn.XLOOKUP(tblOrders[[#This Row],[CustomerID]], tblCustomers[CustomerID], tblCustomers[CustomerName])</f>
        <v>Customer 245</v>
      </c>
      <c r="K4248" t="str">
        <f>_xlfn.XLOOKUP(tblOrders[[#This Row],[CustomerID]], tblCustomers[CustomerID], tblCustomers[Segment])</f>
        <v>Corporate</v>
      </c>
      <c r="L4248" t="str">
        <f>_xlfn.XLOOKUP(tblOrders[[#This Row],[ProductID]], tblProducts[ProductID], tblProducts[Category])</f>
        <v>Electronics</v>
      </c>
      <c r="M4248">
        <f>_xlfn.XLOOKUP(tblOrders[[#This Row],[ProductID]], tblProducts[ProductID], tblProducts[CostPrice])</f>
        <v>12227</v>
      </c>
      <c r="N4248">
        <f>tblOrders[[#This Row],[Sales]]-(tblOrders[[#This Row],[CostPrice]]*tblOrders[[#This Row],[Quantity]])</f>
        <v>102109</v>
      </c>
      <c r="O4248" t="str">
        <f>TEXT(tblOrders[[#This Row],[Date]],"mmm-yyyy")</f>
        <v>Aug-2025</v>
      </c>
      <c r="P4248" t="str">
        <f>_xlfn.XLOOKUP(tblOrders[[#This Row],[OrderID]], tblReturns[OrderID], tblReturns[Returned])</f>
        <v>No</v>
      </c>
      <c r="Q4248" t="str">
        <f>_xlfn.XLOOKUP(tblOrders[[#This Row],[OrderID]], tblShipping[OrderID], tblShipping[ShipMode])</f>
        <v>Express</v>
      </c>
      <c r="R4248" t="str">
        <f>IFERROR(_xlfn.XLOOKUP(A4247, tblCustomers[CustomerID], tblCustomers[CustomerName]), "Not Found")</f>
        <v>Not Found</v>
      </c>
      <c r="S4248" t="str">
        <f>IF(tblOrders[[#This Row],[Sales]]&gt;1000000,"High Value","Standard")</f>
        <v>Standard</v>
      </c>
      <c r="T4248" t="str">
        <f>_xlfn.XLOOKUP(tblOrders[[#This Row],[ProductID]], tblProducts[ProductID], tblProducts[ProductName])</f>
        <v>Product 96</v>
      </c>
      <c r="U4248">
        <f>_xlfn.XLOOKUP(tblOrders[[#This Row],[SalesRepID]], tblSalesreps[RepID], tblSalesreps[Target])</f>
        <v>15141830</v>
      </c>
    </row>
    <row r="4249" spans="1:21">
      <c r="A4249" t="s">
        <v>5046</v>
      </c>
      <c r="B4249" s="7" t="s">
        <v>2527</v>
      </c>
      <c r="C4249" t="s">
        <v>2045</v>
      </c>
      <c r="D4249" t="s">
        <v>1230</v>
      </c>
      <c r="E4249" t="s">
        <v>197</v>
      </c>
      <c r="F4249" t="s">
        <v>20</v>
      </c>
      <c r="G4249">
        <v>6</v>
      </c>
      <c r="H4249">
        <v>0.15</v>
      </c>
      <c r="I4249" s="2">
        <v>69395.7</v>
      </c>
      <c r="J4249" t="str">
        <f>_xlfn.XLOOKUP(tblOrders[[#This Row],[CustomerID]], tblCustomers[CustomerID], tblCustomers[CustomerName])</f>
        <v>Customer 190</v>
      </c>
      <c r="K4249" t="str">
        <f>_xlfn.XLOOKUP(tblOrders[[#This Row],[CustomerID]], tblCustomers[CustomerID], tblCustomers[Segment])</f>
        <v>SME</v>
      </c>
      <c r="L4249" t="str">
        <f>_xlfn.XLOOKUP(tblOrders[[#This Row],[ProductID]], tblProducts[ProductID], tblProducts[Category])</f>
        <v>Furniture</v>
      </c>
      <c r="M4249">
        <f>_xlfn.XLOOKUP(tblOrders[[#This Row],[ProductID]], tblProducts[ProductID], tblProducts[CostPrice])</f>
        <v>48520</v>
      </c>
      <c r="N4249">
        <f>tblOrders[[#This Row],[Sales]]-(tblOrders[[#This Row],[CostPrice]]*tblOrders[[#This Row],[Quantity]])</f>
        <v>-221724.3</v>
      </c>
      <c r="O4249" t="str">
        <f>TEXT(tblOrders[[#This Row],[Date]],"mmm-yyyy")</f>
        <v>Sep-2025</v>
      </c>
      <c r="P4249" t="str">
        <f>_xlfn.XLOOKUP(tblOrders[[#This Row],[OrderID]], tblReturns[OrderID], tblReturns[Returned])</f>
        <v>No</v>
      </c>
      <c r="Q4249" t="str">
        <f>_xlfn.XLOOKUP(tblOrders[[#This Row],[OrderID]], tblShipping[OrderID], tblShipping[ShipMode])</f>
        <v>Express</v>
      </c>
      <c r="R4249" t="str">
        <f>IFERROR(_xlfn.XLOOKUP(A4248, tblCustomers[CustomerID], tblCustomers[CustomerName]), "Not Found")</f>
        <v>Not Found</v>
      </c>
      <c r="S4249" t="str">
        <f>IF(tblOrders[[#This Row],[Sales]]&gt;1000000,"High Value","Standard")</f>
        <v>Standard</v>
      </c>
      <c r="T4249" t="str">
        <f>_xlfn.XLOOKUP(tblOrders[[#This Row],[ProductID]], tblProducts[ProductID], tblProducts[ProductName])</f>
        <v>Product 73</v>
      </c>
      <c r="U4249">
        <f>_xlfn.XLOOKUP(tblOrders[[#This Row],[SalesRepID]], tblSalesreps[RepID], tblSalesreps[Target])</f>
        <v>19562258</v>
      </c>
    </row>
    <row r="4250" spans="1:21">
      <c r="A4250" t="s">
        <v>5047</v>
      </c>
      <c r="B4250" s="7" t="s">
        <v>149</v>
      </c>
      <c r="C4250" t="s">
        <v>300</v>
      </c>
      <c r="D4250" t="s">
        <v>587</v>
      </c>
      <c r="E4250" t="s">
        <v>186</v>
      </c>
      <c r="F4250" t="s">
        <v>20</v>
      </c>
      <c r="G4250">
        <v>6</v>
      </c>
      <c r="H4250">
        <v>0.2</v>
      </c>
      <c r="I4250" s="2">
        <v>353025.6</v>
      </c>
      <c r="J4250" t="str">
        <f>_xlfn.XLOOKUP(tblOrders[[#This Row],[CustomerID]], tblCustomers[CustomerID], tblCustomers[CustomerName])</f>
        <v>Customer 211</v>
      </c>
      <c r="K4250" t="str">
        <f>_xlfn.XLOOKUP(tblOrders[[#This Row],[CustomerID]], tblCustomers[CustomerID], tblCustomers[Segment])</f>
        <v>SME</v>
      </c>
      <c r="L4250" t="str">
        <f>_xlfn.XLOOKUP(tblOrders[[#This Row],[ProductID]], tblProducts[ProductID], tblProducts[Category])</f>
        <v>Electronics</v>
      </c>
      <c r="M4250">
        <f>_xlfn.XLOOKUP(tblOrders[[#This Row],[ProductID]], tblProducts[ProductID], tblProducts[CostPrice])</f>
        <v>67500</v>
      </c>
      <c r="N4250">
        <f>tblOrders[[#This Row],[Sales]]-(tblOrders[[#This Row],[CostPrice]]*tblOrders[[#This Row],[Quantity]])</f>
        <v>-51974.400000000023</v>
      </c>
      <c r="O4250" t="str">
        <f>TEXT(tblOrders[[#This Row],[Date]],"mmm-yyyy")</f>
        <v>Oct-2025</v>
      </c>
      <c r="P4250" t="str">
        <f>_xlfn.XLOOKUP(tblOrders[[#This Row],[OrderID]], tblReturns[OrderID], tblReturns[Returned])</f>
        <v>No</v>
      </c>
      <c r="Q4250" t="str">
        <f>_xlfn.XLOOKUP(tblOrders[[#This Row],[OrderID]], tblShipping[OrderID], tblShipping[ShipMode])</f>
        <v>Express</v>
      </c>
      <c r="R4250" t="str">
        <f>IFERROR(_xlfn.XLOOKUP(A4249, tblCustomers[CustomerID], tblCustomers[CustomerName]), "Not Found")</f>
        <v>Not Found</v>
      </c>
      <c r="S4250" t="str">
        <f>IF(tblOrders[[#This Row],[Sales]]&gt;1000000,"High Value","Standard")</f>
        <v>Standard</v>
      </c>
      <c r="T4250" t="str">
        <f>_xlfn.XLOOKUP(tblOrders[[#This Row],[ProductID]], tblProducts[ProductID], tblProducts[ProductName])</f>
        <v>Product 97</v>
      </c>
      <c r="U4250">
        <f>_xlfn.XLOOKUP(tblOrders[[#This Row],[SalesRepID]], tblSalesreps[RepID], tblSalesreps[Target])</f>
        <v>15141830</v>
      </c>
    </row>
    <row r="4251" spans="1:21">
      <c r="A4251" t="s">
        <v>5048</v>
      </c>
      <c r="B4251" s="7" t="s">
        <v>47</v>
      </c>
      <c r="C4251" t="s">
        <v>189</v>
      </c>
      <c r="D4251" t="s">
        <v>30</v>
      </c>
      <c r="E4251" t="s">
        <v>50</v>
      </c>
      <c r="F4251" t="s">
        <v>14</v>
      </c>
      <c r="G4251">
        <v>6</v>
      </c>
      <c r="H4251">
        <v>0.15</v>
      </c>
      <c r="I4251" s="2">
        <v>297590.09999999998</v>
      </c>
      <c r="J4251" t="str">
        <f>_xlfn.XLOOKUP(tblOrders[[#This Row],[CustomerID]], tblCustomers[CustomerID], tblCustomers[CustomerName])</f>
        <v>Customer 216</v>
      </c>
      <c r="K4251" t="str">
        <f>_xlfn.XLOOKUP(tblOrders[[#This Row],[CustomerID]], tblCustomers[CustomerID], tblCustomers[Segment])</f>
        <v>Consumer</v>
      </c>
      <c r="L4251" t="str">
        <f>_xlfn.XLOOKUP(tblOrders[[#This Row],[ProductID]], tblProducts[ProductID], tblProducts[Category])</f>
        <v>Furniture</v>
      </c>
      <c r="M4251">
        <f>_xlfn.XLOOKUP(tblOrders[[#This Row],[ProductID]], tblProducts[ProductID], tblProducts[CostPrice])</f>
        <v>18655</v>
      </c>
      <c r="N4251">
        <f>tblOrders[[#This Row],[Sales]]-(tblOrders[[#This Row],[CostPrice]]*tblOrders[[#This Row],[Quantity]])</f>
        <v>185660.09999999998</v>
      </c>
      <c r="O4251" t="str">
        <f>TEXT(tblOrders[[#This Row],[Date]],"mmm-yyyy")</f>
        <v>Sep-2025</v>
      </c>
      <c r="P4251" t="str">
        <f>_xlfn.XLOOKUP(tblOrders[[#This Row],[OrderID]], tblReturns[OrderID], tblReturns[Returned])</f>
        <v>No</v>
      </c>
      <c r="Q4251" t="str">
        <f>_xlfn.XLOOKUP(tblOrders[[#This Row],[OrderID]], tblShipping[OrderID], tblShipping[ShipMode])</f>
        <v>Pickup</v>
      </c>
      <c r="R4251" t="str">
        <f>IFERROR(_xlfn.XLOOKUP(A4250, tblCustomers[CustomerID], tblCustomers[CustomerName]), "Not Found")</f>
        <v>Not Found</v>
      </c>
      <c r="S4251" t="str">
        <f>IF(tblOrders[[#This Row],[Sales]]&gt;1000000,"High Value","Standard")</f>
        <v>Standard</v>
      </c>
      <c r="T4251" t="str">
        <f>_xlfn.XLOOKUP(tblOrders[[#This Row],[ProductID]], tblProducts[ProductID], tblProducts[ProductName])</f>
        <v>Product 34</v>
      </c>
      <c r="U4251">
        <f>_xlfn.XLOOKUP(tblOrders[[#This Row],[SalesRepID]], tblSalesreps[RepID], tblSalesreps[Target])</f>
        <v>17350666</v>
      </c>
    </row>
    <row r="4252" spans="1:21">
      <c r="A4252" t="s">
        <v>5049</v>
      </c>
      <c r="B4252" s="7" t="s">
        <v>844</v>
      </c>
      <c r="C4252" t="s">
        <v>833</v>
      </c>
      <c r="D4252" t="s">
        <v>422</v>
      </c>
      <c r="E4252" t="s">
        <v>35</v>
      </c>
      <c r="F4252" t="s">
        <v>26</v>
      </c>
      <c r="G4252">
        <v>4</v>
      </c>
      <c r="H4252">
        <v>0.1</v>
      </c>
      <c r="I4252" s="2">
        <v>176918.39999999999</v>
      </c>
      <c r="J4252" t="str">
        <f>_xlfn.XLOOKUP(tblOrders[[#This Row],[CustomerID]], tblCustomers[CustomerID], tblCustomers[CustomerName])</f>
        <v>Customer 101</v>
      </c>
      <c r="K4252" t="str">
        <f>_xlfn.XLOOKUP(tblOrders[[#This Row],[CustomerID]], tblCustomers[CustomerID], tblCustomers[Segment])</f>
        <v>SME</v>
      </c>
      <c r="L4252" t="str">
        <f>_xlfn.XLOOKUP(tblOrders[[#This Row],[ProductID]], tblProducts[ProductID], tblProducts[Category])</f>
        <v>Furniture</v>
      </c>
      <c r="M4252">
        <f>_xlfn.XLOOKUP(tblOrders[[#This Row],[ProductID]], tblProducts[ProductID], tblProducts[CostPrice])</f>
        <v>69526</v>
      </c>
      <c r="N4252">
        <f>tblOrders[[#This Row],[Sales]]-(tblOrders[[#This Row],[CostPrice]]*tblOrders[[#This Row],[Quantity]])</f>
        <v>-101185.60000000001</v>
      </c>
      <c r="O4252" t="str">
        <f>TEXT(tblOrders[[#This Row],[Date]],"mmm-yyyy")</f>
        <v>Feb-2025</v>
      </c>
      <c r="P4252" t="str">
        <f>_xlfn.XLOOKUP(tblOrders[[#This Row],[OrderID]], tblReturns[OrderID], tblReturns[Returned])</f>
        <v>No</v>
      </c>
      <c r="Q4252" t="str">
        <f>_xlfn.XLOOKUP(tblOrders[[#This Row],[OrderID]], tblShipping[OrderID], tblShipping[ShipMode])</f>
        <v>Pickup</v>
      </c>
      <c r="R4252" t="str">
        <f>IFERROR(_xlfn.XLOOKUP(A4251, tblCustomers[CustomerID], tblCustomers[CustomerName]), "Not Found")</f>
        <v>Not Found</v>
      </c>
      <c r="S4252" t="str">
        <f>IF(tblOrders[[#This Row],[Sales]]&gt;1000000,"High Value","Standard")</f>
        <v>Standard</v>
      </c>
      <c r="T4252" t="str">
        <f>_xlfn.XLOOKUP(tblOrders[[#This Row],[ProductID]], tblProducts[ProductID], tblProducts[ProductName])</f>
        <v>Product 36</v>
      </c>
      <c r="U4252">
        <f>_xlfn.XLOOKUP(tblOrders[[#This Row],[SalesRepID]], tblSalesreps[RepID], tblSalesreps[Target])</f>
        <v>19619177</v>
      </c>
    </row>
    <row r="4253" spans="1:21">
      <c r="A4253" t="s">
        <v>5050</v>
      </c>
      <c r="B4253" s="7" t="s">
        <v>1296</v>
      </c>
      <c r="C4253" t="s">
        <v>1188</v>
      </c>
      <c r="D4253" t="s">
        <v>516</v>
      </c>
      <c r="E4253" t="s">
        <v>165</v>
      </c>
      <c r="F4253" t="s">
        <v>26</v>
      </c>
      <c r="G4253">
        <v>8</v>
      </c>
      <c r="H4253">
        <v>0.2</v>
      </c>
      <c r="I4253" s="2">
        <v>825068.8</v>
      </c>
      <c r="J4253" t="str">
        <f>_xlfn.XLOOKUP(tblOrders[[#This Row],[CustomerID]], tblCustomers[CustomerID], tblCustomers[CustomerName])</f>
        <v>Customer 273</v>
      </c>
      <c r="K4253" t="str">
        <f>_xlfn.XLOOKUP(tblOrders[[#This Row],[CustomerID]], tblCustomers[CustomerID], tblCustomers[Segment])</f>
        <v>Consumer</v>
      </c>
      <c r="L4253" t="str">
        <f>_xlfn.XLOOKUP(tblOrders[[#This Row],[ProductID]], tblProducts[ProductID], tblProducts[Category])</f>
        <v>Home</v>
      </c>
      <c r="M4253">
        <f>_xlfn.XLOOKUP(tblOrders[[#This Row],[ProductID]], tblProducts[ProductID], tblProducts[CostPrice])</f>
        <v>48408</v>
      </c>
      <c r="N4253">
        <f>tblOrders[[#This Row],[Sales]]-(tblOrders[[#This Row],[CostPrice]]*tblOrders[[#This Row],[Quantity]])</f>
        <v>437804.80000000005</v>
      </c>
      <c r="O4253" t="str">
        <f>TEXT(tblOrders[[#This Row],[Date]],"mmm-yyyy")</f>
        <v>Aug-2025</v>
      </c>
      <c r="P4253" t="str">
        <f>_xlfn.XLOOKUP(tblOrders[[#This Row],[OrderID]], tblReturns[OrderID], tblReturns[Returned])</f>
        <v>No</v>
      </c>
      <c r="Q4253" t="str">
        <f>_xlfn.XLOOKUP(tblOrders[[#This Row],[OrderID]], tblShipping[OrderID], tblShipping[ShipMode])</f>
        <v>Standard</v>
      </c>
      <c r="R4253" t="str">
        <f>IFERROR(_xlfn.XLOOKUP(A4252, tblCustomers[CustomerID], tblCustomers[CustomerName]), "Not Found")</f>
        <v>Not Found</v>
      </c>
      <c r="S4253" t="str">
        <f>IF(tblOrders[[#This Row],[Sales]]&gt;1000000,"High Value","Standard")</f>
        <v>Standard</v>
      </c>
      <c r="T4253" t="str">
        <f>_xlfn.XLOOKUP(tblOrders[[#This Row],[ProductID]], tblProducts[ProductID], tblProducts[ProductName])</f>
        <v>Product 12</v>
      </c>
      <c r="U4253">
        <f>_xlfn.XLOOKUP(tblOrders[[#This Row],[SalesRepID]], tblSalesreps[RepID], tblSalesreps[Target])</f>
        <v>16839910</v>
      </c>
    </row>
    <row r="4254" spans="1:21">
      <c r="A4254" t="s">
        <v>5051</v>
      </c>
      <c r="B4254" s="7" t="s">
        <v>631</v>
      </c>
      <c r="C4254" t="s">
        <v>154</v>
      </c>
      <c r="D4254" t="s">
        <v>145</v>
      </c>
      <c r="E4254" t="s">
        <v>35</v>
      </c>
      <c r="F4254" t="s">
        <v>14</v>
      </c>
      <c r="G4254">
        <v>3</v>
      </c>
      <c r="H4254">
        <v>0</v>
      </c>
      <c r="I4254" s="2">
        <v>88833</v>
      </c>
      <c r="J4254" t="str">
        <f>_xlfn.XLOOKUP(tblOrders[[#This Row],[CustomerID]], tblCustomers[CustomerID], tblCustomers[CustomerName])</f>
        <v>Customer 122</v>
      </c>
      <c r="K4254" t="str">
        <f>_xlfn.XLOOKUP(tblOrders[[#This Row],[CustomerID]], tblCustomers[CustomerID], tblCustomers[Segment])</f>
        <v>Consumer</v>
      </c>
      <c r="L4254" t="str">
        <f>_xlfn.XLOOKUP(tblOrders[[#This Row],[ProductID]], tblProducts[ProductID], tblProducts[Category])</f>
        <v>Furniture</v>
      </c>
      <c r="M4254">
        <f>_xlfn.XLOOKUP(tblOrders[[#This Row],[ProductID]], tblProducts[ProductID], tblProducts[CostPrice])</f>
        <v>55764</v>
      </c>
      <c r="N4254">
        <f>tblOrders[[#This Row],[Sales]]-(tblOrders[[#This Row],[CostPrice]]*tblOrders[[#This Row],[Quantity]])</f>
        <v>-78459</v>
      </c>
      <c r="O4254" t="str">
        <f>TEXT(tblOrders[[#This Row],[Date]],"mmm-yyyy")</f>
        <v>Jan-2025</v>
      </c>
      <c r="P4254" t="str">
        <f>_xlfn.XLOOKUP(tblOrders[[#This Row],[OrderID]], tblReturns[OrderID], tblReturns[Returned])</f>
        <v>No</v>
      </c>
      <c r="Q4254" t="str">
        <f>_xlfn.XLOOKUP(tblOrders[[#This Row],[OrderID]], tblShipping[OrderID], tblShipping[ShipMode])</f>
        <v>Pickup</v>
      </c>
      <c r="R4254" t="str">
        <f>IFERROR(_xlfn.XLOOKUP(A4253, tblCustomers[CustomerID], tblCustomers[CustomerName]), "Not Found")</f>
        <v>Not Found</v>
      </c>
      <c r="S4254" t="str">
        <f>IF(tblOrders[[#This Row],[Sales]]&gt;1000000,"High Value","Standard")</f>
        <v>Standard</v>
      </c>
      <c r="T4254" t="str">
        <f>_xlfn.XLOOKUP(tblOrders[[#This Row],[ProductID]], tblProducts[ProductID], tblProducts[ProductName])</f>
        <v>Product 89</v>
      </c>
      <c r="U4254">
        <f>_xlfn.XLOOKUP(tblOrders[[#This Row],[SalesRepID]], tblSalesreps[RepID], tblSalesreps[Target])</f>
        <v>19619177</v>
      </c>
    </row>
    <row r="4255" spans="1:21">
      <c r="A4255" t="s">
        <v>5052</v>
      </c>
      <c r="B4255" s="7" t="s">
        <v>257</v>
      </c>
      <c r="C4255" t="s">
        <v>86</v>
      </c>
      <c r="D4255" t="s">
        <v>422</v>
      </c>
      <c r="E4255" t="s">
        <v>35</v>
      </c>
      <c r="F4255" t="s">
        <v>51</v>
      </c>
      <c r="G4255">
        <v>4</v>
      </c>
      <c r="H4255">
        <v>0.1</v>
      </c>
      <c r="I4255" s="2">
        <v>479095.2</v>
      </c>
      <c r="J4255" t="str">
        <f>_xlfn.XLOOKUP(tblOrders[[#This Row],[CustomerID]], tblCustomers[CustomerID], tblCustomers[CustomerName])</f>
        <v>Customer 53</v>
      </c>
      <c r="K4255" t="str">
        <f>_xlfn.XLOOKUP(tblOrders[[#This Row],[CustomerID]], tblCustomers[CustomerID], tblCustomers[Segment])</f>
        <v>Consumer</v>
      </c>
      <c r="L4255" t="str">
        <f>_xlfn.XLOOKUP(tblOrders[[#This Row],[ProductID]], tblProducts[ProductID], tblProducts[Category])</f>
        <v>Furniture</v>
      </c>
      <c r="M4255">
        <f>_xlfn.XLOOKUP(tblOrders[[#This Row],[ProductID]], tblProducts[ProductID], tblProducts[CostPrice])</f>
        <v>69526</v>
      </c>
      <c r="N4255">
        <f>tblOrders[[#This Row],[Sales]]-(tblOrders[[#This Row],[CostPrice]]*tblOrders[[#This Row],[Quantity]])</f>
        <v>200991.2</v>
      </c>
      <c r="O4255" t="str">
        <f>TEXT(tblOrders[[#This Row],[Date]],"mmm-yyyy")</f>
        <v>Jul-2025</v>
      </c>
      <c r="P4255" t="str">
        <f>_xlfn.XLOOKUP(tblOrders[[#This Row],[OrderID]], tblReturns[OrderID], tblReturns[Returned])</f>
        <v>No</v>
      </c>
      <c r="Q4255" t="str">
        <f>_xlfn.XLOOKUP(tblOrders[[#This Row],[OrderID]], tblShipping[OrderID], tblShipping[ShipMode])</f>
        <v>Pickup</v>
      </c>
      <c r="R4255" t="str">
        <f>IFERROR(_xlfn.XLOOKUP(A4254, tblCustomers[CustomerID], tblCustomers[CustomerName]), "Not Found")</f>
        <v>Not Found</v>
      </c>
      <c r="S4255" t="str">
        <f>IF(tblOrders[[#This Row],[Sales]]&gt;1000000,"High Value","Standard")</f>
        <v>Standard</v>
      </c>
      <c r="T4255" t="str">
        <f>_xlfn.XLOOKUP(tblOrders[[#This Row],[ProductID]], tblProducts[ProductID], tblProducts[ProductName])</f>
        <v>Product 36</v>
      </c>
      <c r="U4255">
        <f>_xlfn.XLOOKUP(tblOrders[[#This Row],[SalesRepID]], tblSalesreps[RepID], tblSalesreps[Target])</f>
        <v>19619177</v>
      </c>
    </row>
    <row r="4256" spans="1:21">
      <c r="A4256" t="s">
        <v>5053</v>
      </c>
      <c r="B4256" s="7" t="s">
        <v>62</v>
      </c>
      <c r="C4256" t="s">
        <v>268</v>
      </c>
      <c r="D4256" t="s">
        <v>92</v>
      </c>
      <c r="E4256" t="s">
        <v>202</v>
      </c>
      <c r="F4256" t="s">
        <v>14</v>
      </c>
      <c r="G4256">
        <v>1</v>
      </c>
      <c r="H4256">
        <v>0.05</v>
      </c>
      <c r="I4256" s="2">
        <v>61802.25</v>
      </c>
      <c r="J4256" t="str">
        <f>_xlfn.XLOOKUP(tblOrders[[#This Row],[CustomerID]], tblCustomers[CustomerID], tblCustomers[CustomerName])</f>
        <v>Customer 249</v>
      </c>
      <c r="K4256" t="str">
        <f>_xlfn.XLOOKUP(tblOrders[[#This Row],[CustomerID]], tblCustomers[CustomerID], tblCustomers[Segment])</f>
        <v>Consumer</v>
      </c>
      <c r="L4256" t="str">
        <f>_xlfn.XLOOKUP(tblOrders[[#This Row],[ProductID]], tblProducts[ProductID], tblProducts[Category])</f>
        <v>Home</v>
      </c>
      <c r="M4256">
        <f>_xlfn.XLOOKUP(tblOrders[[#This Row],[ProductID]], tblProducts[ProductID], tblProducts[CostPrice])</f>
        <v>65463</v>
      </c>
      <c r="N4256">
        <f>tblOrders[[#This Row],[Sales]]-(tblOrders[[#This Row],[CostPrice]]*tblOrders[[#This Row],[Quantity]])</f>
        <v>-3660.75</v>
      </c>
      <c r="O4256" t="str">
        <f>TEXT(tblOrders[[#This Row],[Date]],"mmm-yyyy")</f>
        <v>Sep-2025</v>
      </c>
      <c r="P4256" t="str">
        <f>_xlfn.XLOOKUP(tblOrders[[#This Row],[OrderID]], tblReturns[OrderID], tblReturns[Returned])</f>
        <v>No</v>
      </c>
      <c r="Q4256" t="str">
        <f>_xlfn.XLOOKUP(tblOrders[[#This Row],[OrderID]], tblShipping[OrderID], tblShipping[ShipMode])</f>
        <v>Pickup</v>
      </c>
      <c r="R4256" t="str">
        <f>IFERROR(_xlfn.XLOOKUP(A4255, tblCustomers[CustomerID], tblCustomers[CustomerName]), "Not Found")</f>
        <v>Not Found</v>
      </c>
      <c r="S4256" t="str">
        <f>IF(tblOrders[[#This Row],[Sales]]&gt;1000000,"High Value","Standard")</f>
        <v>Standard</v>
      </c>
      <c r="T4256" t="str">
        <f>_xlfn.XLOOKUP(tblOrders[[#This Row],[ProductID]], tblProducts[ProductID], tblProducts[ProductName])</f>
        <v>Product 32</v>
      </c>
      <c r="U4256">
        <f>_xlfn.XLOOKUP(tblOrders[[#This Row],[SalesRepID]], tblSalesreps[RepID], tblSalesreps[Target])</f>
        <v>10652665</v>
      </c>
    </row>
    <row r="4257" spans="1:21">
      <c r="A4257" t="s">
        <v>5054</v>
      </c>
      <c r="B4257" s="7" t="s">
        <v>414</v>
      </c>
      <c r="C4257" t="s">
        <v>466</v>
      </c>
      <c r="D4257" t="s">
        <v>60</v>
      </c>
      <c r="E4257" t="s">
        <v>25</v>
      </c>
      <c r="F4257" t="s">
        <v>51</v>
      </c>
      <c r="G4257">
        <v>6</v>
      </c>
      <c r="H4257">
        <v>0.15</v>
      </c>
      <c r="I4257" s="2">
        <v>472285.5</v>
      </c>
      <c r="J4257" t="str">
        <f>_xlfn.XLOOKUP(tblOrders[[#This Row],[CustomerID]], tblCustomers[CustomerID], tblCustomers[CustomerName])</f>
        <v>Customer 233</v>
      </c>
      <c r="K4257" t="str">
        <f>_xlfn.XLOOKUP(tblOrders[[#This Row],[CustomerID]], tblCustomers[CustomerID], tblCustomers[Segment])</f>
        <v>SME</v>
      </c>
      <c r="L4257" t="str">
        <f>_xlfn.XLOOKUP(tblOrders[[#This Row],[ProductID]], tblProducts[ProductID], tblProducts[Category])</f>
        <v>Office</v>
      </c>
      <c r="M4257">
        <f>_xlfn.XLOOKUP(tblOrders[[#This Row],[ProductID]], tblProducts[ProductID], tblProducts[CostPrice])</f>
        <v>62137</v>
      </c>
      <c r="N4257">
        <f>tblOrders[[#This Row],[Sales]]-(tblOrders[[#This Row],[CostPrice]]*tblOrders[[#This Row],[Quantity]])</f>
        <v>99463.5</v>
      </c>
      <c r="O4257" t="str">
        <f>TEXT(tblOrders[[#This Row],[Date]],"mmm-yyyy")</f>
        <v>Jun-2025</v>
      </c>
      <c r="P4257" t="str">
        <f>_xlfn.XLOOKUP(tblOrders[[#This Row],[OrderID]], tblReturns[OrderID], tblReturns[Returned])</f>
        <v>No</v>
      </c>
      <c r="Q4257" t="str">
        <f>_xlfn.XLOOKUP(tblOrders[[#This Row],[OrderID]], tblShipping[OrderID], tblShipping[ShipMode])</f>
        <v>Express</v>
      </c>
      <c r="R4257" t="str">
        <f>IFERROR(_xlfn.XLOOKUP(A4256, tblCustomers[CustomerID], tblCustomers[CustomerName]), "Not Found")</f>
        <v>Not Found</v>
      </c>
      <c r="S4257" t="str">
        <f>IF(tblOrders[[#This Row],[Sales]]&gt;1000000,"High Value","Standard")</f>
        <v>Standard</v>
      </c>
      <c r="T4257" t="str">
        <f>_xlfn.XLOOKUP(tblOrders[[#This Row],[ProductID]], tblProducts[ProductID], tblProducts[ProductName])</f>
        <v>Product 100</v>
      </c>
      <c r="U4257">
        <f>_xlfn.XLOOKUP(tblOrders[[#This Row],[SalesRepID]], tblSalesreps[RepID], tblSalesreps[Target])</f>
        <v>7094914</v>
      </c>
    </row>
    <row r="4258" spans="1:21">
      <c r="A4258" t="s">
        <v>5055</v>
      </c>
      <c r="B4258" s="7" t="s">
        <v>1545</v>
      </c>
      <c r="C4258" t="s">
        <v>17</v>
      </c>
      <c r="D4258" t="s">
        <v>820</v>
      </c>
      <c r="E4258" t="s">
        <v>186</v>
      </c>
      <c r="F4258" t="s">
        <v>26</v>
      </c>
      <c r="G4258">
        <v>8</v>
      </c>
      <c r="H4258">
        <v>0.2</v>
      </c>
      <c r="I4258" s="2">
        <v>682809.6</v>
      </c>
      <c r="J4258" t="str">
        <f>_xlfn.XLOOKUP(tblOrders[[#This Row],[CustomerID]], tblCustomers[CustomerID], tblCustomers[CustomerName])</f>
        <v>Customer 71</v>
      </c>
      <c r="K4258" t="str">
        <f>_xlfn.XLOOKUP(tblOrders[[#This Row],[CustomerID]], tblCustomers[CustomerID], tblCustomers[Segment])</f>
        <v>SME</v>
      </c>
      <c r="L4258" t="str">
        <f>_xlfn.XLOOKUP(tblOrders[[#This Row],[ProductID]], tblProducts[ProductID], tblProducts[Category])</f>
        <v>Home</v>
      </c>
      <c r="M4258">
        <f>_xlfn.XLOOKUP(tblOrders[[#This Row],[ProductID]], tblProducts[ProductID], tblProducts[CostPrice])</f>
        <v>35035</v>
      </c>
      <c r="N4258">
        <f>tblOrders[[#This Row],[Sales]]-(tblOrders[[#This Row],[CostPrice]]*tblOrders[[#This Row],[Quantity]])</f>
        <v>402529.6</v>
      </c>
      <c r="O4258" t="str">
        <f>TEXT(tblOrders[[#This Row],[Date]],"mmm-yyyy")</f>
        <v>Oct-2025</v>
      </c>
      <c r="P4258" t="str">
        <f>_xlfn.XLOOKUP(tblOrders[[#This Row],[OrderID]], tblReturns[OrderID], tblReturns[Returned])</f>
        <v>No</v>
      </c>
      <c r="Q4258" t="str">
        <f>_xlfn.XLOOKUP(tblOrders[[#This Row],[OrderID]], tblShipping[OrderID], tblShipping[ShipMode])</f>
        <v>Standard</v>
      </c>
      <c r="R4258" t="str">
        <f>IFERROR(_xlfn.XLOOKUP(A4257, tblCustomers[CustomerID], tblCustomers[CustomerName]), "Not Found")</f>
        <v>Not Found</v>
      </c>
      <c r="S4258" t="str">
        <f>IF(tblOrders[[#This Row],[Sales]]&gt;1000000,"High Value","Standard")</f>
        <v>Standard</v>
      </c>
      <c r="T4258" t="str">
        <f>_xlfn.XLOOKUP(tblOrders[[#This Row],[ProductID]], tblProducts[ProductID], tblProducts[ProductName])</f>
        <v>Product 20</v>
      </c>
      <c r="U4258">
        <f>_xlfn.XLOOKUP(tblOrders[[#This Row],[SalesRepID]], tblSalesreps[RepID], tblSalesreps[Target])</f>
        <v>15141830</v>
      </c>
    </row>
    <row r="4259" spans="1:21">
      <c r="A4259" t="s">
        <v>5056</v>
      </c>
      <c r="B4259" s="7" t="s">
        <v>777</v>
      </c>
      <c r="C4259" t="s">
        <v>852</v>
      </c>
      <c r="D4259" t="s">
        <v>248</v>
      </c>
      <c r="E4259" t="s">
        <v>197</v>
      </c>
      <c r="F4259" t="s">
        <v>20</v>
      </c>
      <c r="G4259">
        <v>6</v>
      </c>
      <c r="H4259">
        <v>0.1</v>
      </c>
      <c r="I4259" s="2">
        <v>631416.6</v>
      </c>
      <c r="J4259" t="str">
        <f>_xlfn.XLOOKUP(tblOrders[[#This Row],[CustomerID]], tblCustomers[CustomerID], tblCustomers[CustomerName])</f>
        <v>Customer 69</v>
      </c>
      <c r="K4259" t="str">
        <f>_xlfn.XLOOKUP(tblOrders[[#This Row],[CustomerID]], tblCustomers[CustomerID], tblCustomers[Segment])</f>
        <v>Consumer</v>
      </c>
      <c r="L4259" t="str">
        <f>_xlfn.XLOOKUP(tblOrders[[#This Row],[ProductID]], tblProducts[ProductID], tblProducts[Category])</f>
        <v>Furniture</v>
      </c>
      <c r="M4259">
        <f>_xlfn.XLOOKUP(tblOrders[[#This Row],[ProductID]], tblProducts[ProductID], tblProducts[CostPrice])</f>
        <v>31758</v>
      </c>
      <c r="N4259">
        <f>tblOrders[[#This Row],[Sales]]-(tblOrders[[#This Row],[CostPrice]]*tblOrders[[#This Row],[Quantity]])</f>
        <v>440868.6</v>
      </c>
      <c r="O4259" t="str">
        <f>TEXT(tblOrders[[#This Row],[Date]],"mmm-yyyy")</f>
        <v>Jul-2025</v>
      </c>
      <c r="P4259" t="str">
        <f>_xlfn.XLOOKUP(tblOrders[[#This Row],[OrderID]], tblReturns[OrderID], tblReturns[Returned])</f>
        <v>No</v>
      </c>
      <c r="Q4259" t="str">
        <f>_xlfn.XLOOKUP(tblOrders[[#This Row],[OrderID]], tblShipping[OrderID], tblShipping[ShipMode])</f>
        <v>Standard</v>
      </c>
      <c r="R4259" t="str">
        <f>IFERROR(_xlfn.XLOOKUP(A4258, tblCustomers[CustomerID], tblCustomers[CustomerName]), "Not Found")</f>
        <v>Not Found</v>
      </c>
      <c r="S4259" t="str">
        <f>IF(tblOrders[[#This Row],[Sales]]&gt;1000000,"High Value","Standard")</f>
        <v>Standard</v>
      </c>
      <c r="T4259" t="str">
        <f>_xlfn.XLOOKUP(tblOrders[[#This Row],[ProductID]], tblProducts[ProductID], tblProducts[ProductName])</f>
        <v>Product 35</v>
      </c>
      <c r="U4259">
        <f>_xlfn.XLOOKUP(tblOrders[[#This Row],[SalesRepID]], tblSalesreps[RepID], tblSalesreps[Target])</f>
        <v>19562258</v>
      </c>
    </row>
    <row r="4260" spans="1:21">
      <c r="A4260" t="s">
        <v>5057</v>
      </c>
      <c r="B4260" s="7" t="s">
        <v>407</v>
      </c>
      <c r="C4260" t="s">
        <v>38</v>
      </c>
      <c r="D4260" t="s">
        <v>255</v>
      </c>
      <c r="E4260" t="s">
        <v>165</v>
      </c>
      <c r="F4260" t="s">
        <v>51</v>
      </c>
      <c r="G4260">
        <v>6</v>
      </c>
      <c r="H4260">
        <v>0.05</v>
      </c>
      <c r="I4260" s="2">
        <v>168617.4</v>
      </c>
      <c r="J4260" t="str">
        <f>_xlfn.XLOOKUP(tblOrders[[#This Row],[CustomerID]], tblCustomers[CustomerID], tblCustomers[CustomerName])</f>
        <v>Customer 23</v>
      </c>
      <c r="K4260" t="str">
        <f>_xlfn.XLOOKUP(tblOrders[[#This Row],[CustomerID]], tblCustomers[CustomerID], tblCustomers[Segment])</f>
        <v>Consumer</v>
      </c>
      <c r="L4260" t="str">
        <f>_xlfn.XLOOKUP(tblOrders[[#This Row],[ProductID]], tblProducts[ProductID], tblProducts[Category])</f>
        <v>Electronics</v>
      </c>
      <c r="M4260">
        <f>_xlfn.XLOOKUP(tblOrders[[#This Row],[ProductID]], tblProducts[ProductID], tblProducts[CostPrice])</f>
        <v>58560</v>
      </c>
      <c r="N4260">
        <f>tblOrders[[#This Row],[Sales]]-(tblOrders[[#This Row],[CostPrice]]*tblOrders[[#This Row],[Quantity]])</f>
        <v>-182742.6</v>
      </c>
      <c r="O4260" t="str">
        <f>TEXT(tblOrders[[#This Row],[Date]],"mmm-yyyy")</f>
        <v>Feb-2025</v>
      </c>
      <c r="P4260" t="str">
        <f>_xlfn.XLOOKUP(tblOrders[[#This Row],[OrderID]], tblReturns[OrderID], tblReturns[Returned])</f>
        <v>No</v>
      </c>
      <c r="Q4260" t="str">
        <f>_xlfn.XLOOKUP(tblOrders[[#This Row],[OrderID]], tblShipping[OrderID], tblShipping[ShipMode])</f>
        <v>Standard</v>
      </c>
      <c r="R4260" t="str">
        <f>IFERROR(_xlfn.XLOOKUP(A4259, tblCustomers[CustomerID], tblCustomers[CustomerName]), "Not Found")</f>
        <v>Not Found</v>
      </c>
      <c r="S4260" t="str">
        <f>IF(tblOrders[[#This Row],[Sales]]&gt;1000000,"High Value","Standard")</f>
        <v>Standard</v>
      </c>
      <c r="T4260" t="str">
        <f>_xlfn.XLOOKUP(tblOrders[[#This Row],[ProductID]], tblProducts[ProductID], tblProducts[ProductName])</f>
        <v>Product 79</v>
      </c>
      <c r="U4260">
        <f>_xlfn.XLOOKUP(tblOrders[[#This Row],[SalesRepID]], tblSalesreps[RepID], tblSalesreps[Target])</f>
        <v>16839910</v>
      </c>
    </row>
    <row r="4261" spans="1:21">
      <c r="A4261" t="s">
        <v>5058</v>
      </c>
      <c r="B4261" s="7" t="s">
        <v>1364</v>
      </c>
      <c r="C4261" t="s">
        <v>664</v>
      </c>
      <c r="D4261" t="s">
        <v>78</v>
      </c>
      <c r="E4261" t="s">
        <v>19</v>
      </c>
      <c r="F4261" t="s">
        <v>14</v>
      </c>
      <c r="G4261">
        <v>2</v>
      </c>
      <c r="H4261">
        <v>0.2</v>
      </c>
      <c r="I4261" s="2">
        <v>42976</v>
      </c>
      <c r="J4261" t="str">
        <f>_xlfn.XLOOKUP(tblOrders[[#This Row],[CustomerID]], tblCustomers[CustomerID], tblCustomers[CustomerName])</f>
        <v>Customer 112</v>
      </c>
      <c r="K4261" t="str">
        <f>_xlfn.XLOOKUP(tblOrders[[#This Row],[CustomerID]], tblCustomers[CustomerID], tblCustomers[Segment])</f>
        <v>Corporate</v>
      </c>
      <c r="L4261" t="str">
        <f>_xlfn.XLOOKUP(tblOrders[[#This Row],[ProductID]], tblProducts[ProductID], tblProducts[Category])</f>
        <v>Office</v>
      </c>
      <c r="M4261">
        <f>_xlfn.XLOOKUP(tblOrders[[#This Row],[ProductID]], tblProducts[ProductID], tblProducts[CostPrice])</f>
        <v>76942</v>
      </c>
      <c r="N4261">
        <f>tblOrders[[#This Row],[Sales]]-(tblOrders[[#This Row],[CostPrice]]*tblOrders[[#This Row],[Quantity]])</f>
        <v>-110908</v>
      </c>
      <c r="O4261" t="str">
        <f>TEXT(tblOrders[[#This Row],[Date]],"mmm-yyyy")</f>
        <v>Jan-2025</v>
      </c>
      <c r="P4261" t="str">
        <f>_xlfn.XLOOKUP(tblOrders[[#This Row],[OrderID]], tblReturns[OrderID], tblReturns[Returned])</f>
        <v>No</v>
      </c>
      <c r="Q4261" t="str">
        <f>_xlfn.XLOOKUP(tblOrders[[#This Row],[OrderID]], tblShipping[OrderID], tblShipping[ShipMode])</f>
        <v>Pickup</v>
      </c>
      <c r="R4261" t="str">
        <f>IFERROR(_xlfn.XLOOKUP(A4260, tblCustomers[CustomerID], tblCustomers[CustomerName]), "Not Found")</f>
        <v>Not Found</v>
      </c>
      <c r="S4261" t="str">
        <f>IF(tblOrders[[#This Row],[Sales]]&gt;1000000,"High Value","Standard")</f>
        <v>Standard</v>
      </c>
      <c r="T4261" t="str">
        <f>_xlfn.XLOOKUP(tblOrders[[#This Row],[ProductID]], tblProducts[ProductID], tblProducts[ProductName])</f>
        <v>Product 22</v>
      </c>
      <c r="U4261">
        <f>_xlfn.XLOOKUP(tblOrders[[#This Row],[SalesRepID]], tblSalesreps[RepID], tblSalesreps[Target])</f>
        <v>11347243</v>
      </c>
    </row>
    <row r="4262" spans="1:21">
      <c r="A4262" t="s">
        <v>5059</v>
      </c>
      <c r="B4262" s="7" t="s">
        <v>539</v>
      </c>
      <c r="C4262" t="s">
        <v>781</v>
      </c>
      <c r="D4262" t="s">
        <v>73</v>
      </c>
      <c r="E4262" t="s">
        <v>165</v>
      </c>
      <c r="F4262" t="s">
        <v>26</v>
      </c>
      <c r="G4262">
        <v>7</v>
      </c>
      <c r="H4262">
        <v>0.1</v>
      </c>
      <c r="I4262" s="2">
        <v>55062</v>
      </c>
      <c r="J4262" t="str">
        <f>_xlfn.XLOOKUP(tblOrders[[#This Row],[CustomerID]], tblCustomers[CustomerID], tblCustomers[CustomerName])</f>
        <v>Customer 252</v>
      </c>
      <c r="K4262" t="str">
        <f>_xlfn.XLOOKUP(tblOrders[[#This Row],[CustomerID]], tblCustomers[CustomerID], tblCustomers[Segment])</f>
        <v>Corporate</v>
      </c>
      <c r="L4262" t="str">
        <f>_xlfn.XLOOKUP(tblOrders[[#This Row],[ProductID]], tblProducts[ProductID], tblProducts[Category])</f>
        <v>Office</v>
      </c>
      <c r="M4262">
        <f>_xlfn.XLOOKUP(tblOrders[[#This Row],[ProductID]], tblProducts[ProductID], tblProducts[CostPrice])</f>
        <v>28523</v>
      </c>
      <c r="N4262">
        <f>tblOrders[[#This Row],[Sales]]-(tblOrders[[#This Row],[CostPrice]]*tblOrders[[#This Row],[Quantity]])</f>
        <v>-144599</v>
      </c>
      <c r="O4262" t="str">
        <f>TEXT(tblOrders[[#This Row],[Date]],"mmm-yyyy")</f>
        <v>Jul-2025</v>
      </c>
      <c r="P4262" t="str">
        <f>_xlfn.XLOOKUP(tblOrders[[#This Row],[OrderID]], tblReturns[OrderID], tblReturns[Returned])</f>
        <v>No</v>
      </c>
      <c r="Q4262" t="str">
        <f>_xlfn.XLOOKUP(tblOrders[[#This Row],[OrderID]], tblShipping[OrderID], tblShipping[ShipMode])</f>
        <v>Express</v>
      </c>
      <c r="R4262" t="str">
        <f>IFERROR(_xlfn.XLOOKUP(A4261, tblCustomers[CustomerID], tblCustomers[CustomerName]), "Not Found")</f>
        <v>Not Found</v>
      </c>
      <c r="S4262" t="str">
        <f>IF(tblOrders[[#This Row],[Sales]]&gt;1000000,"High Value","Standard")</f>
        <v>Standard</v>
      </c>
      <c r="T4262" t="str">
        <f>_xlfn.XLOOKUP(tblOrders[[#This Row],[ProductID]], tblProducts[ProductID], tblProducts[ProductName])</f>
        <v>Product 30</v>
      </c>
      <c r="U4262">
        <f>_xlfn.XLOOKUP(tblOrders[[#This Row],[SalesRepID]], tblSalesreps[RepID], tblSalesreps[Target])</f>
        <v>16839910</v>
      </c>
    </row>
    <row r="4263" spans="1:21">
      <c r="A4263" t="s">
        <v>5060</v>
      </c>
      <c r="B4263" s="7" t="s">
        <v>531</v>
      </c>
      <c r="C4263" t="s">
        <v>1276</v>
      </c>
      <c r="D4263" t="s">
        <v>272</v>
      </c>
      <c r="E4263" t="s">
        <v>210</v>
      </c>
      <c r="F4263" t="s">
        <v>26</v>
      </c>
      <c r="G4263">
        <v>3</v>
      </c>
      <c r="H4263">
        <v>0.05</v>
      </c>
      <c r="I4263" s="2">
        <v>398897.4</v>
      </c>
      <c r="J4263" t="str">
        <f>_xlfn.XLOOKUP(tblOrders[[#This Row],[CustomerID]], tblCustomers[CustomerID], tblCustomers[CustomerName])</f>
        <v>Customer 196</v>
      </c>
      <c r="K4263" t="str">
        <f>_xlfn.XLOOKUP(tblOrders[[#This Row],[CustomerID]], tblCustomers[CustomerID], tblCustomers[Segment])</f>
        <v>SME</v>
      </c>
      <c r="L4263" t="str">
        <f>_xlfn.XLOOKUP(tblOrders[[#This Row],[ProductID]], tblProducts[ProductID], tblProducts[Category])</f>
        <v>Furniture</v>
      </c>
      <c r="M4263">
        <f>_xlfn.XLOOKUP(tblOrders[[#This Row],[ProductID]], tblProducts[ProductID], tblProducts[CostPrice])</f>
        <v>48118</v>
      </c>
      <c r="N4263">
        <f>tblOrders[[#This Row],[Sales]]-(tblOrders[[#This Row],[CostPrice]]*tblOrders[[#This Row],[Quantity]])</f>
        <v>254543.40000000002</v>
      </c>
      <c r="O4263" t="str">
        <f>TEXT(tblOrders[[#This Row],[Date]],"mmm-yyyy")</f>
        <v>Jun-2025</v>
      </c>
      <c r="P4263" t="str">
        <f>_xlfn.XLOOKUP(tblOrders[[#This Row],[OrderID]], tblReturns[OrderID], tblReturns[Returned])</f>
        <v>No</v>
      </c>
      <c r="Q4263" t="str">
        <f>_xlfn.XLOOKUP(tblOrders[[#This Row],[OrderID]], tblShipping[OrderID], tblShipping[ShipMode])</f>
        <v>Standard</v>
      </c>
      <c r="R4263" t="str">
        <f>IFERROR(_xlfn.XLOOKUP(A4262, tblCustomers[CustomerID], tblCustomers[CustomerName]), "Not Found")</f>
        <v>Not Found</v>
      </c>
      <c r="S4263" t="str">
        <f>IF(tblOrders[[#This Row],[Sales]]&gt;1000000,"High Value","Standard")</f>
        <v>Standard</v>
      </c>
      <c r="T4263" t="str">
        <f>_xlfn.XLOOKUP(tblOrders[[#This Row],[ProductID]], tblProducts[ProductID], tblProducts[ProductName])</f>
        <v>Product 75</v>
      </c>
      <c r="U4263">
        <f>_xlfn.XLOOKUP(tblOrders[[#This Row],[SalesRepID]], tblSalesreps[RepID], tblSalesreps[Target])</f>
        <v>19336654</v>
      </c>
    </row>
    <row r="4264" spans="1:21">
      <c r="A4264" t="s">
        <v>5061</v>
      </c>
      <c r="B4264" s="7" t="s">
        <v>428</v>
      </c>
      <c r="C4264" t="s">
        <v>243</v>
      </c>
      <c r="D4264" t="s">
        <v>817</v>
      </c>
      <c r="E4264" t="s">
        <v>186</v>
      </c>
      <c r="F4264" t="s">
        <v>88</v>
      </c>
      <c r="G4264">
        <v>7</v>
      </c>
      <c r="H4264">
        <v>0.1</v>
      </c>
      <c r="I4264" s="2">
        <v>458854.2</v>
      </c>
      <c r="J4264" t="str">
        <f>_xlfn.XLOOKUP(tblOrders[[#This Row],[CustomerID]], tblCustomers[CustomerID], tblCustomers[CustomerName])</f>
        <v>Customer 128</v>
      </c>
      <c r="K4264" t="str">
        <f>_xlfn.XLOOKUP(tblOrders[[#This Row],[CustomerID]], tblCustomers[CustomerID], tblCustomers[Segment])</f>
        <v>Consumer</v>
      </c>
      <c r="L4264" t="str">
        <f>_xlfn.XLOOKUP(tblOrders[[#This Row],[ProductID]], tblProducts[ProductID], tblProducts[Category])</f>
        <v>Furniture</v>
      </c>
      <c r="M4264">
        <f>_xlfn.XLOOKUP(tblOrders[[#This Row],[ProductID]], tblProducts[ProductID], tblProducts[CostPrice])</f>
        <v>11009</v>
      </c>
      <c r="N4264">
        <f>tblOrders[[#This Row],[Sales]]-(tblOrders[[#This Row],[CostPrice]]*tblOrders[[#This Row],[Quantity]])</f>
        <v>381791.2</v>
      </c>
      <c r="O4264" t="str">
        <f>TEXT(tblOrders[[#This Row],[Date]],"mmm-yyyy")</f>
        <v>May-2025</v>
      </c>
      <c r="P4264" t="str">
        <f>_xlfn.XLOOKUP(tblOrders[[#This Row],[OrderID]], tblReturns[OrderID], tblReturns[Returned])</f>
        <v>No</v>
      </c>
      <c r="Q4264" t="str">
        <f>_xlfn.XLOOKUP(tblOrders[[#This Row],[OrderID]], tblShipping[OrderID], tblShipping[ShipMode])</f>
        <v>Standard</v>
      </c>
      <c r="R4264" t="str">
        <f>IFERROR(_xlfn.XLOOKUP(A4263, tblCustomers[CustomerID], tblCustomers[CustomerName]), "Not Found")</f>
        <v>Not Found</v>
      </c>
      <c r="S4264" t="str">
        <f>IF(tblOrders[[#This Row],[Sales]]&gt;1000000,"High Value","Standard")</f>
        <v>Standard</v>
      </c>
      <c r="T4264" t="str">
        <f>_xlfn.XLOOKUP(tblOrders[[#This Row],[ProductID]], tblProducts[ProductID], tblProducts[ProductName])</f>
        <v>Product 99</v>
      </c>
      <c r="U4264">
        <f>_xlfn.XLOOKUP(tblOrders[[#This Row],[SalesRepID]], tblSalesreps[RepID], tblSalesreps[Target])</f>
        <v>15141830</v>
      </c>
    </row>
    <row r="4265" spans="1:21">
      <c r="A4265" t="s">
        <v>5062</v>
      </c>
      <c r="B4265" s="7" t="s">
        <v>686</v>
      </c>
      <c r="C4265" t="s">
        <v>534</v>
      </c>
      <c r="D4265" t="s">
        <v>362</v>
      </c>
      <c r="E4265" t="s">
        <v>69</v>
      </c>
      <c r="F4265" t="s">
        <v>51</v>
      </c>
      <c r="G4265">
        <v>2</v>
      </c>
      <c r="H4265">
        <v>0.1</v>
      </c>
      <c r="I4265" s="2">
        <v>116096.4</v>
      </c>
      <c r="J4265" t="str">
        <f>_xlfn.XLOOKUP(tblOrders[[#This Row],[CustomerID]], tblCustomers[CustomerID], tblCustomers[CustomerName])</f>
        <v>Customer 66</v>
      </c>
      <c r="K4265" t="str">
        <f>_xlfn.XLOOKUP(tblOrders[[#This Row],[CustomerID]], tblCustomers[CustomerID], tblCustomers[Segment])</f>
        <v>Consumer</v>
      </c>
      <c r="L4265" t="str">
        <f>_xlfn.XLOOKUP(tblOrders[[#This Row],[ProductID]], tblProducts[ProductID], tblProducts[Category])</f>
        <v>Home</v>
      </c>
      <c r="M4265">
        <f>_xlfn.XLOOKUP(tblOrders[[#This Row],[ProductID]], tblProducts[ProductID], tblProducts[CostPrice])</f>
        <v>41409</v>
      </c>
      <c r="N4265">
        <f>tblOrders[[#This Row],[Sales]]-(tblOrders[[#This Row],[CostPrice]]*tblOrders[[#This Row],[Quantity]])</f>
        <v>33278.399999999994</v>
      </c>
      <c r="O4265" t="str">
        <f>TEXT(tblOrders[[#This Row],[Date]],"mmm-yyyy")</f>
        <v>Jul-2025</v>
      </c>
      <c r="P4265" t="str">
        <f>_xlfn.XLOOKUP(tblOrders[[#This Row],[OrderID]], tblReturns[OrderID], tblReturns[Returned])</f>
        <v>No</v>
      </c>
      <c r="Q4265" t="str">
        <f>_xlfn.XLOOKUP(tblOrders[[#This Row],[OrderID]], tblShipping[OrderID], tblShipping[ShipMode])</f>
        <v>Standard</v>
      </c>
      <c r="R4265" t="str">
        <f>IFERROR(_xlfn.XLOOKUP(A4264, tblCustomers[CustomerID], tblCustomers[CustomerName]), "Not Found")</f>
        <v>Not Found</v>
      </c>
      <c r="S4265" t="str">
        <f>IF(tblOrders[[#This Row],[Sales]]&gt;1000000,"High Value","Standard")</f>
        <v>Standard</v>
      </c>
      <c r="T4265" t="str">
        <f>_xlfn.XLOOKUP(tblOrders[[#This Row],[ProductID]], tblProducts[ProductID], tblProducts[ProductName])</f>
        <v>Product 25</v>
      </c>
      <c r="U4265">
        <f>_xlfn.XLOOKUP(tblOrders[[#This Row],[SalesRepID]], tblSalesreps[RepID], tblSalesreps[Target])</f>
        <v>19473459</v>
      </c>
    </row>
    <row r="4266" spans="1:21">
      <c r="A4266" t="s">
        <v>5063</v>
      </c>
      <c r="B4266" s="7" t="s">
        <v>1050</v>
      </c>
      <c r="C4266" t="s">
        <v>392</v>
      </c>
      <c r="D4266" t="s">
        <v>400</v>
      </c>
      <c r="E4266" t="s">
        <v>25</v>
      </c>
      <c r="F4266" t="s">
        <v>88</v>
      </c>
      <c r="G4266">
        <v>4</v>
      </c>
      <c r="H4266">
        <v>0.15</v>
      </c>
      <c r="I4266" s="2">
        <v>308873</v>
      </c>
      <c r="J4266" t="str">
        <f>_xlfn.XLOOKUP(tblOrders[[#This Row],[CustomerID]], tblCustomers[CustomerID], tblCustomers[CustomerName])</f>
        <v>Customer 11</v>
      </c>
      <c r="K4266" t="str">
        <f>_xlfn.XLOOKUP(tblOrders[[#This Row],[CustomerID]], tblCustomers[CustomerID], tblCustomers[Segment])</f>
        <v>SME</v>
      </c>
      <c r="L4266" t="str">
        <f>_xlfn.XLOOKUP(tblOrders[[#This Row],[ProductID]], tblProducts[ProductID], tblProducts[Category])</f>
        <v>Electronics</v>
      </c>
      <c r="M4266">
        <f>_xlfn.XLOOKUP(tblOrders[[#This Row],[ProductID]], tblProducts[ProductID], tblProducts[CostPrice])</f>
        <v>36044</v>
      </c>
      <c r="N4266">
        <f>tblOrders[[#This Row],[Sales]]-(tblOrders[[#This Row],[CostPrice]]*tblOrders[[#This Row],[Quantity]])</f>
        <v>164697</v>
      </c>
      <c r="O4266" t="str">
        <f>TEXT(tblOrders[[#This Row],[Date]],"mmm-yyyy")</f>
        <v>May-2025</v>
      </c>
      <c r="P4266" t="str">
        <f>_xlfn.XLOOKUP(tblOrders[[#This Row],[OrderID]], tblReturns[OrderID], tblReturns[Returned])</f>
        <v>No</v>
      </c>
      <c r="Q4266" t="str">
        <f>_xlfn.XLOOKUP(tblOrders[[#This Row],[OrderID]], tblShipping[OrderID], tblShipping[ShipMode])</f>
        <v>Standard</v>
      </c>
      <c r="R4266" t="str">
        <f>IFERROR(_xlfn.XLOOKUP(A4265, tblCustomers[CustomerID], tblCustomers[CustomerName]), "Not Found")</f>
        <v>Not Found</v>
      </c>
      <c r="S4266" t="str">
        <f>IF(tblOrders[[#This Row],[Sales]]&gt;1000000,"High Value","Standard")</f>
        <v>Standard</v>
      </c>
      <c r="T4266" t="str">
        <f>_xlfn.XLOOKUP(tblOrders[[#This Row],[ProductID]], tblProducts[ProductID], tblProducts[ProductName])</f>
        <v>Product 29</v>
      </c>
      <c r="U4266">
        <f>_xlfn.XLOOKUP(tblOrders[[#This Row],[SalesRepID]], tblSalesreps[RepID], tblSalesreps[Target])</f>
        <v>7094914</v>
      </c>
    </row>
    <row r="4267" spans="1:21">
      <c r="A4267" t="s">
        <v>5064</v>
      </c>
      <c r="B4267" s="7" t="s">
        <v>610</v>
      </c>
      <c r="C4267" t="s">
        <v>578</v>
      </c>
      <c r="D4267" t="s">
        <v>510</v>
      </c>
      <c r="E4267" t="s">
        <v>202</v>
      </c>
      <c r="F4267" t="s">
        <v>20</v>
      </c>
      <c r="G4267">
        <v>5</v>
      </c>
      <c r="H4267">
        <v>0</v>
      </c>
      <c r="I4267" s="2">
        <v>46925</v>
      </c>
      <c r="J4267" t="str">
        <f>_xlfn.XLOOKUP(tblOrders[[#This Row],[CustomerID]], tblCustomers[CustomerID], tblCustomers[CustomerName])</f>
        <v>Customer 202</v>
      </c>
      <c r="K4267" t="str">
        <f>_xlfn.XLOOKUP(tblOrders[[#This Row],[CustomerID]], tblCustomers[CustomerID], tblCustomers[Segment])</f>
        <v>SME</v>
      </c>
      <c r="L4267" t="str">
        <f>_xlfn.XLOOKUP(tblOrders[[#This Row],[ProductID]], tblProducts[ProductID], tblProducts[Category])</f>
        <v>Furniture</v>
      </c>
      <c r="M4267">
        <f>_xlfn.XLOOKUP(tblOrders[[#This Row],[ProductID]], tblProducts[ProductID], tblProducts[CostPrice])</f>
        <v>67718</v>
      </c>
      <c r="N4267">
        <f>tblOrders[[#This Row],[Sales]]-(tblOrders[[#This Row],[CostPrice]]*tblOrders[[#This Row],[Quantity]])</f>
        <v>-291665</v>
      </c>
      <c r="O4267" t="str">
        <f>TEXT(tblOrders[[#This Row],[Date]],"mmm-yyyy")</f>
        <v>Dec-2025</v>
      </c>
      <c r="P4267" t="str">
        <f>_xlfn.XLOOKUP(tblOrders[[#This Row],[OrderID]], tblReturns[OrderID], tblReturns[Returned])</f>
        <v>No</v>
      </c>
      <c r="Q4267" t="str">
        <f>_xlfn.XLOOKUP(tblOrders[[#This Row],[OrderID]], tblShipping[OrderID], tblShipping[ShipMode])</f>
        <v>Express</v>
      </c>
      <c r="R4267" t="str">
        <f>IFERROR(_xlfn.XLOOKUP(A4266, tblCustomers[CustomerID], tblCustomers[CustomerName]), "Not Found")</f>
        <v>Not Found</v>
      </c>
      <c r="S4267" t="str">
        <f>IF(tblOrders[[#This Row],[Sales]]&gt;1000000,"High Value","Standard")</f>
        <v>Standard</v>
      </c>
      <c r="T4267" t="str">
        <f>_xlfn.XLOOKUP(tblOrders[[#This Row],[ProductID]], tblProducts[ProductID], tblProducts[ProductName])</f>
        <v>Product 81</v>
      </c>
      <c r="U4267">
        <f>_xlfn.XLOOKUP(tblOrders[[#This Row],[SalesRepID]], tblSalesreps[RepID], tblSalesreps[Target])</f>
        <v>10652665</v>
      </c>
    </row>
    <row r="4268" spans="1:21">
      <c r="A4268" t="s">
        <v>5065</v>
      </c>
      <c r="B4268" s="7" t="s">
        <v>16</v>
      </c>
      <c r="C4268" t="s">
        <v>361</v>
      </c>
      <c r="D4268" t="s">
        <v>349</v>
      </c>
      <c r="E4268" t="s">
        <v>186</v>
      </c>
      <c r="F4268" t="s">
        <v>20</v>
      </c>
      <c r="G4268">
        <v>8</v>
      </c>
      <c r="H4268">
        <v>0.05</v>
      </c>
      <c r="I4268" s="2">
        <v>1049453.6000000001</v>
      </c>
      <c r="J4268" t="str">
        <f>_xlfn.XLOOKUP(tblOrders[[#This Row],[CustomerID]], tblCustomers[CustomerID], tblCustomers[CustomerName])</f>
        <v>Customer 34</v>
      </c>
      <c r="K4268" t="str">
        <f>_xlfn.XLOOKUP(tblOrders[[#This Row],[CustomerID]], tblCustomers[CustomerID], tblCustomers[Segment])</f>
        <v>Corporate</v>
      </c>
      <c r="L4268" t="str">
        <f>_xlfn.XLOOKUP(tblOrders[[#This Row],[ProductID]], tblProducts[ProductID], tblProducts[Category])</f>
        <v>Office</v>
      </c>
      <c r="M4268">
        <f>_xlfn.XLOOKUP(tblOrders[[#This Row],[ProductID]], tblProducts[ProductID], tblProducts[CostPrice])</f>
        <v>26900</v>
      </c>
      <c r="N4268">
        <f>tblOrders[[#This Row],[Sales]]-(tblOrders[[#This Row],[CostPrice]]*tblOrders[[#This Row],[Quantity]])</f>
        <v>834253.60000000009</v>
      </c>
      <c r="O4268" t="str">
        <f>TEXT(tblOrders[[#This Row],[Date]],"mmm-yyyy")</f>
        <v>Apr-2025</v>
      </c>
      <c r="P4268" t="str">
        <f>_xlfn.XLOOKUP(tblOrders[[#This Row],[OrderID]], tblReturns[OrderID], tblReturns[Returned])</f>
        <v>No</v>
      </c>
      <c r="Q4268" t="str">
        <f>_xlfn.XLOOKUP(tblOrders[[#This Row],[OrderID]], tblShipping[OrderID], tblShipping[ShipMode])</f>
        <v>Pickup</v>
      </c>
      <c r="R4268" t="str">
        <f>IFERROR(_xlfn.XLOOKUP(A4267, tblCustomers[CustomerID], tblCustomers[CustomerName]), "Not Found")</f>
        <v>Not Found</v>
      </c>
      <c r="S4268" t="str">
        <f>IF(tblOrders[[#This Row],[Sales]]&gt;1000000,"High Value","Standard")</f>
        <v>High Value</v>
      </c>
      <c r="T4268" t="str">
        <f>_xlfn.XLOOKUP(tblOrders[[#This Row],[ProductID]], tblProducts[ProductID], tblProducts[ProductName])</f>
        <v>Product 61</v>
      </c>
      <c r="U4268">
        <f>_xlfn.XLOOKUP(tblOrders[[#This Row],[SalesRepID]], tblSalesreps[RepID], tblSalesreps[Target])</f>
        <v>15141830</v>
      </c>
    </row>
    <row r="4269" spans="1:21">
      <c r="A4269" t="s">
        <v>5066</v>
      </c>
      <c r="B4269" s="7" t="s">
        <v>443</v>
      </c>
      <c r="C4269" t="s">
        <v>1163</v>
      </c>
      <c r="D4269" t="s">
        <v>216</v>
      </c>
      <c r="E4269" t="s">
        <v>40</v>
      </c>
      <c r="F4269" t="s">
        <v>20</v>
      </c>
      <c r="G4269">
        <v>8</v>
      </c>
      <c r="H4269">
        <v>0.15</v>
      </c>
      <c r="I4269" s="2">
        <v>228187.6</v>
      </c>
      <c r="J4269" t="str">
        <f>_xlfn.XLOOKUP(tblOrders[[#This Row],[CustomerID]], tblCustomers[CustomerID], tblCustomers[CustomerName])</f>
        <v>Customer 80</v>
      </c>
      <c r="K4269" t="str">
        <f>_xlfn.XLOOKUP(tblOrders[[#This Row],[CustomerID]], tblCustomers[CustomerID], tblCustomers[Segment])</f>
        <v>SME</v>
      </c>
      <c r="L4269" t="str">
        <f>_xlfn.XLOOKUP(tblOrders[[#This Row],[ProductID]], tblProducts[ProductID], tblProducts[Category])</f>
        <v>Home</v>
      </c>
      <c r="M4269">
        <f>_xlfn.XLOOKUP(tblOrders[[#This Row],[ProductID]], tblProducts[ProductID], tblProducts[CostPrice])</f>
        <v>15200</v>
      </c>
      <c r="N4269">
        <f>tblOrders[[#This Row],[Sales]]-(tblOrders[[#This Row],[CostPrice]]*tblOrders[[#This Row],[Quantity]])</f>
        <v>106587.6</v>
      </c>
      <c r="O4269" t="str">
        <f>TEXT(tblOrders[[#This Row],[Date]],"mmm-yyyy")</f>
        <v>Jan-2025</v>
      </c>
      <c r="P4269" t="str">
        <f>_xlfn.XLOOKUP(tblOrders[[#This Row],[OrderID]], tblReturns[OrderID], tblReturns[Returned])</f>
        <v>No</v>
      </c>
      <c r="Q4269" t="str">
        <f>_xlfn.XLOOKUP(tblOrders[[#This Row],[OrderID]], tblShipping[OrderID], tblShipping[ShipMode])</f>
        <v>Pickup</v>
      </c>
      <c r="R4269" t="str">
        <f>IFERROR(_xlfn.XLOOKUP(A4268, tblCustomers[CustomerID], tblCustomers[CustomerName]), "Not Found")</f>
        <v>Not Found</v>
      </c>
      <c r="S4269" t="str">
        <f>IF(tblOrders[[#This Row],[Sales]]&gt;1000000,"High Value","Standard")</f>
        <v>Standard</v>
      </c>
      <c r="T4269" t="str">
        <f>_xlfn.XLOOKUP(tblOrders[[#This Row],[ProductID]], tblProducts[ProductID], tblProducts[ProductName])</f>
        <v>Product 52</v>
      </c>
      <c r="U4269">
        <f>_xlfn.XLOOKUP(tblOrders[[#This Row],[SalesRepID]], tblSalesreps[RepID], tblSalesreps[Target])</f>
        <v>6291486</v>
      </c>
    </row>
    <row r="4270" spans="1:21">
      <c r="A4270" t="s">
        <v>5067</v>
      </c>
      <c r="B4270" s="7" t="s">
        <v>1823</v>
      </c>
      <c r="C4270" t="s">
        <v>1010</v>
      </c>
      <c r="D4270" t="s">
        <v>193</v>
      </c>
      <c r="E4270" t="s">
        <v>56</v>
      </c>
      <c r="F4270" t="s">
        <v>26</v>
      </c>
      <c r="G4270">
        <v>3</v>
      </c>
      <c r="H4270">
        <v>0.1</v>
      </c>
      <c r="I4270" s="2">
        <v>368687.7</v>
      </c>
      <c r="J4270" t="str">
        <f>_xlfn.XLOOKUP(tblOrders[[#This Row],[CustomerID]], tblCustomers[CustomerID], tblCustomers[CustomerName])</f>
        <v>Customer 186</v>
      </c>
      <c r="K4270" t="str">
        <f>_xlfn.XLOOKUP(tblOrders[[#This Row],[CustomerID]], tblCustomers[CustomerID], tblCustomers[Segment])</f>
        <v>Consumer</v>
      </c>
      <c r="L4270" t="str">
        <f>_xlfn.XLOOKUP(tblOrders[[#This Row],[ProductID]], tblProducts[ProductID], tblProducts[Category])</f>
        <v>Office</v>
      </c>
      <c r="M4270">
        <f>_xlfn.XLOOKUP(tblOrders[[#This Row],[ProductID]], tblProducts[ProductID], tblProducts[CostPrice])</f>
        <v>44099</v>
      </c>
      <c r="N4270">
        <f>tblOrders[[#This Row],[Sales]]-(tblOrders[[#This Row],[CostPrice]]*tblOrders[[#This Row],[Quantity]])</f>
        <v>236390.7</v>
      </c>
      <c r="O4270" t="str">
        <f>TEXT(tblOrders[[#This Row],[Date]],"mmm-yyyy")</f>
        <v>Aug-2025</v>
      </c>
      <c r="P4270" t="str">
        <f>_xlfn.XLOOKUP(tblOrders[[#This Row],[OrderID]], tblReturns[OrderID], tblReturns[Returned])</f>
        <v>Yes</v>
      </c>
      <c r="Q4270" t="str">
        <f>_xlfn.XLOOKUP(tblOrders[[#This Row],[OrderID]], tblShipping[OrderID], tblShipping[ShipMode])</f>
        <v>Pickup</v>
      </c>
      <c r="R4270" t="str">
        <f>IFERROR(_xlfn.XLOOKUP(A4269, tblCustomers[CustomerID], tblCustomers[CustomerName]), "Not Found")</f>
        <v>Not Found</v>
      </c>
      <c r="S4270" t="str">
        <f>IF(tblOrders[[#This Row],[Sales]]&gt;1000000,"High Value","Standard")</f>
        <v>Standard</v>
      </c>
      <c r="T4270" t="str">
        <f>_xlfn.XLOOKUP(tblOrders[[#This Row],[ProductID]], tblProducts[ProductID], tblProducts[ProductName])</f>
        <v>Product 44</v>
      </c>
      <c r="U4270">
        <f>_xlfn.XLOOKUP(tblOrders[[#This Row],[SalesRepID]], tblSalesreps[RepID], tblSalesreps[Target])</f>
        <v>14265630</v>
      </c>
    </row>
    <row r="4271" spans="1:21">
      <c r="A4271" t="s">
        <v>5068</v>
      </c>
      <c r="B4271" s="7" t="s">
        <v>238</v>
      </c>
      <c r="C4271" t="s">
        <v>596</v>
      </c>
      <c r="D4271" t="s">
        <v>543</v>
      </c>
      <c r="E4271" t="s">
        <v>25</v>
      </c>
      <c r="F4271" t="s">
        <v>88</v>
      </c>
      <c r="G4271">
        <v>3</v>
      </c>
      <c r="H4271">
        <v>0.15</v>
      </c>
      <c r="I4271" s="2">
        <v>314624.09999999998</v>
      </c>
      <c r="J4271" t="str">
        <f>_xlfn.XLOOKUP(tblOrders[[#This Row],[CustomerID]], tblCustomers[CustomerID], tblCustomers[CustomerName])</f>
        <v>Customer 197</v>
      </c>
      <c r="K4271" t="str">
        <f>_xlfn.XLOOKUP(tblOrders[[#This Row],[CustomerID]], tblCustomers[CustomerID], tblCustomers[Segment])</f>
        <v>Corporate</v>
      </c>
      <c r="L4271" t="str">
        <f>_xlfn.XLOOKUP(tblOrders[[#This Row],[ProductID]], tblProducts[ProductID], tblProducts[Category])</f>
        <v>Furniture</v>
      </c>
      <c r="M4271">
        <f>_xlfn.XLOOKUP(tblOrders[[#This Row],[ProductID]], tblProducts[ProductID], tblProducts[CostPrice])</f>
        <v>29153</v>
      </c>
      <c r="N4271">
        <f>tblOrders[[#This Row],[Sales]]-(tblOrders[[#This Row],[CostPrice]]*tblOrders[[#This Row],[Quantity]])</f>
        <v>227165.09999999998</v>
      </c>
      <c r="O4271" t="str">
        <f>TEXT(tblOrders[[#This Row],[Date]],"mmm-yyyy")</f>
        <v>Sep-2025</v>
      </c>
      <c r="P4271" t="str">
        <f>_xlfn.XLOOKUP(tblOrders[[#This Row],[OrderID]], tblReturns[OrderID], tblReturns[Returned])</f>
        <v>No</v>
      </c>
      <c r="Q4271" t="str">
        <f>_xlfn.XLOOKUP(tblOrders[[#This Row],[OrderID]], tblShipping[OrderID], tblShipping[ShipMode])</f>
        <v>Standard</v>
      </c>
      <c r="R4271" t="str">
        <f>IFERROR(_xlfn.XLOOKUP(A4270, tblCustomers[CustomerID], tblCustomers[CustomerName]), "Not Found")</f>
        <v>Not Found</v>
      </c>
      <c r="S4271" t="str">
        <f>IF(tblOrders[[#This Row],[Sales]]&gt;1000000,"High Value","Standard")</f>
        <v>Standard</v>
      </c>
      <c r="T4271" t="str">
        <f>_xlfn.XLOOKUP(tblOrders[[#This Row],[ProductID]], tblProducts[ProductID], tblProducts[ProductName])</f>
        <v>Product 16</v>
      </c>
      <c r="U4271">
        <f>_xlfn.XLOOKUP(tblOrders[[#This Row],[SalesRepID]], tblSalesreps[RepID], tblSalesreps[Target])</f>
        <v>7094914</v>
      </c>
    </row>
    <row r="4272" spans="1:21">
      <c r="A4272" t="s">
        <v>5069</v>
      </c>
      <c r="B4272" s="7" t="s">
        <v>1633</v>
      </c>
      <c r="C4272" t="s">
        <v>1160</v>
      </c>
      <c r="D4272" t="s">
        <v>566</v>
      </c>
      <c r="E4272" t="s">
        <v>197</v>
      </c>
      <c r="F4272" t="s">
        <v>88</v>
      </c>
      <c r="G4272">
        <v>6</v>
      </c>
      <c r="H4272">
        <v>0.2</v>
      </c>
      <c r="I4272" s="2">
        <v>98198.399999999994</v>
      </c>
      <c r="J4272" t="str">
        <f>_xlfn.XLOOKUP(tblOrders[[#This Row],[CustomerID]], tblCustomers[CustomerID], tblCustomers[CustomerName])</f>
        <v>Customer 89</v>
      </c>
      <c r="K4272" t="str">
        <f>_xlfn.XLOOKUP(tblOrders[[#This Row],[CustomerID]], tblCustomers[CustomerID], tblCustomers[Segment])</f>
        <v>Consumer</v>
      </c>
      <c r="L4272" t="str">
        <f>_xlfn.XLOOKUP(tblOrders[[#This Row],[ProductID]], tblProducts[ProductID], tblProducts[Category])</f>
        <v>Electronics</v>
      </c>
      <c r="M4272">
        <f>_xlfn.XLOOKUP(tblOrders[[#This Row],[ProductID]], tblProducts[ProductID], tblProducts[CostPrice])</f>
        <v>26222</v>
      </c>
      <c r="N4272">
        <f>tblOrders[[#This Row],[Sales]]-(tblOrders[[#This Row],[CostPrice]]*tblOrders[[#This Row],[Quantity]])</f>
        <v>-59133.600000000006</v>
      </c>
      <c r="O4272" t="str">
        <f>TEXT(tblOrders[[#This Row],[Date]],"mmm-yyyy")</f>
        <v>Mar-2025</v>
      </c>
      <c r="P4272" t="str">
        <f>_xlfn.XLOOKUP(tblOrders[[#This Row],[OrderID]], tblReturns[OrderID], tblReturns[Returned])</f>
        <v>No</v>
      </c>
      <c r="Q4272" t="str">
        <f>_xlfn.XLOOKUP(tblOrders[[#This Row],[OrderID]], tblShipping[OrderID], tblShipping[ShipMode])</f>
        <v>Standard</v>
      </c>
      <c r="R4272" t="str">
        <f>IFERROR(_xlfn.XLOOKUP(A4271, tblCustomers[CustomerID], tblCustomers[CustomerName]), "Not Found")</f>
        <v>Not Found</v>
      </c>
      <c r="S4272" t="str">
        <f>IF(tblOrders[[#This Row],[Sales]]&gt;1000000,"High Value","Standard")</f>
        <v>Standard</v>
      </c>
      <c r="T4272" t="str">
        <f>_xlfn.XLOOKUP(tblOrders[[#This Row],[ProductID]], tblProducts[ProductID], tblProducts[ProductName])</f>
        <v>Product 87</v>
      </c>
      <c r="U4272">
        <f>_xlfn.XLOOKUP(tblOrders[[#This Row],[SalesRepID]], tblSalesreps[RepID], tblSalesreps[Target])</f>
        <v>19562258</v>
      </c>
    </row>
    <row r="4273" spans="1:21">
      <c r="A4273" t="s">
        <v>5070</v>
      </c>
      <c r="B4273" s="7" t="s">
        <v>1238</v>
      </c>
      <c r="C4273" t="s">
        <v>559</v>
      </c>
      <c r="D4273" t="s">
        <v>597</v>
      </c>
      <c r="E4273" t="s">
        <v>19</v>
      </c>
      <c r="F4273" t="s">
        <v>14</v>
      </c>
      <c r="G4273">
        <v>10</v>
      </c>
      <c r="H4273">
        <v>0.1</v>
      </c>
      <c r="I4273" s="2">
        <v>183951</v>
      </c>
      <c r="J4273" t="str">
        <f>_xlfn.XLOOKUP(tblOrders[[#This Row],[CustomerID]], tblCustomers[CustomerID], tblCustomers[CustomerName])</f>
        <v>Customer 293</v>
      </c>
      <c r="K4273" t="str">
        <f>_xlfn.XLOOKUP(tblOrders[[#This Row],[CustomerID]], tblCustomers[CustomerID], tblCustomers[Segment])</f>
        <v>Consumer</v>
      </c>
      <c r="L4273" t="str">
        <f>_xlfn.XLOOKUP(tblOrders[[#This Row],[ProductID]], tblProducts[ProductID], tblProducts[Category])</f>
        <v>Electronics</v>
      </c>
      <c r="M4273">
        <f>_xlfn.XLOOKUP(tblOrders[[#This Row],[ProductID]], tblProducts[ProductID], tblProducts[CostPrice])</f>
        <v>35454</v>
      </c>
      <c r="N4273">
        <f>tblOrders[[#This Row],[Sales]]-(tblOrders[[#This Row],[CostPrice]]*tblOrders[[#This Row],[Quantity]])</f>
        <v>-170589</v>
      </c>
      <c r="O4273" t="str">
        <f>TEXT(tblOrders[[#This Row],[Date]],"mmm-yyyy")</f>
        <v>Mar-2025</v>
      </c>
      <c r="P4273" t="str">
        <f>_xlfn.XLOOKUP(tblOrders[[#This Row],[OrderID]], tblReturns[OrderID], tblReturns[Returned])</f>
        <v>No</v>
      </c>
      <c r="Q4273" t="str">
        <f>_xlfn.XLOOKUP(tblOrders[[#This Row],[OrderID]], tblShipping[OrderID], tblShipping[ShipMode])</f>
        <v>Express</v>
      </c>
      <c r="R4273" t="str">
        <f>IFERROR(_xlfn.XLOOKUP(A4272, tblCustomers[CustomerID], tblCustomers[CustomerName]), "Not Found")</f>
        <v>Not Found</v>
      </c>
      <c r="S4273" t="str">
        <f>IF(tblOrders[[#This Row],[Sales]]&gt;1000000,"High Value","Standard")</f>
        <v>Standard</v>
      </c>
      <c r="T4273" t="str">
        <f>_xlfn.XLOOKUP(tblOrders[[#This Row],[ProductID]], tblProducts[ProductID], tblProducts[ProductName])</f>
        <v>Product 28</v>
      </c>
      <c r="U4273">
        <f>_xlfn.XLOOKUP(tblOrders[[#This Row],[SalesRepID]], tblSalesreps[RepID], tblSalesreps[Target])</f>
        <v>11347243</v>
      </c>
    </row>
    <row r="4274" spans="1:21">
      <c r="A4274" t="s">
        <v>5071</v>
      </c>
      <c r="B4274" s="7" t="s">
        <v>634</v>
      </c>
      <c r="C4274" t="s">
        <v>122</v>
      </c>
      <c r="D4274" t="s">
        <v>49</v>
      </c>
      <c r="E4274" t="s">
        <v>87</v>
      </c>
      <c r="F4274" t="s">
        <v>88</v>
      </c>
      <c r="G4274">
        <v>4</v>
      </c>
      <c r="H4274">
        <v>0.05</v>
      </c>
      <c r="I4274" s="2">
        <v>165060.6</v>
      </c>
      <c r="J4274" t="str">
        <f>_xlfn.XLOOKUP(tblOrders[[#This Row],[CustomerID]], tblCustomers[CustomerID], tblCustomers[CustomerName])</f>
        <v>Customer 245</v>
      </c>
      <c r="K4274" t="str">
        <f>_xlfn.XLOOKUP(tblOrders[[#This Row],[CustomerID]], tblCustomers[CustomerID], tblCustomers[Segment])</f>
        <v>Corporate</v>
      </c>
      <c r="L4274" t="str">
        <f>_xlfn.XLOOKUP(tblOrders[[#This Row],[ProductID]], tblProducts[ProductID], tblProducts[Category])</f>
        <v>Home</v>
      </c>
      <c r="M4274">
        <f>_xlfn.XLOOKUP(tblOrders[[#This Row],[ProductID]], tblProducts[ProductID], tblProducts[CostPrice])</f>
        <v>71372</v>
      </c>
      <c r="N4274">
        <f>tblOrders[[#This Row],[Sales]]-(tblOrders[[#This Row],[CostPrice]]*tblOrders[[#This Row],[Quantity]])</f>
        <v>-120427.4</v>
      </c>
      <c r="O4274" t="str">
        <f>TEXT(tblOrders[[#This Row],[Date]],"mmm-yyyy")</f>
        <v>Jun-2025</v>
      </c>
      <c r="P4274" t="str">
        <f>_xlfn.XLOOKUP(tblOrders[[#This Row],[OrderID]], tblReturns[OrderID], tblReturns[Returned])</f>
        <v>No</v>
      </c>
      <c r="Q4274" t="str">
        <f>_xlfn.XLOOKUP(tblOrders[[#This Row],[OrderID]], tblShipping[OrderID], tblShipping[ShipMode])</f>
        <v>Standard</v>
      </c>
      <c r="R4274" t="str">
        <f>IFERROR(_xlfn.XLOOKUP(A4273, tblCustomers[CustomerID], tblCustomers[CustomerName]), "Not Found")</f>
        <v>Not Found</v>
      </c>
      <c r="S4274" t="str">
        <f>IF(tblOrders[[#This Row],[Sales]]&gt;1000000,"High Value","Standard")</f>
        <v>Standard</v>
      </c>
      <c r="T4274" t="str">
        <f>_xlfn.XLOOKUP(tblOrders[[#This Row],[ProductID]], tblProducts[ProductID], tblProducts[ProductName])</f>
        <v>Product 51</v>
      </c>
      <c r="U4274">
        <f>_xlfn.XLOOKUP(tblOrders[[#This Row],[SalesRepID]], tblSalesreps[RepID], tblSalesreps[Target])</f>
        <v>18500989</v>
      </c>
    </row>
    <row r="4275" spans="1:21">
      <c r="A4275" t="s">
        <v>5072</v>
      </c>
      <c r="B4275" s="7" t="s">
        <v>988</v>
      </c>
      <c r="C4275" t="s">
        <v>800</v>
      </c>
      <c r="D4275" t="s">
        <v>301</v>
      </c>
      <c r="E4275" t="s">
        <v>79</v>
      </c>
      <c r="F4275" t="s">
        <v>20</v>
      </c>
      <c r="G4275">
        <v>4</v>
      </c>
      <c r="H4275">
        <v>0.05</v>
      </c>
      <c r="I4275" s="2">
        <v>461931.8</v>
      </c>
      <c r="J4275" t="str">
        <f>_xlfn.XLOOKUP(tblOrders[[#This Row],[CustomerID]], tblCustomers[CustomerID], tblCustomers[CustomerName])</f>
        <v>Customer 148</v>
      </c>
      <c r="K4275" t="str">
        <f>_xlfn.XLOOKUP(tblOrders[[#This Row],[CustomerID]], tblCustomers[CustomerID], tblCustomers[Segment])</f>
        <v>Corporate</v>
      </c>
      <c r="L4275" t="str">
        <f>_xlfn.XLOOKUP(tblOrders[[#This Row],[ProductID]], tblProducts[ProductID], tblProducts[Category])</f>
        <v>Office</v>
      </c>
      <c r="M4275">
        <f>_xlfn.XLOOKUP(tblOrders[[#This Row],[ProductID]], tblProducts[ProductID], tblProducts[CostPrice])</f>
        <v>77841</v>
      </c>
      <c r="N4275">
        <f>tblOrders[[#This Row],[Sales]]-(tblOrders[[#This Row],[CostPrice]]*tblOrders[[#This Row],[Quantity]])</f>
        <v>150567.79999999999</v>
      </c>
      <c r="O4275" t="str">
        <f>TEXT(tblOrders[[#This Row],[Date]],"mmm-yyyy")</f>
        <v>Jan-2025</v>
      </c>
      <c r="P4275" t="str">
        <f>_xlfn.XLOOKUP(tblOrders[[#This Row],[OrderID]], tblReturns[OrderID], tblReturns[Returned])</f>
        <v>No</v>
      </c>
      <c r="Q4275" t="str">
        <f>_xlfn.XLOOKUP(tblOrders[[#This Row],[OrderID]], tblShipping[OrderID], tblShipping[ShipMode])</f>
        <v>Standard</v>
      </c>
      <c r="R4275" t="str">
        <f>IFERROR(_xlfn.XLOOKUP(A4274, tblCustomers[CustomerID], tblCustomers[CustomerName]), "Not Found")</f>
        <v>Not Found</v>
      </c>
      <c r="S4275" t="str">
        <f>IF(tblOrders[[#This Row],[Sales]]&gt;1000000,"High Value","Standard")</f>
        <v>Standard</v>
      </c>
      <c r="T4275" t="str">
        <f>_xlfn.XLOOKUP(tblOrders[[#This Row],[ProductID]], tblProducts[ProductID], tblProducts[ProductName])</f>
        <v>Product 98</v>
      </c>
      <c r="U4275">
        <f>_xlfn.XLOOKUP(tblOrders[[#This Row],[SalesRepID]], tblSalesreps[RepID], tblSalesreps[Target])</f>
        <v>8592536</v>
      </c>
    </row>
    <row r="4276" spans="1:21">
      <c r="A4276" t="s">
        <v>5073</v>
      </c>
      <c r="B4276" s="7" t="s">
        <v>749</v>
      </c>
      <c r="C4276" t="s">
        <v>956</v>
      </c>
      <c r="D4276" t="s">
        <v>64</v>
      </c>
      <c r="E4276" t="s">
        <v>50</v>
      </c>
      <c r="F4276" t="s">
        <v>88</v>
      </c>
      <c r="G4276">
        <v>1</v>
      </c>
      <c r="H4276">
        <v>0.15</v>
      </c>
      <c r="I4276" s="2">
        <v>63957.4</v>
      </c>
      <c r="J4276" t="str">
        <f>_xlfn.XLOOKUP(tblOrders[[#This Row],[CustomerID]], tblCustomers[CustomerID], tblCustomers[CustomerName])</f>
        <v>Customer 198</v>
      </c>
      <c r="K4276" t="str">
        <f>_xlfn.XLOOKUP(tblOrders[[#This Row],[CustomerID]], tblCustomers[CustomerID], tblCustomers[Segment])</f>
        <v>SME</v>
      </c>
      <c r="L4276" t="str">
        <f>_xlfn.XLOOKUP(tblOrders[[#This Row],[ProductID]], tblProducts[ProductID], tblProducts[Category])</f>
        <v>Office</v>
      </c>
      <c r="M4276">
        <f>_xlfn.XLOOKUP(tblOrders[[#This Row],[ProductID]], tblProducts[ProductID], tblProducts[CostPrice])</f>
        <v>13311</v>
      </c>
      <c r="N4276">
        <f>tblOrders[[#This Row],[Sales]]-(tblOrders[[#This Row],[CostPrice]]*tblOrders[[#This Row],[Quantity]])</f>
        <v>50646.400000000001</v>
      </c>
      <c r="O4276" t="str">
        <f>TEXT(tblOrders[[#This Row],[Date]],"mmm-yyyy")</f>
        <v>Feb-2025</v>
      </c>
      <c r="P4276" t="str">
        <f>_xlfn.XLOOKUP(tblOrders[[#This Row],[OrderID]], tblReturns[OrderID], tblReturns[Returned])</f>
        <v>No</v>
      </c>
      <c r="Q4276" t="str">
        <f>_xlfn.XLOOKUP(tblOrders[[#This Row],[OrderID]], tblShipping[OrderID], tblShipping[ShipMode])</f>
        <v>Express</v>
      </c>
      <c r="R4276" t="str">
        <f>IFERROR(_xlfn.XLOOKUP(A4275, tblCustomers[CustomerID], tblCustomers[CustomerName]), "Not Found")</f>
        <v>Not Found</v>
      </c>
      <c r="S4276" t="str">
        <f>IF(tblOrders[[#This Row],[Sales]]&gt;1000000,"High Value","Standard")</f>
        <v>Standard</v>
      </c>
      <c r="T4276" t="str">
        <f>_xlfn.XLOOKUP(tblOrders[[#This Row],[ProductID]], tblProducts[ProductID], tblProducts[ProductName])</f>
        <v>Product 91</v>
      </c>
      <c r="U4276">
        <f>_xlfn.XLOOKUP(tblOrders[[#This Row],[SalesRepID]], tblSalesreps[RepID], tblSalesreps[Target])</f>
        <v>17350666</v>
      </c>
    </row>
    <row r="4277" spans="1:21">
      <c r="A4277" t="s">
        <v>5074</v>
      </c>
      <c r="B4277" s="7" t="s">
        <v>1235</v>
      </c>
      <c r="C4277" t="s">
        <v>307</v>
      </c>
      <c r="D4277" t="s">
        <v>973</v>
      </c>
      <c r="E4277" t="s">
        <v>56</v>
      </c>
      <c r="F4277" t="s">
        <v>88</v>
      </c>
      <c r="G4277">
        <v>3</v>
      </c>
      <c r="H4277">
        <v>0.05</v>
      </c>
      <c r="I4277" s="2">
        <v>367567.35</v>
      </c>
      <c r="J4277" t="str">
        <f>_xlfn.XLOOKUP(tblOrders[[#This Row],[CustomerID]], tblCustomers[CustomerID], tblCustomers[CustomerName])</f>
        <v>Customer 17</v>
      </c>
      <c r="K4277" t="str">
        <f>_xlfn.XLOOKUP(tblOrders[[#This Row],[CustomerID]], tblCustomers[CustomerID], tblCustomers[Segment])</f>
        <v>SME</v>
      </c>
      <c r="L4277" t="str">
        <f>_xlfn.XLOOKUP(tblOrders[[#This Row],[ProductID]], tblProducts[ProductID], tblProducts[Category])</f>
        <v>Office</v>
      </c>
      <c r="M4277">
        <f>_xlfn.XLOOKUP(tblOrders[[#This Row],[ProductID]], tblProducts[ProductID], tblProducts[CostPrice])</f>
        <v>44507</v>
      </c>
      <c r="N4277">
        <f>tblOrders[[#This Row],[Sales]]-(tblOrders[[#This Row],[CostPrice]]*tblOrders[[#This Row],[Quantity]])</f>
        <v>234046.34999999998</v>
      </c>
      <c r="O4277" t="str">
        <f>TEXT(tblOrders[[#This Row],[Date]],"mmm-yyyy")</f>
        <v>Oct-2025</v>
      </c>
      <c r="P4277" t="str">
        <f>_xlfn.XLOOKUP(tblOrders[[#This Row],[OrderID]], tblReturns[OrderID], tblReturns[Returned])</f>
        <v>No</v>
      </c>
      <c r="Q4277" t="str">
        <f>_xlfn.XLOOKUP(tblOrders[[#This Row],[OrderID]], tblShipping[OrderID], tblShipping[ShipMode])</f>
        <v>Express</v>
      </c>
      <c r="R4277" t="str">
        <f>IFERROR(_xlfn.XLOOKUP(A4276, tblCustomers[CustomerID], tblCustomers[CustomerName]), "Not Found")</f>
        <v>Not Found</v>
      </c>
      <c r="S4277" t="str">
        <f>IF(tblOrders[[#This Row],[Sales]]&gt;1000000,"High Value","Standard")</f>
        <v>Standard</v>
      </c>
      <c r="T4277" t="str">
        <f>_xlfn.XLOOKUP(tblOrders[[#This Row],[ProductID]], tblProducts[ProductID], tblProducts[ProductName])</f>
        <v>Product 53</v>
      </c>
      <c r="U4277">
        <f>_xlfn.XLOOKUP(tblOrders[[#This Row],[SalesRepID]], tblSalesreps[RepID], tblSalesreps[Target])</f>
        <v>14265630</v>
      </c>
    </row>
    <row r="4278" spans="1:21">
      <c r="A4278" t="s">
        <v>5075</v>
      </c>
      <c r="B4278" s="7" t="s">
        <v>824</v>
      </c>
      <c r="C4278" t="s">
        <v>1086</v>
      </c>
      <c r="D4278" t="s">
        <v>30</v>
      </c>
      <c r="E4278" t="s">
        <v>40</v>
      </c>
      <c r="F4278" t="s">
        <v>26</v>
      </c>
      <c r="G4278">
        <v>6</v>
      </c>
      <c r="H4278">
        <v>0</v>
      </c>
      <c r="I4278" s="2">
        <v>229746</v>
      </c>
      <c r="J4278" t="str">
        <f>_xlfn.XLOOKUP(tblOrders[[#This Row],[CustomerID]], tblCustomers[CustomerID], tblCustomers[CustomerName])</f>
        <v>Customer 242</v>
      </c>
      <c r="K4278" t="str">
        <f>_xlfn.XLOOKUP(tblOrders[[#This Row],[CustomerID]], tblCustomers[CustomerID], tblCustomers[Segment])</f>
        <v>Consumer</v>
      </c>
      <c r="L4278" t="str">
        <f>_xlfn.XLOOKUP(tblOrders[[#This Row],[ProductID]], tblProducts[ProductID], tblProducts[Category])</f>
        <v>Furniture</v>
      </c>
      <c r="M4278">
        <f>_xlfn.XLOOKUP(tblOrders[[#This Row],[ProductID]], tblProducts[ProductID], tblProducts[CostPrice])</f>
        <v>18655</v>
      </c>
      <c r="N4278">
        <f>tblOrders[[#This Row],[Sales]]-(tblOrders[[#This Row],[CostPrice]]*tblOrders[[#This Row],[Quantity]])</f>
        <v>117816</v>
      </c>
      <c r="O4278" t="str">
        <f>TEXT(tblOrders[[#This Row],[Date]],"mmm-yyyy")</f>
        <v>Nov-2025</v>
      </c>
      <c r="P4278" t="str">
        <f>_xlfn.XLOOKUP(tblOrders[[#This Row],[OrderID]], tblReturns[OrderID], tblReturns[Returned])</f>
        <v>No</v>
      </c>
      <c r="Q4278" t="str">
        <f>_xlfn.XLOOKUP(tblOrders[[#This Row],[OrderID]], tblShipping[OrderID], tblShipping[ShipMode])</f>
        <v>Pickup</v>
      </c>
      <c r="R4278" t="str">
        <f>IFERROR(_xlfn.XLOOKUP(A4277, tblCustomers[CustomerID], tblCustomers[CustomerName]), "Not Found")</f>
        <v>Not Found</v>
      </c>
      <c r="S4278" t="str">
        <f>IF(tblOrders[[#This Row],[Sales]]&gt;1000000,"High Value","Standard")</f>
        <v>Standard</v>
      </c>
      <c r="T4278" t="str">
        <f>_xlfn.XLOOKUP(tblOrders[[#This Row],[ProductID]], tblProducts[ProductID], tblProducts[ProductName])</f>
        <v>Product 34</v>
      </c>
      <c r="U4278">
        <f>_xlfn.XLOOKUP(tblOrders[[#This Row],[SalesRepID]], tblSalesreps[RepID], tblSalesreps[Target])</f>
        <v>6291486</v>
      </c>
    </row>
    <row r="4279" spans="1:21">
      <c r="A4279" t="s">
        <v>5076</v>
      </c>
      <c r="B4279" s="7" t="s">
        <v>1198</v>
      </c>
      <c r="C4279" t="s">
        <v>554</v>
      </c>
      <c r="D4279" t="s">
        <v>318</v>
      </c>
      <c r="E4279" t="s">
        <v>50</v>
      </c>
      <c r="F4279" t="s">
        <v>14</v>
      </c>
      <c r="G4279">
        <v>3</v>
      </c>
      <c r="H4279">
        <v>0.05</v>
      </c>
      <c r="I4279" s="2">
        <v>357960</v>
      </c>
      <c r="J4279" t="str">
        <f>_xlfn.XLOOKUP(tblOrders[[#This Row],[CustomerID]], tblCustomers[CustomerID], tblCustomers[CustomerName])</f>
        <v>Customer 219</v>
      </c>
      <c r="K4279" t="str">
        <f>_xlfn.XLOOKUP(tblOrders[[#This Row],[CustomerID]], tblCustomers[CustomerID], tblCustomers[Segment])</f>
        <v>SME</v>
      </c>
      <c r="L4279" t="str">
        <f>_xlfn.XLOOKUP(tblOrders[[#This Row],[ProductID]], tblProducts[ProductID], tblProducts[Category])</f>
        <v>Office</v>
      </c>
      <c r="M4279">
        <f>_xlfn.XLOOKUP(tblOrders[[#This Row],[ProductID]], tblProducts[ProductID], tblProducts[CostPrice])</f>
        <v>39205</v>
      </c>
      <c r="N4279">
        <f>tblOrders[[#This Row],[Sales]]-(tblOrders[[#This Row],[CostPrice]]*tblOrders[[#This Row],[Quantity]])</f>
        <v>240345</v>
      </c>
      <c r="O4279" t="str">
        <f>TEXT(tblOrders[[#This Row],[Date]],"mmm-yyyy")</f>
        <v>Mar-2025</v>
      </c>
      <c r="P4279" t="str">
        <f>_xlfn.XLOOKUP(tblOrders[[#This Row],[OrderID]], tblReturns[OrderID], tblReturns[Returned])</f>
        <v>No</v>
      </c>
      <c r="Q4279" t="str">
        <f>_xlfn.XLOOKUP(tblOrders[[#This Row],[OrderID]], tblShipping[OrderID], tblShipping[ShipMode])</f>
        <v>Standard</v>
      </c>
      <c r="R4279" t="str">
        <f>IFERROR(_xlfn.XLOOKUP(A4278, tblCustomers[CustomerID], tblCustomers[CustomerName]), "Not Found")</f>
        <v>Not Found</v>
      </c>
      <c r="S4279" t="str">
        <f>IF(tblOrders[[#This Row],[Sales]]&gt;1000000,"High Value","Standard")</f>
        <v>Standard</v>
      </c>
      <c r="T4279" t="str">
        <f>_xlfn.XLOOKUP(tblOrders[[#This Row],[ProductID]], tblProducts[ProductID], tblProducts[ProductName])</f>
        <v>Product 74</v>
      </c>
      <c r="U4279">
        <f>_xlfn.XLOOKUP(tblOrders[[#This Row],[SalesRepID]], tblSalesreps[RepID], tblSalesreps[Target])</f>
        <v>17350666</v>
      </c>
    </row>
    <row r="4280" spans="1:21">
      <c r="A4280" t="s">
        <v>5077</v>
      </c>
      <c r="B4280" s="7" t="s">
        <v>612</v>
      </c>
      <c r="C4280" t="s">
        <v>1130</v>
      </c>
      <c r="D4280" t="s">
        <v>92</v>
      </c>
      <c r="E4280" t="s">
        <v>210</v>
      </c>
      <c r="F4280" t="s">
        <v>14</v>
      </c>
      <c r="G4280">
        <v>8</v>
      </c>
      <c r="H4280">
        <v>0.05</v>
      </c>
      <c r="I4280" s="2">
        <v>113034.8</v>
      </c>
      <c r="J4280" t="str">
        <f>_xlfn.XLOOKUP(tblOrders[[#This Row],[CustomerID]], tblCustomers[CustomerID], tblCustomers[CustomerName])</f>
        <v>Customer 78</v>
      </c>
      <c r="K4280" t="str">
        <f>_xlfn.XLOOKUP(tblOrders[[#This Row],[CustomerID]], tblCustomers[CustomerID], tblCustomers[Segment])</f>
        <v>Consumer</v>
      </c>
      <c r="L4280" t="str">
        <f>_xlfn.XLOOKUP(tblOrders[[#This Row],[ProductID]], tblProducts[ProductID], tblProducts[Category])</f>
        <v>Home</v>
      </c>
      <c r="M4280">
        <f>_xlfn.XLOOKUP(tblOrders[[#This Row],[ProductID]], tblProducts[ProductID], tblProducts[CostPrice])</f>
        <v>65463</v>
      </c>
      <c r="N4280">
        <f>tblOrders[[#This Row],[Sales]]-(tblOrders[[#This Row],[CostPrice]]*tblOrders[[#This Row],[Quantity]])</f>
        <v>-410669.2</v>
      </c>
      <c r="O4280" t="str">
        <f>TEXT(tblOrders[[#This Row],[Date]],"mmm-yyyy")</f>
        <v>Nov-2025</v>
      </c>
      <c r="P4280" t="str">
        <f>_xlfn.XLOOKUP(tblOrders[[#This Row],[OrderID]], tblReturns[OrderID], tblReturns[Returned])</f>
        <v>Yes</v>
      </c>
      <c r="Q4280" t="str">
        <f>_xlfn.XLOOKUP(tblOrders[[#This Row],[OrderID]], tblShipping[OrderID], tblShipping[ShipMode])</f>
        <v>Express</v>
      </c>
      <c r="R4280" t="str">
        <f>IFERROR(_xlfn.XLOOKUP(A4279, tblCustomers[CustomerID], tblCustomers[CustomerName]), "Not Found")</f>
        <v>Not Found</v>
      </c>
      <c r="S4280" t="str">
        <f>IF(tblOrders[[#This Row],[Sales]]&gt;1000000,"High Value","Standard")</f>
        <v>Standard</v>
      </c>
      <c r="T4280" t="str">
        <f>_xlfn.XLOOKUP(tblOrders[[#This Row],[ProductID]], tblProducts[ProductID], tblProducts[ProductName])</f>
        <v>Product 32</v>
      </c>
      <c r="U4280">
        <f>_xlfn.XLOOKUP(tblOrders[[#This Row],[SalesRepID]], tblSalesreps[RepID], tblSalesreps[Target])</f>
        <v>19336654</v>
      </c>
    </row>
    <row r="4281" spans="1:21">
      <c r="A4281" t="s">
        <v>5078</v>
      </c>
      <c r="B4281" s="7" t="s">
        <v>374</v>
      </c>
      <c r="C4281" t="s">
        <v>977</v>
      </c>
      <c r="D4281" t="s">
        <v>430</v>
      </c>
      <c r="E4281" t="s">
        <v>74</v>
      </c>
      <c r="F4281" t="s">
        <v>26</v>
      </c>
      <c r="G4281">
        <v>5</v>
      </c>
      <c r="H4281">
        <v>0.15</v>
      </c>
      <c r="I4281" s="2">
        <v>536456.25</v>
      </c>
      <c r="J4281" t="str">
        <f>_xlfn.XLOOKUP(tblOrders[[#This Row],[CustomerID]], tblCustomers[CustomerID], tblCustomers[CustomerName])</f>
        <v>Customer 194</v>
      </c>
      <c r="K4281" t="str">
        <f>_xlfn.XLOOKUP(tblOrders[[#This Row],[CustomerID]], tblCustomers[CustomerID], tblCustomers[Segment])</f>
        <v>SME</v>
      </c>
      <c r="L4281" t="str">
        <f>_xlfn.XLOOKUP(tblOrders[[#This Row],[ProductID]], tblProducts[ProductID], tblProducts[Category])</f>
        <v>Office</v>
      </c>
      <c r="M4281">
        <f>_xlfn.XLOOKUP(tblOrders[[#This Row],[ProductID]], tblProducts[ProductID], tblProducts[CostPrice])</f>
        <v>7566</v>
      </c>
      <c r="N4281">
        <f>tblOrders[[#This Row],[Sales]]-(tblOrders[[#This Row],[CostPrice]]*tblOrders[[#This Row],[Quantity]])</f>
        <v>498626.25</v>
      </c>
      <c r="O4281" t="str">
        <f>TEXT(tblOrders[[#This Row],[Date]],"mmm-yyyy")</f>
        <v>Jul-2025</v>
      </c>
      <c r="P4281" t="str">
        <f>_xlfn.XLOOKUP(tblOrders[[#This Row],[OrderID]], tblReturns[OrderID], tblReturns[Returned])</f>
        <v>No</v>
      </c>
      <c r="Q4281" t="str">
        <f>_xlfn.XLOOKUP(tblOrders[[#This Row],[OrderID]], tblShipping[OrderID], tblShipping[ShipMode])</f>
        <v>Express</v>
      </c>
      <c r="R4281" t="str">
        <f>IFERROR(_xlfn.XLOOKUP(A4280, tblCustomers[CustomerID], tblCustomers[CustomerName]), "Not Found")</f>
        <v>Not Found</v>
      </c>
      <c r="S4281" t="str">
        <f>IF(tblOrders[[#This Row],[Sales]]&gt;1000000,"High Value","Standard")</f>
        <v>Standard</v>
      </c>
      <c r="T4281" t="str">
        <f>_xlfn.XLOOKUP(tblOrders[[#This Row],[ProductID]], tblProducts[ProductID], tblProducts[ProductName])</f>
        <v>Product 85</v>
      </c>
      <c r="U4281">
        <f>_xlfn.XLOOKUP(tblOrders[[#This Row],[SalesRepID]], tblSalesreps[RepID], tblSalesreps[Target])</f>
        <v>7254801</v>
      </c>
    </row>
    <row r="4282" spans="1:21">
      <c r="A4282" t="s">
        <v>5079</v>
      </c>
      <c r="B4282" s="7" t="s">
        <v>443</v>
      </c>
      <c r="C4282" t="s">
        <v>1279</v>
      </c>
      <c r="D4282" t="s">
        <v>193</v>
      </c>
      <c r="E4282" t="s">
        <v>79</v>
      </c>
      <c r="F4282" t="s">
        <v>88</v>
      </c>
      <c r="G4282">
        <v>7</v>
      </c>
      <c r="H4282">
        <v>0.1</v>
      </c>
      <c r="I4282" s="2">
        <v>620978.4</v>
      </c>
      <c r="J4282" t="str">
        <f>_xlfn.XLOOKUP(tblOrders[[#This Row],[CustomerID]], tblCustomers[CustomerID], tblCustomers[CustomerName])</f>
        <v>Customer 210</v>
      </c>
      <c r="K4282" t="str">
        <f>_xlfn.XLOOKUP(tblOrders[[#This Row],[CustomerID]], tblCustomers[CustomerID], tblCustomers[Segment])</f>
        <v>Corporate</v>
      </c>
      <c r="L4282" t="str">
        <f>_xlfn.XLOOKUP(tblOrders[[#This Row],[ProductID]], tblProducts[ProductID], tblProducts[Category])</f>
        <v>Office</v>
      </c>
      <c r="M4282">
        <f>_xlfn.XLOOKUP(tblOrders[[#This Row],[ProductID]], tblProducts[ProductID], tblProducts[CostPrice])</f>
        <v>44099</v>
      </c>
      <c r="N4282">
        <f>tblOrders[[#This Row],[Sales]]-(tblOrders[[#This Row],[CostPrice]]*tblOrders[[#This Row],[Quantity]])</f>
        <v>312285.40000000002</v>
      </c>
      <c r="O4282" t="str">
        <f>TEXT(tblOrders[[#This Row],[Date]],"mmm-yyyy")</f>
        <v>Jan-2025</v>
      </c>
      <c r="P4282" t="str">
        <f>_xlfn.XLOOKUP(tblOrders[[#This Row],[OrderID]], tblReturns[OrderID], tblReturns[Returned])</f>
        <v>No</v>
      </c>
      <c r="Q4282" t="str">
        <f>_xlfn.XLOOKUP(tblOrders[[#This Row],[OrderID]], tblShipping[OrderID], tblShipping[ShipMode])</f>
        <v>Pickup</v>
      </c>
      <c r="R4282" t="str">
        <f>IFERROR(_xlfn.XLOOKUP(A4281, tblCustomers[CustomerID], tblCustomers[CustomerName]), "Not Found")</f>
        <v>Not Found</v>
      </c>
      <c r="S4282" t="str">
        <f>IF(tblOrders[[#This Row],[Sales]]&gt;1000000,"High Value","Standard")</f>
        <v>Standard</v>
      </c>
      <c r="T4282" t="str">
        <f>_xlfn.XLOOKUP(tblOrders[[#This Row],[ProductID]], tblProducts[ProductID], tblProducts[ProductName])</f>
        <v>Product 44</v>
      </c>
      <c r="U4282">
        <f>_xlfn.XLOOKUP(tblOrders[[#This Row],[SalesRepID]], tblSalesreps[RepID], tblSalesreps[Target])</f>
        <v>8592536</v>
      </c>
    </row>
    <row r="4283" spans="1:21">
      <c r="A4283" t="s">
        <v>5080</v>
      </c>
      <c r="B4283" s="7" t="s">
        <v>1889</v>
      </c>
      <c r="C4283" t="s">
        <v>753</v>
      </c>
      <c r="D4283" t="s">
        <v>269</v>
      </c>
      <c r="E4283" t="s">
        <v>165</v>
      </c>
      <c r="F4283" t="s">
        <v>20</v>
      </c>
      <c r="G4283">
        <v>2</v>
      </c>
      <c r="H4283">
        <v>0.1</v>
      </c>
      <c r="I4283" s="2">
        <v>175174.2</v>
      </c>
      <c r="J4283" t="str">
        <f>_xlfn.XLOOKUP(tblOrders[[#This Row],[CustomerID]], tblCustomers[CustomerID], tblCustomers[CustomerName])</f>
        <v>Customer 116</v>
      </c>
      <c r="K4283" t="str">
        <f>_xlfn.XLOOKUP(tblOrders[[#This Row],[CustomerID]], tblCustomers[CustomerID], tblCustomers[Segment])</f>
        <v>Consumer</v>
      </c>
      <c r="L4283" t="str">
        <f>_xlfn.XLOOKUP(tblOrders[[#This Row],[ProductID]], tblProducts[ProductID], tblProducts[Category])</f>
        <v>Office</v>
      </c>
      <c r="M4283">
        <f>_xlfn.XLOOKUP(tblOrders[[#This Row],[ProductID]], tblProducts[ProductID], tblProducts[CostPrice])</f>
        <v>28606</v>
      </c>
      <c r="N4283">
        <f>tblOrders[[#This Row],[Sales]]-(tblOrders[[#This Row],[CostPrice]]*tblOrders[[#This Row],[Quantity]])</f>
        <v>117962.20000000001</v>
      </c>
      <c r="O4283" t="str">
        <f>TEXT(tblOrders[[#This Row],[Date]],"mmm-yyyy")</f>
        <v>Oct-2025</v>
      </c>
      <c r="P4283" t="str">
        <f>_xlfn.XLOOKUP(tblOrders[[#This Row],[OrderID]], tblReturns[OrderID], tblReturns[Returned])</f>
        <v>No</v>
      </c>
      <c r="Q4283" t="str">
        <f>_xlfn.XLOOKUP(tblOrders[[#This Row],[OrderID]], tblShipping[OrderID], tblShipping[ShipMode])</f>
        <v>Express</v>
      </c>
      <c r="R4283" t="str">
        <f>IFERROR(_xlfn.XLOOKUP(A4282, tblCustomers[CustomerID], tblCustomers[CustomerName]), "Not Found")</f>
        <v>Not Found</v>
      </c>
      <c r="S4283" t="str">
        <f>IF(tblOrders[[#This Row],[Sales]]&gt;1000000,"High Value","Standard")</f>
        <v>Standard</v>
      </c>
      <c r="T4283" t="str">
        <f>_xlfn.XLOOKUP(tblOrders[[#This Row],[ProductID]], tblProducts[ProductID], tblProducts[ProductName])</f>
        <v>Product 62</v>
      </c>
      <c r="U4283">
        <f>_xlfn.XLOOKUP(tblOrders[[#This Row],[SalesRepID]], tblSalesreps[RepID], tblSalesreps[Target])</f>
        <v>16839910</v>
      </c>
    </row>
    <row r="4284" spans="1:21">
      <c r="A4284" t="s">
        <v>5081</v>
      </c>
      <c r="B4284" s="7" t="s">
        <v>847</v>
      </c>
      <c r="C4284" t="s">
        <v>192</v>
      </c>
      <c r="D4284" t="s">
        <v>158</v>
      </c>
      <c r="E4284" t="s">
        <v>210</v>
      </c>
      <c r="F4284" t="s">
        <v>88</v>
      </c>
      <c r="G4284">
        <v>6</v>
      </c>
      <c r="H4284">
        <v>0.1</v>
      </c>
      <c r="I4284" s="2">
        <v>208386</v>
      </c>
      <c r="J4284" t="str">
        <f>_xlfn.XLOOKUP(tblOrders[[#This Row],[CustomerID]], tblCustomers[CustomerID], tblCustomers[CustomerName])</f>
        <v>Customer 268</v>
      </c>
      <c r="K4284" t="str">
        <f>_xlfn.XLOOKUP(tblOrders[[#This Row],[CustomerID]], tblCustomers[CustomerID], tblCustomers[Segment])</f>
        <v>Consumer</v>
      </c>
      <c r="L4284" t="str">
        <f>_xlfn.XLOOKUP(tblOrders[[#This Row],[ProductID]], tblProducts[ProductID], tblProducts[Category])</f>
        <v>Home</v>
      </c>
      <c r="M4284">
        <f>_xlfn.XLOOKUP(tblOrders[[#This Row],[ProductID]], tblProducts[ProductID], tblProducts[CostPrice])</f>
        <v>6817</v>
      </c>
      <c r="N4284">
        <f>tblOrders[[#This Row],[Sales]]-(tblOrders[[#This Row],[CostPrice]]*tblOrders[[#This Row],[Quantity]])</f>
        <v>167484</v>
      </c>
      <c r="O4284" t="str">
        <f>TEXT(tblOrders[[#This Row],[Date]],"mmm-yyyy")</f>
        <v>Apr-2025</v>
      </c>
      <c r="P4284" t="str">
        <f>_xlfn.XLOOKUP(tblOrders[[#This Row],[OrderID]], tblReturns[OrderID], tblReturns[Returned])</f>
        <v>No</v>
      </c>
      <c r="Q4284" t="str">
        <f>_xlfn.XLOOKUP(tblOrders[[#This Row],[OrderID]], tblShipping[OrderID], tblShipping[ShipMode])</f>
        <v>Pickup</v>
      </c>
      <c r="R4284" t="str">
        <f>IFERROR(_xlfn.XLOOKUP(A4283, tblCustomers[CustomerID], tblCustomers[CustomerName]), "Not Found")</f>
        <v>Not Found</v>
      </c>
      <c r="S4284" t="str">
        <f>IF(tblOrders[[#This Row],[Sales]]&gt;1000000,"High Value","Standard")</f>
        <v>Standard</v>
      </c>
      <c r="T4284" t="str">
        <f>_xlfn.XLOOKUP(tblOrders[[#This Row],[ProductID]], tblProducts[ProductID], tblProducts[ProductName])</f>
        <v>Product 7</v>
      </c>
      <c r="U4284">
        <f>_xlfn.XLOOKUP(tblOrders[[#This Row],[SalesRepID]], tblSalesreps[RepID], tblSalesreps[Target])</f>
        <v>19336654</v>
      </c>
    </row>
    <row r="4285" spans="1:21">
      <c r="A4285" t="s">
        <v>5082</v>
      </c>
      <c r="B4285" s="7" t="s">
        <v>520</v>
      </c>
      <c r="C4285" t="s">
        <v>1336</v>
      </c>
      <c r="D4285" t="s">
        <v>151</v>
      </c>
      <c r="E4285" t="s">
        <v>56</v>
      </c>
      <c r="F4285" t="s">
        <v>88</v>
      </c>
      <c r="G4285">
        <v>6</v>
      </c>
      <c r="H4285">
        <v>0.2</v>
      </c>
      <c r="I4285" s="2">
        <v>120849.60000000001</v>
      </c>
      <c r="J4285" t="str">
        <f>_xlfn.XLOOKUP(tblOrders[[#This Row],[CustomerID]], tblCustomers[CustomerID], tblCustomers[CustomerName])</f>
        <v>Customer 220</v>
      </c>
      <c r="K4285" t="str">
        <f>_xlfn.XLOOKUP(tblOrders[[#This Row],[CustomerID]], tblCustomers[CustomerID], tblCustomers[Segment])</f>
        <v>SME</v>
      </c>
      <c r="L4285" t="str">
        <f>_xlfn.XLOOKUP(tblOrders[[#This Row],[ProductID]], tblProducts[ProductID], tblProducts[Category])</f>
        <v>Electronics</v>
      </c>
      <c r="M4285">
        <f>_xlfn.XLOOKUP(tblOrders[[#This Row],[ProductID]], tblProducts[ProductID], tblProducts[CostPrice])</f>
        <v>63366</v>
      </c>
      <c r="N4285">
        <f>tblOrders[[#This Row],[Sales]]-(tblOrders[[#This Row],[CostPrice]]*tblOrders[[#This Row],[Quantity]])</f>
        <v>-259346.4</v>
      </c>
      <c r="O4285" t="str">
        <f>TEXT(tblOrders[[#This Row],[Date]],"mmm-yyyy")</f>
        <v>Jan-2025</v>
      </c>
      <c r="P4285" t="str">
        <f>_xlfn.XLOOKUP(tblOrders[[#This Row],[OrderID]], tblReturns[OrderID], tblReturns[Returned])</f>
        <v>No</v>
      </c>
      <c r="Q4285" t="str">
        <f>_xlfn.XLOOKUP(tblOrders[[#This Row],[OrderID]], tblShipping[OrderID], tblShipping[ShipMode])</f>
        <v>Express</v>
      </c>
      <c r="R4285" t="str">
        <f>IFERROR(_xlfn.XLOOKUP(A4284, tblCustomers[CustomerID], tblCustomers[CustomerName]), "Not Found")</f>
        <v>Not Found</v>
      </c>
      <c r="S4285" t="str">
        <f>IF(tblOrders[[#This Row],[Sales]]&gt;1000000,"High Value","Standard")</f>
        <v>Standard</v>
      </c>
      <c r="T4285" t="str">
        <f>_xlfn.XLOOKUP(tblOrders[[#This Row],[ProductID]], tblProducts[ProductID], tblProducts[ProductName])</f>
        <v>Product 40</v>
      </c>
      <c r="U4285">
        <f>_xlfn.XLOOKUP(tblOrders[[#This Row],[SalesRepID]], tblSalesreps[RepID], tblSalesreps[Target])</f>
        <v>14265630</v>
      </c>
    </row>
    <row r="4286" spans="1:21">
      <c r="A4286" t="s">
        <v>5083</v>
      </c>
      <c r="B4286" s="7" t="s">
        <v>1819</v>
      </c>
      <c r="C4286" t="s">
        <v>621</v>
      </c>
      <c r="D4286" t="s">
        <v>178</v>
      </c>
      <c r="E4286" t="s">
        <v>87</v>
      </c>
      <c r="F4286" t="s">
        <v>51</v>
      </c>
      <c r="G4286">
        <v>7</v>
      </c>
      <c r="H4286">
        <v>0</v>
      </c>
      <c r="I4286" s="2">
        <v>498855</v>
      </c>
      <c r="J4286" t="str">
        <f>_xlfn.XLOOKUP(tblOrders[[#This Row],[CustomerID]], tblCustomers[CustomerID], tblCustomers[CustomerName])</f>
        <v>Customer 295</v>
      </c>
      <c r="K4286" t="str">
        <f>_xlfn.XLOOKUP(tblOrders[[#This Row],[CustomerID]], tblCustomers[CustomerID], tblCustomers[Segment])</f>
        <v>Consumer</v>
      </c>
      <c r="L4286" t="str">
        <f>_xlfn.XLOOKUP(tblOrders[[#This Row],[ProductID]], tblProducts[ProductID], tblProducts[Category])</f>
        <v>Office</v>
      </c>
      <c r="M4286">
        <f>_xlfn.XLOOKUP(tblOrders[[#This Row],[ProductID]], tblProducts[ProductID], tblProducts[CostPrice])</f>
        <v>46035</v>
      </c>
      <c r="N4286">
        <f>tblOrders[[#This Row],[Sales]]-(tblOrders[[#This Row],[CostPrice]]*tblOrders[[#This Row],[Quantity]])</f>
        <v>176610</v>
      </c>
      <c r="O4286" t="str">
        <f>TEXT(tblOrders[[#This Row],[Date]],"mmm-yyyy")</f>
        <v>Oct-2025</v>
      </c>
      <c r="P4286" t="str">
        <f>_xlfn.XLOOKUP(tblOrders[[#This Row],[OrderID]], tblReturns[OrderID], tblReturns[Returned])</f>
        <v>No</v>
      </c>
      <c r="Q4286" t="str">
        <f>_xlfn.XLOOKUP(tblOrders[[#This Row],[OrderID]], tblShipping[OrderID], tblShipping[ShipMode])</f>
        <v>Express</v>
      </c>
      <c r="R4286" t="str">
        <f>IFERROR(_xlfn.XLOOKUP(A4285, tblCustomers[CustomerID], tblCustomers[CustomerName]), "Not Found")</f>
        <v>Not Found</v>
      </c>
      <c r="S4286" t="str">
        <f>IF(tblOrders[[#This Row],[Sales]]&gt;1000000,"High Value","Standard")</f>
        <v>Standard</v>
      </c>
      <c r="T4286" t="str">
        <f>_xlfn.XLOOKUP(tblOrders[[#This Row],[ProductID]], tblProducts[ProductID], tblProducts[ProductName])</f>
        <v>Product 84</v>
      </c>
      <c r="U4286">
        <f>_xlfn.XLOOKUP(tblOrders[[#This Row],[SalesRepID]], tblSalesreps[RepID], tblSalesreps[Target])</f>
        <v>18500989</v>
      </c>
    </row>
    <row r="4287" spans="1:21">
      <c r="A4287" t="s">
        <v>5084</v>
      </c>
      <c r="B4287" s="7" t="s">
        <v>824</v>
      </c>
      <c r="C4287" t="s">
        <v>703</v>
      </c>
      <c r="D4287" t="s">
        <v>18</v>
      </c>
      <c r="E4287" t="s">
        <v>87</v>
      </c>
      <c r="F4287" t="s">
        <v>51</v>
      </c>
      <c r="G4287">
        <v>6</v>
      </c>
      <c r="H4287">
        <v>0.15</v>
      </c>
      <c r="I4287" s="2">
        <v>30569.4</v>
      </c>
      <c r="J4287" t="str">
        <f>_xlfn.XLOOKUP(tblOrders[[#This Row],[CustomerID]], tblCustomers[CustomerID], tblCustomers[CustomerName])</f>
        <v>Customer 20</v>
      </c>
      <c r="K4287" t="str">
        <f>_xlfn.XLOOKUP(tblOrders[[#This Row],[CustomerID]], tblCustomers[CustomerID], tblCustomers[Segment])</f>
        <v>SME</v>
      </c>
      <c r="L4287" t="str">
        <f>_xlfn.XLOOKUP(tblOrders[[#This Row],[ProductID]], tblProducts[ProductID], tblProducts[Category])</f>
        <v>Electronics</v>
      </c>
      <c r="M4287">
        <f>_xlfn.XLOOKUP(tblOrders[[#This Row],[ProductID]], tblProducts[ProductID], tblProducts[CostPrice])</f>
        <v>55008</v>
      </c>
      <c r="N4287">
        <f>tblOrders[[#This Row],[Sales]]-(tblOrders[[#This Row],[CostPrice]]*tblOrders[[#This Row],[Quantity]])</f>
        <v>-299478.59999999998</v>
      </c>
      <c r="O4287" t="str">
        <f>TEXT(tblOrders[[#This Row],[Date]],"mmm-yyyy")</f>
        <v>Nov-2025</v>
      </c>
      <c r="P4287" t="str">
        <f>_xlfn.XLOOKUP(tblOrders[[#This Row],[OrderID]], tblReturns[OrderID], tblReturns[Returned])</f>
        <v>No</v>
      </c>
      <c r="Q4287" t="str">
        <f>_xlfn.XLOOKUP(tblOrders[[#This Row],[OrderID]], tblShipping[OrderID], tblShipping[ShipMode])</f>
        <v>Pickup</v>
      </c>
      <c r="R4287" t="str">
        <f>IFERROR(_xlfn.XLOOKUP(A4286, tblCustomers[CustomerID], tblCustomers[CustomerName]), "Not Found")</f>
        <v>Not Found</v>
      </c>
      <c r="S4287" t="str">
        <f>IF(tblOrders[[#This Row],[Sales]]&gt;1000000,"High Value","Standard")</f>
        <v>Standard</v>
      </c>
      <c r="T4287" t="str">
        <f>_xlfn.XLOOKUP(tblOrders[[#This Row],[ProductID]], tblProducts[ProductID], tblProducts[ProductName])</f>
        <v>Product 94</v>
      </c>
      <c r="U4287">
        <f>_xlfn.XLOOKUP(tblOrders[[#This Row],[SalesRepID]], tblSalesreps[RepID], tblSalesreps[Target])</f>
        <v>18500989</v>
      </c>
    </row>
    <row r="4288" spans="1:21">
      <c r="A4288" t="s">
        <v>5085</v>
      </c>
      <c r="B4288" s="7" t="s">
        <v>847</v>
      </c>
      <c r="C4288" t="s">
        <v>828</v>
      </c>
      <c r="D4288" t="s">
        <v>308</v>
      </c>
      <c r="E4288" t="s">
        <v>186</v>
      </c>
      <c r="F4288" t="s">
        <v>51</v>
      </c>
      <c r="G4288">
        <v>3</v>
      </c>
      <c r="H4288">
        <v>0</v>
      </c>
      <c r="I4288" s="2">
        <v>424767</v>
      </c>
      <c r="J4288" t="str">
        <f>_xlfn.XLOOKUP(tblOrders[[#This Row],[CustomerID]], tblCustomers[CustomerID], tblCustomers[CustomerName])</f>
        <v>Customer 39</v>
      </c>
      <c r="K4288" t="str">
        <f>_xlfn.XLOOKUP(tblOrders[[#This Row],[CustomerID]], tblCustomers[CustomerID], tblCustomers[Segment])</f>
        <v>Corporate</v>
      </c>
      <c r="L4288" t="str">
        <f>_xlfn.XLOOKUP(tblOrders[[#This Row],[ProductID]], tblProducts[ProductID], tblProducts[Category])</f>
        <v>Furniture</v>
      </c>
      <c r="M4288">
        <f>_xlfn.XLOOKUP(tblOrders[[#This Row],[ProductID]], tblProducts[ProductID], tblProducts[CostPrice])</f>
        <v>27039</v>
      </c>
      <c r="N4288">
        <f>tblOrders[[#This Row],[Sales]]-(tblOrders[[#This Row],[CostPrice]]*tblOrders[[#This Row],[Quantity]])</f>
        <v>343650</v>
      </c>
      <c r="O4288" t="str">
        <f>TEXT(tblOrders[[#This Row],[Date]],"mmm-yyyy")</f>
        <v>Apr-2025</v>
      </c>
      <c r="P4288" t="str">
        <f>_xlfn.XLOOKUP(tblOrders[[#This Row],[OrderID]], tblReturns[OrderID], tblReturns[Returned])</f>
        <v>No</v>
      </c>
      <c r="Q4288" t="str">
        <f>_xlfn.XLOOKUP(tblOrders[[#This Row],[OrderID]], tblShipping[OrderID], tblShipping[ShipMode])</f>
        <v>Express</v>
      </c>
      <c r="R4288" t="str">
        <f>IFERROR(_xlfn.XLOOKUP(A4287, tblCustomers[CustomerID], tblCustomers[CustomerName]), "Not Found")</f>
        <v>Not Found</v>
      </c>
      <c r="S4288" t="str">
        <f>IF(tblOrders[[#This Row],[Sales]]&gt;1000000,"High Value","Standard")</f>
        <v>Standard</v>
      </c>
      <c r="T4288" t="str">
        <f>_xlfn.XLOOKUP(tblOrders[[#This Row],[ProductID]], tblProducts[ProductID], tblProducts[ProductName])</f>
        <v>Product 13</v>
      </c>
      <c r="U4288">
        <f>_xlfn.XLOOKUP(tblOrders[[#This Row],[SalesRepID]], tblSalesreps[RepID], tblSalesreps[Target])</f>
        <v>15141830</v>
      </c>
    </row>
    <row r="4289" spans="1:21">
      <c r="A4289" t="s">
        <v>5086</v>
      </c>
      <c r="B4289" s="7" t="s">
        <v>783</v>
      </c>
      <c r="C4289" t="s">
        <v>512</v>
      </c>
      <c r="D4289" t="s">
        <v>55</v>
      </c>
      <c r="E4289" t="s">
        <v>79</v>
      </c>
      <c r="F4289" t="s">
        <v>51</v>
      </c>
      <c r="G4289">
        <v>3</v>
      </c>
      <c r="H4289">
        <v>0.2</v>
      </c>
      <c r="I4289" s="2">
        <v>131052</v>
      </c>
      <c r="J4289" t="str">
        <f>_xlfn.XLOOKUP(tblOrders[[#This Row],[CustomerID]], tblCustomers[CustomerID], tblCustomers[CustomerName])</f>
        <v>Customer 16</v>
      </c>
      <c r="K4289" t="str">
        <f>_xlfn.XLOOKUP(tblOrders[[#This Row],[CustomerID]], tblCustomers[CustomerID], tblCustomers[Segment])</f>
        <v>Consumer</v>
      </c>
      <c r="L4289" t="str">
        <f>_xlfn.XLOOKUP(tblOrders[[#This Row],[ProductID]], tblProducts[ProductID], tblProducts[Category])</f>
        <v>Home</v>
      </c>
      <c r="M4289">
        <f>_xlfn.XLOOKUP(tblOrders[[#This Row],[ProductID]], tblProducts[ProductID], tblProducts[CostPrice])</f>
        <v>23348</v>
      </c>
      <c r="N4289">
        <f>tblOrders[[#This Row],[Sales]]-(tblOrders[[#This Row],[CostPrice]]*tblOrders[[#This Row],[Quantity]])</f>
        <v>61008</v>
      </c>
      <c r="O4289" t="str">
        <f>TEXT(tblOrders[[#This Row],[Date]],"mmm-yyyy")</f>
        <v>Oct-2025</v>
      </c>
      <c r="P4289" t="str">
        <f>_xlfn.XLOOKUP(tblOrders[[#This Row],[OrderID]], tblReturns[OrderID], tblReturns[Returned])</f>
        <v>No</v>
      </c>
      <c r="Q4289" t="str">
        <f>_xlfn.XLOOKUP(tblOrders[[#This Row],[OrderID]], tblShipping[OrderID], tblShipping[ShipMode])</f>
        <v>Pickup</v>
      </c>
      <c r="R4289" t="str">
        <f>IFERROR(_xlfn.XLOOKUP(A4288, tblCustomers[CustomerID], tblCustomers[CustomerName]), "Not Found")</f>
        <v>Not Found</v>
      </c>
      <c r="S4289" t="str">
        <f>IF(tblOrders[[#This Row],[Sales]]&gt;1000000,"High Value","Standard")</f>
        <v>Standard</v>
      </c>
      <c r="T4289" t="str">
        <f>_xlfn.XLOOKUP(tblOrders[[#This Row],[ProductID]], tblProducts[ProductID], tblProducts[ProductName])</f>
        <v>Product 47</v>
      </c>
      <c r="U4289">
        <f>_xlfn.XLOOKUP(tblOrders[[#This Row],[SalesRepID]], tblSalesreps[RepID], tblSalesreps[Target])</f>
        <v>8592536</v>
      </c>
    </row>
    <row r="4290" spans="1:21">
      <c r="A4290" t="s">
        <v>5087</v>
      </c>
      <c r="B4290" s="7" t="s">
        <v>94</v>
      </c>
      <c r="C4290" t="s">
        <v>1457</v>
      </c>
      <c r="D4290" t="s">
        <v>182</v>
      </c>
      <c r="E4290" t="s">
        <v>35</v>
      </c>
      <c r="F4290" t="s">
        <v>51</v>
      </c>
      <c r="G4290">
        <v>1</v>
      </c>
      <c r="H4290">
        <v>0.05</v>
      </c>
      <c r="I4290" s="2">
        <v>48431.95</v>
      </c>
      <c r="J4290" t="str">
        <f>_xlfn.XLOOKUP(tblOrders[[#This Row],[CustomerID]], tblCustomers[CustomerID], tblCustomers[CustomerName])</f>
        <v>Customer 199</v>
      </c>
      <c r="K4290" t="str">
        <f>_xlfn.XLOOKUP(tblOrders[[#This Row],[CustomerID]], tblCustomers[CustomerID], tblCustomers[Segment])</f>
        <v>Corporate</v>
      </c>
      <c r="L4290" t="str">
        <f>_xlfn.XLOOKUP(tblOrders[[#This Row],[ProductID]], tblProducts[ProductID], tblProducts[Category])</f>
        <v>Furniture</v>
      </c>
      <c r="M4290">
        <f>_xlfn.XLOOKUP(tblOrders[[#This Row],[ProductID]], tblProducts[ProductID], tblProducts[CostPrice])</f>
        <v>76428</v>
      </c>
      <c r="N4290">
        <f>tblOrders[[#This Row],[Sales]]-(tblOrders[[#This Row],[CostPrice]]*tblOrders[[#This Row],[Quantity]])</f>
        <v>-27996.050000000003</v>
      </c>
      <c r="O4290" t="str">
        <f>TEXT(tblOrders[[#This Row],[Date]],"mmm-yyyy")</f>
        <v>Dec-2025</v>
      </c>
      <c r="P4290" t="str">
        <f>_xlfn.XLOOKUP(tblOrders[[#This Row],[OrderID]], tblReturns[OrderID], tblReturns[Returned])</f>
        <v>No</v>
      </c>
      <c r="Q4290" t="str">
        <f>_xlfn.XLOOKUP(tblOrders[[#This Row],[OrderID]], tblShipping[OrderID], tblShipping[ShipMode])</f>
        <v>Pickup</v>
      </c>
      <c r="R4290" t="str">
        <f>IFERROR(_xlfn.XLOOKUP(A4289, tblCustomers[CustomerID], tblCustomers[CustomerName]), "Not Found")</f>
        <v>Not Found</v>
      </c>
      <c r="S4290" t="str">
        <f>IF(tblOrders[[#This Row],[Sales]]&gt;1000000,"High Value","Standard")</f>
        <v>Standard</v>
      </c>
      <c r="T4290" t="str">
        <f>_xlfn.XLOOKUP(tblOrders[[#This Row],[ProductID]], tblProducts[ProductID], tblProducts[ProductName])</f>
        <v>Product 11</v>
      </c>
      <c r="U4290">
        <f>_xlfn.XLOOKUP(tblOrders[[#This Row],[SalesRepID]], tblSalesreps[RepID], tblSalesreps[Target])</f>
        <v>19619177</v>
      </c>
    </row>
    <row r="4291" spans="1:21">
      <c r="A4291" t="s">
        <v>5088</v>
      </c>
      <c r="B4291" s="7" t="s">
        <v>1238</v>
      </c>
      <c r="C4291" t="s">
        <v>825</v>
      </c>
      <c r="D4291" t="s">
        <v>73</v>
      </c>
      <c r="E4291" t="s">
        <v>186</v>
      </c>
      <c r="F4291" t="s">
        <v>26</v>
      </c>
      <c r="G4291">
        <v>2</v>
      </c>
      <c r="H4291">
        <v>0</v>
      </c>
      <c r="I4291" s="2">
        <v>256610</v>
      </c>
      <c r="J4291" t="str">
        <f>_xlfn.XLOOKUP(tblOrders[[#This Row],[CustomerID]], tblCustomers[CustomerID], tblCustomers[CustomerName])</f>
        <v>Customer 250</v>
      </c>
      <c r="K4291" t="str">
        <f>_xlfn.XLOOKUP(tblOrders[[#This Row],[CustomerID]], tblCustomers[CustomerID], tblCustomers[Segment])</f>
        <v>SME</v>
      </c>
      <c r="L4291" t="str">
        <f>_xlfn.XLOOKUP(tblOrders[[#This Row],[ProductID]], tblProducts[ProductID], tblProducts[Category])</f>
        <v>Office</v>
      </c>
      <c r="M4291">
        <f>_xlfn.XLOOKUP(tblOrders[[#This Row],[ProductID]], tblProducts[ProductID], tblProducts[CostPrice])</f>
        <v>28523</v>
      </c>
      <c r="N4291">
        <f>tblOrders[[#This Row],[Sales]]-(tblOrders[[#This Row],[CostPrice]]*tblOrders[[#This Row],[Quantity]])</f>
        <v>199564</v>
      </c>
      <c r="O4291" t="str">
        <f>TEXT(tblOrders[[#This Row],[Date]],"mmm-yyyy")</f>
        <v>Mar-2025</v>
      </c>
      <c r="P4291" t="str">
        <f>_xlfn.XLOOKUP(tblOrders[[#This Row],[OrderID]], tblReturns[OrderID], tblReturns[Returned])</f>
        <v>Yes</v>
      </c>
      <c r="Q4291" t="str">
        <f>_xlfn.XLOOKUP(tblOrders[[#This Row],[OrderID]], tblShipping[OrderID], tblShipping[ShipMode])</f>
        <v>Standard</v>
      </c>
      <c r="R4291" t="str">
        <f>IFERROR(_xlfn.XLOOKUP(A4290, tblCustomers[CustomerID], tblCustomers[CustomerName]), "Not Found")</f>
        <v>Not Found</v>
      </c>
      <c r="S4291" t="str">
        <f>IF(tblOrders[[#This Row],[Sales]]&gt;1000000,"High Value","Standard")</f>
        <v>Standard</v>
      </c>
      <c r="T4291" t="str">
        <f>_xlfn.XLOOKUP(tblOrders[[#This Row],[ProductID]], tblProducts[ProductID], tblProducts[ProductName])</f>
        <v>Product 30</v>
      </c>
      <c r="U4291">
        <f>_xlfn.XLOOKUP(tblOrders[[#This Row],[SalesRepID]], tblSalesreps[RepID], tblSalesreps[Target])</f>
        <v>15141830</v>
      </c>
    </row>
    <row r="4292" spans="1:21">
      <c r="A4292" t="s">
        <v>5089</v>
      </c>
      <c r="B4292" s="7" t="s">
        <v>536</v>
      </c>
      <c r="C4292" t="s">
        <v>490</v>
      </c>
      <c r="D4292" t="s">
        <v>400</v>
      </c>
      <c r="E4292" t="s">
        <v>35</v>
      </c>
      <c r="F4292" t="s">
        <v>14</v>
      </c>
      <c r="G4292">
        <v>10</v>
      </c>
      <c r="H4292">
        <v>0</v>
      </c>
      <c r="I4292" s="2">
        <v>208080</v>
      </c>
      <c r="J4292" t="str">
        <f>_xlfn.XLOOKUP(tblOrders[[#This Row],[CustomerID]], tblCustomers[CustomerID], tblCustomers[CustomerName])</f>
        <v>Customer 231</v>
      </c>
      <c r="K4292" t="str">
        <f>_xlfn.XLOOKUP(tblOrders[[#This Row],[CustomerID]], tblCustomers[CustomerID], tblCustomers[Segment])</f>
        <v>SME</v>
      </c>
      <c r="L4292" t="str">
        <f>_xlfn.XLOOKUP(tblOrders[[#This Row],[ProductID]], tblProducts[ProductID], tblProducts[Category])</f>
        <v>Electronics</v>
      </c>
      <c r="M4292">
        <f>_xlfn.XLOOKUP(tblOrders[[#This Row],[ProductID]], tblProducts[ProductID], tblProducts[CostPrice])</f>
        <v>36044</v>
      </c>
      <c r="N4292">
        <f>tblOrders[[#This Row],[Sales]]-(tblOrders[[#This Row],[CostPrice]]*tblOrders[[#This Row],[Quantity]])</f>
        <v>-152360</v>
      </c>
      <c r="O4292" t="str">
        <f>TEXT(tblOrders[[#This Row],[Date]],"mmm-yyyy")</f>
        <v>Apr-2025</v>
      </c>
      <c r="P4292" t="str">
        <f>_xlfn.XLOOKUP(tblOrders[[#This Row],[OrderID]], tblReturns[OrderID], tblReturns[Returned])</f>
        <v>No</v>
      </c>
      <c r="Q4292" t="str">
        <f>_xlfn.XLOOKUP(tblOrders[[#This Row],[OrderID]], tblShipping[OrderID], tblShipping[ShipMode])</f>
        <v>Pickup</v>
      </c>
      <c r="R4292" t="str">
        <f>IFERROR(_xlfn.XLOOKUP(A4291, tblCustomers[CustomerID], tblCustomers[CustomerName]), "Not Found")</f>
        <v>Not Found</v>
      </c>
      <c r="S4292" t="str">
        <f>IF(tblOrders[[#This Row],[Sales]]&gt;1000000,"High Value","Standard")</f>
        <v>Standard</v>
      </c>
      <c r="T4292" t="str">
        <f>_xlfn.XLOOKUP(tblOrders[[#This Row],[ProductID]], tblProducts[ProductID], tblProducts[ProductName])</f>
        <v>Product 29</v>
      </c>
      <c r="U4292">
        <f>_xlfn.XLOOKUP(tblOrders[[#This Row],[SalesRepID]], tblSalesreps[RepID], tblSalesreps[Target])</f>
        <v>19619177</v>
      </c>
    </row>
    <row r="4293" spans="1:21">
      <c r="A4293" t="s">
        <v>5090</v>
      </c>
      <c r="B4293" s="7" t="s">
        <v>207</v>
      </c>
      <c r="C4293" t="s">
        <v>222</v>
      </c>
      <c r="D4293" t="s">
        <v>130</v>
      </c>
      <c r="E4293" t="s">
        <v>69</v>
      </c>
      <c r="F4293" t="s">
        <v>20</v>
      </c>
      <c r="G4293">
        <v>10</v>
      </c>
      <c r="H4293">
        <v>0.1</v>
      </c>
      <c r="I4293" s="2">
        <v>743760</v>
      </c>
      <c r="J4293" t="str">
        <f>_xlfn.XLOOKUP(tblOrders[[#This Row],[CustomerID]], tblCustomers[CustomerID], tblCustomers[CustomerName])</f>
        <v>Customer 86</v>
      </c>
      <c r="K4293" t="str">
        <f>_xlfn.XLOOKUP(tblOrders[[#This Row],[CustomerID]], tblCustomers[CustomerID], tblCustomers[Segment])</f>
        <v>SME</v>
      </c>
      <c r="L4293" t="str">
        <f>_xlfn.XLOOKUP(tblOrders[[#This Row],[ProductID]], tblProducts[ProductID], tblProducts[Category])</f>
        <v>Home</v>
      </c>
      <c r="M4293">
        <f>_xlfn.XLOOKUP(tblOrders[[#This Row],[ProductID]], tblProducts[ProductID], tblProducts[CostPrice])</f>
        <v>4229</v>
      </c>
      <c r="N4293">
        <f>tblOrders[[#This Row],[Sales]]-(tblOrders[[#This Row],[CostPrice]]*tblOrders[[#This Row],[Quantity]])</f>
        <v>701470</v>
      </c>
      <c r="O4293" t="str">
        <f>TEXT(tblOrders[[#This Row],[Date]],"mmm-yyyy")</f>
        <v>Dec-2025</v>
      </c>
      <c r="P4293" t="str">
        <f>_xlfn.XLOOKUP(tblOrders[[#This Row],[OrderID]], tblReturns[OrderID], tblReturns[Returned])</f>
        <v>No</v>
      </c>
      <c r="Q4293" t="str">
        <f>_xlfn.XLOOKUP(tblOrders[[#This Row],[OrderID]], tblShipping[OrderID], tblShipping[ShipMode])</f>
        <v>Express</v>
      </c>
      <c r="R4293" t="str">
        <f>IFERROR(_xlfn.XLOOKUP(A4292, tblCustomers[CustomerID], tblCustomers[CustomerName]), "Not Found")</f>
        <v>Not Found</v>
      </c>
      <c r="S4293" t="str">
        <f>IF(tblOrders[[#This Row],[Sales]]&gt;1000000,"High Value","Standard")</f>
        <v>Standard</v>
      </c>
      <c r="T4293" t="str">
        <f>_xlfn.XLOOKUP(tblOrders[[#This Row],[ProductID]], tblProducts[ProductID], tblProducts[ProductName])</f>
        <v>Product 92</v>
      </c>
      <c r="U4293">
        <f>_xlfn.XLOOKUP(tblOrders[[#This Row],[SalesRepID]], tblSalesreps[RepID], tblSalesreps[Target])</f>
        <v>19473459</v>
      </c>
    </row>
    <row r="4294" spans="1:21">
      <c r="A4294" t="s">
        <v>5091</v>
      </c>
      <c r="B4294" s="7" t="s">
        <v>230</v>
      </c>
      <c r="C4294" t="s">
        <v>759</v>
      </c>
      <c r="D4294" t="s">
        <v>387</v>
      </c>
      <c r="E4294" t="s">
        <v>119</v>
      </c>
      <c r="F4294" t="s">
        <v>26</v>
      </c>
      <c r="G4294">
        <v>10</v>
      </c>
      <c r="H4294">
        <v>0.05</v>
      </c>
      <c r="I4294" s="2">
        <v>100624</v>
      </c>
      <c r="J4294" t="str">
        <f>_xlfn.XLOOKUP(tblOrders[[#This Row],[CustomerID]], tblCustomers[CustomerID], tblCustomers[CustomerName])</f>
        <v>Customer 74</v>
      </c>
      <c r="K4294" t="str">
        <f>_xlfn.XLOOKUP(tblOrders[[#This Row],[CustomerID]], tblCustomers[CustomerID], tblCustomers[Segment])</f>
        <v>Corporate</v>
      </c>
      <c r="L4294" t="str">
        <f>_xlfn.XLOOKUP(tblOrders[[#This Row],[ProductID]], tblProducts[ProductID], tblProducts[Category])</f>
        <v>Furniture</v>
      </c>
      <c r="M4294">
        <f>_xlfn.XLOOKUP(tblOrders[[#This Row],[ProductID]], tblProducts[ProductID], tblProducts[CostPrice])</f>
        <v>37464</v>
      </c>
      <c r="N4294">
        <f>tblOrders[[#This Row],[Sales]]-(tblOrders[[#This Row],[CostPrice]]*tblOrders[[#This Row],[Quantity]])</f>
        <v>-274016</v>
      </c>
      <c r="O4294" t="str">
        <f>TEXT(tblOrders[[#This Row],[Date]],"mmm-yyyy")</f>
        <v>Aug-2025</v>
      </c>
      <c r="P4294" t="str">
        <f>_xlfn.XLOOKUP(tblOrders[[#This Row],[OrderID]], tblReturns[OrderID], tblReturns[Returned])</f>
        <v>No</v>
      </c>
      <c r="Q4294" t="str">
        <f>_xlfn.XLOOKUP(tblOrders[[#This Row],[OrderID]], tblShipping[OrderID], tblShipping[ShipMode])</f>
        <v>Express</v>
      </c>
      <c r="R4294" t="str">
        <f>IFERROR(_xlfn.XLOOKUP(A4293, tblCustomers[CustomerID], tblCustomers[CustomerName]), "Not Found")</f>
        <v>Not Found</v>
      </c>
      <c r="S4294" t="str">
        <f>IF(tblOrders[[#This Row],[Sales]]&gt;1000000,"High Value","Standard")</f>
        <v>Standard</v>
      </c>
      <c r="T4294" t="str">
        <f>_xlfn.XLOOKUP(tblOrders[[#This Row],[ProductID]], tblProducts[ProductID], tblProducts[ProductName])</f>
        <v>Product 63</v>
      </c>
      <c r="U4294">
        <f>_xlfn.XLOOKUP(tblOrders[[#This Row],[SalesRepID]], tblSalesreps[RepID], tblSalesreps[Target])</f>
        <v>5886694</v>
      </c>
    </row>
    <row r="4295" spans="1:21">
      <c r="A4295" t="s">
        <v>5092</v>
      </c>
      <c r="B4295" s="7" t="s">
        <v>1219</v>
      </c>
      <c r="C4295" t="s">
        <v>600</v>
      </c>
      <c r="D4295" t="s">
        <v>369</v>
      </c>
      <c r="E4295" t="s">
        <v>105</v>
      </c>
      <c r="F4295" t="s">
        <v>26</v>
      </c>
      <c r="G4295">
        <v>5</v>
      </c>
      <c r="H4295">
        <v>0.05</v>
      </c>
      <c r="I4295" s="2">
        <v>54302</v>
      </c>
      <c r="J4295" t="str">
        <f>_xlfn.XLOOKUP(tblOrders[[#This Row],[CustomerID]], tblCustomers[CustomerID], tblCustomers[CustomerName])</f>
        <v>Customer 105</v>
      </c>
      <c r="K4295" t="str">
        <f>_xlfn.XLOOKUP(tblOrders[[#This Row],[CustomerID]], tblCustomers[CustomerID], tblCustomers[Segment])</f>
        <v>Consumer</v>
      </c>
      <c r="L4295" t="str">
        <f>_xlfn.XLOOKUP(tblOrders[[#This Row],[ProductID]], tblProducts[ProductID], tblProducts[Category])</f>
        <v>Office</v>
      </c>
      <c r="M4295">
        <f>_xlfn.XLOOKUP(tblOrders[[#This Row],[ProductID]], tblProducts[ProductID], tblProducts[CostPrice])</f>
        <v>12456</v>
      </c>
      <c r="N4295">
        <f>tblOrders[[#This Row],[Sales]]-(tblOrders[[#This Row],[CostPrice]]*tblOrders[[#This Row],[Quantity]])</f>
        <v>-7978</v>
      </c>
      <c r="O4295" t="str">
        <f>TEXT(tblOrders[[#This Row],[Date]],"mmm-yyyy")</f>
        <v>Aug-2025</v>
      </c>
      <c r="P4295" t="str">
        <f>_xlfn.XLOOKUP(tblOrders[[#This Row],[OrderID]], tblReturns[OrderID], tblReturns[Returned])</f>
        <v>Yes</v>
      </c>
      <c r="Q4295" t="str">
        <f>_xlfn.XLOOKUP(tblOrders[[#This Row],[OrderID]], tblShipping[OrderID], tblShipping[ShipMode])</f>
        <v>Pickup</v>
      </c>
      <c r="R4295" t="str">
        <f>IFERROR(_xlfn.XLOOKUP(A4294, tblCustomers[CustomerID], tblCustomers[CustomerName]), "Not Found")</f>
        <v>Not Found</v>
      </c>
      <c r="S4295" t="str">
        <f>IF(tblOrders[[#This Row],[Sales]]&gt;1000000,"High Value","Standard")</f>
        <v>Standard</v>
      </c>
      <c r="T4295" t="str">
        <f>_xlfn.XLOOKUP(tblOrders[[#This Row],[ProductID]], tblProducts[ProductID], tblProducts[ProductName])</f>
        <v>Product 42</v>
      </c>
      <c r="U4295">
        <f>_xlfn.XLOOKUP(tblOrders[[#This Row],[SalesRepID]], tblSalesreps[RepID], tblSalesreps[Target])</f>
        <v>8698154</v>
      </c>
    </row>
    <row r="4296" spans="1:21">
      <c r="A4296" t="s">
        <v>5093</v>
      </c>
      <c r="B4296" s="7" t="s">
        <v>296</v>
      </c>
      <c r="C4296" t="s">
        <v>358</v>
      </c>
      <c r="D4296" t="s">
        <v>164</v>
      </c>
      <c r="E4296" t="s">
        <v>45</v>
      </c>
      <c r="F4296" t="s">
        <v>88</v>
      </c>
      <c r="G4296">
        <v>1</v>
      </c>
      <c r="H4296">
        <v>0.1</v>
      </c>
      <c r="I4296" s="2">
        <v>127233</v>
      </c>
      <c r="J4296" t="str">
        <f>_xlfn.XLOOKUP(tblOrders[[#This Row],[CustomerID]], tblCustomers[CustomerID], tblCustomers[CustomerName])</f>
        <v>Customer 285</v>
      </c>
      <c r="K4296" t="str">
        <f>_xlfn.XLOOKUP(tblOrders[[#This Row],[CustomerID]], tblCustomers[CustomerID], tblCustomers[Segment])</f>
        <v>Corporate</v>
      </c>
      <c r="L4296" t="str">
        <f>_xlfn.XLOOKUP(tblOrders[[#This Row],[ProductID]], tblProducts[ProductID], tblProducts[Category])</f>
        <v>Electronics</v>
      </c>
      <c r="M4296">
        <f>_xlfn.XLOOKUP(tblOrders[[#This Row],[ProductID]], tblProducts[ProductID], tblProducts[CostPrice])</f>
        <v>44535</v>
      </c>
      <c r="N4296">
        <f>tblOrders[[#This Row],[Sales]]-(tblOrders[[#This Row],[CostPrice]]*tblOrders[[#This Row],[Quantity]])</f>
        <v>82698</v>
      </c>
      <c r="O4296" t="str">
        <f>TEXT(tblOrders[[#This Row],[Date]],"mmm-yyyy")</f>
        <v>Nov-2025</v>
      </c>
      <c r="P4296" t="str">
        <f>_xlfn.XLOOKUP(tblOrders[[#This Row],[OrderID]], tblReturns[OrderID], tblReturns[Returned])</f>
        <v>No</v>
      </c>
      <c r="Q4296" t="str">
        <f>_xlfn.XLOOKUP(tblOrders[[#This Row],[OrderID]], tblShipping[OrderID], tblShipping[ShipMode])</f>
        <v>Express</v>
      </c>
      <c r="R4296" t="str">
        <f>IFERROR(_xlfn.XLOOKUP(A4295, tblCustomers[CustomerID], tblCustomers[CustomerName]), "Not Found")</f>
        <v>Not Found</v>
      </c>
      <c r="S4296" t="str">
        <f>IF(tblOrders[[#This Row],[Sales]]&gt;1000000,"High Value","Standard")</f>
        <v>Standard</v>
      </c>
      <c r="T4296" t="str">
        <f>_xlfn.XLOOKUP(tblOrders[[#This Row],[ProductID]], tblProducts[ProductID], tblProducts[ProductName])</f>
        <v>Product 71</v>
      </c>
      <c r="U4296">
        <f>_xlfn.XLOOKUP(tblOrders[[#This Row],[SalesRepID]], tblSalesreps[RepID], tblSalesreps[Target])</f>
        <v>11319839</v>
      </c>
    </row>
    <row r="4297" spans="1:21">
      <c r="A4297" t="s">
        <v>5094</v>
      </c>
      <c r="B4297" s="7" t="s">
        <v>777</v>
      </c>
      <c r="C4297" t="s">
        <v>82</v>
      </c>
      <c r="D4297" t="s">
        <v>248</v>
      </c>
      <c r="E4297" t="s">
        <v>105</v>
      </c>
      <c r="F4297" t="s">
        <v>51</v>
      </c>
      <c r="G4297">
        <v>4</v>
      </c>
      <c r="H4297">
        <v>0.1</v>
      </c>
      <c r="I4297" s="2">
        <v>141624</v>
      </c>
      <c r="J4297" t="str">
        <f>_xlfn.XLOOKUP(tblOrders[[#This Row],[CustomerID]], tblCustomers[CustomerID], tblCustomers[CustomerName])</f>
        <v>Customer 260</v>
      </c>
      <c r="K4297" t="str">
        <f>_xlfn.XLOOKUP(tblOrders[[#This Row],[CustomerID]], tblCustomers[CustomerID], tblCustomers[Segment])</f>
        <v>SME</v>
      </c>
      <c r="L4297" t="str">
        <f>_xlfn.XLOOKUP(tblOrders[[#This Row],[ProductID]], tblProducts[ProductID], tblProducts[Category])</f>
        <v>Furniture</v>
      </c>
      <c r="M4297">
        <f>_xlfn.XLOOKUP(tblOrders[[#This Row],[ProductID]], tblProducts[ProductID], tblProducts[CostPrice])</f>
        <v>31758</v>
      </c>
      <c r="N4297">
        <f>tblOrders[[#This Row],[Sales]]-(tblOrders[[#This Row],[CostPrice]]*tblOrders[[#This Row],[Quantity]])</f>
        <v>14592</v>
      </c>
      <c r="O4297" t="str">
        <f>TEXT(tblOrders[[#This Row],[Date]],"mmm-yyyy")</f>
        <v>Jul-2025</v>
      </c>
      <c r="P4297" t="str">
        <f>_xlfn.XLOOKUP(tblOrders[[#This Row],[OrderID]], tblReturns[OrderID], tblReturns[Returned])</f>
        <v>No</v>
      </c>
      <c r="Q4297" t="str">
        <f>_xlfn.XLOOKUP(tblOrders[[#This Row],[OrderID]], tblShipping[OrderID], tblShipping[ShipMode])</f>
        <v>Pickup</v>
      </c>
      <c r="R4297" t="str">
        <f>IFERROR(_xlfn.XLOOKUP(A4296, tblCustomers[CustomerID], tblCustomers[CustomerName]), "Not Found")</f>
        <v>Not Found</v>
      </c>
      <c r="S4297" t="str">
        <f>IF(tblOrders[[#This Row],[Sales]]&gt;1000000,"High Value","Standard")</f>
        <v>Standard</v>
      </c>
      <c r="T4297" t="str">
        <f>_xlfn.XLOOKUP(tblOrders[[#This Row],[ProductID]], tblProducts[ProductID], tblProducts[ProductName])</f>
        <v>Product 35</v>
      </c>
      <c r="U4297">
        <f>_xlfn.XLOOKUP(tblOrders[[#This Row],[SalesRepID]], tblSalesreps[RepID], tblSalesreps[Target])</f>
        <v>8698154</v>
      </c>
    </row>
    <row r="4298" spans="1:21">
      <c r="A4298" t="s">
        <v>5095</v>
      </c>
      <c r="B4298" s="7" t="s">
        <v>132</v>
      </c>
      <c r="C4298" t="s">
        <v>251</v>
      </c>
      <c r="D4298" t="s">
        <v>182</v>
      </c>
      <c r="E4298" t="s">
        <v>197</v>
      </c>
      <c r="F4298" t="s">
        <v>51</v>
      </c>
      <c r="G4298">
        <v>1</v>
      </c>
      <c r="H4298">
        <v>0</v>
      </c>
      <c r="I4298" s="2">
        <v>13713</v>
      </c>
      <c r="J4298" t="str">
        <f>_xlfn.XLOOKUP(tblOrders[[#This Row],[CustomerID]], tblCustomers[CustomerID], tblCustomers[CustomerName])</f>
        <v>Customer 175</v>
      </c>
      <c r="K4298" t="str">
        <f>_xlfn.XLOOKUP(tblOrders[[#This Row],[CustomerID]], tblCustomers[CustomerID], tblCustomers[Segment])</f>
        <v>Consumer</v>
      </c>
      <c r="L4298" t="str">
        <f>_xlfn.XLOOKUP(tblOrders[[#This Row],[ProductID]], tblProducts[ProductID], tblProducts[Category])</f>
        <v>Furniture</v>
      </c>
      <c r="M4298">
        <f>_xlfn.XLOOKUP(tblOrders[[#This Row],[ProductID]], tblProducts[ProductID], tblProducts[CostPrice])</f>
        <v>76428</v>
      </c>
      <c r="N4298">
        <f>tblOrders[[#This Row],[Sales]]-(tblOrders[[#This Row],[CostPrice]]*tblOrders[[#This Row],[Quantity]])</f>
        <v>-62715</v>
      </c>
      <c r="O4298" t="str">
        <f>TEXT(tblOrders[[#This Row],[Date]],"mmm-yyyy")</f>
        <v>Jan-2025</v>
      </c>
      <c r="P4298" t="str">
        <f>_xlfn.XLOOKUP(tblOrders[[#This Row],[OrderID]], tblReturns[OrderID], tblReturns[Returned])</f>
        <v>Yes</v>
      </c>
      <c r="Q4298" t="str">
        <f>_xlfn.XLOOKUP(tblOrders[[#This Row],[OrderID]], tblShipping[OrderID], tblShipping[ShipMode])</f>
        <v>Pickup</v>
      </c>
      <c r="R4298" t="str">
        <f>IFERROR(_xlfn.XLOOKUP(A4297, tblCustomers[CustomerID], tblCustomers[CustomerName]), "Not Found")</f>
        <v>Not Found</v>
      </c>
      <c r="S4298" t="str">
        <f>IF(tblOrders[[#This Row],[Sales]]&gt;1000000,"High Value","Standard")</f>
        <v>Standard</v>
      </c>
      <c r="T4298" t="str">
        <f>_xlfn.XLOOKUP(tblOrders[[#This Row],[ProductID]], tblProducts[ProductID], tblProducts[ProductName])</f>
        <v>Product 11</v>
      </c>
      <c r="U4298">
        <f>_xlfn.XLOOKUP(tblOrders[[#This Row],[SalesRepID]], tblSalesreps[RepID], tblSalesreps[Target])</f>
        <v>19562258</v>
      </c>
    </row>
    <row r="4299" spans="1:21">
      <c r="A4299" t="s">
        <v>5096</v>
      </c>
      <c r="B4299" s="7" t="s">
        <v>483</v>
      </c>
      <c r="C4299" t="s">
        <v>247</v>
      </c>
      <c r="D4299" t="s">
        <v>49</v>
      </c>
      <c r="E4299" t="s">
        <v>25</v>
      </c>
      <c r="F4299" t="s">
        <v>20</v>
      </c>
      <c r="G4299">
        <v>2</v>
      </c>
      <c r="H4299">
        <v>0.2</v>
      </c>
      <c r="I4299" s="2">
        <v>116363.2</v>
      </c>
      <c r="J4299" t="str">
        <f>_xlfn.XLOOKUP(tblOrders[[#This Row],[CustomerID]], tblCustomers[CustomerID], tblCustomers[CustomerName])</f>
        <v>Customer 102</v>
      </c>
      <c r="K4299" t="str">
        <f>_xlfn.XLOOKUP(tblOrders[[#This Row],[CustomerID]], tblCustomers[CustomerID], tblCustomers[Segment])</f>
        <v>Consumer</v>
      </c>
      <c r="L4299" t="str">
        <f>_xlfn.XLOOKUP(tblOrders[[#This Row],[ProductID]], tblProducts[ProductID], tblProducts[Category])</f>
        <v>Home</v>
      </c>
      <c r="M4299">
        <f>_xlfn.XLOOKUP(tblOrders[[#This Row],[ProductID]], tblProducts[ProductID], tblProducts[CostPrice])</f>
        <v>71372</v>
      </c>
      <c r="N4299">
        <f>tblOrders[[#This Row],[Sales]]-(tblOrders[[#This Row],[CostPrice]]*tblOrders[[#This Row],[Quantity]])</f>
        <v>-26380.800000000003</v>
      </c>
      <c r="O4299" t="str">
        <f>TEXT(tblOrders[[#This Row],[Date]],"mmm-yyyy")</f>
        <v>May-2025</v>
      </c>
      <c r="P4299" t="str">
        <f>_xlfn.XLOOKUP(tblOrders[[#This Row],[OrderID]], tblReturns[OrderID], tblReturns[Returned])</f>
        <v>No</v>
      </c>
      <c r="Q4299" t="str">
        <f>_xlfn.XLOOKUP(tblOrders[[#This Row],[OrderID]], tblShipping[OrderID], tblShipping[ShipMode])</f>
        <v>Express</v>
      </c>
      <c r="R4299" t="str">
        <f>IFERROR(_xlfn.XLOOKUP(A4298, tblCustomers[CustomerID], tblCustomers[CustomerName]), "Not Found")</f>
        <v>Not Found</v>
      </c>
      <c r="S4299" t="str">
        <f>IF(tblOrders[[#This Row],[Sales]]&gt;1000000,"High Value","Standard")</f>
        <v>Standard</v>
      </c>
      <c r="T4299" t="str">
        <f>_xlfn.XLOOKUP(tblOrders[[#This Row],[ProductID]], tblProducts[ProductID], tblProducts[ProductName])</f>
        <v>Product 51</v>
      </c>
      <c r="U4299">
        <f>_xlfn.XLOOKUP(tblOrders[[#This Row],[SalesRepID]], tblSalesreps[RepID], tblSalesreps[Target])</f>
        <v>7094914</v>
      </c>
    </row>
    <row r="4300" spans="1:21">
      <c r="A4300" t="s">
        <v>5097</v>
      </c>
      <c r="B4300" s="7" t="s">
        <v>637</v>
      </c>
      <c r="C4300" t="s">
        <v>1444</v>
      </c>
      <c r="D4300" t="s">
        <v>362</v>
      </c>
      <c r="E4300" t="s">
        <v>13</v>
      </c>
      <c r="F4300" t="s">
        <v>51</v>
      </c>
      <c r="G4300">
        <v>9</v>
      </c>
      <c r="H4300">
        <v>0.1</v>
      </c>
      <c r="I4300" s="2">
        <v>914214.6</v>
      </c>
      <c r="J4300" t="str">
        <f>_xlfn.XLOOKUP(tblOrders[[#This Row],[CustomerID]], tblCustomers[CustomerID], tblCustomers[CustomerName])</f>
        <v>Customer 6</v>
      </c>
      <c r="K4300" t="str">
        <f>_xlfn.XLOOKUP(tblOrders[[#This Row],[CustomerID]], tblCustomers[CustomerID], tblCustomers[Segment])</f>
        <v>Corporate</v>
      </c>
      <c r="L4300" t="str">
        <f>_xlfn.XLOOKUP(tblOrders[[#This Row],[ProductID]], tblProducts[ProductID], tblProducts[Category])</f>
        <v>Home</v>
      </c>
      <c r="M4300">
        <f>_xlfn.XLOOKUP(tblOrders[[#This Row],[ProductID]], tblProducts[ProductID], tblProducts[CostPrice])</f>
        <v>41409</v>
      </c>
      <c r="N4300">
        <f>tblOrders[[#This Row],[Sales]]-(tblOrders[[#This Row],[CostPrice]]*tblOrders[[#This Row],[Quantity]])</f>
        <v>541533.6</v>
      </c>
      <c r="O4300" t="str">
        <f>TEXT(tblOrders[[#This Row],[Date]],"mmm-yyyy")</f>
        <v>Sep-2025</v>
      </c>
      <c r="P4300" t="str">
        <f>_xlfn.XLOOKUP(tblOrders[[#This Row],[OrderID]], tblReturns[OrderID], tblReturns[Returned])</f>
        <v>Yes</v>
      </c>
      <c r="Q4300" t="str">
        <f>_xlfn.XLOOKUP(tblOrders[[#This Row],[OrderID]], tblShipping[OrderID], tblShipping[ShipMode])</f>
        <v>Standard</v>
      </c>
      <c r="R4300" t="str">
        <f>IFERROR(_xlfn.XLOOKUP(A4299, tblCustomers[CustomerID], tblCustomers[CustomerName]), "Not Found")</f>
        <v>Not Found</v>
      </c>
      <c r="S4300" t="str">
        <f>IF(tblOrders[[#This Row],[Sales]]&gt;1000000,"High Value","Standard")</f>
        <v>Standard</v>
      </c>
      <c r="T4300" t="str">
        <f>_xlfn.XLOOKUP(tblOrders[[#This Row],[ProductID]], tblProducts[ProductID], tblProducts[ProductName])</f>
        <v>Product 25</v>
      </c>
      <c r="U4300">
        <f>_xlfn.XLOOKUP(tblOrders[[#This Row],[SalesRepID]], tblSalesreps[RepID], tblSalesreps[Target])</f>
        <v>11852878</v>
      </c>
    </row>
    <row r="4301" spans="1:21">
      <c r="A4301" t="s">
        <v>5098</v>
      </c>
      <c r="B4301" s="7" t="s">
        <v>718</v>
      </c>
      <c r="C4301" t="s">
        <v>384</v>
      </c>
      <c r="D4301" t="s">
        <v>248</v>
      </c>
      <c r="E4301" t="s">
        <v>40</v>
      </c>
      <c r="F4301" t="s">
        <v>20</v>
      </c>
      <c r="G4301">
        <v>8</v>
      </c>
      <c r="H4301">
        <v>0.2</v>
      </c>
      <c r="I4301" s="2">
        <v>308403.20000000001</v>
      </c>
      <c r="J4301" t="str">
        <f>_xlfn.XLOOKUP(tblOrders[[#This Row],[CustomerID]], tblCustomers[CustomerID], tblCustomers[CustomerName])</f>
        <v>Customer 234</v>
      </c>
      <c r="K4301" t="str">
        <f>_xlfn.XLOOKUP(tblOrders[[#This Row],[CustomerID]], tblCustomers[CustomerID], tblCustomers[Segment])</f>
        <v>Corporate</v>
      </c>
      <c r="L4301" t="str">
        <f>_xlfn.XLOOKUP(tblOrders[[#This Row],[ProductID]], tblProducts[ProductID], tblProducts[Category])</f>
        <v>Furniture</v>
      </c>
      <c r="M4301">
        <f>_xlfn.XLOOKUP(tblOrders[[#This Row],[ProductID]], tblProducts[ProductID], tblProducts[CostPrice])</f>
        <v>31758</v>
      </c>
      <c r="N4301">
        <f>tblOrders[[#This Row],[Sales]]-(tblOrders[[#This Row],[CostPrice]]*tblOrders[[#This Row],[Quantity]])</f>
        <v>54339.200000000012</v>
      </c>
      <c r="O4301" t="str">
        <f>TEXT(tblOrders[[#This Row],[Date]],"mmm-yyyy")</f>
        <v>May-2025</v>
      </c>
      <c r="P4301" t="str">
        <f>_xlfn.XLOOKUP(tblOrders[[#This Row],[OrderID]], tblReturns[OrderID], tblReturns[Returned])</f>
        <v>No</v>
      </c>
      <c r="Q4301" t="str">
        <f>_xlfn.XLOOKUP(tblOrders[[#This Row],[OrderID]], tblShipping[OrderID], tblShipping[ShipMode])</f>
        <v>Express</v>
      </c>
      <c r="R4301" t="str">
        <f>IFERROR(_xlfn.XLOOKUP(A4300, tblCustomers[CustomerID], tblCustomers[CustomerName]), "Not Found")</f>
        <v>Not Found</v>
      </c>
      <c r="S4301" t="str">
        <f>IF(tblOrders[[#This Row],[Sales]]&gt;1000000,"High Value","Standard")</f>
        <v>Standard</v>
      </c>
      <c r="T4301" t="str">
        <f>_xlfn.XLOOKUP(tblOrders[[#This Row],[ProductID]], tblProducts[ProductID], tblProducts[ProductName])</f>
        <v>Product 35</v>
      </c>
      <c r="U4301">
        <f>_xlfn.XLOOKUP(tblOrders[[#This Row],[SalesRepID]], tblSalesreps[RepID], tblSalesreps[Target])</f>
        <v>6291486</v>
      </c>
    </row>
    <row r="4302" spans="1:21">
      <c r="A4302" t="s">
        <v>5099</v>
      </c>
      <c r="B4302" s="7" t="s">
        <v>1113</v>
      </c>
      <c r="C4302" t="s">
        <v>243</v>
      </c>
      <c r="D4302" t="s">
        <v>190</v>
      </c>
      <c r="E4302" t="s">
        <v>25</v>
      </c>
      <c r="F4302" t="s">
        <v>51</v>
      </c>
      <c r="G4302">
        <v>8</v>
      </c>
      <c r="H4302">
        <v>0.2</v>
      </c>
      <c r="I4302" s="2">
        <v>192217.60000000001</v>
      </c>
      <c r="J4302" t="str">
        <f>_xlfn.XLOOKUP(tblOrders[[#This Row],[CustomerID]], tblCustomers[CustomerID], tblCustomers[CustomerName])</f>
        <v>Customer 128</v>
      </c>
      <c r="K4302" t="str">
        <f>_xlfn.XLOOKUP(tblOrders[[#This Row],[CustomerID]], tblCustomers[CustomerID], tblCustomers[Segment])</f>
        <v>Consumer</v>
      </c>
      <c r="L4302" t="str">
        <f>_xlfn.XLOOKUP(tblOrders[[#This Row],[ProductID]], tblProducts[ProductID], tblProducts[Category])</f>
        <v>Furniture</v>
      </c>
      <c r="M4302">
        <f>_xlfn.XLOOKUP(tblOrders[[#This Row],[ProductID]], tblProducts[ProductID], tblProducts[CostPrice])</f>
        <v>47272</v>
      </c>
      <c r="N4302">
        <f>tblOrders[[#This Row],[Sales]]-(tblOrders[[#This Row],[CostPrice]]*tblOrders[[#This Row],[Quantity]])</f>
        <v>-185958.39999999999</v>
      </c>
      <c r="O4302" t="str">
        <f>TEXT(tblOrders[[#This Row],[Date]],"mmm-yyyy")</f>
        <v>Mar-2025</v>
      </c>
      <c r="P4302" t="str">
        <f>_xlfn.XLOOKUP(tblOrders[[#This Row],[OrderID]], tblReturns[OrderID], tblReturns[Returned])</f>
        <v>No</v>
      </c>
      <c r="Q4302" t="str">
        <f>_xlfn.XLOOKUP(tblOrders[[#This Row],[OrderID]], tblShipping[OrderID], tblShipping[ShipMode])</f>
        <v>Express</v>
      </c>
      <c r="R4302" t="str">
        <f>IFERROR(_xlfn.XLOOKUP(A4301, tblCustomers[CustomerID], tblCustomers[CustomerName]), "Not Found")</f>
        <v>Not Found</v>
      </c>
      <c r="S4302" t="str">
        <f>IF(tblOrders[[#This Row],[Sales]]&gt;1000000,"High Value","Standard")</f>
        <v>Standard</v>
      </c>
      <c r="T4302" t="str">
        <f>_xlfn.XLOOKUP(tblOrders[[#This Row],[ProductID]], tblProducts[ProductID], tblProducts[ProductName])</f>
        <v>Product 33</v>
      </c>
      <c r="U4302">
        <f>_xlfn.XLOOKUP(tblOrders[[#This Row],[SalesRepID]], tblSalesreps[RepID], tblSalesreps[Target])</f>
        <v>7094914</v>
      </c>
    </row>
    <row r="4303" spans="1:21">
      <c r="A4303" t="s">
        <v>5100</v>
      </c>
      <c r="B4303" s="7" t="s">
        <v>486</v>
      </c>
      <c r="C4303" t="s">
        <v>91</v>
      </c>
      <c r="D4303" t="s">
        <v>111</v>
      </c>
      <c r="E4303" t="s">
        <v>205</v>
      </c>
      <c r="F4303" t="s">
        <v>51</v>
      </c>
      <c r="G4303">
        <v>8</v>
      </c>
      <c r="H4303">
        <v>0</v>
      </c>
      <c r="I4303" s="2">
        <v>884920</v>
      </c>
      <c r="J4303" t="str">
        <f>_xlfn.XLOOKUP(tblOrders[[#This Row],[CustomerID]], tblCustomers[CustomerID], tblCustomers[CustomerName])</f>
        <v>Customer 287</v>
      </c>
      <c r="K4303" t="str">
        <f>_xlfn.XLOOKUP(tblOrders[[#This Row],[CustomerID]], tblCustomers[CustomerID], tblCustomers[Segment])</f>
        <v>Corporate</v>
      </c>
      <c r="L4303" t="str">
        <f>_xlfn.XLOOKUP(tblOrders[[#This Row],[ProductID]], tblProducts[ProductID], tblProducts[Category])</f>
        <v>Furniture</v>
      </c>
      <c r="M4303">
        <f>_xlfn.XLOOKUP(tblOrders[[#This Row],[ProductID]], tblProducts[ProductID], tblProducts[CostPrice])</f>
        <v>34907</v>
      </c>
      <c r="N4303">
        <f>tblOrders[[#This Row],[Sales]]-(tblOrders[[#This Row],[CostPrice]]*tblOrders[[#This Row],[Quantity]])</f>
        <v>605664</v>
      </c>
      <c r="O4303" t="str">
        <f>TEXT(tblOrders[[#This Row],[Date]],"mmm-yyyy")</f>
        <v>Sep-2025</v>
      </c>
      <c r="P4303" t="str">
        <f>_xlfn.XLOOKUP(tblOrders[[#This Row],[OrderID]], tblReturns[OrderID], tblReturns[Returned])</f>
        <v>No</v>
      </c>
      <c r="Q4303" t="str">
        <f>_xlfn.XLOOKUP(tblOrders[[#This Row],[OrderID]], tblShipping[OrderID], tblShipping[ShipMode])</f>
        <v>Standard</v>
      </c>
      <c r="R4303" t="str">
        <f>IFERROR(_xlfn.XLOOKUP(A4302, tblCustomers[CustomerID], tblCustomers[CustomerName]), "Not Found")</f>
        <v>Not Found</v>
      </c>
      <c r="S4303" t="str">
        <f>IF(tblOrders[[#This Row],[Sales]]&gt;1000000,"High Value","Standard")</f>
        <v>Standard</v>
      </c>
      <c r="T4303" t="str">
        <f>_xlfn.XLOOKUP(tblOrders[[#This Row],[ProductID]], tblProducts[ProductID], tblProducts[ProductName])</f>
        <v>Product 68</v>
      </c>
      <c r="U4303">
        <f>_xlfn.XLOOKUP(tblOrders[[#This Row],[SalesRepID]], tblSalesreps[RepID], tblSalesreps[Target])</f>
        <v>16246424</v>
      </c>
    </row>
    <row r="4304" spans="1:21">
      <c r="A4304" t="s">
        <v>5101</v>
      </c>
      <c r="B4304" s="7" t="s">
        <v>631</v>
      </c>
      <c r="C4304" t="s">
        <v>412</v>
      </c>
      <c r="D4304" t="s">
        <v>145</v>
      </c>
      <c r="E4304" t="s">
        <v>197</v>
      </c>
      <c r="F4304" t="s">
        <v>20</v>
      </c>
      <c r="G4304">
        <v>1</v>
      </c>
      <c r="H4304">
        <v>0.15</v>
      </c>
      <c r="I4304" s="2">
        <v>117582.2</v>
      </c>
      <c r="J4304" t="str">
        <f>_xlfn.XLOOKUP(tblOrders[[#This Row],[CustomerID]], tblCustomers[CustomerID], tblCustomers[CustomerName])</f>
        <v>Customer 111</v>
      </c>
      <c r="K4304" t="str">
        <f>_xlfn.XLOOKUP(tblOrders[[#This Row],[CustomerID]], tblCustomers[CustomerID], tblCustomers[Segment])</f>
        <v>Corporate</v>
      </c>
      <c r="L4304" t="str">
        <f>_xlfn.XLOOKUP(tblOrders[[#This Row],[ProductID]], tblProducts[ProductID], tblProducts[Category])</f>
        <v>Furniture</v>
      </c>
      <c r="M4304">
        <f>_xlfn.XLOOKUP(tblOrders[[#This Row],[ProductID]], tblProducts[ProductID], tblProducts[CostPrice])</f>
        <v>55764</v>
      </c>
      <c r="N4304">
        <f>tblOrders[[#This Row],[Sales]]-(tblOrders[[#This Row],[CostPrice]]*tblOrders[[#This Row],[Quantity]])</f>
        <v>61818.2</v>
      </c>
      <c r="O4304" t="str">
        <f>TEXT(tblOrders[[#This Row],[Date]],"mmm-yyyy")</f>
        <v>Jan-2025</v>
      </c>
      <c r="P4304" t="str">
        <f>_xlfn.XLOOKUP(tblOrders[[#This Row],[OrderID]], tblReturns[OrderID], tblReturns[Returned])</f>
        <v>No</v>
      </c>
      <c r="Q4304" t="str">
        <f>_xlfn.XLOOKUP(tblOrders[[#This Row],[OrderID]], tblShipping[OrderID], tblShipping[ShipMode])</f>
        <v>Pickup</v>
      </c>
      <c r="R4304" t="str">
        <f>IFERROR(_xlfn.XLOOKUP(A4303, tblCustomers[CustomerID], tblCustomers[CustomerName]), "Not Found")</f>
        <v>Not Found</v>
      </c>
      <c r="S4304" t="str">
        <f>IF(tblOrders[[#This Row],[Sales]]&gt;1000000,"High Value","Standard")</f>
        <v>Standard</v>
      </c>
      <c r="T4304" t="str">
        <f>_xlfn.XLOOKUP(tblOrders[[#This Row],[ProductID]], tblProducts[ProductID], tblProducts[ProductName])</f>
        <v>Product 89</v>
      </c>
      <c r="U4304">
        <f>_xlfn.XLOOKUP(tblOrders[[#This Row],[SalesRepID]], tblSalesreps[RepID], tblSalesreps[Target])</f>
        <v>19562258</v>
      </c>
    </row>
    <row r="4305" spans="1:21">
      <c r="A4305" t="s">
        <v>5102</v>
      </c>
      <c r="B4305" s="7" t="s">
        <v>663</v>
      </c>
      <c r="C4305" t="s">
        <v>893</v>
      </c>
      <c r="D4305" t="s">
        <v>817</v>
      </c>
      <c r="E4305" t="s">
        <v>50</v>
      </c>
      <c r="F4305" t="s">
        <v>14</v>
      </c>
      <c r="G4305">
        <v>3</v>
      </c>
      <c r="H4305">
        <v>0.1</v>
      </c>
      <c r="I4305" s="2">
        <v>137586.6</v>
      </c>
      <c r="J4305" t="str">
        <f>_xlfn.XLOOKUP(tblOrders[[#This Row],[CustomerID]], tblCustomers[CustomerID], tblCustomers[CustomerName])</f>
        <v>Customer 152</v>
      </c>
      <c r="K4305" t="str">
        <f>_xlfn.XLOOKUP(tblOrders[[#This Row],[CustomerID]], tblCustomers[CustomerID], tblCustomers[Segment])</f>
        <v>SME</v>
      </c>
      <c r="L4305" t="str">
        <f>_xlfn.XLOOKUP(tblOrders[[#This Row],[ProductID]], tblProducts[ProductID], tblProducts[Category])</f>
        <v>Furniture</v>
      </c>
      <c r="M4305">
        <f>_xlfn.XLOOKUP(tblOrders[[#This Row],[ProductID]], tblProducts[ProductID], tblProducts[CostPrice])</f>
        <v>11009</v>
      </c>
      <c r="N4305">
        <f>tblOrders[[#This Row],[Sales]]-(tblOrders[[#This Row],[CostPrice]]*tblOrders[[#This Row],[Quantity]])</f>
        <v>104559.6</v>
      </c>
      <c r="O4305" t="str">
        <f>TEXT(tblOrders[[#This Row],[Date]],"mmm-yyyy")</f>
        <v>Aug-2025</v>
      </c>
      <c r="P4305" t="str">
        <f>_xlfn.XLOOKUP(tblOrders[[#This Row],[OrderID]], tblReturns[OrderID], tblReturns[Returned])</f>
        <v>No</v>
      </c>
      <c r="Q4305" t="str">
        <f>_xlfn.XLOOKUP(tblOrders[[#This Row],[OrderID]], tblShipping[OrderID], tblShipping[ShipMode])</f>
        <v>Standard</v>
      </c>
      <c r="R4305" t="str">
        <f>IFERROR(_xlfn.XLOOKUP(A4304, tblCustomers[CustomerID], tblCustomers[CustomerName]), "Not Found")</f>
        <v>Not Found</v>
      </c>
      <c r="S4305" t="str">
        <f>IF(tblOrders[[#This Row],[Sales]]&gt;1000000,"High Value","Standard")</f>
        <v>Standard</v>
      </c>
      <c r="T4305" t="str">
        <f>_xlfn.XLOOKUP(tblOrders[[#This Row],[ProductID]], tblProducts[ProductID], tblProducts[ProductName])</f>
        <v>Product 99</v>
      </c>
      <c r="U4305">
        <f>_xlfn.XLOOKUP(tblOrders[[#This Row],[SalesRepID]], tblSalesreps[RepID], tblSalesreps[Target])</f>
        <v>17350666</v>
      </c>
    </row>
    <row r="4306" spans="1:21">
      <c r="A4306" t="s">
        <v>5103</v>
      </c>
      <c r="B4306" s="7" t="s">
        <v>660</v>
      </c>
      <c r="C4306" t="s">
        <v>616</v>
      </c>
      <c r="D4306" t="s">
        <v>597</v>
      </c>
      <c r="E4306" t="s">
        <v>50</v>
      </c>
      <c r="F4306" t="s">
        <v>26</v>
      </c>
      <c r="G4306">
        <v>3</v>
      </c>
      <c r="H4306">
        <v>0</v>
      </c>
      <c r="I4306" s="2">
        <v>32781</v>
      </c>
      <c r="J4306" t="str">
        <f>_xlfn.XLOOKUP(tblOrders[[#This Row],[CustomerID]], tblCustomers[CustomerID], tblCustomers[CustomerName])</f>
        <v>Customer 161</v>
      </c>
      <c r="K4306" t="str">
        <f>_xlfn.XLOOKUP(tblOrders[[#This Row],[CustomerID]], tblCustomers[CustomerID], tblCustomers[Segment])</f>
        <v>SME</v>
      </c>
      <c r="L4306" t="str">
        <f>_xlfn.XLOOKUP(tblOrders[[#This Row],[ProductID]], tblProducts[ProductID], tblProducts[Category])</f>
        <v>Electronics</v>
      </c>
      <c r="M4306">
        <f>_xlfn.XLOOKUP(tblOrders[[#This Row],[ProductID]], tblProducts[ProductID], tblProducts[CostPrice])</f>
        <v>35454</v>
      </c>
      <c r="N4306">
        <f>tblOrders[[#This Row],[Sales]]-(tblOrders[[#This Row],[CostPrice]]*tblOrders[[#This Row],[Quantity]])</f>
        <v>-73581</v>
      </c>
      <c r="O4306" t="str">
        <f>TEXT(tblOrders[[#This Row],[Date]],"mmm-yyyy")</f>
        <v>Feb-2025</v>
      </c>
      <c r="P4306" t="str">
        <f>_xlfn.XLOOKUP(tblOrders[[#This Row],[OrderID]], tblReturns[OrderID], tblReturns[Returned])</f>
        <v>No</v>
      </c>
      <c r="Q4306" t="str">
        <f>_xlfn.XLOOKUP(tblOrders[[#This Row],[OrderID]], tblShipping[OrderID], tblShipping[ShipMode])</f>
        <v>Express</v>
      </c>
      <c r="R4306" t="str">
        <f>IFERROR(_xlfn.XLOOKUP(A4305, tblCustomers[CustomerID], tblCustomers[CustomerName]), "Not Found")</f>
        <v>Not Found</v>
      </c>
      <c r="S4306" t="str">
        <f>IF(tblOrders[[#This Row],[Sales]]&gt;1000000,"High Value","Standard")</f>
        <v>Standard</v>
      </c>
      <c r="T4306" t="str">
        <f>_xlfn.XLOOKUP(tblOrders[[#This Row],[ProductID]], tblProducts[ProductID], tblProducts[ProductName])</f>
        <v>Product 28</v>
      </c>
      <c r="U4306">
        <f>_xlfn.XLOOKUP(tblOrders[[#This Row],[SalesRepID]], tblSalesreps[RepID], tblSalesreps[Target])</f>
        <v>17350666</v>
      </c>
    </row>
    <row r="4307" spans="1:21">
      <c r="A4307" t="s">
        <v>5104</v>
      </c>
      <c r="B4307" s="7" t="s">
        <v>1151</v>
      </c>
      <c r="C4307" t="s">
        <v>82</v>
      </c>
      <c r="D4307" t="s">
        <v>130</v>
      </c>
      <c r="E4307" t="s">
        <v>13</v>
      </c>
      <c r="F4307" t="s">
        <v>20</v>
      </c>
      <c r="G4307">
        <v>5</v>
      </c>
      <c r="H4307">
        <v>0.1</v>
      </c>
      <c r="I4307" s="2">
        <v>117063</v>
      </c>
      <c r="J4307" t="str">
        <f>_xlfn.XLOOKUP(tblOrders[[#This Row],[CustomerID]], tblCustomers[CustomerID], tblCustomers[CustomerName])</f>
        <v>Customer 260</v>
      </c>
      <c r="K4307" t="str">
        <f>_xlfn.XLOOKUP(tblOrders[[#This Row],[CustomerID]], tblCustomers[CustomerID], tblCustomers[Segment])</f>
        <v>SME</v>
      </c>
      <c r="L4307" t="str">
        <f>_xlfn.XLOOKUP(tblOrders[[#This Row],[ProductID]], tblProducts[ProductID], tblProducts[Category])</f>
        <v>Home</v>
      </c>
      <c r="M4307">
        <f>_xlfn.XLOOKUP(tblOrders[[#This Row],[ProductID]], tblProducts[ProductID], tblProducts[CostPrice])</f>
        <v>4229</v>
      </c>
      <c r="N4307">
        <f>tblOrders[[#This Row],[Sales]]-(tblOrders[[#This Row],[CostPrice]]*tblOrders[[#This Row],[Quantity]])</f>
        <v>95918</v>
      </c>
      <c r="O4307" t="str">
        <f>TEXT(tblOrders[[#This Row],[Date]],"mmm-yyyy")</f>
        <v>Jul-2025</v>
      </c>
      <c r="P4307" t="str">
        <f>_xlfn.XLOOKUP(tblOrders[[#This Row],[OrderID]], tblReturns[OrderID], tblReturns[Returned])</f>
        <v>No</v>
      </c>
      <c r="Q4307" t="str">
        <f>_xlfn.XLOOKUP(tblOrders[[#This Row],[OrderID]], tblShipping[OrderID], tblShipping[ShipMode])</f>
        <v>Pickup</v>
      </c>
      <c r="R4307" t="str">
        <f>IFERROR(_xlfn.XLOOKUP(A4306, tblCustomers[CustomerID], tblCustomers[CustomerName]), "Not Found")</f>
        <v>Not Found</v>
      </c>
      <c r="S4307" t="str">
        <f>IF(tblOrders[[#This Row],[Sales]]&gt;1000000,"High Value","Standard")</f>
        <v>Standard</v>
      </c>
      <c r="T4307" t="str">
        <f>_xlfn.XLOOKUP(tblOrders[[#This Row],[ProductID]], tblProducts[ProductID], tblProducts[ProductName])</f>
        <v>Product 92</v>
      </c>
      <c r="U4307">
        <f>_xlfn.XLOOKUP(tblOrders[[#This Row],[SalesRepID]], tblSalesreps[RepID], tblSalesreps[Target])</f>
        <v>11852878</v>
      </c>
    </row>
    <row r="4308" spans="1:21">
      <c r="A4308" t="s">
        <v>5105</v>
      </c>
      <c r="B4308" s="7" t="s">
        <v>1633</v>
      </c>
      <c r="C4308" t="s">
        <v>59</v>
      </c>
      <c r="D4308" t="s">
        <v>111</v>
      </c>
      <c r="E4308" t="s">
        <v>25</v>
      </c>
      <c r="F4308" t="s">
        <v>51</v>
      </c>
      <c r="G4308">
        <v>8</v>
      </c>
      <c r="H4308">
        <v>0.05</v>
      </c>
      <c r="I4308" s="2">
        <v>970170.4</v>
      </c>
      <c r="J4308" t="str">
        <f>_xlfn.XLOOKUP(tblOrders[[#This Row],[CustomerID]], tblCustomers[CustomerID], tblCustomers[CustomerName])</f>
        <v>Customer 227</v>
      </c>
      <c r="K4308" t="str">
        <f>_xlfn.XLOOKUP(tblOrders[[#This Row],[CustomerID]], tblCustomers[CustomerID], tblCustomers[Segment])</f>
        <v>Consumer</v>
      </c>
      <c r="L4308" t="str">
        <f>_xlfn.XLOOKUP(tblOrders[[#This Row],[ProductID]], tblProducts[ProductID], tblProducts[Category])</f>
        <v>Furniture</v>
      </c>
      <c r="M4308">
        <f>_xlfn.XLOOKUP(tblOrders[[#This Row],[ProductID]], tblProducts[ProductID], tblProducts[CostPrice])</f>
        <v>34907</v>
      </c>
      <c r="N4308">
        <f>tblOrders[[#This Row],[Sales]]-(tblOrders[[#This Row],[CostPrice]]*tblOrders[[#This Row],[Quantity]])</f>
        <v>690914.4</v>
      </c>
      <c r="O4308" t="str">
        <f>TEXT(tblOrders[[#This Row],[Date]],"mmm-yyyy")</f>
        <v>Mar-2025</v>
      </c>
      <c r="P4308" t="str">
        <f>_xlfn.XLOOKUP(tblOrders[[#This Row],[OrderID]], tblReturns[OrderID], tblReturns[Returned])</f>
        <v>No</v>
      </c>
      <c r="Q4308" t="str">
        <f>_xlfn.XLOOKUP(tblOrders[[#This Row],[OrderID]], tblShipping[OrderID], tblShipping[ShipMode])</f>
        <v>Pickup</v>
      </c>
      <c r="R4308" t="str">
        <f>IFERROR(_xlfn.XLOOKUP(A4307, tblCustomers[CustomerID], tblCustomers[CustomerName]), "Not Found")</f>
        <v>Not Found</v>
      </c>
      <c r="S4308" t="str">
        <f>IF(tblOrders[[#This Row],[Sales]]&gt;1000000,"High Value","Standard")</f>
        <v>Standard</v>
      </c>
      <c r="T4308" t="str">
        <f>_xlfn.XLOOKUP(tblOrders[[#This Row],[ProductID]], tblProducts[ProductID], tblProducts[ProductName])</f>
        <v>Product 68</v>
      </c>
      <c r="U4308">
        <f>_xlfn.XLOOKUP(tblOrders[[#This Row],[SalesRepID]], tblSalesreps[RepID], tblSalesreps[Target])</f>
        <v>7094914</v>
      </c>
    </row>
    <row r="4309" spans="1:21">
      <c r="A4309" t="s">
        <v>5106</v>
      </c>
      <c r="B4309" s="7" t="s">
        <v>891</v>
      </c>
      <c r="C4309" t="s">
        <v>956</v>
      </c>
      <c r="D4309" t="s">
        <v>474</v>
      </c>
      <c r="E4309" t="s">
        <v>35</v>
      </c>
      <c r="F4309" t="s">
        <v>51</v>
      </c>
      <c r="G4309">
        <v>1</v>
      </c>
      <c r="H4309">
        <v>0.2</v>
      </c>
      <c r="I4309" s="2">
        <v>42511.199999999997</v>
      </c>
      <c r="J4309" t="str">
        <f>_xlfn.XLOOKUP(tblOrders[[#This Row],[CustomerID]], tblCustomers[CustomerID], tblCustomers[CustomerName])</f>
        <v>Customer 198</v>
      </c>
      <c r="K4309" t="str">
        <f>_xlfn.XLOOKUP(tblOrders[[#This Row],[CustomerID]], tblCustomers[CustomerID], tblCustomers[Segment])</f>
        <v>SME</v>
      </c>
      <c r="L4309" t="str">
        <f>_xlfn.XLOOKUP(tblOrders[[#This Row],[ProductID]], tblProducts[ProductID], tblProducts[Category])</f>
        <v>Office</v>
      </c>
      <c r="M4309">
        <f>_xlfn.XLOOKUP(tblOrders[[#This Row],[ProductID]], tblProducts[ProductID], tblProducts[CostPrice])</f>
        <v>5129</v>
      </c>
      <c r="N4309">
        <f>tblOrders[[#This Row],[Sales]]-(tblOrders[[#This Row],[CostPrice]]*tblOrders[[#This Row],[Quantity]])</f>
        <v>37382.199999999997</v>
      </c>
      <c r="O4309" t="str">
        <f>TEXT(tblOrders[[#This Row],[Date]],"mmm-yyyy")</f>
        <v>Jan-2025</v>
      </c>
      <c r="P4309" t="str">
        <f>_xlfn.XLOOKUP(tblOrders[[#This Row],[OrderID]], tblReturns[OrderID], tblReturns[Returned])</f>
        <v>No</v>
      </c>
      <c r="Q4309" t="str">
        <f>_xlfn.XLOOKUP(tblOrders[[#This Row],[OrderID]], tblShipping[OrderID], tblShipping[ShipMode])</f>
        <v>Standard</v>
      </c>
      <c r="R4309" t="str">
        <f>IFERROR(_xlfn.XLOOKUP(A4308, tblCustomers[CustomerID], tblCustomers[CustomerName]), "Not Found")</f>
        <v>Not Found</v>
      </c>
      <c r="S4309" t="str">
        <f>IF(tblOrders[[#This Row],[Sales]]&gt;1000000,"High Value","Standard")</f>
        <v>Standard</v>
      </c>
      <c r="T4309" t="str">
        <f>_xlfn.XLOOKUP(tblOrders[[#This Row],[ProductID]], tblProducts[ProductID], tblProducts[ProductName])</f>
        <v>Product 69</v>
      </c>
      <c r="U4309">
        <f>_xlfn.XLOOKUP(tblOrders[[#This Row],[SalesRepID]], tblSalesreps[RepID], tblSalesreps[Target])</f>
        <v>19619177</v>
      </c>
    </row>
    <row r="4310" spans="1:21">
      <c r="A4310" t="s">
        <v>5107</v>
      </c>
      <c r="B4310" s="7" t="s">
        <v>1198</v>
      </c>
      <c r="C4310" t="s">
        <v>311</v>
      </c>
      <c r="D4310" t="s">
        <v>111</v>
      </c>
      <c r="E4310" t="s">
        <v>105</v>
      </c>
      <c r="F4310" t="s">
        <v>88</v>
      </c>
      <c r="G4310">
        <v>2</v>
      </c>
      <c r="H4310">
        <v>0.2</v>
      </c>
      <c r="I4310" s="2">
        <v>86952</v>
      </c>
      <c r="J4310" t="str">
        <f>_xlfn.XLOOKUP(tblOrders[[#This Row],[CustomerID]], tblCustomers[CustomerID], tblCustomers[CustomerName])</f>
        <v>Customer 182</v>
      </c>
      <c r="K4310" t="str">
        <f>_xlfn.XLOOKUP(tblOrders[[#This Row],[CustomerID]], tblCustomers[CustomerID], tblCustomers[Segment])</f>
        <v>Consumer</v>
      </c>
      <c r="L4310" t="str">
        <f>_xlfn.XLOOKUP(tblOrders[[#This Row],[ProductID]], tblProducts[ProductID], tblProducts[Category])</f>
        <v>Furniture</v>
      </c>
      <c r="M4310">
        <f>_xlfn.XLOOKUP(tblOrders[[#This Row],[ProductID]], tblProducts[ProductID], tblProducts[CostPrice])</f>
        <v>34907</v>
      </c>
      <c r="N4310">
        <f>tblOrders[[#This Row],[Sales]]-(tblOrders[[#This Row],[CostPrice]]*tblOrders[[#This Row],[Quantity]])</f>
        <v>17138</v>
      </c>
      <c r="O4310" t="str">
        <f>TEXT(tblOrders[[#This Row],[Date]],"mmm-yyyy")</f>
        <v>Mar-2025</v>
      </c>
      <c r="P4310" t="str">
        <f>_xlfn.XLOOKUP(tblOrders[[#This Row],[OrderID]], tblReturns[OrderID], tblReturns[Returned])</f>
        <v>No</v>
      </c>
      <c r="Q4310" t="str">
        <f>_xlfn.XLOOKUP(tblOrders[[#This Row],[OrderID]], tblShipping[OrderID], tblShipping[ShipMode])</f>
        <v>Standard</v>
      </c>
      <c r="R4310" t="str">
        <f>IFERROR(_xlfn.XLOOKUP(A4309, tblCustomers[CustomerID], tblCustomers[CustomerName]), "Not Found")</f>
        <v>Not Found</v>
      </c>
      <c r="S4310" t="str">
        <f>IF(tblOrders[[#This Row],[Sales]]&gt;1000000,"High Value","Standard")</f>
        <v>Standard</v>
      </c>
      <c r="T4310" t="str">
        <f>_xlfn.XLOOKUP(tblOrders[[#This Row],[ProductID]], tblProducts[ProductID], tblProducts[ProductName])</f>
        <v>Product 68</v>
      </c>
      <c r="U4310">
        <f>_xlfn.XLOOKUP(tblOrders[[#This Row],[SalesRepID]], tblSalesreps[RepID], tblSalesreps[Target])</f>
        <v>8698154</v>
      </c>
    </row>
    <row r="4311" spans="1:21">
      <c r="A4311" t="s">
        <v>5108</v>
      </c>
      <c r="B4311" s="7" t="s">
        <v>117</v>
      </c>
      <c r="C4311" t="s">
        <v>447</v>
      </c>
      <c r="D4311" t="s">
        <v>244</v>
      </c>
      <c r="E4311" t="s">
        <v>69</v>
      </c>
      <c r="F4311" t="s">
        <v>20</v>
      </c>
      <c r="G4311">
        <v>7</v>
      </c>
      <c r="H4311">
        <v>0</v>
      </c>
      <c r="I4311" s="2">
        <v>661437</v>
      </c>
      <c r="J4311" t="str">
        <f>_xlfn.XLOOKUP(tblOrders[[#This Row],[CustomerID]], tblCustomers[CustomerID], tblCustomers[CustomerName])</f>
        <v>Customer 203</v>
      </c>
      <c r="K4311" t="str">
        <f>_xlfn.XLOOKUP(tblOrders[[#This Row],[CustomerID]], tblCustomers[CustomerID], tblCustomers[Segment])</f>
        <v>Consumer</v>
      </c>
      <c r="L4311" t="str">
        <f>_xlfn.XLOOKUP(tblOrders[[#This Row],[ProductID]], tblProducts[ProductID], tblProducts[Category])</f>
        <v>Electronics</v>
      </c>
      <c r="M4311">
        <f>_xlfn.XLOOKUP(tblOrders[[#This Row],[ProductID]], tblProducts[ProductID], tblProducts[CostPrice])</f>
        <v>12227</v>
      </c>
      <c r="N4311">
        <f>tblOrders[[#This Row],[Sales]]-(tblOrders[[#This Row],[CostPrice]]*tblOrders[[#This Row],[Quantity]])</f>
        <v>575848</v>
      </c>
      <c r="O4311" t="str">
        <f>TEXT(tblOrders[[#This Row],[Date]],"mmm-yyyy")</f>
        <v>Sep-2025</v>
      </c>
      <c r="P4311" t="str">
        <f>_xlfn.XLOOKUP(tblOrders[[#This Row],[OrderID]], tblReturns[OrderID], tblReturns[Returned])</f>
        <v>No</v>
      </c>
      <c r="Q4311" t="str">
        <f>_xlfn.XLOOKUP(tblOrders[[#This Row],[OrderID]], tblShipping[OrderID], tblShipping[ShipMode])</f>
        <v>Pickup</v>
      </c>
      <c r="R4311" t="str">
        <f>IFERROR(_xlfn.XLOOKUP(A4310, tblCustomers[CustomerID], tblCustomers[CustomerName]), "Not Found")</f>
        <v>Not Found</v>
      </c>
      <c r="S4311" t="str">
        <f>IF(tblOrders[[#This Row],[Sales]]&gt;1000000,"High Value","Standard")</f>
        <v>Standard</v>
      </c>
      <c r="T4311" t="str">
        <f>_xlfn.XLOOKUP(tblOrders[[#This Row],[ProductID]], tblProducts[ProductID], tblProducts[ProductName])</f>
        <v>Product 96</v>
      </c>
      <c r="U4311">
        <f>_xlfn.XLOOKUP(tblOrders[[#This Row],[SalesRepID]], tblSalesreps[RepID], tblSalesreps[Target])</f>
        <v>19473459</v>
      </c>
    </row>
    <row r="4312" spans="1:21">
      <c r="A4312" t="s">
        <v>5109</v>
      </c>
      <c r="B4312" s="7" t="s">
        <v>1618</v>
      </c>
      <c r="C4312" t="s">
        <v>1046</v>
      </c>
      <c r="D4312" t="s">
        <v>543</v>
      </c>
      <c r="E4312" t="s">
        <v>202</v>
      </c>
      <c r="F4312" t="s">
        <v>51</v>
      </c>
      <c r="G4312">
        <v>8</v>
      </c>
      <c r="H4312">
        <v>0.2</v>
      </c>
      <c r="I4312" s="2">
        <v>397996.79999999999</v>
      </c>
      <c r="J4312" t="str">
        <f>_xlfn.XLOOKUP(tblOrders[[#This Row],[CustomerID]], tblCustomers[CustomerID], tblCustomers[CustomerName])</f>
        <v>Customer 52</v>
      </c>
      <c r="K4312" t="str">
        <f>_xlfn.XLOOKUP(tblOrders[[#This Row],[CustomerID]], tblCustomers[CustomerID], tblCustomers[Segment])</f>
        <v>Consumer</v>
      </c>
      <c r="L4312" t="str">
        <f>_xlfn.XLOOKUP(tblOrders[[#This Row],[ProductID]], tblProducts[ProductID], tblProducts[Category])</f>
        <v>Furniture</v>
      </c>
      <c r="M4312">
        <f>_xlfn.XLOOKUP(tblOrders[[#This Row],[ProductID]], tblProducts[ProductID], tblProducts[CostPrice])</f>
        <v>29153</v>
      </c>
      <c r="N4312">
        <f>tblOrders[[#This Row],[Sales]]-(tblOrders[[#This Row],[CostPrice]]*tblOrders[[#This Row],[Quantity]])</f>
        <v>164772.79999999999</v>
      </c>
      <c r="O4312" t="str">
        <f>TEXT(tblOrders[[#This Row],[Date]],"mmm-yyyy")</f>
        <v>Apr-2025</v>
      </c>
      <c r="P4312" t="str">
        <f>_xlfn.XLOOKUP(tblOrders[[#This Row],[OrderID]], tblReturns[OrderID], tblReturns[Returned])</f>
        <v>No</v>
      </c>
      <c r="Q4312" t="str">
        <f>_xlfn.XLOOKUP(tblOrders[[#This Row],[OrderID]], tblShipping[OrderID], tblShipping[ShipMode])</f>
        <v>Express</v>
      </c>
      <c r="R4312" t="str">
        <f>IFERROR(_xlfn.XLOOKUP(A4311, tblCustomers[CustomerID], tblCustomers[CustomerName]), "Not Found")</f>
        <v>Not Found</v>
      </c>
      <c r="S4312" t="str">
        <f>IF(tblOrders[[#This Row],[Sales]]&gt;1000000,"High Value","Standard")</f>
        <v>Standard</v>
      </c>
      <c r="T4312" t="str">
        <f>_xlfn.XLOOKUP(tblOrders[[#This Row],[ProductID]], tblProducts[ProductID], tblProducts[ProductName])</f>
        <v>Product 16</v>
      </c>
      <c r="U4312">
        <f>_xlfn.XLOOKUP(tblOrders[[#This Row],[SalesRepID]], tblSalesreps[RepID], tblSalesreps[Target])</f>
        <v>10652665</v>
      </c>
    </row>
    <row r="4313" spans="1:21">
      <c r="A4313" t="s">
        <v>5110</v>
      </c>
      <c r="B4313" s="7" t="s">
        <v>102</v>
      </c>
      <c r="C4313" t="s">
        <v>268</v>
      </c>
      <c r="D4313" t="s">
        <v>369</v>
      </c>
      <c r="E4313" t="s">
        <v>74</v>
      </c>
      <c r="F4313" t="s">
        <v>51</v>
      </c>
      <c r="G4313">
        <v>9</v>
      </c>
      <c r="H4313">
        <v>0.15</v>
      </c>
      <c r="I4313" s="2">
        <v>1072874.25</v>
      </c>
      <c r="J4313" t="str">
        <f>_xlfn.XLOOKUP(tblOrders[[#This Row],[CustomerID]], tblCustomers[CustomerID], tblCustomers[CustomerName])</f>
        <v>Customer 249</v>
      </c>
      <c r="K4313" t="str">
        <f>_xlfn.XLOOKUP(tblOrders[[#This Row],[CustomerID]], tblCustomers[CustomerID], tblCustomers[Segment])</f>
        <v>Consumer</v>
      </c>
      <c r="L4313" t="str">
        <f>_xlfn.XLOOKUP(tblOrders[[#This Row],[ProductID]], tblProducts[ProductID], tblProducts[Category])</f>
        <v>Office</v>
      </c>
      <c r="M4313">
        <f>_xlfn.XLOOKUP(tblOrders[[#This Row],[ProductID]], tblProducts[ProductID], tblProducts[CostPrice])</f>
        <v>12456</v>
      </c>
      <c r="N4313">
        <f>tblOrders[[#This Row],[Sales]]-(tblOrders[[#This Row],[CostPrice]]*tblOrders[[#This Row],[Quantity]])</f>
        <v>960770.25</v>
      </c>
      <c r="O4313" t="str">
        <f>TEXT(tblOrders[[#This Row],[Date]],"mmm-yyyy")</f>
        <v>Oct-2025</v>
      </c>
      <c r="P4313" t="str">
        <f>_xlfn.XLOOKUP(tblOrders[[#This Row],[OrderID]], tblReturns[OrderID], tblReturns[Returned])</f>
        <v>No</v>
      </c>
      <c r="Q4313" t="str">
        <f>_xlfn.XLOOKUP(tblOrders[[#This Row],[OrderID]], tblShipping[OrderID], tblShipping[ShipMode])</f>
        <v>Standard</v>
      </c>
      <c r="R4313" t="str">
        <f>IFERROR(_xlfn.XLOOKUP(A4312, tblCustomers[CustomerID], tblCustomers[CustomerName]), "Not Found")</f>
        <v>Not Found</v>
      </c>
      <c r="S4313" t="str">
        <f>IF(tblOrders[[#This Row],[Sales]]&gt;1000000,"High Value","Standard")</f>
        <v>High Value</v>
      </c>
      <c r="T4313" t="str">
        <f>_xlfn.XLOOKUP(tblOrders[[#This Row],[ProductID]], tblProducts[ProductID], tblProducts[ProductName])</f>
        <v>Product 42</v>
      </c>
      <c r="U4313">
        <f>_xlfn.XLOOKUP(tblOrders[[#This Row],[SalesRepID]], tblSalesreps[RepID], tblSalesreps[Target])</f>
        <v>7254801</v>
      </c>
    </row>
    <row r="4314" spans="1:21">
      <c r="A4314" t="s">
        <v>5111</v>
      </c>
      <c r="B4314" s="7" t="s">
        <v>722</v>
      </c>
      <c r="C4314" t="s">
        <v>1117</v>
      </c>
      <c r="D4314" t="s">
        <v>141</v>
      </c>
      <c r="E4314" t="s">
        <v>50</v>
      </c>
      <c r="F4314" t="s">
        <v>51</v>
      </c>
      <c r="G4314">
        <v>5</v>
      </c>
      <c r="H4314">
        <v>0.2</v>
      </c>
      <c r="I4314" s="2">
        <v>152204</v>
      </c>
      <c r="J4314" t="str">
        <f>_xlfn.XLOOKUP(tblOrders[[#This Row],[CustomerID]], tblCustomers[CustomerID], tblCustomers[CustomerName])</f>
        <v>Customer 109</v>
      </c>
      <c r="K4314" t="str">
        <f>_xlfn.XLOOKUP(tblOrders[[#This Row],[CustomerID]], tblCustomers[CustomerID], tblCustomers[Segment])</f>
        <v>SME</v>
      </c>
      <c r="L4314" t="str">
        <f>_xlfn.XLOOKUP(tblOrders[[#This Row],[ProductID]], tblProducts[ProductID], tblProducts[Category])</f>
        <v>Home</v>
      </c>
      <c r="M4314">
        <f>_xlfn.XLOOKUP(tblOrders[[#This Row],[ProductID]], tblProducts[ProductID], tblProducts[CostPrice])</f>
        <v>32671</v>
      </c>
      <c r="N4314">
        <f>tblOrders[[#This Row],[Sales]]-(tblOrders[[#This Row],[CostPrice]]*tblOrders[[#This Row],[Quantity]])</f>
        <v>-11151</v>
      </c>
      <c r="O4314" t="str">
        <f>TEXT(tblOrders[[#This Row],[Date]],"mmm-yyyy")</f>
        <v>Jun-2025</v>
      </c>
      <c r="P4314" t="str">
        <f>_xlfn.XLOOKUP(tblOrders[[#This Row],[OrderID]], tblReturns[OrderID], tblReturns[Returned])</f>
        <v>No</v>
      </c>
      <c r="Q4314" t="str">
        <f>_xlfn.XLOOKUP(tblOrders[[#This Row],[OrderID]], tblShipping[OrderID], tblShipping[ShipMode])</f>
        <v>Express</v>
      </c>
      <c r="R4314" t="str">
        <f>IFERROR(_xlfn.XLOOKUP(A4313, tblCustomers[CustomerID], tblCustomers[CustomerName]), "Not Found")</f>
        <v>Not Found</v>
      </c>
      <c r="S4314" t="str">
        <f>IF(tblOrders[[#This Row],[Sales]]&gt;1000000,"High Value","Standard")</f>
        <v>Standard</v>
      </c>
      <c r="T4314" t="str">
        <f>_xlfn.XLOOKUP(tblOrders[[#This Row],[ProductID]], tblProducts[ProductID], tblProducts[ProductName])</f>
        <v>Product 80</v>
      </c>
      <c r="U4314">
        <f>_xlfn.XLOOKUP(tblOrders[[#This Row],[SalesRepID]], tblSalesreps[RepID], tblSalesreps[Target])</f>
        <v>17350666</v>
      </c>
    </row>
    <row r="4315" spans="1:21">
      <c r="A4315" t="s">
        <v>5112</v>
      </c>
      <c r="B4315" s="7" t="s">
        <v>394</v>
      </c>
      <c r="C4315" t="s">
        <v>365</v>
      </c>
      <c r="D4315" t="s">
        <v>474</v>
      </c>
      <c r="E4315" t="s">
        <v>119</v>
      </c>
      <c r="F4315" t="s">
        <v>26</v>
      </c>
      <c r="G4315">
        <v>4</v>
      </c>
      <c r="H4315">
        <v>0.2</v>
      </c>
      <c r="I4315" s="2">
        <v>385872</v>
      </c>
      <c r="J4315" t="str">
        <f>_xlfn.XLOOKUP(tblOrders[[#This Row],[CustomerID]], tblCustomers[CustomerID], tblCustomers[CustomerName])</f>
        <v>Customer 225</v>
      </c>
      <c r="K4315" t="str">
        <f>_xlfn.XLOOKUP(tblOrders[[#This Row],[CustomerID]], tblCustomers[CustomerID], tblCustomers[Segment])</f>
        <v>SME</v>
      </c>
      <c r="L4315" t="str">
        <f>_xlfn.XLOOKUP(tblOrders[[#This Row],[ProductID]], tblProducts[ProductID], tblProducts[Category])</f>
        <v>Office</v>
      </c>
      <c r="M4315">
        <f>_xlfn.XLOOKUP(tblOrders[[#This Row],[ProductID]], tblProducts[ProductID], tblProducts[CostPrice])</f>
        <v>5129</v>
      </c>
      <c r="N4315">
        <f>tblOrders[[#This Row],[Sales]]-(tblOrders[[#This Row],[CostPrice]]*tblOrders[[#This Row],[Quantity]])</f>
        <v>365356</v>
      </c>
      <c r="O4315" t="str">
        <f>TEXT(tblOrders[[#This Row],[Date]],"mmm-yyyy")</f>
        <v>Sep-2025</v>
      </c>
      <c r="P4315" t="str">
        <f>_xlfn.XLOOKUP(tblOrders[[#This Row],[OrderID]], tblReturns[OrderID], tblReturns[Returned])</f>
        <v>No</v>
      </c>
      <c r="Q4315" t="str">
        <f>_xlfn.XLOOKUP(tblOrders[[#This Row],[OrderID]], tblShipping[OrderID], tblShipping[ShipMode])</f>
        <v>Pickup</v>
      </c>
      <c r="R4315" t="str">
        <f>IFERROR(_xlfn.XLOOKUP(A4314, tblCustomers[CustomerID], tblCustomers[CustomerName]), "Not Found")</f>
        <v>Not Found</v>
      </c>
      <c r="S4315" t="str">
        <f>IF(tblOrders[[#This Row],[Sales]]&gt;1000000,"High Value","Standard")</f>
        <v>Standard</v>
      </c>
      <c r="T4315" t="str">
        <f>_xlfn.XLOOKUP(tblOrders[[#This Row],[ProductID]], tblProducts[ProductID], tblProducts[ProductName])</f>
        <v>Product 69</v>
      </c>
      <c r="U4315">
        <f>_xlfn.XLOOKUP(tblOrders[[#This Row],[SalesRepID]], tblSalesreps[RepID], tblSalesreps[Target])</f>
        <v>5886694</v>
      </c>
    </row>
    <row r="4316" spans="1:21">
      <c r="A4316" t="s">
        <v>5113</v>
      </c>
      <c r="B4316" s="7" t="s">
        <v>199</v>
      </c>
      <c r="C4316" t="s">
        <v>157</v>
      </c>
      <c r="D4316" t="s">
        <v>269</v>
      </c>
      <c r="E4316" t="s">
        <v>79</v>
      </c>
      <c r="F4316" t="s">
        <v>26</v>
      </c>
      <c r="G4316">
        <v>3</v>
      </c>
      <c r="H4316">
        <v>0.1</v>
      </c>
      <c r="I4316" s="2">
        <v>335496.59999999998</v>
      </c>
      <c r="J4316" t="str">
        <f>_xlfn.XLOOKUP(tblOrders[[#This Row],[CustomerID]], tblCustomers[CustomerID], tblCustomers[CustomerName])</f>
        <v>Customer 155</v>
      </c>
      <c r="K4316" t="str">
        <f>_xlfn.XLOOKUP(tblOrders[[#This Row],[CustomerID]], tblCustomers[CustomerID], tblCustomers[Segment])</f>
        <v>SME</v>
      </c>
      <c r="L4316" t="str">
        <f>_xlfn.XLOOKUP(tblOrders[[#This Row],[ProductID]], tblProducts[ProductID], tblProducts[Category])</f>
        <v>Office</v>
      </c>
      <c r="M4316">
        <f>_xlfn.XLOOKUP(tblOrders[[#This Row],[ProductID]], tblProducts[ProductID], tblProducts[CostPrice])</f>
        <v>28606</v>
      </c>
      <c r="N4316">
        <f>tblOrders[[#This Row],[Sales]]-(tblOrders[[#This Row],[CostPrice]]*tblOrders[[#This Row],[Quantity]])</f>
        <v>249678.59999999998</v>
      </c>
      <c r="O4316" t="str">
        <f>TEXT(tblOrders[[#This Row],[Date]],"mmm-yyyy")</f>
        <v>Dec-2025</v>
      </c>
      <c r="P4316" t="str">
        <f>_xlfn.XLOOKUP(tblOrders[[#This Row],[OrderID]], tblReturns[OrderID], tblReturns[Returned])</f>
        <v>No</v>
      </c>
      <c r="Q4316" t="str">
        <f>_xlfn.XLOOKUP(tblOrders[[#This Row],[OrderID]], tblShipping[OrderID], tblShipping[ShipMode])</f>
        <v>Pickup</v>
      </c>
      <c r="R4316" t="str">
        <f>IFERROR(_xlfn.XLOOKUP(A4315, tblCustomers[CustomerID], tblCustomers[CustomerName]), "Not Found")</f>
        <v>Not Found</v>
      </c>
      <c r="S4316" t="str">
        <f>IF(tblOrders[[#This Row],[Sales]]&gt;1000000,"High Value","Standard")</f>
        <v>Standard</v>
      </c>
      <c r="T4316" t="str">
        <f>_xlfn.XLOOKUP(tblOrders[[#This Row],[ProductID]], tblProducts[ProductID], tblProducts[ProductName])</f>
        <v>Product 62</v>
      </c>
      <c r="U4316">
        <f>_xlfn.XLOOKUP(tblOrders[[#This Row],[SalesRepID]], tblSalesreps[RepID], tblSalesreps[Target])</f>
        <v>8592536</v>
      </c>
    </row>
    <row r="4317" spans="1:21">
      <c r="A4317" t="s">
        <v>5114</v>
      </c>
      <c r="B4317" s="7" t="s">
        <v>663</v>
      </c>
      <c r="C4317" t="s">
        <v>1603</v>
      </c>
      <c r="D4317" t="s">
        <v>560</v>
      </c>
      <c r="E4317" t="s">
        <v>50</v>
      </c>
      <c r="F4317" t="s">
        <v>20</v>
      </c>
      <c r="G4317">
        <v>5</v>
      </c>
      <c r="H4317">
        <v>0.05</v>
      </c>
      <c r="I4317" s="2">
        <v>74223.5</v>
      </c>
      <c r="J4317" t="str">
        <f>_xlfn.XLOOKUP(tblOrders[[#This Row],[CustomerID]], tblCustomers[CustomerID], tblCustomers[CustomerName])</f>
        <v>Customer 241</v>
      </c>
      <c r="K4317" t="str">
        <f>_xlfn.XLOOKUP(tblOrders[[#This Row],[CustomerID]], tblCustomers[CustomerID], tblCustomers[Segment])</f>
        <v>Consumer</v>
      </c>
      <c r="L4317" t="str">
        <f>_xlfn.XLOOKUP(tblOrders[[#This Row],[ProductID]], tblProducts[ProductID], tblProducts[Category])</f>
        <v>Electronics</v>
      </c>
      <c r="M4317">
        <f>_xlfn.XLOOKUP(tblOrders[[#This Row],[ProductID]], tblProducts[ProductID], tblProducts[CostPrice])</f>
        <v>53062</v>
      </c>
      <c r="N4317">
        <f>tblOrders[[#This Row],[Sales]]-(tblOrders[[#This Row],[CostPrice]]*tblOrders[[#This Row],[Quantity]])</f>
        <v>-191086.5</v>
      </c>
      <c r="O4317" t="str">
        <f>TEXT(tblOrders[[#This Row],[Date]],"mmm-yyyy")</f>
        <v>Aug-2025</v>
      </c>
      <c r="P4317" t="str">
        <f>_xlfn.XLOOKUP(tblOrders[[#This Row],[OrderID]], tblReturns[OrderID], tblReturns[Returned])</f>
        <v>No</v>
      </c>
      <c r="Q4317" t="str">
        <f>_xlfn.XLOOKUP(tblOrders[[#This Row],[OrderID]], tblShipping[OrderID], tblShipping[ShipMode])</f>
        <v>Standard</v>
      </c>
      <c r="R4317" t="str">
        <f>IFERROR(_xlfn.XLOOKUP(A4316, tblCustomers[CustomerID], tblCustomers[CustomerName]), "Not Found")</f>
        <v>Not Found</v>
      </c>
      <c r="S4317" t="str">
        <f>IF(tblOrders[[#This Row],[Sales]]&gt;1000000,"High Value","Standard")</f>
        <v>Standard</v>
      </c>
      <c r="T4317" t="str">
        <f>_xlfn.XLOOKUP(tblOrders[[#This Row],[ProductID]], tblProducts[ProductID], tblProducts[ProductName])</f>
        <v>Product 31</v>
      </c>
      <c r="U4317">
        <f>_xlfn.XLOOKUP(tblOrders[[#This Row],[SalesRepID]], tblSalesreps[RepID], tblSalesreps[Target])</f>
        <v>17350666</v>
      </c>
    </row>
    <row r="4318" spans="1:21">
      <c r="A4318" t="s">
        <v>5115</v>
      </c>
      <c r="B4318" s="7" t="s">
        <v>2124</v>
      </c>
      <c r="C4318" t="s">
        <v>956</v>
      </c>
      <c r="D4318" t="s">
        <v>190</v>
      </c>
      <c r="E4318" t="s">
        <v>35</v>
      </c>
      <c r="F4318" t="s">
        <v>51</v>
      </c>
      <c r="G4318">
        <v>8</v>
      </c>
      <c r="H4318">
        <v>0.1</v>
      </c>
      <c r="I4318" s="2">
        <v>186285.6</v>
      </c>
      <c r="J4318" t="str">
        <f>_xlfn.XLOOKUP(tblOrders[[#This Row],[CustomerID]], tblCustomers[CustomerID], tblCustomers[CustomerName])</f>
        <v>Customer 198</v>
      </c>
      <c r="K4318" t="str">
        <f>_xlfn.XLOOKUP(tblOrders[[#This Row],[CustomerID]], tblCustomers[CustomerID], tblCustomers[Segment])</f>
        <v>SME</v>
      </c>
      <c r="L4318" t="str">
        <f>_xlfn.XLOOKUP(tblOrders[[#This Row],[ProductID]], tblProducts[ProductID], tblProducts[Category])</f>
        <v>Furniture</v>
      </c>
      <c r="M4318">
        <f>_xlfn.XLOOKUP(tblOrders[[#This Row],[ProductID]], tblProducts[ProductID], tblProducts[CostPrice])</f>
        <v>47272</v>
      </c>
      <c r="N4318">
        <f>tblOrders[[#This Row],[Sales]]-(tblOrders[[#This Row],[CostPrice]]*tblOrders[[#This Row],[Quantity]])</f>
        <v>-191890.4</v>
      </c>
      <c r="O4318" t="str">
        <f>TEXT(tblOrders[[#This Row],[Date]],"mmm-yyyy")</f>
        <v>Oct-2025</v>
      </c>
      <c r="P4318" t="str">
        <f>_xlfn.XLOOKUP(tblOrders[[#This Row],[OrderID]], tblReturns[OrderID], tblReturns[Returned])</f>
        <v>No</v>
      </c>
      <c r="Q4318" t="str">
        <f>_xlfn.XLOOKUP(tblOrders[[#This Row],[OrderID]], tblShipping[OrderID], tblShipping[ShipMode])</f>
        <v>Standard</v>
      </c>
      <c r="R4318" t="str">
        <f>IFERROR(_xlfn.XLOOKUP(A4317, tblCustomers[CustomerID], tblCustomers[CustomerName]), "Not Found")</f>
        <v>Not Found</v>
      </c>
      <c r="S4318" t="str">
        <f>IF(tblOrders[[#This Row],[Sales]]&gt;1000000,"High Value","Standard")</f>
        <v>Standard</v>
      </c>
      <c r="T4318" t="str">
        <f>_xlfn.XLOOKUP(tblOrders[[#This Row],[ProductID]], tblProducts[ProductID], tblProducts[ProductName])</f>
        <v>Product 33</v>
      </c>
      <c r="U4318">
        <f>_xlfn.XLOOKUP(tblOrders[[#This Row],[SalesRepID]], tblSalesreps[RepID], tblSalesreps[Target])</f>
        <v>19619177</v>
      </c>
    </row>
    <row r="4319" spans="1:21">
      <c r="A4319" t="s">
        <v>5116</v>
      </c>
      <c r="B4319" s="7" t="s">
        <v>303</v>
      </c>
      <c r="C4319" t="s">
        <v>908</v>
      </c>
      <c r="D4319" t="s">
        <v>546</v>
      </c>
      <c r="E4319" t="s">
        <v>205</v>
      </c>
      <c r="F4319" t="s">
        <v>20</v>
      </c>
      <c r="G4319">
        <v>10</v>
      </c>
      <c r="H4319">
        <v>0.05</v>
      </c>
      <c r="I4319" s="2">
        <v>120982.5</v>
      </c>
      <c r="J4319" t="str">
        <f>_xlfn.XLOOKUP(tblOrders[[#This Row],[CustomerID]], tblCustomers[CustomerID], tblCustomers[CustomerName])</f>
        <v>Customer 281</v>
      </c>
      <c r="K4319" t="str">
        <f>_xlfn.XLOOKUP(tblOrders[[#This Row],[CustomerID]], tblCustomers[CustomerID], tblCustomers[Segment])</f>
        <v>Consumer</v>
      </c>
      <c r="L4319" t="str">
        <f>_xlfn.XLOOKUP(tblOrders[[#This Row],[ProductID]], tblProducts[ProductID], tblProducts[Category])</f>
        <v>Home</v>
      </c>
      <c r="M4319">
        <f>_xlfn.XLOOKUP(tblOrders[[#This Row],[ProductID]], tblProducts[ProductID], tblProducts[CostPrice])</f>
        <v>51783</v>
      </c>
      <c r="N4319">
        <f>tblOrders[[#This Row],[Sales]]-(tblOrders[[#This Row],[CostPrice]]*tblOrders[[#This Row],[Quantity]])</f>
        <v>-396847.5</v>
      </c>
      <c r="O4319" t="str">
        <f>TEXT(tblOrders[[#This Row],[Date]],"mmm-yyyy")</f>
        <v>Jul-2025</v>
      </c>
      <c r="P4319" t="str">
        <f>_xlfn.XLOOKUP(tblOrders[[#This Row],[OrderID]], tblReturns[OrderID], tblReturns[Returned])</f>
        <v>No</v>
      </c>
      <c r="Q4319" t="str">
        <f>_xlfn.XLOOKUP(tblOrders[[#This Row],[OrderID]], tblShipping[OrderID], tblShipping[ShipMode])</f>
        <v>Standard</v>
      </c>
      <c r="R4319" t="str">
        <f>IFERROR(_xlfn.XLOOKUP(A4318, tblCustomers[CustomerID], tblCustomers[CustomerName]), "Not Found")</f>
        <v>Not Found</v>
      </c>
      <c r="S4319" t="str">
        <f>IF(tblOrders[[#This Row],[Sales]]&gt;1000000,"High Value","Standard")</f>
        <v>Standard</v>
      </c>
      <c r="T4319" t="str">
        <f>_xlfn.XLOOKUP(tblOrders[[#This Row],[ProductID]], tblProducts[ProductID], tblProducts[ProductName])</f>
        <v>Product 14</v>
      </c>
      <c r="U4319">
        <f>_xlfn.XLOOKUP(tblOrders[[#This Row],[SalesRepID]], tblSalesreps[RepID], tblSalesreps[Target])</f>
        <v>16246424</v>
      </c>
    </row>
    <row r="4320" spans="1:21">
      <c r="A4320" t="s">
        <v>5117</v>
      </c>
      <c r="B4320" s="7" t="s">
        <v>1949</v>
      </c>
      <c r="C4320" t="s">
        <v>91</v>
      </c>
      <c r="D4320" t="s">
        <v>126</v>
      </c>
      <c r="E4320" t="s">
        <v>87</v>
      </c>
      <c r="F4320" t="s">
        <v>51</v>
      </c>
      <c r="G4320">
        <v>9</v>
      </c>
      <c r="H4320">
        <v>0</v>
      </c>
      <c r="I4320" s="2">
        <v>500364</v>
      </c>
      <c r="J4320" t="str">
        <f>_xlfn.XLOOKUP(tblOrders[[#This Row],[CustomerID]], tblCustomers[CustomerID], tblCustomers[CustomerName])</f>
        <v>Customer 287</v>
      </c>
      <c r="K4320" t="str">
        <f>_xlfn.XLOOKUP(tblOrders[[#This Row],[CustomerID]], tblCustomers[CustomerID], tblCustomers[Segment])</f>
        <v>Corporate</v>
      </c>
      <c r="L4320" t="str">
        <f>_xlfn.XLOOKUP(tblOrders[[#This Row],[ProductID]], tblProducts[ProductID], tblProducts[Category])</f>
        <v>Furniture</v>
      </c>
      <c r="M4320">
        <f>_xlfn.XLOOKUP(tblOrders[[#This Row],[ProductID]], tblProducts[ProductID], tblProducts[CostPrice])</f>
        <v>47434</v>
      </c>
      <c r="N4320">
        <f>tblOrders[[#This Row],[Sales]]-(tblOrders[[#This Row],[CostPrice]]*tblOrders[[#This Row],[Quantity]])</f>
        <v>73458</v>
      </c>
      <c r="O4320" t="str">
        <f>TEXT(tblOrders[[#This Row],[Date]],"mmm-yyyy")</f>
        <v>May-2025</v>
      </c>
      <c r="P4320" t="str">
        <f>_xlfn.XLOOKUP(tblOrders[[#This Row],[OrderID]], tblReturns[OrderID], tblReturns[Returned])</f>
        <v>No</v>
      </c>
      <c r="Q4320" t="str">
        <f>_xlfn.XLOOKUP(tblOrders[[#This Row],[OrderID]], tblShipping[OrderID], tblShipping[ShipMode])</f>
        <v>Express</v>
      </c>
      <c r="R4320" t="str">
        <f>IFERROR(_xlfn.XLOOKUP(A4319, tblCustomers[CustomerID], tblCustomers[CustomerName]), "Not Found")</f>
        <v>Not Found</v>
      </c>
      <c r="S4320" t="str">
        <f>IF(tblOrders[[#This Row],[Sales]]&gt;1000000,"High Value","Standard")</f>
        <v>Standard</v>
      </c>
      <c r="T4320" t="str">
        <f>_xlfn.XLOOKUP(tblOrders[[#This Row],[ProductID]], tblProducts[ProductID], tblProducts[ProductName])</f>
        <v>Product 67</v>
      </c>
      <c r="U4320">
        <f>_xlfn.XLOOKUP(tblOrders[[#This Row],[SalesRepID]], tblSalesreps[RepID], tblSalesreps[Target])</f>
        <v>18500989</v>
      </c>
    </row>
    <row r="4321" spans="1:21">
      <c r="A4321" t="s">
        <v>5118</v>
      </c>
      <c r="B4321" s="7" t="s">
        <v>2290</v>
      </c>
      <c r="C4321" t="s">
        <v>581</v>
      </c>
      <c r="D4321" t="s">
        <v>44</v>
      </c>
      <c r="E4321" t="s">
        <v>205</v>
      </c>
      <c r="F4321" t="s">
        <v>20</v>
      </c>
      <c r="G4321">
        <v>1</v>
      </c>
      <c r="H4321">
        <v>0.05</v>
      </c>
      <c r="I4321" s="2">
        <v>117389.6</v>
      </c>
      <c r="J4321" t="str">
        <f>_xlfn.XLOOKUP(tblOrders[[#This Row],[CustomerID]], tblCustomers[CustomerID], tblCustomers[CustomerName])</f>
        <v>Customer 238</v>
      </c>
      <c r="K4321" t="str">
        <f>_xlfn.XLOOKUP(tblOrders[[#This Row],[CustomerID]], tblCustomers[CustomerID], tblCustomers[Segment])</f>
        <v>Consumer</v>
      </c>
      <c r="L4321" t="str">
        <f>_xlfn.XLOOKUP(tblOrders[[#This Row],[ProductID]], tblProducts[ProductID], tblProducts[Category])</f>
        <v>Furniture</v>
      </c>
      <c r="M4321">
        <f>_xlfn.XLOOKUP(tblOrders[[#This Row],[ProductID]], tblProducts[ProductID], tblProducts[CostPrice])</f>
        <v>48953</v>
      </c>
      <c r="N4321">
        <f>tblOrders[[#This Row],[Sales]]-(tblOrders[[#This Row],[CostPrice]]*tblOrders[[#This Row],[Quantity]])</f>
        <v>68436.600000000006</v>
      </c>
      <c r="O4321" t="str">
        <f>TEXT(tblOrders[[#This Row],[Date]],"mmm-yyyy")</f>
        <v>Mar-2025</v>
      </c>
      <c r="P4321" t="str">
        <f>_xlfn.XLOOKUP(tblOrders[[#This Row],[OrderID]], tblReturns[OrderID], tblReturns[Returned])</f>
        <v>No</v>
      </c>
      <c r="Q4321" t="str">
        <f>_xlfn.XLOOKUP(tblOrders[[#This Row],[OrderID]], tblShipping[OrderID], tblShipping[ShipMode])</f>
        <v>Express</v>
      </c>
      <c r="R4321" t="str">
        <f>IFERROR(_xlfn.XLOOKUP(A4320, tblCustomers[CustomerID], tblCustomers[CustomerName]), "Not Found")</f>
        <v>Not Found</v>
      </c>
      <c r="S4321" t="str">
        <f>IF(tblOrders[[#This Row],[Sales]]&gt;1000000,"High Value","Standard")</f>
        <v>Standard</v>
      </c>
      <c r="T4321" t="str">
        <f>_xlfn.XLOOKUP(tblOrders[[#This Row],[ProductID]], tblProducts[ProductID], tblProducts[ProductName])</f>
        <v>Product 56</v>
      </c>
      <c r="U4321">
        <f>_xlfn.XLOOKUP(tblOrders[[#This Row],[SalesRepID]], tblSalesreps[RepID], tblSalesreps[Target])</f>
        <v>16246424</v>
      </c>
    </row>
    <row r="4322" spans="1:21">
      <c r="A4322" t="s">
        <v>5119</v>
      </c>
      <c r="B4322" s="7" t="s">
        <v>1823</v>
      </c>
      <c r="C4322" t="s">
        <v>831</v>
      </c>
      <c r="D4322" t="s">
        <v>115</v>
      </c>
      <c r="E4322" t="s">
        <v>40</v>
      </c>
      <c r="F4322" t="s">
        <v>14</v>
      </c>
      <c r="G4322">
        <v>5</v>
      </c>
      <c r="H4322">
        <v>0.1</v>
      </c>
      <c r="I4322" s="2">
        <v>69552</v>
      </c>
      <c r="J4322" t="str">
        <f>_xlfn.XLOOKUP(tblOrders[[#This Row],[CustomerID]], tblCustomers[CustomerID], tblCustomers[CustomerName])</f>
        <v>Customer 246</v>
      </c>
      <c r="K4322" t="str">
        <f>_xlfn.XLOOKUP(tblOrders[[#This Row],[CustomerID]], tblCustomers[CustomerID], tblCustomers[Segment])</f>
        <v>Consumer</v>
      </c>
      <c r="L4322" t="str">
        <f>_xlfn.XLOOKUP(tblOrders[[#This Row],[ProductID]], tblProducts[ProductID], tblProducts[Category])</f>
        <v>Electronics</v>
      </c>
      <c r="M4322">
        <f>_xlfn.XLOOKUP(tblOrders[[#This Row],[ProductID]], tblProducts[ProductID], tblProducts[CostPrice])</f>
        <v>66631</v>
      </c>
      <c r="N4322">
        <f>tblOrders[[#This Row],[Sales]]-(tblOrders[[#This Row],[CostPrice]]*tblOrders[[#This Row],[Quantity]])</f>
        <v>-263603</v>
      </c>
      <c r="O4322" t="str">
        <f>TEXT(tblOrders[[#This Row],[Date]],"mmm-yyyy")</f>
        <v>Aug-2025</v>
      </c>
      <c r="P4322" t="str">
        <f>_xlfn.XLOOKUP(tblOrders[[#This Row],[OrderID]], tblReturns[OrderID], tblReturns[Returned])</f>
        <v>No</v>
      </c>
      <c r="Q4322" t="str">
        <f>_xlfn.XLOOKUP(tblOrders[[#This Row],[OrderID]], tblShipping[OrderID], tblShipping[ShipMode])</f>
        <v>Pickup</v>
      </c>
      <c r="R4322" t="str">
        <f>IFERROR(_xlfn.XLOOKUP(A4321, tblCustomers[CustomerID], tblCustomers[CustomerName]), "Not Found")</f>
        <v>Not Found</v>
      </c>
      <c r="S4322" t="str">
        <f>IF(tblOrders[[#This Row],[Sales]]&gt;1000000,"High Value","Standard")</f>
        <v>Standard</v>
      </c>
      <c r="T4322" t="str">
        <f>_xlfn.XLOOKUP(tblOrders[[#This Row],[ProductID]], tblProducts[ProductID], tblProducts[ProductName])</f>
        <v>Product 70</v>
      </c>
      <c r="U4322">
        <f>_xlfn.XLOOKUP(tblOrders[[#This Row],[SalesRepID]], tblSalesreps[RepID], tblSalesreps[Target])</f>
        <v>6291486</v>
      </c>
    </row>
    <row r="4323" spans="1:21">
      <c r="A4323" t="s">
        <v>5120</v>
      </c>
      <c r="B4323" s="7" t="s">
        <v>486</v>
      </c>
      <c r="C4323" t="s">
        <v>1109</v>
      </c>
      <c r="D4323" t="s">
        <v>151</v>
      </c>
      <c r="E4323" t="s">
        <v>105</v>
      </c>
      <c r="F4323" t="s">
        <v>51</v>
      </c>
      <c r="G4323">
        <v>3</v>
      </c>
      <c r="H4323">
        <v>0.15</v>
      </c>
      <c r="I4323" s="2">
        <v>311148.45</v>
      </c>
      <c r="J4323" t="str">
        <f>_xlfn.XLOOKUP(tblOrders[[#This Row],[CustomerID]], tblCustomers[CustomerID], tblCustomers[CustomerName])</f>
        <v>Customer 43</v>
      </c>
      <c r="K4323" t="str">
        <f>_xlfn.XLOOKUP(tblOrders[[#This Row],[CustomerID]], tblCustomers[CustomerID], tblCustomers[Segment])</f>
        <v>Consumer</v>
      </c>
      <c r="L4323" t="str">
        <f>_xlfn.XLOOKUP(tblOrders[[#This Row],[ProductID]], tblProducts[ProductID], tblProducts[Category])</f>
        <v>Electronics</v>
      </c>
      <c r="M4323">
        <f>_xlfn.XLOOKUP(tblOrders[[#This Row],[ProductID]], tblProducts[ProductID], tblProducts[CostPrice])</f>
        <v>63366</v>
      </c>
      <c r="N4323">
        <f>tblOrders[[#This Row],[Sales]]-(tblOrders[[#This Row],[CostPrice]]*tblOrders[[#This Row],[Quantity]])</f>
        <v>121050.45000000001</v>
      </c>
      <c r="O4323" t="str">
        <f>TEXT(tblOrders[[#This Row],[Date]],"mmm-yyyy")</f>
        <v>Sep-2025</v>
      </c>
      <c r="P4323" t="str">
        <f>_xlfn.XLOOKUP(tblOrders[[#This Row],[OrderID]], tblReturns[OrderID], tblReturns[Returned])</f>
        <v>No</v>
      </c>
      <c r="Q4323" t="str">
        <f>_xlfn.XLOOKUP(tblOrders[[#This Row],[OrderID]], tblShipping[OrderID], tblShipping[ShipMode])</f>
        <v>Pickup</v>
      </c>
      <c r="R4323" t="str">
        <f>IFERROR(_xlfn.XLOOKUP(A4322, tblCustomers[CustomerID], tblCustomers[CustomerName]), "Not Found")</f>
        <v>Not Found</v>
      </c>
      <c r="S4323" t="str">
        <f>IF(tblOrders[[#This Row],[Sales]]&gt;1000000,"High Value","Standard")</f>
        <v>Standard</v>
      </c>
      <c r="T4323" t="str">
        <f>_xlfn.XLOOKUP(tblOrders[[#This Row],[ProductID]], tblProducts[ProductID], tblProducts[ProductName])</f>
        <v>Product 40</v>
      </c>
      <c r="U4323">
        <f>_xlfn.XLOOKUP(tblOrders[[#This Row],[SalesRepID]], tblSalesreps[RepID], tblSalesreps[Target])</f>
        <v>8698154</v>
      </c>
    </row>
    <row r="4324" spans="1:21">
      <c r="A4324" t="s">
        <v>5121</v>
      </c>
      <c r="B4324" s="7" t="s">
        <v>918</v>
      </c>
      <c r="C4324" t="s">
        <v>1549</v>
      </c>
      <c r="D4324" t="s">
        <v>491</v>
      </c>
      <c r="E4324" t="s">
        <v>197</v>
      </c>
      <c r="F4324" t="s">
        <v>26</v>
      </c>
      <c r="G4324">
        <v>8</v>
      </c>
      <c r="H4324">
        <v>0.1</v>
      </c>
      <c r="I4324" s="2">
        <v>626256</v>
      </c>
      <c r="J4324" t="str">
        <f>_xlfn.XLOOKUP(tblOrders[[#This Row],[CustomerID]], tblCustomers[CustomerID], tblCustomers[CustomerName])</f>
        <v>Customer 230</v>
      </c>
      <c r="K4324" t="str">
        <f>_xlfn.XLOOKUP(tblOrders[[#This Row],[CustomerID]], tblCustomers[CustomerID], tblCustomers[Segment])</f>
        <v>Corporate</v>
      </c>
      <c r="L4324" t="str">
        <f>_xlfn.XLOOKUP(tblOrders[[#This Row],[ProductID]], tblProducts[ProductID], tblProducts[Category])</f>
        <v>Home</v>
      </c>
      <c r="M4324">
        <f>_xlfn.XLOOKUP(tblOrders[[#This Row],[ProductID]], tblProducts[ProductID], tblProducts[CostPrice])</f>
        <v>75749</v>
      </c>
      <c r="N4324">
        <f>tblOrders[[#This Row],[Sales]]-(tblOrders[[#This Row],[CostPrice]]*tblOrders[[#This Row],[Quantity]])</f>
        <v>20264</v>
      </c>
      <c r="O4324" t="str">
        <f>TEXT(tblOrders[[#This Row],[Date]],"mmm-yyyy")</f>
        <v>May-2025</v>
      </c>
      <c r="P4324" t="str">
        <f>_xlfn.XLOOKUP(tblOrders[[#This Row],[OrderID]], tblReturns[OrderID], tblReturns[Returned])</f>
        <v>No</v>
      </c>
      <c r="Q4324" t="str">
        <f>_xlfn.XLOOKUP(tblOrders[[#This Row],[OrderID]], tblShipping[OrderID], tblShipping[ShipMode])</f>
        <v>Express</v>
      </c>
      <c r="R4324" t="str">
        <f>IFERROR(_xlfn.XLOOKUP(A4323, tblCustomers[CustomerID], tblCustomers[CustomerName]), "Not Found")</f>
        <v>Not Found</v>
      </c>
      <c r="S4324" t="str">
        <f>IF(tblOrders[[#This Row],[Sales]]&gt;1000000,"High Value","Standard")</f>
        <v>Standard</v>
      </c>
      <c r="T4324" t="str">
        <f>_xlfn.XLOOKUP(tblOrders[[#This Row],[ProductID]], tblProducts[ProductID], tblProducts[ProductName])</f>
        <v>Product 49</v>
      </c>
      <c r="U4324">
        <f>_xlfn.XLOOKUP(tblOrders[[#This Row],[SalesRepID]], tblSalesreps[RepID], tblSalesreps[Target])</f>
        <v>19562258</v>
      </c>
    </row>
    <row r="4325" spans="1:21">
      <c r="A4325" t="s">
        <v>5122</v>
      </c>
      <c r="B4325" s="7" t="s">
        <v>615</v>
      </c>
      <c r="C4325" t="s">
        <v>732</v>
      </c>
      <c r="D4325" t="s">
        <v>244</v>
      </c>
      <c r="E4325" t="s">
        <v>35</v>
      </c>
      <c r="F4325" t="s">
        <v>20</v>
      </c>
      <c r="G4325">
        <v>5</v>
      </c>
      <c r="H4325">
        <v>0.2</v>
      </c>
      <c r="I4325" s="2">
        <v>207044</v>
      </c>
      <c r="J4325" t="str">
        <f>_xlfn.XLOOKUP(tblOrders[[#This Row],[CustomerID]], tblCustomers[CustomerID], tblCustomers[CustomerName])</f>
        <v>Customer 266</v>
      </c>
      <c r="K4325" t="str">
        <f>_xlfn.XLOOKUP(tblOrders[[#This Row],[CustomerID]], tblCustomers[CustomerID], tblCustomers[Segment])</f>
        <v>SME</v>
      </c>
      <c r="L4325" t="str">
        <f>_xlfn.XLOOKUP(tblOrders[[#This Row],[ProductID]], tblProducts[ProductID], tblProducts[Category])</f>
        <v>Electronics</v>
      </c>
      <c r="M4325">
        <f>_xlfn.XLOOKUP(tblOrders[[#This Row],[ProductID]], tblProducts[ProductID], tblProducts[CostPrice])</f>
        <v>12227</v>
      </c>
      <c r="N4325">
        <f>tblOrders[[#This Row],[Sales]]-(tblOrders[[#This Row],[CostPrice]]*tblOrders[[#This Row],[Quantity]])</f>
        <v>145909</v>
      </c>
      <c r="O4325" t="str">
        <f>TEXT(tblOrders[[#This Row],[Date]],"mmm-yyyy")</f>
        <v>Sep-2025</v>
      </c>
      <c r="P4325" t="str">
        <f>_xlfn.XLOOKUP(tblOrders[[#This Row],[OrderID]], tblReturns[OrderID], tblReturns[Returned])</f>
        <v>No</v>
      </c>
      <c r="Q4325" t="str">
        <f>_xlfn.XLOOKUP(tblOrders[[#This Row],[OrderID]], tblShipping[OrderID], tblShipping[ShipMode])</f>
        <v>Pickup</v>
      </c>
      <c r="R4325" t="str">
        <f>IFERROR(_xlfn.XLOOKUP(A4324, tblCustomers[CustomerID], tblCustomers[CustomerName]), "Not Found")</f>
        <v>Not Found</v>
      </c>
      <c r="S4325" t="str">
        <f>IF(tblOrders[[#This Row],[Sales]]&gt;1000000,"High Value","Standard")</f>
        <v>Standard</v>
      </c>
      <c r="T4325" t="str">
        <f>_xlfn.XLOOKUP(tblOrders[[#This Row],[ProductID]], tblProducts[ProductID], tblProducts[ProductName])</f>
        <v>Product 96</v>
      </c>
      <c r="U4325">
        <f>_xlfn.XLOOKUP(tblOrders[[#This Row],[SalesRepID]], tblSalesreps[RepID], tblSalesreps[Target])</f>
        <v>19619177</v>
      </c>
    </row>
    <row r="4326" spans="1:21">
      <c r="A4326" t="s">
        <v>5123</v>
      </c>
      <c r="B4326" s="7" t="s">
        <v>1055</v>
      </c>
      <c r="C4326" t="s">
        <v>157</v>
      </c>
      <c r="D4326" t="s">
        <v>145</v>
      </c>
      <c r="E4326" t="s">
        <v>40</v>
      </c>
      <c r="F4326" t="s">
        <v>20</v>
      </c>
      <c r="G4326">
        <v>1</v>
      </c>
      <c r="H4326">
        <v>0</v>
      </c>
      <c r="I4326" s="2">
        <v>27465</v>
      </c>
      <c r="J4326" t="str">
        <f>_xlfn.XLOOKUP(tblOrders[[#This Row],[CustomerID]], tblCustomers[CustomerID], tblCustomers[CustomerName])</f>
        <v>Customer 155</v>
      </c>
      <c r="K4326" t="str">
        <f>_xlfn.XLOOKUP(tblOrders[[#This Row],[CustomerID]], tblCustomers[CustomerID], tblCustomers[Segment])</f>
        <v>SME</v>
      </c>
      <c r="L4326" t="str">
        <f>_xlfn.XLOOKUP(tblOrders[[#This Row],[ProductID]], tblProducts[ProductID], tblProducts[Category])</f>
        <v>Furniture</v>
      </c>
      <c r="M4326">
        <f>_xlfn.XLOOKUP(tblOrders[[#This Row],[ProductID]], tblProducts[ProductID], tblProducts[CostPrice])</f>
        <v>55764</v>
      </c>
      <c r="N4326">
        <f>tblOrders[[#This Row],[Sales]]-(tblOrders[[#This Row],[CostPrice]]*tblOrders[[#This Row],[Quantity]])</f>
        <v>-28299</v>
      </c>
      <c r="O4326" t="str">
        <f>TEXT(tblOrders[[#This Row],[Date]],"mmm-yyyy")</f>
        <v>Mar-2025</v>
      </c>
      <c r="P4326" t="str">
        <f>_xlfn.XLOOKUP(tblOrders[[#This Row],[OrderID]], tblReturns[OrderID], tblReturns[Returned])</f>
        <v>No</v>
      </c>
      <c r="Q4326" t="str">
        <f>_xlfn.XLOOKUP(tblOrders[[#This Row],[OrderID]], tblShipping[OrderID], tblShipping[ShipMode])</f>
        <v>Standard</v>
      </c>
      <c r="R4326" t="str">
        <f>IFERROR(_xlfn.XLOOKUP(A4325, tblCustomers[CustomerID], tblCustomers[CustomerName]), "Not Found")</f>
        <v>Not Found</v>
      </c>
      <c r="S4326" t="str">
        <f>IF(tblOrders[[#This Row],[Sales]]&gt;1000000,"High Value","Standard")</f>
        <v>Standard</v>
      </c>
      <c r="T4326" t="str">
        <f>_xlfn.XLOOKUP(tblOrders[[#This Row],[ProductID]], tblProducts[ProductID], tblProducts[ProductName])</f>
        <v>Product 89</v>
      </c>
      <c r="U4326">
        <f>_xlfn.XLOOKUP(tblOrders[[#This Row],[SalesRepID]], tblSalesreps[RepID], tblSalesreps[Target])</f>
        <v>6291486</v>
      </c>
    </row>
    <row r="4327" spans="1:21">
      <c r="A4327" t="s">
        <v>5124</v>
      </c>
      <c r="B4327" s="7" t="s">
        <v>250</v>
      </c>
      <c r="C4327" t="s">
        <v>1582</v>
      </c>
      <c r="D4327" t="s">
        <v>178</v>
      </c>
      <c r="E4327" t="s">
        <v>205</v>
      </c>
      <c r="F4327" t="s">
        <v>26</v>
      </c>
      <c r="G4327">
        <v>3</v>
      </c>
      <c r="H4327">
        <v>0.05</v>
      </c>
      <c r="I4327" s="2">
        <v>30791.4</v>
      </c>
      <c r="J4327" t="str">
        <f>_xlfn.XLOOKUP(tblOrders[[#This Row],[CustomerID]], tblCustomers[CustomerID], tblCustomers[CustomerName])</f>
        <v>Customer 224</v>
      </c>
      <c r="K4327" t="str">
        <f>_xlfn.XLOOKUP(tblOrders[[#This Row],[CustomerID]], tblCustomers[CustomerID], tblCustomers[Segment])</f>
        <v>Corporate</v>
      </c>
      <c r="L4327" t="str">
        <f>_xlfn.XLOOKUP(tblOrders[[#This Row],[ProductID]], tblProducts[ProductID], tblProducts[Category])</f>
        <v>Office</v>
      </c>
      <c r="M4327">
        <f>_xlfn.XLOOKUP(tblOrders[[#This Row],[ProductID]], tblProducts[ProductID], tblProducts[CostPrice])</f>
        <v>46035</v>
      </c>
      <c r="N4327">
        <f>tblOrders[[#This Row],[Sales]]-(tblOrders[[#This Row],[CostPrice]]*tblOrders[[#This Row],[Quantity]])</f>
        <v>-107313.60000000001</v>
      </c>
      <c r="O4327" t="str">
        <f>TEXT(tblOrders[[#This Row],[Date]],"mmm-yyyy")</f>
        <v>Jul-2025</v>
      </c>
      <c r="P4327" t="str">
        <f>_xlfn.XLOOKUP(tblOrders[[#This Row],[OrderID]], tblReturns[OrderID], tblReturns[Returned])</f>
        <v>No</v>
      </c>
      <c r="Q4327" t="str">
        <f>_xlfn.XLOOKUP(tblOrders[[#This Row],[OrderID]], tblShipping[OrderID], tblShipping[ShipMode])</f>
        <v>Express</v>
      </c>
      <c r="R4327" t="str">
        <f>IFERROR(_xlfn.XLOOKUP(A4326, tblCustomers[CustomerID], tblCustomers[CustomerName]), "Not Found")</f>
        <v>Not Found</v>
      </c>
      <c r="S4327" t="str">
        <f>IF(tblOrders[[#This Row],[Sales]]&gt;1000000,"High Value","Standard")</f>
        <v>Standard</v>
      </c>
      <c r="T4327" t="str">
        <f>_xlfn.XLOOKUP(tblOrders[[#This Row],[ProductID]], tblProducts[ProductID], tblProducts[ProductName])</f>
        <v>Product 84</v>
      </c>
      <c r="U4327">
        <f>_xlfn.XLOOKUP(tblOrders[[#This Row],[SalesRepID]], tblSalesreps[RepID], tblSalesreps[Target])</f>
        <v>16246424</v>
      </c>
    </row>
    <row r="4328" spans="1:21">
      <c r="A4328" t="s">
        <v>5125</v>
      </c>
      <c r="B4328" s="7" t="s">
        <v>246</v>
      </c>
      <c r="C4328" t="s">
        <v>833</v>
      </c>
      <c r="D4328" t="s">
        <v>190</v>
      </c>
      <c r="E4328" t="s">
        <v>25</v>
      </c>
      <c r="F4328" t="s">
        <v>88</v>
      </c>
      <c r="G4328">
        <v>9</v>
      </c>
      <c r="H4328">
        <v>0.2</v>
      </c>
      <c r="I4328" s="2">
        <v>632440.80000000005</v>
      </c>
      <c r="J4328" t="str">
        <f>_xlfn.XLOOKUP(tblOrders[[#This Row],[CustomerID]], tblCustomers[CustomerID], tblCustomers[CustomerName])</f>
        <v>Customer 101</v>
      </c>
      <c r="K4328" t="str">
        <f>_xlfn.XLOOKUP(tblOrders[[#This Row],[CustomerID]], tblCustomers[CustomerID], tblCustomers[Segment])</f>
        <v>SME</v>
      </c>
      <c r="L4328" t="str">
        <f>_xlfn.XLOOKUP(tblOrders[[#This Row],[ProductID]], tblProducts[ProductID], tblProducts[Category])</f>
        <v>Furniture</v>
      </c>
      <c r="M4328">
        <f>_xlfn.XLOOKUP(tblOrders[[#This Row],[ProductID]], tblProducts[ProductID], tblProducts[CostPrice])</f>
        <v>47272</v>
      </c>
      <c r="N4328">
        <f>tblOrders[[#This Row],[Sales]]-(tblOrders[[#This Row],[CostPrice]]*tblOrders[[#This Row],[Quantity]])</f>
        <v>206992.80000000005</v>
      </c>
      <c r="O4328" t="str">
        <f>TEXT(tblOrders[[#This Row],[Date]],"mmm-yyyy")</f>
        <v>Jul-2025</v>
      </c>
      <c r="P4328" t="str">
        <f>_xlfn.XLOOKUP(tblOrders[[#This Row],[OrderID]], tblReturns[OrderID], tblReturns[Returned])</f>
        <v>No</v>
      </c>
      <c r="Q4328" t="str">
        <f>_xlfn.XLOOKUP(tblOrders[[#This Row],[OrderID]], tblShipping[OrderID], tblShipping[ShipMode])</f>
        <v>Standard</v>
      </c>
      <c r="R4328" t="str">
        <f>IFERROR(_xlfn.XLOOKUP(A4327, tblCustomers[CustomerID], tblCustomers[CustomerName]), "Not Found")</f>
        <v>Not Found</v>
      </c>
      <c r="S4328" t="str">
        <f>IF(tblOrders[[#This Row],[Sales]]&gt;1000000,"High Value","Standard")</f>
        <v>Standard</v>
      </c>
      <c r="T4328" t="str">
        <f>_xlfn.XLOOKUP(tblOrders[[#This Row],[ProductID]], tblProducts[ProductID], tblProducts[ProductName])</f>
        <v>Product 33</v>
      </c>
      <c r="U4328">
        <f>_xlfn.XLOOKUP(tblOrders[[#This Row],[SalesRepID]], tblSalesreps[RepID], tblSalesreps[Target])</f>
        <v>7094914</v>
      </c>
    </row>
    <row r="4329" spans="1:21">
      <c r="A4329" t="s">
        <v>5126</v>
      </c>
      <c r="B4329" s="7" t="s">
        <v>771</v>
      </c>
      <c r="C4329" t="s">
        <v>545</v>
      </c>
      <c r="D4329" t="s">
        <v>382</v>
      </c>
      <c r="E4329" t="s">
        <v>25</v>
      </c>
      <c r="F4329" t="s">
        <v>88</v>
      </c>
      <c r="G4329">
        <v>5</v>
      </c>
      <c r="H4329">
        <v>0.2</v>
      </c>
      <c r="I4329" s="2">
        <v>340320</v>
      </c>
      <c r="J4329" t="str">
        <f>_xlfn.XLOOKUP(tblOrders[[#This Row],[CustomerID]], tblCustomers[CustomerID], tblCustomers[CustomerName])</f>
        <v>Customer 257</v>
      </c>
      <c r="K4329" t="str">
        <f>_xlfn.XLOOKUP(tblOrders[[#This Row],[CustomerID]], tblCustomers[CustomerID], tblCustomers[Segment])</f>
        <v>Consumer</v>
      </c>
      <c r="L4329" t="str">
        <f>_xlfn.XLOOKUP(tblOrders[[#This Row],[ProductID]], tblProducts[ProductID], tblProducts[Category])</f>
        <v>Office</v>
      </c>
      <c r="M4329">
        <f>_xlfn.XLOOKUP(tblOrders[[#This Row],[ProductID]], tblProducts[ProductID], tblProducts[CostPrice])</f>
        <v>61777</v>
      </c>
      <c r="N4329">
        <f>tblOrders[[#This Row],[Sales]]-(tblOrders[[#This Row],[CostPrice]]*tblOrders[[#This Row],[Quantity]])</f>
        <v>31435</v>
      </c>
      <c r="O4329" t="str">
        <f>TEXT(tblOrders[[#This Row],[Date]],"mmm-yyyy")</f>
        <v>Jan-2025</v>
      </c>
      <c r="P4329" t="str">
        <f>_xlfn.XLOOKUP(tblOrders[[#This Row],[OrderID]], tblReturns[OrderID], tblReturns[Returned])</f>
        <v>No</v>
      </c>
      <c r="Q4329" t="str">
        <f>_xlfn.XLOOKUP(tblOrders[[#This Row],[OrderID]], tblShipping[OrderID], tblShipping[ShipMode])</f>
        <v>Pickup</v>
      </c>
      <c r="R4329" t="str">
        <f>IFERROR(_xlfn.XLOOKUP(A4328, tblCustomers[CustomerID], tblCustomers[CustomerName]), "Not Found")</f>
        <v>Not Found</v>
      </c>
      <c r="S4329" t="str">
        <f>IF(tblOrders[[#This Row],[Sales]]&gt;1000000,"High Value","Standard")</f>
        <v>Standard</v>
      </c>
      <c r="T4329" t="str">
        <f>_xlfn.XLOOKUP(tblOrders[[#This Row],[ProductID]], tblProducts[ProductID], tblProducts[ProductName])</f>
        <v>Product 65</v>
      </c>
      <c r="U4329">
        <f>_xlfn.XLOOKUP(tblOrders[[#This Row],[SalesRepID]], tblSalesreps[RepID], tblSalesreps[Target])</f>
        <v>7094914</v>
      </c>
    </row>
    <row r="4330" spans="1:21">
      <c r="A4330" t="s">
        <v>5127</v>
      </c>
      <c r="B4330" s="7" t="s">
        <v>199</v>
      </c>
      <c r="C4330" t="s">
        <v>324</v>
      </c>
      <c r="D4330" t="s">
        <v>643</v>
      </c>
      <c r="E4330" t="s">
        <v>13</v>
      </c>
      <c r="F4330" t="s">
        <v>88</v>
      </c>
      <c r="G4330">
        <v>4</v>
      </c>
      <c r="H4330">
        <v>0.15</v>
      </c>
      <c r="I4330" s="2">
        <v>361654.6</v>
      </c>
      <c r="J4330" t="str">
        <f>_xlfn.XLOOKUP(tblOrders[[#This Row],[CustomerID]], tblCustomers[CustomerID], tblCustomers[CustomerName])</f>
        <v>Customer 150</v>
      </c>
      <c r="K4330" t="str">
        <f>_xlfn.XLOOKUP(tblOrders[[#This Row],[CustomerID]], tblCustomers[CustomerID], tblCustomers[Segment])</f>
        <v>SME</v>
      </c>
      <c r="L4330" t="str">
        <f>_xlfn.XLOOKUP(tblOrders[[#This Row],[ProductID]], tblProducts[ProductID], tblProducts[Category])</f>
        <v>Home</v>
      </c>
      <c r="M4330">
        <f>_xlfn.XLOOKUP(tblOrders[[#This Row],[ProductID]], tblProducts[ProductID], tblProducts[CostPrice])</f>
        <v>77766</v>
      </c>
      <c r="N4330">
        <f>tblOrders[[#This Row],[Sales]]-(tblOrders[[#This Row],[CostPrice]]*tblOrders[[#This Row],[Quantity]])</f>
        <v>50590.599999999977</v>
      </c>
      <c r="O4330" t="str">
        <f>TEXT(tblOrders[[#This Row],[Date]],"mmm-yyyy")</f>
        <v>Dec-2025</v>
      </c>
      <c r="P4330" t="str">
        <f>_xlfn.XLOOKUP(tblOrders[[#This Row],[OrderID]], tblReturns[OrderID], tblReturns[Returned])</f>
        <v>No</v>
      </c>
      <c r="Q4330" t="str">
        <f>_xlfn.XLOOKUP(tblOrders[[#This Row],[OrderID]], tblShipping[OrderID], tblShipping[ShipMode])</f>
        <v>Express</v>
      </c>
      <c r="R4330" t="str">
        <f>IFERROR(_xlfn.XLOOKUP(A4329, tblCustomers[CustomerID], tblCustomers[CustomerName]), "Not Found")</f>
        <v>Not Found</v>
      </c>
      <c r="S4330" t="str">
        <f>IF(tblOrders[[#This Row],[Sales]]&gt;1000000,"High Value","Standard")</f>
        <v>Standard</v>
      </c>
      <c r="T4330" t="str">
        <f>_xlfn.XLOOKUP(tblOrders[[#This Row],[ProductID]], tblProducts[ProductID], tblProducts[ProductName])</f>
        <v>Product 1</v>
      </c>
      <c r="U4330">
        <f>_xlfn.XLOOKUP(tblOrders[[#This Row],[SalesRepID]], tblSalesreps[RepID], tblSalesreps[Target])</f>
        <v>11852878</v>
      </c>
    </row>
    <row r="4331" spans="1:21">
      <c r="A4331" t="s">
        <v>5128</v>
      </c>
      <c r="B4331" s="7" t="s">
        <v>1015</v>
      </c>
      <c r="C4331" t="s">
        <v>793</v>
      </c>
      <c r="D4331" t="s">
        <v>973</v>
      </c>
      <c r="E4331" t="s">
        <v>50</v>
      </c>
      <c r="F4331" t="s">
        <v>26</v>
      </c>
      <c r="G4331">
        <v>3</v>
      </c>
      <c r="H4331">
        <v>0</v>
      </c>
      <c r="I4331" s="2">
        <v>438882</v>
      </c>
      <c r="J4331" t="str">
        <f>_xlfn.XLOOKUP(tblOrders[[#This Row],[CustomerID]], tblCustomers[CustomerID], tblCustomers[CustomerName])</f>
        <v>Customer 42</v>
      </c>
      <c r="K4331" t="str">
        <f>_xlfn.XLOOKUP(tblOrders[[#This Row],[CustomerID]], tblCustomers[CustomerID], tblCustomers[Segment])</f>
        <v>Corporate</v>
      </c>
      <c r="L4331" t="str">
        <f>_xlfn.XLOOKUP(tblOrders[[#This Row],[ProductID]], tblProducts[ProductID], tblProducts[Category])</f>
        <v>Office</v>
      </c>
      <c r="M4331">
        <f>_xlfn.XLOOKUP(tblOrders[[#This Row],[ProductID]], tblProducts[ProductID], tblProducts[CostPrice])</f>
        <v>44507</v>
      </c>
      <c r="N4331">
        <f>tblOrders[[#This Row],[Sales]]-(tblOrders[[#This Row],[CostPrice]]*tblOrders[[#This Row],[Quantity]])</f>
        <v>305361</v>
      </c>
      <c r="O4331" t="str">
        <f>TEXT(tblOrders[[#This Row],[Date]],"mmm-yyyy")</f>
        <v>Jun-2025</v>
      </c>
      <c r="P4331" t="str">
        <f>_xlfn.XLOOKUP(tblOrders[[#This Row],[OrderID]], tblReturns[OrderID], tblReturns[Returned])</f>
        <v>No</v>
      </c>
      <c r="Q4331" t="str">
        <f>_xlfn.XLOOKUP(tblOrders[[#This Row],[OrderID]], tblShipping[OrderID], tblShipping[ShipMode])</f>
        <v>Pickup</v>
      </c>
      <c r="R4331" t="str">
        <f>IFERROR(_xlfn.XLOOKUP(A4330, tblCustomers[CustomerID], tblCustomers[CustomerName]), "Not Found")</f>
        <v>Not Found</v>
      </c>
      <c r="S4331" t="str">
        <f>IF(tblOrders[[#This Row],[Sales]]&gt;1000000,"High Value","Standard")</f>
        <v>Standard</v>
      </c>
      <c r="T4331" t="str">
        <f>_xlfn.XLOOKUP(tblOrders[[#This Row],[ProductID]], tblProducts[ProductID], tblProducts[ProductName])</f>
        <v>Product 53</v>
      </c>
      <c r="U4331">
        <f>_xlfn.XLOOKUP(tblOrders[[#This Row],[SalesRepID]], tblSalesreps[RepID], tblSalesreps[Target])</f>
        <v>17350666</v>
      </c>
    </row>
    <row r="4332" spans="1:21">
      <c r="A4332" t="s">
        <v>5129</v>
      </c>
      <c r="B4332" s="7" t="s">
        <v>640</v>
      </c>
      <c r="C4332" t="s">
        <v>885</v>
      </c>
      <c r="D4332" t="s">
        <v>474</v>
      </c>
      <c r="E4332" t="s">
        <v>74</v>
      </c>
      <c r="F4332" t="s">
        <v>26</v>
      </c>
      <c r="G4332">
        <v>1</v>
      </c>
      <c r="H4332">
        <v>0.1</v>
      </c>
      <c r="I4332" s="2">
        <v>46447.199999999997</v>
      </c>
      <c r="J4332" t="str">
        <f>_xlfn.XLOOKUP(tblOrders[[#This Row],[CustomerID]], tblCustomers[CustomerID], tblCustomers[CustomerName])</f>
        <v>Customer 277</v>
      </c>
      <c r="K4332" t="str">
        <f>_xlfn.XLOOKUP(tblOrders[[#This Row],[CustomerID]], tblCustomers[CustomerID], tblCustomers[Segment])</f>
        <v>Corporate</v>
      </c>
      <c r="L4332" t="str">
        <f>_xlfn.XLOOKUP(tblOrders[[#This Row],[ProductID]], tblProducts[ProductID], tblProducts[Category])</f>
        <v>Office</v>
      </c>
      <c r="M4332">
        <f>_xlfn.XLOOKUP(tblOrders[[#This Row],[ProductID]], tblProducts[ProductID], tblProducts[CostPrice])</f>
        <v>5129</v>
      </c>
      <c r="N4332">
        <f>tblOrders[[#This Row],[Sales]]-(tblOrders[[#This Row],[CostPrice]]*tblOrders[[#This Row],[Quantity]])</f>
        <v>41318.199999999997</v>
      </c>
      <c r="O4332" t="str">
        <f>TEXT(tblOrders[[#This Row],[Date]],"mmm-yyyy")</f>
        <v>Jan-2025</v>
      </c>
      <c r="P4332" t="str">
        <f>_xlfn.XLOOKUP(tblOrders[[#This Row],[OrderID]], tblReturns[OrderID], tblReturns[Returned])</f>
        <v>No</v>
      </c>
      <c r="Q4332" t="str">
        <f>_xlfn.XLOOKUP(tblOrders[[#This Row],[OrderID]], tblShipping[OrderID], tblShipping[ShipMode])</f>
        <v>Pickup</v>
      </c>
      <c r="R4332" t="str">
        <f>IFERROR(_xlfn.XLOOKUP(A4331, tblCustomers[CustomerID], tblCustomers[CustomerName]), "Not Found")</f>
        <v>Not Found</v>
      </c>
      <c r="S4332" t="str">
        <f>IF(tblOrders[[#This Row],[Sales]]&gt;1000000,"High Value","Standard")</f>
        <v>Standard</v>
      </c>
      <c r="T4332" t="str">
        <f>_xlfn.XLOOKUP(tblOrders[[#This Row],[ProductID]], tblProducts[ProductID], tblProducts[ProductName])</f>
        <v>Product 69</v>
      </c>
      <c r="U4332">
        <f>_xlfn.XLOOKUP(tblOrders[[#This Row],[SalesRepID]], tblSalesreps[RepID], tblSalesreps[Target])</f>
        <v>7254801</v>
      </c>
    </row>
    <row r="4333" spans="1:21">
      <c r="A4333" t="s">
        <v>5130</v>
      </c>
      <c r="B4333" s="7" t="s">
        <v>291</v>
      </c>
      <c r="C4333" t="s">
        <v>99</v>
      </c>
      <c r="D4333" t="s">
        <v>314</v>
      </c>
      <c r="E4333" t="s">
        <v>13</v>
      </c>
      <c r="F4333" t="s">
        <v>51</v>
      </c>
      <c r="G4333">
        <v>7</v>
      </c>
      <c r="H4333">
        <v>0.15</v>
      </c>
      <c r="I4333" s="2">
        <v>424199.3</v>
      </c>
      <c r="J4333" t="str">
        <f>_xlfn.XLOOKUP(tblOrders[[#This Row],[CustomerID]], tblCustomers[CustomerID], tblCustomers[CustomerName])</f>
        <v>Customer 1</v>
      </c>
      <c r="K4333" t="str">
        <f>_xlfn.XLOOKUP(tblOrders[[#This Row],[CustomerID]], tblCustomers[CustomerID], tblCustomers[Segment])</f>
        <v>SME</v>
      </c>
      <c r="L4333" t="str">
        <f>_xlfn.XLOOKUP(tblOrders[[#This Row],[ProductID]], tblProducts[ProductID], tblProducts[Category])</f>
        <v>Furniture</v>
      </c>
      <c r="M4333">
        <f>_xlfn.XLOOKUP(tblOrders[[#This Row],[ProductID]], tblProducts[ProductID], tblProducts[CostPrice])</f>
        <v>10109</v>
      </c>
      <c r="N4333">
        <f>tblOrders[[#This Row],[Sales]]-(tblOrders[[#This Row],[CostPrice]]*tblOrders[[#This Row],[Quantity]])</f>
        <v>353436.3</v>
      </c>
      <c r="O4333" t="str">
        <f>TEXT(tblOrders[[#This Row],[Date]],"mmm-yyyy")</f>
        <v>Aug-2025</v>
      </c>
      <c r="P4333" t="str">
        <f>_xlfn.XLOOKUP(tblOrders[[#This Row],[OrderID]], tblReturns[OrderID], tblReturns[Returned])</f>
        <v>No</v>
      </c>
      <c r="Q4333" t="str">
        <f>_xlfn.XLOOKUP(tblOrders[[#This Row],[OrderID]], tblShipping[OrderID], tblShipping[ShipMode])</f>
        <v>Express</v>
      </c>
      <c r="R4333" t="str">
        <f>IFERROR(_xlfn.XLOOKUP(A4332, tblCustomers[CustomerID], tblCustomers[CustomerName]), "Not Found")</f>
        <v>Not Found</v>
      </c>
      <c r="S4333" t="str">
        <f>IF(tblOrders[[#This Row],[Sales]]&gt;1000000,"High Value","Standard")</f>
        <v>Standard</v>
      </c>
      <c r="T4333" t="str">
        <f>_xlfn.XLOOKUP(tblOrders[[#This Row],[ProductID]], tblProducts[ProductID], tblProducts[ProductName])</f>
        <v>Product 8</v>
      </c>
      <c r="U4333">
        <f>_xlfn.XLOOKUP(tblOrders[[#This Row],[SalesRepID]], tblSalesreps[RepID], tblSalesreps[Target])</f>
        <v>11852878</v>
      </c>
    </row>
    <row r="4334" spans="1:21">
      <c r="A4334" t="s">
        <v>5131</v>
      </c>
      <c r="B4334" s="7" t="s">
        <v>955</v>
      </c>
      <c r="C4334" t="s">
        <v>916</v>
      </c>
      <c r="D4334" t="s">
        <v>585</v>
      </c>
      <c r="E4334" t="s">
        <v>13</v>
      </c>
      <c r="F4334" t="s">
        <v>51</v>
      </c>
      <c r="G4334">
        <v>6</v>
      </c>
      <c r="H4334">
        <v>0.2</v>
      </c>
      <c r="I4334" s="2">
        <v>442704</v>
      </c>
      <c r="J4334" t="str">
        <f>_xlfn.XLOOKUP(tblOrders[[#This Row],[CustomerID]], tblCustomers[CustomerID], tblCustomers[CustomerName])</f>
        <v>Customer 60</v>
      </c>
      <c r="K4334" t="str">
        <f>_xlfn.XLOOKUP(tblOrders[[#This Row],[CustomerID]], tblCustomers[CustomerID], tblCustomers[Segment])</f>
        <v>Consumer</v>
      </c>
      <c r="L4334" t="str">
        <f>_xlfn.XLOOKUP(tblOrders[[#This Row],[ProductID]], tblProducts[ProductID], tblProducts[Category])</f>
        <v>Office</v>
      </c>
      <c r="M4334">
        <f>_xlfn.XLOOKUP(tblOrders[[#This Row],[ProductID]], tblProducts[ProductID], tblProducts[CostPrice])</f>
        <v>49623</v>
      </c>
      <c r="N4334">
        <f>tblOrders[[#This Row],[Sales]]-(tblOrders[[#This Row],[CostPrice]]*tblOrders[[#This Row],[Quantity]])</f>
        <v>144966</v>
      </c>
      <c r="O4334" t="str">
        <f>TEXT(tblOrders[[#This Row],[Date]],"mmm-yyyy")</f>
        <v>Sep-2025</v>
      </c>
      <c r="P4334" t="str">
        <f>_xlfn.XLOOKUP(tblOrders[[#This Row],[OrderID]], tblReturns[OrderID], tblReturns[Returned])</f>
        <v>No</v>
      </c>
      <c r="Q4334" t="str">
        <f>_xlfn.XLOOKUP(tblOrders[[#This Row],[OrderID]], tblShipping[OrderID], tblShipping[ShipMode])</f>
        <v>Pickup</v>
      </c>
      <c r="R4334" t="str">
        <f>IFERROR(_xlfn.XLOOKUP(A4333, tblCustomers[CustomerID], tblCustomers[CustomerName]), "Not Found")</f>
        <v>Not Found</v>
      </c>
      <c r="S4334" t="str">
        <f>IF(tblOrders[[#This Row],[Sales]]&gt;1000000,"High Value","Standard")</f>
        <v>Standard</v>
      </c>
      <c r="T4334" t="str">
        <f>_xlfn.XLOOKUP(tblOrders[[#This Row],[ProductID]], tblProducts[ProductID], tblProducts[ProductName])</f>
        <v>Product 54</v>
      </c>
      <c r="U4334">
        <f>_xlfn.XLOOKUP(tblOrders[[#This Row],[SalesRepID]], tblSalesreps[RepID], tblSalesreps[Target])</f>
        <v>11852878</v>
      </c>
    </row>
    <row r="4335" spans="1:21">
      <c r="A4335" t="s">
        <v>5132</v>
      </c>
      <c r="B4335" s="7" t="s">
        <v>550</v>
      </c>
      <c r="C4335" t="s">
        <v>457</v>
      </c>
      <c r="D4335" t="s">
        <v>201</v>
      </c>
      <c r="E4335" t="s">
        <v>74</v>
      </c>
      <c r="F4335" t="s">
        <v>26</v>
      </c>
      <c r="G4335">
        <v>1</v>
      </c>
      <c r="H4335">
        <v>0.05</v>
      </c>
      <c r="I4335" s="2">
        <v>46102.55</v>
      </c>
      <c r="J4335" t="str">
        <f>_xlfn.XLOOKUP(tblOrders[[#This Row],[CustomerID]], tblCustomers[CustomerID], tblCustomers[CustomerName])</f>
        <v>Customer 61</v>
      </c>
      <c r="K4335" t="str">
        <f>_xlfn.XLOOKUP(tblOrders[[#This Row],[CustomerID]], tblCustomers[CustomerID], tblCustomers[Segment])</f>
        <v>Consumer</v>
      </c>
      <c r="L4335" t="str">
        <f>_xlfn.XLOOKUP(tblOrders[[#This Row],[ProductID]], tblProducts[ProductID], tblProducts[Category])</f>
        <v>Furniture</v>
      </c>
      <c r="M4335">
        <f>_xlfn.XLOOKUP(tblOrders[[#This Row],[ProductID]], tblProducts[ProductID], tblProducts[CostPrice])</f>
        <v>22542</v>
      </c>
      <c r="N4335">
        <f>tblOrders[[#This Row],[Sales]]-(tblOrders[[#This Row],[CostPrice]]*tblOrders[[#This Row],[Quantity]])</f>
        <v>23560.550000000003</v>
      </c>
      <c r="O4335" t="str">
        <f>TEXT(tblOrders[[#This Row],[Date]],"mmm-yyyy")</f>
        <v>Jun-2025</v>
      </c>
      <c r="P4335" t="str">
        <f>_xlfn.XLOOKUP(tblOrders[[#This Row],[OrderID]], tblReturns[OrderID], tblReturns[Returned])</f>
        <v>No</v>
      </c>
      <c r="Q4335" t="str">
        <f>_xlfn.XLOOKUP(tblOrders[[#This Row],[OrderID]], tblShipping[OrderID], tblShipping[ShipMode])</f>
        <v>Express</v>
      </c>
      <c r="R4335" t="str">
        <f>IFERROR(_xlfn.XLOOKUP(A4334, tblCustomers[CustomerID], tblCustomers[CustomerName]), "Not Found")</f>
        <v>Not Found</v>
      </c>
      <c r="S4335" t="str">
        <f>IF(tblOrders[[#This Row],[Sales]]&gt;1000000,"High Value","Standard")</f>
        <v>Standard</v>
      </c>
      <c r="T4335" t="str">
        <f>_xlfn.XLOOKUP(tblOrders[[#This Row],[ProductID]], tblProducts[ProductID], tblProducts[ProductName])</f>
        <v>Product 50</v>
      </c>
      <c r="U4335">
        <f>_xlfn.XLOOKUP(tblOrders[[#This Row],[SalesRepID]], tblSalesreps[RepID], tblSalesreps[Target])</f>
        <v>7254801</v>
      </c>
    </row>
    <row r="4336" spans="1:21">
      <c r="A4336" t="s">
        <v>5133</v>
      </c>
      <c r="B4336" s="7" t="s">
        <v>1240</v>
      </c>
      <c r="C4336" t="s">
        <v>453</v>
      </c>
      <c r="D4336" t="s">
        <v>34</v>
      </c>
      <c r="E4336" t="s">
        <v>56</v>
      </c>
      <c r="F4336" t="s">
        <v>20</v>
      </c>
      <c r="G4336">
        <v>7</v>
      </c>
      <c r="H4336">
        <v>0.05</v>
      </c>
      <c r="I4336" s="2">
        <v>345933</v>
      </c>
      <c r="J4336" t="str">
        <f>_xlfn.XLOOKUP(tblOrders[[#This Row],[CustomerID]], tblCustomers[CustomerID], tblCustomers[CustomerName])</f>
        <v>Customer 192</v>
      </c>
      <c r="K4336" t="str">
        <f>_xlfn.XLOOKUP(tblOrders[[#This Row],[CustomerID]], tblCustomers[CustomerID], tblCustomers[Segment])</f>
        <v>Corporate</v>
      </c>
      <c r="L4336" t="str">
        <f>_xlfn.XLOOKUP(tblOrders[[#This Row],[ProductID]], tblProducts[ProductID], tblProducts[Category])</f>
        <v>Electronics</v>
      </c>
      <c r="M4336">
        <f>_xlfn.XLOOKUP(tblOrders[[#This Row],[ProductID]], tblProducts[ProductID], tblProducts[CostPrice])</f>
        <v>24518</v>
      </c>
      <c r="N4336">
        <f>tblOrders[[#This Row],[Sales]]-(tblOrders[[#This Row],[CostPrice]]*tblOrders[[#This Row],[Quantity]])</f>
        <v>174307</v>
      </c>
      <c r="O4336" t="str">
        <f>TEXT(tblOrders[[#This Row],[Date]],"mmm-yyyy")</f>
        <v>Sep-2025</v>
      </c>
      <c r="P4336" t="str">
        <f>_xlfn.XLOOKUP(tblOrders[[#This Row],[OrderID]], tblReturns[OrderID], tblReturns[Returned])</f>
        <v>No</v>
      </c>
      <c r="Q4336" t="str">
        <f>_xlfn.XLOOKUP(tblOrders[[#This Row],[OrderID]], tblShipping[OrderID], tblShipping[ShipMode])</f>
        <v>Express</v>
      </c>
      <c r="R4336" t="str">
        <f>IFERROR(_xlfn.XLOOKUP(A4335, tblCustomers[CustomerID], tblCustomers[CustomerName]), "Not Found")</f>
        <v>Not Found</v>
      </c>
      <c r="S4336" t="str">
        <f>IF(tblOrders[[#This Row],[Sales]]&gt;1000000,"High Value","Standard")</f>
        <v>Standard</v>
      </c>
      <c r="T4336" t="str">
        <f>_xlfn.XLOOKUP(tblOrders[[#This Row],[ProductID]], tblProducts[ProductID], tblProducts[ProductName])</f>
        <v>Product 90</v>
      </c>
      <c r="U4336">
        <f>_xlfn.XLOOKUP(tblOrders[[#This Row],[SalesRepID]], tblSalesreps[RepID], tblSalesreps[Target])</f>
        <v>14265630</v>
      </c>
    </row>
    <row r="4337" spans="1:21">
      <c r="A4337" t="s">
        <v>5134</v>
      </c>
      <c r="B4337" s="7" t="s">
        <v>153</v>
      </c>
      <c r="C4337" t="s">
        <v>635</v>
      </c>
      <c r="D4337" t="s">
        <v>55</v>
      </c>
      <c r="E4337" t="s">
        <v>56</v>
      </c>
      <c r="F4337" t="s">
        <v>14</v>
      </c>
      <c r="G4337">
        <v>5</v>
      </c>
      <c r="H4337">
        <v>0.1</v>
      </c>
      <c r="I4337" s="2">
        <v>577098</v>
      </c>
      <c r="J4337" t="str">
        <f>_xlfn.XLOOKUP(tblOrders[[#This Row],[CustomerID]], tblCustomers[CustomerID], tblCustomers[CustomerName])</f>
        <v>Customer 157</v>
      </c>
      <c r="K4337" t="str">
        <f>_xlfn.XLOOKUP(tblOrders[[#This Row],[CustomerID]], tblCustomers[CustomerID], tblCustomers[Segment])</f>
        <v>Corporate</v>
      </c>
      <c r="L4337" t="str">
        <f>_xlfn.XLOOKUP(tblOrders[[#This Row],[ProductID]], tblProducts[ProductID], tblProducts[Category])</f>
        <v>Home</v>
      </c>
      <c r="M4337">
        <f>_xlfn.XLOOKUP(tblOrders[[#This Row],[ProductID]], tblProducts[ProductID], tblProducts[CostPrice])</f>
        <v>23348</v>
      </c>
      <c r="N4337">
        <f>tblOrders[[#This Row],[Sales]]-(tblOrders[[#This Row],[CostPrice]]*tblOrders[[#This Row],[Quantity]])</f>
        <v>460358</v>
      </c>
      <c r="O4337" t="str">
        <f>TEXT(tblOrders[[#This Row],[Date]],"mmm-yyyy")</f>
        <v>Jun-2025</v>
      </c>
      <c r="P4337" t="str">
        <f>_xlfn.XLOOKUP(tblOrders[[#This Row],[OrderID]], tblReturns[OrderID], tblReturns[Returned])</f>
        <v>No</v>
      </c>
      <c r="Q4337" t="str">
        <f>_xlfn.XLOOKUP(tblOrders[[#This Row],[OrderID]], tblShipping[OrderID], tblShipping[ShipMode])</f>
        <v>Express</v>
      </c>
      <c r="R4337" t="str">
        <f>IFERROR(_xlfn.XLOOKUP(A4336, tblCustomers[CustomerID], tblCustomers[CustomerName]), "Not Found")</f>
        <v>Not Found</v>
      </c>
      <c r="S4337" t="str">
        <f>IF(tblOrders[[#This Row],[Sales]]&gt;1000000,"High Value","Standard")</f>
        <v>Standard</v>
      </c>
      <c r="T4337" t="str">
        <f>_xlfn.XLOOKUP(tblOrders[[#This Row],[ProductID]], tblProducts[ProductID], tblProducts[ProductName])</f>
        <v>Product 47</v>
      </c>
      <c r="U4337">
        <f>_xlfn.XLOOKUP(tblOrders[[#This Row],[SalesRepID]], tblSalesreps[RepID], tblSalesreps[Target])</f>
        <v>14265630</v>
      </c>
    </row>
    <row r="4338" spans="1:21">
      <c r="A4338" t="s">
        <v>5135</v>
      </c>
      <c r="B4338" s="7" t="s">
        <v>195</v>
      </c>
      <c r="C4338" t="s">
        <v>361</v>
      </c>
      <c r="D4338" t="s">
        <v>96</v>
      </c>
      <c r="E4338" t="s">
        <v>13</v>
      </c>
      <c r="F4338" t="s">
        <v>26</v>
      </c>
      <c r="G4338">
        <v>1</v>
      </c>
      <c r="H4338">
        <v>0.05</v>
      </c>
      <c r="I4338" s="2">
        <v>49186.25</v>
      </c>
      <c r="J4338" t="str">
        <f>_xlfn.XLOOKUP(tblOrders[[#This Row],[CustomerID]], tblCustomers[CustomerID], tblCustomers[CustomerName])</f>
        <v>Customer 34</v>
      </c>
      <c r="K4338" t="str">
        <f>_xlfn.XLOOKUP(tblOrders[[#This Row],[CustomerID]], tblCustomers[CustomerID], tblCustomers[Segment])</f>
        <v>Corporate</v>
      </c>
      <c r="L4338" t="str">
        <f>_xlfn.XLOOKUP(tblOrders[[#This Row],[ProductID]], tblProducts[ProductID], tblProducts[Category])</f>
        <v>Office</v>
      </c>
      <c r="M4338">
        <f>_xlfn.XLOOKUP(tblOrders[[#This Row],[ProductID]], tblProducts[ProductID], tblProducts[CostPrice])</f>
        <v>20831</v>
      </c>
      <c r="N4338">
        <f>tblOrders[[#This Row],[Sales]]-(tblOrders[[#This Row],[CostPrice]]*tblOrders[[#This Row],[Quantity]])</f>
        <v>28355.25</v>
      </c>
      <c r="O4338" t="str">
        <f>TEXT(tblOrders[[#This Row],[Date]],"mmm-yyyy")</f>
        <v>Oct-2025</v>
      </c>
      <c r="P4338" t="str">
        <f>_xlfn.XLOOKUP(tblOrders[[#This Row],[OrderID]], tblReturns[OrderID], tblReturns[Returned])</f>
        <v>No</v>
      </c>
      <c r="Q4338" t="str">
        <f>_xlfn.XLOOKUP(tblOrders[[#This Row],[OrderID]], tblShipping[OrderID], tblShipping[ShipMode])</f>
        <v>Express</v>
      </c>
      <c r="R4338" t="str">
        <f>IFERROR(_xlfn.XLOOKUP(A4337, tblCustomers[CustomerID], tblCustomers[CustomerName]), "Not Found")</f>
        <v>Not Found</v>
      </c>
      <c r="S4338" t="str">
        <f>IF(tblOrders[[#This Row],[Sales]]&gt;1000000,"High Value","Standard")</f>
        <v>Standard</v>
      </c>
      <c r="T4338" t="str">
        <f>_xlfn.XLOOKUP(tblOrders[[#This Row],[ProductID]], tblProducts[ProductID], tblProducts[ProductName])</f>
        <v>Product 24</v>
      </c>
      <c r="U4338">
        <f>_xlfn.XLOOKUP(tblOrders[[#This Row],[SalesRepID]], tblSalesreps[RepID], tblSalesreps[Target])</f>
        <v>11852878</v>
      </c>
    </row>
    <row r="4339" spans="1:21">
      <c r="A4339" t="s">
        <v>5136</v>
      </c>
      <c r="B4339" s="7" t="s">
        <v>176</v>
      </c>
      <c r="C4339" t="s">
        <v>421</v>
      </c>
      <c r="D4339" t="s">
        <v>914</v>
      </c>
      <c r="E4339" t="s">
        <v>186</v>
      </c>
      <c r="F4339" t="s">
        <v>20</v>
      </c>
      <c r="G4339">
        <v>1</v>
      </c>
      <c r="H4339">
        <v>0.15</v>
      </c>
      <c r="I4339" s="2">
        <v>8575.65</v>
      </c>
      <c r="J4339" t="str">
        <f>_xlfn.XLOOKUP(tblOrders[[#This Row],[CustomerID]], tblCustomers[CustomerID], tblCustomers[CustomerName])</f>
        <v>Customer 271</v>
      </c>
      <c r="K4339" t="str">
        <f>_xlfn.XLOOKUP(tblOrders[[#This Row],[CustomerID]], tblCustomers[CustomerID], tblCustomers[Segment])</f>
        <v>Consumer</v>
      </c>
      <c r="L4339" t="str">
        <f>_xlfn.XLOOKUP(tblOrders[[#This Row],[ProductID]], tblProducts[ProductID], tblProducts[Category])</f>
        <v>Office</v>
      </c>
      <c r="M4339">
        <f>_xlfn.XLOOKUP(tblOrders[[#This Row],[ProductID]], tblProducts[ProductID], tblProducts[CostPrice])</f>
        <v>24464</v>
      </c>
      <c r="N4339">
        <f>tblOrders[[#This Row],[Sales]]-(tblOrders[[#This Row],[CostPrice]]*tblOrders[[#This Row],[Quantity]])</f>
        <v>-15888.35</v>
      </c>
      <c r="O4339" t="str">
        <f>TEXT(tblOrders[[#This Row],[Date]],"mmm-yyyy")</f>
        <v>Jan-2025</v>
      </c>
      <c r="P4339" t="str">
        <f>_xlfn.XLOOKUP(tblOrders[[#This Row],[OrderID]], tblReturns[OrderID], tblReturns[Returned])</f>
        <v>No</v>
      </c>
      <c r="Q4339" t="str">
        <f>_xlfn.XLOOKUP(tblOrders[[#This Row],[OrderID]], tblShipping[OrderID], tblShipping[ShipMode])</f>
        <v>Express</v>
      </c>
      <c r="R4339" t="str">
        <f>IFERROR(_xlfn.XLOOKUP(A4338, tblCustomers[CustomerID], tblCustomers[CustomerName]), "Not Found")</f>
        <v>Not Found</v>
      </c>
      <c r="S4339" t="str">
        <f>IF(tblOrders[[#This Row],[Sales]]&gt;1000000,"High Value","Standard")</f>
        <v>Standard</v>
      </c>
      <c r="T4339" t="str">
        <f>_xlfn.XLOOKUP(tblOrders[[#This Row],[ProductID]], tblProducts[ProductID], tblProducts[ProductName])</f>
        <v>Product 46</v>
      </c>
      <c r="U4339">
        <f>_xlfn.XLOOKUP(tblOrders[[#This Row],[SalesRepID]], tblSalesreps[RepID], tblSalesreps[Target])</f>
        <v>15141830</v>
      </c>
    </row>
    <row r="4340" spans="1:21">
      <c r="A4340" t="s">
        <v>5137</v>
      </c>
      <c r="B4340" s="7" t="s">
        <v>930</v>
      </c>
      <c r="C4340" t="s">
        <v>114</v>
      </c>
      <c r="D4340" t="s">
        <v>115</v>
      </c>
      <c r="E4340" t="s">
        <v>105</v>
      </c>
      <c r="F4340" t="s">
        <v>26</v>
      </c>
      <c r="G4340">
        <v>1</v>
      </c>
      <c r="H4340">
        <v>0.05</v>
      </c>
      <c r="I4340" s="2">
        <v>48049.1</v>
      </c>
      <c r="J4340" t="str">
        <f>_xlfn.XLOOKUP(tblOrders[[#This Row],[CustomerID]], tblCustomers[CustomerID], tblCustomers[CustomerName])</f>
        <v>Customer 191</v>
      </c>
      <c r="K4340" t="str">
        <f>_xlfn.XLOOKUP(tblOrders[[#This Row],[CustomerID]], tblCustomers[CustomerID], tblCustomers[Segment])</f>
        <v>SME</v>
      </c>
      <c r="L4340" t="str">
        <f>_xlfn.XLOOKUP(tblOrders[[#This Row],[ProductID]], tblProducts[ProductID], tblProducts[Category])</f>
        <v>Electronics</v>
      </c>
      <c r="M4340">
        <f>_xlfn.XLOOKUP(tblOrders[[#This Row],[ProductID]], tblProducts[ProductID], tblProducts[CostPrice])</f>
        <v>66631</v>
      </c>
      <c r="N4340">
        <f>tblOrders[[#This Row],[Sales]]-(tblOrders[[#This Row],[CostPrice]]*tblOrders[[#This Row],[Quantity]])</f>
        <v>-18581.900000000001</v>
      </c>
      <c r="O4340" t="str">
        <f>TEXT(tblOrders[[#This Row],[Date]],"mmm-yyyy")</f>
        <v>Feb-2025</v>
      </c>
      <c r="P4340" t="str">
        <f>_xlfn.XLOOKUP(tblOrders[[#This Row],[OrderID]], tblReturns[OrderID], tblReturns[Returned])</f>
        <v>No</v>
      </c>
      <c r="Q4340" t="str">
        <f>_xlfn.XLOOKUP(tblOrders[[#This Row],[OrderID]], tblShipping[OrderID], tblShipping[ShipMode])</f>
        <v>Standard</v>
      </c>
      <c r="R4340" t="str">
        <f>IFERROR(_xlfn.XLOOKUP(A4339, tblCustomers[CustomerID], tblCustomers[CustomerName]), "Not Found")</f>
        <v>Not Found</v>
      </c>
      <c r="S4340" t="str">
        <f>IF(tblOrders[[#This Row],[Sales]]&gt;1000000,"High Value","Standard")</f>
        <v>Standard</v>
      </c>
      <c r="T4340" t="str">
        <f>_xlfn.XLOOKUP(tblOrders[[#This Row],[ProductID]], tblProducts[ProductID], tblProducts[ProductName])</f>
        <v>Product 70</v>
      </c>
      <c r="U4340">
        <f>_xlfn.XLOOKUP(tblOrders[[#This Row],[SalesRepID]], tblSalesreps[RepID], tblSalesreps[Target])</f>
        <v>8698154</v>
      </c>
    </row>
    <row r="4341" spans="1:21">
      <c r="A4341" t="s">
        <v>5138</v>
      </c>
      <c r="B4341" s="7" t="s">
        <v>722</v>
      </c>
      <c r="C4341" t="s">
        <v>386</v>
      </c>
      <c r="D4341" t="s">
        <v>744</v>
      </c>
      <c r="E4341" t="s">
        <v>119</v>
      </c>
      <c r="F4341" t="s">
        <v>14</v>
      </c>
      <c r="G4341">
        <v>10</v>
      </c>
      <c r="H4341">
        <v>0.05</v>
      </c>
      <c r="I4341" s="2">
        <v>116052</v>
      </c>
      <c r="J4341" t="str">
        <f>_xlfn.XLOOKUP(tblOrders[[#This Row],[CustomerID]], tblCustomers[CustomerID], tblCustomers[CustomerName])</f>
        <v>Customer 170</v>
      </c>
      <c r="K4341" t="str">
        <f>_xlfn.XLOOKUP(tblOrders[[#This Row],[CustomerID]], tblCustomers[CustomerID], tblCustomers[Segment])</f>
        <v>SME</v>
      </c>
      <c r="L4341" t="str">
        <f>_xlfn.XLOOKUP(tblOrders[[#This Row],[ProductID]], tblProducts[ProductID], tblProducts[Category])</f>
        <v>Electronics</v>
      </c>
      <c r="M4341">
        <f>_xlfn.XLOOKUP(tblOrders[[#This Row],[ProductID]], tblProducts[ProductID], tblProducts[CostPrice])</f>
        <v>37361</v>
      </c>
      <c r="N4341">
        <f>tblOrders[[#This Row],[Sales]]-(tblOrders[[#This Row],[CostPrice]]*tblOrders[[#This Row],[Quantity]])</f>
        <v>-257558</v>
      </c>
      <c r="O4341" t="str">
        <f>TEXT(tblOrders[[#This Row],[Date]],"mmm-yyyy")</f>
        <v>Jun-2025</v>
      </c>
      <c r="P4341" t="str">
        <f>_xlfn.XLOOKUP(tblOrders[[#This Row],[OrderID]], tblReturns[OrderID], tblReturns[Returned])</f>
        <v>No</v>
      </c>
      <c r="Q4341" t="str">
        <f>_xlfn.XLOOKUP(tblOrders[[#This Row],[OrderID]], tblShipping[OrderID], tblShipping[ShipMode])</f>
        <v>Pickup</v>
      </c>
      <c r="R4341" t="str">
        <f>IFERROR(_xlfn.XLOOKUP(A4340, tblCustomers[CustomerID], tblCustomers[CustomerName]), "Not Found")</f>
        <v>Not Found</v>
      </c>
      <c r="S4341" t="str">
        <f>IF(tblOrders[[#This Row],[Sales]]&gt;1000000,"High Value","Standard")</f>
        <v>Standard</v>
      </c>
      <c r="T4341" t="str">
        <f>_xlfn.XLOOKUP(tblOrders[[#This Row],[ProductID]], tblProducts[ProductID], tblProducts[ProductName])</f>
        <v>Product 72</v>
      </c>
      <c r="U4341">
        <f>_xlfn.XLOOKUP(tblOrders[[#This Row],[SalesRepID]], tblSalesreps[RepID], tblSalesreps[Target])</f>
        <v>5886694</v>
      </c>
    </row>
    <row r="4342" spans="1:21">
      <c r="A4342" t="s">
        <v>5139</v>
      </c>
      <c r="B4342" s="7" t="s">
        <v>22</v>
      </c>
      <c r="C4342" t="s">
        <v>1217</v>
      </c>
      <c r="D4342" t="s">
        <v>137</v>
      </c>
      <c r="E4342" t="s">
        <v>74</v>
      </c>
      <c r="F4342" t="s">
        <v>26</v>
      </c>
      <c r="G4342">
        <v>10</v>
      </c>
      <c r="H4342">
        <v>0</v>
      </c>
      <c r="I4342" s="2">
        <v>1160820</v>
      </c>
      <c r="J4342" t="str">
        <f>_xlfn.XLOOKUP(tblOrders[[#This Row],[CustomerID]], tblCustomers[CustomerID], tblCustomers[CustomerName])</f>
        <v>Customer 100</v>
      </c>
      <c r="K4342" t="str">
        <f>_xlfn.XLOOKUP(tblOrders[[#This Row],[CustomerID]], tblCustomers[CustomerID], tblCustomers[Segment])</f>
        <v>Corporate</v>
      </c>
      <c r="L4342" t="str">
        <f>_xlfn.XLOOKUP(tblOrders[[#This Row],[ProductID]], tblProducts[ProductID], tblProducts[Category])</f>
        <v>Home</v>
      </c>
      <c r="M4342">
        <f>_xlfn.XLOOKUP(tblOrders[[#This Row],[ProductID]], tblProducts[ProductID], tblProducts[CostPrice])</f>
        <v>26666</v>
      </c>
      <c r="N4342">
        <f>tblOrders[[#This Row],[Sales]]-(tblOrders[[#This Row],[CostPrice]]*tblOrders[[#This Row],[Quantity]])</f>
        <v>894160</v>
      </c>
      <c r="O4342" t="str">
        <f>TEXT(tblOrders[[#This Row],[Date]],"mmm-yyyy")</f>
        <v>Sep-2025</v>
      </c>
      <c r="P4342" t="str">
        <f>_xlfn.XLOOKUP(tblOrders[[#This Row],[OrderID]], tblReturns[OrderID], tblReturns[Returned])</f>
        <v>No</v>
      </c>
      <c r="Q4342" t="str">
        <f>_xlfn.XLOOKUP(tblOrders[[#This Row],[OrderID]], tblShipping[OrderID], tblShipping[ShipMode])</f>
        <v>Express</v>
      </c>
      <c r="R4342" t="str">
        <f>IFERROR(_xlfn.XLOOKUP(A4341, tblCustomers[CustomerID], tblCustomers[CustomerName]), "Not Found")</f>
        <v>Not Found</v>
      </c>
      <c r="S4342" t="str">
        <f>IF(tblOrders[[#This Row],[Sales]]&gt;1000000,"High Value","Standard")</f>
        <v>High Value</v>
      </c>
      <c r="T4342" t="str">
        <f>_xlfn.XLOOKUP(tblOrders[[#This Row],[ProductID]], tblProducts[ProductID], tblProducts[ProductName])</f>
        <v>Product 76</v>
      </c>
      <c r="U4342">
        <f>_xlfn.XLOOKUP(tblOrders[[#This Row],[SalesRepID]], tblSalesreps[RepID], tblSalesreps[Target])</f>
        <v>7254801</v>
      </c>
    </row>
    <row r="4343" spans="1:21">
      <c r="A4343" t="s">
        <v>5140</v>
      </c>
      <c r="B4343" s="7" t="s">
        <v>411</v>
      </c>
      <c r="C4343" t="s">
        <v>1217</v>
      </c>
      <c r="D4343" t="s">
        <v>387</v>
      </c>
      <c r="E4343" t="s">
        <v>69</v>
      </c>
      <c r="F4343" t="s">
        <v>51</v>
      </c>
      <c r="G4343">
        <v>5</v>
      </c>
      <c r="H4343">
        <v>0</v>
      </c>
      <c r="I4343" s="2">
        <v>211580</v>
      </c>
      <c r="J4343" t="str">
        <f>_xlfn.XLOOKUP(tblOrders[[#This Row],[CustomerID]], tblCustomers[CustomerID], tblCustomers[CustomerName])</f>
        <v>Customer 100</v>
      </c>
      <c r="K4343" t="str">
        <f>_xlfn.XLOOKUP(tblOrders[[#This Row],[CustomerID]], tblCustomers[CustomerID], tblCustomers[Segment])</f>
        <v>Corporate</v>
      </c>
      <c r="L4343" t="str">
        <f>_xlfn.XLOOKUP(tblOrders[[#This Row],[ProductID]], tblProducts[ProductID], tblProducts[Category])</f>
        <v>Furniture</v>
      </c>
      <c r="M4343">
        <f>_xlfn.XLOOKUP(tblOrders[[#This Row],[ProductID]], tblProducts[ProductID], tblProducts[CostPrice])</f>
        <v>37464</v>
      </c>
      <c r="N4343">
        <f>tblOrders[[#This Row],[Sales]]-(tblOrders[[#This Row],[CostPrice]]*tblOrders[[#This Row],[Quantity]])</f>
        <v>24260</v>
      </c>
      <c r="O4343" t="str">
        <f>TEXT(tblOrders[[#This Row],[Date]],"mmm-yyyy")</f>
        <v>Sep-2025</v>
      </c>
      <c r="P4343" t="str">
        <f>_xlfn.XLOOKUP(tblOrders[[#This Row],[OrderID]], tblReturns[OrderID], tblReturns[Returned])</f>
        <v>No</v>
      </c>
      <c r="Q4343" t="str">
        <f>_xlfn.XLOOKUP(tblOrders[[#This Row],[OrderID]], tblShipping[OrderID], tblShipping[ShipMode])</f>
        <v>Express</v>
      </c>
      <c r="R4343" t="str">
        <f>IFERROR(_xlfn.XLOOKUP(A4342, tblCustomers[CustomerID], tblCustomers[CustomerName]), "Not Found")</f>
        <v>Not Found</v>
      </c>
      <c r="S4343" t="str">
        <f>IF(tblOrders[[#This Row],[Sales]]&gt;1000000,"High Value","Standard")</f>
        <v>Standard</v>
      </c>
      <c r="T4343" t="str">
        <f>_xlfn.XLOOKUP(tblOrders[[#This Row],[ProductID]], tblProducts[ProductID], tblProducts[ProductName])</f>
        <v>Product 63</v>
      </c>
      <c r="U4343">
        <f>_xlfn.XLOOKUP(tblOrders[[#This Row],[SalesRepID]], tblSalesreps[RepID], tblSalesreps[Target])</f>
        <v>19473459</v>
      </c>
    </row>
    <row r="4344" spans="1:21">
      <c r="A4344" t="s">
        <v>5141</v>
      </c>
      <c r="B4344" s="7" t="s">
        <v>143</v>
      </c>
      <c r="C4344" t="s">
        <v>464</v>
      </c>
      <c r="D4344" t="s">
        <v>182</v>
      </c>
      <c r="E4344" t="s">
        <v>202</v>
      </c>
      <c r="F4344" t="s">
        <v>20</v>
      </c>
      <c r="G4344">
        <v>3</v>
      </c>
      <c r="H4344">
        <v>0.15</v>
      </c>
      <c r="I4344" s="2">
        <v>212578.2</v>
      </c>
      <c r="J4344" t="str">
        <f>_xlfn.XLOOKUP(tblOrders[[#This Row],[CustomerID]], tblCustomers[CustomerID], tblCustomers[CustomerName])</f>
        <v>Customer 187</v>
      </c>
      <c r="K4344" t="str">
        <f>_xlfn.XLOOKUP(tblOrders[[#This Row],[CustomerID]], tblCustomers[CustomerID], tblCustomers[Segment])</f>
        <v>Corporate</v>
      </c>
      <c r="L4344" t="str">
        <f>_xlfn.XLOOKUP(tblOrders[[#This Row],[ProductID]], tblProducts[ProductID], tblProducts[Category])</f>
        <v>Furniture</v>
      </c>
      <c r="M4344">
        <f>_xlfn.XLOOKUP(tblOrders[[#This Row],[ProductID]], tblProducts[ProductID], tblProducts[CostPrice])</f>
        <v>76428</v>
      </c>
      <c r="N4344">
        <f>tblOrders[[#This Row],[Sales]]-(tblOrders[[#This Row],[CostPrice]]*tblOrders[[#This Row],[Quantity]])</f>
        <v>-16705.799999999988</v>
      </c>
      <c r="O4344" t="str">
        <f>TEXT(tblOrders[[#This Row],[Date]],"mmm-yyyy")</f>
        <v>Feb-2025</v>
      </c>
      <c r="P4344" t="str">
        <f>_xlfn.XLOOKUP(tblOrders[[#This Row],[OrderID]], tblReturns[OrderID], tblReturns[Returned])</f>
        <v>No</v>
      </c>
      <c r="Q4344" t="str">
        <f>_xlfn.XLOOKUP(tblOrders[[#This Row],[OrderID]], tblShipping[OrderID], tblShipping[ShipMode])</f>
        <v>Pickup</v>
      </c>
      <c r="R4344" t="str">
        <f>IFERROR(_xlfn.XLOOKUP(A4343, tblCustomers[CustomerID], tblCustomers[CustomerName]), "Not Found")</f>
        <v>Not Found</v>
      </c>
      <c r="S4344" t="str">
        <f>IF(tblOrders[[#This Row],[Sales]]&gt;1000000,"High Value","Standard")</f>
        <v>Standard</v>
      </c>
      <c r="T4344" t="str">
        <f>_xlfn.XLOOKUP(tblOrders[[#This Row],[ProductID]], tblProducts[ProductID], tblProducts[ProductName])</f>
        <v>Product 11</v>
      </c>
      <c r="U4344">
        <f>_xlfn.XLOOKUP(tblOrders[[#This Row],[SalesRepID]], tblSalesreps[RepID], tblSalesreps[Target])</f>
        <v>10652665</v>
      </c>
    </row>
    <row r="4345" spans="1:21">
      <c r="A4345" t="s">
        <v>5142</v>
      </c>
      <c r="B4345" s="7" t="s">
        <v>951</v>
      </c>
      <c r="C4345" t="s">
        <v>977</v>
      </c>
      <c r="D4345" t="s">
        <v>73</v>
      </c>
      <c r="E4345" t="s">
        <v>202</v>
      </c>
      <c r="F4345" t="s">
        <v>51</v>
      </c>
      <c r="G4345">
        <v>5</v>
      </c>
      <c r="H4345">
        <v>0.05</v>
      </c>
      <c r="I4345" s="2">
        <v>44455.25</v>
      </c>
      <c r="J4345" t="str">
        <f>_xlfn.XLOOKUP(tblOrders[[#This Row],[CustomerID]], tblCustomers[CustomerID], tblCustomers[CustomerName])</f>
        <v>Customer 194</v>
      </c>
      <c r="K4345" t="str">
        <f>_xlfn.XLOOKUP(tblOrders[[#This Row],[CustomerID]], tblCustomers[CustomerID], tblCustomers[Segment])</f>
        <v>SME</v>
      </c>
      <c r="L4345" t="str">
        <f>_xlfn.XLOOKUP(tblOrders[[#This Row],[ProductID]], tblProducts[ProductID], tblProducts[Category])</f>
        <v>Office</v>
      </c>
      <c r="M4345">
        <f>_xlfn.XLOOKUP(tblOrders[[#This Row],[ProductID]], tblProducts[ProductID], tblProducts[CostPrice])</f>
        <v>28523</v>
      </c>
      <c r="N4345">
        <f>tblOrders[[#This Row],[Sales]]-(tblOrders[[#This Row],[CostPrice]]*tblOrders[[#This Row],[Quantity]])</f>
        <v>-98159.75</v>
      </c>
      <c r="O4345" t="str">
        <f>TEXT(tblOrders[[#This Row],[Date]],"mmm-yyyy")</f>
        <v>Aug-2025</v>
      </c>
      <c r="P4345" t="str">
        <f>_xlfn.XLOOKUP(tblOrders[[#This Row],[OrderID]], tblReturns[OrderID], tblReturns[Returned])</f>
        <v>No</v>
      </c>
      <c r="Q4345" t="str">
        <f>_xlfn.XLOOKUP(tblOrders[[#This Row],[OrderID]], tblShipping[OrderID], tblShipping[ShipMode])</f>
        <v>Pickup</v>
      </c>
      <c r="R4345" t="str">
        <f>IFERROR(_xlfn.XLOOKUP(A4344, tblCustomers[CustomerID], tblCustomers[CustomerName]), "Not Found")</f>
        <v>Not Found</v>
      </c>
      <c r="S4345" t="str">
        <f>IF(tblOrders[[#This Row],[Sales]]&gt;1000000,"High Value","Standard")</f>
        <v>Standard</v>
      </c>
      <c r="T4345" t="str">
        <f>_xlfn.XLOOKUP(tblOrders[[#This Row],[ProductID]], tblProducts[ProductID], tblProducts[ProductName])</f>
        <v>Product 30</v>
      </c>
      <c r="U4345">
        <f>_xlfn.XLOOKUP(tblOrders[[#This Row],[SalesRepID]], tblSalesreps[RepID], tblSalesreps[Target])</f>
        <v>10652665</v>
      </c>
    </row>
    <row r="4346" spans="1:21">
      <c r="A4346" t="s">
        <v>5143</v>
      </c>
      <c r="B4346" s="7" t="s">
        <v>726</v>
      </c>
      <c r="C4346" t="s">
        <v>1117</v>
      </c>
      <c r="D4346" t="s">
        <v>137</v>
      </c>
      <c r="E4346" t="s">
        <v>87</v>
      </c>
      <c r="F4346" t="s">
        <v>20</v>
      </c>
      <c r="G4346">
        <v>5</v>
      </c>
      <c r="H4346">
        <v>0</v>
      </c>
      <c r="I4346" s="2">
        <v>726140</v>
      </c>
      <c r="J4346" t="str">
        <f>_xlfn.XLOOKUP(tblOrders[[#This Row],[CustomerID]], tblCustomers[CustomerID], tblCustomers[CustomerName])</f>
        <v>Customer 109</v>
      </c>
      <c r="K4346" t="str">
        <f>_xlfn.XLOOKUP(tblOrders[[#This Row],[CustomerID]], tblCustomers[CustomerID], tblCustomers[Segment])</f>
        <v>SME</v>
      </c>
      <c r="L4346" t="str">
        <f>_xlfn.XLOOKUP(tblOrders[[#This Row],[ProductID]], tblProducts[ProductID], tblProducts[Category])</f>
        <v>Home</v>
      </c>
      <c r="M4346">
        <f>_xlfn.XLOOKUP(tblOrders[[#This Row],[ProductID]], tblProducts[ProductID], tblProducts[CostPrice])</f>
        <v>26666</v>
      </c>
      <c r="N4346">
        <f>tblOrders[[#This Row],[Sales]]-(tblOrders[[#This Row],[CostPrice]]*tblOrders[[#This Row],[Quantity]])</f>
        <v>592810</v>
      </c>
      <c r="O4346" t="str">
        <f>TEXT(tblOrders[[#This Row],[Date]],"mmm-yyyy")</f>
        <v>Oct-2025</v>
      </c>
      <c r="P4346" t="str">
        <f>_xlfn.XLOOKUP(tblOrders[[#This Row],[OrderID]], tblReturns[OrderID], tblReturns[Returned])</f>
        <v>No</v>
      </c>
      <c r="Q4346" t="str">
        <f>_xlfn.XLOOKUP(tblOrders[[#This Row],[OrderID]], tblShipping[OrderID], tblShipping[ShipMode])</f>
        <v>Standard</v>
      </c>
      <c r="R4346" t="str">
        <f>IFERROR(_xlfn.XLOOKUP(A4345, tblCustomers[CustomerID], tblCustomers[CustomerName]), "Not Found")</f>
        <v>Not Found</v>
      </c>
      <c r="S4346" t="str">
        <f>IF(tblOrders[[#This Row],[Sales]]&gt;1000000,"High Value","Standard")</f>
        <v>Standard</v>
      </c>
      <c r="T4346" t="str">
        <f>_xlfn.XLOOKUP(tblOrders[[#This Row],[ProductID]], tblProducts[ProductID], tblProducts[ProductName])</f>
        <v>Product 76</v>
      </c>
      <c r="U4346">
        <f>_xlfn.XLOOKUP(tblOrders[[#This Row],[SalesRepID]], tblSalesreps[RepID], tblSalesreps[Target])</f>
        <v>18500989</v>
      </c>
    </row>
    <row r="4347" spans="1:21">
      <c r="A4347" t="s">
        <v>5144</v>
      </c>
      <c r="B4347" s="7" t="s">
        <v>391</v>
      </c>
      <c r="C4347" t="s">
        <v>545</v>
      </c>
      <c r="D4347" t="s">
        <v>158</v>
      </c>
      <c r="E4347" t="s">
        <v>13</v>
      </c>
      <c r="F4347" t="s">
        <v>26</v>
      </c>
      <c r="G4347">
        <v>6</v>
      </c>
      <c r="H4347">
        <v>0.15</v>
      </c>
      <c r="I4347" s="2">
        <v>166356.9</v>
      </c>
      <c r="J4347" t="str">
        <f>_xlfn.XLOOKUP(tblOrders[[#This Row],[CustomerID]], tblCustomers[CustomerID], tblCustomers[CustomerName])</f>
        <v>Customer 257</v>
      </c>
      <c r="K4347" t="str">
        <f>_xlfn.XLOOKUP(tblOrders[[#This Row],[CustomerID]], tblCustomers[CustomerID], tblCustomers[Segment])</f>
        <v>Consumer</v>
      </c>
      <c r="L4347" t="str">
        <f>_xlfn.XLOOKUP(tblOrders[[#This Row],[ProductID]], tblProducts[ProductID], tblProducts[Category])</f>
        <v>Home</v>
      </c>
      <c r="M4347">
        <f>_xlfn.XLOOKUP(tblOrders[[#This Row],[ProductID]], tblProducts[ProductID], tblProducts[CostPrice])</f>
        <v>6817</v>
      </c>
      <c r="N4347">
        <f>tblOrders[[#This Row],[Sales]]-(tblOrders[[#This Row],[CostPrice]]*tblOrders[[#This Row],[Quantity]])</f>
        <v>125454.9</v>
      </c>
      <c r="O4347" t="str">
        <f>TEXT(tblOrders[[#This Row],[Date]],"mmm-yyyy")</f>
        <v>May-2025</v>
      </c>
      <c r="P4347" t="str">
        <f>_xlfn.XLOOKUP(tblOrders[[#This Row],[OrderID]], tblReturns[OrderID], tblReturns[Returned])</f>
        <v>No</v>
      </c>
      <c r="Q4347" t="str">
        <f>_xlfn.XLOOKUP(tblOrders[[#This Row],[OrderID]], tblShipping[OrderID], tblShipping[ShipMode])</f>
        <v>Express</v>
      </c>
      <c r="R4347" t="str">
        <f>IFERROR(_xlfn.XLOOKUP(A4346, tblCustomers[CustomerID], tblCustomers[CustomerName]), "Not Found")</f>
        <v>Not Found</v>
      </c>
      <c r="S4347" t="str">
        <f>IF(tblOrders[[#This Row],[Sales]]&gt;1000000,"High Value","Standard")</f>
        <v>Standard</v>
      </c>
      <c r="T4347" t="str">
        <f>_xlfn.XLOOKUP(tblOrders[[#This Row],[ProductID]], tblProducts[ProductID], tblProducts[ProductName])</f>
        <v>Product 7</v>
      </c>
      <c r="U4347">
        <f>_xlfn.XLOOKUP(tblOrders[[#This Row],[SalesRepID]], tblSalesreps[RepID], tblSalesreps[Target])</f>
        <v>11852878</v>
      </c>
    </row>
    <row r="4348" spans="1:21">
      <c r="A4348" t="s">
        <v>5145</v>
      </c>
      <c r="B4348" s="7" t="s">
        <v>1474</v>
      </c>
      <c r="C4348" t="s">
        <v>287</v>
      </c>
      <c r="D4348" t="s">
        <v>100</v>
      </c>
      <c r="E4348" t="s">
        <v>35</v>
      </c>
      <c r="F4348" t="s">
        <v>14</v>
      </c>
      <c r="G4348">
        <v>8</v>
      </c>
      <c r="H4348">
        <v>0</v>
      </c>
      <c r="I4348" s="2">
        <v>1020584</v>
      </c>
      <c r="J4348" t="str">
        <f>_xlfn.XLOOKUP(tblOrders[[#This Row],[CustomerID]], tblCustomers[CustomerID], tblCustomers[CustomerName])</f>
        <v>Customer 183</v>
      </c>
      <c r="K4348" t="str">
        <f>_xlfn.XLOOKUP(tblOrders[[#This Row],[CustomerID]], tblCustomers[CustomerID], tblCustomers[Segment])</f>
        <v>Consumer</v>
      </c>
      <c r="L4348" t="str">
        <f>_xlfn.XLOOKUP(tblOrders[[#This Row],[ProductID]], tblProducts[ProductID], tblProducts[Category])</f>
        <v>Electronics</v>
      </c>
      <c r="M4348">
        <f>_xlfn.XLOOKUP(tblOrders[[#This Row],[ProductID]], tblProducts[ProductID], tblProducts[CostPrice])</f>
        <v>39197</v>
      </c>
      <c r="N4348">
        <f>tblOrders[[#This Row],[Sales]]-(tblOrders[[#This Row],[CostPrice]]*tblOrders[[#This Row],[Quantity]])</f>
        <v>707008</v>
      </c>
      <c r="O4348" t="str">
        <f>TEXT(tblOrders[[#This Row],[Date]],"mmm-yyyy")</f>
        <v>Oct-2025</v>
      </c>
      <c r="P4348" t="str">
        <f>_xlfn.XLOOKUP(tblOrders[[#This Row],[OrderID]], tblReturns[OrderID], tblReturns[Returned])</f>
        <v>No</v>
      </c>
      <c r="Q4348" t="str">
        <f>_xlfn.XLOOKUP(tblOrders[[#This Row],[OrderID]], tblShipping[OrderID], tblShipping[ShipMode])</f>
        <v>Standard</v>
      </c>
      <c r="R4348" t="str">
        <f>IFERROR(_xlfn.XLOOKUP(A4347, tblCustomers[CustomerID], tblCustomers[CustomerName]), "Not Found")</f>
        <v>Not Found</v>
      </c>
      <c r="S4348" t="str">
        <f>IF(tblOrders[[#This Row],[Sales]]&gt;1000000,"High Value","Standard")</f>
        <v>High Value</v>
      </c>
      <c r="T4348" t="str">
        <f>_xlfn.XLOOKUP(tblOrders[[#This Row],[ProductID]], tblProducts[ProductID], tblProducts[ProductName])</f>
        <v>Product 21</v>
      </c>
      <c r="U4348">
        <f>_xlfn.XLOOKUP(tblOrders[[#This Row],[SalesRepID]], tblSalesreps[RepID], tblSalesreps[Target])</f>
        <v>19619177</v>
      </c>
    </row>
    <row r="4349" spans="1:21">
      <c r="A4349" t="s">
        <v>5146</v>
      </c>
      <c r="B4349" s="7" t="s">
        <v>660</v>
      </c>
      <c r="C4349" t="s">
        <v>415</v>
      </c>
      <c r="D4349" t="s">
        <v>454</v>
      </c>
      <c r="E4349" t="s">
        <v>186</v>
      </c>
      <c r="F4349" t="s">
        <v>20</v>
      </c>
      <c r="G4349">
        <v>7</v>
      </c>
      <c r="H4349">
        <v>0.2</v>
      </c>
      <c r="I4349" s="2">
        <v>609817.59999999998</v>
      </c>
      <c r="J4349" t="str">
        <f>_xlfn.XLOOKUP(tblOrders[[#This Row],[CustomerID]], tblCustomers[CustomerID], tblCustomers[CustomerName])</f>
        <v>Customer 81</v>
      </c>
      <c r="K4349" t="str">
        <f>_xlfn.XLOOKUP(tblOrders[[#This Row],[CustomerID]], tblCustomers[CustomerID], tblCustomers[Segment])</f>
        <v>SME</v>
      </c>
      <c r="L4349" t="str">
        <f>_xlfn.XLOOKUP(tblOrders[[#This Row],[ProductID]], tblProducts[ProductID], tblProducts[Category])</f>
        <v>Furniture</v>
      </c>
      <c r="M4349">
        <f>_xlfn.XLOOKUP(tblOrders[[#This Row],[ProductID]], tblProducts[ProductID], tblProducts[CostPrice])</f>
        <v>31369</v>
      </c>
      <c r="N4349">
        <f>tblOrders[[#This Row],[Sales]]-(tblOrders[[#This Row],[CostPrice]]*tblOrders[[#This Row],[Quantity]])</f>
        <v>390234.6</v>
      </c>
      <c r="O4349" t="str">
        <f>TEXT(tblOrders[[#This Row],[Date]],"mmm-yyyy")</f>
        <v>Feb-2025</v>
      </c>
      <c r="P4349" t="str">
        <f>_xlfn.XLOOKUP(tblOrders[[#This Row],[OrderID]], tblReturns[OrderID], tblReturns[Returned])</f>
        <v>No</v>
      </c>
      <c r="Q4349" t="str">
        <f>_xlfn.XLOOKUP(tblOrders[[#This Row],[OrderID]], tblShipping[OrderID], tblShipping[ShipMode])</f>
        <v>Pickup</v>
      </c>
      <c r="R4349" t="str">
        <f>IFERROR(_xlfn.XLOOKUP(A4348, tblCustomers[CustomerID], tblCustomers[CustomerName]), "Not Found")</f>
        <v>Not Found</v>
      </c>
      <c r="S4349" t="str">
        <f>IF(tblOrders[[#This Row],[Sales]]&gt;1000000,"High Value","Standard")</f>
        <v>Standard</v>
      </c>
      <c r="T4349" t="str">
        <f>_xlfn.XLOOKUP(tblOrders[[#This Row],[ProductID]], tblProducts[ProductID], tblProducts[ProductName])</f>
        <v>Product 37</v>
      </c>
      <c r="U4349">
        <f>_xlfn.XLOOKUP(tblOrders[[#This Row],[SalesRepID]], tblSalesreps[RepID], tblSalesreps[Target])</f>
        <v>15141830</v>
      </c>
    </row>
    <row r="4350" spans="1:21">
      <c r="A4350" t="s">
        <v>5147</v>
      </c>
      <c r="B4350" s="7" t="s">
        <v>887</v>
      </c>
      <c r="C4350" t="s">
        <v>551</v>
      </c>
      <c r="D4350" t="s">
        <v>587</v>
      </c>
      <c r="E4350" t="s">
        <v>25</v>
      </c>
      <c r="F4350" t="s">
        <v>88</v>
      </c>
      <c r="G4350">
        <v>4</v>
      </c>
      <c r="H4350">
        <v>0.1</v>
      </c>
      <c r="I4350" s="2">
        <v>93686.399999999994</v>
      </c>
      <c r="J4350" t="str">
        <f>_xlfn.XLOOKUP(tblOrders[[#This Row],[CustomerID]], tblCustomers[CustomerID], tblCustomers[CustomerName])</f>
        <v>Customer 300</v>
      </c>
      <c r="K4350" t="str">
        <f>_xlfn.XLOOKUP(tblOrders[[#This Row],[CustomerID]], tblCustomers[CustomerID], tblCustomers[Segment])</f>
        <v>SME</v>
      </c>
      <c r="L4350" t="str">
        <f>_xlfn.XLOOKUP(tblOrders[[#This Row],[ProductID]], tblProducts[ProductID], tblProducts[Category])</f>
        <v>Electronics</v>
      </c>
      <c r="M4350">
        <f>_xlfn.XLOOKUP(tblOrders[[#This Row],[ProductID]], tblProducts[ProductID], tblProducts[CostPrice])</f>
        <v>67500</v>
      </c>
      <c r="N4350">
        <f>tblOrders[[#This Row],[Sales]]-(tblOrders[[#This Row],[CostPrice]]*tblOrders[[#This Row],[Quantity]])</f>
        <v>-176313.60000000001</v>
      </c>
      <c r="O4350" t="str">
        <f>TEXT(tblOrders[[#This Row],[Date]],"mmm-yyyy")</f>
        <v>Nov-2025</v>
      </c>
      <c r="P4350" t="str">
        <f>_xlfn.XLOOKUP(tblOrders[[#This Row],[OrderID]], tblReturns[OrderID], tblReturns[Returned])</f>
        <v>No</v>
      </c>
      <c r="Q4350" t="str">
        <f>_xlfn.XLOOKUP(tblOrders[[#This Row],[OrderID]], tblShipping[OrderID], tblShipping[ShipMode])</f>
        <v>Standard</v>
      </c>
      <c r="R4350" t="str">
        <f>IFERROR(_xlfn.XLOOKUP(A4349, tblCustomers[CustomerID], tblCustomers[CustomerName]), "Not Found")</f>
        <v>Not Found</v>
      </c>
      <c r="S4350" t="str">
        <f>IF(tblOrders[[#This Row],[Sales]]&gt;1000000,"High Value","Standard")</f>
        <v>Standard</v>
      </c>
      <c r="T4350" t="str">
        <f>_xlfn.XLOOKUP(tblOrders[[#This Row],[ProductID]], tblProducts[ProductID], tblProducts[ProductName])</f>
        <v>Product 97</v>
      </c>
      <c r="U4350">
        <f>_xlfn.XLOOKUP(tblOrders[[#This Row],[SalesRepID]], tblSalesreps[RepID], tblSalesreps[Target])</f>
        <v>7094914</v>
      </c>
    </row>
    <row r="4351" spans="1:21">
      <c r="A4351" t="s">
        <v>5148</v>
      </c>
      <c r="B4351" s="7" t="s">
        <v>1395</v>
      </c>
      <c r="C4351" t="s">
        <v>466</v>
      </c>
      <c r="D4351" t="s">
        <v>151</v>
      </c>
      <c r="E4351" t="s">
        <v>186</v>
      </c>
      <c r="F4351" t="s">
        <v>14</v>
      </c>
      <c r="G4351">
        <v>2</v>
      </c>
      <c r="H4351">
        <v>0.1</v>
      </c>
      <c r="I4351" s="2">
        <v>213780.6</v>
      </c>
      <c r="J4351" t="str">
        <f>_xlfn.XLOOKUP(tblOrders[[#This Row],[CustomerID]], tblCustomers[CustomerID], tblCustomers[CustomerName])</f>
        <v>Customer 233</v>
      </c>
      <c r="K4351" t="str">
        <f>_xlfn.XLOOKUP(tblOrders[[#This Row],[CustomerID]], tblCustomers[CustomerID], tblCustomers[Segment])</f>
        <v>SME</v>
      </c>
      <c r="L4351" t="str">
        <f>_xlfn.XLOOKUP(tblOrders[[#This Row],[ProductID]], tblProducts[ProductID], tblProducts[Category])</f>
        <v>Electronics</v>
      </c>
      <c r="M4351">
        <f>_xlfn.XLOOKUP(tblOrders[[#This Row],[ProductID]], tblProducts[ProductID], tblProducts[CostPrice])</f>
        <v>63366</v>
      </c>
      <c r="N4351">
        <f>tblOrders[[#This Row],[Sales]]-(tblOrders[[#This Row],[CostPrice]]*tblOrders[[#This Row],[Quantity]])</f>
        <v>87048.6</v>
      </c>
      <c r="O4351" t="str">
        <f>TEXT(tblOrders[[#This Row],[Date]],"mmm-yyyy")</f>
        <v>Feb-2025</v>
      </c>
      <c r="P4351" t="str">
        <f>_xlfn.XLOOKUP(tblOrders[[#This Row],[OrderID]], tblReturns[OrderID], tblReturns[Returned])</f>
        <v>No</v>
      </c>
      <c r="Q4351" t="str">
        <f>_xlfn.XLOOKUP(tblOrders[[#This Row],[OrderID]], tblShipping[OrderID], tblShipping[ShipMode])</f>
        <v>Standard</v>
      </c>
      <c r="R4351" t="str">
        <f>IFERROR(_xlfn.XLOOKUP(A4350, tblCustomers[CustomerID], tblCustomers[CustomerName]), "Not Found")</f>
        <v>Not Found</v>
      </c>
      <c r="S4351" t="str">
        <f>IF(tblOrders[[#This Row],[Sales]]&gt;1000000,"High Value","Standard")</f>
        <v>Standard</v>
      </c>
      <c r="T4351" t="str">
        <f>_xlfn.XLOOKUP(tblOrders[[#This Row],[ProductID]], tblProducts[ProductID], tblProducts[ProductName])</f>
        <v>Product 40</v>
      </c>
      <c r="U4351">
        <f>_xlfn.XLOOKUP(tblOrders[[#This Row],[SalesRepID]], tblSalesreps[RepID], tblSalesreps[Target])</f>
        <v>15141830</v>
      </c>
    </row>
    <row r="4352" spans="1:21">
      <c r="A4352" t="s">
        <v>5149</v>
      </c>
      <c r="B4352" s="7" t="s">
        <v>1129</v>
      </c>
      <c r="C4352" t="s">
        <v>863</v>
      </c>
      <c r="D4352" t="s">
        <v>945</v>
      </c>
      <c r="E4352" t="s">
        <v>119</v>
      </c>
      <c r="F4352" t="s">
        <v>20</v>
      </c>
      <c r="G4352">
        <v>6</v>
      </c>
      <c r="H4352">
        <v>0</v>
      </c>
      <c r="I4352" s="2">
        <v>89118</v>
      </c>
      <c r="J4352" t="str">
        <f>_xlfn.XLOOKUP(tblOrders[[#This Row],[CustomerID]], tblCustomers[CustomerID], tblCustomers[CustomerName])</f>
        <v>Customer 193</v>
      </c>
      <c r="K4352" t="str">
        <f>_xlfn.XLOOKUP(tblOrders[[#This Row],[CustomerID]], tblCustomers[CustomerID], tblCustomers[Segment])</f>
        <v>Corporate</v>
      </c>
      <c r="L4352" t="str">
        <f>_xlfn.XLOOKUP(tblOrders[[#This Row],[ProductID]], tblProducts[ProductID], tblProducts[Category])</f>
        <v>Home</v>
      </c>
      <c r="M4352">
        <f>_xlfn.XLOOKUP(tblOrders[[#This Row],[ProductID]], tblProducts[ProductID], tblProducts[CostPrice])</f>
        <v>54711</v>
      </c>
      <c r="N4352">
        <f>tblOrders[[#This Row],[Sales]]-(tblOrders[[#This Row],[CostPrice]]*tblOrders[[#This Row],[Quantity]])</f>
        <v>-239148</v>
      </c>
      <c r="O4352" t="str">
        <f>TEXT(tblOrders[[#This Row],[Date]],"mmm-yyyy")</f>
        <v>Dec-2025</v>
      </c>
      <c r="P4352" t="str">
        <f>_xlfn.XLOOKUP(tblOrders[[#This Row],[OrderID]], tblReturns[OrderID], tblReturns[Returned])</f>
        <v>No</v>
      </c>
      <c r="Q4352" t="str">
        <f>_xlfn.XLOOKUP(tblOrders[[#This Row],[OrderID]], tblShipping[OrderID], tblShipping[ShipMode])</f>
        <v>Pickup</v>
      </c>
      <c r="R4352" t="str">
        <f>IFERROR(_xlfn.XLOOKUP(A4351, tblCustomers[CustomerID], tblCustomers[CustomerName]), "Not Found")</f>
        <v>Not Found</v>
      </c>
      <c r="S4352" t="str">
        <f>IF(tblOrders[[#This Row],[Sales]]&gt;1000000,"High Value","Standard")</f>
        <v>Standard</v>
      </c>
      <c r="T4352" t="str">
        <f>_xlfn.XLOOKUP(tblOrders[[#This Row],[ProductID]], tblProducts[ProductID], tblProducts[ProductName])</f>
        <v>Product 38</v>
      </c>
      <c r="U4352">
        <f>_xlfn.XLOOKUP(tblOrders[[#This Row],[SalesRepID]], tblSalesreps[RepID], tblSalesreps[Target])</f>
        <v>5886694</v>
      </c>
    </row>
    <row r="4353" spans="1:21">
      <c r="A4353" t="s">
        <v>5150</v>
      </c>
      <c r="B4353" s="7" t="s">
        <v>536</v>
      </c>
      <c r="C4353" t="s">
        <v>412</v>
      </c>
      <c r="D4353" t="s">
        <v>18</v>
      </c>
      <c r="E4353" t="s">
        <v>105</v>
      </c>
      <c r="F4353" t="s">
        <v>26</v>
      </c>
      <c r="G4353">
        <v>4</v>
      </c>
      <c r="H4353">
        <v>0</v>
      </c>
      <c r="I4353" s="2">
        <v>577600</v>
      </c>
      <c r="J4353" t="str">
        <f>_xlfn.XLOOKUP(tblOrders[[#This Row],[CustomerID]], tblCustomers[CustomerID], tblCustomers[CustomerName])</f>
        <v>Customer 111</v>
      </c>
      <c r="K4353" t="str">
        <f>_xlfn.XLOOKUP(tblOrders[[#This Row],[CustomerID]], tblCustomers[CustomerID], tblCustomers[Segment])</f>
        <v>Corporate</v>
      </c>
      <c r="L4353" t="str">
        <f>_xlfn.XLOOKUP(tblOrders[[#This Row],[ProductID]], tblProducts[ProductID], tblProducts[Category])</f>
        <v>Electronics</v>
      </c>
      <c r="M4353">
        <f>_xlfn.XLOOKUP(tblOrders[[#This Row],[ProductID]], tblProducts[ProductID], tblProducts[CostPrice])</f>
        <v>55008</v>
      </c>
      <c r="N4353">
        <f>tblOrders[[#This Row],[Sales]]-(tblOrders[[#This Row],[CostPrice]]*tblOrders[[#This Row],[Quantity]])</f>
        <v>357568</v>
      </c>
      <c r="O4353" t="str">
        <f>TEXT(tblOrders[[#This Row],[Date]],"mmm-yyyy")</f>
        <v>Apr-2025</v>
      </c>
      <c r="P4353" t="str">
        <f>_xlfn.XLOOKUP(tblOrders[[#This Row],[OrderID]], tblReturns[OrderID], tblReturns[Returned])</f>
        <v>No</v>
      </c>
      <c r="Q4353" t="str">
        <f>_xlfn.XLOOKUP(tblOrders[[#This Row],[OrderID]], tblShipping[OrderID], tblShipping[ShipMode])</f>
        <v>Standard</v>
      </c>
      <c r="R4353" t="str">
        <f>IFERROR(_xlfn.XLOOKUP(A4352, tblCustomers[CustomerID], tblCustomers[CustomerName]), "Not Found")</f>
        <v>Not Found</v>
      </c>
      <c r="S4353" t="str">
        <f>IF(tblOrders[[#This Row],[Sales]]&gt;1000000,"High Value","Standard")</f>
        <v>Standard</v>
      </c>
      <c r="T4353" t="str">
        <f>_xlfn.XLOOKUP(tblOrders[[#This Row],[ProductID]], tblProducts[ProductID], tblProducts[ProductName])</f>
        <v>Product 94</v>
      </c>
      <c r="U4353">
        <f>_xlfn.XLOOKUP(tblOrders[[#This Row],[SalesRepID]], tblSalesreps[RepID], tblSalesreps[Target])</f>
        <v>8698154</v>
      </c>
    </row>
    <row r="4354" spans="1:21">
      <c r="A4354" t="s">
        <v>5151</v>
      </c>
      <c r="B4354" s="7" t="s">
        <v>291</v>
      </c>
      <c r="C4354" t="s">
        <v>436</v>
      </c>
      <c r="D4354" t="s">
        <v>104</v>
      </c>
      <c r="E4354" t="s">
        <v>165</v>
      </c>
      <c r="F4354" t="s">
        <v>14</v>
      </c>
      <c r="G4354">
        <v>6</v>
      </c>
      <c r="H4354">
        <v>0.1</v>
      </c>
      <c r="I4354" s="2">
        <v>638382.6</v>
      </c>
      <c r="J4354" t="str">
        <f>_xlfn.XLOOKUP(tblOrders[[#This Row],[CustomerID]], tblCustomers[CustomerID], tblCustomers[CustomerName])</f>
        <v>Customer 129</v>
      </c>
      <c r="K4354" t="str">
        <f>_xlfn.XLOOKUP(tblOrders[[#This Row],[CustomerID]], tblCustomers[CustomerID], tblCustomers[Segment])</f>
        <v>Corporate</v>
      </c>
      <c r="L4354" t="str">
        <f>_xlfn.XLOOKUP(tblOrders[[#This Row],[ProductID]], tblProducts[ProductID], tblProducts[Category])</f>
        <v>Furniture</v>
      </c>
      <c r="M4354">
        <f>_xlfn.XLOOKUP(tblOrders[[#This Row],[ProductID]], tblProducts[ProductID], tblProducts[CostPrice])</f>
        <v>10664</v>
      </c>
      <c r="N4354">
        <f>tblOrders[[#This Row],[Sales]]-(tblOrders[[#This Row],[CostPrice]]*tblOrders[[#This Row],[Quantity]])</f>
        <v>574398.6</v>
      </c>
      <c r="O4354" t="str">
        <f>TEXT(tblOrders[[#This Row],[Date]],"mmm-yyyy")</f>
        <v>Aug-2025</v>
      </c>
      <c r="P4354" t="str">
        <f>_xlfn.XLOOKUP(tblOrders[[#This Row],[OrderID]], tblReturns[OrderID], tblReturns[Returned])</f>
        <v>Yes</v>
      </c>
      <c r="Q4354" t="str">
        <f>_xlfn.XLOOKUP(tblOrders[[#This Row],[OrderID]], tblShipping[OrderID], tblShipping[ShipMode])</f>
        <v>Standard</v>
      </c>
      <c r="R4354" t="str">
        <f>IFERROR(_xlfn.XLOOKUP(A4353, tblCustomers[CustomerID], tblCustomers[CustomerName]), "Not Found")</f>
        <v>Not Found</v>
      </c>
      <c r="S4354" t="str">
        <f>IF(tblOrders[[#This Row],[Sales]]&gt;1000000,"High Value","Standard")</f>
        <v>Standard</v>
      </c>
      <c r="T4354" t="str">
        <f>_xlfn.XLOOKUP(tblOrders[[#This Row],[ProductID]], tblProducts[ProductID], tblProducts[ProductName])</f>
        <v>Product 23</v>
      </c>
      <c r="U4354">
        <f>_xlfn.XLOOKUP(tblOrders[[#This Row],[SalesRepID]], tblSalesreps[RepID], tblSalesreps[Target])</f>
        <v>16839910</v>
      </c>
    </row>
    <row r="4355" spans="1:21">
      <c r="A4355" t="s">
        <v>5152</v>
      </c>
      <c r="B4355" s="7" t="s">
        <v>769</v>
      </c>
      <c r="C4355" t="s">
        <v>934</v>
      </c>
      <c r="D4355" t="s">
        <v>318</v>
      </c>
      <c r="E4355" t="s">
        <v>56</v>
      </c>
      <c r="F4355" t="s">
        <v>26</v>
      </c>
      <c r="G4355">
        <v>7</v>
      </c>
      <c r="H4355">
        <v>0</v>
      </c>
      <c r="I4355" s="2">
        <v>401597</v>
      </c>
      <c r="J4355" t="str">
        <f>_xlfn.XLOOKUP(tblOrders[[#This Row],[CustomerID]], tblCustomers[CustomerID], tblCustomers[CustomerName])</f>
        <v>Customer 85</v>
      </c>
      <c r="K4355" t="str">
        <f>_xlfn.XLOOKUP(tblOrders[[#This Row],[CustomerID]], tblCustomers[CustomerID], tblCustomers[Segment])</f>
        <v>Consumer</v>
      </c>
      <c r="L4355" t="str">
        <f>_xlfn.XLOOKUP(tblOrders[[#This Row],[ProductID]], tblProducts[ProductID], tblProducts[Category])</f>
        <v>Office</v>
      </c>
      <c r="M4355">
        <f>_xlfn.XLOOKUP(tblOrders[[#This Row],[ProductID]], tblProducts[ProductID], tblProducts[CostPrice])</f>
        <v>39205</v>
      </c>
      <c r="N4355">
        <f>tblOrders[[#This Row],[Sales]]-(tblOrders[[#This Row],[CostPrice]]*tblOrders[[#This Row],[Quantity]])</f>
        <v>127162</v>
      </c>
      <c r="O4355" t="str">
        <f>TEXT(tblOrders[[#This Row],[Date]],"mmm-yyyy")</f>
        <v>Apr-2025</v>
      </c>
      <c r="P4355" t="str">
        <f>_xlfn.XLOOKUP(tblOrders[[#This Row],[OrderID]], tblReturns[OrderID], tblReturns[Returned])</f>
        <v>No</v>
      </c>
      <c r="Q4355" t="str">
        <f>_xlfn.XLOOKUP(tblOrders[[#This Row],[OrderID]], tblShipping[OrderID], tblShipping[ShipMode])</f>
        <v>Express</v>
      </c>
      <c r="R4355" t="str">
        <f>IFERROR(_xlfn.XLOOKUP(A4354, tblCustomers[CustomerID], tblCustomers[CustomerName]), "Not Found")</f>
        <v>Not Found</v>
      </c>
      <c r="S4355" t="str">
        <f>IF(tblOrders[[#This Row],[Sales]]&gt;1000000,"High Value","Standard")</f>
        <v>Standard</v>
      </c>
      <c r="T4355" t="str">
        <f>_xlfn.XLOOKUP(tblOrders[[#This Row],[ProductID]], tblProducts[ProductID], tblProducts[ProductName])</f>
        <v>Product 74</v>
      </c>
      <c r="U4355">
        <f>_xlfn.XLOOKUP(tblOrders[[#This Row],[SalesRepID]], tblSalesreps[RepID], tblSalesreps[Target])</f>
        <v>14265630</v>
      </c>
    </row>
    <row r="4356" spans="1:21">
      <c r="A4356" t="s">
        <v>5153</v>
      </c>
      <c r="B4356" s="7" t="s">
        <v>1364</v>
      </c>
      <c r="C4356" t="s">
        <v>33</v>
      </c>
      <c r="D4356" t="s">
        <v>12</v>
      </c>
      <c r="E4356" t="s">
        <v>56</v>
      </c>
      <c r="F4356" t="s">
        <v>51</v>
      </c>
      <c r="G4356">
        <v>9</v>
      </c>
      <c r="H4356">
        <v>0.2</v>
      </c>
      <c r="I4356" s="2">
        <v>1023408</v>
      </c>
      <c r="J4356" t="str">
        <f>_xlfn.XLOOKUP(tblOrders[[#This Row],[CustomerID]], tblCustomers[CustomerID], tblCustomers[CustomerName])</f>
        <v>Customer 19</v>
      </c>
      <c r="K4356" t="str">
        <f>_xlfn.XLOOKUP(tblOrders[[#This Row],[CustomerID]], tblCustomers[CustomerID], tblCustomers[Segment])</f>
        <v>Consumer</v>
      </c>
      <c r="L4356" t="str">
        <f>_xlfn.XLOOKUP(tblOrders[[#This Row],[ProductID]], tblProducts[ProductID], tblProducts[Category])</f>
        <v>Furniture</v>
      </c>
      <c r="M4356">
        <f>_xlfn.XLOOKUP(tblOrders[[#This Row],[ProductID]], tblProducts[ProductID], tblProducts[CostPrice])</f>
        <v>72369</v>
      </c>
      <c r="N4356">
        <f>tblOrders[[#This Row],[Sales]]-(tblOrders[[#This Row],[CostPrice]]*tblOrders[[#This Row],[Quantity]])</f>
        <v>372087</v>
      </c>
      <c r="O4356" t="str">
        <f>TEXT(tblOrders[[#This Row],[Date]],"mmm-yyyy")</f>
        <v>Jan-2025</v>
      </c>
      <c r="P4356" t="str">
        <f>_xlfn.XLOOKUP(tblOrders[[#This Row],[OrderID]], tblReturns[OrderID], tblReturns[Returned])</f>
        <v>No</v>
      </c>
      <c r="Q4356" t="str">
        <f>_xlfn.XLOOKUP(tblOrders[[#This Row],[OrderID]], tblShipping[OrderID], tblShipping[ShipMode])</f>
        <v>Pickup</v>
      </c>
      <c r="R4356" t="str">
        <f>IFERROR(_xlfn.XLOOKUP(A4355, tblCustomers[CustomerID], tblCustomers[CustomerName]), "Not Found")</f>
        <v>Not Found</v>
      </c>
      <c r="S4356" t="str">
        <f>IF(tblOrders[[#This Row],[Sales]]&gt;1000000,"High Value","Standard")</f>
        <v>High Value</v>
      </c>
      <c r="T4356" t="str">
        <f>_xlfn.XLOOKUP(tblOrders[[#This Row],[ProductID]], tblProducts[ProductID], tblProducts[ProductName])</f>
        <v>Product 19</v>
      </c>
      <c r="U4356">
        <f>_xlfn.XLOOKUP(tblOrders[[#This Row],[SalesRepID]], tblSalesreps[RepID], tblSalesreps[Target])</f>
        <v>14265630</v>
      </c>
    </row>
    <row r="4357" spans="1:21">
      <c r="A4357" t="s">
        <v>5154</v>
      </c>
      <c r="B4357" s="7" t="s">
        <v>2772</v>
      </c>
      <c r="C4357" t="s">
        <v>154</v>
      </c>
      <c r="D4357" t="s">
        <v>209</v>
      </c>
      <c r="E4357" t="s">
        <v>19</v>
      </c>
      <c r="F4357" t="s">
        <v>20</v>
      </c>
      <c r="G4357">
        <v>3</v>
      </c>
      <c r="H4357">
        <v>0.1</v>
      </c>
      <c r="I4357" s="2">
        <v>269676</v>
      </c>
      <c r="J4357" t="str">
        <f>_xlfn.XLOOKUP(tblOrders[[#This Row],[CustomerID]], tblCustomers[CustomerID], tblCustomers[CustomerName])</f>
        <v>Customer 122</v>
      </c>
      <c r="K4357" t="str">
        <f>_xlfn.XLOOKUP(tblOrders[[#This Row],[CustomerID]], tblCustomers[CustomerID], tblCustomers[Segment])</f>
        <v>Consumer</v>
      </c>
      <c r="L4357" t="str">
        <f>_xlfn.XLOOKUP(tblOrders[[#This Row],[ProductID]], tblProducts[ProductID], tblProducts[Category])</f>
        <v>Office</v>
      </c>
      <c r="M4357">
        <f>_xlfn.XLOOKUP(tblOrders[[#This Row],[ProductID]], tblProducts[ProductID], tblProducts[CostPrice])</f>
        <v>27558</v>
      </c>
      <c r="N4357">
        <f>tblOrders[[#This Row],[Sales]]-(tblOrders[[#This Row],[CostPrice]]*tblOrders[[#This Row],[Quantity]])</f>
        <v>187002</v>
      </c>
      <c r="O4357" t="str">
        <f>TEXT(tblOrders[[#This Row],[Date]],"mmm-yyyy")</f>
        <v>Oct-2025</v>
      </c>
      <c r="P4357" t="str">
        <f>_xlfn.XLOOKUP(tblOrders[[#This Row],[OrderID]], tblReturns[OrderID], tblReturns[Returned])</f>
        <v>No</v>
      </c>
      <c r="Q4357" t="str">
        <f>_xlfn.XLOOKUP(tblOrders[[#This Row],[OrderID]], tblShipping[OrderID], tblShipping[ShipMode])</f>
        <v>Standard</v>
      </c>
      <c r="R4357" t="str">
        <f>IFERROR(_xlfn.XLOOKUP(A4356, tblCustomers[CustomerID], tblCustomers[CustomerName]), "Not Found")</f>
        <v>Not Found</v>
      </c>
      <c r="S4357" t="str">
        <f>IF(tblOrders[[#This Row],[Sales]]&gt;1000000,"High Value","Standard")</f>
        <v>Standard</v>
      </c>
      <c r="T4357" t="str">
        <f>_xlfn.XLOOKUP(tblOrders[[#This Row],[ProductID]], tblProducts[ProductID], tblProducts[ProductName])</f>
        <v>Product 93</v>
      </c>
      <c r="U4357">
        <f>_xlfn.XLOOKUP(tblOrders[[#This Row],[SalesRepID]], tblSalesreps[RepID], tblSalesreps[Target])</f>
        <v>11347243</v>
      </c>
    </row>
    <row r="4358" spans="1:21">
      <c r="A4358" t="s">
        <v>5155</v>
      </c>
      <c r="B4358" s="7" t="s">
        <v>250</v>
      </c>
      <c r="C4358" t="s">
        <v>418</v>
      </c>
      <c r="D4358" t="s">
        <v>255</v>
      </c>
      <c r="E4358" t="s">
        <v>202</v>
      </c>
      <c r="F4358" t="s">
        <v>14</v>
      </c>
      <c r="G4358">
        <v>7</v>
      </c>
      <c r="H4358">
        <v>0.05</v>
      </c>
      <c r="I4358" s="2">
        <v>381729.95</v>
      </c>
      <c r="J4358" t="str">
        <f>_xlfn.XLOOKUP(tblOrders[[#This Row],[CustomerID]], tblCustomers[CustomerID], tblCustomers[CustomerName])</f>
        <v>Customer 113</v>
      </c>
      <c r="K4358" t="str">
        <f>_xlfn.XLOOKUP(tblOrders[[#This Row],[CustomerID]], tblCustomers[CustomerID], tblCustomers[Segment])</f>
        <v>Consumer</v>
      </c>
      <c r="L4358" t="str">
        <f>_xlfn.XLOOKUP(tblOrders[[#This Row],[ProductID]], tblProducts[ProductID], tblProducts[Category])</f>
        <v>Electronics</v>
      </c>
      <c r="M4358">
        <f>_xlfn.XLOOKUP(tblOrders[[#This Row],[ProductID]], tblProducts[ProductID], tblProducts[CostPrice])</f>
        <v>58560</v>
      </c>
      <c r="N4358">
        <f>tblOrders[[#This Row],[Sales]]-(tblOrders[[#This Row],[CostPrice]]*tblOrders[[#This Row],[Quantity]])</f>
        <v>-28190.049999999988</v>
      </c>
      <c r="O4358" t="str">
        <f>TEXT(tblOrders[[#This Row],[Date]],"mmm-yyyy")</f>
        <v>Jul-2025</v>
      </c>
      <c r="P4358" t="str">
        <f>_xlfn.XLOOKUP(tblOrders[[#This Row],[OrderID]], tblReturns[OrderID], tblReturns[Returned])</f>
        <v>No</v>
      </c>
      <c r="Q4358" t="str">
        <f>_xlfn.XLOOKUP(tblOrders[[#This Row],[OrderID]], tblShipping[OrderID], tblShipping[ShipMode])</f>
        <v>Standard</v>
      </c>
      <c r="R4358" t="str">
        <f>IFERROR(_xlfn.XLOOKUP(A4357, tblCustomers[CustomerID], tblCustomers[CustomerName]), "Not Found")</f>
        <v>Not Found</v>
      </c>
      <c r="S4358" t="str">
        <f>IF(tblOrders[[#This Row],[Sales]]&gt;1000000,"High Value","Standard")</f>
        <v>Standard</v>
      </c>
      <c r="T4358" t="str">
        <f>_xlfn.XLOOKUP(tblOrders[[#This Row],[ProductID]], tblProducts[ProductID], tblProducts[ProductName])</f>
        <v>Product 79</v>
      </c>
      <c r="U4358">
        <f>_xlfn.XLOOKUP(tblOrders[[#This Row],[SalesRepID]], tblSalesreps[RepID], tblSalesreps[Target])</f>
        <v>10652665</v>
      </c>
    </row>
    <row r="4359" spans="1:21">
      <c r="A4359" t="s">
        <v>5156</v>
      </c>
      <c r="B4359" s="7" t="s">
        <v>1169</v>
      </c>
      <c r="C4359" t="s">
        <v>1243</v>
      </c>
      <c r="D4359" t="s">
        <v>232</v>
      </c>
      <c r="E4359" t="s">
        <v>105</v>
      </c>
      <c r="F4359" t="s">
        <v>88</v>
      </c>
      <c r="G4359">
        <v>7</v>
      </c>
      <c r="H4359">
        <v>0.15</v>
      </c>
      <c r="I4359" s="2">
        <v>50033.55</v>
      </c>
      <c r="J4359" t="str">
        <f>_xlfn.XLOOKUP(tblOrders[[#This Row],[CustomerID]], tblCustomers[CustomerID], tblCustomers[CustomerName])</f>
        <v>Customer 180</v>
      </c>
      <c r="K4359" t="str">
        <f>_xlfn.XLOOKUP(tblOrders[[#This Row],[CustomerID]], tblCustomers[CustomerID], tblCustomers[Segment])</f>
        <v>Consumer</v>
      </c>
      <c r="L4359" t="str">
        <f>_xlfn.XLOOKUP(tblOrders[[#This Row],[ProductID]], tblProducts[ProductID], tblProducts[Category])</f>
        <v>Electronics</v>
      </c>
      <c r="M4359">
        <f>_xlfn.XLOOKUP(tblOrders[[#This Row],[ProductID]], tblProducts[ProductID], tblProducts[CostPrice])</f>
        <v>41456</v>
      </c>
      <c r="N4359">
        <f>tblOrders[[#This Row],[Sales]]-(tblOrders[[#This Row],[CostPrice]]*tblOrders[[#This Row],[Quantity]])</f>
        <v>-240158.45</v>
      </c>
      <c r="O4359" t="str">
        <f>TEXT(tblOrders[[#This Row],[Date]],"mmm-yyyy")</f>
        <v>Nov-2025</v>
      </c>
      <c r="P4359" t="str">
        <f>_xlfn.XLOOKUP(tblOrders[[#This Row],[OrderID]], tblReturns[OrderID], tblReturns[Returned])</f>
        <v>No</v>
      </c>
      <c r="Q4359" t="str">
        <f>_xlfn.XLOOKUP(tblOrders[[#This Row],[OrderID]], tblShipping[OrderID], tblShipping[ShipMode])</f>
        <v>Express</v>
      </c>
      <c r="R4359" t="str">
        <f>IFERROR(_xlfn.XLOOKUP(A4358, tblCustomers[CustomerID], tblCustomers[CustomerName]), "Not Found")</f>
        <v>Not Found</v>
      </c>
      <c r="S4359" t="str">
        <f>IF(tblOrders[[#This Row],[Sales]]&gt;1000000,"High Value","Standard")</f>
        <v>Standard</v>
      </c>
      <c r="T4359" t="str">
        <f>_xlfn.XLOOKUP(tblOrders[[#This Row],[ProductID]], tblProducts[ProductID], tblProducts[ProductName])</f>
        <v>Product 86</v>
      </c>
      <c r="U4359">
        <f>_xlfn.XLOOKUP(tblOrders[[#This Row],[SalesRepID]], tblSalesreps[RepID], tblSalesreps[Target])</f>
        <v>8698154</v>
      </c>
    </row>
    <row r="4360" spans="1:21">
      <c r="A4360" t="s">
        <v>5157</v>
      </c>
      <c r="B4360" s="7" t="s">
        <v>1862</v>
      </c>
      <c r="C4360" t="s">
        <v>970</v>
      </c>
      <c r="D4360" t="s">
        <v>193</v>
      </c>
      <c r="E4360" t="s">
        <v>35</v>
      </c>
      <c r="F4360" t="s">
        <v>20</v>
      </c>
      <c r="G4360">
        <v>2</v>
      </c>
      <c r="H4360">
        <v>0</v>
      </c>
      <c r="I4360" s="2">
        <v>233538</v>
      </c>
      <c r="J4360" t="str">
        <f>_xlfn.XLOOKUP(tblOrders[[#This Row],[CustomerID]], tblCustomers[CustomerID], tblCustomers[CustomerName])</f>
        <v>Customer 256</v>
      </c>
      <c r="K4360" t="str">
        <f>_xlfn.XLOOKUP(tblOrders[[#This Row],[CustomerID]], tblCustomers[CustomerID], tblCustomers[Segment])</f>
        <v>Corporate</v>
      </c>
      <c r="L4360" t="str">
        <f>_xlfn.XLOOKUP(tblOrders[[#This Row],[ProductID]], tblProducts[ProductID], tblProducts[Category])</f>
        <v>Office</v>
      </c>
      <c r="M4360">
        <f>_xlfn.XLOOKUP(tblOrders[[#This Row],[ProductID]], tblProducts[ProductID], tblProducts[CostPrice])</f>
        <v>44099</v>
      </c>
      <c r="N4360">
        <f>tblOrders[[#This Row],[Sales]]-(tblOrders[[#This Row],[CostPrice]]*tblOrders[[#This Row],[Quantity]])</f>
        <v>145340</v>
      </c>
      <c r="O4360" t="str">
        <f>TEXT(tblOrders[[#This Row],[Date]],"mmm-yyyy")</f>
        <v>Oct-2025</v>
      </c>
      <c r="P4360" t="str">
        <f>_xlfn.XLOOKUP(tblOrders[[#This Row],[OrderID]], tblReturns[OrderID], tblReturns[Returned])</f>
        <v>No</v>
      </c>
      <c r="Q4360" t="str">
        <f>_xlfn.XLOOKUP(tblOrders[[#This Row],[OrderID]], tblShipping[OrderID], tblShipping[ShipMode])</f>
        <v>Express</v>
      </c>
      <c r="R4360" t="str">
        <f>IFERROR(_xlfn.XLOOKUP(A4359, tblCustomers[CustomerID], tblCustomers[CustomerName]), "Not Found")</f>
        <v>Not Found</v>
      </c>
      <c r="S4360" t="str">
        <f>IF(tblOrders[[#This Row],[Sales]]&gt;1000000,"High Value","Standard")</f>
        <v>Standard</v>
      </c>
      <c r="T4360" t="str">
        <f>_xlfn.XLOOKUP(tblOrders[[#This Row],[ProductID]], tblProducts[ProductID], tblProducts[ProductName])</f>
        <v>Product 44</v>
      </c>
      <c r="U4360">
        <f>_xlfn.XLOOKUP(tblOrders[[#This Row],[SalesRepID]], tblSalesreps[RepID], tblSalesreps[Target])</f>
        <v>19619177</v>
      </c>
    </row>
    <row r="4361" spans="1:21">
      <c r="A4361" t="s">
        <v>5158</v>
      </c>
      <c r="B4361" s="7" t="s">
        <v>595</v>
      </c>
      <c r="C4361" t="s">
        <v>67</v>
      </c>
      <c r="D4361" t="s">
        <v>372</v>
      </c>
      <c r="E4361" t="s">
        <v>74</v>
      </c>
      <c r="F4361" t="s">
        <v>14</v>
      </c>
      <c r="G4361">
        <v>5</v>
      </c>
      <c r="H4361">
        <v>0</v>
      </c>
      <c r="I4361" s="2">
        <v>698540</v>
      </c>
      <c r="J4361" t="str">
        <f>_xlfn.XLOOKUP(tblOrders[[#This Row],[CustomerID]], tblCustomers[CustomerID], tblCustomers[CustomerName])</f>
        <v>Customer 177</v>
      </c>
      <c r="K4361" t="str">
        <f>_xlfn.XLOOKUP(tblOrders[[#This Row],[CustomerID]], tblCustomers[CustomerID], tblCustomers[Segment])</f>
        <v>Corporate</v>
      </c>
      <c r="L4361" t="str">
        <f>_xlfn.XLOOKUP(tblOrders[[#This Row],[ProductID]], tblProducts[ProductID], tblProducts[Category])</f>
        <v>Office</v>
      </c>
      <c r="M4361">
        <f>_xlfn.XLOOKUP(tblOrders[[#This Row],[ProductID]], tblProducts[ProductID], tblProducts[CostPrice])</f>
        <v>18283</v>
      </c>
      <c r="N4361">
        <f>tblOrders[[#This Row],[Sales]]-(tblOrders[[#This Row],[CostPrice]]*tblOrders[[#This Row],[Quantity]])</f>
        <v>607125</v>
      </c>
      <c r="O4361" t="str">
        <f>TEXT(tblOrders[[#This Row],[Date]],"mmm-yyyy")</f>
        <v>Nov-2025</v>
      </c>
      <c r="P4361" t="str">
        <f>_xlfn.XLOOKUP(tblOrders[[#This Row],[OrderID]], tblReturns[OrderID], tblReturns[Returned])</f>
        <v>No</v>
      </c>
      <c r="Q4361" t="str">
        <f>_xlfn.XLOOKUP(tblOrders[[#This Row],[OrderID]], tblShipping[OrderID], tblShipping[ShipMode])</f>
        <v>Express</v>
      </c>
      <c r="R4361" t="str">
        <f>IFERROR(_xlfn.XLOOKUP(A4360, tblCustomers[CustomerID], tblCustomers[CustomerName]), "Not Found")</f>
        <v>Not Found</v>
      </c>
      <c r="S4361" t="str">
        <f>IF(tblOrders[[#This Row],[Sales]]&gt;1000000,"High Value","Standard")</f>
        <v>Standard</v>
      </c>
      <c r="T4361" t="str">
        <f>_xlfn.XLOOKUP(tblOrders[[#This Row],[ProductID]], tblProducts[ProductID], tblProducts[ProductName])</f>
        <v>Product 57</v>
      </c>
      <c r="U4361">
        <f>_xlfn.XLOOKUP(tblOrders[[#This Row],[SalesRepID]], tblSalesreps[RepID], tblSalesreps[Target])</f>
        <v>7254801</v>
      </c>
    </row>
    <row r="4362" spans="1:21">
      <c r="A4362" t="s">
        <v>5159</v>
      </c>
      <c r="B4362" s="7" t="s">
        <v>1045</v>
      </c>
      <c r="C4362" t="s">
        <v>565</v>
      </c>
      <c r="D4362" t="s">
        <v>560</v>
      </c>
      <c r="E4362" t="s">
        <v>74</v>
      </c>
      <c r="F4362" t="s">
        <v>14</v>
      </c>
      <c r="G4362">
        <v>7</v>
      </c>
      <c r="H4362">
        <v>0.15</v>
      </c>
      <c r="I4362" s="2">
        <v>523665.45</v>
      </c>
      <c r="J4362" t="str">
        <f>_xlfn.XLOOKUP(tblOrders[[#This Row],[CustomerID]], tblCustomers[CustomerID], tblCustomers[CustomerName])</f>
        <v>Customer 22</v>
      </c>
      <c r="K4362" t="str">
        <f>_xlfn.XLOOKUP(tblOrders[[#This Row],[CustomerID]], tblCustomers[CustomerID], tblCustomers[Segment])</f>
        <v>Consumer</v>
      </c>
      <c r="L4362" t="str">
        <f>_xlfn.XLOOKUP(tblOrders[[#This Row],[ProductID]], tblProducts[ProductID], tblProducts[Category])</f>
        <v>Electronics</v>
      </c>
      <c r="M4362">
        <f>_xlfn.XLOOKUP(tblOrders[[#This Row],[ProductID]], tblProducts[ProductID], tblProducts[CostPrice])</f>
        <v>53062</v>
      </c>
      <c r="N4362">
        <f>tblOrders[[#This Row],[Sales]]-(tblOrders[[#This Row],[CostPrice]]*tblOrders[[#This Row],[Quantity]])</f>
        <v>152231.45000000001</v>
      </c>
      <c r="O4362" t="str">
        <f>TEXT(tblOrders[[#This Row],[Date]],"mmm-yyyy")</f>
        <v>Jan-2025</v>
      </c>
      <c r="P4362" t="str">
        <f>_xlfn.XLOOKUP(tblOrders[[#This Row],[OrderID]], tblReturns[OrderID], tblReturns[Returned])</f>
        <v>No</v>
      </c>
      <c r="Q4362" t="str">
        <f>_xlfn.XLOOKUP(tblOrders[[#This Row],[OrderID]], tblShipping[OrderID], tblShipping[ShipMode])</f>
        <v>Express</v>
      </c>
      <c r="R4362" t="str">
        <f>IFERROR(_xlfn.XLOOKUP(A4361, tblCustomers[CustomerID], tblCustomers[CustomerName]), "Not Found")</f>
        <v>Not Found</v>
      </c>
      <c r="S4362" t="str">
        <f>IF(tblOrders[[#This Row],[Sales]]&gt;1000000,"High Value","Standard")</f>
        <v>Standard</v>
      </c>
      <c r="T4362" t="str">
        <f>_xlfn.XLOOKUP(tblOrders[[#This Row],[ProductID]], tblProducts[ProductID], tblProducts[ProductName])</f>
        <v>Product 31</v>
      </c>
      <c r="U4362">
        <f>_xlfn.XLOOKUP(tblOrders[[#This Row],[SalesRepID]], tblSalesreps[RepID], tblSalesreps[Target])</f>
        <v>7254801</v>
      </c>
    </row>
    <row r="4363" spans="1:21">
      <c r="A4363" t="s">
        <v>5160</v>
      </c>
      <c r="B4363" s="7" t="s">
        <v>777</v>
      </c>
      <c r="C4363" t="s">
        <v>338</v>
      </c>
      <c r="D4363" t="s">
        <v>560</v>
      </c>
      <c r="E4363" t="s">
        <v>205</v>
      </c>
      <c r="F4363" t="s">
        <v>14</v>
      </c>
      <c r="G4363">
        <v>2</v>
      </c>
      <c r="H4363">
        <v>0</v>
      </c>
      <c r="I4363" s="2">
        <v>170844</v>
      </c>
      <c r="J4363" t="str">
        <f>_xlfn.XLOOKUP(tblOrders[[#This Row],[CustomerID]], tblCustomers[CustomerID], tblCustomers[CustomerName])</f>
        <v>Customer 173</v>
      </c>
      <c r="K4363" t="str">
        <f>_xlfn.XLOOKUP(tblOrders[[#This Row],[CustomerID]], tblCustomers[CustomerID], tblCustomers[Segment])</f>
        <v>SME</v>
      </c>
      <c r="L4363" t="str">
        <f>_xlfn.XLOOKUP(tblOrders[[#This Row],[ProductID]], tblProducts[ProductID], tblProducts[Category])</f>
        <v>Electronics</v>
      </c>
      <c r="M4363">
        <f>_xlfn.XLOOKUP(tblOrders[[#This Row],[ProductID]], tblProducts[ProductID], tblProducts[CostPrice])</f>
        <v>53062</v>
      </c>
      <c r="N4363">
        <f>tblOrders[[#This Row],[Sales]]-(tblOrders[[#This Row],[CostPrice]]*tblOrders[[#This Row],[Quantity]])</f>
        <v>64720</v>
      </c>
      <c r="O4363" t="str">
        <f>TEXT(tblOrders[[#This Row],[Date]],"mmm-yyyy")</f>
        <v>Jul-2025</v>
      </c>
      <c r="P4363" t="str">
        <f>_xlfn.XLOOKUP(tblOrders[[#This Row],[OrderID]], tblReturns[OrderID], tblReturns[Returned])</f>
        <v>No</v>
      </c>
      <c r="Q4363" t="str">
        <f>_xlfn.XLOOKUP(tblOrders[[#This Row],[OrderID]], tblShipping[OrderID], tblShipping[ShipMode])</f>
        <v>Pickup</v>
      </c>
      <c r="R4363" t="str">
        <f>IFERROR(_xlfn.XLOOKUP(A4362, tblCustomers[CustomerID], tblCustomers[CustomerName]), "Not Found")</f>
        <v>Not Found</v>
      </c>
      <c r="S4363" t="str">
        <f>IF(tblOrders[[#This Row],[Sales]]&gt;1000000,"High Value","Standard")</f>
        <v>Standard</v>
      </c>
      <c r="T4363" t="str">
        <f>_xlfn.XLOOKUP(tblOrders[[#This Row],[ProductID]], tblProducts[ProductID], tblProducts[ProductName])</f>
        <v>Product 31</v>
      </c>
      <c r="U4363">
        <f>_xlfn.XLOOKUP(tblOrders[[#This Row],[SalesRepID]], tblSalesreps[RepID], tblSalesreps[Target])</f>
        <v>16246424</v>
      </c>
    </row>
    <row r="4364" spans="1:21">
      <c r="A4364" t="s">
        <v>5161</v>
      </c>
      <c r="B4364" s="7" t="s">
        <v>731</v>
      </c>
      <c r="C4364" t="s">
        <v>1036</v>
      </c>
      <c r="D4364" t="s">
        <v>301</v>
      </c>
      <c r="E4364" t="s">
        <v>87</v>
      </c>
      <c r="F4364" t="s">
        <v>14</v>
      </c>
      <c r="G4364">
        <v>2</v>
      </c>
      <c r="H4364">
        <v>0.05</v>
      </c>
      <c r="I4364" s="2">
        <v>104002.2</v>
      </c>
      <c r="J4364" t="str">
        <f>_xlfn.XLOOKUP(tblOrders[[#This Row],[CustomerID]], tblCustomers[CustomerID], tblCustomers[CustomerName])</f>
        <v>Customer 7</v>
      </c>
      <c r="K4364" t="str">
        <f>_xlfn.XLOOKUP(tblOrders[[#This Row],[CustomerID]], tblCustomers[CustomerID], tblCustomers[Segment])</f>
        <v>SME</v>
      </c>
      <c r="L4364" t="str">
        <f>_xlfn.XLOOKUP(tblOrders[[#This Row],[ProductID]], tblProducts[ProductID], tblProducts[Category])</f>
        <v>Office</v>
      </c>
      <c r="M4364">
        <f>_xlfn.XLOOKUP(tblOrders[[#This Row],[ProductID]], tblProducts[ProductID], tblProducts[CostPrice])</f>
        <v>77841</v>
      </c>
      <c r="N4364">
        <f>tblOrders[[#This Row],[Sales]]-(tblOrders[[#This Row],[CostPrice]]*tblOrders[[#This Row],[Quantity]])</f>
        <v>-51679.8</v>
      </c>
      <c r="O4364" t="str">
        <f>TEXT(tblOrders[[#This Row],[Date]],"mmm-yyyy")</f>
        <v>Aug-2025</v>
      </c>
      <c r="P4364" t="str">
        <f>_xlfn.XLOOKUP(tblOrders[[#This Row],[OrderID]], tblReturns[OrderID], tblReturns[Returned])</f>
        <v>No</v>
      </c>
      <c r="Q4364" t="str">
        <f>_xlfn.XLOOKUP(tblOrders[[#This Row],[OrderID]], tblShipping[OrderID], tblShipping[ShipMode])</f>
        <v>Express</v>
      </c>
      <c r="R4364" t="str">
        <f>IFERROR(_xlfn.XLOOKUP(A4363, tblCustomers[CustomerID], tblCustomers[CustomerName]), "Not Found")</f>
        <v>Not Found</v>
      </c>
      <c r="S4364" t="str">
        <f>IF(tblOrders[[#This Row],[Sales]]&gt;1000000,"High Value","Standard")</f>
        <v>Standard</v>
      </c>
      <c r="T4364" t="str">
        <f>_xlfn.XLOOKUP(tblOrders[[#This Row],[ProductID]], tblProducts[ProductID], tblProducts[ProductName])</f>
        <v>Product 98</v>
      </c>
      <c r="U4364">
        <f>_xlfn.XLOOKUP(tblOrders[[#This Row],[SalesRepID]], tblSalesreps[RepID], tblSalesreps[Target])</f>
        <v>18500989</v>
      </c>
    </row>
    <row r="4365" spans="1:21">
      <c r="A4365" t="s">
        <v>5162</v>
      </c>
      <c r="B4365" s="7" t="s">
        <v>188</v>
      </c>
      <c r="C4365" t="s">
        <v>690</v>
      </c>
      <c r="D4365" t="s">
        <v>169</v>
      </c>
      <c r="E4365" t="s">
        <v>69</v>
      </c>
      <c r="F4365" t="s">
        <v>26</v>
      </c>
      <c r="G4365">
        <v>7</v>
      </c>
      <c r="H4365">
        <v>0</v>
      </c>
      <c r="I4365" s="2">
        <v>987896</v>
      </c>
      <c r="J4365" t="str">
        <f>_xlfn.XLOOKUP(tblOrders[[#This Row],[CustomerID]], tblCustomers[CustomerID], tblCustomers[CustomerName])</f>
        <v>Customer 292</v>
      </c>
      <c r="K4365" t="str">
        <f>_xlfn.XLOOKUP(tblOrders[[#This Row],[CustomerID]], tblCustomers[CustomerID], tblCustomers[Segment])</f>
        <v>Consumer</v>
      </c>
      <c r="L4365" t="str">
        <f>_xlfn.XLOOKUP(tblOrders[[#This Row],[ProductID]], tblProducts[ProductID], tblProducts[Category])</f>
        <v>Electronics</v>
      </c>
      <c r="M4365">
        <f>_xlfn.XLOOKUP(tblOrders[[#This Row],[ProductID]], tblProducts[ProductID], tblProducts[CostPrice])</f>
        <v>8587</v>
      </c>
      <c r="N4365">
        <f>tblOrders[[#This Row],[Sales]]-(tblOrders[[#This Row],[CostPrice]]*tblOrders[[#This Row],[Quantity]])</f>
        <v>927787</v>
      </c>
      <c r="O4365" t="str">
        <f>TEXT(tblOrders[[#This Row],[Date]],"mmm-yyyy")</f>
        <v>Feb-2025</v>
      </c>
      <c r="P4365" t="str">
        <f>_xlfn.XLOOKUP(tblOrders[[#This Row],[OrderID]], tblReturns[OrderID], tblReturns[Returned])</f>
        <v>Yes</v>
      </c>
      <c r="Q4365" t="str">
        <f>_xlfn.XLOOKUP(tblOrders[[#This Row],[OrderID]], tblShipping[OrderID], tblShipping[ShipMode])</f>
        <v>Express</v>
      </c>
      <c r="R4365" t="str">
        <f>IFERROR(_xlfn.XLOOKUP(A4364, tblCustomers[CustomerID], tblCustomers[CustomerName]), "Not Found")</f>
        <v>Not Found</v>
      </c>
      <c r="S4365" t="str">
        <f>IF(tblOrders[[#This Row],[Sales]]&gt;1000000,"High Value","Standard")</f>
        <v>Standard</v>
      </c>
      <c r="T4365" t="str">
        <f>_xlfn.XLOOKUP(tblOrders[[#This Row],[ProductID]], tblProducts[ProductID], tblProducts[ProductName])</f>
        <v>Product 9</v>
      </c>
      <c r="U4365">
        <f>_xlfn.XLOOKUP(tblOrders[[#This Row],[SalesRepID]], tblSalesreps[RepID], tblSalesreps[Target])</f>
        <v>19473459</v>
      </c>
    </row>
    <row r="4366" spans="1:21">
      <c r="A4366" t="s">
        <v>5163</v>
      </c>
      <c r="B4366" s="7" t="s">
        <v>277</v>
      </c>
      <c r="C4366" t="s">
        <v>810</v>
      </c>
      <c r="D4366" t="s">
        <v>55</v>
      </c>
      <c r="E4366" t="s">
        <v>186</v>
      </c>
      <c r="F4366" t="s">
        <v>88</v>
      </c>
      <c r="G4366">
        <v>2</v>
      </c>
      <c r="H4366">
        <v>0.05</v>
      </c>
      <c r="I4366" s="2">
        <v>199066.8</v>
      </c>
      <c r="J4366" t="str">
        <f>_xlfn.XLOOKUP(tblOrders[[#This Row],[CustomerID]], tblCustomers[CustomerID], tblCustomers[CustomerName])</f>
        <v>Customer 18</v>
      </c>
      <c r="K4366" t="str">
        <f>_xlfn.XLOOKUP(tblOrders[[#This Row],[CustomerID]], tblCustomers[CustomerID], tblCustomers[Segment])</f>
        <v>Corporate</v>
      </c>
      <c r="L4366" t="str">
        <f>_xlfn.XLOOKUP(tblOrders[[#This Row],[ProductID]], tblProducts[ProductID], tblProducts[Category])</f>
        <v>Home</v>
      </c>
      <c r="M4366">
        <f>_xlfn.XLOOKUP(tblOrders[[#This Row],[ProductID]], tblProducts[ProductID], tblProducts[CostPrice])</f>
        <v>23348</v>
      </c>
      <c r="N4366">
        <f>tblOrders[[#This Row],[Sales]]-(tblOrders[[#This Row],[CostPrice]]*tblOrders[[#This Row],[Quantity]])</f>
        <v>152370.79999999999</v>
      </c>
      <c r="O4366" t="str">
        <f>TEXT(tblOrders[[#This Row],[Date]],"mmm-yyyy")</f>
        <v>Oct-2025</v>
      </c>
      <c r="P4366" t="str">
        <f>_xlfn.XLOOKUP(tblOrders[[#This Row],[OrderID]], tblReturns[OrderID], tblReturns[Returned])</f>
        <v>No</v>
      </c>
      <c r="Q4366" t="str">
        <f>_xlfn.XLOOKUP(tblOrders[[#This Row],[OrderID]], tblShipping[OrderID], tblShipping[ShipMode])</f>
        <v>Pickup</v>
      </c>
      <c r="R4366" t="str">
        <f>IFERROR(_xlfn.XLOOKUP(A4365, tblCustomers[CustomerID], tblCustomers[CustomerName]), "Not Found")</f>
        <v>Not Found</v>
      </c>
      <c r="S4366" t="str">
        <f>IF(tblOrders[[#This Row],[Sales]]&gt;1000000,"High Value","Standard")</f>
        <v>Standard</v>
      </c>
      <c r="T4366" t="str">
        <f>_xlfn.XLOOKUP(tblOrders[[#This Row],[ProductID]], tblProducts[ProductID], tblProducts[ProductName])</f>
        <v>Product 47</v>
      </c>
      <c r="U4366">
        <f>_xlfn.XLOOKUP(tblOrders[[#This Row],[SalesRepID]], tblSalesreps[RepID], tblSalesreps[Target])</f>
        <v>15141830</v>
      </c>
    </row>
    <row r="4367" spans="1:21">
      <c r="A4367" t="s">
        <v>5164</v>
      </c>
      <c r="B4367" s="7" t="s">
        <v>1349</v>
      </c>
      <c r="C4367" t="s">
        <v>235</v>
      </c>
      <c r="D4367" t="s">
        <v>301</v>
      </c>
      <c r="E4367" t="s">
        <v>87</v>
      </c>
      <c r="F4367" t="s">
        <v>26</v>
      </c>
      <c r="G4367">
        <v>1</v>
      </c>
      <c r="H4367">
        <v>0.05</v>
      </c>
      <c r="I4367" s="2">
        <v>11478.85</v>
      </c>
      <c r="J4367" t="str">
        <f>_xlfn.XLOOKUP(tblOrders[[#This Row],[CustomerID]], tblCustomers[CustomerID], tblCustomers[CustomerName])</f>
        <v>Customer 172</v>
      </c>
      <c r="K4367" t="str">
        <f>_xlfn.XLOOKUP(tblOrders[[#This Row],[CustomerID]], tblCustomers[CustomerID], tblCustomers[Segment])</f>
        <v>SME</v>
      </c>
      <c r="L4367" t="str">
        <f>_xlfn.XLOOKUP(tblOrders[[#This Row],[ProductID]], tblProducts[ProductID], tblProducts[Category])</f>
        <v>Office</v>
      </c>
      <c r="M4367">
        <f>_xlfn.XLOOKUP(tblOrders[[#This Row],[ProductID]], tblProducts[ProductID], tblProducts[CostPrice])</f>
        <v>77841</v>
      </c>
      <c r="N4367">
        <f>tblOrders[[#This Row],[Sales]]-(tblOrders[[#This Row],[CostPrice]]*tblOrders[[#This Row],[Quantity]])</f>
        <v>-66362.149999999994</v>
      </c>
      <c r="O4367" t="str">
        <f>TEXT(tblOrders[[#This Row],[Date]],"mmm-yyyy")</f>
        <v>Aug-2025</v>
      </c>
      <c r="P4367" t="str">
        <f>_xlfn.XLOOKUP(tblOrders[[#This Row],[OrderID]], tblReturns[OrderID], tblReturns[Returned])</f>
        <v>No</v>
      </c>
      <c r="Q4367" t="str">
        <f>_xlfn.XLOOKUP(tblOrders[[#This Row],[OrderID]], tblShipping[OrderID], tblShipping[ShipMode])</f>
        <v>Pickup</v>
      </c>
      <c r="R4367" t="str">
        <f>IFERROR(_xlfn.XLOOKUP(A4366, tblCustomers[CustomerID], tblCustomers[CustomerName]), "Not Found")</f>
        <v>Not Found</v>
      </c>
      <c r="S4367" t="str">
        <f>IF(tblOrders[[#This Row],[Sales]]&gt;1000000,"High Value","Standard")</f>
        <v>Standard</v>
      </c>
      <c r="T4367" t="str">
        <f>_xlfn.XLOOKUP(tblOrders[[#This Row],[ProductID]], tblProducts[ProductID], tblProducts[ProductName])</f>
        <v>Product 98</v>
      </c>
      <c r="U4367">
        <f>_xlfn.XLOOKUP(tblOrders[[#This Row],[SalesRepID]], tblSalesreps[RepID], tblSalesreps[Target])</f>
        <v>18500989</v>
      </c>
    </row>
    <row r="4368" spans="1:21">
      <c r="A4368" t="s">
        <v>5165</v>
      </c>
      <c r="B4368" s="7" t="s">
        <v>634</v>
      </c>
      <c r="C4368" t="s">
        <v>1464</v>
      </c>
      <c r="D4368" t="s">
        <v>372</v>
      </c>
      <c r="E4368" t="s">
        <v>69</v>
      </c>
      <c r="F4368" t="s">
        <v>20</v>
      </c>
      <c r="G4368">
        <v>9</v>
      </c>
      <c r="H4368">
        <v>0.15</v>
      </c>
      <c r="I4368" s="2">
        <v>809324.1</v>
      </c>
      <c r="J4368" t="str">
        <f>_xlfn.XLOOKUP(tblOrders[[#This Row],[CustomerID]], tblCustomers[CustomerID], tblCustomers[CustomerName])</f>
        <v>Customer 73</v>
      </c>
      <c r="K4368" t="str">
        <f>_xlfn.XLOOKUP(tblOrders[[#This Row],[CustomerID]], tblCustomers[CustomerID], tblCustomers[Segment])</f>
        <v>SME</v>
      </c>
      <c r="L4368" t="str">
        <f>_xlfn.XLOOKUP(tblOrders[[#This Row],[ProductID]], tblProducts[ProductID], tblProducts[Category])</f>
        <v>Office</v>
      </c>
      <c r="M4368">
        <f>_xlfn.XLOOKUP(tblOrders[[#This Row],[ProductID]], tblProducts[ProductID], tblProducts[CostPrice])</f>
        <v>18283</v>
      </c>
      <c r="N4368">
        <f>tblOrders[[#This Row],[Sales]]-(tblOrders[[#This Row],[CostPrice]]*tblOrders[[#This Row],[Quantity]])</f>
        <v>644777.1</v>
      </c>
      <c r="O4368" t="str">
        <f>TEXT(tblOrders[[#This Row],[Date]],"mmm-yyyy")</f>
        <v>Jun-2025</v>
      </c>
      <c r="P4368" t="str">
        <f>_xlfn.XLOOKUP(tblOrders[[#This Row],[OrderID]], tblReturns[OrderID], tblReturns[Returned])</f>
        <v>No</v>
      </c>
      <c r="Q4368" t="str">
        <f>_xlfn.XLOOKUP(tblOrders[[#This Row],[OrderID]], tblShipping[OrderID], tblShipping[ShipMode])</f>
        <v>Standard</v>
      </c>
      <c r="R4368" t="str">
        <f>IFERROR(_xlfn.XLOOKUP(A4367, tblCustomers[CustomerID], tblCustomers[CustomerName]), "Not Found")</f>
        <v>Not Found</v>
      </c>
      <c r="S4368" t="str">
        <f>IF(tblOrders[[#This Row],[Sales]]&gt;1000000,"High Value","Standard")</f>
        <v>Standard</v>
      </c>
      <c r="T4368" t="str">
        <f>_xlfn.XLOOKUP(tblOrders[[#This Row],[ProductID]], tblProducts[ProductID], tblProducts[ProductName])</f>
        <v>Product 57</v>
      </c>
      <c r="U4368">
        <f>_xlfn.XLOOKUP(tblOrders[[#This Row],[SalesRepID]], tblSalesreps[RepID], tblSalesreps[Target])</f>
        <v>19473459</v>
      </c>
    </row>
    <row r="4369" spans="1:21">
      <c r="A4369" t="s">
        <v>5166</v>
      </c>
      <c r="B4369" s="7" t="s">
        <v>623</v>
      </c>
      <c r="C4369" t="s">
        <v>108</v>
      </c>
      <c r="D4369" t="s">
        <v>68</v>
      </c>
      <c r="E4369" t="s">
        <v>197</v>
      </c>
      <c r="F4369" t="s">
        <v>51</v>
      </c>
      <c r="G4369">
        <v>4</v>
      </c>
      <c r="H4369">
        <v>0.15</v>
      </c>
      <c r="I4369" s="2">
        <v>381738.4</v>
      </c>
      <c r="J4369" t="str">
        <f>_xlfn.XLOOKUP(tblOrders[[#This Row],[CustomerID]], tblCustomers[CustomerID], tblCustomers[CustomerName])</f>
        <v>Customer 96</v>
      </c>
      <c r="K4369" t="str">
        <f>_xlfn.XLOOKUP(tblOrders[[#This Row],[CustomerID]], tblCustomers[CustomerID], tblCustomers[Segment])</f>
        <v>Consumer</v>
      </c>
      <c r="L4369" t="str">
        <f>_xlfn.XLOOKUP(tblOrders[[#This Row],[ProductID]], tblProducts[ProductID], tblProducts[Category])</f>
        <v>Home</v>
      </c>
      <c r="M4369">
        <f>_xlfn.XLOOKUP(tblOrders[[#This Row],[ProductID]], tblProducts[ProductID], tblProducts[CostPrice])</f>
        <v>7159</v>
      </c>
      <c r="N4369">
        <f>tblOrders[[#This Row],[Sales]]-(tblOrders[[#This Row],[CostPrice]]*tblOrders[[#This Row],[Quantity]])</f>
        <v>353102.4</v>
      </c>
      <c r="O4369" t="str">
        <f>TEXT(tblOrders[[#This Row],[Date]],"mmm-yyyy")</f>
        <v>Jul-2025</v>
      </c>
      <c r="P4369" t="str">
        <f>_xlfn.XLOOKUP(tblOrders[[#This Row],[OrderID]], tblReturns[OrderID], tblReturns[Returned])</f>
        <v>No</v>
      </c>
      <c r="Q4369" t="str">
        <f>_xlfn.XLOOKUP(tblOrders[[#This Row],[OrderID]], tblShipping[OrderID], tblShipping[ShipMode])</f>
        <v>Pickup</v>
      </c>
      <c r="R4369" t="str">
        <f>IFERROR(_xlfn.XLOOKUP(A4368, tblCustomers[CustomerID], tblCustomers[CustomerName]), "Not Found")</f>
        <v>Not Found</v>
      </c>
      <c r="S4369" t="str">
        <f>IF(tblOrders[[#This Row],[Sales]]&gt;1000000,"High Value","Standard")</f>
        <v>Standard</v>
      </c>
      <c r="T4369" t="str">
        <f>_xlfn.XLOOKUP(tblOrders[[#This Row],[ProductID]], tblProducts[ProductID], tblProducts[ProductName])</f>
        <v>Product 26</v>
      </c>
      <c r="U4369">
        <f>_xlfn.XLOOKUP(tblOrders[[#This Row],[SalesRepID]], tblSalesreps[RepID], tblSalesreps[Target])</f>
        <v>19562258</v>
      </c>
    </row>
    <row r="4370" spans="1:21">
      <c r="A4370" t="s">
        <v>5167</v>
      </c>
      <c r="B4370" s="7" t="s">
        <v>110</v>
      </c>
      <c r="C4370" t="s">
        <v>1158</v>
      </c>
      <c r="D4370" t="s">
        <v>182</v>
      </c>
      <c r="E4370" t="s">
        <v>205</v>
      </c>
      <c r="F4370" t="s">
        <v>20</v>
      </c>
      <c r="G4370">
        <v>2</v>
      </c>
      <c r="H4370">
        <v>0</v>
      </c>
      <c r="I4370" s="2">
        <v>70560</v>
      </c>
      <c r="J4370" t="str">
        <f>_xlfn.XLOOKUP(tblOrders[[#This Row],[CustomerID]], tblCustomers[CustomerID], tblCustomers[CustomerName])</f>
        <v>Customer 124</v>
      </c>
      <c r="K4370" t="str">
        <f>_xlfn.XLOOKUP(tblOrders[[#This Row],[CustomerID]], tblCustomers[CustomerID], tblCustomers[Segment])</f>
        <v>SME</v>
      </c>
      <c r="L4370" t="str">
        <f>_xlfn.XLOOKUP(tblOrders[[#This Row],[ProductID]], tblProducts[ProductID], tblProducts[Category])</f>
        <v>Furniture</v>
      </c>
      <c r="M4370">
        <f>_xlfn.XLOOKUP(tblOrders[[#This Row],[ProductID]], tblProducts[ProductID], tblProducts[CostPrice])</f>
        <v>76428</v>
      </c>
      <c r="N4370">
        <f>tblOrders[[#This Row],[Sales]]-(tblOrders[[#This Row],[CostPrice]]*tblOrders[[#This Row],[Quantity]])</f>
        <v>-82296</v>
      </c>
      <c r="O4370" t="str">
        <f>TEXT(tblOrders[[#This Row],[Date]],"mmm-yyyy")</f>
        <v>Nov-2025</v>
      </c>
      <c r="P4370" t="str">
        <f>_xlfn.XLOOKUP(tblOrders[[#This Row],[OrderID]], tblReturns[OrderID], tblReturns[Returned])</f>
        <v>No</v>
      </c>
      <c r="Q4370" t="str">
        <f>_xlfn.XLOOKUP(tblOrders[[#This Row],[OrderID]], tblShipping[OrderID], tblShipping[ShipMode])</f>
        <v>Standard</v>
      </c>
      <c r="R4370" t="str">
        <f>IFERROR(_xlfn.XLOOKUP(A4369, tblCustomers[CustomerID], tblCustomers[CustomerName]), "Not Found")</f>
        <v>Not Found</v>
      </c>
      <c r="S4370" t="str">
        <f>IF(tblOrders[[#This Row],[Sales]]&gt;1000000,"High Value","Standard")</f>
        <v>Standard</v>
      </c>
      <c r="T4370" t="str">
        <f>_xlfn.XLOOKUP(tblOrders[[#This Row],[ProductID]], tblProducts[ProductID], tblProducts[ProductName])</f>
        <v>Product 11</v>
      </c>
      <c r="U4370">
        <f>_xlfn.XLOOKUP(tblOrders[[#This Row],[SalesRepID]], tblSalesreps[RepID], tblSalesreps[Target])</f>
        <v>16246424</v>
      </c>
    </row>
    <row r="4371" spans="1:21">
      <c r="A4371" t="s">
        <v>5168</v>
      </c>
      <c r="B4371" s="7" t="s">
        <v>577</v>
      </c>
      <c r="C4371" t="s">
        <v>327</v>
      </c>
      <c r="D4371" t="s">
        <v>504</v>
      </c>
      <c r="E4371" t="s">
        <v>56</v>
      </c>
      <c r="F4371" t="s">
        <v>14</v>
      </c>
      <c r="G4371">
        <v>7</v>
      </c>
      <c r="H4371">
        <v>0.15</v>
      </c>
      <c r="I4371" s="2">
        <v>817315.8</v>
      </c>
      <c r="J4371" t="str">
        <f>_xlfn.XLOOKUP(tblOrders[[#This Row],[CustomerID]], tblCustomers[CustomerID], tblCustomers[CustomerName])</f>
        <v>Customer 48</v>
      </c>
      <c r="K4371" t="str">
        <f>_xlfn.XLOOKUP(tblOrders[[#This Row],[CustomerID]], tblCustomers[CustomerID], tblCustomers[Segment])</f>
        <v>Consumer</v>
      </c>
      <c r="L4371" t="str">
        <f>_xlfn.XLOOKUP(tblOrders[[#This Row],[ProductID]], tblProducts[ProductID], tblProducts[Category])</f>
        <v>Office</v>
      </c>
      <c r="M4371">
        <f>_xlfn.XLOOKUP(tblOrders[[#This Row],[ProductID]], tblProducts[ProductID], tblProducts[CostPrice])</f>
        <v>12010</v>
      </c>
      <c r="N4371">
        <f>tblOrders[[#This Row],[Sales]]-(tblOrders[[#This Row],[CostPrice]]*tblOrders[[#This Row],[Quantity]])</f>
        <v>733245.8</v>
      </c>
      <c r="O4371" t="str">
        <f>TEXT(tblOrders[[#This Row],[Date]],"mmm-yyyy")</f>
        <v>Dec-2025</v>
      </c>
      <c r="P4371" t="str">
        <f>_xlfn.XLOOKUP(tblOrders[[#This Row],[OrderID]], tblReturns[OrderID], tblReturns[Returned])</f>
        <v>Yes</v>
      </c>
      <c r="Q4371" t="str">
        <f>_xlfn.XLOOKUP(tblOrders[[#This Row],[OrderID]], tblShipping[OrderID], tblShipping[ShipMode])</f>
        <v>Pickup</v>
      </c>
      <c r="R4371" t="str">
        <f>IFERROR(_xlfn.XLOOKUP(A4370, tblCustomers[CustomerID], tblCustomers[CustomerName]), "Not Found")</f>
        <v>Not Found</v>
      </c>
      <c r="S4371" t="str">
        <f>IF(tblOrders[[#This Row],[Sales]]&gt;1000000,"High Value","Standard")</f>
        <v>Standard</v>
      </c>
      <c r="T4371" t="str">
        <f>_xlfn.XLOOKUP(tblOrders[[#This Row],[ProductID]], tblProducts[ProductID], tblProducts[ProductName])</f>
        <v>Product 15</v>
      </c>
      <c r="U4371">
        <f>_xlfn.XLOOKUP(tblOrders[[#This Row],[SalesRepID]], tblSalesreps[RepID], tblSalesreps[Target])</f>
        <v>14265630</v>
      </c>
    </row>
    <row r="4372" spans="1:21">
      <c r="A4372" t="s">
        <v>5169</v>
      </c>
      <c r="B4372" s="7" t="s">
        <v>838</v>
      </c>
      <c r="C4372" t="s">
        <v>330</v>
      </c>
      <c r="D4372" t="s">
        <v>301</v>
      </c>
      <c r="E4372" t="s">
        <v>25</v>
      </c>
      <c r="F4372" t="s">
        <v>14</v>
      </c>
      <c r="G4372">
        <v>7</v>
      </c>
      <c r="H4372">
        <v>0.2</v>
      </c>
      <c r="I4372" s="2">
        <v>206164</v>
      </c>
      <c r="J4372" t="str">
        <f>_xlfn.XLOOKUP(tblOrders[[#This Row],[CustomerID]], tblCustomers[CustomerID], tblCustomers[CustomerName])</f>
        <v>Customer 140</v>
      </c>
      <c r="K4372" t="str">
        <f>_xlfn.XLOOKUP(tblOrders[[#This Row],[CustomerID]], tblCustomers[CustomerID], tblCustomers[Segment])</f>
        <v>Consumer</v>
      </c>
      <c r="L4372" t="str">
        <f>_xlfn.XLOOKUP(tblOrders[[#This Row],[ProductID]], tblProducts[ProductID], tblProducts[Category])</f>
        <v>Office</v>
      </c>
      <c r="M4372">
        <f>_xlfn.XLOOKUP(tblOrders[[#This Row],[ProductID]], tblProducts[ProductID], tblProducts[CostPrice])</f>
        <v>77841</v>
      </c>
      <c r="N4372">
        <f>tblOrders[[#This Row],[Sales]]-(tblOrders[[#This Row],[CostPrice]]*tblOrders[[#This Row],[Quantity]])</f>
        <v>-338723</v>
      </c>
      <c r="O4372" t="str">
        <f>TEXT(tblOrders[[#This Row],[Date]],"mmm-yyyy")</f>
        <v>Mar-2025</v>
      </c>
      <c r="P4372" t="str">
        <f>_xlfn.XLOOKUP(tblOrders[[#This Row],[OrderID]], tblReturns[OrderID], tblReturns[Returned])</f>
        <v>No</v>
      </c>
      <c r="Q4372" t="str">
        <f>_xlfn.XLOOKUP(tblOrders[[#This Row],[OrderID]], tblShipping[OrderID], tblShipping[ShipMode])</f>
        <v>Pickup</v>
      </c>
      <c r="R4372" t="str">
        <f>IFERROR(_xlfn.XLOOKUP(A4371, tblCustomers[CustomerID], tblCustomers[CustomerName]), "Not Found")</f>
        <v>Not Found</v>
      </c>
      <c r="S4372" t="str">
        <f>IF(tblOrders[[#This Row],[Sales]]&gt;1000000,"High Value","Standard")</f>
        <v>Standard</v>
      </c>
      <c r="T4372" t="str">
        <f>_xlfn.XLOOKUP(tblOrders[[#This Row],[ProductID]], tblProducts[ProductID], tblProducts[ProductName])</f>
        <v>Product 98</v>
      </c>
      <c r="U4372">
        <f>_xlfn.XLOOKUP(tblOrders[[#This Row],[SalesRepID]], tblSalesreps[RepID], tblSalesreps[Target])</f>
        <v>7094914</v>
      </c>
    </row>
    <row r="4373" spans="1:21">
      <c r="A4373" t="s">
        <v>5170</v>
      </c>
      <c r="B4373" s="7" t="s">
        <v>225</v>
      </c>
      <c r="C4373" t="s">
        <v>247</v>
      </c>
      <c r="D4373" t="s">
        <v>232</v>
      </c>
      <c r="E4373" t="s">
        <v>165</v>
      </c>
      <c r="F4373" t="s">
        <v>20</v>
      </c>
      <c r="G4373">
        <v>3</v>
      </c>
      <c r="H4373">
        <v>0.2</v>
      </c>
      <c r="I4373" s="2">
        <v>207141.6</v>
      </c>
      <c r="J4373" t="str">
        <f>_xlfn.XLOOKUP(tblOrders[[#This Row],[CustomerID]], tblCustomers[CustomerID], tblCustomers[CustomerName])</f>
        <v>Customer 102</v>
      </c>
      <c r="K4373" t="str">
        <f>_xlfn.XLOOKUP(tblOrders[[#This Row],[CustomerID]], tblCustomers[CustomerID], tblCustomers[Segment])</f>
        <v>Consumer</v>
      </c>
      <c r="L4373" t="str">
        <f>_xlfn.XLOOKUP(tblOrders[[#This Row],[ProductID]], tblProducts[ProductID], tblProducts[Category])</f>
        <v>Electronics</v>
      </c>
      <c r="M4373">
        <f>_xlfn.XLOOKUP(tblOrders[[#This Row],[ProductID]], tblProducts[ProductID], tblProducts[CostPrice])</f>
        <v>41456</v>
      </c>
      <c r="N4373">
        <f>tblOrders[[#This Row],[Sales]]-(tblOrders[[#This Row],[CostPrice]]*tblOrders[[#This Row],[Quantity]])</f>
        <v>82773.600000000006</v>
      </c>
      <c r="O4373" t="str">
        <f>TEXT(tblOrders[[#This Row],[Date]],"mmm-yyyy")</f>
        <v>Oct-2025</v>
      </c>
      <c r="P4373" t="str">
        <f>_xlfn.XLOOKUP(tblOrders[[#This Row],[OrderID]], tblReturns[OrderID], tblReturns[Returned])</f>
        <v>Yes</v>
      </c>
      <c r="Q4373" t="str">
        <f>_xlfn.XLOOKUP(tblOrders[[#This Row],[OrderID]], tblShipping[OrderID], tblShipping[ShipMode])</f>
        <v>Express</v>
      </c>
      <c r="R4373" t="str">
        <f>IFERROR(_xlfn.XLOOKUP(A4372, tblCustomers[CustomerID], tblCustomers[CustomerName]), "Not Found")</f>
        <v>Not Found</v>
      </c>
      <c r="S4373" t="str">
        <f>IF(tblOrders[[#This Row],[Sales]]&gt;1000000,"High Value","Standard")</f>
        <v>Standard</v>
      </c>
      <c r="T4373" t="str">
        <f>_xlfn.XLOOKUP(tblOrders[[#This Row],[ProductID]], tblProducts[ProductID], tblProducts[ProductName])</f>
        <v>Product 86</v>
      </c>
      <c r="U4373">
        <f>_xlfn.XLOOKUP(tblOrders[[#This Row],[SalesRepID]], tblSalesreps[RepID], tblSalesreps[Target])</f>
        <v>16839910</v>
      </c>
    </row>
    <row r="4374" spans="1:21">
      <c r="A4374" t="s">
        <v>5171</v>
      </c>
      <c r="B4374" s="7" t="s">
        <v>844</v>
      </c>
      <c r="C4374" t="s">
        <v>77</v>
      </c>
      <c r="D4374" t="s">
        <v>513</v>
      </c>
      <c r="E4374" t="s">
        <v>202</v>
      </c>
      <c r="F4374" t="s">
        <v>14</v>
      </c>
      <c r="G4374">
        <v>1</v>
      </c>
      <c r="H4374">
        <v>0.05</v>
      </c>
      <c r="I4374" s="2">
        <v>74399.25</v>
      </c>
      <c r="J4374" t="str">
        <f>_xlfn.XLOOKUP(tblOrders[[#This Row],[CustomerID]], tblCustomers[CustomerID], tblCustomers[CustomerName])</f>
        <v>Customer 149</v>
      </c>
      <c r="K4374" t="str">
        <f>_xlfn.XLOOKUP(tblOrders[[#This Row],[CustomerID]], tblCustomers[CustomerID], tblCustomers[Segment])</f>
        <v>SME</v>
      </c>
      <c r="L4374" t="str">
        <f>_xlfn.XLOOKUP(tblOrders[[#This Row],[ProductID]], tblProducts[ProductID], tblProducts[Category])</f>
        <v>Furniture</v>
      </c>
      <c r="M4374">
        <f>_xlfn.XLOOKUP(tblOrders[[#This Row],[ProductID]], tblProducts[ProductID], tblProducts[CostPrice])</f>
        <v>3310</v>
      </c>
      <c r="N4374">
        <f>tblOrders[[#This Row],[Sales]]-(tblOrders[[#This Row],[CostPrice]]*tblOrders[[#This Row],[Quantity]])</f>
        <v>71089.25</v>
      </c>
      <c r="O4374" t="str">
        <f>TEXT(tblOrders[[#This Row],[Date]],"mmm-yyyy")</f>
        <v>Feb-2025</v>
      </c>
      <c r="P4374" t="str">
        <f>_xlfn.XLOOKUP(tblOrders[[#This Row],[OrderID]], tblReturns[OrderID], tblReturns[Returned])</f>
        <v>No</v>
      </c>
      <c r="Q4374" t="str">
        <f>_xlfn.XLOOKUP(tblOrders[[#This Row],[OrderID]], tblShipping[OrderID], tblShipping[ShipMode])</f>
        <v>Express</v>
      </c>
      <c r="R4374" t="str">
        <f>IFERROR(_xlfn.XLOOKUP(A4373, tblCustomers[CustomerID], tblCustomers[CustomerName]), "Not Found")</f>
        <v>Not Found</v>
      </c>
      <c r="S4374" t="str">
        <f>IF(tblOrders[[#This Row],[Sales]]&gt;1000000,"High Value","Standard")</f>
        <v>Standard</v>
      </c>
      <c r="T4374" t="str">
        <f>_xlfn.XLOOKUP(tblOrders[[#This Row],[ProductID]], tblProducts[ProductID], tblProducts[ProductName])</f>
        <v>Product 5</v>
      </c>
      <c r="U4374">
        <f>_xlfn.XLOOKUP(tblOrders[[#This Row],[SalesRepID]], tblSalesreps[RepID], tblSalesreps[Target])</f>
        <v>10652665</v>
      </c>
    </row>
    <row r="4375" spans="1:21">
      <c r="A4375" t="s">
        <v>5172</v>
      </c>
      <c r="B4375" s="7" t="s">
        <v>143</v>
      </c>
      <c r="C4375" t="s">
        <v>563</v>
      </c>
      <c r="D4375" t="s">
        <v>133</v>
      </c>
      <c r="E4375" t="s">
        <v>87</v>
      </c>
      <c r="F4375" t="s">
        <v>14</v>
      </c>
      <c r="G4375">
        <v>6</v>
      </c>
      <c r="H4375">
        <v>0.2</v>
      </c>
      <c r="I4375" s="2">
        <v>287308.79999999999</v>
      </c>
      <c r="J4375" t="str">
        <f>_xlfn.XLOOKUP(tblOrders[[#This Row],[CustomerID]], tblCustomers[CustomerID], tblCustomers[CustomerName])</f>
        <v>Customer 65</v>
      </c>
      <c r="K4375" t="str">
        <f>_xlfn.XLOOKUP(tblOrders[[#This Row],[CustomerID]], tblCustomers[CustomerID], tblCustomers[Segment])</f>
        <v>Corporate</v>
      </c>
      <c r="L4375" t="str">
        <f>_xlfn.XLOOKUP(tblOrders[[#This Row],[ProductID]], tblProducts[ProductID], tblProducts[Category])</f>
        <v>Furniture</v>
      </c>
      <c r="M4375">
        <f>_xlfn.XLOOKUP(tblOrders[[#This Row],[ProductID]], tblProducts[ProductID], tblProducts[CostPrice])</f>
        <v>53604</v>
      </c>
      <c r="N4375">
        <f>tblOrders[[#This Row],[Sales]]-(tblOrders[[#This Row],[CostPrice]]*tblOrders[[#This Row],[Quantity]])</f>
        <v>-34315.200000000012</v>
      </c>
      <c r="O4375" t="str">
        <f>TEXT(tblOrders[[#This Row],[Date]],"mmm-yyyy")</f>
        <v>Feb-2025</v>
      </c>
      <c r="P4375" t="str">
        <f>_xlfn.XLOOKUP(tblOrders[[#This Row],[OrderID]], tblReturns[OrderID], tblReturns[Returned])</f>
        <v>No</v>
      </c>
      <c r="Q4375" t="str">
        <f>_xlfn.XLOOKUP(tblOrders[[#This Row],[OrderID]], tblShipping[OrderID], tblShipping[ShipMode])</f>
        <v>Express</v>
      </c>
      <c r="R4375" t="str">
        <f>IFERROR(_xlfn.XLOOKUP(A4374, tblCustomers[CustomerID], tblCustomers[CustomerName]), "Not Found")</f>
        <v>Not Found</v>
      </c>
      <c r="S4375" t="str">
        <f>IF(tblOrders[[#This Row],[Sales]]&gt;1000000,"High Value","Standard")</f>
        <v>Standard</v>
      </c>
      <c r="T4375" t="str">
        <f>_xlfn.XLOOKUP(tblOrders[[#This Row],[ProductID]], tblProducts[ProductID], tblProducts[ProductName])</f>
        <v>Product 6</v>
      </c>
      <c r="U4375">
        <f>_xlfn.XLOOKUP(tblOrders[[#This Row],[SalesRepID]], tblSalesreps[RepID], tblSalesreps[Target])</f>
        <v>18500989</v>
      </c>
    </row>
    <row r="4376" spans="1:21">
      <c r="A4376" t="s">
        <v>5173</v>
      </c>
      <c r="B4376" s="7" t="s">
        <v>212</v>
      </c>
      <c r="C4376" t="s">
        <v>1634</v>
      </c>
      <c r="D4376" t="s">
        <v>18</v>
      </c>
      <c r="E4376" t="s">
        <v>202</v>
      </c>
      <c r="F4376" t="s">
        <v>88</v>
      </c>
      <c r="G4376">
        <v>2</v>
      </c>
      <c r="H4376">
        <v>0.1</v>
      </c>
      <c r="I4376" s="2">
        <v>198248.4</v>
      </c>
      <c r="J4376" t="str">
        <f>_xlfn.XLOOKUP(tblOrders[[#This Row],[CustomerID]], tblCustomers[CustomerID], tblCustomers[CustomerName])</f>
        <v>Customer 296</v>
      </c>
      <c r="K4376" t="str">
        <f>_xlfn.XLOOKUP(tblOrders[[#This Row],[CustomerID]], tblCustomers[CustomerID], tblCustomers[Segment])</f>
        <v>SME</v>
      </c>
      <c r="L4376" t="str">
        <f>_xlfn.XLOOKUP(tblOrders[[#This Row],[ProductID]], tblProducts[ProductID], tblProducts[Category])</f>
        <v>Electronics</v>
      </c>
      <c r="M4376">
        <f>_xlfn.XLOOKUP(tblOrders[[#This Row],[ProductID]], tblProducts[ProductID], tblProducts[CostPrice])</f>
        <v>55008</v>
      </c>
      <c r="N4376">
        <f>tblOrders[[#This Row],[Sales]]-(tblOrders[[#This Row],[CostPrice]]*tblOrders[[#This Row],[Quantity]])</f>
        <v>88232.4</v>
      </c>
      <c r="O4376" t="str">
        <f>TEXT(tblOrders[[#This Row],[Date]],"mmm-yyyy")</f>
        <v>May-2025</v>
      </c>
      <c r="P4376" t="str">
        <f>_xlfn.XLOOKUP(tblOrders[[#This Row],[OrderID]], tblReturns[OrderID], tblReturns[Returned])</f>
        <v>Yes</v>
      </c>
      <c r="Q4376" t="str">
        <f>_xlfn.XLOOKUP(tblOrders[[#This Row],[OrderID]], tblShipping[OrderID], tblShipping[ShipMode])</f>
        <v>Express</v>
      </c>
      <c r="R4376" t="str">
        <f>IFERROR(_xlfn.XLOOKUP(A4375, tblCustomers[CustomerID], tblCustomers[CustomerName]), "Not Found")</f>
        <v>Not Found</v>
      </c>
      <c r="S4376" t="str">
        <f>IF(tblOrders[[#This Row],[Sales]]&gt;1000000,"High Value","Standard")</f>
        <v>Standard</v>
      </c>
      <c r="T4376" t="str">
        <f>_xlfn.XLOOKUP(tblOrders[[#This Row],[ProductID]], tblProducts[ProductID], tblProducts[ProductName])</f>
        <v>Product 94</v>
      </c>
      <c r="U4376">
        <f>_xlfn.XLOOKUP(tblOrders[[#This Row],[SalesRepID]], tblSalesreps[RepID], tblSalesreps[Target])</f>
        <v>10652665</v>
      </c>
    </row>
    <row r="4377" spans="1:21">
      <c r="A4377" t="s">
        <v>5174</v>
      </c>
      <c r="B4377" s="7" t="s">
        <v>1027</v>
      </c>
      <c r="C4377" t="s">
        <v>185</v>
      </c>
      <c r="D4377" t="s">
        <v>169</v>
      </c>
      <c r="E4377" t="s">
        <v>197</v>
      </c>
      <c r="F4377" t="s">
        <v>14</v>
      </c>
      <c r="G4377">
        <v>4</v>
      </c>
      <c r="H4377">
        <v>0</v>
      </c>
      <c r="I4377" s="2">
        <v>43692</v>
      </c>
      <c r="J4377" t="str">
        <f>_xlfn.XLOOKUP(tblOrders[[#This Row],[CustomerID]], tblCustomers[CustomerID], tblCustomers[CustomerName])</f>
        <v>Customer 165</v>
      </c>
      <c r="K4377" t="str">
        <f>_xlfn.XLOOKUP(tblOrders[[#This Row],[CustomerID]], tblCustomers[CustomerID], tblCustomers[Segment])</f>
        <v>Consumer</v>
      </c>
      <c r="L4377" t="str">
        <f>_xlfn.XLOOKUP(tblOrders[[#This Row],[ProductID]], tblProducts[ProductID], tblProducts[Category])</f>
        <v>Electronics</v>
      </c>
      <c r="M4377">
        <f>_xlfn.XLOOKUP(tblOrders[[#This Row],[ProductID]], tblProducts[ProductID], tblProducts[CostPrice])</f>
        <v>8587</v>
      </c>
      <c r="N4377">
        <f>tblOrders[[#This Row],[Sales]]-(tblOrders[[#This Row],[CostPrice]]*tblOrders[[#This Row],[Quantity]])</f>
        <v>9344</v>
      </c>
      <c r="O4377" t="str">
        <f>TEXT(tblOrders[[#This Row],[Date]],"mmm-yyyy")</f>
        <v>Aug-2025</v>
      </c>
      <c r="P4377" t="str">
        <f>_xlfn.XLOOKUP(tblOrders[[#This Row],[OrderID]], tblReturns[OrderID], tblReturns[Returned])</f>
        <v>No</v>
      </c>
      <c r="Q4377" t="str">
        <f>_xlfn.XLOOKUP(tblOrders[[#This Row],[OrderID]], tblShipping[OrderID], tblShipping[ShipMode])</f>
        <v>Express</v>
      </c>
      <c r="R4377" t="str">
        <f>IFERROR(_xlfn.XLOOKUP(A4376, tblCustomers[CustomerID], tblCustomers[CustomerName]), "Not Found")</f>
        <v>Not Found</v>
      </c>
      <c r="S4377" t="str">
        <f>IF(tblOrders[[#This Row],[Sales]]&gt;1000000,"High Value","Standard")</f>
        <v>Standard</v>
      </c>
      <c r="T4377" t="str">
        <f>_xlfn.XLOOKUP(tblOrders[[#This Row],[ProductID]], tblProducts[ProductID], tblProducts[ProductName])</f>
        <v>Product 9</v>
      </c>
      <c r="U4377">
        <f>_xlfn.XLOOKUP(tblOrders[[#This Row],[SalesRepID]], tblSalesreps[RepID], tblSalesreps[Target])</f>
        <v>19562258</v>
      </c>
    </row>
    <row r="4378" spans="1:21">
      <c r="A4378" t="s">
        <v>5175</v>
      </c>
      <c r="B4378" s="7" t="s">
        <v>121</v>
      </c>
      <c r="C4378" t="s">
        <v>327</v>
      </c>
      <c r="D4378" t="s">
        <v>141</v>
      </c>
      <c r="E4378" t="s">
        <v>69</v>
      </c>
      <c r="F4378" t="s">
        <v>88</v>
      </c>
      <c r="G4378">
        <v>7</v>
      </c>
      <c r="H4378">
        <v>0.2</v>
      </c>
      <c r="I4378" s="2">
        <v>307910.40000000002</v>
      </c>
      <c r="J4378" t="str">
        <f>_xlfn.XLOOKUP(tblOrders[[#This Row],[CustomerID]], tblCustomers[CustomerID], tblCustomers[CustomerName])</f>
        <v>Customer 48</v>
      </c>
      <c r="K4378" t="str">
        <f>_xlfn.XLOOKUP(tblOrders[[#This Row],[CustomerID]], tblCustomers[CustomerID], tblCustomers[Segment])</f>
        <v>Consumer</v>
      </c>
      <c r="L4378" t="str">
        <f>_xlfn.XLOOKUP(tblOrders[[#This Row],[ProductID]], tblProducts[ProductID], tblProducts[Category])</f>
        <v>Home</v>
      </c>
      <c r="M4378">
        <f>_xlfn.XLOOKUP(tblOrders[[#This Row],[ProductID]], tblProducts[ProductID], tblProducts[CostPrice])</f>
        <v>32671</v>
      </c>
      <c r="N4378">
        <f>tblOrders[[#This Row],[Sales]]-(tblOrders[[#This Row],[CostPrice]]*tblOrders[[#This Row],[Quantity]])</f>
        <v>79213.400000000023</v>
      </c>
      <c r="O4378" t="str">
        <f>TEXT(tblOrders[[#This Row],[Date]],"mmm-yyyy")</f>
        <v>Oct-2025</v>
      </c>
      <c r="P4378" t="str">
        <f>_xlfn.XLOOKUP(tblOrders[[#This Row],[OrderID]], tblReturns[OrderID], tblReturns[Returned])</f>
        <v>No</v>
      </c>
      <c r="Q4378" t="str">
        <f>_xlfn.XLOOKUP(tblOrders[[#This Row],[OrderID]], tblShipping[OrderID], tblShipping[ShipMode])</f>
        <v>Express</v>
      </c>
      <c r="R4378" t="str">
        <f>IFERROR(_xlfn.XLOOKUP(A4377, tblCustomers[CustomerID], tblCustomers[CustomerName]), "Not Found")</f>
        <v>Not Found</v>
      </c>
      <c r="S4378" t="str">
        <f>IF(tblOrders[[#This Row],[Sales]]&gt;1000000,"High Value","Standard")</f>
        <v>Standard</v>
      </c>
      <c r="T4378" t="str">
        <f>_xlfn.XLOOKUP(tblOrders[[#This Row],[ProductID]], tblProducts[ProductID], tblProducts[ProductName])</f>
        <v>Product 80</v>
      </c>
      <c r="U4378">
        <f>_xlfn.XLOOKUP(tblOrders[[#This Row],[SalesRepID]], tblSalesreps[RepID], tblSalesreps[Target])</f>
        <v>19473459</v>
      </c>
    </row>
    <row r="4379" spans="1:21">
      <c r="A4379" t="s">
        <v>5176</v>
      </c>
      <c r="B4379" s="7" t="s">
        <v>930</v>
      </c>
      <c r="C4379" t="s">
        <v>956</v>
      </c>
      <c r="D4379" t="s">
        <v>232</v>
      </c>
      <c r="E4379" t="s">
        <v>74</v>
      </c>
      <c r="F4379" t="s">
        <v>88</v>
      </c>
      <c r="G4379">
        <v>5</v>
      </c>
      <c r="H4379">
        <v>0.1</v>
      </c>
      <c r="I4379" s="2">
        <v>653463</v>
      </c>
      <c r="J4379" t="str">
        <f>_xlfn.XLOOKUP(tblOrders[[#This Row],[CustomerID]], tblCustomers[CustomerID], tblCustomers[CustomerName])</f>
        <v>Customer 198</v>
      </c>
      <c r="K4379" t="str">
        <f>_xlfn.XLOOKUP(tblOrders[[#This Row],[CustomerID]], tblCustomers[CustomerID], tblCustomers[Segment])</f>
        <v>SME</v>
      </c>
      <c r="L4379" t="str">
        <f>_xlfn.XLOOKUP(tblOrders[[#This Row],[ProductID]], tblProducts[ProductID], tblProducts[Category])</f>
        <v>Electronics</v>
      </c>
      <c r="M4379">
        <f>_xlfn.XLOOKUP(tblOrders[[#This Row],[ProductID]], tblProducts[ProductID], tblProducts[CostPrice])</f>
        <v>41456</v>
      </c>
      <c r="N4379">
        <f>tblOrders[[#This Row],[Sales]]-(tblOrders[[#This Row],[CostPrice]]*tblOrders[[#This Row],[Quantity]])</f>
        <v>446183</v>
      </c>
      <c r="O4379" t="str">
        <f>TEXT(tblOrders[[#This Row],[Date]],"mmm-yyyy")</f>
        <v>Feb-2025</v>
      </c>
      <c r="P4379" t="str">
        <f>_xlfn.XLOOKUP(tblOrders[[#This Row],[OrderID]], tblReturns[OrderID], tblReturns[Returned])</f>
        <v>No</v>
      </c>
      <c r="Q4379" t="str">
        <f>_xlfn.XLOOKUP(tblOrders[[#This Row],[OrderID]], tblShipping[OrderID], tblShipping[ShipMode])</f>
        <v>Pickup</v>
      </c>
      <c r="R4379" t="str">
        <f>IFERROR(_xlfn.XLOOKUP(A4378, tblCustomers[CustomerID], tblCustomers[CustomerName]), "Not Found")</f>
        <v>Not Found</v>
      </c>
      <c r="S4379" t="str">
        <f>IF(tblOrders[[#This Row],[Sales]]&gt;1000000,"High Value","Standard")</f>
        <v>Standard</v>
      </c>
      <c r="T4379" t="str">
        <f>_xlfn.XLOOKUP(tblOrders[[#This Row],[ProductID]], tblProducts[ProductID], tblProducts[ProductName])</f>
        <v>Product 86</v>
      </c>
      <c r="U4379">
        <f>_xlfn.XLOOKUP(tblOrders[[#This Row],[SalesRepID]], tblSalesreps[RepID], tblSalesreps[Target])</f>
        <v>7254801</v>
      </c>
    </row>
    <row r="4380" spans="1:21">
      <c r="A4380" t="s">
        <v>5177</v>
      </c>
      <c r="B4380" s="7" t="s">
        <v>1012</v>
      </c>
      <c r="C4380" t="s">
        <v>307</v>
      </c>
      <c r="D4380" t="s">
        <v>510</v>
      </c>
      <c r="E4380" t="s">
        <v>40</v>
      </c>
      <c r="F4380" t="s">
        <v>20</v>
      </c>
      <c r="G4380">
        <v>1</v>
      </c>
      <c r="H4380">
        <v>0.1</v>
      </c>
      <c r="I4380" s="2">
        <v>93132</v>
      </c>
      <c r="J4380" t="str">
        <f>_xlfn.XLOOKUP(tblOrders[[#This Row],[CustomerID]], tblCustomers[CustomerID], tblCustomers[CustomerName])</f>
        <v>Customer 17</v>
      </c>
      <c r="K4380" t="str">
        <f>_xlfn.XLOOKUP(tblOrders[[#This Row],[CustomerID]], tblCustomers[CustomerID], tblCustomers[Segment])</f>
        <v>SME</v>
      </c>
      <c r="L4380" t="str">
        <f>_xlfn.XLOOKUP(tblOrders[[#This Row],[ProductID]], tblProducts[ProductID], tblProducts[Category])</f>
        <v>Furniture</v>
      </c>
      <c r="M4380">
        <f>_xlfn.XLOOKUP(tblOrders[[#This Row],[ProductID]], tblProducts[ProductID], tblProducts[CostPrice])</f>
        <v>67718</v>
      </c>
      <c r="N4380">
        <f>tblOrders[[#This Row],[Sales]]-(tblOrders[[#This Row],[CostPrice]]*tblOrders[[#This Row],[Quantity]])</f>
        <v>25414</v>
      </c>
      <c r="O4380" t="str">
        <f>TEXT(tblOrders[[#This Row],[Date]],"mmm-yyyy")</f>
        <v>May-2025</v>
      </c>
      <c r="P4380" t="str">
        <f>_xlfn.XLOOKUP(tblOrders[[#This Row],[OrderID]], tblReturns[OrderID], tblReturns[Returned])</f>
        <v>No</v>
      </c>
      <c r="Q4380" t="str">
        <f>_xlfn.XLOOKUP(tblOrders[[#This Row],[OrderID]], tblShipping[OrderID], tblShipping[ShipMode])</f>
        <v>Pickup</v>
      </c>
      <c r="R4380" t="str">
        <f>IFERROR(_xlfn.XLOOKUP(A4379, tblCustomers[CustomerID], tblCustomers[CustomerName]), "Not Found")</f>
        <v>Not Found</v>
      </c>
      <c r="S4380" t="str">
        <f>IF(tblOrders[[#This Row],[Sales]]&gt;1000000,"High Value","Standard")</f>
        <v>Standard</v>
      </c>
      <c r="T4380" t="str">
        <f>_xlfn.XLOOKUP(tblOrders[[#This Row],[ProductID]], tblProducts[ProductID], tblProducts[ProductName])</f>
        <v>Product 81</v>
      </c>
      <c r="U4380">
        <f>_xlfn.XLOOKUP(tblOrders[[#This Row],[SalesRepID]], tblSalesreps[RepID], tblSalesreps[Target])</f>
        <v>6291486</v>
      </c>
    </row>
    <row r="4381" spans="1:21">
      <c r="A4381" t="s">
        <v>5178</v>
      </c>
      <c r="B4381" s="7" t="s">
        <v>263</v>
      </c>
      <c r="C4381" t="s">
        <v>29</v>
      </c>
      <c r="D4381" t="s">
        <v>516</v>
      </c>
      <c r="E4381" t="s">
        <v>45</v>
      </c>
      <c r="F4381" t="s">
        <v>88</v>
      </c>
      <c r="G4381">
        <v>7</v>
      </c>
      <c r="H4381">
        <v>0</v>
      </c>
      <c r="I4381" s="2">
        <v>597303</v>
      </c>
      <c r="J4381" t="str">
        <f>_xlfn.XLOOKUP(tblOrders[[#This Row],[CustomerID]], tblCustomers[CustomerID], tblCustomers[CustomerName])</f>
        <v>Customer 163</v>
      </c>
      <c r="K4381" t="str">
        <f>_xlfn.XLOOKUP(tblOrders[[#This Row],[CustomerID]], tblCustomers[CustomerID], tblCustomers[Segment])</f>
        <v>Corporate</v>
      </c>
      <c r="L4381" t="str">
        <f>_xlfn.XLOOKUP(tblOrders[[#This Row],[ProductID]], tblProducts[ProductID], tblProducts[Category])</f>
        <v>Home</v>
      </c>
      <c r="M4381">
        <f>_xlfn.XLOOKUP(tblOrders[[#This Row],[ProductID]], tblProducts[ProductID], tblProducts[CostPrice])</f>
        <v>48408</v>
      </c>
      <c r="N4381">
        <f>tblOrders[[#This Row],[Sales]]-(tblOrders[[#This Row],[CostPrice]]*tblOrders[[#This Row],[Quantity]])</f>
        <v>258447</v>
      </c>
      <c r="O4381" t="str">
        <f>TEXT(tblOrders[[#This Row],[Date]],"mmm-yyyy")</f>
        <v>Nov-2025</v>
      </c>
      <c r="P4381" t="str">
        <f>_xlfn.XLOOKUP(tblOrders[[#This Row],[OrderID]], tblReturns[OrderID], tblReturns[Returned])</f>
        <v>No</v>
      </c>
      <c r="Q4381" t="str">
        <f>_xlfn.XLOOKUP(tblOrders[[#This Row],[OrderID]], tblShipping[OrderID], tblShipping[ShipMode])</f>
        <v>Standard</v>
      </c>
      <c r="R4381" t="str">
        <f>IFERROR(_xlfn.XLOOKUP(A4380, tblCustomers[CustomerID], tblCustomers[CustomerName]), "Not Found")</f>
        <v>Not Found</v>
      </c>
      <c r="S4381" t="str">
        <f>IF(tblOrders[[#This Row],[Sales]]&gt;1000000,"High Value","Standard")</f>
        <v>Standard</v>
      </c>
      <c r="T4381" t="str">
        <f>_xlfn.XLOOKUP(tblOrders[[#This Row],[ProductID]], tblProducts[ProductID], tblProducts[ProductName])</f>
        <v>Product 12</v>
      </c>
      <c r="U4381">
        <f>_xlfn.XLOOKUP(tblOrders[[#This Row],[SalesRepID]], tblSalesreps[RepID], tblSalesreps[Target])</f>
        <v>11319839</v>
      </c>
    </row>
    <row r="4382" spans="1:21">
      <c r="A4382" t="s">
        <v>5179</v>
      </c>
      <c r="B4382" s="7" t="s">
        <v>47</v>
      </c>
      <c r="C4382" t="s">
        <v>1575</v>
      </c>
      <c r="D4382" t="s">
        <v>422</v>
      </c>
      <c r="E4382" t="s">
        <v>105</v>
      </c>
      <c r="F4382" t="s">
        <v>14</v>
      </c>
      <c r="G4382">
        <v>2</v>
      </c>
      <c r="H4382">
        <v>0.05</v>
      </c>
      <c r="I4382" s="2">
        <v>241963.1</v>
      </c>
      <c r="J4382" t="str">
        <f>_xlfn.XLOOKUP(tblOrders[[#This Row],[CustomerID]], tblCustomers[CustomerID], tblCustomers[CustomerName])</f>
        <v>Customer 255</v>
      </c>
      <c r="K4382" t="str">
        <f>_xlfn.XLOOKUP(tblOrders[[#This Row],[CustomerID]], tblCustomers[CustomerID], tblCustomers[Segment])</f>
        <v>Consumer</v>
      </c>
      <c r="L4382" t="str">
        <f>_xlfn.XLOOKUP(tblOrders[[#This Row],[ProductID]], tblProducts[ProductID], tblProducts[Category])</f>
        <v>Furniture</v>
      </c>
      <c r="M4382">
        <f>_xlfn.XLOOKUP(tblOrders[[#This Row],[ProductID]], tblProducts[ProductID], tblProducts[CostPrice])</f>
        <v>69526</v>
      </c>
      <c r="N4382">
        <f>tblOrders[[#This Row],[Sales]]-(tblOrders[[#This Row],[CostPrice]]*tblOrders[[#This Row],[Quantity]])</f>
        <v>102911.1</v>
      </c>
      <c r="O4382" t="str">
        <f>TEXT(tblOrders[[#This Row],[Date]],"mmm-yyyy")</f>
        <v>Sep-2025</v>
      </c>
      <c r="P4382" t="str">
        <f>_xlfn.XLOOKUP(tblOrders[[#This Row],[OrderID]], tblReturns[OrderID], tblReturns[Returned])</f>
        <v>No</v>
      </c>
      <c r="Q4382" t="str">
        <f>_xlfn.XLOOKUP(tblOrders[[#This Row],[OrderID]], tblShipping[OrderID], tblShipping[ShipMode])</f>
        <v>Pickup</v>
      </c>
      <c r="R4382" t="str">
        <f>IFERROR(_xlfn.XLOOKUP(A4381, tblCustomers[CustomerID], tblCustomers[CustomerName]), "Not Found")</f>
        <v>Not Found</v>
      </c>
      <c r="S4382" t="str">
        <f>IF(tblOrders[[#This Row],[Sales]]&gt;1000000,"High Value","Standard")</f>
        <v>Standard</v>
      </c>
      <c r="T4382" t="str">
        <f>_xlfn.XLOOKUP(tblOrders[[#This Row],[ProductID]], tblProducts[ProductID], tblProducts[ProductName])</f>
        <v>Product 36</v>
      </c>
      <c r="U4382">
        <f>_xlfn.XLOOKUP(tblOrders[[#This Row],[SalesRepID]], tblSalesreps[RepID], tblSalesreps[Target])</f>
        <v>8698154</v>
      </c>
    </row>
    <row r="4383" spans="1:21">
      <c r="A4383" t="s">
        <v>5180</v>
      </c>
      <c r="B4383" s="7" t="s">
        <v>204</v>
      </c>
      <c r="C4383" t="s">
        <v>1279</v>
      </c>
      <c r="D4383" t="s">
        <v>516</v>
      </c>
      <c r="E4383" t="s">
        <v>165</v>
      </c>
      <c r="F4383" t="s">
        <v>26</v>
      </c>
      <c r="G4383">
        <v>1</v>
      </c>
      <c r="H4383">
        <v>0.15</v>
      </c>
      <c r="I4383" s="2">
        <v>117756.45</v>
      </c>
      <c r="J4383" t="str">
        <f>_xlfn.XLOOKUP(tblOrders[[#This Row],[CustomerID]], tblCustomers[CustomerID], tblCustomers[CustomerName])</f>
        <v>Customer 210</v>
      </c>
      <c r="K4383" t="str">
        <f>_xlfn.XLOOKUP(tblOrders[[#This Row],[CustomerID]], tblCustomers[CustomerID], tblCustomers[Segment])</f>
        <v>Corporate</v>
      </c>
      <c r="L4383" t="str">
        <f>_xlfn.XLOOKUP(tblOrders[[#This Row],[ProductID]], tblProducts[ProductID], tblProducts[Category])</f>
        <v>Home</v>
      </c>
      <c r="M4383">
        <f>_xlfn.XLOOKUP(tblOrders[[#This Row],[ProductID]], tblProducts[ProductID], tblProducts[CostPrice])</f>
        <v>48408</v>
      </c>
      <c r="N4383">
        <f>tblOrders[[#This Row],[Sales]]-(tblOrders[[#This Row],[CostPrice]]*tblOrders[[#This Row],[Quantity]])</f>
        <v>69348.45</v>
      </c>
      <c r="O4383" t="str">
        <f>TEXT(tblOrders[[#This Row],[Date]],"mmm-yyyy")</f>
        <v>Jul-2025</v>
      </c>
      <c r="P4383" t="str">
        <f>_xlfn.XLOOKUP(tblOrders[[#This Row],[OrderID]], tblReturns[OrderID], tblReturns[Returned])</f>
        <v>No</v>
      </c>
      <c r="Q4383" t="str">
        <f>_xlfn.XLOOKUP(tblOrders[[#This Row],[OrderID]], tblShipping[OrderID], tblShipping[ShipMode])</f>
        <v>Pickup</v>
      </c>
      <c r="R4383" t="str">
        <f>IFERROR(_xlfn.XLOOKUP(A4382, tblCustomers[CustomerID], tblCustomers[CustomerName]), "Not Found")</f>
        <v>Not Found</v>
      </c>
      <c r="S4383" t="str">
        <f>IF(tblOrders[[#This Row],[Sales]]&gt;1000000,"High Value","Standard")</f>
        <v>Standard</v>
      </c>
      <c r="T4383" t="str">
        <f>_xlfn.XLOOKUP(tblOrders[[#This Row],[ProductID]], tblProducts[ProductID], tblProducts[ProductName])</f>
        <v>Product 12</v>
      </c>
      <c r="U4383">
        <f>_xlfn.XLOOKUP(tblOrders[[#This Row],[SalesRepID]], tblSalesreps[RepID], tblSalesreps[Target])</f>
        <v>16839910</v>
      </c>
    </row>
    <row r="4384" spans="1:21">
      <c r="A4384" t="s">
        <v>5181</v>
      </c>
      <c r="B4384" s="7" t="s">
        <v>988</v>
      </c>
      <c r="C4384" t="s">
        <v>1021</v>
      </c>
      <c r="D4384" t="s">
        <v>111</v>
      </c>
      <c r="E4384" t="s">
        <v>45</v>
      </c>
      <c r="F4384" t="s">
        <v>26</v>
      </c>
      <c r="G4384">
        <v>4</v>
      </c>
      <c r="H4384">
        <v>0</v>
      </c>
      <c r="I4384" s="2">
        <v>78224</v>
      </c>
      <c r="J4384" t="str">
        <f>_xlfn.XLOOKUP(tblOrders[[#This Row],[CustomerID]], tblCustomers[CustomerID], tblCustomers[CustomerName])</f>
        <v>Customer 70</v>
      </c>
      <c r="K4384" t="str">
        <f>_xlfn.XLOOKUP(tblOrders[[#This Row],[CustomerID]], tblCustomers[CustomerID], tblCustomers[Segment])</f>
        <v>SME</v>
      </c>
      <c r="L4384" t="str">
        <f>_xlfn.XLOOKUP(tblOrders[[#This Row],[ProductID]], tblProducts[ProductID], tblProducts[Category])</f>
        <v>Furniture</v>
      </c>
      <c r="M4384">
        <f>_xlfn.XLOOKUP(tblOrders[[#This Row],[ProductID]], tblProducts[ProductID], tblProducts[CostPrice])</f>
        <v>34907</v>
      </c>
      <c r="N4384">
        <f>tblOrders[[#This Row],[Sales]]-(tblOrders[[#This Row],[CostPrice]]*tblOrders[[#This Row],[Quantity]])</f>
        <v>-61404</v>
      </c>
      <c r="O4384" t="str">
        <f>TEXT(tblOrders[[#This Row],[Date]],"mmm-yyyy")</f>
        <v>Jan-2025</v>
      </c>
      <c r="P4384" t="str">
        <f>_xlfn.XLOOKUP(tblOrders[[#This Row],[OrderID]], tblReturns[OrderID], tblReturns[Returned])</f>
        <v>No</v>
      </c>
      <c r="Q4384" t="str">
        <f>_xlfn.XLOOKUP(tblOrders[[#This Row],[OrderID]], tblShipping[OrderID], tblShipping[ShipMode])</f>
        <v>Standard</v>
      </c>
      <c r="R4384" t="str">
        <f>IFERROR(_xlfn.XLOOKUP(A4383, tblCustomers[CustomerID], tblCustomers[CustomerName]), "Not Found")</f>
        <v>Not Found</v>
      </c>
      <c r="S4384" t="str">
        <f>IF(tblOrders[[#This Row],[Sales]]&gt;1000000,"High Value","Standard")</f>
        <v>Standard</v>
      </c>
      <c r="T4384" t="str">
        <f>_xlfn.XLOOKUP(tblOrders[[#This Row],[ProductID]], tblProducts[ProductID], tblProducts[ProductName])</f>
        <v>Product 68</v>
      </c>
      <c r="U4384">
        <f>_xlfn.XLOOKUP(tblOrders[[#This Row],[SalesRepID]], tblSalesreps[RepID], tblSalesreps[Target])</f>
        <v>11319839</v>
      </c>
    </row>
    <row r="4385" spans="1:21">
      <c r="A4385" t="s">
        <v>5182</v>
      </c>
      <c r="B4385" s="7" t="s">
        <v>1887</v>
      </c>
      <c r="C4385" t="s">
        <v>810</v>
      </c>
      <c r="D4385" t="s">
        <v>164</v>
      </c>
      <c r="E4385" t="s">
        <v>74</v>
      </c>
      <c r="F4385" t="s">
        <v>20</v>
      </c>
      <c r="G4385">
        <v>4</v>
      </c>
      <c r="H4385">
        <v>0.15</v>
      </c>
      <c r="I4385" s="2">
        <v>487876.2</v>
      </c>
      <c r="J4385" t="str">
        <f>_xlfn.XLOOKUP(tblOrders[[#This Row],[CustomerID]], tblCustomers[CustomerID], tblCustomers[CustomerName])</f>
        <v>Customer 18</v>
      </c>
      <c r="K4385" t="str">
        <f>_xlfn.XLOOKUP(tblOrders[[#This Row],[CustomerID]], tblCustomers[CustomerID], tblCustomers[Segment])</f>
        <v>Corporate</v>
      </c>
      <c r="L4385" t="str">
        <f>_xlfn.XLOOKUP(tblOrders[[#This Row],[ProductID]], tblProducts[ProductID], tblProducts[Category])</f>
        <v>Electronics</v>
      </c>
      <c r="M4385">
        <f>_xlfn.XLOOKUP(tblOrders[[#This Row],[ProductID]], tblProducts[ProductID], tblProducts[CostPrice])</f>
        <v>44535</v>
      </c>
      <c r="N4385">
        <f>tblOrders[[#This Row],[Sales]]-(tblOrders[[#This Row],[CostPrice]]*tblOrders[[#This Row],[Quantity]])</f>
        <v>309736.2</v>
      </c>
      <c r="O4385" t="str">
        <f>TEXT(tblOrders[[#This Row],[Date]],"mmm-yyyy")</f>
        <v>Jun-2025</v>
      </c>
      <c r="P4385" t="str">
        <f>_xlfn.XLOOKUP(tblOrders[[#This Row],[OrderID]], tblReturns[OrderID], tblReturns[Returned])</f>
        <v>No</v>
      </c>
      <c r="Q4385" t="str">
        <f>_xlfn.XLOOKUP(tblOrders[[#This Row],[OrderID]], tblShipping[OrderID], tblShipping[ShipMode])</f>
        <v>Standard</v>
      </c>
      <c r="R4385" t="str">
        <f>IFERROR(_xlfn.XLOOKUP(A4384, tblCustomers[CustomerID], tblCustomers[CustomerName]), "Not Found")</f>
        <v>Not Found</v>
      </c>
      <c r="S4385" t="str">
        <f>IF(tblOrders[[#This Row],[Sales]]&gt;1000000,"High Value","Standard")</f>
        <v>Standard</v>
      </c>
      <c r="T4385" t="str">
        <f>_xlfn.XLOOKUP(tblOrders[[#This Row],[ProductID]], tblProducts[ProductID], tblProducts[ProductName])</f>
        <v>Product 71</v>
      </c>
      <c r="U4385">
        <f>_xlfn.XLOOKUP(tblOrders[[#This Row],[SalesRepID]], tblSalesreps[RepID], tblSalesreps[Target])</f>
        <v>7254801</v>
      </c>
    </row>
    <row r="4386" spans="1:21">
      <c r="A4386" t="s">
        <v>5183</v>
      </c>
      <c r="B4386" s="7" t="s">
        <v>1055</v>
      </c>
      <c r="C4386" t="s">
        <v>635</v>
      </c>
      <c r="D4386" t="s">
        <v>178</v>
      </c>
      <c r="E4386" t="s">
        <v>210</v>
      </c>
      <c r="F4386" t="s">
        <v>88</v>
      </c>
      <c r="G4386">
        <v>6</v>
      </c>
      <c r="H4386">
        <v>0.2</v>
      </c>
      <c r="I4386" s="2">
        <v>217243.2</v>
      </c>
      <c r="J4386" t="str">
        <f>_xlfn.XLOOKUP(tblOrders[[#This Row],[CustomerID]], tblCustomers[CustomerID], tblCustomers[CustomerName])</f>
        <v>Customer 157</v>
      </c>
      <c r="K4386" t="str">
        <f>_xlfn.XLOOKUP(tblOrders[[#This Row],[CustomerID]], tblCustomers[CustomerID], tblCustomers[Segment])</f>
        <v>Corporate</v>
      </c>
      <c r="L4386" t="str">
        <f>_xlfn.XLOOKUP(tblOrders[[#This Row],[ProductID]], tblProducts[ProductID], tblProducts[Category])</f>
        <v>Office</v>
      </c>
      <c r="M4386">
        <f>_xlfn.XLOOKUP(tblOrders[[#This Row],[ProductID]], tblProducts[ProductID], tblProducts[CostPrice])</f>
        <v>46035</v>
      </c>
      <c r="N4386">
        <f>tblOrders[[#This Row],[Sales]]-(tblOrders[[#This Row],[CostPrice]]*tblOrders[[#This Row],[Quantity]])</f>
        <v>-58966.799999999988</v>
      </c>
      <c r="O4386" t="str">
        <f>TEXT(tblOrders[[#This Row],[Date]],"mmm-yyyy")</f>
        <v>Mar-2025</v>
      </c>
      <c r="P4386" t="str">
        <f>_xlfn.XLOOKUP(tblOrders[[#This Row],[OrderID]], tblReturns[OrderID], tblReturns[Returned])</f>
        <v>No</v>
      </c>
      <c r="Q4386" t="str">
        <f>_xlfn.XLOOKUP(tblOrders[[#This Row],[OrderID]], tblShipping[OrderID], tblShipping[ShipMode])</f>
        <v>Pickup</v>
      </c>
      <c r="R4386" t="str">
        <f>IFERROR(_xlfn.XLOOKUP(A4385, tblCustomers[CustomerID], tblCustomers[CustomerName]), "Not Found")</f>
        <v>Not Found</v>
      </c>
      <c r="S4386" t="str">
        <f>IF(tblOrders[[#This Row],[Sales]]&gt;1000000,"High Value","Standard")</f>
        <v>Standard</v>
      </c>
      <c r="T4386" t="str">
        <f>_xlfn.XLOOKUP(tblOrders[[#This Row],[ProductID]], tblProducts[ProductID], tblProducts[ProductName])</f>
        <v>Product 84</v>
      </c>
      <c r="U4386">
        <f>_xlfn.XLOOKUP(tblOrders[[#This Row],[SalesRepID]], tblSalesreps[RepID], tblSalesreps[Target])</f>
        <v>19336654</v>
      </c>
    </row>
    <row r="4387" spans="1:21">
      <c r="A4387" t="s">
        <v>5184</v>
      </c>
      <c r="B4387" s="7" t="s">
        <v>891</v>
      </c>
      <c r="C4387" t="s">
        <v>1619</v>
      </c>
      <c r="D4387" t="s">
        <v>178</v>
      </c>
      <c r="E4387" t="s">
        <v>197</v>
      </c>
      <c r="F4387" t="s">
        <v>20</v>
      </c>
      <c r="G4387">
        <v>6</v>
      </c>
      <c r="H4387">
        <v>0.2</v>
      </c>
      <c r="I4387" s="2">
        <v>686798.4</v>
      </c>
      <c r="J4387" t="str">
        <f>_xlfn.XLOOKUP(tblOrders[[#This Row],[CustomerID]], tblCustomers[CustomerID], tblCustomers[CustomerName])</f>
        <v>Customer 280</v>
      </c>
      <c r="K4387" t="str">
        <f>_xlfn.XLOOKUP(tblOrders[[#This Row],[CustomerID]], tblCustomers[CustomerID], tblCustomers[Segment])</f>
        <v>Consumer</v>
      </c>
      <c r="L4387" t="str">
        <f>_xlfn.XLOOKUP(tblOrders[[#This Row],[ProductID]], tblProducts[ProductID], tblProducts[Category])</f>
        <v>Office</v>
      </c>
      <c r="M4387">
        <f>_xlfn.XLOOKUP(tblOrders[[#This Row],[ProductID]], tblProducts[ProductID], tblProducts[CostPrice])</f>
        <v>46035</v>
      </c>
      <c r="N4387">
        <f>tblOrders[[#This Row],[Sales]]-(tblOrders[[#This Row],[CostPrice]]*tblOrders[[#This Row],[Quantity]])</f>
        <v>410588.4</v>
      </c>
      <c r="O4387" t="str">
        <f>TEXT(tblOrders[[#This Row],[Date]],"mmm-yyyy")</f>
        <v>Jan-2025</v>
      </c>
      <c r="P4387" t="str">
        <f>_xlfn.XLOOKUP(tblOrders[[#This Row],[OrderID]], tblReturns[OrderID], tblReturns[Returned])</f>
        <v>No</v>
      </c>
      <c r="Q4387" t="str">
        <f>_xlfn.XLOOKUP(tblOrders[[#This Row],[OrderID]], tblShipping[OrderID], tblShipping[ShipMode])</f>
        <v>Express</v>
      </c>
      <c r="R4387" t="str">
        <f>IFERROR(_xlfn.XLOOKUP(A4386, tblCustomers[CustomerID], tblCustomers[CustomerName]), "Not Found")</f>
        <v>Not Found</v>
      </c>
      <c r="S4387" t="str">
        <f>IF(tblOrders[[#This Row],[Sales]]&gt;1000000,"High Value","Standard")</f>
        <v>Standard</v>
      </c>
      <c r="T4387" t="str">
        <f>_xlfn.XLOOKUP(tblOrders[[#This Row],[ProductID]], tblProducts[ProductID], tblProducts[ProductName])</f>
        <v>Product 84</v>
      </c>
      <c r="U4387">
        <f>_xlfn.XLOOKUP(tblOrders[[#This Row],[SalesRepID]], tblSalesreps[RepID], tblSalesreps[Target])</f>
        <v>19562258</v>
      </c>
    </row>
    <row r="4388" spans="1:21">
      <c r="A4388" t="s">
        <v>5185</v>
      </c>
      <c r="B4388" s="7" t="s">
        <v>42</v>
      </c>
      <c r="C4388" t="s">
        <v>457</v>
      </c>
      <c r="D4388" t="s">
        <v>513</v>
      </c>
      <c r="E4388" t="s">
        <v>35</v>
      </c>
      <c r="F4388" t="s">
        <v>14</v>
      </c>
      <c r="G4388">
        <v>3</v>
      </c>
      <c r="H4388">
        <v>0.15</v>
      </c>
      <c r="I4388" s="2">
        <v>302083.20000000001</v>
      </c>
      <c r="J4388" t="str">
        <f>_xlfn.XLOOKUP(tblOrders[[#This Row],[CustomerID]], tblCustomers[CustomerID], tblCustomers[CustomerName])</f>
        <v>Customer 61</v>
      </c>
      <c r="K4388" t="str">
        <f>_xlfn.XLOOKUP(tblOrders[[#This Row],[CustomerID]], tblCustomers[CustomerID], tblCustomers[Segment])</f>
        <v>Consumer</v>
      </c>
      <c r="L4388" t="str">
        <f>_xlfn.XLOOKUP(tblOrders[[#This Row],[ProductID]], tblProducts[ProductID], tblProducts[Category])</f>
        <v>Furniture</v>
      </c>
      <c r="M4388">
        <f>_xlfn.XLOOKUP(tblOrders[[#This Row],[ProductID]], tblProducts[ProductID], tblProducts[CostPrice])</f>
        <v>3310</v>
      </c>
      <c r="N4388">
        <f>tblOrders[[#This Row],[Sales]]-(tblOrders[[#This Row],[CostPrice]]*tblOrders[[#This Row],[Quantity]])</f>
        <v>292153.2</v>
      </c>
      <c r="O4388" t="str">
        <f>TEXT(tblOrders[[#This Row],[Date]],"mmm-yyyy")</f>
        <v>May-2025</v>
      </c>
      <c r="P4388" t="str">
        <f>_xlfn.XLOOKUP(tblOrders[[#This Row],[OrderID]], tblReturns[OrderID], tblReturns[Returned])</f>
        <v>No</v>
      </c>
      <c r="Q4388" t="str">
        <f>_xlfn.XLOOKUP(tblOrders[[#This Row],[OrderID]], tblShipping[OrderID], tblShipping[ShipMode])</f>
        <v>Express</v>
      </c>
      <c r="R4388" t="str">
        <f>IFERROR(_xlfn.XLOOKUP(A4387, tblCustomers[CustomerID], tblCustomers[CustomerName]), "Not Found")</f>
        <v>Not Found</v>
      </c>
      <c r="S4388" t="str">
        <f>IF(tblOrders[[#This Row],[Sales]]&gt;1000000,"High Value","Standard")</f>
        <v>Standard</v>
      </c>
      <c r="T4388" t="str">
        <f>_xlfn.XLOOKUP(tblOrders[[#This Row],[ProductID]], tblProducts[ProductID], tblProducts[ProductName])</f>
        <v>Product 5</v>
      </c>
      <c r="U4388">
        <f>_xlfn.XLOOKUP(tblOrders[[#This Row],[SalesRepID]], tblSalesreps[RepID], tblSalesreps[Target])</f>
        <v>19619177</v>
      </c>
    </row>
    <row r="4389" spans="1:21">
      <c r="A4389" t="s">
        <v>5186</v>
      </c>
      <c r="B4389" s="7" t="s">
        <v>646</v>
      </c>
      <c r="C4389" t="s">
        <v>980</v>
      </c>
      <c r="D4389" t="s">
        <v>352</v>
      </c>
      <c r="E4389" t="s">
        <v>202</v>
      </c>
      <c r="F4389" t="s">
        <v>14</v>
      </c>
      <c r="G4389">
        <v>6</v>
      </c>
      <c r="H4389">
        <v>0.05</v>
      </c>
      <c r="I4389" s="2">
        <v>164889.60000000001</v>
      </c>
      <c r="J4389" t="str">
        <f>_xlfn.XLOOKUP(tblOrders[[#This Row],[CustomerID]], tblCustomers[CustomerID], tblCustomers[CustomerName])</f>
        <v>Customer 181</v>
      </c>
      <c r="K4389" t="str">
        <f>_xlfn.XLOOKUP(tblOrders[[#This Row],[CustomerID]], tblCustomers[CustomerID], tblCustomers[Segment])</f>
        <v>Consumer</v>
      </c>
      <c r="L4389" t="str">
        <f>_xlfn.XLOOKUP(tblOrders[[#This Row],[ProductID]], tblProducts[ProductID], tblProducts[Category])</f>
        <v>Electronics</v>
      </c>
      <c r="M4389">
        <f>_xlfn.XLOOKUP(tblOrders[[#This Row],[ProductID]], tblProducts[ProductID], tblProducts[CostPrice])</f>
        <v>58522</v>
      </c>
      <c r="N4389">
        <f>tblOrders[[#This Row],[Sales]]-(tblOrders[[#This Row],[CostPrice]]*tblOrders[[#This Row],[Quantity]])</f>
        <v>-186242.4</v>
      </c>
      <c r="O4389" t="str">
        <f>TEXT(tblOrders[[#This Row],[Date]],"mmm-yyyy")</f>
        <v>Apr-2025</v>
      </c>
      <c r="P4389" t="str">
        <f>_xlfn.XLOOKUP(tblOrders[[#This Row],[OrderID]], tblReturns[OrderID], tblReturns[Returned])</f>
        <v>No</v>
      </c>
      <c r="Q4389" t="str">
        <f>_xlfn.XLOOKUP(tblOrders[[#This Row],[OrderID]], tblShipping[OrderID], tblShipping[ShipMode])</f>
        <v>Pickup</v>
      </c>
      <c r="R4389" t="str">
        <f>IFERROR(_xlfn.XLOOKUP(A4388, tblCustomers[CustomerID], tblCustomers[CustomerName]), "Not Found")</f>
        <v>Not Found</v>
      </c>
      <c r="S4389" t="str">
        <f>IF(tblOrders[[#This Row],[Sales]]&gt;1000000,"High Value","Standard")</f>
        <v>Standard</v>
      </c>
      <c r="T4389" t="str">
        <f>_xlfn.XLOOKUP(tblOrders[[#This Row],[ProductID]], tblProducts[ProductID], tblProducts[ProductName])</f>
        <v>Product 60</v>
      </c>
      <c r="U4389">
        <f>_xlfn.XLOOKUP(tblOrders[[#This Row],[SalesRepID]], tblSalesreps[RepID], tblSalesreps[Target])</f>
        <v>10652665</v>
      </c>
    </row>
    <row r="4390" spans="1:21">
      <c r="A4390" t="s">
        <v>5187</v>
      </c>
      <c r="B4390" s="7" t="s">
        <v>889</v>
      </c>
      <c r="C4390" t="s">
        <v>200</v>
      </c>
      <c r="D4390" t="s">
        <v>44</v>
      </c>
      <c r="E4390" t="s">
        <v>205</v>
      </c>
      <c r="F4390" t="s">
        <v>26</v>
      </c>
      <c r="G4390">
        <v>7</v>
      </c>
      <c r="H4390">
        <v>0.1</v>
      </c>
      <c r="I4390" s="2">
        <v>767535.3</v>
      </c>
      <c r="J4390" t="str">
        <f>_xlfn.XLOOKUP(tblOrders[[#This Row],[CustomerID]], tblCustomers[CustomerID], tblCustomers[CustomerName])</f>
        <v>Customer 125</v>
      </c>
      <c r="K4390" t="str">
        <f>_xlfn.XLOOKUP(tblOrders[[#This Row],[CustomerID]], tblCustomers[CustomerID], tblCustomers[Segment])</f>
        <v>Corporate</v>
      </c>
      <c r="L4390" t="str">
        <f>_xlfn.XLOOKUP(tblOrders[[#This Row],[ProductID]], tblProducts[ProductID], tblProducts[Category])</f>
        <v>Furniture</v>
      </c>
      <c r="M4390">
        <f>_xlfn.XLOOKUP(tblOrders[[#This Row],[ProductID]], tblProducts[ProductID], tblProducts[CostPrice])</f>
        <v>48953</v>
      </c>
      <c r="N4390">
        <f>tblOrders[[#This Row],[Sales]]-(tblOrders[[#This Row],[CostPrice]]*tblOrders[[#This Row],[Quantity]])</f>
        <v>424864.30000000005</v>
      </c>
      <c r="O4390" t="str">
        <f>TEXT(tblOrders[[#This Row],[Date]],"mmm-yyyy")</f>
        <v>Nov-2025</v>
      </c>
      <c r="P4390" t="str">
        <f>_xlfn.XLOOKUP(tblOrders[[#This Row],[OrderID]], tblReturns[OrderID], tblReturns[Returned])</f>
        <v>No</v>
      </c>
      <c r="Q4390" t="str">
        <f>_xlfn.XLOOKUP(tblOrders[[#This Row],[OrderID]], tblShipping[OrderID], tblShipping[ShipMode])</f>
        <v>Standard</v>
      </c>
      <c r="R4390" t="str">
        <f>IFERROR(_xlfn.XLOOKUP(A4389, tblCustomers[CustomerID], tblCustomers[CustomerName]), "Not Found")</f>
        <v>Not Found</v>
      </c>
      <c r="S4390" t="str">
        <f>IF(tblOrders[[#This Row],[Sales]]&gt;1000000,"High Value","Standard")</f>
        <v>Standard</v>
      </c>
      <c r="T4390" t="str">
        <f>_xlfn.XLOOKUP(tblOrders[[#This Row],[ProductID]], tblProducts[ProductID], tblProducts[ProductName])</f>
        <v>Product 56</v>
      </c>
      <c r="U4390">
        <f>_xlfn.XLOOKUP(tblOrders[[#This Row],[SalesRepID]], tblSalesreps[RepID], tblSalesreps[Target])</f>
        <v>16246424</v>
      </c>
    </row>
    <row r="4391" spans="1:21">
      <c r="A4391" t="s">
        <v>5188</v>
      </c>
      <c r="B4391" s="7" t="s">
        <v>789</v>
      </c>
      <c r="C4391" t="s">
        <v>38</v>
      </c>
      <c r="D4391" t="s">
        <v>182</v>
      </c>
      <c r="E4391" t="s">
        <v>74</v>
      </c>
      <c r="F4391" t="s">
        <v>88</v>
      </c>
      <c r="G4391">
        <v>10</v>
      </c>
      <c r="H4391">
        <v>0</v>
      </c>
      <c r="I4391" s="2">
        <v>1084800</v>
      </c>
      <c r="J4391" t="str">
        <f>_xlfn.XLOOKUP(tblOrders[[#This Row],[CustomerID]], tblCustomers[CustomerID], tblCustomers[CustomerName])</f>
        <v>Customer 23</v>
      </c>
      <c r="K4391" t="str">
        <f>_xlfn.XLOOKUP(tblOrders[[#This Row],[CustomerID]], tblCustomers[CustomerID], tblCustomers[Segment])</f>
        <v>Consumer</v>
      </c>
      <c r="L4391" t="str">
        <f>_xlfn.XLOOKUP(tblOrders[[#This Row],[ProductID]], tblProducts[ProductID], tblProducts[Category])</f>
        <v>Furniture</v>
      </c>
      <c r="M4391">
        <f>_xlfn.XLOOKUP(tblOrders[[#This Row],[ProductID]], tblProducts[ProductID], tblProducts[CostPrice])</f>
        <v>76428</v>
      </c>
      <c r="N4391">
        <f>tblOrders[[#This Row],[Sales]]-(tblOrders[[#This Row],[CostPrice]]*tblOrders[[#This Row],[Quantity]])</f>
        <v>320520</v>
      </c>
      <c r="O4391" t="str">
        <f>TEXT(tblOrders[[#This Row],[Date]],"mmm-yyyy")</f>
        <v>Oct-2025</v>
      </c>
      <c r="P4391" t="str">
        <f>_xlfn.XLOOKUP(tblOrders[[#This Row],[OrderID]], tblReturns[OrderID], tblReturns[Returned])</f>
        <v>No</v>
      </c>
      <c r="Q4391" t="str">
        <f>_xlfn.XLOOKUP(tblOrders[[#This Row],[OrderID]], tblShipping[OrderID], tblShipping[ShipMode])</f>
        <v>Standard</v>
      </c>
      <c r="R4391" t="str">
        <f>IFERROR(_xlfn.XLOOKUP(A4390, tblCustomers[CustomerID], tblCustomers[CustomerName]), "Not Found")</f>
        <v>Not Found</v>
      </c>
      <c r="S4391" t="str">
        <f>IF(tblOrders[[#This Row],[Sales]]&gt;1000000,"High Value","Standard")</f>
        <v>High Value</v>
      </c>
      <c r="T4391" t="str">
        <f>_xlfn.XLOOKUP(tblOrders[[#This Row],[ProductID]], tblProducts[ProductID], tblProducts[ProductName])</f>
        <v>Product 11</v>
      </c>
      <c r="U4391">
        <f>_xlfn.XLOOKUP(tblOrders[[#This Row],[SalesRepID]], tblSalesreps[RepID], tblSalesreps[Target])</f>
        <v>7254801</v>
      </c>
    </row>
    <row r="4392" spans="1:21">
      <c r="A4392" t="s">
        <v>5189</v>
      </c>
      <c r="B4392" s="7" t="s">
        <v>472</v>
      </c>
      <c r="C4392" t="s">
        <v>481</v>
      </c>
      <c r="D4392" t="s">
        <v>382</v>
      </c>
      <c r="E4392" t="s">
        <v>50</v>
      </c>
      <c r="F4392" t="s">
        <v>20</v>
      </c>
      <c r="G4392">
        <v>5</v>
      </c>
      <c r="H4392">
        <v>0.1</v>
      </c>
      <c r="I4392" s="2">
        <v>56601</v>
      </c>
      <c r="J4392" t="str">
        <f>_xlfn.XLOOKUP(tblOrders[[#This Row],[CustomerID]], tblCustomers[CustomerID], tblCustomers[CustomerName])</f>
        <v>Customer 166</v>
      </c>
      <c r="K4392" t="str">
        <f>_xlfn.XLOOKUP(tblOrders[[#This Row],[CustomerID]], tblCustomers[CustomerID], tblCustomers[Segment])</f>
        <v>SME</v>
      </c>
      <c r="L4392" t="str">
        <f>_xlfn.XLOOKUP(tblOrders[[#This Row],[ProductID]], tblProducts[ProductID], tblProducts[Category])</f>
        <v>Office</v>
      </c>
      <c r="M4392">
        <f>_xlfn.XLOOKUP(tblOrders[[#This Row],[ProductID]], tblProducts[ProductID], tblProducts[CostPrice])</f>
        <v>61777</v>
      </c>
      <c r="N4392">
        <f>tblOrders[[#This Row],[Sales]]-(tblOrders[[#This Row],[CostPrice]]*tblOrders[[#This Row],[Quantity]])</f>
        <v>-252284</v>
      </c>
      <c r="O4392" t="str">
        <f>TEXT(tblOrders[[#This Row],[Date]],"mmm-yyyy")</f>
        <v>Mar-2025</v>
      </c>
      <c r="P4392" t="str">
        <f>_xlfn.XLOOKUP(tblOrders[[#This Row],[OrderID]], tblReturns[OrderID], tblReturns[Returned])</f>
        <v>No</v>
      </c>
      <c r="Q4392" t="str">
        <f>_xlfn.XLOOKUP(tblOrders[[#This Row],[OrderID]], tblShipping[OrderID], tblShipping[ShipMode])</f>
        <v>Pickup</v>
      </c>
      <c r="R4392" t="str">
        <f>IFERROR(_xlfn.XLOOKUP(A4391, tblCustomers[CustomerID], tblCustomers[CustomerName]), "Not Found")</f>
        <v>Not Found</v>
      </c>
      <c r="S4392" t="str">
        <f>IF(tblOrders[[#This Row],[Sales]]&gt;1000000,"High Value","Standard")</f>
        <v>Standard</v>
      </c>
      <c r="T4392" t="str">
        <f>_xlfn.XLOOKUP(tblOrders[[#This Row],[ProductID]], tblProducts[ProductID], tblProducts[ProductName])</f>
        <v>Product 65</v>
      </c>
      <c r="U4392">
        <f>_xlfn.XLOOKUP(tblOrders[[#This Row],[SalesRepID]], tblSalesreps[RepID], tblSalesreps[Target])</f>
        <v>17350666</v>
      </c>
    </row>
    <row r="4393" spans="1:21">
      <c r="A4393" t="s">
        <v>5190</v>
      </c>
      <c r="B4393" s="7" t="s">
        <v>812</v>
      </c>
      <c r="C4393" t="s">
        <v>327</v>
      </c>
      <c r="D4393" t="s">
        <v>201</v>
      </c>
      <c r="E4393" t="s">
        <v>56</v>
      </c>
      <c r="F4393" t="s">
        <v>20</v>
      </c>
      <c r="G4393">
        <v>3</v>
      </c>
      <c r="H4393">
        <v>0</v>
      </c>
      <c r="I4393" s="2">
        <v>56298</v>
      </c>
      <c r="J4393" t="str">
        <f>_xlfn.XLOOKUP(tblOrders[[#This Row],[CustomerID]], tblCustomers[CustomerID], tblCustomers[CustomerName])</f>
        <v>Customer 48</v>
      </c>
      <c r="K4393" t="str">
        <f>_xlfn.XLOOKUP(tblOrders[[#This Row],[CustomerID]], tblCustomers[CustomerID], tblCustomers[Segment])</f>
        <v>Consumer</v>
      </c>
      <c r="L4393" t="str">
        <f>_xlfn.XLOOKUP(tblOrders[[#This Row],[ProductID]], tblProducts[ProductID], tblProducts[Category])</f>
        <v>Furniture</v>
      </c>
      <c r="M4393">
        <f>_xlfn.XLOOKUP(tblOrders[[#This Row],[ProductID]], tblProducts[ProductID], tblProducts[CostPrice])</f>
        <v>22542</v>
      </c>
      <c r="N4393">
        <f>tblOrders[[#This Row],[Sales]]-(tblOrders[[#This Row],[CostPrice]]*tblOrders[[#This Row],[Quantity]])</f>
        <v>-11328</v>
      </c>
      <c r="O4393" t="str">
        <f>TEXT(tblOrders[[#This Row],[Date]],"mmm-yyyy")</f>
        <v>Sep-2025</v>
      </c>
      <c r="P4393" t="str">
        <f>_xlfn.XLOOKUP(tblOrders[[#This Row],[OrderID]], tblReturns[OrderID], tblReturns[Returned])</f>
        <v>No</v>
      </c>
      <c r="Q4393" t="str">
        <f>_xlfn.XLOOKUP(tblOrders[[#This Row],[OrderID]], tblShipping[OrderID], tblShipping[ShipMode])</f>
        <v>Standard</v>
      </c>
      <c r="R4393" t="str">
        <f>IFERROR(_xlfn.XLOOKUP(A4392, tblCustomers[CustomerID], tblCustomers[CustomerName]), "Not Found")</f>
        <v>Not Found</v>
      </c>
      <c r="S4393" t="str">
        <f>IF(tblOrders[[#This Row],[Sales]]&gt;1000000,"High Value","Standard")</f>
        <v>Standard</v>
      </c>
      <c r="T4393" t="str">
        <f>_xlfn.XLOOKUP(tblOrders[[#This Row],[ProductID]], tblProducts[ProductID], tblProducts[ProductName])</f>
        <v>Product 50</v>
      </c>
      <c r="U4393">
        <f>_xlfn.XLOOKUP(tblOrders[[#This Row],[SalesRepID]], tblSalesreps[RepID], tblSalesreps[Target])</f>
        <v>14265630</v>
      </c>
    </row>
    <row r="4394" spans="1:21">
      <c r="A4394" t="s">
        <v>5191</v>
      </c>
      <c r="B4394" s="7" t="s">
        <v>783</v>
      </c>
      <c r="C4394" t="s">
        <v>573</v>
      </c>
      <c r="D4394" t="s">
        <v>510</v>
      </c>
      <c r="E4394" t="s">
        <v>74</v>
      </c>
      <c r="F4394" t="s">
        <v>88</v>
      </c>
      <c r="G4394">
        <v>9</v>
      </c>
      <c r="H4394">
        <v>0</v>
      </c>
      <c r="I4394" s="2">
        <v>263385</v>
      </c>
      <c r="J4394" t="str">
        <f>_xlfn.XLOOKUP(tblOrders[[#This Row],[CustomerID]], tblCustomers[CustomerID], tblCustomers[CustomerName])</f>
        <v>Customer 13</v>
      </c>
      <c r="K4394" t="str">
        <f>_xlfn.XLOOKUP(tblOrders[[#This Row],[CustomerID]], tblCustomers[CustomerID], tblCustomers[Segment])</f>
        <v>Corporate</v>
      </c>
      <c r="L4394" t="str">
        <f>_xlfn.XLOOKUP(tblOrders[[#This Row],[ProductID]], tblProducts[ProductID], tblProducts[Category])</f>
        <v>Furniture</v>
      </c>
      <c r="M4394">
        <f>_xlfn.XLOOKUP(tblOrders[[#This Row],[ProductID]], tblProducts[ProductID], tblProducts[CostPrice])</f>
        <v>67718</v>
      </c>
      <c r="N4394">
        <f>tblOrders[[#This Row],[Sales]]-(tblOrders[[#This Row],[CostPrice]]*tblOrders[[#This Row],[Quantity]])</f>
        <v>-346077</v>
      </c>
      <c r="O4394" t="str">
        <f>TEXT(tblOrders[[#This Row],[Date]],"mmm-yyyy")</f>
        <v>Oct-2025</v>
      </c>
      <c r="P4394" t="str">
        <f>_xlfn.XLOOKUP(tblOrders[[#This Row],[OrderID]], tblReturns[OrderID], tblReturns[Returned])</f>
        <v>No</v>
      </c>
      <c r="Q4394" t="str">
        <f>_xlfn.XLOOKUP(tblOrders[[#This Row],[OrderID]], tblShipping[OrderID], tblShipping[ShipMode])</f>
        <v>Standard</v>
      </c>
      <c r="R4394" t="str">
        <f>IFERROR(_xlfn.XLOOKUP(A4393, tblCustomers[CustomerID], tblCustomers[CustomerName]), "Not Found")</f>
        <v>Not Found</v>
      </c>
      <c r="S4394" t="str">
        <f>IF(tblOrders[[#This Row],[Sales]]&gt;1000000,"High Value","Standard")</f>
        <v>Standard</v>
      </c>
      <c r="T4394" t="str">
        <f>_xlfn.XLOOKUP(tblOrders[[#This Row],[ProductID]], tblProducts[ProductID], tblProducts[ProductName])</f>
        <v>Product 81</v>
      </c>
      <c r="U4394">
        <f>_xlfn.XLOOKUP(tblOrders[[#This Row],[SalesRepID]], tblSalesreps[RepID], tblSalesreps[Target])</f>
        <v>7254801</v>
      </c>
    </row>
    <row r="4395" spans="1:21">
      <c r="A4395" t="s">
        <v>5192</v>
      </c>
      <c r="B4395" s="7" t="s">
        <v>71</v>
      </c>
      <c r="C4395" t="s">
        <v>1147</v>
      </c>
      <c r="D4395" t="s">
        <v>182</v>
      </c>
      <c r="E4395" t="s">
        <v>186</v>
      </c>
      <c r="F4395" t="s">
        <v>26</v>
      </c>
      <c r="G4395">
        <v>8</v>
      </c>
      <c r="H4395">
        <v>0.15</v>
      </c>
      <c r="I4395" s="2">
        <v>244310.39999999999</v>
      </c>
      <c r="J4395" t="str">
        <f>_xlfn.XLOOKUP(tblOrders[[#This Row],[CustomerID]], tblCustomers[CustomerID], tblCustomers[CustomerName])</f>
        <v>Customer 258</v>
      </c>
      <c r="K4395" t="str">
        <f>_xlfn.XLOOKUP(tblOrders[[#This Row],[CustomerID]], tblCustomers[CustomerID], tblCustomers[Segment])</f>
        <v>Corporate</v>
      </c>
      <c r="L4395" t="str">
        <f>_xlfn.XLOOKUP(tblOrders[[#This Row],[ProductID]], tblProducts[ProductID], tblProducts[Category])</f>
        <v>Furniture</v>
      </c>
      <c r="M4395">
        <f>_xlfn.XLOOKUP(tblOrders[[#This Row],[ProductID]], tblProducts[ProductID], tblProducts[CostPrice])</f>
        <v>76428</v>
      </c>
      <c r="N4395">
        <f>tblOrders[[#This Row],[Sales]]-(tblOrders[[#This Row],[CostPrice]]*tblOrders[[#This Row],[Quantity]])</f>
        <v>-367113.6</v>
      </c>
      <c r="O4395" t="str">
        <f>TEXT(tblOrders[[#This Row],[Date]],"mmm-yyyy")</f>
        <v>Nov-2025</v>
      </c>
      <c r="P4395" t="str">
        <f>_xlfn.XLOOKUP(tblOrders[[#This Row],[OrderID]], tblReturns[OrderID], tblReturns[Returned])</f>
        <v>No</v>
      </c>
      <c r="Q4395" t="str">
        <f>_xlfn.XLOOKUP(tblOrders[[#This Row],[OrderID]], tblShipping[OrderID], tblShipping[ShipMode])</f>
        <v>Express</v>
      </c>
      <c r="R4395" t="str">
        <f>IFERROR(_xlfn.XLOOKUP(A4394, tblCustomers[CustomerID], tblCustomers[CustomerName]), "Not Found")</f>
        <v>Not Found</v>
      </c>
      <c r="S4395" t="str">
        <f>IF(tblOrders[[#This Row],[Sales]]&gt;1000000,"High Value","Standard")</f>
        <v>Standard</v>
      </c>
      <c r="T4395" t="str">
        <f>_xlfn.XLOOKUP(tblOrders[[#This Row],[ProductID]], tblProducts[ProductID], tblProducts[ProductName])</f>
        <v>Product 11</v>
      </c>
      <c r="U4395">
        <f>_xlfn.XLOOKUP(tblOrders[[#This Row],[SalesRepID]], tblSalesreps[RepID], tblSalesreps[Target])</f>
        <v>15141830</v>
      </c>
    </row>
    <row r="4396" spans="1:21">
      <c r="A4396" t="s">
        <v>5193</v>
      </c>
      <c r="B4396" s="7" t="s">
        <v>847</v>
      </c>
      <c r="C4396" t="s">
        <v>161</v>
      </c>
      <c r="D4396" t="s">
        <v>314</v>
      </c>
      <c r="E4396" t="s">
        <v>119</v>
      </c>
      <c r="F4396" t="s">
        <v>20</v>
      </c>
      <c r="G4396">
        <v>6</v>
      </c>
      <c r="H4396">
        <v>0.15</v>
      </c>
      <c r="I4396" s="2">
        <v>379628.7</v>
      </c>
      <c r="J4396" t="str">
        <f>_xlfn.XLOOKUP(tblOrders[[#This Row],[CustomerID]], tblCustomers[CustomerID], tblCustomers[CustomerName])</f>
        <v>Customer 115</v>
      </c>
      <c r="K4396" t="str">
        <f>_xlfn.XLOOKUP(tblOrders[[#This Row],[CustomerID]], tblCustomers[CustomerID], tblCustomers[Segment])</f>
        <v>Consumer</v>
      </c>
      <c r="L4396" t="str">
        <f>_xlfn.XLOOKUP(tblOrders[[#This Row],[ProductID]], tblProducts[ProductID], tblProducts[Category])</f>
        <v>Furniture</v>
      </c>
      <c r="M4396">
        <f>_xlfn.XLOOKUP(tblOrders[[#This Row],[ProductID]], tblProducts[ProductID], tblProducts[CostPrice])</f>
        <v>10109</v>
      </c>
      <c r="N4396">
        <f>tblOrders[[#This Row],[Sales]]-(tblOrders[[#This Row],[CostPrice]]*tblOrders[[#This Row],[Quantity]])</f>
        <v>318974.7</v>
      </c>
      <c r="O4396" t="str">
        <f>TEXT(tblOrders[[#This Row],[Date]],"mmm-yyyy")</f>
        <v>Apr-2025</v>
      </c>
      <c r="P4396" t="str">
        <f>_xlfn.XLOOKUP(tblOrders[[#This Row],[OrderID]], tblReturns[OrderID], tblReturns[Returned])</f>
        <v>No</v>
      </c>
      <c r="Q4396" t="str">
        <f>_xlfn.XLOOKUP(tblOrders[[#This Row],[OrderID]], tblShipping[OrderID], tblShipping[ShipMode])</f>
        <v>Pickup</v>
      </c>
      <c r="R4396" t="str">
        <f>IFERROR(_xlfn.XLOOKUP(A4395, tblCustomers[CustomerID], tblCustomers[CustomerName]), "Not Found")</f>
        <v>Not Found</v>
      </c>
      <c r="S4396" t="str">
        <f>IF(tblOrders[[#This Row],[Sales]]&gt;1000000,"High Value","Standard")</f>
        <v>Standard</v>
      </c>
      <c r="T4396" t="str">
        <f>_xlfn.XLOOKUP(tblOrders[[#This Row],[ProductID]], tblProducts[ProductID], tblProducts[ProductName])</f>
        <v>Product 8</v>
      </c>
      <c r="U4396">
        <f>_xlfn.XLOOKUP(tblOrders[[#This Row],[SalesRepID]], tblSalesreps[RepID], tblSalesreps[Target])</f>
        <v>5886694</v>
      </c>
    </row>
    <row r="4397" spans="1:21">
      <c r="A4397" t="s">
        <v>5194</v>
      </c>
      <c r="B4397" s="7" t="s">
        <v>238</v>
      </c>
      <c r="C4397" t="s">
        <v>1368</v>
      </c>
      <c r="D4397" t="s">
        <v>64</v>
      </c>
      <c r="E4397" t="s">
        <v>35</v>
      </c>
      <c r="F4397" t="s">
        <v>14</v>
      </c>
      <c r="G4397">
        <v>3</v>
      </c>
      <c r="H4397">
        <v>0.05</v>
      </c>
      <c r="I4397" s="2">
        <v>271422.59999999998</v>
      </c>
      <c r="J4397" t="str">
        <f>_xlfn.XLOOKUP(tblOrders[[#This Row],[CustomerID]], tblCustomers[CustomerID], tblCustomers[CustomerName])</f>
        <v>Customer 159</v>
      </c>
      <c r="K4397" t="str">
        <f>_xlfn.XLOOKUP(tblOrders[[#This Row],[CustomerID]], tblCustomers[CustomerID], tblCustomers[Segment])</f>
        <v>SME</v>
      </c>
      <c r="L4397" t="str">
        <f>_xlfn.XLOOKUP(tblOrders[[#This Row],[ProductID]], tblProducts[ProductID], tblProducts[Category])</f>
        <v>Office</v>
      </c>
      <c r="M4397">
        <f>_xlfn.XLOOKUP(tblOrders[[#This Row],[ProductID]], tblProducts[ProductID], tblProducts[CostPrice])</f>
        <v>13311</v>
      </c>
      <c r="N4397">
        <f>tblOrders[[#This Row],[Sales]]-(tblOrders[[#This Row],[CostPrice]]*tblOrders[[#This Row],[Quantity]])</f>
        <v>231489.59999999998</v>
      </c>
      <c r="O4397" t="str">
        <f>TEXT(tblOrders[[#This Row],[Date]],"mmm-yyyy")</f>
        <v>Sep-2025</v>
      </c>
      <c r="P4397" t="str">
        <f>_xlfn.XLOOKUP(tblOrders[[#This Row],[OrderID]], tblReturns[OrderID], tblReturns[Returned])</f>
        <v>Yes</v>
      </c>
      <c r="Q4397" t="str">
        <f>_xlfn.XLOOKUP(tblOrders[[#This Row],[OrderID]], tblShipping[OrderID], tblShipping[ShipMode])</f>
        <v>Standard</v>
      </c>
      <c r="R4397" t="str">
        <f>IFERROR(_xlfn.XLOOKUP(A4396, tblCustomers[CustomerID], tblCustomers[CustomerName]), "Not Found")</f>
        <v>Not Found</v>
      </c>
      <c r="S4397" t="str">
        <f>IF(tblOrders[[#This Row],[Sales]]&gt;1000000,"High Value","Standard")</f>
        <v>Standard</v>
      </c>
      <c r="T4397" t="str">
        <f>_xlfn.XLOOKUP(tblOrders[[#This Row],[ProductID]], tblProducts[ProductID], tblProducts[ProductName])</f>
        <v>Product 91</v>
      </c>
      <c r="U4397">
        <f>_xlfn.XLOOKUP(tblOrders[[#This Row],[SalesRepID]], tblSalesreps[RepID], tblSalesreps[Target])</f>
        <v>19619177</v>
      </c>
    </row>
    <row r="4398" spans="1:21">
      <c r="A4398" t="s">
        <v>5195</v>
      </c>
      <c r="B4398" s="7" t="s">
        <v>500</v>
      </c>
      <c r="C4398" t="s">
        <v>1575</v>
      </c>
      <c r="D4398" t="s">
        <v>118</v>
      </c>
      <c r="E4398" t="s">
        <v>210</v>
      </c>
      <c r="F4398" t="s">
        <v>14</v>
      </c>
      <c r="G4398">
        <v>3</v>
      </c>
      <c r="H4398">
        <v>0.05</v>
      </c>
      <c r="I4398" s="2">
        <v>161210.25</v>
      </c>
      <c r="J4398" t="str">
        <f>_xlfn.XLOOKUP(tblOrders[[#This Row],[CustomerID]], tblCustomers[CustomerID], tblCustomers[CustomerName])</f>
        <v>Customer 255</v>
      </c>
      <c r="K4398" t="str">
        <f>_xlfn.XLOOKUP(tblOrders[[#This Row],[CustomerID]], tblCustomers[CustomerID], tblCustomers[Segment])</f>
        <v>Consumer</v>
      </c>
      <c r="L4398" t="str">
        <f>_xlfn.XLOOKUP(tblOrders[[#This Row],[ProductID]], tblProducts[ProductID], tblProducts[Category])</f>
        <v>Home</v>
      </c>
      <c r="M4398">
        <f>_xlfn.XLOOKUP(tblOrders[[#This Row],[ProductID]], tblProducts[ProductID], tblProducts[CostPrice])</f>
        <v>78122</v>
      </c>
      <c r="N4398">
        <f>tblOrders[[#This Row],[Sales]]-(tblOrders[[#This Row],[CostPrice]]*tblOrders[[#This Row],[Quantity]])</f>
        <v>-73155.75</v>
      </c>
      <c r="O4398" t="str">
        <f>TEXT(tblOrders[[#This Row],[Date]],"mmm-yyyy")</f>
        <v>Jul-2025</v>
      </c>
      <c r="P4398" t="str">
        <f>_xlfn.XLOOKUP(tblOrders[[#This Row],[OrderID]], tblReturns[OrderID], tblReturns[Returned])</f>
        <v>Yes</v>
      </c>
      <c r="Q4398" t="str">
        <f>_xlfn.XLOOKUP(tblOrders[[#This Row],[OrderID]], tblShipping[OrderID], tblShipping[ShipMode])</f>
        <v>Express</v>
      </c>
      <c r="R4398" t="str">
        <f>IFERROR(_xlfn.XLOOKUP(A4397, tblCustomers[CustomerID], tblCustomers[CustomerName]), "Not Found")</f>
        <v>Not Found</v>
      </c>
      <c r="S4398" t="str">
        <f>IF(tblOrders[[#This Row],[Sales]]&gt;1000000,"High Value","Standard")</f>
        <v>Standard</v>
      </c>
      <c r="T4398" t="str">
        <f>_xlfn.XLOOKUP(tblOrders[[#This Row],[ProductID]], tblProducts[ProductID], tblProducts[ProductName])</f>
        <v>Product 59</v>
      </c>
      <c r="U4398">
        <f>_xlfn.XLOOKUP(tblOrders[[#This Row],[SalesRepID]], tblSalesreps[RepID], tblSalesreps[Target])</f>
        <v>19336654</v>
      </c>
    </row>
    <row r="4399" spans="1:21">
      <c r="A4399" t="s">
        <v>5196</v>
      </c>
      <c r="B4399" s="7" t="s">
        <v>722</v>
      </c>
      <c r="C4399" t="s">
        <v>1806</v>
      </c>
      <c r="D4399" t="s">
        <v>55</v>
      </c>
      <c r="E4399" t="s">
        <v>45</v>
      </c>
      <c r="F4399" t="s">
        <v>51</v>
      </c>
      <c r="G4399">
        <v>10</v>
      </c>
      <c r="H4399">
        <v>0.15</v>
      </c>
      <c r="I4399" s="2">
        <v>290453.5</v>
      </c>
      <c r="J4399" t="str">
        <f>_xlfn.XLOOKUP(tblOrders[[#This Row],[CustomerID]], tblCustomers[CustomerID], tblCustomers[CustomerName])</f>
        <v>Customer 9</v>
      </c>
      <c r="K4399" t="str">
        <f>_xlfn.XLOOKUP(tblOrders[[#This Row],[CustomerID]], tblCustomers[CustomerID], tblCustomers[Segment])</f>
        <v>Consumer</v>
      </c>
      <c r="L4399" t="str">
        <f>_xlfn.XLOOKUP(tblOrders[[#This Row],[ProductID]], tblProducts[ProductID], tblProducts[Category])</f>
        <v>Home</v>
      </c>
      <c r="M4399">
        <f>_xlfn.XLOOKUP(tblOrders[[#This Row],[ProductID]], tblProducts[ProductID], tblProducts[CostPrice])</f>
        <v>23348</v>
      </c>
      <c r="N4399">
        <f>tblOrders[[#This Row],[Sales]]-(tblOrders[[#This Row],[CostPrice]]*tblOrders[[#This Row],[Quantity]])</f>
        <v>56973.5</v>
      </c>
      <c r="O4399" t="str">
        <f>TEXT(tblOrders[[#This Row],[Date]],"mmm-yyyy")</f>
        <v>Jun-2025</v>
      </c>
      <c r="P4399" t="str">
        <f>_xlfn.XLOOKUP(tblOrders[[#This Row],[OrderID]], tblReturns[OrderID], tblReturns[Returned])</f>
        <v>No</v>
      </c>
      <c r="Q4399" t="str">
        <f>_xlfn.XLOOKUP(tblOrders[[#This Row],[OrderID]], tblShipping[OrderID], tblShipping[ShipMode])</f>
        <v>Pickup</v>
      </c>
      <c r="R4399" t="str">
        <f>IFERROR(_xlfn.XLOOKUP(A4398, tblCustomers[CustomerID], tblCustomers[CustomerName]), "Not Found")</f>
        <v>Not Found</v>
      </c>
      <c r="S4399" t="str">
        <f>IF(tblOrders[[#This Row],[Sales]]&gt;1000000,"High Value","Standard")</f>
        <v>Standard</v>
      </c>
      <c r="T4399" t="str">
        <f>_xlfn.XLOOKUP(tblOrders[[#This Row],[ProductID]], tblProducts[ProductID], tblProducts[ProductName])</f>
        <v>Product 47</v>
      </c>
      <c r="U4399">
        <f>_xlfn.XLOOKUP(tblOrders[[#This Row],[SalesRepID]], tblSalesreps[RepID], tblSalesreps[Target])</f>
        <v>11319839</v>
      </c>
    </row>
    <row r="4400" spans="1:21">
      <c r="A4400" t="s">
        <v>5197</v>
      </c>
      <c r="B4400" s="7" t="s">
        <v>1178</v>
      </c>
      <c r="C4400" t="s">
        <v>998</v>
      </c>
      <c r="D4400" t="s">
        <v>68</v>
      </c>
      <c r="E4400" t="s">
        <v>45</v>
      </c>
      <c r="F4400" t="s">
        <v>14</v>
      </c>
      <c r="G4400">
        <v>2</v>
      </c>
      <c r="H4400">
        <v>0.15</v>
      </c>
      <c r="I4400" s="2">
        <v>107463.8</v>
      </c>
      <c r="J4400" t="str">
        <f>_xlfn.XLOOKUP(tblOrders[[#This Row],[CustomerID]], tblCustomers[CustomerID], tblCustomers[CustomerName])</f>
        <v>Customer 84</v>
      </c>
      <c r="K4400" t="str">
        <f>_xlfn.XLOOKUP(tblOrders[[#This Row],[CustomerID]], tblCustomers[CustomerID], tblCustomers[Segment])</f>
        <v>Corporate</v>
      </c>
      <c r="L4400" t="str">
        <f>_xlfn.XLOOKUP(tblOrders[[#This Row],[ProductID]], tblProducts[ProductID], tblProducts[Category])</f>
        <v>Home</v>
      </c>
      <c r="M4400">
        <f>_xlfn.XLOOKUP(tblOrders[[#This Row],[ProductID]], tblProducts[ProductID], tblProducts[CostPrice])</f>
        <v>7159</v>
      </c>
      <c r="N4400">
        <f>tblOrders[[#This Row],[Sales]]-(tblOrders[[#This Row],[CostPrice]]*tblOrders[[#This Row],[Quantity]])</f>
        <v>93145.8</v>
      </c>
      <c r="O4400" t="str">
        <f>TEXT(tblOrders[[#This Row],[Date]],"mmm-yyyy")</f>
        <v>Apr-2025</v>
      </c>
      <c r="P4400" t="str">
        <f>_xlfn.XLOOKUP(tblOrders[[#This Row],[OrderID]], tblReturns[OrderID], tblReturns[Returned])</f>
        <v>No</v>
      </c>
      <c r="Q4400" t="str">
        <f>_xlfn.XLOOKUP(tblOrders[[#This Row],[OrderID]], tblShipping[OrderID], tblShipping[ShipMode])</f>
        <v>Standard</v>
      </c>
      <c r="R4400" t="str">
        <f>IFERROR(_xlfn.XLOOKUP(A4399, tblCustomers[CustomerID], tblCustomers[CustomerName]), "Not Found")</f>
        <v>Not Found</v>
      </c>
      <c r="S4400" t="str">
        <f>IF(tblOrders[[#This Row],[Sales]]&gt;1000000,"High Value","Standard")</f>
        <v>Standard</v>
      </c>
      <c r="T4400" t="str">
        <f>_xlfn.XLOOKUP(tblOrders[[#This Row],[ProductID]], tblProducts[ProductID], tblProducts[ProductName])</f>
        <v>Product 26</v>
      </c>
      <c r="U4400">
        <f>_xlfn.XLOOKUP(tblOrders[[#This Row],[SalesRepID]], tblSalesreps[RepID], tblSalesreps[Target])</f>
        <v>11319839</v>
      </c>
    </row>
    <row r="4401" spans="1:21">
      <c r="A4401" t="s">
        <v>5198</v>
      </c>
      <c r="B4401" s="7" t="s">
        <v>1219</v>
      </c>
      <c r="C4401" t="s">
        <v>17</v>
      </c>
      <c r="D4401" t="s">
        <v>817</v>
      </c>
      <c r="E4401" t="s">
        <v>87</v>
      </c>
      <c r="F4401" t="s">
        <v>14</v>
      </c>
      <c r="G4401">
        <v>7</v>
      </c>
      <c r="H4401">
        <v>0</v>
      </c>
      <c r="I4401" s="2">
        <v>576226</v>
      </c>
      <c r="J4401" t="str">
        <f>_xlfn.XLOOKUP(tblOrders[[#This Row],[CustomerID]], tblCustomers[CustomerID], tblCustomers[CustomerName])</f>
        <v>Customer 71</v>
      </c>
      <c r="K4401" t="str">
        <f>_xlfn.XLOOKUP(tblOrders[[#This Row],[CustomerID]], tblCustomers[CustomerID], tblCustomers[Segment])</f>
        <v>SME</v>
      </c>
      <c r="L4401" t="str">
        <f>_xlfn.XLOOKUP(tblOrders[[#This Row],[ProductID]], tblProducts[ProductID], tblProducts[Category])</f>
        <v>Furniture</v>
      </c>
      <c r="M4401">
        <f>_xlfn.XLOOKUP(tblOrders[[#This Row],[ProductID]], tblProducts[ProductID], tblProducts[CostPrice])</f>
        <v>11009</v>
      </c>
      <c r="N4401">
        <f>tblOrders[[#This Row],[Sales]]-(tblOrders[[#This Row],[CostPrice]]*tblOrders[[#This Row],[Quantity]])</f>
        <v>499163</v>
      </c>
      <c r="O4401" t="str">
        <f>TEXT(tblOrders[[#This Row],[Date]],"mmm-yyyy")</f>
        <v>Aug-2025</v>
      </c>
      <c r="P4401" t="str">
        <f>_xlfn.XLOOKUP(tblOrders[[#This Row],[OrderID]], tblReturns[OrderID], tblReturns[Returned])</f>
        <v>No</v>
      </c>
      <c r="Q4401" t="str">
        <f>_xlfn.XLOOKUP(tblOrders[[#This Row],[OrderID]], tblShipping[OrderID], tblShipping[ShipMode])</f>
        <v>Express</v>
      </c>
      <c r="R4401" t="str">
        <f>IFERROR(_xlfn.XLOOKUP(A4400, tblCustomers[CustomerID], tblCustomers[CustomerName]), "Not Found")</f>
        <v>Not Found</v>
      </c>
      <c r="S4401" t="str">
        <f>IF(tblOrders[[#This Row],[Sales]]&gt;1000000,"High Value","Standard")</f>
        <v>Standard</v>
      </c>
      <c r="T4401" t="str">
        <f>_xlfn.XLOOKUP(tblOrders[[#This Row],[ProductID]], tblProducts[ProductID], tblProducts[ProductName])</f>
        <v>Product 99</v>
      </c>
      <c r="U4401">
        <f>_xlfn.XLOOKUP(tblOrders[[#This Row],[SalesRepID]], tblSalesreps[RepID], tblSalesreps[Target])</f>
        <v>18500989</v>
      </c>
    </row>
    <row r="4402" spans="1:21">
      <c r="A4402" t="s">
        <v>5199</v>
      </c>
      <c r="B4402" s="7" t="s">
        <v>1154</v>
      </c>
      <c r="C4402" t="s">
        <v>361</v>
      </c>
      <c r="D4402" t="s">
        <v>92</v>
      </c>
      <c r="E4402" t="s">
        <v>79</v>
      </c>
      <c r="F4402" t="s">
        <v>14</v>
      </c>
      <c r="G4402">
        <v>4</v>
      </c>
      <c r="H4402">
        <v>0.2</v>
      </c>
      <c r="I4402" s="2">
        <v>249251.20000000001</v>
      </c>
      <c r="J4402" t="str">
        <f>_xlfn.XLOOKUP(tblOrders[[#This Row],[CustomerID]], tblCustomers[CustomerID], tblCustomers[CustomerName])</f>
        <v>Customer 34</v>
      </c>
      <c r="K4402" t="str">
        <f>_xlfn.XLOOKUP(tblOrders[[#This Row],[CustomerID]], tblCustomers[CustomerID], tblCustomers[Segment])</f>
        <v>Corporate</v>
      </c>
      <c r="L4402" t="str">
        <f>_xlfn.XLOOKUP(tblOrders[[#This Row],[ProductID]], tblProducts[ProductID], tblProducts[Category])</f>
        <v>Home</v>
      </c>
      <c r="M4402">
        <f>_xlfn.XLOOKUP(tblOrders[[#This Row],[ProductID]], tblProducts[ProductID], tblProducts[CostPrice])</f>
        <v>65463</v>
      </c>
      <c r="N4402">
        <f>tblOrders[[#This Row],[Sales]]-(tblOrders[[#This Row],[CostPrice]]*tblOrders[[#This Row],[Quantity]])</f>
        <v>-12600.799999999988</v>
      </c>
      <c r="O4402" t="str">
        <f>TEXT(tblOrders[[#This Row],[Date]],"mmm-yyyy")</f>
        <v>Nov-2025</v>
      </c>
      <c r="P4402" t="str">
        <f>_xlfn.XLOOKUP(tblOrders[[#This Row],[OrderID]], tblReturns[OrderID], tblReturns[Returned])</f>
        <v>No</v>
      </c>
      <c r="Q4402" t="str">
        <f>_xlfn.XLOOKUP(tblOrders[[#This Row],[OrderID]], tblShipping[OrderID], tblShipping[ShipMode])</f>
        <v>Express</v>
      </c>
      <c r="R4402" t="str">
        <f>IFERROR(_xlfn.XLOOKUP(A4401, tblCustomers[CustomerID], tblCustomers[CustomerName]), "Not Found")</f>
        <v>Not Found</v>
      </c>
      <c r="S4402" t="str">
        <f>IF(tblOrders[[#This Row],[Sales]]&gt;1000000,"High Value","Standard")</f>
        <v>Standard</v>
      </c>
      <c r="T4402" t="str">
        <f>_xlfn.XLOOKUP(tblOrders[[#This Row],[ProductID]], tblProducts[ProductID], tblProducts[ProductName])</f>
        <v>Product 32</v>
      </c>
      <c r="U4402">
        <f>_xlfn.XLOOKUP(tblOrders[[#This Row],[SalesRepID]], tblSalesreps[RepID], tblSalesreps[Target])</f>
        <v>8592536</v>
      </c>
    </row>
    <row r="4403" spans="1:21">
      <c r="A4403" t="s">
        <v>5200</v>
      </c>
      <c r="B4403" s="7" t="s">
        <v>188</v>
      </c>
      <c r="C4403" t="s">
        <v>559</v>
      </c>
      <c r="D4403" t="s">
        <v>339</v>
      </c>
      <c r="E4403" t="s">
        <v>186</v>
      </c>
      <c r="F4403" t="s">
        <v>20</v>
      </c>
      <c r="G4403">
        <v>9</v>
      </c>
      <c r="H4403">
        <v>0</v>
      </c>
      <c r="I4403" s="2">
        <v>295848</v>
      </c>
      <c r="J4403" t="str">
        <f>_xlfn.XLOOKUP(tblOrders[[#This Row],[CustomerID]], tblCustomers[CustomerID], tblCustomers[CustomerName])</f>
        <v>Customer 293</v>
      </c>
      <c r="K4403" t="str">
        <f>_xlfn.XLOOKUP(tblOrders[[#This Row],[CustomerID]], tblCustomers[CustomerID], tblCustomers[Segment])</f>
        <v>Consumer</v>
      </c>
      <c r="L4403" t="str">
        <f>_xlfn.XLOOKUP(tblOrders[[#This Row],[ProductID]], tblProducts[ProductID], tblProducts[Category])</f>
        <v>Office</v>
      </c>
      <c r="M4403">
        <f>_xlfn.XLOOKUP(tblOrders[[#This Row],[ProductID]], tblProducts[ProductID], tblProducts[CostPrice])</f>
        <v>73889</v>
      </c>
      <c r="N4403">
        <f>tblOrders[[#This Row],[Sales]]-(tblOrders[[#This Row],[CostPrice]]*tblOrders[[#This Row],[Quantity]])</f>
        <v>-369153</v>
      </c>
      <c r="O4403" t="str">
        <f>TEXT(tblOrders[[#This Row],[Date]],"mmm-yyyy")</f>
        <v>Feb-2025</v>
      </c>
      <c r="P4403" t="str">
        <f>_xlfn.XLOOKUP(tblOrders[[#This Row],[OrderID]], tblReturns[OrderID], tblReturns[Returned])</f>
        <v>No</v>
      </c>
      <c r="Q4403" t="str">
        <f>_xlfn.XLOOKUP(tblOrders[[#This Row],[OrderID]], tblShipping[OrderID], tblShipping[ShipMode])</f>
        <v>Express</v>
      </c>
      <c r="R4403" t="str">
        <f>IFERROR(_xlfn.XLOOKUP(A4402, tblCustomers[CustomerID], tblCustomers[CustomerName]), "Not Found")</f>
        <v>Not Found</v>
      </c>
      <c r="S4403" t="str">
        <f>IF(tblOrders[[#This Row],[Sales]]&gt;1000000,"High Value","Standard")</f>
        <v>Standard</v>
      </c>
      <c r="T4403" t="str">
        <f>_xlfn.XLOOKUP(tblOrders[[#This Row],[ProductID]], tblProducts[ProductID], tblProducts[ProductName])</f>
        <v>Product 83</v>
      </c>
      <c r="U4403">
        <f>_xlfn.XLOOKUP(tblOrders[[#This Row],[SalesRepID]], tblSalesreps[RepID], tblSalesreps[Target])</f>
        <v>15141830</v>
      </c>
    </row>
    <row r="4404" spans="1:21">
      <c r="A4404" t="s">
        <v>5201</v>
      </c>
      <c r="B4404" s="7" t="s">
        <v>489</v>
      </c>
      <c r="C4404" t="s">
        <v>11</v>
      </c>
      <c r="D4404" t="s">
        <v>400</v>
      </c>
      <c r="E4404" t="s">
        <v>205</v>
      </c>
      <c r="F4404" t="s">
        <v>26</v>
      </c>
      <c r="G4404">
        <v>6</v>
      </c>
      <c r="H4404">
        <v>0.1</v>
      </c>
      <c r="I4404" s="2">
        <v>492431.4</v>
      </c>
      <c r="J4404" t="str">
        <f>_xlfn.XLOOKUP(tblOrders[[#This Row],[CustomerID]], tblCustomers[CustomerID], tblCustomers[CustomerName])</f>
        <v>Customer 168</v>
      </c>
      <c r="K4404" t="str">
        <f>_xlfn.XLOOKUP(tblOrders[[#This Row],[CustomerID]], tblCustomers[CustomerID], tblCustomers[Segment])</f>
        <v>SME</v>
      </c>
      <c r="L4404" t="str">
        <f>_xlfn.XLOOKUP(tblOrders[[#This Row],[ProductID]], tblProducts[ProductID], tblProducts[Category])</f>
        <v>Electronics</v>
      </c>
      <c r="M4404">
        <f>_xlfn.XLOOKUP(tblOrders[[#This Row],[ProductID]], tblProducts[ProductID], tblProducts[CostPrice])</f>
        <v>36044</v>
      </c>
      <c r="N4404">
        <f>tblOrders[[#This Row],[Sales]]-(tblOrders[[#This Row],[CostPrice]]*tblOrders[[#This Row],[Quantity]])</f>
        <v>276167.40000000002</v>
      </c>
      <c r="O4404" t="str">
        <f>TEXT(tblOrders[[#This Row],[Date]],"mmm-yyyy")</f>
        <v>Sep-2025</v>
      </c>
      <c r="P4404" t="str">
        <f>_xlfn.XLOOKUP(tblOrders[[#This Row],[OrderID]], tblReturns[OrderID], tblReturns[Returned])</f>
        <v>No</v>
      </c>
      <c r="Q4404" t="str">
        <f>_xlfn.XLOOKUP(tblOrders[[#This Row],[OrderID]], tblShipping[OrderID], tblShipping[ShipMode])</f>
        <v>Pickup</v>
      </c>
      <c r="R4404" t="str">
        <f>IFERROR(_xlfn.XLOOKUP(A4403, tblCustomers[CustomerID], tblCustomers[CustomerName]), "Not Found")</f>
        <v>Not Found</v>
      </c>
      <c r="S4404" t="str">
        <f>IF(tblOrders[[#This Row],[Sales]]&gt;1000000,"High Value","Standard")</f>
        <v>Standard</v>
      </c>
      <c r="T4404" t="str">
        <f>_xlfn.XLOOKUP(tblOrders[[#This Row],[ProductID]], tblProducts[ProductID], tblProducts[ProductName])</f>
        <v>Product 29</v>
      </c>
      <c r="U4404">
        <f>_xlfn.XLOOKUP(tblOrders[[#This Row],[SalesRepID]], tblSalesreps[RepID], tblSalesreps[Target])</f>
        <v>16246424</v>
      </c>
    </row>
    <row r="4405" spans="1:21">
      <c r="A4405" t="s">
        <v>5202</v>
      </c>
      <c r="B4405" s="7" t="s">
        <v>1246</v>
      </c>
      <c r="C4405" t="s">
        <v>882</v>
      </c>
      <c r="D4405" t="s">
        <v>155</v>
      </c>
      <c r="E4405" t="s">
        <v>197</v>
      </c>
      <c r="F4405" t="s">
        <v>26</v>
      </c>
      <c r="G4405">
        <v>3</v>
      </c>
      <c r="H4405">
        <v>0.2</v>
      </c>
      <c r="I4405" s="2">
        <v>170359.2</v>
      </c>
      <c r="J4405" t="str">
        <f>_xlfn.XLOOKUP(tblOrders[[#This Row],[CustomerID]], tblCustomers[CustomerID], tblCustomers[CustomerName])</f>
        <v>Customer 10</v>
      </c>
      <c r="K4405" t="str">
        <f>_xlfn.XLOOKUP(tblOrders[[#This Row],[CustomerID]], tblCustomers[CustomerID], tblCustomers[Segment])</f>
        <v>SME</v>
      </c>
      <c r="L4405" t="str">
        <f>_xlfn.XLOOKUP(tblOrders[[#This Row],[ProductID]], tblProducts[ProductID], tblProducts[Category])</f>
        <v>Electronics</v>
      </c>
      <c r="M4405">
        <f>_xlfn.XLOOKUP(tblOrders[[#This Row],[ProductID]], tblProducts[ProductID], tblProducts[CostPrice])</f>
        <v>23271</v>
      </c>
      <c r="N4405">
        <f>tblOrders[[#This Row],[Sales]]-(tblOrders[[#This Row],[CostPrice]]*tblOrders[[#This Row],[Quantity]])</f>
        <v>100546.20000000001</v>
      </c>
      <c r="O4405" t="str">
        <f>TEXT(tblOrders[[#This Row],[Date]],"mmm-yyyy")</f>
        <v>Jun-2025</v>
      </c>
      <c r="P4405" t="str">
        <f>_xlfn.XLOOKUP(tblOrders[[#This Row],[OrderID]], tblReturns[OrderID], tblReturns[Returned])</f>
        <v>No</v>
      </c>
      <c r="Q4405" t="str">
        <f>_xlfn.XLOOKUP(tblOrders[[#This Row],[OrderID]], tblShipping[OrderID], tblShipping[ShipMode])</f>
        <v>Pickup</v>
      </c>
      <c r="R4405" t="str">
        <f>IFERROR(_xlfn.XLOOKUP(A4404, tblCustomers[CustomerID], tblCustomers[CustomerName]), "Not Found")</f>
        <v>Not Found</v>
      </c>
      <c r="S4405" t="str">
        <f>IF(tblOrders[[#This Row],[Sales]]&gt;1000000,"High Value","Standard")</f>
        <v>Standard</v>
      </c>
      <c r="T4405" t="str">
        <f>_xlfn.XLOOKUP(tblOrders[[#This Row],[ProductID]], tblProducts[ProductID], tblProducts[ProductName])</f>
        <v>Product 48</v>
      </c>
      <c r="U4405">
        <f>_xlfn.XLOOKUP(tblOrders[[#This Row],[SalesRepID]], tblSalesreps[RepID], tblSalesreps[Target])</f>
        <v>19562258</v>
      </c>
    </row>
    <row r="4406" spans="1:21">
      <c r="A4406" t="s">
        <v>5203</v>
      </c>
      <c r="B4406" s="7" t="s">
        <v>718</v>
      </c>
      <c r="C4406" t="s">
        <v>977</v>
      </c>
      <c r="D4406" t="s">
        <v>182</v>
      </c>
      <c r="E4406" t="s">
        <v>105</v>
      </c>
      <c r="F4406" t="s">
        <v>26</v>
      </c>
      <c r="G4406">
        <v>1</v>
      </c>
      <c r="H4406">
        <v>0</v>
      </c>
      <c r="I4406" s="2">
        <v>86483</v>
      </c>
      <c r="J4406" t="str">
        <f>_xlfn.XLOOKUP(tblOrders[[#This Row],[CustomerID]], tblCustomers[CustomerID], tblCustomers[CustomerName])</f>
        <v>Customer 194</v>
      </c>
      <c r="K4406" t="str">
        <f>_xlfn.XLOOKUP(tblOrders[[#This Row],[CustomerID]], tblCustomers[CustomerID], tblCustomers[Segment])</f>
        <v>SME</v>
      </c>
      <c r="L4406" t="str">
        <f>_xlfn.XLOOKUP(tblOrders[[#This Row],[ProductID]], tblProducts[ProductID], tblProducts[Category])</f>
        <v>Furniture</v>
      </c>
      <c r="M4406">
        <f>_xlfn.XLOOKUP(tblOrders[[#This Row],[ProductID]], tblProducts[ProductID], tblProducts[CostPrice])</f>
        <v>76428</v>
      </c>
      <c r="N4406">
        <f>tblOrders[[#This Row],[Sales]]-(tblOrders[[#This Row],[CostPrice]]*tblOrders[[#This Row],[Quantity]])</f>
        <v>10055</v>
      </c>
      <c r="O4406" t="str">
        <f>TEXT(tblOrders[[#This Row],[Date]],"mmm-yyyy")</f>
        <v>May-2025</v>
      </c>
      <c r="P4406" t="str">
        <f>_xlfn.XLOOKUP(tblOrders[[#This Row],[OrderID]], tblReturns[OrderID], tblReturns[Returned])</f>
        <v>No</v>
      </c>
      <c r="Q4406" t="str">
        <f>_xlfn.XLOOKUP(tblOrders[[#This Row],[OrderID]], tblShipping[OrderID], tblShipping[ShipMode])</f>
        <v>Standard</v>
      </c>
      <c r="R4406" t="str">
        <f>IFERROR(_xlfn.XLOOKUP(A4405, tblCustomers[CustomerID], tblCustomers[CustomerName]), "Not Found")</f>
        <v>Not Found</v>
      </c>
      <c r="S4406" t="str">
        <f>IF(tblOrders[[#This Row],[Sales]]&gt;1000000,"High Value","Standard")</f>
        <v>Standard</v>
      </c>
      <c r="T4406" t="str">
        <f>_xlfn.XLOOKUP(tblOrders[[#This Row],[ProductID]], tblProducts[ProductID], tblProducts[ProductName])</f>
        <v>Product 11</v>
      </c>
      <c r="U4406">
        <f>_xlfn.XLOOKUP(tblOrders[[#This Row],[SalesRepID]], tblSalesreps[RepID], tblSalesreps[Target])</f>
        <v>8698154</v>
      </c>
    </row>
    <row r="4407" spans="1:21">
      <c r="A4407" t="s">
        <v>5204</v>
      </c>
      <c r="B4407" s="7" t="s">
        <v>640</v>
      </c>
      <c r="C4407" t="s">
        <v>1344</v>
      </c>
      <c r="D4407" t="s">
        <v>162</v>
      </c>
      <c r="E4407" t="s">
        <v>35</v>
      </c>
      <c r="F4407" t="s">
        <v>88</v>
      </c>
      <c r="G4407">
        <v>10</v>
      </c>
      <c r="H4407">
        <v>0.2</v>
      </c>
      <c r="I4407" s="2">
        <v>736784</v>
      </c>
      <c r="J4407" t="str">
        <f>_xlfn.XLOOKUP(tblOrders[[#This Row],[CustomerID]], tblCustomers[CustomerID], tblCustomers[CustomerName])</f>
        <v>Customer 264</v>
      </c>
      <c r="K4407" t="str">
        <f>_xlfn.XLOOKUP(tblOrders[[#This Row],[CustomerID]], tblCustomers[CustomerID], tblCustomers[Segment])</f>
        <v>Corporate</v>
      </c>
      <c r="L4407" t="str">
        <f>_xlfn.XLOOKUP(tblOrders[[#This Row],[ProductID]], tblProducts[ProductID], tblProducts[Category])</f>
        <v>Furniture</v>
      </c>
      <c r="M4407">
        <f>_xlfn.XLOOKUP(tblOrders[[#This Row],[ProductID]], tblProducts[ProductID], tblProducts[CostPrice])</f>
        <v>62257</v>
      </c>
      <c r="N4407">
        <f>tblOrders[[#This Row],[Sales]]-(tblOrders[[#This Row],[CostPrice]]*tblOrders[[#This Row],[Quantity]])</f>
        <v>114214</v>
      </c>
      <c r="O4407" t="str">
        <f>TEXT(tblOrders[[#This Row],[Date]],"mmm-yyyy")</f>
        <v>Jan-2025</v>
      </c>
      <c r="P4407" t="str">
        <f>_xlfn.XLOOKUP(tblOrders[[#This Row],[OrderID]], tblReturns[OrderID], tblReturns[Returned])</f>
        <v>No</v>
      </c>
      <c r="Q4407" t="str">
        <f>_xlfn.XLOOKUP(tblOrders[[#This Row],[OrderID]], tblShipping[OrderID], tblShipping[ShipMode])</f>
        <v>Standard</v>
      </c>
      <c r="R4407" t="str">
        <f>IFERROR(_xlfn.XLOOKUP(A4406, tblCustomers[CustomerID], tblCustomers[CustomerName]), "Not Found")</f>
        <v>Not Found</v>
      </c>
      <c r="S4407" t="str">
        <f>IF(tblOrders[[#This Row],[Sales]]&gt;1000000,"High Value","Standard")</f>
        <v>Standard</v>
      </c>
      <c r="T4407" t="str">
        <f>_xlfn.XLOOKUP(tblOrders[[#This Row],[ProductID]], tblProducts[ProductID], tblProducts[ProductName])</f>
        <v>Product 55</v>
      </c>
      <c r="U4407">
        <f>_xlfn.XLOOKUP(tblOrders[[#This Row],[SalesRepID]], tblSalesreps[RepID], tblSalesreps[Target])</f>
        <v>19619177</v>
      </c>
    </row>
    <row r="4408" spans="1:21">
      <c r="A4408" t="s">
        <v>5205</v>
      </c>
      <c r="B4408" s="7" t="s">
        <v>1219</v>
      </c>
      <c r="C4408" t="s">
        <v>333</v>
      </c>
      <c r="D4408" t="s">
        <v>169</v>
      </c>
      <c r="E4408" t="s">
        <v>19</v>
      </c>
      <c r="F4408" t="s">
        <v>26</v>
      </c>
      <c r="G4408">
        <v>8</v>
      </c>
      <c r="H4408">
        <v>0.05</v>
      </c>
      <c r="I4408" s="2">
        <v>248938</v>
      </c>
      <c r="J4408" t="str">
        <f>_xlfn.XLOOKUP(tblOrders[[#This Row],[CustomerID]], tblCustomers[CustomerID], tblCustomers[CustomerName])</f>
        <v>Customer 49</v>
      </c>
      <c r="K4408" t="str">
        <f>_xlfn.XLOOKUP(tblOrders[[#This Row],[CustomerID]], tblCustomers[CustomerID], tblCustomers[Segment])</f>
        <v>SME</v>
      </c>
      <c r="L4408" t="str">
        <f>_xlfn.XLOOKUP(tblOrders[[#This Row],[ProductID]], tblProducts[ProductID], tblProducts[Category])</f>
        <v>Electronics</v>
      </c>
      <c r="M4408">
        <f>_xlfn.XLOOKUP(tblOrders[[#This Row],[ProductID]], tblProducts[ProductID], tblProducts[CostPrice])</f>
        <v>8587</v>
      </c>
      <c r="N4408">
        <f>tblOrders[[#This Row],[Sales]]-(tblOrders[[#This Row],[CostPrice]]*tblOrders[[#This Row],[Quantity]])</f>
        <v>180242</v>
      </c>
      <c r="O4408" t="str">
        <f>TEXT(tblOrders[[#This Row],[Date]],"mmm-yyyy")</f>
        <v>Aug-2025</v>
      </c>
      <c r="P4408" t="str">
        <f>_xlfn.XLOOKUP(tblOrders[[#This Row],[OrderID]], tblReturns[OrderID], tblReturns[Returned])</f>
        <v>No</v>
      </c>
      <c r="Q4408" t="str">
        <f>_xlfn.XLOOKUP(tblOrders[[#This Row],[OrderID]], tblShipping[OrderID], tblShipping[ShipMode])</f>
        <v>Pickup</v>
      </c>
      <c r="R4408" t="str">
        <f>IFERROR(_xlfn.XLOOKUP(A4407, tblCustomers[CustomerID], tblCustomers[CustomerName]), "Not Found")</f>
        <v>Not Found</v>
      </c>
      <c r="S4408" t="str">
        <f>IF(tblOrders[[#This Row],[Sales]]&gt;1000000,"High Value","Standard")</f>
        <v>Standard</v>
      </c>
      <c r="T4408" t="str">
        <f>_xlfn.XLOOKUP(tblOrders[[#This Row],[ProductID]], tblProducts[ProductID], tblProducts[ProductName])</f>
        <v>Product 9</v>
      </c>
      <c r="U4408">
        <f>_xlfn.XLOOKUP(tblOrders[[#This Row],[SalesRepID]], tblSalesreps[RepID], tblSalesreps[Target])</f>
        <v>11347243</v>
      </c>
    </row>
    <row r="4409" spans="1:21">
      <c r="A4409" t="s">
        <v>5206</v>
      </c>
      <c r="B4409" s="7" t="s">
        <v>66</v>
      </c>
      <c r="C4409" t="s">
        <v>563</v>
      </c>
      <c r="D4409" t="s">
        <v>314</v>
      </c>
      <c r="E4409" t="s">
        <v>119</v>
      </c>
      <c r="F4409" t="s">
        <v>88</v>
      </c>
      <c r="G4409">
        <v>5</v>
      </c>
      <c r="H4409">
        <v>0</v>
      </c>
      <c r="I4409" s="2">
        <v>414565</v>
      </c>
      <c r="J4409" t="str">
        <f>_xlfn.XLOOKUP(tblOrders[[#This Row],[CustomerID]], tblCustomers[CustomerID], tblCustomers[CustomerName])</f>
        <v>Customer 65</v>
      </c>
      <c r="K4409" t="str">
        <f>_xlfn.XLOOKUP(tblOrders[[#This Row],[CustomerID]], tblCustomers[CustomerID], tblCustomers[Segment])</f>
        <v>Corporate</v>
      </c>
      <c r="L4409" t="str">
        <f>_xlfn.XLOOKUP(tblOrders[[#This Row],[ProductID]], tblProducts[ProductID], tblProducts[Category])</f>
        <v>Furniture</v>
      </c>
      <c r="M4409">
        <f>_xlfn.XLOOKUP(tblOrders[[#This Row],[ProductID]], tblProducts[ProductID], tblProducts[CostPrice])</f>
        <v>10109</v>
      </c>
      <c r="N4409">
        <f>tblOrders[[#This Row],[Sales]]-(tblOrders[[#This Row],[CostPrice]]*tblOrders[[#This Row],[Quantity]])</f>
        <v>364020</v>
      </c>
      <c r="O4409" t="str">
        <f>TEXT(tblOrders[[#This Row],[Date]],"mmm-yyyy")</f>
        <v>Mar-2025</v>
      </c>
      <c r="P4409" t="str">
        <f>_xlfn.XLOOKUP(tblOrders[[#This Row],[OrderID]], tblReturns[OrderID], tblReturns[Returned])</f>
        <v>No</v>
      </c>
      <c r="Q4409" t="str">
        <f>_xlfn.XLOOKUP(tblOrders[[#This Row],[OrderID]], tblShipping[OrderID], tblShipping[ShipMode])</f>
        <v>Standard</v>
      </c>
      <c r="R4409" t="str">
        <f>IFERROR(_xlfn.XLOOKUP(A4408, tblCustomers[CustomerID], tblCustomers[CustomerName]), "Not Found")</f>
        <v>Not Found</v>
      </c>
      <c r="S4409" t="str">
        <f>IF(tblOrders[[#This Row],[Sales]]&gt;1000000,"High Value","Standard")</f>
        <v>Standard</v>
      </c>
      <c r="T4409" t="str">
        <f>_xlfn.XLOOKUP(tblOrders[[#This Row],[ProductID]], tblProducts[ProductID], tblProducts[ProductName])</f>
        <v>Product 8</v>
      </c>
      <c r="U4409">
        <f>_xlfn.XLOOKUP(tblOrders[[#This Row],[SalesRepID]], tblSalesreps[RepID], tblSalesreps[Target])</f>
        <v>5886694</v>
      </c>
    </row>
    <row r="4410" spans="1:21">
      <c r="A4410" t="s">
        <v>5207</v>
      </c>
      <c r="B4410" s="7" t="s">
        <v>472</v>
      </c>
      <c r="C4410" t="s">
        <v>1086</v>
      </c>
      <c r="D4410" t="s">
        <v>151</v>
      </c>
      <c r="E4410" t="s">
        <v>40</v>
      </c>
      <c r="F4410" t="s">
        <v>20</v>
      </c>
      <c r="G4410">
        <v>4</v>
      </c>
      <c r="H4410">
        <v>0.05</v>
      </c>
      <c r="I4410" s="2">
        <v>374607.8</v>
      </c>
      <c r="J4410" t="str">
        <f>_xlfn.XLOOKUP(tblOrders[[#This Row],[CustomerID]], tblCustomers[CustomerID], tblCustomers[CustomerName])</f>
        <v>Customer 242</v>
      </c>
      <c r="K4410" t="str">
        <f>_xlfn.XLOOKUP(tblOrders[[#This Row],[CustomerID]], tblCustomers[CustomerID], tblCustomers[Segment])</f>
        <v>Consumer</v>
      </c>
      <c r="L4410" t="str">
        <f>_xlfn.XLOOKUP(tblOrders[[#This Row],[ProductID]], tblProducts[ProductID], tblProducts[Category])</f>
        <v>Electronics</v>
      </c>
      <c r="M4410">
        <f>_xlfn.XLOOKUP(tblOrders[[#This Row],[ProductID]], tblProducts[ProductID], tblProducts[CostPrice])</f>
        <v>63366</v>
      </c>
      <c r="N4410">
        <f>tblOrders[[#This Row],[Sales]]-(tblOrders[[#This Row],[CostPrice]]*tblOrders[[#This Row],[Quantity]])</f>
        <v>121143.79999999999</v>
      </c>
      <c r="O4410" t="str">
        <f>TEXT(tblOrders[[#This Row],[Date]],"mmm-yyyy")</f>
        <v>Mar-2025</v>
      </c>
      <c r="P4410" t="str">
        <f>_xlfn.XLOOKUP(tblOrders[[#This Row],[OrderID]], tblReturns[OrderID], tblReturns[Returned])</f>
        <v>No</v>
      </c>
      <c r="Q4410" t="str">
        <f>_xlfn.XLOOKUP(tblOrders[[#This Row],[OrderID]], tblShipping[OrderID], tblShipping[ShipMode])</f>
        <v>Pickup</v>
      </c>
      <c r="R4410" t="str">
        <f>IFERROR(_xlfn.XLOOKUP(A4409, tblCustomers[CustomerID], tblCustomers[CustomerName]), "Not Found")</f>
        <v>Not Found</v>
      </c>
      <c r="S4410" t="str">
        <f>IF(tblOrders[[#This Row],[Sales]]&gt;1000000,"High Value","Standard")</f>
        <v>Standard</v>
      </c>
      <c r="T4410" t="str">
        <f>_xlfn.XLOOKUP(tblOrders[[#This Row],[ProductID]], tblProducts[ProductID], tblProducts[ProductName])</f>
        <v>Product 40</v>
      </c>
      <c r="U4410">
        <f>_xlfn.XLOOKUP(tblOrders[[#This Row],[SalesRepID]], tblSalesreps[RepID], tblSalesreps[Target])</f>
        <v>6291486</v>
      </c>
    </row>
    <row r="4411" spans="1:21">
      <c r="A4411" t="s">
        <v>5208</v>
      </c>
      <c r="B4411" s="7" t="s">
        <v>1073</v>
      </c>
      <c r="C4411" t="s">
        <v>1130</v>
      </c>
      <c r="D4411" t="s">
        <v>265</v>
      </c>
      <c r="E4411" t="s">
        <v>45</v>
      </c>
      <c r="F4411" t="s">
        <v>14</v>
      </c>
      <c r="G4411">
        <v>8</v>
      </c>
      <c r="H4411">
        <v>0.1</v>
      </c>
      <c r="I4411" s="2">
        <v>1077782.3999999999</v>
      </c>
      <c r="J4411" t="str">
        <f>_xlfn.XLOOKUP(tblOrders[[#This Row],[CustomerID]], tblCustomers[CustomerID], tblCustomers[CustomerName])</f>
        <v>Customer 78</v>
      </c>
      <c r="K4411" t="str">
        <f>_xlfn.XLOOKUP(tblOrders[[#This Row],[CustomerID]], tblCustomers[CustomerID], tblCustomers[Segment])</f>
        <v>Consumer</v>
      </c>
      <c r="L4411" t="str">
        <f>_xlfn.XLOOKUP(tblOrders[[#This Row],[ProductID]], tblProducts[ProductID], tblProducts[Category])</f>
        <v>Home</v>
      </c>
      <c r="M4411">
        <f>_xlfn.XLOOKUP(tblOrders[[#This Row],[ProductID]], tblProducts[ProductID], tblProducts[CostPrice])</f>
        <v>33642</v>
      </c>
      <c r="N4411">
        <f>tblOrders[[#This Row],[Sales]]-(tblOrders[[#This Row],[CostPrice]]*tblOrders[[#This Row],[Quantity]])</f>
        <v>808646.39999999991</v>
      </c>
      <c r="O4411" t="str">
        <f>TEXT(tblOrders[[#This Row],[Date]],"mmm-yyyy")</f>
        <v>Mar-2025</v>
      </c>
      <c r="P4411" t="str">
        <f>_xlfn.XLOOKUP(tblOrders[[#This Row],[OrderID]], tblReturns[OrderID], tblReturns[Returned])</f>
        <v>No</v>
      </c>
      <c r="Q4411" t="str">
        <f>_xlfn.XLOOKUP(tblOrders[[#This Row],[OrderID]], tblShipping[OrderID], tblShipping[ShipMode])</f>
        <v>Express</v>
      </c>
      <c r="R4411" t="str">
        <f>IFERROR(_xlfn.XLOOKUP(A4410, tblCustomers[CustomerID], tblCustomers[CustomerName]), "Not Found")</f>
        <v>Not Found</v>
      </c>
      <c r="S4411" t="str">
        <f>IF(tblOrders[[#This Row],[Sales]]&gt;1000000,"High Value","Standard")</f>
        <v>High Value</v>
      </c>
      <c r="T4411" t="str">
        <f>_xlfn.XLOOKUP(tblOrders[[#This Row],[ProductID]], tblProducts[ProductID], tblProducts[ProductName])</f>
        <v>Product 17</v>
      </c>
      <c r="U4411">
        <f>_xlfn.XLOOKUP(tblOrders[[#This Row],[SalesRepID]], tblSalesreps[RepID], tblSalesreps[Target])</f>
        <v>11319839</v>
      </c>
    </row>
    <row r="4412" spans="1:21">
      <c r="A4412" t="s">
        <v>5209</v>
      </c>
      <c r="B4412" s="7" t="s">
        <v>1073</v>
      </c>
      <c r="C4412" t="s">
        <v>624</v>
      </c>
      <c r="D4412" t="s">
        <v>244</v>
      </c>
      <c r="E4412" t="s">
        <v>56</v>
      </c>
      <c r="F4412" t="s">
        <v>20</v>
      </c>
      <c r="G4412">
        <v>6</v>
      </c>
      <c r="H4412">
        <v>0.2</v>
      </c>
      <c r="I4412" s="2">
        <v>397492.8</v>
      </c>
      <c r="J4412" t="str">
        <f>_xlfn.XLOOKUP(tblOrders[[#This Row],[CustomerID]], tblCustomers[CustomerID], tblCustomers[CustomerName])</f>
        <v>Customer 119</v>
      </c>
      <c r="K4412" t="str">
        <f>_xlfn.XLOOKUP(tblOrders[[#This Row],[CustomerID]], tblCustomers[CustomerID], tblCustomers[Segment])</f>
        <v>SME</v>
      </c>
      <c r="L4412" t="str">
        <f>_xlfn.XLOOKUP(tblOrders[[#This Row],[ProductID]], tblProducts[ProductID], tblProducts[Category])</f>
        <v>Electronics</v>
      </c>
      <c r="M4412">
        <f>_xlfn.XLOOKUP(tblOrders[[#This Row],[ProductID]], tblProducts[ProductID], tblProducts[CostPrice])</f>
        <v>12227</v>
      </c>
      <c r="N4412">
        <f>tblOrders[[#This Row],[Sales]]-(tblOrders[[#This Row],[CostPrice]]*tblOrders[[#This Row],[Quantity]])</f>
        <v>324130.8</v>
      </c>
      <c r="O4412" t="str">
        <f>TEXT(tblOrders[[#This Row],[Date]],"mmm-yyyy")</f>
        <v>Mar-2025</v>
      </c>
      <c r="P4412" t="str">
        <f>_xlfn.XLOOKUP(tblOrders[[#This Row],[OrderID]], tblReturns[OrderID], tblReturns[Returned])</f>
        <v>No</v>
      </c>
      <c r="Q4412" t="str">
        <f>_xlfn.XLOOKUP(tblOrders[[#This Row],[OrderID]], tblShipping[OrderID], tblShipping[ShipMode])</f>
        <v>Standard</v>
      </c>
      <c r="R4412" t="str">
        <f>IFERROR(_xlfn.XLOOKUP(A4411, tblCustomers[CustomerID], tblCustomers[CustomerName]), "Not Found")</f>
        <v>Not Found</v>
      </c>
      <c r="S4412" t="str">
        <f>IF(tblOrders[[#This Row],[Sales]]&gt;1000000,"High Value","Standard")</f>
        <v>Standard</v>
      </c>
      <c r="T4412" t="str">
        <f>_xlfn.XLOOKUP(tblOrders[[#This Row],[ProductID]], tblProducts[ProductID], tblProducts[ProductName])</f>
        <v>Product 96</v>
      </c>
      <c r="U4412">
        <f>_xlfn.XLOOKUP(tblOrders[[#This Row],[SalesRepID]], tblSalesreps[RepID], tblSalesreps[Target])</f>
        <v>14265630</v>
      </c>
    </row>
    <row r="4413" spans="1:21">
      <c r="A4413" t="s">
        <v>5210</v>
      </c>
      <c r="B4413" s="7" t="s">
        <v>531</v>
      </c>
      <c r="C4413" t="s">
        <v>154</v>
      </c>
      <c r="D4413" t="s">
        <v>585</v>
      </c>
      <c r="E4413" t="s">
        <v>79</v>
      </c>
      <c r="F4413" t="s">
        <v>20</v>
      </c>
      <c r="G4413">
        <v>7</v>
      </c>
      <c r="H4413">
        <v>0.15</v>
      </c>
      <c r="I4413" s="2">
        <v>736050.7</v>
      </c>
      <c r="J4413" t="str">
        <f>_xlfn.XLOOKUP(tblOrders[[#This Row],[CustomerID]], tblCustomers[CustomerID], tblCustomers[CustomerName])</f>
        <v>Customer 122</v>
      </c>
      <c r="K4413" t="str">
        <f>_xlfn.XLOOKUP(tblOrders[[#This Row],[CustomerID]], tblCustomers[CustomerID], tblCustomers[Segment])</f>
        <v>Consumer</v>
      </c>
      <c r="L4413" t="str">
        <f>_xlfn.XLOOKUP(tblOrders[[#This Row],[ProductID]], tblProducts[ProductID], tblProducts[Category])</f>
        <v>Office</v>
      </c>
      <c r="M4413">
        <f>_xlfn.XLOOKUP(tblOrders[[#This Row],[ProductID]], tblProducts[ProductID], tblProducts[CostPrice])</f>
        <v>49623</v>
      </c>
      <c r="N4413">
        <f>tblOrders[[#This Row],[Sales]]-(tblOrders[[#This Row],[CostPrice]]*tblOrders[[#This Row],[Quantity]])</f>
        <v>388689.69999999995</v>
      </c>
      <c r="O4413" t="str">
        <f>TEXT(tblOrders[[#This Row],[Date]],"mmm-yyyy")</f>
        <v>Jun-2025</v>
      </c>
      <c r="P4413" t="str">
        <f>_xlfn.XLOOKUP(tblOrders[[#This Row],[OrderID]], tblReturns[OrderID], tblReturns[Returned])</f>
        <v>No</v>
      </c>
      <c r="Q4413" t="str">
        <f>_xlfn.XLOOKUP(tblOrders[[#This Row],[OrderID]], tblShipping[OrderID], tblShipping[ShipMode])</f>
        <v>Standard</v>
      </c>
      <c r="R4413" t="str">
        <f>IFERROR(_xlfn.XLOOKUP(A4412, tblCustomers[CustomerID], tblCustomers[CustomerName]), "Not Found")</f>
        <v>Not Found</v>
      </c>
      <c r="S4413" t="str">
        <f>IF(tblOrders[[#This Row],[Sales]]&gt;1000000,"High Value","Standard")</f>
        <v>Standard</v>
      </c>
      <c r="T4413" t="str">
        <f>_xlfn.XLOOKUP(tblOrders[[#This Row],[ProductID]], tblProducts[ProductID], tblProducts[ProductName])</f>
        <v>Product 54</v>
      </c>
      <c r="U4413">
        <f>_xlfn.XLOOKUP(tblOrders[[#This Row],[SalesRepID]], tblSalesreps[RepID], tblSalesreps[Target])</f>
        <v>8592536</v>
      </c>
    </row>
    <row r="4414" spans="1:21">
      <c r="A4414" t="s">
        <v>5211</v>
      </c>
      <c r="B4414" s="7" t="s">
        <v>1198</v>
      </c>
      <c r="C4414" t="s">
        <v>376</v>
      </c>
      <c r="D4414" t="s">
        <v>130</v>
      </c>
      <c r="E4414" t="s">
        <v>19</v>
      </c>
      <c r="F4414" t="s">
        <v>51</v>
      </c>
      <c r="G4414">
        <v>5</v>
      </c>
      <c r="H4414">
        <v>0</v>
      </c>
      <c r="I4414" s="2">
        <v>528970</v>
      </c>
      <c r="J4414" t="str">
        <f>_xlfn.XLOOKUP(tblOrders[[#This Row],[CustomerID]], tblCustomers[CustomerID], tblCustomers[CustomerName])</f>
        <v>Customer 118</v>
      </c>
      <c r="K4414" t="str">
        <f>_xlfn.XLOOKUP(tblOrders[[#This Row],[CustomerID]], tblCustomers[CustomerID], tblCustomers[Segment])</f>
        <v>Corporate</v>
      </c>
      <c r="L4414" t="str">
        <f>_xlfn.XLOOKUP(tblOrders[[#This Row],[ProductID]], tblProducts[ProductID], tblProducts[Category])</f>
        <v>Home</v>
      </c>
      <c r="M4414">
        <f>_xlfn.XLOOKUP(tblOrders[[#This Row],[ProductID]], tblProducts[ProductID], tblProducts[CostPrice])</f>
        <v>4229</v>
      </c>
      <c r="N4414">
        <f>tblOrders[[#This Row],[Sales]]-(tblOrders[[#This Row],[CostPrice]]*tblOrders[[#This Row],[Quantity]])</f>
        <v>507825</v>
      </c>
      <c r="O4414" t="str">
        <f>TEXT(tblOrders[[#This Row],[Date]],"mmm-yyyy")</f>
        <v>Mar-2025</v>
      </c>
      <c r="P4414" t="str">
        <f>_xlfn.XLOOKUP(tblOrders[[#This Row],[OrderID]], tblReturns[OrderID], tblReturns[Returned])</f>
        <v>No</v>
      </c>
      <c r="Q4414" t="str">
        <f>_xlfn.XLOOKUP(tblOrders[[#This Row],[OrderID]], tblShipping[OrderID], tblShipping[ShipMode])</f>
        <v>Express</v>
      </c>
      <c r="R4414" t="str">
        <f>IFERROR(_xlfn.XLOOKUP(A4413, tblCustomers[CustomerID], tblCustomers[CustomerName]), "Not Found")</f>
        <v>Not Found</v>
      </c>
      <c r="S4414" t="str">
        <f>IF(tblOrders[[#This Row],[Sales]]&gt;1000000,"High Value","Standard")</f>
        <v>Standard</v>
      </c>
      <c r="T4414" t="str">
        <f>_xlfn.XLOOKUP(tblOrders[[#This Row],[ProductID]], tblProducts[ProductID], tblProducts[ProductName])</f>
        <v>Product 92</v>
      </c>
      <c r="U4414">
        <f>_xlfn.XLOOKUP(tblOrders[[#This Row],[SalesRepID]], tblSalesreps[RepID], tblSalesreps[Target])</f>
        <v>11347243</v>
      </c>
    </row>
    <row r="4415" spans="1:21">
      <c r="A4415" t="s">
        <v>5212</v>
      </c>
      <c r="B4415" s="7" t="s">
        <v>536</v>
      </c>
      <c r="C4415" t="s">
        <v>108</v>
      </c>
      <c r="D4415" t="s">
        <v>111</v>
      </c>
      <c r="E4415" t="s">
        <v>69</v>
      </c>
      <c r="F4415" t="s">
        <v>26</v>
      </c>
      <c r="G4415">
        <v>5</v>
      </c>
      <c r="H4415">
        <v>0.2</v>
      </c>
      <c r="I4415" s="2">
        <v>542104</v>
      </c>
      <c r="J4415" t="str">
        <f>_xlfn.XLOOKUP(tblOrders[[#This Row],[CustomerID]], tblCustomers[CustomerID], tblCustomers[CustomerName])</f>
        <v>Customer 96</v>
      </c>
      <c r="K4415" t="str">
        <f>_xlfn.XLOOKUP(tblOrders[[#This Row],[CustomerID]], tblCustomers[CustomerID], tblCustomers[Segment])</f>
        <v>Consumer</v>
      </c>
      <c r="L4415" t="str">
        <f>_xlfn.XLOOKUP(tblOrders[[#This Row],[ProductID]], tblProducts[ProductID], tblProducts[Category])</f>
        <v>Furniture</v>
      </c>
      <c r="M4415">
        <f>_xlfn.XLOOKUP(tblOrders[[#This Row],[ProductID]], tblProducts[ProductID], tblProducts[CostPrice])</f>
        <v>34907</v>
      </c>
      <c r="N4415">
        <f>tblOrders[[#This Row],[Sales]]-(tblOrders[[#This Row],[CostPrice]]*tblOrders[[#This Row],[Quantity]])</f>
        <v>367569</v>
      </c>
      <c r="O4415" t="str">
        <f>TEXT(tblOrders[[#This Row],[Date]],"mmm-yyyy")</f>
        <v>Apr-2025</v>
      </c>
      <c r="P4415" t="str">
        <f>_xlfn.XLOOKUP(tblOrders[[#This Row],[OrderID]], tblReturns[OrderID], tblReturns[Returned])</f>
        <v>No</v>
      </c>
      <c r="Q4415" t="str">
        <f>_xlfn.XLOOKUP(tblOrders[[#This Row],[OrderID]], tblShipping[OrderID], tblShipping[ShipMode])</f>
        <v>Pickup</v>
      </c>
      <c r="R4415" t="str">
        <f>IFERROR(_xlfn.XLOOKUP(A4414, tblCustomers[CustomerID], tblCustomers[CustomerName]), "Not Found")</f>
        <v>Not Found</v>
      </c>
      <c r="S4415" t="str">
        <f>IF(tblOrders[[#This Row],[Sales]]&gt;1000000,"High Value","Standard")</f>
        <v>Standard</v>
      </c>
      <c r="T4415" t="str">
        <f>_xlfn.XLOOKUP(tblOrders[[#This Row],[ProductID]], tblProducts[ProductID], tblProducts[ProductName])</f>
        <v>Product 68</v>
      </c>
      <c r="U4415">
        <f>_xlfn.XLOOKUP(tblOrders[[#This Row],[SalesRepID]], tblSalesreps[RepID], tblSalesreps[Target])</f>
        <v>19473459</v>
      </c>
    </row>
    <row r="4416" spans="1:21">
      <c r="A4416" t="s">
        <v>5213</v>
      </c>
      <c r="B4416" s="7" t="s">
        <v>1761</v>
      </c>
      <c r="C4416" t="s">
        <v>781</v>
      </c>
      <c r="D4416" t="s">
        <v>474</v>
      </c>
      <c r="E4416" t="s">
        <v>197</v>
      </c>
      <c r="F4416" t="s">
        <v>20</v>
      </c>
      <c r="G4416">
        <v>4</v>
      </c>
      <c r="H4416">
        <v>0.05</v>
      </c>
      <c r="I4416" s="2">
        <v>28887.599999999999</v>
      </c>
      <c r="J4416" t="str">
        <f>_xlfn.XLOOKUP(tblOrders[[#This Row],[CustomerID]], tblCustomers[CustomerID], tblCustomers[CustomerName])</f>
        <v>Customer 252</v>
      </c>
      <c r="K4416" t="str">
        <f>_xlfn.XLOOKUP(tblOrders[[#This Row],[CustomerID]], tblCustomers[CustomerID], tblCustomers[Segment])</f>
        <v>Corporate</v>
      </c>
      <c r="L4416" t="str">
        <f>_xlfn.XLOOKUP(tblOrders[[#This Row],[ProductID]], tblProducts[ProductID], tblProducts[Category])</f>
        <v>Office</v>
      </c>
      <c r="M4416">
        <f>_xlfn.XLOOKUP(tblOrders[[#This Row],[ProductID]], tblProducts[ProductID], tblProducts[CostPrice])</f>
        <v>5129</v>
      </c>
      <c r="N4416">
        <f>tblOrders[[#This Row],[Sales]]-(tblOrders[[#This Row],[CostPrice]]*tblOrders[[#This Row],[Quantity]])</f>
        <v>8371.5999999999985</v>
      </c>
      <c r="O4416" t="str">
        <f>TEXT(tblOrders[[#This Row],[Date]],"mmm-yyyy")</f>
        <v>May-2025</v>
      </c>
      <c r="P4416" t="str">
        <f>_xlfn.XLOOKUP(tblOrders[[#This Row],[OrderID]], tblReturns[OrderID], tblReturns[Returned])</f>
        <v>No</v>
      </c>
      <c r="Q4416" t="str">
        <f>_xlfn.XLOOKUP(tblOrders[[#This Row],[OrderID]], tblShipping[OrderID], tblShipping[ShipMode])</f>
        <v>Express</v>
      </c>
      <c r="R4416" t="str">
        <f>IFERROR(_xlfn.XLOOKUP(A4415, tblCustomers[CustomerID], tblCustomers[CustomerName]), "Not Found")</f>
        <v>Not Found</v>
      </c>
      <c r="S4416" t="str">
        <f>IF(tblOrders[[#This Row],[Sales]]&gt;1000000,"High Value","Standard")</f>
        <v>Standard</v>
      </c>
      <c r="T4416" t="str">
        <f>_xlfn.XLOOKUP(tblOrders[[#This Row],[ProductID]], tblProducts[ProductID], tblProducts[ProductName])</f>
        <v>Product 69</v>
      </c>
      <c r="U4416">
        <f>_xlfn.XLOOKUP(tblOrders[[#This Row],[SalesRepID]], tblSalesreps[RepID], tblSalesreps[Target])</f>
        <v>19562258</v>
      </c>
    </row>
    <row r="4417" spans="1:21">
      <c r="A4417" t="s">
        <v>5214</v>
      </c>
      <c r="B4417" s="7" t="s">
        <v>459</v>
      </c>
      <c r="C4417" t="s">
        <v>1036</v>
      </c>
      <c r="D4417" t="s">
        <v>96</v>
      </c>
      <c r="E4417" t="s">
        <v>19</v>
      </c>
      <c r="F4417" t="s">
        <v>88</v>
      </c>
      <c r="G4417">
        <v>9</v>
      </c>
      <c r="H4417">
        <v>0</v>
      </c>
      <c r="I4417" s="2">
        <v>193392</v>
      </c>
      <c r="J4417" t="str">
        <f>_xlfn.XLOOKUP(tblOrders[[#This Row],[CustomerID]], tblCustomers[CustomerID], tblCustomers[CustomerName])</f>
        <v>Customer 7</v>
      </c>
      <c r="K4417" t="str">
        <f>_xlfn.XLOOKUP(tblOrders[[#This Row],[CustomerID]], tblCustomers[CustomerID], tblCustomers[Segment])</f>
        <v>SME</v>
      </c>
      <c r="L4417" t="str">
        <f>_xlfn.XLOOKUP(tblOrders[[#This Row],[ProductID]], tblProducts[ProductID], tblProducts[Category])</f>
        <v>Office</v>
      </c>
      <c r="M4417">
        <f>_xlfn.XLOOKUP(tblOrders[[#This Row],[ProductID]], tblProducts[ProductID], tblProducts[CostPrice])</f>
        <v>20831</v>
      </c>
      <c r="N4417">
        <f>tblOrders[[#This Row],[Sales]]-(tblOrders[[#This Row],[CostPrice]]*tblOrders[[#This Row],[Quantity]])</f>
        <v>5913</v>
      </c>
      <c r="O4417" t="str">
        <f>TEXT(tblOrders[[#This Row],[Date]],"mmm-yyyy")</f>
        <v>Jul-2025</v>
      </c>
      <c r="P4417" t="str">
        <f>_xlfn.XLOOKUP(tblOrders[[#This Row],[OrderID]], tblReturns[OrderID], tblReturns[Returned])</f>
        <v>Yes</v>
      </c>
      <c r="Q4417" t="str">
        <f>_xlfn.XLOOKUP(tblOrders[[#This Row],[OrderID]], tblShipping[OrderID], tblShipping[ShipMode])</f>
        <v>Express</v>
      </c>
      <c r="R4417" t="str">
        <f>IFERROR(_xlfn.XLOOKUP(A4416, tblCustomers[CustomerID], tblCustomers[CustomerName]), "Not Found")</f>
        <v>Not Found</v>
      </c>
      <c r="S4417" t="str">
        <f>IF(tblOrders[[#This Row],[Sales]]&gt;1000000,"High Value","Standard")</f>
        <v>Standard</v>
      </c>
      <c r="T4417" t="str">
        <f>_xlfn.XLOOKUP(tblOrders[[#This Row],[ProductID]], tblProducts[ProductID], tblProducts[ProductName])</f>
        <v>Product 24</v>
      </c>
      <c r="U4417">
        <f>_xlfn.XLOOKUP(tblOrders[[#This Row],[SalesRepID]], tblSalesreps[RepID], tblSalesreps[Target])</f>
        <v>11347243</v>
      </c>
    </row>
    <row r="4418" spans="1:21">
      <c r="A4418" t="s">
        <v>5215</v>
      </c>
      <c r="B4418" s="7" t="s">
        <v>296</v>
      </c>
      <c r="C4418" t="s">
        <v>1315</v>
      </c>
      <c r="D4418" t="s">
        <v>223</v>
      </c>
      <c r="E4418" t="s">
        <v>25</v>
      </c>
      <c r="F4418" t="s">
        <v>14</v>
      </c>
      <c r="G4418">
        <v>7</v>
      </c>
      <c r="H4418">
        <v>0.05</v>
      </c>
      <c r="I4418" s="2">
        <v>615258</v>
      </c>
      <c r="J4418" t="str">
        <f>_xlfn.XLOOKUP(tblOrders[[#This Row],[CustomerID]], tblCustomers[CustomerID], tblCustomers[CustomerName])</f>
        <v>Customer 270</v>
      </c>
      <c r="K4418" t="str">
        <f>_xlfn.XLOOKUP(tblOrders[[#This Row],[CustomerID]], tblCustomers[CustomerID], tblCustomers[Segment])</f>
        <v>Corporate</v>
      </c>
      <c r="L4418" t="str">
        <f>_xlfn.XLOOKUP(tblOrders[[#This Row],[ProductID]], tblProducts[ProductID], tblProducts[Category])</f>
        <v>Office</v>
      </c>
      <c r="M4418">
        <f>_xlfn.XLOOKUP(tblOrders[[#This Row],[ProductID]], tblProducts[ProductID], tblProducts[CostPrice])</f>
        <v>66106</v>
      </c>
      <c r="N4418">
        <f>tblOrders[[#This Row],[Sales]]-(tblOrders[[#This Row],[CostPrice]]*tblOrders[[#This Row],[Quantity]])</f>
        <v>152516</v>
      </c>
      <c r="O4418" t="str">
        <f>TEXT(tblOrders[[#This Row],[Date]],"mmm-yyyy")</f>
        <v>Nov-2025</v>
      </c>
      <c r="P4418" t="str">
        <f>_xlfn.XLOOKUP(tblOrders[[#This Row],[OrderID]], tblReturns[OrderID], tblReturns[Returned])</f>
        <v>No</v>
      </c>
      <c r="Q4418" t="str">
        <f>_xlfn.XLOOKUP(tblOrders[[#This Row],[OrderID]], tblShipping[OrderID], tblShipping[ShipMode])</f>
        <v>Standard</v>
      </c>
      <c r="R4418" t="str">
        <f>IFERROR(_xlfn.XLOOKUP(A4417, tblCustomers[CustomerID], tblCustomers[CustomerName]), "Not Found")</f>
        <v>Not Found</v>
      </c>
      <c r="S4418" t="str">
        <f>IF(tblOrders[[#This Row],[Sales]]&gt;1000000,"High Value","Standard")</f>
        <v>Standard</v>
      </c>
      <c r="T4418" t="str">
        <f>_xlfn.XLOOKUP(tblOrders[[#This Row],[ProductID]], tblProducts[ProductID], tblProducts[ProductName])</f>
        <v>Product 58</v>
      </c>
      <c r="U4418">
        <f>_xlfn.XLOOKUP(tblOrders[[#This Row],[SalesRepID]], tblSalesreps[RepID], tblSalesreps[Target])</f>
        <v>7094914</v>
      </c>
    </row>
    <row r="4419" spans="1:21">
      <c r="A4419" t="s">
        <v>5216</v>
      </c>
      <c r="B4419" s="7" t="s">
        <v>263</v>
      </c>
      <c r="C4419" t="s">
        <v>278</v>
      </c>
      <c r="D4419" t="s">
        <v>321</v>
      </c>
      <c r="E4419" t="s">
        <v>56</v>
      </c>
      <c r="F4419" t="s">
        <v>14</v>
      </c>
      <c r="G4419">
        <v>8</v>
      </c>
      <c r="H4419">
        <v>0.1</v>
      </c>
      <c r="I4419" s="2">
        <v>48974.400000000001</v>
      </c>
      <c r="J4419" t="str">
        <f>_xlfn.XLOOKUP(tblOrders[[#This Row],[CustomerID]], tblCustomers[CustomerID], tblCustomers[CustomerName])</f>
        <v>Customer 131</v>
      </c>
      <c r="K4419" t="str">
        <f>_xlfn.XLOOKUP(tblOrders[[#This Row],[CustomerID]], tblCustomers[CustomerID], tblCustomers[Segment])</f>
        <v>SME</v>
      </c>
      <c r="L4419" t="str">
        <f>_xlfn.XLOOKUP(tblOrders[[#This Row],[ProductID]], tblProducts[ProductID], tblProducts[Category])</f>
        <v>Home</v>
      </c>
      <c r="M4419">
        <f>_xlfn.XLOOKUP(tblOrders[[#This Row],[ProductID]], tblProducts[ProductID], tblProducts[CostPrice])</f>
        <v>70588</v>
      </c>
      <c r="N4419">
        <f>tblOrders[[#This Row],[Sales]]-(tblOrders[[#This Row],[CostPrice]]*tblOrders[[#This Row],[Quantity]])</f>
        <v>-515729.6</v>
      </c>
      <c r="O4419" t="str">
        <f>TEXT(tblOrders[[#This Row],[Date]],"mmm-yyyy")</f>
        <v>Nov-2025</v>
      </c>
      <c r="P4419" t="str">
        <f>_xlfn.XLOOKUP(tblOrders[[#This Row],[OrderID]], tblReturns[OrderID], tblReturns[Returned])</f>
        <v>No</v>
      </c>
      <c r="Q4419" t="str">
        <f>_xlfn.XLOOKUP(tblOrders[[#This Row],[OrderID]], tblShipping[OrderID], tblShipping[ShipMode])</f>
        <v>Pickup</v>
      </c>
      <c r="R4419" t="str">
        <f>IFERROR(_xlfn.XLOOKUP(A4418, tblCustomers[CustomerID], tblCustomers[CustomerName]), "Not Found")</f>
        <v>Not Found</v>
      </c>
      <c r="S4419" t="str">
        <f>IF(tblOrders[[#This Row],[Sales]]&gt;1000000,"High Value","Standard")</f>
        <v>Standard</v>
      </c>
      <c r="T4419" t="str">
        <f>_xlfn.XLOOKUP(tblOrders[[#This Row],[ProductID]], tblProducts[ProductID], tblProducts[ProductName])</f>
        <v>Product 95</v>
      </c>
      <c r="U4419">
        <f>_xlfn.XLOOKUP(tblOrders[[#This Row],[SalesRepID]], tblSalesreps[RepID], tblSalesreps[Target])</f>
        <v>14265630</v>
      </c>
    </row>
    <row r="4420" spans="1:21">
      <c r="A4420" t="s">
        <v>5217</v>
      </c>
      <c r="B4420" s="7" t="s">
        <v>1502</v>
      </c>
      <c r="C4420" t="s">
        <v>1586</v>
      </c>
      <c r="D4420" t="s">
        <v>248</v>
      </c>
      <c r="E4420" t="s">
        <v>119</v>
      </c>
      <c r="F4420" t="s">
        <v>14</v>
      </c>
      <c r="G4420">
        <v>8</v>
      </c>
      <c r="H4420">
        <v>0</v>
      </c>
      <c r="I4420" s="2">
        <v>1143752</v>
      </c>
      <c r="J4420" t="str">
        <f>_xlfn.XLOOKUP(tblOrders[[#This Row],[CustomerID]], tblCustomers[CustomerID], tblCustomers[CustomerName])</f>
        <v>Customer 267</v>
      </c>
      <c r="K4420" t="str">
        <f>_xlfn.XLOOKUP(tblOrders[[#This Row],[CustomerID]], tblCustomers[CustomerID], tblCustomers[Segment])</f>
        <v>Corporate</v>
      </c>
      <c r="L4420" t="str">
        <f>_xlfn.XLOOKUP(tblOrders[[#This Row],[ProductID]], tblProducts[ProductID], tblProducts[Category])</f>
        <v>Furniture</v>
      </c>
      <c r="M4420">
        <f>_xlfn.XLOOKUP(tblOrders[[#This Row],[ProductID]], tblProducts[ProductID], tblProducts[CostPrice])</f>
        <v>31758</v>
      </c>
      <c r="N4420">
        <f>tblOrders[[#This Row],[Sales]]-(tblOrders[[#This Row],[CostPrice]]*tblOrders[[#This Row],[Quantity]])</f>
        <v>889688</v>
      </c>
      <c r="O4420" t="str">
        <f>TEXT(tblOrders[[#This Row],[Date]],"mmm-yyyy")</f>
        <v>Jan-2025</v>
      </c>
      <c r="P4420" t="str">
        <f>_xlfn.XLOOKUP(tblOrders[[#This Row],[OrderID]], tblReturns[OrderID], tblReturns[Returned])</f>
        <v>No</v>
      </c>
      <c r="Q4420" t="str">
        <f>_xlfn.XLOOKUP(tblOrders[[#This Row],[OrderID]], tblShipping[OrderID], tblShipping[ShipMode])</f>
        <v>Standard</v>
      </c>
      <c r="R4420" t="str">
        <f>IFERROR(_xlfn.XLOOKUP(A4419, tblCustomers[CustomerID], tblCustomers[CustomerName]), "Not Found")</f>
        <v>Not Found</v>
      </c>
      <c r="S4420" t="str">
        <f>IF(tblOrders[[#This Row],[Sales]]&gt;1000000,"High Value","Standard")</f>
        <v>High Value</v>
      </c>
      <c r="T4420" t="str">
        <f>_xlfn.XLOOKUP(tblOrders[[#This Row],[ProductID]], tblProducts[ProductID], tblProducts[ProductName])</f>
        <v>Product 35</v>
      </c>
      <c r="U4420">
        <f>_xlfn.XLOOKUP(tblOrders[[#This Row],[SalesRepID]], tblSalesreps[RepID], tblSalesreps[Target])</f>
        <v>5886694</v>
      </c>
    </row>
    <row r="4421" spans="1:21">
      <c r="A4421" t="s">
        <v>5218</v>
      </c>
      <c r="B4421" s="7" t="s">
        <v>1204</v>
      </c>
      <c r="C4421" t="s">
        <v>490</v>
      </c>
      <c r="D4421" t="s">
        <v>115</v>
      </c>
      <c r="E4421" t="s">
        <v>210</v>
      </c>
      <c r="F4421" t="s">
        <v>51</v>
      </c>
      <c r="G4421">
        <v>10</v>
      </c>
      <c r="H4421">
        <v>0.05</v>
      </c>
      <c r="I4421" s="2">
        <v>1253829</v>
      </c>
      <c r="J4421" t="str">
        <f>_xlfn.XLOOKUP(tblOrders[[#This Row],[CustomerID]], tblCustomers[CustomerID], tblCustomers[CustomerName])</f>
        <v>Customer 231</v>
      </c>
      <c r="K4421" t="str">
        <f>_xlfn.XLOOKUP(tblOrders[[#This Row],[CustomerID]], tblCustomers[CustomerID], tblCustomers[Segment])</f>
        <v>SME</v>
      </c>
      <c r="L4421" t="str">
        <f>_xlfn.XLOOKUP(tblOrders[[#This Row],[ProductID]], tblProducts[ProductID], tblProducts[Category])</f>
        <v>Electronics</v>
      </c>
      <c r="M4421">
        <f>_xlfn.XLOOKUP(tblOrders[[#This Row],[ProductID]], tblProducts[ProductID], tblProducts[CostPrice])</f>
        <v>66631</v>
      </c>
      <c r="N4421">
        <f>tblOrders[[#This Row],[Sales]]-(tblOrders[[#This Row],[CostPrice]]*tblOrders[[#This Row],[Quantity]])</f>
        <v>587519</v>
      </c>
      <c r="O4421" t="str">
        <f>TEXT(tblOrders[[#This Row],[Date]],"mmm-yyyy")</f>
        <v>Sep-2025</v>
      </c>
      <c r="P4421" t="str">
        <f>_xlfn.XLOOKUP(tblOrders[[#This Row],[OrderID]], tblReturns[OrderID], tblReturns[Returned])</f>
        <v>No</v>
      </c>
      <c r="Q4421" t="str">
        <f>_xlfn.XLOOKUP(tblOrders[[#This Row],[OrderID]], tblShipping[OrderID], tblShipping[ShipMode])</f>
        <v>Express</v>
      </c>
      <c r="R4421" t="str">
        <f>IFERROR(_xlfn.XLOOKUP(A4420, tblCustomers[CustomerID], tblCustomers[CustomerName]), "Not Found")</f>
        <v>Not Found</v>
      </c>
      <c r="S4421" t="str">
        <f>IF(tblOrders[[#This Row],[Sales]]&gt;1000000,"High Value","Standard")</f>
        <v>High Value</v>
      </c>
      <c r="T4421" t="str">
        <f>_xlfn.XLOOKUP(tblOrders[[#This Row],[ProductID]], tblProducts[ProductID], tblProducts[ProductName])</f>
        <v>Product 70</v>
      </c>
      <c r="U4421">
        <f>_xlfn.XLOOKUP(tblOrders[[#This Row],[SalesRepID]], tblSalesreps[RepID], tblSalesreps[Target])</f>
        <v>19336654</v>
      </c>
    </row>
    <row r="4422" spans="1:21">
      <c r="A4422" t="s">
        <v>5219</v>
      </c>
      <c r="B4422" s="7" t="s">
        <v>1019</v>
      </c>
      <c r="C4422" t="s">
        <v>361</v>
      </c>
      <c r="D4422" t="s">
        <v>49</v>
      </c>
      <c r="E4422" t="s">
        <v>35</v>
      </c>
      <c r="F4422" t="s">
        <v>14</v>
      </c>
      <c r="G4422">
        <v>5</v>
      </c>
      <c r="H4422">
        <v>0.05</v>
      </c>
      <c r="I4422" s="2">
        <v>231534</v>
      </c>
      <c r="J4422" t="str">
        <f>_xlfn.XLOOKUP(tblOrders[[#This Row],[CustomerID]], tblCustomers[CustomerID], tblCustomers[CustomerName])</f>
        <v>Customer 34</v>
      </c>
      <c r="K4422" t="str">
        <f>_xlfn.XLOOKUP(tblOrders[[#This Row],[CustomerID]], tblCustomers[CustomerID], tblCustomers[Segment])</f>
        <v>Corporate</v>
      </c>
      <c r="L4422" t="str">
        <f>_xlfn.XLOOKUP(tblOrders[[#This Row],[ProductID]], tblProducts[ProductID], tblProducts[Category])</f>
        <v>Home</v>
      </c>
      <c r="M4422">
        <f>_xlfn.XLOOKUP(tblOrders[[#This Row],[ProductID]], tblProducts[ProductID], tblProducts[CostPrice])</f>
        <v>71372</v>
      </c>
      <c r="N4422">
        <f>tblOrders[[#This Row],[Sales]]-(tblOrders[[#This Row],[CostPrice]]*tblOrders[[#This Row],[Quantity]])</f>
        <v>-125326</v>
      </c>
      <c r="O4422" t="str">
        <f>TEXT(tblOrders[[#This Row],[Date]],"mmm-yyyy")</f>
        <v>Apr-2025</v>
      </c>
      <c r="P4422" t="str">
        <f>_xlfn.XLOOKUP(tblOrders[[#This Row],[OrderID]], tblReturns[OrderID], tblReturns[Returned])</f>
        <v>No</v>
      </c>
      <c r="Q4422" t="str">
        <f>_xlfn.XLOOKUP(tblOrders[[#This Row],[OrderID]], tblShipping[OrderID], tblShipping[ShipMode])</f>
        <v>Standard</v>
      </c>
      <c r="R4422" t="str">
        <f>IFERROR(_xlfn.XLOOKUP(A4421, tblCustomers[CustomerID], tblCustomers[CustomerName]), "Not Found")</f>
        <v>Not Found</v>
      </c>
      <c r="S4422" t="str">
        <f>IF(tblOrders[[#This Row],[Sales]]&gt;1000000,"High Value","Standard")</f>
        <v>Standard</v>
      </c>
      <c r="T4422" t="str">
        <f>_xlfn.XLOOKUP(tblOrders[[#This Row],[ProductID]], tblProducts[ProductID], tblProducts[ProductName])</f>
        <v>Product 51</v>
      </c>
      <c r="U4422">
        <f>_xlfn.XLOOKUP(tblOrders[[#This Row],[SalesRepID]], tblSalesreps[RepID], tblSalesreps[Target])</f>
        <v>19619177</v>
      </c>
    </row>
    <row r="4423" spans="1:21">
      <c r="A4423" t="s">
        <v>5220</v>
      </c>
      <c r="B4423" s="7" t="s">
        <v>1249</v>
      </c>
      <c r="C4423" t="s">
        <v>841</v>
      </c>
      <c r="D4423" t="s">
        <v>133</v>
      </c>
      <c r="E4423" t="s">
        <v>74</v>
      </c>
      <c r="F4423" t="s">
        <v>26</v>
      </c>
      <c r="G4423">
        <v>1</v>
      </c>
      <c r="H4423">
        <v>0</v>
      </c>
      <c r="I4423" s="2">
        <v>26265</v>
      </c>
      <c r="J4423" t="str">
        <f>_xlfn.XLOOKUP(tblOrders[[#This Row],[CustomerID]], tblCustomers[CustomerID], tblCustomers[CustomerName])</f>
        <v>Customer 247</v>
      </c>
      <c r="K4423" t="str">
        <f>_xlfn.XLOOKUP(tblOrders[[#This Row],[CustomerID]], tblCustomers[CustomerID], tblCustomers[Segment])</f>
        <v>SME</v>
      </c>
      <c r="L4423" t="str">
        <f>_xlfn.XLOOKUP(tblOrders[[#This Row],[ProductID]], tblProducts[ProductID], tblProducts[Category])</f>
        <v>Furniture</v>
      </c>
      <c r="M4423">
        <f>_xlfn.XLOOKUP(tblOrders[[#This Row],[ProductID]], tblProducts[ProductID], tblProducts[CostPrice])</f>
        <v>53604</v>
      </c>
      <c r="N4423">
        <f>tblOrders[[#This Row],[Sales]]-(tblOrders[[#This Row],[CostPrice]]*tblOrders[[#This Row],[Quantity]])</f>
        <v>-27339</v>
      </c>
      <c r="O4423" t="str">
        <f>TEXT(tblOrders[[#This Row],[Date]],"mmm-yyyy")</f>
        <v>Jun-2025</v>
      </c>
      <c r="P4423" t="str">
        <f>_xlfn.XLOOKUP(tblOrders[[#This Row],[OrderID]], tblReturns[OrderID], tblReturns[Returned])</f>
        <v>No</v>
      </c>
      <c r="Q4423" t="str">
        <f>_xlfn.XLOOKUP(tblOrders[[#This Row],[OrderID]], tblShipping[OrderID], tblShipping[ShipMode])</f>
        <v>Standard</v>
      </c>
      <c r="R4423" t="str">
        <f>IFERROR(_xlfn.XLOOKUP(A4422, tblCustomers[CustomerID], tblCustomers[CustomerName]), "Not Found")</f>
        <v>Not Found</v>
      </c>
      <c r="S4423" t="str">
        <f>IF(tblOrders[[#This Row],[Sales]]&gt;1000000,"High Value","Standard")</f>
        <v>Standard</v>
      </c>
      <c r="T4423" t="str">
        <f>_xlfn.XLOOKUP(tblOrders[[#This Row],[ProductID]], tblProducts[ProductID], tblProducts[ProductName])</f>
        <v>Product 6</v>
      </c>
      <c r="U4423">
        <f>_xlfn.XLOOKUP(tblOrders[[#This Row],[SalesRepID]], tblSalesreps[RepID], tblSalesreps[Target])</f>
        <v>7254801</v>
      </c>
    </row>
    <row r="4424" spans="1:21">
      <c r="A4424" t="s">
        <v>5221</v>
      </c>
      <c r="B4424" s="7" t="s">
        <v>749</v>
      </c>
      <c r="C4424" t="s">
        <v>882</v>
      </c>
      <c r="D4424" t="s">
        <v>39</v>
      </c>
      <c r="E4424" t="s">
        <v>25</v>
      </c>
      <c r="F4424" t="s">
        <v>26</v>
      </c>
      <c r="G4424">
        <v>8</v>
      </c>
      <c r="H4424">
        <v>0.05</v>
      </c>
      <c r="I4424" s="2">
        <v>163939.6</v>
      </c>
      <c r="J4424" t="str">
        <f>_xlfn.XLOOKUP(tblOrders[[#This Row],[CustomerID]], tblCustomers[CustomerID], tblCustomers[CustomerName])</f>
        <v>Customer 10</v>
      </c>
      <c r="K4424" t="str">
        <f>_xlfn.XLOOKUP(tblOrders[[#This Row],[CustomerID]], tblCustomers[CustomerID], tblCustomers[Segment])</f>
        <v>SME</v>
      </c>
      <c r="L4424" t="str">
        <f>_xlfn.XLOOKUP(tblOrders[[#This Row],[ProductID]], tblProducts[ProductID], tblProducts[Category])</f>
        <v>Office</v>
      </c>
      <c r="M4424">
        <f>_xlfn.XLOOKUP(tblOrders[[#This Row],[ProductID]], tblProducts[ProductID], tblProducts[CostPrice])</f>
        <v>63926</v>
      </c>
      <c r="N4424">
        <f>tblOrders[[#This Row],[Sales]]-(tblOrders[[#This Row],[CostPrice]]*tblOrders[[#This Row],[Quantity]])</f>
        <v>-347468.4</v>
      </c>
      <c r="O4424" t="str">
        <f>TEXT(tblOrders[[#This Row],[Date]],"mmm-yyyy")</f>
        <v>Feb-2025</v>
      </c>
      <c r="P4424" t="str">
        <f>_xlfn.XLOOKUP(tblOrders[[#This Row],[OrderID]], tblReturns[OrderID], tblReturns[Returned])</f>
        <v>No</v>
      </c>
      <c r="Q4424" t="str">
        <f>_xlfn.XLOOKUP(tblOrders[[#This Row],[OrderID]], tblShipping[OrderID], tblShipping[ShipMode])</f>
        <v>Express</v>
      </c>
      <c r="R4424" t="str">
        <f>IFERROR(_xlfn.XLOOKUP(A4423, tblCustomers[CustomerID], tblCustomers[CustomerName]), "Not Found")</f>
        <v>Not Found</v>
      </c>
      <c r="S4424" t="str">
        <f>IF(tblOrders[[#This Row],[Sales]]&gt;1000000,"High Value","Standard")</f>
        <v>Standard</v>
      </c>
      <c r="T4424" t="str">
        <f>_xlfn.XLOOKUP(tblOrders[[#This Row],[ProductID]], tblProducts[ProductID], tblProducts[ProductName])</f>
        <v>Product 4</v>
      </c>
      <c r="U4424">
        <f>_xlfn.XLOOKUP(tblOrders[[#This Row],[SalesRepID]], tblSalesreps[RepID], tblSalesreps[Target])</f>
        <v>7094914</v>
      </c>
    </row>
    <row r="4425" spans="1:21">
      <c r="A4425" t="s">
        <v>5222</v>
      </c>
      <c r="B4425" s="7" t="s">
        <v>195</v>
      </c>
      <c r="C4425" t="s">
        <v>136</v>
      </c>
      <c r="D4425" t="s">
        <v>585</v>
      </c>
      <c r="E4425" t="s">
        <v>186</v>
      </c>
      <c r="F4425" t="s">
        <v>26</v>
      </c>
      <c r="G4425">
        <v>7</v>
      </c>
      <c r="H4425">
        <v>0.15</v>
      </c>
      <c r="I4425" s="2">
        <v>245943.25</v>
      </c>
      <c r="J4425" t="str">
        <f>_xlfn.XLOOKUP(tblOrders[[#This Row],[CustomerID]], tblCustomers[CustomerID], tblCustomers[CustomerName])</f>
        <v>Customer 263</v>
      </c>
      <c r="K4425" t="str">
        <f>_xlfn.XLOOKUP(tblOrders[[#This Row],[CustomerID]], tblCustomers[CustomerID], tblCustomers[Segment])</f>
        <v>Corporate</v>
      </c>
      <c r="L4425" t="str">
        <f>_xlfn.XLOOKUP(tblOrders[[#This Row],[ProductID]], tblProducts[ProductID], tblProducts[Category])</f>
        <v>Office</v>
      </c>
      <c r="M4425">
        <f>_xlfn.XLOOKUP(tblOrders[[#This Row],[ProductID]], tblProducts[ProductID], tblProducts[CostPrice])</f>
        <v>49623</v>
      </c>
      <c r="N4425">
        <f>tblOrders[[#This Row],[Sales]]-(tblOrders[[#This Row],[CostPrice]]*tblOrders[[#This Row],[Quantity]])</f>
        <v>-101417.75</v>
      </c>
      <c r="O4425" t="str">
        <f>TEXT(tblOrders[[#This Row],[Date]],"mmm-yyyy")</f>
        <v>Oct-2025</v>
      </c>
      <c r="P4425" t="str">
        <f>_xlfn.XLOOKUP(tblOrders[[#This Row],[OrderID]], tblReturns[OrderID], tblReturns[Returned])</f>
        <v>No</v>
      </c>
      <c r="Q4425" t="str">
        <f>_xlfn.XLOOKUP(tblOrders[[#This Row],[OrderID]], tblShipping[OrderID], tblShipping[ShipMode])</f>
        <v>Express</v>
      </c>
      <c r="R4425" t="str">
        <f>IFERROR(_xlfn.XLOOKUP(A4424, tblCustomers[CustomerID], tblCustomers[CustomerName]), "Not Found")</f>
        <v>Not Found</v>
      </c>
      <c r="S4425" t="str">
        <f>IF(tblOrders[[#This Row],[Sales]]&gt;1000000,"High Value","Standard")</f>
        <v>Standard</v>
      </c>
      <c r="T4425" t="str">
        <f>_xlfn.XLOOKUP(tblOrders[[#This Row],[ProductID]], tblProducts[ProductID], tblProducts[ProductName])</f>
        <v>Product 54</v>
      </c>
      <c r="U4425">
        <f>_xlfn.XLOOKUP(tblOrders[[#This Row],[SalesRepID]], tblSalesreps[RepID], tblSalesreps[Target])</f>
        <v>15141830</v>
      </c>
    </row>
    <row r="4426" spans="1:21">
      <c r="A4426" t="s">
        <v>5223</v>
      </c>
      <c r="B4426" s="7" t="s">
        <v>497</v>
      </c>
      <c r="C4426" t="s">
        <v>712</v>
      </c>
      <c r="D4426" t="s">
        <v>339</v>
      </c>
      <c r="E4426" t="s">
        <v>87</v>
      </c>
      <c r="F4426" t="s">
        <v>14</v>
      </c>
      <c r="G4426">
        <v>3</v>
      </c>
      <c r="H4426">
        <v>0</v>
      </c>
      <c r="I4426" s="2">
        <v>358125</v>
      </c>
      <c r="J4426" t="str">
        <f>_xlfn.XLOOKUP(tblOrders[[#This Row],[CustomerID]], tblCustomers[CustomerID], tblCustomers[CustomerName])</f>
        <v>Customer 294</v>
      </c>
      <c r="K4426" t="str">
        <f>_xlfn.XLOOKUP(tblOrders[[#This Row],[CustomerID]], tblCustomers[CustomerID], tblCustomers[Segment])</f>
        <v>SME</v>
      </c>
      <c r="L4426" t="str">
        <f>_xlfn.XLOOKUP(tblOrders[[#This Row],[ProductID]], tblProducts[ProductID], tblProducts[Category])</f>
        <v>Office</v>
      </c>
      <c r="M4426">
        <f>_xlfn.XLOOKUP(tblOrders[[#This Row],[ProductID]], tblProducts[ProductID], tblProducts[CostPrice])</f>
        <v>73889</v>
      </c>
      <c r="N4426">
        <f>tblOrders[[#This Row],[Sales]]-(tblOrders[[#This Row],[CostPrice]]*tblOrders[[#This Row],[Quantity]])</f>
        <v>136458</v>
      </c>
      <c r="O4426" t="str">
        <f>TEXT(tblOrders[[#This Row],[Date]],"mmm-yyyy")</f>
        <v>Mar-2025</v>
      </c>
      <c r="P4426" t="str">
        <f>_xlfn.XLOOKUP(tblOrders[[#This Row],[OrderID]], tblReturns[OrderID], tblReturns[Returned])</f>
        <v>No</v>
      </c>
      <c r="Q4426" t="str">
        <f>_xlfn.XLOOKUP(tblOrders[[#This Row],[OrderID]], tblShipping[OrderID], tblShipping[ShipMode])</f>
        <v>Express</v>
      </c>
      <c r="R4426" t="str">
        <f>IFERROR(_xlfn.XLOOKUP(A4425, tblCustomers[CustomerID], tblCustomers[CustomerName]), "Not Found")</f>
        <v>Not Found</v>
      </c>
      <c r="S4426" t="str">
        <f>IF(tblOrders[[#This Row],[Sales]]&gt;1000000,"High Value","Standard")</f>
        <v>Standard</v>
      </c>
      <c r="T4426" t="str">
        <f>_xlfn.XLOOKUP(tblOrders[[#This Row],[ProductID]], tblProducts[ProductID], tblProducts[ProductName])</f>
        <v>Product 83</v>
      </c>
      <c r="U4426">
        <f>_xlfn.XLOOKUP(tblOrders[[#This Row],[SalesRepID]], tblSalesreps[RepID], tblSalesreps[Target])</f>
        <v>18500989</v>
      </c>
    </row>
    <row r="4427" spans="1:21">
      <c r="A4427" t="s">
        <v>5224</v>
      </c>
      <c r="B4427" s="7" t="s">
        <v>509</v>
      </c>
      <c r="C4427" t="s">
        <v>54</v>
      </c>
      <c r="D4427" t="s">
        <v>248</v>
      </c>
      <c r="E4427" t="s">
        <v>69</v>
      </c>
      <c r="F4427" t="s">
        <v>14</v>
      </c>
      <c r="G4427">
        <v>4</v>
      </c>
      <c r="H4427">
        <v>0.2</v>
      </c>
      <c r="I4427" s="2">
        <v>396502.4</v>
      </c>
      <c r="J4427" t="str">
        <f>_xlfn.XLOOKUP(tblOrders[[#This Row],[CustomerID]], tblCustomers[CustomerID], tblCustomers[CustomerName])</f>
        <v>Customer 141</v>
      </c>
      <c r="K4427" t="str">
        <f>_xlfn.XLOOKUP(tblOrders[[#This Row],[CustomerID]], tblCustomers[CustomerID], tblCustomers[Segment])</f>
        <v>Consumer</v>
      </c>
      <c r="L4427" t="str">
        <f>_xlfn.XLOOKUP(tblOrders[[#This Row],[ProductID]], tblProducts[ProductID], tblProducts[Category])</f>
        <v>Furniture</v>
      </c>
      <c r="M4427">
        <f>_xlfn.XLOOKUP(tblOrders[[#This Row],[ProductID]], tblProducts[ProductID], tblProducts[CostPrice])</f>
        <v>31758</v>
      </c>
      <c r="N4427">
        <f>tblOrders[[#This Row],[Sales]]-(tblOrders[[#This Row],[CostPrice]]*tblOrders[[#This Row],[Quantity]])</f>
        <v>269470.40000000002</v>
      </c>
      <c r="O4427" t="str">
        <f>TEXT(tblOrders[[#This Row],[Date]],"mmm-yyyy")</f>
        <v>Feb-2025</v>
      </c>
      <c r="P4427" t="str">
        <f>_xlfn.XLOOKUP(tblOrders[[#This Row],[OrderID]], tblReturns[OrderID], tblReturns[Returned])</f>
        <v>No</v>
      </c>
      <c r="Q4427" t="str">
        <f>_xlfn.XLOOKUP(tblOrders[[#This Row],[OrderID]], tblShipping[OrderID], tblShipping[ShipMode])</f>
        <v>Express</v>
      </c>
      <c r="R4427" t="str">
        <f>IFERROR(_xlfn.XLOOKUP(A4426, tblCustomers[CustomerID], tblCustomers[CustomerName]), "Not Found")</f>
        <v>Not Found</v>
      </c>
      <c r="S4427" t="str">
        <f>IF(tblOrders[[#This Row],[Sales]]&gt;1000000,"High Value","Standard")</f>
        <v>Standard</v>
      </c>
      <c r="T4427" t="str">
        <f>_xlfn.XLOOKUP(tblOrders[[#This Row],[ProductID]], tblProducts[ProductID], tblProducts[ProductName])</f>
        <v>Product 35</v>
      </c>
      <c r="U4427">
        <f>_xlfn.XLOOKUP(tblOrders[[#This Row],[SalesRepID]], tblSalesreps[RepID], tblSalesreps[Target])</f>
        <v>19473459</v>
      </c>
    </row>
    <row r="4428" spans="1:21">
      <c r="A4428" t="s">
        <v>5225</v>
      </c>
      <c r="B4428" s="7" t="s">
        <v>90</v>
      </c>
      <c r="C4428" t="s">
        <v>1806</v>
      </c>
      <c r="D4428" t="s">
        <v>314</v>
      </c>
      <c r="E4428" t="s">
        <v>69</v>
      </c>
      <c r="F4428" t="s">
        <v>51</v>
      </c>
      <c r="G4428">
        <v>8</v>
      </c>
      <c r="H4428">
        <v>0.15</v>
      </c>
      <c r="I4428" s="2">
        <v>61662.400000000001</v>
      </c>
      <c r="J4428" t="str">
        <f>_xlfn.XLOOKUP(tblOrders[[#This Row],[CustomerID]], tblCustomers[CustomerID], tblCustomers[CustomerName])</f>
        <v>Customer 9</v>
      </c>
      <c r="K4428" t="str">
        <f>_xlfn.XLOOKUP(tblOrders[[#This Row],[CustomerID]], tblCustomers[CustomerID], tblCustomers[Segment])</f>
        <v>Consumer</v>
      </c>
      <c r="L4428" t="str">
        <f>_xlfn.XLOOKUP(tblOrders[[#This Row],[ProductID]], tblProducts[ProductID], tblProducts[Category])</f>
        <v>Furniture</v>
      </c>
      <c r="M4428">
        <f>_xlfn.XLOOKUP(tblOrders[[#This Row],[ProductID]], tblProducts[ProductID], tblProducts[CostPrice])</f>
        <v>10109</v>
      </c>
      <c r="N4428">
        <f>tblOrders[[#This Row],[Sales]]-(tblOrders[[#This Row],[CostPrice]]*tblOrders[[#This Row],[Quantity]])</f>
        <v>-19209.599999999999</v>
      </c>
      <c r="O4428" t="str">
        <f>TEXT(tblOrders[[#This Row],[Date]],"mmm-yyyy")</f>
        <v>Jan-2025</v>
      </c>
      <c r="P4428" t="str">
        <f>_xlfn.XLOOKUP(tblOrders[[#This Row],[OrderID]], tblReturns[OrderID], tblReturns[Returned])</f>
        <v>No</v>
      </c>
      <c r="Q4428" t="str">
        <f>_xlfn.XLOOKUP(tblOrders[[#This Row],[OrderID]], tblShipping[OrderID], tblShipping[ShipMode])</f>
        <v>Express</v>
      </c>
      <c r="R4428" t="str">
        <f>IFERROR(_xlfn.XLOOKUP(A4427, tblCustomers[CustomerID], tblCustomers[CustomerName]), "Not Found")</f>
        <v>Not Found</v>
      </c>
      <c r="S4428" t="str">
        <f>IF(tblOrders[[#This Row],[Sales]]&gt;1000000,"High Value","Standard")</f>
        <v>Standard</v>
      </c>
      <c r="T4428" t="str">
        <f>_xlfn.XLOOKUP(tblOrders[[#This Row],[ProductID]], tblProducts[ProductID], tblProducts[ProductName])</f>
        <v>Product 8</v>
      </c>
      <c r="U4428">
        <f>_xlfn.XLOOKUP(tblOrders[[#This Row],[SalesRepID]], tblSalesreps[RepID], tblSalesreps[Target])</f>
        <v>19473459</v>
      </c>
    </row>
    <row r="4429" spans="1:21">
      <c r="A4429" t="s">
        <v>5226</v>
      </c>
      <c r="B4429" s="7" t="s">
        <v>1819</v>
      </c>
      <c r="C4429" t="s">
        <v>977</v>
      </c>
      <c r="D4429" t="s">
        <v>587</v>
      </c>
      <c r="E4429" t="s">
        <v>105</v>
      </c>
      <c r="F4429" t="s">
        <v>26</v>
      </c>
      <c r="G4429">
        <v>7</v>
      </c>
      <c r="H4429">
        <v>0.2</v>
      </c>
      <c r="I4429" s="2">
        <v>142044</v>
      </c>
      <c r="J4429" t="str">
        <f>_xlfn.XLOOKUP(tblOrders[[#This Row],[CustomerID]], tblCustomers[CustomerID], tblCustomers[CustomerName])</f>
        <v>Customer 194</v>
      </c>
      <c r="K4429" t="str">
        <f>_xlfn.XLOOKUP(tblOrders[[#This Row],[CustomerID]], tblCustomers[CustomerID], tblCustomers[Segment])</f>
        <v>SME</v>
      </c>
      <c r="L4429" t="str">
        <f>_xlfn.XLOOKUP(tblOrders[[#This Row],[ProductID]], tblProducts[ProductID], tblProducts[Category])</f>
        <v>Electronics</v>
      </c>
      <c r="M4429">
        <f>_xlfn.XLOOKUP(tblOrders[[#This Row],[ProductID]], tblProducts[ProductID], tblProducts[CostPrice])</f>
        <v>67500</v>
      </c>
      <c r="N4429">
        <f>tblOrders[[#This Row],[Sales]]-(tblOrders[[#This Row],[CostPrice]]*tblOrders[[#This Row],[Quantity]])</f>
        <v>-330456</v>
      </c>
      <c r="O4429" t="str">
        <f>TEXT(tblOrders[[#This Row],[Date]],"mmm-yyyy")</f>
        <v>Oct-2025</v>
      </c>
      <c r="P4429" t="str">
        <f>_xlfn.XLOOKUP(tblOrders[[#This Row],[OrderID]], tblReturns[OrderID], tblReturns[Returned])</f>
        <v>No</v>
      </c>
      <c r="Q4429" t="str">
        <f>_xlfn.XLOOKUP(tblOrders[[#This Row],[OrderID]], tblShipping[OrderID], tblShipping[ShipMode])</f>
        <v>Express</v>
      </c>
      <c r="R4429" t="str">
        <f>IFERROR(_xlfn.XLOOKUP(A4428, tblCustomers[CustomerID], tblCustomers[CustomerName]), "Not Found")</f>
        <v>Not Found</v>
      </c>
      <c r="S4429" t="str">
        <f>IF(tblOrders[[#This Row],[Sales]]&gt;1000000,"High Value","Standard")</f>
        <v>Standard</v>
      </c>
      <c r="T4429" t="str">
        <f>_xlfn.XLOOKUP(tblOrders[[#This Row],[ProductID]], tblProducts[ProductID], tblProducts[ProductName])</f>
        <v>Product 97</v>
      </c>
      <c r="U4429">
        <f>_xlfn.XLOOKUP(tblOrders[[#This Row],[SalesRepID]], tblSalesreps[RepID], tblSalesreps[Target])</f>
        <v>8698154</v>
      </c>
    </row>
    <row r="4430" spans="1:21">
      <c r="A4430" t="s">
        <v>5227</v>
      </c>
      <c r="B4430" s="7" t="s">
        <v>1151</v>
      </c>
      <c r="C4430" t="s">
        <v>243</v>
      </c>
      <c r="D4430" t="s">
        <v>244</v>
      </c>
      <c r="E4430" t="s">
        <v>210</v>
      </c>
      <c r="F4430" t="s">
        <v>20</v>
      </c>
      <c r="G4430">
        <v>7</v>
      </c>
      <c r="H4430">
        <v>0.05</v>
      </c>
      <c r="I4430" s="2">
        <v>127773.1</v>
      </c>
      <c r="J4430" t="str">
        <f>_xlfn.XLOOKUP(tblOrders[[#This Row],[CustomerID]], tblCustomers[CustomerID], tblCustomers[CustomerName])</f>
        <v>Customer 128</v>
      </c>
      <c r="K4430" t="str">
        <f>_xlfn.XLOOKUP(tblOrders[[#This Row],[CustomerID]], tblCustomers[CustomerID], tblCustomers[Segment])</f>
        <v>Consumer</v>
      </c>
      <c r="L4430" t="str">
        <f>_xlfn.XLOOKUP(tblOrders[[#This Row],[ProductID]], tblProducts[ProductID], tblProducts[Category])</f>
        <v>Electronics</v>
      </c>
      <c r="M4430">
        <f>_xlfn.XLOOKUP(tblOrders[[#This Row],[ProductID]], tblProducts[ProductID], tblProducts[CostPrice])</f>
        <v>12227</v>
      </c>
      <c r="N4430">
        <f>tblOrders[[#This Row],[Sales]]-(tblOrders[[#This Row],[CostPrice]]*tblOrders[[#This Row],[Quantity]])</f>
        <v>42184.100000000006</v>
      </c>
      <c r="O4430" t="str">
        <f>TEXT(tblOrders[[#This Row],[Date]],"mmm-yyyy")</f>
        <v>Jul-2025</v>
      </c>
      <c r="P4430" t="str">
        <f>_xlfn.XLOOKUP(tblOrders[[#This Row],[OrderID]], tblReturns[OrderID], tblReturns[Returned])</f>
        <v>No</v>
      </c>
      <c r="Q4430" t="str">
        <f>_xlfn.XLOOKUP(tblOrders[[#This Row],[OrderID]], tblShipping[OrderID], tblShipping[ShipMode])</f>
        <v>Standard</v>
      </c>
      <c r="R4430" t="str">
        <f>IFERROR(_xlfn.XLOOKUP(A4429, tblCustomers[CustomerID], tblCustomers[CustomerName]), "Not Found")</f>
        <v>Not Found</v>
      </c>
      <c r="S4430" t="str">
        <f>IF(tblOrders[[#This Row],[Sales]]&gt;1000000,"High Value","Standard")</f>
        <v>Standard</v>
      </c>
      <c r="T4430" t="str">
        <f>_xlfn.XLOOKUP(tblOrders[[#This Row],[ProductID]], tblProducts[ProductID], tblProducts[ProductName])</f>
        <v>Product 96</v>
      </c>
      <c r="U4430">
        <f>_xlfn.XLOOKUP(tblOrders[[#This Row],[SalesRepID]], tblSalesreps[RepID], tblSalesreps[Target])</f>
        <v>19336654</v>
      </c>
    </row>
    <row r="4431" spans="1:21">
      <c r="A4431" t="s">
        <v>5228</v>
      </c>
      <c r="B4431" s="7" t="s">
        <v>1045</v>
      </c>
      <c r="C4431" t="s">
        <v>934</v>
      </c>
      <c r="D4431" t="s">
        <v>201</v>
      </c>
      <c r="E4431" t="s">
        <v>69</v>
      </c>
      <c r="F4431" t="s">
        <v>51</v>
      </c>
      <c r="G4431">
        <v>1</v>
      </c>
      <c r="H4431">
        <v>0.1</v>
      </c>
      <c r="I4431" s="2">
        <v>116919</v>
      </c>
      <c r="J4431" t="str">
        <f>_xlfn.XLOOKUP(tblOrders[[#This Row],[CustomerID]], tblCustomers[CustomerID], tblCustomers[CustomerName])</f>
        <v>Customer 85</v>
      </c>
      <c r="K4431" t="str">
        <f>_xlfn.XLOOKUP(tblOrders[[#This Row],[CustomerID]], tblCustomers[CustomerID], tblCustomers[Segment])</f>
        <v>Consumer</v>
      </c>
      <c r="L4431" t="str">
        <f>_xlfn.XLOOKUP(tblOrders[[#This Row],[ProductID]], tblProducts[ProductID], tblProducts[Category])</f>
        <v>Furniture</v>
      </c>
      <c r="M4431">
        <f>_xlfn.XLOOKUP(tblOrders[[#This Row],[ProductID]], tblProducts[ProductID], tblProducts[CostPrice])</f>
        <v>22542</v>
      </c>
      <c r="N4431">
        <f>tblOrders[[#This Row],[Sales]]-(tblOrders[[#This Row],[CostPrice]]*tblOrders[[#This Row],[Quantity]])</f>
        <v>94377</v>
      </c>
      <c r="O4431" t="str">
        <f>TEXT(tblOrders[[#This Row],[Date]],"mmm-yyyy")</f>
        <v>Jan-2025</v>
      </c>
      <c r="P4431" t="str">
        <f>_xlfn.XLOOKUP(tblOrders[[#This Row],[OrderID]], tblReturns[OrderID], tblReturns[Returned])</f>
        <v>No</v>
      </c>
      <c r="Q4431" t="str">
        <f>_xlfn.XLOOKUP(tblOrders[[#This Row],[OrderID]], tblShipping[OrderID], tblShipping[ShipMode])</f>
        <v>Express</v>
      </c>
      <c r="R4431" t="str">
        <f>IFERROR(_xlfn.XLOOKUP(A4430, tblCustomers[CustomerID], tblCustomers[CustomerName]), "Not Found")</f>
        <v>Not Found</v>
      </c>
      <c r="S4431" t="str">
        <f>IF(tblOrders[[#This Row],[Sales]]&gt;1000000,"High Value","Standard")</f>
        <v>Standard</v>
      </c>
      <c r="T4431" t="str">
        <f>_xlfn.XLOOKUP(tblOrders[[#This Row],[ProductID]], tblProducts[ProductID], tblProducts[ProductName])</f>
        <v>Product 50</v>
      </c>
      <c r="U4431">
        <f>_xlfn.XLOOKUP(tblOrders[[#This Row],[SalesRepID]], tblSalesreps[RepID], tblSalesreps[Target])</f>
        <v>19473459</v>
      </c>
    </row>
    <row r="4432" spans="1:21">
      <c r="A4432" t="s">
        <v>5229</v>
      </c>
      <c r="B4432" s="7" t="s">
        <v>456</v>
      </c>
      <c r="C4432" t="s">
        <v>690</v>
      </c>
      <c r="D4432" t="s">
        <v>12</v>
      </c>
      <c r="E4432" t="s">
        <v>186</v>
      </c>
      <c r="F4432" t="s">
        <v>51</v>
      </c>
      <c r="G4432">
        <v>6</v>
      </c>
      <c r="H4432">
        <v>0.15</v>
      </c>
      <c r="I4432" s="2">
        <v>230882.1</v>
      </c>
      <c r="J4432" t="str">
        <f>_xlfn.XLOOKUP(tblOrders[[#This Row],[CustomerID]], tblCustomers[CustomerID], tblCustomers[CustomerName])</f>
        <v>Customer 292</v>
      </c>
      <c r="K4432" t="str">
        <f>_xlfn.XLOOKUP(tblOrders[[#This Row],[CustomerID]], tblCustomers[CustomerID], tblCustomers[Segment])</f>
        <v>Consumer</v>
      </c>
      <c r="L4432" t="str">
        <f>_xlfn.XLOOKUP(tblOrders[[#This Row],[ProductID]], tblProducts[ProductID], tblProducts[Category])</f>
        <v>Furniture</v>
      </c>
      <c r="M4432">
        <f>_xlfn.XLOOKUP(tblOrders[[#This Row],[ProductID]], tblProducts[ProductID], tblProducts[CostPrice])</f>
        <v>72369</v>
      </c>
      <c r="N4432">
        <f>tblOrders[[#This Row],[Sales]]-(tblOrders[[#This Row],[CostPrice]]*tblOrders[[#This Row],[Quantity]])</f>
        <v>-203331.9</v>
      </c>
      <c r="O4432" t="str">
        <f>TEXT(tblOrders[[#This Row],[Date]],"mmm-yyyy")</f>
        <v>Jul-2025</v>
      </c>
      <c r="P4432" t="str">
        <f>_xlfn.XLOOKUP(tblOrders[[#This Row],[OrderID]], tblReturns[OrderID], tblReturns[Returned])</f>
        <v>No</v>
      </c>
      <c r="Q4432" t="str">
        <f>_xlfn.XLOOKUP(tblOrders[[#This Row],[OrderID]], tblShipping[OrderID], tblShipping[ShipMode])</f>
        <v>Pickup</v>
      </c>
      <c r="R4432" t="str">
        <f>IFERROR(_xlfn.XLOOKUP(A4431, tblCustomers[CustomerID], tblCustomers[CustomerName]), "Not Found")</f>
        <v>Not Found</v>
      </c>
      <c r="S4432" t="str">
        <f>IF(tblOrders[[#This Row],[Sales]]&gt;1000000,"High Value","Standard")</f>
        <v>Standard</v>
      </c>
      <c r="T4432" t="str">
        <f>_xlfn.XLOOKUP(tblOrders[[#This Row],[ProductID]], tblProducts[ProductID], tblProducts[ProductName])</f>
        <v>Product 19</v>
      </c>
      <c r="U4432">
        <f>_xlfn.XLOOKUP(tblOrders[[#This Row],[SalesRepID]], tblSalesreps[RepID], tblSalesreps[Target])</f>
        <v>15141830</v>
      </c>
    </row>
    <row r="4433" spans="1:21">
      <c r="A4433" t="s">
        <v>5230</v>
      </c>
      <c r="B4433" s="7" t="s">
        <v>234</v>
      </c>
      <c r="C4433" t="s">
        <v>569</v>
      </c>
      <c r="D4433" t="s">
        <v>377</v>
      </c>
      <c r="E4433" t="s">
        <v>35</v>
      </c>
      <c r="F4433" t="s">
        <v>26</v>
      </c>
      <c r="G4433">
        <v>5</v>
      </c>
      <c r="H4433">
        <v>0.05</v>
      </c>
      <c r="I4433" s="2">
        <v>709778.25</v>
      </c>
      <c r="J4433" t="str">
        <f>_xlfn.XLOOKUP(tblOrders[[#This Row],[CustomerID]], tblCustomers[CustomerID], tblCustomers[CustomerName])</f>
        <v>Customer 64</v>
      </c>
      <c r="K4433" t="str">
        <f>_xlfn.XLOOKUP(tblOrders[[#This Row],[CustomerID]], tblCustomers[CustomerID], tblCustomers[Segment])</f>
        <v>Corporate</v>
      </c>
      <c r="L4433" t="str">
        <f>_xlfn.XLOOKUP(tblOrders[[#This Row],[ProductID]], tblProducts[ProductID], tblProducts[Category])</f>
        <v>Home</v>
      </c>
      <c r="M4433">
        <f>_xlfn.XLOOKUP(tblOrders[[#This Row],[ProductID]], tblProducts[ProductID], tblProducts[CostPrice])</f>
        <v>38053</v>
      </c>
      <c r="N4433">
        <f>tblOrders[[#This Row],[Sales]]-(tblOrders[[#This Row],[CostPrice]]*tblOrders[[#This Row],[Quantity]])</f>
        <v>519513.25</v>
      </c>
      <c r="O4433" t="str">
        <f>TEXT(tblOrders[[#This Row],[Date]],"mmm-yyyy")</f>
        <v>Sep-2025</v>
      </c>
      <c r="P4433" t="str">
        <f>_xlfn.XLOOKUP(tblOrders[[#This Row],[OrderID]], tblReturns[OrderID], tblReturns[Returned])</f>
        <v>No</v>
      </c>
      <c r="Q4433" t="str">
        <f>_xlfn.XLOOKUP(tblOrders[[#This Row],[OrderID]], tblShipping[OrderID], tblShipping[ShipMode])</f>
        <v>Express</v>
      </c>
      <c r="R4433" t="str">
        <f>IFERROR(_xlfn.XLOOKUP(A4432, tblCustomers[CustomerID], tblCustomers[CustomerName]), "Not Found")</f>
        <v>Not Found</v>
      </c>
      <c r="S4433" t="str">
        <f>IF(tblOrders[[#This Row],[Sales]]&gt;1000000,"High Value","Standard")</f>
        <v>Standard</v>
      </c>
      <c r="T4433" t="str">
        <f>_xlfn.XLOOKUP(tblOrders[[#This Row],[ProductID]], tblProducts[ProductID], tblProducts[ProductName])</f>
        <v>Product 82</v>
      </c>
      <c r="U4433">
        <f>_xlfn.XLOOKUP(tblOrders[[#This Row],[SalesRepID]], tblSalesreps[RepID], tblSalesreps[Target])</f>
        <v>19619177</v>
      </c>
    </row>
    <row r="4434" spans="1:21">
      <c r="A4434" t="s">
        <v>5231</v>
      </c>
      <c r="B4434" s="7" t="s">
        <v>132</v>
      </c>
      <c r="C4434" t="s">
        <v>684</v>
      </c>
      <c r="D4434" t="s">
        <v>1029</v>
      </c>
      <c r="E4434" t="s">
        <v>56</v>
      </c>
      <c r="F4434" t="s">
        <v>88</v>
      </c>
      <c r="G4434">
        <v>7</v>
      </c>
      <c r="H4434">
        <v>0.1</v>
      </c>
      <c r="I4434" s="2">
        <v>358570.8</v>
      </c>
      <c r="J4434" t="str">
        <f>_xlfn.XLOOKUP(tblOrders[[#This Row],[CustomerID]], tblCustomers[CustomerID], tblCustomers[CustomerName])</f>
        <v>Customer 55</v>
      </c>
      <c r="K4434" t="str">
        <f>_xlfn.XLOOKUP(tblOrders[[#This Row],[CustomerID]], tblCustomers[CustomerID], tblCustomers[Segment])</f>
        <v>Corporate</v>
      </c>
      <c r="L4434" t="str">
        <f>_xlfn.XLOOKUP(tblOrders[[#This Row],[ProductID]], tblProducts[ProductID], tblProducts[Category])</f>
        <v>Furniture</v>
      </c>
      <c r="M4434">
        <f>_xlfn.XLOOKUP(tblOrders[[#This Row],[ProductID]], tblProducts[ProductID], tblProducts[CostPrice])</f>
        <v>74501</v>
      </c>
      <c r="N4434">
        <f>tblOrders[[#This Row],[Sales]]-(tblOrders[[#This Row],[CostPrice]]*tblOrders[[#This Row],[Quantity]])</f>
        <v>-162936.20000000001</v>
      </c>
      <c r="O4434" t="str">
        <f>TEXT(tblOrders[[#This Row],[Date]],"mmm-yyyy")</f>
        <v>Jan-2025</v>
      </c>
      <c r="P4434" t="str">
        <f>_xlfn.XLOOKUP(tblOrders[[#This Row],[OrderID]], tblReturns[OrderID], tblReturns[Returned])</f>
        <v>No</v>
      </c>
      <c r="Q4434" t="str">
        <f>_xlfn.XLOOKUP(tblOrders[[#This Row],[OrderID]], tblShipping[OrderID], tblShipping[ShipMode])</f>
        <v>Pickup</v>
      </c>
      <c r="R4434" t="str">
        <f>IFERROR(_xlfn.XLOOKUP(A4433, tblCustomers[CustomerID], tblCustomers[CustomerName]), "Not Found")</f>
        <v>Not Found</v>
      </c>
      <c r="S4434" t="str">
        <f>IF(tblOrders[[#This Row],[Sales]]&gt;1000000,"High Value","Standard")</f>
        <v>Standard</v>
      </c>
      <c r="T4434" t="str">
        <f>_xlfn.XLOOKUP(tblOrders[[#This Row],[ProductID]], tblProducts[ProductID], tblProducts[ProductName])</f>
        <v>Product 18</v>
      </c>
      <c r="U4434">
        <f>_xlfn.XLOOKUP(tblOrders[[#This Row],[SalesRepID]], tblSalesreps[RepID], tblSalesreps[Target])</f>
        <v>14265630</v>
      </c>
    </row>
    <row r="4435" spans="1:21">
      <c r="A4435" t="s">
        <v>5232</v>
      </c>
      <c r="B4435" s="7" t="s">
        <v>1210</v>
      </c>
      <c r="C4435" t="s">
        <v>756</v>
      </c>
      <c r="D4435" t="s">
        <v>174</v>
      </c>
      <c r="E4435" t="s">
        <v>105</v>
      </c>
      <c r="F4435" t="s">
        <v>14</v>
      </c>
      <c r="G4435">
        <v>6</v>
      </c>
      <c r="H4435">
        <v>0.1</v>
      </c>
      <c r="I4435" s="2">
        <v>651882.6</v>
      </c>
      <c r="J4435" t="str">
        <f>_xlfn.XLOOKUP(tblOrders[[#This Row],[CustomerID]], tblCustomers[CustomerID], tblCustomers[CustomerName])</f>
        <v>Customer 254</v>
      </c>
      <c r="K4435" t="str">
        <f>_xlfn.XLOOKUP(tblOrders[[#This Row],[CustomerID]], tblCustomers[CustomerID], tblCustomers[Segment])</f>
        <v>Corporate</v>
      </c>
      <c r="L4435" t="str">
        <f>_xlfn.XLOOKUP(tblOrders[[#This Row],[ProductID]], tblProducts[ProductID], tblProducts[Category])</f>
        <v>Home</v>
      </c>
      <c r="M4435">
        <f>_xlfn.XLOOKUP(tblOrders[[#This Row],[ProductID]], tblProducts[ProductID], tblProducts[CostPrice])</f>
        <v>62348</v>
      </c>
      <c r="N4435">
        <f>tblOrders[[#This Row],[Sales]]-(tblOrders[[#This Row],[CostPrice]]*tblOrders[[#This Row],[Quantity]])</f>
        <v>277794.59999999998</v>
      </c>
      <c r="O4435" t="str">
        <f>TEXT(tblOrders[[#This Row],[Date]],"mmm-yyyy")</f>
        <v>Jan-2025</v>
      </c>
      <c r="P4435" t="str">
        <f>_xlfn.XLOOKUP(tblOrders[[#This Row],[OrderID]], tblReturns[OrderID], tblReturns[Returned])</f>
        <v>No</v>
      </c>
      <c r="Q4435" t="str">
        <f>_xlfn.XLOOKUP(tblOrders[[#This Row],[OrderID]], tblShipping[OrderID], tblShipping[ShipMode])</f>
        <v>Express</v>
      </c>
      <c r="R4435" t="str">
        <f>IFERROR(_xlfn.XLOOKUP(A4434, tblCustomers[CustomerID], tblCustomers[CustomerName]), "Not Found")</f>
        <v>Not Found</v>
      </c>
      <c r="S4435" t="str">
        <f>IF(tblOrders[[#This Row],[Sales]]&gt;1000000,"High Value","Standard")</f>
        <v>Standard</v>
      </c>
      <c r="T4435" t="str">
        <f>_xlfn.XLOOKUP(tblOrders[[#This Row],[ProductID]], tblProducts[ProductID], tblProducts[ProductName])</f>
        <v>Product 64</v>
      </c>
      <c r="U4435">
        <f>_xlfn.XLOOKUP(tblOrders[[#This Row],[SalesRepID]], tblSalesreps[RepID], tblSalesreps[Target])</f>
        <v>8698154</v>
      </c>
    </row>
    <row r="4436" spans="1:21">
      <c r="A4436" t="s">
        <v>5233</v>
      </c>
      <c r="B4436" s="7" t="s">
        <v>969</v>
      </c>
      <c r="C4436" t="s">
        <v>72</v>
      </c>
      <c r="D4436" t="s">
        <v>137</v>
      </c>
      <c r="E4436" t="s">
        <v>79</v>
      </c>
      <c r="F4436" t="s">
        <v>88</v>
      </c>
      <c r="G4436">
        <v>10</v>
      </c>
      <c r="H4436">
        <v>0.1</v>
      </c>
      <c r="I4436" s="2">
        <v>762543</v>
      </c>
      <c r="J4436" t="str">
        <f>_xlfn.XLOOKUP(tblOrders[[#This Row],[CustomerID]], tblCustomers[CustomerID], tblCustomers[CustomerName])</f>
        <v>Customer 79</v>
      </c>
      <c r="K4436" t="str">
        <f>_xlfn.XLOOKUP(tblOrders[[#This Row],[CustomerID]], tblCustomers[CustomerID], tblCustomers[Segment])</f>
        <v>Corporate</v>
      </c>
      <c r="L4436" t="str">
        <f>_xlfn.XLOOKUP(tblOrders[[#This Row],[ProductID]], tblProducts[ProductID], tblProducts[Category])</f>
        <v>Home</v>
      </c>
      <c r="M4436">
        <f>_xlfn.XLOOKUP(tblOrders[[#This Row],[ProductID]], tblProducts[ProductID], tblProducts[CostPrice])</f>
        <v>26666</v>
      </c>
      <c r="N4436">
        <f>tblOrders[[#This Row],[Sales]]-(tblOrders[[#This Row],[CostPrice]]*tblOrders[[#This Row],[Quantity]])</f>
        <v>495883</v>
      </c>
      <c r="O4436" t="str">
        <f>TEXT(tblOrders[[#This Row],[Date]],"mmm-yyyy")</f>
        <v>Jan-2025</v>
      </c>
      <c r="P4436" t="str">
        <f>_xlfn.XLOOKUP(tblOrders[[#This Row],[OrderID]], tblReturns[OrderID], tblReturns[Returned])</f>
        <v>No</v>
      </c>
      <c r="Q4436" t="str">
        <f>_xlfn.XLOOKUP(tblOrders[[#This Row],[OrderID]], tblShipping[OrderID], tblShipping[ShipMode])</f>
        <v>Standard</v>
      </c>
      <c r="R4436" t="str">
        <f>IFERROR(_xlfn.XLOOKUP(A4435, tblCustomers[CustomerID], tblCustomers[CustomerName]), "Not Found")</f>
        <v>Not Found</v>
      </c>
      <c r="S4436" t="str">
        <f>IF(tblOrders[[#This Row],[Sales]]&gt;1000000,"High Value","Standard")</f>
        <v>Standard</v>
      </c>
      <c r="T4436" t="str">
        <f>_xlfn.XLOOKUP(tblOrders[[#This Row],[ProductID]], tblProducts[ProductID], tblProducts[ProductName])</f>
        <v>Product 76</v>
      </c>
      <c r="U4436">
        <f>_xlfn.XLOOKUP(tblOrders[[#This Row],[SalesRepID]], tblSalesreps[RepID], tblSalesreps[Target])</f>
        <v>8592536</v>
      </c>
    </row>
    <row r="4437" spans="1:21">
      <c r="A4437" t="s">
        <v>5234</v>
      </c>
      <c r="B4437" s="7" t="s">
        <v>869</v>
      </c>
      <c r="C4437" t="s">
        <v>735</v>
      </c>
      <c r="D4437" t="s">
        <v>1029</v>
      </c>
      <c r="E4437" t="s">
        <v>19</v>
      </c>
      <c r="F4437" t="s">
        <v>51</v>
      </c>
      <c r="G4437">
        <v>10</v>
      </c>
      <c r="H4437">
        <v>0</v>
      </c>
      <c r="I4437" s="2">
        <v>645000</v>
      </c>
      <c r="J4437" t="str">
        <f>_xlfn.XLOOKUP(tblOrders[[#This Row],[CustomerID]], tblCustomers[CustomerID], tblCustomers[CustomerName])</f>
        <v>Customer 137</v>
      </c>
      <c r="K4437" t="str">
        <f>_xlfn.XLOOKUP(tblOrders[[#This Row],[CustomerID]], tblCustomers[CustomerID], tblCustomers[Segment])</f>
        <v>Corporate</v>
      </c>
      <c r="L4437" t="str">
        <f>_xlfn.XLOOKUP(tblOrders[[#This Row],[ProductID]], tblProducts[ProductID], tblProducts[Category])</f>
        <v>Furniture</v>
      </c>
      <c r="M4437">
        <f>_xlfn.XLOOKUP(tblOrders[[#This Row],[ProductID]], tblProducts[ProductID], tblProducts[CostPrice])</f>
        <v>74501</v>
      </c>
      <c r="N4437">
        <f>tblOrders[[#This Row],[Sales]]-(tblOrders[[#This Row],[CostPrice]]*tblOrders[[#This Row],[Quantity]])</f>
        <v>-100010</v>
      </c>
      <c r="O4437" t="str">
        <f>TEXT(tblOrders[[#This Row],[Date]],"mmm-yyyy")</f>
        <v>Nov-2025</v>
      </c>
      <c r="P4437" t="str">
        <f>_xlfn.XLOOKUP(tblOrders[[#This Row],[OrderID]], tblReturns[OrderID], tblReturns[Returned])</f>
        <v>No</v>
      </c>
      <c r="Q4437" t="str">
        <f>_xlfn.XLOOKUP(tblOrders[[#This Row],[OrderID]], tblShipping[OrderID], tblShipping[ShipMode])</f>
        <v>Standard</v>
      </c>
      <c r="R4437" t="str">
        <f>IFERROR(_xlfn.XLOOKUP(A4436, tblCustomers[CustomerID], tblCustomers[CustomerName]), "Not Found")</f>
        <v>Not Found</v>
      </c>
      <c r="S4437" t="str">
        <f>IF(tblOrders[[#This Row],[Sales]]&gt;1000000,"High Value","Standard")</f>
        <v>Standard</v>
      </c>
      <c r="T4437" t="str">
        <f>_xlfn.XLOOKUP(tblOrders[[#This Row],[ProductID]], tblProducts[ProductID], tblProducts[ProductName])</f>
        <v>Product 18</v>
      </c>
      <c r="U4437">
        <f>_xlfn.XLOOKUP(tblOrders[[#This Row],[SalesRepID]], tblSalesreps[RepID], tblSalesreps[Target])</f>
        <v>11347243</v>
      </c>
    </row>
    <row r="4438" spans="1:21">
      <c r="A4438" t="s">
        <v>5235</v>
      </c>
      <c r="B4438" s="7" t="s">
        <v>1374</v>
      </c>
      <c r="C4438" t="s">
        <v>732</v>
      </c>
      <c r="D4438" t="s">
        <v>667</v>
      </c>
      <c r="E4438" t="s">
        <v>56</v>
      </c>
      <c r="F4438" t="s">
        <v>20</v>
      </c>
      <c r="G4438">
        <v>3</v>
      </c>
      <c r="H4438">
        <v>0</v>
      </c>
      <c r="I4438" s="2">
        <v>391482</v>
      </c>
      <c r="J4438" t="str">
        <f>_xlfn.XLOOKUP(tblOrders[[#This Row],[CustomerID]], tblCustomers[CustomerID], tblCustomers[CustomerName])</f>
        <v>Customer 266</v>
      </c>
      <c r="K4438" t="str">
        <f>_xlfn.XLOOKUP(tblOrders[[#This Row],[CustomerID]], tblCustomers[CustomerID], tblCustomers[Segment])</f>
        <v>SME</v>
      </c>
      <c r="L4438" t="str">
        <f>_xlfn.XLOOKUP(tblOrders[[#This Row],[ProductID]], tblProducts[ProductID], tblProducts[Category])</f>
        <v>Electronics</v>
      </c>
      <c r="M4438">
        <f>_xlfn.XLOOKUP(tblOrders[[#This Row],[ProductID]], tblProducts[ProductID], tblProducts[CostPrice])</f>
        <v>13676</v>
      </c>
      <c r="N4438">
        <f>tblOrders[[#This Row],[Sales]]-(tblOrders[[#This Row],[CostPrice]]*tblOrders[[#This Row],[Quantity]])</f>
        <v>350454</v>
      </c>
      <c r="O4438" t="str">
        <f>TEXT(tblOrders[[#This Row],[Date]],"mmm-yyyy")</f>
        <v>Aug-2025</v>
      </c>
      <c r="P4438" t="str">
        <f>_xlfn.XLOOKUP(tblOrders[[#This Row],[OrderID]], tblReturns[OrderID], tblReturns[Returned])</f>
        <v>Yes</v>
      </c>
      <c r="Q4438" t="str">
        <f>_xlfn.XLOOKUP(tblOrders[[#This Row],[OrderID]], tblShipping[OrderID], tblShipping[ShipMode])</f>
        <v>Standard</v>
      </c>
      <c r="R4438" t="str">
        <f>IFERROR(_xlfn.XLOOKUP(A4437, tblCustomers[CustomerID], tblCustomers[CustomerName]), "Not Found")</f>
        <v>Not Found</v>
      </c>
      <c r="S4438" t="str">
        <f>IF(tblOrders[[#This Row],[Sales]]&gt;1000000,"High Value","Standard")</f>
        <v>Standard</v>
      </c>
      <c r="T4438" t="str">
        <f>_xlfn.XLOOKUP(tblOrders[[#This Row],[ProductID]], tblProducts[ProductID], tblProducts[ProductName])</f>
        <v>Product 10</v>
      </c>
      <c r="U4438">
        <f>_xlfn.XLOOKUP(tblOrders[[#This Row],[SalesRepID]], tblSalesreps[RepID], tblSalesreps[Target])</f>
        <v>14265630</v>
      </c>
    </row>
    <row r="4439" spans="1:21">
      <c r="A4439" t="s">
        <v>5236</v>
      </c>
      <c r="B4439" s="7" t="s">
        <v>1761</v>
      </c>
      <c r="C4439" t="s">
        <v>1498</v>
      </c>
      <c r="D4439" t="s">
        <v>430</v>
      </c>
      <c r="E4439" t="s">
        <v>56</v>
      </c>
      <c r="F4439" t="s">
        <v>88</v>
      </c>
      <c r="G4439">
        <v>10</v>
      </c>
      <c r="H4439">
        <v>0</v>
      </c>
      <c r="I4439" s="2">
        <v>1030400</v>
      </c>
      <c r="J4439" t="str">
        <f>_xlfn.XLOOKUP(tblOrders[[#This Row],[CustomerID]], tblCustomers[CustomerID], tblCustomers[CustomerName])</f>
        <v>Customer 114</v>
      </c>
      <c r="K4439" t="str">
        <f>_xlfn.XLOOKUP(tblOrders[[#This Row],[CustomerID]], tblCustomers[CustomerID], tblCustomers[Segment])</f>
        <v>Consumer</v>
      </c>
      <c r="L4439" t="str">
        <f>_xlfn.XLOOKUP(tblOrders[[#This Row],[ProductID]], tblProducts[ProductID], tblProducts[Category])</f>
        <v>Office</v>
      </c>
      <c r="M4439">
        <f>_xlfn.XLOOKUP(tblOrders[[#This Row],[ProductID]], tblProducts[ProductID], tblProducts[CostPrice])</f>
        <v>7566</v>
      </c>
      <c r="N4439">
        <f>tblOrders[[#This Row],[Sales]]-(tblOrders[[#This Row],[CostPrice]]*tblOrders[[#This Row],[Quantity]])</f>
        <v>954740</v>
      </c>
      <c r="O4439" t="str">
        <f>TEXT(tblOrders[[#This Row],[Date]],"mmm-yyyy")</f>
        <v>May-2025</v>
      </c>
      <c r="P4439" t="str">
        <f>_xlfn.XLOOKUP(tblOrders[[#This Row],[OrderID]], tblReturns[OrderID], tblReturns[Returned])</f>
        <v>No</v>
      </c>
      <c r="Q4439" t="str">
        <f>_xlfn.XLOOKUP(tblOrders[[#This Row],[OrderID]], tblShipping[OrderID], tblShipping[ShipMode])</f>
        <v>Pickup</v>
      </c>
      <c r="R4439" t="str">
        <f>IFERROR(_xlfn.XLOOKUP(A4438, tblCustomers[CustomerID], tblCustomers[CustomerName]), "Not Found")</f>
        <v>Not Found</v>
      </c>
      <c r="S4439" t="str">
        <f>IF(tblOrders[[#This Row],[Sales]]&gt;1000000,"High Value","Standard")</f>
        <v>High Value</v>
      </c>
      <c r="T4439" t="str">
        <f>_xlfn.XLOOKUP(tblOrders[[#This Row],[ProductID]], tblProducts[ProductID], tblProducts[ProductName])</f>
        <v>Product 85</v>
      </c>
      <c r="U4439">
        <f>_xlfn.XLOOKUP(tblOrders[[#This Row],[SalesRepID]], tblSalesreps[RepID], tblSalesreps[Target])</f>
        <v>14265630</v>
      </c>
    </row>
    <row r="4440" spans="1:21">
      <c r="A4440" t="s">
        <v>5237</v>
      </c>
      <c r="B4440" s="7" t="s">
        <v>871</v>
      </c>
      <c r="C4440" t="s">
        <v>484</v>
      </c>
      <c r="D4440" t="s">
        <v>543</v>
      </c>
      <c r="E4440" t="s">
        <v>74</v>
      </c>
      <c r="F4440" t="s">
        <v>51</v>
      </c>
      <c r="G4440">
        <v>6</v>
      </c>
      <c r="H4440">
        <v>0.1</v>
      </c>
      <c r="I4440" s="2">
        <v>802224</v>
      </c>
      <c r="J4440" t="str">
        <f>_xlfn.XLOOKUP(tblOrders[[#This Row],[CustomerID]], tblCustomers[CustomerID], tblCustomers[CustomerName])</f>
        <v>Customer 97</v>
      </c>
      <c r="K4440" t="str">
        <f>_xlfn.XLOOKUP(tblOrders[[#This Row],[CustomerID]], tblCustomers[CustomerID], tblCustomers[Segment])</f>
        <v>Corporate</v>
      </c>
      <c r="L4440" t="str">
        <f>_xlfn.XLOOKUP(tblOrders[[#This Row],[ProductID]], tblProducts[ProductID], tblProducts[Category])</f>
        <v>Furniture</v>
      </c>
      <c r="M4440">
        <f>_xlfn.XLOOKUP(tblOrders[[#This Row],[ProductID]], tblProducts[ProductID], tblProducts[CostPrice])</f>
        <v>29153</v>
      </c>
      <c r="N4440">
        <f>tblOrders[[#This Row],[Sales]]-(tblOrders[[#This Row],[CostPrice]]*tblOrders[[#This Row],[Quantity]])</f>
        <v>627306</v>
      </c>
      <c r="O4440" t="str">
        <f>TEXT(tblOrders[[#This Row],[Date]],"mmm-yyyy")</f>
        <v>Nov-2025</v>
      </c>
      <c r="P4440" t="str">
        <f>_xlfn.XLOOKUP(tblOrders[[#This Row],[OrderID]], tblReturns[OrderID], tblReturns[Returned])</f>
        <v>No</v>
      </c>
      <c r="Q4440" t="str">
        <f>_xlfn.XLOOKUP(tblOrders[[#This Row],[OrderID]], tblShipping[OrderID], tblShipping[ShipMode])</f>
        <v>Pickup</v>
      </c>
      <c r="R4440" t="str">
        <f>IFERROR(_xlfn.XLOOKUP(A4439, tblCustomers[CustomerID], tblCustomers[CustomerName]), "Not Found")</f>
        <v>Not Found</v>
      </c>
      <c r="S4440" t="str">
        <f>IF(tblOrders[[#This Row],[Sales]]&gt;1000000,"High Value","Standard")</f>
        <v>Standard</v>
      </c>
      <c r="T4440" t="str">
        <f>_xlfn.XLOOKUP(tblOrders[[#This Row],[ProductID]], tblProducts[ProductID], tblProducts[ProductName])</f>
        <v>Product 16</v>
      </c>
      <c r="U4440">
        <f>_xlfn.XLOOKUP(tblOrders[[#This Row],[SalesRepID]], tblSalesreps[RepID], tblSalesreps[Target])</f>
        <v>7254801</v>
      </c>
    </row>
    <row r="4441" spans="1:21">
      <c r="A4441" t="s">
        <v>5238</v>
      </c>
      <c r="B4441" s="7" t="s">
        <v>1330</v>
      </c>
      <c r="C4441" t="s">
        <v>1455</v>
      </c>
      <c r="D4441" t="s">
        <v>377</v>
      </c>
      <c r="E4441" t="s">
        <v>197</v>
      </c>
      <c r="F4441" t="s">
        <v>20</v>
      </c>
      <c r="G4441">
        <v>9</v>
      </c>
      <c r="H4441">
        <v>0.05</v>
      </c>
      <c r="I4441" s="2">
        <v>684265.05</v>
      </c>
      <c r="J4441" t="str">
        <f>_xlfn.XLOOKUP(tblOrders[[#This Row],[CustomerID]], tblCustomers[CustomerID], tblCustomers[CustomerName])</f>
        <v>Customer 62</v>
      </c>
      <c r="K4441" t="str">
        <f>_xlfn.XLOOKUP(tblOrders[[#This Row],[CustomerID]], tblCustomers[CustomerID], tblCustomers[Segment])</f>
        <v>Consumer</v>
      </c>
      <c r="L4441" t="str">
        <f>_xlfn.XLOOKUP(tblOrders[[#This Row],[ProductID]], tblProducts[ProductID], tblProducts[Category])</f>
        <v>Home</v>
      </c>
      <c r="M4441">
        <f>_xlfn.XLOOKUP(tblOrders[[#This Row],[ProductID]], tblProducts[ProductID], tblProducts[CostPrice])</f>
        <v>38053</v>
      </c>
      <c r="N4441">
        <f>tblOrders[[#This Row],[Sales]]-(tblOrders[[#This Row],[CostPrice]]*tblOrders[[#This Row],[Quantity]])</f>
        <v>341788.05000000005</v>
      </c>
      <c r="O4441" t="str">
        <f>TEXT(tblOrders[[#This Row],[Date]],"mmm-yyyy")</f>
        <v>Feb-2025</v>
      </c>
      <c r="P4441" t="str">
        <f>_xlfn.XLOOKUP(tblOrders[[#This Row],[OrderID]], tblReturns[OrderID], tblReturns[Returned])</f>
        <v>No</v>
      </c>
      <c r="Q4441" t="str">
        <f>_xlfn.XLOOKUP(tblOrders[[#This Row],[OrderID]], tblShipping[OrderID], tblShipping[ShipMode])</f>
        <v>Express</v>
      </c>
      <c r="R4441" t="str">
        <f>IFERROR(_xlfn.XLOOKUP(A4440, tblCustomers[CustomerID], tblCustomers[CustomerName]), "Not Found")</f>
        <v>Not Found</v>
      </c>
      <c r="S4441" t="str">
        <f>IF(tblOrders[[#This Row],[Sales]]&gt;1000000,"High Value","Standard")</f>
        <v>Standard</v>
      </c>
      <c r="T4441" t="str">
        <f>_xlfn.XLOOKUP(tblOrders[[#This Row],[ProductID]], tblProducts[ProductID], tblProducts[ProductName])</f>
        <v>Product 82</v>
      </c>
      <c r="U4441">
        <f>_xlfn.XLOOKUP(tblOrders[[#This Row],[SalesRepID]], tblSalesreps[RepID], tblSalesreps[Target])</f>
        <v>19562258</v>
      </c>
    </row>
    <row r="4442" spans="1:21">
      <c r="A4442" t="s">
        <v>5239</v>
      </c>
      <c r="B4442" s="7" t="s">
        <v>1274</v>
      </c>
      <c r="C4442" t="s">
        <v>1279</v>
      </c>
      <c r="D4442" t="s">
        <v>973</v>
      </c>
      <c r="E4442" t="s">
        <v>205</v>
      </c>
      <c r="F4442" t="s">
        <v>14</v>
      </c>
      <c r="G4442">
        <v>8</v>
      </c>
      <c r="H4442">
        <v>0.2</v>
      </c>
      <c r="I4442" s="2">
        <v>785792</v>
      </c>
      <c r="J4442" t="str">
        <f>_xlfn.XLOOKUP(tblOrders[[#This Row],[CustomerID]], tblCustomers[CustomerID], tblCustomers[CustomerName])</f>
        <v>Customer 210</v>
      </c>
      <c r="K4442" t="str">
        <f>_xlfn.XLOOKUP(tblOrders[[#This Row],[CustomerID]], tblCustomers[CustomerID], tblCustomers[Segment])</f>
        <v>Corporate</v>
      </c>
      <c r="L4442" t="str">
        <f>_xlfn.XLOOKUP(tblOrders[[#This Row],[ProductID]], tblProducts[ProductID], tblProducts[Category])</f>
        <v>Office</v>
      </c>
      <c r="M4442">
        <f>_xlfn.XLOOKUP(tblOrders[[#This Row],[ProductID]], tblProducts[ProductID], tblProducts[CostPrice])</f>
        <v>44507</v>
      </c>
      <c r="N4442">
        <f>tblOrders[[#This Row],[Sales]]-(tblOrders[[#This Row],[CostPrice]]*tblOrders[[#This Row],[Quantity]])</f>
        <v>429736</v>
      </c>
      <c r="O4442" t="str">
        <f>TEXT(tblOrders[[#This Row],[Date]],"mmm-yyyy")</f>
        <v>Mar-2025</v>
      </c>
      <c r="P4442" t="str">
        <f>_xlfn.XLOOKUP(tblOrders[[#This Row],[OrderID]], tblReturns[OrderID], tblReturns[Returned])</f>
        <v>No</v>
      </c>
      <c r="Q4442" t="str">
        <f>_xlfn.XLOOKUP(tblOrders[[#This Row],[OrderID]], tblShipping[OrderID], tblShipping[ShipMode])</f>
        <v>Express</v>
      </c>
      <c r="R4442" t="str">
        <f>IFERROR(_xlfn.XLOOKUP(A4441, tblCustomers[CustomerID], tblCustomers[CustomerName]), "Not Found")</f>
        <v>Not Found</v>
      </c>
      <c r="S4442" t="str">
        <f>IF(tblOrders[[#This Row],[Sales]]&gt;1000000,"High Value","Standard")</f>
        <v>Standard</v>
      </c>
      <c r="T4442" t="str">
        <f>_xlfn.XLOOKUP(tblOrders[[#This Row],[ProductID]], tblProducts[ProductID], tblProducts[ProductName])</f>
        <v>Product 53</v>
      </c>
      <c r="U4442">
        <f>_xlfn.XLOOKUP(tblOrders[[#This Row],[SalesRepID]], tblSalesreps[RepID], tblSalesreps[Target])</f>
        <v>16246424</v>
      </c>
    </row>
    <row r="4443" spans="1:21">
      <c r="A4443" t="s">
        <v>5240</v>
      </c>
      <c r="B4443" s="7" t="s">
        <v>1395</v>
      </c>
      <c r="C4443" t="s">
        <v>1554</v>
      </c>
      <c r="D4443" t="s">
        <v>151</v>
      </c>
      <c r="E4443" t="s">
        <v>74</v>
      </c>
      <c r="F4443" t="s">
        <v>20</v>
      </c>
      <c r="G4443">
        <v>1</v>
      </c>
      <c r="H4443">
        <v>0.05</v>
      </c>
      <c r="I4443" s="2">
        <v>46730.5</v>
      </c>
      <c r="J4443" t="str">
        <f>_xlfn.XLOOKUP(tblOrders[[#This Row],[CustomerID]], tblCustomers[CustomerID], tblCustomers[CustomerName])</f>
        <v>Customer 151</v>
      </c>
      <c r="K4443" t="str">
        <f>_xlfn.XLOOKUP(tblOrders[[#This Row],[CustomerID]], tblCustomers[CustomerID], tblCustomers[Segment])</f>
        <v>SME</v>
      </c>
      <c r="L4443" t="str">
        <f>_xlfn.XLOOKUP(tblOrders[[#This Row],[ProductID]], tblProducts[ProductID], tblProducts[Category])</f>
        <v>Electronics</v>
      </c>
      <c r="M4443">
        <f>_xlfn.XLOOKUP(tblOrders[[#This Row],[ProductID]], tblProducts[ProductID], tblProducts[CostPrice])</f>
        <v>63366</v>
      </c>
      <c r="N4443">
        <f>tblOrders[[#This Row],[Sales]]-(tblOrders[[#This Row],[CostPrice]]*tblOrders[[#This Row],[Quantity]])</f>
        <v>-16635.5</v>
      </c>
      <c r="O4443" t="str">
        <f>TEXT(tblOrders[[#This Row],[Date]],"mmm-yyyy")</f>
        <v>Feb-2025</v>
      </c>
      <c r="P4443" t="str">
        <f>_xlfn.XLOOKUP(tblOrders[[#This Row],[OrderID]], tblReturns[OrderID], tblReturns[Returned])</f>
        <v>No</v>
      </c>
      <c r="Q4443" t="str">
        <f>_xlfn.XLOOKUP(tblOrders[[#This Row],[OrderID]], tblShipping[OrderID], tblShipping[ShipMode])</f>
        <v>Standard</v>
      </c>
      <c r="R4443" t="str">
        <f>IFERROR(_xlfn.XLOOKUP(A4442, tblCustomers[CustomerID], tblCustomers[CustomerName]), "Not Found")</f>
        <v>Not Found</v>
      </c>
      <c r="S4443" t="str">
        <f>IF(tblOrders[[#This Row],[Sales]]&gt;1000000,"High Value","Standard")</f>
        <v>Standard</v>
      </c>
      <c r="T4443" t="str">
        <f>_xlfn.XLOOKUP(tblOrders[[#This Row],[ProductID]], tblProducts[ProductID], tblProducts[ProductName])</f>
        <v>Product 40</v>
      </c>
      <c r="U4443">
        <f>_xlfn.XLOOKUP(tblOrders[[#This Row],[SalesRepID]], tblSalesreps[RepID], tblSalesreps[Target])</f>
        <v>7254801</v>
      </c>
    </row>
    <row r="4444" spans="1:21">
      <c r="A4444" t="s">
        <v>5241</v>
      </c>
      <c r="B4444" s="7" t="s">
        <v>927</v>
      </c>
      <c r="C4444" t="s">
        <v>626</v>
      </c>
      <c r="D4444" t="s">
        <v>55</v>
      </c>
      <c r="E4444" t="s">
        <v>197</v>
      </c>
      <c r="F4444" t="s">
        <v>14</v>
      </c>
      <c r="G4444">
        <v>3</v>
      </c>
      <c r="H4444">
        <v>0.1</v>
      </c>
      <c r="I4444" s="2">
        <v>306244.8</v>
      </c>
      <c r="J4444" t="str">
        <f>_xlfn.XLOOKUP(tblOrders[[#This Row],[CustomerID]], tblCustomers[CustomerID], tblCustomers[CustomerName])</f>
        <v>Customer 158</v>
      </c>
      <c r="K4444" t="str">
        <f>_xlfn.XLOOKUP(tblOrders[[#This Row],[CustomerID]], tblCustomers[CustomerID], tblCustomers[Segment])</f>
        <v>SME</v>
      </c>
      <c r="L4444" t="str">
        <f>_xlfn.XLOOKUP(tblOrders[[#This Row],[ProductID]], tblProducts[ProductID], tblProducts[Category])</f>
        <v>Home</v>
      </c>
      <c r="M4444">
        <f>_xlfn.XLOOKUP(tblOrders[[#This Row],[ProductID]], tblProducts[ProductID], tblProducts[CostPrice])</f>
        <v>23348</v>
      </c>
      <c r="N4444">
        <f>tblOrders[[#This Row],[Sales]]-(tblOrders[[#This Row],[CostPrice]]*tblOrders[[#This Row],[Quantity]])</f>
        <v>236200.8</v>
      </c>
      <c r="O4444" t="str">
        <f>TEXT(tblOrders[[#This Row],[Date]],"mmm-yyyy")</f>
        <v>Apr-2025</v>
      </c>
      <c r="P4444" t="str">
        <f>_xlfn.XLOOKUP(tblOrders[[#This Row],[OrderID]], tblReturns[OrderID], tblReturns[Returned])</f>
        <v>No</v>
      </c>
      <c r="Q4444" t="str">
        <f>_xlfn.XLOOKUP(tblOrders[[#This Row],[OrderID]], tblShipping[OrderID], tblShipping[ShipMode])</f>
        <v>Pickup</v>
      </c>
      <c r="R4444" t="str">
        <f>IFERROR(_xlfn.XLOOKUP(A4443, tblCustomers[CustomerID], tblCustomers[CustomerName]), "Not Found")</f>
        <v>Not Found</v>
      </c>
      <c r="S4444" t="str">
        <f>IF(tblOrders[[#This Row],[Sales]]&gt;1000000,"High Value","Standard")</f>
        <v>Standard</v>
      </c>
      <c r="T4444" t="str">
        <f>_xlfn.XLOOKUP(tblOrders[[#This Row],[ProductID]], tblProducts[ProductID], tblProducts[ProductName])</f>
        <v>Product 47</v>
      </c>
      <c r="U4444">
        <f>_xlfn.XLOOKUP(tblOrders[[#This Row],[SalesRepID]], tblSalesreps[RepID], tblSalesreps[Target])</f>
        <v>19562258</v>
      </c>
    </row>
    <row r="4445" spans="1:21">
      <c r="A4445" t="s">
        <v>5242</v>
      </c>
      <c r="B4445" s="7" t="s">
        <v>1092</v>
      </c>
      <c r="C4445" t="s">
        <v>970</v>
      </c>
      <c r="D4445" t="s">
        <v>265</v>
      </c>
      <c r="E4445" t="s">
        <v>165</v>
      </c>
      <c r="F4445" t="s">
        <v>88</v>
      </c>
      <c r="G4445">
        <v>5</v>
      </c>
      <c r="H4445">
        <v>0</v>
      </c>
      <c r="I4445" s="2">
        <v>669210</v>
      </c>
      <c r="J4445" t="str">
        <f>_xlfn.XLOOKUP(tblOrders[[#This Row],[CustomerID]], tblCustomers[CustomerID], tblCustomers[CustomerName])</f>
        <v>Customer 256</v>
      </c>
      <c r="K4445" t="str">
        <f>_xlfn.XLOOKUP(tblOrders[[#This Row],[CustomerID]], tblCustomers[CustomerID], tblCustomers[Segment])</f>
        <v>Corporate</v>
      </c>
      <c r="L4445" t="str">
        <f>_xlfn.XLOOKUP(tblOrders[[#This Row],[ProductID]], tblProducts[ProductID], tblProducts[Category])</f>
        <v>Home</v>
      </c>
      <c r="M4445">
        <f>_xlfn.XLOOKUP(tblOrders[[#This Row],[ProductID]], tblProducts[ProductID], tblProducts[CostPrice])</f>
        <v>33642</v>
      </c>
      <c r="N4445">
        <f>tblOrders[[#This Row],[Sales]]-(tblOrders[[#This Row],[CostPrice]]*tblOrders[[#This Row],[Quantity]])</f>
        <v>501000</v>
      </c>
      <c r="O4445" t="str">
        <f>TEXT(tblOrders[[#This Row],[Date]],"mmm-yyyy")</f>
        <v>Dec-2025</v>
      </c>
      <c r="P4445" t="str">
        <f>_xlfn.XLOOKUP(tblOrders[[#This Row],[OrderID]], tblReturns[OrderID], tblReturns[Returned])</f>
        <v>No</v>
      </c>
      <c r="Q4445" t="str">
        <f>_xlfn.XLOOKUP(tblOrders[[#This Row],[OrderID]], tblShipping[OrderID], tblShipping[ShipMode])</f>
        <v>Express</v>
      </c>
      <c r="R4445" t="str">
        <f>IFERROR(_xlfn.XLOOKUP(A4444, tblCustomers[CustomerID], tblCustomers[CustomerName]), "Not Found")</f>
        <v>Not Found</v>
      </c>
      <c r="S4445" t="str">
        <f>IF(tblOrders[[#This Row],[Sales]]&gt;1000000,"High Value","Standard")</f>
        <v>Standard</v>
      </c>
      <c r="T4445" t="str">
        <f>_xlfn.XLOOKUP(tblOrders[[#This Row],[ProductID]], tblProducts[ProductID], tblProducts[ProductName])</f>
        <v>Product 17</v>
      </c>
      <c r="U4445">
        <f>_xlfn.XLOOKUP(tblOrders[[#This Row],[SalesRepID]], tblSalesreps[RepID], tblSalesreps[Target])</f>
        <v>16839910</v>
      </c>
    </row>
    <row r="4446" spans="1:21">
      <c r="A4446" t="s">
        <v>5243</v>
      </c>
      <c r="B4446" s="7" t="s">
        <v>277</v>
      </c>
      <c r="C4446" t="s">
        <v>63</v>
      </c>
      <c r="D4446" t="s">
        <v>546</v>
      </c>
      <c r="E4446" t="s">
        <v>35</v>
      </c>
      <c r="F4446" t="s">
        <v>20</v>
      </c>
      <c r="G4446">
        <v>4</v>
      </c>
      <c r="H4446">
        <v>0.05</v>
      </c>
      <c r="I4446" s="2">
        <v>540208</v>
      </c>
      <c r="J4446" t="str">
        <f>_xlfn.XLOOKUP(tblOrders[[#This Row],[CustomerID]], tblCustomers[CustomerID], tblCustomers[CustomerName])</f>
        <v>Customer 44</v>
      </c>
      <c r="K4446" t="str">
        <f>_xlfn.XLOOKUP(tblOrders[[#This Row],[CustomerID]], tblCustomers[CustomerID], tblCustomers[Segment])</f>
        <v>Consumer</v>
      </c>
      <c r="L4446" t="str">
        <f>_xlfn.XLOOKUP(tblOrders[[#This Row],[ProductID]], tblProducts[ProductID], tblProducts[Category])</f>
        <v>Home</v>
      </c>
      <c r="M4446">
        <f>_xlfn.XLOOKUP(tblOrders[[#This Row],[ProductID]], tblProducts[ProductID], tblProducts[CostPrice])</f>
        <v>51783</v>
      </c>
      <c r="N4446">
        <f>tblOrders[[#This Row],[Sales]]-(tblOrders[[#This Row],[CostPrice]]*tblOrders[[#This Row],[Quantity]])</f>
        <v>333076</v>
      </c>
      <c r="O4446" t="str">
        <f>TEXT(tblOrders[[#This Row],[Date]],"mmm-yyyy")</f>
        <v>Oct-2025</v>
      </c>
      <c r="P4446" t="str">
        <f>_xlfn.XLOOKUP(tblOrders[[#This Row],[OrderID]], tblReturns[OrderID], tblReturns[Returned])</f>
        <v>No</v>
      </c>
      <c r="Q4446" t="str">
        <f>_xlfn.XLOOKUP(tblOrders[[#This Row],[OrderID]], tblShipping[OrderID], tblShipping[ShipMode])</f>
        <v>Pickup</v>
      </c>
      <c r="R4446" t="str">
        <f>IFERROR(_xlfn.XLOOKUP(A4445, tblCustomers[CustomerID], tblCustomers[CustomerName]), "Not Found")</f>
        <v>Not Found</v>
      </c>
      <c r="S4446" t="str">
        <f>IF(tblOrders[[#This Row],[Sales]]&gt;1000000,"High Value","Standard")</f>
        <v>Standard</v>
      </c>
      <c r="T4446" t="str">
        <f>_xlfn.XLOOKUP(tblOrders[[#This Row],[ProductID]], tblProducts[ProductID], tblProducts[ProductName])</f>
        <v>Product 14</v>
      </c>
      <c r="U4446">
        <f>_xlfn.XLOOKUP(tblOrders[[#This Row],[SalesRepID]], tblSalesreps[RepID], tblSalesreps[Target])</f>
        <v>19619177</v>
      </c>
    </row>
    <row r="4447" spans="1:21">
      <c r="A4447" t="s">
        <v>5244</v>
      </c>
      <c r="B4447" s="7" t="s">
        <v>90</v>
      </c>
      <c r="C4447" t="s">
        <v>980</v>
      </c>
      <c r="D4447" t="s">
        <v>133</v>
      </c>
      <c r="E4447" t="s">
        <v>197</v>
      </c>
      <c r="F4447" t="s">
        <v>88</v>
      </c>
      <c r="G4447">
        <v>5</v>
      </c>
      <c r="H4447">
        <v>0</v>
      </c>
      <c r="I4447" s="2">
        <v>328930</v>
      </c>
      <c r="J4447" t="str">
        <f>_xlfn.XLOOKUP(tblOrders[[#This Row],[CustomerID]], tblCustomers[CustomerID], tblCustomers[CustomerName])</f>
        <v>Customer 181</v>
      </c>
      <c r="K4447" t="str">
        <f>_xlfn.XLOOKUP(tblOrders[[#This Row],[CustomerID]], tblCustomers[CustomerID], tblCustomers[Segment])</f>
        <v>Consumer</v>
      </c>
      <c r="L4447" t="str">
        <f>_xlfn.XLOOKUP(tblOrders[[#This Row],[ProductID]], tblProducts[ProductID], tblProducts[Category])</f>
        <v>Furniture</v>
      </c>
      <c r="M4447">
        <f>_xlfn.XLOOKUP(tblOrders[[#This Row],[ProductID]], tblProducts[ProductID], tblProducts[CostPrice])</f>
        <v>53604</v>
      </c>
      <c r="N4447">
        <f>tblOrders[[#This Row],[Sales]]-(tblOrders[[#This Row],[CostPrice]]*tblOrders[[#This Row],[Quantity]])</f>
        <v>60910</v>
      </c>
      <c r="O4447" t="str">
        <f>TEXT(tblOrders[[#This Row],[Date]],"mmm-yyyy")</f>
        <v>Jan-2025</v>
      </c>
      <c r="P4447" t="str">
        <f>_xlfn.XLOOKUP(tblOrders[[#This Row],[OrderID]], tblReturns[OrderID], tblReturns[Returned])</f>
        <v>No</v>
      </c>
      <c r="Q4447" t="str">
        <f>_xlfn.XLOOKUP(tblOrders[[#This Row],[OrderID]], tblShipping[OrderID], tblShipping[ShipMode])</f>
        <v>Pickup</v>
      </c>
      <c r="R4447" t="str">
        <f>IFERROR(_xlfn.XLOOKUP(A4446, tblCustomers[CustomerID], tblCustomers[CustomerName]), "Not Found")</f>
        <v>Not Found</v>
      </c>
      <c r="S4447" t="str">
        <f>IF(tblOrders[[#This Row],[Sales]]&gt;1000000,"High Value","Standard")</f>
        <v>Standard</v>
      </c>
      <c r="T4447" t="str">
        <f>_xlfn.XLOOKUP(tblOrders[[#This Row],[ProductID]], tblProducts[ProductID], tblProducts[ProductName])</f>
        <v>Product 6</v>
      </c>
      <c r="U4447">
        <f>_xlfn.XLOOKUP(tblOrders[[#This Row],[SalesRepID]], tblSalesreps[RepID], tblSalesreps[Target])</f>
        <v>19562258</v>
      </c>
    </row>
    <row r="4448" spans="1:21">
      <c r="A4448" t="s">
        <v>5245</v>
      </c>
      <c r="B4448" s="7" t="s">
        <v>1031</v>
      </c>
      <c r="C4448" t="s">
        <v>1000</v>
      </c>
      <c r="D4448" t="s">
        <v>422</v>
      </c>
      <c r="E4448" t="s">
        <v>165</v>
      </c>
      <c r="F4448" t="s">
        <v>88</v>
      </c>
      <c r="G4448">
        <v>7</v>
      </c>
      <c r="H4448">
        <v>0.1</v>
      </c>
      <c r="I4448" s="2">
        <v>339248.7</v>
      </c>
      <c r="J4448" t="str">
        <f>_xlfn.XLOOKUP(tblOrders[[#This Row],[CustomerID]], tblCustomers[CustomerID], tblCustomers[CustomerName])</f>
        <v>Customer 160</v>
      </c>
      <c r="K4448" t="str">
        <f>_xlfn.XLOOKUP(tblOrders[[#This Row],[CustomerID]], tblCustomers[CustomerID], tblCustomers[Segment])</f>
        <v>Corporate</v>
      </c>
      <c r="L4448" t="str">
        <f>_xlfn.XLOOKUP(tblOrders[[#This Row],[ProductID]], tblProducts[ProductID], tblProducts[Category])</f>
        <v>Furniture</v>
      </c>
      <c r="M4448">
        <f>_xlfn.XLOOKUP(tblOrders[[#This Row],[ProductID]], tblProducts[ProductID], tblProducts[CostPrice])</f>
        <v>69526</v>
      </c>
      <c r="N4448">
        <f>tblOrders[[#This Row],[Sales]]-(tblOrders[[#This Row],[CostPrice]]*tblOrders[[#This Row],[Quantity]])</f>
        <v>-147433.29999999999</v>
      </c>
      <c r="O4448" t="str">
        <f>TEXT(tblOrders[[#This Row],[Date]],"mmm-yyyy")</f>
        <v>Aug-2025</v>
      </c>
      <c r="P4448" t="str">
        <f>_xlfn.XLOOKUP(tblOrders[[#This Row],[OrderID]], tblReturns[OrderID], tblReturns[Returned])</f>
        <v>No</v>
      </c>
      <c r="Q4448" t="str">
        <f>_xlfn.XLOOKUP(tblOrders[[#This Row],[OrderID]], tblShipping[OrderID], tblShipping[ShipMode])</f>
        <v>Standard</v>
      </c>
      <c r="R4448" t="str">
        <f>IFERROR(_xlfn.XLOOKUP(A4447, tblCustomers[CustomerID], tblCustomers[CustomerName]), "Not Found")</f>
        <v>Not Found</v>
      </c>
      <c r="S4448" t="str">
        <f>IF(tblOrders[[#This Row],[Sales]]&gt;1000000,"High Value","Standard")</f>
        <v>Standard</v>
      </c>
      <c r="T4448" t="str">
        <f>_xlfn.XLOOKUP(tblOrders[[#This Row],[ProductID]], tblProducts[ProductID], tblProducts[ProductName])</f>
        <v>Product 36</v>
      </c>
      <c r="U4448">
        <f>_xlfn.XLOOKUP(tblOrders[[#This Row],[SalesRepID]], tblSalesreps[RepID], tblSalesreps[Target])</f>
        <v>16839910</v>
      </c>
    </row>
    <row r="4449" spans="1:21">
      <c r="A4449" t="s">
        <v>5246</v>
      </c>
      <c r="B4449" s="7" t="s">
        <v>889</v>
      </c>
      <c r="C4449" t="s">
        <v>1352</v>
      </c>
      <c r="D4449" t="s">
        <v>115</v>
      </c>
      <c r="E4449" t="s">
        <v>165</v>
      </c>
      <c r="F4449" t="s">
        <v>26</v>
      </c>
      <c r="G4449">
        <v>6</v>
      </c>
      <c r="H4449">
        <v>0</v>
      </c>
      <c r="I4449" s="2">
        <v>299388</v>
      </c>
      <c r="J4449" t="str">
        <f>_xlfn.XLOOKUP(tblOrders[[#This Row],[CustomerID]], tblCustomers[CustomerID], tblCustomers[CustomerName])</f>
        <v>Customer 36</v>
      </c>
      <c r="K4449" t="str">
        <f>_xlfn.XLOOKUP(tblOrders[[#This Row],[CustomerID]], tblCustomers[CustomerID], tblCustomers[Segment])</f>
        <v>SME</v>
      </c>
      <c r="L4449" t="str">
        <f>_xlfn.XLOOKUP(tblOrders[[#This Row],[ProductID]], tblProducts[ProductID], tblProducts[Category])</f>
        <v>Electronics</v>
      </c>
      <c r="M4449">
        <f>_xlfn.XLOOKUP(tblOrders[[#This Row],[ProductID]], tblProducts[ProductID], tblProducts[CostPrice])</f>
        <v>66631</v>
      </c>
      <c r="N4449">
        <f>tblOrders[[#This Row],[Sales]]-(tblOrders[[#This Row],[CostPrice]]*tblOrders[[#This Row],[Quantity]])</f>
        <v>-100398</v>
      </c>
      <c r="O4449" t="str">
        <f>TEXT(tblOrders[[#This Row],[Date]],"mmm-yyyy")</f>
        <v>Nov-2025</v>
      </c>
      <c r="P4449" t="str">
        <f>_xlfn.XLOOKUP(tblOrders[[#This Row],[OrderID]], tblReturns[OrderID], tblReturns[Returned])</f>
        <v>No</v>
      </c>
      <c r="Q4449" t="str">
        <f>_xlfn.XLOOKUP(tblOrders[[#This Row],[OrderID]], tblShipping[OrderID], tblShipping[ShipMode])</f>
        <v>Pickup</v>
      </c>
      <c r="R4449" t="str">
        <f>IFERROR(_xlfn.XLOOKUP(A4448, tblCustomers[CustomerID], tblCustomers[CustomerName]), "Not Found")</f>
        <v>Not Found</v>
      </c>
      <c r="S4449" t="str">
        <f>IF(tblOrders[[#This Row],[Sales]]&gt;1000000,"High Value","Standard")</f>
        <v>Standard</v>
      </c>
      <c r="T4449" t="str">
        <f>_xlfn.XLOOKUP(tblOrders[[#This Row],[ProductID]], tblProducts[ProductID], tblProducts[ProductName])</f>
        <v>Product 70</v>
      </c>
      <c r="U4449">
        <f>_xlfn.XLOOKUP(tblOrders[[#This Row],[SalesRepID]], tblSalesreps[RepID], tblSalesreps[Target])</f>
        <v>16839910</v>
      </c>
    </row>
    <row r="4450" spans="1:21">
      <c r="A4450" t="s">
        <v>5247</v>
      </c>
      <c r="B4450" s="7" t="s">
        <v>539</v>
      </c>
      <c r="C4450" t="s">
        <v>43</v>
      </c>
      <c r="D4450" t="s">
        <v>400</v>
      </c>
      <c r="E4450" t="s">
        <v>13</v>
      </c>
      <c r="F4450" t="s">
        <v>51</v>
      </c>
      <c r="G4450">
        <v>4</v>
      </c>
      <c r="H4450">
        <v>0.05</v>
      </c>
      <c r="I4450" s="2">
        <v>554431.4</v>
      </c>
      <c r="J4450" t="str">
        <f>_xlfn.XLOOKUP(tblOrders[[#This Row],[CustomerID]], tblCustomers[CustomerID], tblCustomers[CustomerName])</f>
        <v>Customer 283</v>
      </c>
      <c r="K4450" t="str">
        <f>_xlfn.XLOOKUP(tblOrders[[#This Row],[CustomerID]], tblCustomers[CustomerID], tblCustomers[Segment])</f>
        <v>Corporate</v>
      </c>
      <c r="L4450" t="str">
        <f>_xlfn.XLOOKUP(tblOrders[[#This Row],[ProductID]], tblProducts[ProductID], tblProducts[Category])</f>
        <v>Electronics</v>
      </c>
      <c r="M4450">
        <f>_xlfn.XLOOKUP(tblOrders[[#This Row],[ProductID]], tblProducts[ProductID], tblProducts[CostPrice])</f>
        <v>36044</v>
      </c>
      <c r="N4450">
        <f>tblOrders[[#This Row],[Sales]]-(tblOrders[[#This Row],[CostPrice]]*tblOrders[[#This Row],[Quantity]])</f>
        <v>410255.4</v>
      </c>
      <c r="O4450" t="str">
        <f>TEXT(tblOrders[[#This Row],[Date]],"mmm-yyyy")</f>
        <v>Jul-2025</v>
      </c>
      <c r="P4450" t="str">
        <f>_xlfn.XLOOKUP(tblOrders[[#This Row],[OrderID]], tblReturns[OrderID], tblReturns[Returned])</f>
        <v>No</v>
      </c>
      <c r="Q4450" t="str">
        <f>_xlfn.XLOOKUP(tblOrders[[#This Row],[OrderID]], tblShipping[OrderID], tblShipping[ShipMode])</f>
        <v>Express</v>
      </c>
      <c r="R4450" t="str">
        <f>IFERROR(_xlfn.XLOOKUP(A4449, tblCustomers[CustomerID], tblCustomers[CustomerName]), "Not Found")</f>
        <v>Not Found</v>
      </c>
      <c r="S4450" t="str">
        <f>IF(tblOrders[[#This Row],[Sales]]&gt;1000000,"High Value","Standard")</f>
        <v>Standard</v>
      </c>
      <c r="T4450" t="str">
        <f>_xlfn.XLOOKUP(tblOrders[[#This Row],[ProductID]], tblProducts[ProductID], tblProducts[ProductName])</f>
        <v>Product 29</v>
      </c>
      <c r="U4450">
        <f>_xlfn.XLOOKUP(tblOrders[[#This Row],[SalesRepID]], tblSalesreps[RepID], tblSalesreps[Target])</f>
        <v>11852878</v>
      </c>
    </row>
    <row r="4451" spans="1:21">
      <c r="A4451" t="s">
        <v>5248</v>
      </c>
      <c r="B4451" s="7" t="s">
        <v>335</v>
      </c>
      <c r="C4451" t="s">
        <v>763</v>
      </c>
      <c r="D4451" t="s">
        <v>68</v>
      </c>
      <c r="E4451" t="s">
        <v>197</v>
      </c>
      <c r="F4451" t="s">
        <v>88</v>
      </c>
      <c r="G4451">
        <v>10</v>
      </c>
      <c r="H4451">
        <v>0.15</v>
      </c>
      <c r="I4451" s="2">
        <v>881127</v>
      </c>
      <c r="J4451" t="str">
        <f>_xlfn.XLOOKUP(tblOrders[[#This Row],[CustomerID]], tblCustomers[CustomerID], tblCustomers[CustomerName])</f>
        <v>Customer 5</v>
      </c>
      <c r="K4451" t="str">
        <f>_xlfn.XLOOKUP(tblOrders[[#This Row],[CustomerID]], tblCustomers[CustomerID], tblCustomers[Segment])</f>
        <v>Corporate</v>
      </c>
      <c r="L4451" t="str">
        <f>_xlfn.XLOOKUP(tblOrders[[#This Row],[ProductID]], tblProducts[ProductID], tblProducts[Category])</f>
        <v>Home</v>
      </c>
      <c r="M4451">
        <f>_xlfn.XLOOKUP(tblOrders[[#This Row],[ProductID]], tblProducts[ProductID], tblProducts[CostPrice])</f>
        <v>7159</v>
      </c>
      <c r="N4451">
        <f>tblOrders[[#This Row],[Sales]]-(tblOrders[[#This Row],[CostPrice]]*tblOrders[[#This Row],[Quantity]])</f>
        <v>809537</v>
      </c>
      <c r="O4451" t="str">
        <f>TEXT(tblOrders[[#This Row],[Date]],"mmm-yyyy")</f>
        <v>Feb-2025</v>
      </c>
      <c r="P4451" t="str">
        <f>_xlfn.XLOOKUP(tblOrders[[#This Row],[OrderID]], tblReturns[OrderID], tblReturns[Returned])</f>
        <v>No</v>
      </c>
      <c r="Q4451" t="str">
        <f>_xlfn.XLOOKUP(tblOrders[[#This Row],[OrderID]], tblShipping[OrderID], tblShipping[ShipMode])</f>
        <v>Pickup</v>
      </c>
      <c r="R4451" t="str">
        <f>IFERROR(_xlfn.XLOOKUP(A4450, tblCustomers[CustomerID], tblCustomers[CustomerName]), "Not Found")</f>
        <v>Not Found</v>
      </c>
      <c r="S4451" t="str">
        <f>IF(tblOrders[[#This Row],[Sales]]&gt;1000000,"High Value","Standard")</f>
        <v>Standard</v>
      </c>
      <c r="T4451" t="str">
        <f>_xlfn.XLOOKUP(tblOrders[[#This Row],[ProductID]], tblProducts[ProductID], tblProducts[ProductName])</f>
        <v>Product 26</v>
      </c>
      <c r="U4451">
        <f>_xlfn.XLOOKUP(tblOrders[[#This Row],[SalesRepID]], tblSalesreps[RepID], tblSalesreps[Target])</f>
        <v>19562258</v>
      </c>
    </row>
    <row r="4452" spans="1:21">
      <c r="A4452" t="s">
        <v>5249</v>
      </c>
      <c r="B4452" s="7" t="s">
        <v>283</v>
      </c>
      <c r="C4452" t="s">
        <v>669</v>
      </c>
      <c r="D4452" t="s">
        <v>104</v>
      </c>
      <c r="E4452" t="s">
        <v>35</v>
      </c>
      <c r="F4452" t="s">
        <v>51</v>
      </c>
      <c r="G4452">
        <v>8</v>
      </c>
      <c r="H4452">
        <v>0.2</v>
      </c>
      <c r="I4452" s="2">
        <v>794041.6</v>
      </c>
      <c r="J4452" t="str">
        <f>_xlfn.XLOOKUP(tblOrders[[#This Row],[CustomerID]], tblCustomers[CustomerID], tblCustomers[CustomerName])</f>
        <v>Customer 83</v>
      </c>
      <c r="K4452" t="str">
        <f>_xlfn.XLOOKUP(tblOrders[[#This Row],[CustomerID]], tblCustomers[CustomerID], tblCustomers[Segment])</f>
        <v>Consumer</v>
      </c>
      <c r="L4452" t="str">
        <f>_xlfn.XLOOKUP(tblOrders[[#This Row],[ProductID]], tblProducts[ProductID], tblProducts[Category])</f>
        <v>Furniture</v>
      </c>
      <c r="M4452">
        <f>_xlfn.XLOOKUP(tblOrders[[#This Row],[ProductID]], tblProducts[ProductID], tblProducts[CostPrice])</f>
        <v>10664</v>
      </c>
      <c r="N4452">
        <f>tblOrders[[#This Row],[Sales]]-(tblOrders[[#This Row],[CostPrice]]*tblOrders[[#This Row],[Quantity]])</f>
        <v>708729.6</v>
      </c>
      <c r="O4452" t="str">
        <f>TEXT(tblOrders[[#This Row],[Date]],"mmm-yyyy")</f>
        <v>Jun-2025</v>
      </c>
      <c r="P4452" t="str">
        <f>_xlfn.XLOOKUP(tblOrders[[#This Row],[OrderID]], tblReturns[OrderID], tblReturns[Returned])</f>
        <v>No</v>
      </c>
      <c r="Q4452" t="str">
        <f>_xlfn.XLOOKUP(tblOrders[[#This Row],[OrderID]], tblShipping[OrderID], tblShipping[ShipMode])</f>
        <v>Pickup</v>
      </c>
      <c r="R4452" t="str">
        <f>IFERROR(_xlfn.XLOOKUP(A4451, tblCustomers[CustomerID], tblCustomers[CustomerName]), "Not Found")</f>
        <v>Not Found</v>
      </c>
      <c r="S4452" t="str">
        <f>IF(tblOrders[[#This Row],[Sales]]&gt;1000000,"High Value","Standard")</f>
        <v>Standard</v>
      </c>
      <c r="T4452" t="str">
        <f>_xlfn.XLOOKUP(tblOrders[[#This Row],[ProductID]], tblProducts[ProductID], tblProducts[ProductName])</f>
        <v>Product 23</v>
      </c>
      <c r="U4452">
        <f>_xlfn.XLOOKUP(tblOrders[[#This Row],[SalesRepID]], tblSalesreps[RepID], tblSalesreps[Target])</f>
        <v>19619177</v>
      </c>
    </row>
    <row r="4453" spans="1:21">
      <c r="A4453" t="s">
        <v>5250</v>
      </c>
      <c r="B4453" s="7" t="s">
        <v>1933</v>
      </c>
      <c r="C4453" t="s">
        <v>1559</v>
      </c>
      <c r="D4453" t="s">
        <v>387</v>
      </c>
      <c r="E4453" t="s">
        <v>197</v>
      </c>
      <c r="F4453" t="s">
        <v>26</v>
      </c>
      <c r="G4453">
        <v>6</v>
      </c>
      <c r="H4453">
        <v>0</v>
      </c>
      <c r="I4453" s="2">
        <v>478314</v>
      </c>
      <c r="J4453" t="str">
        <f>_xlfn.XLOOKUP(tblOrders[[#This Row],[CustomerID]], tblCustomers[CustomerID], tblCustomers[CustomerName])</f>
        <v>Customer 95</v>
      </c>
      <c r="K4453" t="str">
        <f>_xlfn.XLOOKUP(tblOrders[[#This Row],[CustomerID]], tblCustomers[CustomerID], tblCustomers[Segment])</f>
        <v>Consumer</v>
      </c>
      <c r="L4453" t="str">
        <f>_xlfn.XLOOKUP(tblOrders[[#This Row],[ProductID]], tblProducts[ProductID], tblProducts[Category])</f>
        <v>Furniture</v>
      </c>
      <c r="M4453">
        <f>_xlfn.XLOOKUP(tblOrders[[#This Row],[ProductID]], tblProducts[ProductID], tblProducts[CostPrice])</f>
        <v>37464</v>
      </c>
      <c r="N4453">
        <f>tblOrders[[#This Row],[Sales]]-(tblOrders[[#This Row],[CostPrice]]*tblOrders[[#This Row],[Quantity]])</f>
        <v>253530</v>
      </c>
      <c r="O4453" t="str">
        <f>TEXT(tblOrders[[#This Row],[Date]],"mmm-yyyy")</f>
        <v>Apr-2025</v>
      </c>
      <c r="P4453" t="str">
        <f>_xlfn.XLOOKUP(tblOrders[[#This Row],[OrderID]], tblReturns[OrderID], tblReturns[Returned])</f>
        <v>Yes</v>
      </c>
      <c r="Q4453" t="str">
        <f>_xlfn.XLOOKUP(tblOrders[[#This Row],[OrderID]], tblShipping[OrderID], tblShipping[ShipMode])</f>
        <v>Express</v>
      </c>
      <c r="R4453" t="str">
        <f>IFERROR(_xlfn.XLOOKUP(A4452, tblCustomers[CustomerID], tblCustomers[CustomerName]), "Not Found")</f>
        <v>Not Found</v>
      </c>
      <c r="S4453" t="str">
        <f>IF(tblOrders[[#This Row],[Sales]]&gt;1000000,"High Value","Standard")</f>
        <v>Standard</v>
      </c>
      <c r="T4453" t="str">
        <f>_xlfn.XLOOKUP(tblOrders[[#This Row],[ProductID]], tblProducts[ProductID], tblProducts[ProductName])</f>
        <v>Product 63</v>
      </c>
      <c r="U4453">
        <f>_xlfn.XLOOKUP(tblOrders[[#This Row],[SalesRepID]], tblSalesreps[RepID], tblSalesreps[Target])</f>
        <v>19562258</v>
      </c>
    </row>
    <row r="4454" spans="1:21">
      <c r="A4454" t="s">
        <v>5251</v>
      </c>
      <c r="B4454" s="7" t="s">
        <v>506</v>
      </c>
      <c r="C4454" t="s">
        <v>429</v>
      </c>
      <c r="D4454" t="s">
        <v>269</v>
      </c>
      <c r="E4454" t="s">
        <v>79</v>
      </c>
      <c r="F4454" t="s">
        <v>20</v>
      </c>
      <c r="G4454">
        <v>7</v>
      </c>
      <c r="H4454">
        <v>0.1</v>
      </c>
      <c r="I4454" s="2">
        <v>278516.7</v>
      </c>
      <c r="J4454" t="str">
        <f>_xlfn.XLOOKUP(tblOrders[[#This Row],[CustomerID]], tblCustomers[CustomerID], tblCustomers[CustomerName])</f>
        <v>Customer 243</v>
      </c>
      <c r="K4454" t="str">
        <f>_xlfn.XLOOKUP(tblOrders[[#This Row],[CustomerID]], tblCustomers[CustomerID], tblCustomers[Segment])</f>
        <v>Corporate</v>
      </c>
      <c r="L4454" t="str">
        <f>_xlfn.XLOOKUP(tblOrders[[#This Row],[ProductID]], tblProducts[ProductID], tblProducts[Category])</f>
        <v>Office</v>
      </c>
      <c r="M4454">
        <f>_xlfn.XLOOKUP(tblOrders[[#This Row],[ProductID]], tblProducts[ProductID], tblProducts[CostPrice])</f>
        <v>28606</v>
      </c>
      <c r="N4454">
        <f>tblOrders[[#This Row],[Sales]]-(tblOrders[[#This Row],[CostPrice]]*tblOrders[[#This Row],[Quantity]])</f>
        <v>78274.700000000012</v>
      </c>
      <c r="O4454" t="str">
        <f>TEXT(tblOrders[[#This Row],[Date]],"mmm-yyyy")</f>
        <v>Aug-2025</v>
      </c>
      <c r="P4454" t="str">
        <f>_xlfn.XLOOKUP(tblOrders[[#This Row],[OrderID]], tblReturns[OrderID], tblReturns[Returned])</f>
        <v>No</v>
      </c>
      <c r="Q4454" t="str">
        <f>_xlfn.XLOOKUP(tblOrders[[#This Row],[OrderID]], tblShipping[OrderID], tblShipping[ShipMode])</f>
        <v>Pickup</v>
      </c>
      <c r="R4454" t="str">
        <f>IFERROR(_xlfn.XLOOKUP(A4453, tblCustomers[CustomerID], tblCustomers[CustomerName]), "Not Found")</f>
        <v>Not Found</v>
      </c>
      <c r="S4454" t="str">
        <f>IF(tblOrders[[#This Row],[Sales]]&gt;1000000,"High Value","Standard")</f>
        <v>Standard</v>
      </c>
      <c r="T4454" t="str">
        <f>_xlfn.XLOOKUP(tblOrders[[#This Row],[ProductID]], tblProducts[ProductID], tblProducts[ProductName])</f>
        <v>Product 62</v>
      </c>
      <c r="U4454">
        <f>_xlfn.XLOOKUP(tblOrders[[#This Row],[SalesRepID]], tblSalesreps[RepID], tblSalesreps[Target])</f>
        <v>8592536</v>
      </c>
    </row>
    <row r="4455" spans="1:21">
      <c r="A4455" t="s">
        <v>5252</v>
      </c>
      <c r="B4455" s="7" t="s">
        <v>1523</v>
      </c>
      <c r="C4455" t="s">
        <v>852</v>
      </c>
      <c r="D4455" t="s">
        <v>382</v>
      </c>
      <c r="E4455" t="s">
        <v>50</v>
      </c>
      <c r="F4455" t="s">
        <v>51</v>
      </c>
      <c r="G4455">
        <v>6</v>
      </c>
      <c r="H4455">
        <v>0.1</v>
      </c>
      <c r="I4455" s="2">
        <v>437529.59999999998</v>
      </c>
      <c r="J4455" t="str">
        <f>_xlfn.XLOOKUP(tblOrders[[#This Row],[CustomerID]], tblCustomers[CustomerID], tblCustomers[CustomerName])</f>
        <v>Customer 69</v>
      </c>
      <c r="K4455" t="str">
        <f>_xlfn.XLOOKUP(tblOrders[[#This Row],[CustomerID]], tblCustomers[CustomerID], tblCustomers[Segment])</f>
        <v>Consumer</v>
      </c>
      <c r="L4455" t="str">
        <f>_xlfn.XLOOKUP(tblOrders[[#This Row],[ProductID]], tblProducts[ProductID], tblProducts[Category])</f>
        <v>Office</v>
      </c>
      <c r="M4455">
        <f>_xlfn.XLOOKUP(tblOrders[[#This Row],[ProductID]], tblProducts[ProductID], tblProducts[CostPrice])</f>
        <v>61777</v>
      </c>
      <c r="N4455">
        <f>tblOrders[[#This Row],[Sales]]-(tblOrders[[#This Row],[CostPrice]]*tblOrders[[#This Row],[Quantity]])</f>
        <v>66867.599999999977</v>
      </c>
      <c r="O4455" t="str">
        <f>TEXT(tblOrders[[#This Row],[Date]],"mmm-yyyy")</f>
        <v>Feb-2025</v>
      </c>
      <c r="P4455" t="str">
        <f>_xlfn.XLOOKUP(tblOrders[[#This Row],[OrderID]], tblReturns[OrderID], tblReturns[Returned])</f>
        <v>No</v>
      </c>
      <c r="Q4455" t="str">
        <f>_xlfn.XLOOKUP(tblOrders[[#This Row],[OrderID]], tblShipping[OrderID], tblShipping[ShipMode])</f>
        <v>Express</v>
      </c>
      <c r="R4455" t="str">
        <f>IFERROR(_xlfn.XLOOKUP(A4454, tblCustomers[CustomerID], tblCustomers[CustomerName]), "Not Found")</f>
        <v>Not Found</v>
      </c>
      <c r="S4455" t="str">
        <f>IF(tblOrders[[#This Row],[Sales]]&gt;1000000,"High Value","Standard")</f>
        <v>Standard</v>
      </c>
      <c r="T4455" t="str">
        <f>_xlfn.XLOOKUP(tblOrders[[#This Row],[ProductID]], tblProducts[ProductID], tblProducts[ProductName])</f>
        <v>Product 65</v>
      </c>
      <c r="U4455">
        <f>_xlfn.XLOOKUP(tblOrders[[#This Row],[SalesRepID]], tblSalesreps[RepID], tblSalesreps[Target])</f>
        <v>17350666</v>
      </c>
    </row>
    <row r="4456" spans="1:21">
      <c r="A4456" t="s">
        <v>5253</v>
      </c>
      <c r="B4456" s="7" t="s">
        <v>982</v>
      </c>
      <c r="C4456" t="s">
        <v>551</v>
      </c>
      <c r="D4456" t="s">
        <v>560</v>
      </c>
      <c r="E4456" t="s">
        <v>25</v>
      </c>
      <c r="F4456" t="s">
        <v>26</v>
      </c>
      <c r="G4456">
        <v>8</v>
      </c>
      <c r="H4456">
        <v>0.2</v>
      </c>
      <c r="I4456" s="2">
        <v>929497.59999999998</v>
      </c>
      <c r="J4456" t="str">
        <f>_xlfn.XLOOKUP(tblOrders[[#This Row],[CustomerID]], tblCustomers[CustomerID], tblCustomers[CustomerName])</f>
        <v>Customer 300</v>
      </c>
      <c r="K4456" t="str">
        <f>_xlfn.XLOOKUP(tblOrders[[#This Row],[CustomerID]], tblCustomers[CustomerID], tblCustomers[Segment])</f>
        <v>SME</v>
      </c>
      <c r="L4456" t="str">
        <f>_xlfn.XLOOKUP(tblOrders[[#This Row],[ProductID]], tblProducts[ProductID], tblProducts[Category])</f>
        <v>Electronics</v>
      </c>
      <c r="M4456">
        <f>_xlfn.XLOOKUP(tblOrders[[#This Row],[ProductID]], tblProducts[ProductID], tblProducts[CostPrice])</f>
        <v>53062</v>
      </c>
      <c r="N4456">
        <f>tblOrders[[#This Row],[Sales]]-(tblOrders[[#This Row],[CostPrice]]*tblOrders[[#This Row],[Quantity]])</f>
        <v>505001.6</v>
      </c>
      <c r="O4456" t="str">
        <f>TEXT(tblOrders[[#This Row],[Date]],"mmm-yyyy")</f>
        <v>Jul-2025</v>
      </c>
      <c r="P4456" t="str">
        <f>_xlfn.XLOOKUP(tblOrders[[#This Row],[OrderID]], tblReturns[OrderID], tblReturns[Returned])</f>
        <v>Yes</v>
      </c>
      <c r="Q4456" t="str">
        <f>_xlfn.XLOOKUP(tblOrders[[#This Row],[OrderID]], tblShipping[OrderID], tblShipping[ShipMode])</f>
        <v>Standard</v>
      </c>
      <c r="R4456" t="str">
        <f>IFERROR(_xlfn.XLOOKUP(A4455, tblCustomers[CustomerID], tblCustomers[CustomerName]), "Not Found")</f>
        <v>Not Found</v>
      </c>
      <c r="S4456" t="str">
        <f>IF(tblOrders[[#This Row],[Sales]]&gt;1000000,"High Value","Standard")</f>
        <v>Standard</v>
      </c>
      <c r="T4456" t="str">
        <f>_xlfn.XLOOKUP(tblOrders[[#This Row],[ProductID]], tblProducts[ProductID], tblProducts[ProductName])</f>
        <v>Product 31</v>
      </c>
      <c r="U4456">
        <f>_xlfn.XLOOKUP(tblOrders[[#This Row],[SalesRepID]], tblSalesreps[RepID], tblSalesreps[Target])</f>
        <v>7094914</v>
      </c>
    </row>
    <row r="4457" spans="1:21">
      <c r="A4457" t="s">
        <v>5254</v>
      </c>
      <c r="B4457" s="7" t="s">
        <v>10</v>
      </c>
      <c r="C4457" t="s">
        <v>709</v>
      </c>
      <c r="D4457" t="s">
        <v>49</v>
      </c>
      <c r="E4457" t="s">
        <v>25</v>
      </c>
      <c r="F4457" t="s">
        <v>88</v>
      </c>
      <c r="G4457">
        <v>6</v>
      </c>
      <c r="H4457">
        <v>0.1</v>
      </c>
      <c r="I4457" s="2">
        <v>213397.2</v>
      </c>
      <c r="J4457" t="str">
        <f>_xlfn.XLOOKUP(tblOrders[[#This Row],[CustomerID]], tblCustomers[CustomerID], tblCustomers[CustomerName])</f>
        <v>Customer 286</v>
      </c>
      <c r="K4457" t="str">
        <f>_xlfn.XLOOKUP(tblOrders[[#This Row],[CustomerID]], tblCustomers[CustomerID], tblCustomers[Segment])</f>
        <v>Consumer</v>
      </c>
      <c r="L4457" t="str">
        <f>_xlfn.XLOOKUP(tblOrders[[#This Row],[ProductID]], tblProducts[ProductID], tblProducts[Category])</f>
        <v>Home</v>
      </c>
      <c r="M4457">
        <f>_xlfn.XLOOKUP(tblOrders[[#This Row],[ProductID]], tblProducts[ProductID], tblProducts[CostPrice])</f>
        <v>71372</v>
      </c>
      <c r="N4457">
        <f>tblOrders[[#This Row],[Sales]]-(tblOrders[[#This Row],[CostPrice]]*tblOrders[[#This Row],[Quantity]])</f>
        <v>-214834.8</v>
      </c>
      <c r="O4457" t="str">
        <f>TEXT(tblOrders[[#This Row],[Date]],"mmm-yyyy")</f>
        <v>May-2025</v>
      </c>
      <c r="P4457" t="str">
        <f>_xlfn.XLOOKUP(tblOrders[[#This Row],[OrderID]], tblReturns[OrderID], tblReturns[Returned])</f>
        <v>No</v>
      </c>
      <c r="Q4457" t="str">
        <f>_xlfn.XLOOKUP(tblOrders[[#This Row],[OrderID]], tblShipping[OrderID], tblShipping[ShipMode])</f>
        <v>Pickup</v>
      </c>
      <c r="R4457" t="str">
        <f>IFERROR(_xlfn.XLOOKUP(A4456, tblCustomers[CustomerID], tblCustomers[CustomerName]), "Not Found")</f>
        <v>Not Found</v>
      </c>
      <c r="S4457" t="str">
        <f>IF(tblOrders[[#This Row],[Sales]]&gt;1000000,"High Value","Standard")</f>
        <v>Standard</v>
      </c>
      <c r="T4457" t="str">
        <f>_xlfn.XLOOKUP(tblOrders[[#This Row],[ProductID]], tblProducts[ProductID], tblProducts[ProductName])</f>
        <v>Product 51</v>
      </c>
      <c r="U4457">
        <f>_xlfn.XLOOKUP(tblOrders[[#This Row],[SalesRepID]], tblSalesreps[RepID], tblSalesreps[Target])</f>
        <v>7094914</v>
      </c>
    </row>
    <row r="4458" spans="1:21">
      <c r="A4458" t="s">
        <v>5255</v>
      </c>
      <c r="B4458" s="7" t="s">
        <v>204</v>
      </c>
      <c r="C4458" t="s">
        <v>297</v>
      </c>
      <c r="D4458" t="s">
        <v>178</v>
      </c>
      <c r="E4458" t="s">
        <v>165</v>
      </c>
      <c r="F4458" t="s">
        <v>14</v>
      </c>
      <c r="G4458">
        <v>10</v>
      </c>
      <c r="H4458">
        <v>0.2</v>
      </c>
      <c r="I4458" s="2">
        <v>1073840</v>
      </c>
      <c r="J4458" t="str">
        <f>_xlfn.XLOOKUP(tblOrders[[#This Row],[CustomerID]], tblCustomers[CustomerID], tblCustomers[CustomerName])</f>
        <v>Customer 275</v>
      </c>
      <c r="K4458" t="str">
        <f>_xlfn.XLOOKUP(tblOrders[[#This Row],[CustomerID]], tblCustomers[CustomerID], tblCustomers[Segment])</f>
        <v>SME</v>
      </c>
      <c r="L4458" t="str">
        <f>_xlfn.XLOOKUP(tblOrders[[#This Row],[ProductID]], tblProducts[ProductID], tblProducts[Category])</f>
        <v>Office</v>
      </c>
      <c r="M4458">
        <f>_xlfn.XLOOKUP(tblOrders[[#This Row],[ProductID]], tblProducts[ProductID], tblProducts[CostPrice])</f>
        <v>46035</v>
      </c>
      <c r="N4458">
        <f>tblOrders[[#This Row],[Sales]]-(tblOrders[[#This Row],[CostPrice]]*tblOrders[[#This Row],[Quantity]])</f>
        <v>613490</v>
      </c>
      <c r="O4458" t="str">
        <f>TEXT(tblOrders[[#This Row],[Date]],"mmm-yyyy")</f>
        <v>Jul-2025</v>
      </c>
      <c r="P4458" t="str">
        <f>_xlfn.XLOOKUP(tblOrders[[#This Row],[OrderID]], tblReturns[OrderID], tblReturns[Returned])</f>
        <v>No</v>
      </c>
      <c r="Q4458" t="str">
        <f>_xlfn.XLOOKUP(tblOrders[[#This Row],[OrderID]], tblShipping[OrderID], tblShipping[ShipMode])</f>
        <v>Standard</v>
      </c>
      <c r="R4458" t="str">
        <f>IFERROR(_xlfn.XLOOKUP(A4457, tblCustomers[CustomerID], tblCustomers[CustomerName]), "Not Found")</f>
        <v>Not Found</v>
      </c>
      <c r="S4458" t="str">
        <f>IF(tblOrders[[#This Row],[Sales]]&gt;1000000,"High Value","Standard")</f>
        <v>High Value</v>
      </c>
      <c r="T4458" t="str">
        <f>_xlfn.XLOOKUP(tblOrders[[#This Row],[ProductID]], tblProducts[ProductID], tblProducts[ProductName])</f>
        <v>Product 84</v>
      </c>
      <c r="U4458">
        <f>_xlfn.XLOOKUP(tblOrders[[#This Row],[SalesRepID]], tblSalesreps[RepID], tblSalesreps[Target])</f>
        <v>16839910</v>
      </c>
    </row>
    <row r="4459" spans="1:21">
      <c r="A4459" t="s">
        <v>5256</v>
      </c>
      <c r="B4459" s="7" t="s">
        <v>615</v>
      </c>
      <c r="C4459" t="s">
        <v>732</v>
      </c>
      <c r="D4459" t="s">
        <v>158</v>
      </c>
      <c r="E4459" t="s">
        <v>105</v>
      </c>
      <c r="F4459" t="s">
        <v>51</v>
      </c>
      <c r="G4459">
        <v>4</v>
      </c>
      <c r="H4459">
        <v>0.05</v>
      </c>
      <c r="I4459" s="2">
        <v>425178.2</v>
      </c>
      <c r="J4459" t="str">
        <f>_xlfn.XLOOKUP(tblOrders[[#This Row],[CustomerID]], tblCustomers[CustomerID], tblCustomers[CustomerName])</f>
        <v>Customer 266</v>
      </c>
      <c r="K4459" t="str">
        <f>_xlfn.XLOOKUP(tblOrders[[#This Row],[CustomerID]], tblCustomers[CustomerID], tblCustomers[Segment])</f>
        <v>SME</v>
      </c>
      <c r="L4459" t="str">
        <f>_xlfn.XLOOKUP(tblOrders[[#This Row],[ProductID]], tblProducts[ProductID], tblProducts[Category])</f>
        <v>Home</v>
      </c>
      <c r="M4459">
        <f>_xlfn.XLOOKUP(tblOrders[[#This Row],[ProductID]], tblProducts[ProductID], tblProducts[CostPrice])</f>
        <v>6817</v>
      </c>
      <c r="N4459">
        <f>tblOrders[[#This Row],[Sales]]-(tblOrders[[#This Row],[CostPrice]]*tblOrders[[#This Row],[Quantity]])</f>
        <v>397910.2</v>
      </c>
      <c r="O4459" t="str">
        <f>TEXT(tblOrders[[#This Row],[Date]],"mmm-yyyy")</f>
        <v>Sep-2025</v>
      </c>
      <c r="P4459" t="str">
        <f>_xlfn.XLOOKUP(tblOrders[[#This Row],[OrderID]], tblReturns[OrderID], tblReturns[Returned])</f>
        <v>No</v>
      </c>
      <c r="Q4459" t="str">
        <f>_xlfn.XLOOKUP(tblOrders[[#This Row],[OrderID]], tblShipping[OrderID], tblShipping[ShipMode])</f>
        <v>Express</v>
      </c>
      <c r="R4459" t="str">
        <f>IFERROR(_xlfn.XLOOKUP(A4458, tblCustomers[CustomerID], tblCustomers[CustomerName]), "Not Found")</f>
        <v>Not Found</v>
      </c>
      <c r="S4459" t="str">
        <f>IF(tblOrders[[#This Row],[Sales]]&gt;1000000,"High Value","Standard")</f>
        <v>Standard</v>
      </c>
      <c r="T4459" t="str">
        <f>_xlfn.XLOOKUP(tblOrders[[#This Row],[ProductID]], tblProducts[ProductID], tblProducts[ProductName])</f>
        <v>Product 7</v>
      </c>
      <c r="U4459">
        <f>_xlfn.XLOOKUP(tblOrders[[#This Row],[SalesRepID]], tblSalesreps[RepID], tblSalesreps[Target])</f>
        <v>8698154</v>
      </c>
    </row>
    <row r="4460" spans="1:21">
      <c r="A4460" t="s">
        <v>5257</v>
      </c>
      <c r="B4460" s="7" t="s">
        <v>225</v>
      </c>
      <c r="C4460" t="s">
        <v>453</v>
      </c>
      <c r="D4460" t="s">
        <v>182</v>
      </c>
      <c r="E4460" t="s">
        <v>165</v>
      </c>
      <c r="F4460" t="s">
        <v>14</v>
      </c>
      <c r="G4460">
        <v>6</v>
      </c>
      <c r="H4460">
        <v>0.15</v>
      </c>
      <c r="I4460" s="2">
        <v>591467.4</v>
      </c>
      <c r="J4460" t="str">
        <f>_xlfn.XLOOKUP(tblOrders[[#This Row],[CustomerID]], tblCustomers[CustomerID], tblCustomers[CustomerName])</f>
        <v>Customer 192</v>
      </c>
      <c r="K4460" t="str">
        <f>_xlfn.XLOOKUP(tblOrders[[#This Row],[CustomerID]], tblCustomers[CustomerID], tblCustomers[Segment])</f>
        <v>Corporate</v>
      </c>
      <c r="L4460" t="str">
        <f>_xlfn.XLOOKUP(tblOrders[[#This Row],[ProductID]], tblProducts[ProductID], tblProducts[Category])</f>
        <v>Furniture</v>
      </c>
      <c r="M4460">
        <f>_xlfn.XLOOKUP(tblOrders[[#This Row],[ProductID]], tblProducts[ProductID], tblProducts[CostPrice])</f>
        <v>76428</v>
      </c>
      <c r="N4460">
        <f>tblOrders[[#This Row],[Sales]]-(tblOrders[[#This Row],[CostPrice]]*tblOrders[[#This Row],[Quantity]])</f>
        <v>132899.40000000002</v>
      </c>
      <c r="O4460" t="str">
        <f>TEXT(tblOrders[[#This Row],[Date]],"mmm-yyyy")</f>
        <v>Oct-2025</v>
      </c>
      <c r="P4460" t="str">
        <f>_xlfn.XLOOKUP(tblOrders[[#This Row],[OrderID]], tblReturns[OrderID], tblReturns[Returned])</f>
        <v>No</v>
      </c>
      <c r="Q4460" t="str">
        <f>_xlfn.XLOOKUP(tblOrders[[#This Row],[OrderID]], tblShipping[OrderID], tblShipping[ShipMode])</f>
        <v>Pickup</v>
      </c>
      <c r="R4460" t="str">
        <f>IFERROR(_xlfn.XLOOKUP(A4459, tblCustomers[CustomerID], tblCustomers[CustomerName]), "Not Found")</f>
        <v>Not Found</v>
      </c>
      <c r="S4460" t="str">
        <f>IF(tblOrders[[#This Row],[Sales]]&gt;1000000,"High Value","Standard")</f>
        <v>Standard</v>
      </c>
      <c r="T4460" t="str">
        <f>_xlfn.XLOOKUP(tblOrders[[#This Row],[ProductID]], tblProducts[ProductID], tblProducts[ProductName])</f>
        <v>Product 11</v>
      </c>
      <c r="U4460">
        <f>_xlfn.XLOOKUP(tblOrders[[#This Row],[SalesRepID]], tblSalesreps[RepID], tblSalesreps[Target])</f>
        <v>16839910</v>
      </c>
    </row>
    <row r="4461" spans="1:21">
      <c r="A4461" t="s">
        <v>5258</v>
      </c>
      <c r="B4461" s="7" t="s">
        <v>320</v>
      </c>
      <c r="C4461" t="s">
        <v>264</v>
      </c>
      <c r="D4461" t="s">
        <v>513</v>
      </c>
      <c r="E4461" t="s">
        <v>202</v>
      </c>
      <c r="F4461" t="s">
        <v>88</v>
      </c>
      <c r="G4461">
        <v>4</v>
      </c>
      <c r="H4461">
        <v>0.1</v>
      </c>
      <c r="I4461" s="2">
        <v>334274.40000000002</v>
      </c>
      <c r="J4461" t="str">
        <f>_xlfn.XLOOKUP(tblOrders[[#This Row],[CustomerID]], tblCustomers[CustomerID], tblCustomers[CustomerName])</f>
        <v>Customer 15</v>
      </c>
      <c r="K4461" t="str">
        <f>_xlfn.XLOOKUP(tblOrders[[#This Row],[CustomerID]], tblCustomers[CustomerID], tblCustomers[Segment])</f>
        <v>Consumer</v>
      </c>
      <c r="L4461" t="str">
        <f>_xlfn.XLOOKUP(tblOrders[[#This Row],[ProductID]], tblProducts[ProductID], tblProducts[Category])</f>
        <v>Furniture</v>
      </c>
      <c r="M4461">
        <f>_xlfn.XLOOKUP(tblOrders[[#This Row],[ProductID]], tblProducts[ProductID], tblProducts[CostPrice])</f>
        <v>3310</v>
      </c>
      <c r="N4461">
        <f>tblOrders[[#This Row],[Sales]]-(tblOrders[[#This Row],[CostPrice]]*tblOrders[[#This Row],[Quantity]])</f>
        <v>321034.40000000002</v>
      </c>
      <c r="O4461" t="str">
        <f>TEXT(tblOrders[[#This Row],[Date]],"mmm-yyyy")</f>
        <v>Jun-2025</v>
      </c>
      <c r="P4461" t="str">
        <f>_xlfn.XLOOKUP(tblOrders[[#This Row],[OrderID]], tblReturns[OrderID], tblReturns[Returned])</f>
        <v>Yes</v>
      </c>
      <c r="Q4461" t="str">
        <f>_xlfn.XLOOKUP(tblOrders[[#This Row],[OrderID]], tblShipping[OrderID], tblShipping[ShipMode])</f>
        <v>Express</v>
      </c>
      <c r="R4461" t="str">
        <f>IFERROR(_xlfn.XLOOKUP(A4460, tblCustomers[CustomerID], tblCustomers[CustomerName]), "Not Found")</f>
        <v>Not Found</v>
      </c>
      <c r="S4461" t="str">
        <f>IF(tblOrders[[#This Row],[Sales]]&gt;1000000,"High Value","Standard")</f>
        <v>Standard</v>
      </c>
      <c r="T4461" t="str">
        <f>_xlfn.XLOOKUP(tblOrders[[#This Row],[ProductID]], tblProducts[ProductID], tblProducts[ProductName])</f>
        <v>Product 5</v>
      </c>
      <c r="U4461">
        <f>_xlfn.XLOOKUP(tblOrders[[#This Row],[SalesRepID]], tblSalesreps[RepID], tblSalesreps[Target])</f>
        <v>10652665</v>
      </c>
    </row>
    <row r="4462" spans="1:21">
      <c r="A4462" t="s">
        <v>5259</v>
      </c>
      <c r="B4462" s="7" t="s">
        <v>1418</v>
      </c>
      <c r="C4462" t="s">
        <v>653</v>
      </c>
      <c r="D4462" t="s">
        <v>1029</v>
      </c>
      <c r="E4462" t="s">
        <v>186</v>
      </c>
      <c r="F4462" t="s">
        <v>51</v>
      </c>
      <c r="G4462">
        <v>4</v>
      </c>
      <c r="H4462">
        <v>0.2</v>
      </c>
      <c r="I4462" s="2">
        <v>120012.8</v>
      </c>
      <c r="J4462" t="str">
        <f>_xlfn.XLOOKUP(tblOrders[[#This Row],[CustomerID]], tblCustomers[CustomerID], tblCustomers[CustomerName])</f>
        <v>Customer 204</v>
      </c>
      <c r="K4462" t="str">
        <f>_xlfn.XLOOKUP(tblOrders[[#This Row],[CustomerID]], tblCustomers[CustomerID], tblCustomers[Segment])</f>
        <v>Consumer</v>
      </c>
      <c r="L4462" t="str">
        <f>_xlfn.XLOOKUP(tblOrders[[#This Row],[ProductID]], tblProducts[ProductID], tblProducts[Category])</f>
        <v>Furniture</v>
      </c>
      <c r="M4462">
        <f>_xlfn.XLOOKUP(tblOrders[[#This Row],[ProductID]], tblProducts[ProductID], tblProducts[CostPrice])</f>
        <v>74501</v>
      </c>
      <c r="N4462">
        <f>tblOrders[[#This Row],[Sales]]-(tblOrders[[#This Row],[CostPrice]]*tblOrders[[#This Row],[Quantity]])</f>
        <v>-177991.2</v>
      </c>
      <c r="O4462" t="str">
        <f>TEXT(tblOrders[[#This Row],[Date]],"mmm-yyyy")</f>
        <v>Mar-2025</v>
      </c>
      <c r="P4462" t="str">
        <f>_xlfn.XLOOKUP(tblOrders[[#This Row],[OrderID]], tblReturns[OrderID], tblReturns[Returned])</f>
        <v>No</v>
      </c>
      <c r="Q4462" t="str">
        <f>_xlfn.XLOOKUP(tblOrders[[#This Row],[OrderID]], tblShipping[OrderID], tblShipping[ShipMode])</f>
        <v>Pickup</v>
      </c>
      <c r="R4462" t="str">
        <f>IFERROR(_xlfn.XLOOKUP(A4461, tblCustomers[CustomerID], tblCustomers[CustomerName]), "Not Found")</f>
        <v>Not Found</v>
      </c>
      <c r="S4462" t="str">
        <f>IF(tblOrders[[#This Row],[Sales]]&gt;1000000,"High Value","Standard")</f>
        <v>Standard</v>
      </c>
      <c r="T4462" t="str">
        <f>_xlfn.XLOOKUP(tblOrders[[#This Row],[ProductID]], tblProducts[ProductID], tblProducts[ProductName])</f>
        <v>Product 18</v>
      </c>
      <c r="U4462">
        <f>_xlfn.XLOOKUP(tblOrders[[#This Row],[SalesRepID]], tblSalesreps[RepID], tblSalesreps[Target])</f>
        <v>15141830</v>
      </c>
    </row>
    <row r="4463" spans="1:21">
      <c r="A4463" t="s">
        <v>5260</v>
      </c>
      <c r="B4463" s="7" t="s">
        <v>433</v>
      </c>
      <c r="C4463" t="s">
        <v>1036</v>
      </c>
      <c r="D4463" t="s">
        <v>397</v>
      </c>
      <c r="E4463" t="s">
        <v>69</v>
      </c>
      <c r="F4463" t="s">
        <v>20</v>
      </c>
      <c r="G4463">
        <v>10</v>
      </c>
      <c r="H4463">
        <v>0</v>
      </c>
      <c r="I4463" s="2">
        <v>762110</v>
      </c>
      <c r="J4463" t="str">
        <f>_xlfn.XLOOKUP(tblOrders[[#This Row],[CustomerID]], tblCustomers[CustomerID], tblCustomers[CustomerName])</f>
        <v>Customer 7</v>
      </c>
      <c r="K4463" t="str">
        <f>_xlfn.XLOOKUP(tblOrders[[#This Row],[CustomerID]], tblCustomers[CustomerID], tblCustomers[Segment])</f>
        <v>SME</v>
      </c>
      <c r="L4463" t="str">
        <f>_xlfn.XLOOKUP(tblOrders[[#This Row],[ProductID]], tblProducts[ProductID], tblProducts[Category])</f>
        <v>Electronics</v>
      </c>
      <c r="M4463">
        <f>_xlfn.XLOOKUP(tblOrders[[#This Row],[ProductID]], tblProducts[ProductID], tblProducts[CostPrice])</f>
        <v>13474</v>
      </c>
      <c r="N4463">
        <f>tblOrders[[#This Row],[Sales]]-(tblOrders[[#This Row],[CostPrice]]*tblOrders[[#This Row],[Quantity]])</f>
        <v>627370</v>
      </c>
      <c r="O4463" t="str">
        <f>TEXT(tblOrders[[#This Row],[Date]],"mmm-yyyy")</f>
        <v>Aug-2025</v>
      </c>
      <c r="P4463" t="str">
        <f>_xlfn.XLOOKUP(tblOrders[[#This Row],[OrderID]], tblReturns[OrderID], tblReturns[Returned])</f>
        <v>No</v>
      </c>
      <c r="Q4463" t="str">
        <f>_xlfn.XLOOKUP(tblOrders[[#This Row],[OrderID]], tblShipping[OrderID], tblShipping[ShipMode])</f>
        <v>Standard</v>
      </c>
      <c r="R4463" t="str">
        <f>IFERROR(_xlfn.XLOOKUP(A4462, tblCustomers[CustomerID], tblCustomers[CustomerName]), "Not Found")</f>
        <v>Not Found</v>
      </c>
      <c r="S4463" t="str">
        <f>IF(tblOrders[[#This Row],[Sales]]&gt;1000000,"High Value","Standard")</f>
        <v>Standard</v>
      </c>
      <c r="T4463" t="str">
        <f>_xlfn.XLOOKUP(tblOrders[[#This Row],[ProductID]], tblProducts[ProductID], tblProducts[ProductName])</f>
        <v>Product 27</v>
      </c>
      <c r="U4463">
        <f>_xlfn.XLOOKUP(tblOrders[[#This Row],[SalesRepID]], tblSalesreps[RepID], tblSalesreps[Target])</f>
        <v>19473459</v>
      </c>
    </row>
    <row r="4464" spans="1:21">
      <c r="A4464" t="s">
        <v>5261</v>
      </c>
      <c r="B4464" s="7" t="s">
        <v>604</v>
      </c>
      <c r="C4464" t="s">
        <v>507</v>
      </c>
      <c r="D4464" t="s">
        <v>78</v>
      </c>
      <c r="E4464" t="s">
        <v>79</v>
      </c>
      <c r="F4464" t="s">
        <v>51</v>
      </c>
      <c r="G4464">
        <v>8</v>
      </c>
      <c r="H4464">
        <v>0.15</v>
      </c>
      <c r="I4464" s="2">
        <v>590450.80000000005</v>
      </c>
      <c r="J4464" t="str">
        <f>_xlfn.XLOOKUP(tblOrders[[#This Row],[CustomerID]], tblCustomers[CustomerID], tblCustomers[CustomerName])</f>
        <v>Customer 133</v>
      </c>
      <c r="K4464" t="str">
        <f>_xlfn.XLOOKUP(tblOrders[[#This Row],[CustomerID]], tblCustomers[CustomerID], tblCustomers[Segment])</f>
        <v>Corporate</v>
      </c>
      <c r="L4464" t="str">
        <f>_xlfn.XLOOKUP(tblOrders[[#This Row],[ProductID]], tblProducts[ProductID], tblProducts[Category])</f>
        <v>Office</v>
      </c>
      <c r="M4464">
        <f>_xlfn.XLOOKUP(tblOrders[[#This Row],[ProductID]], tblProducts[ProductID], tblProducts[CostPrice])</f>
        <v>76942</v>
      </c>
      <c r="N4464">
        <f>tblOrders[[#This Row],[Sales]]-(tblOrders[[#This Row],[CostPrice]]*tblOrders[[#This Row],[Quantity]])</f>
        <v>-25085.199999999953</v>
      </c>
      <c r="O4464" t="str">
        <f>TEXT(tblOrders[[#This Row],[Date]],"mmm-yyyy")</f>
        <v>Jun-2025</v>
      </c>
      <c r="P4464" t="str">
        <f>_xlfn.XLOOKUP(tblOrders[[#This Row],[OrderID]], tblReturns[OrderID], tblReturns[Returned])</f>
        <v>No</v>
      </c>
      <c r="Q4464" t="str">
        <f>_xlfn.XLOOKUP(tblOrders[[#This Row],[OrderID]], tblShipping[OrderID], tblShipping[ShipMode])</f>
        <v>Standard</v>
      </c>
      <c r="R4464" t="str">
        <f>IFERROR(_xlfn.XLOOKUP(A4463, tblCustomers[CustomerID], tblCustomers[CustomerName]), "Not Found")</f>
        <v>Not Found</v>
      </c>
      <c r="S4464" t="str">
        <f>IF(tblOrders[[#This Row],[Sales]]&gt;1000000,"High Value","Standard")</f>
        <v>Standard</v>
      </c>
      <c r="T4464" t="str">
        <f>_xlfn.XLOOKUP(tblOrders[[#This Row],[ProductID]], tblProducts[ProductID], tblProducts[ProductName])</f>
        <v>Product 22</v>
      </c>
      <c r="U4464">
        <f>_xlfn.XLOOKUP(tblOrders[[#This Row],[SalesRepID]], tblSalesreps[RepID], tblSalesreps[Target])</f>
        <v>8592536</v>
      </c>
    </row>
    <row r="4465" spans="1:21">
      <c r="A4465" t="s">
        <v>5262</v>
      </c>
      <c r="B4465" s="7" t="s">
        <v>1887</v>
      </c>
      <c r="C4465" t="s">
        <v>825</v>
      </c>
      <c r="D4465" t="s">
        <v>1034</v>
      </c>
      <c r="E4465" t="s">
        <v>19</v>
      </c>
      <c r="F4465" t="s">
        <v>20</v>
      </c>
      <c r="G4465">
        <v>8</v>
      </c>
      <c r="H4465">
        <v>0.1</v>
      </c>
      <c r="I4465" s="2">
        <v>352288.8</v>
      </c>
      <c r="J4465" t="str">
        <f>_xlfn.XLOOKUP(tblOrders[[#This Row],[CustomerID]], tblCustomers[CustomerID], tblCustomers[CustomerName])</f>
        <v>Customer 250</v>
      </c>
      <c r="K4465" t="str">
        <f>_xlfn.XLOOKUP(tblOrders[[#This Row],[CustomerID]], tblCustomers[CustomerID], tblCustomers[Segment])</f>
        <v>SME</v>
      </c>
      <c r="L4465" t="str">
        <f>_xlfn.XLOOKUP(tblOrders[[#This Row],[ProductID]], tblProducts[ProductID], tblProducts[Category])</f>
        <v>Furniture</v>
      </c>
      <c r="M4465">
        <f>_xlfn.XLOOKUP(tblOrders[[#This Row],[ProductID]], tblProducts[ProductID], tblProducts[CostPrice])</f>
        <v>51071</v>
      </c>
      <c r="N4465">
        <f>tblOrders[[#This Row],[Sales]]-(tblOrders[[#This Row],[CostPrice]]*tblOrders[[#This Row],[Quantity]])</f>
        <v>-56279.200000000012</v>
      </c>
      <c r="O4465" t="str">
        <f>TEXT(tblOrders[[#This Row],[Date]],"mmm-yyyy")</f>
        <v>Jun-2025</v>
      </c>
      <c r="P4465" t="str">
        <f>_xlfn.XLOOKUP(tblOrders[[#This Row],[OrderID]], tblReturns[OrderID], tblReturns[Returned])</f>
        <v>No</v>
      </c>
      <c r="Q4465" t="str">
        <f>_xlfn.XLOOKUP(tblOrders[[#This Row],[OrderID]], tblShipping[OrderID], tblShipping[ShipMode])</f>
        <v>Pickup</v>
      </c>
      <c r="R4465" t="str">
        <f>IFERROR(_xlfn.XLOOKUP(A4464, tblCustomers[CustomerID], tblCustomers[CustomerName]), "Not Found")</f>
        <v>Not Found</v>
      </c>
      <c r="S4465" t="str">
        <f>IF(tblOrders[[#This Row],[Sales]]&gt;1000000,"High Value","Standard")</f>
        <v>Standard</v>
      </c>
      <c r="T4465" t="str">
        <f>_xlfn.XLOOKUP(tblOrders[[#This Row],[ProductID]], tblProducts[ProductID], tblProducts[ProductName])</f>
        <v>Product 66</v>
      </c>
      <c r="U4465">
        <f>_xlfn.XLOOKUP(tblOrders[[#This Row],[SalesRepID]], tblSalesreps[RepID], tblSalesreps[Target])</f>
        <v>11347243</v>
      </c>
    </row>
    <row r="4466" spans="1:21">
      <c r="A4466" t="s">
        <v>5263</v>
      </c>
      <c r="B4466" s="7" t="s">
        <v>42</v>
      </c>
      <c r="C4466" t="s">
        <v>1475</v>
      </c>
      <c r="D4466" t="s">
        <v>130</v>
      </c>
      <c r="E4466" t="s">
        <v>165</v>
      </c>
      <c r="F4466" t="s">
        <v>14</v>
      </c>
      <c r="G4466">
        <v>10</v>
      </c>
      <c r="H4466">
        <v>0.05</v>
      </c>
      <c r="I4466" s="2">
        <v>396881.5</v>
      </c>
      <c r="J4466" t="str">
        <f>_xlfn.XLOOKUP(tblOrders[[#This Row],[CustomerID]], tblCustomers[CustomerID], tblCustomers[CustomerName])</f>
        <v>Customer 21</v>
      </c>
      <c r="K4466" t="str">
        <f>_xlfn.XLOOKUP(tblOrders[[#This Row],[CustomerID]], tblCustomers[CustomerID], tblCustomers[Segment])</f>
        <v>Corporate</v>
      </c>
      <c r="L4466" t="str">
        <f>_xlfn.XLOOKUP(tblOrders[[#This Row],[ProductID]], tblProducts[ProductID], tblProducts[Category])</f>
        <v>Home</v>
      </c>
      <c r="M4466">
        <f>_xlfn.XLOOKUP(tblOrders[[#This Row],[ProductID]], tblProducts[ProductID], tblProducts[CostPrice])</f>
        <v>4229</v>
      </c>
      <c r="N4466">
        <f>tblOrders[[#This Row],[Sales]]-(tblOrders[[#This Row],[CostPrice]]*tblOrders[[#This Row],[Quantity]])</f>
        <v>354591.5</v>
      </c>
      <c r="O4466" t="str">
        <f>TEXT(tblOrders[[#This Row],[Date]],"mmm-yyyy")</f>
        <v>May-2025</v>
      </c>
      <c r="P4466" t="str">
        <f>_xlfn.XLOOKUP(tblOrders[[#This Row],[OrderID]], tblReturns[OrderID], tblReturns[Returned])</f>
        <v>No</v>
      </c>
      <c r="Q4466" t="str">
        <f>_xlfn.XLOOKUP(tblOrders[[#This Row],[OrderID]], tblShipping[OrderID], tblShipping[ShipMode])</f>
        <v>Pickup</v>
      </c>
      <c r="R4466" t="str">
        <f>IFERROR(_xlfn.XLOOKUP(A4465, tblCustomers[CustomerID], tblCustomers[CustomerName]), "Not Found")</f>
        <v>Not Found</v>
      </c>
      <c r="S4466" t="str">
        <f>IF(tblOrders[[#This Row],[Sales]]&gt;1000000,"High Value","Standard")</f>
        <v>Standard</v>
      </c>
      <c r="T4466" t="str">
        <f>_xlfn.XLOOKUP(tblOrders[[#This Row],[ProductID]], tblProducts[ProductID], tblProducts[ProductName])</f>
        <v>Product 92</v>
      </c>
      <c r="U4466">
        <f>_xlfn.XLOOKUP(tblOrders[[#This Row],[SalesRepID]], tblSalesreps[RepID], tblSalesreps[Target])</f>
        <v>16839910</v>
      </c>
    </row>
    <row r="4467" spans="1:21">
      <c r="A4467" t="s">
        <v>5264</v>
      </c>
      <c r="B4467" s="7" t="s">
        <v>525</v>
      </c>
      <c r="C4467" t="s">
        <v>95</v>
      </c>
      <c r="D4467" t="s">
        <v>78</v>
      </c>
      <c r="E4467" t="s">
        <v>105</v>
      </c>
      <c r="F4467" t="s">
        <v>88</v>
      </c>
      <c r="G4467">
        <v>2</v>
      </c>
      <c r="H4467">
        <v>0.1</v>
      </c>
      <c r="I4467" s="2">
        <v>228056.4</v>
      </c>
      <c r="J4467" t="str">
        <f>_xlfn.XLOOKUP(tblOrders[[#This Row],[CustomerID]], tblCustomers[CustomerID], tblCustomers[CustomerName])</f>
        <v>Customer 37</v>
      </c>
      <c r="K4467" t="str">
        <f>_xlfn.XLOOKUP(tblOrders[[#This Row],[CustomerID]], tblCustomers[CustomerID], tblCustomers[Segment])</f>
        <v>Consumer</v>
      </c>
      <c r="L4467" t="str">
        <f>_xlfn.XLOOKUP(tblOrders[[#This Row],[ProductID]], tblProducts[ProductID], tblProducts[Category])</f>
        <v>Office</v>
      </c>
      <c r="M4467">
        <f>_xlfn.XLOOKUP(tblOrders[[#This Row],[ProductID]], tblProducts[ProductID], tblProducts[CostPrice])</f>
        <v>76942</v>
      </c>
      <c r="N4467">
        <f>tblOrders[[#This Row],[Sales]]-(tblOrders[[#This Row],[CostPrice]]*tblOrders[[#This Row],[Quantity]])</f>
        <v>74172.399999999994</v>
      </c>
      <c r="O4467" t="str">
        <f>TEXT(tblOrders[[#This Row],[Date]],"mmm-yyyy")</f>
        <v>Jun-2025</v>
      </c>
      <c r="P4467" t="str">
        <f>_xlfn.XLOOKUP(tblOrders[[#This Row],[OrderID]], tblReturns[OrderID], tblReturns[Returned])</f>
        <v>Yes</v>
      </c>
      <c r="Q4467" t="str">
        <f>_xlfn.XLOOKUP(tblOrders[[#This Row],[OrderID]], tblShipping[OrderID], tblShipping[ShipMode])</f>
        <v>Standard</v>
      </c>
      <c r="R4467" t="str">
        <f>IFERROR(_xlfn.XLOOKUP(A4466, tblCustomers[CustomerID], tblCustomers[CustomerName]), "Not Found")</f>
        <v>Not Found</v>
      </c>
      <c r="S4467" t="str">
        <f>IF(tblOrders[[#This Row],[Sales]]&gt;1000000,"High Value","Standard")</f>
        <v>Standard</v>
      </c>
      <c r="T4467" t="str">
        <f>_xlfn.XLOOKUP(tblOrders[[#This Row],[ProductID]], tblProducts[ProductID], tblProducts[ProductName])</f>
        <v>Product 22</v>
      </c>
      <c r="U4467">
        <f>_xlfn.XLOOKUP(tblOrders[[#This Row],[SalesRepID]], tblSalesreps[RepID], tblSalesreps[Target])</f>
        <v>8698154</v>
      </c>
    </row>
    <row r="4468" spans="1:21">
      <c r="A4468" t="s">
        <v>5265</v>
      </c>
      <c r="B4468" s="7" t="s">
        <v>1031</v>
      </c>
      <c r="C4468" t="s">
        <v>287</v>
      </c>
      <c r="D4468" t="s">
        <v>232</v>
      </c>
      <c r="E4468" t="s">
        <v>105</v>
      </c>
      <c r="F4468" t="s">
        <v>14</v>
      </c>
      <c r="G4468">
        <v>4</v>
      </c>
      <c r="H4468">
        <v>0</v>
      </c>
      <c r="I4468" s="2">
        <v>41616</v>
      </c>
      <c r="J4468" t="str">
        <f>_xlfn.XLOOKUP(tblOrders[[#This Row],[CustomerID]], tblCustomers[CustomerID], tblCustomers[CustomerName])</f>
        <v>Customer 183</v>
      </c>
      <c r="K4468" t="str">
        <f>_xlfn.XLOOKUP(tblOrders[[#This Row],[CustomerID]], tblCustomers[CustomerID], tblCustomers[Segment])</f>
        <v>Consumer</v>
      </c>
      <c r="L4468" t="str">
        <f>_xlfn.XLOOKUP(tblOrders[[#This Row],[ProductID]], tblProducts[ProductID], tblProducts[Category])</f>
        <v>Electronics</v>
      </c>
      <c r="M4468">
        <f>_xlfn.XLOOKUP(tblOrders[[#This Row],[ProductID]], tblProducts[ProductID], tblProducts[CostPrice])</f>
        <v>41456</v>
      </c>
      <c r="N4468">
        <f>tblOrders[[#This Row],[Sales]]-(tblOrders[[#This Row],[CostPrice]]*tblOrders[[#This Row],[Quantity]])</f>
        <v>-124208</v>
      </c>
      <c r="O4468" t="str">
        <f>TEXT(tblOrders[[#This Row],[Date]],"mmm-yyyy")</f>
        <v>Aug-2025</v>
      </c>
      <c r="P4468" t="str">
        <f>_xlfn.XLOOKUP(tblOrders[[#This Row],[OrderID]], tblReturns[OrderID], tblReturns[Returned])</f>
        <v>No</v>
      </c>
      <c r="Q4468" t="str">
        <f>_xlfn.XLOOKUP(tblOrders[[#This Row],[OrderID]], tblShipping[OrderID], tblShipping[ShipMode])</f>
        <v>Express</v>
      </c>
      <c r="R4468" t="str">
        <f>IFERROR(_xlfn.XLOOKUP(A4467, tblCustomers[CustomerID], tblCustomers[CustomerName]), "Not Found")</f>
        <v>Not Found</v>
      </c>
      <c r="S4468" t="str">
        <f>IF(tblOrders[[#This Row],[Sales]]&gt;1000000,"High Value","Standard")</f>
        <v>Standard</v>
      </c>
      <c r="T4468" t="str">
        <f>_xlfn.XLOOKUP(tblOrders[[#This Row],[ProductID]], tblProducts[ProductID], tblProducts[ProductName])</f>
        <v>Product 86</v>
      </c>
      <c r="U4468">
        <f>_xlfn.XLOOKUP(tblOrders[[#This Row],[SalesRepID]], tblSalesreps[RepID], tblSalesreps[Target])</f>
        <v>8698154</v>
      </c>
    </row>
    <row r="4469" spans="1:21">
      <c r="A4469" t="s">
        <v>5266</v>
      </c>
      <c r="B4469" s="7" t="s">
        <v>204</v>
      </c>
      <c r="C4469" t="s">
        <v>2082</v>
      </c>
      <c r="D4469" t="s">
        <v>272</v>
      </c>
      <c r="E4469" t="s">
        <v>87</v>
      </c>
      <c r="F4469" t="s">
        <v>14</v>
      </c>
      <c r="G4469">
        <v>2</v>
      </c>
      <c r="H4469">
        <v>0.15</v>
      </c>
      <c r="I4469" s="2">
        <v>58684</v>
      </c>
      <c r="J4469" t="str">
        <f>_xlfn.XLOOKUP(tblOrders[[#This Row],[CustomerID]], tblCustomers[CustomerID], tblCustomers[CustomerName])</f>
        <v>Customer 27</v>
      </c>
      <c r="K4469" t="str">
        <f>_xlfn.XLOOKUP(tblOrders[[#This Row],[CustomerID]], tblCustomers[CustomerID], tblCustomers[Segment])</f>
        <v>Consumer</v>
      </c>
      <c r="L4469" t="str">
        <f>_xlfn.XLOOKUP(tblOrders[[#This Row],[ProductID]], tblProducts[ProductID], tblProducts[Category])</f>
        <v>Furniture</v>
      </c>
      <c r="M4469">
        <f>_xlfn.XLOOKUP(tblOrders[[#This Row],[ProductID]], tblProducts[ProductID], tblProducts[CostPrice])</f>
        <v>48118</v>
      </c>
      <c r="N4469">
        <f>tblOrders[[#This Row],[Sales]]-(tblOrders[[#This Row],[CostPrice]]*tblOrders[[#This Row],[Quantity]])</f>
        <v>-37552</v>
      </c>
      <c r="O4469" t="str">
        <f>TEXT(tblOrders[[#This Row],[Date]],"mmm-yyyy")</f>
        <v>Jul-2025</v>
      </c>
      <c r="P4469" t="str">
        <f>_xlfn.XLOOKUP(tblOrders[[#This Row],[OrderID]], tblReturns[OrderID], tblReturns[Returned])</f>
        <v>No</v>
      </c>
      <c r="Q4469" t="str">
        <f>_xlfn.XLOOKUP(tblOrders[[#This Row],[OrderID]], tblShipping[OrderID], tblShipping[ShipMode])</f>
        <v>Express</v>
      </c>
      <c r="R4469" t="str">
        <f>IFERROR(_xlfn.XLOOKUP(A4468, tblCustomers[CustomerID], tblCustomers[CustomerName]), "Not Found")</f>
        <v>Not Found</v>
      </c>
      <c r="S4469" t="str">
        <f>IF(tblOrders[[#This Row],[Sales]]&gt;1000000,"High Value","Standard")</f>
        <v>Standard</v>
      </c>
      <c r="T4469" t="str">
        <f>_xlfn.XLOOKUP(tblOrders[[#This Row],[ProductID]], tblProducts[ProductID], tblProducts[ProductName])</f>
        <v>Product 75</v>
      </c>
      <c r="U4469">
        <f>_xlfn.XLOOKUP(tblOrders[[#This Row],[SalesRepID]], tblSalesreps[RepID], tblSalesreps[Target])</f>
        <v>18500989</v>
      </c>
    </row>
    <row r="4470" spans="1:21">
      <c r="A4470" t="s">
        <v>5267</v>
      </c>
      <c r="B4470" s="7" t="s">
        <v>646</v>
      </c>
      <c r="C4470" t="s">
        <v>694</v>
      </c>
      <c r="D4470" t="s">
        <v>454</v>
      </c>
      <c r="E4470" t="s">
        <v>50</v>
      </c>
      <c r="F4470" t="s">
        <v>88</v>
      </c>
      <c r="G4470">
        <v>7</v>
      </c>
      <c r="H4470">
        <v>0.1</v>
      </c>
      <c r="I4470" s="2">
        <v>567648.9</v>
      </c>
      <c r="J4470" t="str">
        <f>_xlfn.XLOOKUP(tblOrders[[#This Row],[CustomerID]], tblCustomers[CustomerID], tblCustomers[CustomerName])</f>
        <v>Customer 299</v>
      </c>
      <c r="K4470" t="str">
        <f>_xlfn.XLOOKUP(tblOrders[[#This Row],[CustomerID]], tblCustomers[CustomerID], tblCustomers[Segment])</f>
        <v>SME</v>
      </c>
      <c r="L4470" t="str">
        <f>_xlfn.XLOOKUP(tblOrders[[#This Row],[ProductID]], tblProducts[ProductID], tblProducts[Category])</f>
        <v>Furniture</v>
      </c>
      <c r="M4470">
        <f>_xlfn.XLOOKUP(tblOrders[[#This Row],[ProductID]], tblProducts[ProductID], tblProducts[CostPrice])</f>
        <v>31369</v>
      </c>
      <c r="N4470">
        <f>tblOrders[[#This Row],[Sales]]-(tblOrders[[#This Row],[CostPrice]]*tblOrders[[#This Row],[Quantity]])</f>
        <v>348065.9</v>
      </c>
      <c r="O4470" t="str">
        <f>TEXT(tblOrders[[#This Row],[Date]],"mmm-yyyy")</f>
        <v>Apr-2025</v>
      </c>
      <c r="P4470" t="str">
        <f>_xlfn.XLOOKUP(tblOrders[[#This Row],[OrderID]], tblReturns[OrderID], tblReturns[Returned])</f>
        <v>No</v>
      </c>
      <c r="Q4470" t="str">
        <f>_xlfn.XLOOKUP(tblOrders[[#This Row],[OrderID]], tblShipping[OrderID], tblShipping[ShipMode])</f>
        <v>Pickup</v>
      </c>
      <c r="R4470" t="str">
        <f>IFERROR(_xlfn.XLOOKUP(A4469, tblCustomers[CustomerID], tblCustomers[CustomerName]), "Not Found")</f>
        <v>Not Found</v>
      </c>
      <c r="S4470" t="str">
        <f>IF(tblOrders[[#This Row],[Sales]]&gt;1000000,"High Value","Standard")</f>
        <v>Standard</v>
      </c>
      <c r="T4470" t="str">
        <f>_xlfn.XLOOKUP(tblOrders[[#This Row],[ProductID]], tblProducts[ProductID], tblProducts[ProductName])</f>
        <v>Product 37</v>
      </c>
      <c r="U4470">
        <f>_xlfn.XLOOKUP(tblOrders[[#This Row],[SalesRepID]], tblSalesreps[RepID], tblSalesreps[Target])</f>
        <v>17350666</v>
      </c>
    </row>
    <row r="4471" spans="1:21">
      <c r="A4471" t="s">
        <v>5268</v>
      </c>
      <c r="B4471" s="7" t="s">
        <v>542</v>
      </c>
      <c r="C4471" t="s">
        <v>677</v>
      </c>
      <c r="D4471" t="s">
        <v>1034</v>
      </c>
      <c r="E4471" t="s">
        <v>210</v>
      </c>
      <c r="F4471" t="s">
        <v>26</v>
      </c>
      <c r="G4471">
        <v>10</v>
      </c>
      <c r="H4471">
        <v>0.15</v>
      </c>
      <c r="I4471" s="2">
        <v>886320.5</v>
      </c>
      <c r="J4471" t="str">
        <f>_xlfn.XLOOKUP(tblOrders[[#This Row],[CustomerID]], tblCustomers[CustomerID], tblCustomers[CustomerName])</f>
        <v>Customer 279</v>
      </c>
      <c r="K4471" t="str">
        <f>_xlfn.XLOOKUP(tblOrders[[#This Row],[CustomerID]], tblCustomers[CustomerID], tblCustomers[Segment])</f>
        <v>SME</v>
      </c>
      <c r="L4471" t="str">
        <f>_xlfn.XLOOKUP(tblOrders[[#This Row],[ProductID]], tblProducts[ProductID], tblProducts[Category])</f>
        <v>Furniture</v>
      </c>
      <c r="M4471">
        <f>_xlfn.XLOOKUP(tblOrders[[#This Row],[ProductID]], tblProducts[ProductID], tblProducts[CostPrice])</f>
        <v>51071</v>
      </c>
      <c r="N4471">
        <f>tblOrders[[#This Row],[Sales]]-(tblOrders[[#This Row],[CostPrice]]*tblOrders[[#This Row],[Quantity]])</f>
        <v>375610.5</v>
      </c>
      <c r="O4471" t="str">
        <f>TEXT(tblOrders[[#This Row],[Date]],"mmm-yyyy")</f>
        <v>Jan-2025</v>
      </c>
      <c r="P4471" t="str">
        <f>_xlfn.XLOOKUP(tblOrders[[#This Row],[OrderID]], tblReturns[OrderID], tblReturns[Returned])</f>
        <v>No</v>
      </c>
      <c r="Q4471" t="str">
        <f>_xlfn.XLOOKUP(tblOrders[[#This Row],[OrderID]], tblShipping[OrderID], tblShipping[ShipMode])</f>
        <v>Standard</v>
      </c>
      <c r="R4471" t="str">
        <f>IFERROR(_xlfn.XLOOKUP(A4470, tblCustomers[CustomerID], tblCustomers[CustomerName]), "Not Found")</f>
        <v>Not Found</v>
      </c>
      <c r="S4471" t="str">
        <f>IF(tblOrders[[#This Row],[Sales]]&gt;1000000,"High Value","Standard")</f>
        <v>Standard</v>
      </c>
      <c r="T4471" t="str">
        <f>_xlfn.XLOOKUP(tblOrders[[#This Row],[ProductID]], tblProducts[ProductID], tblProducts[ProductName])</f>
        <v>Product 66</v>
      </c>
      <c r="U4471">
        <f>_xlfn.XLOOKUP(tblOrders[[#This Row],[SalesRepID]], tblSalesreps[RepID], tblSalesreps[Target])</f>
        <v>19336654</v>
      </c>
    </row>
    <row r="4472" spans="1:21">
      <c r="A4472" t="s">
        <v>5269</v>
      </c>
      <c r="B4472" s="7" t="s">
        <v>1005</v>
      </c>
      <c r="C4472" t="s">
        <v>687</v>
      </c>
      <c r="D4472" t="s">
        <v>201</v>
      </c>
      <c r="E4472" t="s">
        <v>40</v>
      </c>
      <c r="F4472" t="s">
        <v>14</v>
      </c>
      <c r="G4472">
        <v>9</v>
      </c>
      <c r="H4472">
        <v>0</v>
      </c>
      <c r="I4472" s="2">
        <v>101259</v>
      </c>
      <c r="J4472" t="str">
        <f>_xlfn.XLOOKUP(tblOrders[[#This Row],[CustomerID]], tblCustomers[CustomerID], tblCustomers[CustomerName])</f>
        <v>Customer 147</v>
      </c>
      <c r="K4472" t="str">
        <f>_xlfn.XLOOKUP(tblOrders[[#This Row],[CustomerID]], tblCustomers[CustomerID], tblCustomers[Segment])</f>
        <v>Consumer</v>
      </c>
      <c r="L4472" t="str">
        <f>_xlfn.XLOOKUP(tblOrders[[#This Row],[ProductID]], tblProducts[ProductID], tblProducts[Category])</f>
        <v>Furniture</v>
      </c>
      <c r="M4472">
        <f>_xlfn.XLOOKUP(tblOrders[[#This Row],[ProductID]], tblProducts[ProductID], tblProducts[CostPrice])</f>
        <v>22542</v>
      </c>
      <c r="N4472">
        <f>tblOrders[[#This Row],[Sales]]-(tblOrders[[#This Row],[CostPrice]]*tblOrders[[#This Row],[Quantity]])</f>
        <v>-101619</v>
      </c>
      <c r="O4472" t="str">
        <f>TEXT(tblOrders[[#This Row],[Date]],"mmm-yyyy")</f>
        <v>Sep-2025</v>
      </c>
      <c r="P4472" t="str">
        <f>_xlfn.XLOOKUP(tblOrders[[#This Row],[OrderID]], tblReturns[OrderID], tblReturns[Returned])</f>
        <v>No</v>
      </c>
      <c r="Q4472" t="str">
        <f>_xlfn.XLOOKUP(tblOrders[[#This Row],[OrderID]], tblShipping[OrderID], tblShipping[ShipMode])</f>
        <v>Standard</v>
      </c>
      <c r="R4472" t="str">
        <f>IFERROR(_xlfn.XLOOKUP(A4471, tblCustomers[CustomerID], tblCustomers[CustomerName]), "Not Found")</f>
        <v>Not Found</v>
      </c>
      <c r="S4472" t="str">
        <f>IF(tblOrders[[#This Row],[Sales]]&gt;1000000,"High Value","Standard")</f>
        <v>Standard</v>
      </c>
      <c r="T4472" t="str">
        <f>_xlfn.XLOOKUP(tblOrders[[#This Row],[ProductID]], tblProducts[ProductID], tblProducts[ProductName])</f>
        <v>Product 50</v>
      </c>
      <c r="U4472">
        <f>_xlfn.XLOOKUP(tblOrders[[#This Row],[SalesRepID]], tblSalesreps[RepID], tblSalesreps[Target])</f>
        <v>6291486</v>
      </c>
    </row>
    <row r="4473" spans="1:21">
      <c r="A4473" t="s">
        <v>5270</v>
      </c>
      <c r="B4473" s="7" t="s">
        <v>548</v>
      </c>
      <c r="C4473" t="s">
        <v>605</v>
      </c>
      <c r="D4473" t="s">
        <v>265</v>
      </c>
      <c r="E4473" t="s">
        <v>87</v>
      </c>
      <c r="F4473" t="s">
        <v>26</v>
      </c>
      <c r="G4473">
        <v>3</v>
      </c>
      <c r="H4473">
        <v>0.2</v>
      </c>
      <c r="I4473" s="2">
        <v>253233.6</v>
      </c>
      <c r="J4473" t="str">
        <f>_xlfn.XLOOKUP(tblOrders[[#This Row],[CustomerID]], tblCustomers[CustomerID], tblCustomers[CustomerName])</f>
        <v>Customer 207</v>
      </c>
      <c r="K4473" t="str">
        <f>_xlfn.XLOOKUP(tblOrders[[#This Row],[CustomerID]], tblCustomers[CustomerID], tblCustomers[Segment])</f>
        <v>SME</v>
      </c>
      <c r="L4473" t="str">
        <f>_xlfn.XLOOKUP(tblOrders[[#This Row],[ProductID]], tblProducts[ProductID], tblProducts[Category])</f>
        <v>Home</v>
      </c>
      <c r="M4473">
        <f>_xlfn.XLOOKUP(tblOrders[[#This Row],[ProductID]], tblProducts[ProductID], tblProducts[CostPrice])</f>
        <v>33642</v>
      </c>
      <c r="N4473">
        <f>tblOrders[[#This Row],[Sales]]-(tblOrders[[#This Row],[CostPrice]]*tblOrders[[#This Row],[Quantity]])</f>
        <v>152307.6</v>
      </c>
      <c r="O4473" t="str">
        <f>TEXT(tblOrders[[#This Row],[Date]],"mmm-yyyy")</f>
        <v>Aug-2025</v>
      </c>
      <c r="P4473" t="str">
        <f>_xlfn.XLOOKUP(tblOrders[[#This Row],[OrderID]], tblReturns[OrderID], tblReturns[Returned])</f>
        <v>Yes</v>
      </c>
      <c r="Q4473" t="str">
        <f>_xlfn.XLOOKUP(tblOrders[[#This Row],[OrderID]], tblShipping[OrderID], tblShipping[ShipMode])</f>
        <v>Pickup</v>
      </c>
      <c r="R4473" t="str">
        <f>IFERROR(_xlfn.XLOOKUP(A4472, tblCustomers[CustomerID], tblCustomers[CustomerName]), "Not Found")</f>
        <v>Not Found</v>
      </c>
      <c r="S4473" t="str">
        <f>IF(tblOrders[[#This Row],[Sales]]&gt;1000000,"High Value","Standard")</f>
        <v>Standard</v>
      </c>
      <c r="T4473" t="str">
        <f>_xlfn.XLOOKUP(tblOrders[[#This Row],[ProductID]], tblProducts[ProductID], tblProducts[ProductName])</f>
        <v>Product 17</v>
      </c>
      <c r="U4473">
        <f>_xlfn.XLOOKUP(tblOrders[[#This Row],[SalesRepID]], tblSalesreps[RepID], tblSalesreps[Target])</f>
        <v>18500989</v>
      </c>
    </row>
    <row r="4474" spans="1:21">
      <c r="A4474" t="s">
        <v>5271</v>
      </c>
      <c r="B4474" s="7" t="s">
        <v>1198</v>
      </c>
      <c r="C4474" t="s">
        <v>304</v>
      </c>
      <c r="D4474" t="s">
        <v>513</v>
      </c>
      <c r="E4474" t="s">
        <v>40</v>
      </c>
      <c r="F4474" t="s">
        <v>88</v>
      </c>
      <c r="G4474">
        <v>5</v>
      </c>
      <c r="H4474">
        <v>0.1</v>
      </c>
      <c r="I4474" s="2">
        <v>427095</v>
      </c>
      <c r="J4474" t="str">
        <f>_xlfn.XLOOKUP(tblOrders[[#This Row],[CustomerID]], tblCustomers[CustomerID], tblCustomers[CustomerName])</f>
        <v>Customer 278</v>
      </c>
      <c r="K4474" t="str">
        <f>_xlfn.XLOOKUP(tblOrders[[#This Row],[CustomerID]], tblCustomers[CustomerID], tblCustomers[Segment])</f>
        <v>Consumer</v>
      </c>
      <c r="L4474" t="str">
        <f>_xlfn.XLOOKUP(tblOrders[[#This Row],[ProductID]], tblProducts[ProductID], tblProducts[Category])</f>
        <v>Furniture</v>
      </c>
      <c r="M4474">
        <f>_xlfn.XLOOKUP(tblOrders[[#This Row],[ProductID]], tblProducts[ProductID], tblProducts[CostPrice])</f>
        <v>3310</v>
      </c>
      <c r="N4474">
        <f>tblOrders[[#This Row],[Sales]]-(tblOrders[[#This Row],[CostPrice]]*tblOrders[[#This Row],[Quantity]])</f>
        <v>410545</v>
      </c>
      <c r="O4474" t="str">
        <f>TEXT(tblOrders[[#This Row],[Date]],"mmm-yyyy")</f>
        <v>Mar-2025</v>
      </c>
      <c r="P4474" t="str">
        <f>_xlfn.XLOOKUP(tblOrders[[#This Row],[OrderID]], tblReturns[OrderID], tblReturns[Returned])</f>
        <v>No</v>
      </c>
      <c r="Q4474" t="str">
        <f>_xlfn.XLOOKUP(tblOrders[[#This Row],[OrderID]], tblShipping[OrderID], tblShipping[ShipMode])</f>
        <v>Standard</v>
      </c>
      <c r="R4474" t="str">
        <f>IFERROR(_xlfn.XLOOKUP(A4473, tblCustomers[CustomerID], tblCustomers[CustomerName]), "Not Found")</f>
        <v>Not Found</v>
      </c>
      <c r="S4474" t="str">
        <f>IF(tblOrders[[#This Row],[Sales]]&gt;1000000,"High Value","Standard")</f>
        <v>Standard</v>
      </c>
      <c r="T4474" t="str">
        <f>_xlfn.XLOOKUP(tblOrders[[#This Row],[ProductID]], tblProducts[ProductID], tblProducts[ProductName])</f>
        <v>Product 5</v>
      </c>
      <c r="U4474">
        <f>_xlfn.XLOOKUP(tblOrders[[#This Row],[SalesRepID]], tblSalesreps[RepID], tblSalesreps[Target])</f>
        <v>6291486</v>
      </c>
    </row>
    <row r="4475" spans="1:21">
      <c r="A4475" t="s">
        <v>5272</v>
      </c>
      <c r="B4475" s="7" t="s">
        <v>572</v>
      </c>
      <c r="C4475" t="s">
        <v>368</v>
      </c>
      <c r="D4475" t="s">
        <v>141</v>
      </c>
      <c r="E4475" t="s">
        <v>25</v>
      </c>
      <c r="F4475" t="s">
        <v>26</v>
      </c>
      <c r="G4475">
        <v>5</v>
      </c>
      <c r="H4475">
        <v>0.2</v>
      </c>
      <c r="I4475" s="2">
        <v>165672</v>
      </c>
      <c r="J4475" t="str">
        <f>_xlfn.XLOOKUP(tblOrders[[#This Row],[CustomerID]], tblCustomers[CustomerID], tblCustomers[CustomerName])</f>
        <v>Customer 4</v>
      </c>
      <c r="K4475" t="str">
        <f>_xlfn.XLOOKUP(tblOrders[[#This Row],[CustomerID]], tblCustomers[CustomerID], tblCustomers[Segment])</f>
        <v>Corporate</v>
      </c>
      <c r="L4475" t="str">
        <f>_xlfn.XLOOKUP(tblOrders[[#This Row],[ProductID]], tblProducts[ProductID], tblProducts[Category])</f>
        <v>Home</v>
      </c>
      <c r="M4475">
        <f>_xlfn.XLOOKUP(tblOrders[[#This Row],[ProductID]], tblProducts[ProductID], tblProducts[CostPrice])</f>
        <v>32671</v>
      </c>
      <c r="N4475">
        <f>tblOrders[[#This Row],[Sales]]-(tblOrders[[#This Row],[CostPrice]]*tblOrders[[#This Row],[Quantity]])</f>
        <v>2317</v>
      </c>
      <c r="O4475" t="str">
        <f>TEXT(tblOrders[[#This Row],[Date]],"mmm-yyyy")</f>
        <v>Jan-2025</v>
      </c>
      <c r="P4475" t="str">
        <f>_xlfn.XLOOKUP(tblOrders[[#This Row],[OrderID]], tblReturns[OrderID], tblReturns[Returned])</f>
        <v>No</v>
      </c>
      <c r="Q4475" t="str">
        <f>_xlfn.XLOOKUP(tblOrders[[#This Row],[OrderID]], tblShipping[OrderID], tblShipping[ShipMode])</f>
        <v>Pickup</v>
      </c>
      <c r="R4475" t="str">
        <f>IFERROR(_xlfn.XLOOKUP(A4474, tblCustomers[CustomerID], tblCustomers[CustomerName]), "Not Found")</f>
        <v>Not Found</v>
      </c>
      <c r="S4475" t="str">
        <f>IF(tblOrders[[#This Row],[Sales]]&gt;1000000,"High Value","Standard")</f>
        <v>Standard</v>
      </c>
      <c r="T4475" t="str">
        <f>_xlfn.XLOOKUP(tblOrders[[#This Row],[ProductID]], tblProducts[ProductID], tblProducts[ProductName])</f>
        <v>Product 80</v>
      </c>
      <c r="U4475">
        <f>_xlfn.XLOOKUP(tblOrders[[#This Row],[SalesRepID]], tblSalesreps[RepID], tblSalesreps[Target])</f>
        <v>7094914</v>
      </c>
    </row>
    <row r="4476" spans="1:21">
      <c r="A4476" t="s">
        <v>5273</v>
      </c>
      <c r="B4476" s="7" t="s">
        <v>612</v>
      </c>
      <c r="C4476" t="s">
        <v>436</v>
      </c>
      <c r="D4476" t="s">
        <v>174</v>
      </c>
      <c r="E4476" t="s">
        <v>87</v>
      </c>
      <c r="F4476" t="s">
        <v>88</v>
      </c>
      <c r="G4476">
        <v>8</v>
      </c>
      <c r="H4476">
        <v>0.2</v>
      </c>
      <c r="I4476" s="2">
        <v>845747.19999999995</v>
      </c>
      <c r="J4476" t="str">
        <f>_xlfn.XLOOKUP(tblOrders[[#This Row],[CustomerID]], tblCustomers[CustomerID], tblCustomers[CustomerName])</f>
        <v>Customer 129</v>
      </c>
      <c r="K4476" t="str">
        <f>_xlfn.XLOOKUP(tblOrders[[#This Row],[CustomerID]], tblCustomers[CustomerID], tblCustomers[Segment])</f>
        <v>Corporate</v>
      </c>
      <c r="L4476" t="str">
        <f>_xlfn.XLOOKUP(tblOrders[[#This Row],[ProductID]], tblProducts[ProductID], tblProducts[Category])</f>
        <v>Home</v>
      </c>
      <c r="M4476">
        <f>_xlfn.XLOOKUP(tblOrders[[#This Row],[ProductID]], tblProducts[ProductID], tblProducts[CostPrice])</f>
        <v>62348</v>
      </c>
      <c r="N4476">
        <f>tblOrders[[#This Row],[Sales]]-(tblOrders[[#This Row],[CostPrice]]*tblOrders[[#This Row],[Quantity]])</f>
        <v>346963.19999999995</v>
      </c>
      <c r="O4476" t="str">
        <f>TEXT(tblOrders[[#This Row],[Date]],"mmm-yyyy")</f>
        <v>Nov-2025</v>
      </c>
      <c r="P4476" t="str">
        <f>_xlfn.XLOOKUP(tblOrders[[#This Row],[OrderID]], tblReturns[OrderID], tblReturns[Returned])</f>
        <v>No</v>
      </c>
      <c r="Q4476" t="str">
        <f>_xlfn.XLOOKUP(tblOrders[[#This Row],[OrderID]], tblShipping[OrderID], tblShipping[ShipMode])</f>
        <v>Pickup</v>
      </c>
      <c r="R4476" t="str">
        <f>IFERROR(_xlfn.XLOOKUP(A4475, tblCustomers[CustomerID], tblCustomers[CustomerName]), "Not Found")</f>
        <v>Not Found</v>
      </c>
      <c r="S4476" t="str">
        <f>IF(tblOrders[[#This Row],[Sales]]&gt;1000000,"High Value","Standard")</f>
        <v>Standard</v>
      </c>
      <c r="T4476" t="str">
        <f>_xlfn.XLOOKUP(tblOrders[[#This Row],[ProductID]], tblProducts[ProductID], tblProducts[ProductName])</f>
        <v>Product 64</v>
      </c>
      <c r="U4476">
        <f>_xlfn.XLOOKUP(tblOrders[[#This Row],[SalesRepID]], tblSalesreps[RepID], tblSalesreps[Target])</f>
        <v>18500989</v>
      </c>
    </row>
    <row r="4477" spans="1:21">
      <c r="A4477" t="s">
        <v>5274</v>
      </c>
      <c r="B4477" s="7" t="s">
        <v>28</v>
      </c>
      <c r="C4477" t="s">
        <v>103</v>
      </c>
      <c r="D4477" t="s">
        <v>667</v>
      </c>
      <c r="E4477" t="s">
        <v>56</v>
      </c>
      <c r="F4477" t="s">
        <v>26</v>
      </c>
      <c r="G4477">
        <v>4</v>
      </c>
      <c r="H4477">
        <v>0.05</v>
      </c>
      <c r="I4477" s="2">
        <v>424361.2</v>
      </c>
      <c r="J4477" t="str">
        <f>_xlfn.XLOOKUP(tblOrders[[#This Row],[CustomerID]], tblCustomers[CustomerID], tblCustomers[CustomerName])</f>
        <v>Customer 215</v>
      </c>
      <c r="K4477" t="str">
        <f>_xlfn.XLOOKUP(tblOrders[[#This Row],[CustomerID]], tblCustomers[CustomerID], tblCustomers[Segment])</f>
        <v>Corporate</v>
      </c>
      <c r="L4477" t="str">
        <f>_xlfn.XLOOKUP(tblOrders[[#This Row],[ProductID]], tblProducts[ProductID], tblProducts[Category])</f>
        <v>Electronics</v>
      </c>
      <c r="M4477">
        <f>_xlfn.XLOOKUP(tblOrders[[#This Row],[ProductID]], tblProducts[ProductID], tblProducts[CostPrice])</f>
        <v>13676</v>
      </c>
      <c r="N4477">
        <f>tblOrders[[#This Row],[Sales]]-(tblOrders[[#This Row],[CostPrice]]*tblOrders[[#This Row],[Quantity]])</f>
        <v>369657.2</v>
      </c>
      <c r="O4477" t="str">
        <f>TEXT(tblOrders[[#This Row],[Date]],"mmm-yyyy")</f>
        <v>Aug-2025</v>
      </c>
      <c r="P4477" t="str">
        <f>_xlfn.XLOOKUP(tblOrders[[#This Row],[OrderID]], tblReturns[OrderID], tblReturns[Returned])</f>
        <v>No</v>
      </c>
      <c r="Q4477" t="str">
        <f>_xlfn.XLOOKUP(tblOrders[[#This Row],[OrderID]], tblShipping[OrderID], tblShipping[ShipMode])</f>
        <v>Express</v>
      </c>
      <c r="R4477" t="str">
        <f>IFERROR(_xlfn.XLOOKUP(A4476, tblCustomers[CustomerID], tblCustomers[CustomerName]), "Not Found")</f>
        <v>Not Found</v>
      </c>
      <c r="S4477" t="str">
        <f>IF(tblOrders[[#This Row],[Sales]]&gt;1000000,"High Value","Standard")</f>
        <v>Standard</v>
      </c>
      <c r="T4477" t="str">
        <f>_xlfn.XLOOKUP(tblOrders[[#This Row],[ProductID]], tblProducts[ProductID], tblProducts[ProductName])</f>
        <v>Product 10</v>
      </c>
      <c r="U4477">
        <f>_xlfn.XLOOKUP(tblOrders[[#This Row],[SalesRepID]], tblSalesreps[RepID], tblSalesreps[Target])</f>
        <v>14265630</v>
      </c>
    </row>
    <row r="4478" spans="1:21">
      <c r="A4478" t="s">
        <v>5275</v>
      </c>
      <c r="B4478" s="7" t="s">
        <v>221</v>
      </c>
      <c r="C4478" t="s">
        <v>1155</v>
      </c>
      <c r="D4478" t="s">
        <v>223</v>
      </c>
      <c r="E4478" t="s">
        <v>197</v>
      </c>
      <c r="F4478" t="s">
        <v>14</v>
      </c>
      <c r="G4478">
        <v>7</v>
      </c>
      <c r="H4478">
        <v>0.05</v>
      </c>
      <c r="I4478" s="2">
        <v>877607.15</v>
      </c>
      <c r="J4478" t="str">
        <f>_xlfn.XLOOKUP(tblOrders[[#This Row],[CustomerID]], tblCustomers[CustomerID], tblCustomers[CustomerName])</f>
        <v>Customer 92</v>
      </c>
      <c r="K4478" t="str">
        <f>_xlfn.XLOOKUP(tblOrders[[#This Row],[CustomerID]], tblCustomers[CustomerID], tblCustomers[Segment])</f>
        <v>SME</v>
      </c>
      <c r="L4478" t="str">
        <f>_xlfn.XLOOKUP(tblOrders[[#This Row],[ProductID]], tblProducts[ProductID], tblProducts[Category])</f>
        <v>Office</v>
      </c>
      <c r="M4478">
        <f>_xlfn.XLOOKUP(tblOrders[[#This Row],[ProductID]], tblProducts[ProductID], tblProducts[CostPrice])</f>
        <v>66106</v>
      </c>
      <c r="N4478">
        <f>tblOrders[[#This Row],[Sales]]-(tblOrders[[#This Row],[CostPrice]]*tblOrders[[#This Row],[Quantity]])</f>
        <v>414865.15</v>
      </c>
      <c r="O4478" t="str">
        <f>TEXT(tblOrders[[#This Row],[Date]],"mmm-yyyy")</f>
        <v>Jun-2025</v>
      </c>
      <c r="P4478" t="str">
        <f>_xlfn.XLOOKUP(tblOrders[[#This Row],[OrderID]], tblReturns[OrderID], tblReturns[Returned])</f>
        <v>No</v>
      </c>
      <c r="Q4478" t="str">
        <f>_xlfn.XLOOKUP(tblOrders[[#This Row],[OrderID]], tblShipping[OrderID], tblShipping[ShipMode])</f>
        <v>Pickup</v>
      </c>
      <c r="R4478" t="str">
        <f>IFERROR(_xlfn.XLOOKUP(A4477, tblCustomers[CustomerID], tblCustomers[CustomerName]), "Not Found")</f>
        <v>Not Found</v>
      </c>
      <c r="S4478" t="str">
        <f>IF(tblOrders[[#This Row],[Sales]]&gt;1000000,"High Value","Standard")</f>
        <v>Standard</v>
      </c>
      <c r="T4478" t="str">
        <f>_xlfn.XLOOKUP(tblOrders[[#This Row],[ProductID]], tblProducts[ProductID], tblProducts[ProductName])</f>
        <v>Product 58</v>
      </c>
      <c r="U4478">
        <f>_xlfn.XLOOKUP(tblOrders[[#This Row],[SalesRepID]], tblSalesreps[RepID], tblSalesreps[Target])</f>
        <v>19562258</v>
      </c>
    </row>
    <row r="4479" spans="1:21">
      <c r="A4479" t="s">
        <v>5276</v>
      </c>
      <c r="B4479" s="7" t="s">
        <v>949</v>
      </c>
      <c r="C4479" t="s">
        <v>814</v>
      </c>
      <c r="D4479" t="s">
        <v>817</v>
      </c>
      <c r="E4479" t="s">
        <v>40</v>
      </c>
      <c r="F4479" t="s">
        <v>20</v>
      </c>
      <c r="G4479">
        <v>2</v>
      </c>
      <c r="H4479">
        <v>0.1</v>
      </c>
      <c r="I4479" s="2">
        <v>63322.2</v>
      </c>
      <c r="J4479" t="str">
        <f>_xlfn.XLOOKUP(tblOrders[[#This Row],[CustomerID]], tblCustomers[CustomerID], tblCustomers[CustomerName])</f>
        <v>Customer 235</v>
      </c>
      <c r="K4479" t="str">
        <f>_xlfn.XLOOKUP(tblOrders[[#This Row],[CustomerID]], tblCustomers[CustomerID], tblCustomers[Segment])</f>
        <v>Consumer</v>
      </c>
      <c r="L4479" t="str">
        <f>_xlfn.XLOOKUP(tblOrders[[#This Row],[ProductID]], tblProducts[ProductID], tblProducts[Category])</f>
        <v>Furniture</v>
      </c>
      <c r="M4479">
        <f>_xlfn.XLOOKUP(tblOrders[[#This Row],[ProductID]], tblProducts[ProductID], tblProducts[CostPrice])</f>
        <v>11009</v>
      </c>
      <c r="N4479">
        <f>tblOrders[[#This Row],[Sales]]-(tblOrders[[#This Row],[CostPrice]]*tblOrders[[#This Row],[Quantity]])</f>
        <v>41304.199999999997</v>
      </c>
      <c r="O4479" t="str">
        <f>TEXT(tblOrders[[#This Row],[Date]],"mmm-yyyy")</f>
        <v>Dec-2025</v>
      </c>
      <c r="P4479" t="str">
        <f>_xlfn.XLOOKUP(tblOrders[[#This Row],[OrderID]], tblReturns[OrderID], tblReturns[Returned])</f>
        <v>No</v>
      </c>
      <c r="Q4479" t="str">
        <f>_xlfn.XLOOKUP(tblOrders[[#This Row],[OrderID]], tblShipping[OrderID], tblShipping[ShipMode])</f>
        <v>Express</v>
      </c>
      <c r="R4479" t="str">
        <f>IFERROR(_xlfn.XLOOKUP(A4478, tblCustomers[CustomerID], tblCustomers[CustomerName]), "Not Found")</f>
        <v>Not Found</v>
      </c>
      <c r="S4479" t="str">
        <f>IF(tblOrders[[#This Row],[Sales]]&gt;1000000,"High Value","Standard")</f>
        <v>Standard</v>
      </c>
      <c r="T4479" t="str">
        <f>_xlfn.XLOOKUP(tblOrders[[#This Row],[ProductID]], tblProducts[ProductID], tblProducts[ProductName])</f>
        <v>Product 99</v>
      </c>
      <c r="U4479">
        <f>_xlfn.XLOOKUP(tblOrders[[#This Row],[SalesRepID]], tblSalesreps[RepID], tblSalesreps[Target])</f>
        <v>6291486</v>
      </c>
    </row>
    <row r="4480" spans="1:21">
      <c r="A4480" t="s">
        <v>5277</v>
      </c>
      <c r="B4480" s="7" t="s">
        <v>341</v>
      </c>
      <c r="C4480" t="s">
        <v>1694</v>
      </c>
      <c r="D4480" t="s">
        <v>30</v>
      </c>
      <c r="E4480" t="s">
        <v>40</v>
      </c>
      <c r="F4480" t="s">
        <v>26</v>
      </c>
      <c r="G4480">
        <v>4</v>
      </c>
      <c r="H4480">
        <v>0</v>
      </c>
      <c r="I4480" s="2">
        <v>157244</v>
      </c>
      <c r="J4480" t="str">
        <f>_xlfn.XLOOKUP(tblOrders[[#This Row],[CustomerID]], tblCustomers[CustomerID], tblCustomers[CustomerName])</f>
        <v>Customer 54</v>
      </c>
      <c r="K4480" t="str">
        <f>_xlfn.XLOOKUP(tblOrders[[#This Row],[CustomerID]], tblCustomers[CustomerID], tblCustomers[Segment])</f>
        <v>Consumer</v>
      </c>
      <c r="L4480" t="str">
        <f>_xlfn.XLOOKUP(tblOrders[[#This Row],[ProductID]], tblProducts[ProductID], tblProducts[Category])</f>
        <v>Furniture</v>
      </c>
      <c r="M4480">
        <f>_xlfn.XLOOKUP(tblOrders[[#This Row],[ProductID]], tblProducts[ProductID], tblProducts[CostPrice])</f>
        <v>18655</v>
      </c>
      <c r="N4480">
        <f>tblOrders[[#This Row],[Sales]]-(tblOrders[[#This Row],[CostPrice]]*tblOrders[[#This Row],[Quantity]])</f>
        <v>82624</v>
      </c>
      <c r="O4480" t="str">
        <f>TEXT(tblOrders[[#This Row],[Date]],"mmm-yyyy")</f>
        <v>Oct-2025</v>
      </c>
      <c r="P4480" t="str">
        <f>_xlfn.XLOOKUP(tblOrders[[#This Row],[OrderID]], tblReturns[OrderID], tblReturns[Returned])</f>
        <v>No</v>
      </c>
      <c r="Q4480" t="str">
        <f>_xlfn.XLOOKUP(tblOrders[[#This Row],[OrderID]], tblShipping[OrderID], tblShipping[ShipMode])</f>
        <v>Express</v>
      </c>
      <c r="R4480" t="str">
        <f>IFERROR(_xlfn.XLOOKUP(A4479, tblCustomers[CustomerID], tblCustomers[CustomerName]), "Not Found")</f>
        <v>Not Found</v>
      </c>
      <c r="S4480" t="str">
        <f>IF(tblOrders[[#This Row],[Sales]]&gt;1000000,"High Value","Standard")</f>
        <v>Standard</v>
      </c>
      <c r="T4480" t="str">
        <f>_xlfn.XLOOKUP(tblOrders[[#This Row],[ProductID]], tblProducts[ProductID], tblProducts[ProductName])</f>
        <v>Product 34</v>
      </c>
      <c r="U4480">
        <f>_xlfn.XLOOKUP(tblOrders[[#This Row],[SalesRepID]], tblSalesreps[RepID], tblSalesreps[Target])</f>
        <v>6291486</v>
      </c>
    </row>
    <row r="4481" spans="1:21">
      <c r="A4481" t="s">
        <v>5278</v>
      </c>
      <c r="B4481" s="7" t="s">
        <v>701</v>
      </c>
      <c r="C4481" t="s">
        <v>551</v>
      </c>
      <c r="D4481" t="s">
        <v>248</v>
      </c>
      <c r="E4481" t="s">
        <v>202</v>
      </c>
      <c r="F4481" t="s">
        <v>14</v>
      </c>
      <c r="G4481">
        <v>2</v>
      </c>
      <c r="H4481">
        <v>0.15</v>
      </c>
      <c r="I4481" s="2">
        <v>22876.9</v>
      </c>
      <c r="J4481" t="str">
        <f>_xlfn.XLOOKUP(tblOrders[[#This Row],[CustomerID]], tblCustomers[CustomerID], tblCustomers[CustomerName])</f>
        <v>Customer 300</v>
      </c>
      <c r="K4481" t="str">
        <f>_xlfn.XLOOKUP(tblOrders[[#This Row],[CustomerID]], tblCustomers[CustomerID], tblCustomers[Segment])</f>
        <v>SME</v>
      </c>
      <c r="L4481" t="str">
        <f>_xlfn.XLOOKUP(tblOrders[[#This Row],[ProductID]], tblProducts[ProductID], tblProducts[Category])</f>
        <v>Furniture</v>
      </c>
      <c r="M4481">
        <f>_xlfn.XLOOKUP(tblOrders[[#This Row],[ProductID]], tblProducts[ProductID], tblProducts[CostPrice])</f>
        <v>31758</v>
      </c>
      <c r="N4481">
        <f>tblOrders[[#This Row],[Sales]]-(tblOrders[[#This Row],[CostPrice]]*tblOrders[[#This Row],[Quantity]])</f>
        <v>-40639.1</v>
      </c>
      <c r="O4481" t="str">
        <f>TEXT(tblOrders[[#This Row],[Date]],"mmm-yyyy")</f>
        <v>Jan-2025</v>
      </c>
      <c r="P4481" t="str">
        <f>_xlfn.XLOOKUP(tblOrders[[#This Row],[OrderID]], tblReturns[OrderID], tblReturns[Returned])</f>
        <v>No</v>
      </c>
      <c r="Q4481" t="str">
        <f>_xlfn.XLOOKUP(tblOrders[[#This Row],[OrderID]], tblShipping[OrderID], tblShipping[ShipMode])</f>
        <v>Pickup</v>
      </c>
      <c r="R4481" t="str">
        <f>IFERROR(_xlfn.XLOOKUP(A4480, tblCustomers[CustomerID], tblCustomers[CustomerName]), "Not Found")</f>
        <v>Not Found</v>
      </c>
      <c r="S4481" t="str">
        <f>IF(tblOrders[[#This Row],[Sales]]&gt;1000000,"High Value","Standard")</f>
        <v>Standard</v>
      </c>
      <c r="T4481" t="str">
        <f>_xlfn.XLOOKUP(tblOrders[[#This Row],[ProductID]], tblProducts[ProductID], tblProducts[ProductName])</f>
        <v>Product 35</v>
      </c>
      <c r="U4481">
        <f>_xlfn.XLOOKUP(tblOrders[[#This Row],[SalesRepID]], tblSalesreps[RepID], tblSalesreps[Target])</f>
        <v>10652665</v>
      </c>
    </row>
    <row r="4482" spans="1:21">
      <c r="A4482" t="s">
        <v>5279</v>
      </c>
      <c r="B4482" s="7" t="s">
        <v>2124</v>
      </c>
      <c r="C4482" t="s">
        <v>781</v>
      </c>
      <c r="D4482" t="s">
        <v>83</v>
      </c>
      <c r="E4482" t="s">
        <v>69</v>
      </c>
      <c r="F4482" t="s">
        <v>51</v>
      </c>
      <c r="G4482">
        <v>8</v>
      </c>
      <c r="H4482">
        <v>0.15</v>
      </c>
      <c r="I4482" s="2">
        <v>70305.2</v>
      </c>
      <c r="J4482" t="str">
        <f>_xlfn.XLOOKUP(tblOrders[[#This Row],[CustomerID]], tblCustomers[CustomerID], tblCustomers[CustomerName])</f>
        <v>Customer 252</v>
      </c>
      <c r="K4482" t="str">
        <f>_xlfn.XLOOKUP(tblOrders[[#This Row],[CustomerID]], tblCustomers[CustomerID], tblCustomers[Segment])</f>
        <v>Corporate</v>
      </c>
      <c r="L4482" t="str">
        <f>_xlfn.XLOOKUP(tblOrders[[#This Row],[ProductID]], tblProducts[ProductID], tblProducts[Category])</f>
        <v>Furniture</v>
      </c>
      <c r="M4482">
        <f>_xlfn.XLOOKUP(tblOrders[[#This Row],[ProductID]], tblProducts[ProductID], tblProducts[CostPrice])</f>
        <v>79600</v>
      </c>
      <c r="N4482">
        <f>tblOrders[[#This Row],[Sales]]-(tblOrders[[#This Row],[CostPrice]]*tblOrders[[#This Row],[Quantity]])</f>
        <v>-566494.80000000005</v>
      </c>
      <c r="O4482" t="str">
        <f>TEXT(tblOrders[[#This Row],[Date]],"mmm-yyyy")</f>
        <v>Oct-2025</v>
      </c>
      <c r="P4482" t="str">
        <f>_xlfn.XLOOKUP(tblOrders[[#This Row],[OrderID]], tblReturns[OrderID], tblReturns[Returned])</f>
        <v>No</v>
      </c>
      <c r="Q4482" t="str">
        <f>_xlfn.XLOOKUP(tblOrders[[#This Row],[OrderID]], tblShipping[OrderID], tblShipping[ShipMode])</f>
        <v>Express</v>
      </c>
      <c r="R4482" t="str">
        <f>IFERROR(_xlfn.XLOOKUP(A4481, tblCustomers[CustomerID], tblCustomers[CustomerName]), "Not Found")</f>
        <v>Not Found</v>
      </c>
      <c r="S4482" t="str">
        <f>IF(tblOrders[[#This Row],[Sales]]&gt;1000000,"High Value","Standard")</f>
        <v>Standard</v>
      </c>
      <c r="T4482" t="str">
        <f>_xlfn.XLOOKUP(tblOrders[[#This Row],[ProductID]], tblProducts[ProductID], tblProducts[ProductName])</f>
        <v>Product 43</v>
      </c>
      <c r="U4482">
        <f>_xlfn.XLOOKUP(tblOrders[[#This Row],[SalesRepID]], tblSalesreps[RepID], tblSalesreps[Target])</f>
        <v>19473459</v>
      </c>
    </row>
    <row r="4483" spans="1:21">
      <c r="A4483" t="s">
        <v>5280</v>
      </c>
      <c r="B4483" s="7" t="s">
        <v>963</v>
      </c>
      <c r="C4483" t="s">
        <v>709</v>
      </c>
      <c r="D4483" t="s">
        <v>430</v>
      </c>
      <c r="E4483" t="s">
        <v>105</v>
      </c>
      <c r="F4483" t="s">
        <v>51</v>
      </c>
      <c r="G4483">
        <v>9</v>
      </c>
      <c r="H4483">
        <v>0</v>
      </c>
      <c r="I4483" s="2">
        <v>297315</v>
      </c>
      <c r="J4483" t="str">
        <f>_xlfn.XLOOKUP(tblOrders[[#This Row],[CustomerID]], tblCustomers[CustomerID], tblCustomers[CustomerName])</f>
        <v>Customer 286</v>
      </c>
      <c r="K4483" t="str">
        <f>_xlfn.XLOOKUP(tblOrders[[#This Row],[CustomerID]], tblCustomers[CustomerID], tblCustomers[Segment])</f>
        <v>Consumer</v>
      </c>
      <c r="L4483" t="str">
        <f>_xlfn.XLOOKUP(tblOrders[[#This Row],[ProductID]], tblProducts[ProductID], tblProducts[Category])</f>
        <v>Office</v>
      </c>
      <c r="M4483">
        <f>_xlfn.XLOOKUP(tblOrders[[#This Row],[ProductID]], tblProducts[ProductID], tblProducts[CostPrice])</f>
        <v>7566</v>
      </c>
      <c r="N4483">
        <f>tblOrders[[#This Row],[Sales]]-(tblOrders[[#This Row],[CostPrice]]*tblOrders[[#This Row],[Quantity]])</f>
        <v>229221</v>
      </c>
      <c r="O4483" t="str">
        <f>TEXT(tblOrders[[#This Row],[Date]],"mmm-yyyy")</f>
        <v>Mar-2025</v>
      </c>
      <c r="P4483" t="str">
        <f>_xlfn.XLOOKUP(tblOrders[[#This Row],[OrderID]], tblReturns[OrderID], tblReturns[Returned])</f>
        <v>No</v>
      </c>
      <c r="Q4483" t="str">
        <f>_xlfn.XLOOKUP(tblOrders[[#This Row],[OrderID]], tblShipping[OrderID], tblShipping[ShipMode])</f>
        <v>Express</v>
      </c>
      <c r="R4483" t="str">
        <f>IFERROR(_xlfn.XLOOKUP(A4482, tblCustomers[CustomerID], tblCustomers[CustomerName]), "Not Found")</f>
        <v>Not Found</v>
      </c>
      <c r="S4483" t="str">
        <f>IF(tblOrders[[#This Row],[Sales]]&gt;1000000,"High Value","Standard")</f>
        <v>Standard</v>
      </c>
      <c r="T4483" t="str">
        <f>_xlfn.XLOOKUP(tblOrders[[#This Row],[ProductID]], tblProducts[ProductID], tblProducts[ProductName])</f>
        <v>Product 85</v>
      </c>
      <c r="U4483">
        <f>_xlfn.XLOOKUP(tblOrders[[#This Row],[SalesRepID]], tblSalesreps[RepID], tblSalesreps[Target])</f>
        <v>8698154</v>
      </c>
    </row>
    <row r="4484" spans="1:21">
      <c r="A4484" t="s">
        <v>5281</v>
      </c>
      <c r="B4484" s="7" t="s">
        <v>533</v>
      </c>
      <c r="C4484" t="s">
        <v>1425</v>
      </c>
      <c r="D4484" t="s">
        <v>39</v>
      </c>
      <c r="E4484" t="s">
        <v>74</v>
      </c>
      <c r="F4484" t="s">
        <v>14</v>
      </c>
      <c r="G4484">
        <v>2</v>
      </c>
      <c r="H4484">
        <v>0.2</v>
      </c>
      <c r="I4484" s="2">
        <v>149361.60000000001</v>
      </c>
      <c r="J4484" t="str">
        <f>_xlfn.XLOOKUP(tblOrders[[#This Row],[CustomerID]], tblCustomers[CustomerID], tblCustomers[CustomerName])</f>
        <v>Customer 63</v>
      </c>
      <c r="K4484" t="str">
        <f>_xlfn.XLOOKUP(tblOrders[[#This Row],[CustomerID]], tblCustomers[CustomerID], tblCustomers[Segment])</f>
        <v>Corporate</v>
      </c>
      <c r="L4484" t="str">
        <f>_xlfn.XLOOKUP(tblOrders[[#This Row],[ProductID]], tblProducts[ProductID], tblProducts[Category])</f>
        <v>Office</v>
      </c>
      <c r="M4484">
        <f>_xlfn.XLOOKUP(tblOrders[[#This Row],[ProductID]], tblProducts[ProductID], tblProducts[CostPrice])</f>
        <v>63926</v>
      </c>
      <c r="N4484">
        <f>tblOrders[[#This Row],[Sales]]-(tblOrders[[#This Row],[CostPrice]]*tblOrders[[#This Row],[Quantity]])</f>
        <v>21509.600000000006</v>
      </c>
      <c r="O4484" t="str">
        <f>TEXT(tblOrders[[#This Row],[Date]],"mmm-yyyy")</f>
        <v>Sep-2025</v>
      </c>
      <c r="P4484" t="str">
        <f>_xlfn.XLOOKUP(tblOrders[[#This Row],[OrderID]], tblReturns[OrderID], tblReturns[Returned])</f>
        <v>No</v>
      </c>
      <c r="Q4484" t="str">
        <f>_xlfn.XLOOKUP(tblOrders[[#This Row],[OrderID]], tblShipping[OrderID], tblShipping[ShipMode])</f>
        <v>Express</v>
      </c>
      <c r="R4484" t="str">
        <f>IFERROR(_xlfn.XLOOKUP(A4483, tblCustomers[CustomerID], tblCustomers[CustomerName]), "Not Found")</f>
        <v>Not Found</v>
      </c>
      <c r="S4484" t="str">
        <f>IF(tblOrders[[#This Row],[Sales]]&gt;1000000,"High Value","Standard")</f>
        <v>Standard</v>
      </c>
      <c r="T4484" t="str">
        <f>_xlfn.XLOOKUP(tblOrders[[#This Row],[ProductID]], tblProducts[ProductID], tblProducts[ProductName])</f>
        <v>Product 4</v>
      </c>
      <c r="U4484">
        <f>_xlfn.XLOOKUP(tblOrders[[#This Row],[SalesRepID]], tblSalesreps[RepID], tblSalesreps[Target])</f>
        <v>7254801</v>
      </c>
    </row>
    <row r="4485" spans="1:21">
      <c r="A4485" t="s">
        <v>5282</v>
      </c>
      <c r="B4485" s="7" t="s">
        <v>884</v>
      </c>
      <c r="C4485" t="s">
        <v>208</v>
      </c>
      <c r="D4485" t="s">
        <v>902</v>
      </c>
      <c r="E4485" t="s">
        <v>210</v>
      </c>
      <c r="F4485" t="s">
        <v>14</v>
      </c>
      <c r="G4485">
        <v>5</v>
      </c>
      <c r="H4485">
        <v>0.1</v>
      </c>
      <c r="I4485" s="2">
        <v>133380</v>
      </c>
      <c r="J4485" t="str">
        <f>_xlfn.XLOOKUP(tblOrders[[#This Row],[CustomerID]], tblCustomers[CustomerID], tblCustomers[CustomerName])</f>
        <v>Customer 110</v>
      </c>
      <c r="K4485" t="str">
        <f>_xlfn.XLOOKUP(tblOrders[[#This Row],[CustomerID]], tblCustomers[CustomerID], tblCustomers[Segment])</f>
        <v>Consumer</v>
      </c>
      <c r="L4485" t="str">
        <f>_xlfn.XLOOKUP(tblOrders[[#This Row],[ProductID]], tblProducts[ProductID], tblProducts[Category])</f>
        <v>Furniture</v>
      </c>
      <c r="M4485">
        <f>_xlfn.XLOOKUP(tblOrders[[#This Row],[ProductID]], tblProducts[ProductID], tblProducts[CostPrice])</f>
        <v>44361</v>
      </c>
      <c r="N4485">
        <f>tblOrders[[#This Row],[Sales]]-(tblOrders[[#This Row],[CostPrice]]*tblOrders[[#This Row],[Quantity]])</f>
        <v>-88425</v>
      </c>
      <c r="O4485" t="str">
        <f>TEXT(tblOrders[[#This Row],[Date]],"mmm-yyyy")</f>
        <v>Dec-2025</v>
      </c>
      <c r="P4485" t="str">
        <f>_xlfn.XLOOKUP(tblOrders[[#This Row],[OrderID]], tblReturns[OrderID], tblReturns[Returned])</f>
        <v>No</v>
      </c>
      <c r="Q4485" t="str">
        <f>_xlfn.XLOOKUP(tblOrders[[#This Row],[OrderID]], tblShipping[OrderID], tblShipping[ShipMode])</f>
        <v>Express</v>
      </c>
      <c r="R4485" t="str">
        <f>IFERROR(_xlfn.XLOOKUP(A4484, tblCustomers[CustomerID], tblCustomers[CustomerName]), "Not Found")</f>
        <v>Not Found</v>
      </c>
      <c r="S4485" t="str">
        <f>IF(tblOrders[[#This Row],[Sales]]&gt;1000000,"High Value","Standard")</f>
        <v>Standard</v>
      </c>
      <c r="T4485" t="str">
        <f>_xlfn.XLOOKUP(tblOrders[[#This Row],[ProductID]], tblProducts[ProductID], tblProducts[ProductName])</f>
        <v>Product 3</v>
      </c>
      <c r="U4485">
        <f>_xlfn.XLOOKUP(tblOrders[[#This Row],[SalesRepID]], tblSalesreps[RepID], tblSalesreps[Target])</f>
        <v>19336654</v>
      </c>
    </row>
    <row r="4486" spans="1:21">
      <c r="A4486" t="s">
        <v>5283</v>
      </c>
      <c r="B4486" s="7" t="s">
        <v>1567</v>
      </c>
      <c r="C4486" t="s">
        <v>1279</v>
      </c>
      <c r="D4486" t="s">
        <v>321</v>
      </c>
      <c r="E4486" t="s">
        <v>50</v>
      </c>
      <c r="F4486" t="s">
        <v>14</v>
      </c>
      <c r="G4486">
        <v>4</v>
      </c>
      <c r="H4486">
        <v>0.1</v>
      </c>
      <c r="I4486" s="2">
        <v>253285.2</v>
      </c>
      <c r="J4486" t="str">
        <f>_xlfn.XLOOKUP(tblOrders[[#This Row],[CustomerID]], tblCustomers[CustomerID], tblCustomers[CustomerName])</f>
        <v>Customer 210</v>
      </c>
      <c r="K4486" t="str">
        <f>_xlfn.XLOOKUP(tblOrders[[#This Row],[CustomerID]], tblCustomers[CustomerID], tblCustomers[Segment])</f>
        <v>Corporate</v>
      </c>
      <c r="L4486" t="str">
        <f>_xlfn.XLOOKUP(tblOrders[[#This Row],[ProductID]], tblProducts[ProductID], tblProducts[Category])</f>
        <v>Home</v>
      </c>
      <c r="M4486">
        <f>_xlfn.XLOOKUP(tblOrders[[#This Row],[ProductID]], tblProducts[ProductID], tblProducts[CostPrice])</f>
        <v>70588</v>
      </c>
      <c r="N4486">
        <f>tblOrders[[#This Row],[Sales]]-(tblOrders[[#This Row],[CostPrice]]*tblOrders[[#This Row],[Quantity]])</f>
        <v>-29066.799999999988</v>
      </c>
      <c r="O4486" t="str">
        <f>TEXT(tblOrders[[#This Row],[Date]],"mmm-yyyy")</f>
        <v>Nov-2025</v>
      </c>
      <c r="P4486" t="str">
        <f>_xlfn.XLOOKUP(tblOrders[[#This Row],[OrderID]], tblReturns[OrderID], tblReturns[Returned])</f>
        <v>No</v>
      </c>
      <c r="Q4486" t="str">
        <f>_xlfn.XLOOKUP(tblOrders[[#This Row],[OrderID]], tblShipping[OrderID], tblShipping[ShipMode])</f>
        <v>Express</v>
      </c>
      <c r="R4486" t="str">
        <f>IFERROR(_xlfn.XLOOKUP(A4485, tblCustomers[CustomerID], tblCustomers[CustomerName]), "Not Found")</f>
        <v>Not Found</v>
      </c>
      <c r="S4486" t="str">
        <f>IF(tblOrders[[#This Row],[Sales]]&gt;1000000,"High Value","Standard")</f>
        <v>Standard</v>
      </c>
      <c r="T4486" t="str">
        <f>_xlfn.XLOOKUP(tblOrders[[#This Row],[ProductID]], tblProducts[ProductID], tblProducts[ProductName])</f>
        <v>Product 95</v>
      </c>
      <c r="U4486">
        <f>_xlfn.XLOOKUP(tblOrders[[#This Row],[SalesRepID]], tblSalesreps[RepID], tblSalesreps[Target])</f>
        <v>17350666</v>
      </c>
    </row>
    <row r="4487" spans="1:21">
      <c r="A4487" t="s">
        <v>5284</v>
      </c>
      <c r="B4487" s="7" t="s">
        <v>807</v>
      </c>
      <c r="C4487" t="s">
        <v>392</v>
      </c>
      <c r="D4487" t="s">
        <v>223</v>
      </c>
      <c r="E4487" t="s">
        <v>74</v>
      </c>
      <c r="F4487" t="s">
        <v>14</v>
      </c>
      <c r="G4487">
        <v>7</v>
      </c>
      <c r="H4487">
        <v>0.2</v>
      </c>
      <c r="I4487" s="2">
        <v>460426.4</v>
      </c>
      <c r="J4487" t="str">
        <f>_xlfn.XLOOKUP(tblOrders[[#This Row],[CustomerID]], tblCustomers[CustomerID], tblCustomers[CustomerName])</f>
        <v>Customer 11</v>
      </c>
      <c r="K4487" t="str">
        <f>_xlfn.XLOOKUP(tblOrders[[#This Row],[CustomerID]], tblCustomers[CustomerID], tblCustomers[Segment])</f>
        <v>SME</v>
      </c>
      <c r="L4487" t="str">
        <f>_xlfn.XLOOKUP(tblOrders[[#This Row],[ProductID]], tblProducts[ProductID], tblProducts[Category])</f>
        <v>Office</v>
      </c>
      <c r="M4487">
        <f>_xlfn.XLOOKUP(tblOrders[[#This Row],[ProductID]], tblProducts[ProductID], tblProducts[CostPrice])</f>
        <v>66106</v>
      </c>
      <c r="N4487">
        <f>tblOrders[[#This Row],[Sales]]-(tblOrders[[#This Row],[CostPrice]]*tblOrders[[#This Row],[Quantity]])</f>
        <v>-2315.5999999999767</v>
      </c>
      <c r="O4487" t="str">
        <f>TEXT(tblOrders[[#This Row],[Date]],"mmm-yyyy")</f>
        <v>Sep-2025</v>
      </c>
      <c r="P4487" t="str">
        <f>_xlfn.XLOOKUP(tblOrders[[#This Row],[OrderID]], tblReturns[OrderID], tblReturns[Returned])</f>
        <v>No</v>
      </c>
      <c r="Q4487" t="str">
        <f>_xlfn.XLOOKUP(tblOrders[[#This Row],[OrderID]], tblShipping[OrderID], tblShipping[ShipMode])</f>
        <v>Standard</v>
      </c>
      <c r="R4487" t="str">
        <f>IFERROR(_xlfn.XLOOKUP(A4486, tblCustomers[CustomerID], tblCustomers[CustomerName]), "Not Found")</f>
        <v>Not Found</v>
      </c>
      <c r="S4487" t="str">
        <f>IF(tblOrders[[#This Row],[Sales]]&gt;1000000,"High Value","Standard")</f>
        <v>Standard</v>
      </c>
      <c r="T4487" t="str">
        <f>_xlfn.XLOOKUP(tblOrders[[#This Row],[ProductID]], tblProducts[ProductID], tblProducts[ProductName])</f>
        <v>Product 58</v>
      </c>
      <c r="U4487">
        <f>_xlfn.XLOOKUP(tblOrders[[#This Row],[SalesRepID]], tblSalesreps[RepID], tblSalesreps[Target])</f>
        <v>7254801</v>
      </c>
    </row>
    <row r="4488" spans="1:21">
      <c r="A4488" t="s">
        <v>5285</v>
      </c>
      <c r="B4488" s="7" t="s">
        <v>1100</v>
      </c>
      <c r="C4488" t="s">
        <v>386</v>
      </c>
      <c r="D4488" t="s">
        <v>182</v>
      </c>
      <c r="E4488" t="s">
        <v>56</v>
      </c>
      <c r="F4488" t="s">
        <v>20</v>
      </c>
      <c r="G4488">
        <v>6</v>
      </c>
      <c r="H4488">
        <v>0.05</v>
      </c>
      <c r="I4488" s="2">
        <v>627182.4</v>
      </c>
      <c r="J4488" t="str">
        <f>_xlfn.XLOOKUP(tblOrders[[#This Row],[CustomerID]], tblCustomers[CustomerID], tblCustomers[CustomerName])</f>
        <v>Customer 170</v>
      </c>
      <c r="K4488" t="str">
        <f>_xlfn.XLOOKUP(tblOrders[[#This Row],[CustomerID]], tblCustomers[CustomerID], tblCustomers[Segment])</f>
        <v>SME</v>
      </c>
      <c r="L4488" t="str">
        <f>_xlfn.XLOOKUP(tblOrders[[#This Row],[ProductID]], tblProducts[ProductID], tblProducts[Category])</f>
        <v>Furniture</v>
      </c>
      <c r="M4488">
        <f>_xlfn.XLOOKUP(tblOrders[[#This Row],[ProductID]], tblProducts[ProductID], tblProducts[CostPrice])</f>
        <v>76428</v>
      </c>
      <c r="N4488">
        <f>tblOrders[[#This Row],[Sales]]-(tblOrders[[#This Row],[CostPrice]]*tblOrders[[#This Row],[Quantity]])</f>
        <v>168614.40000000002</v>
      </c>
      <c r="O4488" t="str">
        <f>TEXT(tblOrders[[#This Row],[Date]],"mmm-yyyy")</f>
        <v>Oct-2025</v>
      </c>
      <c r="P4488" t="str">
        <f>_xlfn.XLOOKUP(tblOrders[[#This Row],[OrderID]], tblReturns[OrderID], tblReturns[Returned])</f>
        <v>No</v>
      </c>
      <c r="Q4488" t="str">
        <f>_xlfn.XLOOKUP(tblOrders[[#This Row],[OrderID]], tblShipping[OrderID], tblShipping[ShipMode])</f>
        <v>Standard</v>
      </c>
      <c r="R4488" t="str">
        <f>IFERROR(_xlfn.XLOOKUP(A4487, tblCustomers[CustomerID], tblCustomers[CustomerName]), "Not Found")</f>
        <v>Not Found</v>
      </c>
      <c r="S4488" t="str">
        <f>IF(tblOrders[[#This Row],[Sales]]&gt;1000000,"High Value","Standard")</f>
        <v>Standard</v>
      </c>
      <c r="T4488" t="str">
        <f>_xlfn.XLOOKUP(tblOrders[[#This Row],[ProductID]], tblProducts[ProductID], tblProducts[ProductName])</f>
        <v>Product 11</v>
      </c>
      <c r="U4488">
        <f>_xlfn.XLOOKUP(tblOrders[[#This Row],[SalesRepID]], tblSalesreps[RepID], tblSalesreps[Target])</f>
        <v>14265630</v>
      </c>
    </row>
    <row r="4489" spans="1:21">
      <c r="A4489" t="s">
        <v>5286</v>
      </c>
      <c r="B4489" s="7" t="s">
        <v>1869</v>
      </c>
      <c r="C4489" t="s">
        <v>724</v>
      </c>
      <c r="D4489" t="s">
        <v>55</v>
      </c>
      <c r="E4489" t="s">
        <v>105</v>
      </c>
      <c r="F4489" t="s">
        <v>26</v>
      </c>
      <c r="G4489">
        <v>8</v>
      </c>
      <c r="H4489">
        <v>0.2</v>
      </c>
      <c r="I4489" s="2">
        <v>744448</v>
      </c>
      <c r="J4489" t="str">
        <f>_xlfn.XLOOKUP(tblOrders[[#This Row],[CustomerID]], tblCustomers[CustomerID], tblCustomers[CustomerName])</f>
        <v>Customer 162</v>
      </c>
      <c r="K4489" t="str">
        <f>_xlfn.XLOOKUP(tblOrders[[#This Row],[CustomerID]], tblCustomers[CustomerID], tblCustomers[Segment])</f>
        <v>Consumer</v>
      </c>
      <c r="L4489" t="str">
        <f>_xlfn.XLOOKUP(tblOrders[[#This Row],[ProductID]], tblProducts[ProductID], tblProducts[Category])</f>
        <v>Home</v>
      </c>
      <c r="M4489">
        <f>_xlfn.XLOOKUP(tblOrders[[#This Row],[ProductID]], tblProducts[ProductID], tblProducts[CostPrice])</f>
        <v>23348</v>
      </c>
      <c r="N4489">
        <f>tblOrders[[#This Row],[Sales]]-(tblOrders[[#This Row],[CostPrice]]*tblOrders[[#This Row],[Quantity]])</f>
        <v>557664</v>
      </c>
      <c r="O4489" t="str">
        <f>TEXT(tblOrders[[#This Row],[Date]],"mmm-yyyy")</f>
        <v>Feb-2025</v>
      </c>
      <c r="P4489" t="str">
        <f>_xlfn.XLOOKUP(tblOrders[[#This Row],[OrderID]], tblReturns[OrderID], tblReturns[Returned])</f>
        <v>No</v>
      </c>
      <c r="Q4489" t="str">
        <f>_xlfn.XLOOKUP(tblOrders[[#This Row],[OrderID]], tblShipping[OrderID], tblShipping[ShipMode])</f>
        <v>Standard</v>
      </c>
      <c r="R4489" t="str">
        <f>IFERROR(_xlfn.XLOOKUP(A4488, tblCustomers[CustomerID], tblCustomers[CustomerName]), "Not Found")</f>
        <v>Not Found</v>
      </c>
      <c r="S4489" t="str">
        <f>IF(tblOrders[[#This Row],[Sales]]&gt;1000000,"High Value","Standard")</f>
        <v>Standard</v>
      </c>
      <c r="T4489" t="str">
        <f>_xlfn.XLOOKUP(tblOrders[[#This Row],[ProductID]], tblProducts[ProductID], tblProducts[ProductName])</f>
        <v>Product 47</v>
      </c>
      <c r="U4489">
        <f>_xlfn.XLOOKUP(tblOrders[[#This Row],[SalesRepID]], tblSalesreps[RepID], tblSalesreps[Target])</f>
        <v>8698154</v>
      </c>
    </row>
    <row r="4490" spans="1:21">
      <c r="A4490" t="s">
        <v>5287</v>
      </c>
      <c r="B4490" s="7" t="s">
        <v>234</v>
      </c>
      <c r="C4490" t="s">
        <v>756</v>
      </c>
      <c r="D4490" t="s">
        <v>288</v>
      </c>
      <c r="E4490" t="s">
        <v>105</v>
      </c>
      <c r="F4490" t="s">
        <v>88</v>
      </c>
      <c r="G4490">
        <v>9</v>
      </c>
      <c r="H4490">
        <v>0.2</v>
      </c>
      <c r="I4490" s="2">
        <v>589752</v>
      </c>
      <c r="J4490" t="str">
        <f>_xlfn.XLOOKUP(tblOrders[[#This Row],[CustomerID]], tblCustomers[CustomerID], tblCustomers[CustomerName])</f>
        <v>Customer 254</v>
      </c>
      <c r="K4490" t="str">
        <f>_xlfn.XLOOKUP(tblOrders[[#This Row],[CustomerID]], tblCustomers[CustomerID], tblCustomers[Segment])</f>
        <v>Corporate</v>
      </c>
      <c r="L4490" t="str">
        <f>_xlfn.XLOOKUP(tblOrders[[#This Row],[ProductID]], tblProducts[ProductID], tblProducts[Category])</f>
        <v>Furniture</v>
      </c>
      <c r="M4490">
        <f>_xlfn.XLOOKUP(tblOrders[[#This Row],[ProductID]], tblProducts[ProductID], tblProducts[CostPrice])</f>
        <v>34258</v>
      </c>
      <c r="N4490">
        <f>tblOrders[[#This Row],[Sales]]-(tblOrders[[#This Row],[CostPrice]]*tblOrders[[#This Row],[Quantity]])</f>
        <v>281430</v>
      </c>
      <c r="O4490" t="str">
        <f>TEXT(tblOrders[[#This Row],[Date]],"mmm-yyyy")</f>
        <v>Sep-2025</v>
      </c>
      <c r="P4490" t="str">
        <f>_xlfn.XLOOKUP(tblOrders[[#This Row],[OrderID]], tblReturns[OrderID], tblReturns[Returned])</f>
        <v>No</v>
      </c>
      <c r="Q4490" t="str">
        <f>_xlfn.XLOOKUP(tblOrders[[#This Row],[OrderID]], tblShipping[OrderID], tblShipping[ShipMode])</f>
        <v>Pickup</v>
      </c>
      <c r="R4490" t="str">
        <f>IFERROR(_xlfn.XLOOKUP(A4489, tblCustomers[CustomerID], tblCustomers[CustomerName]), "Not Found")</f>
        <v>Not Found</v>
      </c>
      <c r="S4490" t="str">
        <f>IF(tblOrders[[#This Row],[Sales]]&gt;1000000,"High Value","Standard")</f>
        <v>Standard</v>
      </c>
      <c r="T4490" t="str">
        <f>_xlfn.XLOOKUP(tblOrders[[#This Row],[ProductID]], tblProducts[ProductID], tblProducts[ProductName])</f>
        <v>Product 39</v>
      </c>
      <c r="U4490">
        <f>_xlfn.XLOOKUP(tblOrders[[#This Row],[SalesRepID]], tblSalesreps[RepID], tblSalesreps[Target])</f>
        <v>8698154</v>
      </c>
    </row>
    <row r="4491" spans="1:21">
      <c r="A4491" t="s">
        <v>5288</v>
      </c>
      <c r="B4491" s="7" t="s">
        <v>303</v>
      </c>
      <c r="C4491" t="s">
        <v>793</v>
      </c>
      <c r="D4491" t="s">
        <v>318</v>
      </c>
      <c r="E4491" t="s">
        <v>35</v>
      </c>
      <c r="F4491" t="s">
        <v>51</v>
      </c>
      <c r="G4491">
        <v>10</v>
      </c>
      <c r="H4491">
        <v>0.1</v>
      </c>
      <c r="I4491" s="2">
        <v>1278576</v>
      </c>
      <c r="J4491" t="str">
        <f>_xlfn.XLOOKUP(tblOrders[[#This Row],[CustomerID]], tblCustomers[CustomerID], tblCustomers[CustomerName])</f>
        <v>Customer 42</v>
      </c>
      <c r="K4491" t="str">
        <f>_xlfn.XLOOKUP(tblOrders[[#This Row],[CustomerID]], tblCustomers[CustomerID], tblCustomers[Segment])</f>
        <v>Corporate</v>
      </c>
      <c r="L4491" t="str">
        <f>_xlfn.XLOOKUP(tblOrders[[#This Row],[ProductID]], tblProducts[ProductID], tblProducts[Category])</f>
        <v>Office</v>
      </c>
      <c r="M4491">
        <f>_xlfn.XLOOKUP(tblOrders[[#This Row],[ProductID]], tblProducts[ProductID], tblProducts[CostPrice])</f>
        <v>39205</v>
      </c>
      <c r="N4491">
        <f>tblOrders[[#This Row],[Sales]]-(tblOrders[[#This Row],[CostPrice]]*tblOrders[[#This Row],[Quantity]])</f>
        <v>886526</v>
      </c>
      <c r="O4491" t="str">
        <f>TEXT(tblOrders[[#This Row],[Date]],"mmm-yyyy")</f>
        <v>Jul-2025</v>
      </c>
      <c r="P4491" t="str">
        <f>_xlfn.XLOOKUP(tblOrders[[#This Row],[OrderID]], tblReturns[OrderID], tblReturns[Returned])</f>
        <v>No</v>
      </c>
      <c r="Q4491" t="str">
        <f>_xlfn.XLOOKUP(tblOrders[[#This Row],[OrderID]], tblShipping[OrderID], tblShipping[ShipMode])</f>
        <v>Standard</v>
      </c>
      <c r="R4491" t="str">
        <f>IFERROR(_xlfn.XLOOKUP(A4490, tblCustomers[CustomerID], tblCustomers[CustomerName]), "Not Found")</f>
        <v>Not Found</v>
      </c>
      <c r="S4491" t="str">
        <f>IF(tblOrders[[#This Row],[Sales]]&gt;1000000,"High Value","Standard")</f>
        <v>High Value</v>
      </c>
      <c r="T4491" t="str">
        <f>_xlfn.XLOOKUP(tblOrders[[#This Row],[ProductID]], tblProducts[ProductID], tblProducts[ProductName])</f>
        <v>Product 74</v>
      </c>
      <c r="U4491">
        <f>_xlfn.XLOOKUP(tblOrders[[#This Row],[SalesRepID]], tblSalesreps[RepID], tblSalesreps[Target])</f>
        <v>19619177</v>
      </c>
    </row>
    <row r="4492" spans="1:21">
      <c r="A4492" t="s">
        <v>5289</v>
      </c>
      <c r="B4492" s="7" t="s">
        <v>701</v>
      </c>
      <c r="C4492" t="s">
        <v>537</v>
      </c>
      <c r="D4492" t="s">
        <v>201</v>
      </c>
      <c r="E4492" t="s">
        <v>119</v>
      </c>
      <c r="F4492" t="s">
        <v>51</v>
      </c>
      <c r="G4492">
        <v>1</v>
      </c>
      <c r="H4492">
        <v>0</v>
      </c>
      <c r="I4492" s="2">
        <v>67674</v>
      </c>
      <c r="J4492" t="str">
        <f>_xlfn.XLOOKUP(tblOrders[[#This Row],[CustomerID]], tblCustomers[CustomerID], tblCustomers[CustomerName])</f>
        <v>Customer 108</v>
      </c>
      <c r="K4492" t="str">
        <f>_xlfn.XLOOKUP(tblOrders[[#This Row],[CustomerID]], tblCustomers[CustomerID], tblCustomers[Segment])</f>
        <v>Corporate</v>
      </c>
      <c r="L4492" t="str">
        <f>_xlfn.XLOOKUP(tblOrders[[#This Row],[ProductID]], tblProducts[ProductID], tblProducts[Category])</f>
        <v>Furniture</v>
      </c>
      <c r="M4492">
        <f>_xlfn.XLOOKUP(tblOrders[[#This Row],[ProductID]], tblProducts[ProductID], tblProducts[CostPrice])</f>
        <v>22542</v>
      </c>
      <c r="N4492">
        <f>tblOrders[[#This Row],[Sales]]-(tblOrders[[#This Row],[CostPrice]]*tblOrders[[#This Row],[Quantity]])</f>
        <v>45132</v>
      </c>
      <c r="O4492" t="str">
        <f>TEXT(tblOrders[[#This Row],[Date]],"mmm-yyyy")</f>
        <v>Jan-2025</v>
      </c>
      <c r="P4492" t="str">
        <f>_xlfn.XLOOKUP(tblOrders[[#This Row],[OrderID]], tblReturns[OrderID], tblReturns[Returned])</f>
        <v>No</v>
      </c>
      <c r="Q4492" t="str">
        <f>_xlfn.XLOOKUP(tblOrders[[#This Row],[OrderID]], tblShipping[OrderID], tblShipping[ShipMode])</f>
        <v>Pickup</v>
      </c>
      <c r="R4492" t="str">
        <f>IFERROR(_xlfn.XLOOKUP(A4491, tblCustomers[CustomerID], tblCustomers[CustomerName]), "Not Found")</f>
        <v>Not Found</v>
      </c>
      <c r="S4492" t="str">
        <f>IF(tblOrders[[#This Row],[Sales]]&gt;1000000,"High Value","Standard")</f>
        <v>Standard</v>
      </c>
      <c r="T4492" t="str">
        <f>_xlfn.XLOOKUP(tblOrders[[#This Row],[ProductID]], tblProducts[ProductID], tblProducts[ProductName])</f>
        <v>Product 50</v>
      </c>
      <c r="U4492">
        <f>_xlfn.XLOOKUP(tblOrders[[#This Row],[SalesRepID]], tblSalesreps[RepID], tblSalesreps[Target])</f>
        <v>5886694</v>
      </c>
    </row>
    <row r="4493" spans="1:21">
      <c r="A4493" t="s">
        <v>5290</v>
      </c>
      <c r="B4493" s="7" t="s">
        <v>449</v>
      </c>
      <c r="C4493" t="s">
        <v>1432</v>
      </c>
      <c r="D4493" t="s">
        <v>164</v>
      </c>
      <c r="E4493" t="s">
        <v>40</v>
      </c>
      <c r="F4493" t="s">
        <v>26</v>
      </c>
      <c r="G4493">
        <v>6</v>
      </c>
      <c r="H4493">
        <v>0.2</v>
      </c>
      <c r="I4493" s="2">
        <v>48763.199999999997</v>
      </c>
      <c r="J4493" t="str">
        <f>_xlfn.XLOOKUP(tblOrders[[#This Row],[CustomerID]], tblCustomers[CustomerID], tblCustomers[CustomerName])</f>
        <v>Customer 135</v>
      </c>
      <c r="K4493" t="str">
        <f>_xlfn.XLOOKUP(tblOrders[[#This Row],[CustomerID]], tblCustomers[CustomerID], tblCustomers[Segment])</f>
        <v>Corporate</v>
      </c>
      <c r="L4493" t="str">
        <f>_xlfn.XLOOKUP(tblOrders[[#This Row],[ProductID]], tblProducts[ProductID], tblProducts[Category])</f>
        <v>Electronics</v>
      </c>
      <c r="M4493">
        <f>_xlfn.XLOOKUP(tblOrders[[#This Row],[ProductID]], tblProducts[ProductID], tblProducts[CostPrice])</f>
        <v>44535</v>
      </c>
      <c r="N4493">
        <f>tblOrders[[#This Row],[Sales]]-(tblOrders[[#This Row],[CostPrice]]*tblOrders[[#This Row],[Quantity]])</f>
        <v>-218446.8</v>
      </c>
      <c r="O4493" t="str">
        <f>TEXT(tblOrders[[#This Row],[Date]],"mmm-yyyy")</f>
        <v>Aug-2025</v>
      </c>
      <c r="P4493" t="str">
        <f>_xlfn.XLOOKUP(tblOrders[[#This Row],[OrderID]], tblReturns[OrderID], tblReturns[Returned])</f>
        <v>No</v>
      </c>
      <c r="Q4493" t="str">
        <f>_xlfn.XLOOKUP(tblOrders[[#This Row],[OrderID]], tblShipping[OrderID], tblShipping[ShipMode])</f>
        <v>Express</v>
      </c>
      <c r="R4493" t="str">
        <f>IFERROR(_xlfn.XLOOKUP(A4492, tblCustomers[CustomerID], tblCustomers[CustomerName]), "Not Found")</f>
        <v>Not Found</v>
      </c>
      <c r="S4493" t="str">
        <f>IF(tblOrders[[#This Row],[Sales]]&gt;1000000,"High Value","Standard")</f>
        <v>Standard</v>
      </c>
      <c r="T4493" t="str">
        <f>_xlfn.XLOOKUP(tblOrders[[#This Row],[ProductID]], tblProducts[ProductID], tblProducts[ProductName])</f>
        <v>Product 71</v>
      </c>
      <c r="U4493">
        <f>_xlfn.XLOOKUP(tblOrders[[#This Row],[SalesRepID]], tblSalesreps[RepID], tblSalesreps[Target])</f>
        <v>6291486</v>
      </c>
    </row>
    <row r="4494" spans="1:21">
      <c r="A4494" t="s">
        <v>5291</v>
      </c>
      <c r="B4494" s="7" t="s">
        <v>1165</v>
      </c>
      <c r="C4494" t="s">
        <v>816</v>
      </c>
      <c r="D4494" t="s">
        <v>400</v>
      </c>
      <c r="E4494" t="s">
        <v>205</v>
      </c>
      <c r="F4494" t="s">
        <v>51</v>
      </c>
      <c r="G4494">
        <v>6</v>
      </c>
      <c r="H4494">
        <v>0.05</v>
      </c>
      <c r="I4494" s="2">
        <v>268532.7</v>
      </c>
      <c r="J4494" t="str">
        <f>_xlfn.XLOOKUP(tblOrders[[#This Row],[CustomerID]], tblCustomers[CustomerID], tblCustomers[CustomerName])</f>
        <v>Customer 35</v>
      </c>
      <c r="K4494" t="str">
        <f>_xlfn.XLOOKUP(tblOrders[[#This Row],[CustomerID]], tblCustomers[CustomerID], tblCustomers[Segment])</f>
        <v>SME</v>
      </c>
      <c r="L4494" t="str">
        <f>_xlfn.XLOOKUP(tblOrders[[#This Row],[ProductID]], tblProducts[ProductID], tblProducts[Category])</f>
        <v>Electronics</v>
      </c>
      <c r="M4494">
        <f>_xlfn.XLOOKUP(tblOrders[[#This Row],[ProductID]], tblProducts[ProductID], tblProducts[CostPrice])</f>
        <v>36044</v>
      </c>
      <c r="N4494">
        <f>tblOrders[[#This Row],[Sales]]-(tblOrders[[#This Row],[CostPrice]]*tblOrders[[#This Row],[Quantity]])</f>
        <v>52268.700000000012</v>
      </c>
      <c r="O4494" t="str">
        <f>TEXT(tblOrders[[#This Row],[Date]],"mmm-yyyy")</f>
        <v>May-2025</v>
      </c>
      <c r="P4494" t="str">
        <f>_xlfn.XLOOKUP(tblOrders[[#This Row],[OrderID]], tblReturns[OrderID], tblReturns[Returned])</f>
        <v>No</v>
      </c>
      <c r="Q4494" t="str">
        <f>_xlfn.XLOOKUP(tblOrders[[#This Row],[OrderID]], tblShipping[OrderID], tblShipping[ShipMode])</f>
        <v>Pickup</v>
      </c>
      <c r="R4494" t="str">
        <f>IFERROR(_xlfn.XLOOKUP(A4493, tblCustomers[CustomerID], tblCustomers[CustomerName]), "Not Found")</f>
        <v>Not Found</v>
      </c>
      <c r="S4494" t="str">
        <f>IF(tblOrders[[#This Row],[Sales]]&gt;1000000,"High Value","Standard")</f>
        <v>Standard</v>
      </c>
      <c r="T4494" t="str">
        <f>_xlfn.XLOOKUP(tblOrders[[#This Row],[ProductID]], tblProducts[ProductID], tblProducts[ProductName])</f>
        <v>Product 29</v>
      </c>
      <c r="U4494">
        <f>_xlfn.XLOOKUP(tblOrders[[#This Row],[SalesRepID]], tblSalesreps[RepID], tblSalesreps[Target])</f>
        <v>16246424</v>
      </c>
    </row>
    <row r="4495" spans="1:21">
      <c r="A4495" t="s">
        <v>5292</v>
      </c>
      <c r="B4495" s="7" t="s">
        <v>62</v>
      </c>
      <c r="C4495" t="s">
        <v>554</v>
      </c>
      <c r="D4495" t="s">
        <v>130</v>
      </c>
      <c r="E4495" t="s">
        <v>79</v>
      </c>
      <c r="F4495" t="s">
        <v>20</v>
      </c>
      <c r="G4495">
        <v>2</v>
      </c>
      <c r="H4495">
        <v>0</v>
      </c>
      <c r="I4495" s="2">
        <v>125692</v>
      </c>
      <c r="J4495" t="str">
        <f>_xlfn.XLOOKUP(tblOrders[[#This Row],[CustomerID]], tblCustomers[CustomerID], tblCustomers[CustomerName])</f>
        <v>Customer 219</v>
      </c>
      <c r="K4495" t="str">
        <f>_xlfn.XLOOKUP(tblOrders[[#This Row],[CustomerID]], tblCustomers[CustomerID], tblCustomers[Segment])</f>
        <v>SME</v>
      </c>
      <c r="L4495" t="str">
        <f>_xlfn.XLOOKUP(tblOrders[[#This Row],[ProductID]], tblProducts[ProductID], tblProducts[Category])</f>
        <v>Home</v>
      </c>
      <c r="M4495">
        <f>_xlfn.XLOOKUP(tblOrders[[#This Row],[ProductID]], tblProducts[ProductID], tblProducts[CostPrice])</f>
        <v>4229</v>
      </c>
      <c r="N4495">
        <f>tblOrders[[#This Row],[Sales]]-(tblOrders[[#This Row],[CostPrice]]*tblOrders[[#This Row],[Quantity]])</f>
        <v>117234</v>
      </c>
      <c r="O4495" t="str">
        <f>TEXT(tblOrders[[#This Row],[Date]],"mmm-yyyy")</f>
        <v>Sep-2025</v>
      </c>
      <c r="P4495" t="str">
        <f>_xlfn.XLOOKUP(tblOrders[[#This Row],[OrderID]], tblReturns[OrderID], tblReturns[Returned])</f>
        <v>No</v>
      </c>
      <c r="Q4495" t="str">
        <f>_xlfn.XLOOKUP(tblOrders[[#This Row],[OrderID]], tblShipping[OrderID], tblShipping[ShipMode])</f>
        <v>Standard</v>
      </c>
      <c r="R4495" t="str">
        <f>IFERROR(_xlfn.XLOOKUP(A4494, tblCustomers[CustomerID], tblCustomers[CustomerName]), "Not Found")</f>
        <v>Not Found</v>
      </c>
      <c r="S4495" t="str">
        <f>IF(tblOrders[[#This Row],[Sales]]&gt;1000000,"High Value","Standard")</f>
        <v>Standard</v>
      </c>
      <c r="T4495" t="str">
        <f>_xlfn.XLOOKUP(tblOrders[[#This Row],[ProductID]], tblProducts[ProductID], tblProducts[ProductName])</f>
        <v>Product 92</v>
      </c>
      <c r="U4495">
        <f>_xlfn.XLOOKUP(tblOrders[[#This Row],[SalesRepID]], tblSalesreps[RepID], tblSalesreps[Target])</f>
        <v>8592536</v>
      </c>
    </row>
    <row r="4496" spans="1:21">
      <c r="A4496" t="s">
        <v>5293</v>
      </c>
      <c r="B4496" s="7" t="s">
        <v>1255</v>
      </c>
      <c r="C4496" t="s">
        <v>1051</v>
      </c>
      <c r="D4496" t="s">
        <v>178</v>
      </c>
      <c r="E4496" t="s">
        <v>186</v>
      </c>
      <c r="F4496" t="s">
        <v>51</v>
      </c>
      <c r="G4496">
        <v>9</v>
      </c>
      <c r="H4496">
        <v>0.2</v>
      </c>
      <c r="I4496" s="2">
        <v>344728.8</v>
      </c>
      <c r="J4496" t="str">
        <f>_xlfn.XLOOKUP(tblOrders[[#This Row],[CustomerID]], tblCustomers[CustomerID], tblCustomers[CustomerName])</f>
        <v>Customer 132</v>
      </c>
      <c r="K4496" t="str">
        <f>_xlfn.XLOOKUP(tblOrders[[#This Row],[CustomerID]], tblCustomers[CustomerID], tblCustomers[Segment])</f>
        <v>Consumer</v>
      </c>
      <c r="L4496" t="str">
        <f>_xlfn.XLOOKUP(tblOrders[[#This Row],[ProductID]], tblProducts[ProductID], tblProducts[Category])</f>
        <v>Office</v>
      </c>
      <c r="M4496">
        <f>_xlfn.XLOOKUP(tblOrders[[#This Row],[ProductID]], tblProducts[ProductID], tblProducts[CostPrice])</f>
        <v>46035</v>
      </c>
      <c r="N4496">
        <f>tblOrders[[#This Row],[Sales]]-(tblOrders[[#This Row],[CostPrice]]*tblOrders[[#This Row],[Quantity]])</f>
        <v>-69586.200000000012</v>
      </c>
      <c r="O4496" t="str">
        <f>TEXT(tblOrders[[#This Row],[Date]],"mmm-yyyy")</f>
        <v>Jun-2025</v>
      </c>
      <c r="P4496" t="str">
        <f>_xlfn.XLOOKUP(tblOrders[[#This Row],[OrderID]], tblReturns[OrderID], tblReturns[Returned])</f>
        <v>No</v>
      </c>
      <c r="Q4496" t="str">
        <f>_xlfn.XLOOKUP(tblOrders[[#This Row],[OrderID]], tblShipping[OrderID], tblShipping[ShipMode])</f>
        <v>Pickup</v>
      </c>
      <c r="R4496" t="str">
        <f>IFERROR(_xlfn.XLOOKUP(A4495, tblCustomers[CustomerID], tblCustomers[CustomerName]), "Not Found")</f>
        <v>Not Found</v>
      </c>
      <c r="S4496" t="str">
        <f>IF(tblOrders[[#This Row],[Sales]]&gt;1000000,"High Value","Standard")</f>
        <v>Standard</v>
      </c>
      <c r="T4496" t="str">
        <f>_xlfn.XLOOKUP(tblOrders[[#This Row],[ProductID]], tblProducts[ProductID], tblProducts[ProductName])</f>
        <v>Product 84</v>
      </c>
      <c r="U4496">
        <f>_xlfn.XLOOKUP(tblOrders[[#This Row],[SalesRepID]], tblSalesreps[RepID], tblSalesreps[Target])</f>
        <v>15141830</v>
      </c>
    </row>
    <row r="4497" spans="1:21">
      <c r="A4497" t="s">
        <v>5294</v>
      </c>
      <c r="B4497" s="7" t="s">
        <v>1129</v>
      </c>
      <c r="C4497" t="s">
        <v>344</v>
      </c>
      <c r="D4497" t="s">
        <v>400</v>
      </c>
      <c r="E4497" t="s">
        <v>165</v>
      </c>
      <c r="F4497" t="s">
        <v>20</v>
      </c>
      <c r="G4497">
        <v>6</v>
      </c>
      <c r="H4497">
        <v>0</v>
      </c>
      <c r="I4497" s="2">
        <v>270522</v>
      </c>
      <c r="J4497" t="str">
        <f>_xlfn.XLOOKUP(tblOrders[[#This Row],[CustomerID]], tblCustomers[CustomerID], tblCustomers[CustomerName])</f>
        <v>Customer 68</v>
      </c>
      <c r="K4497" t="str">
        <f>_xlfn.XLOOKUP(tblOrders[[#This Row],[CustomerID]], tblCustomers[CustomerID], tblCustomers[Segment])</f>
        <v>Consumer</v>
      </c>
      <c r="L4497" t="str">
        <f>_xlfn.XLOOKUP(tblOrders[[#This Row],[ProductID]], tblProducts[ProductID], tblProducts[Category])</f>
        <v>Electronics</v>
      </c>
      <c r="M4497">
        <f>_xlfn.XLOOKUP(tblOrders[[#This Row],[ProductID]], tblProducts[ProductID], tblProducts[CostPrice])</f>
        <v>36044</v>
      </c>
      <c r="N4497">
        <f>tblOrders[[#This Row],[Sales]]-(tblOrders[[#This Row],[CostPrice]]*tblOrders[[#This Row],[Quantity]])</f>
        <v>54258</v>
      </c>
      <c r="O4497" t="str">
        <f>TEXT(tblOrders[[#This Row],[Date]],"mmm-yyyy")</f>
        <v>Dec-2025</v>
      </c>
      <c r="P4497" t="str">
        <f>_xlfn.XLOOKUP(tblOrders[[#This Row],[OrderID]], tblReturns[OrderID], tblReturns[Returned])</f>
        <v>No</v>
      </c>
      <c r="Q4497" t="str">
        <f>_xlfn.XLOOKUP(tblOrders[[#This Row],[OrderID]], tblShipping[OrderID], tblShipping[ShipMode])</f>
        <v>Pickup</v>
      </c>
      <c r="R4497" t="str">
        <f>IFERROR(_xlfn.XLOOKUP(A4496, tblCustomers[CustomerID], tblCustomers[CustomerName]), "Not Found")</f>
        <v>Not Found</v>
      </c>
      <c r="S4497" t="str">
        <f>IF(tblOrders[[#This Row],[Sales]]&gt;1000000,"High Value","Standard")</f>
        <v>Standard</v>
      </c>
      <c r="T4497" t="str">
        <f>_xlfn.XLOOKUP(tblOrders[[#This Row],[ProductID]], tblProducts[ProductID], tblProducts[ProductName])</f>
        <v>Product 29</v>
      </c>
      <c r="U4497">
        <f>_xlfn.XLOOKUP(tblOrders[[#This Row],[SalesRepID]], tblSalesreps[RepID], tblSalesreps[Target])</f>
        <v>16839910</v>
      </c>
    </row>
    <row r="4498" spans="1:21">
      <c r="A4498" t="s">
        <v>5295</v>
      </c>
      <c r="B4498" s="7" t="s">
        <v>102</v>
      </c>
      <c r="C4498" t="s">
        <v>1176</v>
      </c>
      <c r="D4498" t="s">
        <v>248</v>
      </c>
      <c r="E4498" t="s">
        <v>197</v>
      </c>
      <c r="F4498" t="s">
        <v>26</v>
      </c>
      <c r="G4498">
        <v>7</v>
      </c>
      <c r="H4498">
        <v>0.05</v>
      </c>
      <c r="I4498" s="2">
        <v>376915.35</v>
      </c>
      <c r="J4498" t="str">
        <f>_xlfn.XLOOKUP(tblOrders[[#This Row],[CustomerID]], tblCustomers[CustomerID], tblCustomers[CustomerName])</f>
        <v>Customer 106</v>
      </c>
      <c r="K4498" t="str">
        <f>_xlfn.XLOOKUP(tblOrders[[#This Row],[CustomerID]], tblCustomers[CustomerID], tblCustomers[Segment])</f>
        <v>SME</v>
      </c>
      <c r="L4498" t="str">
        <f>_xlfn.XLOOKUP(tblOrders[[#This Row],[ProductID]], tblProducts[ProductID], tblProducts[Category])</f>
        <v>Furniture</v>
      </c>
      <c r="M4498">
        <f>_xlfn.XLOOKUP(tblOrders[[#This Row],[ProductID]], tblProducts[ProductID], tblProducts[CostPrice])</f>
        <v>31758</v>
      </c>
      <c r="N4498">
        <f>tblOrders[[#This Row],[Sales]]-(tblOrders[[#This Row],[CostPrice]]*tblOrders[[#This Row],[Quantity]])</f>
        <v>154609.34999999998</v>
      </c>
      <c r="O4498" t="str">
        <f>TEXT(tblOrders[[#This Row],[Date]],"mmm-yyyy")</f>
        <v>Oct-2025</v>
      </c>
      <c r="P4498" t="str">
        <f>_xlfn.XLOOKUP(tblOrders[[#This Row],[OrderID]], tblReturns[OrderID], tblReturns[Returned])</f>
        <v>No</v>
      </c>
      <c r="Q4498" t="str">
        <f>_xlfn.XLOOKUP(tblOrders[[#This Row],[OrderID]], tblShipping[OrderID], tblShipping[ShipMode])</f>
        <v>Pickup</v>
      </c>
      <c r="R4498" t="str">
        <f>IFERROR(_xlfn.XLOOKUP(A4497, tblCustomers[CustomerID], tblCustomers[CustomerName]), "Not Found")</f>
        <v>Not Found</v>
      </c>
      <c r="S4498" t="str">
        <f>IF(tblOrders[[#This Row],[Sales]]&gt;1000000,"High Value","Standard")</f>
        <v>Standard</v>
      </c>
      <c r="T4498" t="str">
        <f>_xlfn.XLOOKUP(tblOrders[[#This Row],[ProductID]], tblProducts[ProductID], tblProducts[ProductName])</f>
        <v>Product 35</v>
      </c>
      <c r="U4498">
        <f>_xlfn.XLOOKUP(tblOrders[[#This Row],[SalesRepID]], tblSalesreps[RepID], tblSalesreps[Target])</f>
        <v>19562258</v>
      </c>
    </row>
    <row r="4499" spans="1:21">
      <c r="A4499" t="s">
        <v>5296</v>
      </c>
      <c r="B4499" s="7" t="s">
        <v>47</v>
      </c>
      <c r="C4499" t="s">
        <v>297</v>
      </c>
      <c r="D4499" t="s">
        <v>382</v>
      </c>
      <c r="E4499" t="s">
        <v>19</v>
      </c>
      <c r="F4499" t="s">
        <v>26</v>
      </c>
      <c r="G4499">
        <v>8</v>
      </c>
      <c r="H4499">
        <v>0.15</v>
      </c>
      <c r="I4499" s="2">
        <v>925507.2</v>
      </c>
      <c r="J4499" t="str">
        <f>_xlfn.XLOOKUP(tblOrders[[#This Row],[CustomerID]], tblCustomers[CustomerID], tblCustomers[CustomerName])</f>
        <v>Customer 275</v>
      </c>
      <c r="K4499" t="str">
        <f>_xlfn.XLOOKUP(tblOrders[[#This Row],[CustomerID]], tblCustomers[CustomerID], tblCustomers[Segment])</f>
        <v>SME</v>
      </c>
      <c r="L4499" t="str">
        <f>_xlfn.XLOOKUP(tblOrders[[#This Row],[ProductID]], tblProducts[ProductID], tblProducts[Category])</f>
        <v>Office</v>
      </c>
      <c r="M4499">
        <f>_xlfn.XLOOKUP(tblOrders[[#This Row],[ProductID]], tblProducts[ProductID], tblProducts[CostPrice])</f>
        <v>61777</v>
      </c>
      <c r="N4499">
        <f>tblOrders[[#This Row],[Sales]]-(tblOrders[[#This Row],[CostPrice]]*tblOrders[[#This Row],[Quantity]])</f>
        <v>431291.19999999995</v>
      </c>
      <c r="O4499" t="str">
        <f>TEXT(tblOrders[[#This Row],[Date]],"mmm-yyyy")</f>
        <v>Sep-2025</v>
      </c>
      <c r="P4499" t="str">
        <f>_xlfn.XLOOKUP(tblOrders[[#This Row],[OrderID]], tblReturns[OrderID], tblReturns[Returned])</f>
        <v>No</v>
      </c>
      <c r="Q4499" t="str">
        <f>_xlfn.XLOOKUP(tblOrders[[#This Row],[OrderID]], tblShipping[OrderID], tblShipping[ShipMode])</f>
        <v>Express</v>
      </c>
      <c r="R4499" t="str">
        <f>IFERROR(_xlfn.XLOOKUP(A4498, tblCustomers[CustomerID], tblCustomers[CustomerName]), "Not Found")</f>
        <v>Not Found</v>
      </c>
      <c r="S4499" t="str">
        <f>IF(tblOrders[[#This Row],[Sales]]&gt;1000000,"High Value","Standard")</f>
        <v>Standard</v>
      </c>
      <c r="T4499" t="str">
        <f>_xlfn.XLOOKUP(tblOrders[[#This Row],[ProductID]], tblProducts[ProductID], tblProducts[ProductName])</f>
        <v>Product 65</v>
      </c>
      <c r="U4499">
        <f>_xlfn.XLOOKUP(tblOrders[[#This Row],[SalesRepID]], tblSalesreps[RepID], tblSalesreps[Target])</f>
        <v>11347243</v>
      </c>
    </row>
    <row r="4500" spans="1:21">
      <c r="A4500" t="s">
        <v>5297</v>
      </c>
      <c r="B4500" s="7" t="s">
        <v>128</v>
      </c>
      <c r="C4500" t="s">
        <v>1483</v>
      </c>
      <c r="D4500" t="s">
        <v>422</v>
      </c>
      <c r="E4500" t="s">
        <v>205</v>
      </c>
      <c r="F4500" t="s">
        <v>14</v>
      </c>
      <c r="G4500">
        <v>9</v>
      </c>
      <c r="H4500">
        <v>0</v>
      </c>
      <c r="I4500" s="2">
        <v>271296</v>
      </c>
      <c r="J4500" t="str">
        <f>_xlfn.XLOOKUP(tblOrders[[#This Row],[CustomerID]], tblCustomers[CustomerID], tblCustomers[CustomerName])</f>
        <v>Customer 144</v>
      </c>
      <c r="K4500" t="str">
        <f>_xlfn.XLOOKUP(tblOrders[[#This Row],[CustomerID]], tblCustomers[CustomerID], tblCustomers[Segment])</f>
        <v>Corporate</v>
      </c>
      <c r="L4500" t="str">
        <f>_xlfn.XLOOKUP(tblOrders[[#This Row],[ProductID]], tblProducts[ProductID], tblProducts[Category])</f>
        <v>Furniture</v>
      </c>
      <c r="M4500">
        <f>_xlfn.XLOOKUP(tblOrders[[#This Row],[ProductID]], tblProducts[ProductID], tblProducts[CostPrice])</f>
        <v>69526</v>
      </c>
      <c r="N4500">
        <f>tblOrders[[#This Row],[Sales]]-(tblOrders[[#This Row],[CostPrice]]*tblOrders[[#This Row],[Quantity]])</f>
        <v>-354438</v>
      </c>
      <c r="O4500" t="str">
        <f>TEXT(tblOrders[[#This Row],[Date]],"mmm-yyyy")</f>
        <v>May-2025</v>
      </c>
      <c r="P4500" t="str">
        <f>_xlfn.XLOOKUP(tblOrders[[#This Row],[OrderID]], tblReturns[OrderID], tblReturns[Returned])</f>
        <v>No</v>
      </c>
      <c r="Q4500" t="str">
        <f>_xlfn.XLOOKUP(tblOrders[[#This Row],[OrderID]], tblShipping[OrderID], tblShipping[ShipMode])</f>
        <v>Standard</v>
      </c>
      <c r="R4500" t="str">
        <f>IFERROR(_xlfn.XLOOKUP(A4499, tblCustomers[CustomerID], tblCustomers[CustomerName]), "Not Found")</f>
        <v>Not Found</v>
      </c>
      <c r="S4500" t="str">
        <f>IF(tblOrders[[#This Row],[Sales]]&gt;1000000,"High Value","Standard")</f>
        <v>Standard</v>
      </c>
      <c r="T4500" t="str">
        <f>_xlfn.XLOOKUP(tblOrders[[#This Row],[ProductID]], tblProducts[ProductID], tblProducts[ProductName])</f>
        <v>Product 36</v>
      </c>
      <c r="U4500">
        <f>_xlfn.XLOOKUP(tblOrders[[#This Row],[SalesRepID]], tblSalesreps[RepID], tblSalesreps[Target])</f>
        <v>16246424</v>
      </c>
    </row>
    <row r="4501" spans="1:21">
      <c r="A4501" t="s">
        <v>5298</v>
      </c>
      <c r="B4501" s="7" t="s">
        <v>2290</v>
      </c>
      <c r="C4501" t="s">
        <v>1193</v>
      </c>
      <c r="D4501" t="s">
        <v>817</v>
      </c>
      <c r="E4501" t="s">
        <v>13</v>
      </c>
      <c r="F4501" t="s">
        <v>51</v>
      </c>
      <c r="G4501">
        <v>1</v>
      </c>
      <c r="H4501">
        <v>0.05</v>
      </c>
      <c r="I4501" s="2">
        <v>133949.04999999999</v>
      </c>
      <c r="J4501" t="str">
        <f>_xlfn.XLOOKUP(tblOrders[[#This Row],[CustomerID]], tblCustomers[CustomerID], tblCustomers[CustomerName])</f>
        <v>Customer 57</v>
      </c>
      <c r="K4501" t="str">
        <f>_xlfn.XLOOKUP(tblOrders[[#This Row],[CustomerID]], tblCustomers[CustomerID], tblCustomers[Segment])</f>
        <v>SME</v>
      </c>
      <c r="L4501" t="str">
        <f>_xlfn.XLOOKUP(tblOrders[[#This Row],[ProductID]], tblProducts[ProductID], tblProducts[Category])</f>
        <v>Furniture</v>
      </c>
      <c r="M4501">
        <f>_xlfn.XLOOKUP(tblOrders[[#This Row],[ProductID]], tblProducts[ProductID], tblProducts[CostPrice])</f>
        <v>11009</v>
      </c>
      <c r="N4501">
        <f>tblOrders[[#This Row],[Sales]]-(tblOrders[[#This Row],[CostPrice]]*tblOrders[[#This Row],[Quantity]])</f>
        <v>122940.04999999999</v>
      </c>
      <c r="O4501" t="str">
        <f>TEXT(tblOrders[[#This Row],[Date]],"mmm-yyyy")</f>
        <v>Mar-2025</v>
      </c>
      <c r="P4501" t="str">
        <f>_xlfn.XLOOKUP(tblOrders[[#This Row],[OrderID]], tblReturns[OrderID], tblReturns[Returned])</f>
        <v>No</v>
      </c>
      <c r="Q4501" t="str">
        <f>_xlfn.XLOOKUP(tblOrders[[#This Row],[OrderID]], tblShipping[OrderID], tblShipping[ShipMode])</f>
        <v>Standard</v>
      </c>
      <c r="R4501" t="str">
        <f>IFERROR(_xlfn.XLOOKUP(A4500, tblCustomers[CustomerID], tblCustomers[CustomerName]), "Not Found")</f>
        <v>Not Found</v>
      </c>
      <c r="S4501" t="str">
        <f>IF(tblOrders[[#This Row],[Sales]]&gt;1000000,"High Value","Standard")</f>
        <v>Standard</v>
      </c>
      <c r="T4501" t="str">
        <f>_xlfn.XLOOKUP(tblOrders[[#This Row],[ProductID]], tblProducts[ProductID], tblProducts[ProductName])</f>
        <v>Product 99</v>
      </c>
      <c r="U4501">
        <f>_xlfn.XLOOKUP(tblOrders[[#This Row],[SalesRepID]], tblSalesreps[RepID], tblSalesreps[Target])</f>
        <v>11852878</v>
      </c>
    </row>
    <row r="4502" spans="1:21">
      <c r="A4502" t="s">
        <v>5299</v>
      </c>
      <c r="B4502" s="7" t="s">
        <v>783</v>
      </c>
      <c r="C4502" t="s">
        <v>108</v>
      </c>
      <c r="D4502" t="s">
        <v>137</v>
      </c>
      <c r="E4502" t="s">
        <v>25</v>
      </c>
      <c r="F4502" t="s">
        <v>20</v>
      </c>
      <c r="G4502">
        <v>6</v>
      </c>
      <c r="H4502">
        <v>0.05</v>
      </c>
      <c r="I4502" s="2">
        <v>78705.600000000006</v>
      </c>
      <c r="J4502" t="str">
        <f>_xlfn.XLOOKUP(tblOrders[[#This Row],[CustomerID]], tblCustomers[CustomerID], tblCustomers[CustomerName])</f>
        <v>Customer 96</v>
      </c>
      <c r="K4502" t="str">
        <f>_xlfn.XLOOKUP(tblOrders[[#This Row],[CustomerID]], tblCustomers[CustomerID], tblCustomers[Segment])</f>
        <v>Consumer</v>
      </c>
      <c r="L4502" t="str">
        <f>_xlfn.XLOOKUP(tblOrders[[#This Row],[ProductID]], tblProducts[ProductID], tblProducts[Category])</f>
        <v>Home</v>
      </c>
      <c r="M4502">
        <f>_xlfn.XLOOKUP(tblOrders[[#This Row],[ProductID]], tblProducts[ProductID], tblProducts[CostPrice])</f>
        <v>26666</v>
      </c>
      <c r="N4502">
        <f>tblOrders[[#This Row],[Sales]]-(tblOrders[[#This Row],[CostPrice]]*tblOrders[[#This Row],[Quantity]])</f>
        <v>-81290.399999999994</v>
      </c>
      <c r="O4502" t="str">
        <f>TEXT(tblOrders[[#This Row],[Date]],"mmm-yyyy")</f>
        <v>Oct-2025</v>
      </c>
      <c r="P4502" t="str">
        <f>_xlfn.XLOOKUP(tblOrders[[#This Row],[OrderID]], tblReturns[OrderID], tblReturns[Returned])</f>
        <v>No</v>
      </c>
      <c r="Q4502" t="str">
        <f>_xlfn.XLOOKUP(tblOrders[[#This Row],[OrderID]], tblShipping[OrderID], tblShipping[ShipMode])</f>
        <v>Express</v>
      </c>
      <c r="R4502" t="str">
        <f>IFERROR(_xlfn.XLOOKUP(A4501, tblCustomers[CustomerID], tblCustomers[CustomerName]), "Not Found")</f>
        <v>Not Found</v>
      </c>
      <c r="S4502" t="str">
        <f>IF(tblOrders[[#This Row],[Sales]]&gt;1000000,"High Value","Standard")</f>
        <v>Standard</v>
      </c>
      <c r="T4502" t="str">
        <f>_xlfn.XLOOKUP(tblOrders[[#This Row],[ProductID]], tblProducts[ProductID], tblProducts[ProductName])</f>
        <v>Product 76</v>
      </c>
      <c r="U4502">
        <f>_xlfn.XLOOKUP(tblOrders[[#This Row],[SalesRepID]], tblSalesreps[RepID], tblSalesreps[Target])</f>
        <v>7094914</v>
      </c>
    </row>
    <row r="4503" spans="1:21">
      <c r="A4503" t="s">
        <v>5300</v>
      </c>
      <c r="B4503" s="7" t="s">
        <v>2527</v>
      </c>
      <c r="C4503" t="s">
        <v>1010</v>
      </c>
      <c r="D4503" t="s">
        <v>64</v>
      </c>
      <c r="E4503" t="s">
        <v>13</v>
      </c>
      <c r="F4503" t="s">
        <v>88</v>
      </c>
      <c r="G4503">
        <v>6</v>
      </c>
      <c r="H4503">
        <v>0.15</v>
      </c>
      <c r="I4503" s="2">
        <v>719732.4</v>
      </c>
      <c r="J4503" t="str">
        <f>_xlfn.XLOOKUP(tblOrders[[#This Row],[CustomerID]], tblCustomers[CustomerID], tblCustomers[CustomerName])</f>
        <v>Customer 186</v>
      </c>
      <c r="K4503" t="str">
        <f>_xlfn.XLOOKUP(tblOrders[[#This Row],[CustomerID]], tblCustomers[CustomerID], tblCustomers[Segment])</f>
        <v>Consumer</v>
      </c>
      <c r="L4503" t="str">
        <f>_xlfn.XLOOKUP(tblOrders[[#This Row],[ProductID]], tblProducts[ProductID], tblProducts[Category])</f>
        <v>Office</v>
      </c>
      <c r="M4503">
        <f>_xlfn.XLOOKUP(tblOrders[[#This Row],[ProductID]], tblProducts[ProductID], tblProducts[CostPrice])</f>
        <v>13311</v>
      </c>
      <c r="N4503">
        <f>tblOrders[[#This Row],[Sales]]-(tblOrders[[#This Row],[CostPrice]]*tblOrders[[#This Row],[Quantity]])</f>
        <v>639866.4</v>
      </c>
      <c r="O4503" t="str">
        <f>TEXT(tblOrders[[#This Row],[Date]],"mmm-yyyy")</f>
        <v>Sep-2025</v>
      </c>
      <c r="P4503" t="str">
        <f>_xlfn.XLOOKUP(tblOrders[[#This Row],[OrderID]], tblReturns[OrderID], tblReturns[Returned])</f>
        <v>No</v>
      </c>
      <c r="Q4503" t="str">
        <f>_xlfn.XLOOKUP(tblOrders[[#This Row],[OrderID]], tblShipping[OrderID], tblShipping[ShipMode])</f>
        <v>Express</v>
      </c>
      <c r="R4503" t="str">
        <f>IFERROR(_xlfn.XLOOKUP(A4502, tblCustomers[CustomerID], tblCustomers[CustomerName]), "Not Found")</f>
        <v>Not Found</v>
      </c>
      <c r="S4503" t="str">
        <f>IF(tblOrders[[#This Row],[Sales]]&gt;1000000,"High Value","Standard")</f>
        <v>Standard</v>
      </c>
      <c r="T4503" t="str">
        <f>_xlfn.XLOOKUP(tblOrders[[#This Row],[ProductID]], tblProducts[ProductID], tblProducts[ProductName])</f>
        <v>Product 91</v>
      </c>
      <c r="U4503">
        <f>_xlfn.XLOOKUP(tblOrders[[#This Row],[SalesRepID]], tblSalesreps[RepID], tblSalesreps[Target])</f>
        <v>11852878</v>
      </c>
    </row>
    <row r="4504" spans="1:21">
      <c r="A4504" t="s">
        <v>5301</v>
      </c>
      <c r="B4504" s="7" t="s">
        <v>456</v>
      </c>
      <c r="C4504" t="s">
        <v>956</v>
      </c>
      <c r="D4504" t="s">
        <v>454</v>
      </c>
      <c r="E4504" t="s">
        <v>50</v>
      </c>
      <c r="F4504" t="s">
        <v>88</v>
      </c>
      <c r="G4504">
        <v>3</v>
      </c>
      <c r="H4504">
        <v>0.05</v>
      </c>
      <c r="I4504" s="2">
        <v>371412</v>
      </c>
      <c r="J4504" t="str">
        <f>_xlfn.XLOOKUP(tblOrders[[#This Row],[CustomerID]], tblCustomers[CustomerID], tblCustomers[CustomerName])</f>
        <v>Customer 198</v>
      </c>
      <c r="K4504" t="str">
        <f>_xlfn.XLOOKUP(tblOrders[[#This Row],[CustomerID]], tblCustomers[CustomerID], tblCustomers[Segment])</f>
        <v>SME</v>
      </c>
      <c r="L4504" t="str">
        <f>_xlfn.XLOOKUP(tblOrders[[#This Row],[ProductID]], tblProducts[ProductID], tblProducts[Category])</f>
        <v>Furniture</v>
      </c>
      <c r="M4504">
        <f>_xlfn.XLOOKUP(tblOrders[[#This Row],[ProductID]], tblProducts[ProductID], tblProducts[CostPrice])</f>
        <v>31369</v>
      </c>
      <c r="N4504">
        <f>tblOrders[[#This Row],[Sales]]-(tblOrders[[#This Row],[CostPrice]]*tblOrders[[#This Row],[Quantity]])</f>
        <v>277305</v>
      </c>
      <c r="O4504" t="str">
        <f>TEXT(tblOrders[[#This Row],[Date]],"mmm-yyyy")</f>
        <v>Jul-2025</v>
      </c>
      <c r="P4504" t="str">
        <f>_xlfn.XLOOKUP(tblOrders[[#This Row],[OrderID]], tblReturns[OrderID], tblReturns[Returned])</f>
        <v>No</v>
      </c>
      <c r="Q4504" t="str">
        <f>_xlfn.XLOOKUP(tblOrders[[#This Row],[OrderID]], tblShipping[OrderID], tblShipping[ShipMode])</f>
        <v>Standard</v>
      </c>
      <c r="R4504" t="str">
        <f>IFERROR(_xlfn.XLOOKUP(A4503, tblCustomers[CustomerID], tblCustomers[CustomerName]), "Not Found")</f>
        <v>Not Found</v>
      </c>
      <c r="S4504" t="str">
        <f>IF(tblOrders[[#This Row],[Sales]]&gt;1000000,"High Value","Standard")</f>
        <v>Standard</v>
      </c>
      <c r="T4504" t="str">
        <f>_xlfn.XLOOKUP(tblOrders[[#This Row],[ProductID]], tblProducts[ProductID], tblProducts[ProductName])</f>
        <v>Product 37</v>
      </c>
      <c r="U4504">
        <f>_xlfn.XLOOKUP(tblOrders[[#This Row],[SalesRepID]], tblSalesreps[RepID], tblSalesreps[Target])</f>
        <v>17350666</v>
      </c>
    </row>
    <row r="4505" spans="1:21">
      <c r="A4505" t="s">
        <v>5302</v>
      </c>
      <c r="B4505" s="7" t="s">
        <v>634</v>
      </c>
      <c r="C4505" t="s">
        <v>415</v>
      </c>
      <c r="D4505" t="s">
        <v>30</v>
      </c>
      <c r="E4505" t="s">
        <v>197</v>
      </c>
      <c r="F4505" t="s">
        <v>88</v>
      </c>
      <c r="G4505">
        <v>1</v>
      </c>
      <c r="H4505">
        <v>0</v>
      </c>
      <c r="I4505" s="2">
        <v>53976</v>
      </c>
      <c r="J4505" t="str">
        <f>_xlfn.XLOOKUP(tblOrders[[#This Row],[CustomerID]], tblCustomers[CustomerID], tblCustomers[CustomerName])</f>
        <v>Customer 81</v>
      </c>
      <c r="K4505" t="str">
        <f>_xlfn.XLOOKUP(tblOrders[[#This Row],[CustomerID]], tblCustomers[CustomerID], tblCustomers[Segment])</f>
        <v>SME</v>
      </c>
      <c r="L4505" t="str">
        <f>_xlfn.XLOOKUP(tblOrders[[#This Row],[ProductID]], tblProducts[ProductID], tblProducts[Category])</f>
        <v>Furniture</v>
      </c>
      <c r="M4505">
        <f>_xlfn.XLOOKUP(tblOrders[[#This Row],[ProductID]], tblProducts[ProductID], tblProducts[CostPrice])</f>
        <v>18655</v>
      </c>
      <c r="N4505">
        <f>tblOrders[[#This Row],[Sales]]-(tblOrders[[#This Row],[CostPrice]]*tblOrders[[#This Row],[Quantity]])</f>
        <v>35321</v>
      </c>
      <c r="O4505" t="str">
        <f>TEXT(tblOrders[[#This Row],[Date]],"mmm-yyyy")</f>
        <v>Jun-2025</v>
      </c>
      <c r="P4505" t="str">
        <f>_xlfn.XLOOKUP(tblOrders[[#This Row],[OrderID]], tblReturns[OrderID], tblReturns[Returned])</f>
        <v>No</v>
      </c>
      <c r="Q4505" t="str">
        <f>_xlfn.XLOOKUP(tblOrders[[#This Row],[OrderID]], tblShipping[OrderID], tblShipping[ShipMode])</f>
        <v>Standard</v>
      </c>
      <c r="R4505" t="str">
        <f>IFERROR(_xlfn.XLOOKUP(A4504, tblCustomers[CustomerID], tblCustomers[CustomerName]), "Not Found")</f>
        <v>Not Found</v>
      </c>
      <c r="S4505" t="str">
        <f>IF(tblOrders[[#This Row],[Sales]]&gt;1000000,"High Value","Standard")</f>
        <v>Standard</v>
      </c>
      <c r="T4505" t="str">
        <f>_xlfn.XLOOKUP(tblOrders[[#This Row],[ProductID]], tblProducts[ProductID], tblProducts[ProductName])</f>
        <v>Product 34</v>
      </c>
      <c r="U4505">
        <f>_xlfn.XLOOKUP(tblOrders[[#This Row],[SalesRepID]], tblSalesreps[RepID], tblSalesreps[Target])</f>
        <v>19562258</v>
      </c>
    </row>
    <row r="4506" spans="1:21">
      <c r="A4506" t="s">
        <v>5303</v>
      </c>
      <c r="B4506" s="7" t="s">
        <v>489</v>
      </c>
      <c r="C4506" t="s">
        <v>82</v>
      </c>
      <c r="D4506" t="s">
        <v>269</v>
      </c>
      <c r="E4506" t="s">
        <v>210</v>
      </c>
      <c r="F4506" t="s">
        <v>20</v>
      </c>
      <c r="G4506">
        <v>1</v>
      </c>
      <c r="H4506">
        <v>0.2</v>
      </c>
      <c r="I4506" s="2">
        <v>95492.800000000003</v>
      </c>
      <c r="J4506" t="str">
        <f>_xlfn.XLOOKUP(tblOrders[[#This Row],[CustomerID]], tblCustomers[CustomerID], tblCustomers[CustomerName])</f>
        <v>Customer 260</v>
      </c>
      <c r="K4506" t="str">
        <f>_xlfn.XLOOKUP(tblOrders[[#This Row],[CustomerID]], tblCustomers[CustomerID], tblCustomers[Segment])</f>
        <v>SME</v>
      </c>
      <c r="L4506" t="str">
        <f>_xlfn.XLOOKUP(tblOrders[[#This Row],[ProductID]], tblProducts[ProductID], tblProducts[Category])</f>
        <v>Office</v>
      </c>
      <c r="M4506">
        <f>_xlfn.XLOOKUP(tblOrders[[#This Row],[ProductID]], tblProducts[ProductID], tblProducts[CostPrice])</f>
        <v>28606</v>
      </c>
      <c r="N4506">
        <f>tblOrders[[#This Row],[Sales]]-(tblOrders[[#This Row],[CostPrice]]*tblOrders[[#This Row],[Quantity]])</f>
        <v>66886.8</v>
      </c>
      <c r="O4506" t="str">
        <f>TEXT(tblOrders[[#This Row],[Date]],"mmm-yyyy")</f>
        <v>Sep-2025</v>
      </c>
      <c r="P4506" t="str">
        <f>_xlfn.XLOOKUP(tblOrders[[#This Row],[OrderID]], tblReturns[OrderID], tblReturns[Returned])</f>
        <v>Yes</v>
      </c>
      <c r="Q4506" t="str">
        <f>_xlfn.XLOOKUP(tblOrders[[#This Row],[OrderID]], tblShipping[OrderID], tblShipping[ShipMode])</f>
        <v>Pickup</v>
      </c>
      <c r="R4506" t="str">
        <f>IFERROR(_xlfn.XLOOKUP(A4505, tblCustomers[CustomerID], tblCustomers[CustomerName]), "Not Found")</f>
        <v>Not Found</v>
      </c>
      <c r="S4506" t="str">
        <f>IF(tblOrders[[#This Row],[Sales]]&gt;1000000,"High Value","Standard")</f>
        <v>Standard</v>
      </c>
      <c r="T4506" t="str">
        <f>_xlfn.XLOOKUP(tblOrders[[#This Row],[ProductID]], tblProducts[ProductID], tblProducts[ProductName])</f>
        <v>Product 62</v>
      </c>
      <c r="U4506">
        <f>_xlfn.XLOOKUP(tblOrders[[#This Row],[SalesRepID]], tblSalesreps[RepID], tblSalesreps[Target])</f>
        <v>19336654</v>
      </c>
    </row>
    <row r="4507" spans="1:21">
      <c r="A4507" t="s">
        <v>5304</v>
      </c>
      <c r="B4507" s="7" t="s">
        <v>520</v>
      </c>
      <c r="C4507" t="s">
        <v>140</v>
      </c>
      <c r="D4507" t="s">
        <v>560</v>
      </c>
      <c r="E4507" t="s">
        <v>13</v>
      </c>
      <c r="F4507" t="s">
        <v>14</v>
      </c>
      <c r="G4507">
        <v>3</v>
      </c>
      <c r="H4507">
        <v>0.1</v>
      </c>
      <c r="I4507" s="2">
        <v>389734.2</v>
      </c>
      <c r="J4507" t="str">
        <f>_xlfn.XLOOKUP(tblOrders[[#This Row],[CustomerID]], tblCustomers[CustomerID], tblCustomers[CustomerName])</f>
        <v>Customer 51</v>
      </c>
      <c r="K4507" t="str">
        <f>_xlfn.XLOOKUP(tblOrders[[#This Row],[CustomerID]], tblCustomers[CustomerID], tblCustomers[Segment])</f>
        <v>Consumer</v>
      </c>
      <c r="L4507" t="str">
        <f>_xlfn.XLOOKUP(tblOrders[[#This Row],[ProductID]], tblProducts[ProductID], tblProducts[Category])</f>
        <v>Electronics</v>
      </c>
      <c r="M4507">
        <f>_xlfn.XLOOKUP(tblOrders[[#This Row],[ProductID]], tblProducts[ProductID], tblProducts[CostPrice])</f>
        <v>53062</v>
      </c>
      <c r="N4507">
        <f>tblOrders[[#This Row],[Sales]]-(tblOrders[[#This Row],[CostPrice]]*tblOrders[[#This Row],[Quantity]])</f>
        <v>230548.2</v>
      </c>
      <c r="O4507" t="str">
        <f>TEXT(tblOrders[[#This Row],[Date]],"mmm-yyyy")</f>
        <v>Jan-2025</v>
      </c>
      <c r="P4507" t="str">
        <f>_xlfn.XLOOKUP(tblOrders[[#This Row],[OrderID]], tblReturns[OrderID], tblReturns[Returned])</f>
        <v>No</v>
      </c>
      <c r="Q4507" t="str">
        <f>_xlfn.XLOOKUP(tblOrders[[#This Row],[OrderID]], tblShipping[OrderID], tblShipping[ShipMode])</f>
        <v>Standard</v>
      </c>
      <c r="R4507" t="str">
        <f>IFERROR(_xlfn.XLOOKUP(A4506, tblCustomers[CustomerID], tblCustomers[CustomerName]), "Not Found")</f>
        <v>Not Found</v>
      </c>
      <c r="S4507" t="str">
        <f>IF(tblOrders[[#This Row],[Sales]]&gt;1000000,"High Value","Standard")</f>
        <v>Standard</v>
      </c>
      <c r="T4507" t="str">
        <f>_xlfn.XLOOKUP(tblOrders[[#This Row],[ProductID]], tblProducts[ProductID], tblProducts[ProductName])</f>
        <v>Product 31</v>
      </c>
      <c r="U4507">
        <f>_xlfn.XLOOKUP(tblOrders[[#This Row],[SalesRepID]], tblSalesreps[RepID], tblSalesreps[Target])</f>
        <v>11852878</v>
      </c>
    </row>
    <row r="4508" spans="1:21">
      <c r="A4508" t="s">
        <v>5305</v>
      </c>
      <c r="B4508" s="7" t="s">
        <v>1427</v>
      </c>
      <c r="C4508" t="s">
        <v>215</v>
      </c>
      <c r="D4508" t="s">
        <v>546</v>
      </c>
      <c r="E4508" t="s">
        <v>45</v>
      </c>
      <c r="F4508" t="s">
        <v>20</v>
      </c>
      <c r="G4508">
        <v>2</v>
      </c>
      <c r="H4508">
        <v>0.15</v>
      </c>
      <c r="I4508" s="2">
        <v>238190.4</v>
      </c>
      <c r="J4508" t="str">
        <f>_xlfn.XLOOKUP(tblOrders[[#This Row],[CustomerID]], tblCustomers[CustomerID], tblCustomers[CustomerName])</f>
        <v>Customer 25</v>
      </c>
      <c r="K4508" t="str">
        <f>_xlfn.XLOOKUP(tblOrders[[#This Row],[CustomerID]], tblCustomers[CustomerID], tblCustomers[Segment])</f>
        <v>Corporate</v>
      </c>
      <c r="L4508" t="str">
        <f>_xlfn.XLOOKUP(tblOrders[[#This Row],[ProductID]], tblProducts[ProductID], tblProducts[Category])</f>
        <v>Home</v>
      </c>
      <c r="M4508">
        <f>_xlfn.XLOOKUP(tblOrders[[#This Row],[ProductID]], tblProducts[ProductID], tblProducts[CostPrice])</f>
        <v>51783</v>
      </c>
      <c r="N4508">
        <f>tblOrders[[#This Row],[Sales]]-(tblOrders[[#This Row],[CostPrice]]*tblOrders[[#This Row],[Quantity]])</f>
        <v>134624.4</v>
      </c>
      <c r="O4508" t="str">
        <f>TEXT(tblOrders[[#This Row],[Date]],"mmm-yyyy")</f>
        <v>Jan-2025</v>
      </c>
      <c r="P4508" t="str">
        <f>_xlfn.XLOOKUP(tblOrders[[#This Row],[OrderID]], tblReturns[OrderID], tblReturns[Returned])</f>
        <v>No</v>
      </c>
      <c r="Q4508" t="str">
        <f>_xlfn.XLOOKUP(tblOrders[[#This Row],[OrderID]], tblShipping[OrderID], tblShipping[ShipMode])</f>
        <v>Standard</v>
      </c>
      <c r="R4508" t="str">
        <f>IFERROR(_xlfn.XLOOKUP(A4507, tblCustomers[CustomerID], tblCustomers[CustomerName]), "Not Found")</f>
        <v>Not Found</v>
      </c>
      <c r="S4508" t="str">
        <f>IF(tblOrders[[#This Row],[Sales]]&gt;1000000,"High Value","Standard")</f>
        <v>Standard</v>
      </c>
      <c r="T4508" t="str">
        <f>_xlfn.XLOOKUP(tblOrders[[#This Row],[ProductID]], tblProducts[ProductID], tblProducts[ProductName])</f>
        <v>Product 14</v>
      </c>
      <c r="U4508">
        <f>_xlfn.XLOOKUP(tblOrders[[#This Row],[SalesRepID]], tblSalesreps[RepID], tblSalesreps[Target])</f>
        <v>11319839</v>
      </c>
    </row>
    <row r="4509" spans="1:21">
      <c r="A4509" t="s">
        <v>5306</v>
      </c>
      <c r="B4509" s="7" t="s">
        <v>840</v>
      </c>
      <c r="C4509" t="s">
        <v>897</v>
      </c>
      <c r="D4509" t="s">
        <v>372</v>
      </c>
      <c r="E4509" t="s">
        <v>79</v>
      </c>
      <c r="F4509" t="s">
        <v>51</v>
      </c>
      <c r="G4509">
        <v>3</v>
      </c>
      <c r="H4509">
        <v>0.1</v>
      </c>
      <c r="I4509" s="2">
        <v>395895.6</v>
      </c>
      <c r="J4509" t="str">
        <f>_xlfn.XLOOKUP(tblOrders[[#This Row],[CustomerID]], tblCustomers[CustomerID], tblCustomers[CustomerName])</f>
        <v>Customer 274</v>
      </c>
      <c r="K4509" t="str">
        <f>_xlfn.XLOOKUP(tblOrders[[#This Row],[CustomerID]], tblCustomers[CustomerID], tblCustomers[Segment])</f>
        <v>Corporate</v>
      </c>
      <c r="L4509" t="str">
        <f>_xlfn.XLOOKUP(tblOrders[[#This Row],[ProductID]], tblProducts[ProductID], tblProducts[Category])</f>
        <v>Office</v>
      </c>
      <c r="M4509">
        <f>_xlfn.XLOOKUP(tblOrders[[#This Row],[ProductID]], tblProducts[ProductID], tblProducts[CostPrice])</f>
        <v>18283</v>
      </c>
      <c r="N4509">
        <f>tblOrders[[#This Row],[Sales]]-(tblOrders[[#This Row],[CostPrice]]*tblOrders[[#This Row],[Quantity]])</f>
        <v>341046.6</v>
      </c>
      <c r="O4509" t="str">
        <f>TEXT(tblOrders[[#This Row],[Date]],"mmm-yyyy")</f>
        <v>Jul-2025</v>
      </c>
      <c r="P4509" t="str">
        <f>_xlfn.XLOOKUP(tblOrders[[#This Row],[OrderID]], tblReturns[OrderID], tblReturns[Returned])</f>
        <v>No</v>
      </c>
      <c r="Q4509" t="str">
        <f>_xlfn.XLOOKUP(tblOrders[[#This Row],[OrderID]], tblShipping[OrderID], tblShipping[ShipMode])</f>
        <v>Express</v>
      </c>
      <c r="R4509" t="str">
        <f>IFERROR(_xlfn.XLOOKUP(A4508, tblCustomers[CustomerID], tblCustomers[CustomerName]), "Not Found")</f>
        <v>Not Found</v>
      </c>
      <c r="S4509" t="str">
        <f>IF(tblOrders[[#This Row],[Sales]]&gt;1000000,"High Value","Standard")</f>
        <v>Standard</v>
      </c>
      <c r="T4509" t="str">
        <f>_xlfn.XLOOKUP(tblOrders[[#This Row],[ProductID]], tblProducts[ProductID], tblProducts[ProductName])</f>
        <v>Product 57</v>
      </c>
      <c r="U4509">
        <f>_xlfn.XLOOKUP(tblOrders[[#This Row],[SalesRepID]], tblSalesreps[RepID], tblSalesreps[Target])</f>
        <v>8592536</v>
      </c>
    </row>
    <row r="4510" spans="1:21">
      <c r="A4510" t="s">
        <v>5307</v>
      </c>
      <c r="B4510" s="7" t="s">
        <v>701</v>
      </c>
      <c r="C4510" t="s">
        <v>1634</v>
      </c>
      <c r="D4510" t="s">
        <v>141</v>
      </c>
      <c r="E4510" t="s">
        <v>210</v>
      </c>
      <c r="F4510" t="s">
        <v>20</v>
      </c>
      <c r="G4510">
        <v>1</v>
      </c>
      <c r="H4510">
        <v>0</v>
      </c>
      <c r="I4510" s="2">
        <v>82126</v>
      </c>
      <c r="J4510" t="str">
        <f>_xlfn.XLOOKUP(tblOrders[[#This Row],[CustomerID]], tblCustomers[CustomerID], tblCustomers[CustomerName])</f>
        <v>Customer 296</v>
      </c>
      <c r="K4510" t="str">
        <f>_xlfn.XLOOKUP(tblOrders[[#This Row],[CustomerID]], tblCustomers[CustomerID], tblCustomers[Segment])</f>
        <v>SME</v>
      </c>
      <c r="L4510" t="str">
        <f>_xlfn.XLOOKUP(tblOrders[[#This Row],[ProductID]], tblProducts[ProductID], tblProducts[Category])</f>
        <v>Home</v>
      </c>
      <c r="M4510">
        <f>_xlfn.XLOOKUP(tblOrders[[#This Row],[ProductID]], tblProducts[ProductID], tblProducts[CostPrice])</f>
        <v>32671</v>
      </c>
      <c r="N4510">
        <f>tblOrders[[#This Row],[Sales]]-(tblOrders[[#This Row],[CostPrice]]*tblOrders[[#This Row],[Quantity]])</f>
        <v>49455</v>
      </c>
      <c r="O4510" t="str">
        <f>TEXT(tblOrders[[#This Row],[Date]],"mmm-yyyy")</f>
        <v>Jan-2025</v>
      </c>
      <c r="P4510" t="str">
        <f>_xlfn.XLOOKUP(tblOrders[[#This Row],[OrderID]], tblReturns[OrderID], tblReturns[Returned])</f>
        <v>No</v>
      </c>
      <c r="Q4510" t="str">
        <f>_xlfn.XLOOKUP(tblOrders[[#This Row],[OrderID]], tblShipping[OrderID], tblShipping[ShipMode])</f>
        <v>Express</v>
      </c>
      <c r="R4510" t="str">
        <f>IFERROR(_xlfn.XLOOKUP(A4509, tblCustomers[CustomerID], tblCustomers[CustomerName]), "Not Found")</f>
        <v>Not Found</v>
      </c>
      <c r="S4510" t="str">
        <f>IF(tblOrders[[#This Row],[Sales]]&gt;1000000,"High Value","Standard")</f>
        <v>Standard</v>
      </c>
      <c r="T4510" t="str">
        <f>_xlfn.XLOOKUP(tblOrders[[#This Row],[ProductID]], tblProducts[ProductID], tblProducts[ProductName])</f>
        <v>Product 80</v>
      </c>
      <c r="U4510">
        <f>_xlfn.XLOOKUP(tblOrders[[#This Row],[SalesRepID]], tblSalesreps[RepID], tblSalesreps[Target])</f>
        <v>19336654</v>
      </c>
    </row>
    <row r="4511" spans="1:21">
      <c r="A4511" t="s">
        <v>5308</v>
      </c>
      <c r="B4511" s="7" t="s">
        <v>838</v>
      </c>
      <c r="C4511" t="s">
        <v>732</v>
      </c>
      <c r="D4511" t="s">
        <v>643</v>
      </c>
      <c r="E4511" t="s">
        <v>69</v>
      </c>
      <c r="F4511" t="s">
        <v>88</v>
      </c>
      <c r="G4511">
        <v>3</v>
      </c>
      <c r="H4511">
        <v>0.05</v>
      </c>
      <c r="I4511" s="2">
        <v>272679.45</v>
      </c>
      <c r="J4511" t="str">
        <f>_xlfn.XLOOKUP(tblOrders[[#This Row],[CustomerID]], tblCustomers[CustomerID], tblCustomers[CustomerName])</f>
        <v>Customer 266</v>
      </c>
      <c r="K4511" t="str">
        <f>_xlfn.XLOOKUP(tblOrders[[#This Row],[CustomerID]], tblCustomers[CustomerID], tblCustomers[Segment])</f>
        <v>SME</v>
      </c>
      <c r="L4511" t="str">
        <f>_xlfn.XLOOKUP(tblOrders[[#This Row],[ProductID]], tblProducts[ProductID], tblProducts[Category])</f>
        <v>Home</v>
      </c>
      <c r="M4511">
        <f>_xlfn.XLOOKUP(tblOrders[[#This Row],[ProductID]], tblProducts[ProductID], tblProducts[CostPrice])</f>
        <v>77766</v>
      </c>
      <c r="N4511">
        <f>tblOrders[[#This Row],[Sales]]-(tblOrders[[#This Row],[CostPrice]]*tblOrders[[#This Row],[Quantity]])</f>
        <v>39381.450000000012</v>
      </c>
      <c r="O4511" t="str">
        <f>TEXT(tblOrders[[#This Row],[Date]],"mmm-yyyy")</f>
        <v>Mar-2025</v>
      </c>
      <c r="P4511" t="str">
        <f>_xlfn.XLOOKUP(tblOrders[[#This Row],[OrderID]], tblReturns[OrderID], tblReturns[Returned])</f>
        <v>No</v>
      </c>
      <c r="Q4511" t="str">
        <f>_xlfn.XLOOKUP(tblOrders[[#This Row],[OrderID]], tblShipping[OrderID], tblShipping[ShipMode])</f>
        <v>Pickup</v>
      </c>
      <c r="R4511" t="str">
        <f>IFERROR(_xlfn.XLOOKUP(A4510, tblCustomers[CustomerID], tblCustomers[CustomerName]), "Not Found")</f>
        <v>Not Found</v>
      </c>
      <c r="S4511" t="str">
        <f>IF(tblOrders[[#This Row],[Sales]]&gt;1000000,"High Value","Standard")</f>
        <v>Standard</v>
      </c>
      <c r="T4511" t="str">
        <f>_xlfn.XLOOKUP(tblOrders[[#This Row],[ProductID]], tblProducts[ProductID], tblProducts[ProductName])</f>
        <v>Product 1</v>
      </c>
      <c r="U4511">
        <f>_xlfn.XLOOKUP(tblOrders[[#This Row],[SalesRepID]], tblSalesreps[RepID], tblSalesreps[Target])</f>
        <v>19473459</v>
      </c>
    </row>
    <row r="4512" spans="1:21">
      <c r="A4512" t="s">
        <v>5309</v>
      </c>
      <c r="B4512" s="7" t="s">
        <v>686</v>
      </c>
      <c r="C4512" t="s">
        <v>1086</v>
      </c>
      <c r="D4512" t="s">
        <v>973</v>
      </c>
      <c r="E4512" t="s">
        <v>74</v>
      </c>
      <c r="F4512" t="s">
        <v>51</v>
      </c>
      <c r="G4512">
        <v>1</v>
      </c>
      <c r="H4512">
        <v>0.05</v>
      </c>
      <c r="I4512" s="2">
        <v>49762.9</v>
      </c>
      <c r="J4512" t="str">
        <f>_xlfn.XLOOKUP(tblOrders[[#This Row],[CustomerID]], tblCustomers[CustomerID], tblCustomers[CustomerName])</f>
        <v>Customer 242</v>
      </c>
      <c r="K4512" t="str">
        <f>_xlfn.XLOOKUP(tblOrders[[#This Row],[CustomerID]], tblCustomers[CustomerID], tblCustomers[Segment])</f>
        <v>Consumer</v>
      </c>
      <c r="L4512" t="str">
        <f>_xlfn.XLOOKUP(tblOrders[[#This Row],[ProductID]], tblProducts[ProductID], tblProducts[Category])</f>
        <v>Office</v>
      </c>
      <c r="M4512">
        <f>_xlfn.XLOOKUP(tblOrders[[#This Row],[ProductID]], tblProducts[ProductID], tblProducts[CostPrice])</f>
        <v>44507</v>
      </c>
      <c r="N4512">
        <f>tblOrders[[#This Row],[Sales]]-(tblOrders[[#This Row],[CostPrice]]*tblOrders[[#This Row],[Quantity]])</f>
        <v>5255.9000000000015</v>
      </c>
      <c r="O4512" t="str">
        <f>TEXT(tblOrders[[#This Row],[Date]],"mmm-yyyy")</f>
        <v>Jul-2025</v>
      </c>
      <c r="P4512" t="str">
        <f>_xlfn.XLOOKUP(tblOrders[[#This Row],[OrderID]], tblReturns[OrderID], tblReturns[Returned])</f>
        <v>No</v>
      </c>
      <c r="Q4512" t="str">
        <f>_xlfn.XLOOKUP(tblOrders[[#This Row],[OrderID]], tblShipping[OrderID], tblShipping[ShipMode])</f>
        <v>Pickup</v>
      </c>
      <c r="R4512" t="str">
        <f>IFERROR(_xlfn.XLOOKUP(A4511, tblCustomers[CustomerID], tblCustomers[CustomerName]), "Not Found")</f>
        <v>Not Found</v>
      </c>
      <c r="S4512" t="str">
        <f>IF(tblOrders[[#This Row],[Sales]]&gt;1000000,"High Value","Standard")</f>
        <v>Standard</v>
      </c>
      <c r="T4512" t="str">
        <f>_xlfn.XLOOKUP(tblOrders[[#This Row],[ProductID]], tblProducts[ProductID], tblProducts[ProductName])</f>
        <v>Product 53</v>
      </c>
      <c r="U4512">
        <f>_xlfn.XLOOKUP(tblOrders[[#This Row],[SalesRepID]], tblSalesreps[RepID], tblSalesreps[Target])</f>
        <v>7254801</v>
      </c>
    </row>
    <row r="4513" spans="1:21">
      <c r="A4513" t="s">
        <v>5310</v>
      </c>
      <c r="B4513" s="7" t="s">
        <v>562</v>
      </c>
      <c r="C4513" t="s">
        <v>521</v>
      </c>
      <c r="D4513" t="s">
        <v>560</v>
      </c>
      <c r="E4513" t="s">
        <v>74</v>
      </c>
      <c r="F4513" t="s">
        <v>88</v>
      </c>
      <c r="G4513">
        <v>6</v>
      </c>
      <c r="H4513">
        <v>0.2</v>
      </c>
      <c r="I4513" s="2">
        <v>495489.6</v>
      </c>
      <c r="J4513" t="str">
        <f>_xlfn.XLOOKUP(tblOrders[[#This Row],[CustomerID]], tblCustomers[CustomerID], tblCustomers[CustomerName])</f>
        <v>Customer 239</v>
      </c>
      <c r="K4513" t="str">
        <f>_xlfn.XLOOKUP(tblOrders[[#This Row],[CustomerID]], tblCustomers[CustomerID], tblCustomers[Segment])</f>
        <v>Corporate</v>
      </c>
      <c r="L4513" t="str">
        <f>_xlfn.XLOOKUP(tblOrders[[#This Row],[ProductID]], tblProducts[ProductID], tblProducts[Category])</f>
        <v>Electronics</v>
      </c>
      <c r="M4513">
        <f>_xlfn.XLOOKUP(tblOrders[[#This Row],[ProductID]], tblProducts[ProductID], tblProducts[CostPrice])</f>
        <v>53062</v>
      </c>
      <c r="N4513">
        <f>tblOrders[[#This Row],[Sales]]-(tblOrders[[#This Row],[CostPrice]]*tblOrders[[#This Row],[Quantity]])</f>
        <v>177117.59999999998</v>
      </c>
      <c r="O4513" t="str">
        <f>TEXT(tblOrders[[#This Row],[Date]],"mmm-yyyy")</f>
        <v>May-2025</v>
      </c>
      <c r="P4513" t="str">
        <f>_xlfn.XLOOKUP(tblOrders[[#This Row],[OrderID]], tblReturns[OrderID], tblReturns[Returned])</f>
        <v>No</v>
      </c>
      <c r="Q4513" t="str">
        <f>_xlfn.XLOOKUP(tblOrders[[#This Row],[OrderID]], tblShipping[OrderID], tblShipping[ShipMode])</f>
        <v>Pickup</v>
      </c>
      <c r="R4513" t="str">
        <f>IFERROR(_xlfn.XLOOKUP(A4512, tblCustomers[CustomerID], tblCustomers[CustomerName]), "Not Found")</f>
        <v>Not Found</v>
      </c>
      <c r="S4513" t="str">
        <f>IF(tblOrders[[#This Row],[Sales]]&gt;1000000,"High Value","Standard")</f>
        <v>Standard</v>
      </c>
      <c r="T4513" t="str">
        <f>_xlfn.XLOOKUP(tblOrders[[#This Row],[ProductID]], tblProducts[ProductID], tblProducts[ProductName])</f>
        <v>Product 31</v>
      </c>
      <c r="U4513">
        <f>_xlfn.XLOOKUP(tblOrders[[#This Row],[SalesRepID]], tblSalesreps[RepID], tblSalesreps[Target])</f>
        <v>7254801</v>
      </c>
    </row>
    <row r="4514" spans="1:21">
      <c r="A4514" t="s">
        <v>5311</v>
      </c>
      <c r="B4514" s="7" t="s">
        <v>293</v>
      </c>
      <c r="C4514" t="s">
        <v>885</v>
      </c>
      <c r="D4514" t="s">
        <v>92</v>
      </c>
      <c r="E4514" t="s">
        <v>205</v>
      </c>
      <c r="F4514" t="s">
        <v>14</v>
      </c>
      <c r="G4514">
        <v>4</v>
      </c>
      <c r="H4514">
        <v>0.1</v>
      </c>
      <c r="I4514" s="2">
        <v>442947.6</v>
      </c>
      <c r="J4514" t="str">
        <f>_xlfn.XLOOKUP(tblOrders[[#This Row],[CustomerID]], tblCustomers[CustomerID], tblCustomers[CustomerName])</f>
        <v>Customer 277</v>
      </c>
      <c r="K4514" t="str">
        <f>_xlfn.XLOOKUP(tblOrders[[#This Row],[CustomerID]], tblCustomers[CustomerID], tblCustomers[Segment])</f>
        <v>Corporate</v>
      </c>
      <c r="L4514" t="str">
        <f>_xlfn.XLOOKUP(tblOrders[[#This Row],[ProductID]], tblProducts[ProductID], tblProducts[Category])</f>
        <v>Home</v>
      </c>
      <c r="M4514">
        <f>_xlfn.XLOOKUP(tblOrders[[#This Row],[ProductID]], tblProducts[ProductID], tblProducts[CostPrice])</f>
        <v>65463</v>
      </c>
      <c r="N4514">
        <f>tblOrders[[#This Row],[Sales]]-(tblOrders[[#This Row],[CostPrice]]*tblOrders[[#This Row],[Quantity]])</f>
        <v>181095.59999999998</v>
      </c>
      <c r="O4514" t="str">
        <f>TEXT(tblOrders[[#This Row],[Date]],"mmm-yyyy")</f>
        <v>Feb-2025</v>
      </c>
      <c r="P4514" t="str">
        <f>_xlfn.XLOOKUP(tblOrders[[#This Row],[OrderID]], tblReturns[OrderID], tblReturns[Returned])</f>
        <v>No</v>
      </c>
      <c r="Q4514" t="str">
        <f>_xlfn.XLOOKUP(tblOrders[[#This Row],[OrderID]], tblShipping[OrderID], tblShipping[ShipMode])</f>
        <v>Pickup</v>
      </c>
      <c r="R4514" t="str">
        <f>IFERROR(_xlfn.XLOOKUP(A4513, tblCustomers[CustomerID], tblCustomers[CustomerName]), "Not Found")</f>
        <v>Not Found</v>
      </c>
      <c r="S4514" t="str">
        <f>IF(tblOrders[[#This Row],[Sales]]&gt;1000000,"High Value","Standard")</f>
        <v>Standard</v>
      </c>
      <c r="T4514" t="str">
        <f>_xlfn.XLOOKUP(tblOrders[[#This Row],[ProductID]], tblProducts[ProductID], tblProducts[ProductName])</f>
        <v>Product 32</v>
      </c>
      <c r="U4514">
        <f>_xlfn.XLOOKUP(tblOrders[[#This Row],[SalesRepID]], tblSalesreps[RepID], tblSalesreps[Target])</f>
        <v>16246424</v>
      </c>
    </row>
    <row r="4515" spans="1:21">
      <c r="A4515" t="s">
        <v>5312</v>
      </c>
      <c r="B4515" s="7" t="s">
        <v>1395</v>
      </c>
      <c r="C4515" t="s">
        <v>556</v>
      </c>
      <c r="D4515" t="s">
        <v>34</v>
      </c>
      <c r="E4515" t="s">
        <v>13</v>
      </c>
      <c r="F4515" t="s">
        <v>26</v>
      </c>
      <c r="G4515">
        <v>5</v>
      </c>
      <c r="H4515">
        <v>0.1</v>
      </c>
      <c r="I4515" s="2">
        <v>183685.5</v>
      </c>
      <c r="J4515" t="str">
        <f>_xlfn.XLOOKUP(tblOrders[[#This Row],[CustomerID]], tblCustomers[CustomerID], tblCustomers[CustomerName])</f>
        <v>Customer 72</v>
      </c>
      <c r="K4515" t="str">
        <f>_xlfn.XLOOKUP(tblOrders[[#This Row],[CustomerID]], tblCustomers[CustomerID], tblCustomers[Segment])</f>
        <v>Corporate</v>
      </c>
      <c r="L4515" t="str">
        <f>_xlfn.XLOOKUP(tblOrders[[#This Row],[ProductID]], tblProducts[ProductID], tblProducts[Category])</f>
        <v>Electronics</v>
      </c>
      <c r="M4515">
        <f>_xlfn.XLOOKUP(tblOrders[[#This Row],[ProductID]], tblProducts[ProductID], tblProducts[CostPrice])</f>
        <v>24518</v>
      </c>
      <c r="N4515">
        <f>tblOrders[[#This Row],[Sales]]-(tblOrders[[#This Row],[CostPrice]]*tblOrders[[#This Row],[Quantity]])</f>
        <v>61095.5</v>
      </c>
      <c r="O4515" t="str">
        <f>TEXT(tblOrders[[#This Row],[Date]],"mmm-yyyy")</f>
        <v>Feb-2025</v>
      </c>
      <c r="P4515" t="str">
        <f>_xlfn.XLOOKUP(tblOrders[[#This Row],[OrderID]], tblReturns[OrderID], tblReturns[Returned])</f>
        <v>No</v>
      </c>
      <c r="Q4515" t="str">
        <f>_xlfn.XLOOKUP(tblOrders[[#This Row],[OrderID]], tblShipping[OrderID], tblShipping[ShipMode])</f>
        <v>Standard</v>
      </c>
      <c r="R4515" t="str">
        <f>IFERROR(_xlfn.XLOOKUP(A4514, tblCustomers[CustomerID], tblCustomers[CustomerName]), "Not Found")</f>
        <v>Not Found</v>
      </c>
      <c r="S4515" t="str">
        <f>IF(tblOrders[[#This Row],[Sales]]&gt;1000000,"High Value","Standard")</f>
        <v>Standard</v>
      </c>
      <c r="T4515" t="str">
        <f>_xlfn.XLOOKUP(tblOrders[[#This Row],[ProductID]], tblProducts[ProductID], tblProducts[ProductName])</f>
        <v>Product 90</v>
      </c>
      <c r="U4515">
        <f>_xlfn.XLOOKUP(tblOrders[[#This Row],[SalesRepID]], tblSalesreps[RepID], tblSalesreps[Target])</f>
        <v>11852878</v>
      </c>
    </row>
    <row r="4516" spans="1:21">
      <c r="A4516" t="s">
        <v>5313</v>
      </c>
      <c r="B4516" s="7" t="s">
        <v>599</v>
      </c>
      <c r="C4516" t="s">
        <v>1160</v>
      </c>
      <c r="D4516" t="s">
        <v>321</v>
      </c>
      <c r="E4516" t="s">
        <v>202</v>
      </c>
      <c r="F4516" t="s">
        <v>26</v>
      </c>
      <c r="G4516">
        <v>3</v>
      </c>
      <c r="H4516">
        <v>0.1</v>
      </c>
      <c r="I4516" s="2">
        <v>323754.3</v>
      </c>
      <c r="J4516" t="str">
        <f>_xlfn.XLOOKUP(tblOrders[[#This Row],[CustomerID]], tblCustomers[CustomerID], tblCustomers[CustomerName])</f>
        <v>Customer 89</v>
      </c>
      <c r="K4516" t="str">
        <f>_xlfn.XLOOKUP(tblOrders[[#This Row],[CustomerID]], tblCustomers[CustomerID], tblCustomers[Segment])</f>
        <v>Consumer</v>
      </c>
      <c r="L4516" t="str">
        <f>_xlfn.XLOOKUP(tblOrders[[#This Row],[ProductID]], tblProducts[ProductID], tblProducts[Category])</f>
        <v>Home</v>
      </c>
      <c r="M4516">
        <f>_xlfn.XLOOKUP(tblOrders[[#This Row],[ProductID]], tblProducts[ProductID], tblProducts[CostPrice])</f>
        <v>70588</v>
      </c>
      <c r="N4516">
        <f>tblOrders[[#This Row],[Sales]]-(tblOrders[[#This Row],[CostPrice]]*tblOrders[[#This Row],[Quantity]])</f>
        <v>111990.29999999999</v>
      </c>
      <c r="O4516" t="str">
        <f>TEXT(tblOrders[[#This Row],[Date]],"mmm-yyyy")</f>
        <v>Oct-2025</v>
      </c>
      <c r="P4516" t="str">
        <f>_xlfn.XLOOKUP(tblOrders[[#This Row],[OrderID]], tblReturns[OrderID], tblReturns[Returned])</f>
        <v>No</v>
      </c>
      <c r="Q4516" t="str">
        <f>_xlfn.XLOOKUP(tblOrders[[#This Row],[OrderID]], tblShipping[OrderID], tblShipping[ShipMode])</f>
        <v>Express</v>
      </c>
      <c r="R4516" t="str">
        <f>IFERROR(_xlfn.XLOOKUP(A4515, tblCustomers[CustomerID], tblCustomers[CustomerName]), "Not Found")</f>
        <v>Not Found</v>
      </c>
      <c r="S4516" t="str">
        <f>IF(tblOrders[[#This Row],[Sales]]&gt;1000000,"High Value","Standard")</f>
        <v>Standard</v>
      </c>
      <c r="T4516" t="str">
        <f>_xlfn.XLOOKUP(tblOrders[[#This Row],[ProductID]], tblProducts[ProductID], tblProducts[ProductName])</f>
        <v>Product 95</v>
      </c>
      <c r="U4516">
        <f>_xlfn.XLOOKUP(tblOrders[[#This Row],[SalesRepID]], tblSalesreps[RepID], tblSalesreps[Target])</f>
        <v>10652665</v>
      </c>
    </row>
    <row r="4517" spans="1:21">
      <c r="A4517" t="s">
        <v>5314</v>
      </c>
      <c r="B4517" s="7" t="s">
        <v>619</v>
      </c>
      <c r="C4517" t="s">
        <v>464</v>
      </c>
      <c r="D4517" t="s">
        <v>902</v>
      </c>
      <c r="E4517" t="s">
        <v>186</v>
      </c>
      <c r="F4517" t="s">
        <v>14</v>
      </c>
      <c r="G4517">
        <v>6</v>
      </c>
      <c r="H4517">
        <v>0.2</v>
      </c>
      <c r="I4517" s="2">
        <v>111038.39999999999</v>
      </c>
      <c r="J4517" t="str">
        <f>_xlfn.XLOOKUP(tblOrders[[#This Row],[CustomerID]], tblCustomers[CustomerID], tblCustomers[CustomerName])</f>
        <v>Customer 187</v>
      </c>
      <c r="K4517" t="str">
        <f>_xlfn.XLOOKUP(tblOrders[[#This Row],[CustomerID]], tblCustomers[CustomerID], tblCustomers[Segment])</f>
        <v>Corporate</v>
      </c>
      <c r="L4517" t="str">
        <f>_xlfn.XLOOKUP(tblOrders[[#This Row],[ProductID]], tblProducts[ProductID], tblProducts[Category])</f>
        <v>Furniture</v>
      </c>
      <c r="M4517">
        <f>_xlfn.XLOOKUP(tblOrders[[#This Row],[ProductID]], tblProducts[ProductID], tblProducts[CostPrice])</f>
        <v>44361</v>
      </c>
      <c r="N4517">
        <f>tblOrders[[#This Row],[Sales]]-(tblOrders[[#This Row],[CostPrice]]*tblOrders[[#This Row],[Quantity]])</f>
        <v>-155127.6</v>
      </c>
      <c r="O4517" t="str">
        <f>TEXT(tblOrders[[#This Row],[Date]],"mmm-yyyy")</f>
        <v>Mar-2025</v>
      </c>
      <c r="P4517" t="str">
        <f>_xlfn.XLOOKUP(tblOrders[[#This Row],[OrderID]], tblReturns[OrderID], tblReturns[Returned])</f>
        <v>No</v>
      </c>
      <c r="Q4517" t="str">
        <f>_xlfn.XLOOKUP(tblOrders[[#This Row],[OrderID]], tblShipping[OrderID], tblShipping[ShipMode])</f>
        <v>Standard</v>
      </c>
      <c r="R4517" t="str">
        <f>IFERROR(_xlfn.XLOOKUP(A4516, tblCustomers[CustomerID], tblCustomers[CustomerName]), "Not Found")</f>
        <v>Not Found</v>
      </c>
      <c r="S4517" t="str">
        <f>IF(tblOrders[[#This Row],[Sales]]&gt;1000000,"High Value","Standard")</f>
        <v>Standard</v>
      </c>
      <c r="T4517" t="str">
        <f>_xlfn.XLOOKUP(tblOrders[[#This Row],[ProductID]], tblProducts[ProductID], tblProducts[ProductName])</f>
        <v>Product 3</v>
      </c>
      <c r="U4517">
        <f>_xlfn.XLOOKUP(tblOrders[[#This Row],[SalesRepID]], tblSalesreps[RepID], tblSalesreps[Target])</f>
        <v>15141830</v>
      </c>
    </row>
    <row r="4518" spans="1:21">
      <c r="A4518" t="s">
        <v>5315</v>
      </c>
      <c r="B4518" s="7" t="s">
        <v>595</v>
      </c>
      <c r="C4518" t="s">
        <v>95</v>
      </c>
      <c r="D4518" t="s">
        <v>272</v>
      </c>
      <c r="E4518" t="s">
        <v>74</v>
      </c>
      <c r="F4518" t="s">
        <v>51</v>
      </c>
      <c r="G4518">
        <v>6</v>
      </c>
      <c r="H4518">
        <v>0.05</v>
      </c>
      <c r="I4518" s="2">
        <v>703676.4</v>
      </c>
      <c r="J4518" t="str">
        <f>_xlfn.XLOOKUP(tblOrders[[#This Row],[CustomerID]], tblCustomers[CustomerID], tblCustomers[CustomerName])</f>
        <v>Customer 37</v>
      </c>
      <c r="K4518" t="str">
        <f>_xlfn.XLOOKUP(tblOrders[[#This Row],[CustomerID]], tblCustomers[CustomerID], tblCustomers[Segment])</f>
        <v>Consumer</v>
      </c>
      <c r="L4518" t="str">
        <f>_xlfn.XLOOKUP(tblOrders[[#This Row],[ProductID]], tblProducts[ProductID], tblProducts[Category])</f>
        <v>Furniture</v>
      </c>
      <c r="M4518">
        <f>_xlfn.XLOOKUP(tblOrders[[#This Row],[ProductID]], tblProducts[ProductID], tblProducts[CostPrice])</f>
        <v>48118</v>
      </c>
      <c r="N4518">
        <f>tblOrders[[#This Row],[Sales]]-(tblOrders[[#This Row],[CostPrice]]*tblOrders[[#This Row],[Quantity]])</f>
        <v>414968.4</v>
      </c>
      <c r="O4518" t="str">
        <f>TEXT(tblOrders[[#This Row],[Date]],"mmm-yyyy")</f>
        <v>Nov-2025</v>
      </c>
      <c r="P4518" t="str">
        <f>_xlfn.XLOOKUP(tblOrders[[#This Row],[OrderID]], tblReturns[OrderID], tblReturns[Returned])</f>
        <v>No</v>
      </c>
      <c r="Q4518" t="str">
        <f>_xlfn.XLOOKUP(tblOrders[[#This Row],[OrderID]], tblShipping[OrderID], tblShipping[ShipMode])</f>
        <v>Standard</v>
      </c>
      <c r="R4518" t="str">
        <f>IFERROR(_xlfn.XLOOKUP(A4517, tblCustomers[CustomerID], tblCustomers[CustomerName]), "Not Found")</f>
        <v>Not Found</v>
      </c>
      <c r="S4518" t="str">
        <f>IF(tblOrders[[#This Row],[Sales]]&gt;1000000,"High Value","Standard")</f>
        <v>Standard</v>
      </c>
      <c r="T4518" t="str">
        <f>_xlfn.XLOOKUP(tblOrders[[#This Row],[ProductID]], tblProducts[ProductID], tblProducts[ProductName])</f>
        <v>Product 75</v>
      </c>
      <c r="U4518">
        <f>_xlfn.XLOOKUP(tblOrders[[#This Row],[SalesRepID]], tblSalesreps[RepID], tblSalesreps[Target])</f>
        <v>7254801</v>
      </c>
    </row>
    <row r="4519" spans="1:21">
      <c r="A4519" t="s">
        <v>5316</v>
      </c>
      <c r="B4519" s="7" t="s">
        <v>525</v>
      </c>
      <c r="C4519" t="s">
        <v>254</v>
      </c>
      <c r="D4519" t="s">
        <v>513</v>
      </c>
      <c r="E4519" t="s">
        <v>105</v>
      </c>
      <c r="F4519" t="s">
        <v>51</v>
      </c>
      <c r="G4519">
        <v>4</v>
      </c>
      <c r="H4519">
        <v>0</v>
      </c>
      <c r="I4519" s="2">
        <v>31424</v>
      </c>
      <c r="J4519" t="str">
        <f>_xlfn.XLOOKUP(tblOrders[[#This Row],[CustomerID]], tblCustomers[CustomerID], tblCustomers[CustomerName])</f>
        <v>Customer 59</v>
      </c>
      <c r="K4519" t="str">
        <f>_xlfn.XLOOKUP(tblOrders[[#This Row],[CustomerID]], tblCustomers[CustomerID], tblCustomers[Segment])</f>
        <v>SME</v>
      </c>
      <c r="L4519" t="str">
        <f>_xlfn.XLOOKUP(tblOrders[[#This Row],[ProductID]], tblProducts[ProductID], tblProducts[Category])</f>
        <v>Furniture</v>
      </c>
      <c r="M4519">
        <f>_xlfn.XLOOKUP(tblOrders[[#This Row],[ProductID]], tblProducts[ProductID], tblProducts[CostPrice])</f>
        <v>3310</v>
      </c>
      <c r="N4519">
        <f>tblOrders[[#This Row],[Sales]]-(tblOrders[[#This Row],[CostPrice]]*tblOrders[[#This Row],[Quantity]])</f>
        <v>18184</v>
      </c>
      <c r="O4519" t="str">
        <f>TEXT(tblOrders[[#This Row],[Date]],"mmm-yyyy")</f>
        <v>Jun-2025</v>
      </c>
      <c r="P4519" t="str">
        <f>_xlfn.XLOOKUP(tblOrders[[#This Row],[OrderID]], tblReturns[OrderID], tblReturns[Returned])</f>
        <v>No</v>
      </c>
      <c r="Q4519" t="str">
        <f>_xlfn.XLOOKUP(tblOrders[[#This Row],[OrderID]], tblShipping[OrderID], tblShipping[ShipMode])</f>
        <v>Pickup</v>
      </c>
      <c r="R4519" t="str">
        <f>IFERROR(_xlfn.XLOOKUP(A4518, tblCustomers[CustomerID], tblCustomers[CustomerName]), "Not Found")</f>
        <v>Not Found</v>
      </c>
      <c r="S4519" t="str">
        <f>IF(tblOrders[[#This Row],[Sales]]&gt;1000000,"High Value","Standard")</f>
        <v>Standard</v>
      </c>
      <c r="T4519" t="str">
        <f>_xlfn.XLOOKUP(tblOrders[[#This Row],[ProductID]], tblProducts[ProductID], tblProducts[ProductName])</f>
        <v>Product 5</v>
      </c>
      <c r="U4519">
        <f>_xlfn.XLOOKUP(tblOrders[[#This Row],[SalesRepID]], tblSalesreps[RepID], tblSalesreps[Target])</f>
        <v>8698154</v>
      </c>
    </row>
    <row r="4520" spans="1:21">
      <c r="A4520" t="s">
        <v>5317</v>
      </c>
      <c r="B4520" s="7" t="s">
        <v>1330</v>
      </c>
      <c r="C4520" t="s">
        <v>231</v>
      </c>
      <c r="D4520" t="s">
        <v>151</v>
      </c>
      <c r="E4520" t="s">
        <v>56</v>
      </c>
      <c r="F4520" t="s">
        <v>88</v>
      </c>
      <c r="G4520">
        <v>10</v>
      </c>
      <c r="H4520">
        <v>0</v>
      </c>
      <c r="I4520" s="2">
        <v>733250</v>
      </c>
      <c r="J4520" t="str">
        <f>_xlfn.XLOOKUP(tblOrders[[#This Row],[CustomerID]], tblCustomers[CustomerID], tblCustomers[CustomerName])</f>
        <v>Customer 28</v>
      </c>
      <c r="K4520" t="str">
        <f>_xlfn.XLOOKUP(tblOrders[[#This Row],[CustomerID]], tblCustomers[CustomerID], tblCustomers[Segment])</f>
        <v>SME</v>
      </c>
      <c r="L4520" t="str">
        <f>_xlfn.XLOOKUP(tblOrders[[#This Row],[ProductID]], tblProducts[ProductID], tblProducts[Category])</f>
        <v>Electronics</v>
      </c>
      <c r="M4520">
        <f>_xlfn.XLOOKUP(tblOrders[[#This Row],[ProductID]], tblProducts[ProductID], tblProducts[CostPrice])</f>
        <v>63366</v>
      </c>
      <c r="N4520">
        <f>tblOrders[[#This Row],[Sales]]-(tblOrders[[#This Row],[CostPrice]]*tblOrders[[#This Row],[Quantity]])</f>
        <v>99590</v>
      </c>
      <c r="O4520" t="str">
        <f>TEXT(tblOrders[[#This Row],[Date]],"mmm-yyyy")</f>
        <v>Feb-2025</v>
      </c>
      <c r="P4520" t="str">
        <f>_xlfn.XLOOKUP(tblOrders[[#This Row],[OrderID]], tblReturns[OrderID], tblReturns[Returned])</f>
        <v>No</v>
      </c>
      <c r="Q4520" t="str">
        <f>_xlfn.XLOOKUP(tblOrders[[#This Row],[OrderID]], tblShipping[OrderID], tblShipping[ShipMode])</f>
        <v>Standard</v>
      </c>
      <c r="R4520" t="str">
        <f>IFERROR(_xlfn.XLOOKUP(A4519, tblCustomers[CustomerID], tblCustomers[CustomerName]), "Not Found")</f>
        <v>Not Found</v>
      </c>
      <c r="S4520" t="str">
        <f>IF(tblOrders[[#This Row],[Sales]]&gt;1000000,"High Value","Standard")</f>
        <v>Standard</v>
      </c>
      <c r="T4520" t="str">
        <f>_xlfn.XLOOKUP(tblOrders[[#This Row],[ProductID]], tblProducts[ProductID], tblProducts[ProductName])</f>
        <v>Product 40</v>
      </c>
      <c r="U4520">
        <f>_xlfn.XLOOKUP(tblOrders[[#This Row],[SalesRepID]], tblSalesreps[RepID], tblSalesreps[Target])</f>
        <v>14265630</v>
      </c>
    </row>
    <row r="4521" spans="1:21">
      <c r="A4521" t="s">
        <v>5318</v>
      </c>
      <c r="B4521" s="7" t="s">
        <v>94</v>
      </c>
      <c r="C4521" t="s">
        <v>54</v>
      </c>
      <c r="D4521" t="s">
        <v>226</v>
      </c>
      <c r="E4521" t="s">
        <v>186</v>
      </c>
      <c r="F4521" t="s">
        <v>88</v>
      </c>
      <c r="G4521">
        <v>5</v>
      </c>
      <c r="H4521">
        <v>0.15</v>
      </c>
      <c r="I4521" s="2">
        <v>629824.5</v>
      </c>
      <c r="J4521" t="str">
        <f>_xlfn.XLOOKUP(tblOrders[[#This Row],[CustomerID]], tblCustomers[CustomerID], tblCustomers[CustomerName])</f>
        <v>Customer 141</v>
      </c>
      <c r="K4521" t="str">
        <f>_xlfn.XLOOKUP(tblOrders[[#This Row],[CustomerID]], tblCustomers[CustomerID], tblCustomers[Segment])</f>
        <v>Consumer</v>
      </c>
      <c r="L4521" t="str">
        <f>_xlfn.XLOOKUP(tblOrders[[#This Row],[ProductID]], tblProducts[ProductID], tblProducts[Category])</f>
        <v>Furniture</v>
      </c>
      <c r="M4521">
        <f>_xlfn.XLOOKUP(tblOrders[[#This Row],[ProductID]], tblProducts[ProductID], tblProducts[CostPrice])</f>
        <v>75432</v>
      </c>
      <c r="N4521">
        <f>tblOrders[[#This Row],[Sales]]-(tblOrders[[#This Row],[CostPrice]]*tblOrders[[#This Row],[Quantity]])</f>
        <v>252664.5</v>
      </c>
      <c r="O4521" t="str">
        <f>TEXT(tblOrders[[#This Row],[Date]],"mmm-yyyy")</f>
        <v>Dec-2025</v>
      </c>
      <c r="P4521" t="str">
        <f>_xlfn.XLOOKUP(tblOrders[[#This Row],[OrderID]], tblReturns[OrderID], tblReturns[Returned])</f>
        <v>No</v>
      </c>
      <c r="Q4521" t="str">
        <f>_xlfn.XLOOKUP(tblOrders[[#This Row],[OrderID]], tblShipping[OrderID], tblShipping[ShipMode])</f>
        <v>Standard</v>
      </c>
      <c r="R4521" t="str">
        <f>IFERROR(_xlfn.XLOOKUP(A4520, tblCustomers[CustomerID], tblCustomers[CustomerName]), "Not Found")</f>
        <v>Not Found</v>
      </c>
      <c r="S4521" t="str">
        <f>IF(tblOrders[[#This Row],[Sales]]&gt;1000000,"High Value","Standard")</f>
        <v>Standard</v>
      </c>
      <c r="T4521" t="str">
        <f>_xlfn.XLOOKUP(tblOrders[[#This Row],[ProductID]], tblProducts[ProductID], tblProducts[ProductName])</f>
        <v>Product 88</v>
      </c>
      <c r="U4521">
        <f>_xlfn.XLOOKUP(tblOrders[[#This Row],[SalesRepID]], tblSalesreps[RepID], tblSalesreps[Target])</f>
        <v>15141830</v>
      </c>
    </row>
    <row r="4522" spans="1:21">
      <c r="A4522" t="s">
        <v>5319</v>
      </c>
      <c r="B4522" s="7" t="s">
        <v>291</v>
      </c>
      <c r="C4522" t="s">
        <v>1130</v>
      </c>
      <c r="D4522" t="s">
        <v>382</v>
      </c>
      <c r="E4522" t="s">
        <v>13</v>
      </c>
      <c r="F4522" t="s">
        <v>20</v>
      </c>
      <c r="G4522">
        <v>6</v>
      </c>
      <c r="H4522">
        <v>0</v>
      </c>
      <c r="I4522" s="2">
        <v>49356</v>
      </c>
      <c r="J4522" t="str">
        <f>_xlfn.XLOOKUP(tblOrders[[#This Row],[CustomerID]], tblCustomers[CustomerID], tblCustomers[CustomerName])</f>
        <v>Customer 78</v>
      </c>
      <c r="K4522" t="str">
        <f>_xlfn.XLOOKUP(tblOrders[[#This Row],[CustomerID]], tblCustomers[CustomerID], tblCustomers[Segment])</f>
        <v>Consumer</v>
      </c>
      <c r="L4522" t="str">
        <f>_xlfn.XLOOKUP(tblOrders[[#This Row],[ProductID]], tblProducts[ProductID], tblProducts[Category])</f>
        <v>Office</v>
      </c>
      <c r="M4522">
        <f>_xlfn.XLOOKUP(tblOrders[[#This Row],[ProductID]], tblProducts[ProductID], tblProducts[CostPrice])</f>
        <v>61777</v>
      </c>
      <c r="N4522">
        <f>tblOrders[[#This Row],[Sales]]-(tblOrders[[#This Row],[CostPrice]]*tblOrders[[#This Row],[Quantity]])</f>
        <v>-321306</v>
      </c>
      <c r="O4522" t="str">
        <f>TEXT(tblOrders[[#This Row],[Date]],"mmm-yyyy")</f>
        <v>Aug-2025</v>
      </c>
      <c r="P4522" t="str">
        <f>_xlfn.XLOOKUP(tblOrders[[#This Row],[OrderID]], tblReturns[OrderID], tblReturns[Returned])</f>
        <v>No</v>
      </c>
      <c r="Q4522" t="str">
        <f>_xlfn.XLOOKUP(tblOrders[[#This Row],[OrderID]], tblShipping[OrderID], tblShipping[ShipMode])</f>
        <v>Pickup</v>
      </c>
      <c r="R4522" t="str">
        <f>IFERROR(_xlfn.XLOOKUP(A4521, tblCustomers[CustomerID], tblCustomers[CustomerName]), "Not Found")</f>
        <v>Not Found</v>
      </c>
      <c r="S4522" t="str">
        <f>IF(tblOrders[[#This Row],[Sales]]&gt;1000000,"High Value","Standard")</f>
        <v>Standard</v>
      </c>
      <c r="T4522" t="str">
        <f>_xlfn.XLOOKUP(tblOrders[[#This Row],[ProductID]], tblProducts[ProductID], tblProducts[ProductName])</f>
        <v>Product 65</v>
      </c>
      <c r="U4522">
        <f>_xlfn.XLOOKUP(tblOrders[[#This Row],[SalesRepID]], tblSalesreps[RepID], tblSalesreps[Target])</f>
        <v>11852878</v>
      </c>
    </row>
    <row r="4523" spans="1:21">
      <c r="A4523" t="s">
        <v>5320</v>
      </c>
      <c r="B4523" s="7" t="s">
        <v>238</v>
      </c>
      <c r="C4523" t="s">
        <v>2045</v>
      </c>
      <c r="D4523" t="s">
        <v>817</v>
      </c>
      <c r="E4523" t="s">
        <v>45</v>
      </c>
      <c r="F4523" t="s">
        <v>26</v>
      </c>
      <c r="G4523">
        <v>9</v>
      </c>
      <c r="H4523">
        <v>0</v>
      </c>
      <c r="I4523" s="2">
        <v>1328607</v>
      </c>
      <c r="J4523" t="str">
        <f>_xlfn.XLOOKUP(tblOrders[[#This Row],[CustomerID]], tblCustomers[CustomerID], tblCustomers[CustomerName])</f>
        <v>Customer 190</v>
      </c>
      <c r="K4523" t="str">
        <f>_xlfn.XLOOKUP(tblOrders[[#This Row],[CustomerID]], tblCustomers[CustomerID], tblCustomers[Segment])</f>
        <v>SME</v>
      </c>
      <c r="L4523" t="str">
        <f>_xlfn.XLOOKUP(tblOrders[[#This Row],[ProductID]], tblProducts[ProductID], tblProducts[Category])</f>
        <v>Furniture</v>
      </c>
      <c r="M4523">
        <f>_xlfn.XLOOKUP(tblOrders[[#This Row],[ProductID]], tblProducts[ProductID], tblProducts[CostPrice])</f>
        <v>11009</v>
      </c>
      <c r="N4523">
        <f>tblOrders[[#This Row],[Sales]]-(tblOrders[[#This Row],[CostPrice]]*tblOrders[[#This Row],[Quantity]])</f>
        <v>1229526</v>
      </c>
      <c r="O4523" t="str">
        <f>TEXT(tblOrders[[#This Row],[Date]],"mmm-yyyy")</f>
        <v>Sep-2025</v>
      </c>
      <c r="P4523" t="str">
        <f>_xlfn.XLOOKUP(tblOrders[[#This Row],[OrderID]], tblReturns[OrderID], tblReturns[Returned])</f>
        <v>No</v>
      </c>
      <c r="Q4523" t="str">
        <f>_xlfn.XLOOKUP(tblOrders[[#This Row],[OrderID]], tblShipping[OrderID], tblShipping[ShipMode])</f>
        <v>Standard</v>
      </c>
      <c r="R4523" t="str">
        <f>IFERROR(_xlfn.XLOOKUP(A4522, tblCustomers[CustomerID], tblCustomers[CustomerName]), "Not Found")</f>
        <v>Not Found</v>
      </c>
      <c r="S4523" t="str">
        <f>IF(tblOrders[[#This Row],[Sales]]&gt;1000000,"High Value","Standard")</f>
        <v>High Value</v>
      </c>
      <c r="T4523" t="str">
        <f>_xlfn.XLOOKUP(tblOrders[[#This Row],[ProductID]], tblProducts[ProductID], tblProducts[ProductName])</f>
        <v>Product 99</v>
      </c>
      <c r="U4523">
        <f>_xlfn.XLOOKUP(tblOrders[[#This Row],[SalesRepID]], tblSalesreps[RepID], tblSalesreps[Target])</f>
        <v>11319839</v>
      </c>
    </row>
    <row r="4524" spans="1:21">
      <c r="A4524" t="s">
        <v>5321</v>
      </c>
      <c r="B4524" s="7" t="s">
        <v>16</v>
      </c>
      <c r="C4524" t="s">
        <v>284</v>
      </c>
      <c r="D4524" t="s">
        <v>272</v>
      </c>
      <c r="E4524" t="s">
        <v>87</v>
      </c>
      <c r="F4524" t="s">
        <v>14</v>
      </c>
      <c r="G4524">
        <v>6</v>
      </c>
      <c r="H4524">
        <v>0.2</v>
      </c>
      <c r="I4524" s="2">
        <v>370320</v>
      </c>
      <c r="J4524" t="str">
        <f>_xlfn.XLOOKUP(tblOrders[[#This Row],[CustomerID]], tblCustomers[CustomerID], tblCustomers[CustomerName])</f>
        <v>Customer 30</v>
      </c>
      <c r="K4524" t="str">
        <f>_xlfn.XLOOKUP(tblOrders[[#This Row],[CustomerID]], tblCustomers[CustomerID], tblCustomers[Segment])</f>
        <v>SME</v>
      </c>
      <c r="L4524" t="str">
        <f>_xlfn.XLOOKUP(tblOrders[[#This Row],[ProductID]], tblProducts[ProductID], tblProducts[Category])</f>
        <v>Furniture</v>
      </c>
      <c r="M4524">
        <f>_xlfn.XLOOKUP(tblOrders[[#This Row],[ProductID]], tblProducts[ProductID], tblProducts[CostPrice])</f>
        <v>48118</v>
      </c>
      <c r="N4524">
        <f>tblOrders[[#This Row],[Sales]]-(tblOrders[[#This Row],[CostPrice]]*tblOrders[[#This Row],[Quantity]])</f>
        <v>81612</v>
      </c>
      <c r="O4524" t="str">
        <f>TEXT(tblOrders[[#This Row],[Date]],"mmm-yyyy")</f>
        <v>Apr-2025</v>
      </c>
      <c r="P4524" t="str">
        <f>_xlfn.XLOOKUP(tblOrders[[#This Row],[OrderID]], tblReturns[OrderID], tblReturns[Returned])</f>
        <v>No</v>
      </c>
      <c r="Q4524" t="str">
        <f>_xlfn.XLOOKUP(tblOrders[[#This Row],[OrderID]], tblShipping[OrderID], tblShipping[ShipMode])</f>
        <v>Express</v>
      </c>
      <c r="R4524" t="str">
        <f>IFERROR(_xlfn.XLOOKUP(A4523, tblCustomers[CustomerID], tblCustomers[CustomerName]), "Not Found")</f>
        <v>Not Found</v>
      </c>
      <c r="S4524" t="str">
        <f>IF(tblOrders[[#This Row],[Sales]]&gt;1000000,"High Value","Standard")</f>
        <v>Standard</v>
      </c>
      <c r="T4524" t="str">
        <f>_xlfn.XLOOKUP(tblOrders[[#This Row],[ProductID]], tblProducts[ProductID], tblProducts[ProductName])</f>
        <v>Product 75</v>
      </c>
      <c r="U4524">
        <f>_xlfn.XLOOKUP(tblOrders[[#This Row],[SalesRepID]], tblSalesreps[RepID], tblSalesreps[Target])</f>
        <v>18500989</v>
      </c>
    </row>
    <row r="4525" spans="1:21">
      <c r="A4525" t="s">
        <v>5322</v>
      </c>
      <c r="B4525" s="7" t="s">
        <v>367</v>
      </c>
      <c r="C4525" t="s">
        <v>1425</v>
      </c>
      <c r="D4525" t="s">
        <v>643</v>
      </c>
      <c r="E4525" t="s">
        <v>205</v>
      </c>
      <c r="F4525" t="s">
        <v>26</v>
      </c>
      <c r="G4525">
        <v>7</v>
      </c>
      <c r="H4525">
        <v>0.2</v>
      </c>
      <c r="I4525" s="2">
        <v>467852</v>
      </c>
      <c r="J4525" t="str">
        <f>_xlfn.XLOOKUP(tblOrders[[#This Row],[CustomerID]], tblCustomers[CustomerID], tblCustomers[CustomerName])</f>
        <v>Customer 63</v>
      </c>
      <c r="K4525" t="str">
        <f>_xlfn.XLOOKUP(tblOrders[[#This Row],[CustomerID]], tblCustomers[CustomerID], tblCustomers[Segment])</f>
        <v>Corporate</v>
      </c>
      <c r="L4525" t="str">
        <f>_xlfn.XLOOKUP(tblOrders[[#This Row],[ProductID]], tblProducts[ProductID], tblProducts[Category])</f>
        <v>Home</v>
      </c>
      <c r="M4525">
        <f>_xlfn.XLOOKUP(tblOrders[[#This Row],[ProductID]], tblProducts[ProductID], tblProducts[CostPrice])</f>
        <v>77766</v>
      </c>
      <c r="N4525">
        <f>tblOrders[[#This Row],[Sales]]-(tblOrders[[#This Row],[CostPrice]]*tblOrders[[#This Row],[Quantity]])</f>
        <v>-76510</v>
      </c>
      <c r="O4525" t="str">
        <f>TEXT(tblOrders[[#This Row],[Date]],"mmm-yyyy")</f>
        <v>Apr-2025</v>
      </c>
      <c r="P4525" t="str">
        <f>_xlfn.XLOOKUP(tblOrders[[#This Row],[OrderID]], tblReturns[OrderID], tblReturns[Returned])</f>
        <v>No</v>
      </c>
      <c r="Q4525" t="str">
        <f>_xlfn.XLOOKUP(tblOrders[[#This Row],[OrderID]], tblShipping[OrderID], tblShipping[ShipMode])</f>
        <v>Express</v>
      </c>
      <c r="R4525" t="str">
        <f>IFERROR(_xlfn.XLOOKUP(A4524, tblCustomers[CustomerID], tblCustomers[CustomerName]), "Not Found")</f>
        <v>Not Found</v>
      </c>
      <c r="S4525" t="str">
        <f>IF(tblOrders[[#This Row],[Sales]]&gt;1000000,"High Value","Standard")</f>
        <v>Standard</v>
      </c>
      <c r="T4525" t="str">
        <f>_xlfn.XLOOKUP(tblOrders[[#This Row],[ProductID]], tblProducts[ProductID], tblProducts[ProductName])</f>
        <v>Product 1</v>
      </c>
      <c r="U4525">
        <f>_xlfn.XLOOKUP(tblOrders[[#This Row],[SalesRepID]], tblSalesreps[RepID], tblSalesreps[Target])</f>
        <v>16246424</v>
      </c>
    </row>
    <row r="4526" spans="1:21">
      <c r="A4526" t="s">
        <v>5323</v>
      </c>
      <c r="B4526" s="7" t="s">
        <v>1427</v>
      </c>
      <c r="C4526" t="s">
        <v>916</v>
      </c>
      <c r="D4526" t="s">
        <v>587</v>
      </c>
      <c r="E4526" t="s">
        <v>13</v>
      </c>
      <c r="F4526" t="s">
        <v>26</v>
      </c>
      <c r="G4526">
        <v>6</v>
      </c>
      <c r="H4526">
        <v>0</v>
      </c>
      <c r="I4526" s="2">
        <v>380742</v>
      </c>
      <c r="J4526" t="str">
        <f>_xlfn.XLOOKUP(tblOrders[[#This Row],[CustomerID]], tblCustomers[CustomerID], tblCustomers[CustomerName])</f>
        <v>Customer 60</v>
      </c>
      <c r="K4526" t="str">
        <f>_xlfn.XLOOKUP(tblOrders[[#This Row],[CustomerID]], tblCustomers[CustomerID], tblCustomers[Segment])</f>
        <v>Consumer</v>
      </c>
      <c r="L4526" t="str">
        <f>_xlfn.XLOOKUP(tblOrders[[#This Row],[ProductID]], tblProducts[ProductID], tblProducts[Category])</f>
        <v>Electronics</v>
      </c>
      <c r="M4526">
        <f>_xlfn.XLOOKUP(tblOrders[[#This Row],[ProductID]], tblProducts[ProductID], tblProducts[CostPrice])</f>
        <v>67500</v>
      </c>
      <c r="N4526">
        <f>tblOrders[[#This Row],[Sales]]-(tblOrders[[#This Row],[CostPrice]]*tblOrders[[#This Row],[Quantity]])</f>
        <v>-24258</v>
      </c>
      <c r="O4526" t="str">
        <f>TEXT(tblOrders[[#This Row],[Date]],"mmm-yyyy")</f>
        <v>Jan-2025</v>
      </c>
      <c r="P4526" t="str">
        <f>_xlfn.XLOOKUP(tblOrders[[#This Row],[OrderID]], tblReturns[OrderID], tblReturns[Returned])</f>
        <v>No</v>
      </c>
      <c r="Q4526" t="str">
        <f>_xlfn.XLOOKUP(tblOrders[[#This Row],[OrderID]], tblShipping[OrderID], tblShipping[ShipMode])</f>
        <v>Standard</v>
      </c>
      <c r="R4526" t="str">
        <f>IFERROR(_xlfn.XLOOKUP(A4525, tblCustomers[CustomerID], tblCustomers[CustomerName]), "Not Found")</f>
        <v>Not Found</v>
      </c>
      <c r="S4526" t="str">
        <f>IF(tblOrders[[#This Row],[Sales]]&gt;1000000,"High Value","Standard")</f>
        <v>Standard</v>
      </c>
      <c r="T4526" t="str">
        <f>_xlfn.XLOOKUP(tblOrders[[#This Row],[ProductID]], tblProducts[ProductID], tblProducts[ProductName])</f>
        <v>Product 97</v>
      </c>
      <c r="U4526">
        <f>_xlfn.XLOOKUP(tblOrders[[#This Row],[SalesRepID]], tblSalesreps[RepID], tblSalesreps[Target])</f>
        <v>11852878</v>
      </c>
    </row>
    <row r="4527" spans="1:21">
      <c r="A4527" t="s">
        <v>5324</v>
      </c>
      <c r="B4527" s="7" t="s">
        <v>1149</v>
      </c>
      <c r="C4527" t="s">
        <v>67</v>
      </c>
      <c r="D4527" t="s">
        <v>34</v>
      </c>
      <c r="E4527" t="s">
        <v>105</v>
      </c>
      <c r="F4527" t="s">
        <v>26</v>
      </c>
      <c r="G4527">
        <v>7</v>
      </c>
      <c r="H4527">
        <v>0.2</v>
      </c>
      <c r="I4527" s="2">
        <v>731337.6</v>
      </c>
      <c r="J4527" t="str">
        <f>_xlfn.XLOOKUP(tblOrders[[#This Row],[CustomerID]], tblCustomers[CustomerID], tblCustomers[CustomerName])</f>
        <v>Customer 177</v>
      </c>
      <c r="K4527" t="str">
        <f>_xlfn.XLOOKUP(tblOrders[[#This Row],[CustomerID]], tblCustomers[CustomerID], tblCustomers[Segment])</f>
        <v>Corporate</v>
      </c>
      <c r="L4527" t="str">
        <f>_xlfn.XLOOKUP(tblOrders[[#This Row],[ProductID]], tblProducts[ProductID], tblProducts[Category])</f>
        <v>Electronics</v>
      </c>
      <c r="M4527">
        <f>_xlfn.XLOOKUP(tblOrders[[#This Row],[ProductID]], tblProducts[ProductID], tblProducts[CostPrice])</f>
        <v>24518</v>
      </c>
      <c r="N4527">
        <f>tblOrders[[#This Row],[Sales]]-(tblOrders[[#This Row],[CostPrice]]*tblOrders[[#This Row],[Quantity]])</f>
        <v>559711.6</v>
      </c>
      <c r="O4527" t="str">
        <f>TEXT(tblOrders[[#This Row],[Date]],"mmm-yyyy")</f>
        <v>Mar-2025</v>
      </c>
      <c r="P4527" t="str">
        <f>_xlfn.XLOOKUP(tblOrders[[#This Row],[OrderID]], tblReturns[OrderID], tblReturns[Returned])</f>
        <v>No</v>
      </c>
      <c r="Q4527" t="str">
        <f>_xlfn.XLOOKUP(tblOrders[[#This Row],[OrderID]], tblShipping[OrderID], tblShipping[ShipMode])</f>
        <v>Express</v>
      </c>
      <c r="R4527" t="str">
        <f>IFERROR(_xlfn.XLOOKUP(A4526, tblCustomers[CustomerID], tblCustomers[CustomerName]), "Not Found")</f>
        <v>Not Found</v>
      </c>
      <c r="S4527" t="str">
        <f>IF(tblOrders[[#This Row],[Sales]]&gt;1000000,"High Value","Standard")</f>
        <v>Standard</v>
      </c>
      <c r="T4527" t="str">
        <f>_xlfn.XLOOKUP(tblOrders[[#This Row],[ProductID]], tblProducts[ProductID], tblProducts[ProductName])</f>
        <v>Product 90</v>
      </c>
      <c r="U4527">
        <f>_xlfn.XLOOKUP(tblOrders[[#This Row],[SalesRepID]], tblSalesreps[RepID], tblSalesreps[Target])</f>
        <v>8698154</v>
      </c>
    </row>
    <row r="4528" spans="1:21">
      <c r="A4528" t="s">
        <v>5325</v>
      </c>
      <c r="B4528" s="7" t="s">
        <v>722</v>
      </c>
      <c r="C4528" t="s">
        <v>1791</v>
      </c>
      <c r="D4528" t="s">
        <v>560</v>
      </c>
      <c r="E4528" t="s">
        <v>119</v>
      </c>
      <c r="F4528" t="s">
        <v>14</v>
      </c>
      <c r="G4528">
        <v>4</v>
      </c>
      <c r="H4528">
        <v>0</v>
      </c>
      <c r="I4528" s="2">
        <v>134204</v>
      </c>
      <c r="J4528" t="str">
        <f>_xlfn.XLOOKUP(tblOrders[[#This Row],[CustomerID]], tblCustomers[CustomerID], tblCustomers[CustomerName])</f>
        <v>Customer 269</v>
      </c>
      <c r="K4528" t="str">
        <f>_xlfn.XLOOKUP(tblOrders[[#This Row],[CustomerID]], tblCustomers[CustomerID], tblCustomers[Segment])</f>
        <v>Corporate</v>
      </c>
      <c r="L4528" t="str">
        <f>_xlfn.XLOOKUP(tblOrders[[#This Row],[ProductID]], tblProducts[ProductID], tblProducts[Category])</f>
        <v>Electronics</v>
      </c>
      <c r="M4528">
        <f>_xlfn.XLOOKUP(tblOrders[[#This Row],[ProductID]], tblProducts[ProductID], tblProducts[CostPrice])</f>
        <v>53062</v>
      </c>
      <c r="N4528">
        <f>tblOrders[[#This Row],[Sales]]-(tblOrders[[#This Row],[CostPrice]]*tblOrders[[#This Row],[Quantity]])</f>
        <v>-78044</v>
      </c>
      <c r="O4528" t="str">
        <f>TEXT(tblOrders[[#This Row],[Date]],"mmm-yyyy")</f>
        <v>Jun-2025</v>
      </c>
      <c r="P4528" t="str">
        <f>_xlfn.XLOOKUP(tblOrders[[#This Row],[OrderID]], tblReturns[OrderID], tblReturns[Returned])</f>
        <v>No</v>
      </c>
      <c r="Q4528" t="str">
        <f>_xlfn.XLOOKUP(tblOrders[[#This Row],[OrderID]], tblShipping[OrderID], tblShipping[ShipMode])</f>
        <v>Express</v>
      </c>
      <c r="R4528" t="str">
        <f>IFERROR(_xlfn.XLOOKUP(A4527, tblCustomers[CustomerID], tblCustomers[CustomerName]), "Not Found")</f>
        <v>Not Found</v>
      </c>
      <c r="S4528" t="str">
        <f>IF(tblOrders[[#This Row],[Sales]]&gt;1000000,"High Value","Standard")</f>
        <v>Standard</v>
      </c>
      <c r="T4528" t="str">
        <f>_xlfn.XLOOKUP(tblOrders[[#This Row],[ProductID]], tblProducts[ProductID], tblProducts[ProductName])</f>
        <v>Product 31</v>
      </c>
      <c r="U4528">
        <f>_xlfn.XLOOKUP(tblOrders[[#This Row],[SalesRepID]], tblSalesreps[RepID], tblSalesreps[Target])</f>
        <v>5886694</v>
      </c>
    </row>
    <row r="4529" spans="1:21">
      <c r="A4529" t="s">
        <v>5326</v>
      </c>
      <c r="B4529" s="7" t="s">
        <v>536</v>
      </c>
      <c r="C4529" t="s">
        <v>658</v>
      </c>
      <c r="D4529" t="s">
        <v>100</v>
      </c>
      <c r="E4529" t="s">
        <v>69</v>
      </c>
      <c r="F4529" t="s">
        <v>14</v>
      </c>
      <c r="G4529">
        <v>3</v>
      </c>
      <c r="H4529">
        <v>0</v>
      </c>
      <c r="I4529" s="2">
        <v>330279</v>
      </c>
      <c r="J4529" t="str">
        <f>_xlfn.XLOOKUP(tblOrders[[#This Row],[CustomerID]], tblCustomers[CustomerID], tblCustomers[CustomerName])</f>
        <v>Customer 178</v>
      </c>
      <c r="K4529" t="str">
        <f>_xlfn.XLOOKUP(tblOrders[[#This Row],[CustomerID]], tblCustomers[CustomerID], tblCustomers[Segment])</f>
        <v>Consumer</v>
      </c>
      <c r="L4529" t="str">
        <f>_xlfn.XLOOKUP(tblOrders[[#This Row],[ProductID]], tblProducts[ProductID], tblProducts[Category])</f>
        <v>Electronics</v>
      </c>
      <c r="M4529">
        <f>_xlfn.XLOOKUP(tblOrders[[#This Row],[ProductID]], tblProducts[ProductID], tblProducts[CostPrice])</f>
        <v>39197</v>
      </c>
      <c r="N4529">
        <f>tblOrders[[#This Row],[Sales]]-(tblOrders[[#This Row],[CostPrice]]*tblOrders[[#This Row],[Quantity]])</f>
        <v>212688</v>
      </c>
      <c r="O4529" t="str">
        <f>TEXT(tblOrders[[#This Row],[Date]],"mmm-yyyy")</f>
        <v>Apr-2025</v>
      </c>
      <c r="P4529" t="str">
        <f>_xlfn.XLOOKUP(tblOrders[[#This Row],[OrderID]], tblReturns[OrderID], tblReturns[Returned])</f>
        <v>No</v>
      </c>
      <c r="Q4529" t="str">
        <f>_xlfn.XLOOKUP(tblOrders[[#This Row],[OrderID]], tblShipping[OrderID], tblShipping[ShipMode])</f>
        <v>Pickup</v>
      </c>
      <c r="R4529" t="str">
        <f>IFERROR(_xlfn.XLOOKUP(A4528, tblCustomers[CustomerID], tblCustomers[CustomerName]), "Not Found")</f>
        <v>Not Found</v>
      </c>
      <c r="S4529" t="str">
        <f>IF(tblOrders[[#This Row],[Sales]]&gt;1000000,"High Value","Standard")</f>
        <v>Standard</v>
      </c>
      <c r="T4529" t="str">
        <f>_xlfn.XLOOKUP(tblOrders[[#This Row],[ProductID]], tblProducts[ProductID], tblProducts[ProductName])</f>
        <v>Product 21</v>
      </c>
      <c r="U4529">
        <f>_xlfn.XLOOKUP(tblOrders[[#This Row],[SalesRepID]], tblSalesreps[RepID], tblSalesreps[Target])</f>
        <v>19473459</v>
      </c>
    </row>
    <row r="4530" spans="1:21">
      <c r="A4530" t="s">
        <v>5327</v>
      </c>
      <c r="B4530" s="7" t="s">
        <v>1335</v>
      </c>
      <c r="C4530" t="s">
        <v>1006</v>
      </c>
      <c r="D4530" t="s">
        <v>111</v>
      </c>
      <c r="E4530" t="s">
        <v>119</v>
      </c>
      <c r="F4530" t="s">
        <v>51</v>
      </c>
      <c r="G4530">
        <v>8</v>
      </c>
      <c r="H4530">
        <v>0.05</v>
      </c>
      <c r="I4530" s="2">
        <v>582304.4</v>
      </c>
      <c r="J4530" t="str">
        <f>_xlfn.XLOOKUP(tblOrders[[#This Row],[CustomerID]], tblCustomers[CustomerID], tblCustomers[CustomerName])</f>
        <v>Customer 45</v>
      </c>
      <c r="K4530" t="str">
        <f>_xlfn.XLOOKUP(tblOrders[[#This Row],[CustomerID]], tblCustomers[CustomerID], tblCustomers[Segment])</f>
        <v>Consumer</v>
      </c>
      <c r="L4530" t="str">
        <f>_xlfn.XLOOKUP(tblOrders[[#This Row],[ProductID]], tblProducts[ProductID], tblProducts[Category])</f>
        <v>Furniture</v>
      </c>
      <c r="M4530">
        <f>_xlfn.XLOOKUP(tblOrders[[#This Row],[ProductID]], tblProducts[ProductID], tblProducts[CostPrice])</f>
        <v>34907</v>
      </c>
      <c r="N4530">
        <f>tblOrders[[#This Row],[Sales]]-(tblOrders[[#This Row],[CostPrice]]*tblOrders[[#This Row],[Quantity]])</f>
        <v>303048.40000000002</v>
      </c>
      <c r="O4530" t="str">
        <f>TEXT(tblOrders[[#This Row],[Date]],"mmm-yyyy")</f>
        <v>Apr-2025</v>
      </c>
      <c r="P4530" t="str">
        <f>_xlfn.XLOOKUP(tblOrders[[#This Row],[OrderID]], tblReturns[OrderID], tblReturns[Returned])</f>
        <v>No</v>
      </c>
      <c r="Q4530" t="str">
        <f>_xlfn.XLOOKUP(tblOrders[[#This Row],[OrderID]], tblShipping[OrderID], tblShipping[ShipMode])</f>
        <v>Standard</v>
      </c>
      <c r="R4530" t="str">
        <f>IFERROR(_xlfn.XLOOKUP(A4529, tblCustomers[CustomerID], tblCustomers[CustomerName]), "Not Found")</f>
        <v>Not Found</v>
      </c>
      <c r="S4530" t="str">
        <f>IF(tblOrders[[#This Row],[Sales]]&gt;1000000,"High Value","Standard")</f>
        <v>Standard</v>
      </c>
      <c r="T4530" t="str">
        <f>_xlfn.XLOOKUP(tblOrders[[#This Row],[ProductID]], tblProducts[ProductID], tblProducts[ProductName])</f>
        <v>Product 68</v>
      </c>
      <c r="U4530">
        <f>_xlfn.XLOOKUP(tblOrders[[#This Row],[SalesRepID]], tblSalesreps[RepID], tblSalesreps[Target])</f>
        <v>5886694</v>
      </c>
    </row>
    <row r="4531" spans="1:21">
      <c r="A4531" t="s">
        <v>5328</v>
      </c>
      <c r="B4531" s="7" t="s">
        <v>927</v>
      </c>
      <c r="C4531" t="s">
        <v>687</v>
      </c>
      <c r="D4531" t="s">
        <v>155</v>
      </c>
      <c r="E4531" t="s">
        <v>13</v>
      </c>
      <c r="F4531" t="s">
        <v>51</v>
      </c>
      <c r="G4531">
        <v>2</v>
      </c>
      <c r="H4531">
        <v>0</v>
      </c>
      <c r="I4531" s="2">
        <v>233598</v>
      </c>
      <c r="J4531" t="str">
        <f>_xlfn.XLOOKUP(tblOrders[[#This Row],[CustomerID]], tblCustomers[CustomerID], tblCustomers[CustomerName])</f>
        <v>Customer 147</v>
      </c>
      <c r="K4531" t="str">
        <f>_xlfn.XLOOKUP(tblOrders[[#This Row],[CustomerID]], tblCustomers[CustomerID], tblCustomers[Segment])</f>
        <v>Consumer</v>
      </c>
      <c r="L4531" t="str">
        <f>_xlfn.XLOOKUP(tblOrders[[#This Row],[ProductID]], tblProducts[ProductID], tblProducts[Category])</f>
        <v>Electronics</v>
      </c>
      <c r="M4531">
        <f>_xlfn.XLOOKUP(tblOrders[[#This Row],[ProductID]], tblProducts[ProductID], tblProducts[CostPrice])</f>
        <v>23271</v>
      </c>
      <c r="N4531">
        <f>tblOrders[[#This Row],[Sales]]-(tblOrders[[#This Row],[CostPrice]]*tblOrders[[#This Row],[Quantity]])</f>
        <v>187056</v>
      </c>
      <c r="O4531" t="str">
        <f>TEXT(tblOrders[[#This Row],[Date]],"mmm-yyyy")</f>
        <v>Apr-2025</v>
      </c>
      <c r="P4531" t="str">
        <f>_xlfn.XLOOKUP(tblOrders[[#This Row],[OrderID]], tblReturns[OrderID], tblReturns[Returned])</f>
        <v>No</v>
      </c>
      <c r="Q4531" t="str">
        <f>_xlfn.XLOOKUP(tblOrders[[#This Row],[OrderID]], tblShipping[OrderID], tblShipping[ShipMode])</f>
        <v>Express</v>
      </c>
      <c r="R4531" t="str">
        <f>IFERROR(_xlfn.XLOOKUP(A4530, tblCustomers[CustomerID], tblCustomers[CustomerName]), "Not Found")</f>
        <v>Not Found</v>
      </c>
      <c r="S4531" t="str">
        <f>IF(tblOrders[[#This Row],[Sales]]&gt;1000000,"High Value","Standard")</f>
        <v>Standard</v>
      </c>
      <c r="T4531" t="str">
        <f>_xlfn.XLOOKUP(tblOrders[[#This Row],[ProductID]], tblProducts[ProductID], tblProducts[ProductName])</f>
        <v>Product 48</v>
      </c>
      <c r="U4531">
        <f>_xlfn.XLOOKUP(tblOrders[[#This Row],[SalesRepID]], tblSalesreps[RepID], tblSalesreps[Target])</f>
        <v>11852878</v>
      </c>
    </row>
    <row r="4532" spans="1:21">
      <c r="A4532" t="s">
        <v>5329</v>
      </c>
      <c r="B4532" s="7" t="s">
        <v>449</v>
      </c>
      <c r="C4532" t="s">
        <v>54</v>
      </c>
      <c r="D4532" t="s">
        <v>226</v>
      </c>
      <c r="E4532" t="s">
        <v>40</v>
      </c>
      <c r="F4532" t="s">
        <v>26</v>
      </c>
      <c r="G4532">
        <v>8</v>
      </c>
      <c r="H4532">
        <v>0.2</v>
      </c>
      <c r="I4532" s="2">
        <v>106003.2</v>
      </c>
      <c r="J4532" t="str">
        <f>_xlfn.XLOOKUP(tblOrders[[#This Row],[CustomerID]], tblCustomers[CustomerID], tblCustomers[CustomerName])</f>
        <v>Customer 141</v>
      </c>
      <c r="K4532" t="str">
        <f>_xlfn.XLOOKUP(tblOrders[[#This Row],[CustomerID]], tblCustomers[CustomerID], tblCustomers[Segment])</f>
        <v>Consumer</v>
      </c>
      <c r="L4532" t="str">
        <f>_xlfn.XLOOKUP(tblOrders[[#This Row],[ProductID]], tblProducts[ProductID], tblProducts[Category])</f>
        <v>Furniture</v>
      </c>
      <c r="M4532">
        <f>_xlfn.XLOOKUP(tblOrders[[#This Row],[ProductID]], tblProducts[ProductID], tblProducts[CostPrice])</f>
        <v>75432</v>
      </c>
      <c r="N4532">
        <f>tblOrders[[#This Row],[Sales]]-(tblOrders[[#This Row],[CostPrice]]*tblOrders[[#This Row],[Quantity]])</f>
        <v>-497452.79999999999</v>
      </c>
      <c r="O4532" t="str">
        <f>TEXT(tblOrders[[#This Row],[Date]],"mmm-yyyy")</f>
        <v>Aug-2025</v>
      </c>
      <c r="P4532" t="str">
        <f>_xlfn.XLOOKUP(tblOrders[[#This Row],[OrderID]], tblReturns[OrderID], tblReturns[Returned])</f>
        <v>Yes</v>
      </c>
      <c r="Q4532" t="str">
        <f>_xlfn.XLOOKUP(tblOrders[[#This Row],[OrderID]], tblShipping[OrderID], tblShipping[ShipMode])</f>
        <v>Pickup</v>
      </c>
      <c r="R4532" t="str">
        <f>IFERROR(_xlfn.XLOOKUP(A4531, tblCustomers[CustomerID], tblCustomers[CustomerName]), "Not Found")</f>
        <v>Not Found</v>
      </c>
      <c r="S4532" t="str">
        <f>IF(tblOrders[[#This Row],[Sales]]&gt;1000000,"High Value","Standard")</f>
        <v>Standard</v>
      </c>
      <c r="T4532" t="str">
        <f>_xlfn.XLOOKUP(tblOrders[[#This Row],[ProductID]], tblProducts[ProductID], tblProducts[ProductName])</f>
        <v>Product 88</v>
      </c>
      <c r="U4532">
        <f>_xlfn.XLOOKUP(tblOrders[[#This Row],[SalesRepID]], tblSalesreps[RepID], tblSalesreps[Target])</f>
        <v>6291486</v>
      </c>
    </row>
    <row r="4533" spans="1:21">
      <c r="A4533" t="s">
        <v>5330</v>
      </c>
      <c r="B4533" s="7" t="s">
        <v>881</v>
      </c>
      <c r="C4533" t="s">
        <v>1147</v>
      </c>
      <c r="D4533" t="s">
        <v>24</v>
      </c>
      <c r="E4533" t="s">
        <v>13</v>
      </c>
      <c r="F4533" t="s">
        <v>20</v>
      </c>
      <c r="G4533">
        <v>4</v>
      </c>
      <c r="H4533">
        <v>0.05</v>
      </c>
      <c r="I4533" s="2">
        <v>535138.80000000005</v>
      </c>
      <c r="J4533" t="str">
        <f>_xlfn.XLOOKUP(tblOrders[[#This Row],[CustomerID]], tblCustomers[CustomerID], tblCustomers[CustomerName])</f>
        <v>Customer 258</v>
      </c>
      <c r="K4533" t="str">
        <f>_xlfn.XLOOKUP(tblOrders[[#This Row],[CustomerID]], tblCustomers[CustomerID], tblCustomers[Segment])</f>
        <v>Corporate</v>
      </c>
      <c r="L4533" t="str">
        <f>_xlfn.XLOOKUP(tblOrders[[#This Row],[ProductID]], tblProducts[ProductID], tblProducts[Category])</f>
        <v>Home</v>
      </c>
      <c r="M4533">
        <f>_xlfn.XLOOKUP(tblOrders[[#This Row],[ProductID]], tblProducts[ProductID], tblProducts[CostPrice])</f>
        <v>57647</v>
      </c>
      <c r="N4533">
        <f>tblOrders[[#This Row],[Sales]]-(tblOrders[[#This Row],[CostPrice]]*tblOrders[[#This Row],[Quantity]])</f>
        <v>304550.80000000005</v>
      </c>
      <c r="O4533" t="str">
        <f>TEXT(tblOrders[[#This Row],[Date]],"mmm-yyyy")</f>
        <v>Mar-2025</v>
      </c>
      <c r="P4533" t="str">
        <f>_xlfn.XLOOKUP(tblOrders[[#This Row],[OrderID]], tblReturns[OrderID], tblReturns[Returned])</f>
        <v>No</v>
      </c>
      <c r="Q4533" t="str">
        <f>_xlfn.XLOOKUP(tblOrders[[#This Row],[OrderID]], tblShipping[OrderID], tblShipping[ShipMode])</f>
        <v>Standard</v>
      </c>
      <c r="R4533" t="str">
        <f>IFERROR(_xlfn.XLOOKUP(A4532, tblCustomers[CustomerID], tblCustomers[CustomerName]), "Not Found")</f>
        <v>Not Found</v>
      </c>
      <c r="S4533" t="str">
        <f>IF(tblOrders[[#This Row],[Sales]]&gt;1000000,"High Value","Standard")</f>
        <v>Standard</v>
      </c>
      <c r="T4533" t="str">
        <f>_xlfn.XLOOKUP(tblOrders[[#This Row],[ProductID]], tblProducts[ProductID], tblProducts[ProductName])</f>
        <v>Product 2</v>
      </c>
      <c r="U4533">
        <f>_xlfn.XLOOKUP(tblOrders[[#This Row],[SalesRepID]], tblSalesreps[RepID], tblSalesreps[Target])</f>
        <v>11852878</v>
      </c>
    </row>
    <row r="4534" spans="1:21">
      <c r="A4534" t="s">
        <v>5331</v>
      </c>
      <c r="B4534" s="7" t="s">
        <v>124</v>
      </c>
      <c r="C4534" t="s">
        <v>828</v>
      </c>
      <c r="D4534" t="s">
        <v>174</v>
      </c>
      <c r="E4534" t="s">
        <v>13</v>
      </c>
      <c r="F4534" t="s">
        <v>88</v>
      </c>
      <c r="G4534">
        <v>4</v>
      </c>
      <c r="H4534">
        <v>0.2</v>
      </c>
      <c r="I4534" s="2">
        <v>341936</v>
      </c>
      <c r="J4534" t="str">
        <f>_xlfn.XLOOKUP(tblOrders[[#This Row],[CustomerID]], tblCustomers[CustomerID], tblCustomers[CustomerName])</f>
        <v>Customer 39</v>
      </c>
      <c r="K4534" t="str">
        <f>_xlfn.XLOOKUP(tblOrders[[#This Row],[CustomerID]], tblCustomers[CustomerID], tblCustomers[Segment])</f>
        <v>Corporate</v>
      </c>
      <c r="L4534" t="str">
        <f>_xlfn.XLOOKUP(tblOrders[[#This Row],[ProductID]], tblProducts[ProductID], tblProducts[Category])</f>
        <v>Home</v>
      </c>
      <c r="M4534">
        <f>_xlfn.XLOOKUP(tblOrders[[#This Row],[ProductID]], tblProducts[ProductID], tblProducts[CostPrice])</f>
        <v>62348</v>
      </c>
      <c r="N4534">
        <f>tblOrders[[#This Row],[Sales]]-(tblOrders[[#This Row],[CostPrice]]*tblOrders[[#This Row],[Quantity]])</f>
        <v>92544</v>
      </c>
      <c r="O4534" t="str">
        <f>TEXT(tblOrders[[#This Row],[Date]],"mmm-yyyy")</f>
        <v>Jan-2025</v>
      </c>
      <c r="P4534" t="str">
        <f>_xlfn.XLOOKUP(tblOrders[[#This Row],[OrderID]], tblReturns[OrderID], tblReturns[Returned])</f>
        <v>No</v>
      </c>
      <c r="Q4534" t="str">
        <f>_xlfn.XLOOKUP(tblOrders[[#This Row],[OrderID]], tblShipping[OrderID], tblShipping[ShipMode])</f>
        <v>Pickup</v>
      </c>
      <c r="R4534" t="str">
        <f>IFERROR(_xlfn.XLOOKUP(A4533, tblCustomers[CustomerID], tblCustomers[CustomerName]), "Not Found")</f>
        <v>Not Found</v>
      </c>
      <c r="S4534" t="str">
        <f>IF(tblOrders[[#This Row],[Sales]]&gt;1000000,"High Value","Standard")</f>
        <v>Standard</v>
      </c>
      <c r="T4534" t="str">
        <f>_xlfn.XLOOKUP(tblOrders[[#This Row],[ProductID]], tblProducts[ProductID], tblProducts[ProductName])</f>
        <v>Product 64</v>
      </c>
      <c r="U4534">
        <f>_xlfn.XLOOKUP(tblOrders[[#This Row],[SalesRepID]], tblSalesreps[RepID], tblSalesreps[Target])</f>
        <v>11852878</v>
      </c>
    </row>
    <row r="4535" spans="1:21">
      <c r="A4535" t="s">
        <v>5332</v>
      </c>
      <c r="B4535" s="7" t="s">
        <v>1095</v>
      </c>
      <c r="C4535" t="s">
        <v>1483</v>
      </c>
      <c r="D4535" t="s">
        <v>1029</v>
      </c>
      <c r="E4535" t="s">
        <v>205</v>
      </c>
      <c r="F4535" t="s">
        <v>88</v>
      </c>
      <c r="G4535">
        <v>5</v>
      </c>
      <c r="H4535">
        <v>0</v>
      </c>
      <c r="I4535" s="2">
        <v>387555</v>
      </c>
      <c r="J4535" t="str">
        <f>_xlfn.XLOOKUP(tblOrders[[#This Row],[CustomerID]], tblCustomers[CustomerID], tblCustomers[CustomerName])</f>
        <v>Customer 144</v>
      </c>
      <c r="K4535" t="str">
        <f>_xlfn.XLOOKUP(tblOrders[[#This Row],[CustomerID]], tblCustomers[CustomerID], tblCustomers[Segment])</f>
        <v>Corporate</v>
      </c>
      <c r="L4535" t="str">
        <f>_xlfn.XLOOKUP(tblOrders[[#This Row],[ProductID]], tblProducts[ProductID], tblProducts[Category])</f>
        <v>Furniture</v>
      </c>
      <c r="M4535">
        <f>_xlfn.XLOOKUP(tblOrders[[#This Row],[ProductID]], tblProducts[ProductID], tblProducts[CostPrice])</f>
        <v>74501</v>
      </c>
      <c r="N4535">
        <f>tblOrders[[#This Row],[Sales]]-(tblOrders[[#This Row],[CostPrice]]*tblOrders[[#This Row],[Quantity]])</f>
        <v>15050</v>
      </c>
      <c r="O4535" t="str">
        <f>TEXT(tblOrders[[#This Row],[Date]],"mmm-yyyy")</f>
        <v>Jul-2025</v>
      </c>
      <c r="P4535" t="str">
        <f>_xlfn.XLOOKUP(tblOrders[[#This Row],[OrderID]], tblReturns[OrderID], tblReturns[Returned])</f>
        <v>No</v>
      </c>
      <c r="Q4535" t="str">
        <f>_xlfn.XLOOKUP(tblOrders[[#This Row],[OrderID]], tblShipping[OrderID], tblShipping[ShipMode])</f>
        <v>Express</v>
      </c>
      <c r="R4535" t="str">
        <f>IFERROR(_xlfn.XLOOKUP(A4534, tblCustomers[CustomerID], tblCustomers[CustomerName]), "Not Found")</f>
        <v>Not Found</v>
      </c>
      <c r="S4535" t="str">
        <f>IF(tblOrders[[#This Row],[Sales]]&gt;1000000,"High Value","Standard")</f>
        <v>Standard</v>
      </c>
      <c r="T4535" t="str">
        <f>_xlfn.XLOOKUP(tblOrders[[#This Row],[ProductID]], tblProducts[ProductID], tblProducts[ProductName])</f>
        <v>Product 18</v>
      </c>
      <c r="U4535">
        <f>_xlfn.XLOOKUP(tblOrders[[#This Row],[SalesRepID]], tblSalesreps[RepID], tblSalesreps[Target])</f>
        <v>16246424</v>
      </c>
    </row>
    <row r="4536" spans="1:21">
      <c r="A4536" t="s">
        <v>5333</v>
      </c>
      <c r="B4536" s="7" t="s">
        <v>1357</v>
      </c>
      <c r="C4536" t="s">
        <v>936</v>
      </c>
      <c r="D4536" t="s">
        <v>92</v>
      </c>
      <c r="E4536" t="s">
        <v>69</v>
      </c>
      <c r="F4536" t="s">
        <v>26</v>
      </c>
      <c r="G4536">
        <v>5</v>
      </c>
      <c r="H4536">
        <v>0.1</v>
      </c>
      <c r="I4536" s="2">
        <v>482269.5</v>
      </c>
      <c r="J4536" t="str">
        <f>_xlfn.XLOOKUP(tblOrders[[#This Row],[CustomerID]], tblCustomers[CustomerID], tblCustomers[CustomerName])</f>
        <v>Customer 184</v>
      </c>
      <c r="K4536" t="str">
        <f>_xlfn.XLOOKUP(tblOrders[[#This Row],[CustomerID]], tblCustomers[CustomerID], tblCustomers[Segment])</f>
        <v>Corporate</v>
      </c>
      <c r="L4536" t="str">
        <f>_xlfn.XLOOKUP(tblOrders[[#This Row],[ProductID]], tblProducts[ProductID], tblProducts[Category])</f>
        <v>Home</v>
      </c>
      <c r="M4536">
        <f>_xlfn.XLOOKUP(tblOrders[[#This Row],[ProductID]], tblProducts[ProductID], tblProducts[CostPrice])</f>
        <v>65463</v>
      </c>
      <c r="N4536">
        <f>tblOrders[[#This Row],[Sales]]-(tblOrders[[#This Row],[CostPrice]]*tblOrders[[#This Row],[Quantity]])</f>
        <v>154954.5</v>
      </c>
      <c r="O4536" t="str">
        <f>TEXT(tblOrders[[#This Row],[Date]],"mmm-yyyy")</f>
        <v>Oct-2025</v>
      </c>
      <c r="P4536" t="str">
        <f>_xlfn.XLOOKUP(tblOrders[[#This Row],[OrderID]], tblReturns[OrderID], tblReturns[Returned])</f>
        <v>No</v>
      </c>
      <c r="Q4536" t="str">
        <f>_xlfn.XLOOKUP(tblOrders[[#This Row],[OrderID]], tblShipping[OrderID], tblShipping[ShipMode])</f>
        <v>Standard</v>
      </c>
      <c r="R4536" t="str">
        <f>IFERROR(_xlfn.XLOOKUP(A4535, tblCustomers[CustomerID], tblCustomers[CustomerName]), "Not Found")</f>
        <v>Not Found</v>
      </c>
      <c r="S4536" t="str">
        <f>IF(tblOrders[[#This Row],[Sales]]&gt;1000000,"High Value","Standard")</f>
        <v>Standard</v>
      </c>
      <c r="T4536" t="str">
        <f>_xlfn.XLOOKUP(tblOrders[[#This Row],[ProductID]], tblProducts[ProductID], tblProducts[ProductName])</f>
        <v>Product 32</v>
      </c>
      <c r="U4536">
        <f>_xlfn.XLOOKUP(tblOrders[[#This Row],[SalesRepID]], tblSalesreps[RepID], tblSalesreps[Target])</f>
        <v>19473459</v>
      </c>
    </row>
    <row r="4537" spans="1:21">
      <c r="A4537" t="s">
        <v>5334</v>
      </c>
      <c r="B4537" s="7" t="s">
        <v>58</v>
      </c>
      <c r="C4537" t="s">
        <v>103</v>
      </c>
      <c r="D4537" t="s">
        <v>34</v>
      </c>
      <c r="E4537" t="s">
        <v>197</v>
      </c>
      <c r="F4537" t="s">
        <v>20</v>
      </c>
      <c r="G4537">
        <v>2</v>
      </c>
      <c r="H4537">
        <v>0.15</v>
      </c>
      <c r="I4537" s="2">
        <v>97389.6</v>
      </c>
      <c r="J4537" t="str">
        <f>_xlfn.XLOOKUP(tblOrders[[#This Row],[CustomerID]], tblCustomers[CustomerID], tblCustomers[CustomerName])</f>
        <v>Customer 215</v>
      </c>
      <c r="K4537" t="str">
        <f>_xlfn.XLOOKUP(tblOrders[[#This Row],[CustomerID]], tblCustomers[CustomerID], tblCustomers[Segment])</f>
        <v>Corporate</v>
      </c>
      <c r="L4537" t="str">
        <f>_xlfn.XLOOKUP(tblOrders[[#This Row],[ProductID]], tblProducts[ProductID], tblProducts[Category])</f>
        <v>Electronics</v>
      </c>
      <c r="M4537">
        <f>_xlfn.XLOOKUP(tblOrders[[#This Row],[ProductID]], tblProducts[ProductID], tblProducts[CostPrice])</f>
        <v>24518</v>
      </c>
      <c r="N4537">
        <f>tblOrders[[#This Row],[Sales]]-(tblOrders[[#This Row],[CostPrice]]*tblOrders[[#This Row],[Quantity]])</f>
        <v>48353.600000000006</v>
      </c>
      <c r="O4537" t="str">
        <f>TEXT(tblOrders[[#This Row],[Date]],"mmm-yyyy")</f>
        <v>Jan-2025</v>
      </c>
      <c r="P4537" t="str">
        <f>_xlfn.XLOOKUP(tblOrders[[#This Row],[OrderID]], tblReturns[OrderID], tblReturns[Returned])</f>
        <v>No</v>
      </c>
      <c r="Q4537" t="str">
        <f>_xlfn.XLOOKUP(tblOrders[[#This Row],[OrderID]], tblShipping[OrderID], tblShipping[ShipMode])</f>
        <v>Standard</v>
      </c>
      <c r="R4537" t="str">
        <f>IFERROR(_xlfn.XLOOKUP(A4536, tblCustomers[CustomerID], tblCustomers[CustomerName]), "Not Found")</f>
        <v>Not Found</v>
      </c>
      <c r="S4537" t="str">
        <f>IF(tblOrders[[#This Row],[Sales]]&gt;1000000,"High Value","Standard")</f>
        <v>Standard</v>
      </c>
      <c r="T4537" t="str">
        <f>_xlfn.XLOOKUP(tblOrders[[#This Row],[ProductID]], tblProducts[ProductID], tblProducts[ProductName])</f>
        <v>Product 90</v>
      </c>
      <c r="U4537">
        <f>_xlfn.XLOOKUP(tblOrders[[#This Row],[SalesRepID]], tblSalesreps[RepID], tblSalesreps[Target])</f>
        <v>19562258</v>
      </c>
    </row>
    <row r="4538" spans="1:21">
      <c r="A4538" t="s">
        <v>5335</v>
      </c>
      <c r="B4538" s="7" t="s">
        <v>809</v>
      </c>
      <c r="C4538" t="s">
        <v>996</v>
      </c>
      <c r="D4538" t="s">
        <v>430</v>
      </c>
      <c r="E4538" t="s">
        <v>69</v>
      </c>
      <c r="F4538" t="s">
        <v>14</v>
      </c>
      <c r="G4538">
        <v>9</v>
      </c>
      <c r="H4538">
        <v>0</v>
      </c>
      <c r="I4538" s="2">
        <v>774909</v>
      </c>
      <c r="J4538" t="str">
        <f>_xlfn.XLOOKUP(tblOrders[[#This Row],[CustomerID]], tblCustomers[CustomerID], tblCustomers[CustomerName])</f>
        <v>Customer 189</v>
      </c>
      <c r="K4538" t="str">
        <f>_xlfn.XLOOKUP(tblOrders[[#This Row],[CustomerID]], tblCustomers[CustomerID], tblCustomers[Segment])</f>
        <v>SME</v>
      </c>
      <c r="L4538" t="str">
        <f>_xlfn.XLOOKUP(tblOrders[[#This Row],[ProductID]], tblProducts[ProductID], tblProducts[Category])</f>
        <v>Office</v>
      </c>
      <c r="M4538">
        <f>_xlfn.XLOOKUP(tblOrders[[#This Row],[ProductID]], tblProducts[ProductID], tblProducts[CostPrice])</f>
        <v>7566</v>
      </c>
      <c r="N4538">
        <f>tblOrders[[#This Row],[Sales]]-(tblOrders[[#This Row],[CostPrice]]*tblOrders[[#This Row],[Quantity]])</f>
        <v>706815</v>
      </c>
      <c r="O4538" t="str">
        <f>TEXT(tblOrders[[#This Row],[Date]],"mmm-yyyy")</f>
        <v>Mar-2025</v>
      </c>
      <c r="P4538" t="str">
        <f>_xlfn.XLOOKUP(tblOrders[[#This Row],[OrderID]], tblReturns[OrderID], tblReturns[Returned])</f>
        <v>No</v>
      </c>
      <c r="Q4538" t="str">
        <f>_xlfn.XLOOKUP(tblOrders[[#This Row],[OrderID]], tblShipping[OrderID], tblShipping[ShipMode])</f>
        <v>Pickup</v>
      </c>
      <c r="R4538" t="str">
        <f>IFERROR(_xlfn.XLOOKUP(A4537, tblCustomers[CustomerID], tblCustomers[CustomerName]), "Not Found")</f>
        <v>Not Found</v>
      </c>
      <c r="S4538" t="str">
        <f>IF(tblOrders[[#This Row],[Sales]]&gt;1000000,"High Value","Standard")</f>
        <v>Standard</v>
      </c>
      <c r="T4538" t="str">
        <f>_xlfn.XLOOKUP(tblOrders[[#This Row],[ProductID]], tblProducts[ProductID], tblProducts[ProductName])</f>
        <v>Product 85</v>
      </c>
      <c r="U4538">
        <f>_xlfn.XLOOKUP(tblOrders[[#This Row],[SalesRepID]], tblSalesreps[RepID], tblSalesreps[Target])</f>
        <v>19473459</v>
      </c>
    </row>
    <row r="4539" spans="1:21">
      <c r="A4539" t="s">
        <v>5336</v>
      </c>
      <c r="B4539" s="7" t="s">
        <v>520</v>
      </c>
      <c r="C4539" t="s">
        <v>507</v>
      </c>
      <c r="D4539" t="s">
        <v>201</v>
      </c>
      <c r="E4539" t="s">
        <v>186</v>
      </c>
      <c r="F4539" t="s">
        <v>26</v>
      </c>
      <c r="G4539">
        <v>6</v>
      </c>
      <c r="H4539">
        <v>0.05</v>
      </c>
      <c r="I4539" s="2">
        <v>571048.80000000005</v>
      </c>
      <c r="J4539" t="str">
        <f>_xlfn.XLOOKUP(tblOrders[[#This Row],[CustomerID]], tblCustomers[CustomerID], tblCustomers[CustomerName])</f>
        <v>Customer 133</v>
      </c>
      <c r="K4539" t="str">
        <f>_xlfn.XLOOKUP(tblOrders[[#This Row],[CustomerID]], tblCustomers[CustomerID], tblCustomers[Segment])</f>
        <v>Corporate</v>
      </c>
      <c r="L4539" t="str">
        <f>_xlfn.XLOOKUP(tblOrders[[#This Row],[ProductID]], tblProducts[ProductID], tblProducts[Category])</f>
        <v>Furniture</v>
      </c>
      <c r="M4539">
        <f>_xlfn.XLOOKUP(tblOrders[[#This Row],[ProductID]], tblProducts[ProductID], tblProducts[CostPrice])</f>
        <v>22542</v>
      </c>
      <c r="N4539">
        <f>tblOrders[[#This Row],[Sales]]-(tblOrders[[#This Row],[CostPrice]]*tblOrders[[#This Row],[Quantity]])</f>
        <v>435796.80000000005</v>
      </c>
      <c r="O4539" t="str">
        <f>TEXT(tblOrders[[#This Row],[Date]],"mmm-yyyy")</f>
        <v>Jan-2025</v>
      </c>
      <c r="P4539" t="str">
        <f>_xlfn.XLOOKUP(tblOrders[[#This Row],[OrderID]], tblReturns[OrderID], tblReturns[Returned])</f>
        <v>No</v>
      </c>
      <c r="Q4539" t="str">
        <f>_xlfn.XLOOKUP(tblOrders[[#This Row],[OrderID]], tblShipping[OrderID], tblShipping[ShipMode])</f>
        <v>Express</v>
      </c>
      <c r="R4539" t="str">
        <f>IFERROR(_xlfn.XLOOKUP(A4538, tblCustomers[CustomerID], tblCustomers[CustomerName]), "Not Found")</f>
        <v>Not Found</v>
      </c>
      <c r="S4539" t="str">
        <f>IF(tblOrders[[#This Row],[Sales]]&gt;1000000,"High Value","Standard")</f>
        <v>Standard</v>
      </c>
      <c r="T4539" t="str">
        <f>_xlfn.XLOOKUP(tblOrders[[#This Row],[ProductID]], tblProducts[ProductID], tblProducts[ProductName])</f>
        <v>Product 50</v>
      </c>
      <c r="U4539">
        <f>_xlfn.XLOOKUP(tblOrders[[#This Row],[SalesRepID]], tblSalesreps[RepID], tblSalesreps[Target])</f>
        <v>15141830</v>
      </c>
    </row>
    <row r="4540" spans="1:21">
      <c r="A4540" t="s">
        <v>5337</v>
      </c>
      <c r="B4540" s="7" t="s">
        <v>1204</v>
      </c>
      <c r="C4540" t="s">
        <v>157</v>
      </c>
      <c r="D4540" t="s">
        <v>422</v>
      </c>
      <c r="E4540" t="s">
        <v>119</v>
      </c>
      <c r="F4540" t="s">
        <v>20</v>
      </c>
      <c r="G4540">
        <v>9</v>
      </c>
      <c r="H4540">
        <v>0</v>
      </c>
      <c r="I4540" s="2">
        <v>811305</v>
      </c>
      <c r="J4540" t="str">
        <f>_xlfn.XLOOKUP(tblOrders[[#This Row],[CustomerID]], tblCustomers[CustomerID], tblCustomers[CustomerName])</f>
        <v>Customer 155</v>
      </c>
      <c r="K4540" t="str">
        <f>_xlfn.XLOOKUP(tblOrders[[#This Row],[CustomerID]], tblCustomers[CustomerID], tblCustomers[Segment])</f>
        <v>SME</v>
      </c>
      <c r="L4540" t="str">
        <f>_xlfn.XLOOKUP(tblOrders[[#This Row],[ProductID]], tblProducts[ProductID], tblProducts[Category])</f>
        <v>Furniture</v>
      </c>
      <c r="M4540">
        <f>_xlfn.XLOOKUP(tblOrders[[#This Row],[ProductID]], tblProducts[ProductID], tblProducts[CostPrice])</f>
        <v>69526</v>
      </c>
      <c r="N4540">
        <f>tblOrders[[#This Row],[Sales]]-(tblOrders[[#This Row],[CostPrice]]*tblOrders[[#This Row],[Quantity]])</f>
        <v>185571</v>
      </c>
      <c r="O4540" t="str">
        <f>TEXT(tblOrders[[#This Row],[Date]],"mmm-yyyy")</f>
        <v>Sep-2025</v>
      </c>
      <c r="P4540" t="str">
        <f>_xlfn.XLOOKUP(tblOrders[[#This Row],[OrderID]], tblReturns[OrderID], tblReturns[Returned])</f>
        <v>Yes</v>
      </c>
      <c r="Q4540" t="str">
        <f>_xlfn.XLOOKUP(tblOrders[[#This Row],[OrderID]], tblShipping[OrderID], tblShipping[ShipMode])</f>
        <v>Pickup</v>
      </c>
      <c r="R4540" t="str">
        <f>IFERROR(_xlfn.XLOOKUP(A4539, tblCustomers[CustomerID], tblCustomers[CustomerName]), "Not Found")</f>
        <v>Not Found</v>
      </c>
      <c r="S4540" t="str">
        <f>IF(tblOrders[[#This Row],[Sales]]&gt;1000000,"High Value","Standard")</f>
        <v>Standard</v>
      </c>
      <c r="T4540" t="str">
        <f>_xlfn.XLOOKUP(tblOrders[[#This Row],[ProductID]], tblProducts[ProductID], tblProducts[ProductName])</f>
        <v>Product 36</v>
      </c>
      <c r="U4540">
        <f>_xlfn.XLOOKUP(tblOrders[[#This Row],[SalesRepID]], tblSalesreps[RepID], tblSalesreps[Target])</f>
        <v>5886694</v>
      </c>
    </row>
    <row r="4541" spans="1:21">
      <c r="A4541" t="s">
        <v>5338</v>
      </c>
      <c r="B4541" s="7" t="s">
        <v>1872</v>
      </c>
      <c r="C4541" t="s">
        <v>1564</v>
      </c>
      <c r="D4541" t="s">
        <v>39</v>
      </c>
      <c r="E4541" t="s">
        <v>165</v>
      </c>
      <c r="F4541" t="s">
        <v>14</v>
      </c>
      <c r="G4541">
        <v>5</v>
      </c>
      <c r="H4541">
        <v>0</v>
      </c>
      <c r="I4541" s="2">
        <v>116260</v>
      </c>
      <c r="J4541" t="str">
        <f>_xlfn.XLOOKUP(tblOrders[[#This Row],[CustomerID]], tblCustomers[CustomerID], tblCustomers[CustomerName])</f>
        <v>Customer 206</v>
      </c>
      <c r="K4541" t="str">
        <f>_xlfn.XLOOKUP(tblOrders[[#This Row],[CustomerID]], tblCustomers[CustomerID], tblCustomers[Segment])</f>
        <v>Consumer</v>
      </c>
      <c r="L4541" t="str">
        <f>_xlfn.XLOOKUP(tblOrders[[#This Row],[ProductID]], tblProducts[ProductID], tblProducts[Category])</f>
        <v>Office</v>
      </c>
      <c r="M4541">
        <f>_xlfn.XLOOKUP(tblOrders[[#This Row],[ProductID]], tblProducts[ProductID], tblProducts[CostPrice])</f>
        <v>63926</v>
      </c>
      <c r="N4541">
        <f>tblOrders[[#This Row],[Sales]]-(tblOrders[[#This Row],[CostPrice]]*tblOrders[[#This Row],[Quantity]])</f>
        <v>-203370</v>
      </c>
      <c r="O4541" t="str">
        <f>TEXT(tblOrders[[#This Row],[Date]],"mmm-yyyy")</f>
        <v>May-2025</v>
      </c>
      <c r="P4541" t="str">
        <f>_xlfn.XLOOKUP(tblOrders[[#This Row],[OrderID]], tblReturns[OrderID], tblReturns[Returned])</f>
        <v>No</v>
      </c>
      <c r="Q4541" t="str">
        <f>_xlfn.XLOOKUP(tblOrders[[#This Row],[OrderID]], tblShipping[OrderID], tblShipping[ShipMode])</f>
        <v>Standard</v>
      </c>
      <c r="R4541" t="str">
        <f>IFERROR(_xlfn.XLOOKUP(A4540, tblCustomers[CustomerID], tblCustomers[CustomerName]), "Not Found")</f>
        <v>Not Found</v>
      </c>
      <c r="S4541" t="str">
        <f>IF(tblOrders[[#This Row],[Sales]]&gt;1000000,"High Value","Standard")</f>
        <v>Standard</v>
      </c>
      <c r="T4541" t="str">
        <f>_xlfn.XLOOKUP(tblOrders[[#This Row],[ProductID]], tblProducts[ProductID], tblProducts[ProductName])</f>
        <v>Product 4</v>
      </c>
      <c r="U4541">
        <f>_xlfn.XLOOKUP(tblOrders[[#This Row],[SalesRepID]], tblSalesreps[RepID], tblSalesreps[Target])</f>
        <v>16839910</v>
      </c>
    </row>
    <row r="4542" spans="1:21">
      <c r="A4542" t="s">
        <v>5339</v>
      </c>
      <c r="B4542" s="7" t="s">
        <v>562</v>
      </c>
      <c r="C4542" t="s">
        <v>307</v>
      </c>
      <c r="D4542" t="s">
        <v>55</v>
      </c>
      <c r="E4542" t="s">
        <v>119</v>
      </c>
      <c r="F4542" t="s">
        <v>26</v>
      </c>
      <c r="G4542">
        <v>2</v>
      </c>
      <c r="H4542">
        <v>0.2</v>
      </c>
      <c r="I4542" s="2">
        <v>109344</v>
      </c>
      <c r="J4542" t="str">
        <f>_xlfn.XLOOKUP(tblOrders[[#This Row],[CustomerID]], tblCustomers[CustomerID], tblCustomers[CustomerName])</f>
        <v>Customer 17</v>
      </c>
      <c r="K4542" t="str">
        <f>_xlfn.XLOOKUP(tblOrders[[#This Row],[CustomerID]], tblCustomers[CustomerID], tblCustomers[Segment])</f>
        <v>SME</v>
      </c>
      <c r="L4542" t="str">
        <f>_xlfn.XLOOKUP(tblOrders[[#This Row],[ProductID]], tblProducts[ProductID], tblProducts[Category])</f>
        <v>Home</v>
      </c>
      <c r="M4542">
        <f>_xlfn.XLOOKUP(tblOrders[[#This Row],[ProductID]], tblProducts[ProductID], tblProducts[CostPrice])</f>
        <v>23348</v>
      </c>
      <c r="N4542">
        <f>tblOrders[[#This Row],[Sales]]-(tblOrders[[#This Row],[CostPrice]]*tblOrders[[#This Row],[Quantity]])</f>
        <v>62648</v>
      </c>
      <c r="O4542" t="str">
        <f>TEXT(tblOrders[[#This Row],[Date]],"mmm-yyyy")</f>
        <v>May-2025</v>
      </c>
      <c r="P4542" t="str">
        <f>_xlfn.XLOOKUP(tblOrders[[#This Row],[OrderID]], tblReturns[OrderID], tblReturns[Returned])</f>
        <v>No</v>
      </c>
      <c r="Q4542" t="str">
        <f>_xlfn.XLOOKUP(tblOrders[[#This Row],[OrderID]], tblShipping[OrderID], tblShipping[ShipMode])</f>
        <v>Pickup</v>
      </c>
      <c r="R4542" t="str">
        <f>IFERROR(_xlfn.XLOOKUP(A4541, tblCustomers[CustomerID], tblCustomers[CustomerName]), "Not Found")</f>
        <v>Not Found</v>
      </c>
      <c r="S4542" t="str">
        <f>IF(tblOrders[[#This Row],[Sales]]&gt;1000000,"High Value","Standard")</f>
        <v>Standard</v>
      </c>
      <c r="T4542" t="str">
        <f>_xlfn.XLOOKUP(tblOrders[[#This Row],[ProductID]], tblProducts[ProductID], tblProducts[ProductName])</f>
        <v>Product 47</v>
      </c>
      <c r="U4542">
        <f>_xlfn.XLOOKUP(tblOrders[[#This Row],[SalesRepID]], tblSalesreps[RepID], tblSalesreps[Target])</f>
        <v>5886694</v>
      </c>
    </row>
    <row r="4543" spans="1:21">
      <c r="A4543" t="s">
        <v>5340</v>
      </c>
      <c r="B4543" s="7" t="s">
        <v>1206</v>
      </c>
      <c r="C4543" t="s">
        <v>441</v>
      </c>
      <c r="D4543" t="s">
        <v>130</v>
      </c>
      <c r="E4543" t="s">
        <v>197</v>
      </c>
      <c r="F4543" t="s">
        <v>14</v>
      </c>
      <c r="G4543">
        <v>9</v>
      </c>
      <c r="H4543">
        <v>0.2</v>
      </c>
      <c r="I4543" s="2">
        <v>138283.20000000001</v>
      </c>
      <c r="J4543" t="str">
        <f>_xlfn.XLOOKUP(tblOrders[[#This Row],[CustomerID]], tblCustomers[CustomerID], tblCustomers[CustomerName])</f>
        <v>Customer 214</v>
      </c>
      <c r="K4543" t="str">
        <f>_xlfn.XLOOKUP(tblOrders[[#This Row],[CustomerID]], tblCustomers[CustomerID], tblCustomers[Segment])</f>
        <v>Consumer</v>
      </c>
      <c r="L4543" t="str">
        <f>_xlfn.XLOOKUP(tblOrders[[#This Row],[ProductID]], tblProducts[ProductID], tblProducts[Category])</f>
        <v>Home</v>
      </c>
      <c r="M4543">
        <f>_xlfn.XLOOKUP(tblOrders[[#This Row],[ProductID]], tblProducts[ProductID], tblProducts[CostPrice])</f>
        <v>4229</v>
      </c>
      <c r="N4543">
        <f>tblOrders[[#This Row],[Sales]]-(tblOrders[[#This Row],[CostPrice]]*tblOrders[[#This Row],[Quantity]])</f>
        <v>100222.20000000001</v>
      </c>
      <c r="O4543" t="str">
        <f>TEXT(tblOrders[[#This Row],[Date]],"mmm-yyyy")</f>
        <v>Aug-2025</v>
      </c>
      <c r="P4543" t="str">
        <f>_xlfn.XLOOKUP(tblOrders[[#This Row],[OrderID]], tblReturns[OrderID], tblReturns[Returned])</f>
        <v>Yes</v>
      </c>
      <c r="Q4543" t="str">
        <f>_xlfn.XLOOKUP(tblOrders[[#This Row],[OrderID]], tblShipping[OrderID], tblShipping[ShipMode])</f>
        <v>Pickup</v>
      </c>
      <c r="R4543" t="str">
        <f>IFERROR(_xlfn.XLOOKUP(A4542, tblCustomers[CustomerID], tblCustomers[CustomerName]), "Not Found")</f>
        <v>Not Found</v>
      </c>
      <c r="S4543" t="str">
        <f>IF(tblOrders[[#This Row],[Sales]]&gt;1000000,"High Value","Standard")</f>
        <v>Standard</v>
      </c>
      <c r="T4543" t="str">
        <f>_xlfn.XLOOKUP(tblOrders[[#This Row],[ProductID]], tblProducts[ProductID], tblProducts[ProductName])</f>
        <v>Product 92</v>
      </c>
      <c r="U4543">
        <f>_xlfn.XLOOKUP(tblOrders[[#This Row],[SalesRepID]], tblSalesreps[RepID], tblSalesreps[Target])</f>
        <v>19562258</v>
      </c>
    </row>
    <row r="4544" spans="1:21">
      <c r="A4544" t="s">
        <v>5341</v>
      </c>
      <c r="B4544" s="7" t="s">
        <v>879</v>
      </c>
      <c r="C4544" t="s">
        <v>215</v>
      </c>
      <c r="D4544" t="s">
        <v>617</v>
      </c>
      <c r="E4544" t="s">
        <v>45</v>
      </c>
      <c r="F4544" t="s">
        <v>88</v>
      </c>
      <c r="G4544">
        <v>9</v>
      </c>
      <c r="H4544">
        <v>0.05</v>
      </c>
      <c r="I4544" s="2">
        <v>633076.19999999995</v>
      </c>
      <c r="J4544" t="str">
        <f>_xlfn.XLOOKUP(tblOrders[[#This Row],[CustomerID]], tblCustomers[CustomerID], tblCustomers[CustomerName])</f>
        <v>Customer 25</v>
      </c>
      <c r="K4544" t="str">
        <f>_xlfn.XLOOKUP(tblOrders[[#This Row],[CustomerID]], tblCustomers[CustomerID], tblCustomers[Segment])</f>
        <v>Corporate</v>
      </c>
      <c r="L4544" t="str">
        <f>_xlfn.XLOOKUP(tblOrders[[#This Row],[ProductID]], tblProducts[ProductID], tblProducts[Category])</f>
        <v>Home</v>
      </c>
      <c r="M4544">
        <f>_xlfn.XLOOKUP(tblOrders[[#This Row],[ProductID]], tblProducts[ProductID], tblProducts[CostPrice])</f>
        <v>61495</v>
      </c>
      <c r="N4544">
        <f>tblOrders[[#This Row],[Sales]]-(tblOrders[[#This Row],[CostPrice]]*tblOrders[[#This Row],[Quantity]])</f>
        <v>79621.199999999953</v>
      </c>
      <c r="O4544" t="str">
        <f>TEXT(tblOrders[[#This Row],[Date]],"mmm-yyyy")</f>
        <v>Jan-2025</v>
      </c>
      <c r="P4544" t="str">
        <f>_xlfn.XLOOKUP(tblOrders[[#This Row],[OrderID]], tblReturns[OrderID], tblReturns[Returned])</f>
        <v>No</v>
      </c>
      <c r="Q4544" t="str">
        <f>_xlfn.XLOOKUP(tblOrders[[#This Row],[OrderID]], tblShipping[OrderID], tblShipping[ShipMode])</f>
        <v>Standard</v>
      </c>
      <c r="R4544" t="str">
        <f>IFERROR(_xlfn.XLOOKUP(A4543, tblCustomers[CustomerID], tblCustomers[CustomerName]), "Not Found")</f>
        <v>Not Found</v>
      </c>
      <c r="S4544" t="str">
        <f>IF(tblOrders[[#This Row],[Sales]]&gt;1000000,"High Value","Standard")</f>
        <v>Standard</v>
      </c>
      <c r="T4544" t="str">
        <f>_xlfn.XLOOKUP(tblOrders[[#This Row],[ProductID]], tblProducts[ProductID], tblProducts[ProductName])</f>
        <v>Product 45</v>
      </c>
      <c r="U4544">
        <f>_xlfn.XLOOKUP(tblOrders[[#This Row],[SalesRepID]], tblSalesreps[RepID], tblSalesreps[Target])</f>
        <v>11319839</v>
      </c>
    </row>
    <row r="4545" spans="1:21">
      <c r="A4545" t="s">
        <v>5342</v>
      </c>
      <c r="B4545" s="7" t="s">
        <v>1249</v>
      </c>
      <c r="C4545" t="s">
        <v>192</v>
      </c>
      <c r="D4545" t="s">
        <v>560</v>
      </c>
      <c r="E4545" t="s">
        <v>87</v>
      </c>
      <c r="F4545" t="s">
        <v>26</v>
      </c>
      <c r="G4545">
        <v>8</v>
      </c>
      <c r="H4545">
        <v>0.05</v>
      </c>
      <c r="I4545" s="2">
        <v>900683.6</v>
      </c>
      <c r="J4545" t="str">
        <f>_xlfn.XLOOKUP(tblOrders[[#This Row],[CustomerID]], tblCustomers[CustomerID], tblCustomers[CustomerName])</f>
        <v>Customer 268</v>
      </c>
      <c r="K4545" t="str">
        <f>_xlfn.XLOOKUP(tblOrders[[#This Row],[CustomerID]], tblCustomers[CustomerID], tblCustomers[Segment])</f>
        <v>Consumer</v>
      </c>
      <c r="L4545" t="str">
        <f>_xlfn.XLOOKUP(tblOrders[[#This Row],[ProductID]], tblProducts[ProductID], tblProducts[Category])</f>
        <v>Electronics</v>
      </c>
      <c r="M4545">
        <f>_xlfn.XLOOKUP(tblOrders[[#This Row],[ProductID]], tblProducts[ProductID], tblProducts[CostPrice])</f>
        <v>53062</v>
      </c>
      <c r="N4545">
        <f>tblOrders[[#This Row],[Sales]]-(tblOrders[[#This Row],[CostPrice]]*tblOrders[[#This Row],[Quantity]])</f>
        <v>476187.6</v>
      </c>
      <c r="O4545" t="str">
        <f>TEXT(tblOrders[[#This Row],[Date]],"mmm-yyyy")</f>
        <v>Jun-2025</v>
      </c>
      <c r="P4545" t="str">
        <f>_xlfn.XLOOKUP(tblOrders[[#This Row],[OrderID]], tblReturns[OrderID], tblReturns[Returned])</f>
        <v>No</v>
      </c>
      <c r="Q4545" t="str">
        <f>_xlfn.XLOOKUP(tblOrders[[#This Row],[OrderID]], tblShipping[OrderID], tblShipping[ShipMode])</f>
        <v>Standard</v>
      </c>
      <c r="R4545" t="str">
        <f>IFERROR(_xlfn.XLOOKUP(A4544, tblCustomers[CustomerID], tblCustomers[CustomerName]), "Not Found")</f>
        <v>Not Found</v>
      </c>
      <c r="S4545" t="str">
        <f>IF(tblOrders[[#This Row],[Sales]]&gt;1000000,"High Value","Standard")</f>
        <v>Standard</v>
      </c>
      <c r="T4545" t="str">
        <f>_xlfn.XLOOKUP(tblOrders[[#This Row],[ProductID]], tblProducts[ProductID], tblProducts[ProductName])</f>
        <v>Product 31</v>
      </c>
      <c r="U4545">
        <f>_xlfn.XLOOKUP(tblOrders[[#This Row],[SalesRepID]], tblSalesreps[RepID], tblSalesreps[Target])</f>
        <v>18500989</v>
      </c>
    </row>
    <row r="4546" spans="1:21">
      <c r="A4546" t="s">
        <v>5343</v>
      </c>
      <c r="B4546" s="7" t="s">
        <v>76</v>
      </c>
      <c r="C4546" t="s">
        <v>67</v>
      </c>
      <c r="D4546" t="s">
        <v>587</v>
      </c>
      <c r="E4546" t="s">
        <v>56</v>
      </c>
      <c r="F4546" t="s">
        <v>51</v>
      </c>
      <c r="G4546">
        <v>9</v>
      </c>
      <c r="H4546">
        <v>0</v>
      </c>
      <c r="I4546" s="2">
        <v>307989</v>
      </c>
      <c r="J4546" t="str">
        <f>_xlfn.XLOOKUP(tblOrders[[#This Row],[CustomerID]], tblCustomers[CustomerID], tblCustomers[CustomerName])</f>
        <v>Customer 177</v>
      </c>
      <c r="K4546" t="str">
        <f>_xlfn.XLOOKUP(tblOrders[[#This Row],[CustomerID]], tblCustomers[CustomerID], tblCustomers[Segment])</f>
        <v>Corporate</v>
      </c>
      <c r="L4546" t="str">
        <f>_xlfn.XLOOKUP(tblOrders[[#This Row],[ProductID]], tblProducts[ProductID], tblProducts[Category])</f>
        <v>Electronics</v>
      </c>
      <c r="M4546">
        <f>_xlfn.XLOOKUP(tblOrders[[#This Row],[ProductID]], tblProducts[ProductID], tblProducts[CostPrice])</f>
        <v>67500</v>
      </c>
      <c r="N4546">
        <f>tblOrders[[#This Row],[Sales]]-(tblOrders[[#This Row],[CostPrice]]*tblOrders[[#This Row],[Quantity]])</f>
        <v>-299511</v>
      </c>
      <c r="O4546" t="str">
        <f>TEXT(tblOrders[[#This Row],[Date]],"mmm-yyyy")</f>
        <v>Jun-2025</v>
      </c>
      <c r="P4546" t="str">
        <f>_xlfn.XLOOKUP(tblOrders[[#This Row],[OrderID]], tblReturns[OrderID], tblReturns[Returned])</f>
        <v>No</v>
      </c>
      <c r="Q4546" t="str">
        <f>_xlfn.XLOOKUP(tblOrders[[#This Row],[OrderID]], tblShipping[OrderID], tblShipping[ShipMode])</f>
        <v>Pickup</v>
      </c>
      <c r="R4546" t="str">
        <f>IFERROR(_xlfn.XLOOKUP(A4545, tblCustomers[CustomerID], tblCustomers[CustomerName]), "Not Found")</f>
        <v>Not Found</v>
      </c>
      <c r="S4546" t="str">
        <f>IF(tblOrders[[#This Row],[Sales]]&gt;1000000,"High Value","Standard")</f>
        <v>Standard</v>
      </c>
      <c r="T4546" t="str">
        <f>_xlfn.XLOOKUP(tblOrders[[#This Row],[ProductID]], tblProducts[ProductID], tblProducts[ProductName])</f>
        <v>Product 97</v>
      </c>
      <c r="U4546">
        <f>_xlfn.XLOOKUP(tblOrders[[#This Row],[SalesRepID]], tblSalesreps[RepID], tblSalesreps[Target])</f>
        <v>14265630</v>
      </c>
    </row>
    <row r="4547" spans="1:21">
      <c r="A4547" t="s">
        <v>5344</v>
      </c>
      <c r="B4547" s="7" t="s">
        <v>1098</v>
      </c>
      <c r="C4547" t="s">
        <v>294</v>
      </c>
      <c r="D4547" t="s">
        <v>321</v>
      </c>
      <c r="E4547" t="s">
        <v>165</v>
      </c>
      <c r="F4547" t="s">
        <v>88</v>
      </c>
      <c r="G4547">
        <v>7</v>
      </c>
      <c r="H4547">
        <v>0.2</v>
      </c>
      <c r="I4547" s="2">
        <v>823160.8</v>
      </c>
      <c r="J4547" t="str">
        <f>_xlfn.XLOOKUP(tblOrders[[#This Row],[CustomerID]], tblCustomers[CustomerID], tblCustomers[CustomerName])</f>
        <v>Customer 284</v>
      </c>
      <c r="K4547" t="str">
        <f>_xlfn.XLOOKUP(tblOrders[[#This Row],[CustomerID]], tblCustomers[CustomerID], tblCustomers[Segment])</f>
        <v>SME</v>
      </c>
      <c r="L4547" t="str">
        <f>_xlfn.XLOOKUP(tblOrders[[#This Row],[ProductID]], tblProducts[ProductID], tblProducts[Category])</f>
        <v>Home</v>
      </c>
      <c r="M4547">
        <f>_xlfn.XLOOKUP(tblOrders[[#This Row],[ProductID]], tblProducts[ProductID], tblProducts[CostPrice])</f>
        <v>70588</v>
      </c>
      <c r="N4547">
        <f>tblOrders[[#This Row],[Sales]]-(tblOrders[[#This Row],[CostPrice]]*tblOrders[[#This Row],[Quantity]])</f>
        <v>329044.80000000005</v>
      </c>
      <c r="O4547" t="str">
        <f>TEXT(tblOrders[[#This Row],[Date]],"mmm-yyyy")</f>
        <v>Dec-2025</v>
      </c>
      <c r="P4547" t="str">
        <f>_xlfn.XLOOKUP(tblOrders[[#This Row],[OrderID]], tblReturns[OrderID], tblReturns[Returned])</f>
        <v>No</v>
      </c>
      <c r="Q4547" t="str">
        <f>_xlfn.XLOOKUP(tblOrders[[#This Row],[OrderID]], tblShipping[OrderID], tblShipping[ShipMode])</f>
        <v>Express</v>
      </c>
      <c r="R4547" t="str">
        <f>IFERROR(_xlfn.XLOOKUP(A4546, tblCustomers[CustomerID], tblCustomers[CustomerName]), "Not Found")</f>
        <v>Not Found</v>
      </c>
      <c r="S4547" t="str">
        <f>IF(tblOrders[[#This Row],[Sales]]&gt;1000000,"High Value","Standard")</f>
        <v>Standard</v>
      </c>
      <c r="T4547" t="str">
        <f>_xlfn.XLOOKUP(tblOrders[[#This Row],[ProductID]], tblProducts[ProductID], tblProducts[ProductName])</f>
        <v>Product 95</v>
      </c>
      <c r="U4547">
        <f>_xlfn.XLOOKUP(tblOrders[[#This Row],[SalesRepID]], tblSalesreps[RepID], tblSalesreps[Target])</f>
        <v>16839910</v>
      </c>
    </row>
    <row r="4548" spans="1:21">
      <c r="A4548" t="s">
        <v>5345</v>
      </c>
      <c r="B4548" s="7" t="s">
        <v>969</v>
      </c>
      <c r="C4548" t="s">
        <v>258</v>
      </c>
      <c r="D4548" t="s">
        <v>269</v>
      </c>
      <c r="E4548" t="s">
        <v>69</v>
      </c>
      <c r="F4548" t="s">
        <v>51</v>
      </c>
      <c r="G4548">
        <v>5</v>
      </c>
      <c r="H4548">
        <v>0</v>
      </c>
      <c r="I4548" s="2">
        <v>335880</v>
      </c>
      <c r="J4548" t="str">
        <f>_xlfn.XLOOKUP(tblOrders[[#This Row],[CustomerID]], tblCustomers[CustomerID], tblCustomers[CustomerName])</f>
        <v>Customer 188</v>
      </c>
      <c r="K4548" t="str">
        <f>_xlfn.XLOOKUP(tblOrders[[#This Row],[CustomerID]], tblCustomers[CustomerID], tblCustomers[Segment])</f>
        <v>Consumer</v>
      </c>
      <c r="L4548" t="str">
        <f>_xlfn.XLOOKUP(tblOrders[[#This Row],[ProductID]], tblProducts[ProductID], tblProducts[Category])</f>
        <v>Office</v>
      </c>
      <c r="M4548">
        <f>_xlfn.XLOOKUP(tblOrders[[#This Row],[ProductID]], tblProducts[ProductID], tblProducts[CostPrice])</f>
        <v>28606</v>
      </c>
      <c r="N4548">
        <f>tblOrders[[#This Row],[Sales]]-(tblOrders[[#This Row],[CostPrice]]*tblOrders[[#This Row],[Quantity]])</f>
        <v>192850</v>
      </c>
      <c r="O4548" t="str">
        <f>TEXT(tblOrders[[#This Row],[Date]],"mmm-yyyy")</f>
        <v>Jan-2025</v>
      </c>
      <c r="P4548" t="str">
        <f>_xlfn.XLOOKUP(tblOrders[[#This Row],[OrderID]], tblReturns[OrderID], tblReturns[Returned])</f>
        <v>No</v>
      </c>
      <c r="Q4548" t="str">
        <f>_xlfn.XLOOKUP(tblOrders[[#This Row],[OrderID]], tblShipping[OrderID], tblShipping[ShipMode])</f>
        <v>Standard</v>
      </c>
      <c r="R4548" t="str">
        <f>IFERROR(_xlfn.XLOOKUP(A4547, tblCustomers[CustomerID], tblCustomers[CustomerName]), "Not Found")</f>
        <v>Not Found</v>
      </c>
      <c r="S4548" t="str">
        <f>IF(tblOrders[[#This Row],[Sales]]&gt;1000000,"High Value","Standard")</f>
        <v>Standard</v>
      </c>
      <c r="T4548" t="str">
        <f>_xlfn.XLOOKUP(tblOrders[[#This Row],[ProductID]], tblProducts[ProductID], tblProducts[ProductName])</f>
        <v>Product 62</v>
      </c>
      <c r="U4548">
        <f>_xlfn.XLOOKUP(tblOrders[[#This Row],[SalesRepID]], tblSalesreps[RepID], tblSalesreps[Target])</f>
        <v>19473459</v>
      </c>
    </row>
    <row r="4549" spans="1:21">
      <c r="A4549" t="s">
        <v>5346</v>
      </c>
      <c r="B4549" s="7" t="s">
        <v>1206</v>
      </c>
      <c r="C4549" t="s">
        <v>72</v>
      </c>
      <c r="D4549" t="s">
        <v>158</v>
      </c>
      <c r="E4549" t="s">
        <v>25</v>
      </c>
      <c r="F4549" t="s">
        <v>88</v>
      </c>
      <c r="G4549">
        <v>5</v>
      </c>
      <c r="H4549">
        <v>0</v>
      </c>
      <c r="I4549" s="2">
        <v>55105</v>
      </c>
      <c r="J4549" t="str">
        <f>_xlfn.XLOOKUP(tblOrders[[#This Row],[CustomerID]], tblCustomers[CustomerID], tblCustomers[CustomerName])</f>
        <v>Customer 79</v>
      </c>
      <c r="K4549" t="str">
        <f>_xlfn.XLOOKUP(tblOrders[[#This Row],[CustomerID]], tblCustomers[CustomerID], tblCustomers[Segment])</f>
        <v>Corporate</v>
      </c>
      <c r="L4549" t="str">
        <f>_xlfn.XLOOKUP(tblOrders[[#This Row],[ProductID]], tblProducts[ProductID], tblProducts[Category])</f>
        <v>Home</v>
      </c>
      <c r="M4549">
        <f>_xlfn.XLOOKUP(tblOrders[[#This Row],[ProductID]], tblProducts[ProductID], tblProducts[CostPrice])</f>
        <v>6817</v>
      </c>
      <c r="N4549">
        <f>tblOrders[[#This Row],[Sales]]-(tblOrders[[#This Row],[CostPrice]]*tblOrders[[#This Row],[Quantity]])</f>
        <v>21020</v>
      </c>
      <c r="O4549" t="str">
        <f>TEXT(tblOrders[[#This Row],[Date]],"mmm-yyyy")</f>
        <v>Aug-2025</v>
      </c>
      <c r="P4549" t="str">
        <f>_xlfn.XLOOKUP(tblOrders[[#This Row],[OrderID]], tblReturns[OrderID], tblReturns[Returned])</f>
        <v>Yes</v>
      </c>
      <c r="Q4549" t="str">
        <f>_xlfn.XLOOKUP(tblOrders[[#This Row],[OrderID]], tblShipping[OrderID], tblShipping[ShipMode])</f>
        <v>Pickup</v>
      </c>
      <c r="R4549" t="str">
        <f>IFERROR(_xlfn.XLOOKUP(A4548, tblCustomers[CustomerID], tblCustomers[CustomerName]), "Not Found")</f>
        <v>Not Found</v>
      </c>
      <c r="S4549" t="str">
        <f>IF(tblOrders[[#This Row],[Sales]]&gt;1000000,"High Value","Standard")</f>
        <v>Standard</v>
      </c>
      <c r="T4549" t="str">
        <f>_xlfn.XLOOKUP(tblOrders[[#This Row],[ProductID]], tblProducts[ProductID], tblProducts[ProductName])</f>
        <v>Product 7</v>
      </c>
      <c r="U4549">
        <f>_xlfn.XLOOKUP(tblOrders[[#This Row],[SalesRepID]], tblSalesreps[RepID], tblSalesreps[Target])</f>
        <v>7094914</v>
      </c>
    </row>
    <row r="4550" spans="1:21">
      <c r="A4550" t="s">
        <v>5347</v>
      </c>
      <c r="B4550" s="7" t="s">
        <v>982</v>
      </c>
      <c r="C4550" t="s">
        <v>787</v>
      </c>
      <c r="D4550" t="s">
        <v>597</v>
      </c>
      <c r="E4550" t="s">
        <v>197</v>
      </c>
      <c r="F4550" t="s">
        <v>26</v>
      </c>
      <c r="G4550">
        <v>7</v>
      </c>
      <c r="H4550">
        <v>0.2</v>
      </c>
      <c r="I4550" s="2">
        <v>610848</v>
      </c>
      <c r="J4550" t="str">
        <f>_xlfn.XLOOKUP(tblOrders[[#This Row],[CustomerID]], tblCustomers[CustomerID], tblCustomers[CustomerName])</f>
        <v>Customer 282</v>
      </c>
      <c r="K4550" t="str">
        <f>_xlfn.XLOOKUP(tblOrders[[#This Row],[CustomerID]], tblCustomers[CustomerID], tblCustomers[Segment])</f>
        <v>SME</v>
      </c>
      <c r="L4550" t="str">
        <f>_xlfn.XLOOKUP(tblOrders[[#This Row],[ProductID]], tblProducts[ProductID], tblProducts[Category])</f>
        <v>Electronics</v>
      </c>
      <c r="M4550">
        <f>_xlfn.XLOOKUP(tblOrders[[#This Row],[ProductID]], tblProducts[ProductID], tblProducts[CostPrice])</f>
        <v>35454</v>
      </c>
      <c r="N4550">
        <f>tblOrders[[#This Row],[Sales]]-(tblOrders[[#This Row],[CostPrice]]*tblOrders[[#This Row],[Quantity]])</f>
        <v>362670</v>
      </c>
      <c r="O4550" t="str">
        <f>TEXT(tblOrders[[#This Row],[Date]],"mmm-yyyy")</f>
        <v>Jul-2025</v>
      </c>
      <c r="P4550" t="str">
        <f>_xlfn.XLOOKUP(tblOrders[[#This Row],[OrderID]], tblReturns[OrderID], tblReturns[Returned])</f>
        <v>Yes</v>
      </c>
      <c r="Q4550" t="str">
        <f>_xlfn.XLOOKUP(tblOrders[[#This Row],[OrderID]], tblShipping[OrderID], tblShipping[ShipMode])</f>
        <v>Express</v>
      </c>
      <c r="R4550" t="str">
        <f>IFERROR(_xlfn.XLOOKUP(A4549, tblCustomers[CustomerID], tblCustomers[CustomerName]), "Not Found")</f>
        <v>Not Found</v>
      </c>
      <c r="S4550" t="str">
        <f>IF(tblOrders[[#This Row],[Sales]]&gt;1000000,"High Value","Standard")</f>
        <v>Standard</v>
      </c>
      <c r="T4550" t="str">
        <f>_xlfn.XLOOKUP(tblOrders[[#This Row],[ProductID]], tblProducts[ProductID], tblProducts[ProductName])</f>
        <v>Product 28</v>
      </c>
      <c r="U4550">
        <f>_xlfn.XLOOKUP(tblOrders[[#This Row],[SalesRepID]], tblSalesreps[RepID], tblSalesreps[Target])</f>
        <v>19562258</v>
      </c>
    </row>
    <row r="4551" spans="1:21">
      <c r="A4551" t="s">
        <v>5348</v>
      </c>
      <c r="B4551" s="7" t="s">
        <v>1113</v>
      </c>
      <c r="C4551" t="s">
        <v>1006</v>
      </c>
      <c r="D4551" t="s">
        <v>18</v>
      </c>
      <c r="E4551" t="s">
        <v>56</v>
      </c>
      <c r="F4551" t="s">
        <v>51</v>
      </c>
      <c r="G4551">
        <v>10</v>
      </c>
      <c r="H4551">
        <v>0.15</v>
      </c>
      <c r="I4551" s="2">
        <v>439237.5</v>
      </c>
      <c r="J4551" t="str">
        <f>_xlfn.XLOOKUP(tblOrders[[#This Row],[CustomerID]], tblCustomers[CustomerID], tblCustomers[CustomerName])</f>
        <v>Customer 45</v>
      </c>
      <c r="K4551" t="str">
        <f>_xlfn.XLOOKUP(tblOrders[[#This Row],[CustomerID]], tblCustomers[CustomerID], tblCustomers[Segment])</f>
        <v>Consumer</v>
      </c>
      <c r="L4551" t="str">
        <f>_xlfn.XLOOKUP(tblOrders[[#This Row],[ProductID]], tblProducts[ProductID], tblProducts[Category])</f>
        <v>Electronics</v>
      </c>
      <c r="M4551">
        <f>_xlfn.XLOOKUP(tblOrders[[#This Row],[ProductID]], tblProducts[ProductID], tblProducts[CostPrice])</f>
        <v>55008</v>
      </c>
      <c r="N4551">
        <f>tblOrders[[#This Row],[Sales]]-(tblOrders[[#This Row],[CostPrice]]*tblOrders[[#This Row],[Quantity]])</f>
        <v>-110842.5</v>
      </c>
      <c r="O4551" t="str">
        <f>TEXT(tblOrders[[#This Row],[Date]],"mmm-yyyy")</f>
        <v>Mar-2025</v>
      </c>
      <c r="P4551" t="str">
        <f>_xlfn.XLOOKUP(tblOrders[[#This Row],[OrderID]], tblReturns[OrderID], tblReturns[Returned])</f>
        <v>No</v>
      </c>
      <c r="Q4551" t="str">
        <f>_xlfn.XLOOKUP(tblOrders[[#This Row],[OrderID]], tblShipping[OrderID], tblShipping[ShipMode])</f>
        <v>Standard</v>
      </c>
      <c r="R4551" t="str">
        <f>IFERROR(_xlfn.XLOOKUP(A4550, tblCustomers[CustomerID], tblCustomers[CustomerName]), "Not Found")</f>
        <v>Not Found</v>
      </c>
      <c r="S4551" t="str">
        <f>IF(tblOrders[[#This Row],[Sales]]&gt;1000000,"High Value","Standard")</f>
        <v>Standard</v>
      </c>
      <c r="T4551" t="str">
        <f>_xlfn.XLOOKUP(tblOrders[[#This Row],[ProductID]], tblProducts[ProductID], tblProducts[ProductName])</f>
        <v>Product 94</v>
      </c>
      <c r="U4551">
        <f>_xlfn.XLOOKUP(tblOrders[[#This Row],[SalesRepID]], tblSalesreps[RepID], tblSalesreps[Target])</f>
        <v>14265630</v>
      </c>
    </row>
    <row r="4552" spans="1:21">
      <c r="A4552" t="s">
        <v>5349</v>
      </c>
      <c r="B4552" s="7" t="s">
        <v>838</v>
      </c>
      <c r="C4552" t="s">
        <v>281</v>
      </c>
      <c r="D4552" t="s">
        <v>244</v>
      </c>
      <c r="E4552" t="s">
        <v>69</v>
      </c>
      <c r="F4552" t="s">
        <v>20</v>
      </c>
      <c r="G4552">
        <v>4</v>
      </c>
      <c r="H4552">
        <v>0.15</v>
      </c>
      <c r="I4552" s="2">
        <v>324934.59999999998</v>
      </c>
      <c r="J4552" t="str">
        <f>_xlfn.XLOOKUP(tblOrders[[#This Row],[CustomerID]], tblCustomers[CustomerID], tblCustomers[CustomerName])</f>
        <v>Customer 154</v>
      </c>
      <c r="K4552" t="str">
        <f>_xlfn.XLOOKUP(tblOrders[[#This Row],[CustomerID]], tblCustomers[CustomerID], tblCustomers[Segment])</f>
        <v>Consumer</v>
      </c>
      <c r="L4552" t="str">
        <f>_xlfn.XLOOKUP(tblOrders[[#This Row],[ProductID]], tblProducts[ProductID], tblProducts[Category])</f>
        <v>Electronics</v>
      </c>
      <c r="M4552">
        <f>_xlfn.XLOOKUP(tblOrders[[#This Row],[ProductID]], tblProducts[ProductID], tblProducts[CostPrice])</f>
        <v>12227</v>
      </c>
      <c r="N4552">
        <f>tblOrders[[#This Row],[Sales]]-(tblOrders[[#This Row],[CostPrice]]*tblOrders[[#This Row],[Quantity]])</f>
        <v>276026.59999999998</v>
      </c>
      <c r="O4552" t="str">
        <f>TEXT(tblOrders[[#This Row],[Date]],"mmm-yyyy")</f>
        <v>Mar-2025</v>
      </c>
      <c r="P4552" t="str">
        <f>_xlfn.XLOOKUP(tblOrders[[#This Row],[OrderID]], tblReturns[OrderID], tblReturns[Returned])</f>
        <v>No</v>
      </c>
      <c r="Q4552" t="str">
        <f>_xlfn.XLOOKUP(tblOrders[[#This Row],[OrderID]], tblShipping[OrderID], tblShipping[ShipMode])</f>
        <v>Express</v>
      </c>
      <c r="R4552" t="str">
        <f>IFERROR(_xlfn.XLOOKUP(A4551, tblCustomers[CustomerID], tblCustomers[CustomerName]), "Not Found")</f>
        <v>Not Found</v>
      </c>
      <c r="S4552" t="str">
        <f>IF(tblOrders[[#This Row],[Sales]]&gt;1000000,"High Value","Standard")</f>
        <v>Standard</v>
      </c>
      <c r="T4552" t="str">
        <f>_xlfn.XLOOKUP(tblOrders[[#This Row],[ProductID]], tblProducts[ProductID], tblProducts[ProductName])</f>
        <v>Product 96</v>
      </c>
      <c r="U4552">
        <f>_xlfn.XLOOKUP(tblOrders[[#This Row],[SalesRepID]], tblSalesreps[RepID], tblSalesreps[Target])</f>
        <v>19473459</v>
      </c>
    </row>
    <row r="4553" spans="1:21">
      <c r="A4553" t="s">
        <v>5350</v>
      </c>
      <c r="B4553" s="7" t="s">
        <v>536</v>
      </c>
      <c r="C4553" t="s">
        <v>1336</v>
      </c>
      <c r="D4553" t="s">
        <v>12</v>
      </c>
      <c r="E4553" t="s">
        <v>197</v>
      </c>
      <c r="F4553" t="s">
        <v>26</v>
      </c>
      <c r="G4553">
        <v>7</v>
      </c>
      <c r="H4553">
        <v>0</v>
      </c>
      <c r="I4553" s="2">
        <v>701785</v>
      </c>
      <c r="J4553" t="str">
        <f>_xlfn.XLOOKUP(tblOrders[[#This Row],[CustomerID]], tblCustomers[CustomerID], tblCustomers[CustomerName])</f>
        <v>Customer 220</v>
      </c>
      <c r="K4553" t="str">
        <f>_xlfn.XLOOKUP(tblOrders[[#This Row],[CustomerID]], tblCustomers[CustomerID], tblCustomers[Segment])</f>
        <v>SME</v>
      </c>
      <c r="L4553" t="str">
        <f>_xlfn.XLOOKUP(tblOrders[[#This Row],[ProductID]], tblProducts[ProductID], tblProducts[Category])</f>
        <v>Furniture</v>
      </c>
      <c r="M4553">
        <f>_xlfn.XLOOKUP(tblOrders[[#This Row],[ProductID]], tblProducts[ProductID], tblProducts[CostPrice])</f>
        <v>72369</v>
      </c>
      <c r="N4553">
        <f>tblOrders[[#This Row],[Sales]]-(tblOrders[[#This Row],[CostPrice]]*tblOrders[[#This Row],[Quantity]])</f>
        <v>195202</v>
      </c>
      <c r="O4553" t="str">
        <f>TEXT(tblOrders[[#This Row],[Date]],"mmm-yyyy")</f>
        <v>Apr-2025</v>
      </c>
      <c r="P4553" t="str">
        <f>_xlfn.XLOOKUP(tblOrders[[#This Row],[OrderID]], tblReturns[OrderID], tblReturns[Returned])</f>
        <v>Yes</v>
      </c>
      <c r="Q4553" t="str">
        <f>_xlfn.XLOOKUP(tblOrders[[#This Row],[OrderID]], tblShipping[OrderID], tblShipping[ShipMode])</f>
        <v>Pickup</v>
      </c>
      <c r="R4553" t="str">
        <f>IFERROR(_xlfn.XLOOKUP(A4552, tblCustomers[CustomerID], tblCustomers[CustomerName]), "Not Found")</f>
        <v>Not Found</v>
      </c>
      <c r="S4553" t="str">
        <f>IF(tblOrders[[#This Row],[Sales]]&gt;1000000,"High Value","Standard")</f>
        <v>Standard</v>
      </c>
      <c r="T4553" t="str">
        <f>_xlfn.XLOOKUP(tblOrders[[#This Row],[ProductID]], tblProducts[ProductID], tblProducts[ProductName])</f>
        <v>Product 19</v>
      </c>
      <c r="U4553">
        <f>_xlfn.XLOOKUP(tblOrders[[#This Row],[SalesRepID]], tblSalesreps[RepID], tblSalesreps[Target])</f>
        <v>19562258</v>
      </c>
    </row>
    <row r="4554" spans="1:21">
      <c r="A4554" t="s">
        <v>5351</v>
      </c>
      <c r="B4554" s="7" t="s">
        <v>199</v>
      </c>
      <c r="C4554" t="s">
        <v>2795</v>
      </c>
      <c r="D4554" t="s">
        <v>162</v>
      </c>
      <c r="E4554" t="s">
        <v>19</v>
      </c>
      <c r="F4554" t="s">
        <v>88</v>
      </c>
      <c r="G4554">
        <v>5</v>
      </c>
      <c r="H4554">
        <v>0</v>
      </c>
      <c r="I4554" s="2">
        <v>245685</v>
      </c>
      <c r="J4554" t="str">
        <f>_xlfn.XLOOKUP(tblOrders[[#This Row],[CustomerID]], tblCustomers[CustomerID], tblCustomers[CustomerName])</f>
        <v>Customer 179</v>
      </c>
      <c r="K4554" t="str">
        <f>_xlfn.XLOOKUP(tblOrders[[#This Row],[CustomerID]], tblCustomers[CustomerID], tblCustomers[Segment])</f>
        <v>Corporate</v>
      </c>
      <c r="L4554" t="str">
        <f>_xlfn.XLOOKUP(tblOrders[[#This Row],[ProductID]], tblProducts[ProductID], tblProducts[Category])</f>
        <v>Furniture</v>
      </c>
      <c r="M4554">
        <f>_xlfn.XLOOKUP(tblOrders[[#This Row],[ProductID]], tblProducts[ProductID], tblProducts[CostPrice])</f>
        <v>62257</v>
      </c>
      <c r="N4554">
        <f>tblOrders[[#This Row],[Sales]]-(tblOrders[[#This Row],[CostPrice]]*tblOrders[[#This Row],[Quantity]])</f>
        <v>-65600</v>
      </c>
      <c r="O4554" t="str">
        <f>TEXT(tblOrders[[#This Row],[Date]],"mmm-yyyy")</f>
        <v>Dec-2025</v>
      </c>
      <c r="P4554" t="str">
        <f>_xlfn.XLOOKUP(tblOrders[[#This Row],[OrderID]], tblReturns[OrderID], tblReturns[Returned])</f>
        <v>No</v>
      </c>
      <c r="Q4554" t="str">
        <f>_xlfn.XLOOKUP(tblOrders[[#This Row],[OrderID]], tblShipping[OrderID], tblShipping[ShipMode])</f>
        <v>Standard</v>
      </c>
      <c r="R4554" t="str">
        <f>IFERROR(_xlfn.XLOOKUP(A4553, tblCustomers[CustomerID], tblCustomers[CustomerName]), "Not Found")</f>
        <v>Not Found</v>
      </c>
      <c r="S4554" t="str">
        <f>IF(tblOrders[[#This Row],[Sales]]&gt;1000000,"High Value","Standard")</f>
        <v>Standard</v>
      </c>
      <c r="T4554" t="str">
        <f>_xlfn.XLOOKUP(tblOrders[[#This Row],[ProductID]], tblProducts[ProductID], tblProducts[ProductName])</f>
        <v>Product 55</v>
      </c>
      <c r="U4554">
        <f>_xlfn.XLOOKUP(tblOrders[[#This Row],[SalesRepID]], tblSalesreps[RepID], tblSalesreps[Target])</f>
        <v>11347243</v>
      </c>
    </row>
    <row r="4555" spans="1:21">
      <c r="A4555" t="s">
        <v>5352</v>
      </c>
      <c r="B4555" s="7" t="s">
        <v>722</v>
      </c>
      <c r="C4555" t="s">
        <v>753</v>
      </c>
      <c r="D4555" t="s">
        <v>244</v>
      </c>
      <c r="E4555" t="s">
        <v>210</v>
      </c>
      <c r="F4555" t="s">
        <v>51</v>
      </c>
      <c r="G4555">
        <v>7</v>
      </c>
      <c r="H4555">
        <v>0.1</v>
      </c>
      <c r="I4555" s="2">
        <v>515421.9</v>
      </c>
      <c r="J4555" t="str">
        <f>_xlfn.XLOOKUP(tblOrders[[#This Row],[CustomerID]], tblCustomers[CustomerID], tblCustomers[CustomerName])</f>
        <v>Customer 116</v>
      </c>
      <c r="K4555" t="str">
        <f>_xlfn.XLOOKUP(tblOrders[[#This Row],[CustomerID]], tblCustomers[CustomerID], tblCustomers[Segment])</f>
        <v>Consumer</v>
      </c>
      <c r="L4555" t="str">
        <f>_xlfn.XLOOKUP(tblOrders[[#This Row],[ProductID]], tblProducts[ProductID], tblProducts[Category])</f>
        <v>Electronics</v>
      </c>
      <c r="M4555">
        <f>_xlfn.XLOOKUP(tblOrders[[#This Row],[ProductID]], tblProducts[ProductID], tblProducts[CostPrice])</f>
        <v>12227</v>
      </c>
      <c r="N4555">
        <f>tblOrders[[#This Row],[Sales]]-(tblOrders[[#This Row],[CostPrice]]*tblOrders[[#This Row],[Quantity]])</f>
        <v>429832.9</v>
      </c>
      <c r="O4555" t="str">
        <f>TEXT(tblOrders[[#This Row],[Date]],"mmm-yyyy")</f>
        <v>Jun-2025</v>
      </c>
      <c r="P4555" t="str">
        <f>_xlfn.XLOOKUP(tblOrders[[#This Row],[OrderID]], tblReturns[OrderID], tblReturns[Returned])</f>
        <v>Yes</v>
      </c>
      <c r="Q4555" t="str">
        <f>_xlfn.XLOOKUP(tblOrders[[#This Row],[OrderID]], tblShipping[OrderID], tblShipping[ShipMode])</f>
        <v>Pickup</v>
      </c>
      <c r="R4555" t="str">
        <f>IFERROR(_xlfn.XLOOKUP(A4554, tblCustomers[CustomerID], tblCustomers[CustomerName]), "Not Found")</f>
        <v>Not Found</v>
      </c>
      <c r="S4555" t="str">
        <f>IF(tblOrders[[#This Row],[Sales]]&gt;1000000,"High Value","Standard")</f>
        <v>Standard</v>
      </c>
      <c r="T4555" t="str">
        <f>_xlfn.XLOOKUP(tblOrders[[#This Row],[ProductID]], tblProducts[ProductID], tblProducts[ProductName])</f>
        <v>Product 96</v>
      </c>
      <c r="U4555">
        <f>_xlfn.XLOOKUP(tblOrders[[#This Row],[SalesRepID]], tblSalesreps[RepID], tblSalesreps[Target])</f>
        <v>19336654</v>
      </c>
    </row>
    <row r="4556" spans="1:21">
      <c r="A4556" t="s">
        <v>5353</v>
      </c>
      <c r="B4556" s="7" t="s">
        <v>113</v>
      </c>
      <c r="C4556" t="s">
        <v>1006</v>
      </c>
      <c r="D4556" t="s">
        <v>369</v>
      </c>
      <c r="E4556" t="s">
        <v>205</v>
      </c>
      <c r="F4556" t="s">
        <v>14</v>
      </c>
      <c r="G4556">
        <v>8</v>
      </c>
      <c r="H4556">
        <v>0.15</v>
      </c>
      <c r="I4556" s="2">
        <v>249131.6</v>
      </c>
      <c r="J4556" t="str">
        <f>_xlfn.XLOOKUP(tblOrders[[#This Row],[CustomerID]], tblCustomers[CustomerID], tblCustomers[CustomerName])</f>
        <v>Customer 45</v>
      </c>
      <c r="K4556" t="str">
        <f>_xlfn.XLOOKUP(tblOrders[[#This Row],[CustomerID]], tblCustomers[CustomerID], tblCustomers[Segment])</f>
        <v>Consumer</v>
      </c>
      <c r="L4556" t="str">
        <f>_xlfn.XLOOKUP(tblOrders[[#This Row],[ProductID]], tblProducts[ProductID], tblProducts[Category])</f>
        <v>Office</v>
      </c>
      <c r="M4556">
        <f>_xlfn.XLOOKUP(tblOrders[[#This Row],[ProductID]], tblProducts[ProductID], tblProducts[CostPrice])</f>
        <v>12456</v>
      </c>
      <c r="N4556">
        <f>tblOrders[[#This Row],[Sales]]-(tblOrders[[#This Row],[CostPrice]]*tblOrders[[#This Row],[Quantity]])</f>
        <v>149483.6</v>
      </c>
      <c r="O4556" t="str">
        <f>TEXT(tblOrders[[#This Row],[Date]],"mmm-yyyy")</f>
        <v>Nov-2025</v>
      </c>
      <c r="P4556" t="str">
        <f>_xlfn.XLOOKUP(tblOrders[[#This Row],[OrderID]], tblReturns[OrderID], tblReturns[Returned])</f>
        <v>No</v>
      </c>
      <c r="Q4556" t="str">
        <f>_xlfn.XLOOKUP(tblOrders[[#This Row],[OrderID]], tblShipping[OrderID], tblShipping[ShipMode])</f>
        <v>Pickup</v>
      </c>
      <c r="R4556" t="str">
        <f>IFERROR(_xlfn.XLOOKUP(A4555, tblCustomers[CustomerID], tblCustomers[CustomerName]), "Not Found")</f>
        <v>Not Found</v>
      </c>
      <c r="S4556" t="str">
        <f>IF(tblOrders[[#This Row],[Sales]]&gt;1000000,"High Value","Standard")</f>
        <v>Standard</v>
      </c>
      <c r="T4556" t="str">
        <f>_xlfn.XLOOKUP(tblOrders[[#This Row],[ProductID]], tblProducts[ProductID], tblProducts[ProductName])</f>
        <v>Product 42</v>
      </c>
      <c r="U4556">
        <f>_xlfn.XLOOKUP(tblOrders[[#This Row],[SalesRepID]], tblSalesreps[RepID], tblSalesreps[Target])</f>
        <v>16246424</v>
      </c>
    </row>
    <row r="4557" spans="1:21">
      <c r="A4557" t="s">
        <v>5354</v>
      </c>
      <c r="B4557" s="7" t="s">
        <v>495</v>
      </c>
      <c r="C4557" t="s">
        <v>765</v>
      </c>
      <c r="D4557" t="s">
        <v>115</v>
      </c>
      <c r="E4557" t="s">
        <v>202</v>
      </c>
      <c r="F4557" t="s">
        <v>20</v>
      </c>
      <c r="G4557">
        <v>7</v>
      </c>
      <c r="H4557">
        <v>0.2</v>
      </c>
      <c r="I4557" s="2">
        <v>301117.59999999998</v>
      </c>
      <c r="J4557" t="str">
        <f>_xlfn.XLOOKUP(tblOrders[[#This Row],[CustomerID]], tblCustomers[CustomerID], tblCustomers[CustomerName])</f>
        <v>Customer 8</v>
      </c>
      <c r="K4557" t="str">
        <f>_xlfn.XLOOKUP(tblOrders[[#This Row],[CustomerID]], tblCustomers[CustomerID], tblCustomers[Segment])</f>
        <v>Consumer</v>
      </c>
      <c r="L4557" t="str">
        <f>_xlfn.XLOOKUP(tblOrders[[#This Row],[ProductID]], tblProducts[ProductID], tblProducts[Category])</f>
        <v>Electronics</v>
      </c>
      <c r="M4557">
        <f>_xlfn.XLOOKUP(tblOrders[[#This Row],[ProductID]], tblProducts[ProductID], tblProducts[CostPrice])</f>
        <v>66631</v>
      </c>
      <c r="N4557">
        <f>tblOrders[[#This Row],[Sales]]-(tblOrders[[#This Row],[CostPrice]]*tblOrders[[#This Row],[Quantity]])</f>
        <v>-165299.40000000002</v>
      </c>
      <c r="O4557" t="str">
        <f>TEXT(tblOrders[[#This Row],[Date]],"mmm-yyyy")</f>
        <v>Dec-2025</v>
      </c>
      <c r="P4557" t="str">
        <f>_xlfn.XLOOKUP(tblOrders[[#This Row],[OrderID]], tblReturns[OrderID], tblReturns[Returned])</f>
        <v>No</v>
      </c>
      <c r="Q4557" t="str">
        <f>_xlfn.XLOOKUP(tblOrders[[#This Row],[OrderID]], tblShipping[OrderID], tblShipping[ShipMode])</f>
        <v>Standard</v>
      </c>
      <c r="R4557" t="str">
        <f>IFERROR(_xlfn.XLOOKUP(A4556, tblCustomers[CustomerID], tblCustomers[CustomerName]), "Not Found")</f>
        <v>Not Found</v>
      </c>
      <c r="S4557" t="str">
        <f>IF(tblOrders[[#This Row],[Sales]]&gt;1000000,"High Value","Standard")</f>
        <v>Standard</v>
      </c>
      <c r="T4557" t="str">
        <f>_xlfn.XLOOKUP(tblOrders[[#This Row],[ProductID]], tblProducts[ProductID], tblProducts[ProductName])</f>
        <v>Product 70</v>
      </c>
      <c r="U4557">
        <f>_xlfn.XLOOKUP(tblOrders[[#This Row],[SalesRepID]], tblSalesreps[RepID], tblSalesreps[Target])</f>
        <v>10652665</v>
      </c>
    </row>
    <row r="4558" spans="1:21">
      <c r="A4558" t="s">
        <v>5355</v>
      </c>
      <c r="B4558" s="7" t="s">
        <v>1260</v>
      </c>
      <c r="C4558" t="s">
        <v>501</v>
      </c>
      <c r="D4558" t="s">
        <v>454</v>
      </c>
      <c r="E4558" t="s">
        <v>50</v>
      </c>
      <c r="F4558" t="s">
        <v>26</v>
      </c>
      <c r="G4558">
        <v>5</v>
      </c>
      <c r="H4558">
        <v>0.1</v>
      </c>
      <c r="I4558" s="2">
        <v>85842</v>
      </c>
      <c r="J4558" t="str">
        <f>_xlfn.XLOOKUP(tblOrders[[#This Row],[CustomerID]], tblCustomers[CustomerID], tblCustomers[CustomerName])</f>
        <v>Customer 265</v>
      </c>
      <c r="K4558" t="str">
        <f>_xlfn.XLOOKUP(tblOrders[[#This Row],[CustomerID]], tblCustomers[CustomerID], tblCustomers[Segment])</f>
        <v>SME</v>
      </c>
      <c r="L4558" t="str">
        <f>_xlfn.XLOOKUP(tblOrders[[#This Row],[ProductID]], tblProducts[ProductID], tblProducts[Category])</f>
        <v>Furniture</v>
      </c>
      <c r="M4558">
        <f>_xlfn.XLOOKUP(tblOrders[[#This Row],[ProductID]], tblProducts[ProductID], tblProducts[CostPrice])</f>
        <v>31369</v>
      </c>
      <c r="N4558">
        <f>tblOrders[[#This Row],[Sales]]-(tblOrders[[#This Row],[CostPrice]]*tblOrders[[#This Row],[Quantity]])</f>
        <v>-71003</v>
      </c>
      <c r="O4558" t="str">
        <f>TEXT(tblOrders[[#This Row],[Date]],"mmm-yyyy")</f>
        <v>May-2025</v>
      </c>
      <c r="P4558" t="str">
        <f>_xlfn.XLOOKUP(tblOrders[[#This Row],[OrderID]], tblReturns[OrderID], tblReturns[Returned])</f>
        <v>No</v>
      </c>
      <c r="Q4558" t="str">
        <f>_xlfn.XLOOKUP(tblOrders[[#This Row],[OrderID]], tblShipping[OrderID], tblShipping[ShipMode])</f>
        <v>Standard</v>
      </c>
      <c r="R4558" t="str">
        <f>IFERROR(_xlfn.XLOOKUP(A4557, tblCustomers[CustomerID], tblCustomers[CustomerName]), "Not Found")</f>
        <v>Not Found</v>
      </c>
      <c r="S4558" t="str">
        <f>IF(tblOrders[[#This Row],[Sales]]&gt;1000000,"High Value","Standard")</f>
        <v>Standard</v>
      </c>
      <c r="T4558" t="str">
        <f>_xlfn.XLOOKUP(tblOrders[[#This Row],[ProductID]], tblProducts[ProductID], tblProducts[ProductName])</f>
        <v>Product 37</v>
      </c>
      <c r="U4558">
        <f>_xlfn.XLOOKUP(tblOrders[[#This Row],[SalesRepID]], tblSalesreps[RepID], tblSalesreps[Target])</f>
        <v>17350666</v>
      </c>
    </row>
    <row r="4559" spans="1:21">
      <c r="A4559" t="s">
        <v>5356</v>
      </c>
      <c r="B4559" s="7" t="s">
        <v>773</v>
      </c>
      <c r="C4559" t="s">
        <v>998</v>
      </c>
      <c r="D4559" t="s">
        <v>145</v>
      </c>
      <c r="E4559" t="s">
        <v>50</v>
      </c>
      <c r="F4559" t="s">
        <v>20</v>
      </c>
      <c r="G4559">
        <v>1</v>
      </c>
      <c r="H4559">
        <v>0.2</v>
      </c>
      <c r="I4559" s="2">
        <v>85998.399999999994</v>
      </c>
      <c r="J4559" t="str">
        <f>_xlfn.XLOOKUP(tblOrders[[#This Row],[CustomerID]], tblCustomers[CustomerID], tblCustomers[CustomerName])</f>
        <v>Customer 84</v>
      </c>
      <c r="K4559" t="str">
        <f>_xlfn.XLOOKUP(tblOrders[[#This Row],[CustomerID]], tblCustomers[CustomerID], tblCustomers[Segment])</f>
        <v>Corporate</v>
      </c>
      <c r="L4559" t="str">
        <f>_xlfn.XLOOKUP(tblOrders[[#This Row],[ProductID]], tblProducts[ProductID], tblProducts[Category])</f>
        <v>Furniture</v>
      </c>
      <c r="M4559">
        <f>_xlfn.XLOOKUP(tblOrders[[#This Row],[ProductID]], tblProducts[ProductID], tblProducts[CostPrice])</f>
        <v>55764</v>
      </c>
      <c r="N4559">
        <f>tblOrders[[#This Row],[Sales]]-(tblOrders[[#This Row],[CostPrice]]*tblOrders[[#This Row],[Quantity]])</f>
        <v>30234.399999999994</v>
      </c>
      <c r="O4559" t="str">
        <f>TEXT(tblOrders[[#This Row],[Date]],"mmm-yyyy")</f>
        <v>Aug-2025</v>
      </c>
      <c r="P4559" t="str">
        <f>_xlfn.XLOOKUP(tblOrders[[#This Row],[OrderID]], tblReturns[OrderID], tblReturns[Returned])</f>
        <v>No</v>
      </c>
      <c r="Q4559" t="str">
        <f>_xlfn.XLOOKUP(tblOrders[[#This Row],[OrderID]], tblShipping[OrderID], tblShipping[ShipMode])</f>
        <v>Express</v>
      </c>
      <c r="R4559" t="str">
        <f>IFERROR(_xlfn.XLOOKUP(A4558, tblCustomers[CustomerID], tblCustomers[CustomerName]), "Not Found")</f>
        <v>Not Found</v>
      </c>
      <c r="S4559" t="str">
        <f>IF(tblOrders[[#This Row],[Sales]]&gt;1000000,"High Value","Standard")</f>
        <v>Standard</v>
      </c>
      <c r="T4559" t="str">
        <f>_xlfn.XLOOKUP(tblOrders[[#This Row],[ProductID]], tblProducts[ProductID], tblProducts[ProductName])</f>
        <v>Product 89</v>
      </c>
      <c r="U4559">
        <f>_xlfn.XLOOKUP(tblOrders[[#This Row],[SalesRepID]], tblSalesreps[RepID], tblSalesreps[Target])</f>
        <v>17350666</v>
      </c>
    </row>
    <row r="4560" spans="1:21">
      <c r="A4560" t="s">
        <v>5357</v>
      </c>
      <c r="B4560" s="7" t="s">
        <v>407</v>
      </c>
      <c r="C4560" t="s">
        <v>258</v>
      </c>
      <c r="D4560" t="s">
        <v>55</v>
      </c>
      <c r="E4560" t="s">
        <v>19</v>
      </c>
      <c r="F4560" t="s">
        <v>20</v>
      </c>
      <c r="G4560">
        <v>10</v>
      </c>
      <c r="H4560">
        <v>0.05</v>
      </c>
      <c r="I4560" s="2">
        <v>72162</v>
      </c>
      <c r="J4560" t="str">
        <f>_xlfn.XLOOKUP(tblOrders[[#This Row],[CustomerID]], tblCustomers[CustomerID], tblCustomers[CustomerName])</f>
        <v>Customer 188</v>
      </c>
      <c r="K4560" t="str">
        <f>_xlfn.XLOOKUP(tblOrders[[#This Row],[CustomerID]], tblCustomers[CustomerID], tblCustomers[Segment])</f>
        <v>Consumer</v>
      </c>
      <c r="L4560" t="str">
        <f>_xlfn.XLOOKUP(tblOrders[[#This Row],[ProductID]], tblProducts[ProductID], tblProducts[Category])</f>
        <v>Home</v>
      </c>
      <c r="M4560">
        <f>_xlfn.XLOOKUP(tblOrders[[#This Row],[ProductID]], tblProducts[ProductID], tblProducts[CostPrice])</f>
        <v>23348</v>
      </c>
      <c r="N4560">
        <f>tblOrders[[#This Row],[Sales]]-(tblOrders[[#This Row],[CostPrice]]*tblOrders[[#This Row],[Quantity]])</f>
        <v>-161318</v>
      </c>
      <c r="O4560" t="str">
        <f>TEXT(tblOrders[[#This Row],[Date]],"mmm-yyyy")</f>
        <v>Feb-2025</v>
      </c>
      <c r="P4560" t="str">
        <f>_xlfn.XLOOKUP(tblOrders[[#This Row],[OrderID]], tblReturns[OrderID], tblReturns[Returned])</f>
        <v>Yes</v>
      </c>
      <c r="Q4560" t="str">
        <f>_xlfn.XLOOKUP(tblOrders[[#This Row],[OrderID]], tblShipping[OrderID], tblShipping[ShipMode])</f>
        <v>Pickup</v>
      </c>
      <c r="R4560" t="str">
        <f>IFERROR(_xlfn.XLOOKUP(A4559, tblCustomers[CustomerID], tblCustomers[CustomerName]), "Not Found")</f>
        <v>Not Found</v>
      </c>
      <c r="S4560" t="str">
        <f>IF(tblOrders[[#This Row],[Sales]]&gt;1000000,"High Value","Standard")</f>
        <v>Standard</v>
      </c>
      <c r="T4560" t="str">
        <f>_xlfn.XLOOKUP(tblOrders[[#This Row],[ProductID]], tblProducts[ProductID], tblProducts[ProductName])</f>
        <v>Product 47</v>
      </c>
      <c r="U4560">
        <f>_xlfn.XLOOKUP(tblOrders[[#This Row],[SalesRepID]], tblSalesreps[RepID], tblSalesreps[Target])</f>
        <v>11347243</v>
      </c>
    </row>
    <row r="4561" spans="1:21">
      <c r="A4561" t="s">
        <v>5358</v>
      </c>
      <c r="B4561" s="7" t="s">
        <v>2051</v>
      </c>
      <c r="C4561" t="s">
        <v>934</v>
      </c>
      <c r="D4561" t="s">
        <v>92</v>
      </c>
      <c r="E4561" t="s">
        <v>87</v>
      </c>
      <c r="F4561" t="s">
        <v>14</v>
      </c>
      <c r="G4561">
        <v>3</v>
      </c>
      <c r="H4561">
        <v>0.1</v>
      </c>
      <c r="I4561" s="2">
        <v>304838.09999999998</v>
      </c>
      <c r="J4561" t="str">
        <f>_xlfn.XLOOKUP(tblOrders[[#This Row],[CustomerID]], tblCustomers[CustomerID], tblCustomers[CustomerName])</f>
        <v>Customer 85</v>
      </c>
      <c r="K4561" t="str">
        <f>_xlfn.XLOOKUP(tblOrders[[#This Row],[CustomerID]], tblCustomers[CustomerID], tblCustomers[Segment])</f>
        <v>Consumer</v>
      </c>
      <c r="L4561" t="str">
        <f>_xlfn.XLOOKUP(tblOrders[[#This Row],[ProductID]], tblProducts[ProductID], tblProducts[Category])</f>
        <v>Home</v>
      </c>
      <c r="M4561">
        <f>_xlfn.XLOOKUP(tblOrders[[#This Row],[ProductID]], tblProducts[ProductID], tblProducts[CostPrice])</f>
        <v>65463</v>
      </c>
      <c r="N4561">
        <f>tblOrders[[#This Row],[Sales]]-(tblOrders[[#This Row],[CostPrice]]*tblOrders[[#This Row],[Quantity]])</f>
        <v>108449.09999999998</v>
      </c>
      <c r="O4561" t="str">
        <f>TEXT(tblOrders[[#This Row],[Date]],"mmm-yyyy")</f>
        <v>Jul-2025</v>
      </c>
      <c r="P4561" t="str">
        <f>_xlfn.XLOOKUP(tblOrders[[#This Row],[OrderID]], tblReturns[OrderID], tblReturns[Returned])</f>
        <v>No</v>
      </c>
      <c r="Q4561" t="str">
        <f>_xlfn.XLOOKUP(tblOrders[[#This Row],[OrderID]], tblShipping[OrderID], tblShipping[ShipMode])</f>
        <v>Pickup</v>
      </c>
      <c r="R4561" t="str">
        <f>IFERROR(_xlfn.XLOOKUP(A4560, tblCustomers[CustomerID], tblCustomers[CustomerName]), "Not Found")</f>
        <v>Not Found</v>
      </c>
      <c r="S4561" t="str">
        <f>IF(tblOrders[[#This Row],[Sales]]&gt;1000000,"High Value","Standard")</f>
        <v>Standard</v>
      </c>
      <c r="T4561" t="str">
        <f>_xlfn.XLOOKUP(tblOrders[[#This Row],[ProductID]], tblProducts[ProductID], tblProducts[ProductName])</f>
        <v>Product 32</v>
      </c>
      <c r="U4561">
        <f>_xlfn.XLOOKUP(tblOrders[[#This Row],[SalesRepID]], tblSalesreps[RepID], tblSalesreps[Target])</f>
        <v>18500989</v>
      </c>
    </row>
    <row r="4562" spans="1:21">
      <c r="A4562" t="s">
        <v>5359</v>
      </c>
      <c r="B4562" s="7" t="s">
        <v>357</v>
      </c>
      <c r="C4562" t="s">
        <v>1223</v>
      </c>
      <c r="D4562" t="s">
        <v>272</v>
      </c>
      <c r="E4562" t="s">
        <v>119</v>
      </c>
      <c r="F4562" t="s">
        <v>51</v>
      </c>
      <c r="G4562">
        <v>6</v>
      </c>
      <c r="H4562">
        <v>0.1</v>
      </c>
      <c r="I4562" s="2">
        <v>37951.199999999997</v>
      </c>
      <c r="J4562" t="str">
        <f>_xlfn.XLOOKUP(tblOrders[[#This Row],[CustomerID]], tblCustomers[CustomerID], tblCustomers[CustomerName])</f>
        <v>Customer 164</v>
      </c>
      <c r="K4562" t="str">
        <f>_xlfn.XLOOKUP(tblOrders[[#This Row],[CustomerID]], tblCustomers[CustomerID], tblCustomers[Segment])</f>
        <v>Consumer</v>
      </c>
      <c r="L4562" t="str">
        <f>_xlfn.XLOOKUP(tblOrders[[#This Row],[ProductID]], tblProducts[ProductID], tblProducts[Category])</f>
        <v>Furniture</v>
      </c>
      <c r="M4562">
        <f>_xlfn.XLOOKUP(tblOrders[[#This Row],[ProductID]], tblProducts[ProductID], tblProducts[CostPrice])</f>
        <v>48118</v>
      </c>
      <c r="N4562">
        <f>tblOrders[[#This Row],[Sales]]-(tblOrders[[#This Row],[CostPrice]]*tblOrders[[#This Row],[Quantity]])</f>
        <v>-250756.8</v>
      </c>
      <c r="O4562" t="str">
        <f>TEXT(tblOrders[[#This Row],[Date]],"mmm-yyyy")</f>
        <v>Dec-2025</v>
      </c>
      <c r="P4562" t="str">
        <f>_xlfn.XLOOKUP(tblOrders[[#This Row],[OrderID]], tblReturns[OrderID], tblReturns[Returned])</f>
        <v>No</v>
      </c>
      <c r="Q4562" t="str">
        <f>_xlfn.XLOOKUP(tblOrders[[#This Row],[OrderID]], tblShipping[OrderID], tblShipping[ShipMode])</f>
        <v>Standard</v>
      </c>
      <c r="R4562" t="str">
        <f>IFERROR(_xlfn.XLOOKUP(A4561, tblCustomers[CustomerID], tblCustomers[CustomerName]), "Not Found")</f>
        <v>Not Found</v>
      </c>
      <c r="S4562" t="str">
        <f>IF(tblOrders[[#This Row],[Sales]]&gt;1000000,"High Value","Standard")</f>
        <v>Standard</v>
      </c>
      <c r="T4562" t="str">
        <f>_xlfn.XLOOKUP(tblOrders[[#This Row],[ProductID]], tblProducts[ProductID], tblProducts[ProductName])</f>
        <v>Product 75</v>
      </c>
      <c r="U4562">
        <f>_xlfn.XLOOKUP(tblOrders[[#This Row],[SalesRepID]], tblSalesreps[RepID], tblSalesreps[Target])</f>
        <v>5886694</v>
      </c>
    </row>
    <row r="4563" spans="1:21">
      <c r="A4563" t="s">
        <v>5360</v>
      </c>
      <c r="B4563" s="7" t="s">
        <v>701</v>
      </c>
      <c r="C4563" t="s">
        <v>177</v>
      </c>
      <c r="D4563" t="s">
        <v>308</v>
      </c>
      <c r="E4563" t="s">
        <v>74</v>
      </c>
      <c r="F4563" t="s">
        <v>20</v>
      </c>
      <c r="G4563">
        <v>6</v>
      </c>
      <c r="H4563">
        <v>0</v>
      </c>
      <c r="I4563" s="2">
        <v>503880</v>
      </c>
      <c r="J4563" t="str">
        <f>_xlfn.XLOOKUP(tblOrders[[#This Row],[CustomerID]], tblCustomers[CustomerID], tblCustomers[CustomerName])</f>
        <v>Customer 174</v>
      </c>
      <c r="K4563" t="str">
        <f>_xlfn.XLOOKUP(tblOrders[[#This Row],[CustomerID]], tblCustomers[CustomerID], tblCustomers[Segment])</f>
        <v>Consumer</v>
      </c>
      <c r="L4563" t="str">
        <f>_xlfn.XLOOKUP(tblOrders[[#This Row],[ProductID]], tblProducts[ProductID], tblProducts[Category])</f>
        <v>Furniture</v>
      </c>
      <c r="M4563">
        <f>_xlfn.XLOOKUP(tblOrders[[#This Row],[ProductID]], tblProducts[ProductID], tblProducts[CostPrice])</f>
        <v>27039</v>
      </c>
      <c r="N4563">
        <f>tblOrders[[#This Row],[Sales]]-(tblOrders[[#This Row],[CostPrice]]*tblOrders[[#This Row],[Quantity]])</f>
        <v>341646</v>
      </c>
      <c r="O4563" t="str">
        <f>TEXT(tblOrders[[#This Row],[Date]],"mmm-yyyy")</f>
        <v>Jan-2025</v>
      </c>
      <c r="P4563" t="str">
        <f>_xlfn.XLOOKUP(tblOrders[[#This Row],[OrderID]], tblReturns[OrderID], tblReturns[Returned])</f>
        <v>No</v>
      </c>
      <c r="Q4563" t="str">
        <f>_xlfn.XLOOKUP(tblOrders[[#This Row],[OrderID]], tblShipping[OrderID], tblShipping[ShipMode])</f>
        <v>Pickup</v>
      </c>
      <c r="R4563" t="str">
        <f>IFERROR(_xlfn.XLOOKUP(A4562, tblCustomers[CustomerID], tblCustomers[CustomerName]), "Not Found")</f>
        <v>Not Found</v>
      </c>
      <c r="S4563" t="str">
        <f>IF(tblOrders[[#This Row],[Sales]]&gt;1000000,"High Value","Standard")</f>
        <v>Standard</v>
      </c>
      <c r="T4563" t="str">
        <f>_xlfn.XLOOKUP(tblOrders[[#This Row],[ProductID]], tblProducts[ProductID], tblProducts[ProductName])</f>
        <v>Product 13</v>
      </c>
      <c r="U4563">
        <f>_xlfn.XLOOKUP(tblOrders[[#This Row],[SalesRepID]], tblSalesreps[RepID], tblSalesreps[Target])</f>
        <v>7254801</v>
      </c>
    </row>
    <row r="4564" spans="1:21">
      <c r="A4564" t="s">
        <v>5361</v>
      </c>
      <c r="B4564" s="7" t="s">
        <v>320</v>
      </c>
      <c r="C4564" t="s">
        <v>444</v>
      </c>
      <c r="D4564" t="s">
        <v>190</v>
      </c>
      <c r="E4564" t="s">
        <v>25</v>
      </c>
      <c r="F4564" t="s">
        <v>14</v>
      </c>
      <c r="G4564">
        <v>7</v>
      </c>
      <c r="H4564">
        <v>0.05</v>
      </c>
      <c r="I4564" s="2">
        <v>301604.09999999998</v>
      </c>
      <c r="J4564" t="str">
        <f>_xlfn.XLOOKUP(tblOrders[[#This Row],[CustomerID]], tblCustomers[CustomerID], tblCustomers[CustomerName])</f>
        <v>Customer 261</v>
      </c>
      <c r="K4564" t="str">
        <f>_xlfn.XLOOKUP(tblOrders[[#This Row],[CustomerID]], tblCustomers[CustomerID], tblCustomers[Segment])</f>
        <v>Corporate</v>
      </c>
      <c r="L4564" t="str">
        <f>_xlfn.XLOOKUP(tblOrders[[#This Row],[ProductID]], tblProducts[ProductID], tblProducts[Category])</f>
        <v>Furniture</v>
      </c>
      <c r="M4564">
        <f>_xlfn.XLOOKUP(tblOrders[[#This Row],[ProductID]], tblProducts[ProductID], tblProducts[CostPrice])</f>
        <v>47272</v>
      </c>
      <c r="N4564">
        <f>tblOrders[[#This Row],[Sales]]-(tblOrders[[#This Row],[CostPrice]]*tblOrders[[#This Row],[Quantity]])</f>
        <v>-29299.900000000023</v>
      </c>
      <c r="O4564" t="str">
        <f>TEXT(tblOrders[[#This Row],[Date]],"mmm-yyyy")</f>
        <v>Jun-2025</v>
      </c>
      <c r="P4564" t="str">
        <f>_xlfn.XLOOKUP(tblOrders[[#This Row],[OrderID]], tblReturns[OrderID], tblReturns[Returned])</f>
        <v>No</v>
      </c>
      <c r="Q4564" t="str">
        <f>_xlfn.XLOOKUP(tblOrders[[#This Row],[OrderID]], tblShipping[OrderID], tblShipping[ShipMode])</f>
        <v>Pickup</v>
      </c>
      <c r="R4564" t="str">
        <f>IFERROR(_xlfn.XLOOKUP(A4563, tblCustomers[CustomerID], tblCustomers[CustomerName]), "Not Found")</f>
        <v>Not Found</v>
      </c>
      <c r="S4564" t="str">
        <f>IF(tblOrders[[#This Row],[Sales]]&gt;1000000,"High Value","Standard")</f>
        <v>Standard</v>
      </c>
      <c r="T4564" t="str">
        <f>_xlfn.XLOOKUP(tblOrders[[#This Row],[ProductID]], tblProducts[ProductID], tblProducts[ProductName])</f>
        <v>Product 33</v>
      </c>
      <c r="U4564">
        <f>_xlfn.XLOOKUP(tblOrders[[#This Row],[SalesRepID]], tblSalesreps[RepID], tblSalesreps[Target])</f>
        <v>7094914</v>
      </c>
    </row>
    <row r="4565" spans="1:21">
      <c r="A4565" t="s">
        <v>5362</v>
      </c>
      <c r="B4565" s="7" t="s">
        <v>1219</v>
      </c>
      <c r="C4565" t="s">
        <v>347</v>
      </c>
      <c r="D4565" t="s">
        <v>126</v>
      </c>
      <c r="E4565" t="s">
        <v>50</v>
      </c>
      <c r="F4565" t="s">
        <v>26</v>
      </c>
      <c r="G4565">
        <v>6</v>
      </c>
      <c r="H4565">
        <v>0</v>
      </c>
      <c r="I4565" s="2">
        <v>741060</v>
      </c>
      <c r="J4565" t="str">
        <f>_xlfn.XLOOKUP(tblOrders[[#This Row],[CustomerID]], tblCustomers[CustomerID], tblCustomers[CustomerName])</f>
        <v>Customer 58</v>
      </c>
      <c r="K4565" t="str">
        <f>_xlfn.XLOOKUP(tblOrders[[#This Row],[CustomerID]], tblCustomers[CustomerID], tblCustomers[Segment])</f>
        <v>SME</v>
      </c>
      <c r="L4565" t="str">
        <f>_xlfn.XLOOKUP(tblOrders[[#This Row],[ProductID]], tblProducts[ProductID], tblProducts[Category])</f>
        <v>Furniture</v>
      </c>
      <c r="M4565">
        <f>_xlfn.XLOOKUP(tblOrders[[#This Row],[ProductID]], tblProducts[ProductID], tblProducts[CostPrice])</f>
        <v>47434</v>
      </c>
      <c r="N4565">
        <f>tblOrders[[#This Row],[Sales]]-(tblOrders[[#This Row],[CostPrice]]*tblOrders[[#This Row],[Quantity]])</f>
        <v>456456</v>
      </c>
      <c r="O4565" t="str">
        <f>TEXT(tblOrders[[#This Row],[Date]],"mmm-yyyy")</f>
        <v>Aug-2025</v>
      </c>
      <c r="P4565" t="str">
        <f>_xlfn.XLOOKUP(tblOrders[[#This Row],[OrderID]], tblReturns[OrderID], tblReturns[Returned])</f>
        <v>No</v>
      </c>
      <c r="Q4565" t="str">
        <f>_xlfn.XLOOKUP(tblOrders[[#This Row],[OrderID]], tblShipping[OrderID], tblShipping[ShipMode])</f>
        <v>Standard</v>
      </c>
      <c r="R4565" t="str">
        <f>IFERROR(_xlfn.XLOOKUP(A4564, tblCustomers[CustomerID], tblCustomers[CustomerName]), "Not Found")</f>
        <v>Not Found</v>
      </c>
      <c r="S4565" t="str">
        <f>IF(tblOrders[[#This Row],[Sales]]&gt;1000000,"High Value","Standard")</f>
        <v>Standard</v>
      </c>
      <c r="T4565" t="str">
        <f>_xlfn.XLOOKUP(tblOrders[[#This Row],[ProductID]], tblProducts[ProductID], tblProducts[ProductName])</f>
        <v>Product 67</v>
      </c>
      <c r="U4565">
        <f>_xlfn.XLOOKUP(tblOrders[[#This Row],[SalesRepID]], tblSalesreps[RepID], tblSalesreps[Target])</f>
        <v>17350666</v>
      </c>
    </row>
    <row r="4566" spans="1:21">
      <c r="A4566" t="s">
        <v>5363</v>
      </c>
      <c r="B4566" s="7" t="s">
        <v>293</v>
      </c>
      <c r="C4566" t="s">
        <v>1397</v>
      </c>
      <c r="D4566" t="s">
        <v>216</v>
      </c>
      <c r="E4566" t="s">
        <v>105</v>
      </c>
      <c r="F4566" t="s">
        <v>14</v>
      </c>
      <c r="G4566">
        <v>2</v>
      </c>
      <c r="H4566">
        <v>0.2</v>
      </c>
      <c r="I4566" s="2">
        <v>194899.20000000001</v>
      </c>
      <c r="J4566" t="str">
        <f>_xlfn.XLOOKUP(tblOrders[[#This Row],[CustomerID]], tblCustomers[CustomerID], tblCustomers[CustomerName])</f>
        <v>Customer 176</v>
      </c>
      <c r="K4566" t="str">
        <f>_xlfn.XLOOKUP(tblOrders[[#This Row],[CustomerID]], tblCustomers[CustomerID], tblCustomers[Segment])</f>
        <v>Corporate</v>
      </c>
      <c r="L4566" t="str">
        <f>_xlfn.XLOOKUP(tblOrders[[#This Row],[ProductID]], tblProducts[ProductID], tblProducts[Category])</f>
        <v>Home</v>
      </c>
      <c r="M4566">
        <f>_xlfn.XLOOKUP(tblOrders[[#This Row],[ProductID]], tblProducts[ProductID], tblProducts[CostPrice])</f>
        <v>15200</v>
      </c>
      <c r="N4566">
        <f>tblOrders[[#This Row],[Sales]]-(tblOrders[[#This Row],[CostPrice]]*tblOrders[[#This Row],[Quantity]])</f>
        <v>164499.20000000001</v>
      </c>
      <c r="O4566" t="str">
        <f>TEXT(tblOrders[[#This Row],[Date]],"mmm-yyyy")</f>
        <v>Feb-2025</v>
      </c>
      <c r="P4566" t="str">
        <f>_xlfn.XLOOKUP(tblOrders[[#This Row],[OrderID]], tblReturns[OrderID], tblReturns[Returned])</f>
        <v>No</v>
      </c>
      <c r="Q4566" t="str">
        <f>_xlfn.XLOOKUP(tblOrders[[#This Row],[OrderID]], tblShipping[OrderID], tblShipping[ShipMode])</f>
        <v>Express</v>
      </c>
      <c r="R4566" t="str">
        <f>IFERROR(_xlfn.XLOOKUP(A4565, tblCustomers[CustomerID], tblCustomers[CustomerName]), "Not Found")</f>
        <v>Not Found</v>
      </c>
      <c r="S4566" t="str">
        <f>IF(tblOrders[[#This Row],[Sales]]&gt;1000000,"High Value","Standard")</f>
        <v>Standard</v>
      </c>
      <c r="T4566" t="str">
        <f>_xlfn.XLOOKUP(tblOrders[[#This Row],[ProductID]], tblProducts[ProductID], tblProducts[ProductName])</f>
        <v>Product 52</v>
      </c>
      <c r="U4566">
        <f>_xlfn.XLOOKUP(tblOrders[[#This Row],[SalesRepID]], tblSalesreps[RepID], tblSalesreps[Target])</f>
        <v>8698154</v>
      </c>
    </row>
    <row r="4567" spans="1:21">
      <c r="A4567" t="s">
        <v>5364</v>
      </c>
      <c r="B4567" s="7" t="s">
        <v>509</v>
      </c>
      <c r="C4567" t="s">
        <v>897</v>
      </c>
      <c r="D4567" t="s">
        <v>314</v>
      </c>
      <c r="E4567" t="s">
        <v>202</v>
      </c>
      <c r="F4567" t="s">
        <v>14</v>
      </c>
      <c r="G4567">
        <v>7</v>
      </c>
      <c r="H4567">
        <v>0.1</v>
      </c>
      <c r="I4567" s="2">
        <v>430894.8</v>
      </c>
      <c r="J4567" t="str">
        <f>_xlfn.XLOOKUP(tblOrders[[#This Row],[CustomerID]], tblCustomers[CustomerID], tblCustomers[CustomerName])</f>
        <v>Customer 274</v>
      </c>
      <c r="K4567" t="str">
        <f>_xlfn.XLOOKUP(tblOrders[[#This Row],[CustomerID]], tblCustomers[CustomerID], tblCustomers[Segment])</f>
        <v>Corporate</v>
      </c>
      <c r="L4567" t="str">
        <f>_xlfn.XLOOKUP(tblOrders[[#This Row],[ProductID]], tblProducts[ProductID], tblProducts[Category])</f>
        <v>Furniture</v>
      </c>
      <c r="M4567">
        <f>_xlfn.XLOOKUP(tblOrders[[#This Row],[ProductID]], tblProducts[ProductID], tblProducts[CostPrice])</f>
        <v>10109</v>
      </c>
      <c r="N4567">
        <f>tblOrders[[#This Row],[Sales]]-(tblOrders[[#This Row],[CostPrice]]*tblOrders[[#This Row],[Quantity]])</f>
        <v>360131.8</v>
      </c>
      <c r="O4567" t="str">
        <f>TEXT(tblOrders[[#This Row],[Date]],"mmm-yyyy")</f>
        <v>Feb-2025</v>
      </c>
      <c r="P4567" t="str">
        <f>_xlfn.XLOOKUP(tblOrders[[#This Row],[OrderID]], tblReturns[OrderID], tblReturns[Returned])</f>
        <v>No</v>
      </c>
      <c r="Q4567" t="str">
        <f>_xlfn.XLOOKUP(tblOrders[[#This Row],[OrderID]], tblShipping[OrderID], tblShipping[ShipMode])</f>
        <v>Pickup</v>
      </c>
      <c r="R4567" t="str">
        <f>IFERROR(_xlfn.XLOOKUP(A4566, tblCustomers[CustomerID], tblCustomers[CustomerName]), "Not Found")</f>
        <v>Not Found</v>
      </c>
      <c r="S4567" t="str">
        <f>IF(tblOrders[[#This Row],[Sales]]&gt;1000000,"High Value","Standard")</f>
        <v>Standard</v>
      </c>
      <c r="T4567" t="str">
        <f>_xlfn.XLOOKUP(tblOrders[[#This Row],[ProductID]], tblProducts[ProductID], tblProducts[ProductName])</f>
        <v>Product 8</v>
      </c>
      <c r="U4567">
        <f>_xlfn.XLOOKUP(tblOrders[[#This Row],[SalesRepID]], tblSalesreps[RepID], tblSalesreps[Target])</f>
        <v>10652665</v>
      </c>
    </row>
    <row r="4568" spans="1:21">
      <c r="A4568" t="s">
        <v>5365</v>
      </c>
      <c r="B4568" s="7" t="s">
        <v>10</v>
      </c>
      <c r="C4568" t="s">
        <v>800</v>
      </c>
      <c r="D4568" t="s">
        <v>92</v>
      </c>
      <c r="E4568" t="s">
        <v>105</v>
      </c>
      <c r="F4568" t="s">
        <v>88</v>
      </c>
      <c r="G4568">
        <v>2</v>
      </c>
      <c r="H4568">
        <v>0.2</v>
      </c>
      <c r="I4568" s="2">
        <v>13838.4</v>
      </c>
      <c r="J4568" t="str">
        <f>_xlfn.XLOOKUP(tblOrders[[#This Row],[CustomerID]], tblCustomers[CustomerID], tblCustomers[CustomerName])</f>
        <v>Customer 148</v>
      </c>
      <c r="K4568" t="str">
        <f>_xlfn.XLOOKUP(tblOrders[[#This Row],[CustomerID]], tblCustomers[CustomerID], tblCustomers[Segment])</f>
        <v>Corporate</v>
      </c>
      <c r="L4568" t="str">
        <f>_xlfn.XLOOKUP(tblOrders[[#This Row],[ProductID]], tblProducts[ProductID], tblProducts[Category])</f>
        <v>Home</v>
      </c>
      <c r="M4568">
        <f>_xlfn.XLOOKUP(tblOrders[[#This Row],[ProductID]], tblProducts[ProductID], tblProducts[CostPrice])</f>
        <v>65463</v>
      </c>
      <c r="N4568">
        <f>tblOrders[[#This Row],[Sales]]-(tblOrders[[#This Row],[CostPrice]]*tblOrders[[#This Row],[Quantity]])</f>
        <v>-117087.6</v>
      </c>
      <c r="O4568" t="str">
        <f>TEXT(tblOrders[[#This Row],[Date]],"mmm-yyyy")</f>
        <v>May-2025</v>
      </c>
      <c r="P4568" t="str">
        <f>_xlfn.XLOOKUP(tblOrders[[#This Row],[OrderID]], tblReturns[OrderID], tblReturns[Returned])</f>
        <v>No</v>
      </c>
      <c r="Q4568" t="str">
        <f>_xlfn.XLOOKUP(tblOrders[[#This Row],[OrderID]], tblShipping[OrderID], tblShipping[ShipMode])</f>
        <v>Standard</v>
      </c>
      <c r="R4568" t="str">
        <f>IFERROR(_xlfn.XLOOKUP(A4567, tblCustomers[CustomerID], tblCustomers[CustomerName]), "Not Found")</f>
        <v>Not Found</v>
      </c>
      <c r="S4568" t="str">
        <f>IF(tblOrders[[#This Row],[Sales]]&gt;1000000,"High Value","Standard")</f>
        <v>Standard</v>
      </c>
      <c r="T4568" t="str">
        <f>_xlfn.XLOOKUP(tblOrders[[#This Row],[ProductID]], tblProducts[ProductID], tblProducts[ProductName])</f>
        <v>Product 32</v>
      </c>
      <c r="U4568">
        <f>_xlfn.XLOOKUP(tblOrders[[#This Row],[SalesRepID]], tblSalesreps[RepID], tblSalesreps[Target])</f>
        <v>8698154</v>
      </c>
    </row>
    <row r="4569" spans="1:21">
      <c r="A4569" t="s">
        <v>5366</v>
      </c>
      <c r="B4569" s="7" t="s">
        <v>238</v>
      </c>
      <c r="C4569" t="s">
        <v>1223</v>
      </c>
      <c r="D4569" t="s">
        <v>248</v>
      </c>
      <c r="E4569" t="s">
        <v>205</v>
      </c>
      <c r="F4569" t="s">
        <v>14</v>
      </c>
      <c r="G4569">
        <v>6</v>
      </c>
      <c r="H4569">
        <v>0.15</v>
      </c>
      <c r="I4569" s="2">
        <v>574469.1</v>
      </c>
      <c r="J4569" t="str">
        <f>_xlfn.XLOOKUP(tblOrders[[#This Row],[CustomerID]], tblCustomers[CustomerID], tblCustomers[CustomerName])</f>
        <v>Customer 164</v>
      </c>
      <c r="K4569" t="str">
        <f>_xlfn.XLOOKUP(tblOrders[[#This Row],[CustomerID]], tblCustomers[CustomerID], tblCustomers[Segment])</f>
        <v>Consumer</v>
      </c>
      <c r="L4569" t="str">
        <f>_xlfn.XLOOKUP(tblOrders[[#This Row],[ProductID]], tblProducts[ProductID], tblProducts[Category])</f>
        <v>Furniture</v>
      </c>
      <c r="M4569">
        <f>_xlfn.XLOOKUP(tblOrders[[#This Row],[ProductID]], tblProducts[ProductID], tblProducts[CostPrice])</f>
        <v>31758</v>
      </c>
      <c r="N4569">
        <f>tblOrders[[#This Row],[Sales]]-(tblOrders[[#This Row],[CostPrice]]*tblOrders[[#This Row],[Quantity]])</f>
        <v>383921.1</v>
      </c>
      <c r="O4569" t="str">
        <f>TEXT(tblOrders[[#This Row],[Date]],"mmm-yyyy")</f>
        <v>Sep-2025</v>
      </c>
      <c r="P4569" t="str">
        <f>_xlfn.XLOOKUP(tblOrders[[#This Row],[OrderID]], tblReturns[OrderID], tblReturns[Returned])</f>
        <v>No</v>
      </c>
      <c r="Q4569" t="str">
        <f>_xlfn.XLOOKUP(tblOrders[[#This Row],[OrderID]], tblShipping[OrderID], tblShipping[ShipMode])</f>
        <v>Pickup</v>
      </c>
      <c r="R4569" t="str">
        <f>IFERROR(_xlfn.XLOOKUP(A4568, tblCustomers[CustomerID], tblCustomers[CustomerName]), "Not Found")</f>
        <v>Not Found</v>
      </c>
      <c r="S4569" t="str">
        <f>IF(tblOrders[[#This Row],[Sales]]&gt;1000000,"High Value","Standard")</f>
        <v>Standard</v>
      </c>
      <c r="T4569" t="str">
        <f>_xlfn.XLOOKUP(tblOrders[[#This Row],[ProductID]], tblProducts[ProductID], tblProducts[ProductName])</f>
        <v>Product 35</v>
      </c>
      <c r="U4569">
        <f>_xlfn.XLOOKUP(tblOrders[[#This Row],[SalesRepID]], tblSalesreps[RepID], tblSalesreps[Target])</f>
        <v>16246424</v>
      </c>
    </row>
    <row r="4570" spans="1:21">
      <c r="A4570" t="s">
        <v>5367</v>
      </c>
      <c r="B4570" s="7" t="s">
        <v>2127</v>
      </c>
      <c r="C4570" t="s">
        <v>1806</v>
      </c>
      <c r="D4570" t="s">
        <v>474</v>
      </c>
      <c r="E4570" t="s">
        <v>56</v>
      </c>
      <c r="F4570" t="s">
        <v>26</v>
      </c>
      <c r="G4570">
        <v>7</v>
      </c>
      <c r="H4570">
        <v>0.1</v>
      </c>
      <c r="I4570" s="2">
        <v>217431.9</v>
      </c>
      <c r="J4570" t="str">
        <f>_xlfn.XLOOKUP(tblOrders[[#This Row],[CustomerID]], tblCustomers[CustomerID], tblCustomers[CustomerName])</f>
        <v>Customer 9</v>
      </c>
      <c r="K4570" t="str">
        <f>_xlfn.XLOOKUP(tblOrders[[#This Row],[CustomerID]], tblCustomers[CustomerID], tblCustomers[Segment])</f>
        <v>Consumer</v>
      </c>
      <c r="L4570" t="str">
        <f>_xlfn.XLOOKUP(tblOrders[[#This Row],[ProductID]], tblProducts[ProductID], tblProducts[Category])</f>
        <v>Office</v>
      </c>
      <c r="M4570">
        <f>_xlfn.XLOOKUP(tblOrders[[#This Row],[ProductID]], tblProducts[ProductID], tblProducts[CostPrice])</f>
        <v>5129</v>
      </c>
      <c r="N4570">
        <f>tblOrders[[#This Row],[Sales]]-(tblOrders[[#This Row],[CostPrice]]*tblOrders[[#This Row],[Quantity]])</f>
        <v>181528.9</v>
      </c>
      <c r="O4570" t="str">
        <f>TEXT(tblOrders[[#This Row],[Date]],"mmm-yyyy")</f>
        <v>Jun-2025</v>
      </c>
      <c r="P4570" t="str">
        <f>_xlfn.XLOOKUP(tblOrders[[#This Row],[OrderID]], tblReturns[OrderID], tblReturns[Returned])</f>
        <v>Yes</v>
      </c>
      <c r="Q4570" t="str">
        <f>_xlfn.XLOOKUP(tblOrders[[#This Row],[OrderID]], tblShipping[OrderID], tblShipping[ShipMode])</f>
        <v>Express</v>
      </c>
      <c r="R4570" t="str">
        <f>IFERROR(_xlfn.XLOOKUP(A4569, tblCustomers[CustomerID], tblCustomers[CustomerName]), "Not Found")</f>
        <v>Not Found</v>
      </c>
      <c r="S4570" t="str">
        <f>IF(tblOrders[[#This Row],[Sales]]&gt;1000000,"High Value","Standard")</f>
        <v>Standard</v>
      </c>
      <c r="T4570" t="str">
        <f>_xlfn.XLOOKUP(tblOrders[[#This Row],[ProductID]], tblProducts[ProductID], tblProducts[ProductName])</f>
        <v>Product 69</v>
      </c>
      <c r="U4570">
        <f>_xlfn.XLOOKUP(tblOrders[[#This Row],[SalesRepID]], tblSalesreps[RepID], tblSalesreps[Target])</f>
        <v>14265630</v>
      </c>
    </row>
    <row r="4571" spans="1:21">
      <c r="A4571" t="s">
        <v>5368</v>
      </c>
      <c r="B4571" s="7" t="s">
        <v>749</v>
      </c>
      <c r="C4571" t="s">
        <v>464</v>
      </c>
      <c r="D4571" t="s">
        <v>141</v>
      </c>
      <c r="E4571" t="s">
        <v>186</v>
      </c>
      <c r="F4571" t="s">
        <v>88</v>
      </c>
      <c r="G4571">
        <v>9</v>
      </c>
      <c r="H4571">
        <v>0.2</v>
      </c>
      <c r="I4571" s="2">
        <v>1040126.4</v>
      </c>
      <c r="J4571" t="str">
        <f>_xlfn.XLOOKUP(tblOrders[[#This Row],[CustomerID]], tblCustomers[CustomerID], tblCustomers[CustomerName])</f>
        <v>Customer 187</v>
      </c>
      <c r="K4571" t="str">
        <f>_xlfn.XLOOKUP(tblOrders[[#This Row],[CustomerID]], tblCustomers[CustomerID], tblCustomers[Segment])</f>
        <v>Corporate</v>
      </c>
      <c r="L4571" t="str">
        <f>_xlfn.XLOOKUP(tblOrders[[#This Row],[ProductID]], tblProducts[ProductID], tblProducts[Category])</f>
        <v>Home</v>
      </c>
      <c r="M4571">
        <f>_xlfn.XLOOKUP(tblOrders[[#This Row],[ProductID]], tblProducts[ProductID], tblProducts[CostPrice])</f>
        <v>32671</v>
      </c>
      <c r="N4571">
        <f>tblOrders[[#This Row],[Sales]]-(tblOrders[[#This Row],[CostPrice]]*tblOrders[[#This Row],[Quantity]])</f>
        <v>746087.4</v>
      </c>
      <c r="O4571" t="str">
        <f>TEXT(tblOrders[[#This Row],[Date]],"mmm-yyyy")</f>
        <v>Feb-2025</v>
      </c>
      <c r="P4571" t="str">
        <f>_xlfn.XLOOKUP(tblOrders[[#This Row],[OrderID]], tblReturns[OrderID], tblReturns[Returned])</f>
        <v>No</v>
      </c>
      <c r="Q4571" t="str">
        <f>_xlfn.XLOOKUP(tblOrders[[#This Row],[OrderID]], tblShipping[OrderID], tblShipping[ShipMode])</f>
        <v>Express</v>
      </c>
      <c r="R4571" t="str">
        <f>IFERROR(_xlfn.XLOOKUP(A4570, tblCustomers[CustomerID], tblCustomers[CustomerName]), "Not Found")</f>
        <v>Not Found</v>
      </c>
      <c r="S4571" t="str">
        <f>IF(tblOrders[[#This Row],[Sales]]&gt;1000000,"High Value","Standard")</f>
        <v>High Value</v>
      </c>
      <c r="T4571" t="str">
        <f>_xlfn.XLOOKUP(tblOrders[[#This Row],[ProductID]], tblProducts[ProductID], tblProducts[ProductName])</f>
        <v>Product 80</v>
      </c>
      <c r="U4571">
        <f>_xlfn.XLOOKUP(tblOrders[[#This Row],[SalesRepID]], tblSalesreps[RepID], tblSalesreps[Target])</f>
        <v>15141830</v>
      </c>
    </row>
    <row r="4572" spans="1:21">
      <c r="A4572" t="s">
        <v>5369</v>
      </c>
      <c r="B4572" s="7" t="s">
        <v>743</v>
      </c>
      <c r="C4572" t="s">
        <v>529</v>
      </c>
      <c r="D4572" t="s">
        <v>49</v>
      </c>
      <c r="E4572" t="s">
        <v>50</v>
      </c>
      <c r="F4572" t="s">
        <v>88</v>
      </c>
      <c r="G4572">
        <v>6</v>
      </c>
      <c r="H4572">
        <v>0.15</v>
      </c>
      <c r="I4572" s="2">
        <v>73756.2</v>
      </c>
      <c r="J4572" t="str">
        <f>_xlfn.XLOOKUP(tblOrders[[#This Row],[CustomerID]], tblCustomers[CustomerID], tblCustomers[CustomerName])</f>
        <v>Customer 126</v>
      </c>
      <c r="K4572" t="str">
        <f>_xlfn.XLOOKUP(tblOrders[[#This Row],[CustomerID]], tblCustomers[CustomerID], tblCustomers[Segment])</f>
        <v>SME</v>
      </c>
      <c r="L4572" t="str">
        <f>_xlfn.XLOOKUP(tblOrders[[#This Row],[ProductID]], tblProducts[ProductID], tblProducts[Category])</f>
        <v>Home</v>
      </c>
      <c r="M4572">
        <f>_xlfn.XLOOKUP(tblOrders[[#This Row],[ProductID]], tblProducts[ProductID], tblProducts[CostPrice])</f>
        <v>71372</v>
      </c>
      <c r="N4572">
        <f>tblOrders[[#This Row],[Sales]]-(tblOrders[[#This Row],[CostPrice]]*tblOrders[[#This Row],[Quantity]])</f>
        <v>-354475.8</v>
      </c>
      <c r="O4572" t="str">
        <f>TEXT(tblOrders[[#This Row],[Date]],"mmm-yyyy")</f>
        <v>Jun-2025</v>
      </c>
      <c r="P4572" t="str">
        <f>_xlfn.XLOOKUP(tblOrders[[#This Row],[OrderID]], tblReturns[OrderID], tblReturns[Returned])</f>
        <v>No</v>
      </c>
      <c r="Q4572" t="str">
        <f>_xlfn.XLOOKUP(tblOrders[[#This Row],[OrderID]], tblShipping[OrderID], tblShipping[ShipMode])</f>
        <v>Express</v>
      </c>
      <c r="R4572" t="str">
        <f>IFERROR(_xlfn.XLOOKUP(A4571, tblCustomers[CustomerID], tblCustomers[CustomerName]), "Not Found")</f>
        <v>Not Found</v>
      </c>
      <c r="S4572" t="str">
        <f>IF(tblOrders[[#This Row],[Sales]]&gt;1000000,"High Value","Standard")</f>
        <v>Standard</v>
      </c>
      <c r="T4572" t="str">
        <f>_xlfn.XLOOKUP(tblOrders[[#This Row],[ProductID]], tblProducts[ProductID], tblProducts[ProductName])</f>
        <v>Product 51</v>
      </c>
      <c r="U4572">
        <f>_xlfn.XLOOKUP(tblOrders[[#This Row],[SalesRepID]], tblSalesreps[RepID], tblSalesreps[Target])</f>
        <v>17350666</v>
      </c>
    </row>
    <row r="4573" spans="1:21">
      <c r="A4573" t="s">
        <v>5370</v>
      </c>
      <c r="B4573" s="7" t="s">
        <v>1933</v>
      </c>
      <c r="C4573" t="s">
        <v>996</v>
      </c>
      <c r="D4573" t="s">
        <v>223</v>
      </c>
      <c r="E4573" t="s">
        <v>105</v>
      </c>
      <c r="F4573" t="s">
        <v>88</v>
      </c>
      <c r="G4573">
        <v>6</v>
      </c>
      <c r="H4573">
        <v>0.1</v>
      </c>
      <c r="I4573" s="2">
        <v>434224.8</v>
      </c>
      <c r="J4573" t="str">
        <f>_xlfn.XLOOKUP(tblOrders[[#This Row],[CustomerID]], tblCustomers[CustomerID], tblCustomers[CustomerName])</f>
        <v>Customer 189</v>
      </c>
      <c r="K4573" t="str">
        <f>_xlfn.XLOOKUP(tblOrders[[#This Row],[CustomerID]], tblCustomers[CustomerID], tblCustomers[Segment])</f>
        <v>SME</v>
      </c>
      <c r="L4573" t="str">
        <f>_xlfn.XLOOKUP(tblOrders[[#This Row],[ProductID]], tblProducts[ProductID], tblProducts[Category])</f>
        <v>Office</v>
      </c>
      <c r="M4573">
        <f>_xlfn.XLOOKUP(tblOrders[[#This Row],[ProductID]], tblProducts[ProductID], tblProducts[CostPrice])</f>
        <v>66106</v>
      </c>
      <c r="N4573">
        <f>tblOrders[[#This Row],[Sales]]-(tblOrders[[#This Row],[CostPrice]]*tblOrders[[#This Row],[Quantity]])</f>
        <v>37588.799999999988</v>
      </c>
      <c r="O4573" t="str">
        <f>TEXT(tblOrders[[#This Row],[Date]],"mmm-yyyy")</f>
        <v>Apr-2025</v>
      </c>
      <c r="P4573" t="str">
        <f>_xlfn.XLOOKUP(tblOrders[[#This Row],[OrderID]], tblReturns[OrderID], tblReturns[Returned])</f>
        <v>No</v>
      </c>
      <c r="Q4573" t="str">
        <f>_xlfn.XLOOKUP(tblOrders[[#This Row],[OrderID]], tblShipping[OrderID], tblShipping[ShipMode])</f>
        <v>Pickup</v>
      </c>
      <c r="R4573" t="str">
        <f>IFERROR(_xlfn.XLOOKUP(A4572, tblCustomers[CustomerID], tblCustomers[CustomerName]), "Not Found")</f>
        <v>Not Found</v>
      </c>
      <c r="S4573" t="str">
        <f>IF(tblOrders[[#This Row],[Sales]]&gt;1000000,"High Value","Standard")</f>
        <v>Standard</v>
      </c>
      <c r="T4573" t="str">
        <f>_xlfn.XLOOKUP(tblOrders[[#This Row],[ProductID]], tblProducts[ProductID], tblProducts[ProductName])</f>
        <v>Product 58</v>
      </c>
      <c r="U4573">
        <f>_xlfn.XLOOKUP(tblOrders[[#This Row],[SalesRepID]], tblSalesreps[RepID], tblSalesreps[Target])</f>
        <v>8698154</v>
      </c>
    </row>
    <row r="4574" spans="1:21">
      <c r="A4574" t="s">
        <v>5371</v>
      </c>
      <c r="B4574" s="7" t="s">
        <v>1349</v>
      </c>
      <c r="C4574" t="s">
        <v>613</v>
      </c>
      <c r="D4574" t="s">
        <v>560</v>
      </c>
      <c r="E4574" t="s">
        <v>87</v>
      </c>
      <c r="F4574" t="s">
        <v>26</v>
      </c>
      <c r="G4574">
        <v>7</v>
      </c>
      <c r="H4574">
        <v>0.05</v>
      </c>
      <c r="I4574" s="2">
        <v>784952.7</v>
      </c>
      <c r="J4574" t="str">
        <f>_xlfn.XLOOKUP(tblOrders[[#This Row],[CustomerID]], tblCustomers[CustomerID], tblCustomers[CustomerName])</f>
        <v>Customer 222</v>
      </c>
      <c r="K4574" t="str">
        <f>_xlfn.XLOOKUP(tblOrders[[#This Row],[CustomerID]], tblCustomers[CustomerID], tblCustomers[Segment])</f>
        <v>SME</v>
      </c>
      <c r="L4574" t="str">
        <f>_xlfn.XLOOKUP(tblOrders[[#This Row],[ProductID]], tblProducts[ProductID], tblProducts[Category])</f>
        <v>Electronics</v>
      </c>
      <c r="M4574">
        <f>_xlfn.XLOOKUP(tblOrders[[#This Row],[ProductID]], tblProducts[ProductID], tblProducts[CostPrice])</f>
        <v>53062</v>
      </c>
      <c r="N4574">
        <f>tblOrders[[#This Row],[Sales]]-(tblOrders[[#This Row],[CostPrice]]*tblOrders[[#This Row],[Quantity]])</f>
        <v>413518.69999999995</v>
      </c>
      <c r="O4574" t="str">
        <f>TEXT(tblOrders[[#This Row],[Date]],"mmm-yyyy")</f>
        <v>Aug-2025</v>
      </c>
      <c r="P4574" t="str">
        <f>_xlfn.XLOOKUP(tblOrders[[#This Row],[OrderID]], tblReturns[OrderID], tblReturns[Returned])</f>
        <v>No</v>
      </c>
      <c r="Q4574" t="str">
        <f>_xlfn.XLOOKUP(tblOrders[[#This Row],[OrderID]], tblShipping[OrderID], tblShipping[ShipMode])</f>
        <v>Pickup</v>
      </c>
      <c r="R4574" t="str">
        <f>IFERROR(_xlfn.XLOOKUP(A4573, tblCustomers[CustomerID], tblCustomers[CustomerName]), "Not Found")</f>
        <v>Not Found</v>
      </c>
      <c r="S4574" t="str">
        <f>IF(tblOrders[[#This Row],[Sales]]&gt;1000000,"High Value","Standard")</f>
        <v>Standard</v>
      </c>
      <c r="T4574" t="str">
        <f>_xlfn.XLOOKUP(tblOrders[[#This Row],[ProductID]], tblProducts[ProductID], tblProducts[ProductName])</f>
        <v>Product 31</v>
      </c>
      <c r="U4574">
        <f>_xlfn.XLOOKUP(tblOrders[[#This Row],[SalesRepID]], tblSalesreps[RepID], tblSalesreps[Target])</f>
        <v>18500989</v>
      </c>
    </row>
    <row r="4575" spans="1:21">
      <c r="A4575" t="s">
        <v>5372</v>
      </c>
      <c r="B4575" s="7" t="s">
        <v>1242</v>
      </c>
      <c r="C4575" t="s">
        <v>1382</v>
      </c>
      <c r="D4575" t="s">
        <v>133</v>
      </c>
      <c r="E4575" t="s">
        <v>56</v>
      </c>
      <c r="F4575" t="s">
        <v>14</v>
      </c>
      <c r="G4575">
        <v>7</v>
      </c>
      <c r="H4575">
        <v>0</v>
      </c>
      <c r="I4575" s="2">
        <v>557389</v>
      </c>
      <c r="J4575" t="str">
        <f>_xlfn.XLOOKUP(tblOrders[[#This Row],[CustomerID]], tblCustomers[CustomerID], tblCustomers[CustomerName])</f>
        <v>Customer 212</v>
      </c>
      <c r="K4575" t="str">
        <f>_xlfn.XLOOKUP(tblOrders[[#This Row],[CustomerID]], tblCustomers[CustomerID], tblCustomers[Segment])</f>
        <v>Consumer</v>
      </c>
      <c r="L4575" t="str">
        <f>_xlfn.XLOOKUP(tblOrders[[#This Row],[ProductID]], tblProducts[ProductID], tblProducts[Category])</f>
        <v>Furniture</v>
      </c>
      <c r="M4575">
        <f>_xlfn.XLOOKUP(tblOrders[[#This Row],[ProductID]], tblProducts[ProductID], tblProducts[CostPrice])</f>
        <v>53604</v>
      </c>
      <c r="N4575">
        <f>tblOrders[[#This Row],[Sales]]-(tblOrders[[#This Row],[CostPrice]]*tblOrders[[#This Row],[Quantity]])</f>
        <v>182161</v>
      </c>
      <c r="O4575" t="str">
        <f>TEXT(tblOrders[[#This Row],[Date]],"mmm-yyyy")</f>
        <v>Mar-2025</v>
      </c>
      <c r="P4575" t="str">
        <f>_xlfn.XLOOKUP(tblOrders[[#This Row],[OrderID]], tblReturns[OrderID], tblReturns[Returned])</f>
        <v>No</v>
      </c>
      <c r="Q4575" t="str">
        <f>_xlfn.XLOOKUP(tblOrders[[#This Row],[OrderID]], tblShipping[OrderID], tblShipping[ShipMode])</f>
        <v>Express</v>
      </c>
      <c r="R4575" t="str">
        <f>IFERROR(_xlfn.XLOOKUP(A4574, tblCustomers[CustomerID], tblCustomers[CustomerName]), "Not Found")</f>
        <v>Not Found</v>
      </c>
      <c r="S4575" t="str">
        <f>IF(tblOrders[[#This Row],[Sales]]&gt;1000000,"High Value","Standard")</f>
        <v>Standard</v>
      </c>
      <c r="T4575" t="str">
        <f>_xlfn.XLOOKUP(tblOrders[[#This Row],[ProductID]], tblProducts[ProductID], tblProducts[ProductName])</f>
        <v>Product 6</v>
      </c>
      <c r="U4575">
        <f>_xlfn.XLOOKUP(tblOrders[[#This Row],[SalesRepID]], tblSalesreps[RepID], tblSalesreps[Target])</f>
        <v>14265630</v>
      </c>
    </row>
    <row r="4576" spans="1:21">
      <c r="A4576" t="s">
        <v>5373</v>
      </c>
      <c r="B4576" s="7" t="s">
        <v>1364</v>
      </c>
      <c r="C4576" t="s">
        <v>171</v>
      </c>
      <c r="D4576" t="s">
        <v>236</v>
      </c>
      <c r="E4576" t="s">
        <v>69</v>
      </c>
      <c r="F4576" t="s">
        <v>20</v>
      </c>
      <c r="G4576">
        <v>1</v>
      </c>
      <c r="H4576">
        <v>0</v>
      </c>
      <c r="I4576" s="2">
        <v>12897</v>
      </c>
      <c r="J4576" t="str">
        <f>_xlfn.XLOOKUP(tblOrders[[#This Row],[CustomerID]], tblCustomers[CustomerID], tblCustomers[CustomerName])</f>
        <v>Customer 251</v>
      </c>
      <c r="K4576" t="str">
        <f>_xlfn.XLOOKUP(tblOrders[[#This Row],[CustomerID]], tblCustomers[CustomerID], tblCustomers[Segment])</f>
        <v>Consumer</v>
      </c>
      <c r="L4576" t="str">
        <f>_xlfn.XLOOKUP(tblOrders[[#This Row],[ProductID]], tblProducts[ProductID], tblProducts[Category])</f>
        <v>Furniture</v>
      </c>
      <c r="M4576">
        <f>_xlfn.XLOOKUP(tblOrders[[#This Row],[ProductID]], tblProducts[ProductID], tblProducts[CostPrice])</f>
        <v>21756</v>
      </c>
      <c r="N4576">
        <f>tblOrders[[#This Row],[Sales]]-(tblOrders[[#This Row],[CostPrice]]*tblOrders[[#This Row],[Quantity]])</f>
        <v>-8859</v>
      </c>
      <c r="O4576" t="str">
        <f>TEXT(tblOrders[[#This Row],[Date]],"mmm-yyyy")</f>
        <v>Jan-2025</v>
      </c>
      <c r="P4576" t="str">
        <f>_xlfn.XLOOKUP(tblOrders[[#This Row],[OrderID]], tblReturns[OrderID], tblReturns[Returned])</f>
        <v>No</v>
      </c>
      <c r="Q4576" t="str">
        <f>_xlfn.XLOOKUP(tblOrders[[#This Row],[OrderID]], tblShipping[OrderID], tblShipping[ShipMode])</f>
        <v>Standard</v>
      </c>
      <c r="R4576" t="str">
        <f>IFERROR(_xlfn.XLOOKUP(A4575, tblCustomers[CustomerID], tblCustomers[CustomerName]), "Not Found")</f>
        <v>Not Found</v>
      </c>
      <c r="S4576" t="str">
        <f>IF(tblOrders[[#This Row],[Sales]]&gt;1000000,"High Value","Standard")</f>
        <v>Standard</v>
      </c>
      <c r="T4576" t="str">
        <f>_xlfn.XLOOKUP(tblOrders[[#This Row],[ProductID]], tblProducts[ProductID], tblProducts[ProductName])</f>
        <v>Product 41</v>
      </c>
      <c r="U4576">
        <f>_xlfn.XLOOKUP(tblOrders[[#This Row],[SalesRepID]], tblSalesreps[RepID], tblSalesreps[Target])</f>
        <v>19473459</v>
      </c>
    </row>
    <row r="4577" spans="1:21">
      <c r="A4577" t="s">
        <v>5374</v>
      </c>
      <c r="B4577" s="7" t="s">
        <v>446</v>
      </c>
      <c r="C4577" t="s">
        <v>91</v>
      </c>
      <c r="D4577" t="s">
        <v>1230</v>
      </c>
      <c r="E4577" t="s">
        <v>87</v>
      </c>
      <c r="F4577" t="s">
        <v>26</v>
      </c>
      <c r="G4577">
        <v>5</v>
      </c>
      <c r="H4577">
        <v>0.15</v>
      </c>
      <c r="I4577" s="2">
        <v>573444</v>
      </c>
      <c r="J4577" t="str">
        <f>_xlfn.XLOOKUP(tblOrders[[#This Row],[CustomerID]], tblCustomers[CustomerID], tblCustomers[CustomerName])</f>
        <v>Customer 287</v>
      </c>
      <c r="K4577" t="str">
        <f>_xlfn.XLOOKUP(tblOrders[[#This Row],[CustomerID]], tblCustomers[CustomerID], tblCustomers[Segment])</f>
        <v>Corporate</v>
      </c>
      <c r="L4577" t="str">
        <f>_xlfn.XLOOKUP(tblOrders[[#This Row],[ProductID]], tblProducts[ProductID], tblProducts[Category])</f>
        <v>Furniture</v>
      </c>
      <c r="M4577">
        <f>_xlfn.XLOOKUP(tblOrders[[#This Row],[ProductID]], tblProducts[ProductID], tblProducts[CostPrice])</f>
        <v>48520</v>
      </c>
      <c r="N4577">
        <f>tblOrders[[#This Row],[Sales]]-(tblOrders[[#This Row],[CostPrice]]*tblOrders[[#This Row],[Quantity]])</f>
        <v>330844</v>
      </c>
      <c r="O4577" t="str">
        <f>TEXT(tblOrders[[#This Row],[Date]],"mmm-yyyy")</f>
        <v>Jan-2025</v>
      </c>
      <c r="P4577" t="str">
        <f>_xlfn.XLOOKUP(tblOrders[[#This Row],[OrderID]], tblReturns[OrderID], tblReturns[Returned])</f>
        <v>No</v>
      </c>
      <c r="Q4577" t="str">
        <f>_xlfn.XLOOKUP(tblOrders[[#This Row],[OrderID]], tblShipping[OrderID], tblShipping[ShipMode])</f>
        <v>Pickup</v>
      </c>
      <c r="R4577" t="str">
        <f>IFERROR(_xlfn.XLOOKUP(A4576, tblCustomers[CustomerID], tblCustomers[CustomerName]), "Not Found")</f>
        <v>Not Found</v>
      </c>
      <c r="S4577" t="str">
        <f>IF(tblOrders[[#This Row],[Sales]]&gt;1000000,"High Value","Standard")</f>
        <v>Standard</v>
      </c>
      <c r="T4577" t="str">
        <f>_xlfn.XLOOKUP(tblOrders[[#This Row],[ProductID]], tblProducts[ProductID], tblProducts[ProductName])</f>
        <v>Product 73</v>
      </c>
      <c r="U4577">
        <f>_xlfn.XLOOKUP(tblOrders[[#This Row],[SalesRepID]], tblSalesreps[RepID], tblSalesreps[Target])</f>
        <v>18500989</v>
      </c>
    </row>
    <row r="4578" spans="1:21">
      <c r="A4578" t="s">
        <v>5375</v>
      </c>
      <c r="B4578" s="7" t="s">
        <v>615</v>
      </c>
      <c r="C4578" t="s">
        <v>418</v>
      </c>
      <c r="D4578" t="s">
        <v>216</v>
      </c>
      <c r="E4578" t="s">
        <v>13</v>
      </c>
      <c r="F4578" t="s">
        <v>51</v>
      </c>
      <c r="G4578">
        <v>4</v>
      </c>
      <c r="H4578">
        <v>0</v>
      </c>
      <c r="I4578" s="2">
        <v>27664</v>
      </c>
      <c r="J4578" t="str">
        <f>_xlfn.XLOOKUP(tblOrders[[#This Row],[CustomerID]], tblCustomers[CustomerID], tblCustomers[CustomerName])</f>
        <v>Customer 113</v>
      </c>
      <c r="K4578" t="str">
        <f>_xlfn.XLOOKUP(tblOrders[[#This Row],[CustomerID]], tblCustomers[CustomerID], tblCustomers[Segment])</f>
        <v>Consumer</v>
      </c>
      <c r="L4578" t="str">
        <f>_xlfn.XLOOKUP(tblOrders[[#This Row],[ProductID]], tblProducts[ProductID], tblProducts[Category])</f>
        <v>Home</v>
      </c>
      <c r="M4578">
        <f>_xlfn.XLOOKUP(tblOrders[[#This Row],[ProductID]], tblProducts[ProductID], tblProducts[CostPrice])</f>
        <v>15200</v>
      </c>
      <c r="N4578">
        <f>tblOrders[[#This Row],[Sales]]-(tblOrders[[#This Row],[CostPrice]]*tblOrders[[#This Row],[Quantity]])</f>
        <v>-33136</v>
      </c>
      <c r="O4578" t="str">
        <f>TEXT(tblOrders[[#This Row],[Date]],"mmm-yyyy")</f>
        <v>Sep-2025</v>
      </c>
      <c r="P4578" t="str">
        <f>_xlfn.XLOOKUP(tblOrders[[#This Row],[OrderID]], tblReturns[OrderID], tblReturns[Returned])</f>
        <v>No</v>
      </c>
      <c r="Q4578" t="str">
        <f>_xlfn.XLOOKUP(tblOrders[[#This Row],[OrderID]], tblShipping[OrderID], tblShipping[ShipMode])</f>
        <v>Standard</v>
      </c>
      <c r="R4578" t="str">
        <f>IFERROR(_xlfn.XLOOKUP(A4577, tblCustomers[CustomerID], tblCustomers[CustomerName]), "Not Found")</f>
        <v>Not Found</v>
      </c>
      <c r="S4578" t="str">
        <f>IF(tblOrders[[#This Row],[Sales]]&gt;1000000,"High Value","Standard")</f>
        <v>Standard</v>
      </c>
      <c r="T4578" t="str">
        <f>_xlfn.XLOOKUP(tblOrders[[#This Row],[ProductID]], tblProducts[ProductID], tblProducts[ProductName])</f>
        <v>Product 52</v>
      </c>
      <c r="U4578">
        <f>_xlfn.XLOOKUP(tblOrders[[#This Row],[SalesRepID]], tblSalesreps[RepID], tblSalesreps[Target])</f>
        <v>11852878</v>
      </c>
    </row>
    <row r="4579" spans="1:21">
      <c r="A4579" t="s">
        <v>5376</v>
      </c>
      <c r="B4579" s="7" t="s">
        <v>720</v>
      </c>
      <c r="C4579" t="s">
        <v>681</v>
      </c>
      <c r="D4579" t="s">
        <v>73</v>
      </c>
      <c r="E4579" t="s">
        <v>105</v>
      </c>
      <c r="F4579" t="s">
        <v>51</v>
      </c>
      <c r="G4579">
        <v>9</v>
      </c>
      <c r="H4579">
        <v>0</v>
      </c>
      <c r="I4579" s="2">
        <v>404037</v>
      </c>
      <c r="J4579" t="str">
        <f>_xlfn.XLOOKUP(tblOrders[[#This Row],[CustomerID]], tblCustomers[CustomerID], tblCustomers[CustomerName])</f>
        <v>Customer 88</v>
      </c>
      <c r="K4579" t="str">
        <f>_xlfn.XLOOKUP(tblOrders[[#This Row],[CustomerID]], tblCustomers[CustomerID], tblCustomers[Segment])</f>
        <v>SME</v>
      </c>
      <c r="L4579" t="str">
        <f>_xlfn.XLOOKUP(tblOrders[[#This Row],[ProductID]], tblProducts[ProductID], tblProducts[Category])</f>
        <v>Office</v>
      </c>
      <c r="M4579">
        <f>_xlfn.XLOOKUP(tblOrders[[#This Row],[ProductID]], tblProducts[ProductID], tblProducts[CostPrice])</f>
        <v>28523</v>
      </c>
      <c r="N4579">
        <f>tblOrders[[#This Row],[Sales]]-(tblOrders[[#This Row],[CostPrice]]*tblOrders[[#This Row],[Quantity]])</f>
        <v>147330</v>
      </c>
      <c r="O4579" t="str">
        <f>TEXT(tblOrders[[#This Row],[Date]],"mmm-yyyy")</f>
        <v>Mar-2025</v>
      </c>
      <c r="P4579" t="str">
        <f>_xlfn.XLOOKUP(tblOrders[[#This Row],[OrderID]], tblReturns[OrderID], tblReturns[Returned])</f>
        <v>No</v>
      </c>
      <c r="Q4579" t="str">
        <f>_xlfn.XLOOKUP(tblOrders[[#This Row],[OrderID]], tblShipping[OrderID], tblShipping[ShipMode])</f>
        <v>Standard</v>
      </c>
      <c r="R4579" t="str">
        <f>IFERROR(_xlfn.XLOOKUP(A4578, tblCustomers[CustomerID], tblCustomers[CustomerName]), "Not Found")</f>
        <v>Not Found</v>
      </c>
      <c r="S4579" t="str">
        <f>IF(tblOrders[[#This Row],[Sales]]&gt;1000000,"High Value","Standard")</f>
        <v>Standard</v>
      </c>
      <c r="T4579" t="str">
        <f>_xlfn.XLOOKUP(tblOrders[[#This Row],[ProductID]], tblProducts[ProductID], tblProducts[ProductName])</f>
        <v>Product 30</v>
      </c>
      <c r="U4579">
        <f>_xlfn.XLOOKUP(tblOrders[[#This Row],[SalesRepID]], tblSalesreps[RepID], tblSalesreps[Target])</f>
        <v>8698154</v>
      </c>
    </row>
    <row r="4580" spans="1:21">
      <c r="A4580" t="s">
        <v>5377</v>
      </c>
      <c r="B4580" s="7" t="s">
        <v>62</v>
      </c>
      <c r="C4580" t="s">
        <v>239</v>
      </c>
      <c r="D4580" t="s">
        <v>902</v>
      </c>
      <c r="E4580" t="s">
        <v>56</v>
      </c>
      <c r="F4580" t="s">
        <v>14</v>
      </c>
      <c r="G4580">
        <v>3</v>
      </c>
      <c r="H4580">
        <v>0</v>
      </c>
      <c r="I4580" s="2">
        <v>154485</v>
      </c>
      <c r="J4580" t="str">
        <f>_xlfn.XLOOKUP(tblOrders[[#This Row],[CustomerID]], tblCustomers[CustomerID], tblCustomers[CustomerName])</f>
        <v>Customer 146</v>
      </c>
      <c r="K4580" t="str">
        <f>_xlfn.XLOOKUP(tblOrders[[#This Row],[CustomerID]], tblCustomers[CustomerID], tblCustomers[Segment])</f>
        <v>Consumer</v>
      </c>
      <c r="L4580" t="str">
        <f>_xlfn.XLOOKUP(tblOrders[[#This Row],[ProductID]], tblProducts[ProductID], tblProducts[Category])</f>
        <v>Furniture</v>
      </c>
      <c r="M4580">
        <f>_xlfn.XLOOKUP(tblOrders[[#This Row],[ProductID]], tblProducts[ProductID], tblProducts[CostPrice])</f>
        <v>44361</v>
      </c>
      <c r="N4580">
        <f>tblOrders[[#This Row],[Sales]]-(tblOrders[[#This Row],[CostPrice]]*tblOrders[[#This Row],[Quantity]])</f>
        <v>21402</v>
      </c>
      <c r="O4580" t="str">
        <f>TEXT(tblOrders[[#This Row],[Date]],"mmm-yyyy")</f>
        <v>Sep-2025</v>
      </c>
      <c r="P4580" t="str">
        <f>_xlfn.XLOOKUP(tblOrders[[#This Row],[OrderID]], tblReturns[OrderID], tblReturns[Returned])</f>
        <v>No</v>
      </c>
      <c r="Q4580" t="str">
        <f>_xlfn.XLOOKUP(tblOrders[[#This Row],[OrderID]], tblShipping[OrderID], tblShipping[ShipMode])</f>
        <v>Express</v>
      </c>
      <c r="R4580" t="str">
        <f>IFERROR(_xlfn.XLOOKUP(A4579, tblCustomers[CustomerID], tblCustomers[CustomerName]), "Not Found")</f>
        <v>Not Found</v>
      </c>
      <c r="S4580" t="str">
        <f>IF(tblOrders[[#This Row],[Sales]]&gt;1000000,"High Value","Standard")</f>
        <v>Standard</v>
      </c>
      <c r="T4580" t="str">
        <f>_xlfn.XLOOKUP(tblOrders[[#This Row],[ProductID]], tblProducts[ProductID], tblProducts[ProductName])</f>
        <v>Product 3</v>
      </c>
      <c r="U4580">
        <f>_xlfn.XLOOKUP(tblOrders[[#This Row],[SalesRepID]], tblSalesreps[RepID], tblSalesreps[Target])</f>
        <v>14265630</v>
      </c>
    </row>
    <row r="4581" spans="1:21">
      <c r="A4581" t="s">
        <v>5378</v>
      </c>
      <c r="B4581" s="7" t="s">
        <v>746</v>
      </c>
      <c r="C4581" t="s">
        <v>690</v>
      </c>
      <c r="D4581" t="s">
        <v>30</v>
      </c>
      <c r="E4581" t="s">
        <v>13</v>
      </c>
      <c r="F4581" t="s">
        <v>88</v>
      </c>
      <c r="G4581">
        <v>8</v>
      </c>
      <c r="H4581">
        <v>0.2</v>
      </c>
      <c r="I4581" s="2">
        <v>110777.60000000001</v>
      </c>
      <c r="J4581" t="str">
        <f>_xlfn.XLOOKUP(tblOrders[[#This Row],[CustomerID]], tblCustomers[CustomerID], tblCustomers[CustomerName])</f>
        <v>Customer 292</v>
      </c>
      <c r="K4581" t="str">
        <f>_xlfn.XLOOKUP(tblOrders[[#This Row],[CustomerID]], tblCustomers[CustomerID], tblCustomers[Segment])</f>
        <v>Consumer</v>
      </c>
      <c r="L4581" t="str">
        <f>_xlfn.XLOOKUP(tblOrders[[#This Row],[ProductID]], tblProducts[ProductID], tblProducts[Category])</f>
        <v>Furniture</v>
      </c>
      <c r="M4581">
        <f>_xlfn.XLOOKUP(tblOrders[[#This Row],[ProductID]], tblProducts[ProductID], tblProducts[CostPrice])</f>
        <v>18655</v>
      </c>
      <c r="N4581">
        <f>tblOrders[[#This Row],[Sales]]-(tblOrders[[#This Row],[CostPrice]]*tblOrders[[#This Row],[Quantity]])</f>
        <v>-38462.399999999994</v>
      </c>
      <c r="O4581" t="str">
        <f>TEXT(tblOrders[[#This Row],[Date]],"mmm-yyyy")</f>
        <v>Jan-2025</v>
      </c>
      <c r="P4581" t="str">
        <f>_xlfn.XLOOKUP(tblOrders[[#This Row],[OrderID]], tblReturns[OrderID], tblReturns[Returned])</f>
        <v>No</v>
      </c>
      <c r="Q4581" t="str">
        <f>_xlfn.XLOOKUP(tblOrders[[#This Row],[OrderID]], tblShipping[OrderID], tblShipping[ShipMode])</f>
        <v>Pickup</v>
      </c>
      <c r="R4581" t="str">
        <f>IFERROR(_xlfn.XLOOKUP(A4580, tblCustomers[CustomerID], tblCustomers[CustomerName]), "Not Found")</f>
        <v>Not Found</v>
      </c>
      <c r="S4581" t="str">
        <f>IF(tblOrders[[#This Row],[Sales]]&gt;1000000,"High Value","Standard")</f>
        <v>Standard</v>
      </c>
      <c r="T4581" t="str">
        <f>_xlfn.XLOOKUP(tblOrders[[#This Row],[ProductID]], tblProducts[ProductID], tblProducts[ProductName])</f>
        <v>Product 34</v>
      </c>
      <c r="U4581">
        <f>_xlfn.XLOOKUP(tblOrders[[#This Row],[SalesRepID]], tblSalesreps[RepID], tblSalesreps[Target])</f>
        <v>11852878</v>
      </c>
    </row>
    <row r="4582" spans="1:21">
      <c r="A4582" t="s">
        <v>5379</v>
      </c>
      <c r="B4582" s="7" t="s">
        <v>1063</v>
      </c>
      <c r="C4582" t="s">
        <v>1464</v>
      </c>
      <c r="D4582" t="s">
        <v>491</v>
      </c>
      <c r="E4582" t="s">
        <v>186</v>
      </c>
      <c r="F4582" t="s">
        <v>88</v>
      </c>
      <c r="G4582">
        <v>3</v>
      </c>
      <c r="H4582">
        <v>0.05</v>
      </c>
      <c r="I4582" s="2">
        <v>15512.55</v>
      </c>
      <c r="J4582" t="str">
        <f>_xlfn.XLOOKUP(tblOrders[[#This Row],[CustomerID]], tblCustomers[CustomerID], tblCustomers[CustomerName])</f>
        <v>Customer 73</v>
      </c>
      <c r="K4582" t="str">
        <f>_xlfn.XLOOKUP(tblOrders[[#This Row],[CustomerID]], tblCustomers[CustomerID], tblCustomers[Segment])</f>
        <v>SME</v>
      </c>
      <c r="L4582" t="str">
        <f>_xlfn.XLOOKUP(tblOrders[[#This Row],[ProductID]], tblProducts[ProductID], tblProducts[Category])</f>
        <v>Home</v>
      </c>
      <c r="M4582">
        <f>_xlfn.XLOOKUP(tblOrders[[#This Row],[ProductID]], tblProducts[ProductID], tblProducts[CostPrice])</f>
        <v>75749</v>
      </c>
      <c r="N4582">
        <f>tblOrders[[#This Row],[Sales]]-(tblOrders[[#This Row],[CostPrice]]*tblOrders[[#This Row],[Quantity]])</f>
        <v>-211734.45</v>
      </c>
      <c r="O4582" t="str">
        <f>TEXT(tblOrders[[#This Row],[Date]],"mmm-yyyy")</f>
        <v>Jul-2025</v>
      </c>
      <c r="P4582" t="str">
        <f>_xlfn.XLOOKUP(tblOrders[[#This Row],[OrderID]], tblReturns[OrderID], tblReturns[Returned])</f>
        <v>No</v>
      </c>
      <c r="Q4582" t="str">
        <f>_xlfn.XLOOKUP(tblOrders[[#This Row],[OrderID]], tblShipping[OrderID], tblShipping[ShipMode])</f>
        <v>Standard</v>
      </c>
      <c r="R4582" t="str">
        <f>IFERROR(_xlfn.XLOOKUP(A4581, tblCustomers[CustomerID], tblCustomers[CustomerName]), "Not Found")</f>
        <v>Not Found</v>
      </c>
      <c r="S4582" t="str">
        <f>IF(tblOrders[[#This Row],[Sales]]&gt;1000000,"High Value","Standard")</f>
        <v>Standard</v>
      </c>
      <c r="T4582" t="str">
        <f>_xlfn.XLOOKUP(tblOrders[[#This Row],[ProductID]], tblProducts[ProductID], tblProducts[ProductName])</f>
        <v>Product 49</v>
      </c>
      <c r="U4582">
        <f>_xlfn.XLOOKUP(tblOrders[[#This Row],[SalesRepID]], tblSalesreps[RepID], tblSalesreps[Target])</f>
        <v>15141830</v>
      </c>
    </row>
    <row r="4583" spans="1:21">
      <c r="A4583" t="s">
        <v>5380</v>
      </c>
      <c r="B4583" s="7" t="s">
        <v>879</v>
      </c>
      <c r="C4583" t="s">
        <v>705</v>
      </c>
      <c r="D4583" t="s">
        <v>100</v>
      </c>
      <c r="E4583" t="s">
        <v>50</v>
      </c>
      <c r="F4583" t="s">
        <v>20</v>
      </c>
      <c r="G4583">
        <v>7</v>
      </c>
      <c r="H4583">
        <v>0.1</v>
      </c>
      <c r="I4583" s="2">
        <v>426736.8</v>
      </c>
      <c r="J4583" t="str">
        <f>_xlfn.XLOOKUP(tblOrders[[#This Row],[CustomerID]], tblCustomers[CustomerID], tblCustomers[CustomerName])</f>
        <v>Customer 228</v>
      </c>
      <c r="K4583" t="str">
        <f>_xlfn.XLOOKUP(tblOrders[[#This Row],[CustomerID]], tblCustomers[CustomerID], tblCustomers[Segment])</f>
        <v>Corporate</v>
      </c>
      <c r="L4583" t="str">
        <f>_xlfn.XLOOKUP(tblOrders[[#This Row],[ProductID]], tblProducts[ProductID], tblProducts[Category])</f>
        <v>Electronics</v>
      </c>
      <c r="M4583">
        <f>_xlfn.XLOOKUP(tblOrders[[#This Row],[ProductID]], tblProducts[ProductID], tblProducts[CostPrice])</f>
        <v>39197</v>
      </c>
      <c r="N4583">
        <f>tblOrders[[#This Row],[Sales]]-(tblOrders[[#This Row],[CostPrice]]*tblOrders[[#This Row],[Quantity]])</f>
        <v>152357.79999999999</v>
      </c>
      <c r="O4583" t="str">
        <f>TEXT(tblOrders[[#This Row],[Date]],"mmm-yyyy")</f>
        <v>Jan-2025</v>
      </c>
      <c r="P4583" t="str">
        <f>_xlfn.XLOOKUP(tblOrders[[#This Row],[OrderID]], tblReturns[OrderID], tblReturns[Returned])</f>
        <v>No</v>
      </c>
      <c r="Q4583" t="str">
        <f>_xlfn.XLOOKUP(tblOrders[[#This Row],[OrderID]], tblShipping[OrderID], tblShipping[ShipMode])</f>
        <v>Standard</v>
      </c>
      <c r="R4583" t="str">
        <f>IFERROR(_xlfn.XLOOKUP(A4582, tblCustomers[CustomerID], tblCustomers[CustomerName]), "Not Found")</f>
        <v>Not Found</v>
      </c>
      <c r="S4583" t="str">
        <f>IF(tblOrders[[#This Row],[Sales]]&gt;1000000,"High Value","Standard")</f>
        <v>Standard</v>
      </c>
      <c r="T4583" t="str">
        <f>_xlfn.XLOOKUP(tblOrders[[#This Row],[ProductID]], tblProducts[ProductID], tblProducts[ProductName])</f>
        <v>Product 21</v>
      </c>
      <c r="U4583">
        <f>_xlfn.XLOOKUP(tblOrders[[#This Row],[SalesRepID]], tblSalesreps[RepID], tblSalesreps[Target])</f>
        <v>17350666</v>
      </c>
    </row>
    <row r="4584" spans="1:21">
      <c r="A4584" t="s">
        <v>5381</v>
      </c>
      <c r="B4584" s="7" t="s">
        <v>1887</v>
      </c>
      <c r="C4584" t="s">
        <v>412</v>
      </c>
      <c r="D4584" t="s">
        <v>339</v>
      </c>
      <c r="E4584" t="s">
        <v>19</v>
      </c>
      <c r="F4584" t="s">
        <v>20</v>
      </c>
      <c r="G4584">
        <v>5</v>
      </c>
      <c r="H4584">
        <v>0.1</v>
      </c>
      <c r="I4584" s="2">
        <v>534352.5</v>
      </c>
      <c r="J4584" t="str">
        <f>_xlfn.XLOOKUP(tblOrders[[#This Row],[CustomerID]], tblCustomers[CustomerID], tblCustomers[CustomerName])</f>
        <v>Customer 111</v>
      </c>
      <c r="K4584" t="str">
        <f>_xlfn.XLOOKUP(tblOrders[[#This Row],[CustomerID]], tblCustomers[CustomerID], tblCustomers[Segment])</f>
        <v>Corporate</v>
      </c>
      <c r="L4584" t="str">
        <f>_xlfn.XLOOKUP(tblOrders[[#This Row],[ProductID]], tblProducts[ProductID], tblProducts[Category])</f>
        <v>Office</v>
      </c>
      <c r="M4584">
        <f>_xlfn.XLOOKUP(tblOrders[[#This Row],[ProductID]], tblProducts[ProductID], tblProducts[CostPrice])</f>
        <v>73889</v>
      </c>
      <c r="N4584">
        <f>tblOrders[[#This Row],[Sales]]-(tblOrders[[#This Row],[CostPrice]]*tblOrders[[#This Row],[Quantity]])</f>
        <v>164907.5</v>
      </c>
      <c r="O4584" t="str">
        <f>TEXT(tblOrders[[#This Row],[Date]],"mmm-yyyy")</f>
        <v>Jun-2025</v>
      </c>
      <c r="P4584" t="str">
        <f>_xlfn.XLOOKUP(tblOrders[[#This Row],[OrderID]], tblReturns[OrderID], tblReturns[Returned])</f>
        <v>No</v>
      </c>
      <c r="Q4584" t="str">
        <f>_xlfn.XLOOKUP(tblOrders[[#This Row],[OrderID]], tblShipping[OrderID], tblShipping[ShipMode])</f>
        <v>Express</v>
      </c>
      <c r="R4584" t="str">
        <f>IFERROR(_xlfn.XLOOKUP(A4583, tblCustomers[CustomerID], tblCustomers[CustomerName]), "Not Found")</f>
        <v>Not Found</v>
      </c>
      <c r="S4584" t="str">
        <f>IF(tblOrders[[#This Row],[Sales]]&gt;1000000,"High Value","Standard")</f>
        <v>Standard</v>
      </c>
      <c r="T4584" t="str">
        <f>_xlfn.XLOOKUP(tblOrders[[#This Row],[ProductID]], tblProducts[ProductID], tblProducts[ProductName])</f>
        <v>Product 83</v>
      </c>
      <c r="U4584">
        <f>_xlfn.XLOOKUP(tblOrders[[#This Row],[SalesRepID]], tblSalesreps[RepID], tblSalesreps[Target])</f>
        <v>11347243</v>
      </c>
    </row>
    <row r="4585" spans="1:21">
      <c r="A4585" t="s">
        <v>5382</v>
      </c>
      <c r="B4585" s="7" t="s">
        <v>310</v>
      </c>
      <c r="C4585" t="s">
        <v>1582</v>
      </c>
      <c r="D4585" t="s">
        <v>403</v>
      </c>
      <c r="E4585" t="s">
        <v>56</v>
      </c>
      <c r="F4585" t="s">
        <v>14</v>
      </c>
      <c r="G4585">
        <v>8</v>
      </c>
      <c r="H4585">
        <v>0.1</v>
      </c>
      <c r="I4585" s="2">
        <v>820944</v>
      </c>
      <c r="J4585" t="str">
        <f>_xlfn.XLOOKUP(tblOrders[[#This Row],[CustomerID]], tblCustomers[CustomerID], tblCustomers[CustomerName])</f>
        <v>Customer 224</v>
      </c>
      <c r="K4585" t="str">
        <f>_xlfn.XLOOKUP(tblOrders[[#This Row],[CustomerID]], tblCustomers[CustomerID], tblCustomers[Segment])</f>
        <v>Corporate</v>
      </c>
      <c r="L4585" t="str">
        <f>_xlfn.XLOOKUP(tblOrders[[#This Row],[ProductID]], tblProducts[ProductID], tblProducts[Category])</f>
        <v>Furniture</v>
      </c>
      <c r="M4585">
        <f>_xlfn.XLOOKUP(tblOrders[[#This Row],[ProductID]], tblProducts[ProductID], tblProducts[CostPrice])</f>
        <v>53072</v>
      </c>
      <c r="N4585">
        <f>tblOrders[[#This Row],[Sales]]-(tblOrders[[#This Row],[CostPrice]]*tblOrders[[#This Row],[Quantity]])</f>
        <v>396368</v>
      </c>
      <c r="O4585" t="str">
        <f>TEXT(tblOrders[[#This Row],[Date]],"mmm-yyyy")</f>
        <v>Mar-2025</v>
      </c>
      <c r="P4585" t="str">
        <f>_xlfn.XLOOKUP(tblOrders[[#This Row],[OrderID]], tblReturns[OrderID], tblReturns[Returned])</f>
        <v>No</v>
      </c>
      <c r="Q4585" t="str">
        <f>_xlfn.XLOOKUP(tblOrders[[#This Row],[OrderID]], tblShipping[OrderID], tblShipping[ShipMode])</f>
        <v>Pickup</v>
      </c>
      <c r="R4585" t="str">
        <f>IFERROR(_xlfn.XLOOKUP(A4584, tblCustomers[CustomerID], tblCustomers[CustomerName]), "Not Found")</f>
        <v>Not Found</v>
      </c>
      <c r="S4585" t="str">
        <f>IF(tblOrders[[#This Row],[Sales]]&gt;1000000,"High Value","Standard")</f>
        <v>Standard</v>
      </c>
      <c r="T4585" t="str">
        <f>_xlfn.XLOOKUP(tblOrders[[#This Row],[ProductID]], tblProducts[ProductID], tblProducts[ProductName])</f>
        <v>Product 78</v>
      </c>
      <c r="U4585">
        <f>_xlfn.XLOOKUP(tblOrders[[#This Row],[SalesRepID]], tblSalesreps[RepID], tblSalesreps[Target])</f>
        <v>14265630</v>
      </c>
    </row>
    <row r="4586" spans="1:21">
      <c r="A4586" t="s">
        <v>5383</v>
      </c>
      <c r="B4586" s="7" t="s">
        <v>1887</v>
      </c>
      <c r="C4586" t="s">
        <v>185</v>
      </c>
      <c r="D4586" t="s">
        <v>232</v>
      </c>
      <c r="E4586" t="s">
        <v>56</v>
      </c>
      <c r="F4586" t="s">
        <v>20</v>
      </c>
      <c r="G4586">
        <v>8</v>
      </c>
      <c r="H4586">
        <v>0.15</v>
      </c>
      <c r="I4586" s="2">
        <v>893207.2</v>
      </c>
      <c r="J4586" t="str">
        <f>_xlfn.XLOOKUP(tblOrders[[#This Row],[CustomerID]], tblCustomers[CustomerID], tblCustomers[CustomerName])</f>
        <v>Customer 165</v>
      </c>
      <c r="K4586" t="str">
        <f>_xlfn.XLOOKUP(tblOrders[[#This Row],[CustomerID]], tblCustomers[CustomerID], tblCustomers[Segment])</f>
        <v>Consumer</v>
      </c>
      <c r="L4586" t="str">
        <f>_xlfn.XLOOKUP(tblOrders[[#This Row],[ProductID]], tblProducts[ProductID], tblProducts[Category])</f>
        <v>Electronics</v>
      </c>
      <c r="M4586">
        <f>_xlfn.XLOOKUP(tblOrders[[#This Row],[ProductID]], tblProducts[ProductID], tblProducts[CostPrice])</f>
        <v>41456</v>
      </c>
      <c r="N4586">
        <f>tblOrders[[#This Row],[Sales]]-(tblOrders[[#This Row],[CostPrice]]*tblOrders[[#This Row],[Quantity]])</f>
        <v>561559.19999999995</v>
      </c>
      <c r="O4586" t="str">
        <f>TEXT(tblOrders[[#This Row],[Date]],"mmm-yyyy")</f>
        <v>Jun-2025</v>
      </c>
      <c r="P4586" t="str">
        <f>_xlfn.XLOOKUP(tblOrders[[#This Row],[OrderID]], tblReturns[OrderID], tblReturns[Returned])</f>
        <v>No</v>
      </c>
      <c r="Q4586" t="str">
        <f>_xlfn.XLOOKUP(tblOrders[[#This Row],[OrderID]], tblShipping[OrderID], tblShipping[ShipMode])</f>
        <v>Express</v>
      </c>
      <c r="R4586" t="str">
        <f>IFERROR(_xlfn.XLOOKUP(A4585, tblCustomers[CustomerID], tblCustomers[CustomerName]), "Not Found")</f>
        <v>Not Found</v>
      </c>
      <c r="S4586" t="str">
        <f>IF(tblOrders[[#This Row],[Sales]]&gt;1000000,"High Value","Standard")</f>
        <v>Standard</v>
      </c>
      <c r="T4586" t="str">
        <f>_xlfn.XLOOKUP(tblOrders[[#This Row],[ProductID]], tblProducts[ProductID], tblProducts[ProductName])</f>
        <v>Product 86</v>
      </c>
      <c r="U4586">
        <f>_xlfn.XLOOKUP(tblOrders[[#This Row],[SalesRepID]], tblSalesreps[RepID], tblSalesreps[Target])</f>
        <v>14265630</v>
      </c>
    </row>
    <row r="4587" spans="1:21">
      <c r="A4587" t="s">
        <v>5384</v>
      </c>
      <c r="B4587" s="7" t="s">
        <v>323</v>
      </c>
      <c r="C4587" t="s">
        <v>1559</v>
      </c>
      <c r="D4587" t="s">
        <v>100</v>
      </c>
      <c r="E4587" t="s">
        <v>165</v>
      </c>
      <c r="F4587" t="s">
        <v>26</v>
      </c>
      <c r="G4587">
        <v>4</v>
      </c>
      <c r="H4587">
        <v>0.05</v>
      </c>
      <c r="I4587" s="2">
        <v>213126.8</v>
      </c>
      <c r="J4587" t="str">
        <f>_xlfn.XLOOKUP(tblOrders[[#This Row],[CustomerID]], tblCustomers[CustomerID], tblCustomers[CustomerName])</f>
        <v>Customer 95</v>
      </c>
      <c r="K4587" t="str">
        <f>_xlfn.XLOOKUP(tblOrders[[#This Row],[CustomerID]], tblCustomers[CustomerID], tblCustomers[Segment])</f>
        <v>Consumer</v>
      </c>
      <c r="L4587" t="str">
        <f>_xlfn.XLOOKUP(tblOrders[[#This Row],[ProductID]], tblProducts[ProductID], tblProducts[Category])</f>
        <v>Electronics</v>
      </c>
      <c r="M4587">
        <f>_xlfn.XLOOKUP(tblOrders[[#This Row],[ProductID]], tblProducts[ProductID], tblProducts[CostPrice])</f>
        <v>39197</v>
      </c>
      <c r="N4587">
        <f>tblOrders[[#This Row],[Sales]]-(tblOrders[[#This Row],[CostPrice]]*tblOrders[[#This Row],[Quantity]])</f>
        <v>56338.799999999988</v>
      </c>
      <c r="O4587" t="str">
        <f>TEXT(tblOrders[[#This Row],[Date]],"mmm-yyyy")</f>
        <v>May-2025</v>
      </c>
      <c r="P4587" t="str">
        <f>_xlfn.XLOOKUP(tblOrders[[#This Row],[OrderID]], tblReturns[OrderID], tblReturns[Returned])</f>
        <v>No</v>
      </c>
      <c r="Q4587" t="str">
        <f>_xlfn.XLOOKUP(tblOrders[[#This Row],[OrderID]], tblShipping[OrderID], tblShipping[ShipMode])</f>
        <v>Standard</v>
      </c>
      <c r="R4587" t="str">
        <f>IFERROR(_xlfn.XLOOKUP(A4586, tblCustomers[CustomerID], tblCustomers[CustomerName]), "Not Found")</f>
        <v>Not Found</v>
      </c>
      <c r="S4587" t="str">
        <f>IF(tblOrders[[#This Row],[Sales]]&gt;1000000,"High Value","Standard")</f>
        <v>Standard</v>
      </c>
      <c r="T4587" t="str">
        <f>_xlfn.XLOOKUP(tblOrders[[#This Row],[ProductID]], tblProducts[ProductID], tblProducts[ProductName])</f>
        <v>Product 21</v>
      </c>
      <c r="U4587">
        <f>_xlfn.XLOOKUP(tblOrders[[#This Row],[SalesRepID]], tblSalesreps[RepID], tblSalesreps[Target])</f>
        <v>16839910</v>
      </c>
    </row>
    <row r="4588" spans="1:21">
      <c r="A4588" t="s">
        <v>5385</v>
      </c>
      <c r="B4588" s="7" t="s">
        <v>949</v>
      </c>
      <c r="C4588" t="s">
        <v>515</v>
      </c>
      <c r="D4588" t="s">
        <v>587</v>
      </c>
      <c r="E4588" t="s">
        <v>45</v>
      </c>
      <c r="F4588" t="s">
        <v>88</v>
      </c>
      <c r="G4588">
        <v>10</v>
      </c>
      <c r="H4588">
        <v>0.2</v>
      </c>
      <c r="I4588" s="2">
        <v>308120</v>
      </c>
      <c r="J4588" t="str">
        <f>_xlfn.XLOOKUP(tblOrders[[#This Row],[CustomerID]], tblCustomers[CustomerID], tblCustomers[CustomerName])</f>
        <v>Customer 67</v>
      </c>
      <c r="K4588" t="str">
        <f>_xlfn.XLOOKUP(tblOrders[[#This Row],[CustomerID]], tblCustomers[CustomerID], tblCustomers[Segment])</f>
        <v>SME</v>
      </c>
      <c r="L4588" t="str">
        <f>_xlfn.XLOOKUP(tblOrders[[#This Row],[ProductID]], tblProducts[ProductID], tblProducts[Category])</f>
        <v>Electronics</v>
      </c>
      <c r="M4588">
        <f>_xlfn.XLOOKUP(tblOrders[[#This Row],[ProductID]], tblProducts[ProductID], tblProducts[CostPrice])</f>
        <v>67500</v>
      </c>
      <c r="N4588">
        <f>tblOrders[[#This Row],[Sales]]-(tblOrders[[#This Row],[CostPrice]]*tblOrders[[#This Row],[Quantity]])</f>
        <v>-366880</v>
      </c>
      <c r="O4588" t="str">
        <f>TEXT(tblOrders[[#This Row],[Date]],"mmm-yyyy")</f>
        <v>Dec-2025</v>
      </c>
      <c r="P4588" t="str">
        <f>_xlfn.XLOOKUP(tblOrders[[#This Row],[OrderID]], tblReturns[OrderID], tblReturns[Returned])</f>
        <v>No</v>
      </c>
      <c r="Q4588" t="str">
        <f>_xlfn.XLOOKUP(tblOrders[[#This Row],[OrderID]], tblShipping[OrderID], tblShipping[ShipMode])</f>
        <v>Standard</v>
      </c>
      <c r="R4588" t="str">
        <f>IFERROR(_xlfn.XLOOKUP(A4587, tblCustomers[CustomerID], tblCustomers[CustomerName]), "Not Found")</f>
        <v>Not Found</v>
      </c>
      <c r="S4588" t="str">
        <f>IF(tblOrders[[#This Row],[Sales]]&gt;1000000,"High Value","Standard")</f>
        <v>Standard</v>
      </c>
      <c r="T4588" t="str">
        <f>_xlfn.XLOOKUP(tblOrders[[#This Row],[ProductID]], tblProducts[ProductID], tblProducts[ProductName])</f>
        <v>Product 97</v>
      </c>
      <c r="U4588">
        <f>_xlfn.XLOOKUP(tblOrders[[#This Row],[SalesRepID]], tblSalesreps[RepID], tblSalesreps[Target])</f>
        <v>11319839</v>
      </c>
    </row>
    <row r="4589" spans="1:21">
      <c r="A4589" t="s">
        <v>5386</v>
      </c>
      <c r="B4589" s="7" t="s">
        <v>913</v>
      </c>
      <c r="C4589" t="s">
        <v>810</v>
      </c>
      <c r="D4589" t="s">
        <v>151</v>
      </c>
      <c r="E4589" t="s">
        <v>69</v>
      </c>
      <c r="F4589" t="s">
        <v>26</v>
      </c>
      <c r="G4589">
        <v>3</v>
      </c>
      <c r="H4589">
        <v>0.1</v>
      </c>
      <c r="I4589" s="2">
        <v>276453</v>
      </c>
      <c r="J4589" t="str">
        <f>_xlfn.XLOOKUP(tblOrders[[#This Row],[CustomerID]], tblCustomers[CustomerID], tblCustomers[CustomerName])</f>
        <v>Customer 18</v>
      </c>
      <c r="K4589" t="str">
        <f>_xlfn.XLOOKUP(tblOrders[[#This Row],[CustomerID]], tblCustomers[CustomerID], tblCustomers[Segment])</f>
        <v>Corporate</v>
      </c>
      <c r="L4589" t="str">
        <f>_xlfn.XLOOKUP(tblOrders[[#This Row],[ProductID]], tblProducts[ProductID], tblProducts[Category])</f>
        <v>Electronics</v>
      </c>
      <c r="M4589">
        <f>_xlfn.XLOOKUP(tblOrders[[#This Row],[ProductID]], tblProducts[ProductID], tblProducts[CostPrice])</f>
        <v>63366</v>
      </c>
      <c r="N4589">
        <f>tblOrders[[#This Row],[Sales]]-(tblOrders[[#This Row],[CostPrice]]*tblOrders[[#This Row],[Quantity]])</f>
        <v>86355</v>
      </c>
      <c r="O4589" t="str">
        <f>TEXT(tblOrders[[#This Row],[Date]],"mmm-yyyy")</f>
        <v>May-2025</v>
      </c>
      <c r="P4589" t="str">
        <f>_xlfn.XLOOKUP(tblOrders[[#This Row],[OrderID]], tblReturns[OrderID], tblReturns[Returned])</f>
        <v>No</v>
      </c>
      <c r="Q4589" t="str">
        <f>_xlfn.XLOOKUP(tblOrders[[#This Row],[OrderID]], tblShipping[OrderID], tblShipping[ShipMode])</f>
        <v>Express</v>
      </c>
      <c r="R4589" t="str">
        <f>IFERROR(_xlfn.XLOOKUP(A4588, tblCustomers[CustomerID], tblCustomers[CustomerName]), "Not Found")</f>
        <v>Not Found</v>
      </c>
      <c r="S4589" t="str">
        <f>IF(tblOrders[[#This Row],[Sales]]&gt;1000000,"High Value","Standard")</f>
        <v>Standard</v>
      </c>
      <c r="T4589" t="str">
        <f>_xlfn.XLOOKUP(tblOrders[[#This Row],[ProductID]], tblProducts[ProductID], tblProducts[ProductName])</f>
        <v>Product 40</v>
      </c>
      <c r="U4589">
        <f>_xlfn.XLOOKUP(tblOrders[[#This Row],[SalesRepID]], tblSalesreps[RepID], tblSalesreps[Target])</f>
        <v>19473459</v>
      </c>
    </row>
    <row r="4590" spans="1:21">
      <c r="A4590" t="s">
        <v>5387</v>
      </c>
      <c r="B4590" s="7" t="s">
        <v>1399</v>
      </c>
      <c r="C4590" t="s">
        <v>23</v>
      </c>
      <c r="D4590" t="s">
        <v>96</v>
      </c>
      <c r="E4590" t="s">
        <v>13</v>
      </c>
      <c r="F4590" t="s">
        <v>88</v>
      </c>
      <c r="G4590">
        <v>2</v>
      </c>
      <c r="H4590">
        <v>0</v>
      </c>
      <c r="I4590" s="2">
        <v>230602</v>
      </c>
      <c r="J4590" t="str">
        <f>_xlfn.XLOOKUP(tblOrders[[#This Row],[CustomerID]], tblCustomers[CustomerID], tblCustomers[CustomerName])</f>
        <v>Customer 213</v>
      </c>
      <c r="K4590" t="str">
        <f>_xlfn.XLOOKUP(tblOrders[[#This Row],[CustomerID]], tblCustomers[CustomerID], tblCustomers[Segment])</f>
        <v>Consumer</v>
      </c>
      <c r="L4590" t="str">
        <f>_xlfn.XLOOKUP(tblOrders[[#This Row],[ProductID]], tblProducts[ProductID], tblProducts[Category])</f>
        <v>Office</v>
      </c>
      <c r="M4590">
        <f>_xlfn.XLOOKUP(tblOrders[[#This Row],[ProductID]], tblProducts[ProductID], tblProducts[CostPrice])</f>
        <v>20831</v>
      </c>
      <c r="N4590">
        <f>tblOrders[[#This Row],[Sales]]-(tblOrders[[#This Row],[CostPrice]]*tblOrders[[#This Row],[Quantity]])</f>
        <v>188940</v>
      </c>
      <c r="O4590" t="str">
        <f>TEXT(tblOrders[[#This Row],[Date]],"mmm-yyyy")</f>
        <v>Jun-2025</v>
      </c>
      <c r="P4590" t="str">
        <f>_xlfn.XLOOKUP(tblOrders[[#This Row],[OrderID]], tblReturns[OrderID], tblReturns[Returned])</f>
        <v>No</v>
      </c>
      <c r="Q4590" t="str">
        <f>_xlfn.XLOOKUP(tblOrders[[#This Row],[OrderID]], tblShipping[OrderID], tblShipping[ShipMode])</f>
        <v>Pickup</v>
      </c>
      <c r="R4590" t="str">
        <f>IFERROR(_xlfn.XLOOKUP(A4589, tblCustomers[CustomerID], tblCustomers[CustomerName]), "Not Found")</f>
        <v>Not Found</v>
      </c>
      <c r="S4590" t="str">
        <f>IF(tblOrders[[#This Row],[Sales]]&gt;1000000,"High Value","Standard")</f>
        <v>Standard</v>
      </c>
      <c r="T4590" t="str">
        <f>_xlfn.XLOOKUP(tblOrders[[#This Row],[ProductID]], tblProducts[ProductID], tblProducts[ProductName])</f>
        <v>Product 24</v>
      </c>
      <c r="U4590">
        <f>_xlfn.XLOOKUP(tblOrders[[#This Row],[SalesRepID]], tblSalesreps[RepID], tblSalesreps[Target])</f>
        <v>11852878</v>
      </c>
    </row>
    <row r="4591" spans="1:21">
      <c r="A4591" t="s">
        <v>5388</v>
      </c>
      <c r="B4591" s="7" t="s">
        <v>731</v>
      </c>
      <c r="C4591" t="s">
        <v>1176</v>
      </c>
      <c r="D4591" t="s">
        <v>133</v>
      </c>
      <c r="E4591" t="s">
        <v>210</v>
      </c>
      <c r="F4591" t="s">
        <v>88</v>
      </c>
      <c r="G4591">
        <v>8</v>
      </c>
      <c r="H4591">
        <v>0.1</v>
      </c>
      <c r="I4591" s="2">
        <v>351468</v>
      </c>
      <c r="J4591" t="str">
        <f>_xlfn.XLOOKUP(tblOrders[[#This Row],[CustomerID]], tblCustomers[CustomerID], tblCustomers[CustomerName])</f>
        <v>Customer 106</v>
      </c>
      <c r="K4591" t="str">
        <f>_xlfn.XLOOKUP(tblOrders[[#This Row],[CustomerID]], tblCustomers[CustomerID], tblCustomers[Segment])</f>
        <v>SME</v>
      </c>
      <c r="L4591" t="str">
        <f>_xlfn.XLOOKUP(tblOrders[[#This Row],[ProductID]], tblProducts[ProductID], tblProducts[Category])</f>
        <v>Furniture</v>
      </c>
      <c r="M4591">
        <f>_xlfn.XLOOKUP(tblOrders[[#This Row],[ProductID]], tblProducts[ProductID], tblProducts[CostPrice])</f>
        <v>53604</v>
      </c>
      <c r="N4591">
        <f>tblOrders[[#This Row],[Sales]]-(tblOrders[[#This Row],[CostPrice]]*tblOrders[[#This Row],[Quantity]])</f>
        <v>-77364</v>
      </c>
      <c r="O4591" t="str">
        <f>TEXT(tblOrders[[#This Row],[Date]],"mmm-yyyy")</f>
        <v>Aug-2025</v>
      </c>
      <c r="P4591" t="str">
        <f>_xlfn.XLOOKUP(tblOrders[[#This Row],[OrderID]], tblReturns[OrderID], tblReturns[Returned])</f>
        <v>Yes</v>
      </c>
      <c r="Q4591" t="str">
        <f>_xlfn.XLOOKUP(tblOrders[[#This Row],[OrderID]], tblShipping[OrderID], tblShipping[ShipMode])</f>
        <v>Standard</v>
      </c>
      <c r="R4591" t="str">
        <f>IFERROR(_xlfn.XLOOKUP(A4590, tblCustomers[CustomerID], tblCustomers[CustomerName]), "Not Found")</f>
        <v>Not Found</v>
      </c>
      <c r="S4591" t="str">
        <f>IF(tblOrders[[#This Row],[Sales]]&gt;1000000,"High Value","Standard")</f>
        <v>Standard</v>
      </c>
      <c r="T4591" t="str">
        <f>_xlfn.XLOOKUP(tblOrders[[#This Row],[ProductID]], tblProducts[ProductID], tblProducts[ProductName])</f>
        <v>Product 6</v>
      </c>
      <c r="U4591">
        <f>_xlfn.XLOOKUP(tblOrders[[#This Row],[SalesRepID]], tblSalesreps[RepID], tblSalesreps[Target])</f>
        <v>19336654</v>
      </c>
    </row>
    <row r="4592" spans="1:21">
      <c r="A4592" t="s">
        <v>5389</v>
      </c>
      <c r="B4592" s="7" t="s">
        <v>459</v>
      </c>
      <c r="C4592" t="s">
        <v>222</v>
      </c>
      <c r="D4592" t="s">
        <v>1034</v>
      </c>
      <c r="E4592" t="s">
        <v>105</v>
      </c>
      <c r="F4592" t="s">
        <v>26</v>
      </c>
      <c r="G4592">
        <v>2</v>
      </c>
      <c r="H4592">
        <v>0</v>
      </c>
      <c r="I4592" s="2">
        <v>152302</v>
      </c>
      <c r="J4592" t="str">
        <f>_xlfn.XLOOKUP(tblOrders[[#This Row],[CustomerID]], tblCustomers[CustomerID], tblCustomers[CustomerName])</f>
        <v>Customer 86</v>
      </c>
      <c r="K4592" t="str">
        <f>_xlfn.XLOOKUP(tblOrders[[#This Row],[CustomerID]], tblCustomers[CustomerID], tblCustomers[Segment])</f>
        <v>SME</v>
      </c>
      <c r="L4592" t="str">
        <f>_xlfn.XLOOKUP(tblOrders[[#This Row],[ProductID]], tblProducts[ProductID], tblProducts[Category])</f>
        <v>Furniture</v>
      </c>
      <c r="M4592">
        <f>_xlfn.XLOOKUP(tblOrders[[#This Row],[ProductID]], tblProducts[ProductID], tblProducts[CostPrice])</f>
        <v>51071</v>
      </c>
      <c r="N4592">
        <f>tblOrders[[#This Row],[Sales]]-(tblOrders[[#This Row],[CostPrice]]*tblOrders[[#This Row],[Quantity]])</f>
        <v>50160</v>
      </c>
      <c r="O4592" t="str">
        <f>TEXT(tblOrders[[#This Row],[Date]],"mmm-yyyy")</f>
        <v>Jul-2025</v>
      </c>
      <c r="P4592" t="str">
        <f>_xlfn.XLOOKUP(tblOrders[[#This Row],[OrderID]], tblReturns[OrderID], tblReturns[Returned])</f>
        <v>No</v>
      </c>
      <c r="Q4592" t="str">
        <f>_xlfn.XLOOKUP(tblOrders[[#This Row],[OrderID]], tblShipping[OrderID], tblShipping[ShipMode])</f>
        <v>Express</v>
      </c>
      <c r="R4592" t="str">
        <f>IFERROR(_xlfn.XLOOKUP(A4591, tblCustomers[CustomerID], tblCustomers[CustomerName]), "Not Found")</f>
        <v>Not Found</v>
      </c>
      <c r="S4592" t="str">
        <f>IF(tblOrders[[#This Row],[Sales]]&gt;1000000,"High Value","Standard")</f>
        <v>Standard</v>
      </c>
      <c r="T4592" t="str">
        <f>_xlfn.XLOOKUP(tblOrders[[#This Row],[ProductID]], tblProducts[ProductID], tblProducts[ProductName])</f>
        <v>Product 66</v>
      </c>
      <c r="U4592">
        <f>_xlfn.XLOOKUP(tblOrders[[#This Row],[SalesRepID]], tblSalesreps[RepID], tblSalesreps[Target])</f>
        <v>8698154</v>
      </c>
    </row>
    <row r="4593" spans="1:21">
      <c r="A4593" t="s">
        <v>5390</v>
      </c>
      <c r="B4593" s="7" t="s">
        <v>500</v>
      </c>
      <c r="C4593" t="s">
        <v>626</v>
      </c>
      <c r="D4593" t="s">
        <v>369</v>
      </c>
      <c r="E4593" t="s">
        <v>45</v>
      </c>
      <c r="F4593" t="s">
        <v>51</v>
      </c>
      <c r="G4593">
        <v>8</v>
      </c>
      <c r="H4593">
        <v>0.2</v>
      </c>
      <c r="I4593" s="2">
        <v>396851.20000000001</v>
      </c>
      <c r="J4593" t="str">
        <f>_xlfn.XLOOKUP(tblOrders[[#This Row],[CustomerID]], tblCustomers[CustomerID], tblCustomers[CustomerName])</f>
        <v>Customer 158</v>
      </c>
      <c r="K4593" t="str">
        <f>_xlfn.XLOOKUP(tblOrders[[#This Row],[CustomerID]], tblCustomers[CustomerID], tblCustomers[Segment])</f>
        <v>SME</v>
      </c>
      <c r="L4593" t="str">
        <f>_xlfn.XLOOKUP(tblOrders[[#This Row],[ProductID]], tblProducts[ProductID], tblProducts[Category])</f>
        <v>Office</v>
      </c>
      <c r="M4593">
        <f>_xlfn.XLOOKUP(tblOrders[[#This Row],[ProductID]], tblProducts[ProductID], tblProducts[CostPrice])</f>
        <v>12456</v>
      </c>
      <c r="N4593">
        <f>tblOrders[[#This Row],[Sales]]-(tblOrders[[#This Row],[CostPrice]]*tblOrders[[#This Row],[Quantity]])</f>
        <v>297203.20000000001</v>
      </c>
      <c r="O4593" t="str">
        <f>TEXT(tblOrders[[#This Row],[Date]],"mmm-yyyy")</f>
        <v>Jul-2025</v>
      </c>
      <c r="P4593" t="str">
        <f>_xlfn.XLOOKUP(tblOrders[[#This Row],[OrderID]], tblReturns[OrderID], tblReturns[Returned])</f>
        <v>Yes</v>
      </c>
      <c r="Q4593" t="str">
        <f>_xlfn.XLOOKUP(tblOrders[[#This Row],[OrderID]], tblShipping[OrderID], tblShipping[ShipMode])</f>
        <v>Standard</v>
      </c>
      <c r="R4593" t="str">
        <f>IFERROR(_xlfn.XLOOKUP(A4592, tblCustomers[CustomerID], tblCustomers[CustomerName]), "Not Found")</f>
        <v>Not Found</v>
      </c>
      <c r="S4593" t="str">
        <f>IF(tblOrders[[#This Row],[Sales]]&gt;1000000,"High Value","Standard")</f>
        <v>Standard</v>
      </c>
      <c r="T4593" t="str">
        <f>_xlfn.XLOOKUP(tblOrders[[#This Row],[ProductID]], tblProducts[ProductID], tblProducts[ProductName])</f>
        <v>Product 42</v>
      </c>
      <c r="U4593">
        <f>_xlfn.XLOOKUP(tblOrders[[#This Row],[SalesRepID]], tblSalesreps[RepID], tblSalesreps[Target])</f>
        <v>11319839</v>
      </c>
    </row>
    <row r="4594" spans="1:21">
      <c r="A4594" t="s">
        <v>5391</v>
      </c>
      <c r="B4594" s="7" t="s">
        <v>761</v>
      </c>
      <c r="C4594" t="s">
        <v>54</v>
      </c>
      <c r="D4594" t="s">
        <v>223</v>
      </c>
      <c r="E4594" t="s">
        <v>45</v>
      </c>
      <c r="F4594" t="s">
        <v>51</v>
      </c>
      <c r="G4594">
        <v>7</v>
      </c>
      <c r="H4594">
        <v>0.15</v>
      </c>
      <c r="I4594" s="2">
        <v>542187.80000000005</v>
      </c>
      <c r="J4594" t="str">
        <f>_xlfn.XLOOKUP(tblOrders[[#This Row],[CustomerID]], tblCustomers[CustomerID], tblCustomers[CustomerName])</f>
        <v>Customer 141</v>
      </c>
      <c r="K4594" t="str">
        <f>_xlfn.XLOOKUP(tblOrders[[#This Row],[CustomerID]], tblCustomers[CustomerID], tblCustomers[Segment])</f>
        <v>Consumer</v>
      </c>
      <c r="L4594" t="str">
        <f>_xlfn.XLOOKUP(tblOrders[[#This Row],[ProductID]], tblProducts[ProductID], tblProducts[Category])</f>
        <v>Office</v>
      </c>
      <c r="M4594">
        <f>_xlfn.XLOOKUP(tblOrders[[#This Row],[ProductID]], tblProducts[ProductID], tblProducts[CostPrice])</f>
        <v>66106</v>
      </c>
      <c r="N4594">
        <f>tblOrders[[#This Row],[Sales]]-(tblOrders[[#This Row],[CostPrice]]*tblOrders[[#This Row],[Quantity]])</f>
        <v>79445.800000000047</v>
      </c>
      <c r="O4594" t="str">
        <f>TEXT(tblOrders[[#This Row],[Date]],"mmm-yyyy")</f>
        <v>Sep-2025</v>
      </c>
      <c r="P4594" t="str">
        <f>_xlfn.XLOOKUP(tblOrders[[#This Row],[OrderID]], tblReturns[OrderID], tblReturns[Returned])</f>
        <v>No</v>
      </c>
      <c r="Q4594" t="str">
        <f>_xlfn.XLOOKUP(tblOrders[[#This Row],[OrderID]], tblShipping[OrderID], tblShipping[ShipMode])</f>
        <v>Pickup</v>
      </c>
      <c r="R4594" t="str">
        <f>IFERROR(_xlfn.XLOOKUP(A4593, tblCustomers[CustomerID], tblCustomers[CustomerName]), "Not Found")</f>
        <v>Not Found</v>
      </c>
      <c r="S4594" t="str">
        <f>IF(tblOrders[[#This Row],[Sales]]&gt;1000000,"High Value","Standard")</f>
        <v>Standard</v>
      </c>
      <c r="T4594" t="str">
        <f>_xlfn.XLOOKUP(tblOrders[[#This Row],[ProductID]], tblProducts[ProductID], tblProducts[ProductName])</f>
        <v>Product 58</v>
      </c>
      <c r="U4594">
        <f>_xlfn.XLOOKUP(tblOrders[[#This Row],[SalesRepID]], tblSalesreps[RepID], tblSalesreps[Target])</f>
        <v>11319839</v>
      </c>
    </row>
    <row r="4595" spans="1:21">
      <c r="A4595" t="s">
        <v>5392</v>
      </c>
      <c r="B4595" s="7" t="s">
        <v>335</v>
      </c>
      <c r="C4595" t="s">
        <v>368</v>
      </c>
      <c r="D4595" t="s">
        <v>151</v>
      </c>
      <c r="E4595" t="s">
        <v>205</v>
      </c>
      <c r="F4595" t="s">
        <v>88</v>
      </c>
      <c r="G4595">
        <v>10</v>
      </c>
      <c r="H4595">
        <v>0.15</v>
      </c>
      <c r="I4595" s="2">
        <v>893579.5</v>
      </c>
      <c r="J4595" t="str">
        <f>_xlfn.XLOOKUP(tblOrders[[#This Row],[CustomerID]], tblCustomers[CustomerID], tblCustomers[CustomerName])</f>
        <v>Customer 4</v>
      </c>
      <c r="K4595" t="str">
        <f>_xlfn.XLOOKUP(tblOrders[[#This Row],[CustomerID]], tblCustomers[CustomerID], tblCustomers[Segment])</f>
        <v>Corporate</v>
      </c>
      <c r="L4595" t="str">
        <f>_xlfn.XLOOKUP(tblOrders[[#This Row],[ProductID]], tblProducts[ProductID], tblProducts[Category])</f>
        <v>Electronics</v>
      </c>
      <c r="M4595">
        <f>_xlfn.XLOOKUP(tblOrders[[#This Row],[ProductID]], tblProducts[ProductID], tblProducts[CostPrice])</f>
        <v>63366</v>
      </c>
      <c r="N4595">
        <f>tblOrders[[#This Row],[Sales]]-(tblOrders[[#This Row],[CostPrice]]*tblOrders[[#This Row],[Quantity]])</f>
        <v>259919.5</v>
      </c>
      <c r="O4595" t="str">
        <f>TEXT(tblOrders[[#This Row],[Date]],"mmm-yyyy")</f>
        <v>Feb-2025</v>
      </c>
      <c r="P4595" t="str">
        <f>_xlfn.XLOOKUP(tblOrders[[#This Row],[OrderID]], tblReturns[OrderID], tblReturns[Returned])</f>
        <v>No</v>
      </c>
      <c r="Q4595" t="str">
        <f>_xlfn.XLOOKUP(tblOrders[[#This Row],[OrderID]], tblShipping[OrderID], tblShipping[ShipMode])</f>
        <v>Express</v>
      </c>
      <c r="R4595" t="str">
        <f>IFERROR(_xlfn.XLOOKUP(A4594, tblCustomers[CustomerID], tblCustomers[CustomerName]), "Not Found")</f>
        <v>Not Found</v>
      </c>
      <c r="S4595" t="str">
        <f>IF(tblOrders[[#This Row],[Sales]]&gt;1000000,"High Value","Standard")</f>
        <v>Standard</v>
      </c>
      <c r="T4595" t="str">
        <f>_xlfn.XLOOKUP(tblOrders[[#This Row],[ProductID]], tblProducts[ProductID], tblProducts[ProductName])</f>
        <v>Product 40</v>
      </c>
      <c r="U4595">
        <f>_xlfn.XLOOKUP(tblOrders[[#This Row],[SalesRepID]], tblSalesreps[RepID], tblSalesreps[Target])</f>
        <v>16246424</v>
      </c>
    </row>
    <row r="4596" spans="1:21">
      <c r="A4596" t="s">
        <v>5393</v>
      </c>
      <c r="B4596" s="7" t="s">
        <v>1427</v>
      </c>
      <c r="C4596" t="s">
        <v>515</v>
      </c>
      <c r="D4596" t="s">
        <v>560</v>
      </c>
      <c r="E4596" t="s">
        <v>50</v>
      </c>
      <c r="F4596" t="s">
        <v>51</v>
      </c>
      <c r="G4596">
        <v>2</v>
      </c>
      <c r="H4596">
        <v>0.1</v>
      </c>
      <c r="I4596" s="2">
        <v>115522.2</v>
      </c>
      <c r="J4596" t="str">
        <f>_xlfn.XLOOKUP(tblOrders[[#This Row],[CustomerID]], tblCustomers[CustomerID], tblCustomers[CustomerName])</f>
        <v>Customer 67</v>
      </c>
      <c r="K4596" t="str">
        <f>_xlfn.XLOOKUP(tblOrders[[#This Row],[CustomerID]], tblCustomers[CustomerID], tblCustomers[Segment])</f>
        <v>SME</v>
      </c>
      <c r="L4596" t="str">
        <f>_xlfn.XLOOKUP(tblOrders[[#This Row],[ProductID]], tblProducts[ProductID], tblProducts[Category])</f>
        <v>Electronics</v>
      </c>
      <c r="M4596">
        <f>_xlfn.XLOOKUP(tblOrders[[#This Row],[ProductID]], tblProducts[ProductID], tblProducts[CostPrice])</f>
        <v>53062</v>
      </c>
      <c r="N4596">
        <f>tblOrders[[#This Row],[Sales]]-(tblOrders[[#This Row],[CostPrice]]*tblOrders[[#This Row],[Quantity]])</f>
        <v>9398.1999999999971</v>
      </c>
      <c r="O4596" t="str">
        <f>TEXT(tblOrders[[#This Row],[Date]],"mmm-yyyy")</f>
        <v>Jan-2025</v>
      </c>
      <c r="P4596" t="str">
        <f>_xlfn.XLOOKUP(tblOrders[[#This Row],[OrderID]], tblReturns[OrderID], tblReturns[Returned])</f>
        <v>No</v>
      </c>
      <c r="Q4596" t="str">
        <f>_xlfn.XLOOKUP(tblOrders[[#This Row],[OrderID]], tblShipping[OrderID], tblShipping[ShipMode])</f>
        <v>Express</v>
      </c>
      <c r="R4596" t="str">
        <f>IFERROR(_xlfn.XLOOKUP(A4595, tblCustomers[CustomerID], tblCustomers[CustomerName]), "Not Found")</f>
        <v>Not Found</v>
      </c>
      <c r="S4596" t="str">
        <f>IF(tblOrders[[#This Row],[Sales]]&gt;1000000,"High Value","Standard")</f>
        <v>Standard</v>
      </c>
      <c r="T4596" t="str">
        <f>_xlfn.XLOOKUP(tblOrders[[#This Row],[ProductID]], tblProducts[ProductID], tblProducts[ProductName])</f>
        <v>Product 31</v>
      </c>
      <c r="U4596">
        <f>_xlfn.XLOOKUP(tblOrders[[#This Row],[SalesRepID]], tblSalesreps[RepID], tblSalesreps[Target])</f>
        <v>17350666</v>
      </c>
    </row>
    <row r="4597" spans="1:21">
      <c r="A4597" t="s">
        <v>5394</v>
      </c>
      <c r="B4597" s="7" t="s">
        <v>807</v>
      </c>
      <c r="C4597" t="s">
        <v>247</v>
      </c>
      <c r="D4597" t="s">
        <v>104</v>
      </c>
      <c r="E4597" t="s">
        <v>186</v>
      </c>
      <c r="F4597" t="s">
        <v>88</v>
      </c>
      <c r="G4597">
        <v>9</v>
      </c>
      <c r="H4597">
        <v>0.15</v>
      </c>
      <c r="I4597" s="2">
        <v>1084295.7</v>
      </c>
      <c r="J4597" t="str">
        <f>_xlfn.XLOOKUP(tblOrders[[#This Row],[CustomerID]], tblCustomers[CustomerID], tblCustomers[CustomerName])</f>
        <v>Customer 102</v>
      </c>
      <c r="K4597" t="str">
        <f>_xlfn.XLOOKUP(tblOrders[[#This Row],[CustomerID]], tblCustomers[CustomerID], tblCustomers[Segment])</f>
        <v>Consumer</v>
      </c>
      <c r="L4597" t="str">
        <f>_xlfn.XLOOKUP(tblOrders[[#This Row],[ProductID]], tblProducts[ProductID], tblProducts[Category])</f>
        <v>Furniture</v>
      </c>
      <c r="M4597">
        <f>_xlfn.XLOOKUP(tblOrders[[#This Row],[ProductID]], tblProducts[ProductID], tblProducts[CostPrice])</f>
        <v>10664</v>
      </c>
      <c r="N4597">
        <f>tblOrders[[#This Row],[Sales]]-(tblOrders[[#This Row],[CostPrice]]*tblOrders[[#This Row],[Quantity]])</f>
        <v>988319.7</v>
      </c>
      <c r="O4597" t="str">
        <f>TEXT(tblOrders[[#This Row],[Date]],"mmm-yyyy")</f>
        <v>Sep-2025</v>
      </c>
      <c r="P4597" t="str">
        <f>_xlfn.XLOOKUP(tblOrders[[#This Row],[OrderID]], tblReturns[OrderID], tblReturns[Returned])</f>
        <v>No</v>
      </c>
      <c r="Q4597" t="str">
        <f>_xlfn.XLOOKUP(tblOrders[[#This Row],[OrderID]], tblShipping[OrderID], tblShipping[ShipMode])</f>
        <v>Standard</v>
      </c>
      <c r="R4597" t="str">
        <f>IFERROR(_xlfn.XLOOKUP(A4596, tblCustomers[CustomerID], tblCustomers[CustomerName]), "Not Found")</f>
        <v>Not Found</v>
      </c>
      <c r="S4597" t="str">
        <f>IF(tblOrders[[#This Row],[Sales]]&gt;1000000,"High Value","Standard")</f>
        <v>High Value</v>
      </c>
      <c r="T4597" t="str">
        <f>_xlfn.XLOOKUP(tblOrders[[#This Row],[ProductID]], tblProducts[ProductID], tblProducts[ProductName])</f>
        <v>Product 23</v>
      </c>
      <c r="U4597">
        <f>_xlfn.XLOOKUP(tblOrders[[#This Row],[SalesRepID]], tblSalesreps[RepID], tblSalesreps[Target])</f>
        <v>15141830</v>
      </c>
    </row>
    <row r="4598" spans="1:21">
      <c r="A4598" t="s">
        <v>5395</v>
      </c>
      <c r="B4598" s="7" t="s">
        <v>1281</v>
      </c>
      <c r="C4598" t="s">
        <v>629</v>
      </c>
      <c r="D4598" t="s">
        <v>190</v>
      </c>
      <c r="E4598" t="s">
        <v>119</v>
      </c>
      <c r="F4598" t="s">
        <v>26</v>
      </c>
      <c r="G4598">
        <v>4</v>
      </c>
      <c r="H4598">
        <v>0</v>
      </c>
      <c r="I4598" s="2">
        <v>42844</v>
      </c>
      <c r="J4598" t="str">
        <f>_xlfn.XLOOKUP(tblOrders[[#This Row],[CustomerID]], tblCustomers[CustomerID], tblCustomers[CustomerName])</f>
        <v>Customer 12</v>
      </c>
      <c r="K4598" t="str">
        <f>_xlfn.XLOOKUP(tblOrders[[#This Row],[CustomerID]], tblCustomers[CustomerID], tblCustomers[Segment])</f>
        <v>Corporate</v>
      </c>
      <c r="L4598" t="str">
        <f>_xlfn.XLOOKUP(tblOrders[[#This Row],[ProductID]], tblProducts[ProductID], tblProducts[Category])</f>
        <v>Furniture</v>
      </c>
      <c r="M4598">
        <f>_xlfn.XLOOKUP(tblOrders[[#This Row],[ProductID]], tblProducts[ProductID], tblProducts[CostPrice])</f>
        <v>47272</v>
      </c>
      <c r="N4598">
        <f>tblOrders[[#This Row],[Sales]]-(tblOrders[[#This Row],[CostPrice]]*tblOrders[[#This Row],[Quantity]])</f>
        <v>-146244</v>
      </c>
      <c r="O4598" t="str">
        <f>TEXT(tblOrders[[#This Row],[Date]],"mmm-yyyy")</f>
        <v>Jun-2025</v>
      </c>
      <c r="P4598" t="str">
        <f>_xlfn.XLOOKUP(tblOrders[[#This Row],[OrderID]], tblReturns[OrderID], tblReturns[Returned])</f>
        <v>No</v>
      </c>
      <c r="Q4598" t="str">
        <f>_xlfn.XLOOKUP(tblOrders[[#This Row],[OrderID]], tblShipping[OrderID], tblShipping[ShipMode])</f>
        <v>Pickup</v>
      </c>
      <c r="R4598" t="str">
        <f>IFERROR(_xlfn.XLOOKUP(A4597, tblCustomers[CustomerID], tblCustomers[CustomerName]), "Not Found")</f>
        <v>Not Found</v>
      </c>
      <c r="S4598" t="str">
        <f>IF(tblOrders[[#This Row],[Sales]]&gt;1000000,"High Value","Standard")</f>
        <v>Standard</v>
      </c>
      <c r="T4598" t="str">
        <f>_xlfn.XLOOKUP(tblOrders[[#This Row],[ProductID]], tblProducts[ProductID], tblProducts[ProductName])</f>
        <v>Product 33</v>
      </c>
      <c r="U4598">
        <f>_xlfn.XLOOKUP(tblOrders[[#This Row],[SalesRepID]], tblSalesreps[RepID], tblSalesreps[Target])</f>
        <v>5886694</v>
      </c>
    </row>
    <row r="4599" spans="1:21">
      <c r="A4599" t="s">
        <v>5396</v>
      </c>
      <c r="B4599" s="7" t="s">
        <v>443</v>
      </c>
      <c r="C4599" t="s">
        <v>157</v>
      </c>
      <c r="D4599" t="s">
        <v>387</v>
      </c>
      <c r="E4599" t="s">
        <v>40</v>
      </c>
      <c r="F4599" t="s">
        <v>26</v>
      </c>
      <c r="G4599">
        <v>9</v>
      </c>
      <c r="H4599">
        <v>0.1</v>
      </c>
      <c r="I4599" s="2">
        <v>1194960.6000000001</v>
      </c>
      <c r="J4599" t="str">
        <f>_xlfn.XLOOKUP(tblOrders[[#This Row],[CustomerID]], tblCustomers[CustomerID], tblCustomers[CustomerName])</f>
        <v>Customer 155</v>
      </c>
      <c r="K4599" t="str">
        <f>_xlfn.XLOOKUP(tblOrders[[#This Row],[CustomerID]], tblCustomers[CustomerID], tblCustomers[Segment])</f>
        <v>SME</v>
      </c>
      <c r="L4599" t="str">
        <f>_xlfn.XLOOKUP(tblOrders[[#This Row],[ProductID]], tblProducts[ProductID], tblProducts[Category])</f>
        <v>Furniture</v>
      </c>
      <c r="M4599">
        <f>_xlfn.XLOOKUP(tblOrders[[#This Row],[ProductID]], tblProducts[ProductID], tblProducts[CostPrice])</f>
        <v>37464</v>
      </c>
      <c r="N4599">
        <f>tblOrders[[#This Row],[Sales]]-(tblOrders[[#This Row],[CostPrice]]*tblOrders[[#This Row],[Quantity]])</f>
        <v>857784.60000000009</v>
      </c>
      <c r="O4599" t="str">
        <f>TEXT(tblOrders[[#This Row],[Date]],"mmm-yyyy")</f>
        <v>Jan-2025</v>
      </c>
      <c r="P4599" t="str">
        <f>_xlfn.XLOOKUP(tblOrders[[#This Row],[OrderID]], tblReturns[OrderID], tblReturns[Returned])</f>
        <v>No</v>
      </c>
      <c r="Q4599" t="str">
        <f>_xlfn.XLOOKUP(tblOrders[[#This Row],[OrderID]], tblShipping[OrderID], tblShipping[ShipMode])</f>
        <v>Pickup</v>
      </c>
      <c r="R4599" t="str">
        <f>IFERROR(_xlfn.XLOOKUP(A4598, tblCustomers[CustomerID], tblCustomers[CustomerName]), "Not Found")</f>
        <v>Not Found</v>
      </c>
      <c r="S4599" t="str">
        <f>IF(tblOrders[[#This Row],[Sales]]&gt;1000000,"High Value","Standard")</f>
        <v>High Value</v>
      </c>
      <c r="T4599" t="str">
        <f>_xlfn.XLOOKUP(tblOrders[[#This Row],[ProductID]], tblProducts[ProductID], tblProducts[ProductName])</f>
        <v>Product 63</v>
      </c>
      <c r="U4599">
        <f>_xlfn.XLOOKUP(tblOrders[[#This Row],[SalesRepID]], tblSalesreps[RepID], tblSalesreps[Target])</f>
        <v>6291486</v>
      </c>
    </row>
    <row r="4600" spans="1:21">
      <c r="A4600" t="s">
        <v>5397</v>
      </c>
      <c r="B4600" s="7" t="s">
        <v>780</v>
      </c>
      <c r="C4600" t="s">
        <v>1634</v>
      </c>
      <c r="D4600" t="s">
        <v>546</v>
      </c>
      <c r="E4600" t="s">
        <v>19</v>
      </c>
      <c r="F4600" t="s">
        <v>51</v>
      </c>
      <c r="G4600">
        <v>5</v>
      </c>
      <c r="H4600">
        <v>0.1</v>
      </c>
      <c r="I4600" s="2">
        <v>124659</v>
      </c>
      <c r="J4600" t="str">
        <f>_xlfn.XLOOKUP(tblOrders[[#This Row],[CustomerID]], tblCustomers[CustomerID], tblCustomers[CustomerName])</f>
        <v>Customer 296</v>
      </c>
      <c r="K4600" t="str">
        <f>_xlfn.XLOOKUP(tblOrders[[#This Row],[CustomerID]], tblCustomers[CustomerID], tblCustomers[Segment])</f>
        <v>SME</v>
      </c>
      <c r="L4600" t="str">
        <f>_xlfn.XLOOKUP(tblOrders[[#This Row],[ProductID]], tblProducts[ProductID], tblProducts[Category])</f>
        <v>Home</v>
      </c>
      <c r="M4600">
        <f>_xlfn.XLOOKUP(tblOrders[[#This Row],[ProductID]], tblProducts[ProductID], tblProducts[CostPrice])</f>
        <v>51783</v>
      </c>
      <c r="N4600">
        <f>tblOrders[[#This Row],[Sales]]-(tblOrders[[#This Row],[CostPrice]]*tblOrders[[#This Row],[Quantity]])</f>
        <v>-134256</v>
      </c>
      <c r="O4600" t="str">
        <f>TEXT(tblOrders[[#This Row],[Date]],"mmm-yyyy")</f>
        <v>Dec-2025</v>
      </c>
      <c r="P4600" t="str">
        <f>_xlfn.XLOOKUP(tblOrders[[#This Row],[OrderID]], tblReturns[OrderID], tblReturns[Returned])</f>
        <v>No</v>
      </c>
      <c r="Q4600" t="str">
        <f>_xlfn.XLOOKUP(tblOrders[[#This Row],[OrderID]], tblShipping[OrderID], tblShipping[ShipMode])</f>
        <v>Express</v>
      </c>
      <c r="R4600" t="str">
        <f>IFERROR(_xlfn.XLOOKUP(A4599, tblCustomers[CustomerID], tblCustomers[CustomerName]), "Not Found")</f>
        <v>Not Found</v>
      </c>
      <c r="S4600" t="str">
        <f>IF(tblOrders[[#This Row],[Sales]]&gt;1000000,"High Value","Standard")</f>
        <v>Standard</v>
      </c>
      <c r="T4600" t="str">
        <f>_xlfn.XLOOKUP(tblOrders[[#This Row],[ProductID]], tblProducts[ProductID], tblProducts[ProductName])</f>
        <v>Product 14</v>
      </c>
      <c r="U4600">
        <f>_xlfn.XLOOKUP(tblOrders[[#This Row],[SalesRepID]], tblSalesreps[RepID], tblSalesreps[Target])</f>
        <v>11347243</v>
      </c>
    </row>
    <row r="4601" spans="1:21">
      <c r="A4601" t="s">
        <v>5398</v>
      </c>
      <c r="B4601" s="7" t="s">
        <v>775</v>
      </c>
      <c r="C4601" t="s">
        <v>1336</v>
      </c>
      <c r="D4601" t="s">
        <v>162</v>
      </c>
      <c r="E4601" t="s">
        <v>202</v>
      </c>
      <c r="F4601" t="s">
        <v>26</v>
      </c>
      <c r="G4601">
        <v>3</v>
      </c>
      <c r="H4601">
        <v>0.1</v>
      </c>
      <c r="I4601" s="2">
        <v>115902.9</v>
      </c>
      <c r="J4601" t="str">
        <f>_xlfn.XLOOKUP(tblOrders[[#This Row],[CustomerID]], tblCustomers[CustomerID], tblCustomers[CustomerName])</f>
        <v>Customer 220</v>
      </c>
      <c r="K4601" t="str">
        <f>_xlfn.XLOOKUP(tblOrders[[#This Row],[CustomerID]], tblCustomers[CustomerID], tblCustomers[Segment])</f>
        <v>SME</v>
      </c>
      <c r="L4601" t="str">
        <f>_xlfn.XLOOKUP(tblOrders[[#This Row],[ProductID]], tblProducts[ProductID], tblProducts[Category])</f>
        <v>Furniture</v>
      </c>
      <c r="M4601">
        <f>_xlfn.XLOOKUP(tblOrders[[#This Row],[ProductID]], tblProducts[ProductID], tblProducts[CostPrice])</f>
        <v>62257</v>
      </c>
      <c r="N4601">
        <f>tblOrders[[#This Row],[Sales]]-(tblOrders[[#This Row],[CostPrice]]*tblOrders[[#This Row],[Quantity]])</f>
        <v>-70868.100000000006</v>
      </c>
      <c r="O4601" t="str">
        <f>TEXT(tblOrders[[#This Row],[Date]],"mmm-yyyy")</f>
        <v>Apr-2025</v>
      </c>
      <c r="P4601" t="str">
        <f>_xlfn.XLOOKUP(tblOrders[[#This Row],[OrderID]], tblReturns[OrderID], tblReturns[Returned])</f>
        <v>No</v>
      </c>
      <c r="Q4601" t="str">
        <f>_xlfn.XLOOKUP(tblOrders[[#This Row],[OrderID]], tblShipping[OrderID], tblShipping[ShipMode])</f>
        <v>Standard</v>
      </c>
      <c r="R4601" t="str">
        <f>IFERROR(_xlfn.XLOOKUP(A4600, tblCustomers[CustomerID], tblCustomers[CustomerName]), "Not Found")</f>
        <v>Not Found</v>
      </c>
      <c r="S4601" t="str">
        <f>IF(tblOrders[[#This Row],[Sales]]&gt;1000000,"High Value","Standard")</f>
        <v>Standard</v>
      </c>
      <c r="T4601" t="str">
        <f>_xlfn.XLOOKUP(tblOrders[[#This Row],[ProductID]], tblProducts[ProductID], tblProducts[ProductName])</f>
        <v>Product 55</v>
      </c>
      <c r="U4601">
        <f>_xlfn.XLOOKUP(tblOrders[[#This Row],[SalesRepID]], tblSalesreps[RepID], tblSalesreps[Target])</f>
        <v>10652665</v>
      </c>
    </row>
    <row r="4602" spans="1:21">
      <c r="A4602" t="s">
        <v>5399</v>
      </c>
      <c r="B4602" s="7" t="s">
        <v>360</v>
      </c>
      <c r="C4602" t="s">
        <v>150</v>
      </c>
      <c r="D4602" t="s">
        <v>560</v>
      </c>
      <c r="E4602" t="s">
        <v>25</v>
      </c>
      <c r="F4602" t="s">
        <v>51</v>
      </c>
      <c r="G4602">
        <v>1</v>
      </c>
      <c r="H4602">
        <v>0</v>
      </c>
      <c r="I4602" s="2">
        <v>68211</v>
      </c>
      <c r="J4602" t="str">
        <f>_xlfn.XLOOKUP(tblOrders[[#This Row],[CustomerID]], tblCustomers[CustomerID], tblCustomers[CustomerName])</f>
        <v>Customer 240</v>
      </c>
      <c r="K4602" t="str">
        <f>_xlfn.XLOOKUP(tblOrders[[#This Row],[CustomerID]], tblCustomers[CustomerID], tblCustomers[Segment])</f>
        <v>Corporate</v>
      </c>
      <c r="L4602" t="str">
        <f>_xlfn.XLOOKUP(tblOrders[[#This Row],[ProductID]], tblProducts[ProductID], tblProducts[Category])</f>
        <v>Electronics</v>
      </c>
      <c r="M4602">
        <f>_xlfn.XLOOKUP(tblOrders[[#This Row],[ProductID]], tblProducts[ProductID], tblProducts[CostPrice])</f>
        <v>53062</v>
      </c>
      <c r="N4602">
        <f>tblOrders[[#This Row],[Sales]]-(tblOrders[[#This Row],[CostPrice]]*tblOrders[[#This Row],[Quantity]])</f>
        <v>15149</v>
      </c>
      <c r="O4602" t="str">
        <f>TEXT(tblOrders[[#This Row],[Date]],"mmm-yyyy")</f>
        <v>Mar-2025</v>
      </c>
      <c r="P4602" t="str">
        <f>_xlfn.XLOOKUP(tblOrders[[#This Row],[OrderID]], tblReturns[OrderID], tblReturns[Returned])</f>
        <v>No</v>
      </c>
      <c r="Q4602" t="str">
        <f>_xlfn.XLOOKUP(tblOrders[[#This Row],[OrderID]], tblShipping[OrderID], tblShipping[ShipMode])</f>
        <v>Standard</v>
      </c>
      <c r="R4602" t="str">
        <f>IFERROR(_xlfn.XLOOKUP(A4601, tblCustomers[CustomerID], tblCustomers[CustomerName]), "Not Found")</f>
        <v>Not Found</v>
      </c>
      <c r="S4602" t="str">
        <f>IF(tblOrders[[#This Row],[Sales]]&gt;1000000,"High Value","Standard")</f>
        <v>Standard</v>
      </c>
      <c r="T4602" t="str">
        <f>_xlfn.XLOOKUP(tblOrders[[#This Row],[ProductID]], tblProducts[ProductID], tblProducts[ProductName])</f>
        <v>Product 31</v>
      </c>
      <c r="U4602">
        <f>_xlfn.XLOOKUP(tblOrders[[#This Row],[SalesRepID]], tblSalesreps[RepID], tblSalesreps[Target])</f>
        <v>7094914</v>
      </c>
    </row>
    <row r="4603" spans="1:21">
      <c r="A4603" t="s">
        <v>5400</v>
      </c>
      <c r="B4603" s="7" t="s">
        <v>420</v>
      </c>
      <c r="C4603" t="s">
        <v>300</v>
      </c>
      <c r="D4603" t="s">
        <v>474</v>
      </c>
      <c r="E4603" t="s">
        <v>197</v>
      </c>
      <c r="F4603" t="s">
        <v>88</v>
      </c>
      <c r="G4603">
        <v>3</v>
      </c>
      <c r="H4603">
        <v>0.15</v>
      </c>
      <c r="I4603" s="2">
        <v>71800.350000000006</v>
      </c>
      <c r="J4603" t="str">
        <f>_xlfn.XLOOKUP(tblOrders[[#This Row],[CustomerID]], tblCustomers[CustomerID], tblCustomers[CustomerName])</f>
        <v>Customer 211</v>
      </c>
      <c r="K4603" t="str">
        <f>_xlfn.XLOOKUP(tblOrders[[#This Row],[CustomerID]], tblCustomers[CustomerID], tblCustomers[Segment])</f>
        <v>SME</v>
      </c>
      <c r="L4603" t="str">
        <f>_xlfn.XLOOKUP(tblOrders[[#This Row],[ProductID]], tblProducts[ProductID], tblProducts[Category])</f>
        <v>Office</v>
      </c>
      <c r="M4603">
        <f>_xlfn.XLOOKUP(tblOrders[[#This Row],[ProductID]], tblProducts[ProductID], tblProducts[CostPrice])</f>
        <v>5129</v>
      </c>
      <c r="N4603">
        <f>tblOrders[[#This Row],[Sales]]-(tblOrders[[#This Row],[CostPrice]]*tblOrders[[#This Row],[Quantity]])</f>
        <v>56413.350000000006</v>
      </c>
      <c r="O4603" t="str">
        <f>TEXT(tblOrders[[#This Row],[Date]],"mmm-yyyy")</f>
        <v>Nov-2025</v>
      </c>
      <c r="P4603" t="str">
        <f>_xlfn.XLOOKUP(tblOrders[[#This Row],[OrderID]], tblReturns[OrderID], tblReturns[Returned])</f>
        <v>No</v>
      </c>
      <c r="Q4603" t="str">
        <f>_xlfn.XLOOKUP(tblOrders[[#This Row],[OrderID]], tblShipping[OrderID], tblShipping[ShipMode])</f>
        <v>Express</v>
      </c>
      <c r="R4603" t="str">
        <f>IFERROR(_xlfn.XLOOKUP(A4602, tblCustomers[CustomerID], tblCustomers[CustomerName]), "Not Found")</f>
        <v>Not Found</v>
      </c>
      <c r="S4603" t="str">
        <f>IF(tblOrders[[#This Row],[Sales]]&gt;1000000,"High Value","Standard")</f>
        <v>Standard</v>
      </c>
      <c r="T4603" t="str">
        <f>_xlfn.XLOOKUP(tblOrders[[#This Row],[ProductID]], tblProducts[ProductID], tblProducts[ProductName])</f>
        <v>Product 69</v>
      </c>
      <c r="U4603">
        <f>_xlfn.XLOOKUP(tblOrders[[#This Row],[SalesRepID]], tblSalesreps[RepID], tblSalesreps[Target])</f>
        <v>19562258</v>
      </c>
    </row>
    <row r="4604" spans="1:21">
      <c r="A4604" t="s">
        <v>5401</v>
      </c>
      <c r="B4604" s="7" t="s">
        <v>1033</v>
      </c>
      <c r="C4604" t="s">
        <v>828</v>
      </c>
      <c r="D4604" t="s">
        <v>24</v>
      </c>
      <c r="E4604" t="s">
        <v>202</v>
      </c>
      <c r="F4604" t="s">
        <v>88</v>
      </c>
      <c r="G4604">
        <v>6</v>
      </c>
      <c r="H4604">
        <v>0.05</v>
      </c>
      <c r="I4604" s="2">
        <v>777240.6</v>
      </c>
      <c r="J4604" t="str">
        <f>_xlfn.XLOOKUP(tblOrders[[#This Row],[CustomerID]], tblCustomers[CustomerID], tblCustomers[CustomerName])</f>
        <v>Customer 39</v>
      </c>
      <c r="K4604" t="str">
        <f>_xlfn.XLOOKUP(tblOrders[[#This Row],[CustomerID]], tblCustomers[CustomerID], tblCustomers[Segment])</f>
        <v>Corporate</v>
      </c>
      <c r="L4604" t="str">
        <f>_xlfn.XLOOKUP(tblOrders[[#This Row],[ProductID]], tblProducts[ProductID], tblProducts[Category])</f>
        <v>Home</v>
      </c>
      <c r="M4604">
        <f>_xlfn.XLOOKUP(tblOrders[[#This Row],[ProductID]], tblProducts[ProductID], tblProducts[CostPrice])</f>
        <v>57647</v>
      </c>
      <c r="N4604">
        <f>tblOrders[[#This Row],[Sales]]-(tblOrders[[#This Row],[CostPrice]]*tblOrders[[#This Row],[Quantity]])</f>
        <v>431358.6</v>
      </c>
      <c r="O4604" t="str">
        <f>TEXT(tblOrders[[#This Row],[Date]],"mmm-yyyy")</f>
        <v>Jul-2025</v>
      </c>
      <c r="P4604" t="str">
        <f>_xlfn.XLOOKUP(tblOrders[[#This Row],[OrderID]], tblReturns[OrderID], tblReturns[Returned])</f>
        <v>No</v>
      </c>
      <c r="Q4604" t="str">
        <f>_xlfn.XLOOKUP(tblOrders[[#This Row],[OrderID]], tblShipping[OrderID], tblShipping[ShipMode])</f>
        <v>Standard</v>
      </c>
      <c r="R4604" t="str">
        <f>IFERROR(_xlfn.XLOOKUP(A4603, tblCustomers[CustomerID], tblCustomers[CustomerName]), "Not Found")</f>
        <v>Not Found</v>
      </c>
      <c r="S4604" t="str">
        <f>IF(tblOrders[[#This Row],[Sales]]&gt;1000000,"High Value","Standard")</f>
        <v>Standard</v>
      </c>
      <c r="T4604" t="str">
        <f>_xlfn.XLOOKUP(tblOrders[[#This Row],[ProductID]], tblProducts[ProductID], tblProducts[ProductName])</f>
        <v>Product 2</v>
      </c>
      <c r="U4604">
        <f>_xlfn.XLOOKUP(tblOrders[[#This Row],[SalesRepID]], tblSalesreps[RepID], tblSalesreps[Target])</f>
        <v>10652665</v>
      </c>
    </row>
    <row r="4605" spans="1:21">
      <c r="A4605" t="s">
        <v>5402</v>
      </c>
      <c r="B4605" s="7" t="s">
        <v>995</v>
      </c>
      <c r="C4605" t="s">
        <v>48</v>
      </c>
      <c r="D4605" t="s">
        <v>301</v>
      </c>
      <c r="E4605" t="s">
        <v>165</v>
      </c>
      <c r="F4605" t="s">
        <v>88</v>
      </c>
      <c r="G4605">
        <v>7</v>
      </c>
      <c r="H4605">
        <v>0.05</v>
      </c>
      <c r="I4605" s="2">
        <v>512016.75</v>
      </c>
      <c r="J4605" t="str">
        <f>_xlfn.XLOOKUP(tblOrders[[#This Row],[CustomerID]], tblCustomers[CustomerID], tblCustomers[CustomerName])</f>
        <v>Customer 143</v>
      </c>
      <c r="K4605" t="str">
        <f>_xlfn.XLOOKUP(tblOrders[[#This Row],[CustomerID]], tblCustomers[CustomerID], tblCustomers[Segment])</f>
        <v>SME</v>
      </c>
      <c r="L4605" t="str">
        <f>_xlfn.XLOOKUP(tblOrders[[#This Row],[ProductID]], tblProducts[ProductID], tblProducts[Category])</f>
        <v>Office</v>
      </c>
      <c r="M4605">
        <f>_xlfn.XLOOKUP(tblOrders[[#This Row],[ProductID]], tblProducts[ProductID], tblProducts[CostPrice])</f>
        <v>77841</v>
      </c>
      <c r="N4605">
        <f>tblOrders[[#This Row],[Sales]]-(tblOrders[[#This Row],[CostPrice]]*tblOrders[[#This Row],[Quantity]])</f>
        <v>-32870.25</v>
      </c>
      <c r="O4605" t="str">
        <f>TEXT(tblOrders[[#This Row],[Date]],"mmm-yyyy")</f>
        <v>Feb-2025</v>
      </c>
      <c r="P4605" t="str">
        <f>_xlfn.XLOOKUP(tblOrders[[#This Row],[OrderID]], tblReturns[OrderID], tblReturns[Returned])</f>
        <v>No</v>
      </c>
      <c r="Q4605" t="str">
        <f>_xlfn.XLOOKUP(tblOrders[[#This Row],[OrderID]], tblShipping[OrderID], tblShipping[ShipMode])</f>
        <v>Express</v>
      </c>
      <c r="R4605" t="str">
        <f>IFERROR(_xlfn.XLOOKUP(A4604, tblCustomers[CustomerID], tblCustomers[CustomerName]), "Not Found")</f>
        <v>Not Found</v>
      </c>
      <c r="S4605" t="str">
        <f>IF(tblOrders[[#This Row],[Sales]]&gt;1000000,"High Value","Standard")</f>
        <v>Standard</v>
      </c>
      <c r="T4605" t="str">
        <f>_xlfn.XLOOKUP(tblOrders[[#This Row],[ProductID]], tblProducts[ProductID], tblProducts[ProductName])</f>
        <v>Product 98</v>
      </c>
      <c r="U4605">
        <f>_xlfn.XLOOKUP(tblOrders[[#This Row],[SalesRepID]], tblSalesreps[RepID], tblSalesreps[Target])</f>
        <v>16839910</v>
      </c>
    </row>
    <row r="4606" spans="1:21">
      <c r="A4606" t="s">
        <v>5403</v>
      </c>
      <c r="B4606" s="7" t="s">
        <v>286</v>
      </c>
      <c r="C4606" t="s">
        <v>453</v>
      </c>
      <c r="D4606" t="s">
        <v>945</v>
      </c>
      <c r="E4606" t="s">
        <v>19</v>
      </c>
      <c r="F4606" t="s">
        <v>14</v>
      </c>
      <c r="G4606">
        <v>6</v>
      </c>
      <c r="H4606">
        <v>0.2</v>
      </c>
      <c r="I4606" s="2">
        <v>199689.60000000001</v>
      </c>
      <c r="J4606" t="str">
        <f>_xlfn.XLOOKUP(tblOrders[[#This Row],[CustomerID]], tblCustomers[CustomerID], tblCustomers[CustomerName])</f>
        <v>Customer 192</v>
      </c>
      <c r="K4606" t="str">
        <f>_xlfn.XLOOKUP(tblOrders[[#This Row],[CustomerID]], tblCustomers[CustomerID], tblCustomers[Segment])</f>
        <v>Corporate</v>
      </c>
      <c r="L4606" t="str">
        <f>_xlfn.XLOOKUP(tblOrders[[#This Row],[ProductID]], tblProducts[ProductID], tblProducts[Category])</f>
        <v>Home</v>
      </c>
      <c r="M4606">
        <f>_xlfn.XLOOKUP(tblOrders[[#This Row],[ProductID]], tblProducts[ProductID], tblProducts[CostPrice])</f>
        <v>54711</v>
      </c>
      <c r="N4606">
        <f>tblOrders[[#This Row],[Sales]]-(tblOrders[[#This Row],[CostPrice]]*tblOrders[[#This Row],[Quantity]])</f>
        <v>-128576.4</v>
      </c>
      <c r="O4606" t="str">
        <f>TEXT(tblOrders[[#This Row],[Date]],"mmm-yyyy")</f>
        <v>Dec-2025</v>
      </c>
      <c r="P4606" t="str">
        <f>_xlfn.XLOOKUP(tblOrders[[#This Row],[OrderID]], tblReturns[OrderID], tblReturns[Returned])</f>
        <v>No</v>
      </c>
      <c r="Q4606" t="str">
        <f>_xlfn.XLOOKUP(tblOrders[[#This Row],[OrderID]], tblShipping[OrderID], tblShipping[ShipMode])</f>
        <v>Express</v>
      </c>
      <c r="R4606" t="str">
        <f>IFERROR(_xlfn.XLOOKUP(A4605, tblCustomers[CustomerID], tblCustomers[CustomerName]), "Not Found")</f>
        <v>Not Found</v>
      </c>
      <c r="S4606" t="str">
        <f>IF(tblOrders[[#This Row],[Sales]]&gt;1000000,"High Value","Standard")</f>
        <v>Standard</v>
      </c>
      <c r="T4606" t="str">
        <f>_xlfn.XLOOKUP(tblOrders[[#This Row],[ProductID]], tblProducts[ProductID], tblProducts[ProductName])</f>
        <v>Product 38</v>
      </c>
      <c r="U4606">
        <f>_xlfn.XLOOKUP(tblOrders[[#This Row],[SalesRepID]], tblSalesreps[RepID], tblSalesreps[Target])</f>
        <v>11347243</v>
      </c>
    </row>
    <row r="4607" spans="1:21">
      <c r="A4607" t="s">
        <v>5404</v>
      </c>
      <c r="B4607" s="7" t="s">
        <v>1120</v>
      </c>
      <c r="C4607" t="s">
        <v>171</v>
      </c>
      <c r="D4607" t="s">
        <v>387</v>
      </c>
      <c r="E4607" t="s">
        <v>74</v>
      </c>
      <c r="F4607" t="s">
        <v>14</v>
      </c>
      <c r="G4607">
        <v>9</v>
      </c>
      <c r="H4607">
        <v>0.05</v>
      </c>
      <c r="I4607" s="2">
        <v>299891.25</v>
      </c>
      <c r="J4607" t="str">
        <f>_xlfn.XLOOKUP(tblOrders[[#This Row],[CustomerID]], tblCustomers[CustomerID], tblCustomers[CustomerName])</f>
        <v>Customer 251</v>
      </c>
      <c r="K4607" t="str">
        <f>_xlfn.XLOOKUP(tblOrders[[#This Row],[CustomerID]], tblCustomers[CustomerID], tblCustomers[Segment])</f>
        <v>Consumer</v>
      </c>
      <c r="L4607" t="str">
        <f>_xlfn.XLOOKUP(tblOrders[[#This Row],[ProductID]], tblProducts[ProductID], tblProducts[Category])</f>
        <v>Furniture</v>
      </c>
      <c r="M4607">
        <f>_xlfn.XLOOKUP(tblOrders[[#This Row],[ProductID]], tblProducts[ProductID], tblProducts[CostPrice])</f>
        <v>37464</v>
      </c>
      <c r="N4607">
        <f>tblOrders[[#This Row],[Sales]]-(tblOrders[[#This Row],[CostPrice]]*tblOrders[[#This Row],[Quantity]])</f>
        <v>-37284.75</v>
      </c>
      <c r="O4607" t="str">
        <f>TEXT(tblOrders[[#This Row],[Date]],"mmm-yyyy")</f>
        <v>Jun-2025</v>
      </c>
      <c r="P4607" t="str">
        <f>_xlfn.XLOOKUP(tblOrders[[#This Row],[OrderID]], tblReturns[OrderID], tblReturns[Returned])</f>
        <v>No</v>
      </c>
      <c r="Q4607" t="str">
        <f>_xlfn.XLOOKUP(tblOrders[[#This Row],[OrderID]], tblShipping[OrderID], tblShipping[ShipMode])</f>
        <v>Pickup</v>
      </c>
      <c r="R4607" t="str">
        <f>IFERROR(_xlfn.XLOOKUP(A4606, tblCustomers[CustomerID], tblCustomers[CustomerName]), "Not Found")</f>
        <v>Not Found</v>
      </c>
      <c r="S4607" t="str">
        <f>IF(tblOrders[[#This Row],[Sales]]&gt;1000000,"High Value","Standard")</f>
        <v>Standard</v>
      </c>
      <c r="T4607" t="str">
        <f>_xlfn.XLOOKUP(tblOrders[[#This Row],[ProductID]], tblProducts[ProductID], tblProducts[ProductName])</f>
        <v>Product 63</v>
      </c>
      <c r="U4607">
        <f>_xlfn.XLOOKUP(tblOrders[[#This Row],[SalesRepID]], tblSalesreps[RepID], tblSalesreps[Target])</f>
        <v>7254801</v>
      </c>
    </row>
    <row r="4608" spans="1:21">
      <c r="A4608" t="s">
        <v>5405</v>
      </c>
      <c r="B4608" s="7" t="s">
        <v>595</v>
      </c>
      <c r="C4608" t="s">
        <v>1010</v>
      </c>
      <c r="D4608" t="s">
        <v>308</v>
      </c>
      <c r="E4608" t="s">
        <v>45</v>
      </c>
      <c r="F4608" t="s">
        <v>14</v>
      </c>
      <c r="G4608">
        <v>7</v>
      </c>
      <c r="H4608">
        <v>0.2</v>
      </c>
      <c r="I4608" s="2">
        <v>483212.79999999999</v>
      </c>
      <c r="J4608" t="str">
        <f>_xlfn.XLOOKUP(tblOrders[[#This Row],[CustomerID]], tblCustomers[CustomerID], tblCustomers[CustomerName])</f>
        <v>Customer 186</v>
      </c>
      <c r="K4608" t="str">
        <f>_xlfn.XLOOKUP(tblOrders[[#This Row],[CustomerID]], tblCustomers[CustomerID], tblCustomers[Segment])</f>
        <v>Consumer</v>
      </c>
      <c r="L4608" t="str">
        <f>_xlfn.XLOOKUP(tblOrders[[#This Row],[ProductID]], tblProducts[ProductID], tblProducts[Category])</f>
        <v>Furniture</v>
      </c>
      <c r="M4608">
        <f>_xlfn.XLOOKUP(tblOrders[[#This Row],[ProductID]], tblProducts[ProductID], tblProducts[CostPrice])</f>
        <v>27039</v>
      </c>
      <c r="N4608">
        <f>tblOrders[[#This Row],[Sales]]-(tblOrders[[#This Row],[CostPrice]]*tblOrders[[#This Row],[Quantity]])</f>
        <v>293939.8</v>
      </c>
      <c r="O4608" t="str">
        <f>TEXT(tblOrders[[#This Row],[Date]],"mmm-yyyy")</f>
        <v>Nov-2025</v>
      </c>
      <c r="P4608" t="str">
        <f>_xlfn.XLOOKUP(tblOrders[[#This Row],[OrderID]], tblReturns[OrderID], tblReturns[Returned])</f>
        <v>No</v>
      </c>
      <c r="Q4608" t="str">
        <f>_xlfn.XLOOKUP(tblOrders[[#This Row],[OrderID]], tblShipping[OrderID], tblShipping[ShipMode])</f>
        <v>Express</v>
      </c>
      <c r="R4608" t="str">
        <f>IFERROR(_xlfn.XLOOKUP(A4607, tblCustomers[CustomerID], tblCustomers[CustomerName]), "Not Found")</f>
        <v>Not Found</v>
      </c>
      <c r="S4608" t="str">
        <f>IF(tblOrders[[#This Row],[Sales]]&gt;1000000,"High Value","Standard")</f>
        <v>Standard</v>
      </c>
      <c r="T4608" t="str">
        <f>_xlfn.XLOOKUP(tblOrders[[#This Row],[ProductID]], tblProducts[ProductID], tblProducts[ProductName])</f>
        <v>Product 13</v>
      </c>
      <c r="U4608">
        <f>_xlfn.XLOOKUP(tblOrders[[#This Row],[SalesRepID]], tblSalesreps[RepID], tblSalesreps[Target])</f>
        <v>11319839</v>
      </c>
    </row>
    <row r="4609" spans="1:21">
      <c r="A4609" t="s">
        <v>5406</v>
      </c>
      <c r="B4609" s="7" t="s">
        <v>838</v>
      </c>
      <c r="C4609" t="s">
        <v>1006</v>
      </c>
      <c r="D4609" t="s">
        <v>174</v>
      </c>
      <c r="E4609" t="s">
        <v>205</v>
      </c>
      <c r="F4609" t="s">
        <v>20</v>
      </c>
      <c r="G4609">
        <v>1</v>
      </c>
      <c r="H4609">
        <v>0.15</v>
      </c>
      <c r="I4609" s="2">
        <v>76199.95</v>
      </c>
      <c r="J4609" t="str">
        <f>_xlfn.XLOOKUP(tblOrders[[#This Row],[CustomerID]], tblCustomers[CustomerID], tblCustomers[CustomerName])</f>
        <v>Customer 45</v>
      </c>
      <c r="K4609" t="str">
        <f>_xlfn.XLOOKUP(tblOrders[[#This Row],[CustomerID]], tblCustomers[CustomerID], tblCustomers[Segment])</f>
        <v>Consumer</v>
      </c>
      <c r="L4609" t="str">
        <f>_xlfn.XLOOKUP(tblOrders[[#This Row],[ProductID]], tblProducts[ProductID], tblProducts[Category])</f>
        <v>Home</v>
      </c>
      <c r="M4609">
        <f>_xlfn.XLOOKUP(tblOrders[[#This Row],[ProductID]], tblProducts[ProductID], tblProducts[CostPrice])</f>
        <v>62348</v>
      </c>
      <c r="N4609">
        <f>tblOrders[[#This Row],[Sales]]-(tblOrders[[#This Row],[CostPrice]]*tblOrders[[#This Row],[Quantity]])</f>
        <v>13851.949999999997</v>
      </c>
      <c r="O4609" t="str">
        <f>TEXT(tblOrders[[#This Row],[Date]],"mmm-yyyy")</f>
        <v>Mar-2025</v>
      </c>
      <c r="P4609" t="str">
        <f>_xlfn.XLOOKUP(tblOrders[[#This Row],[OrderID]], tblReturns[OrderID], tblReturns[Returned])</f>
        <v>No</v>
      </c>
      <c r="Q4609" t="str">
        <f>_xlfn.XLOOKUP(tblOrders[[#This Row],[OrderID]], tblShipping[OrderID], tblShipping[ShipMode])</f>
        <v>Standard</v>
      </c>
      <c r="R4609" t="str">
        <f>IFERROR(_xlfn.XLOOKUP(A4608, tblCustomers[CustomerID], tblCustomers[CustomerName]), "Not Found")</f>
        <v>Not Found</v>
      </c>
      <c r="S4609" t="str">
        <f>IF(tblOrders[[#This Row],[Sales]]&gt;1000000,"High Value","Standard")</f>
        <v>Standard</v>
      </c>
      <c r="T4609" t="str">
        <f>_xlfn.XLOOKUP(tblOrders[[#This Row],[ProductID]], tblProducts[ProductID], tblProducts[ProductName])</f>
        <v>Product 64</v>
      </c>
      <c r="U4609">
        <f>_xlfn.XLOOKUP(tblOrders[[#This Row],[SalesRepID]], tblSalesreps[RepID], tblSalesreps[Target])</f>
        <v>16246424</v>
      </c>
    </row>
    <row r="4610" spans="1:21">
      <c r="A4610" t="s">
        <v>5407</v>
      </c>
      <c r="B4610" s="7" t="s">
        <v>299</v>
      </c>
      <c r="C4610" t="s">
        <v>82</v>
      </c>
      <c r="D4610" t="s">
        <v>349</v>
      </c>
      <c r="E4610" t="s">
        <v>25</v>
      </c>
      <c r="F4610" t="s">
        <v>51</v>
      </c>
      <c r="G4610">
        <v>8</v>
      </c>
      <c r="H4610">
        <v>0</v>
      </c>
      <c r="I4610" s="2">
        <v>1096952</v>
      </c>
      <c r="J4610" t="str">
        <f>_xlfn.XLOOKUP(tblOrders[[#This Row],[CustomerID]], tblCustomers[CustomerID], tblCustomers[CustomerName])</f>
        <v>Customer 260</v>
      </c>
      <c r="K4610" t="str">
        <f>_xlfn.XLOOKUP(tblOrders[[#This Row],[CustomerID]], tblCustomers[CustomerID], tblCustomers[Segment])</f>
        <v>SME</v>
      </c>
      <c r="L4610" t="str">
        <f>_xlfn.XLOOKUP(tblOrders[[#This Row],[ProductID]], tblProducts[ProductID], tblProducts[Category])</f>
        <v>Office</v>
      </c>
      <c r="M4610">
        <f>_xlfn.XLOOKUP(tblOrders[[#This Row],[ProductID]], tblProducts[ProductID], tblProducts[CostPrice])</f>
        <v>26900</v>
      </c>
      <c r="N4610">
        <f>tblOrders[[#This Row],[Sales]]-(tblOrders[[#This Row],[CostPrice]]*tblOrders[[#This Row],[Quantity]])</f>
        <v>881752</v>
      </c>
      <c r="O4610" t="str">
        <f>TEXT(tblOrders[[#This Row],[Date]],"mmm-yyyy")</f>
        <v>Apr-2025</v>
      </c>
      <c r="P4610" t="str">
        <f>_xlfn.XLOOKUP(tblOrders[[#This Row],[OrderID]], tblReturns[OrderID], tblReturns[Returned])</f>
        <v>No</v>
      </c>
      <c r="Q4610" t="str">
        <f>_xlfn.XLOOKUP(tblOrders[[#This Row],[OrderID]], tblShipping[OrderID], tblShipping[ShipMode])</f>
        <v>Express</v>
      </c>
      <c r="R4610" t="str">
        <f>IFERROR(_xlfn.XLOOKUP(A4609, tblCustomers[CustomerID], tblCustomers[CustomerName]), "Not Found")</f>
        <v>Not Found</v>
      </c>
      <c r="S4610" t="str">
        <f>IF(tblOrders[[#This Row],[Sales]]&gt;1000000,"High Value","Standard")</f>
        <v>High Value</v>
      </c>
      <c r="T4610" t="str">
        <f>_xlfn.XLOOKUP(tblOrders[[#This Row],[ProductID]], tblProducts[ProductID], tblProducts[ProductName])</f>
        <v>Product 61</v>
      </c>
      <c r="U4610">
        <f>_xlfn.XLOOKUP(tblOrders[[#This Row],[SalesRepID]], tblSalesreps[RepID], tblSalesreps[Target])</f>
        <v>7094914</v>
      </c>
    </row>
    <row r="4611" spans="1:21">
      <c r="A4611" t="s">
        <v>5408</v>
      </c>
      <c r="B4611" s="7" t="s">
        <v>1238</v>
      </c>
      <c r="C4611" t="s">
        <v>1483</v>
      </c>
      <c r="D4611" t="s">
        <v>387</v>
      </c>
      <c r="E4611" t="s">
        <v>87</v>
      </c>
      <c r="F4611" t="s">
        <v>14</v>
      </c>
      <c r="G4611">
        <v>2</v>
      </c>
      <c r="H4611">
        <v>0.2</v>
      </c>
      <c r="I4611" s="2">
        <v>117563.2</v>
      </c>
      <c r="J4611" t="str">
        <f>_xlfn.XLOOKUP(tblOrders[[#This Row],[CustomerID]], tblCustomers[CustomerID], tblCustomers[CustomerName])</f>
        <v>Customer 144</v>
      </c>
      <c r="K4611" t="str">
        <f>_xlfn.XLOOKUP(tblOrders[[#This Row],[CustomerID]], tblCustomers[CustomerID], tblCustomers[Segment])</f>
        <v>Corporate</v>
      </c>
      <c r="L4611" t="str">
        <f>_xlfn.XLOOKUP(tblOrders[[#This Row],[ProductID]], tblProducts[ProductID], tblProducts[Category])</f>
        <v>Furniture</v>
      </c>
      <c r="M4611">
        <f>_xlfn.XLOOKUP(tblOrders[[#This Row],[ProductID]], tblProducts[ProductID], tblProducts[CostPrice])</f>
        <v>37464</v>
      </c>
      <c r="N4611">
        <f>tblOrders[[#This Row],[Sales]]-(tblOrders[[#This Row],[CostPrice]]*tblOrders[[#This Row],[Quantity]])</f>
        <v>42635.199999999997</v>
      </c>
      <c r="O4611" t="str">
        <f>TEXT(tblOrders[[#This Row],[Date]],"mmm-yyyy")</f>
        <v>Mar-2025</v>
      </c>
      <c r="P4611" t="str">
        <f>_xlfn.XLOOKUP(tblOrders[[#This Row],[OrderID]], tblReturns[OrderID], tblReturns[Returned])</f>
        <v>Yes</v>
      </c>
      <c r="Q4611" t="str">
        <f>_xlfn.XLOOKUP(tblOrders[[#This Row],[OrderID]], tblShipping[OrderID], tblShipping[ShipMode])</f>
        <v>Pickup</v>
      </c>
      <c r="R4611" t="str">
        <f>IFERROR(_xlfn.XLOOKUP(A4610, tblCustomers[CustomerID], tblCustomers[CustomerName]), "Not Found")</f>
        <v>Not Found</v>
      </c>
      <c r="S4611" t="str">
        <f>IF(tblOrders[[#This Row],[Sales]]&gt;1000000,"High Value","Standard")</f>
        <v>Standard</v>
      </c>
      <c r="T4611" t="str">
        <f>_xlfn.XLOOKUP(tblOrders[[#This Row],[ProductID]], tblProducts[ProductID], tblProducts[ProductName])</f>
        <v>Product 63</v>
      </c>
      <c r="U4611">
        <f>_xlfn.XLOOKUP(tblOrders[[#This Row],[SalesRepID]], tblSalesreps[RepID], tblSalesreps[Target])</f>
        <v>18500989</v>
      </c>
    </row>
    <row r="4612" spans="1:21">
      <c r="A4612" t="s">
        <v>5409</v>
      </c>
      <c r="B4612" s="7" t="s">
        <v>351</v>
      </c>
      <c r="C4612" t="s">
        <v>759</v>
      </c>
      <c r="D4612" t="s">
        <v>64</v>
      </c>
      <c r="E4612" t="s">
        <v>19</v>
      </c>
      <c r="F4612" t="s">
        <v>51</v>
      </c>
      <c r="G4612">
        <v>7</v>
      </c>
      <c r="H4612">
        <v>0</v>
      </c>
      <c r="I4612" s="2">
        <v>819686</v>
      </c>
      <c r="J4612" t="str">
        <f>_xlfn.XLOOKUP(tblOrders[[#This Row],[CustomerID]], tblCustomers[CustomerID], tblCustomers[CustomerName])</f>
        <v>Customer 74</v>
      </c>
      <c r="K4612" t="str">
        <f>_xlfn.XLOOKUP(tblOrders[[#This Row],[CustomerID]], tblCustomers[CustomerID], tblCustomers[Segment])</f>
        <v>Corporate</v>
      </c>
      <c r="L4612" t="str">
        <f>_xlfn.XLOOKUP(tblOrders[[#This Row],[ProductID]], tblProducts[ProductID], tblProducts[Category])</f>
        <v>Office</v>
      </c>
      <c r="M4612">
        <f>_xlfn.XLOOKUP(tblOrders[[#This Row],[ProductID]], tblProducts[ProductID], tblProducts[CostPrice])</f>
        <v>13311</v>
      </c>
      <c r="N4612">
        <f>tblOrders[[#This Row],[Sales]]-(tblOrders[[#This Row],[CostPrice]]*tblOrders[[#This Row],[Quantity]])</f>
        <v>726509</v>
      </c>
      <c r="O4612" t="str">
        <f>TEXT(tblOrders[[#This Row],[Date]],"mmm-yyyy")</f>
        <v>Feb-2025</v>
      </c>
      <c r="P4612" t="str">
        <f>_xlfn.XLOOKUP(tblOrders[[#This Row],[OrderID]], tblReturns[OrderID], tblReturns[Returned])</f>
        <v>No</v>
      </c>
      <c r="Q4612" t="str">
        <f>_xlfn.XLOOKUP(tblOrders[[#This Row],[OrderID]], tblShipping[OrderID], tblShipping[ShipMode])</f>
        <v>Pickup</v>
      </c>
      <c r="R4612" t="str">
        <f>IFERROR(_xlfn.XLOOKUP(A4611, tblCustomers[CustomerID], tblCustomers[CustomerName]), "Not Found")</f>
        <v>Not Found</v>
      </c>
      <c r="S4612" t="str">
        <f>IF(tblOrders[[#This Row],[Sales]]&gt;1000000,"High Value","Standard")</f>
        <v>Standard</v>
      </c>
      <c r="T4612" t="str">
        <f>_xlfn.XLOOKUP(tblOrders[[#This Row],[ProductID]], tblProducts[ProductID], tblProducts[ProductName])</f>
        <v>Product 91</v>
      </c>
      <c r="U4612">
        <f>_xlfn.XLOOKUP(tblOrders[[#This Row],[SalesRepID]], tblSalesreps[RepID], tblSalesreps[Target])</f>
        <v>11347243</v>
      </c>
    </row>
    <row r="4613" spans="1:21">
      <c r="A4613" t="s">
        <v>5410</v>
      </c>
      <c r="B4613" s="7" t="s">
        <v>1618</v>
      </c>
      <c r="C4613" t="s">
        <v>487</v>
      </c>
      <c r="D4613" t="s">
        <v>587</v>
      </c>
      <c r="E4613" t="s">
        <v>197</v>
      </c>
      <c r="F4613" t="s">
        <v>26</v>
      </c>
      <c r="G4613">
        <v>7</v>
      </c>
      <c r="H4613">
        <v>0.1</v>
      </c>
      <c r="I4613" s="2">
        <v>877375.8</v>
      </c>
      <c r="J4613" t="str">
        <f>_xlfn.XLOOKUP(tblOrders[[#This Row],[CustomerID]], tblCustomers[CustomerID], tblCustomers[CustomerName])</f>
        <v>Customer 297</v>
      </c>
      <c r="K4613" t="str">
        <f>_xlfn.XLOOKUP(tblOrders[[#This Row],[CustomerID]], tblCustomers[CustomerID], tblCustomers[Segment])</f>
        <v>Corporate</v>
      </c>
      <c r="L4613" t="str">
        <f>_xlfn.XLOOKUP(tblOrders[[#This Row],[ProductID]], tblProducts[ProductID], tblProducts[Category])</f>
        <v>Electronics</v>
      </c>
      <c r="M4613">
        <f>_xlfn.XLOOKUP(tblOrders[[#This Row],[ProductID]], tblProducts[ProductID], tblProducts[CostPrice])</f>
        <v>67500</v>
      </c>
      <c r="N4613">
        <f>tblOrders[[#This Row],[Sales]]-(tblOrders[[#This Row],[CostPrice]]*tblOrders[[#This Row],[Quantity]])</f>
        <v>404875.80000000005</v>
      </c>
      <c r="O4613" t="str">
        <f>TEXT(tblOrders[[#This Row],[Date]],"mmm-yyyy")</f>
        <v>Apr-2025</v>
      </c>
      <c r="P4613" t="str">
        <f>_xlfn.XLOOKUP(tblOrders[[#This Row],[OrderID]], tblReturns[OrderID], tblReturns[Returned])</f>
        <v>No</v>
      </c>
      <c r="Q4613" t="str">
        <f>_xlfn.XLOOKUP(tblOrders[[#This Row],[OrderID]], tblShipping[OrderID], tblShipping[ShipMode])</f>
        <v>Express</v>
      </c>
      <c r="R4613" t="str">
        <f>IFERROR(_xlfn.XLOOKUP(A4612, tblCustomers[CustomerID], tblCustomers[CustomerName]), "Not Found")</f>
        <v>Not Found</v>
      </c>
      <c r="S4613" t="str">
        <f>IF(tblOrders[[#This Row],[Sales]]&gt;1000000,"High Value","Standard")</f>
        <v>Standard</v>
      </c>
      <c r="T4613" t="str">
        <f>_xlfn.XLOOKUP(tblOrders[[#This Row],[ProductID]], tblProducts[ProductID], tblProducts[ProductName])</f>
        <v>Product 97</v>
      </c>
      <c r="U4613">
        <f>_xlfn.XLOOKUP(tblOrders[[#This Row],[SalesRepID]], tblSalesreps[RepID], tblSalesreps[Target])</f>
        <v>19562258</v>
      </c>
    </row>
    <row r="4614" spans="1:21">
      <c r="A4614" t="s">
        <v>5411</v>
      </c>
      <c r="B4614" s="7" t="s">
        <v>1033</v>
      </c>
      <c r="C4614" t="s">
        <v>185</v>
      </c>
      <c r="D4614" t="s">
        <v>248</v>
      </c>
      <c r="E4614" t="s">
        <v>13</v>
      </c>
      <c r="F4614" t="s">
        <v>26</v>
      </c>
      <c r="G4614">
        <v>4</v>
      </c>
      <c r="H4614">
        <v>0.15</v>
      </c>
      <c r="I4614" s="2">
        <v>425802.4</v>
      </c>
      <c r="J4614" t="str">
        <f>_xlfn.XLOOKUP(tblOrders[[#This Row],[CustomerID]], tblCustomers[CustomerID], tblCustomers[CustomerName])</f>
        <v>Customer 165</v>
      </c>
      <c r="K4614" t="str">
        <f>_xlfn.XLOOKUP(tblOrders[[#This Row],[CustomerID]], tblCustomers[CustomerID], tblCustomers[Segment])</f>
        <v>Consumer</v>
      </c>
      <c r="L4614" t="str">
        <f>_xlfn.XLOOKUP(tblOrders[[#This Row],[ProductID]], tblProducts[ProductID], tblProducts[Category])</f>
        <v>Furniture</v>
      </c>
      <c r="M4614">
        <f>_xlfn.XLOOKUP(tblOrders[[#This Row],[ProductID]], tblProducts[ProductID], tblProducts[CostPrice])</f>
        <v>31758</v>
      </c>
      <c r="N4614">
        <f>tblOrders[[#This Row],[Sales]]-(tblOrders[[#This Row],[CostPrice]]*tblOrders[[#This Row],[Quantity]])</f>
        <v>298770.40000000002</v>
      </c>
      <c r="O4614" t="str">
        <f>TEXT(tblOrders[[#This Row],[Date]],"mmm-yyyy")</f>
        <v>Jul-2025</v>
      </c>
      <c r="P4614" t="str">
        <f>_xlfn.XLOOKUP(tblOrders[[#This Row],[OrderID]], tblReturns[OrderID], tblReturns[Returned])</f>
        <v>No</v>
      </c>
      <c r="Q4614" t="str">
        <f>_xlfn.XLOOKUP(tblOrders[[#This Row],[OrderID]], tblShipping[OrderID], tblShipping[ShipMode])</f>
        <v>Pickup</v>
      </c>
      <c r="R4614" t="str">
        <f>IFERROR(_xlfn.XLOOKUP(A4613, tblCustomers[CustomerID], tblCustomers[CustomerName]), "Not Found")</f>
        <v>Not Found</v>
      </c>
      <c r="S4614" t="str">
        <f>IF(tblOrders[[#This Row],[Sales]]&gt;1000000,"High Value","Standard")</f>
        <v>Standard</v>
      </c>
      <c r="T4614" t="str">
        <f>_xlfn.XLOOKUP(tblOrders[[#This Row],[ProductID]], tblProducts[ProductID], tblProducts[ProductName])</f>
        <v>Product 35</v>
      </c>
      <c r="U4614">
        <f>_xlfn.XLOOKUP(tblOrders[[#This Row],[SalesRepID]], tblSalesreps[RepID], tblSalesreps[Target])</f>
        <v>11852878</v>
      </c>
    </row>
    <row r="4615" spans="1:21">
      <c r="A4615" t="s">
        <v>5412</v>
      </c>
      <c r="B4615" s="7" t="s">
        <v>913</v>
      </c>
      <c r="C4615" t="s">
        <v>852</v>
      </c>
      <c r="D4615" t="s">
        <v>269</v>
      </c>
      <c r="E4615" t="s">
        <v>13</v>
      </c>
      <c r="F4615" t="s">
        <v>26</v>
      </c>
      <c r="G4615">
        <v>9</v>
      </c>
      <c r="H4615">
        <v>0.1</v>
      </c>
      <c r="I4615" s="2">
        <v>133415.1</v>
      </c>
      <c r="J4615" t="str">
        <f>_xlfn.XLOOKUP(tblOrders[[#This Row],[CustomerID]], tblCustomers[CustomerID], tblCustomers[CustomerName])</f>
        <v>Customer 69</v>
      </c>
      <c r="K4615" t="str">
        <f>_xlfn.XLOOKUP(tblOrders[[#This Row],[CustomerID]], tblCustomers[CustomerID], tblCustomers[Segment])</f>
        <v>Consumer</v>
      </c>
      <c r="L4615" t="str">
        <f>_xlfn.XLOOKUP(tblOrders[[#This Row],[ProductID]], tblProducts[ProductID], tblProducts[Category])</f>
        <v>Office</v>
      </c>
      <c r="M4615">
        <f>_xlfn.XLOOKUP(tblOrders[[#This Row],[ProductID]], tblProducts[ProductID], tblProducts[CostPrice])</f>
        <v>28606</v>
      </c>
      <c r="N4615">
        <f>tblOrders[[#This Row],[Sales]]-(tblOrders[[#This Row],[CostPrice]]*tblOrders[[#This Row],[Quantity]])</f>
        <v>-124038.9</v>
      </c>
      <c r="O4615" t="str">
        <f>TEXT(tblOrders[[#This Row],[Date]],"mmm-yyyy")</f>
        <v>May-2025</v>
      </c>
      <c r="P4615" t="str">
        <f>_xlfn.XLOOKUP(tblOrders[[#This Row],[OrderID]], tblReturns[OrderID], tblReturns[Returned])</f>
        <v>No</v>
      </c>
      <c r="Q4615" t="str">
        <f>_xlfn.XLOOKUP(tblOrders[[#This Row],[OrderID]], tblShipping[OrderID], tblShipping[ShipMode])</f>
        <v>Standard</v>
      </c>
      <c r="R4615" t="str">
        <f>IFERROR(_xlfn.XLOOKUP(A4614, tblCustomers[CustomerID], tblCustomers[CustomerName]), "Not Found")</f>
        <v>Not Found</v>
      </c>
      <c r="S4615" t="str">
        <f>IF(tblOrders[[#This Row],[Sales]]&gt;1000000,"High Value","Standard")</f>
        <v>Standard</v>
      </c>
      <c r="T4615" t="str">
        <f>_xlfn.XLOOKUP(tblOrders[[#This Row],[ProductID]], tblProducts[ProductID], tblProducts[ProductName])</f>
        <v>Product 62</v>
      </c>
      <c r="U4615">
        <f>_xlfn.XLOOKUP(tblOrders[[#This Row],[SalesRepID]], tblSalesreps[RepID], tblSalesreps[Target])</f>
        <v>11852878</v>
      </c>
    </row>
    <row r="4616" spans="1:21">
      <c r="A4616" t="s">
        <v>5413</v>
      </c>
      <c r="B4616" s="7" t="s">
        <v>913</v>
      </c>
      <c r="C4616" t="s">
        <v>487</v>
      </c>
      <c r="D4616" t="s">
        <v>321</v>
      </c>
      <c r="E4616" t="s">
        <v>202</v>
      </c>
      <c r="F4616" t="s">
        <v>88</v>
      </c>
      <c r="G4616">
        <v>3</v>
      </c>
      <c r="H4616">
        <v>0.1</v>
      </c>
      <c r="I4616" s="2">
        <v>320133.59999999998</v>
      </c>
      <c r="J4616" t="str">
        <f>_xlfn.XLOOKUP(tblOrders[[#This Row],[CustomerID]], tblCustomers[CustomerID], tblCustomers[CustomerName])</f>
        <v>Customer 297</v>
      </c>
      <c r="K4616" t="str">
        <f>_xlfn.XLOOKUP(tblOrders[[#This Row],[CustomerID]], tblCustomers[CustomerID], tblCustomers[Segment])</f>
        <v>Corporate</v>
      </c>
      <c r="L4616" t="str">
        <f>_xlfn.XLOOKUP(tblOrders[[#This Row],[ProductID]], tblProducts[ProductID], tblProducts[Category])</f>
        <v>Home</v>
      </c>
      <c r="M4616">
        <f>_xlfn.XLOOKUP(tblOrders[[#This Row],[ProductID]], tblProducts[ProductID], tblProducts[CostPrice])</f>
        <v>70588</v>
      </c>
      <c r="N4616">
        <f>tblOrders[[#This Row],[Sales]]-(tblOrders[[#This Row],[CostPrice]]*tblOrders[[#This Row],[Quantity]])</f>
        <v>108369.59999999998</v>
      </c>
      <c r="O4616" t="str">
        <f>TEXT(tblOrders[[#This Row],[Date]],"mmm-yyyy")</f>
        <v>May-2025</v>
      </c>
      <c r="P4616" t="str">
        <f>_xlfn.XLOOKUP(tblOrders[[#This Row],[OrderID]], tblReturns[OrderID], tblReturns[Returned])</f>
        <v>Yes</v>
      </c>
      <c r="Q4616" t="str">
        <f>_xlfn.XLOOKUP(tblOrders[[#This Row],[OrderID]], tblShipping[OrderID], tblShipping[ShipMode])</f>
        <v>Express</v>
      </c>
      <c r="R4616" t="str">
        <f>IFERROR(_xlfn.XLOOKUP(A4615, tblCustomers[CustomerID], tblCustomers[CustomerName]), "Not Found")</f>
        <v>Not Found</v>
      </c>
      <c r="S4616" t="str">
        <f>IF(tblOrders[[#This Row],[Sales]]&gt;1000000,"High Value","Standard")</f>
        <v>Standard</v>
      </c>
      <c r="T4616" t="str">
        <f>_xlfn.XLOOKUP(tblOrders[[#This Row],[ProductID]], tblProducts[ProductID], tblProducts[ProductName])</f>
        <v>Product 95</v>
      </c>
      <c r="U4616">
        <f>_xlfn.XLOOKUP(tblOrders[[#This Row],[SalesRepID]], tblSalesreps[RepID], tblSalesreps[Target])</f>
        <v>10652665</v>
      </c>
    </row>
    <row r="4617" spans="1:21">
      <c r="A4617" t="s">
        <v>5414</v>
      </c>
      <c r="B4617" s="7" t="s">
        <v>1418</v>
      </c>
      <c r="C4617" t="s">
        <v>816</v>
      </c>
      <c r="D4617" t="s">
        <v>111</v>
      </c>
      <c r="E4617" t="s">
        <v>69</v>
      </c>
      <c r="F4617" t="s">
        <v>26</v>
      </c>
      <c r="G4617">
        <v>2</v>
      </c>
      <c r="H4617">
        <v>0</v>
      </c>
      <c r="I4617" s="2">
        <v>238390</v>
      </c>
      <c r="J4617" t="str">
        <f>_xlfn.XLOOKUP(tblOrders[[#This Row],[CustomerID]], tblCustomers[CustomerID], tblCustomers[CustomerName])</f>
        <v>Customer 35</v>
      </c>
      <c r="K4617" t="str">
        <f>_xlfn.XLOOKUP(tblOrders[[#This Row],[CustomerID]], tblCustomers[CustomerID], tblCustomers[Segment])</f>
        <v>SME</v>
      </c>
      <c r="L4617" t="str">
        <f>_xlfn.XLOOKUP(tblOrders[[#This Row],[ProductID]], tblProducts[ProductID], tblProducts[Category])</f>
        <v>Furniture</v>
      </c>
      <c r="M4617">
        <f>_xlfn.XLOOKUP(tblOrders[[#This Row],[ProductID]], tblProducts[ProductID], tblProducts[CostPrice])</f>
        <v>34907</v>
      </c>
      <c r="N4617">
        <f>tblOrders[[#This Row],[Sales]]-(tblOrders[[#This Row],[CostPrice]]*tblOrders[[#This Row],[Quantity]])</f>
        <v>168576</v>
      </c>
      <c r="O4617" t="str">
        <f>TEXT(tblOrders[[#This Row],[Date]],"mmm-yyyy")</f>
        <v>Mar-2025</v>
      </c>
      <c r="P4617" t="str">
        <f>_xlfn.XLOOKUP(tblOrders[[#This Row],[OrderID]], tblReturns[OrderID], tblReturns[Returned])</f>
        <v>No</v>
      </c>
      <c r="Q4617" t="str">
        <f>_xlfn.XLOOKUP(tblOrders[[#This Row],[OrderID]], tblShipping[OrderID], tblShipping[ShipMode])</f>
        <v>Pickup</v>
      </c>
      <c r="R4617" t="str">
        <f>IFERROR(_xlfn.XLOOKUP(A4616, tblCustomers[CustomerID], tblCustomers[CustomerName]), "Not Found")</f>
        <v>Not Found</v>
      </c>
      <c r="S4617" t="str">
        <f>IF(tblOrders[[#This Row],[Sales]]&gt;1000000,"High Value","Standard")</f>
        <v>Standard</v>
      </c>
      <c r="T4617" t="str">
        <f>_xlfn.XLOOKUP(tblOrders[[#This Row],[ProductID]], tblProducts[ProductID], tblProducts[ProductName])</f>
        <v>Product 68</v>
      </c>
      <c r="U4617">
        <f>_xlfn.XLOOKUP(tblOrders[[#This Row],[SalesRepID]], tblSalesreps[RepID], tblSalesreps[Target])</f>
        <v>19473459</v>
      </c>
    </row>
    <row r="4618" spans="1:21">
      <c r="A4618" t="s">
        <v>5415</v>
      </c>
      <c r="B4618" s="7" t="s">
        <v>2290</v>
      </c>
      <c r="C4618" t="s">
        <v>333</v>
      </c>
      <c r="D4618" t="s">
        <v>667</v>
      </c>
      <c r="E4618" t="s">
        <v>35</v>
      </c>
      <c r="F4618" t="s">
        <v>51</v>
      </c>
      <c r="G4618">
        <v>10</v>
      </c>
      <c r="H4618">
        <v>0.1</v>
      </c>
      <c r="I4618" s="2">
        <v>1045791</v>
      </c>
      <c r="J4618" t="str">
        <f>_xlfn.XLOOKUP(tblOrders[[#This Row],[CustomerID]], tblCustomers[CustomerID], tblCustomers[CustomerName])</f>
        <v>Customer 49</v>
      </c>
      <c r="K4618" t="str">
        <f>_xlfn.XLOOKUP(tblOrders[[#This Row],[CustomerID]], tblCustomers[CustomerID], tblCustomers[Segment])</f>
        <v>SME</v>
      </c>
      <c r="L4618" t="str">
        <f>_xlfn.XLOOKUP(tblOrders[[#This Row],[ProductID]], tblProducts[ProductID], tblProducts[Category])</f>
        <v>Electronics</v>
      </c>
      <c r="M4618">
        <f>_xlfn.XLOOKUP(tblOrders[[#This Row],[ProductID]], tblProducts[ProductID], tblProducts[CostPrice])</f>
        <v>13676</v>
      </c>
      <c r="N4618">
        <f>tblOrders[[#This Row],[Sales]]-(tblOrders[[#This Row],[CostPrice]]*tblOrders[[#This Row],[Quantity]])</f>
        <v>909031</v>
      </c>
      <c r="O4618" t="str">
        <f>TEXT(tblOrders[[#This Row],[Date]],"mmm-yyyy")</f>
        <v>Mar-2025</v>
      </c>
      <c r="P4618" t="str">
        <f>_xlfn.XLOOKUP(tblOrders[[#This Row],[OrderID]], tblReturns[OrderID], tblReturns[Returned])</f>
        <v>No</v>
      </c>
      <c r="Q4618" t="str">
        <f>_xlfn.XLOOKUP(tblOrders[[#This Row],[OrderID]], tblShipping[OrderID], tblShipping[ShipMode])</f>
        <v>Express</v>
      </c>
      <c r="R4618" t="str">
        <f>IFERROR(_xlfn.XLOOKUP(A4617, tblCustomers[CustomerID], tblCustomers[CustomerName]), "Not Found")</f>
        <v>Not Found</v>
      </c>
      <c r="S4618" t="str">
        <f>IF(tblOrders[[#This Row],[Sales]]&gt;1000000,"High Value","Standard")</f>
        <v>High Value</v>
      </c>
      <c r="T4618" t="str">
        <f>_xlfn.XLOOKUP(tblOrders[[#This Row],[ProductID]], tblProducts[ProductID], tblProducts[ProductName])</f>
        <v>Product 10</v>
      </c>
      <c r="U4618">
        <f>_xlfn.XLOOKUP(tblOrders[[#This Row],[SalesRepID]], tblSalesreps[RepID], tblSalesreps[Target])</f>
        <v>19619177</v>
      </c>
    </row>
    <row r="4619" spans="1:21">
      <c r="A4619" t="s">
        <v>5416</v>
      </c>
      <c r="B4619" s="7" t="s">
        <v>951</v>
      </c>
      <c r="C4619" t="s">
        <v>476</v>
      </c>
      <c r="D4619" t="s">
        <v>597</v>
      </c>
      <c r="E4619" t="s">
        <v>69</v>
      </c>
      <c r="F4619" t="s">
        <v>51</v>
      </c>
      <c r="G4619">
        <v>2</v>
      </c>
      <c r="H4619">
        <v>0.2</v>
      </c>
      <c r="I4619" s="2">
        <v>238091.2</v>
      </c>
      <c r="J4619" t="str">
        <f>_xlfn.XLOOKUP(tblOrders[[#This Row],[CustomerID]], tblCustomers[CustomerID], tblCustomers[CustomerName])</f>
        <v>Customer 142</v>
      </c>
      <c r="K4619" t="str">
        <f>_xlfn.XLOOKUP(tblOrders[[#This Row],[CustomerID]], tblCustomers[CustomerID], tblCustomers[Segment])</f>
        <v>Consumer</v>
      </c>
      <c r="L4619" t="str">
        <f>_xlfn.XLOOKUP(tblOrders[[#This Row],[ProductID]], tblProducts[ProductID], tblProducts[Category])</f>
        <v>Electronics</v>
      </c>
      <c r="M4619">
        <f>_xlfn.XLOOKUP(tblOrders[[#This Row],[ProductID]], tblProducts[ProductID], tblProducts[CostPrice])</f>
        <v>35454</v>
      </c>
      <c r="N4619">
        <f>tblOrders[[#This Row],[Sales]]-(tblOrders[[#This Row],[CostPrice]]*tblOrders[[#This Row],[Quantity]])</f>
        <v>167183.20000000001</v>
      </c>
      <c r="O4619" t="str">
        <f>TEXT(tblOrders[[#This Row],[Date]],"mmm-yyyy")</f>
        <v>Aug-2025</v>
      </c>
      <c r="P4619" t="str">
        <f>_xlfn.XLOOKUP(tblOrders[[#This Row],[OrderID]], tblReturns[OrderID], tblReturns[Returned])</f>
        <v>Yes</v>
      </c>
      <c r="Q4619" t="str">
        <f>_xlfn.XLOOKUP(tblOrders[[#This Row],[OrderID]], tblShipping[OrderID], tblShipping[ShipMode])</f>
        <v>Express</v>
      </c>
      <c r="R4619" t="str">
        <f>IFERROR(_xlfn.XLOOKUP(A4618, tblCustomers[CustomerID], tblCustomers[CustomerName]), "Not Found")</f>
        <v>Not Found</v>
      </c>
      <c r="S4619" t="str">
        <f>IF(tblOrders[[#This Row],[Sales]]&gt;1000000,"High Value","Standard")</f>
        <v>Standard</v>
      </c>
      <c r="T4619" t="str">
        <f>_xlfn.XLOOKUP(tblOrders[[#This Row],[ProductID]], tblProducts[ProductID], tblProducts[ProductName])</f>
        <v>Product 28</v>
      </c>
      <c r="U4619">
        <f>_xlfn.XLOOKUP(tblOrders[[#This Row],[SalesRepID]], tblSalesreps[RepID], tblSalesreps[Target])</f>
        <v>19473459</v>
      </c>
    </row>
    <row r="4620" spans="1:21">
      <c r="A4620" t="s">
        <v>5417</v>
      </c>
      <c r="B4620" s="7" t="s">
        <v>62</v>
      </c>
      <c r="C4620" t="s">
        <v>399</v>
      </c>
      <c r="D4620" t="s">
        <v>178</v>
      </c>
      <c r="E4620" t="s">
        <v>105</v>
      </c>
      <c r="F4620" t="s">
        <v>26</v>
      </c>
      <c r="G4620">
        <v>9</v>
      </c>
      <c r="H4620">
        <v>0.05</v>
      </c>
      <c r="I4620" s="2">
        <v>845047.8</v>
      </c>
      <c r="J4620" t="str">
        <f>_xlfn.XLOOKUP(tblOrders[[#This Row],[CustomerID]], tblCustomers[CustomerID], tblCustomers[CustomerName])</f>
        <v>Customer 26</v>
      </c>
      <c r="K4620" t="str">
        <f>_xlfn.XLOOKUP(tblOrders[[#This Row],[CustomerID]], tblCustomers[CustomerID], tblCustomers[Segment])</f>
        <v>SME</v>
      </c>
      <c r="L4620" t="str">
        <f>_xlfn.XLOOKUP(tblOrders[[#This Row],[ProductID]], tblProducts[ProductID], tblProducts[Category])</f>
        <v>Office</v>
      </c>
      <c r="M4620">
        <f>_xlfn.XLOOKUP(tblOrders[[#This Row],[ProductID]], tblProducts[ProductID], tblProducts[CostPrice])</f>
        <v>46035</v>
      </c>
      <c r="N4620">
        <f>tblOrders[[#This Row],[Sales]]-(tblOrders[[#This Row],[CostPrice]]*tblOrders[[#This Row],[Quantity]])</f>
        <v>430732.80000000005</v>
      </c>
      <c r="O4620" t="str">
        <f>TEXT(tblOrders[[#This Row],[Date]],"mmm-yyyy")</f>
        <v>Sep-2025</v>
      </c>
      <c r="P4620" t="str">
        <f>_xlfn.XLOOKUP(tblOrders[[#This Row],[OrderID]], tblReturns[OrderID], tblReturns[Returned])</f>
        <v>No</v>
      </c>
      <c r="Q4620" t="str">
        <f>_xlfn.XLOOKUP(tblOrders[[#This Row],[OrderID]], tblShipping[OrderID], tblShipping[ShipMode])</f>
        <v>Standard</v>
      </c>
      <c r="R4620" t="str">
        <f>IFERROR(_xlfn.XLOOKUP(A4619, tblCustomers[CustomerID], tblCustomers[CustomerName]), "Not Found")</f>
        <v>Not Found</v>
      </c>
      <c r="S4620" t="str">
        <f>IF(tblOrders[[#This Row],[Sales]]&gt;1000000,"High Value","Standard")</f>
        <v>Standard</v>
      </c>
      <c r="T4620" t="str">
        <f>_xlfn.XLOOKUP(tblOrders[[#This Row],[ProductID]], tblProducts[ProductID], tblProducts[ProductName])</f>
        <v>Product 84</v>
      </c>
      <c r="U4620">
        <f>_xlfn.XLOOKUP(tblOrders[[#This Row],[SalesRepID]], tblSalesreps[RepID], tblSalesreps[Target])</f>
        <v>8698154</v>
      </c>
    </row>
    <row r="4621" spans="1:21">
      <c r="A4621" t="s">
        <v>5418</v>
      </c>
      <c r="B4621" s="7" t="s">
        <v>221</v>
      </c>
      <c r="C4621" t="s">
        <v>434</v>
      </c>
      <c r="D4621" t="s">
        <v>474</v>
      </c>
      <c r="E4621" t="s">
        <v>79</v>
      </c>
      <c r="F4621" t="s">
        <v>88</v>
      </c>
      <c r="G4621">
        <v>9</v>
      </c>
      <c r="H4621">
        <v>0.1</v>
      </c>
      <c r="I4621" s="2">
        <v>337753.8</v>
      </c>
      <c r="J4621" t="str">
        <f>_xlfn.XLOOKUP(tblOrders[[#This Row],[CustomerID]], tblCustomers[CustomerID], tblCustomers[CustomerName])</f>
        <v>Customer 29</v>
      </c>
      <c r="K4621" t="str">
        <f>_xlfn.XLOOKUP(tblOrders[[#This Row],[CustomerID]], tblCustomers[CustomerID], tblCustomers[Segment])</f>
        <v>Consumer</v>
      </c>
      <c r="L4621" t="str">
        <f>_xlfn.XLOOKUP(tblOrders[[#This Row],[ProductID]], tblProducts[ProductID], tblProducts[Category])</f>
        <v>Office</v>
      </c>
      <c r="M4621">
        <f>_xlfn.XLOOKUP(tblOrders[[#This Row],[ProductID]], tblProducts[ProductID], tblProducts[CostPrice])</f>
        <v>5129</v>
      </c>
      <c r="N4621">
        <f>tblOrders[[#This Row],[Sales]]-(tblOrders[[#This Row],[CostPrice]]*tblOrders[[#This Row],[Quantity]])</f>
        <v>291592.8</v>
      </c>
      <c r="O4621" t="str">
        <f>TEXT(tblOrders[[#This Row],[Date]],"mmm-yyyy")</f>
        <v>Jun-2025</v>
      </c>
      <c r="P4621" t="str">
        <f>_xlfn.XLOOKUP(tblOrders[[#This Row],[OrderID]], tblReturns[OrderID], tblReturns[Returned])</f>
        <v>No</v>
      </c>
      <c r="Q4621" t="str">
        <f>_xlfn.XLOOKUP(tblOrders[[#This Row],[OrderID]], tblShipping[OrderID], tblShipping[ShipMode])</f>
        <v>Express</v>
      </c>
      <c r="R4621" t="str">
        <f>IFERROR(_xlfn.XLOOKUP(A4620, tblCustomers[CustomerID], tblCustomers[CustomerName]), "Not Found")</f>
        <v>Not Found</v>
      </c>
      <c r="S4621" t="str">
        <f>IF(tblOrders[[#This Row],[Sales]]&gt;1000000,"High Value","Standard")</f>
        <v>Standard</v>
      </c>
      <c r="T4621" t="str">
        <f>_xlfn.XLOOKUP(tblOrders[[#This Row],[ProductID]], tblProducts[ProductID], tblProducts[ProductName])</f>
        <v>Product 69</v>
      </c>
      <c r="U4621">
        <f>_xlfn.XLOOKUP(tblOrders[[#This Row],[SalesRepID]], tblSalesreps[RepID], tblSalesreps[Target])</f>
        <v>8592536</v>
      </c>
    </row>
    <row r="4622" spans="1:21">
      <c r="A4622" t="s">
        <v>5419</v>
      </c>
      <c r="B4622" s="7" t="s">
        <v>884</v>
      </c>
      <c r="C4622" t="s">
        <v>11</v>
      </c>
      <c r="D4622" t="s">
        <v>272</v>
      </c>
      <c r="E4622" t="s">
        <v>19</v>
      </c>
      <c r="F4622" t="s">
        <v>20</v>
      </c>
      <c r="G4622">
        <v>10</v>
      </c>
      <c r="H4622">
        <v>0</v>
      </c>
      <c r="I4622" s="2">
        <v>1073530</v>
      </c>
      <c r="J4622" t="str">
        <f>_xlfn.XLOOKUP(tblOrders[[#This Row],[CustomerID]], tblCustomers[CustomerID], tblCustomers[CustomerName])</f>
        <v>Customer 168</v>
      </c>
      <c r="K4622" t="str">
        <f>_xlfn.XLOOKUP(tblOrders[[#This Row],[CustomerID]], tblCustomers[CustomerID], tblCustomers[Segment])</f>
        <v>SME</v>
      </c>
      <c r="L4622" t="str">
        <f>_xlfn.XLOOKUP(tblOrders[[#This Row],[ProductID]], tblProducts[ProductID], tblProducts[Category])</f>
        <v>Furniture</v>
      </c>
      <c r="M4622">
        <f>_xlfn.XLOOKUP(tblOrders[[#This Row],[ProductID]], tblProducts[ProductID], tblProducts[CostPrice])</f>
        <v>48118</v>
      </c>
      <c r="N4622">
        <f>tblOrders[[#This Row],[Sales]]-(tblOrders[[#This Row],[CostPrice]]*tblOrders[[#This Row],[Quantity]])</f>
        <v>592350</v>
      </c>
      <c r="O4622" t="str">
        <f>TEXT(tblOrders[[#This Row],[Date]],"mmm-yyyy")</f>
        <v>Dec-2025</v>
      </c>
      <c r="P4622" t="str">
        <f>_xlfn.XLOOKUP(tblOrders[[#This Row],[OrderID]], tblReturns[OrderID], tblReturns[Returned])</f>
        <v>No</v>
      </c>
      <c r="Q4622" t="str">
        <f>_xlfn.XLOOKUP(tblOrders[[#This Row],[OrderID]], tblShipping[OrderID], tblShipping[ShipMode])</f>
        <v>Pickup</v>
      </c>
      <c r="R4622" t="str">
        <f>IFERROR(_xlfn.XLOOKUP(A4621, tblCustomers[CustomerID], tblCustomers[CustomerName]), "Not Found")</f>
        <v>Not Found</v>
      </c>
      <c r="S4622" t="str">
        <f>IF(tblOrders[[#This Row],[Sales]]&gt;1000000,"High Value","Standard")</f>
        <v>High Value</v>
      </c>
      <c r="T4622" t="str">
        <f>_xlfn.XLOOKUP(tblOrders[[#This Row],[ProductID]], tblProducts[ProductID], tblProducts[ProductName])</f>
        <v>Product 75</v>
      </c>
      <c r="U4622">
        <f>_xlfn.XLOOKUP(tblOrders[[#This Row],[SalesRepID]], tblSalesreps[RepID], tblSalesreps[Target])</f>
        <v>11347243</v>
      </c>
    </row>
    <row r="4623" spans="1:21">
      <c r="A4623" t="s">
        <v>5420</v>
      </c>
      <c r="B4623" s="7" t="s">
        <v>271</v>
      </c>
      <c r="C4623" t="s">
        <v>447</v>
      </c>
      <c r="D4623" t="s">
        <v>430</v>
      </c>
      <c r="E4623" t="s">
        <v>205</v>
      </c>
      <c r="F4623" t="s">
        <v>26</v>
      </c>
      <c r="G4623">
        <v>4</v>
      </c>
      <c r="H4623">
        <v>0.15</v>
      </c>
      <c r="I4623" s="2">
        <v>260647.4</v>
      </c>
      <c r="J4623" t="str">
        <f>_xlfn.XLOOKUP(tblOrders[[#This Row],[CustomerID]], tblCustomers[CustomerID], tblCustomers[CustomerName])</f>
        <v>Customer 203</v>
      </c>
      <c r="K4623" t="str">
        <f>_xlfn.XLOOKUP(tblOrders[[#This Row],[CustomerID]], tblCustomers[CustomerID], tblCustomers[Segment])</f>
        <v>Consumer</v>
      </c>
      <c r="L4623" t="str">
        <f>_xlfn.XLOOKUP(tblOrders[[#This Row],[ProductID]], tblProducts[ProductID], tblProducts[Category])</f>
        <v>Office</v>
      </c>
      <c r="M4623">
        <f>_xlfn.XLOOKUP(tblOrders[[#This Row],[ProductID]], tblProducts[ProductID], tblProducts[CostPrice])</f>
        <v>7566</v>
      </c>
      <c r="N4623">
        <f>tblOrders[[#This Row],[Sales]]-(tblOrders[[#This Row],[CostPrice]]*tblOrders[[#This Row],[Quantity]])</f>
        <v>230383.4</v>
      </c>
      <c r="O4623" t="str">
        <f>TEXT(tblOrders[[#This Row],[Date]],"mmm-yyyy")</f>
        <v>May-2025</v>
      </c>
      <c r="P4623" t="str">
        <f>_xlfn.XLOOKUP(tblOrders[[#This Row],[OrderID]], tblReturns[OrderID], tblReturns[Returned])</f>
        <v>No</v>
      </c>
      <c r="Q4623" t="str">
        <f>_xlfn.XLOOKUP(tblOrders[[#This Row],[OrderID]], tblShipping[OrderID], tblShipping[ShipMode])</f>
        <v>Express</v>
      </c>
      <c r="R4623" t="str">
        <f>IFERROR(_xlfn.XLOOKUP(A4622, tblCustomers[CustomerID], tblCustomers[CustomerName]), "Not Found")</f>
        <v>Not Found</v>
      </c>
      <c r="S4623" t="str">
        <f>IF(tblOrders[[#This Row],[Sales]]&gt;1000000,"High Value","Standard")</f>
        <v>Standard</v>
      </c>
      <c r="T4623" t="str">
        <f>_xlfn.XLOOKUP(tblOrders[[#This Row],[ProductID]], tblProducts[ProductID], tblProducts[ProductName])</f>
        <v>Product 85</v>
      </c>
      <c r="U4623">
        <f>_xlfn.XLOOKUP(tblOrders[[#This Row],[SalesRepID]], tblSalesreps[RepID], tblSalesreps[Target])</f>
        <v>16246424</v>
      </c>
    </row>
    <row r="4624" spans="1:21">
      <c r="A4624" t="s">
        <v>5421</v>
      </c>
      <c r="B4624" s="7" t="s">
        <v>1040</v>
      </c>
      <c r="C4624" t="s">
        <v>11</v>
      </c>
      <c r="D4624" t="s">
        <v>265</v>
      </c>
      <c r="E4624" t="s">
        <v>210</v>
      </c>
      <c r="F4624" t="s">
        <v>26</v>
      </c>
      <c r="G4624">
        <v>5</v>
      </c>
      <c r="H4624">
        <v>0.05</v>
      </c>
      <c r="I4624" s="2">
        <v>272075.25</v>
      </c>
      <c r="J4624" t="str">
        <f>_xlfn.XLOOKUP(tblOrders[[#This Row],[CustomerID]], tblCustomers[CustomerID], tblCustomers[CustomerName])</f>
        <v>Customer 168</v>
      </c>
      <c r="K4624" t="str">
        <f>_xlfn.XLOOKUP(tblOrders[[#This Row],[CustomerID]], tblCustomers[CustomerID], tblCustomers[Segment])</f>
        <v>SME</v>
      </c>
      <c r="L4624" t="str">
        <f>_xlfn.XLOOKUP(tblOrders[[#This Row],[ProductID]], tblProducts[ProductID], tblProducts[Category])</f>
        <v>Home</v>
      </c>
      <c r="M4624">
        <f>_xlfn.XLOOKUP(tblOrders[[#This Row],[ProductID]], tblProducts[ProductID], tblProducts[CostPrice])</f>
        <v>33642</v>
      </c>
      <c r="N4624">
        <f>tblOrders[[#This Row],[Sales]]-(tblOrders[[#This Row],[CostPrice]]*tblOrders[[#This Row],[Quantity]])</f>
        <v>103865.25</v>
      </c>
      <c r="O4624" t="str">
        <f>TEXT(tblOrders[[#This Row],[Date]],"mmm-yyyy")</f>
        <v>Oct-2025</v>
      </c>
      <c r="P4624" t="str">
        <f>_xlfn.XLOOKUP(tblOrders[[#This Row],[OrderID]], tblReturns[OrderID], tblReturns[Returned])</f>
        <v>No</v>
      </c>
      <c r="Q4624" t="str">
        <f>_xlfn.XLOOKUP(tblOrders[[#This Row],[OrderID]], tblShipping[OrderID], tblShipping[ShipMode])</f>
        <v>Pickup</v>
      </c>
      <c r="R4624" t="str">
        <f>IFERROR(_xlfn.XLOOKUP(A4623, tblCustomers[CustomerID], tblCustomers[CustomerName]), "Not Found")</f>
        <v>Not Found</v>
      </c>
      <c r="S4624" t="str">
        <f>IF(tblOrders[[#This Row],[Sales]]&gt;1000000,"High Value","Standard")</f>
        <v>Standard</v>
      </c>
      <c r="T4624" t="str">
        <f>_xlfn.XLOOKUP(tblOrders[[#This Row],[ProductID]], tblProducts[ProductID], tblProducts[ProductName])</f>
        <v>Product 17</v>
      </c>
      <c r="U4624">
        <f>_xlfn.XLOOKUP(tblOrders[[#This Row],[SalesRepID]], tblSalesreps[RepID], tblSalesreps[Target])</f>
        <v>19336654</v>
      </c>
    </row>
    <row r="4625" spans="1:21">
      <c r="A4625" t="s">
        <v>5422</v>
      </c>
      <c r="B4625" s="7" t="s">
        <v>982</v>
      </c>
      <c r="C4625" t="s">
        <v>767</v>
      </c>
      <c r="D4625" t="s">
        <v>174</v>
      </c>
      <c r="E4625" t="s">
        <v>45</v>
      </c>
      <c r="F4625" t="s">
        <v>51</v>
      </c>
      <c r="G4625">
        <v>7</v>
      </c>
      <c r="H4625">
        <v>0.05</v>
      </c>
      <c r="I4625" s="2">
        <v>685016.5</v>
      </c>
      <c r="J4625" t="str">
        <f>_xlfn.XLOOKUP(tblOrders[[#This Row],[CustomerID]], tblCustomers[CustomerID], tblCustomers[CustomerName])</f>
        <v>Customer 134</v>
      </c>
      <c r="K4625" t="str">
        <f>_xlfn.XLOOKUP(tblOrders[[#This Row],[CustomerID]], tblCustomers[CustomerID], tblCustomers[Segment])</f>
        <v>Consumer</v>
      </c>
      <c r="L4625" t="str">
        <f>_xlfn.XLOOKUP(tblOrders[[#This Row],[ProductID]], tblProducts[ProductID], tblProducts[Category])</f>
        <v>Home</v>
      </c>
      <c r="M4625">
        <f>_xlfn.XLOOKUP(tblOrders[[#This Row],[ProductID]], tblProducts[ProductID], tblProducts[CostPrice])</f>
        <v>62348</v>
      </c>
      <c r="N4625">
        <f>tblOrders[[#This Row],[Sales]]-(tblOrders[[#This Row],[CostPrice]]*tblOrders[[#This Row],[Quantity]])</f>
        <v>248580.5</v>
      </c>
      <c r="O4625" t="str">
        <f>TEXT(tblOrders[[#This Row],[Date]],"mmm-yyyy")</f>
        <v>Jul-2025</v>
      </c>
      <c r="P4625" t="str">
        <f>_xlfn.XLOOKUP(tblOrders[[#This Row],[OrderID]], tblReturns[OrderID], tblReturns[Returned])</f>
        <v>No</v>
      </c>
      <c r="Q4625" t="str">
        <f>_xlfn.XLOOKUP(tblOrders[[#This Row],[OrderID]], tblShipping[OrderID], tblShipping[ShipMode])</f>
        <v>Express</v>
      </c>
      <c r="R4625" t="str">
        <f>IFERROR(_xlfn.XLOOKUP(A4624, tblCustomers[CustomerID], tblCustomers[CustomerName]), "Not Found")</f>
        <v>Not Found</v>
      </c>
      <c r="S4625" t="str">
        <f>IF(tblOrders[[#This Row],[Sales]]&gt;1000000,"High Value","Standard")</f>
        <v>Standard</v>
      </c>
      <c r="T4625" t="str">
        <f>_xlfn.XLOOKUP(tblOrders[[#This Row],[ProductID]], tblProducts[ProductID], tblProducts[ProductName])</f>
        <v>Product 64</v>
      </c>
      <c r="U4625">
        <f>_xlfn.XLOOKUP(tblOrders[[#This Row],[SalesRepID]], tblSalesreps[RepID], tblSalesreps[Target])</f>
        <v>11319839</v>
      </c>
    </row>
    <row r="4626" spans="1:21">
      <c r="A4626" t="s">
        <v>5423</v>
      </c>
      <c r="B4626" s="7" t="s">
        <v>663</v>
      </c>
      <c r="C4626" t="s">
        <v>1603</v>
      </c>
      <c r="D4626" t="s">
        <v>362</v>
      </c>
      <c r="E4626" t="s">
        <v>165</v>
      </c>
      <c r="F4626" t="s">
        <v>88</v>
      </c>
      <c r="G4626">
        <v>4</v>
      </c>
      <c r="H4626">
        <v>0.15</v>
      </c>
      <c r="I4626" s="2">
        <v>439307.2</v>
      </c>
      <c r="J4626" t="str">
        <f>_xlfn.XLOOKUP(tblOrders[[#This Row],[CustomerID]], tblCustomers[CustomerID], tblCustomers[CustomerName])</f>
        <v>Customer 241</v>
      </c>
      <c r="K4626" t="str">
        <f>_xlfn.XLOOKUP(tblOrders[[#This Row],[CustomerID]], tblCustomers[CustomerID], tblCustomers[Segment])</f>
        <v>Consumer</v>
      </c>
      <c r="L4626" t="str">
        <f>_xlfn.XLOOKUP(tblOrders[[#This Row],[ProductID]], tblProducts[ProductID], tblProducts[Category])</f>
        <v>Home</v>
      </c>
      <c r="M4626">
        <f>_xlfn.XLOOKUP(tblOrders[[#This Row],[ProductID]], tblProducts[ProductID], tblProducts[CostPrice])</f>
        <v>41409</v>
      </c>
      <c r="N4626">
        <f>tblOrders[[#This Row],[Sales]]-(tblOrders[[#This Row],[CostPrice]]*tblOrders[[#This Row],[Quantity]])</f>
        <v>273671.2</v>
      </c>
      <c r="O4626" t="str">
        <f>TEXT(tblOrders[[#This Row],[Date]],"mmm-yyyy")</f>
        <v>Aug-2025</v>
      </c>
      <c r="P4626" t="str">
        <f>_xlfn.XLOOKUP(tblOrders[[#This Row],[OrderID]], tblReturns[OrderID], tblReturns[Returned])</f>
        <v>No</v>
      </c>
      <c r="Q4626" t="str">
        <f>_xlfn.XLOOKUP(tblOrders[[#This Row],[OrderID]], tblShipping[OrderID], tblShipping[ShipMode])</f>
        <v>Pickup</v>
      </c>
      <c r="R4626" t="str">
        <f>IFERROR(_xlfn.XLOOKUP(A4625, tblCustomers[CustomerID], tblCustomers[CustomerName]), "Not Found")</f>
        <v>Not Found</v>
      </c>
      <c r="S4626" t="str">
        <f>IF(tblOrders[[#This Row],[Sales]]&gt;1000000,"High Value","Standard")</f>
        <v>Standard</v>
      </c>
      <c r="T4626" t="str">
        <f>_xlfn.XLOOKUP(tblOrders[[#This Row],[ProductID]], tblProducts[ProductID], tblProducts[ProductName])</f>
        <v>Product 25</v>
      </c>
      <c r="U4626">
        <f>_xlfn.XLOOKUP(tblOrders[[#This Row],[SalesRepID]], tblSalesreps[RepID], tblSalesreps[Target])</f>
        <v>16839910</v>
      </c>
    </row>
    <row r="4627" spans="1:21">
      <c r="A4627" t="s">
        <v>5424</v>
      </c>
      <c r="B4627" s="7" t="s">
        <v>218</v>
      </c>
      <c r="C4627" t="s">
        <v>150</v>
      </c>
      <c r="D4627" t="s">
        <v>151</v>
      </c>
      <c r="E4627" t="s">
        <v>69</v>
      </c>
      <c r="F4627" t="s">
        <v>51</v>
      </c>
      <c r="G4627">
        <v>9</v>
      </c>
      <c r="H4627">
        <v>0</v>
      </c>
      <c r="I4627" s="2">
        <v>506106</v>
      </c>
      <c r="J4627" t="str">
        <f>_xlfn.XLOOKUP(tblOrders[[#This Row],[CustomerID]], tblCustomers[CustomerID], tblCustomers[CustomerName])</f>
        <v>Customer 240</v>
      </c>
      <c r="K4627" t="str">
        <f>_xlfn.XLOOKUP(tblOrders[[#This Row],[CustomerID]], tblCustomers[CustomerID], tblCustomers[Segment])</f>
        <v>Corporate</v>
      </c>
      <c r="L4627" t="str">
        <f>_xlfn.XLOOKUP(tblOrders[[#This Row],[ProductID]], tblProducts[ProductID], tblProducts[Category])</f>
        <v>Electronics</v>
      </c>
      <c r="M4627">
        <f>_xlfn.XLOOKUP(tblOrders[[#This Row],[ProductID]], tblProducts[ProductID], tblProducts[CostPrice])</f>
        <v>63366</v>
      </c>
      <c r="N4627">
        <f>tblOrders[[#This Row],[Sales]]-(tblOrders[[#This Row],[CostPrice]]*tblOrders[[#This Row],[Quantity]])</f>
        <v>-64188</v>
      </c>
      <c r="O4627" t="str">
        <f>TEXT(tblOrders[[#This Row],[Date]],"mmm-yyyy")</f>
        <v>Aug-2025</v>
      </c>
      <c r="P4627" t="str">
        <f>_xlfn.XLOOKUP(tblOrders[[#This Row],[OrderID]], tblReturns[OrderID], tblReturns[Returned])</f>
        <v>No</v>
      </c>
      <c r="Q4627" t="str">
        <f>_xlfn.XLOOKUP(tblOrders[[#This Row],[OrderID]], tblShipping[OrderID], tblShipping[ShipMode])</f>
        <v>Express</v>
      </c>
      <c r="R4627" t="str">
        <f>IFERROR(_xlfn.XLOOKUP(A4626, tblCustomers[CustomerID], tblCustomers[CustomerName]), "Not Found")</f>
        <v>Not Found</v>
      </c>
      <c r="S4627" t="str">
        <f>IF(tblOrders[[#This Row],[Sales]]&gt;1000000,"High Value","Standard")</f>
        <v>Standard</v>
      </c>
      <c r="T4627" t="str">
        <f>_xlfn.XLOOKUP(tblOrders[[#This Row],[ProductID]], tblProducts[ProductID], tblProducts[ProductName])</f>
        <v>Product 40</v>
      </c>
      <c r="U4627">
        <f>_xlfn.XLOOKUP(tblOrders[[#This Row],[SalesRepID]], tblSalesreps[RepID], tblSalesreps[Target])</f>
        <v>19473459</v>
      </c>
    </row>
    <row r="4628" spans="1:21">
      <c r="A4628" t="s">
        <v>5425</v>
      </c>
      <c r="B4628" s="7" t="s">
        <v>2290</v>
      </c>
      <c r="C4628" t="s">
        <v>161</v>
      </c>
      <c r="D4628" t="s">
        <v>137</v>
      </c>
      <c r="E4628" t="s">
        <v>205</v>
      </c>
      <c r="F4628" t="s">
        <v>20</v>
      </c>
      <c r="G4628">
        <v>8</v>
      </c>
      <c r="H4628">
        <v>0.2</v>
      </c>
      <c r="I4628" s="2">
        <v>322291.20000000001</v>
      </c>
      <c r="J4628" t="str">
        <f>_xlfn.XLOOKUP(tblOrders[[#This Row],[CustomerID]], tblCustomers[CustomerID], tblCustomers[CustomerName])</f>
        <v>Customer 115</v>
      </c>
      <c r="K4628" t="str">
        <f>_xlfn.XLOOKUP(tblOrders[[#This Row],[CustomerID]], tblCustomers[CustomerID], tblCustomers[Segment])</f>
        <v>Consumer</v>
      </c>
      <c r="L4628" t="str">
        <f>_xlfn.XLOOKUP(tblOrders[[#This Row],[ProductID]], tblProducts[ProductID], tblProducts[Category])</f>
        <v>Home</v>
      </c>
      <c r="M4628">
        <f>_xlfn.XLOOKUP(tblOrders[[#This Row],[ProductID]], tblProducts[ProductID], tblProducts[CostPrice])</f>
        <v>26666</v>
      </c>
      <c r="N4628">
        <f>tblOrders[[#This Row],[Sales]]-(tblOrders[[#This Row],[CostPrice]]*tblOrders[[#This Row],[Quantity]])</f>
        <v>108963.20000000001</v>
      </c>
      <c r="O4628" t="str">
        <f>TEXT(tblOrders[[#This Row],[Date]],"mmm-yyyy")</f>
        <v>Mar-2025</v>
      </c>
      <c r="P4628" t="str">
        <f>_xlfn.XLOOKUP(tblOrders[[#This Row],[OrderID]], tblReturns[OrderID], tblReturns[Returned])</f>
        <v>No</v>
      </c>
      <c r="Q4628" t="str">
        <f>_xlfn.XLOOKUP(tblOrders[[#This Row],[OrderID]], tblShipping[OrderID], tblShipping[ShipMode])</f>
        <v>Pickup</v>
      </c>
      <c r="R4628" t="str">
        <f>IFERROR(_xlfn.XLOOKUP(A4627, tblCustomers[CustomerID], tblCustomers[CustomerName]), "Not Found")</f>
        <v>Not Found</v>
      </c>
      <c r="S4628" t="str">
        <f>IF(tblOrders[[#This Row],[Sales]]&gt;1000000,"High Value","Standard")</f>
        <v>Standard</v>
      </c>
      <c r="T4628" t="str">
        <f>_xlfn.XLOOKUP(tblOrders[[#This Row],[ProductID]], tblProducts[ProductID], tblProducts[ProductName])</f>
        <v>Product 76</v>
      </c>
      <c r="U4628">
        <f>_xlfn.XLOOKUP(tblOrders[[#This Row],[SalesRepID]], tblSalesreps[RepID], tblSalesreps[Target])</f>
        <v>16246424</v>
      </c>
    </row>
    <row r="4629" spans="1:21">
      <c r="A4629" t="s">
        <v>5426</v>
      </c>
      <c r="B4629" s="7" t="s">
        <v>184</v>
      </c>
      <c r="C4629" t="s">
        <v>415</v>
      </c>
      <c r="D4629" t="s">
        <v>100</v>
      </c>
      <c r="E4629" t="s">
        <v>186</v>
      </c>
      <c r="F4629" t="s">
        <v>26</v>
      </c>
      <c r="G4629">
        <v>10</v>
      </c>
      <c r="H4629">
        <v>0.15</v>
      </c>
      <c r="I4629" s="2">
        <v>520999</v>
      </c>
      <c r="J4629" t="str">
        <f>_xlfn.XLOOKUP(tblOrders[[#This Row],[CustomerID]], tblCustomers[CustomerID], tblCustomers[CustomerName])</f>
        <v>Customer 81</v>
      </c>
      <c r="K4629" t="str">
        <f>_xlfn.XLOOKUP(tblOrders[[#This Row],[CustomerID]], tblCustomers[CustomerID], tblCustomers[Segment])</f>
        <v>SME</v>
      </c>
      <c r="L4629" t="str">
        <f>_xlfn.XLOOKUP(tblOrders[[#This Row],[ProductID]], tblProducts[ProductID], tblProducts[Category])</f>
        <v>Electronics</v>
      </c>
      <c r="M4629">
        <f>_xlfn.XLOOKUP(tblOrders[[#This Row],[ProductID]], tblProducts[ProductID], tblProducts[CostPrice])</f>
        <v>39197</v>
      </c>
      <c r="N4629">
        <f>tblOrders[[#This Row],[Sales]]-(tblOrders[[#This Row],[CostPrice]]*tblOrders[[#This Row],[Quantity]])</f>
        <v>129029</v>
      </c>
      <c r="O4629" t="str">
        <f>TEXT(tblOrders[[#This Row],[Date]],"mmm-yyyy")</f>
        <v>May-2025</v>
      </c>
      <c r="P4629" t="str">
        <f>_xlfn.XLOOKUP(tblOrders[[#This Row],[OrderID]], tblReturns[OrderID], tblReturns[Returned])</f>
        <v>No</v>
      </c>
      <c r="Q4629" t="str">
        <f>_xlfn.XLOOKUP(tblOrders[[#This Row],[OrderID]], tblShipping[OrderID], tblShipping[ShipMode])</f>
        <v>Express</v>
      </c>
      <c r="R4629" t="str">
        <f>IFERROR(_xlfn.XLOOKUP(A4628, tblCustomers[CustomerID], tblCustomers[CustomerName]), "Not Found")</f>
        <v>Not Found</v>
      </c>
      <c r="S4629" t="str">
        <f>IF(tblOrders[[#This Row],[Sales]]&gt;1000000,"High Value","Standard")</f>
        <v>Standard</v>
      </c>
      <c r="T4629" t="str">
        <f>_xlfn.XLOOKUP(tblOrders[[#This Row],[ProductID]], tblProducts[ProductID], tblProducts[ProductName])</f>
        <v>Product 21</v>
      </c>
      <c r="U4629">
        <f>_xlfn.XLOOKUP(tblOrders[[#This Row],[SalesRepID]], tblSalesreps[RepID], tblSalesreps[Target])</f>
        <v>15141830</v>
      </c>
    </row>
    <row r="4630" spans="1:21">
      <c r="A4630" t="s">
        <v>5427</v>
      </c>
      <c r="B4630" s="7" t="s">
        <v>773</v>
      </c>
      <c r="C4630" t="s">
        <v>1791</v>
      </c>
      <c r="D4630" t="s">
        <v>49</v>
      </c>
      <c r="E4630" t="s">
        <v>186</v>
      </c>
      <c r="F4630" t="s">
        <v>20</v>
      </c>
      <c r="G4630">
        <v>9</v>
      </c>
      <c r="H4630">
        <v>0.1</v>
      </c>
      <c r="I4630" s="2">
        <v>120746.7</v>
      </c>
      <c r="J4630" t="str">
        <f>_xlfn.XLOOKUP(tblOrders[[#This Row],[CustomerID]], tblCustomers[CustomerID], tblCustomers[CustomerName])</f>
        <v>Customer 269</v>
      </c>
      <c r="K4630" t="str">
        <f>_xlfn.XLOOKUP(tblOrders[[#This Row],[CustomerID]], tblCustomers[CustomerID], tblCustomers[Segment])</f>
        <v>Corporate</v>
      </c>
      <c r="L4630" t="str">
        <f>_xlfn.XLOOKUP(tblOrders[[#This Row],[ProductID]], tblProducts[ProductID], tblProducts[Category])</f>
        <v>Home</v>
      </c>
      <c r="M4630">
        <f>_xlfn.XLOOKUP(tblOrders[[#This Row],[ProductID]], tblProducts[ProductID], tblProducts[CostPrice])</f>
        <v>71372</v>
      </c>
      <c r="N4630">
        <f>tblOrders[[#This Row],[Sales]]-(tblOrders[[#This Row],[CostPrice]]*tblOrders[[#This Row],[Quantity]])</f>
        <v>-521601.3</v>
      </c>
      <c r="O4630" t="str">
        <f>TEXT(tblOrders[[#This Row],[Date]],"mmm-yyyy")</f>
        <v>Aug-2025</v>
      </c>
      <c r="P4630" t="str">
        <f>_xlfn.XLOOKUP(tblOrders[[#This Row],[OrderID]], tblReturns[OrderID], tblReturns[Returned])</f>
        <v>No</v>
      </c>
      <c r="Q4630" t="str">
        <f>_xlfn.XLOOKUP(tblOrders[[#This Row],[OrderID]], tblShipping[OrderID], tblShipping[ShipMode])</f>
        <v>Pickup</v>
      </c>
      <c r="R4630" t="str">
        <f>IFERROR(_xlfn.XLOOKUP(A4629, tblCustomers[CustomerID], tblCustomers[CustomerName]), "Not Found")</f>
        <v>Not Found</v>
      </c>
      <c r="S4630" t="str">
        <f>IF(tblOrders[[#This Row],[Sales]]&gt;1000000,"High Value","Standard")</f>
        <v>Standard</v>
      </c>
      <c r="T4630" t="str">
        <f>_xlfn.XLOOKUP(tblOrders[[#This Row],[ProductID]], tblProducts[ProductID], tblProducts[ProductName])</f>
        <v>Product 51</v>
      </c>
      <c r="U4630">
        <f>_xlfn.XLOOKUP(tblOrders[[#This Row],[SalesRepID]], tblSalesreps[RepID], tblSalesreps[Target])</f>
        <v>15141830</v>
      </c>
    </row>
    <row r="4631" spans="1:21">
      <c r="A4631" t="s">
        <v>5428</v>
      </c>
      <c r="B4631" s="7" t="s">
        <v>107</v>
      </c>
      <c r="C4631" t="s">
        <v>828</v>
      </c>
      <c r="D4631" t="s">
        <v>352</v>
      </c>
      <c r="E4631" t="s">
        <v>19</v>
      </c>
      <c r="F4631" t="s">
        <v>20</v>
      </c>
      <c r="G4631">
        <v>4</v>
      </c>
      <c r="H4631">
        <v>0.15</v>
      </c>
      <c r="I4631" s="2">
        <v>366897.4</v>
      </c>
      <c r="J4631" t="str">
        <f>_xlfn.XLOOKUP(tblOrders[[#This Row],[CustomerID]], tblCustomers[CustomerID], tblCustomers[CustomerName])</f>
        <v>Customer 39</v>
      </c>
      <c r="K4631" t="str">
        <f>_xlfn.XLOOKUP(tblOrders[[#This Row],[CustomerID]], tblCustomers[CustomerID], tblCustomers[Segment])</f>
        <v>Corporate</v>
      </c>
      <c r="L4631" t="str">
        <f>_xlfn.XLOOKUP(tblOrders[[#This Row],[ProductID]], tblProducts[ProductID], tblProducts[Category])</f>
        <v>Electronics</v>
      </c>
      <c r="M4631">
        <f>_xlfn.XLOOKUP(tblOrders[[#This Row],[ProductID]], tblProducts[ProductID], tblProducts[CostPrice])</f>
        <v>58522</v>
      </c>
      <c r="N4631">
        <f>tblOrders[[#This Row],[Sales]]-(tblOrders[[#This Row],[CostPrice]]*tblOrders[[#This Row],[Quantity]])</f>
        <v>132809.40000000002</v>
      </c>
      <c r="O4631" t="str">
        <f>TEXT(tblOrders[[#This Row],[Date]],"mmm-yyyy")</f>
        <v>Feb-2025</v>
      </c>
      <c r="P4631" t="str">
        <f>_xlfn.XLOOKUP(tblOrders[[#This Row],[OrderID]], tblReturns[OrderID], tblReturns[Returned])</f>
        <v>No</v>
      </c>
      <c r="Q4631" t="str">
        <f>_xlfn.XLOOKUP(tblOrders[[#This Row],[OrderID]], tblShipping[OrderID], tblShipping[ShipMode])</f>
        <v>Pickup</v>
      </c>
      <c r="R4631" t="str">
        <f>IFERROR(_xlfn.XLOOKUP(A4630, tblCustomers[CustomerID], tblCustomers[CustomerName]), "Not Found")</f>
        <v>Not Found</v>
      </c>
      <c r="S4631" t="str">
        <f>IF(tblOrders[[#This Row],[Sales]]&gt;1000000,"High Value","Standard")</f>
        <v>Standard</v>
      </c>
      <c r="T4631" t="str">
        <f>_xlfn.XLOOKUP(tblOrders[[#This Row],[ProductID]], tblProducts[ProductID], tblProducts[ProductName])</f>
        <v>Product 60</v>
      </c>
      <c r="U4631">
        <f>_xlfn.XLOOKUP(tblOrders[[#This Row],[SalesRepID]], tblSalesreps[RepID], tblSalesreps[Target])</f>
        <v>11347243</v>
      </c>
    </row>
    <row r="4632" spans="1:21">
      <c r="A4632" t="s">
        <v>5429</v>
      </c>
      <c r="B4632" s="7" t="s">
        <v>58</v>
      </c>
      <c r="C4632" t="s">
        <v>632</v>
      </c>
      <c r="D4632" t="s">
        <v>68</v>
      </c>
      <c r="E4632" t="s">
        <v>87</v>
      </c>
      <c r="F4632" t="s">
        <v>14</v>
      </c>
      <c r="G4632">
        <v>8</v>
      </c>
      <c r="H4632">
        <v>0</v>
      </c>
      <c r="I4632" s="2">
        <v>69000</v>
      </c>
      <c r="J4632" t="str">
        <f>_xlfn.XLOOKUP(tblOrders[[#This Row],[CustomerID]], tblCustomers[CustomerID], tblCustomers[CustomerName])</f>
        <v>Customer 290</v>
      </c>
      <c r="K4632" t="str">
        <f>_xlfn.XLOOKUP(tblOrders[[#This Row],[CustomerID]], tblCustomers[CustomerID], tblCustomers[Segment])</f>
        <v>Consumer</v>
      </c>
      <c r="L4632" t="str">
        <f>_xlfn.XLOOKUP(tblOrders[[#This Row],[ProductID]], tblProducts[ProductID], tblProducts[Category])</f>
        <v>Home</v>
      </c>
      <c r="M4632">
        <f>_xlfn.XLOOKUP(tblOrders[[#This Row],[ProductID]], tblProducts[ProductID], tblProducts[CostPrice])</f>
        <v>7159</v>
      </c>
      <c r="N4632">
        <f>tblOrders[[#This Row],[Sales]]-(tblOrders[[#This Row],[CostPrice]]*tblOrders[[#This Row],[Quantity]])</f>
        <v>11728</v>
      </c>
      <c r="O4632" t="str">
        <f>TEXT(tblOrders[[#This Row],[Date]],"mmm-yyyy")</f>
        <v>Jan-2025</v>
      </c>
      <c r="P4632" t="str">
        <f>_xlfn.XLOOKUP(tblOrders[[#This Row],[OrderID]], tblReturns[OrderID], tblReturns[Returned])</f>
        <v>No</v>
      </c>
      <c r="Q4632" t="str">
        <f>_xlfn.XLOOKUP(tblOrders[[#This Row],[OrderID]], tblShipping[OrderID], tblShipping[ShipMode])</f>
        <v>Express</v>
      </c>
      <c r="R4632" t="str">
        <f>IFERROR(_xlfn.XLOOKUP(A4631, tblCustomers[CustomerID], tblCustomers[CustomerName]), "Not Found")</f>
        <v>Not Found</v>
      </c>
      <c r="S4632" t="str">
        <f>IF(tblOrders[[#This Row],[Sales]]&gt;1000000,"High Value","Standard")</f>
        <v>Standard</v>
      </c>
      <c r="T4632" t="str">
        <f>_xlfn.XLOOKUP(tblOrders[[#This Row],[ProductID]], tblProducts[ProductID], tblProducts[ProductName])</f>
        <v>Product 26</v>
      </c>
      <c r="U4632">
        <f>_xlfn.XLOOKUP(tblOrders[[#This Row],[SalesRepID]], tblSalesreps[RepID], tblSalesreps[Target])</f>
        <v>18500989</v>
      </c>
    </row>
    <row r="4633" spans="1:21">
      <c r="A4633" t="s">
        <v>5430</v>
      </c>
      <c r="B4633" s="7" t="s">
        <v>1210</v>
      </c>
      <c r="C4633" t="s">
        <v>778</v>
      </c>
      <c r="D4633" t="s">
        <v>820</v>
      </c>
      <c r="E4633" t="s">
        <v>105</v>
      </c>
      <c r="F4633" t="s">
        <v>20</v>
      </c>
      <c r="G4633">
        <v>8</v>
      </c>
      <c r="H4633">
        <v>0.1</v>
      </c>
      <c r="I4633" s="2">
        <v>750592.8</v>
      </c>
      <c r="J4633" t="str">
        <f>_xlfn.XLOOKUP(tblOrders[[#This Row],[CustomerID]], tblCustomers[CustomerID], tblCustomers[CustomerName])</f>
        <v>Customer 205</v>
      </c>
      <c r="K4633" t="str">
        <f>_xlfn.XLOOKUP(tblOrders[[#This Row],[CustomerID]], tblCustomers[CustomerID], tblCustomers[Segment])</f>
        <v>Corporate</v>
      </c>
      <c r="L4633" t="str">
        <f>_xlfn.XLOOKUP(tblOrders[[#This Row],[ProductID]], tblProducts[ProductID], tblProducts[Category])</f>
        <v>Home</v>
      </c>
      <c r="M4633">
        <f>_xlfn.XLOOKUP(tblOrders[[#This Row],[ProductID]], tblProducts[ProductID], tblProducts[CostPrice])</f>
        <v>35035</v>
      </c>
      <c r="N4633">
        <f>tblOrders[[#This Row],[Sales]]-(tblOrders[[#This Row],[CostPrice]]*tblOrders[[#This Row],[Quantity]])</f>
        <v>470312.80000000005</v>
      </c>
      <c r="O4633" t="str">
        <f>TEXT(tblOrders[[#This Row],[Date]],"mmm-yyyy")</f>
        <v>Jan-2025</v>
      </c>
      <c r="P4633" t="str">
        <f>_xlfn.XLOOKUP(tblOrders[[#This Row],[OrderID]], tblReturns[OrderID], tblReturns[Returned])</f>
        <v>Yes</v>
      </c>
      <c r="Q4633" t="str">
        <f>_xlfn.XLOOKUP(tblOrders[[#This Row],[OrderID]], tblShipping[OrderID], tblShipping[ShipMode])</f>
        <v>Express</v>
      </c>
      <c r="R4633" t="str">
        <f>IFERROR(_xlfn.XLOOKUP(A4632, tblCustomers[CustomerID], tblCustomers[CustomerName]), "Not Found")</f>
        <v>Not Found</v>
      </c>
      <c r="S4633" t="str">
        <f>IF(tblOrders[[#This Row],[Sales]]&gt;1000000,"High Value","Standard")</f>
        <v>Standard</v>
      </c>
      <c r="T4633" t="str">
        <f>_xlfn.XLOOKUP(tblOrders[[#This Row],[ProductID]], tblProducts[ProductID], tblProducts[ProductName])</f>
        <v>Product 20</v>
      </c>
      <c r="U4633">
        <f>_xlfn.XLOOKUP(tblOrders[[#This Row],[SalesRepID]], tblSalesreps[RepID], tblSalesreps[Target])</f>
        <v>8698154</v>
      </c>
    </row>
    <row r="4634" spans="1:21">
      <c r="A4634" t="s">
        <v>5431</v>
      </c>
      <c r="B4634" s="7" t="s">
        <v>76</v>
      </c>
      <c r="C4634" t="s">
        <v>1897</v>
      </c>
      <c r="D4634" t="s">
        <v>133</v>
      </c>
      <c r="E4634" t="s">
        <v>19</v>
      </c>
      <c r="F4634" t="s">
        <v>14</v>
      </c>
      <c r="G4634">
        <v>9</v>
      </c>
      <c r="H4634">
        <v>0</v>
      </c>
      <c r="I4634" s="2">
        <v>870813</v>
      </c>
      <c r="J4634" t="str">
        <f>_xlfn.XLOOKUP(tblOrders[[#This Row],[CustomerID]], tblCustomers[CustomerID], tblCustomers[CustomerName])</f>
        <v>Customer 75</v>
      </c>
      <c r="K4634" t="str">
        <f>_xlfn.XLOOKUP(tblOrders[[#This Row],[CustomerID]], tblCustomers[CustomerID], tblCustomers[Segment])</f>
        <v>SME</v>
      </c>
      <c r="L4634" t="str">
        <f>_xlfn.XLOOKUP(tblOrders[[#This Row],[ProductID]], tblProducts[ProductID], tblProducts[Category])</f>
        <v>Furniture</v>
      </c>
      <c r="M4634">
        <f>_xlfn.XLOOKUP(tblOrders[[#This Row],[ProductID]], tblProducts[ProductID], tblProducts[CostPrice])</f>
        <v>53604</v>
      </c>
      <c r="N4634">
        <f>tblOrders[[#This Row],[Sales]]-(tblOrders[[#This Row],[CostPrice]]*tblOrders[[#This Row],[Quantity]])</f>
        <v>388377</v>
      </c>
      <c r="O4634" t="str">
        <f>TEXT(tblOrders[[#This Row],[Date]],"mmm-yyyy")</f>
        <v>Jun-2025</v>
      </c>
      <c r="P4634" t="str">
        <f>_xlfn.XLOOKUP(tblOrders[[#This Row],[OrderID]], tblReturns[OrderID], tblReturns[Returned])</f>
        <v>No</v>
      </c>
      <c r="Q4634" t="str">
        <f>_xlfn.XLOOKUP(tblOrders[[#This Row],[OrderID]], tblShipping[OrderID], tblShipping[ShipMode])</f>
        <v>Express</v>
      </c>
      <c r="R4634" t="str">
        <f>IFERROR(_xlfn.XLOOKUP(A4633, tblCustomers[CustomerID], tblCustomers[CustomerName]), "Not Found")</f>
        <v>Not Found</v>
      </c>
      <c r="S4634" t="str">
        <f>IF(tblOrders[[#This Row],[Sales]]&gt;1000000,"High Value","Standard")</f>
        <v>Standard</v>
      </c>
      <c r="T4634" t="str">
        <f>_xlfn.XLOOKUP(tblOrders[[#This Row],[ProductID]], tblProducts[ProductID], tblProducts[ProductName])</f>
        <v>Product 6</v>
      </c>
      <c r="U4634">
        <f>_xlfn.XLOOKUP(tblOrders[[#This Row],[SalesRepID]], tblSalesreps[RepID], tblSalesreps[Target])</f>
        <v>11347243</v>
      </c>
    </row>
    <row r="4635" spans="1:21">
      <c r="A4635" t="s">
        <v>5432</v>
      </c>
      <c r="B4635" s="7" t="s">
        <v>988</v>
      </c>
      <c r="C4635" t="s">
        <v>441</v>
      </c>
      <c r="D4635" t="s">
        <v>39</v>
      </c>
      <c r="E4635" t="s">
        <v>50</v>
      </c>
      <c r="F4635" t="s">
        <v>51</v>
      </c>
      <c r="G4635">
        <v>6</v>
      </c>
      <c r="H4635">
        <v>0.1</v>
      </c>
      <c r="I4635" s="2">
        <v>356410.8</v>
      </c>
      <c r="J4635" t="str">
        <f>_xlfn.XLOOKUP(tblOrders[[#This Row],[CustomerID]], tblCustomers[CustomerID], tblCustomers[CustomerName])</f>
        <v>Customer 214</v>
      </c>
      <c r="K4635" t="str">
        <f>_xlfn.XLOOKUP(tblOrders[[#This Row],[CustomerID]], tblCustomers[CustomerID], tblCustomers[Segment])</f>
        <v>Consumer</v>
      </c>
      <c r="L4635" t="str">
        <f>_xlfn.XLOOKUP(tblOrders[[#This Row],[ProductID]], tblProducts[ProductID], tblProducts[Category])</f>
        <v>Office</v>
      </c>
      <c r="M4635">
        <f>_xlfn.XLOOKUP(tblOrders[[#This Row],[ProductID]], tblProducts[ProductID], tblProducts[CostPrice])</f>
        <v>63926</v>
      </c>
      <c r="N4635">
        <f>tblOrders[[#This Row],[Sales]]-(tblOrders[[#This Row],[CostPrice]]*tblOrders[[#This Row],[Quantity]])</f>
        <v>-27145.200000000012</v>
      </c>
      <c r="O4635" t="str">
        <f>TEXT(tblOrders[[#This Row],[Date]],"mmm-yyyy")</f>
        <v>Jan-2025</v>
      </c>
      <c r="P4635" t="str">
        <f>_xlfn.XLOOKUP(tblOrders[[#This Row],[OrderID]], tblReturns[OrderID], tblReturns[Returned])</f>
        <v>No</v>
      </c>
      <c r="Q4635" t="str">
        <f>_xlfn.XLOOKUP(tblOrders[[#This Row],[OrderID]], tblShipping[OrderID], tblShipping[ShipMode])</f>
        <v>Standard</v>
      </c>
      <c r="R4635" t="str">
        <f>IFERROR(_xlfn.XLOOKUP(A4634, tblCustomers[CustomerID], tblCustomers[CustomerName]), "Not Found")</f>
        <v>Not Found</v>
      </c>
      <c r="S4635" t="str">
        <f>IF(tblOrders[[#This Row],[Sales]]&gt;1000000,"High Value","Standard")</f>
        <v>Standard</v>
      </c>
      <c r="T4635" t="str">
        <f>_xlfn.XLOOKUP(tblOrders[[#This Row],[ProductID]], tblProducts[ProductID], tblProducts[ProductName])</f>
        <v>Product 4</v>
      </c>
      <c r="U4635">
        <f>_xlfn.XLOOKUP(tblOrders[[#This Row],[SalesRepID]], tblSalesreps[RepID], tblSalesreps[Target])</f>
        <v>17350666</v>
      </c>
    </row>
    <row r="4636" spans="1:21">
      <c r="A4636" t="s">
        <v>5433</v>
      </c>
      <c r="B4636" s="7" t="s">
        <v>722</v>
      </c>
      <c r="C4636" t="s">
        <v>1023</v>
      </c>
      <c r="D4636" t="s">
        <v>820</v>
      </c>
      <c r="E4636" t="s">
        <v>186</v>
      </c>
      <c r="F4636" t="s">
        <v>51</v>
      </c>
      <c r="G4636">
        <v>4</v>
      </c>
      <c r="H4636">
        <v>0.15</v>
      </c>
      <c r="I4636" s="2">
        <v>317787.8</v>
      </c>
      <c r="J4636" t="str">
        <f>_xlfn.XLOOKUP(tblOrders[[#This Row],[CustomerID]], tblCustomers[CustomerID], tblCustomers[CustomerName])</f>
        <v>Customer 200</v>
      </c>
      <c r="K4636" t="str">
        <f>_xlfn.XLOOKUP(tblOrders[[#This Row],[CustomerID]], tblCustomers[CustomerID], tblCustomers[Segment])</f>
        <v>Consumer</v>
      </c>
      <c r="L4636" t="str">
        <f>_xlfn.XLOOKUP(tblOrders[[#This Row],[ProductID]], tblProducts[ProductID], tblProducts[Category])</f>
        <v>Home</v>
      </c>
      <c r="M4636">
        <f>_xlfn.XLOOKUP(tblOrders[[#This Row],[ProductID]], tblProducts[ProductID], tblProducts[CostPrice])</f>
        <v>35035</v>
      </c>
      <c r="N4636">
        <f>tblOrders[[#This Row],[Sales]]-(tblOrders[[#This Row],[CostPrice]]*tblOrders[[#This Row],[Quantity]])</f>
        <v>177647.8</v>
      </c>
      <c r="O4636" t="str">
        <f>TEXT(tblOrders[[#This Row],[Date]],"mmm-yyyy")</f>
        <v>Jun-2025</v>
      </c>
      <c r="P4636" t="str">
        <f>_xlfn.XLOOKUP(tblOrders[[#This Row],[OrderID]], tblReturns[OrderID], tblReturns[Returned])</f>
        <v>No</v>
      </c>
      <c r="Q4636" t="str">
        <f>_xlfn.XLOOKUP(tblOrders[[#This Row],[OrderID]], tblShipping[OrderID], tblShipping[ShipMode])</f>
        <v>Standard</v>
      </c>
      <c r="R4636" t="str">
        <f>IFERROR(_xlfn.XLOOKUP(A4635, tblCustomers[CustomerID], tblCustomers[CustomerName]), "Not Found")</f>
        <v>Not Found</v>
      </c>
      <c r="S4636" t="str">
        <f>IF(tblOrders[[#This Row],[Sales]]&gt;1000000,"High Value","Standard")</f>
        <v>Standard</v>
      </c>
      <c r="T4636" t="str">
        <f>_xlfn.XLOOKUP(tblOrders[[#This Row],[ProductID]], tblProducts[ProductID], tblProducts[ProductName])</f>
        <v>Product 20</v>
      </c>
      <c r="U4636">
        <f>_xlfn.XLOOKUP(tblOrders[[#This Row],[SalesRepID]], tblSalesreps[RepID], tblSalesreps[Target])</f>
        <v>15141830</v>
      </c>
    </row>
    <row r="4637" spans="1:21">
      <c r="A4637" t="s">
        <v>5434</v>
      </c>
      <c r="B4637" s="7" t="s">
        <v>2051</v>
      </c>
      <c r="C4637" t="s">
        <v>1207</v>
      </c>
      <c r="D4637" t="s">
        <v>372</v>
      </c>
      <c r="E4637" t="s">
        <v>74</v>
      </c>
      <c r="F4637" t="s">
        <v>26</v>
      </c>
      <c r="G4637">
        <v>8</v>
      </c>
      <c r="H4637">
        <v>0</v>
      </c>
      <c r="I4637" s="2">
        <v>71504</v>
      </c>
      <c r="J4637" t="str">
        <f>_xlfn.XLOOKUP(tblOrders[[#This Row],[CustomerID]], tblCustomers[CustomerID], tblCustomers[CustomerName])</f>
        <v>Customer 298</v>
      </c>
      <c r="K4637" t="str">
        <f>_xlfn.XLOOKUP(tblOrders[[#This Row],[CustomerID]], tblCustomers[CustomerID], tblCustomers[Segment])</f>
        <v>Corporate</v>
      </c>
      <c r="L4637" t="str">
        <f>_xlfn.XLOOKUP(tblOrders[[#This Row],[ProductID]], tblProducts[ProductID], tblProducts[Category])</f>
        <v>Office</v>
      </c>
      <c r="M4637">
        <f>_xlfn.XLOOKUP(tblOrders[[#This Row],[ProductID]], tblProducts[ProductID], tblProducts[CostPrice])</f>
        <v>18283</v>
      </c>
      <c r="N4637">
        <f>tblOrders[[#This Row],[Sales]]-(tblOrders[[#This Row],[CostPrice]]*tblOrders[[#This Row],[Quantity]])</f>
        <v>-74760</v>
      </c>
      <c r="O4637" t="str">
        <f>TEXT(tblOrders[[#This Row],[Date]],"mmm-yyyy")</f>
        <v>Jul-2025</v>
      </c>
      <c r="P4637" t="str">
        <f>_xlfn.XLOOKUP(tblOrders[[#This Row],[OrderID]], tblReturns[OrderID], tblReturns[Returned])</f>
        <v>No</v>
      </c>
      <c r="Q4637" t="str">
        <f>_xlfn.XLOOKUP(tblOrders[[#This Row],[OrderID]], tblShipping[OrderID], tblShipping[ShipMode])</f>
        <v>Pickup</v>
      </c>
      <c r="R4637" t="str">
        <f>IFERROR(_xlfn.XLOOKUP(A4636, tblCustomers[CustomerID], tblCustomers[CustomerName]), "Not Found")</f>
        <v>Not Found</v>
      </c>
      <c r="S4637" t="str">
        <f>IF(tblOrders[[#This Row],[Sales]]&gt;1000000,"High Value","Standard")</f>
        <v>Standard</v>
      </c>
      <c r="T4637" t="str">
        <f>_xlfn.XLOOKUP(tblOrders[[#This Row],[ProductID]], tblProducts[ProductID], tblProducts[ProductName])</f>
        <v>Product 57</v>
      </c>
      <c r="U4637">
        <f>_xlfn.XLOOKUP(tblOrders[[#This Row],[SalesRepID]], tblSalesreps[RepID], tblSalesreps[Target])</f>
        <v>7254801</v>
      </c>
    </row>
    <row r="4638" spans="1:21">
      <c r="A4638" t="s">
        <v>5435</v>
      </c>
      <c r="B4638" s="7" t="s">
        <v>646</v>
      </c>
      <c r="C4638" t="s">
        <v>91</v>
      </c>
      <c r="D4638" t="s">
        <v>209</v>
      </c>
      <c r="E4638" t="s">
        <v>25</v>
      </c>
      <c r="F4638" t="s">
        <v>26</v>
      </c>
      <c r="G4638">
        <v>3</v>
      </c>
      <c r="H4638">
        <v>0.05</v>
      </c>
      <c r="I4638" s="2">
        <v>306027.3</v>
      </c>
      <c r="J4638" t="str">
        <f>_xlfn.XLOOKUP(tblOrders[[#This Row],[CustomerID]], tblCustomers[CustomerID], tblCustomers[CustomerName])</f>
        <v>Customer 287</v>
      </c>
      <c r="K4638" t="str">
        <f>_xlfn.XLOOKUP(tblOrders[[#This Row],[CustomerID]], tblCustomers[CustomerID], tblCustomers[Segment])</f>
        <v>Corporate</v>
      </c>
      <c r="L4638" t="str">
        <f>_xlfn.XLOOKUP(tblOrders[[#This Row],[ProductID]], tblProducts[ProductID], tblProducts[Category])</f>
        <v>Office</v>
      </c>
      <c r="M4638">
        <f>_xlfn.XLOOKUP(tblOrders[[#This Row],[ProductID]], tblProducts[ProductID], tblProducts[CostPrice])</f>
        <v>27558</v>
      </c>
      <c r="N4638">
        <f>tblOrders[[#This Row],[Sales]]-(tblOrders[[#This Row],[CostPrice]]*tblOrders[[#This Row],[Quantity]])</f>
        <v>223353.3</v>
      </c>
      <c r="O4638" t="str">
        <f>TEXT(tblOrders[[#This Row],[Date]],"mmm-yyyy")</f>
        <v>Apr-2025</v>
      </c>
      <c r="P4638" t="str">
        <f>_xlfn.XLOOKUP(tblOrders[[#This Row],[OrderID]], tblReturns[OrderID], tblReturns[Returned])</f>
        <v>No</v>
      </c>
      <c r="Q4638" t="str">
        <f>_xlfn.XLOOKUP(tblOrders[[#This Row],[OrderID]], tblShipping[OrderID], tblShipping[ShipMode])</f>
        <v>Standard</v>
      </c>
      <c r="R4638" t="str">
        <f>IFERROR(_xlfn.XLOOKUP(A4637, tblCustomers[CustomerID], tblCustomers[CustomerName]), "Not Found")</f>
        <v>Not Found</v>
      </c>
      <c r="S4638" t="str">
        <f>IF(tblOrders[[#This Row],[Sales]]&gt;1000000,"High Value","Standard")</f>
        <v>Standard</v>
      </c>
      <c r="T4638" t="str">
        <f>_xlfn.XLOOKUP(tblOrders[[#This Row],[ProductID]], tblProducts[ProductID], tblProducts[ProductName])</f>
        <v>Product 93</v>
      </c>
      <c r="U4638">
        <f>_xlfn.XLOOKUP(tblOrders[[#This Row],[SalesRepID]], tblSalesreps[RepID], tblSalesreps[Target])</f>
        <v>7094914</v>
      </c>
    </row>
    <row r="4639" spans="1:21">
      <c r="A4639" t="s">
        <v>5436</v>
      </c>
      <c r="B4639" s="7" t="s">
        <v>572</v>
      </c>
      <c r="C4639" t="s">
        <v>17</v>
      </c>
      <c r="D4639" t="s">
        <v>597</v>
      </c>
      <c r="E4639" t="s">
        <v>50</v>
      </c>
      <c r="F4639" t="s">
        <v>26</v>
      </c>
      <c r="G4639">
        <v>4</v>
      </c>
      <c r="H4639">
        <v>0.2</v>
      </c>
      <c r="I4639" s="2">
        <v>401753.59999999998</v>
      </c>
      <c r="J4639" t="str">
        <f>_xlfn.XLOOKUP(tblOrders[[#This Row],[CustomerID]], tblCustomers[CustomerID], tblCustomers[CustomerName])</f>
        <v>Customer 71</v>
      </c>
      <c r="K4639" t="str">
        <f>_xlfn.XLOOKUP(tblOrders[[#This Row],[CustomerID]], tblCustomers[CustomerID], tblCustomers[Segment])</f>
        <v>SME</v>
      </c>
      <c r="L4639" t="str">
        <f>_xlfn.XLOOKUP(tblOrders[[#This Row],[ProductID]], tblProducts[ProductID], tblProducts[Category])</f>
        <v>Electronics</v>
      </c>
      <c r="M4639">
        <f>_xlfn.XLOOKUP(tblOrders[[#This Row],[ProductID]], tblProducts[ProductID], tblProducts[CostPrice])</f>
        <v>35454</v>
      </c>
      <c r="N4639">
        <f>tblOrders[[#This Row],[Sales]]-(tblOrders[[#This Row],[CostPrice]]*tblOrders[[#This Row],[Quantity]])</f>
        <v>259937.59999999998</v>
      </c>
      <c r="O4639" t="str">
        <f>TEXT(tblOrders[[#This Row],[Date]],"mmm-yyyy")</f>
        <v>Jan-2025</v>
      </c>
      <c r="P4639" t="str">
        <f>_xlfn.XLOOKUP(tblOrders[[#This Row],[OrderID]], tblReturns[OrderID], tblReturns[Returned])</f>
        <v>Yes</v>
      </c>
      <c r="Q4639" t="str">
        <f>_xlfn.XLOOKUP(tblOrders[[#This Row],[OrderID]], tblShipping[OrderID], tblShipping[ShipMode])</f>
        <v>Standard</v>
      </c>
      <c r="R4639" t="str">
        <f>IFERROR(_xlfn.XLOOKUP(A4638, tblCustomers[CustomerID], tblCustomers[CustomerName]), "Not Found")</f>
        <v>Not Found</v>
      </c>
      <c r="S4639" t="str">
        <f>IF(tblOrders[[#This Row],[Sales]]&gt;1000000,"High Value","Standard")</f>
        <v>Standard</v>
      </c>
      <c r="T4639" t="str">
        <f>_xlfn.XLOOKUP(tblOrders[[#This Row],[ProductID]], tblProducts[ProductID], tblProducts[ProductName])</f>
        <v>Product 28</v>
      </c>
      <c r="U4639">
        <f>_xlfn.XLOOKUP(tblOrders[[#This Row],[SalesRepID]], tblSalesreps[RepID], tblSalesreps[Target])</f>
        <v>17350666</v>
      </c>
    </row>
    <row r="4640" spans="1:21">
      <c r="A4640" t="s">
        <v>5437</v>
      </c>
      <c r="B4640" s="7" t="s">
        <v>495</v>
      </c>
      <c r="C4640" t="s">
        <v>593</v>
      </c>
      <c r="D4640" t="s">
        <v>269</v>
      </c>
      <c r="E4640" t="s">
        <v>69</v>
      </c>
      <c r="F4640" t="s">
        <v>26</v>
      </c>
      <c r="G4640">
        <v>5</v>
      </c>
      <c r="H4640">
        <v>0.15</v>
      </c>
      <c r="I4640" s="2">
        <v>187323</v>
      </c>
      <c r="J4640" t="str">
        <f>_xlfn.XLOOKUP(tblOrders[[#This Row],[CustomerID]], tblCustomers[CustomerID], tblCustomers[CustomerName])</f>
        <v>Customer 120</v>
      </c>
      <c r="K4640" t="str">
        <f>_xlfn.XLOOKUP(tblOrders[[#This Row],[CustomerID]], tblCustomers[CustomerID], tblCustomers[Segment])</f>
        <v>SME</v>
      </c>
      <c r="L4640" t="str">
        <f>_xlfn.XLOOKUP(tblOrders[[#This Row],[ProductID]], tblProducts[ProductID], tblProducts[Category])</f>
        <v>Office</v>
      </c>
      <c r="M4640">
        <f>_xlfn.XLOOKUP(tblOrders[[#This Row],[ProductID]], tblProducts[ProductID], tblProducts[CostPrice])</f>
        <v>28606</v>
      </c>
      <c r="N4640">
        <f>tblOrders[[#This Row],[Sales]]-(tblOrders[[#This Row],[CostPrice]]*tblOrders[[#This Row],[Quantity]])</f>
        <v>44293</v>
      </c>
      <c r="O4640" t="str">
        <f>TEXT(tblOrders[[#This Row],[Date]],"mmm-yyyy")</f>
        <v>Dec-2025</v>
      </c>
      <c r="P4640" t="str">
        <f>_xlfn.XLOOKUP(tblOrders[[#This Row],[OrderID]], tblReturns[OrderID], tblReturns[Returned])</f>
        <v>No</v>
      </c>
      <c r="Q4640" t="str">
        <f>_xlfn.XLOOKUP(tblOrders[[#This Row],[OrderID]], tblShipping[OrderID], tblShipping[ShipMode])</f>
        <v>Standard</v>
      </c>
      <c r="R4640" t="str">
        <f>IFERROR(_xlfn.XLOOKUP(A4639, tblCustomers[CustomerID], tblCustomers[CustomerName]), "Not Found")</f>
        <v>Not Found</v>
      </c>
      <c r="S4640" t="str">
        <f>IF(tblOrders[[#This Row],[Sales]]&gt;1000000,"High Value","Standard")</f>
        <v>Standard</v>
      </c>
      <c r="T4640" t="str">
        <f>_xlfn.XLOOKUP(tblOrders[[#This Row],[ProductID]], tblProducts[ProductID], tblProducts[ProductName])</f>
        <v>Product 62</v>
      </c>
      <c r="U4640">
        <f>_xlfn.XLOOKUP(tblOrders[[#This Row],[SalesRepID]], tblSalesreps[RepID], tblSalesreps[Target])</f>
        <v>19473459</v>
      </c>
    </row>
    <row r="4641" spans="1:21">
      <c r="A4641" t="s">
        <v>5438</v>
      </c>
      <c r="B4641" s="7" t="s">
        <v>1089</v>
      </c>
      <c r="C4641" t="s">
        <v>451</v>
      </c>
      <c r="D4641" t="s">
        <v>288</v>
      </c>
      <c r="E4641" t="s">
        <v>50</v>
      </c>
      <c r="F4641" t="s">
        <v>20</v>
      </c>
      <c r="G4641">
        <v>9</v>
      </c>
      <c r="H4641">
        <v>0.05</v>
      </c>
      <c r="I4641" s="2">
        <v>478116</v>
      </c>
      <c r="J4641" t="str">
        <f>_xlfn.XLOOKUP(tblOrders[[#This Row],[CustomerID]], tblCustomers[CustomerID], tblCustomers[CustomerName])</f>
        <v>Customer 221</v>
      </c>
      <c r="K4641" t="str">
        <f>_xlfn.XLOOKUP(tblOrders[[#This Row],[CustomerID]], tblCustomers[CustomerID], tblCustomers[Segment])</f>
        <v>Consumer</v>
      </c>
      <c r="L4641" t="str">
        <f>_xlfn.XLOOKUP(tblOrders[[#This Row],[ProductID]], tblProducts[ProductID], tblProducts[Category])</f>
        <v>Furniture</v>
      </c>
      <c r="M4641">
        <f>_xlfn.XLOOKUP(tblOrders[[#This Row],[ProductID]], tblProducts[ProductID], tblProducts[CostPrice])</f>
        <v>34258</v>
      </c>
      <c r="N4641">
        <f>tblOrders[[#This Row],[Sales]]-(tblOrders[[#This Row],[CostPrice]]*tblOrders[[#This Row],[Quantity]])</f>
        <v>169794</v>
      </c>
      <c r="O4641" t="str">
        <f>TEXT(tblOrders[[#This Row],[Date]],"mmm-yyyy")</f>
        <v>Apr-2025</v>
      </c>
      <c r="P4641" t="str">
        <f>_xlfn.XLOOKUP(tblOrders[[#This Row],[OrderID]], tblReturns[OrderID], tblReturns[Returned])</f>
        <v>No</v>
      </c>
      <c r="Q4641" t="str">
        <f>_xlfn.XLOOKUP(tblOrders[[#This Row],[OrderID]], tblShipping[OrderID], tblShipping[ShipMode])</f>
        <v>Standard</v>
      </c>
      <c r="R4641" t="str">
        <f>IFERROR(_xlfn.XLOOKUP(A4640, tblCustomers[CustomerID], tblCustomers[CustomerName]), "Not Found")</f>
        <v>Not Found</v>
      </c>
      <c r="S4641" t="str">
        <f>IF(tblOrders[[#This Row],[Sales]]&gt;1000000,"High Value","Standard")</f>
        <v>Standard</v>
      </c>
      <c r="T4641" t="str">
        <f>_xlfn.XLOOKUP(tblOrders[[#This Row],[ProductID]], tblProducts[ProductID], tblProducts[ProductName])</f>
        <v>Product 39</v>
      </c>
      <c r="U4641">
        <f>_xlfn.XLOOKUP(tblOrders[[#This Row],[SalesRepID]], tblSalesreps[RepID], tblSalesreps[Target])</f>
        <v>17350666</v>
      </c>
    </row>
    <row r="4642" spans="1:21">
      <c r="A4642" t="s">
        <v>5439</v>
      </c>
      <c r="B4642" s="7" t="s">
        <v>1618</v>
      </c>
      <c r="C4642" t="s">
        <v>1897</v>
      </c>
      <c r="D4642" t="s">
        <v>510</v>
      </c>
      <c r="E4642" t="s">
        <v>119</v>
      </c>
      <c r="F4642" t="s">
        <v>20</v>
      </c>
      <c r="G4642">
        <v>2</v>
      </c>
      <c r="H4642">
        <v>0.15</v>
      </c>
      <c r="I4642" s="2">
        <v>88972.9</v>
      </c>
      <c r="J4642" t="str">
        <f>_xlfn.XLOOKUP(tblOrders[[#This Row],[CustomerID]], tblCustomers[CustomerID], tblCustomers[CustomerName])</f>
        <v>Customer 75</v>
      </c>
      <c r="K4642" t="str">
        <f>_xlfn.XLOOKUP(tblOrders[[#This Row],[CustomerID]], tblCustomers[CustomerID], tblCustomers[Segment])</f>
        <v>SME</v>
      </c>
      <c r="L4642" t="str">
        <f>_xlfn.XLOOKUP(tblOrders[[#This Row],[ProductID]], tblProducts[ProductID], tblProducts[Category])</f>
        <v>Furniture</v>
      </c>
      <c r="M4642">
        <f>_xlfn.XLOOKUP(tblOrders[[#This Row],[ProductID]], tblProducts[ProductID], tblProducts[CostPrice])</f>
        <v>67718</v>
      </c>
      <c r="N4642">
        <f>tblOrders[[#This Row],[Sales]]-(tblOrders[[#This Row],[CostPrice]]*tblOrders[[#This Row],[Quantity]])</f>
        <v>-46463.100000000006</v>
      </c>
      <c r="O4642" t="str">
        <f>TEXT(tblOrders[[#This Row],[Date]],"mmm-yyyy")</f>
        <v>Apr-2025</v>
      </c>
      <c r="P4642" t="str">
        <f>_xlfn.XLOOKUP(tblOrders[[#This Row],[OrderID]], tblReturns[OrderID], tblReturns[Returned])</f>
        <v>No</v>
      </c>
      <c r="Q4642" t="str">
        <f>_xlfn.XLOOKUP(tblOrders[[#This Row],[OrderID]], tblShipping[OrderID], tblShipping[ShipMode])</f>
        <v>Pickup</v>
      </c>
      <c r="R4642" t="str">
        <f>IFERROR(_xlfn.XLOOKUP(A4641, tblCustomers[CustomerID], tblCustomers[CustomerName]), "Not Found")</f>
        <v>Not Found</v>
      </c>
      <c r="S4642" t="str">
        <f>IF(tblOrders[[#This Row],[Sales]]&gt;1000000,"High Value","Standard")</f>
        <v>Standard</v>
      </c>
      <c r="T4642" t="str">
        <f>_xlfn.XLOOKUP(tblOrders[[#This Row],[ProductID]], tblProducts[ProductID], tblProducts[ProductName])</f>
        <v>Product 81</v>
      </c>
      <c r="U4642">
        <f>_xlfn.XLOOKUP(tblOrders[[#This Row],[SalesRepID]], tblSalesreps[RepID], tblSalesreps[Target])</f>
        <v>5886694</v>
      </c>
    </row>
    <row r="4643" spans="1:21">
      <c r="A4643" t="s">
        <v>5440</v>
      </c>
      <c r="B4643" s="7" t="s">
        <v>1019</v>
      </c>
      <c r="C4643" t="s">
        <v>831</v>
      </c>
      <c r="D4643" t="s">
        <v>158</v>
      </c>
      <c r="E4643" t="s">
        <v>19</v>
      </c>
      <c r="F4643" t="s">
        <v>14</v>
      </c>
      <c r="G4643">
        <v>4</v>
      </c>
      <c r="H4643">
        <v>0.15</v>
      </c>
      <c r="I4643" s="2">
        <v>29372.6</v>
      </c>
      <c r="J4643" t="str">
        <f>_xlfn.XLOOKUP(tblOrders[[#This Row],[CustomerID]], tblCustomers[CustomerID], tblCustomers[CustomerName])</f>
        <v>Customer 246</v>
      </c>
      <c r="K4643" t="str">
        <f>_xlfn.XLOOKUP(tblOrders[[#This Row],[CustomerID]], tblCustomers[CustomerID], tblCustomers[Segment])</f>
        <v>Consumer</v>
      </c>
      <c r="L4643" t="str">
        <f>_xlfn.XLOOKUP(tblOrders[[#This Row],[ProductID]], tblProducts[ProductID], tblProducts[Category])</f>
        <v>Home</v>
      </c>
      <c r="M4643">
        <f>_xlfn.XLOOKUP(tblOrders[[#This Row],[ProductID]], tblProducts[ProductID], tblProducts[CostPrice])</f>
        <v>6817</v>
      </c>
      <c r="N4643">
        <f>tblOrders[[#This Row],[Sales]]-(tblOrders[[#This Row],[CostPrice]]*tblOrders[[#This Row],[Quantity]])</f>
        <v>2104.5999999999985</v>
      </c>
      <c r="O4643" t="str">
        <f>TEXT(tblOrders[[#This Row],[Date]],"mmm-yyyy")</f>
        <v>Apr-2025</v>
      </c>
      <c r="P4643" t="str">
        <f>_xlfn.XLOOKUP(tblOrders[[#This Row],[OrderID]], tblReturns[OrderID], tblReturns[Returned])</f>
        <v>No</v>
      </c>
      <c r="Q4643" t="str">
        <f>_xlfn.XLOOKUP(tblOrders[[#This Row],[OrderID]], tblShipping[OrderID], tblShipping[ShipMode])</f>
        <v>Pickup</v>
      </c>
      <c r="R4643" t="str">
        <f>IFERROR(_xlfn.XLOOKUP(A4642, tblCustomers[CustomerID], tblCustomers[CustomerName]), "Not Found")</f>
        <v>Not Found</v>
      </c>
      <c r="S4643" t="str">
        <f>IF(tblOrders[[#This Row],[Sales]]&gt;1000000,"High Value","Standard")</f>
        <v>Standard</v>
      </c>
      <c r="T4643" t="str">
        <f>_xlfn.XLOOKUP(tblOrders[[#This Row],[ProductID]], tblProducts[ProductID], tblProducts[ProductName])</f>
        <v>Product 7</v>
      </c>
      <c r="U4643">
        <f>_xlfn.XLOOKUP(tblOrders[[#This Row],[SalesRepID]], tblSalesreps[RepID], tblSalesreps[Target])</f>
        <v>11347243</v>
      </c>
    </row>
    <row r="4644" spans="1:21">
      <c r="A4644" t="s">
        <v>5441</v>
      </c>
      <c r="B4644" s="7" t="s">
        <v>1395</v>
      </c>
      <c r="C4644" t="s">
        <v>569</v>
      </c>
      <c r="D4644" t="s">
        <v>244</v>
      </c>
      <c r="E4644" t="s">
        <v>186</v>
      </c>
      <c r="F4644" t="s">
        <v>88</v>
      </c>
      <c r="G4644">
        <v>1</v>
      </c>
      <c r="H4644">
        <v>0.15</v>
      </c>
      <c r="I4644" s="2">
        <v>11262.5</v>
      </c>
      <c r="J4644" t="str">
        <f>_xlfn.XLOOKUP(tblOrders[[#This Row],[CustomerID]], tblCustomers[CustomerID], tblCustomers[CustomerName])</f>
        <v>Customer 64</v>
      </c>
      <c r="K4644" t="str">
        <f>_xlfn.XLOOKUP(tblOrders[[#This Row],[CustomerID]], tblCustomers[CustomerID], tblCustomers[Segment])</f>
        <v>Corporate</v>
      </c>
      <c r="L4644" t="str">
        <f>_xlfn.XLOOKUP(tblOrders[[#This Row],[ProductID]], tblProducts[ProductID], tblProducts[Category])</f>
        <v>Electronics</v>
      </c>
      <c r="M4644">
        <f>_xlfn.XLOOKUP(tblOrders[[#This Row],[ProductID]], tblProducts[ProductID], tblProducts[CostPrice])</f>
        <v>12227</v>
      </c>
      <c r="N4644">
        <f>tblOrders[[#This Row],[Sales]]-(tblOrders[[#This Row],[CostPrice]]*tblOrders[[#This Row],[Quantity]])</f>
        <v>-964.5</v>
      </c>
      <c r="O4644" t="str">
        <f>TEXT(tblOrders[[#This Row],[Date]],"mmm-yyyy")</f>
        <v>Feb-2025</v>
      </c>
      <c r="P4644" t="str">
        <f>_xlfn.XLOOKUP(tblOrders[[#This Row],[OrderID]], tblReturns[OrderID], tblReturns[Returned])</f>
        <v>No</v>
      </c>
      <c r="Q4644" t="str">
        <f>_xlfn.XLOOKUP(tblOrders[[#This Row],[OrderID]], tblShipping[OrderID], tblShipping[ShipMode])</f>
        <v>Express</v>
      </c>
      <c r="R4644" t="str">
        <f>IFERROR(_xlfn.XLOOKUP(A4643, tblCustomers[CustomerID], tblCustomers[CustomerName]), "Not Found")</f>
        <v>Not Found</v>
      </c>
      <c r="S4644" t="str">
        <f>IF(tblOrders[[#This Row],[Sales]]&gt;1000000,"High Value","Standard")</f>
        <v>Standard</v>
      </c>
      <c r="T4644" t="str">
        <f>_xlfn.XLOOKUP(tblOrders[[#This Row],[ProductID]], tblProducts[ProductID], tblProducts[ProductName])</f>
        <v>Product 96</v>
      </c>
      <c r="U4644">
        <f>_xlfn.XLOOKUP(tblOrders[[#This Row],[SalesRepID]], tblSalesreps[RepID], tblSalesreps[Target])</f>
        <v>15141830</v>
      </c>
    </row>
    <row r="4645" spans="1:21">
      <c r="A4645" t="s">
        <v>5442</v>
      </c>
      <c r="B4645" s="7" t="s">
        <v>98</v>
      </c>
      <c r="C4645" t="s">
        <v>810</v>
      </c>
      <c r="D4645" t="s">
        <v>78</v>
      </c>
      <c r="E4645" t="s">
        <v>56</v>
      </c>
      <c r="F4645" t="s">
        <v>14</v>
      </c>
      <c r="G4645">
        <v>4</v>
      </c>
      <c r="H4645">
        <v>0.15</v>
      </c>
      <c r="I4645" s="2">
        <v>365289.2</v>
      </c>
      <c r="J4645" t="str">
        <f>_xlfn.XLOOKUP(tblOrders[[#This Row],[CustomerID]], tblCustomers[CustomerID], tblCustomers[CustomerName])</f>
        <v>Customer 18</v>
      </c>
      <c r="K4645" t="str">
        <f>_xlfn.XLOOKUP(tblOrders[[#This Row],[CustomerID]], tblCustomers[CustomerID], tblCustomers[Segment])</f>
        <v>Corporate</v>
      </c>
      <c r="L4645" t="str">
        <f>_xlfn.XLOOKUP(tblOrders[[#This Row],[ProductID]], tblProducts[ProductID], tblProducts[Category])</f>
        <v>Office</v>
      </c>
      <c r="M4645">
        <f>_xlfn.XLOOKUP(tblOrders[[#This Row],[ProductID]], tblProducts[ProductID], tblProducts[CostPrice])</f>
        <v>76942</v>
      </c>
      <c r="N4645">
        <f>tblOrders[[#This Row],[Sales]]-(tblOrders[[#This Row],[CostPrice]]*tblOrders[[#This Row],[Quantity]])</f>
        <v>57521.200000000012</v>
      </c>
      <c r="O4645" t="str">
        <f>TEXT(tblOrders[[#This Row],[Date]],"mmm-yyyy")</f>
        <v>Sep-2025</v>
      </c>
      <c r="P4645" t="str">
        <f>_xlfn.XLOOKUP(tblOrders[[#This Row],[OrderID]], tblReturns[OrderID], tblReturns[Returned])</f>
        <v>No</v>
      </c>
      <c r="Q4645" t="str">
        <f>_xlfn.XLOOKUP(tblOrders[[#This Row],[OrderID]], tblShipping[OrderID], tblShipping[ShipMode])</f>
        <v>Express</v>
      </c>
      <c r="R4645" t="str">
        <f>IFERROR(_xlfn.XLOOKUP(A4644, tblCustomers[CustomerID], tblCustomers[CustomerName]), "Not Found")</f>
        <v>Not Found</v>
      </c>
      <c r="S4645" t="str">
        <f>IF(tblOrders[[#This Row],[Sales]]&gt;1000000,"High Value","Standard")</f>
        <v>Standard</v>
      </c>
      <c r="T4645" t="str">
        <f>_xlfn.XLOOKUP(tblOrders[[#This Row],[ProductID]], tblProducts[ProductID], tblProducts[ProductName])</f>
        <v>Product 22</v>
      </c>
      <c r="U4645">
        <f>_xlfn.XLOOKUP(tblOrders[[#This Row],[SalesRepID]], tblSalesreps[RepID], tblSalesreps[Target])</f>
        <v>14265630</v>
      </c>
    </row>
    <row r="4646" spans="1:21">
      <c r="A4646" t="s">
        <v>5443</v>
      </c>
      <c r="B4646" s="7" t="s">
        <v>391</v>
      </c>
      <c r="C4646" t="s">
        <v>402</v>
      </c>
      <c r="D4646" t="s">
        <v>1230</v>
      </c>
      <c r="E4646" t="s">
        <v>205</v>
      </c>
      <c r="F4646" t="s">
        <v>20</v>
      </c>
      <c r="G4646">
        <v>10</v>
      </c>
      <c r="H4646">
        <v>0.05</v>
      </c>
      <c r="I4646" s="2">
        <v>1385223.5</v>
      </c>
      <c r="J4646" t="str">
        <f>_xlfn.XLOOKUP(tblOrders[[#This Row],[CustomerID]], tblCustomers[CustomerID], tblCustomers[CustomerName])</f>
        <v>Customer 217</v>
      </c>
      <c r="K4646" t="str">
        <f>_xlfn.XLOOKUP(tblOrders[[#This Row],[CustomerID]], tblCustomers[CustomerID], tblCustomers[Segment])</f>
        <v>SME</v>
      </c>
      <c r="L4646" t="str">
        <f>_xlfn.XLOOKUP(tblOrders[[#This Row],[ProductID]], tblProducts[ProductID], tblProducts[Category])</f>
        <v>Furniture</v>
      </c>
      <c r="M4646">
        <f>_xlfn.XLOOKUP(tblOrders[[#This Row],[ProductID]], tblProducts[ProductID], tblProducts[CostPrice])</f>
        <v>48520</v>
      </c>
      <c r="N4646">
        <f>tblOrders[[#This Row],[Sales]]-(tblOrders[[#This Row],[CostPrice]]*tblOrders[[#This Row],[Quantity]])</f>
        <v>900023.5</v>
      </c>
      <c r="O4646" t="str">
        <f>TEXT(tblOrders[[#This Row],[Date]],"mmm-yyyy")</f>
        <v>May-2025</v>
      </c>
      <c r="P4646" t="str">
        <f>_xlfn.XLOOKUP(tblOrders[[#This Row],[OrderID]], tblReturns[OrderID], tblReturns[Returned])</f>
        <v>Yes</v>
      </c>
      <c r="Q4646" t="str">
        <f>_xlfn.XLOOKUP(tblOrders[[#This Row],[OrderID]], tblShipping[OrderID], tblShipping[ShipMode])</f>
        <v>Pickup</v>
      </c>
      <c r="R4646" t="str">
        <f>IFERROR(_xlfn.XLOOKUP(A4645, tblCustomers[CustomerID], tblCustomers[CustomerName]), "Not Found")</f>
        <v>Not Found</v>
      </c>
      <c r="S4646" t="str">
        <f>IF(tblOrders[[#This Row],[Sales]]&gt;1000000,"High Value","Standard")</f>
        <v>High Value</v>
      </c>
      <c r="T4646" t="str">
        <f>_xlfn.XLOOKUP(tblOrders[[#This Row],[ProductID]], tblProducts[ProductID], tblProducts[ProductName])</f>
        <v>Product 73</v>
      </c>
      <c r="U4646">
        <f>_xlfn.XLOOKUP(tblOrders[[#This Row],[SalesRepID]], tblSalesreps[RepID], tblSalesreps[Target])</f>
        <v>16246424</v>
      </c>
    </row>
    <row r="4647" spans="1:21">
      <c r="A4647" t="s">
        <v>5444</v>
      </c>
      <c r="B4647" s="7" t="s">
        <v>1829</v>
      </c>
      <c r="C4647" t="s">
        <v>384</v>
      </c>
      <c r="D4647" t="s">
        <v>585</v>
      </c>
      <c r="E4647" t="s">
        <v>45</v>
      </c>
      <c r="F4647" t="s">
        <v>51</v>
      </c>
      <c r="G4647">
        <v>7</v>
      </c>
      <c r="H4647">
        <v>0</v>
      </c>
      <c r="I4647" s="2">
        <v>985544</v>
      </c>
      <c r="J4647" t="str">
        <f>_xlfn.XLOOKUP(tblOrders[[#This Row],[CustomerID]], tblCustomers[CustomerID], tblCustomers[CustomerName])</f>
        <v>Customer 234</v>
      </c>
      <c r="K4647" t="str">
        <f>_xlfn.XLOOKUP(tblOrders[[#This Row],[CustomerID]], tblCustomers[CustomerID], tblCustomers[Segment])</f>
        <v>Corporate</v>
      </c>
      <c r="L4647" t="str">
        <f>_xlfn.XLOOKUP(tblOrders[[#This Row],[ProductID]], tblProducts[ProductID], tblProducts[Category])</f>
        <v>Office</v>
      </c>
      <c r="M4647">
        <f>_xlfn.XLOOKUP(tblOrders[[#This Row],[ProductID]], tblProducts[ProductID], tblProducts[CostPrice])</f>
        <v>49623</v>
      </c>
      <c r="N4647">
        <f>tblOrders[[#This Row],[Sales]]-(tblOrders[[#This Row],[CostPrice]]*tblOrders[[#This Row],[Quantity]])</f>
        <v>638183</v>
      </c>
      <c r="O4647" t="str">
        <f>TEXT(tblOrders[[#This Row],[Date]],"mmm-yyyy")</f>
        <v>Mar-2025</v>
      </c>
      <c r="P4647" t="str">
        <f>_xlfn.XLOOKUP(tblOrders[[#This Row],[OrderID]], tblReturns[OrderID], tblReturns[Returned])</f>
        <v>No</v>
      </c>
      <c r="Q4647" t="str">
        <f>_xlfn.XLOOKUP(tblOrders[[#This Row],[OrderID]], tblShipping[OrderID], tblShipping[ShipMode])</f>
        <v>Pickup</v>
      </c>
      <c r="R4647" t="str">
        <f>IFERROR(_xlfn.XLOOKUP(A4646, tblCustomers[CustomerID], tblCustomers[CustomerName]), "Not Found")</f>
        <v>Not Found</v>
      </c>
      <c r="S4647" t="str">
        <f>IF(tblOrders[[#This Row],[Sales]]&gt;1000000,"High Value","Standard")</f>
        <v>Standard</v>
      </c>
      <c r="T4647" t="str">
        <f>_xlfn.XLOOKUP(tblOrders[[#This Row],[ProductID]], tblProducts[ProductID], tblProducts[ProductName])</f>
        <v>Product 54</v>
      </c>
      <c r="U4647">
        <f>_xlfn.XLOOKUP(tblOrders[[#This Row],[SalesRepID]], tblSalesreps[RepID], tblSalesreps[Target])</f>
        <v>11319839</v>
      </c>
    </row>
    <row r="4648" spans="1:21">
      <c r="A4648" t="s">
        <v>5445</v>
      </c>
      <c r="B4648" s="7" t="s">
        <v>932</v>
      </c>
      <c r="C4648" t="s">
        <v>833</v>
      </c>
      <c r="D4648" t="s">
        <v>39</v>
      </c>
      <c r="E4648" t="s">
        <v>45</v>
      </c>
      <c r="F4648" t="s">
        <v>20</v>
      </c>
      <c r="G4648">
        <v>7</v>
      </c>
      <c r="H4648">
        <v>0</v>
      </c>
      <c r="I4648" s="2">
        <v>625499</v>
      </c>
      <c r="J4648" t="str">
        <f>_xlfn.XLOOKUP(tblOrders[[#This Row],[CustomerID]], tblCustomers[CustomerID], tblCustomers[CustomerName])</f>
        <v>Customer 101</v>
      </c>
      <c r="K4648" t="str">
        <f>_xlfn.XLOOKUP(tblOrders[[#This Row],[CustomerID]], tblCustomers[CustomerID], tblCustomers[Segment])</f>
        <v>SME</v>
      </c>
      <c r="L4648" t="str">
        <f>_xlfn.XLOOKUP(tblOrders[[#This Row],[ProductID]], tblProducts[ProductID], tblProducts[Category])</f>
        <v>Office</v>
      </c>
      <c r="M4648">
        <f>_xlfn.XLOOKUP(tblOrders[[#This Row],[ProductID]], tblProducts[ProductID], tblProducts[CostPrice])</f>
        <v>63926</v>
      </c>
      <c r="N4648">
        <f>tblOrders[[#This Row],[Sales]]-(tblOrders[[#This Row],[CostPrice]]*tblOrders[[#This Row],[Quantity]])</f>
        <v>178017</v>
      </c>
      <c r="O4648" t="str">
        <f>TEXT(tblOrders[[#This Row],[Date]],"mmm-yyyy")</f>
        <v>Jul-2025</v>
      </c>
      <c r="P4648" t="str">
        <f>_xlfn.XLOOKUP(tblOrders[[#This Row],[OrderID]], tblReturns[OrderID], tblReturns[Returned])</f>
        <v>No</v>
      </c>
      <c r="Q4648" t="str">
        <f>_xlfn.XLOOKUP(tblOrders[[#This Row],[OrderID]], tblShipping[OrderID], tblShipping[ShipMode])</f>
        <v>Pickup</v>
      </c>
      <c r="R4648" t="str">
        <f>IFERROR(_xlfn.XLOOKUP(A4647, tblCustomers[CustomerID], tblCustomers[CustomerName]), "Not Found")</f>
        <v>Not Found</v>
      </c>
      <c r="S4648" t="str">
        <f>IF(tblOrders[[#This Row],[Sales]]&gt;1000000,"High Value","Standard")</f>
        <v>Standard</v>
      </c>
      <c r="T4648" t="str">
        <f>_xlfn.XLOOKUP(tblOrders[[#This Row],[ProductID]], tblProducts[ProductID], tblProducts[ProductName])</f>
        <v>Product 4</v>
      </c>
      <c r="U4648">
        <f>_xlfn.XLOOKUP(tblOrders[[#This Row],[SalesRepID]], tblSalesreps[RepID], tblSalesreps[Target])</f>
        <v>11319839</v>
      </c>
    </row>
    <row r="4649" spans="1:21">
      <c r="A4649" t="s">
        <v>5446</v>
      </c>
      <c r="B4649" s="7" t="s">
        <v>988</v>
      </c>
      <c r="C4649" t="s">
        <v>355</v>
      </c>
      <c r="D4649" t="s">
        <v>321</v>
      </c>
      <c r="E4649" t="s">
        <v>197</v>
      </c>
      <c r="F4649" t="s">
        <v>88</v>
      </c>
      <c r="G4649">
        <v>4</v>
      </c>
      <c r="H4649">
        <v>0</v>
      </c>
      <c r="I4649" s="2">
        <v>269688</v>
      </c>
      <c r="J4649" t="str">
        <f>_xlfn.XLOOKUP(tblOrders[[#This Row],[CustomerID]], tblCustomers[CustomerID], tblCustomers[CustomerName])</f>
        <v>Customer 289</v>
      </c>
      <c r="K4649" t="str">
        <f>_xlfn.XLOOKUP(tblOrders[[#This Row],[CustomerID]], tblCustomers[CustomerID], tblCustomers[Segment])</f>
        <v>SME</v>
      </c>
      <c r="L4649" t="str">
        <f>_xlfn.XLOOKUP(tblOrders[[#This Row],[ProductID]], tblProducts[ProductID], tblProducts[Category])</f>
        <v>Home</v>
      </c>
      <c r="M4649">
        <f>_xlfn.XLOOKUP(tblOrders[[#This Row],[ProductID]], tblProducts[ProductID], tblProducts[CostPrice])</f>
        <v>70588</v>
      </c>
      <c r="N4649">
        <f>tblOrders[[#This Row],[Sales]]-(tblOrders[[#This Row],[CostPrice]]*tblOrders[[#This Row],[Quantity]])</f>
        <v>-12664</v>
      </c>
      <c r="O4649" t="str">
        <f>TEXT(tblOrders[[#This Row],[Date]],"mmm-yyyy")</f>
        <v>Jan-2025</v>
      </c>
      <c r="P4649" t="str">
        <f>_xlfn.XLOOKUP(tblOrders[[#This Row],[OrderID]], tblReturns[OrderID], tblReturns[Returned])</f>
        <v>No</v>
      </c>
      <c r="Q4649" t="str">
        <f>_xlfn.XLOOKUP(tblOrders[[#This Row],[OrderID]], tblShipping[OrderID], tblShipping[ShipMode])</f>
        <v>Pickup</v>
      </c>
      <c r="R4649" t="str">
        <f>IFERROR(_xlfn.XLOOKUP(A4648, tblCustomers[CustomerID], tblCustomers[CustomerName]), "Not Found")</f>
        <v>Not Found</v>
      </c>
      <c r="S4649" t="str">
        <f>IF(tblOrders[[#This Row],[Sales]]&gt;1000000,"High Value","Standard")</f>
        <v>Standard</v>
      </c>
      <c r="T4649" t="str">
        <f>_xlfn.XLOOKUP(tblOrders[[#This Row],[ProductID]], tblProducts[ProductID], tblProducts[ProductName])</f>
        <v>Product 95</v>
      </c>
      <c r="U4649">
        <f>_xlfn.XLOOKUP(tblOrders[[#This Row],[SalesRepID]], tblSalesreps[RepID], tblSalesreps[Target])</f>
        <v>19562258</v>
      </c>
    </row>
    <row r="4650" spans="1:21">
      <c r="A4650" t="s">
        <v>5447</v>
      </c>
      <c r="B4650" s="7" t="s">
        <v>799</v>
      </c>
      <c r="C4650" t="s">
        <v>215</v>
      </c>
      <c r="D4650" t="s">
        <v>382</v>
      </c>
      <c r="E4650" t="s">
        <v>197</v>
      </c>
      <c r="F4650" t="s">
        <v>14</v>
      </c>
      <c r="G4650">
        <v>5</v>
      </c>
      <c r="H4650">
        <v>0</v>
      </c>
      <c r="I4650" s="2">
        <v>501045</v>
      </c>
      <c r="J4650" t="str">
        <f>_xlfn.XLOOKUP(tblOrders[[#This Row],[CustomerID]], tblCustomers[CustomerID], tblCustomers[CustomerName])</f>
        <v>Customer 25</v>
      </c>
      <c r="K4650" t="str">
        <f>_xlfn.XLOOKUP(tblOrders[[#This Row],[CustomerID]], tblCustomers[CustomerID], tblCustomers[Segment])</f>
        <v>Corporate</v>
      </c>
      <c r="L4650" t="str">
        <f>_xlfn.XLOOKUP(tblOrders[[#This Row],[ProductID]], tblProducts[ProductID], tblProducts[Category])</f>
        <v>Office</v>
      </c>
      <c r="M4650">
        <f>_xlfn.XLOOKUP(tblOrders[[#This Row],[ProductID]], tblProducts[ProductID], tblProducts[CostPrice])</f>
        <v>61777</v>
      </c>
      <c r="N4650">
        <f>tblOrders[[#This Row],[Sales]]-(tblOrders[[#This Row],[CostPrice]]*tblOrders[[#This Row],[Quantity]])</f>
        <v>192160</v>
      </c>
      <c r="O4650" t="str">
        <f>TEXT(tblOrders[[#This Row],[Date]],"mmm-yyyy")</f>
        <v>Sep-2025</v>
      </c>
      <c r="P4650" t="str">
        <f>_xlfn.XLOOKUP(tblOrders[[#This Row],[OrderID]], tblReturns[OrderID], tblReturns[Returned])</f>
        <v>Yes</v>
      </c>
      <c r="Q4650" t="str">
        <f>_xlfn.XLOOKUP(tblOrders[[#This Row],[OrderID]], tblShipping[OrderID], tblShipping[ShipMode])</f>
        <v>Express</v>
      </c>
      <c r="R4650" t="str">
        <f>IFERROR(_xlfn.XLOOKUP(A4649, tblCustomers[CustomerID], tblCustomers[CustomerName]), "Not Found")</f>
        <v>Not Found</v>
      </c>
      <c r="S4650" t="str">
        <f>IF(tblOrders[[#This Row],[Sales]]&gt;1000000,"High Value","Standard")</f>
        <v>Standard</v>
      </c>
      <c r="T4650" t="str">
        <f>_xlfn.XLOOKUP(tblOrders[[#This Row],[ProductID]], tblProducts[ProductID], tblProducts[ProductName])</f>
        <v>Product 65</v>
      </c>
      <c r="U4650">
        <f>_xlfn.XLOOKUP(tblOrders[[#This Row],[SalesRepID]], tblSalesreps[RepID], tblSalesreps[Target])</f>
        <v>19562258</v>
      </c>
    </row>
    <row r="4651" spans="1:21">
      <c r="A4651" t="s">
        <v>5448</v>
      </c>
      <c r="B4651" s="7" t="s">
        <v>1129</v>
      </c>
      <c r="C4651" t="s">
        <v>38</v>
      </c>
      <c r="D4651" t="s">
        <v>945</v>
      </c>
      <c r="E4651" t="s">
        <v>74</v>
      </c>
      <c r="F4651" t="s">
        <v>14</v>
      </c>
      <c r="G4651">
        <v>4</v>
      </c>
      <c r="H4651">
        <v>0.15</v>
      </c>
      <c r="I4651" s="2">
        <v>383764.8</v>
      </c>
      <c r="J4651" t="str">
        <f>_xlfn.XLOOKUP(tblOrders[[#This Row],[CustomerID]], tblCustomers[CustomerID], tblCustomers[CustomerName])</f>
        <v>Customer 23</v>
      </c>
      <c r="K4651" t="str">
        <f>_xlfn.XLOOKUP(tblOrders[[#This Row],[CustomerID]], tblCustomers[CustomerID], tblCustomers[Segment])</f>
        <v>Consumer</v>
      </c>
      <c r="L4651" t="str">
        <f>_xlfn.XLOOKUP(tblOrders[[#This Row],[ProductID]], tblProducts[ProductID], tblProducts[Category])</f>
        <v>Home</v>
      </c>
      <c r="M4651">
        <f>_xlfn.XLOOKUP(tblOrders[[#This Row],[ProductID]], tblProducts[ProductID], tblProducts[CostPrice])</f>
        <v>54711</v>
      </c>
      <c r="N4651">
        <f>tblOrders[[#This Row],[Sales]]-(tblOrders[[#This Row],[CostPrice]]*tblOrders[[#This Row],[Quantity]])</f>
        <v>164920.79999999999</v>
      </c>
      <c r="O4651" t="str">
        <f>TEXT(tblOrders[[#This Row],[Date]],"mmm-yyyy")</f>
        <v>Dec-2025</v>
      </c>
      <c r="P4651" t="str">
        <f>_xlfn.XLOOKUP(tblOrders[[#This Row],[OrderID]], tblReturns[OrderID], tblReturns[Returned])</f>
        <v>No</v>
      </c>
      <c r="Q4651" t="str">
        <f>_xlfn.XLOOKUP(tblOrders[[#This Row],[OrderID]], tblShipping[OrderID], tblShipping[ShipMode])</f>
        <v>Standard</v>
      </c>
      <c r="R4651" t="str">
        <f>IFERROR(_xlfn.XLOOKUP(A4650, tblCustomers[CustomerID], tblCustomers[CustomerName]), "Not Found")</f>
        <v>Not Found</v>
      </c>
      <c r="S4651" t="str">
        <f>IF(tblOrders[[#This Row],[Sales]]&gt;1000000,"High Value","Standard")</f>
        <v>Standard</v>
      </c>
      <c r="T4651" t="str">
        <f>_xlfn.XLOOKUP(tblOrders[[#This Row],[ProductID]], tblProducts[ProductID], tblProducts[ProductName])</f>
        <v>Product 38</v>
      </c>
      <c r="U4651">
        <f>_xlfn.XLOOKUP(tblOrders[[#This Row],[SalesRepID]], tblSalesreps[RepID], tblSalesreps[Target])</f>
        <v>7254801</v>
      </c>
    </row>
    <row r="4652" spans="1:21">
      <c r="A4652" t="s">
        <v>5449</v>
      </c>
      <c r="B4652" s="7" t="s">
        <v>1098</v>
      </c>
      <c r="C4652" t="s">
        <v>551</v>
      </c>
      <c r="D4652" t="s">
        <v>504</v>
      </c>
      <c r="E4652" t="s">
        <v>79</v>
      </c>
      <c r="F4652" t="s">
        <v>51</v>
      </c>
      <c r="G4652">
        <v>7</v>
      </c>
      <c r="H4652">
        <v>0</v>
      </c>
      <c r="I4652" s="2">
        <v>238672</v>
      </c>
      <c r="J4652" t="str">
        <f>_xlfn.XLOOKUP(tblOrders[[#This Row],[CustomerID]], tblCustomers[CustomerID], tblCustomers[CustomerName])</f>
        <v>Customer 300</v>
      </c>
      <c r="K4652" t="str">
        <f>_xlfn.XLOOKUP(tblOrders[[#This Row],[CustomerID]], tblCustomers[CustomerID], tblCustomers[Segment])</f>
        <v>SME</v>
      </c>
      <c r="L4652" t="str">
        <f>_xlfn.XLOOKUP(tblOrders[[#This Row],[ProductID]], tblProducts[ProductID], tblProducts[Category])</f>
        <v>Office</v>
      </c>
      <c r="M4652">
        <f>_xlfn.XLOOKUP(tblOrders[[#This Row],[ProductID]], tblProducts[ProductID], tblProducts[CostPrice])</f>
        <v>12010</v>
      </c>
      <c r="N4652">
        <f>tblOrders[[#This Row],[Sales]]-(tblOrders[[#This Row],[CostPrice]]*tblOrders[[#This Row],[Quantity]])</f>
        <v>154602</v>
      </c>
      <c r="O4652" t="str">
        <f>TEXT(tblOrders[[#This Row],[Date]],"mmm-yyyy")</f>
        <v>Dec-2025</v>
      </c>
      <c r="P4652" t="str">
        <f>_xlfn.XLOOKUP(tblOrders[[#This Row],[OrderID]], tblReturns[OrderID], tblReturns[Returned])</f>
        <v>No</v>
      </c>
      <c r="Q4652" t="str">
        <f>_xlfn.XLOOKUP(tblOrders[[#This Row],[OrderID]], tblShipping[OrderID], tblShipping[ShipMode])</f>
        <v>Pickup</v>
      </c>
      <c r="R4652" t="str">
        <f>IFERROR(_xlfn.XLOOKUP(A4651, tblCustomers[CustomerID], tblCustomers[CustomerName]), "Not Found")</f>
        <v>Not Found</v>
      </c>
      <c r="S4652" t="str">
        <f>IF(tblOrders[[#This Row],[Sales]]&gt;1000000,"High Value","Standard")</f>
        <v>Standard</v>
      </c>
      <c r="T4652" t="str">
        <f>_xlfn.XLOOKUP(tblOrders[[#This Row],[ProductID]], tblProducts[ProductID], tblProducts[ProductName])</f>
        <v>Product 15</v>
      </c>
      <c r="U4652">
        <f>_xlfn.XLOOKUP(tblOrders[[#This Row],[SalesRepID]], tblSalesreps[RepID], tblSalesreps[Target])</f>
        <v>8592536</v>
      </c>
    </row>
    <row r="4653" spans="1:21">
      <c r="A4653" t="s">
        <v>5450</v>
      </c>
      <c r="B4653" s="7" t="s">
        <v>752</v>
      </c>
      <c r="C4653" t="s">
        <v>993</v>
      </c>
      <c r="D4653" t="s">
        <v>244</v>
      </c>
      <c r="E4653" t="s">
        <v>50</v>
      </c>
      <c r="F4653" t="s">
        <v>88</v>
      </c>
      <c r="G4653">
        <v>3</v>
      </c>
      <c r="H4653">
        <v>0.05</v>
      </c>
      <c r="I4653" s="2">
        <v>202378.5</v>
      </c>
      <c r="J4653" t="str">
        <f>_xlfn.XLOOKUP(tblOrders[[#This Row],[CustomerID]], tblCustomers[CustomerID], tblCustomers[CustomerName])</f>
        <v>Customer 136</v>
      </c>
      <c r="K4653" t="str">
        <f>_xlfn.XLOOKUP(tblOrders[[#This Row],[CustomerID]], tblCustomers[CustomerID], tblCustomers[Segment])</f>
        <v>Corporate</v>
      </c>
      <c r="L4653" t="str">
        <f>_xlfn.XLOOKUP(tblOrders[[#This Row],[ProductID]], tblProducts[ProductID], tblProducts[Category])</f>
        <v>Electronics</v>
      </c>
      <c r="M4653">
        <f>_xlfn.XLOOKUP(tblOrders[[#This Row],[ProductID]], tblProducts[ProductID], tblProducts[CostPrice])</f>
        <v>12227</v>
      </c>
      <c r="N4653">
        <f>tblOrders[[#This Row],[Sales]]-(tblOrders[[#This Row],[CostPrice]]*tblOrders[[#This Row],[Quantity]])</f>
        <v>165697.5</v>
      </c>
      <c r="O4653" t="str">
        <f>TEXT(tblOrders[[#This Row],[Date]],"mmm-yyyy")</f>
        <v>Sep-2025</v>
      </c>
      <c r="P4653" t="str">
        <f>_xlfn.XLOOKUP(tblOrders[[#This Row],[OrderID]], tblReturns[OrderID], tblReturns[Returned])</f>
        <v>No</v>
      </c>
      <c r="Q4653" t="str">
        <f>_xlfn.XLOOKUP(tblOrders[[#This Row],[OrderID]], tblShipping[OrderID], tblShipping[ShipMode])</f>
        <v>Express</v>
      </c>
      <c r="R4653" t="str">
        <f>IFERROR(_xlfn.XLOOKUP(A4652, tblCustomers[CustomerID], tblCustomers[CustomerName]), "Not Found")</f>
        <v>Not Found</v>
      </c>
      <c r="S4653" t="str">
        <f>IF(tblOrders[[#This Row],[Sales]]&gt;1000000,"High Value","Standard")</f>
        <v>Standard</v>
      </c>
      <c r="T4653" t="str">
        <f>_xlfn.XLOOKUP(tblOrders[[#This Row],[ProductID]], tblProducts[ProductID], tblProducts[ProductName])</f>
        <v>Product 96</v>
      </c>
      <c r="U4653">
        <f>_xlfn.XLOOKUP(tblOrders[[#This Row],[SalesRepID]], tblSalesreps[RepID], tblSalesreps[Target])</f>
        <v>17350666</v>
      </c>
    </row>
    <row r="4654" spans="1:21">
      <c r="A4654" t="s">
        <v>5451</v>
      </c>
      <c r="B4654" s="7" t="s">
        <v>1545</v>
      </c>
      <c r="C4654" t="s">
        <v>1554</v>
      </c>
      <c r="D4654" t="s">
        <v>118</v>
      </c>
      <c r="E4654" t="s">
        <v>87</v>
      </c>
      <c r="F4654" t="s">
        <v>20</v>
      </c>
      <c r="G4654">
        <v>10</v>
      </c>
      <c r="H4654">
        <v>0.2</v>
      </c>
      <c r="I4654" s="2">
        <v>270464</v>
      </c>
      <c r="J4654" t="str">
        <f>_xlfn.XLOOKUP(tblOrders[[#This Row],[CustomerID]], tblCustomers[CustomerID], tblCustomers[CustomerName])</f>
        <v>Customer 151</v>
      </c>
      <c r="K4654" t="str">
        <f>_xlfn.XLOOKUP(tblOrders[[#This Row],[CustomerID]], tblCustomers[CustomerID], tblCustomers[Segment])</f>
        <v>SME</v>
      </c>
      <c r="L4654" t="str">
        <f>_xlfn.XLOOKUP(tblOrders[[#This Row],[ProductID]], tblProducts[ProductID], tblProducts[Category])</f>
        <v>Home</v>
      </c>
      <c r="M4654">
        <f>_xlfn.XLOOKUP(tblOrders[[#This Row],[ProductID]], tblProducts[ProductID], tblProducts[CostPrice])</f>
        <v>78122</v>
      </c>
      <c r="N4654">
        <f>tblOrders[[#This Row],[Sales]]-(tblOrders[[#This Row],[CostPrice]]*tblOrders[[#This Row],[Quantity]])</f>
        <v>-510756</v>
      </c>
      <c r="O4654" t="str">
        <f>TEXT(tblOrders[[#This Row],[Date]],"mmm-yyyy")</f>
        <v>Oct-2025</v>
      </c>
      <c r="P4654" t="str">
        <f>_xlfn.XLOOKUP(tblOrders[[#This Row],[OrderID]], tblReturns[OrderID], tblReturns[Returned])</f>
        <v>No</v>
      </c>
      <c r="Q4654" t="str">
        <f>_xlfn.XLOOKUP(tblOrders[[#This Row],[OrderID]], tblShipping[OrderID], tblShipping[ShipMode])</f>
        <v>Standard</v>
      </c>
      <c r="R4654" t="str">
        <f>IFERROR(_xlfn.XLOOKUP(A4653, tblCustomers[CustomerID], tblCustomers[CustomerName]), "Not Found")</f>
        <v>Not Found</v>
      </c>
      <c r="S4654" t="str">
        <f>IF(tblOrders[[#This Row],[Sales]]&gt;1000000,"High Value","Standard")</f>
        <v>Standard</v>
      </c>
      <c r="T4654" t="str">
        <f>_xlfn.XLOOKUP(tblOrders[[#This Row],[ProductID]], tblProducts[ProductID], tblProducts[ProductName])</f>
        <v>Product 59</v>
      </c>
      <c r="U4654">
        <f>_xlfn.XLOOKUP(tblOrders[[#This Row],[SalesRepID]], tblSalesreps[RepID], tblSalesreps[Target])</f>
        <v>18500989</v>
      </c>
    </row>
    <row r="4655" spans="1:21">
      <c r="A4655" t="s">
        <v>5452</v>
      </c>
      <c r="B4655" s="7" t="s">
        <v>1438</v>
      </c>
      <c r="C4655" t="s">
        <v>1425</v>
      </c>
      <c r="D4655" t="s">
        <v>1029</v>
      </c>
      <c r="E4655" t="s">
        <v>119</v>
      </c>
      <c r="F4655" t="s">
        <v>51</v>
      </c>
      <c r="G4655">
        <v>3</v>
      </c>
      <c r="H4655">
        <v>0.05</v>
      </c>
      <c r="I4655" s="2">
        <v>386816.25</v>
      </c>
      <c r="J4655" t="str">
        <f>_xlfn.XLOOKUP(tblOrders[[#This Row],[CustomerID]], tblCustomers[CustomerID], tblCustomers[CustomerName])</f>
        <v>Customer 63</v>
      </c>
      <c r="K4655" t="str">
        <f>_xlfn.XLOOKUP(tblOrders[[#This Row],[CustomerID]], tblCustomers[CustomerID], tblCustomers[Segment])</f>
        <v>Corporate</v>
      </c>
      <c r="L4655" t="str">
        <f>_xlfn.XLOOKUP(tblOrders[[#This Row],[ProductID]], tblProducts[ProductID], tblProducts[Category])</f>
        <v>Furniture</v>
      </c>
      <c r="M4655">
        <f>_xlfn.XLOOKUP(tblOrders[[#This Row],[ProductID]], tblProducts[ProductID], tblProducts[CostPrice])</f>
        <v>74501</v>
      </c>
      <c r="N4655">
        <f>tblOrders[[#This Row],[Sales]]-(tblOrders[[#This Row],[CostPrice]]*tblOrders[[#This Row],[Quantity]])</f>
        <v>163313.25</v>
      </c>
      <c r="O4655" t="str">
        <f>TEXT(tblOrders[[#This Row],[Date]],"mmm-yyyy")</f>
        <v>Mar-2025</v>
      </c>
      <c r="P4655" t="str">
        <f>_xlfn.XLOOKUP(tblOrders[[#This Row],[OrderID]], tblReturns[OrderID], tblReturns[Returned])</f>
        <v>No</v>
      </c>
      <c r="Q4655" t="str">
        <f>_xlfn.XLOOKUP(tblOrders[[#This Row],[OrderID]], tblShipping[OrderID], tblShipping[ShipMode])</f>
        <v>Pickup</v>
      </c>
      <c r="R4655" t="str">
        <f>IFERROR(_xlfn.XLOOKUP(A4654, tblCustomers[CustomerID], tblCustomers[CustomerName]), "Not Found")</f>
        <v>Not Found</v>
      </c>
      <c r="S4655" t="str">
        <f>IF(tblOrders[[#This Row],[Sales]]&gt;1000000,"High Value","Standard")</f>
        <v>Standard</v>
      </c>
      <c r="T4655" t="str">
        <f>_xlfn.XLOOKUP(tblOrders[[#This Row],[ProductID]], tblProducts[ProductID], tblProducts[ProductName])</f>
        <v>Product 18</v>
      </c>
      <c r="U4655">
        <f>_xlfn.XLOOKUP(tblOrders[[#This Row],[SalesRepID]], tblSalesreps[RepID], tblSalesreps[Target])</f>
        <v>5886694</v>
      </c>
    </row>
    <row r="4656" spans="1:21">
      <c r="A4656" t="s">
        <v>5453</v>
      </c>
      <c r="B4656" s="7" t="s">
        <v>1502</v>
      </c>
      <c r="C4656" t="s">
        <v>2045</v>
      </c>
      <c r="D4656" t="s">
        <v>265</v>
      </c>
      <c r="E4656" t="s">
        <v>56</v>
      </c>
      <c r="F4656" t="s">
        <v>20</v>
      </c>
      <c r="G4656">
        <v>1</v>
      </c>
      <c r="H4656">
        <v>0</v>
      </c>
      <c r="I4656" s="2">
        <v>52442</v>
      </c>
      <c r="J4656" t="str">
        <f>_xlfn.XLOOKUP(tblOrders[[#This Row],[CustomerID]], tblCustomers[CustomerID], tblCustomers[CustomerName])</f>
        <v>Customer 190</v>
      </c>
      <c r="K4656" t="str">
        <f>_xlfn.XLOOKUP(tblOrders[[#This Row],[CustomerID]], tblCustomers[CustomerID], tblCustomers[Segment])</f>
        <v>SME</v>
      </c>
      <c r="L4656" t="str">
        <f>_xlfn.XLOOKUP(tblOrders[[#This Row],[ProductID]], tblProducts[ProductID], tblProducts[Category])</f>
        <v>Home</v>
      </c>
      <c r="M4656">
        <f>_xlfn.XLOOKUP(tblOrders[[#This Row],[ProductID]], tblProducts[ProductID], tblProducts[CostPrice])</f>
        <v>33642</v>
      </c>
      <c r="N4656">
        <f>tblOrders[[#This Row],[Sales]]-(tblOrders[[#This Row],[CostPrice]]*tblOrders[[#This Row],[Quantity]])</f>
        <v>18800</v>
      </c>
      <c r="O4656" t="str">
        <f>TEXT(tblOrders[[#This Row],[Date]],"mmm-yyyy")</f>
        <v>Jan-2025</v>
      </c>
      <c r="P4656" t="str">
        <f>_xlfn.XLOOKUP(tblOrders[[#This Row],[OrderID]], tblReturns[OrderID], tblReturns[Returned])</f>
        <v>Yes</v>
      </c>
      <c r="Q4656" t="str">
        <f>_xlfn.XLOOKUP(tblOrders[[#This Row],[OrderID]], tblShipping[OrderID], tblShipping[ShipMode])</f>
        <v>Pickup</v>
      </c>
      <c r="R4656" t="str">
        <f>IFERROR(_xlfn.XLOOKUP(A4655, tblCustomers[CustomerID], tblCustomers[CustomerName]), "Not Found")</f>
        <v>Not Found</v>
      </c>
      <c r="S4656" t="str">
        <f>IF(tblOrders[[#This Row],[Sales]]&gt;1000000,"High Value","Standard")</f>
        <v>Standard</v>
      </c>
      <c r="T4656" t="str">
        <f>_xlfn.XLOOKUP(tblOrders[[#This Row],[ProductID]], tblProducts[ProductID], tblProducts[ProductName])</f>
        <v>Product 17</v>
      </c>
      <c r="U4656">
        <f>_xlfn.XLOOKUP(tblOrders[[#This Row],[SalesRepID]], tblSalesreps[RepID], tblSalesreps[Target])</f>
        <v>14265630</v>
      </c>
    </row>
    <row r="4657" spans="1:21">
      <c r="A4657" t="s">
        <v>5454</v>
      </c>
      <c r="B4657" s="7" t="s">
        <v>615</v>
      </c>
      <c r="C4657" t="s">
        <v>841</v>
      </c>
      <c r="D4657" t="s">
        <v>248</v>
      </c>
      <c r="E4657" t="s">
        <v>35</v>
      </c>
      <c r="F4657" t="s">
        <v>88</v>
      </c>
      <c r="G4657">
        <v>5</v>
      </c>
      <c r="H4657">
        <v>0</v>
      </c>
      <c r="I4657" s="2">
        <v>34425</v>
      </c>
      <c r="J4657" t="str">
        <f>_xlfn.XLOOKUP(tblOrders[[#This Row],[CustomerID]], tblCustomers[CustomerID], tblCustomers[CustomerName])</f>
        <v>Customer 247</v>
      </c>
      <c r="K4657" t="str">
        <f>_xlfn.XLOOKUP(tblOrders[[#This Row],[CustomerID]], tblCustomers[CustomerID], tblCustomers[Segment])</f>
        <v>SME</v>
      </c>
      <c r="L4657" t="str">
        <f>_xlfn.XLOOKUP(tblOrders[[#This Row],[ProductID]], tblProducts[ProductID], tblProducts[Category])</f>
        <v>Furniture</v>
      </c>
      <c r="M4657">
        <f>_xlfn.XLOOKUP(tblOrders[[#This Row],[ProductID]], tblProducts[ProductID], tblProducts[CostPrice])</f>
        <v>31758</v>
      </c>
      <c r="N4657">
        <f>tblOrders[[#This Row],[Sales]]-(tblOrders[[#This Row],[CostPrice]]*tblOrders[[#This Row],[Quantity]])</f>
        <v>-124365</v>
      </c>
      <c r="O4657" t="str">
        <f>TEXT(tblOrders[[#This Row],[Date]],"mmm-yyyy")</f>
        <v>Sep-2025</v>
      </c>
      <c r="P4657" t="str">
        <f>_xlfn.XLOOKUP(tblOrders[[#This Row],[OrderID]], tblReturns[OrderID], tblReturns[Returned])</f>
        <v>No</v>
      </c>
      <c r="Q4657" t="str">
        <f>_xlfn.XLOOKUP(tblOrders[[#This Row],[OrderID]], tblShipping[OrderID], tblShipping[ShipMode])</f>
        <v>Express</v>
      </c>
      <c r="R4657" t="str">
        <f>IFERROR(_xlfn.XLOOKUP(A4656, tblCustomers[CustomerID], tblCustomers[CustomerName]), "Not Found")</f>
        <v>Not Found</v>
      </c>
      <c r="S4657" t="str">
        <f>IF(tblOrders[[#This Row],[Sales]]&gt;1000000,"High Value","Standard")</f>
        <v>Standard</v>
      </c>
      <c r="T4657" t="str">
        <f>_xlfn.XLOOKUP(tblOrders[[#This Row],[ProductID]], tblProducts[ProductID], tblProducts[ProductName])</f>
        <v>Product 35</v>
      </c>
      <c r="U4657">
        <f>_xlfn.XLOOKUP(tblOrders[[#This Row],[SalesRepID]], tblSalesreps[RepID], tblSalesreps[Target])</f>
        <v>19619177</v>
      </c>
    </row>
    <row r="4658" spans="1:21">
      <c r="A4658" t="s">
        <v>5455</v>
      </c>
      <c r="B4658" s="7" t="s">
        <v>995</v>
      </c>
      <c r="C4658" t="s">
        <v>1475</v>
      </c>
      <c r="D4658" t="s">
        <v>403</v>
      </c>
      <c r="E4658" t="s">
        <v>13</v>
      </c>
      <c r="F4658" t="s">
        <v>88</v>
      </c>
      <c r="G4658">
        <v>4</v>
      </c>
      <c r="H4658">
        <v>0.05</v>
      </c>
      <c r="I4658" s="2">
        <v>478218.6</v>
      </c>
      <c r="J4658" t="str">
        <f>_xlfn.XLOOKUP(tblOrders[[#This Row],[CustomerID]], tblCustomers[CustomerID], tblCustomers[CustomerName])</f>
        <v>Customer 21</v>
      </c>
      <c r="K4658" t="str">
        <f>_xlfn.XLOOKUP(tblOrders[[#This Row],[CustomerID]], tblCustomers[CustomerID], tblCustomers[Segment])</f>
        <v>Corporate</v>
      </c>
      <c r="L4658" t="str">
        <f>_xlfn.XLOOKUP(tblOrders[[#This Row],[ProductID]], tblProducts[ProductID], tblProducts[Category])</f>
        <v>Furniture</v>
      </c>
      <c r="M4658">
        <f>_xlfn.XLOOKUP(tblOrders[[#This Row],[ProductID]], tblProducts[ProductID], tblProducts[CostPrice])</f>
        <v>53072</v>
      </c>
      <c r="N4658">
        <f>tblOrders[[#This Row],[Sales]]-(tblOrders[[#This Row],[CostPrice]]*tblOrders[[#This Row],[Quantity]])</f>
        <v>265930.59999999998</v>
      </c>
      <c r="O4658" t="str">
        <f>TEXT(tblOrders[[#This Row],[Date]],"mmm-yyyy")</f>
        <v>Feb-2025</v>
      </c>
      <c r="P4658" t="str">
        <f>_xlfn.XLOOKUP(tblOrders[[#This Row],[OrderID]], tblReturns[OrderID], tblReturns[Returned])</f>
        <v>No</v>
      </c>
      <c r="Q4658" t="str">
        <f>_xlfn.XLOOKUP(tblOrders[[#This Row],[OrderID]], tblShipping[OrderID], tblShipping[ShipMode])</f>
        <v>Standard</v>
      </c>
      <c r="R4658" t="str">
        <f>IFERROR(_xlfn.XLOOKUP(A4657, tblCustomers[CustomerID], tblCustomers[CustomerName]), "Not Found")</f>
        <v>Not Found</v>
      </c>
      <c r="S4658" t="str">
        <f>IF(tblOrders[[#This Row],[Sales]]&gt;1000000,"High Value","Standard")</f>
        <v>Standard</v>
      </c>
      <c r="T4658" t="str">
        <f>_xlfn.XLOOKUP(tblOrders[[#This Row],[ProductID]], tblProducts[ProductID], tblProducts[ProductName])</f>
        <v>Product 78</v>
      </c>
      <c r="U4658">
        <f>_xlfn.XLOOKUP(tblOrders[[#This Row],[SalesRepID]], tblSalesreps[RepID], tblSalesreps[Target])</f>
        <v>11852878</v>
      </c>
    </row>
    <row r="4659" spans="1:21">
      <c r="A4659" t="s">
        <v>5456</v>
      </c>
      <c r="B4659" s="7" t="s">
        <v>98</v>
      </c>
      <c r="C4659" t="s">
        <v>921</v>
      </c>
      <c r="D4659" t="s">
        <v>24</v>
      </c>
      <c r="E4659" t="s">
        <v>13</v>
      </c>
      <c r="F4659" t="s">
        <v>26</v>
      </c>
      <c r="G4659">
        <v>7</v>
      </c>
      <c r="H4659">
        <v>0.1</v>
      </c>
      <c r="I4659" s="2">
        <v>710652.6</v>
      </c>
      <c r="J4659" t="str">
        <f>_xlfn.XLOOKUP(tblOrders[[#This Row],[CustomerID]], tblCustomers[CustomerID], tblCustomers[CustomerName])</f>
        <v>Customer 272</v>
      </c>
      <c r="K4659" t="str">
        <f>_xlfn.XLOOKUP(tblOrders[[#This Row],[CustomerID]], tblCustomers[CustomerID], tblCustomers[Segment])</f>
        <v>Consumer</v>
      </c>
      <c r="L4659" t="str">
        <f>_xlfn.XLOOKUP(tblOrders[[#This Row],[ProductID]], tblProducts[ProductID], tblProducts[Category])</f>
        <v>Home</v>
      </c>
      <c r="M4659">
        <f>_xlfn.XLOOKUP(tblOrders[[#This Row],[ProductID]], tblProducts[ProductID], tblProducts[CostPrice])</f>
        <v>57647</v>
      </c>
      <c r="N4659">
        <f>tblOrders[[#This Row],[Sales]]-(tblOrders[[#This Row],[CostPrice]]*tblOrders[[#This Row],[Quantity]])</f>
        <v>307123.59999999998</v>
      </c>
      <c r="O4659" t="str">
        <f>TEXT(tblOrders[[#This Row],[Date]],"mmm-yyyy")</f>
        <v>Sep-2025</v>
      </c>
      <c r="P4659" t="str">
        <f>_xlfn.XLOOKUP(tblOrders[[#This Row],[OrderID]], tblReturns[OrderID], tblReturns[Returned])</f>
        <v>Yes</v>
      </c>
      <c r="Q4659" t="str">
        <f>_xlfn.XLOOKUP(tblOrders[[#This Row],[OrderID]], tblShipping[OrderID], tblShipping[ShipMode])</f>
        <v>Pickup</v>
      </c>
      <c r="R4659" t="str">
        <f>IFERROR(_xlfn.XLOOKUP(A4658, tblCustomers[CustomerID], tblCustomers[CustomerName]), "Not Found")</f>
        <v>Not Found</v>
      </c>
      <c r="S4659" t="str">
        <f>IF(tblOrders[[#This Row],[Sales]]&gt;1000000,"High Value","Standard")</f>
        <v>Standard</v>
      </c>
      <c r="T4659" t="str">
        <f>_xlfn.XLOOKUP(tblOrders[[#This Row],[ProductID]], tblProducts[ProductID], tblProducts[ProductName])</f>
        <v>Product 2</v>
      </c>
      <c r="U4659">
        <f>_xlfn.XLOOKUP(tblOrders[[#This Row],[SalesRepID]], tblSalesreps[RepID], tblSalesreps[Target])</f>
        <v>11852878</v>
      </c>
    </row>
    <row r="4660" spans="1:21">
      <c r="A4660" t="s">
        <v>5457</v>
      </c>
      <c r="B4660" s="7" t="s">
        <v>918</v>
      </c>
      <c r="C4660" t="s">
        <v>181</v>
      </c>
      <c r="D4660" t="s">
        <v>301</v>
      </c>
      <c r="E4660" t="s">
        <v>79</v>
      </c>
      <c r="F4660" t="s">
        <v>20</v>
      </c>
      <c r="G4660">
        <v>9</v>
      </c>
      <c r="H4660">
        <v>0.05</v>
      </c>
      <c r="I4660" s="2">
        <v>179464.5</v>
      </c>
      <c r="J4660" t="str">
        <f>_xlfn.XLOOKUP(tblOrders[[#This Row],[CustomerID]], tblCustomers[CustomerID], tblCustomers[CustomerName])</f>
        <v>Customer 3</v>
      </c>
      <c r="K4660" t="str">
        <f>_xlfn.XLOOKUP(tblOrders[[#This Row],[CustomerID]], tblCustomers[CustomerID], tblCustomers[Segment])</f>
        <v>Corporate</v>
      </c>
      <c r="L4660" t="str">
        <f>_xlfn.XLOOKUP(tblOrders[[#This Row],[ProductID]], tblProducts[ProductID], tblProducts[Category])</f>
        <v>Office</v>
      </c>
      <c r="M4660">
        <f>_xlfn.XLOOKUP(tblOrders[[#This Row],[ProductID]], tblProducts[ProductID], tblProducts[CostPrice])</f>
        <v>77841</v>
      </c>
      <c r="N4660">
        <f>tblOrders[[#This Row],[Sales]]-(tblOrders[[#This Row],[CostPrice]]*tblOrders[[#This Row],[Quantity]])</f>
        <v>-521104.5</v>
      </c>
      <c r="O4660" t="str">
        <f>TEXT(tblOrders[[#This Row],[Date]],"mmm-yyyy")</f>
        <v>May-2025</v>
      </c>
      <c r="P4660" t="str">
        <f>_xlfn.XLOOKUP(tblOrders[[#This Row],[OrderID]], tblReturns[OrderID], tblReturns[Returned])</f>
        <v>No</v>
      </c>
      <c r="Q4660" t="str">
        <f>_xlfn.XLOOKUP(tblOrders[[#This Row],[OrderID]], tblShipping[OrderID], tblShipping[ShipMode])</f>
        <v>Pickup</v>
      </c>
      <c r="R4660" t="str">
        <f>IFERROR(_xlfn.XLOOKUP(A4659, tblCustomers[CustomerID], tblCustomers[CustomerName]), "Not Found")</f>
        <v>Not Found</v>
      </c>
      <c r="S4660" t="str">
        <f>IF(tblOrders[[#This Row],[Sales]]&gt;1000000,"High Value","Standard")</f>
        <v>Standard</v>
      </c>
      <c r="T4660" t="str">
        <f>_xlfn.XLOOKUP(tblOrders[[#This Row],[ProductID]], tblProducts[ProductID], tblProducts[ProductName])</f>
        <v>Product 98</v>
      </c>
      <c r="U4660">
        <f>_xlfn.XLOOKUP(tblOrders[[#This Row],[SalesRepID]], tblSalesreps[RepID], tblSalesreps[Target])</f>
        <v>8592536</v>
      </c>
    </row>
    <row r="4661" spans="1:21">
      <c r="A4661" t="s">
        <v>5458</v>
      </c>
      <c r="B4661" s="7" t="s">
        <v>16</v>
      </c>
      <c r="C4661" t="s">
        <v>103</v>
      </c>
      <c r="D4661" t="s">
        <v>209</v>
      </c>
      <c r="E4661" t="s">
        <v>87</v>
      </c>
      <c r="F4661" t="s">
        <v>20</v>
      </c>
      <c r="G4661">
        <v>4</v>
      </c>
      <c r="H4661">
        <v>0.1</v>
      </c>
      <c r="I4661" s="2">
        <v>425124</v>
      </c>
      <c r="J4661" t="str">
        <f>_xlfn.XLOOKUP(tblOrders[[#This Row],[CustomerID]], tblCustomers[CustomerID], tblCustomers[CustomerName])</f>
        <v>Customer 215</v>
      </c>
      <c r="K4661" t="str">
        <f>_xlfn.XLOOKUP(tblOrders[[#This Row],[CustomerID]], tblCustomers[CustomerID], tblCustomers[Segment])</f>
        <v>Corporate</v>
      </c>
      <c r="L4661" t="str">
        <f>_xlfn.XLOOKUP(tblOrders[[#This Row],[ProductID]], tblProducts[ProductID], tblProducts[Category])</f>
        <v>Office</v>
      </c>
      <c r="M4661">
        <f>_xlfn.XLOOKUP(tblOrders[[#This Row],[ProductID]], tblProducts[ProductID], tblProducts[CostPrice])</f>
        <v>27558</v>
      </c>
      <c r="N4661">
        <f>tblOrders[[#This Row],[Sales]]-(tblOrders[[#This Row],[CostPrice]]*tblOrders[[#This Row],[Quantity]])</f>
        <v>314892</v>
      </c>
      <c r="O4661" t="str">
        <f>TEXT(tblOrders[[#This Row],[Date]],"mmm-yyyy")</f>
        <v>Apr-2025</v>
      </c>
      <c r="P4661" t="str">
        <f>_xlfn.XLOOKUP(tblOrders[[#This Row],[OrderID]], tblReturns[OrderID], tblReturns[Returned])</f>
        <v>No</v>
      </c>
      <c r="Q4661" t="str">
        <f>_xlfn.XLOOKUP(tblOrders[[#This Row],[OrderID]], tblShipping[OrderID], tblShipping[ShipMode])</f>
        <v>Express</v>
      </c>
      <c r="R4661" t="str">
        <f>IFERROR(_xlfn.XLOOKUP(A4660, tblCustomers[CustomerID], tblCustomers[CustomerName]), "Not Found")</f>
        <v>Not Found</v>
      </c>
      <c r="S4661" t="str">
        <f>IF(tblOrders[[#This Row],[Sales]]&gt;1000000,"High Value","Standard")</f>
        <v>Standard</v>
      </c>
      <c r="T4661" t="str">
        <f>_xlfn.XLOOKUP(tblOrders[[#This Row],[ProductID]], tblProducts[ProductID], tblProducts[ProductName])</f>
        <v>Product 93</v>
      </c>
      <c r="U4661">
        <f>_xlfn.XLOOKUP(tblOrders[[#This Row],[SalesRepID]], tblSalesreps[RepID], tblSalesreps[Target])</f>
        <v>18500989</v>
      </c>
    </row>
    <row r="4662" spans="1:21">
      <c r="A4662" t="s">
        <v>5459</v>
      </c>
      <c r="B4662" s="7" t="s">
        <v>683</v>
      </c>
      <c r="C4662" t="s">
        <v>977</v>
      </c>
      <c r="D4662" t="s">
        <v>744</v>
      </c>
      <c r="E4662" t="s">
        <v>50</v>
      </c>
      <c r="F4662" t="s">
        <v>88</v>
      </c>
      <c r="G4662">
        <v>9</v>
      </c>
      <c r="H4662">
        <v>0.1</v>
      </c>
      <c r="I4662" s="2">
        <v>585095.4</v>
      </c>
      <c r="J4662" t="str">
        <f>_xlfn.XLOOKUP(tblOrders[[#This Row],[CustomerID]], tblCustomers[CustomerID], tblCustomers[CustomerName])</f>
        <v>Customer 194</v>
      </c>
      <c r="K4662" t="str">
        <f>_xlfn.XLOOKUP(tblOrders[[#This Row],[CustomerID]], tblCustomers[CustomerID], tblCustomers[Segment])</f>
        <v>SME</v>
      </c>
      <c r="L4662" t="str">
        <f>_xlfn.XLOOKUP(tblOrders[[#This Row],[ProductID]], tblProducts[ProductID], tblProducts[Category])</f>
        <v>Electronics</v>
      </c>
      <c r="M4662">
        <f>_xlfn.XLOOKUP(tblOrders[[#This Row],[ProductID]], tblProducts[ProductID], tblProducts[CostPrice])</f>
        <v>37361</v>
      </c>
      <c r="N4662">
        <f>tblOrders[[#This Row],[Sales]]-(tblOrders[[#This Row],[CostPrice]]*tblOrders[[#This Row],[Quantity]])</f>
        <v>248846.40000000002</v>
      </c>
      <c r="O4662" t="str">
        <f>TEXT(tblOrders[[#This Row],[Date]],"mmm-yyyy")</f>
        <v>Sep-2025</v>
      </c>
      <c r="P4662" t="str">
        <f>_xlfn.XLOOKUP(tblOrders[[#This Row],[OrderID]], tblReturns[OrderID], tblReturns[Returned])</f>
        <v>No</v>
      </c>
      <c r="Q4662" t="str">
        <f>_xlfn.XLOOKUP(tblOrders[[#This Row],[OrderID]], tblShipping[OrderID], tblShipping[ShipMode])</f>
        <v>Pickup</v>
      </c>
      <c r="R4662" t="str">
        <f>IFERROR(_xlfn.XLOOKUP(A4661, tblCustomers[CustomerID], tblCustomers[CustomerName]), "Not Found")</f>
        <v>Not Found</v>
      </c>
      <c r="S4662" t="str">
        <f>IF(tblOrders[[#This Row],[Sales]]&gt;1000000,"High Value","Standard")</f>
        <v>Standard</v>
      </c>
      <c r="T4662" t="str">
        <f>_xlfn.XLOOKUP(tblOrders[[#This Row],[ProductID]], tblProducts[ProductID], tblProducts[ProductName])</f>
        <v>Product 72</v>
      </c>
      <c r="U4662">
        <f>_xlfn.XLOOKUP(tblOrders[[#This Row],[SalesRepID]], tblSalesreps[RepID], tblSalesreps[Target])</f>
        <v>17350666</v>
      </c>
    </row>
    <row r="4663" spans="1:21">
      <c r="A4663" t="s">
        <v>5460</v>
      </c>
      <c r="B4663" s="7" t="s">
        <v>1031</v>
      </c>
      <c r="C4663" t="s">
        <v>196</v>
      </c>
      <c r="D4663" t="s">
        <v>504</v>
      </c>
      <c r="E4663" t="s">
        <v>205</v>
      </c>
      <c r="F4663" t="s">
        <v>20</v>
      </c>
      <c r="G4663">
        <v>5</v>
      </c>
      <c r="H4663">
        <v>0.2</v>
      </c>
      <c r="I4663" s="2">
        <v>294856</v>
      </c>
      <c r="J4663" t="str">
        <f>_xlfn.XLOOKUP(tblOrders[[#This Row],[CustomerID]], tblCustomers[CustomerID], tblCustomers[CustomerName])</f>
        <v>Customer 99</v>
      </c>
      <c r="K4663" t="str">
        <f>_xlfn.XLOOKUP(tblOrders[[#This Row],[CustomerID]], tblCustomers[CustomerID], tblCustomers[Segment])</f>
        <v>Consumer</v>
      </c>
      <c r="L4663" t="str">
        <f>_xlfn.XLOOKUP(tblOrders[[#This Row],[ProductID]], tblProducts[ProductID], tblProducts[Category])</f>
        <v>Office</v>
      </c>
      <c r="M4663">
        <f>_xlfn.XLOOKUP(tblOrders[[#This Row],[ProductID]], tblProducts[ProductID], tblProducts[CostPrice])</f>
        <v>12010</v>
      </c>
      <c r="N4663">
        <f>tblOrders[[#This Row],[Sales]]-(tblOrders[[#This Row],[CostPrice]]*tblOrders[[#This Row],[Quantity]])</f>
        <v>234806</v>
      </c>
      <c r="O4663" t="str">
        <f>TEXT(tblOrders[[#This Row],[Date]],"mmm-yyyy")</f>
        <v>Aug-2025</v>
      </c>
      <c r="P4663" t="str">
        <f>_xlfn.XLOOKUP(tblOrders[[#This Row],[OrderID]], tblReturns[OrderID], tblReturns[Returned])</f>
        <v>No</v>
      </c>
      <c r="Q4663" t="str">
        <f>_xlfn.XLOOKUP(tblOrders[[#This Row],[OrderID]], tblShipping[OrderID], tblShipping[ShipMode])</f>
        <v>Express</v>
      </c>
      <c r="R4663" t="str">
        <f>IFERROR(_xlfn.XLOOKUP(A4662, tblCustomers[CustomerID], tblCustomers[CustomerName]), "Not Found")</f>
        <v>Not Found</v>
      </c>
      <c r="S4663" t="str">
        <f>IF(tblOrders[[#This Row],[Sales]]&gt;1000000,"High Value","Standard")</f>
        <v>Standard</v>
      </c>
      <c r="T4663" t="str">
        <f>_xlfn.XLOOKUP(tblOrders[[#This Row],[ProductID]], tblProducts[ProductID], tblProducts[ProductName])</f>
        <v>Product 15</v>
      </c>
      <c r="U4663">
        <f>_xlfn.XLOOKUP(tblOrders[[#This Row],[SalesRepID]], tblSalesreps[RepID], tblSalesreps[Target])</f>
        <v>16246424</v>
      </c>
    </row>
    <row r="4664" spans="1:21">
      <c r="A4664" t="s">
        <v>5461</v>
      </c>
      <c r="B4664" s="7" t="s">
        <v>407</v>
      </c>
      <c r="C4664" t="s">
        <v>324</v>
      </c>
      <c r="D4664" t="s">
        <v>236</v>
      </c>
      <c r="E4664" t="s">
        <v>165</v>
      </c>
      <c r="F4664" t="s">
        <v>14</v>
      </c>
      <c r="G4664">
        <v>8</v>
      </c>
      <c r="H4664">
        <v>0.2</v>
      </c>
      <c r="I4664" s="2">
        <v>44083.199999999997</v>
      </c>
      <c r="J4664" t="str">
        <f>_xlfn.XLOOKUP(tblOrders[[#This Row],[CustomerID]], tblCustomers[CustomerID], tblCustomers[CustomerName])</f>
        <v>Customer 150</v>
      </c>
      <c r="K4664" t="str">
        <f>_xlfn.XLOOKUP(tblOrders[[#This Row],[CustomerID]], tblCustomers[CustomerID], tblCustomers[Segment])</f>
        <v>SME</v>
      </c>
      <c r="L4664" t="str">
        <f>_xlfn.XLOOKUP(tblOrders[[#This Row],[ProductID]], tblProducts[ProductID], tblProducts[Category])</f>
        <v>Furniture</v>
      </c>
      <c r="M4664">
        <f>_xlfn.XLOOKUP(tblOrders[[#This Row],[ProductID]], tblProducts[ProductID], tblProducts[CostPrice])</f>
        <v>21756</v>
      </c>
      <c r="N4664">
        <f>tblOrders[[#This Row],[Sales]]-(tblOrders[[#This Row],[CostPrice]]*tblOrders[[#This Row],[Quantity]])</f>
        <v>-129964.8</v>
      </c>
      <c r="O4664" t="str">
        <f>TEXT(tblOrders[[#This Row],[Date]],"mmm-yyyy")</f>
        <v>Feb-2025</v>
      </c>
      <c r="P4664" t="str">
        <f>_xlfn.XLOOKUP(tblOrders[[#This Row],[OrderID]], tblReturns[OrderID], tblReturns[Returned])</f>
        <v>No</v>
      </c>
      <c r="Q4664" t="str">
        <f>_xlfn.XLOOKUP(tblOrders[[#This Row],[OrderID]], tblShipping[OrderID], tblShipping[ShipMode])</f>
        <v>Standard</v>
      </c>
      <c r="R4664" t="str">
        <f>IFERROR(_xlfn.XLOOKUP(A4663, tblCustomers[CustomerID], tblCustomers[CustomerName]), "Not Found")</f>
        <v>Not Found</v>
      </c>
      <c r="S4664" t="str">
        <f>IF(tblOrders[[#This Row],[Sales]]&gt;1000000,"High Value","Standard")</f>
        <v>Standard</v>
      </c>
      <c r="T4664" t="str">
        <f>_xlfn.XLOOKUP(tblOrders[[#This Row],[ProductID]], tblProducts[ProductID], tblProducts[ProductName])</f>
        <v>Product 41</v>
      </c>
      <c r="U4664">
        <f>_xlfn.XLOOKUP(tblOrders[[#This Row],[SalesRepID]], tblSalesreps[RepID], tblSalesreps[Target])</f>
        <v>16839910</v>
      </c>
    </row>
    <row r="4665" spans="1:21">
      <c r="A4665" t="s">
        <v>5462</v>
      </c>
      <c r="B4665" s="7" t="s">
        <v>472</v>
      </c>
      <c r="C4665" t="s">
        <v>1791</v>
      </c>
      <c r="D4665" t="s">
        <v>403</v>
      </c>
      <c r="E4665" t="s">
        <v>69</v>
      </c>
      <c r="F4665" t="s">
        <v>51</v>
      </c>
      <c r="G4665">
        <v>2</v>
      </c>
      <c r="H4665">
        <v>0.05</v>
      </c>
      <c r="I4665" s="2">
        <v>104918</v>
      </c>
      <c r="J4665" t="str">
        <f>_xlfn.XLOOKUP(tblOrders[[#This Row],[CustomerID]], tblCustomers[CustomerID], tblCustomers[CustomerName])</f>
        <v>Customer 269</v>
      </c>
      <c r="K4665" t="str">
        <f>_xlfn.XLOOKUP(tblOrders[[#This Row],[CustomerID]], tblCustomers[CustomerID], tblCustomers[Segment])</f>
        <v>Corporate</v>
      </c>
      <c r="L4665" t="str">
        <f>_xlfn.XLOOKUP(tblOrders[[#This Row],[ProductID]], tblProducts[ProductID], tblProducts[Category])</f>
        <v>Furniture</v>
      </c>
      <c r="M4665">
        <f>_xlfn.XLOOKUP(tblOrders[[#This Row],[ProductID]], tblProducts[ProductID], tblProducts[CostPrice])</f>
        <v>53072</v>
      </c>
      <c r="N4665">
        <f>tblOrders[[#This Row],[Sales]]-(tblOrders[[#This Row],[CostPrice]]*tblOrders[[#This Row],[Quantity]])</f>
        <v>-1226</v>
      </c>
      <c r="O4665" t="str">
        <f>TEXT(tblOrders[[#This Row],[Date]],"mmm-yyyy")</f>
        <v>Mar-2025</v>
      </c>
      <c r="P4665" t="str">
        <f>_xlfn.XLOOKUP(tblOrders[[#This Row],[OrderID]], tblReturns[OrderID], tblReturns[Returned])</f>
        <v>No</v>
      </c>
      <c r="Q4665" t="str">
        <f>_xlfn.XLOOKUP(tblOrders[[#This Row],[OrderID]], tblShipping[OrderID], tblShipping[ShipMode])</f>
        <v>Standard</v>
      </c>
      <c r="R4665" t="str">
        <f>IFERROR(_xlfn.XLOOKUP(A4664, tblCustomers[CustomerID], tblCustomers[CustomerName]), "Not Found")</f>
        <v>Not Found</v>
      </c>
      <c r="S4665" t="str">
        <f>IF(tblOrders[[#This Row],[Sales]]&gt;1000000,"High Value","Standard")</f>
        <v>Standard</v>
      </c>
      <c r="T4665" t="str">
        <f>_xlfn.XLOOKUP(tblOrders[[#This Row],[ProductID]], tblProducts[ProductID], tblProducts[ProductName])</f>
        <v>Product 78</v>
      </c>
      <c r="U4665">
        <f>_xlfn.XLOOKUP(tblOrders[[#This Row],[SalesRepID]], tblSalesreps[RepID], tblSalesreps[Target])</f>
        <v>19473459</v>
      </c>
    </row>
    <row r="4666" spans="1:21">
      <c r="A4666" t="s">
        <v>5463</v>
      </c>
      <c r="B4666" s="7" t="s">
        <v>927</v>
      </c>
      <c r="C4666" t="s">
        <v>996</v>
      </c>
      <c r="D4666" t="s">
        <v>318</v>
      </c>
      <c r="E4666" t="s">
        <v>35</v>
      </c>
      <c r="F4666" t="s">
        <v>26</v>
      </c>
      <c r="G4666">
        <v>9</v>
      </c>
      <c r="H4666">
        <v>0.05</v>
      </c>
      <c r="I4666" s="2">
        <v>1227130.2</v>
      </c>
      <c r="J4666" t="str">
        <f>_xlfn.XLOOKUP(tblOrders[[#This Row],[CustomerID]], tblCustomers[CustomerID], tblCustomers[CustomerName])</f>
        <v>Customer 189</v>
      </c>
      <c r="K4666" t="str">
        <f>_xlfn.XLOOKUP(tblOrders[[#This Row],[CustomerID]], tblCustomers[CustomerID], tblCustomers[Segment])</f>
        <v>SME</v>
      </c>
      <c r="L4666" t="str">
        <f>_xlfn.XLOOKUP(tblOrders[[#This Row],[ProductID]], tblProducts[ProductID], tblProducts[Category])</f>
        <v>Office</v>
      </c>
      <c r="M4666">
        <f>_xlfn.XLOOKUP(tblOrders[[#This Row],[ProductID]], tblProducts[ProductID], tblProducts[CostPrice])</f>
        <v>39205</v>
      </c>
      <c r="N4666">
        <f>tblOrders[[#This Row],[Sales]]-(tblOrders[[#This Row],[CostPrice]]*tblOrders[[#This Row],[Quantity]])</f>
        <v>874285.2</v>
      </c>
      <c r="O4666" t="str">
        <f>TEXT(tblOrders[[#This Row],[Date]],"mmm-yyyy")</f>
        <v>Apr-2025</v>
      </c>
      <c r="P4666" t="str">
        <f>_xlfn.XLOOKUP(tblOrders[[#This Row],[OrderID]], tblReturns[OrderID], tblReturns[Returned])</f>
        <v>No</v>
      </c>
      <c r="Q4666" t="str">
        <f>_xlfn.XLOOKUP(tblOrders[[#This Row],[OrderID]], tblShipping[OrderID], tblShipping[ShipMode])</f>
        <v>Express</v>
      </c>
      <c r="R4666" t="str">
        <f>IFERROR(_xlfn.XLOOKUP(A4665, tblCustomers[CustomerID], tblCustomers[CustomerName]), "Not Found")</f>
        <v>Not Found</v>
      </c>
      <c r="S4666" t="str">
        <f>IF(tblOrders[[#This Row],[Sales]]&gt;1000000,"High Value","Standard")</f>
        <v>High Value</v>
      </c>
      <c r="T4666" t="str">
        <f>_xlfn.XLOOKUP(tblOrders[[#This Row],[ProductID]], tblProducts[ProductID], tblProducts[ProductName])</f>
        <v>Product 74</v>
      </c>
      <c r="U4666">
        <f>_xlfn.XLOOKUP(tblOrders[[#This Row],[SalesRepID]], tblSalesreps[RepID], tblSalesreps[Target])</f>
        <v>19619177</v>
      </c>
    </row>
    <row r="4667" spans="1:21">
      <c r="A4667" t="s">
        <v>5464</v>
      </c>
      <c r="B4667" s="7" t="s">
        <v>2006</v>
      </c>
      <c r="C4667" t="s">
        <v>1564</v>
      </c>
      <c r="D4667" t="s">
        <v>265</v>
      </c>
      <c r="E4667" t="s">
        <v>105</v>
      </c>
      <c r="F4667" t="s">
        <v>88</v>
      </c>
      <c r="G4667">
        <v>2</v>
      </c>
      <c r="H4667">
        <v>0.15</v>
      </c>
      <c r="I4667" s="2">
        <v>190094</v>
      </c>
      <c r="J4667" t="str">
        <f>_xlfn.XLOOKUP(tblOrders[[#This Row],[CustomerID]], tblCustomers[CustomerID], tblCustomers[CustomerName])</f>
        <v>Customer 206</v>
      </c>
      <c r="K4667" t="str">
        <f>_xlfn.XLOOKUP(tblOrders[[#This Row],[CustomerID]], tblCustomers[CustomerID], tblCustomers[Segment])</f>
        <v>Consumer</v>
      </c>
      <c r="L4667" t="str">
        <f>_xlfn.XLOOKUP(tblOrders[[#This Row],[ProductID]], tblProducts[ProductID], tblProducts[Category])</f>
        <v>Home</v>
      </c>
      <c r="M4667">
        <f>_xlfn.XLOOKUP(tblOrders[[#This Row],[ProductID]], tblProducts[ProductID], tblProducts[CostPrice])</f>
        <v>33642</v>
      </c>
      <c r="N4667">
        <f>tblOrders[[#This Row],[Sales]]-(tblOrders[[#This Row],[CostPrice]]*tblOrders[[#This Row],[Quantity]])</f>
        <v>122810</v>
      </c>
      <c r="O4667" t="str">
        <f>TEXT(tblOrders[[#This Row],[Date]],"mmm-yyyy")</f>
        <v>Aug-2025</v>
      </c>
      <c r="P4667" t="str">
        <f>_xlfn.XLOOKUP(tblOrders[[#This Row],[OrderID]], tblReturns[OrderID], tblReturns[Returned])</f>
        <v>No</v>
      </c>
      <c r="Q4667" t="str">
        <f>_xlfn.XLOOKUP(tblOrders[[#This Row],[OrderID]], tblShipping[OrderID], tblShipping[ShipMode])</f>
        <v>Standard</v>
      </c>
      <c r="R4667" t="str">
        <f>IFERROR(_xlfn.XLOOKUP(A4666, tblCustomers[CustomerID], tblCustomers[CustomerName]), "Not Found")</f>
        <v>Not Found</v>
      </c>
      <c r="S4667" t="str">
        <f>IF(tblOrders[[#This Row],[Sales]]&gt;1000000,"High Value","Standard")</f>
        <v>Standard</v>
      </c>
      <c r="T4667" t="str">
        <f>_xlfn.XLOOKUP(tblOrders[[#This Row],[ProductID]], tblProducts[ProductID], tblProducts[ProductName])</f>
        <v>Product 17</v>
      </c>
      <c r="U4667">
        <f>_xlfn.XLOOKUP(tblOrders[[#This Row],[SalesRepID]], tblSalesreps[RepID], tblSalesreps[Target])</f>
        <v>8698154</v>
      </c>
    </row>
    <row r="4668" spans="1:21">
      <c r="A4668" t="s">
        <v>5465</v>
      </c>
      <c r="B4668" s="7" t="s">
        <v>542</v>
      </c>
      <c r="C4668" t="s">
        <v>2082</v>
      </c>
      <c r="D4668" t="s">
        <v>73</v>
      </c>
      <c r="E4668" t="s">
        <v>35</v>
      </c>
      <c r="F4668" t="s">
        <v>14</v>
      </c>
      <c r="G4668">
        <v>2</v>
      </c>
      <c r="H4668">
        <v>0</v>
      </c>
      <c r="I4668" s="2">
        <v>103866</v>
      </c>
      <c r="J4668" t="str">
        <f>_xlfn.XLOOKUP(tblOrders[[#This Row],[CustomerID]], tblCustomers[CustomerID], tblCustomers[CustomerName])</f>
        <v>Customer 27</v>
      </c>
      <c r="K4668" t="str">
        <f>_xlfn.XLOOKUP(tblOrders[[#This Row],[CustomerID]], tblCustomers[CustomerID], tblCustomers[Segment])</f>
        <v>Consumer</v>
      </c>
      <c r="L4668" t="str">
        <f>_xlfn.XLOOKUP(tblOrders[[#This Row],[ProductID]], tblProducts[ProductID], tblProducts[Category])</f>
        <v>Office</v>
      </c>
      <c r="M4668">
        <f>_xlfn.XLOOKUP(tblOrders[[#This Row],[ProductID]], tblProducts[ProductID], tblProducts[CostPrice])</f>
        <v>28523</v>
      </c>
      <c r="N4668">
        <f>tblOrders[[#This Row],[Sales]]-(tblOrders[[#This Row],[CostPrice]]*tblOrders[[#This Row],[Quantity]])</f>
        <v>46820</v>
      </c>
      <c r="O4668" t="str">
        <f>TEXT(tblOrders[[#This Row],[Date]],"mmm-yyyy")</f>
        <v>Jan-2025</v>
      </c>
      <c r="P4668" t="str">
        <f>_xlfn.XLOOKUP(tblOrders[[#This Row],[OrderID]], tblReturns[OrderID], tblReturns[Returned])</f>
        <v>No</v>
      </c>
      <c r="Q4668" t="str">
        <f>_xlfn.XLOOKUP(tblOrders[[#This Row],[OrderID]], tblShipping[OrderID], tblShipping[ShipMode])</f>
        <v>Pickup</v>
      </c>
      <c r="R4668" t="str">
        <f>IFERROR(_xlfn.XLOOKUP(A4667, tblCustomers[CustomerID], tblCustomers[CustomerName]), "Not Found")</f>
        <v>Not Found</v>
      </c>
      <c r="S4668" t="str">
        <f>IF(tblOrders[[#This Row],[Sales]]&gt;1000000,"High Value","Standard")</f>
        <v>Standard</v>
      </c>
      <c r="T4668" t="str">
        <f>_xlfn.XLOOKUP(tblOrders[[#This Row],[ProductID]], tblProducts[ProductID], tblProducts[ProductName])</f>
        <v>Product 30</v>
      </c>
      <c r="U4668">
        <f>_xlfn.XLOOKUP(tblOrders[[#This Row],[SalesRepID]], tblSalesreps[RepID], tblSalesreps[Target])</f>
        <v>19619177</v>
      </c>
    </row>
    <row r="4669" spans="1:21">
      <c r="A4669" t="s">
        <v>5466</v>
      </c>
      <c r="B4669" s="7" t="s">
        <v>1761</v>
      </c>
      <c r="C4669" t="s">
        <v>507</v>
      </c>
      <c r="D4669" t="s">
        <v>362</v>
      </c>
      <c r="E4669" t="s">
        <v>119</v>
      </c>
      <c r="F4669" t="s">
        <v>20</v>
      </c>
      <c r="G4669">
        <v>7</v>
      </c>
      <c r="H4669">
        <v>0.2</v>
      </c>
      <c r="I4669" s="2">
        <v>732368</v>
      </c>
      <c r="J4669" t="str">
        <f>_xlfn.XLOOKUP(tblOrders[[#This Row],[CustomerID]], tblCustomers[CustomerID], tblCustomers[CustomerName])</f>
        <v>Customer 133</v>
      </c>
      <c r="K4669" t="str">
        <f>_xlfn.XLOOKUP(tblOrders[[#This Row],[CustomerID]], tblCustomers[CustomerID], tblCustomers[Segment])</f>
        <v>Corporate</v>
      </c>
      <c r="L4669" t="str">
        <f>_xlfn.XLOOKUP(tblOrders[[#This Row],[ProductID]], tblProducts[ProductID], tblProducts[Category])</f>
        <v>Home</v>
      </c>
      <c r="M4669">
        <f>_xlfn.XLOOKUP(tblOrders[[#This Row],[ProductID]], tblProducts[ProductID], tblProducts[CostPrice])</f>
        <v>41409</v>
      </c>
      <c r="N4669">
        <f>tblOrders[[#This Row],[Sales]]-(tblOrders[[#This Row],[CostPrice]]*tblOrders[[#This Row],[Quantity]])</f>
        <v>442505</v>
      </c>
      <c r="O4669" t="str">
        <f>TEXT(tblOrders[[#This Row],[Date]],"mmm-yyyy")</f>
        <v>May-2025</v>
      </c>
      <c r="P4669" t="str">
        <f>_xlfn.XLOOKUP(tblOrders[[#This Row],[OrderID]], tblReturns[OrderID], tblReturns[Returned])</f>
        <v>No</v>
      </c>
      <c r="Q4669" t="str">
        <f>_xlfn.XLOOKUP(tblOrders[[#This Row],[OrderID]], tblShipping[OrderID], tblShipping[ShipMode])</f>
        <v>Standard</v>
      </c>
      <c r="R4669" t="str">
        <f>IFERROR(_xlfn.XLOOKUP(A4668, tblCustomers[CustomerID], tblCustomers[CustomerName]), "Not Found")</f>
        <v>Not Found</v>
      </c>
      <c r="S4669" t="str">
        <f>IF(tblOrders[[#This Row],[Sales]]&gt;1000000,"High Value","Standard")</f>
        <v>Standard</v>
      </c>
      <c r="T4669" t="str">
        <f>_xlfn.XLOOKUP(tblOrders[[#This Row],[ProductID]], tblProducts[ProductID], tblProducts[ProductName])</f>
        <v>Product 25</v>
      </c>
      <c r="U4669">
        <f>_xlfn.XLOOKUP(tblOrders[[#This Row],[SalesRepID]], tblSalesreps[RepID], tblSalesreps[Target])</f>
        <v>5886694</v>
      </c>
    </row>
    <row r="4670" spans="1:21">
      <c r="A4670" t="s">
        <v>5467</v>
      </c>
      <c r="B4670" s="7" t="s">
        <v>1274</v>
      </c>
      <c r="C4670" t="s">
        <v>327</v>
      </c>
      <c r="D4670" t="s">
        <v>1093</v>
      </c>
      <c r="E4670" t="s">
        <v>40</v>
      </c>
      <c r="F4670" t="s">
        <v>26</v>
      </c>
      <c r="G4670">
        <v>5</v>
      </c>
      <c r="H4670">
        <v>0.1</v>
      </c>
      <c r="I4670" s="2">
        <v>246370.5</v>
      </c>
      <c r="J4670" t="str">
        <f>_xlfn.XLOOKUP(tblOrders[[#This Row],[CustomerID]], tblCustomers[CustomerID], tblCustomers[CustomerName])</f>
        <v>Customer 48</v>
      </c>
      <c r="K4670" t="str">
        <f>_xlfn.XLOOKUP(tblOrders[[#This Row],[CustomerID]], tblCustomers[CustomerID], tblCustomers[Segment])</f>
        <v>Consumer</v>
      </c>
      <c r="L4670" t="str">
        <f>_xlfn.XLOOKUP(tblOrders[[#This Row],[ProductID]], tblProducts[ProductID], tblProducts[Category])</f>
        <v>Office</v>
      </c>
      <c r="M4670">
        <f>_xlfn.XLOOKUP(tblOrders[[#This Row],[ProductID]], tblProducts[ProductID], tblProducts[CostPrice])</f>
        <v>9813</v>
      </c>
      <c r="N4670">
        <f>tblOrders[[#This Row],[Sales]]-(tblOrders[[#This Row],[CostPrice]]*tblOrders[[#This Row],[Quantity]])</f>
        <v>197305.5</v>
      </c>
      <c r="O4670" t="str">
        <f>TEXT(tblOrders[[#This Row],[Date]],"mmm-yyyy")</f>
        <v>Mar-2025</v>
      </c>
      <c r="P4670" t="str">
        <f>_xlfn.XLOOKUP(tblOrders[[#This Row],[OrderID]], tblReturns[OrderID], tblReturns[Returned])</f>
        <v>No</v>
      </c>
      <c r="Q4670" t="str">
        <f>_xlfn.XLOOKUP(tblOrders[[#This Row],[OrderID]], tblShipping[OrderID], tblShipping[ShipMode])</f>
        <v>Pickup</v>
      </c>
      <c r="R4670" t="str">
        <f>IFERROR(_xlfn.XLOOKUP(A4669, tblCustomers[CustomerID], tblCustomers[CustomerName]), "Not Found")</f>
        <v>Not Found</v>
      </c>
      <c r="S4670" t="str">
        <f>IF(tblOrders[[#This Row],[Sales]]&gt;1000000,"High Value","Standard")</f>
        <v>Standard</v>
      </c>
      <c r="T4670" t="str">
        <f>_xlfn.XLOOKUP(tblOrders[[#This Row],[ProductID]], tblProducts[ProductID], tblProducts[ProductName])</f>
        <v>Product 77</v>
      </c>
      <c r="U4670">
        <f>_xlfn.XLOOKUP(tblOrders[[#This Row],[SalesRepID]], tblSalesreps[RepID], tblSalesreps[Target])</f>
        <v>6291486</v>
      </c>
    </row>
    <row r="4671" spans="1:21">
      <c r="A4671" t="s">
        <v>5468</v>
      </c>
      <c r="B4671" s="7" t="s">
        <v>824</v>
      </c>
      <c r="C4671" t="s">
        <v>650</v>
      </c>
      <c r="D4671" t="s">
        <v>178</v>
      </c>
      <c r="E4671" t="s">
        <v>50</v>
      </c>
      <c r="F4671" t="s">
        <v>26</v>
      </c>
      <c r="G4671">
        <v>5</v>
      </c>
      <c r="H4671">
        <v>0</v>
      </c>
      <c r="I4671" s="2">
        <v>378825</v>
      </c>
      <c r="J4671" t="str">
        <f>_xlfn.XLOOKUP(tblOrders[[#This Row],[CustomerID]], tblCustomers[CustomerID], tblCustomers[CustomerName])</f>
        <v>Customer 47</v>
      </c>
      <c r="K4671" t="str">
        <f>_xlfn.XLOOKUP(tblOrders[[#This Row],[CustomerID]], tblCustomers[CustomerID], tblCustomers[Segment])</f>
        <v>SME</v>
      </c>
      <c r="L4671" t="str">
        <f>_xlfn.XLOOKUP(tblOrders[[#This Row],[ProductID]], tblProducts[ProductID], tblProducts[Category])</f>
        <v>Office</v>
      </c>
      <c r="M4671">
        <f>_xlfn.XLOOKUP(tblOrders[[#This Row],[ProductID]], tblProducts[ProductID], tblProducts[CostPrice])</f>
        <v>46035</v>
      </c>
      <c r="N4671">
        <f>tblOrders[[#This Row],[Sales]]-(tblOrders[[#This Row],[CostPrice]]*tblOrders[[#This Row],[Quantity]])</f>
        <v>148650</v>
      </c>
      <c r="O4671" t="str">
        <f>TEXT(tblOrders[[#This Row],[Date]],"mmm-yyyy")</f>
        <v>Nov-2025</v>
      </c>
      <c r="P4671" t="str">
        <f>_xlfn.XLOOKUP(tblOrders[[#This Row],[OrderID]], tblReturns[OrderID], tblReturns[Returned])</f>
        <v>No</v>
      </c>
      <c r="Q4671" t="str">
        <f>_xlfn.XLOOKUP(tblOrders[[#This Row],[OrderID]], tblShipping[OrderID], tblShipping[ShipMode])</f>
        <v>Standard</v>
      </c>
      <c r="R4671" t="str">
        <f>IFERROR(_xlfn.XLOOKUP(A4670, tblCustomers[CustomerID], tblCustomers[CustomerName]), "Not Found")</f>
        <v>Not Found</v>
      </c>
      <c r="S4671" t="str">
        <f>IF(tblOrders[[#This Row],[Sales]]&gt;1000000,"High Value","Standard")</f>
        <v>Standard</v>
      </c>
      <c r="T4671" t="str">
        <f>_xlfn.XLOOKUP(tblOrders[[#This Row],[ProductID]], tblProducts[ProductID], tblProducts[ProductName])</f>
        <v>Product 84</v>
      </c>
      <c r="U4671">
        <f>_xlfn.XLOOKUP(tblOrders[[#This Row],[SalesRepID]], tblSalesreps[RepID], tblSalesreps[Target])</f>
        <v>17350666</v>
      </c>
    </row>
    <row r="4672" spans="1:21">
      <c r="A4672" t="s">
        <v>5469</v>
      </c>
      <c r="B4672" s="7" t="s">
        <v>881</v>
      </c>
      <c r="C4672" t="s">
        <v>392</v>
      </c>
      <c r="D4672" t="s">
        <v>24</v>
      </c>
      <c r="E4672" t="s">
        <v>19</v>
      </c>
      <c r="F4672" t="s">
        <v>14</v>
      </c>
      <c r="G4672">
        <v>6</v>
      </c>
      <c r="H4672">
        <v>0.2</v>
      </c>
      <c r="I4672" s="2">
        <v>277636.8</v>
      </c>
      <c r="J4672" t="str">
        <f>_xlfn.XLOOKUP(tblOrders[[#This Row],[CustomerID]], tblCustomers[CustomerID], tblCustomers[CustomerName])</f>
        <v>Customer 11</v>
      </c>
      <c r="K4672" t="str">
        <f>_xlfn.XLOOKUP(tblOrders[[#This Row],[CustomerID]], tblCustomers[CustomerID], tblCustomers[Segment])</f>
        <v>SME</v>
      </c>
      <c r="L4672" t="str">
        <f>_xlfn.XLOOKUP(tblOrders[[#This Row],[ProductID]], tblProducts[ProductID], tblProducts[Category])</f>
        <v>Home</v>
      </c>
      <c r="M4672">
        <f>_xlfn.XLOOKUP(tblOrders[[#This Row],[ProductID]], tblProducts[ProductID], tblProducts[CostPrice])</f>
        <v>57647</v>
      </c>
      <c r="N4672">
        <f>tblOrders[[#This Row],[Sales]]-(tblOrders[[#This Row],[CostPrice]]*tblOrders[[#This Row],[Quantity]])</f>
        <v>-68245.200000000012</v>
      </c>
      <c r="O4672" t="str">
        <f>TEXT(tblOrders[[#This Row],[Date]],"mmm-yyyy")</f>
        <v>Mar-2025</v>
      </c>
      <c r="P4672" t="str">
        <f>_xlfn.XLOOKUP(tblOrders[[#This Row],[OrderID]], tblReturns[OrderID], tblReturns[Returned])</f>
        <v>No</v>
      </c>
      <c r="Q4672" t="str">
        <f>_xlfn.XLOOKUP(tblOrders[[#This Row],[OrderID]], tblShipping[OrderID], tblShipping[ShipMode])</f>
        <v>Standard</v>
      </c>
      <c r="R4672" t="str">
        <f>IFERROR(_xlfn.XLOOKUP(A4671, tblCustomers[CustomerID], tblCustomers[CustomerName]), "Not Found")</f>
        <v>Not Found</v>
      </c>
      <c r="S4672" t="str">
        <f>IF(tblOrders[[#This Row],[Sales]]&gt;1000000,"High Value","Standard")</f>
        <v>Standard</v>
      </c>
      <c r="T4672" t="str">
        <f>_xlfn.XLOOKUP(tblOrders[[#This Row],[ProductID]], tblProducts[ProductID], tblProducts[ProductName])</f>
        <v>Product 2</v>
      </c>
      <c r="U4672">
        <f>_xlfn.XLOOKUP(tblOrders[[#This Row],[SalesRepID]], tblSalesreps[RepID], tblSalesreps[Target])</f>
        <v>11347243</v>
      </c>
    </row>
    <row r="4673" spans="1:21">
      <c r="A4673" t="s">
        <v>5470</v>
      </c>
      <c r="B4673" s="7" t="s">
        <v>869</v>
      </c>
      <c r="C4673" t="s">
        <v>600</v>
      </c>
      <c r="D4673" t="s">
        <v>914</v>
      </c>
      <c r="E4673" t="s">
        <v>87</v>
      </c>
      <c r="F4673" t="s">
        <v>14</v>
      </c>
      <c r="G4673">
        <v>3</v>
      </c>
      <c r="H4673">
        <v>0.15</v>
      </c>
      <c r="I4673" s="2">
        <v>220320</v>
      </c>
      <c r="J4673" t="str">
        <f>_xlfn.XLOOKUP(tblOrders[[#This Row],[CustomerID]], tblCustomers[CustomerID], tblCustomers[CustomerName])</f>
        <v>Customer 105</v>
      </c>
      <c r="K4673" t="str">
        <f>_xlfn.XLOOKUP(tblOrders[[#This Row],[CustomerID]], tblCustomers[CustomerID], tblCustomers[Segment])</f>
        <v>Consumer</v>
      </c>
      <c r="L4673" t="str">
        <f>_xlfn.XLOOKUP(tblOrders[[#This Row],[ProductID]], tblProducts[ProductID], tblProducts[Category])</f>
        <v>Office</v>
      </c>
      <c r="M4673">
        <f>_xlfn.XLOOKUP(tblOrders[[#This Row],[ProductID]], tblProducts[ProductID], tblProducts[CostPrice])</f>
        <v>24464</v>
      </c>
      <c r="N4673">
        <f>tblOrders[[#This Row],[Sales]]-(tblOrders[[#This Row],[CostPrice]]*tblOrders[[#This Row],[Quantity]])</f>
        <v>146928</v>
      </c>
      <c r="O4673" t="str">
        <f>TEXT(tblOrders[[#This Row],[Date]],"mmm-yyyy")</f>
        <v>Nov-2025</v>
      </c>
      <c r="P4673" t="str">
        <f>_xlfn.XLOOKUP(tblOrders[[#This Row],[OrderID]], tblReturns[OrderID], tblReturns[Returned])</f>
        <v>No</v>
      </c>
      <c r="Q4673" t="str">
        <f>_xlfn.XLOOKUP(tblOrders[[#This Row],[OrderID]], tblShipping[OrderID], tblShipping[ShipMode])</f>
        <v>Pickup</v>
      </c>
      <c r="R4673" t="str">
        <f>IFERROR(_xlfn.XLOOKUP(A4672, tblCustomers[CustomerID], tblCustomers[CustomerName]), "Not Found")</f>
        <v>Not Found</v>
      </c>
      <c r="S4673" t="str">
        <f>IF(tblOrders[[#This Row],[Sales]]&gt;1000000,"High Value","Standard")</f>
        <v>Standard</v>
      </c>
      <c r="T4673" t="str">
        <f>_xlfn.XLOOKUP(tblOrders[[#This Row],[ProductID]], tblProducts[ProductID], tblProducts[ProductName])</f>
        <v>Product 46</v>
      </c>
      <c r="U4673">
        <f>_xlfn.XLOOKUP(tblOrders[[#This Row],[SalesRepID]], tblSalesreps[RepID], tblSalesreps[Target])</f>
        <v>18500989</v>
      </c>
    </row>
    <row r="4674" spans="1:21">
      <c r="A4674" t="s">
        <v>5471</v>
      </c>
      <c r="B4674" s="7" t="s">
        <v>1374</v>
      </c>
      <c r="C4674" t="s">
        <v>300</v>
      </c>
      <c r="D4674" t="s">
        <v>288</v>
      </c>
      <c r="E4674" t="s">
        <v>165</v>
      </c>
      <c r="F4674" t="s">
        <v>88</v>
      </c>
      <c r="G4674">
        <v>8</v>
      </c>
      <c r="H4674">
        <v>0.1</v>
      </c>
      <c r="I4674" s="2">
        <v>254433.6</v>
      </c>
      <c r="J4674" t="str">
        <f>_xlfn.XLOOKUP(tblOrders[[#This Row],[CustomerID]], tblCustomers[CustomerID], tblCustomers[CustomerName])</f>
        <v>Customer 211</v>
      </c>
      <c r="K4674" t="str">
        <f>_xlfn.XLOOKUP(tblOrders[[#This Row],[CustomerID]], tblCustomers[CustomerID], tblCustomers[Segment])</f>
        <v>SME</v>
      </c>
      <c r="L4674" t="str">
        <f>_xlfn.XLOOKUP(tblOrders[[#This Row],[ProductID]], tblProducts[ProductID], tblProducts[Category])</f>
        <v>Furniture</v>
      </c>
      <c r="M4674">
        <f>_xlfn.XLOOKUP(tblOrders[[#This Row],[ProductID]], tblProducts[ProductID], tblProducts[CostPrice])</f>
        <v>34258</v>
      </c>
      <c r="N4674">
        <f>tblOrders[[#This Row],[Sales]]-(tblOrders[[#This Row],[CostPrice]]*tblOrders[[#This Row],[Quantity]])</f>
        <v>-19630.399999999994</v>
      </c>
      <c r="O4674" t="str">
        <f>TEXT(tblOrders[[#This Row],[Date]],"mmm-yyyy")</f>
        <v>Aug-2025</v>
      </c>
      <c r="P4674" t="str">
        <f>_xlfn.XLOOKUP(tblOrders[[#This Row],[OrderID]], tblReturns[OrderID], tblReturns[Returned])</f>
        <v>No</v>
      </c>
      <c r="Q4674" t="str">
        <f>_xlfn.XLOOKUP(tblOrders[[#This Row],[OrderID]], tblShipping[OrderID], tblShipping[ShipMode])</f>
        <v>Express</v>
      </c>
      <c r="R4674" t="str">
        <f>IFERROR(_xlfn.XLOOKUP(A4673, tblCustomers[CustomerID], tblCustomers[CustomerName]), "Not Found")</f>
        <v>Not Found</v>
      </c>
      <c r="S4674" t="str">
        <f>IF(tblOrders[[#This Row],[Sales]]&gt;1000000,"High Value","Standard")</f>
        <v>Standard</v>
      </c>
      <c r="T4674" t="str">
        <f>_xlfn.XLOOKUP(tblOrders[[#This Row],[ProductID]], tblProducts[ProductID], tblProducts[ProductName])</f>
        <v>Product 39</v>
      </c>
      <c r="U4674">
        <f>_xlfn.XLOOKUP(tblOrders[[#This Row],[SalesRepID]], tblSalesreps[RepID], tblSalesreps[Target])</f>
        <v>16839910</v>
      </c>
    </row>
    <row r="4675" spans="1:21">
      <c r="A4675" t="s">
        <v>5472</v>
      </c>
      <c r="B4675" s="7" t="s">
        <v>53</v>
      </c>
      <c r="C4675" t="s">
        <v>793</v>
      </c>
      <c r="D4675" t="s">
        <v>1093</v>
      </c>
      <c r="E4675" t="s">
        <v>45</v>
      </c>
      <c r="F4675" t="s">
        <v>26</v>
      </c>
      <c r="G4675">
        <v>1</v>
      </c>
      <c r="H4675">
        <v>0.05</v>
      </c>
      <c r="I4675" s="2">
        <v>37428.1</v>
      </c>
      <c r="J4675" t="str">
        <f>_xlfn.XLOOKUP(tblOrders[[#This Row],[CustomerID]], tblCustomers[CustomerID], tblCustomers[CustomerName])</f>
        <v>Customer 42</v>
      </c>
      <c r="K4675" t="str">
        <f>_xlfn.XLOOKUP(tblOrders[[#This Row],[CustomerID]], tblCustomers[CustomerID], tblCustomers[Segment])</f>
        <v>Corporate</v>
      </c>
      <c r="L4675" t="str">
        <f>_xlfn.XLOOKUP(tblOrders[[#This Row],[ProductID]], tblProducts[ProductID], tblProducts[Category])</f>
        <v>Office</v>
      </c>
      <c r="M4675">
        <f>_xlfn.XLOOKUP(tblOrders[[#This Row],[ProductID]], tblProducts[ProductID], tblProducts[CostPrice])</f>
        <v>9813</v>
      </c>
      <c r="N4675">
        <f>tblOrders[[#This Row],[Sales]]-(tblOrders[[#This Row],[CostPrice]]*tblOrders[[#This Row],[Quantity]])</f>
        <v>27615.1</v>
      </c>
      <c r="O4675" t="str">
        <f>TEXT(tblOrders[[#This Row],[Date]],"mmm-yyyy")</f>
        <v>Apr-2025</v>
      </c>
      <c r="P4675" t="str">
        <f>_xlfn.XLOOKUP(tblOrders[[#This Row],[OrderID]], tblReturns[OrderID], tblReturns[Returned])</f>
        <v>No</v>
      </c>
      <c r="Q4675" t="str">
        <f>_xlfn.XLOOKUP(tblOrders[[#This Row],[OrderID]], tblShipping[OrderID], tblShipping[ShipMode])</f>
        <v>Express</v>
      </c>
      <c r="R4675" t="str">
        <f>IFERROR(_xlfn.XLOOKUP(A4674, tblCustomers[CustomerID], tblCustomers[CustomerName]), "Not Found")</f>
        <v>Not Found</v>
      </c>
      <c r="S4675" t="str">
        <f>IF(tblOrders[[#This Row],[Sales]]&gt;1000000,"High Value","Standard")</f>
        <v>Standard</v>
      </c>
      <c r="T4675" t="str">
        <f>_xlfn.XLOOKUP(tblOrders[[#This Row],[ProductID]], tblProducts[ProductID], tblProducts[ProductName])</f>
        <v>Product 77</v>
      </c>
      <c r="U4675">
        <f>_xlfn.XLOOKUP(tblOrders[[#This Row],[SalesRepID]], tblSalesreps[RepID], tblSalesreps[Target])</f>
        <v>11319839</v>
      </c>
    </row>
    <row r="4676" spans="1:21">
      <c r="A4676" t="s">
        <v>5473</v>
      </c>
      <c r="B4676" s="7" t="s">
        <v>887</v>
      </c>
      <c r="C4676" t="s">
        <v>444</v>
      </c>
      <c r="D4676" t="s">
        <v>223</v>
      </c>
      <c r="E4676" t="s">
        <v>45</v>
      </c>
      <c r="F4676" t="s">
        <v>88</v>
      </c>
      <c r="G4676">
        <v>6</v>
      </c>
      <c r="H4676">
        <v>0</v>
      </c>
      <c r="I4676" s="2">
        <v>751758</v>
      </c>
      <c r="J4676" t="str">
        <f>_xlfn.XLOOKUP(tblOrders[[#This Row],[CustomerID]], tblCustomers[CustomerID], tblCustomers[CustomerName])</f>
        <v>Customer 261</v>
      </c>
      <c r="K4676" t="str">
        <f>_xlfn.XLOOKUP(tblOrders[[#This Row],[CustomerID]], tblCustomers[CustomerID], tblCustomers[Segment])</f>
        <v>Corporate</v>
      </c>
      <c r="L4676" t="str">
        <f>_xlfn.XLOOKUP(tblOrders[[#This Row],[ProductID]], tblProducts[ProductID], tblProducts[Category])</f>
        <v>Office</v>
      </c>
      <c r="M4676">
        <f>_xlfn.XLOOKUP(tblOrders[[#This Row],[ProductID]], tblProducts[ProductID], tblProducts[CostPrice])</f>
        <v>66106</v>
      </c>
      <c r="N4676">
        <f>tblOrders[[#This Row],[Sales]]-(tblOrders[[#This Row],[CostPrice]]*tblOrders[[#This Row],[Quantity]])</f>
        <v>355122</v>
      </c>
      <c r="O4676" t="str">
        <f>TEXT(tblOrders[[#This Row],[Date]],"mmm-yyyy")</f>
        <v>Nov-2025</v>
      </c>
      <c r="P4676" t="str">
        <f>_xlfn.XLOOKUP(tblOrders[[#This Row],[OrderID]], tblReturns[OrderID], tblReturns[Returned])</f>
        <v>No</v>
      </c>
      <c r="Q4676" t="str">
        <f>_xlfn.XLOOKUP(tblOrders[[#This Row],[OrderID]], tblShipping[OrderID], tblShipping[ShipMode])</f>
        <v>Pickup</v>
      </c>
      <c r="R4676" t="str">
        <f>IFERROR(_xlfn.XLOOKUP(A4675, tblCustomers[CustomerID], tblCustomers[CustomerName]), "Not Found")</f>
        <v>Not Found</v>
      </c>
      <c r="S4676" t="str">
        <f>IF(tblOrders[[#This Row],[Sales]]&gt;1000000,"High Value","Standard")</f>
        <v>Standard</v>
      </c>
      <c r="T4676" t="str">
        <f>_xlfn.XLOOKUP(tblOrders[[#This Row],[ProductID]], tblProducts[ProductID], tblProducts[ProductName])</f>
        <v>Product 58</v>
      </c>
      <c r="U4676">
        <f>_xlfn.XLOOKUP(tblOrders[[#This Row],[SalesRepID]], tblSalesreps[RepID], tblSalesreps[Target])</f>
        <v>11319839</v>
      </c>
    </row>
    <row r="4677" spans="1:21">
      <c r="A4677" t="s">
        <v>5474</v>
      </c>
      <c r="B4677" s="7" t="s">
        <v>955</v>
      </c>
      <c r="C4677" t="s">
        <v>1193</v>
      </c>
      <c r="D4677" t="s">
        <v>178</v>
      </c>
      <c r="E4677" t="s">
        <v>25</v>
      </c>
      <c r="F4677" t="s">
        <v>20</v>
      </c>
      <c r="G4677">
        <v>3</v>
      </c>
      <c r="H4677">
        <v>0.05</v>
      </c>
      <c r="I4677" s="2">
        <v>312043.65000000002</v>
      </c>
      <c r="J4677" t="str">
        <f>_xlfn.XLOOKUP(tblOrders[[#This Row],[CustomerID]], tblCustomers[CustomerID], tblCustomers[CustomerName])</f>
        <v>Customer 57</v>
      </c>
      <c r="K4677" t="str">
        <f>_xlfn.XLOOKUP(tblOrders[[#This Row],[CustomerID]], tblCustomers[CustomerID], tblCustomers[Segment])</f>
        <v>SME</v>
      </c>
      <c r="L4677" t="str">
        <f>_xlfn.XLOOKUP(tblOrders[[#This Row],[ProductID]], tblProducts[ProductID], tblProducts[Category])</f>
        <v>Office</v>
      </c>
      <c r="M4677">
        <f>_xlfn.XLOOKUP(tblOrders[[#This Row],[ProductID]], tblProducts[ProductID], tblProducts[CostPrice])</f>
        <v>46035</v>
      </c>
      <c r="N4677">
        <f>tblOrders[[#This Row],[Sales]]-(tblOrders[[#This Row],[CostPrice]]*tblOrders[[#This Row],[Quantity]])</f>
        <v>173938.65000000002</v>
      </c>
      <c r="O4677" t="str">
        <f>TEXT(tblOrders[[#This Row],[Date]],"mmm-yyyy")</f>
        <v>Sep-2025</v>
      </c>
      <c r="P4677" t="str">
        <f>_xlfn.XLOOKUP(tblOrders[[#This Row],[OrderID]], tblReturns[OrderID], tblReturns[Returned])</f>
        <v>No</v>
      </c>
      <c r="Q4677" t="str">
        <f>_xlfn.XLOOKUP(tblOrders[[#This Row],[OrderID]], tblShipping[OrderID], tblShipping[ShipMode])</f>
        <v>Express</v>
      </c>
      <c r="R4677" t="str">
        <f>IFERROR(_xlfn.XLOOKUP(A4676, tblCustomers[CustomerID], tblCustomers[CustomerName]), "Not Found")</f>
        <v>Not Found</v>
      </c>
      <c r="S4677" t="str">
        <f>IF(tblOrders[[#This Row],[Sales]]&gt;1000000,"High Value","Standard")</f>
        <v>Standard</v>
      </c>
      <c r="T4677" t="str">
        <f>_xlfn.XLOOKUP(tblOrders[[#This Row],[ProductID]], tblProducts[ProductID], tblProducts[ProductName])</f>
        <v>Product 84</v>
      </c>
      <c r="U4677">
        <f>_xlfn.XLOOKUP(tblOrders[[#This Row],[SalesRepID]], tblSalesreps[RepID], tblSalesreps[Target])</f>
        <v>7094914</v>
      </c>
    </row>
    <row r="4678" spans="1:21">
      <c r="A4678" t="s">
        <v>5475</v>
      </c>
      <c r="B4678" s="7" t="s">
        <v>575</v>
      </c>
      <c r="C4678" t="s">
        <v>258</v>
      </c>
      <c r="D4678" t="s">
        <v>265</v>
      </c>
      <c r="E4678" t="s">
        <v>210</v>
      </c>
      <c r="F4678" t="s">
        <v>88</v>
      </c>
      <c r="G4678">
        <v>7</v>
      </c>
      <c r="H4678">
        <v>0.15</v>
      </c>
      <c r="I4678" s="2">
        <v>189537.25</v>
      </c>
      <c r="J4678" t="str">
        <f>_xlfn.XLOOKUP(tblOrders[[#This Row],[CustomerID]], tblCustomers[CustomerID], tblCustomers[CustomerName])</f>
        <v>Customer 188</v>
      </c>
      <c r="K4678" t="str">
        <f>_xlfn.XLOOKUP(tblOrders[[#This Row],[CustomerID]], tblCustomers[CustomerID], tblCustomers[Segment])</f>
        <v>Consumer</v>
      </c>
      <c r="L4678" t="str">
        <f>_xlfn.XLOOKUP(tblOrders[[#This Row],[ProductID]], tblProducts[ProductID], tblProducts[Category])</f>
        <v>Home</v>
      </c>
      <c r="M4678">
        <f>_xlfn.XLOOKUP(tblOrders[[#This Row],[ProductID]], tblProducts[ProductID], tblProducts[CostPrice])</f>
        <v>33642</v>
      </c>
      <c r="N4678">
        <f>tblOrders[[#This Row],[Sales]]-(tblOrders[[#This Row],[CostPrice]]*tblOrders[[#This Row],[Quantity]])</f>
        <v>-45956.75</v>
      </c>
      <c r="O4678" t="str">
        <f>TEXT(tblOrders[[#This Row],[Date]],"mmm-yyyy")</f>
        <v>Apr-2025</v>
      </c>
      <c r="P4678" t="str">
        <f>_xlfn.XLOOKUP(tblOrders[[#This Row],[OrderID]], tblReturns[OrderID], tblReturns[Returned])</f>
        <v>No</v>
      </c>
      <c r="Q4678" t="str">
        <f>_xlfn.XLOOKUP(tblOrders[[#This Row],[OrderID]], tblShipping[OrderID], tblShipping[ShipMode])</f>
        <v>Express</v>
      </c>
      <c r="R4678" t="str">
        <f>IFERROR(_xlfn.XLOOKUP(A4677, tblCustomers[CustomerID], tblCustomers[CustomerName]), "Not Found")</f>
        <v>Not Found</v>
      </c>
      <c r="S4678" t="str">
        <f>IF(tblOrders[[#This Row],[Sales]]&gt;1000000,"High Value","Standard")</f>
        <v>Standard</v>
      </c>
      <c r="T4678" t="str">
        <f>_xlfn.XLOOKUP(tblOrders[[#This Row],[ProductID]], tblProducts[ProductID], tblProducts[ProductName])</f>
        <v>Product 17</v>
      </c>
      <c r="U4678">
        <f>_xlfn.XLOOKUP(tblOrders[[#This Row],[SalesRepID]], tblSalesreps[RepID], tblSalesreps[Target])</f>
        <v>19336654</v>
      </c>
    </row>
    <row r="4679" spans="1:21">
      <c r="A4679" t="s">
        <v>5476</v>
      </c>
      <c r="B4679" s="7" t="s">
        <v>407</v>
      </c>
      <c r="C4679" t="s">
        <v>831</v>
      </c>
      <c r="D4679" t="s">
        <v>820</v>
      </c>
      <c r="E4679" t="s">
        <v>87</v>
      </c>
      <c r="F4679" t="s">
        <v>26</v>
      </c>
      <c r="G4679">
        <v>5</v>
      </c>
      <c r="H4679">
        <v>0.15</v>
      </c>
      <c r="I4679" s="2">
        <v>529197.25</v>
      </c>
      <c r="J4679" t="str">
        <f>_xlfn.XLOOKUP(tblOrders[[#This Row],[CustomerID]], tblCustomers[CustomerID], tblCustomers[CustomerName])</f>
        <v>Customer 246</v>
      </c>
      <c r="K4679" t="str">
        <f>_xlfn.XLOOKUP(tblOrders[[#This Row],[CustomerID]], tblCustomers[CustomerID], tblCustomers[Segment])</f>
        <v>Consumer</v>
      </c>
      <c r="L4679" t="str">
        <f>_xlfn.XLOOKUP(tblOrders[[#This Row],[ProductID]], tblProducts[ProductID], tblProducts[Category])</f>
        <v>Home</v>
      </c>
      <c r="M4679">
        <f>_xlfn.XLOOKUP(tblOrders[[#This Row],[ProductID]], tblProducts[ProductID], tblProducts[CostPrice])</f>
        <v>35035</v>
      </c>
      <c r="N4679">
        <f>tblOrders[[#This Row],[Sales]]-(tblOrders[[#This Row],[CostPrice]]*tblOrders[[#This Row],[Quantity]])</f>
        <v>354022.25</v>
      </c>
      <c r="O4679" t="str">
        <f>TEXT(tblOrders[[#This Row],[Date]],"mmm-yyyy")</f>
        <v>Feb-2025</v>
      </c>
      <c r="P4679" t="str">
        <f>_xlfn.XLOOKUP(tblOrders[[#This Row],[OrderID]], tblReturns[OrderID], tblReturns[Returned])</f>
        <v>No</v>
      </c>
      <c r="Q4679" t="str">
        <f>_xlfn.XLOOKUP(tblOrders[[#This Row],[OrderID]], tblShipping[OrderID], tblShipping[ShipMode])</f>
        <v>Standard</v>
      </c>
      <c r="R4679" t="str">
        <f>IFERROR(_xlfn.XLOOKUP(A4678, tblCustomers[CustomerID], tblCustomers[CustomerName]), "Not Found")</f>
        <v>Not Found</v>
      </c>
      <c r="S4679" t="str">
        <f>IF(tblOrders[[#This Row],[Sales]]&gt;1000000,"High Value","Standard")</f>
        <v>Standard</v>
      </c>
      <c r="T4679" t="str">
        <f>_xlfn.XLOOKUP(tblOrders[[#This Row],[ProductID]], tblProducts[ProductID], tblProducts[ProductName])</f>
        <v>Product 20</v>
      </c>
      <c r="U4679">
        <f>_xlfn.XLOOKUP(tblOrders[[#This Row],[SalesRepID]], tblSalesreps[RepID], tblSalesreps[Target])</f>
        <v>18500989</v>
      </c>
    </row>
    <row r="4680" spans="1:21">
      <c r="A4680" t="s">
        <v>5477</v>
      </c>
      <c r="B4680" s="7" t="s">
        <v>1089</v>
      </c>
      <c r="C4680" t="s">
        <v>23</v>
      </c>
      <c r="D4680" t="s">
        <v>491</v>
      </c>
      <c r="E4680" t="s">
        <v>165</v>
      </c>
      <c r="F4680" t="s">
        <v>20</v>
      </c>
      <c r="G4680">
        <v>8</v>
      </c>
      <c r="H4680">
        <v>0.05</v>
      </c>
      <c r="I4680" s="2">
        <v>194598</v>
      </c>
      <c r="J4680" t="str">
        <f>_xlfn.XLOOKUP(tblOrders[[#This Row],[CustomerID]], tblCustomers[CustomerID], tblCustomers[CustomerName])</f>
        <v>Customer 213</v>
      </c>
      <c r="K4680" t="str">
        <f>_xlfn.XLOOKUP(tblOrders[[#This Row],[CustomerID]], tblCustomers[CustomerID], tblCustomers[Segment])</f>
        <v>Consumer</v>
      </c>
      <c r="L4680" t="str">
        <f>_xlfn.XLOOKUP(tblOrders[[#This Row],[ProductID]], tblProducts[ProductID], tblProducts[Category])</f>
        <v>Home</v>
      </c>
      <c r="M4680">
        <f>_xlfn.XLOOKUP(tblOrders[[#This Row],[ProductID]], tblProducts[ProductID], tblProducts[CostPrice])</f>
        <v>75749</v>
      </c>
      <c r="N4680">
        <f>tblOrders[[#This Row],[Sales]]-(tblOrders[[#This Row],[CostPrice]]*tblOrders[[#This Row],[Quantity]])</f>
        <v>-411394</v>
      </c>
      <c r="O4680" t="str">
        <f>TEXT(tblOrders[[#This Row],[Date]],"mmm-yyyy")</f>
        <v>Apr-2025</v>
      </c>
      <c r="P4680" t="str">
        <f>_xlfn.XLOOKUP(tblOrders[[#This Row],[OrderID]], tblReturns[OrderID], tblReturns[Returned])</f>
        <v>No</v>
      </c>
      <c r="Q4680" t="str">
        <f>_xlfn.XLOOKUP(tblOrders[[#This Row],[OrderID]], tblShipping[OrderID], tblShipping[ShipMode])</f>
        <v>Pickup</v>
      </c>
      <c r="R4680" t="str">
        <f>IFERROR(_xlfn.XLOOKUP(A4679, tblCustomers[CustomerID], tblCustomers[CustomerName]), "Not Found")</f>
        <v>Not Found</v>
      </c>
      <c r="S4680" t="str">
        <f>IF(tblOrders[[#This Row],[Sales]]&gt;1000000,"High Value","Standard")</f>
        <v>Standard</v>
      </c>
      <c r="T4680" t="str">
        <f>_xlfn.XLOOKUP(tblOrders[[#This Row],[ProductID]], tblProducts[ProductID], tblProducts[ProductName])</f>
        <v>Product 49</v>
      </c>
      <c r="U4680">
        <f>_xlfn.XLOOKUP(tblOrders[[#This Row],[SalesRepID]], tblSalesreps[RepID], tblSalesreps[Target])</f>
        <v>16839910</v>
      </c>
    </row>
    <row r="4681" spans="1:21">
      <c r="A4681" t="s">
        <v>5478</v>
      </c>
      <c r="B4681" s="7" t="s">
        <v>1523</v>
      </c>
      <c r="C4681" t="s">
        <v>484</v>
      </c>
      <c r="D4681" t="s">
        <v>973</v>
      </c>
      <c r="E4681" t="s">
        <v>19</v>
      </c>
      <c r="F4681" t="s">
        <v>26</v>
      </c>
      <c r="G4681">
        <v>10</v>
      </c>
      <c r="H4681">
        <v>0</v>
      </c>
      <c r="I4681" s="2">
        <v>382290</v>
      </c>
      <c r="J4681" t="str">
        <f>_xlfn.XLOOKUP(tblOrders[[#This Row],[CustomerID]], tblCustomers[CustomerID], tblCustomers[CustomerName])</f>
        <v>Customer 97</v>
      </c>
      <c r="K4681" t="str">
        <f>_xlfn.XLOOKUP(tblOrders[[#This Row],[CustomerID]], tblCustomers[CustomerID], tblCustomers[Segment])</f>
        <v>Corporate</v>
      </c>
      <c r="L4681" t="str">
        <f>_xlfn.XLOOKUP(tblOrders[[#This Row],[ProductID]], tblProducts[ProductID], tblProducts[Category])</f>
        <v>Office</v>
      </c>
      <c r="M4681">
        <f>_xlfn.XLOOKUP(tblOrders[[#This Row],[ProductID]], tblProducts[ProductID], tblProducts[CostPrice])</f>
        <v>44507</v>
      </c>
      <c r="N4681">
        <f>tblOrders[[#This Row],[Sales]]-(tblOrders[[#This Row],[CostPrice]]*tblOrders[[#This Row],[Quantity]])</f>
        <v>-62780</v>
      </c>
      <c r="O4681" t="str">
        <f>TEXT(tblOrders[[#This Row],[Date]],"mmm-yyyy")</f>
        <v>Feb-2025</v>
      </c>
      <c r="P4681" t="str">
        <f>_xlfn.XLOOKUP(tblOrders[[#This Row],[OrderID]], tblReturns[OrderID], tblReturns[Returned])</f>
        <v>No</v>
      </c>
      <c r="Q4681" t="str">
        <f>_xlfn.XLOOKUP(tblOrders[[#This Row],[OrderID]], tblShipping[OrderID], tblShipping[ShipMode])</f>
        <v>Standard</v>
      </c>
      <c r="R4681" t="str">
        <f>IFERROR(_xlfn.XLOOKUP(A4680, tblCustomers[CustomerID], tblCustomers[CustomerName]), "Not Found")</f>
        <v>Not Found</v>
      </c>
      <c r="S4681" t="str">
        <f>IF(tblOrders[[#This Row],[Sales]]&gt;1000000,"High Value","Standard")</f>
        <v>Standard</v>
      </c>
      <c r="T4681" t="str">
        <f>_xlfn.XLOOKUP(tblOrders[[#This Row],[ProductID]], tblProducts[ProductID], tblProducts[ProductName])</f>
        <v>Product 53</v>
      </c>
      <c r="U4681">
        <f>_xlfn.XLOOKUP(tblOrders[[#This Row],[SalesRepID]], tblSalesreps[RepID], tblSalesreps[Target])</f>
        <v>11347243</v>
      </c>
    </row>
    <row r="4682" spans="1:21">
      <c r="A4682" t="s">
        <v>5479</v>
      </c>
      <c r="B4682" s="7" t="s">
        <v>550</v>
      </c>
      <c r="C4682" t="s">
        <v>828</v>
      </c>
      <c r="D4682" t="s">
        <v>24</v>
      </c>
      <c r="E4682" t="s">
        <v>79</v>
      </c>
      <c r="F4682" t="s">
        <v>20</v>
      </c>
      <c r="G4682">
        <v>4</v>
      </c>
      <c r="H4682">
        <v>0</v>
      </c>
      <c r="I4682" s="2">
        <v>596716</v>
      </c>
      <c r="J4682" t="str">
        <f>_xlfn.XLOOKUP(tblOrders[[#This Row],[CustomerID]], tblCustomers[CustomerID], tblCustomers[CustomerName])</f>
        <v>Customer 39</v>
      </c>
      <c r="K4682" t="str">
        <f>_xlfn.XLOOKUP(tblOrders[[#This Row],[CustomerID]], tblCustomers[CustomerID], tblCustomers[Segment])</f>
        <v>Corporate</v>
      </c>
      <c r="L4682" t="str">
        <f>_xlfn.XLOOKUP(tblOrders[[#This Row],[ProductID]], tblProducts[ProductID], tblProducts[Category])</f>
        <v>Home</v>
      </c>
      <c r="M4682">
        <f>_xlfn.XLOOKUP(tblOrders[[#This Row],[ProductID]], tblProducts[ProductID], tblProducts[CostPrice])</f>
        <v>57647</v>
      </c>
      <c r="N4682">
        <f>tblOrders[[#This Row],[Sales]]-(tblOrders[[#This Row],[CostPrice]]*tblOrders[[#This Row],[Quantity]])</f>
        <v>366128</v>
      </c>
      <c r="O4682" t="str">
        <f>TEXT(tblOrders[[#This Row],[Date]],"mmm-yyyy")</f>
        <v>Jun-2025</v>
      </c>
      <c r="P4682" t="str">
        <f>_xlfn.XLOOKUP(tblOrders[[#This Row],[OrderID]], tblReturns[OrderID], tblReturns[Returned])</f>
        <v>No</v>
      </c>
      <c r="Q4682" t="str">
        <f>_xlfn.XLOOKUP(tblOrders[[#This Row],[OrderID]], tblShipping[OrderID], tblShipping[ShipMode])</f>
        <v>Pickup</v>
      </c>
      <c r="R4682" t="str">
        <f>IFERROR(_xlfn.XLOOKUP(A4681, tblCustomers[CustomerID], tblCustomers[CustomerName]), "Not Found")</f>
        <v>Not Found</v>
      </c>
      <c r="S4682" t="str">
        <f>IF(tblOrders[[#This Row],[Sales]]&gt;1000000,"High Value","Standard")</f>
        <v>Standard</v>
      </c>
      <c r="T4682" t="str">
        <f>_xlfn.XLOOKUP(tblOrders[[#This Row],[ProductID]], tblProducts[ProductID], tblProducts[ProductName])</f>
        <v>Product 2</v>
      </c>
      <c r="U4682">
        <f>_xlfn.XLOOKUP(tblOrders[[#This Row],[SalesRepID]], tblSalesreps[RepID], tblSalesreps[Target])</f>
        <v>8592536</v>
      </c>
    </row>
    <row r="4683" spans="1:21">
      <c r="A4683" t="s">
        <v>5480</v>
      </c>
      <c r="B4683" s="7" t="s">
        <v>548</v>
      </c>
      <c r="C4683" t="s">
        <v>996</v>
      </c>
      <c r="D4683" t="s">
        <v>945</v>
      </c>
      <c r="E4683" t="s">
        <v>105</v>
      </c>
      <c r="F4683" t="s">
        <v>20</v>
      </c>
      <c r="G4683">
        <v>4</v>
      </c>
      <c r="H4683">
        <v>0</v>
      </c>
      <c r="I4683" s="2">
        <v>59616</v>
      </c>
      <c r="J4683" t="str">
        <f>_xlfn.XLOOKUP(tblOrders[[#This Row],[CustomerID]], tblCustomers[CustomerID], tblCustomers[CustomerName])</f>
        <v>Customer 189</v>
      </c>
      <c r="K4683" t="str">
        <f>_xlfn.XLOOKUP(tblOrders[[#This Row],[CustomerID]], tblCustomers[CustomerID], tblCustomers[Segment])</f>
        <v>SME</v>
      </c>
      <c r="L4683" t="str">
        <f>_xlfn.XLOOKUP(tblOrders[[#This Row],[ProductID]], tblProducts[ProductID], tblProducts[Category])</f>
        <v>Home</v>
      </c>
      <c r="M4683">
        <f>_xlfn.XLOOKUP(tblOrders[[#This Row],[ProductID]], tblProducts[ProductID], tblProducts[CostPrice])</f>
        <v>54711</v>
      </c>
      <c r="N4683">
        <f>tblOrders[[#This Row],[Sales]]-(tblOrders[[#This Row],[CostPrice]]*tblOrders[[#This Row],[Quantity]])</f>
        <v>-159228</v>
      </c>
      <c r="O4683" t="str">
        <f>TEXT(tblOrders[[#This Row],[Date]],"mmm-yyyy")</f>
        <v>Aug-2025</v>
      </c>
      <c r="P4683" t="str">
        <f>_xlfn.XLOOKUP(tblOrders[[#This Row],[OrderID]], tblReturns[OrderID], tblReturns[Returned])</f>
        <v>Yes</v>
      </c>
      <c r="Q4683" t="str">
        <f>_xlfn.XLOOKUP(tblOrders[[#This Row],[OrderID]], tblShipping[OrderID], tblShipping[ShipMode])</f>
        <v>Standard</v>
      </c>
      <c r="R4683" t="str">
        <f>IFERROR(_xlfn.XLOOKUP(A4682, tblCustomers[CustomerID], tblCustomers[CustomerName]), "Not Found")</f>
        <v>Not Found</v>
      </c>
      <c r="S4683" t="str">
        <f>IF(tblOrders[[#This Row],[Sales]]&gt;1000000,"High Value","Standard")</f>
        <v>Standard</v>
      </c>
      <c r="T4683" t="str">
        <f>_xlfn.XLOOKUP(tblOrders[[#This Row],[ProductID]], tblProducts[ProductID], tblProducts[ProductName])</f>
        <v>Product 38</v>
      </c>
      <c r="U4683">
        <f>_xlfn.XLOOKUP(tblOrders[[#This Row],[SalesRepID]], tblSalesreps[RepID], tblSalesreps[Target])</f>
        <v>8698154</v>
      </c>
    </row>
    <row r="4684" spans="1:21">
      <c r="A4684" t="s">
        <v>5481</v>
      </c>
      <c r="B4684" s="7" t="s">
        <v>1618</v>
      </c>
      <c r="C4684" t="s">
        <v>114</v>
      </c>
      <c r="D4684" t="s">
        <v>182</v>
      </c>
      <c r="E4684" t="s">
        <v>19</v>
      </c>
      <c r="F4684" t="s">
        <v>14</v>
      </c>
      <c r="G4684">
        <v>8</v>
      </c>
      <c r="H4684">
        <v>0</v>
      </c>
      <c r="I4684" s="2">
        <v>110832</v>
      </c>
      <c r="J4684" t="str">
        <f>_xlfn.XLOOKUP(tblOrders[[#This Row],[CustomerID]], tblCustomers[CustomerID], tblCustomers[CustomerName])</f>
        <v>Customer 191</v>
      </c>
      <c r="K4684" t="str">
        <f>_xlfn.XLOOKUP(tblOrders[[#This Row],[CustomerID]], tblCustomers[CustomerID], tblCustomers[Segment])</f>
        <v>SME</v>
      </c>
      <c r="L4684" t="str">
        <f>_xlfn.XLOOKUP(tblOrders[[#This Row],[ProductID]], tblProducts[ProductID], tblProducts[Category])</f>
        <v>Furniture</v>
      </c>
      <c r="M4684">
        <f>_xlfn.XLOOKUP(tblOrders[[#This Row],[ProductID]], tblProducts[ProductID], tblProducts[CostPrice])</f>
        <v>76428</v>
      </c>
      <c r="N4684">
        <f>tblOrders[[#This Row],[Sales]]-(tblOrders[[#This Row],[CostPrice]]*tblOrders[[#This Row],[Quantity]])</f>
        <v>-500592</v>
      </c>
      <c r="O4684" t="str">
        <f>TEXT(tblOrders[[#This Row],[Date]],"mmm-yyyy")</f>
        <v>Apr-2025</v>
      </c>
      <c r="P4684" t="str">
        <f>_xlfn.XLOOKUP(tblOrders[[#This Row],[OrderID]], tblReturns[OrderID], tblReturns[Returned])</f>
        <v>No</v>
      </c>
      <c r="Q4684" t="str">
        <f>_xlfn.XLOOKUP(tblOrders[[#This Row],[OrderID]], tblShipping[OrderID], tblShipping[ShipMode])</f>
        <v>Express</v>
      </c>
      <c r="R4684" t="str">
        <f>IFERROR(_xlfn.XLOOKUP(A4683, tblCustomers[CustomerID], tblCustomers[CustomerName]), "Not Found")</f>
        <v>Not Found</v>
      </c>
      <c r="S4684" t="str">
        <f>IF(tblOrders[[#This Row],[Sales]]&gt;1000000,"High Value","Standard")</f>
        <v>Standard</v>
      </c>
      <c r="T4684" t="str">
        <f>_xlfn.XLOOKUP(tblOrders[[#This Row],[ProductID]], tblProducts[ProductID], tblProducts[ProductName])</f>
        <v>Product 11</v>
      </c>
      <c r="U4684">
        <f>_xlfn.XLOOKUP(tblOrders[[#This Row],[SalesRepID]], tblSalesreps[RepID], tblSalesreps[Target])</f>
        <v>11347243</v>
      </c>
    </row>
    <row r="4685" spans="1:21">
      <c r="A4685" t="s">
        <v>5482</v>
      </c>
      <c r="B4685" s="7" t="s">
        <v>812</v>
      </c>
      <c r="C4685" t="s">
        <v>444</v>
      </c>
      <c r="D4685" t="s">
        <v>617</v>
      </c>
      <c r="E4685" t="s">
        <v>19</v>
      </c>
      <c r="F4685" t="s">
        <v>88</v>
      </c>
      <c r="G4685">
        <v>10</v>
      </c>
      <c r="H4685">
        <v>0</v>
      </c>
      <c r="I4685" s="2">
        <v>544580</v>
      </c>
      <c r="J4685" t="str">
        <f>_xlfn.XLOOKUP(tblOrders[[#This Row],[CustomerID]], tblCustomers[CustomerID], tblCustomers[CustomerName])</f>
        <v>Customer 261</v>
      </c>
      <c r="K4685" t="str">
        <f>_xlfn.XLOOKUP(tblOrders[[#This Row],[CustomerID]], tblCustomers[CustomerID], tblCustomers[Segment])</f>
        <v>Corporate</v>
      </c>
      <c r="L4685" t="str">
        <f>_xlfn.XLOOKUP(tblOrders[[#This Row],[ProductID]], tblProducts[ProductID], tblProducts[Category])</f>
        <v>Home</v>
      </c>
      <c r="M4685">
        <f>_xlfn.XLOOKUP(tblOrders[[#This Row],[ProductID]], tblProducts[ProductID], tblProducts[CostPrice])</f>
        <v>61495</v>
      </c>
      <c r="N4685">
        <f>tblOrders[[#This Row],[Sales]]-(tblOrders[[#This Row],[CostPrice]]*tblOrders[[#This Row],[Quantity]])</f>
        <v>-70370</v>
      </c>
      <c r="O4685" t="str">
        <f>TEXT(tblOrders[[#This Row],[Date]],"mmm-yyyy")</f>
        <v>Sep-2025</v>
      </c>
      <c r="P4685" t="str">
        <f>_xlfn.XLOOKUP(tblOrders[[#This Row],[OrderID]], tblReturns[OrderID], tblReturns[Returned])</f>
        <v>No</v>
      </c>
      <c r="Q4685" t="str">
        <f>_xlfn.XLOOKUP(tblOrders[[#This Row],[OrderID]], tblShipping[OrderID], tblShipping[ShipMode])</f>
        <v>Pickup</v>
      </c>
      <c r="R4685" t="str">
        <f>IFERROR(_xlfn.XLOOKUP(A4684, tblCustomers[CustomerID], tblCustomers[CustomerName]), "Not Found")</f>
        <v>Not Found</v>
      </c>
      <c r="S4685" t="str">
        <f>IF(tblOrders[[#This Row],[Sales]]&gt;1000000,"High Value","Standard")</f>
        <v>Standard</v>
      </c>
      <c r="T4685" t="str">
        <f>_xlfn.XLOOKUP(tblOrders[[#This Row],[ProductID]], tblProducts[ProductID], tblProducts[ProductName])</f>
        <v>Product 45</v>
      </c>
      <c r="U4685">
        <f>_xlfn.XLOOKUP(tblOrders[[#This Row],[SalesRepID]], tblSalesreps[RepID], tblSalesreps[Target])</f>
        <v>11347243</v>
      </c>
    </row>
    <row r="4686" spans="1:21">
      <c r="A4686" t="s">
        <v>5483</v>
      </c>
      <c r="B4686" s="7" t="s">
        <v>1122</v>
      </c>
      <c r="C4686" t="s">
        <v>977</v>
      </c>
      <c r="D4686" t="s">
        <v>387</v>
      </c>
      <c r="E4686" t="s">
        <v>87</v>
      </c>
      <c r="F4686" t="s">
        <v>26</v>
      </c>
      <c r="G4686">
        <v>10</v>
      </c>
      <c r="H4686">
        <v>0.05</v>
      </c>
      <c r="I4686" s="2">
        <v>543381</v>
      </c>
      <c r="J4686" t="str">
        <f>_xlfn.XLOOKUP(tblOrders[[#This Row],[CustomerID]], tblCustomers[CustomerID], tblCustomers[CustomerName])</f>
        <v>Customer 194</v>
      </c>
      <c r="K4686" t="str">
        <f>_xlfn.XLOOKUP(tblOrders[[#This Row],[CustomerID]], tblCustomers[CustomerID], tblCustomers[Segment])</f>
        <v>SME</v>
      </c>
      <c r="L4686" t="str">
        <f>_xlfn.XLOOKUP(tblOrders[[#This Row],[ProductID]], tblProducts[ProductID], tblProducts[Category])</f>
        <v>Furniture</v>
      </c>
      <c r="M4686">
        <f>_xlfn.XLOOKUP(tblOrders[[#This Row],[ProductID]], tblProducts[ProductID], tblProducts[CostPrice])</f>
        <v>37464</v>
      </c>
      <c r="N4686">
        <f>tblOrders[[#This Row],[Sales]]-(tblOrders[[#This Row],[CostPrice]]*tblOrders[[#This Row],[Quantity]])</f>
        <v>168741</v>
      </c>
      <c r="O4686" t="str">
        <f>TEXT(tblOrders[[#This Row],[Date]],"mmm-yyyy")</f>
        <v>Oct-2025</v>
      </c>
      <c r="P4686" t="str">
        <f>_xlfn.XLOOKUP(tblOrders[[#This Row],[OrderID]], tblReturns[OrderID], tblReturns[Returned])</f>
        <v>No</v>
      </c>
      <c r="Q4686" t="str">
        <f>_xlfn.XLOOKUP(tblOrders[[#This Row],[OrderID]], tblShipping[OrderID], tblShipping[ShipMode])</f>
        <v>Express</v>
      </c>
      <c r="R4686" t="str">
        <f>IFERROR(_xlfn.XLOOKUP(A4685, tblCustomers[CustomerID], tblCustomers[CustomerName]), "Not Found")</f>
        <v>Not Found</v>
      </c>
      <c r="S4686" t="str">
        <f>IF(tblOrders[[#This Row],[Sales]]&gt;1000000,"High Value","Standard")</f>
        <v>Standard</v>
      </c>
      <c r="T4686" t="str">
        <f>_xlfn.XLOOKUP(tblOrders[[#This Row],[ProductID]], tblProducts[ProductID], tblProducts[ProductName])</f>
        <v>Product 63</v>
      </c>
      <c r="U4686">
        <f>_xlfn.XLOOKUP(tblOrders[[#This Row],[SalesRepID]], tblSalesreps[RepID], tblSalesreps[Target])</f>
        <v>18500989</v>
      </c>
    </row>
    <row r="4687" spans="1:21">
      <c r="A4687" t="s">
        <v>5484</v>
      </c>
      <c r="B4687" s="7" t="s">
        <v>143</v>
      </c>
      <c r="C4687" t="s">
        <v>1694</v>
      </c>
      <c r="D4687" t="s">
        <v>178</v>
      </c>
      <c r="E4687" t="s">
        <v>56</v>
      </c>
      <c r="F4687" t="s">
        <v>14</v>
      </c>
      <c r="G4687">
        <v>6</v>
      </c>
      <c r="H4687">
        <v>0.05</v>
      </c>
      <c r="I4687" s="2">
        <v>473903.7</v>
      </c>
      <c r="J4687" t="str">
        <f>_xlfn.XLOOKUP(tblOrders[[#This Row],[CustomerID]], tblCustomers[CustomerID], tblCustomers[CustomerName])</f>
        <v>Customer 54</v>
      </c>
      <c r="K4687" t="str">
        <f>_xlfn.XLOOKUP(tblOrders[[#This Row],[CustomerID]], tblCustomers[CustomerID], tblCustomers[Segment])</f>
        <v>Consumer</v>
      </c>
      <c r="L4687" t="str">
        <f>_xlfn.XLOOKUP(tblOrders[[#This Row],[ProductID]], tblProducts[ProductID], tblProducts[Category])</f>
        <v>Office</v>
      </c>
      <c r="M4687">
        <f>_xlfn.XLOOKUP(tblOrders[[#This Row],[ProductID]], tblProducts[ProductID], tblProducts[CostPrice])</f>
        <v>46035</v>
      </c>
      <c r="N4687">
        <f>tblOrders[[#This Row],[Sales]]-(tblOrders[[#This Row],[CostPrice]]*tblOrders[[#This Row],[Quantity]])</f>
        <v>197693.7</v>
      </c>
      <c r="O4687" t="str">
        <f>TEXT(tblOrders[[#This Row],[Date]],"mmm-yyyy")</f>
        <v>Feb-2025</v>
      </c>
      <c r="P4687" t="str">
        <f>_xlfn.XLOOKUP(tblOrders[[#This Row],[OrderID]], tblReturns[OrderID], tblReturns[Returned])</f>
        <v>No</v>
      </c>
      <c r="Q4687" t="str">
        <f>_xlfn.XLOOKUP(tblOrders[[#This Row],[OrderID]], tblShipping[OrderID], tblShipping[ShipMode])</f>
        <v>Standard</v>
      </c>
      <c r="R4687" t="str">
        <f>IFERROR(_xlfn.XLOOKUP(A4686, tblCustomers[CustomerID], tblCustomers[CustomerName]), "Not Found")</f>
        <v>Not Found</v>
      </c>
      <c r="S4687" t="str">
        <f>IF(tblOrders[[#This Row],[Sales]]&gt;1000000,"High Value","Standard")</f>
        <v>Standard</v>
      </c>
      <c r="T4687" t="str">
        <f>_xlfn.XLOOKUP(tblOrders[[#This Row],[ProductID]], tblProducts[ProductID], tblProducts[ProductName])</f>
        <v>Product 84</v>
      </c>
      <c r="U4687">
        <f>_xlfn.XLOOKUP(tblOrders[[#This Row],[SalesRepID]], tblSalesreps[RepID], tblSalesreps[Target])</f>
        <v>14265630</v>
      </c>
    </row>
    <row r="4688" spans="1:21">
      <c r="A4688" t="s">
        <v>5485</v>
      </c>
      <c r="B4688" s="7" t="s">
        <v>94</v>
      </c>
      <c r="C4688" t="s">
        <v>38</v>
      </c>
      <c r="D4688" t="s">
        <v>126</v>
      </c>
      <c r="E4688" t="s">
        <v>202</v>
      </c>
      <c r="F4688" t="s">
        <v>26</v>
      </c>
      <c r="G4688">
        <v>10</v>
      </c>
      <c r="H4688">
        <v>0.1</v>
      </c>
      <c r="I4688" s="2">
        <v>1303461</v>
      </c>
      <c r="J4688" t="str">
        <f>_xlfn.XLOOKUP(tblOrders[[#This Row],[CustomerID]], tblCustomers[CustomerID], tblCustomers[CustomerName])</f>
        <v>Customer 23</v>
      </c>
      <c r="K4688" t="str">
        <f>_xlfn.XLOOKUP(tblOrders[[#This Row],[CustomerID]], tblCustomers[CustomerID], tblCustomers[Segment])</f>
        <v>Consumer</v>
      </c>
      <c r="L4688" t="str">
        <f>_xlfn.XLOOKUP(tblOrders[[#This Row],[ProductID]], tblProducts[ProductID], tblProducts[Category])</f>
        <v>Furniture</v>
      </c>
      <c r="M4688">
        <f>_xlfn.XLOOKUP(tblOrders[[#This Row],[ProductID]], tblProducts[ProductID], tblProducts[CostPrice])</f>
        <v>47434</v>
      </c>
      <c r="N4688">
        <f>tblOrders[[#This Row],[Sales]]-(tblOrders[[#This Row],[CostPrice]]*tblOrders[[#This Row],[Quantity]])</f>
        <v>829121</v>
      </c>
      <c r="O4688" t="str">
        <f>TEXT(tblOrders[[#This Row],[Date]],"mmm-yyyy")</f>
        <v>Dec-2025</v>
      </c>
      <c r="P4688" t="str">
        <f>_xlfn.XLOOKUP(tblOrders[[#This Row],[OrderID]], tblReturns[OrderID], tblReturns[Returned])</f>
        <v>No</v>
      </c>
      <c r="Q4688" t="str">
        <f>_xlfn.XLOOKUP(tblOrders[[#This Row],[OrderID]], tblShipping[OrderID], tblShipping[ShipMode])</f>
        <v>Standard</v>
      </c>
      <c r="R4688" t="str">
        <f>IFERROR(_xlfn.XLOOKUP(A4687, tblCustomers[CustomerID], tblCustomers[CustomerName]), "Not Found")</f>
        <v>Not Found</v>
      </c>
      <c r="S4688" t="str">
        <f>IF(tblOrders[[#This Row],[Sales]]&gt;1000000,"High Value","Standard")</f>
        <v>High Value</v>
      </c>
      <c r="T4688" t="str">
        <f>_xlfn.XLOOKUP(tblOrders[[#This Row],[ProductID]], tblProducts[ProductID], tblProducts[ProductName])</f>
        <v>Product 67</v>
      </c>
      <c r="U4688">
        <f>_xlfn.XLOOKUP(tblOrders[[#This Row],[SalesRepID]], tblSalesreps[RepID], tblSalesreps[Target])</f>
        <v>10652665</v>
      </c>
    </row>
    <row r="4689" spans="1:21">
      <c r="A4689" t="s">
        <v>5486</v>
      </c>
      <c r="B4689" s="7" t="s">
        <v>1255</v>
      </c>
      <c r="C4689" t="s">
        <v>11</v>
      </c>
      <c r="D4689" t="s">
        <v>973</v>
      </c>
      <c r="E4689" t="s">
        <v>40</v>
      </c>
      <c r="F4689" t="s">
        <v>51</v>
      </c>
      <c r="G4689">
        <v>4</v>
      </c>
      <c r="H4689">
        <v>0.15</v>
      </c>
      <c r="I4689" s="2">
        <v>334978.2</v>
      </c>
      <c r="J4689" t="str">
        <f>_xlfn.XLOOKUP(tblOrders[[#This Row],[CustomerID]], tblCustomers[CustomerID], tblCustomers[CustomerName])</f>
        <v>Customer 168</v>
      </c>
      <c r="K4689" t="str">
        <f>_xlfn.XLOOKUP(tblOrders[[#This Row],[CustomerID]], tblCustomers[CustomerID], tblCustomers[Segment])</f>
        <v>SME</v>
      </c>
      <c r="L4689" t="str">
        <f>_xlfn.XLOOKUP(tblOrders[[#This Row],[ProductID]], tblProducts[ProductID], tblProducts[Category])</f>
        <v>Office</v>
      </c>
      <c r="M4689">
        <f>_xlfn.XLOOKUP(tblOrders[[#This Row],[ProductID]], tblProducts[ProductID], tblProducts[CostPrice])</f>
        <v>44507</v>
      </c>
      <c r="N4689">
        <f>tblOrders[[#This Row],[Sales]]-(tblOrders[[#This Row],[CostPrice]]*tblOrders[[#This Row],[Quantity]])</f>
        <v>156950.20000000001</v>
      </c>
      <c r="O4689" t="str">
        <f>TEXT(tblOrders[[#This Row],[Date]],"mmm-yyyy")</f>
        <v>Jun-2025</v>
      </c>
      <c r="P4689" t="str">
        <f>_xlfn.XLOOKUP(tblOrders[[#This Row],[OrderID]], tblReturns[OrderID], tblReturns[Returned])</f>
        <v>No</v>
      </c>
      <c r="Q4689" t="str">
        <f>_xlfn.XLOOKUP(tblOrders[[#This Row],[OrderID]], tblShipping[OrderID], tblShipping[ShipMode])</f>
        <v>Pickup</v>
      </c>
      <c r="R4689" t="str">
        <f>IFERROR(_xlfn.XLOOKUP(A4688, tblCustomers[CustomerID], tblCustomers[CustomerName]), "Not Found")</f>
        <v>Not Found</v>
      </c>
      <c r="S4689" t="str">
        <f>IF(tblOrders[[#This Row],[Sales]]&gt;1000000,"High Value","Standard")</f>
        <v>Standard</v>
      </c>
      <c r="T4689" t="str">
        <f>_xlfn.XLOOKUP(tblOrders[[#This Row],[ProductID]], tblProducts[ProductID], tblProducts[ProductName])</f>
        <v>Product 53</v>
      </c>
      <c r="U4689">
        <f>_xlfn.XLOOKUP(tblOrders[[#This Row],[SalesRepID]], tblSalesreps[RepID], tblSalesreps[Target])</f>
        <v>6291486</v>
      </c>
    </row>
    <row r="4690" spans="1:21">
      <c r="A4690" t="s">
        <v>5487</v>
      </c>
      <c r="B4690" s="7" t="s">
        <v>761</v>
      </c>
      <c r="C4690" t="s">
        <v>996</v>
      </c>
      <c r="D4690" t="s">
        <v>422</v>
      </c>
      <c r="E4690" t="s">
        <v>35</v>
      </c>
      <c r="F4690" t="s">
        <v>88</v>
      </c>
      <c r="G4690">
        <v>8</v>
      </c>
      <c r="H4690">
        <v>0</v>
      </c>
      <c r="I4690" s="2">
        <v>1106136</v>
      </c>
      <c r="J4690" t="str">
        <f>_xlfn.XLOOKUP(tblOrders[[#This Row],[CustomerID]], tblCustomers[CustomerID], tblCustomers[CustomerName])</f>
        <v>Customer 189</v>
      </c>
      <c r="K4690" t="str">
        <f>_xlfn.XLOOKUP(tblOrders[[#This Row],[CustomerID]], tblCustomers[CustomerID], tblCustomers[Segment])</f>
        <v>SME</v>
      </c>
      <c r="L4690" t="str">
        <f>_xlfn.XLOOKUP(tblOrders[[#This Row],[ProductID]], tblProducts[ProductID], tblProducts[Category])</f>
        <v>Furniture</v>
      </c>
      <c r="M4690">
        <f>_xlfn.XLOOKUP(tblOrders[[#This Row],[ProductID]], tblProducts[ProductID], tblProducts[CostPrice])</f>
        <v>69526</v>
      </c>
      <c r="N4690">
        <f>tblOrders[[#This Row],[Sales]]-(tblOrders[[#This Row],[CostPrice]]*tblOrders[[#This Row],[Quantity]])</f>
        <v>549928</v>
      </c>
      <c r="O4690" t="str">
        <f>TEXT(tblOrders[[#This Row],[Date]],"mmm-yyyy")</f>
        <v>Sep-2025</v>
      </c>
      <c r="P4690" t="str">
        <f>_xlfn.XLOOKUP(tblOrders[[#This Row],[OrderID]], tblReturns[OrderID], tblReturns[Returned])</f>
        <v>No</v>
      </c>
      <c r="Q4690" t="str">
        <f>_xlfn.XLOOKUP(tblOrders[[#This Row],[OrderID]], tblShipping[OrderID], tblShipping[ShipMode])</f>
        <v>Standard</v>
      </c>
      <c r="R4690" t="str">
        <f>IFERROR(_xlfn.XLOOKUP(A4689, tblCustomers[CustomerID], tblCustomers[CustomerName]), "Not Found")</f>
        <v>Not Found</v>
      </c>
      <c r="S4690" t="str">
        <f>IF(tblOrders[[#This Row],[Sales]]&gt;1000000,"High Value","Standard")</f>
        <v>High Value</v>
      </c>
      <c r="T4690" t="str">
        <f>_xlfn.XLOOKUP(tblOrders[[#This Row],[ProductID]], tblProducts[ProductID], tblProducts[ProductName])</f>
        <v>Product 36</v>
      </c>
      <c r="U4690">
        <f>_xlfn.XLOOKUP(tblOrders[[#This Row],[SalesRepID]], tblSalesreps[RepID], tblSalesreps[Target])</f>
        <v>19619177</v>
      </c>
    </row>
    <row r="4691" spans="1:21">
      <c r="A4691" t="s">
        <v>5488</v>
      </c>
      <c r="B4691" s="7" t="s">
        <v>838</v>
      </c>
      <c r="C4691" t="s">
        <v>1444</v>
      </c>
      <c r="D4691" t="s">
        <v>49</v>
      </c>
      <c r="E4691" t="s">
        <v>197</v>
      </c>
      <c r="F4691" t="s">
        <v>51</v>
      </c>
      <c r="G4691">
        <v>8</v>
      </c>
      <c r="H4691">
        <v>0</v>
      </c>
      <c r="I4691" s="2">
        <v>156272</v>
      </c>
      <c r="J4691" t="str">
        <f>_xlfn.XLOOKUP(tblOrders[[#This Row],[CustomerID]], tblCustomers[CustomerID], tblCustomers[CustomerName])</f>
        <v>Customer 6</v>
      </c>
      <c r="K4691" t="str">
        <f>_xlfn.XLOOKUP(tblOrders[[#This Row],[CustomerID]], tblCustomers[CustomerID], tblCustomers[Segment])</f>
        <v>Corporate</v>
      </c>
      <c r="L4691" t="str">
        <f>_xlfn.XLOOKUP(tblOrders[[#This Row],[ProductID]], tblProducts[ProductID], tblProducts[Category])</f>
        <v>Home</v>
      </c>
      <c r="M4691">
        <f>_xlfn.XLOOKUP(tblOrders[[#This Row],[ProductID]], tblProducts[ProductID], tblProducts[CostPrice])</f>
        <v>71372</v>
      </c>
      <c r="N4691">
        <f>tblOrders[[#This Row],[Sales]]-(tblOrders[[#This Row],[CostPrice]]*tblOrders[[#This Row],[Quantity]])</f>
        <v>-414704</v>
      </c>
      <c r="O4691" t="str">
        <f>TEXT(tblOrders[[#This Row],[Date]],"mmm-yyyy")</f>
        <v>Mar-2025</v>
      </c>
      <c r="P4691" t="str">
        <f>_xlfn.XLOOKUP(tblOrders[[#This Row],[OrderID]], tblReturns[OrderID], tblReturns[Returned])</f>
        <v>No</v>
      </c>
      <c r="Q4691" t="str">
        <f>_xlfn.XLOOKUP(tblOrders[[#This Row],[OrderID]], tblShipping[OrderID], tblShipping[ShipMode])</f>
        <v>Express</v>
      </c>
      <c r="R4691" t="str">
        <f>IFERROR(_xlfn.XLOOKUP(A4690, tblCustomers[CustomerID], tblCustomers[CustomerName]), "Not Found")</f>
        <v>Not Found</v>
      </c>
      <c r="S4691" t="str">
        <f>IF(tblOrders[[#This Row],[Sales]]&gt;1000000,"High Value","Standard")</f>
        <v>Standard</v>
      </c>
      <c r="T4691" t="str">
        <f>_xlfn.XLOOKUP(tblOrders[[#This Row],[ProductID]], tblProducts[ProductID], tblProducts[ProductName])</f>
        <v>Product 51</v>
      </c>
      <c r="U4691">
        <f>_xlfn.XLOOKUP(tblOrders[[#This Row],[SalesRepID]], tblSalesreps[RepID], tblSalesreps[Target])</f>
        <v>19562258</v>
      </c>
    </row>
    <row r="4692" spans="1:21">
      <c r="A4692" t="s">
        <v>5489</v>
      </c>
      <c r="B4692" s="7" t="s">
        <v>862</v>
      </c>
      <c r="C4692" t="s">
        <v>624</v>
      </c>
      <c r="D4692" t="s">
        <v>902</v>
      </c>
      <c r="E4692" t="s">
        <v>87</v>
      </c>
      <c r="F4692" t="s">
        <v>51</v>
      </c>
      <c r="G4692">
        <v>2</v>
      </c>
      <c r="H4692">
        <v>0.15</v>
      </c>
      <c r="I4692" s="2">
        <v>20233.400000000001</v>
      </c>
      <c r="J4692" t="str">
        <f>_xlfn.XLOOKUP(tblOrders[[#This Row],[CustomerID]], tblCustomers[CustomerID], tblCustomers[CustomerName])</f>
        <v>Customer 119</v>
      </c>
      <c r="K4692" t="str">
        <f>_xlfn.XLOOKUP(tblOrders[[#This Row],[CustomerID]], tblCustomers[CustomerID], tblCustomers[Segment])</f>
        <v>SME</v>
      </c>
      <c r="L4692" t="str">
        <f>_xlfn.XLOOKUP(tblOrders[[#This Row],[ProductID]], tblProducts[ProductID], tblProducts[Category])</f>
        <v>Furniture</v>
      </c>
      <c r="M4692">
        <f>_xlfn.XLOOKUP(tblOrders[[#This Row],[ProductID]], tblProducts[ProductID], tblProducts[CostPrice])</f>
        <v>44361</v>
      </c>
      <c r="N4692">
        <f>tblOrders[[#This Row],[Sales]]-(tblOrders[[#This Row],[CostPrice]]*tblOrders[[#This Row],[Quantity]])</f>
        <v>-68488.600000000006</v>
      </c>
      <c r="O4692" t="str">
        <f>TEXT(tblOrders[[#This Row],[Date]],"mmm-yyyy")</f>
        <v>Mar-2025</v>
      </c>
      <c r="P4692" t="str">
        <f>_xlfn.XLOOKUP(tblOrders[[#This Row],[OrderID]], tblReturns[OrderID], tblReturns[Returned])</f>
        <v>No</v>
      </c>
      <c r="Q4692" t="str">
        <f>_xlfn.XLOOKUP(tblOrders[[#This Row],[OrderID]], tblShipping[OrderID], tblShipping[ShipMode])</f>
        <v>Standard</v>
      </c>
      <c r="R4692" t="str">
        <f>IFERROR(_xlfn.XLOOKUP(A4691, tblCustomers[CustomerID], tblCustomers[CustomerName]), "Not Found")</f>
        <v>Not Found</v>
      </c>
      <c r="S4692" t="str">
        <f>IF(tblOrders[[#This Row],[Sales]]&gt;1000000,"High Value","Standard")</f>
        <v>Standard</v>
      </c>
      <c r="T4692" t="str">
        <f>_xlfn.XLOOKUP(tblOrders[[#This Row],[ProductID]], tblProducts[ProductID], tblProducts[ProductName])</f>
        <v>Product 3</v>
      </c>
      <c r="U4692">
        <f>_xlfn.XLOOKUP(tblOrders[[#This Row],[SalesRepID]], tblSalesreps[RepID], tblSalesreps[Target])</f>
        <v>18500989</v>
      </c>
    </row>
    <row r="4693" spans="1:21">
      <c r="A4693" t="s">
        <v>5490</v>
      </c>
      <c r="B4693" s="7" t="s">
        <v>590</v>
      </c>
      <c r="C4693" t="s">
        <v>1791</v>
      </c>
      <c r="D4693" t="s">
        <v>397</v>
      </c>
      <c r="E4693" t="s">
        <v>79</v>
      </c>
      <c r="F4693" t="s">
        <v>51</v>
      </c>
      <c r="G4693">
        <v>7</v>
      </c>
      <c r="H4693">
        <v>0.1</v>
      </c>
      <c r="I4693" s="2">
        <v>753864.3</v>
      </c>
      <c r="J4693" t="str">
        <f>_xlfn.XLOOKUP(tblOrders[[#This Row],[CustomerID]], tblCustomers[CustomerID], tblCustomers[CustomerName])</f>
        <v>Customer 269</v>
      </c>
      <c r="K4693" t="str">
        <f>_xlfn.XLOOKUP(tblOrders[[#This Row],[CustomerID]], tblCustomers[CustomerID], tblCustomers[Segment])</f>
        <v>Corporate</v>
      </c>
      <c r="L4693" t="str">
        <f>_xlfn.XLOOKUP(tblOrders[[#This Row],[ProductID]], tblProducts[ProductID], tblProducts[Category])</f>
        <v>Electronics</v>
      </c>
      <c r="M4693">
        <f>_xlfn.XLOOKUP(tblOrders[[#This Row],[ProductID]], tblProducts[ProductID], tblProducts[CostPrice])</f>
        <v>13474</v>
      </c>
      <c r="N4693">
        <f>tblOrders[[#This Row],[Sales]]-(tblOrders[[#This Row],[CostPrice]]*tblOrders[[#This Row],[Quantity]])</f>
        <v>659546.30000000005</v>
      </c>
      <c r="O4693" t="str">
        <f>TEXT(tblOrders[[#This Row],[Date]],"mmm-yyyy")</f>
        <v>May-2025</v>
      </c>
      <c r="P4693" t="str">
        <f>_xlfn.XLOOKUP(tblOrders[[#This Row],[OrderID]], tblReturns[OrderID], tblReturns[Returned])</f>
        <v>No</v>
      </c>
      <c r="Q4693" t="str">
        <f>_xlfn.XLOOKUP(tblOrders[[#This Row],[OrderID]], tblShipping[OrderID], tblShipping[ShipMode])</f>
        <v>Standard</v>
      </c>
      <c r="R4693" t="str">
        <f>IFERROR(_xlfn.XLOOKUP(A4692, tblCustomers[CustomerID], tblCustomers[CustomerName]), "Not Found")</f>
        <v>Not Found</v>
      </c>
      <c r="S4693" t="str">
        <f>IF(tblOrders[[#This Row],[Sales]]&gt;1000000,"High Value","Standard")</f>
        <v>Standard</v>
      </c>
      <c r="T4693" t="str">
        <f>_xlfn.XLOOKUP(tblOrders[[#This Row],[ProductID]], tblProducts[ProductID], tblProducts[ProductName])</f>
        <v>Product 27</v>
      </c>
      <c r="U4693">
        <f>_xlfn.XLOOKUP(tblOrders[[#This Row],[SalesRepID]], tblSalesreps[RepID], tblSalesreps[Target])</f>
        <v>8592536</v>
      </c>
    </row>
    <row r="4694" spans="1:21">
      <c r="A4694" t="s">
        <v>5491</v>
      </c>
      <c r="B4694" s="7" t="s">
        <v>1266</v>
      </c>
      <c r="C4694" t="s">
        <v>415</v>
      </c>
      <c r="D4694" t="s">
        <v>387</v>
      </c>
      <c r="E4694" t="s">
        <v>202</v>
      </c>
      <c r="F4694" t="s">
        <v>20</v>
      </c>
      <c r="G4694">
        <v>8</v>
      </c>
      <c r="H4694">
        <v>0</v>
      </c>
      <c r="I4694" s="2">
        <v>932176</v>
      </c>
      <c r="J4694" t="str">
        <f>_xlfn.XLOOKUP(tblOrders[[#This Row],[CustomerID]], tblCustomers[CustomerID], tblCustomers[CustomerName])</f>
        <v>Customer 81</v>
      </c>
      <c r="K4694" t="str">
        <f>_xlfn.XLOOKUP(tblOrders[[#This Row],[CustomerID]], tblCustomers[CustomerID], tblCustomers[Segment])</f>
        <v>SME</v>
      </c>
      <c r="L4694" t="str">
        <f>_xlfn.XLOOKUP(tblOrders[[#This Row],[ProductID]], tblProducts[ProductID], tblProducts[Category])</f>
        <v>Furniture</v>
      </c>
      <c r="M4694">
        <f>_xlfn.XLOOKUP(tblOrders[[#This Row],[ProductID]], tblProducts[ProductID], tblProducts[CostPrice])</f>
        <v>37464</v>
      </c>
      <c r="N4694">
        <f>tblOrders[[#This Row],[Sales]]-(tblOrders[[#This Row],[CostPrice]]*tblOrders[[#This Row],[Quantity]])</f>
        <v>632464</v>
      </c>
      <c r="O4694" t="str">
        <f>TEXT(tblOrders[[#This Row],[Date]],"mmm-yyyy")</f>
        <v>May-2025</v>
      </c>
      <c r="P4694" t="str">
        <f>_xlfn.XLOOKUP(tblOrders[[#This Row],[OrderID]], tblReturns[OrderID], tblReturns[Returned])</f>
        <v>No</v>
      </c>
      <c r="Q4694" t="str">
        <f>_xlfn.XLOOKUP(tblOrders[[#This Row],[OrderID]], tblShipping[OrderID], tblShipping[ShipMode])</f>
        <v>Standard</v>
      </c>
      <c r="R4694" t="str">
        <f>IFERROR(_xlfn.XLOOKUP(A4693, tblCustomers[CustomerID], tblCustomers[CustomerName]), "Not Found")</f>
        <v>Not Found</v>
      </c>
      <c r="S4694" t="str">
        <f>IF(tblOrders[[#This Row],[Sales]]&gt;1000000,"High Value","Standard")</f>
        <v>Standard</v>
      </c>
      <c r="T4694" t="str">
        <f>_xlfn.XLOOKUP(tblOrders[[#This Row],[ProductID]], tblProducts[ProductID], tblProducts[ProductName])</f>
        <v>Product 63</v>
      </c>
      <c r="U4694">
        <f>_xlfn.XLOOKUP(tblOrders[[#This Row],[SalesRepID]], tblSalesreps[RepID], tblSalesreps[Target])</f>
        <v>10652665</v>
      </c>
    </row>
    <row r="4695" spans="1:21">
      <c r="A4695" t="s">
        <v>5492</v>
      </c>
      <c r="B4695" s="7" t="s">
        <v>679</v>
      </c>
      <c r="C4695" t="s">
        <v>584</v>
      </c>
      <c r="D4695" t="s">
        <v>585</v>
      </c>
      <c r="E4695" t="s">
        <v>105</v>
      </c>
      <c r="F4695" t="s">
        <v>14</v>
      </c>
      <c r="G4695">
        <v>3</v>
      </c>
      <c r="H4695">
        <v>0.1</v>
      </c>
      <c r="I4695" s="2">
        <v>205548.3</v>
      </c>
      <c r="J4695" t="str">
        <f>_xlfn.XLOOKUP(tblOrders[[#This Row],[CustomerID]], tblCustomers[CustomerID], tblCustomers[CustomerName])</f>
        <v>Customer 232</v>
      </c>
      <c r="K4695" t="str">
        <f>_xlfn.XLOOKUP(tblOrders[[#This Row],[CustomerID]], tblCustomers[CustomerID], tblCustomers[Segment])</f>
        <v>Corporate</v>
      </c>
      <c r="L4695" t="str">
        <f>_xlfn.XLOOKUP(tblOrders[[#This Row],[ProductID]], tblProducts[ProductID], tblProducts[Category])</f>
        <v>Office</v>
      </c>
      <c r="M4695">
        <f>_xlfn.XLOOKUP(tblOrders[[#This Row],[ProductID]], tblProducts[ProductID], tblProducts[CostPrice])</f>
        <v>49623</v>
      </c>
      <c r="N4695">
        <f>tblOrders[[#This Row],[Sales]]-(tblOrders[[#This Row],[CostPrice]]*tblOrders[[#This Row],[Quantity]])</f>
        <v>56679.299999999988</v>
      </c>
      <c r="O4695" t="str">
        <f>TEXT(tblOrders[[#This Row],[Date]],"mmm-yyyy")</f>
        <v>Sep-2025</v>
      </c>
      <c r="P4695" t="str">
        <f>_xlfn.XLOOKUP(tblOrders[[#This Row],[OrderID]], tblReturns[OrderID], tblReturns[Returned])</f>
        <v>No</v>
      </c>
      <c r="Q4695" t="str">
        <f>_xlfn.XLOOKUP(tblOrders[[#This Row],[OrderID]], tblShipping[OrderID], tblShipping[ShipMode])</f>
        <v>Express</v>
      </c>
      <c r="R4695" t="str">
        <f>IFERROR(_xlfn.XLOOKUP(A4694, tblCustomers[CustomerID], tblCustomers[CustomerName]), "Not Found")</f>
        <v>Not Found</v>
      </c>
      <c r="S4695" t="str">
        <f>IF(tblOrders[[#This Row],[Sales]]&gt;1000000,"High Value","Standard")</f>
        <v>Standard</v>
      </c>
      <c r="T4695" t="str">
        <f>_xlfn.XLOOKUP(tblOrders[[#This Row],[ProductID]], tblProducts[ProductID], tblProducts[ProductName])</f>
        <v>Product 54</v>
      </c>
      <c r="U4695">
        <f>_xlfn.XLOOKUP(tblOrders[[#This Row],[SalesRepID]], tblSalesreps[RepID], tblSalesreps[Target])</f>
        <v>8698154</v>
      </c>
    </row>
    <row r="4696" spans="1:21">
      <c r="A4696" t="s">
        <v>5493</v>
      </c>
      <c r="B4696" s="7" t="s">
        <v>407</v>
      </c>
      <c r="C4696" t="s">
        <v>287</v>
      </c>
      <c r="D4696" t="s">
        <v>141</v>
      </c>
      <c r="E4696" t="s">
        <v>119</v>
      </c>
      <c r="F4696" t="s">
        <v>20</v>
      </c>
      <c r="G4696">
        <v>8</v>
      </c>
      <c r="H4696">
        <v>0.05</v>
      </c>
      <c r="I4696" s="2">
        <v>553135.6</v>
      </c>
      <c r="J4696" t="str">
        <f>_xlfn.XLOOKUP(tblOrders[[#This Row],[CustomerID]], tblCustomers[CustomerID], tblCustomers[CustomerName])</f>
        <v>Customer 183</v>
      </c>
      <c r="K4696" t="str">
        <f>_xlfn.XLOOKUP(tblOrders[[#This Row],[CustomerID]], tblCustomers[CustomerID], tblCustomers[Segment])</f>
        <v>Consumer</v>
      </c>
      <c r="L4696" t="str">
        <f>_xlfn.XLOOKUP(tblOrders[[#This Row],[ProductID]], tblProducts[ProductID], tblProducts[Category])</f>
        <v>Home</v>
      </c>
      <c r="M4696">
        <f>_xlfn.XLOOKUP(tblOrders[[#This Row],[ProductID]], tblProducts[ProductID], tblProducts[CostPrice])</f>
        <v>32671</v>
      </c>
      <c r="N4696">
        <f>tblOrders[[#This Row],[Sales]]-(tblOrders[[#This Row],[CostPrice]]*tblOrders[[#This Row],[Quantity]])</f>
        <v>291767.59999999998</v>
      </c>
      <c r="O4696" t="str">
        <f>TEXT(tblOrders[[#This Row],[Date]],"mmm-yyyy")</f>
        <v>Feb-2025</v>
      </c>
      <c r="P4696" t="str">
        <f>_xlfn.XLOOKUP(tblOrders[[#This Row],[OrderID]], tblReturns[OrderID], tblReturns[Returned])</f>
        <v>No</v>
      </c>
      <c r="Q4696" t="str">
        <f>_xlfn.XLOOKUP(tblOrders[[#This Row],[OrderID]], tblShipping[OrderID], tblShipping[ShipMode])</f>
        <v>Express</v>
      </c>
      <c r="R4696" t="str">
        <f>IFERROR(_xlfn.XLOOKUP(A4695, tblCustomers[CustomerID], tblCustomers[CustomerName]), "Not Found")</f>
        <v>Not Found</v>
      </c>
      <c r="S4696" t="str">
        <f>IF(tblOrders[[#This Row],[Sales]]&gt;1000000,"High Value","Standard")</f>
        <v>Standard</v>
      </c>
      <c r="T4696" t="str">
        <f>_xlfn.XLOOKUP(tblOrders[[#This Row],[ProductID]], tblProducts[ProductID], tblProducts[ProductName])</f>
        <v>Product 80</v>
      </c>
      <c r="U4696">
        <f>_xlfn.XLOOKUP(tblOrders[[#This Row],[SalesRepID]], tblSalesreps[RepID], tblSalesreps[Target])</f>
        <v>5886694</v>
      </c>
    </row>
    <row r="4697" spans="1:21">
      <c r="A4697" t="s">
        <v>5494</v>
      </c>
      <c r="B4697" s="7" t="s">
        <v>1063</v>
      </c>
      <c r="C4697" t="s">
        <v>854</v>
      </c>
      <c r="D4697" t="s">
        <v>133</v>
      </c>
      <c r="E4697" t="s">
        <v>87</v>
      </c>
      <c r="F4697" t="s">
        <v>26</v>
      </c>
      <c r="G4697">
        <v>5</v>
      </c>
      <c r="H4697">
        <v>0.05</v>
      </c>
      <c r="I4697" s="2">
        <v>122407.5</v>
      </c>
      <c r="J4697" t="str">
        <f>_xlfn.XLOOKUP(tblOrders[[#This Row],[CustomerID]], tblCustomers[CustomerID], tblCustomers[CustomerName])</f>
        <v>Customer 91</v>
      </c>
      <c r="K4697" t="str">
        <f>_xlfn.XLOOKUP(tblOrders[[#This Row],[CustomerID]], tblCustomers[CustomerID], tblCustomers[Segment])</f>
        <v>Consumer</v>
      </c>
      <c r="L4697" t="str">
        <f>_xlfn.XLOOKUP(tblOrders[[#This Row],[ProductID]], tblProducts[ProductID], tblProducts[Category])</f>
        <v>Furniture</v>
      </c>
      <c r="M4697">
        <f>_xlfn.XLOOKUP(tblOrders[[#This Row],[ProductID]], tblProducts[ProductID], tblProducts[CostPrice])</f>
        <v>53604</v>
      </c>
      <c r="N4697">
        <f>tblOrders[[#This Row],[Sales]]-(tblOrders[[#This Row],[CostPrice]]*tblOrders[[#This Row],[Quantity]])</f>
        <v>-145612.5</v>
      </c>
      <c r="O4697" t="str">
        <f>TEXT(tblOrders[[#This Row],[Date]],"mmm-yyyy")</f>
        <v>Jul-2025</v>
      </c>
      <c r="P4697" t="str">
        <f>_xlfn.XLOOKUP(tblOrders[[#This Row],[OrderID]], tblReturns[OrderID], tblReturns[Returned])</f>
        <v>No</v>
      </c>
      <c r="Q4697" t="str">
        <f>_xlfn.XLOOKUP(tblOrders[[#This Row],[OrderID]], tblShipping[OrderID], tblShipping[ShipMode])</f>
        <v>Express</v>
      </c>
      <c r="R4697" t="str">
        <f>IFERROR(_xlfn.XLOOKUP(A4696, tblCustomers[CustomerID], tblCustomers[CustomerName]), "Not Found")</f>
        <v>Not Found</v>
      </c>
      <c r="S4697" t="str">
        <f>IF(tblOrders[[#This Row],[Sales]]&gt;1000000,"High Value","Standard")</f>
        <v>Standard</v>
      </c>
      <c r="T4697" t="str">
        <f>_xlfn.XLOOKUP(tblOrders[[#This Row],[ProductID]], tblProducts[ProductID], tblProducts[ProductName])</f>
        <v>Product 6</v>
      </c>
      <c r="U4697">
        <f>_xlfn.XLOOKUP(tblOrders[[#This Row],[SalesRepID]], tblSalesreps[RepID], tblSalesreps[Target])</f>
        <v>18500989</v>
      </c>
    </row>
    <row r="4698" spans="1:21">
      <c r="A4698" t="s">
        <v>5495</v>
      </c>
      <c r="B4698" s="7" t="s">
        <v>1260</v>
      </c>
      <c r="C4698" t="s">
        <v>882</v>
      </c>
      <c r="D4698" t="s">
        <v>397</v>
      </c>
      <c r="E4698" t="s">
        <v>19</v>
      </c>
      <c r="F4698" t="s">
        <v>20</v>
      </c>
      <c r="G4698">
        <v>10</v>
      </c>
      <c r="H4698">
        <v>0.1</v>
      </c>
      <c r="I4698" s="2">
        <v>335151</v>
      </c>
      <c r="J4698" t="str">
        <f>_xlfn.XLOOKUP(tblOrders[[#This Row],[CustomerID]], tblCustomers[CustomerID], tblCustomers[CustomerName])</f>
        <v>Customer 10</v>
      </c>
      <c r="K4698" t="str">
        <f>_xlfn.XLOOKUP(tblOrders[[#This Row],[CustomerID]], tblCustomers[CustomerID], tblCustomers[Segment])</f>
        <v>SME</v>
      </c>
      <c r="L4698" t="str">
        <f>_xlfn.XLOOKUP(tblOrders[[#This Row],[ProductID]], tblProducts[ProductID], tblProducts[Category])</f>
        <v>Electronics</v>
      </c>
      <c r="M4698">
        <f>_xlfn.XLOOKUP(tblOrders[[#This Row],[ProductID]], tblProducts[ProductID], tblProducts[CostPrice])</f>
        <v>13474</v>
      </c>
      <c r="N4698">
        <f>tblOrders[[#This Row],[Sales]]-(tblOrders[[#This Row],[CostPrice]]*tblOrders[[#This Row],[Quantity]])</f>
        <v>200411</v>
      </c>
      <c r="O4698" t="str">
        <f>TEXT(tblOrders[[#This Row],[Date]],"mmm-yyyy")</f>
        <v>May-2025</v>
      </c>
      <c r="P4698" t="str">
        <f>_xlfn.XLOOKUP(tblOrders[[#This Row],[OrderID]], tblReturns[OrderID], tblReturns[Returned])</f>
        <v>Yes</v>
      </c>
      <c r="Q4698" t="str">
        <f>_xlfn.XLOOKUP(tblOrders[[#This Row],[OrderID]], tblShipping[OrderID], tblShipping[ShipMode])</f>
        <v>Standard</v>
      </c>
      <c r="R4698" t="str">
        <f>IFERROR(_xlfn.XLOOKUP(A4697, tblCustomers[CustomerID], tblCustomers[CustomerName]), "Not Found")</f>
        <v>Not Found</v>
      </c>
      <c r="S4698" t="str">
        <f>IF(tblOrders[[#This Row],[Sales]]&gt;1000000,"High Value","Standard")</f>
        <v>Standard</v>
      </c>
      <c r="T4698" t="str">
        <f>_xlfn.XLOOKUP(tblOrders[[#This Row],[ProductID]], tblProducts[ProductID], tblProducts[ProductName])</f>
        <v>Product 27</v>
      </c>
      <c r="U4698">
        <f>_xlfn.XLOOKUP(tblOrders[[#This Row],[SalesRepID]], tblSalesreps[RepID], tblSalesreps[Target])</f>
        <v>11347243</v>
      </c>
    </row>
    <row r="4699" spans="1:21">
      <c r="A4699" t="s">
        <v>5496</v>
      </c>
      <c r="B4699" s="7" t="s">
        <v>124</v>
      </c>
      <c r="C4699" t="s">
        <v>144</v>
      </c>
      <c r="D4699" t="s">
        <v>318</v>
      </c>
      <c r="E4699" t="s">
        <v>40</v>
      </c>
      <c r="F4699" t="s">
        <v>14</v>
      </c>
      <c r="G4699">
        <v>6</v>
      </c>
      <c r="H4699">
        <v>0.05</v>
      </c>
      <c r="I4699" s="2">
        <v>35015.1</v>
      </c>
      <c r="J4699" t="str">
        <f>_xlfn.XLOOKUP(tblOrders[[#This Row],[CustomerID]], tblCustomers[CustomerID], tblCustomers[CustomerName])</f>
        <v>Customer 156</v>
      </c>
      <c r="K4699" t="str">
        <f>_xlfn.XLOOKUP(tblOrders[[#This Row],[CustomerID]], tblCustomers[CustomerID], tblCustomers[Segment])</f>
        <v>Consumer</v>
      </c>
      <c r="L4699" t="str">
        <f>_xlfn.XLOOKUP(tblOrders[[#This Row],[ProductID]], tblProducts[ProductID], tblProducts[Category])</f>
        <v>Office</v>
      </c>
      <c r="M4699">
        <f>_xlfn.XLOOKUP(tblOrders[[#This Row],[ProductID]], tblProducts[ProductID], tblProducts[CostPrice])</f>
        <v>39205</v>
      </c>
      <c r="N4699">
        <f>tblOrders[[#This Row],[Sales]]-(tblOrders[[#This Row],[CostPrice]]*tblOrders[[#This Row],[Quantity]])</f>
        <v>-200214.9</v>
      </c>
      <c r="O4699" t="str">
        <f>TEXT(tblOrders[[#This Row],[Date]],"mmm-yyyy")</f>
        <v>Jan-2025</v>
      </c>
      <c r="P4699" t="str">
        <f>_xlfn.XLOOKUP(tblOrders[[#This Row],[OrderID]], tblReturns[OrderID], tblReturns[Returned])</f>
        <v>No</v>
      </c>
      <c r="Q4699" t="str">
        <f>_xlfn.XLOOKUP(tblOrders[[#This Row],[OrderID]], tblShipping[OrderID], tblShipping[ShipMode])</f>
        <v>Express</v>
      </c>
      <c r="R4699" t="str">
        <f>IFERROR(_xlfn.XLOOKUP(A4698, tblCustomers[CustomerID], tblCustomers[CustomerName]), "Not Found")</f>
        <v>Not Found</v>
      </c>
      <c r="S4699" t="str">
        <f>IF(tblOrders[[#This Row],[Sales]]&gt;1000000,"High Value","Standard")</f>
        <v>Standard</v>
      </c>
      <c r="T4699" t="str">
        <f>_xlfn.XLOOKUP(tblOrders[[#This Row],[ProductID]], tblProducts[ProductID], tblProducts[ProductName])</f>
        <v>Product 74</v>
      </c>
      <c r="U4699">
        <f>_xlfn.XLOOKUP(tblOrders[[#This Row],[SalesRepID]], tblSalesreps[RepID], tblSalesreps[Target])</f>
        <v>6291486</v>
      </c>
    </row>
    <row r="4700" spans="1:21">
      <c r="A4700" t="s">
        <v>5497</v>
      </c>
      <c r="B4700" s="7" t="s">
        <v>326</v>
      </c>
      <c r="C4700" t="s">
        <v>565</v>
      </c>
      <c r="D4700" t="s">
        <v>151</v>
      </c>
      <c r="E4700" t="s">
        <v>205</v>
      </c>
      <c r="F4700" t="s">
        <v>51</v>
      </c>
      <c r="G4700">
        <v>7</v>
      </c>
      <c r="H4700">
        <v>0.05</v>
      </c>
      <c r="I4700" s="2">
        <v>651314.30000000005</v>
      </c>
      <c r="J4700" t="str">
        <f>_xlfn.XLOOKUP(tblOrders[[#This Row],[CustomerID]], tblCustomers[CustomerID], tblCustomers[CustomerName])</f>
        <v>Customer 22</v>
      </c>
      <c r="K4700" t="str">
        <f>_xlfn.XLOOKUP(tblOrders[[#This Row],[CustomerID]], tblCustomers[CustomerID], tblCustomers[Segment])</f>
        <v>Consumer</v>
      </c>
      <c r="L4700" t="str">
        <f>_xlfn.XLOOKUP(tblOrders[[#This Row],[ProductID]], tblProducts[ProductID], tblProducts[Category])</f>
        <v>Electronics</v>
      </c>
      <c r="M4700">
        <f>_xlfn.XLOOKUP(tblOrders[[#This Row],[ProductID]], tblProducts[ProductID], tblProducts[CostPrice])</f>
        <v>63366</v>
      </c>
      <c r="N4700">
        <f>tblOrders[[#This Row],[Sales]]-(tblOrders[[#This Row],[CostPrice]]*tblOrders[[#This Row],[Quantity]])</f>
        <v>207752.30000000005</v>
      </c>
      <c r="O4700" t="str">
        <f>TEXT(tblOrders[[#This Row],[Date]],"mmm-yyyy")</f>
        <v>Dec-2025</v>
      </c>
      <c r="P4700" t="str">
        <f>_xlfn.XLOOKUP(tblOrders[[#This Row],[OrderID]], tblReturns[OrderID], tblReturns[Returned])</f>
        <v>No</v>
      </c>
      <c r="Q4700" t="str">
        <f>_xlfn.XLOOKUP(tblOrders[[#This Row],[OrderID]], tblShipping[OrderID], tblShipping[ShipMode])</f>
        <v>Standard</v>
      </c>
      <c r="R4700" t="str">
        <f>IFERROR(_xlfn.XLOOKUP(A4699, tblCustomers[CustomerID], tblCustomers[CustomerName]), "Not Found")</f>
        <v>Not Found</v>
      </c>
      <c r="S4700" t="str">
        <f>IF(tblOrders[[#This Row],[Sales]]&gt;1000000,"High Value","Standard")</f>
        <v>Standard</v>
      </c>
      <c r="T4700" t="str">
        <f>_xlfn.XLOOKUP(tblOrders[[#This Row],[ProductID]], tblProducts[ProductID], tblProducts[ProductName])</f>
        <v>Product 40</v>
      </c>
      <c r="U4700">
        <f>_xlfn.XLOOKUP(tblOrders[[#This Row],[SalesRepID]], tblSalesreps[RepID], tblSalesreps[Target])</f>
        <v>16246424</v>
      </c>
    </row>
    <row r="4701" spans="1:21">
      <c r="A4701" t="s">
        <v>5498</v>
      </c>
      <c r="B4701" s="7" t="s">
        <v>367</v>
      </c>
      <c r="C4701" t="s">
        <v>264</v>
      </c>
      <c r="D4701" t="s">
        <v>68</v>
      </c>
      <c r="E4701" t="s">
        <v>105</v>
      </c>
      <c r="F4701" t="s">
        <v>14</v>
      </c>
      <c r="G4701">
        <v>10</v>
      </c>
      <c r="H4701">
        <v>0.05</v>
      </c>
      <c r="I4701" s="2">
        <v>231410.5</v>
      </c>
      <c r="J4701" t="str">
        <f>_xlfn.XLOOKUP(tblOrders[[#This Row],[CustomerID]], tblCustomers[CustomerID], tblCustomers[CustomerName])</f>
        <v>Customer 15</v>
      </c>
      <c r="K4701" t="str">
        <f>_xlfn.XLOOKUP(tblOrders[[#This Row],[CustomerID]], tblCustomers[CustomerID], tblCustomers[Segment])</f>
        <v>Consumer</v>
      </c>
      <c r="L4701" t="str">
        <f>_xlfn.XLOOKUP(tblOrders[[#This Row],[ProductID]], tblProducts[ProductID], tblProducts[Category])</f>
        <v>Home</v>
      </c>
      <c r="M4701">
        <f>_xlfn.XLOOKUP(tblOrders[[#This Row],[ProductID]], tblProducts[ProductID], tblProducts[CostPrice])</f>
        <v>7159</v>
      </c>
      <c r="N4701">
        <f>tblOrders[[#This Row],[Sales]]-(tblOrders[[#This Row],[CostPrice]]*tblOrders[[#This Row],[Quantity]])</f>
        <v>159820.5</v>
      </c>
      <c r="O4701" t="str">
        <f>TEXT(tblOrders[[#This Row],[Date]],"mmm-yyyy")</f>
        <v>Apr-2025</v>
      </c>
      <c r="P4701" t="str">
        <f>_xlfn.XLOOKUP(tblOrders[[#This Row],[OrderID]], tblReturns[OrderID], tblReturns[Returned])</f>
        <v>No</v>
      </c>
      <c r="Q4701" t="str">
        <f>_xlfn.XLOOKUP(tblOrders[[#This Row],[OrderID]], tblShipping[OrderID], tblShipping[ShipMode])</f>
        <v>Pickup</v>
      </c>
      <c r="R4701" t="str">
        <f>IFERROR(_xlfn.XLOOKUP(A4700, tblCustomers[CustomerID], tblCustomers[CustomerName]), "Not Found")</f>
        <v>Not Found</v>
      </c>
      <c r="S4701" t="str">
        <f>IF(tblOrders[[#This Row],[Sales]]&gt;1000000,"High Value","Standard")</f>
        <v>Standard</v>
      </c>
      <c r="T4701" t="str">
        <f>_xlfn.XLOOKUP(tblOrders[[#This Row],[ProductID]], tblProducts[ProductID], tblProducts[ProductName])</f>
        <v>Product 26</v>
      </c>
      <c r="U4701">
        <f>_xlfn.XLOOKUP(tblOrders[[#This Row],[SalesRepID]], tblSalesreps[RepID], tblSalesreps[Target])</f>
        <v>8698154</v>
      </c>
    </row>
    <row r="4702" spans="1:21">
      <c r="A4702" t="s">
        <v>5499</v>
      </c>
      <c r="B4702" s="7" t="s">
        <v>1089</v>
      </c>
      <c r="C4702" t="s">
        <v>581</v>
      </c>
      <c r="D4702" t="s">
        <v>104</v>
      </c>
      <c r="E4702" t="s">
        <v>56</v>
      </c>
      <c r="F4702" t="s">
        <v>51</v>
      </c>
      <c r="G4702">
        <v>8</v>
      </c>
      <c r="H4702">
        <v>0.1</v>
      </c>
      <c r="I4702" s="2">
        <v>347860.8</v>
      </c>
      <c r="J4702" t="str">
        <f>_xlfn.XLOOKUP(tblOrders[[#This Row],[CustomerID]], tblCustomers[CustomerID], tblCustomers[CustomerName])</f>
        <v>Customer 238</v>
      </c>
      <c r="K4702" t="str">
        <f>_xlfn.XLOOKUP(tblOrders[[#This Row],[CustomerID]], tblCustomers[CustomerID], tblCustomers[Segment])</f>
        <v>Consumer</v>
      </c>
      <c r="L4702" t="str">
        <f>_xlfn.XLOOKUP(tblOrders[[#This Row],[ProductID]], tblProducts[ProductID], tblProducts[Category])</f>
        <v>Furniture</v>
      </c>
      <c r="M4702">
        <f>_xlfn.XLOOKUP(tblOrders[[#This Row],[ProductID]], tblProducts[ProductID], tblProducts[CostPrice])</f>
        <v>10664</v>
      </c>
      <c r="N4702">
        <f>tblOrders[[#This Row],[Sales]]-(tblOrders[[#This Row],[CostPrice]]*tblOrders[[#This Row],[Quantity]])</f>
        <v>262548.8</v>
      </c>
      <c r="O4702" t="str">
        <f>TEXT(tblOrders[[#This Row],[Date]],"mmm-yyyy")</f>
        <v>Apr-2025</v>
      </c>
      <c r="P4702" t="str">
        <f>_xlfn.XLOOKUP(tblOrders[[#This Row],[OrderID]], tblReturns[OrderID], tblReturns[Returned])</f>
        <v>No</v>
      </c>
      <c r="Q4702" t="str">
        <f>_xlfn.XLOOKUP(tblOrders[[#This Row],[OrderID]], tblShipping[OrderID], tblShipping[ShipMode])</f>
        <v>Standard</v>
      </c>
      <c r="R4702" t="str">
        <f>IFERROR(_xlfn.XLOOKUP(A4701, tblCustomers[CustomerID], tblCustomers[CustomerName]), "Not Found")</f>
        <v>Not Found</v>
      </c>
      <c r="S4702" t="str">
        <f>IF(tblOrders[[#This Row],[Sales]]&gt;1000000,"High Value","Standard")</f>
        <v>Standard</v>
      </c>
      <c r="T4702" t="str">
        <f>_xlfn.XLOOKUP(tblOrders[[#This Row],[ProductID]], tblProducts[ProductID], tblProducts[ProductName])</f>
        <v>Product 23</v>
      </c>
      <c r="U4702">
        <f>_xlfn.XLOOKUP(tblOrders[[#This Row],[SalesRepID]], tblSalesreps[RepID], tblSalesreps[Target])</f>
        <v>14265630</v>
      </c>
    </row>
    <row r="4703" spans="1:21">
      <c r="A4703" t="s">
        <v>5500</v>
      </c>
      <c r="B4703" s="7" t="s">
        <v>1793</v>
      </c>
      <c r="C4703" t="s">
        <v>936</v>
      </c>
      <c r="D4703" t="s">
        <v>104</v>
      </c>
      <c r="E4703" t="s">
        <v>45</v>
      </c>
      <c r="F4703" t="s">
        <v>20</v>
      </c>
      <c r="G4703">
        <v>9</v>
      </c>
      <c r="H4703">
        <v>0.1</v>
      </c>
      <c r="I4703" s="2">
        <v>354196.8</v>
      </c>
      <c r="J4703" t="str">
        <f>_xlfn.XLOOKUP(tblOrders[[#This Row],[CustomerID]], tblCustomers[CustomerID], tblCustomers[CustomerName])</f>
        <v>Customer 184</v>
      </c>
      <c r="K4703" t="str">
        <f>_xlfn.XLOOKUP(tblOrders[[#This Row],[CustomerID]], tblCustomers[CustomerID], tblCustomers[Segment])</f>
        <v>Corporate</v>
      </c>
      <c r="L4703" t="str">
        <f>_xlfn.XLOOKUP(tblOrders[[#This Row],[ProductID]], tblProducts[ProductID], tblProducts[Category])</f>
        <v>Furniture</v>
      </c>
      <c r="M4703">
        <f>_xlfn.XLOOKUP(tblOrders[[#This Row],[ProductID]], tblProducts[ProductID], tblProducts[CostPrice])</f>
        <v>10664</v>
      </c>
      <c r="N4703">
        <f>tblOrders[[#This Row],[Sales]]-(tblOrders[[#This Row],[CostPrice]]*tblOrders[[#This Row],[Quantity]])</f>
        <v>258220.79999999999</v>
      </c>
      <c r="O4703" t="str">
        <f>TEXT(tblOrders[[#This Row],[Date]],"mmm-yyyy")</f>
        <v>Aug-2025</v>
      </c>
      <c r="P4703" t="str">
        <f>_xlfn.XLOOKUP(tblOrders[[#This Row],[OrderID]], tblReturns[OrderID], tblReturns[Returned])</f>
        <v>No</v>
      </c>
      <c r="Q4703" t="str">
        <f>_xlfn.XLOOKUP(tblOrders[[#This Row],[OrderID]], tblShipping[OrderID], tblShipping[ShipMode])</f>
        <v>Pickup</v>
      </c>
      <c r="R4703" t="str">
        <f>IFERROR(_xlfn.XLOOKUP(A4702, tblCustomers[CustomerID], tblCustomers[CustomerName]), "Not Found")</f>
        <v>Not Found</v>
      </c>
      <c r="S4703" t="str">
        <f>IF(tblOrders[[#This Row],[Sales]]&gt;1000000,"High Value","Standard")</f>
        <v>Standard</v>
      </c>
      <c r="T4703" t="str">
        <f>_xlfn.XLOOKUP(tblOrders[[#This Row],[ProductID]], tblProducts[ProductID], tblProducts[ProductName])</f>
        <v>Product 23</v>
      </c>
      <c r="U4703">
        <f>_xlfn.XLOOKUP(tblOrders[[#This Row],[SalesRepID]], tblSalesreps[RepID], tblSalesreps[Target])</f>
        <v>11319839</v>
      </c>
    </row>
    <row r="4704" spans="1:21">
      <c r="A4704" t="s">
        <v>5501</v>
      </c>
      <c r="B4704" s="7" t="s">
        <v>640</v>
      </c>
      <c r="C4704" t="s">
        <v>578</v>
      </c>
      <c r="D4704" t="s">
        <v>377</v>
      </c>
      <c r="E4704" t="s">
        <v>119</v>
      </c>
      <c r="F4704" t="s">
        <v>51</v>
      </c>
      <c r="G4704">
        <v>3</v>
      </c>
      <c r="H4704">
        <v>0.05</v>
      </c>
      <c r="I4704" s="2">
        <v>87922.5</v>
      </c>
      <c r="J4704" t="str">
        <f>_xlfn.XLOOKUP(tblOrders[[#This Row],[CustomerID]], tblCustomers[CustomerID], tblCustomers[CustomerName])</f>
        <v>Customer 202</v>
      </c>
      <c r="K4704" t="str">
        <f>_xlfn.XLOOKUP(tblOrders[[#This Row],[CustomerID]], tblCustomers[CustomerID], tblCustomers[Segment])</f>
        <v>SME</v>
      </c>
      <c r="L4704" t="str">
        <f>_xlfn.XLOOKUP(tblOrders[[#This Row],[ProductID]], tblProducts[ProductID], tblProducts[Category])</f>
        <v>Home</v>
      </c>
      <c r="M4704">
        <f>_xlfn.XLOOKUP(tblOrders[[#This Row],[ProductID]], tblProducts[ProductID], tblProducts[CostPrice])</f>
        <v>38053</v>
      </c>
      <c r="N4704">
        <f>tblOrders[[#This Row],[Sales]]-(tblOrders[[#This Row],[CostPrice]]*tblOrders[[#This Row],[Quantity]])</f>
        <v>-26236.5</v>
      </c>
      <c r="O4704" t="str">
        <f>TEXT(tblOrders[[#This Row],[Date]],"mmm-yyyy")</f>
        <v>Jan-2025</v>
      </c>
      <c r="P4704" t="str">
        <f>_xlfn.XLOOKUP(tblOrders[[#This Row],[OrderID]], tblReturns[OrderID], tblReturns[Returned])</f>
        <v>No</v>
      </c>
      <c r="Q4704" t="str">
        <f>_xlfn.XLOOKUP(tblOrders[[#This Row],[OrderID]], tblShipping[OrderID], tblShipping[ShipMode])</f>
        <v>Pickup</v>
      </c>
      <c r="R4704" t="str">
        <f>IFERROR(_xlfn.XLOOKUP(A4703, tblCustomers[CustomerID], tblCustomers[CustomerName]), "Not Found")</f>
        <v>Not Found</v>
      </c>
      <c r="S4704" t="str">
        <f>IF(tblOrders[[#This Row],[Sales]]&gt;1000000,"High Value","Standard")</f>
        <v>Standard</v>
      </c>
      <c r="T4704" t="str">
        <f>_xlfn.XLOOKUP(tblOrders[[#This Row],[ProductID]], tblProducts[ProductID], tblProducts[ProductName])</f>
        <v>Product 82</v>
      </c>
      <c r="U4704">
        <f>_xlfn.XLOOKUP(tblOrders[[#This Row],[SalesRepID]], tblSalesreps[RepID], tblSalesreps[Target])</f>
        <v>5886694</v>
      </c>
    </row>
    <row r="4705" spans="1:21">
      <c r="A4705" t="s">
        <v>5502</v>
      </c>
      <c r="B4705" s="7" t="s">
        <v>797</v>
      </c>
      <c r="C4705" t="s">
        <v>219</v>
      </c>
      <c r="D4705" t="s">
        <v>474</v>
      </c>
      <c r="E4705" t="s">
        <v>69</v>
      </c>
      <c r="F4705" t="s">
        <v>51</v>
      </c>
      <c r="G4705">
        <v>8</v>
      </c>
      <c r="H4705">
        <v>0.05</v>
      </c>
      <c r="I4705" s="2">
        <v>93556</v>
      </c>
      <c r="J4705" t="str">
        <f>_xlfn.XLOOKUP(tblOrders[[#This Row],[CustomerID]], tblCustomers[CustomerID], tblCustomers[CustomerName])</f>
        <v>Customer 82</v>
      </c>
      <c r="K4705" t="str">
        <f>_xlfn.XLOOKUP(tblOrders[[#This Row],[CustomerID]], tblCustomers[CustomerID], tblCustomers[Segment])</f>
        <v>Consumer</v>
      </c>
      <c r="L4705" t="str">
        <f>_xlfn.XLOOKUP(tblOrders[[#This Row],[ProductID]], tblProducts[ProductID], tblProducts[Category])</f>
        <v>Office</v>
      </c>
      <c r="M4705">
        <f>_xlfn.XLOOKUP(tblOrders[[#This Row],[ProductID]], tblProducts[ProductID], tblProducts[CostPrice])</f>
        <v>5129</v>
      </c>
      <c r="N4705">
        <f>tblOrders[[#This Row],[Sales]]-(tblOrders[[#This Row],[CostPrice]]*tblOrders[[#This Row],[Quantity]])</f>
        <v>52524</v>
      </c>
      <c r="O4705" t="str">
        <f>TEXT(tblOrders[[#This Row],[Date]],"mmm-yyyy")</f>
        <v>Jan-2025</v>
      </c>
      <c r="P4705" t="str">
        <f>_xlfn.XLOOKUP(tblOrders[[#This Row],[OrderID]], tblReturns[OrderID], tblReturns[Returned])</f>
        <v>No</v>
      </c>
      <c r="Q4705" t="str">
        <f>_xlfn.XLOOKUP(tblOrders[[#This Row],[OrderID]], tblShipping[OrderID], tblShipping[ShipMode])</f>
        <v>Express</v>
      </c>
      <c r="R4705" t="str">
        <f>IFERROR(_xlfn.XLOOKUP(A4704, tblCustomers[CustomerID], tblCustomers[CustomerName]), "Not Found")</f>
        <v>Not Found</v>
      </c>
      <c r="S4705" t="str">
        <f>IF(tblOrders[[#This Row],[Sales]]&gt;1000000,"High Value","Standard")</f>
        <v>Standard</v>
      </c>
      <c r="T4705" t="str">
        <f>_xlfn.XLOOKUP(tblOrders[[#This Row],[ProductID]], tblProducts[ProductID], tblProducts[ProductName])</f>
        <v>Product 69</v>
      </c>
      <c r="U4705">
        <f>_xlfn.XLOOKUP(tblOrders[[#This Row],[SalesRepID]], tblSalesreps[RepID], tblSalesreps[Target])</f>
        <v>19473459</v>
      </c>
    </row>
    <row r="4706" spans="1:21">
      <c r="A4706" t="s">
        <v>5503</v>
      </c>
      <c r="B4706" s="7" t="s">
        <v>737</v>
      </c>
      <c r="C4706" t="s">
        <v>412</v>
      </c>
      <c r="D4706" t="s">
        <v>169</v>
      </c>
      <c r="E4706" t="s">
        <v>50</v>
      </c>
      <c r="F4706" t="s">
        <v>14</v>
      </c>
      <c r="G4706">
        <v>5</v>
      </c>
      <c r="H4706">
        <v>0.2</v>
      </c>
      <c r="I4706" s="2">
        <v>231756</v>
      </c>
      <c r="J4706" t="str">
        <f>_xlfn.XLOOKUP(tblOrders[[#This Row],[CustomerID]], tblCustomers[CustomerID], tblCustomers[CustomerName])</f>
        <v>Customer 111</v>
      </c>
      <c r="K4706" t="str">
        <f>_xlfn.XLOOKUP(tblOrders[[#This Row],[CustomerID]], tblCustomers[CustomerID], tblCustomers[Segment])</f>
        <v>Corporate</v>
      </c>
      <c r="L4706" t="str">
        <f>_xlfn.XLOOKUP(tblOrders[[#This Row],[ProductID]], tblProducts[ProductID], tblProducts[Category])</f>
        <v>Electronics</v>
      </c>
      <c r="M4706">
        <f>_xlfn.XLOOKUP(tblOrders[[#This Row],[ProductID]], tblProducts[ProductID], tblProducts[CostPrice])</f>
        <v>8587</v>
      </c>
      <c r="N4706">
        <f>tblOrders[[#This Row],[Sales]]-(tblOrders[[#This Row],[CostPrice]]*tblOrders[[#This Row],[Quantity]])</f>
        <v>188821</v>
      </c>
      <c r="O4706" t="str">
        <f>TEXT(tblOrders[[#This Row],[Date]],"mmm-yyyy")</f>
        <v>Nov-2025</v>
      </c>
      <c r="P4706" t="str">
        <f>_xlfn.XLOOKUP(tblOrders[[#This Row],[OrderID]], tblReturns[OrderID], tblReturns[Returned])</f>
        <v>No</v>
      </c>
      <c r="Q4706" t="str">
        <f>_xlfn.XLOOKUP(tblOrders[[#This Row],[OrderID]], tblShipping[OrderID], tblShipping[ShipMode])</f>
        <v>Express</v>
      </c>
      <c r="R4706" t="str">
        <f>IFERROR(_xlfn.XLOOKUP(A4705, tblCustomers[CustomerID], tblCustomers[CustomerName]), "Not Found")</f>
        <v>Not Found</v>
      </c>
      <c r="S4706" t="str">
        <f>IF(tblOrders[[#This Row],[Sales]]&gt;1000000,"High Value","Standard")</f>
        <v>Standard</v>
      </c>
      <c r="T4706" t="str">
        <f>_xlfn.XLOOKUP(tblOrders[[#This Row],[ProductID]], tblProducts[ProductID], tblProducts[ProductName])</f>
        <v>Product 9</v>
      </c>
      <c r="U4706">
        <f>_xlfn.XLOOKUP(tblOrders[[#This Row],[SalesRepID]], tblSalesreps[RepID], tblSalesreps[Target])</f>
        <v>17350666</v>
      </c>
    </row>
    <row r="4707" spans="1:21">
      <c r="A4707" t="s">
        <v>5504</v>
      </c>
      <c r="B4707" s="7" t="s">
        <v>42</v>
      </c>
      <c r="C4707" t="s">
        <v>95</v>
      </c>
      <c r="D4707" t="s">
        <v>158</v>
      </c>
      <c r="E4707" t="s">
        <v>119</v>
      </c>
      <c r="F4707" t="s">
        <v>26</v>
      </c>
      <c r="G4707">
        <v>7</v>
      </c>
      <c r="H4707">
        <v>0.15</v>
      </c>
      <c r="I4707" s="2">
        <v>378306.95</v>
      </c>
      <c r="J4707" t="str">
        <f>_xlfn.XLOOKUP(tblOrders[[#This Row],[CustomerID]], tblCustomers[CustomerID], tblCustomers[CustomerName])</f>
        <v>Customer 37</v>
      </c>
      <c r="K4707" t="str">
        <f>_xlfn.XLOOKUP(tblOrders[[#This Row],[CustomerID]], tblCustomers[CustomerID], tblCustomers[Segment])</f>
        <v>Consumer</v>
      </c>
      <c r="L4707" t="str">
        <f>_xlfn.XLOOKUP(tblOrders[[#This Row],[ProductID]], tblProducts[ProductID], tblProducts[Category])</f>
        <v>Home</v>
      </c>
      <c r="M4707">
        <f>_xlfn.XLOOKUP(tblOrders[[#This Row],[ProductID]], tblProducts[ProductID], tblProducts[CostPrice])</f>
        <v>6817</v>
      </c>
      <c r="N4707">
        <f>tblOrders[[#This Row],[Sales]]-(tblOrders[[#This Row],[CostPrice]]*tblOrders[[#This Row],[Quantity]])</f>
        <v>330587.95</v>
      </c>
      <c r="O4707" t="str">
        <f>TEXT(tblOrders[[#This Row],[Date]],"mmm-yyyy")</f>
        <v>May-2025</v>
      </c>
      <c r="P4707" t="str">
        <f>_xlfn.XLOOKUP(tblOrders[[#This Row],[OrderID]], tblReturns[OrderID], tblReturns[Returned])</f>
        <v>No</v>
      </c>
      <c r="Q4707" t="str">
        <f>_xlfn.XLOOKUP(tblOrders[[#This Row],[OrderID]], tblShipping[OrderID], tblShipping[ShipMode])</f>
        <v>Pickup</v>
      </c>
      <c r="R4707" t="str">
        <f>IFERROR(_xlfn.XLOOKUP(A4706, tblCustomers[CustomerID], tblCustomers[CustomerName]), "Not Found")</f>
        <v>Not Found</v>
      </c>
      <c r="S4707" t="str">
        <f>IF(tblOrders[[#This Row],[Sales]]&gt;1000000,"High Value","Standard")</f>
        <v>Standard</v>
      </c>
      <c r="T4707" t="str">
        <f>_xlfn.XLOOKUP(tblOrders[[#This Row],[ProductID]], tblProducts[ProductID], tblProducts[ProductName])</f>
        <v>Product 7</v>
      </c>
      <c r="U4707">
        <f>_xlfn.XLOOKUP(tblOrders[[#This Row],[SalesRepID]], tblSalesreps[RepID], tblSalesreps[Target])</f>
        <v>5886694</v>
      </c>
    </row>
    <row r="4708" spans="1:21">
      <c r="A4708" t="s">
        <v>5505</v>
      </c>
      <c r="B4708" s="7" t="s">
        <v>1017</v>
      </c>
      <c r="C4708" t="s">
        <v>1021</v>
      </c>
      <c r="D4708" t="s">
        <v>118</v>
      </c>
      <c r="E4708" t="s">
        <v>202</v>
      </c>
      <c r="F4708" t="s">
        <v>20</v>
      </c>
      <c r="G4708">
        <v>9</v>
      </c>
      <c r="H4708">
        <v>0</v>
      </c>
      <c r="I4708" s="2">
        <v>595494</v>
      </c>
      <c r="J4708" t="str">
        <f>_xlfn.XLOOKUP(tblOrders[[#This Row],[CustomerID]], tblCustomers[CustomerID], tblCustomers[CustomerName])</f>
        <v>Customer 70</v>
      </c>
      <c r="K4708" t="str">
        <f>_xlfn.XLOOKUP(tblOrders[[#This Row],[CustomerID]], tblCustomers[CustomerID], tblCustomers[Segment])</f>
        <v>SME</v>
      </c>
      <c r="L4708" t="str">
        <f>_xlfn.XLOOKUP(tblOrders[[#This Row],[ProductID]], tblProducts[ProductID], tblProducts[Category])</f>
        <v>Home</v>
      </c>
      <c r="M4708">
        <f>_xlfn.XLOOKUP(tblOrders[[#This Row],[ProductID]], tblProducts[ProductID], tblProducts[CostPrice])</f>
        <v>78122</v>
      </c>
      <c r="N4708">
        <f>tblOrders[[#This Row],[Sales]]-(tblOrders[[#This Row],[CostPrice]]*tblOrders[[#This Row],[Quantity]])</f>
        <v>-107604</v>
      </c>
      <c r="O4708" t="str">
        <f>TEXT(tblOrders[[#This Row],[Date]],"mmm-yyyy")</f>
        <v>Nov-2025</v>
      </c>
      <c r="P4708" t="str">
        <f>_xlfn.XLOOKUP(tblOrders[[#This Row],[OrderID]], tblReturns[OrderID], tblReturns[Returned])</f>
        <v>No</v>
      </c>
      <c r="Q4708" t="str">
        <f>_xlfn.XLOOKUP(tblOrders[[#This Row],[OrderID]], tblShipping[OrderID], tblShipping[ShipMode])</f>
        <v>Express</v>
      </c>
      <c r="R4708" t="str">
        <f>IFERROR(_xlfn.XLOOKUP(A4707, tblCustomers[CustomerID], tblCustomers[CustomerName]), "Not Found")</f>
        <v>Not Found</v>
      </c>
      <c r="S4708" t="str">
        <f>IF(tblOrders[[#This Row],[Sales]]&gt;1000000,"High Value","Standard")</f>
        <v>Standard</v>
      </c>
      <c r="T4708" t="str">
        <f>_xlfn.XLOOKUP(tblOrders[[#This Row],[ProductID]], tblProducts[ProductID], tblProducts[ProductName])</f>
        <v>Product 59</v>
      </c>
      <c r="U4708">
        <f>_xlfn.XLOOKUP(tblOrders[[#This Row],[SalesRepID]], tblSalesreps[RepID], tblSalesreps[Target])</f>
        <v>10652665</v>
      </c>
    </row>
    <row r="4709" spans="1:21">
      <c r="A4709" t="s">
        <v>5506</v>
      </c>
      <c r="B4709" s="7" t="s">
        <v>701</v>
      </c>
      <c r="C4709" t="s">
        <v>82</v>
      </c>
      <c r="D4709" t="s">
        <v>973</v>
      </c>
      <c r="E4709" t="s">
        <v>165</v>
      </c>
      <c r="F4709" t="s">
        <v>51</v>
      </c>
      <c r="G4709">
        <v>5</v>
      </c>
      <c r="H4709">
        <v>0.05</v>
      </c>
      <c r="I4709" s="2">
        <v>276597.25</v>
      </c>
      <c r="J4709" t="str">
        <f>_xlfn.XLOOKUP(tblOrders[[#This Row],[CustomerID]], tblCustomers[CustomerID], tblCustomers[CustomerName])</f>
        <v>Customer 260</v>
      </c>
      <c r="K4709" t="str">
        <f>_xlfn.XLOOKUP(tblOrders[[#This Row],[CustomerID]], tblCustomers[CustomerID], tblCustomers[Segment])</f>
        <v>SME</v>
      </c>
      <c r="L4709" t="str">
        <f>_xlfn.XLOOKUP(tblOrders[[#This Row],[ProductID]], tblProducts[ProductID], tblProducts[Category])</f>
        <v>Office</v>
      </c>
      <c r="M4709">
        <f>_xlfn.XLOOKUP(tblOrders[[#This Row],[ProductID]], tblProducts[ProductID], tblProducts[CostPrice])</f>
        <v>44507</v>
      </c>
      <c r="N4709">
        <f>tblOrders[[#This Row],[Sales]]-(tblOrders[[#This Row],[CostPrice]]*tblOrders[[#This Row],[Quantity]])</f>
        <v>54062.25</v>
      </c>
      <c r="O4709" t="str">
        <f>TEXT(tblOrders[[#This Row],[Date]],"mmm-yyyy")</f>
        <v>Jan-2025</v>
      </c>
      <c r="P4709" t="str">
        <f>_xlfn.XLOOKUP(tblOrders[[#This Row],[OrderID]], tblReturns[OrderID], tblReturns[Returned])</f>
        <v>No</v>
      </c>
      <c r="Q4709" t="str">
        <f>_xlfn.XLOOKUP(tblOrders[[#This Row],[OrderID]], tblShipping[OrderID], tblShipping[ShipMode])</f>
        <v>Standard</v>
      </c>
      <c r="R4709" t="str">
        <f>IFERROR(_xlfn.XLOOKUP(A4708, tblCustomers[CustomerID], tblCustomers[CustomerName]), "Not Found")</f>
        <v>Not Found</v>
      </c>
      <c r="S4709" t="str">
        <f>IF(tblOrders[[#This Row],[Sales]]&gt;1000000,"High Value","Standard")</f>
        <v>Standard</v>
      </c>
      <c r="T4709" t="str">
        <f>_xlfn.XLOOKUP(tblOrders[[#This Row],[ProductID]], tblProducts[ProductID], tblProducts[ProductName])</f>
        <v>Product 53</v>
      </c>
      <c r="U4709">
        <f>_xlfn.XLOOKUP(tblOrders[[#This Row],[SalesRepID]], tblSalesreps[RepID], tblSalesreps[Target])</f>
        <v>16839910</v>
      </c>
    </row>
    <row r="4710" spans="1:21">
      <c r="A4710" t="s">
        <v>5507</v>
      </c>
      <c r="B4710" s="7" t="s">
        <v>1349</v>
      </c>
      <c r="C4710" t="s">
        <v>833</v>
      </c>
      <c r="D4710" t="s">
        <v>255</v>
      </c>
      <c r="E4710" t="s">
        <v>74</v>
      </c>
      <c r="F4710" t="s">
        <v>14</v>
      </c>
      <c r="G4710">
        <v>4</v>
      </c>
      <c r="H4710">
        <v>0.1</v>
      </c>
      <c r="I4710" s="2">
        <v>92167.2</v>
      </c>
      <c r="J4710" t="str">
        <f>_xlfn.XLOOKUP(tblOrders[[#This Row],[CustomerID]], tblCustomers[CustomerID], tblCustomers[CustomerName])</f>
        <v>Customer 101</v>
      </c>
      <c r="K4710" t="str">
        <f>_xlfn.XLOOKUP(tblOrders[[#This Row],[CustomerID]], tblCustomers[CustomerID], tblCustomers[Segment])</f>
        <v>SME</v>
      </c>
      <c r="L4710" t="str">
        <f>_xlfn.XLOOKUP(tblOrders[[#This Row],[ProductID]], tblProducts[ProductID], tblProducts[Category])</f>
        <v>Electronics</v>
      </c>
      <c r="M4710">
        <f>_xlfn.XLOOKUP(tblOrders[[#This Row],[ProductID]], tblProducts[ProductID], tblProducts[CostPrice])</f>
        <v>58560</v>
      </c>
      <c r="N4710">
        <f>tblOrders[[#This Row],[Sales]]-(tblOrders[[#This Row],[CostPrice]]*tblOrders[[#This Row],[Quantity]])</f>
        <v>-142072.79999999999</v>
      </c>
      <c r="O4710" t="str">
        <f>TEXT(tblOrders[[#This Row],[Date]],"mmm-yyyy")</f>
        <v>Aug-2025</v>
      </c>
      <c r="P4710" t="str">
        <f>_xlfn.XLOOKUP(tblOrders[[#This Row],[OrderID]], tblReturns[OrderID], tblReturns[Returned])</f>
        <v>Yes</v>
      </c>
      <c r="Q4710" t="str">
        <f>_xlfn.XLOOKUP(tblOrders[[#This Row],[OrderID]], tblShipping[OrderID], tblShipping[ShipMode])</f>
        <v>Standard</v>
      </c>
      <c r="R4710" t="str">
        <f>IFERROR(_xlfn.XLOOKUP(A4709, tblCustomers[CustomerID], tblCustomers[CustomerName]), "Not Found")</f>
        <v>Not Found</v>
      </c>
      <c r="S4710" t="str">
        <f>IF(tblOrders[[#This Row],[Sales]]&gt;1000000,"High Value","Standard")</f>
        <v>Standard</v>
      </c>
      <c r="T4710" t="str">
        <f>_xlfn.XLOOKUP(tblOrders[[#This Row],[ProductID]], tblProducts[ProductID], tblProducts[ProductName])</f>
        <v>Product 79</v>
      </c>
      <c r="U4710">
        <f>_xlfn.XLOOKUP(tblOrders[[#This Row],[SalesRepID]], tblSalesreps[RepID], tblSalesreps[Target])</f>
        <v>7254801</v>
      </c>
    </row>
    <row r="4711" spans="1:21">
      <c r="A4711" t="s">
        <v>5508</v>
      </c>
      <c r="B4711" s="7" t="s">
        <v>212</v>
      </c>
      <c r="C4711" t="s">
        <v>2261</v>
      </c>
      <c r="D4711" t="s">
        <v>377</v>
      </c>
      <c r="E4711" t="s">
        <v>40</v>
      </c>
      <c r="F4711" t="s">
        <v>26</v>
      </c>
      <c r="G4711">
        <v>5</v>
      </c>
      <c r="H4711">
        <v>0.1</v>
      </c>
      <c r="I4711" s="2">
        <v>425020.5</v>
      </c>
      <c r="J4711" t="str">
        <f>_xlfn.XLOOKUP(tblOrders[[#This Row],[CustomerID]], tblCustomers[CustomerID], tblCustomers[CustomerName])</f>
        <v>Customer 123</v>
      </c>
      <c r="K4711" t="str">
        <f>_xlfn.XLOOKUP(tblOrders[[#This Row],[CustomerID]], tblCustomers[CustomerID], tblCustomers[Segment])</f>
        <v>Consumer</v>
      </c>
      <c r="L4711" t="str">
        <f>_xlfn.XLOOKUP(tblOrders[[#This Row],[ProductID]], tblProducts[ProductID], tblProducts[Category])</f>
        <v>Home</v>
      </c>
      <c r="M4711">
        <f>_xlfn.XLOOKUP(tblOrders[[#This Row],[ProductID]], tblProducts[ProductID], tblProducts[CostPrice])</f>
        <v>38053</v>
      </c>
      <c r="N4711">
        <f>tblOrders[[#This Row],[Sales]]-(tblOrders[[#This Row],[CostPrice]]*tblOrders[[#This Row],[Quantity]])</f>
        <v>234755.5</v>
      </c>
      <c r="O4711" t="str">
        <f>TEXT(tblOrders[[#This Row],[Date]],"mmm-yyyy")</f>
        <v>May-2025</v>
      </c>
      <c r="P4711" t="str">
        <f>_xlfn.XLOOKUP(tblOrders[[#This Row],[OrderID]], tblReturns[OrderID], tblReturns[Returned])</f>
        <v>No</v>
      </c>
      <c r="Q4711" t="str">
        <f>_xlfn.XLOOKUP(tblOrders[[#This Row],[OrderID]], tblShipping[OrderID], tblShipping[ShipMode])</f>
        <v>Pickup</v>
      </c>
      <c r="R4711" t="str">
        <f>IFERROR(_xlfn.XLOOKUP(A4710, tblCustomers[CustomerID], tblCustomers[CustomerName]), "Not Found")</f>
        <v>Not Found</v>
      </c>
      <c r="S4711" t="str">
        <f>IF(tblOrders[[#This Row],[Sales]]&gt;1000000,"High Value","Standard")</f>
        <v>Standard</v>
      </c>
      <c r="T4711" t="str">
        <f>_xlfn.XLOOKUP(tblOrders[[#This Row],[ProductID]], tblProducts[ProductID], tblProducts[ProductName])</f>
        <v>Product 82</v>
      </c>
      <c r="U4711">
        <f>_xlfn.XLOOKUP(tblOrders[[#This Row],[SalesRepID]], tblSalesreps[RepID], tblSalesreps[Target])</f>
        <v>6291486</v>
      </c>
    </row>
    <row r="4712" spans="1:21">
      <c r="A4712" t="s">
        <v>5509</v>
      </c>
      <c r="B4712" s="7" t="s">
        <v>1399</v>
      </c>
      <c r="C4712" t="s">
        <v>1483</v>
      </c>
      <c r="D4712" t="s">
        <v>232</v>
      </c>
      <c r="E4712" t="s">
        <v>40</v>
      </c>
      <c r="F4712" t="s">
        <v>20</v>
      </c>
      <c r="G4712">
        <v>5</v>
      </c>
      <c r="H4712">
        <v>0.15</v>
      </c>
      <c r="I4712" s="2">
        <v>34726.75</v>
      </c>
      <c r="J4712" t="str">
        <f>_xlfn.XLOOKUP(tblOrders[[#This Row],[CustomerID]], tblCustomers[CustomerID], tblCustomers[CustomerName])</f>
        <v>Customer 144</v>
      </c>
      <c r="K4712" t="str">
        <f>_xlfn.XLOOKUP(tblOrders[[#This Row],[CustomerID]], tblCustomers[CustomerID], tblCustomers[Segment])</f>
        <v>Corporate</v>
      </c>
      <c r="L4712" t="str">
        <f>_xlfn.XLOOKUP(tblOrders[[#This Row],[ProductID]], tblProducts[ProductID], tblProducts[Category])</f>
        <v>Electronics</v>
      </c>
      <c r="M4712">
        <f>_xlfn.XLOOKUP(tblOrders[[#This Row],[ProductID]], tblProducts[ProductID], tblProducts[CostPrice])</f>
        <v>41456</v>
      </c>
      <c r="N4712">
        <f>tblOrders[[#This Row],[Sales]]-(tblOrders[[#This Row],[CostPrice]]*tblOrders[[#This Row],[Quantity]])</f>
        <v>-172553.25</v>
      </c>
      <c r="O4712" t="str">
        <f>TEXT(tblOrders[[#This Row],[Date]],"mmm-yyyy")</f>
        <v>Jun-2025</v>
      </c>
      <c r="P4712" t="str">
        <f>_xlfn.XLOOKUP(tblOrders[[#This Row],[OrderID]], tblReturns[OrderID], tblReturns[Returned])</f>
        <v>No</v>
      </c>
      <c r="Q4712" t="str">
        <f>_xlfn.XLOOKUP(tblOrders[[#This Row],[OrderID]], tblShipping[OrderID], tblShipping[ShipMode])</f>
        <v>Express</v>
      </c>
      <c r="R4712" t="str">
        <f>IFERROR(_xlfn.XLOOKUP(A4711, tblCustomers[CustomerID], tblCustomers[CustomerName]), "Not Found")</f>
        <v>Not Found</v>
      </c>
      <c r="S4712" t="str">
        <f>IF(tblOrders[[#This Row],[Sales]]&gt;1000000,"High Value","Standard")</f>
        <v>Standard</v>
      </c>
      <c r="T4712" t="str">
        <f>_xlfn.XLOOKUP(tblOrders[[#This Row],[ProductID]], tblProducts[ProductID], tblProducts[ProductName])</f>
        <v>Product 86</v>
      </c>
      <c r="U4712">
        <f>_xlfn.XLOOKUP(tblOrders[[#This Row],[SalesRepID]], tblSalesreps[RepID], tblSalesreps[Target])</f>
        <v>6291486</v>
      </c>
    </row>
    <row r="4713" spans="1:21">
      <c r="A4713" t="s">
        <v>5510</v>
      </c>
      <c r="B4713" s="7" t="s">
        <v>840</v>
      </c>
      <c r="C4713" t="s">
        <v>347</v>
      </c>
      <c r="D4713" t="s">
        <v>430</v>
      </c>
      <c r="E4713" t="s">
        <v>69</v>
      </c>
      <c r="F4713" t="s">
        <v>20</v>
      </c>
      <c r="G4713">
        <v>3</v>
      </c>
      <c r="H4713">
        <v>0.1</v>
      </c>
      <c r="I4713" s="2">
        <v>221551.2</v>
      </c>
      <c r="J4713" t="str">
        <f>_xlfn.XLOOKUP(tblOrders[[#This Row],[CustomerID]], tblCustomers[CustomerID], tblCustomers[CustomerName])</f>
        <v>Customer 58</v>
      </c>
      <c r="K4713" t="str">
        <f>_xlfn.XLOOKUP(tblOrders[[#This Row],[CustomerID]], tblCustomers[CustomerID], tblCustomers[Segment])</f>
        <v>SME</v>
      </c>
      <c r="L4713" t="str">
        <f>_xlfn.XLOOKUP(tblOrders[[#This Row],[ProductID]], tblProducts[ProductID], tblProducts[Category])</f>
        <v>Office</v>
      </c>
      <c r="M4713">
        <f>_xlfn.XLOOKUP(tblOrders[[#This Row],[ProductID]], tblProducts[ProductID], tblProducts[CostPrice])</f>
        <v>7566</v>
      </c>
      <c r="N4713">
        <f>tblOrders[[#This Row],[Sales]]-(tblOrders[[#This Row],[CostPrice]]*tblOrders[[#This Row],[Quantity]])</f>
        <v>198853.2</v>
      </c>
      <c r="O4713" t="str">
        <f>TEXT(tblOrders[[#This Row],[Date]],"mmm-yyyy")</f>
        <v>Jul-2025</v>
      </c>
      <c r="P4713" t="str">
        <f>_xlfn.XLOOKUP(tblOrders[[#This Row],[OrderID]], tblReturns[OrderID], tblReturns[Returned])</f>
        <v>No</v>
      </c>
      <c r="Q4713" t="str">
        <f>_xlfn.XLOOKUP(tblOrders[[#This Row],[OrderID]], tblShipping[OrderID], tblShipping[ShipMode])</f>
        <v>Standard</v>
      </c>
      <c r="R4713" t="str">
        <f>IFERROR(_xlfn.XLOOKUP(A4712, tblCustomers[CustomerID], tblCustomers[CustomerName]), "Not Found")</f>
        <v>Not Found</v>
      </c>
      <c r="S4713" t="str">
        <f>IF(tblOrders[[#This Row],[Sales]]&gt;1000000,"High Value","Standard")</f>
        <v>Standard</v>
      </c>
      <c r="T4713" t="str">
        <f>_xlfn.XLOOKUP(tblOrders[[#This Row],[ProductID]], tblProducts[ProductID], tblProducts[ProductName])</f>
        <v>Product 85</v>
      </c>
      <c r="U4713">
        <f>_xlfn.XLOOKUP(tblOrders[[#This Row],[SalesRepID]], tblSalesreps[RepID], tblSalesreps[Target])</f>
        <v>19473459</v>
      </c>
    </row>
    <row r="4714" spans="1:21">
      <c r="A4714" t="s">
        <v>5511</v>
      </c>
      <c r="B4714" s="7" t="s">
        <v>1438</v>
      </c>
      <c r="C4714" t="s">
        <v>613</v>
      </c>
      <c r="D4714" t="s">
        <v>744</v>
      </c>
      <c r="E4714" t="s">
        <v>13</v>
      </c>
      <c r="F4714" t="s">
        <v>51</v>
      </c>
      <c r="G4714">
        <v>8</v>
      </c>
      <c r="H4714">
        <v>0.05</v>
      </c>
      <c r="I4714" s="2">
        <v>1056407.6000000001</v>
      </c>
      <c r="J4714" t="str">
        <f>_xlfn.XLOOKUP(tblOrders[[#This Row],[CustomerID]], tblCustomers[CustomerID], tblCustomers[CustomerName])</f>
        <v>Customer 222</v>
      </c>
      <c r="K4714" t="str">
        <f>_xlfn.XLOOKUP(tblOrders[[#This Row],[CustomerID]], tblCustomers[CustomerID], tblCustomers[Segment])</f>
        <v>SME</v>
      </c>
      <c r="L4714" t="str">
        <f>_xlfn.XLOOKUP(tblOrders[[#This Row],[ProductID]], tblProducts[ProductID], tblProducts[Category])</f>
        <v>Electronics</v>
      </c>
      <c r="M4714">
        <f>_xlfn.XLOOKUP(tblOrders[[#This Row],[ProductID]], tblProducts[ProductID], tblProducts[CostPrice])</f>
        <v>37361</v>
      </c>
      <c r="N4714">
        <f>tblOrders[[#This Row],[Sales]]-(tblOrders[[#This Row],[CostPrice]]*tblOrders[[#This Row],[Quantity]])</f>
        <v>757519.60000000009</v>
      </c>
      <c r="O4714" t="str">
        <f>TEXT(tblOrders[[#This Row],[Date]],"mmm-yyyy")</f>
        <v>Mar-2025</v>
      </c>
      <c r="P4714" t="str">
        <f>_xlfn.XLOOKUP(tblOrders[[#This Row],[OrderID]], tblReturns[OrderID], tblReturns[Returned])</f>
        <v>No</v>
      </c>
      <c r="Q4714" t="str">
        <f>_xlfn.XLOOKUP(tblOrders[[#This Row],[OrderID]], tblShipping[OrderID], tblShipping[ShipMode])</f>
        <v>Standard</v>
      </c>
      <c r="R4714" t="str">
        <f>IFERROR(_xlfn.XLOOKUP(A4713, tblCustomers[CustomerID], tblCustomers[CustomerName]), "Not Found")</f>
        <v>Not Found</v>
      </c>
      <c r="S4714" t="str">
        <f>IF(tblOrders[[#This Row],[Sales]]&gt;1000000,"High Value","Standard")</f>
        <v>High Value</v>
      </c>
      <c r="T4714" t="str">
        <f>_xlfn.XLOOKUP(tblOrders[[#This Row],[ProductID]], tblProducts[ProductID], tblProducts[ProductName])</f>
        <v>Product 72</v>
      </c>
      <c r="U4714">
        <f>_xlfn.XLOOKUP(tblOrders[[#This Row],[SalesRepID]], tblSalesreps[RepID], tblSalesreps[Target])</f>
        <v>11852878</v>
      </c>
    </row>
    <row r="4715" spans="1:21">
      <c r="A4715" t="s">
        <v>5512</v>
      </c>
      <c r="B4715" s="7" t="s">
        <v>743</v>
      </c>
      <c r="C4715" t="s">
        <v>239</v>
      </c>
      <c r="D4715" t="s">
        <v>30</v>
      </c>
      <c r="E4715" t="s">
        <v>165</v>
      </c>
      <c r="F4715" t="s">
        <v>26</v>
      </c>
      <c r="G4715">
        <v>10</v>
      </c>
      <c r="H4715">
        <v>0.15</v>
      </c>
      <c r="I4715" s="2">
        <v>828546</v>
      </c>
      <c r="J4715" t="str">
        <f>_xlfn.XLOOKUP(tblOrders[[#This Row],[CustomerID]], tblCustomers[CustomerID], tblCustomers[CustomerName])</f>
        <v>Customer 146</v>
      </c>
      <c r="K4715" t="str">
        <f>_xlfn.XLOOKUP(tblOrders[[#This Row],[CustomerID]], tblCustomers[CustomerID], tblCustomers[Segment])</f>
        <v>Consumer</v>
      </c>
      <c r="L4715" t="str">
        <f>_xlfn.XLOOKUP(tblOrders[[#This Row],[ProductID]], tblProducts[ProductID], tblProducts[Category])</f>
        <v>Furniture</v>
      </c>
      <c r="M4715">
        <f>_xlfn.XLOOKUP(tblOrders[[#This Row],[ProductID]], tblProducts[ProductID], tblProducts[CostPrice])</f>
        <v>18655</v>
      </c>
      <c r="N4715">
        <f>tblOrders[[#This Row],[Sales]]-(tblOrders[[#This Row],[CostPrice]]*tblOrders[[#This Row],[Quantity]])</f>
        <v>641996</v>
      </c>
      <c r="O4715" t="str">
        <f>TEXT(tblOrders[[#This Row],[Date]],"mmm-yyyy")</f>
        <v>Jun-2025</v>
      </c>
      <c r="P4715" t="str">
        <f>_xlfn.XLOOKUP(tblOrders[[#This Row],[OrderID]], tblReturns[OrderID], tblReturns[Returned])</f>
        <v>No</v>
      </c>
      <c r="Q4715" t="str">
        <f>_xlfn.XLOOKUP(tblOrders[[#This Row],[OrderID]], tblShipping[OrderID], tblShipping[ShipMode])</f>
        <v>Express</v>
      </c>
      <c r="R4715" t="str">
        <f>IFERROR(_xlfn.XLOOKUP(A4714, tblCustomers[CustomerID], tblCustomers[CustomerName]), "Not Found")</f>
        <v>Not Found</v>
      </c>
      <c r="S4715" t="str">
        <f>IF(tblOrders[[#This Row],[Sales]]&gt;1000000,"High Value","Standard")</f>
        <v>Standard</v>
      </c>
      <c r="T4715" t="str">
        <f>_xlfn.XLOOKUP(tblOrders[[#This Row],[ProductID]], tblProducts[ProductID], tblProducts[ProductName])</f>
        <v>Product 34</v>
      </c>
      <c r="U4715">
        <f>_xlfn.XLOOKUP(tblOrders[[#This Row],[SalesRepID]], tblSalesreps[RepID], tblSalesreps[Target])</f>
        <v>16839910</v>
      </c>
    </row>
    <row r="4716" spans="1:21">
      <c r="A4716" t="s">
        <v>5513</v>
      </c>
      <c r="B4716" s="7" t="s">
        <v>107</v>
      </c>
      <c r="C4716" t="s">
        <v>342</v>
      </c>
      <c r="D4716" t="s">
        <v>92</v>
      </c>
      <c r="E4716" t="s">
        <v>35</v>
      </c>
      <c r="F4716" t="s">
        <v>26</v>
      </c>
      <c r="G4716">
        <v>5</v>
      </c>
      <c r="H4716">
        <v>0.05</v>
      </c>
      <c r="I4716" s="2">
        <v>695799</v>
      </c>
      <c r="J4716" t="str">
        <f>_xlfn.XLOOKUP(tblOrders[[#This Row],[CustomerID]], tblCustomers[CustomerID], tblCustomers[CustomerName])</f>
        <v>Customer 94</v>
      </c>
      <c r="K4716" t="str">
        <f>_xlfn.XLOOKUP(tblOrders[[#This Row],[CustomerID]], tblCustomers[CustomerID], tblCustomers[Segment])</f>
        <v>SME</v>
      </c>
      <c r="L4716" t="str">
        <f>_xlfn.XLOOKUP(tblOrders[[#This Row],[ProductID]], tblProducts[ProductID], tblProducts[Category])</f>
        <v>Home</v>
      </c>
      <c r="M4716">
        <f>_xlfn.XLOOKUP(tblOrders[[#This Row],[ProductID]], tblProducts[ProductID], tblProducts[CostPrice])</f>
        <v>65463</v>
      </c>
      <c r="N4716">
        <f>tblOrders[[#This Row],[Sales]]-(tblOrders[[#This Row],[CostPrice]]*tblOrders[[#This Row],[Quantity]])</f>
        <v>368484</v>
      </c>
      <c r="O4716" t="str">
        <f>TEXT(tblOrders[[#This Row],[Date]],"mmm-yyyy")</f>
        <v>Feb-2025</v>
      </c>
      <c r="P4716" t="str">
        <f>_xlfn.XLOOKUP(tblOrders[[#This Row],[OrderID]], tblReturns[OrderID], tblReturns[Returned])</f>
        <v>No</v>
      </c>
      <c r="Q4716" t="str">
        <f>_xlfn.XLOOKUP(tblOrders[[#This Row],[OrderID]], tblShipping[OrderID], tblShipping[ShipMode])</f>
        <v>Pickup</v>
      </c>
      <c r="R4716" t="str">
        <f>IFERROR(_xlfn.XLOOKUP(A4715, tblCustomers[CustomerID], tblCustomers[CustomerName]), "Not Found")</f>
        <v>Not Found</v>
      </c>
      <c r="S4716" t="str">
        <f>IF(tblOrders[[#This Row],[Sales]]&gt;1000000,"High Value","Standard")</f>
        <v>Standard</v>
      </c>
      <c r="T4716" t="str">
        <f>_xlfn.XLOOKUP(tblOrders[[#This Row],[ProductID]], tblProducts[ProductID], tblProducts[ProductName])</f>
        <v>Product 32</v>
      </c>
      <c r="U4716">
        <f>_xlfn.XLOOKUP(tblOrders[[#This Row],[SalesRepID]], tblSalesreps[RepID], tblSalesreps[Target])</f>
        <v>19619177</v>
      </c>
    </row>
    <row r="4717" spans="1:21">
      <c r="A4717" t="s">
        <v>5514</v>
      </c>
      <c r="B4717" s="7" t="s">
        <v>531</v>
      </c>
      <c r="C4717" t="s">
        <v>658</v>
      </c>
      <c r="D4717" t="s">
        <v>18</v>
      </c>
      <c r="E4717" t="s">
        <v>119</v>
      </c>
      <c r="F4717" t="s">
        <v>51</v>
      </c>
      <c r="G4717">
        <v>4</v>
      </c>
      <c r="H4717">
        <v>0.05</v>
      </c>
      <c r="I4717" s="2">
        <v>139030.6</v>
      </c>
      <c r="J4717" t="str">
        <f>_xlfn.XLOOKUP(tblOrders[[#This Row],[CustomerID]], tblCustomers[CustomerID], tblCustomers[CustomerName])</f>
        <v>Customer 178</v>
      </c>
      <c r="K4717" t="str">
        <f>_xlfn.XLOOKUP(tblOrders[[#This Row],[CustomerID]], tblCustomers[CustomerID], tblCustomers[Segment])</f>
        <v>Consumer</v>
      </c>
      <c r="L4717" t="str">
        <f>_xlfn.XLOOKUP(tblOrders[[#This Row],[ProductID]], tblProducts[ProductID], tblProducts[Category])</f>
        <v>Electronics</v>
      </c>
      <c r="M4717">
        <f>_xlfn.XLOOKUP(tblOrders[[#This Row],[ProductID]], tblProducts[ProductID], tblProducts[CostPrice])</f>
        <v>55008</v>
      </c>
      <c r="N4717">
        <f>tblOrders[[#This Row],[Sales]]-(tblOrders[[#This Row],[CostPrice]]*tblOrders[[#This Row],[Quantity]])</f>
        <v>-81001.399999999994</v>
      </c>
      <c r="O4717" t="str">
        <f>TEXT(tblOrders[[#This Row],[Date]],"mmm-yyyy")</f>
        <v>Jun-2025</v>
      </c>
      <c r="P4717" t="str">
        <f>_xlfn.XLOOKUP(tblOrders[[#This Row],[OrderID]], tblReturns[OrderID], tblReturns[Returned])</f>
        <v>No</v>
      </c>
      <c r="Q4717" t="str">
        <f>_xlfn.XLOOKUP(tblOrders[[#This Row],[OrderID]], tblShipping[OrderID], tblShipping[ShipMode])</f>
        <v>Pickup</v>
      </c>
      <c r="R4717" t="str">
        <f>IFERROR(_xlfn.XLOOKUP(A4716, tblCustomers[CustomerID], tblCustomers[CustomerName]), "Not Found")</f>
        <v>Not Found</v>
      </c>
      <c r="S4717" t="str">
        <f>IF(tblOrders[[#This Row],[Sales]]&gt;1000000,"High Value","Standard")</f>
        <v>Standard</v>
      </c>
      <c r="T4717" t="str">
        <f>_xlfn.XLOOKUP(tblOrders[[#This Row],[ProductID]], tblProducts[ProductID], tblProducts[ProductName])</f>
        <v>Product 94</v>
      </c>
      <c r="U4717">
        <f>_xlfn.XLOOKUP(tblOrders[[#This Row],[SalesRepID]], tblSalesreps[RepID], tblSalesreps[Target])</f>
        <v>5886694</v>
      </c>
    </row>
    <row r="4718" spans="1:21">
      <c r="A4718" t="s">
        <v>5515</v>
      </c>
      <c r="B4718" s="7" t="s">
        <v>577</v>
      </c>
      <c r="C4718" t="s">
        <v>67</v>
      </c>
      <c r="D4718" t="s">
        <v>115</v>
      </c>
      <c r="E4718" t="s">
        <v>56</v>
      </c>
      <c r="F4718" t="s">
        <v>51</v>
      </c>
      <c r="G4718">
        <v>3</v>
      </c>
      <c r="H4718">
        <v>0.15</v>
      </c>
      <c r="I4718" s="2">
        <v>211257.3</v>
      </c>
      <c r="J4718" t="str">
        <f>_xlfn.XLOOKUP(tblOrders[[#This Row],[CustomerID]], tblCustomers[CustomerID], tblCustomers[CustomerName])</f>
        <v>Customer 177</v>
      </c>
      <c r="K4718" t="str">
        <f>_xlfn.XLOOKUP(tblOrders[[#This Row],[CustomerID]], tblCustomers[CustomerID], tblCustomers[Segment])</f>
        <v>Corporate</v>
      </c>
      <c r="L4718" t="str">
        <f>_xlfn.XLOOKUP(tblOrders[[#This Row],[ProductID]], tblProducts[ProductID], tblProducts[Category])</f>
        <v>Electronics</v>
      </c>
      <c r="M4718">
        <f>_xlfn.XLOOKUP(tblOrders[[#This Row],[ProductID]], tblProducts[ProductID], tblProducts[CostPrice])</f>
        <v>66631</v>
      </c>
      <c r="N4718">
        <f>tblOrders[[#This Row],[Sales]]-(tblOrders[[#This Row],[CostPrice]]*tblOrders[[#This Row],[Quantity]])</f>
        <v>11364.299999999988</v>
      </c>
      <c r="O4718" t="str">
        <f>TEXT(tblOrders[[#This Row],[Date]],"mmm-yyyy")</f>
        <v>Dec-2025</v>
      </c>
      <c r="P4718" t="str">
        <f>_xlfn.XLOOKUP(tblOrders[[#This Row],[OrderID]], tblReturns[OrderID], tblReturns[Returned])</f>
        <v>No</v>
      </c>
      <c r="Q4718" t="str">
        <f>_xlfn.XLOOKUP(tblOrders[[#This Row],[OrderID]], tblShipping[OrderID], tblShipping[ShipMode])</f>
        <v>Express</v>
      </c>
      <c r="R4718" t="str">
        <f>IFERROR(_xlfn.XLOOKUP(A4717, tblCustomers[CustomerID], tblCustomers[CustomerName]), "Not Found")</f>
        <v>Not Found</v>
      </c>
      <c r="S4718" t="str">
        <f>IF(tblOrders[[#This Row],[Sales]]&gt;1000000,"High Value","Standard")</f>
        <v>Standard</v>
      </c>
      <c r="T4718" t="str">
        <f>_xlfn.XLOOKUP(tblOrders[[#This Row],[ProductID]], tblProducts[ProductID], tblProducts[ProductName])</f>
        <v>Product 70</v>
      </c>
      <c r="U4718">
        <f>_xlfn.XLOOKUP(tblOrders[[#This Row],[SalesRepID]], tblSalesreps[RepID], tblSalesreps[Target])</f>
        <v>14265630</v>
      </c>
    </row>
    <row r="4719" spans="1:21">
      <c r="A4719" t="s">
        <v>5516</v>
      </c>
      <c r="B4719" s="7" t="s">
        <v>81</v>
      </c>
      <c r="C4719" t="s">
        <v>1397</v>
      </c>
      <c r="D4719" t="s">
        <v>162</v>
      </c>
      <c r="E4719" t="s">
        <v>45</v>
      </c>
      <c r="F4719" t="s">
        <v>26</v>
      </c>
      <c r="G4719">
        <v>10</v>
      </c>
      <c r="H4719">
        <v>0.1</v>
      </c>
      <c r="I4719" s="2">
        <v>999936</v>
      </c>
      <c r="J4719" t="str">
        <f>_xlfn.XLOOKUP(tblOrders[[#This Row],[CustomerID]], tblCustomers[CustomerID], tblCustomers[CustomerName])</f>
        <v>Customer 176</v>
      </c>
      <c r="K4719" t="str">
        <f>_xlfn.XLOOKUP(tblOrders[[#This Row],[CustomerID]], tblCustomers[CustomerID], tblCustomers[Segment])</f>
        <v>Corporate</v>
      </c>
      <c r="L4719" t="str">
        <f>_xlfn.XLOOKUP(tblOrders[[#This Row],[ProductID]], tblProducts[ProductID], tblProducts[Category])</f>
        <v>Furniture</v>
      </c>
      <c r="M4719">
        <f>_xlfn.XLOOKUP(tblOrders[[#This Row],[ProductID]], tblProducts[ProductID], tblProducts[CostPrice])</f>
        <v>62257</v>
      </c>
      <c r="N4719">
        <f>tblOrders[[#This Row],[Sales]]-(tblOrders[[#This Row],[CostPrice]]*tblOrders[[#This Row],[Quantity]])</f>
        <v>377366</v>
      </c>
      <c r="O4719" t="str">
        <f>TEXT(tblOrders[[#This Row],[Date]],"mmm-yyyy")</f>
        <v>Nov-2025</v>
      </c>
      <c r="P4719" t="str">
        <f>_xlfn.XLOOKUP(tblOrders[[#This Row],[OrderID]], tblReturns[OrderID], tblReturns[Returned])</f>
        <v>No</v>
      </c>
      <c r="Q4719" t="str">
        <f>_xlfn.XLOOKUP(tblOrders[[#This Row],[OrderID]], tblShipping[OrderID], tblShipping[ShipMode])</f>
        <v>Standard</v>
      </c>
      <c r="R4719" t="str">
        <f>IFERROR(_xlfn.XLOOKUP(A4718, tblCustomers[CustomerID], tblCustomers[CustomerName]), "Not Found")</f>
        <v>Not Found</v>
      </c>
      <c r="S4719" t="str">
        <f>IF(tblOrders[[#This Row],[Sales]]&gt;1000000,"High Value","Standard")</f>
        <v>Standard</v>
      </c>
      <c r="T4719" t="str">
        <f>_xlfn.XLOOKUP(tblOrders[[#This Row],[ProductID]], tblProducts[ProductID], tblProducts[ProductName])</f>
        <v>Product 55</v>
      </c>
      <c r="U4719">
        <f>_xlfn.XLOOKUP(tblOrders[[#This Row],[SalesRepID]], tblSalesreps[RepID], tblSalesreps[Target])</f>
        <v>11319839</v>
      </c>
    </row>
    <row r="4720" spans="1:21">
      <c r="A4720" t="s">
        <v>5517</v>
      </c>
      <c r="B4720" s="7" t="s">
        <v>619</v>
      </c>
      <c r="C4720" t="s">
        <v>304</v>
      </c>
      <c r="D4720" t="s">
        <v>945</v>
      </c>
      <c r="E4720" t="s">
        <v>186</v>
      </c>
      <c r="F4720" t="s">
        <v>20</v>
      </c>
      <c r="G4720">
        <v>6</v>
      </c>
      <c r="H4720">
        <v>0.15</v>
      </c>
      <c r="I4720" s="2">
        <v>697455.6</v>
      </c>
      <c r="J4720" t="str">
        <f>_xlfn.XLOOKUP(tblOrders[[#This Row],[CustomerID]], tblCustomers[CustomerID], tblCustomers[CustomerName])</f>
        <v>Customer 278</v>
      </c>
      <c r="K4720" t="str">
        <f>_xlfn.XLOOKUP(tblOrders[[#This Row],[CustomerID]], tblCustomers[CustomerID], tblCustomers[Segment])</f>
        <v>Consumer</v>
      </c>
      <c r="L4720" t="str">
        <f>_xlfn.XLOOKUP(tblOrders[[#This Row],[ProductID]], tblProducts[ProductID], tblProducts[Category])</f>
        <v>Home</v>
      </c>
      <c r="M4720">
        <f>_xlfn.XLOOKUP(tblOrders[[#This Row],[ProductID]], tblProducts[ProductID], tblProducts[CostPrice])</f>
        <v>54711</v>
      </c>
      <c r="N4720">
        <f>tblOrders[[#This Row],[Sales]]-(tblOrders[[#This Row],[CostPrice]]*tblOrders[[#This Row],[Quantity]])</f>
        <v>369189.6</v>
      </c>
      <c r="O4720" t="str">
        <f>TEXT(tblOrders[[#This Row],[Date]],"mmm-yyyy")</f>
        <v>Mar-2025</v>
      </c>
      <c r="P4720" t="str">
        <f>_xlfn.XLOOKUP(tblOrders[[#This Row],[OrderID]], tblReturns[OrderID], tblReturns[Returned])</f>
        <v>No</v>
      </c>
      <c r="Q4720" t="str">
        <f>_xlfn.XLOOKUP(tblOrders[[#This Row],[OrderID]], tblShipping[OrderID], tblShipping[ShipMode])</f>
        <v>Express</v>
      </c>
      <c r="R4720" t="str">
        <f>IFERROR(_xlfn.XLOOKUP(A4719, tblCustomers[CustomerID], tblCustomers[CustomerName]), "Not Found")</f>
        <v>Not Found</v>
      </c>
      <c r="S4720" t="str">
        <f>IF(tblOrders[[#This Row],[Sales]]&gt;1000000,"High Value","Standard")</f>
        <v>Standard</v>
      </c>
      <c r="T4720" t="str">
        <f>_xlfn.XLOOKUP(tblOrders[[#This Row],[ProductID]], tblProducts[ProductID], tblProducts[ProductName])</f>
        <v>Product 38</v>
      </c>
      <c r="U4720">
        <f>_xlfn.XLOOKUP(tblOrders[[#This Row],[SalesRepID]], tblSalesreps[RepID], tblSalesreps[Target])</f>
        <v>15141830</v>
      </c>
    </row>
    <row r="4721" spans="1:21">
      <c r="A4721" t="s">
        <v>5518</v>
      </c>
      <c r="B4721" s="7" t="s">
        <v>671</v>
      </c>
      <c r="C4721" t="s">
        <v>1791</v>
      </c>
      <c r="D4721" t="s">
        <v>83</v>
      </c>
      <c r="E4721" t="s">
        <v>13</v>
      </c>
      <c r="F4721" t="s">
        <v>26</v>
      </c>
      <c r="G4721">
        <v>1</v>
      </c>
      <c r="H4721">
        <v>0.1</v>
      </c>
      <c r="I4721" s="2">
        <v>79593.3</v>
      </c>
      <c r="J4721" t="str">
        <f>_xlfn.XLOOKUP(tblOrders[[#This Row],[CustomerID]], tblCustomers[CustomerID], tblCustomers[CustomerName])</f>
        <v>Customer 269</v>
      </c>
      <c r="K4721" t="str">
        <f>_xlfn.XLOOKUP(tblOrders[[#This Row],[CustomerID]], tblCustomers[CustomerID], tblCustomers[Segment])</f>
        <v>Corporate</v>
      </c>
      <c r="L4721" t="str">
        <f>_xlfn.XLOOKUP(tblOrders[[#This Row],[ProductID]], tblProducts[ProductID], tblProducts[Category])</f>
        <v>Furniture</v>
      </c>
      <c r="M4721">
        <f>_xlfn.XLOOKUP(tblOrders[[#This Row],[ProductID]], tblProducts[ProductID], tblProducts[CostPrice])</f>
        <v>79600</v>
      </c>
      <c r="N4721">
        <f>tblOrders[[#This Row],[Sales]]-(tblOrders[[#This Row],[CostPrice]]*tblOrders[[#This Row],[Quantity]])</f>
        <v>-6.6999999999970896</v>
      </c>
      <c r="O4721" t="str">
        <f>TEXT(tblOrders[[#This Row],[Date]],"mmm-yyyy")</f>
        <v>Aug-2025</v>
      </c>
      <c r="P4721" t="str">
        <f>_xlfn.XLOOKUP(tblOrders[[#This Row],[OrderID]], tblReturns[OrderID], tblReturns[Returned])</f>
        <v>No</v>
      </c>
      <c r="Q4721" t="str">
        <f>_xlfn.XLOOKUP(tblOrders[[#This Row],[OrderID]], tblShipping[OrderID], tblShipping[ShipMode])</f>
        <v>Express</v>
      </c>
      <c r="R4721" t="str">
        <f>IFERROR(_xlfn.XLOOKUP(A4720, tblCustomers[CustomerID], tblCustomers[CustomerName]), "Not Found")</f>
        <v>Not Found</v>
      </c>
      <c r="S4721" t="str">
        <f>IF(tblOrders[[#This Row],[Sales]]&gt;1000000,"High Value","Standard")</f>
        <v>Standard</v>
      </c>
      <c r="T4721" t="str">
        <f>_xlfn.XLOOKUP(tblOrders[[#This Row],[ProductID]], tblProducts[ProductID], tblProducts[ProductName])</f>
        <v>Product 43</v>
      </c>
      <c r="U4721">
        <f>_xlfn.XLOOKUP(tblOrders[[#This Row],[SalesRepID]], tblSalesreps[RepID], tblSalesreps[Target])</f>
        <v>11852878</v>
      </c>
    </row>
    <row r="4722" spans="1:21">
      <c r="A4722" t="s">
        <v>5519</v>
      </c>
      <c r="B4722" s="7" t="s">
        <v>428</v>
      </c>
      <c r="C4722" t="s">
        <v>753</v>
      </c>
      <c r="D4722" t="s">
        <v>137</v>
      </c>
      <c r="E4722" t="s">
        <v>19</v>
      </c>
      <c r="F4722" t="s">
        <v>14</v>
      </c>
      <c r="G4722">
        <v>1</v>
      </c>
      <c r="H4722">
        <v>0.15</v>
      </c>
      <c r="I4722" s="2">
        <v>78933.55</v>
      </c>
      <c r="J4722" t="str">
        <f>_xlfn.XLOOKUP(tblOrders[[#This Row],[CustomerID]], tblCustomers[CustomerID], tblCustomers[CustomerName])</f>
        <v>Customer 116</v>
      </c>
      <c r="K4722" t="str">
        <f>_xlfn.XLOOKUP(tblOrders[[#This Row],[CustomerID]], tblCustomers[CustomerID], tblCustomers[Segment])</f>
        <v>Consumer</v>
      </c>
      <c r="L4722" t="str">
        <f>_xlfn.XLOOKUP(tblOrders[[#This Row],[ProductID]], tblProducts[ProductID], tblProducts[Category])</f>
        <v>Home</v>
      </c>
      <c r="M4722">
        <f>_xlfn.XLOOKUP(tblOrders[[#This Row],[ProductID]], tblProducts[ProductID], tblProducts[CostPrice])</f>
        <v>26666</v>
      </c>
      <c r="N4722">
        <f>tblOrders[[#This Row],[Sales]]-(tblOrders[[#This Row],[CostPrice]]*tblOrders[[#This Row],[Quantity]])</f>
        <v>52267.55</v>
      </c>
      <c r="O4722" t="str">
        <f>TEXT(tblOrders[[#This Row],[Date]],"mmm-yyyy")</f>
        <v>May-2025</v>
      </c>
      <c r="P4722" t="str">
        <f>_xlfn.XLOOKUP(tblOrders[[#This Row],[OrderID]], tblReturns[OrderID], tblReturns[Returned])</f>
        <v>No</v>
      </c>
      <c r="Q4722" t="str">
        <f>_xlfn.XLOOKUP(tblOrders[[#This Row],[OrderID]], tblShipping[OrderID], tblShipping[ShipMode])</f>
        <v>Express</v>
      </c>
      <c r="R4722" t="str">
        <f>IFERROR(_xlfn.XLOOKUP(A4721, tblCustomers[CustomerID], tblCustomers[CustomerName]), "Not Found")</f>
        <v>Not Found</v>
      </c>
      <c r="S4722" t="str">
        <f>IF(tblOrders[[#This Row],[Sales]]&gt;1000000,"High Value","Standard")</f>
        <v>Standard</v>
      </c>
      <c r="T4722" t="str">
        <f>_xlfn.XLOOKUP(tblOrders[[#This Row],[ProductID]], tblProducts[ProductID], tblProducts[ProductName])</f>
        <v>Product 76</v>
      </c>
      <c r="U4722">
        <f>_xlfn.XLOOKUP(tblOrders[[#This Row],[SalesRepID]], tblSalesreps[RepID], tblSalesreps[Target])</f>
        <v>11347243</v>
      </c>
    </row>
    <row r="4723" spans="1:21">
      <c r="A4723" t="s">
        <v>5520</v>
      </c>
      <c r="B4723" s="7" t="s">
        <v>1181</v>
      </c>
      <c r="C4723" t="s">
        <v>635</v>
      </c>
      <c r="D4723" t="s">
        <v>111</v>
      </c>
      <c r="E4723" t="s">
        <v>40</v>
      </c>
      <c r="F4723" t="s">
        <v>26</v>
      </c>
      <c r="G4723">
        <v>6</v>
      </c>
      <c r="H4723">
        <v>0.2</v>
      </c>
      <c r="I4723" s="2">
        <v>677414.40000000002</v>
      </c>
      <c r="J4723" t="str">
        <f>_xlfn.XLOOKUP(tblOrders[[#This Row],[CustomerID]], tblCustomers[CustomerID], tblCustomers[CustomerName])</f>
        <v>Customer 157</v>
      </c>
      <c r="K4723" t="str">
        <f>_xlfn.XLOOKUP(tblOrders[[#This Row],[CustomerID]], tblCustomers[CustomerID], tblCustomers[Segment])</f>
        <v>Corporate</v>
      </c>
      <c r="L4723" t="str">
        <f>_xlfn.XLOOKUP(tblOrders[[#This Row],[ProductID]], tblProducts[ProductID], tblProducts[Category])</f>
        <v>Furniture</v>
      </c>
      <c r="M4723">
        <f>_xlfn.XLOOKUP(tblOrders[[#This Row],[ProductID]], tblProducts[ProductID], tblProducts[CostPrice])</f>
        <v>34907</v>
      </c>
      <c r="N4723">
        <f>tblOrders[[#This Row],[Sales]]-(tblOrders[[#This Row],[CostPrice]]*tblOrders[[#This Row],[Quantity]])</f>
        <v>467972.4</v>
      </c>
      <c r="O4723" t="str">
        <f>TEXT(tblOrders[[#This Row],[Date]],"mmm-yyyy")</f>
        <v>Apr-2025</v>
      </c>
      <c r="P4723" t="str">
        <f>_xlfn.XLOOKUP(tblOrders[[#This Row],[OrderID]], tblReturns[OrderID], tblReturns[Returned])</f>
        <v>No</v>
      </c>
      <c r="Q4723" t="str">
        <f>_xlfn.XLOOKUP(tblOrders[[#This Row],[OrderID]], tblShipping[OrderID], tblShipping[ShipMode])</f>
        <v>Pickup</v>
      </c>
      <c r="R4723" t="str">
        <f>IFERROR(_xlfn.XLOOKUP(A4722, tblCustomers[CustomerID], tblCustomers[CustomerName]), "Not Found")</f>
        <v>Not Found</v>
      </c>
      <c r="S4723" t="str">
        <f>IF(tblOrders[[#This Row],[Sales]]&gt;1000000,"High Value","Standard")</f>
        <v>Standard</v>
      </c>
      <c r="T4723" t="str">
        <f>_xlfn.XLOOKUP(tblOrders[[#This Row],[ProductID]], tblProducts[ProductID], tblProducts[ProductName])</f>
        <v>Product 68</v>
      </c>
      <c r="U4723">
        <f>_xlfn.XLOOKUP(tblOrders[[#This Row],[SalesRepID]], tblSalesreps[RepID], tblSalesreps[Target])</f>
        <v>6291486</v>
      </c>
    </row>
    <row r="4724" spans="1:21">
      <c r="A4724" t="s">
        <v>5521</v>
      </c>
      <c r="B4724" s="7" t="s">
        <v>783</v>
      </c>
      <c r="C4724" t="s">
        <v>1182</v>
      </c>
      <c r="D4724" t="s">
        <v>68</v>
      </c>
      <c r="E4724" t="s">
        <v>74</v>
      </c>
      <c r="F4724" t="s">
        <v>20</v>
      </c>
      <c r="G4724">
        <v>3</v>
      </c>
      <c r="H4724">
        <v>0.1</v>
      </c>
      <c r="I4724" s="2">
        <v>143694</v>
      </c>
      <c r="J4724" t="str">
        <f>_xlfn.XLOOKUP(tblOrders[[#This Row],[CustomerID]], tblCustomers[CustomerID], tblCustomers[CustomerName])</f>
        <v>Customer 93</v>
      </c>
      <c r="K4724" t="str">
        <f>_xlfn.XLOOKUP(tblOrders[[#This Row],[CustomerID]], tblCustomers[CustomerID], tblCustomers[Segment])</f>
        <v>SME</v>
      </c>
      <c r="L4724" t="str">
        <f>_xlfn.XLOOKUP(tblOrders[[#This Row],[ProductID]], tblProducts[ProductID], tblProducts[Category])</f>
        <v>Home</v>
      </c>
      <c r="M4724">
        <f>_xlfn.XLOOKUP(tblOrders[[#This Row],[ProductID]], tblProducts[ProductID], tblProducts[CostPrice])</f>
        <v>7159</v>
      </c>
      <c r="N4724">
        <f>tblOrders[[#This Row],[Sales]]-(tblOrders[[#This Row],[CostPrice]]*tblOrders[[#This Row],[Quantity]])</f>
        <v>122217</v>
      </c>
      <c r="O4724" t="str">
        <f>TEXT(tblOrders[[#This Row],[Date]],"mmm-yyyy")</f>
        <v>Oct-2025</v>
      </c>
      <c r="P4724" t="str">
        <f>_xlfn.XLOOKUP(tblOrders[[#This Row],[OrderID]], tblReturns[OrderID], tblReturns[Returned])</f>
        <v>No</v>
      </c>
      <c r="Q4724" t="str">
        <f>_xlfn.XLOOKUP(tblOrders[[#This Row],[OrderID]], tblShipping[OrderID], tblShipping[ShipMode])</f>
        <v>Pickup</v>
      </c>
      <c r="R4724" t="str">
        <f>IFERROR(_xlfn.XLOOKUP(A4723, tblCustomers[CustomerID], tblCustomers[CustomerName]), "Not Found")</f>
        <v>Not Found</v>
      </c>
      <c r="S4724" t="str">
        <f>IF(tblOrders[[#This Row],[Sales]]&gt;1000000,"High Value","Standard")</f>
        <v>Standard</v>
      </c>
      <c r="T4724" t="str">
        <f>_xlfn.XLOOKUP(tblOrders[[#This Row],[ProductID]], tblProducts[ProductID], tblProducts[ProductName])</f>
        <v>Product 26</v>
      </c>
      <c r="U4724">
        <f>_xlfn.XLOOKUP(tblOrders[[#This Row],[SalesRepID]], tblSalesreps[RepID], tblSalesreps[Target])</f>
        <v>7254801</v>
      </c>
    </row>
    <row r="4725" spans="1:21">
      <c r="A4725" t="s">
        <v>5522</v>
      </c>
      <c r="B4725" s="7" t="s">
        <v>1330</v>
      </c>
      <c r="C4725" t="s">
        <v>551</v>
      </c>
      <c r="D4725" t="s">
        <v>560</v>
      </c>
      <c r="E4725" t="s">
        <v>87</v>
      </c>
      <c r="F4725" t="s">
        <v>26</v>
      </c>
      <c r="G4725">
        <v>5</v>
      </c>
      <c r="H4725">
        <v>0.05</v>
      </c>
      <c r="I4725" s="2">
        <v>693257.75</v>
      </c>
      <c r="J4725" t="str">
        <f>_xlfn.XLOOKUP(tblOrders[[#This Row],[CustomerID]], tblCustomers[CustomerID], tblCustomers[CustomerName])</f>
        <v>Customer 300</v>
      </c>
      <c r="K4725" t="str">
        <f>_xlfn.XLOOKUP(tblOrders[[#This Row],[CustomerID]], tblCustomers[CustomerID], tblCustomers[Segment])</f>
        <v>SME</v>
      </c>
      <c r="L4725" t="str">
        <f>_xlfn.XLOOKUP(tblOrders[[#This Row],[ProductID]], tblProducts[ProductID], tblProducts[Category])</f>
        <v>Electronics</v>
      </c>
      <c r="M4725">
        <f>_xlfn.XLOOKUP(tblOrders[[#This Row],[ProductID]], tblProducts[ProductID], tblProducts[CostPrice])</f>
        <v>53062</v>
      </c>
      <c r="N4725">
        <f>tblOrders[[#This Row],[Sales]]-(tblOrders[[#This Row],[CostPrice]]*tblOrders[[#This Row],[Quantity]])</f>
        <v>427947.75</v>
      </c>
      <c r="O4725" t="str">
        <f>TEXT(tblOrders[[#This Row],[Date]],"mmm-yyyy")</f>
        <v>Feb-2025</v>
      </c>
      <c r="P4725" t="str">
        <f>_xlfn.XLOOKUP(tblOrders[[#This Row],[OrderID]], tblReturns[OrderID], tblReturns[Returned])</f>
        <v>No</v>
      </c>
      <c r="Q4725" t="str">
        <f>_xlfn.XLOOKUP(tblOrders[[#This Row],[OrderID]], tblShipping[OrderID], tblShipping[ShipMode])</f>
        <v>Express</v>
      </c>
      <c r="R4725" t="str">
        <f>IFERROR(_xlfn.XLOOKUP(A4724, tblCustomers[CustomerID], tblCustomers[CustomerName]), "Not Found")</f>
        <v>Not Found</v>
      </c>
      <c r="S4725" t="str">
        <f>IF(tblOrders[[#This Row],[Sales]]&gt;1000000,"High Value","Standard")</f>
        <v>Standard</v>
      </c>
      <c r="T4725" t="str">
        <f>_xlfn.XLOOKUP(tblOrders[[#This Row],[ProductID]], tblProducts[ProductID], tblProducts[ProductName])</f>
        <v>Product 31</v>
      </c>
      <c r="U4725">
        <f>_xlfn.XLOOKUP(tblOrders[[#This Row],[SalesRepID]], tblSalesreps[RepID], tblSalesreps[Target])</f>
        <v>18500989</v>
      </c>
    </row>
    <row r="4726" spans="1:21">
      <c r="A4726" t="s">
        <v>5523</v>
      </c>
      <c r="B4726" s="7" t="s">
        <v>381</v>
      </c>
      <c r="C4726" t="s">
        <v>521</v>
      </c>
      <c r="D4726" t="s">
        <v>201</v>
      </c>
      <c r="E4726" t="s">
        <v>74</v>
      </c>
      <c r="F4726" t="s">
        <v>26</v>
      </c>
      <c r="G4726">
        <v>6</v>
      </c>
      <c r="H4726">
        <v>0.1</v>
      </c>
      <c r="I4726" s="2">
        <v>615546</v>
      </c>
      <c r="J4726" t="str">
        <f>_xlfn.XLOOKUP(tblOrders[[#This Row],[CustomerID]], tblCustomers[CustomerID], tblCustomers[CustomerName])</f>
        <v>Customer 239</v>
      </c>
      <c r="K4726" t="str">
        <f>_xlfn.XLOOKUP(tblOrders[[#This Row],[CustomerID]], tblCustomers[CustomerID], tblCustomers[Segment])</f>
        <v>Corporate</v>
      </c>
      <c r="L4726" t="str">
        <f>_xlfn.XLOOKUP(tblOrders[[#This Row],[ProductID]], tblProducts[ProductID], tblProducts[Category])</f>
        <v>Furniture</v>
      </c>
      <c r="M4726">
        <f>_xlfn.XLOOKUP(tblOrders[[#This Row],[ProductID]], tblProducts[ProductID], tblProducts[CostPrice])</f>
        <v>22542</v>
      </c>
      <c r="N4726">
        <f>tblOrders[[#This Row],[Sales]]-(tblOrders[[#This Row],[CostPrice]]*tblOrders[[#This Row],[Quantity]])</f>
        <v>480294</v>
      </c>
      <c r="O4726" t="str">
        <f>TEXT(tblOrders[[#This Row],[Date]],"mmm-yyyy")</f>
        <v>Sep-2025</v>
      </c>
      <c r="P4726" t="str">
        <f>_xlfn.XLOOKUP(tblOrders[[#This Row],[OrderID]], tblReturns[OrderID], tblReturns[Returned])</f>
        <v>No</v>
      </c>
      <c r="Q4726" t="str">
        <f>_xlfn.XLOOKUP(tblOrders[[#This Row],[OrderID]], tblShipping[OrderID], tblShipping[ShipMode])</f>
        <v>Standard</v>
      </c>
      <c r="R4726" t="str">
        <f>IFERROR(_xlfn.XLOOKUP(A4725, tblCustomers[CustomerID], tblCustomers[CustomerName]), "Not Found")</f>
        <v>Not Found</v>
      </c>
      <c r="S4726" t="str">
        <f>IF(tblOrders[[#This Row],[Sales]]&gt;1000000,"High Value","Standard")</f>
        <v>Standard</v>
      </c>
      <c r="T4726" t="str">
        <f>_xlfn.XLOOKUP(tblOrders[[#This Row],[ProductID]], tblProducts[ProductID], tblProducts[ProductName])</f>
        <v>Product 50</v>
      </c>
      <c r="U4726">
        <f>_xlfn.XLOOKUP(tblOrders[[#This Row],[SalesRepID]], tblSalesreps[RepID], tblSalesreps[Target])</f>
        <v>7254801</v>
      </c>
    </row>
    <row r="4727" spans="1:21">
      <c r="A4727" t="s">
        <v>5524</v>
      </c>
      <c r="B4727" s="7" t="s">
        <v>1933</v>
      </c>
      <c r="C4727" t="s">
        <v>342</v>
      </c>
      <c r="D4727" t="s">
        <v>744</v>
      </c>
      <c r="E4727" t="s">
        <v>210</v>
      </c>
      <c r="F4727" t="s">
        <v>51</v>
      </c>
      <c r="G4727">
        <v>7</v>
      </c>
      <c r="H4727">
        <v>0.1</v>
      </c>
      <c r="I4727" s="2">
        <v>411213.6</v>
      </c>
      <c r="J4727" t="str">
        <f>_xlfn.XLOOKUP(tblOrders[[#This Row],[CustomerID]], tblCustomers[CustomerID], tblCustomers[CustomerName])</f>
        <v>Customer 94</v>
      </c>
      <c r="K4727" t="str">
        <f>_xlfn.XLOOKUP(tblOrders[[#This Row],[CustomerID]], tblCustomers[CustomerID], tblCustomers[Segment])</f>
        <v>SME</v>
      </c>
      <c r="L4727" t="str">
        <f>_xlfn.XLOOKUP(tblOrders[[#This Row],[ProductID]], tblProducts[ProductID], tblProducts[Category])</f>
        <v>Electronics</v>
      </c>
      <c r="M4727">
        <f>_xlfn.XLOOKUP(tblOrders[[#This Row],[ProductID]], tblProducts[ProductID], tblProducts[CostPrice])</f>
        <v>37361</v>
      </c>
      <c r="N4727">
        <f>tblOrders[[#This Row],[Sales]]-(tblOrders[[#This Row],[CostPrice]]*tblOrders[[#This Row],[Quantity]])</f>
        <v>149686.59999999998</v>
      </c>
      <c r="O4727" t="str">
        <f>TEXT(tblOrders[[#This Row],[Date]],"mmm-yyyy")</f>
        <v>Apr-2025</v>
      </c>
      <c r="P4727" t="str">
        <f>_xlfn.XLOOKUP(tblOrders[[#This Row],[OrderID]], tblReturns[OrderID], tblReturns[Returned])</f>
        <v>No</v>
      </c>
      <c r="Q4727" t="str">
        <f>_xlfn.XLOOKUP(tblOrders[[#This Row],[OrderID]], tblShipping[OrderID], tblShipping[ShipMode])</f>
        <v>Pickup</v>
      </c>
      <c r="R4727" t="str">
        <f>IFERROR(_xlfn.XLOOKUP(A4726, tblCustomers[CustomerID], tblCustomers[CustomerName]), "Not Found")</f>
        <v>Not Found</v>
      </c>
      <c r="S4727" t="str">
        <f>IF(tblOrders[[#This Row],[Sales]]&gt;1000000,"High Value","Standard")</f>
        <v>Standard</v>
      </c>
      <c r="T4727" t="str">
        <f>_xlfn.XLOOKUP(tblOrders[[#This Row],[ProductID]], tblProducts[ProductID], tblProducts[ProductName])</f>
        <v>Product 72</v>
      </c>
      <c r="U4727">
        <f>_xlfn.XLOOKUP(tblOrders[[#This Row],[SalesRepID]], tblSalesreps[RepID], tblSalesreps[Target])</f>
        <v>19336654</v>
      </c>
    </row>
    <row r="4728" spans="1:21">
      <c r="A4728" t="s">
        <v>5525</v>
      </c>
      <c r="B4728" s="7" t="s">
        <v>22</v>
      </c>
      <c r="C4728" t="s">
        <v>626</v>
      </c>
      <c r="D4728" t="s">
        <v>68</v>
      </c>
      <c r="E4728" t="s">
        <v>40</v>
      </c>
      <c r="F4728" t="s">
        <v>14</v>
      </c>
      <c r="G4728">
        <v>8</v>
      </c>
      <c r="H4728">
        <v>0</v>
      </c>
      <c r="I4728" s="2">
        <v>70016</v>
      </c>
      <c r="J4728" t="str">
        <f>_xlfn.XLOOKUP(tblOrders[[#This Row],[CustomerID]], tblCustomers[CustomerID], tblCustomers[CustomerName])</f>
        <v>Customer 158</v>
      </c>
      <c r="K4728" t="str">
        <f>_xlfn.XLOOKUP(tblOrders[[#This Row],[CustomerID]], tblCustomers[CustomerID], tblCustomers[Segment])</f>
        <v>SME</v>
      </c>
      <c r="L4728" t="str">
        <f>_xlfn.XLOOKUP(tblOrders[[#This Row],[ProductID]], tblProducts[ProductID], tblProducts[Category])</f>
        <v>Home</v>
      </c>
      <c r="M4728">
        <f>_xlfn.XLOOKUP(tblOrders[[#This Row],[ProductID]], tblProducts[ProductID], tblProducts[CostPrice])</f>
        <v>7159</v>
      </c>
      <c r="N4728">
        <f>tblOrders[[#This Row],[Sales]]-(tblOrders[[#This Row],[CostPrice]]*tblOrders[[#This Row],[Quantity]])</f>
        <v>12744</v>
      </c>
      <c r="O4728" t="str">
        <f>TEXT(tblOrders[[#This Row],[Date]],"mmm-yyyy")</f>
        <v>Sep-2025</v>
      </c>
      <c r="P4728" t="str">
        <f>_xlfn.XLOOKUP(tblOrders[[#This Row],[OrderID]], tblReturns[OrderID], tblReturns[Returned])</f>
        <v>No</v>
      </c>
      <c r="Q4728" t="str">
        <f>_xlfn.XLOOKUP(tblOrders[[#This Row],[OrderID]], tblShipping[OrderID], tblShipping[ShipMode])</f>
        <v>Standard</v>
      </c>
      <c r="R4728" t="str">
        <f>IFERROR(_xlfn.XLOOKUP(A4727, tblCustomers[CustomerID], tblCustomers[CustomerName]), "Not Found")</f>
        <v>Not Found</v>
      </c>
      <c r="S4728" t="str">
        <f>IF(tblOrders[[#This Row],[Sales]]&gt;1000000,"High Value","Standard")</f>
        <v>Standard</v>
      </c>
      <c r="T4728" t="str">
        <f>_xlfn.XLOOKUP(tblOrders[[#This Row],[ProductID]], tblProducts[ProductID], tblProducts[ProductName])</f>
        <v>Product 26</v>
      </c>
      <c r="U4728">
        <f>_xlfn.XLOOKUP(tblOrders[[#This Row],[SalesRepID]], tblSalesreps[RepID], tblSalesreps[Target])</f>
        <v>6291486</v>
      </c>
    </row>
    <row r="4729" spans="1:21">
      <c r="A4729" t="s">
        <v>5526</v>
      </c>
      <c r="B4729" s="7" t="s">
        <v>1238</v>
      </c>
      <c r="C4729" t="s">
        <v>993</v>
      </c>
      <c r="D4729" t="s">
        <v>244</v>
      </c>
      <c r="E4729" t="s">
        <v>19</v>
      </c>
      <c r="F4729" t="s">
        <v>88</v>
      </c>
      <c r="G4729">
        <v>6</v>
      </c>
      <c r="H4729">
        <v>0.15</v>
      </c>
      <c r="I4729" s="2">
        <v>235222.2</v>
      </c>
      <c r="J4729" t="str">
        <f>_xlfn.XLOOKUP(tblOrders[[#This Row],[CustomerID]], tblCustomers[CustomerID], tblCustomers[CustomerName])</f>
        <v>Customer 136</v>
      </c>
      <c r="K4729" t="str">
        <f>_xlfn.XLOOKUP(tblOrders[[#This Row],[CustomerID]], tblCustomers[CustomerID], tblCustomers[Segment])</f>
        <v>Corporate</v>
      </c>
      <c r="L4729" t="str">
        <f>_xlfn.XLOOKUP(tblOrders[[#This Row],[ProductID]], tblProducts[ProductID], tblProducts[Category])</f>
        <v>Electronics</v>
      </c>
      <c r="M4729">
        <f>_xlfn.XLOOKUP(tblOrders[[#This Row],[ProductID]], tblProducts[ProductID], tblProducts[CostPrice])</f>
        <v>12227</v>
      </c>
      <c r="N4729">
        <f>tblOrders[[#This Row],[Sales]]-(tblOrders[[#This Row],[CostPrice]]*tblOrders[[#This Row],[Quantity]])</f>
        <v>161860.20000000001</v>
      </c>
      <c r="O4729" t="str">
        <f>TEXT(tblOrders[[#This Row],[Date]],"mmm-yyyy")</f>
        <v>Mar-2025</v>
      </c>
      <c r="P4729" t="str">
        <f>_xlfn.XLOOKUP(tblOrders[[#This Row],[OrderID]], tblReturns[OrderID], tblReturns[Returned])</f>
        <v>No</v>
      </c>
      <c r="Q4729" t="str">
        <f>_xlfn.XLOOKUP(tblOrders[[#This Row],[OrderID]], tblShipping[OrderID], tblShipping[ShipMode])</f>
        <v>Pickup</v>
      </c>
      <c r="R4729" t="str">
        <f>IFERROR(_xlfn.XLOOKUP(A4728, tblCustomers[CustomerID], tblCustomers[CustomerName]), "Not Found")</f>
        <v>Not Found</v>
      </c>
      <c r="S4729" t="str">
        <f>IF(tblOrders[[#This Row],[Sales]]&gt;1000000,"High Value","Standard")</f>
        <v>Standard</v>
      </c>
      <c r="T4729" t="str">
        <f>_xlfn.XLOOKUP(tblOrders[[#This Row],[ProductID]], tblProducts[ProductID], tblProducts[ProductName])</f>
        <v>Product 96</v>
      </c>
      <c r="U4729">
        <f>_xlfn.XLOOKUP(tblOrders[[#This Row],[SalesRepID]], tblSalesreps[RepID], tblSalesreps[Target])</f>
        <v>11347243</v>
      </c>
    </row>
    <row r="4730" spans="1:21">
      <c r="A4730" t="s">
        <v>5527</v>
      </c>
      <c r="B4730" s="7" t="s">
        <v>746</v>
      </c>
      <c r="C4730" t="s">
        <v>154</v>
      </c>
      <c r="D4730" t="s">
        <v>744</v>
      </c>
      <c r="E4730" t="s">
        <v>87</v>
      </c>
      <c r="F4730" t="s">
        <v>14</v>
      </c>
      <c r="G4730">
        <v>5</v>
      </c>
      <c r="H4730">
        <v>0.2</v>
      </c>
      <c r="I4730" s="2">
        <v>125832</v>
      </c>
      <c r="J4730" t="str">
        <f>_xlfn.XLOOKUP(tblOrders[[#This Row],[CustomerID]], tblCustomers[CustomerID], tblCustomers[CustomerName])</f>
        <v>Customer 122</v>
      </c>
      <c r="K4730" t="str">
        <f>_xlfn.XLOOKUP(tblOrders[[#This Row],[CustomerID]], tblCustomers[CustomerID], tblCustomers[Segment])</f>
        <v>Consumer</v>
      </c>
      <c r="L4730" t="str">
        <f>_xlfn.XLOOKUP(tblOrders[[#This Row],[ProductID]], tblProducts[ProductID], tblProducts[Category])</f>
        <v>Electronics</v>
      </c>
      <c r="M4730">
        <f>_xlfn.XLOOKUP(tblOrders[[#This Row],[ProductID]], tblProducts[ProductID], tblProducts[CostPrice])</f>
        <v>37361</v>
      </c>
      <c r="N4730">
        <f>tblOrders[[#This Row],[Sales]]-(tblOrders[[#This Row],[CostPrice]]*tblOrders[[#This Row],[Quantity]])</f>
        <v>-60973</v>
      </c>
      <c r="O4730" t="str">
        <f>TEXT(tblOrders[[#This Row],[Date]],"mmm-yyyy")</f>
        <v>Jan-2025</v>
      </c>
      <c r="P4730" t="str">
        <f>_xlfn.XLOOKUP(tblOrders[[#This Row],[OrderID]], tblReturns[OrderID], tblReturns[Returned])</f>
        <v>No</v>
      </c>
      <c r="Q4730" t="str">
        <f>_xlfn.XLOOKUP(tblOrders[[#This Row],[OrderID]], tblShipping[OrderID], tblShipping[ShipMode])</f>
        <v>Pickup</v>
      </c>
      <c r="R4730" t="str">
        <f>IFERROR(_xlfn.XLOOKUP(A4729, tblCustomers[CustomerID], tblCustomers[CustomerName]), "Not Found")</f>
        <v>Not Found</v>
      </c>
      <c r="S4730" t="str">
        <f>IF(tblOrders[[#This Row],[Sales]]&gt;1000000,"High Value","Standard")</f>
        <v>Standard</v>
      </c>
      <c r="T4730" t="str">
        <f>_xlfn.XLOOKUP(tblOrders[[#This Row],[ProductID]], tblProducts[ProductID], tblProducts[ProductName])</f>
        <v>Product 72</v>
      </c>
      <c r="U4730">
        <f>_xlfn.XLOOKUP(tblOrders[[#This Row],[SalesRepID]], tblSalesreps[RepID], tblSalesreps[Target])</f>
        <v>18500989</v>
      </c>
    </row>
    <row r="4731" spans="1:21">
      <c r="A4731" t="s">
        <v>5528</v>
      </c>
      <c r="B4731" s="7" t="s">
        <v>1715</v>
      </c>
      <c r="C4731" t="s">
        <v>1564</v>
      </c>
      <c r="D4731" t="s">
        <v>60</v>
      </c>
      <c r="E4731" t="s">
        <v>35</v>
      </c>
      <c r="F4731" t="s">
        <v>26</v>
      </c>
      <c r="G4731">
        <v>8</v>
      </c>
      <c r="H4731">
        <v>0.15</v>
      </c>
      <c r="I4731" s="2">
        <v>899572</v>
      </c>
      <c r="J4731" t="str">
        <f>_xlfn.XLOOKUP(tblOrders[[#This Row],[CustomerID]], tblCustomers[CustomerID], tblCustomers[CustomerName])</f>
        <v>Customer 206</v>
      </c>
      <c r="K4731" t="str">
        <f>_xlfn.XLOOKUP(tblOrders[[#This Row],[CustomerID]], tblCustomers[CustomerID], tblCustomers[Segment])</f>
        <v>Consumer</v>
      </c>
      <c r="L4731" t="str">
        <f>_xlfn.XLOOKUP(tblOrders[[#This Row],[ProductID]], tblProducts[ProductID], tblProducts[Category])</f>
        <v>Office</v>
      </c>
      <c r="M4731">
        <f>_xlfn.XLOOKUP(tblOrders[[#This Row],[ProductID]], tblProducts[ProductID], tblProducts[CostPrice])</f>
        <v>62137</v>
      </c>
      <c r="N4731">
        <f>tblOrders[[#This Row],[Sales]]-(tblOrders[[#This Row],[CostPrice]]*tblOrders[[#This Row],[Quantity]])</f>
        <v>402476</v>
      </c>
      <c r="O4731" t="str">
        <f>TEXT(tblOrders[[#This Row],[Date]],"mmm-yyyy")</f>
        <v>Nov-2025</v>
      </c>
      <c r="P4731" t="str">
        <f>_xlfn.XLOOKUP(tblOrders[[#This Row],[OrderID]], tblReturns[OrderID], tblReturns[Returned])</f>
        <v>No</v>
      </c>
      <c r="Q4731" t="str">
        <f>_xlfn.XLOOKUP(tblOrders[[#This Row],[OrderID]], tblShipping[OrderID], tblShipping[ShipMode])</f>
        <v>Standard</v>
      </c>
      <c r="R4731" t="str">
        <f>IFERROR(_xlfn.XLOOKUP(A4730, tblCustomers[CustomerID], tblCustomers[CustomerName]), "Not Found")</f>
        <v>Not Found</v>
      </c>
      <c r="S4731" t="str">
        <f>IF(tblOrders[[#This Row],[Sales]]&gt;1000000,"High Value","Standard")</f>
        <v>Standard</v>
      </c>
      <c r="T4731" t="str">
        <f>_xlfn.XLOOKUP(tblOrders[[#This Row],[ProductID]], tblProducts[ProductID], tblProducts[ProductName])</f>
        <v>Product 100</v>
      </c>
      <c r="U4731">
        <f>_xlfn.XLOOKUP(tblOrders[[#This Row],[SalesRepID]], tblSalesreps[RepID], tblSalesreps[Target])</f>
        <v>19619177</v>
      </c>
    </row>
    <row r="4732" spans="1:21">
      <c r="A4732" t="s">
        <v>5529</v>
      </c>
      <c r="B4732" s="7" t="s">
        <v>463</v>
      </c>
      <c r="C4732" t="s">
        <v>1036</v>
      </c>
      <c r="D4732" t="s">
        <v>83</v>
      </c>
      <c r="E4732" t="s">
        <v>205</v>
      </c>
      <c r="F4732" t="s">
        <v>26</v>
      </c>
      <c r="G4732">
        <v>2</v>
      </c>
      <c r="H4732">
        <v>0.2</v>
      </c>
      <c r="I4732" s="2">
        <v>235702.39999999999</v>
      </c>
      <c r="J4732" t="str">
        <f>_xlfn.XLOOKUP(tblOrders[[#This Row],[CustomerID]], tblCustomers[CustomerID], tblCustomers[CustomerName])</f>
        <v>Customer 7</v>
      </c>
      <c r="K4732" t="str">
        <f>_xlfn.XLOOKUP(tblOrders[[#This Row],[CustomerID]], tblCustomers[CustomerID], tblCustomers[Segment])</f>
        <v>SME</v>
      </c>
      <c r="L4732" t="str">
        <f>_xlfn.XLOOKUP(tblOrders[[#This Row],[ProductID]], tblProducts[ProductID], tblProducts[Category])</f>
        <v>Furniture</v>
      </c>
      <c r="M4732">
        <f>_xlfn.XLOOKUP(tblOrders[[#This Row],[ProductID]], tblProducts[ProductID], tblProducts[CostPrice])</f>
        <v>79600</v>
      </c>
      <c r="N4732">
        <f>tblOrders[[#This Row],[Sales]]-(tblOrders[[#This Row],[CostPrice]]*tblOrders[[#This Row],[Quantity]])</f>
        <v>76502.399999999994</v>
      </c>
      <c r="O4732" t="str">
        <f>TEXT(tblOrders[[#This Row],[Date]],"mmm-yyyy")</f>
        <v>May-2025</v>
      </c>
      <c r="P4732" t="str">
        <f>_xlfn.XLOOKUP(tblOrders[[#This Row],[OrderID]], tblReturns[OrderID], tblReturns[Returned])</f>
        <v>No</v>
      </c>
      <c r="Q4732" t="str">
        <f>_xlfn.XLOOKUP(tblOrders[[#This Row],[OrderID]], tblShipping[OrderID], tblShipping[ShipMode])</f>
        <v>Pickup</v>
      </c>
      <c r="R4732" t="str">
        <f>IFERROR(_xlfn.XLOOKUP(A4731, tblCustomers[CustomerID], tblCustomers[CustomerName]), "Not Found")</f>
        <v>Not Found</v>
      </c>
      <c r="S4732" t="str">
        <f>IF(tblOrders[[#This Row],[Sales]]&gt;1000000,"High Value","Standard")</f>
        <v>Standard</v>
      </c>
      <c r="T4732" t="str">
        <f>_xlfn.XLOOKUP(tblOrders[[#This Row],[ProductID]], tblProducts[ProductID], tblProducts[ProductName])</f>
        <v>Product 43</v>
      </c>
      <c r="U4732">
        <f>_xlfn.XLOOKUP(tblOrders[[#This Row],[SalesRepID]], tblSalesreps[RepID], tblSalesreps[Target])</f>
        <v>16246424</v>
      </c>
    </row>
    <row r="4733" spans="1:21">
      <c r="A4733" t="s">
        <v>5530</v>
      </c>
      <c r="B4733" s="7" t="s">
        <v>899</v>
      </c>
      <c r="C4733" t="s">
        <v>526</v>
      </c>
      <c r="D4733" t="s">
        <v>164</v>
      </c>
      <c r="E4733" t="s">
        <v>105</v>
      </c>
      <c r="F4733" t="s">
        <v>88</v>
      </c>
      <c r="G4733">
        <v>7</v>
      </c>
      <c r="H4733">
        <v>0.05</v>
      </c>
      <c r="I4733" s="2">
        <v>234306.1</v>
      </c>
      <c r="J4733" t="str">
        <f>_xlfn.XLOOKUP(tblOrders[[#This Row],[CustomerID]], tblCustomers[CustomerID], tblCustomers[CustomerName])</f>
        <v>Customer 262</v>
      </c>
      <c r="K4733" t="str">
        <f>_xlfn.XLOOKUP(tblOrders[[#This Row],[CustomerID]], tblCustomers[CustomerID], tblCustomers[Segment])</f>
        <v>Corporate</v>
      </c>
      <c r="L4733" t="str">
        <f>_xlfn.XLOOKUP(tblOrders[[#This Row],[ProductID]], tblProducts[ProductID], tblProducts[Category])</f>
        <v>Electronics</v>
      </c>
      <c r="M4733">
        <f>_xlfn.XLOOKUP(tblOrders[[#This Row],[ProductID]], tblProducts[ProductID], tblProducts[CostPrice])</f>
        <v>44535</v>
      </c>
      <c r="N4733">
        <f>tblOrders[[#This Row],[Sales]]-(tblOrders[[#This Row],[CostPrice]]*tblOrders[[#This Row],[Quantity]])</f>
        <v>-77438.899999999994</v>
      </c>
      <c r="O4733" t="str">
        <f>TEXT(tblOrders[[#This Row],[Date]],"mmm-yyyy")</f>
        <v>Feb-2025</v>
      </c>
      <c r="P4733" t="str">
        <f>_xlfn.XLOOKUP(tblOrders[[#This Row],[OrderID]], tblReturns[OrderID], tblReturns[Returned])</f>
        <v>No</v>
      </c>
      <c r="Q4733" t="str">
        <f>_xlfn.XLOOKUP(tblOrders[[#This Row],[OrderID]], tblShipping[OrderID], tblShipping[ShipMode])</f>
        <v>Express</v>
      </c>
      <c r="R4733" t="str">
        <f>IFERROR(_xlfn.XLOOKUP(A4732, tblCustomers[CustomerID], tblCustomers[CustomerName]), "Not Found")</f>
        <v>Not Found</v>
      </c>
      <c r="S4733" t="str">
        <f>IF(tblOrders[[#This Row],[Sales]]&gt;1000000,"High Value","Standard")</f>
        <v>Standard</v>
      </c>
      <c r="T4733" t="str">
        <f>_xlfn.XLOOKUP(tblOrders[[#This Row],[ProductID]], tblProducts[ProductID], tblProducts[ProductName])</f>
        <v>Product 71</v>
      </c>
      <c r="U4733">
        <f>_xlfn.XLOOKUP(tblOrders[[#This Row],[SalesRepID]], tblSalesreps[RepID], tblSalesreps[Target])</f>
        <v>8698154</v>
      </c>
    </row>
    <row r="4734" spans="1:21">
      <c r="A4734" t="s">
        <v>5531</v>
      </c>
      <c r="B4734" s="7" t="s">
        <v>1045</v>
      </c>
      <c r="C4734" t="s">
        <v>426</v>
      </c>
      <c r="D4734" t="s">
        <v>130</v>
      </c>
      <c r="E4734" t="s">
        <v>56</v>
      </c>
      <c r="F4734" t="s">
        <v>51</v>
      </c>
      <c r="G4734">
        <v>1</v>
      </c>
      <c r="H4734">
        <v>0.15</v>
      </c>
      <c r="I4734" s="2">
        <v>51291.55</v>
      </c>
      <c r="J4734" t="str">
        <f>_xlfn.XLOOKUP(tblOrders[[#This Row],[CustomerID]], tblCustomers[CustomerID], tblCustomers[CustomerName])</f>
        <v>Customer 195</v>
      </c>
      <c r="K4734" t="str">
        <f>_xlfn.XLOOKUP(tblOrders[[#This Row],[CustomerID]], tblCustomers[CustomerID], tblCustomers[Segment])</f>
        <v>Corporate</v>
      </c>
      <c r="L4734" t="str">
        <f>_xlfn.XLOOKUP(tblOrders[[#This Row],[ProductID]], tblProducts[ProductID], tblProducts[Category])</f>
        <v>Home</v>
      </c>
      <c r="M4734">
        <f>_xlfn.XLOOKUP(tblOrders[[#This Row],[ProductID]], tblProducts[ProductID], tblProducts[CostPrice])</f>
        <v>4229</v>
      </c>
      <c r="N4734">
        <f>tblOrders[[#This Row],[Sales]]-(tblOrders[[#This Row],[CostPrice]]*tblOrders[[#This Row],[Quantity]])</f>
        <v>47062.55</v>
      </c>
      <c r="O4734" t="str">
        <f>TEXT(tblOrders[[#This Row],[Date]],"mmm-yyyy")</f>
        <v>Jan-2025</v>
      </c>
      <c r="P4734" t="str">
        <f>_xlfn.XLOOKUP(tblOrders[[#This Row],[OrderID]], tblReturns[OrderID], tblReturns[Returned])</f>
        <v>No</v>
      </c>
      <c r="Q4734" t="str">
        <f>_xlfn.XLOOKUP(tblOrders[[#This Row],[OrderID]], tblShipping[OrderID], tblShipping[ShipMode])</f>
        <v>Standard</v>
      </c>
      <c r="R4734" t="str">
        <f>IFERROR(_xlfn.XLOOKUP(A4733, tblCustomers[CustomerID], tblCustomers[CustomerName]), "Not Found")</f>
        <v>Not Found</v>
      </c>
      <c r="S4734" t="str">
        <f>IF(tblOrders[[#This Row],[Sales]]&gt;1000000,"High Value","Standard")</f>
        <v>Standard</v>
      </c>
      <c r="T4734" t="str">
        <f>_xlfn.XLOOKUP(tblOrders[[#This Row],[ProductID]], tblProducts[ProductID], tblProducts[ProductName])</f>
        <v>Product 92</v>
      </c>
      <c r="U4734">
        <f>_xlfn.XLOOKUP(tblOrders[[#This Row],[SalesRepID]], tblSalesreps[RepID], tblSalesreps[Target])</f>
        <v>14265630</v>
      </c>
    </row>
    <row r="4735" spans="1:21">
      <c r="A4735" t="s">
        <v>5532</v>
      </c>
      <c r="B4735" s="7" t="s">
        <v>1255</v>
      </c>
      <c r="C4735" t="s">
        <v>192</v>
      </c>
      <c r="D4735" t="s">
        <v>73</v>
      </c>
      <c r="E4735" t="s">
        <v>79</v>
      </c>
      <c r="F4735" t="s">
        <v>88</v>
      </c>
      <c r="G4735">
        <v>1</v>
      </c>
      <c r="H4735">
        <v>0.15</v>
      </c>
      <c r="I4735" s="2">
        <v>123065.55</v>
      </c>
      <c r="J4735" t="str">
        <f>_xlfn.XLOOKUP(tblOrders[[#This Row],[CustomerID]], tblCustomers[CustomerID], tblCustomers[CustomerName])</f>
        <v>Customer 268</v>
      </c>
      <c r="K4735" t="str">
        <f>_xlfn.XLOOKUP(tblOrders[[#This Row],[CustomerID]], tblCustomers[CustomerID], tblCustomers[Segment])</f>
        <v>Consumer</v>
      </c>
      <c r="L4735" t="str">
        <f>_xlfn.XLOOKUP(tblOrders[[#This Row],[ProductID]], tblProducts[ProductID], tblProducts[Category])</f>
        <v>Office</v>
      </c>
      <c r="M4735">
        <f>_xlfn.XLOOKUP(tblOrders[[#This Row],[ProductID]], tblProducts[ProductID], tblProducts[CostPrice])</f>
        <v>28523</v>
      </c>
      <c r="N4735">
        <f>tblOrders[[#This Row],[Sales]]-(tblOrders[[#This Row],[CostPrice]]*tblOrders[[#This Row],[Quantity]])</f>
        <v>94542.55</v>
      </c>
      <c r="O4735" t="str">
        <f>TEXT(tblOrders[[#This Row],[Date]],"mmm-yyyy")</f>
        <v>Jun-2025</v>
      </c>
      <c r="P4735" t="str">
        <f>_xlfn.XLOOKUP(tblOrders[[#This Row],[OrderID]], tblReturns[OrderID], tblReturns[Returned])</f>
        <v>No</v>
      </c>
      <c r="Q4735" t="str">
        <f>_xlfn.XLOOKUP(tblOrders[[#This Row],[OrderID]], tblShipping[OrderID], tblShipping[ShipMode])</f>
        <v>Standard</v>
      </c>
      <c r="R4735" t="str">
        <f>IFERROR(_xlfn.XLOOKUP(A4734, tblCustomers[CustomerID], tblCustomers[CustomerName]), "Not Found")</f>
        <v>Not Found</v>
      </c>
      <c r="S4735" t="str">
        <f>IF(tblOrders[[#This Row],[Sales]]&gt;1000000,"High Value","Standard")</f>
        <v>Standard</v>
      </c>
      <c r="T4735" t="str">
        <f>_xlfn.XLOOKUP(tblOrders[[#This Row],[ProductID]], tblProducts[ProductID], tblProducts[ProductName])</f>
        <v>Product 30</v>
      </c>
      <c r="U4735">
        <f>_xlfn.XLOOKUP(tblOrders[[#This Row],[SalesRepID]], tblSalesreps[RepID], tblSalesreps[Target])</f>
        <v>8592536</v>
      </c>
    </row>
    <row r="4736" spans="1:21">
      <c r="A4736" t="s">
        <v>5533</v>
      </c>
      <c r="B4736" s="7" t="s">
        <v>396</v>
      </c>
      <c r="C4736" t="s">
        <v>1344</v>
      </c>
      <c r="D4736" t="s">
        <v>137</v>
      </c>
      <c r="E4736" t="s">
        <v>25</v>
      </c>
      <c r="F4736" t="s">
        <v>20</v>
      </c>
      <c r="G4736">
        <v>1</v>
      </c>
      <c r="H4736">
        <v>0.15</v>
      </c>
      <c r="I4736" s="2">
        <v>77582.899999999994</v>
      </c>
      <c r="J4736" t="str">
        <f>_xlfn.XLOOKUP(tblOrders[[#This Row],[CustomerID]], tblCustomers[CustomerID], tblCustomers[CustomerName])</f>
        <v>Customer 264</v>
      </c>
      <c r="K4736" t="str">
        <f>_xlfn.XLOOKUP(tblOrders[[#This Row],[CustomerID]], tblCustomers[CustomerID], tblCustomers[Segment])</f>
        <v>Corporate</v>
      </c>
      <c r="L4736" t="str">
        <f>_xlfn.XLOOKUP(tblOrders[[#This Row],[ProductID]], tblProducts[ProductID], tblProducts[Category])</f>
        <v>Home</v>
      </c>
      <c r="M4736">
        <f>_xlfn.XLOOKUP(tblOrders[[#This Row],[ProductID]], tblProducts[ProductID], tblProducts[CostPrice])</f>
        <v>26666</v>
      </c>
      <c r="N4736">
        <f>tblOrders[[#This Row],[Sales]]-(tblOrders[[#This Row],[CostPrice]]*tblOrders[[#This Row],[Quantity]])</f>
        <v>50916.899999999994</v>
      </c>
      <c r="O4736" t="str">
        <f>TEXT(tblOrders[[#This Row],[Date]],"mmm-yyyy")</f>
        <v>Oct-2025</v>
      </c>
      <c r="P4736" t="str">
        <f>_xlfn.XLOOKUP(tblOrders[[#This Row],[OrderID]], tblReturns[OrderID], tblReturns[Returned])</f>
        <v>No</v>
      </c>
      <c r="Q4736" t="str">
        <f>_xlfn.XLOOKUP(tblOrders[[#This Row],[OrderID]], tblShipping[OrderID], tblShipping[ShipMode])</f>
        <v>Standard</v>
      </c>
      <c r="R4736" t="str">
        <f>IFERROR(_xlfn.XLOOKUP(A4735, tblCustomers[CustomerID], tblCustomers[CustomerName]), "Not Found")</f>
        <v>Not Found</v>
      </c>
      <c r="S4736" t="str">
        <f>IF(tblOrders[[#This Row],[Sales]]&gt;1000000,"High Value","Standard")</f>
        <v>Standard</v>
      </c>
      <c r="T4736" t="str">
        <f>_xlfn.XLOOKUP(tblOrders[[#This Row],[ProductID]], tblProducts[ProductID], tblProducts[ProductName])</f>
        <v>Product 76</v>
      </c>
      <c r="U4736">
        <f>_xlfn.XLOOKUP(tblOrders[[#This Row],[SalesRepID]], tblSalesreps[RepID], tblSalesreps[Target])</f>
        <v>7094914</v>
      </c>
    </row>
    <row r="4737" spans="1:21">
      <c r="A4737" t="s">
        <v>5534</v>
      </c>
      <c r="B4737" s="7" t="s">
        <v>293</v>
      </c>
      <c r="C4737" t="s">
        <v>434</v>
      </c>
      <c r="D4737" t="s">
        <v>510</v>
      </c>
      <c r="E4737" t="s">
        <v>45</v>
      </c>
      <c r="F4737" t="s">
        <v>51</v>
      </c>
      <c r="G4737">
        <v>10</v>
      </c>
      <c r="H4737">
        <v>0.15</v>
      </c>
      <c r="I4737" s="2">
        <v>163480.5</v>
      </c>
      <c r="J4737" t="str">
        <f>_xlfn.XLOOKUP(tblOrders[[#This Row],[CustomerID]], tblCustomers[CustomerID], tblCustomers[CustomerName])</f>
        <v>Customer 29</v>
      </c>
      <c r="K4737" t="str">
        <f>_xlfn.XLOOKUP(tblOrders[[#This Row],[CustomerID]], tblCustomers[CustomerID], tblCustomers[Segment])</f>
        <v>Consumer</v>
      </c>
      <c r="L4737" t="str">
        <f>_xlfn.XLOOKUP(tblOrders[[#This Row],[ProductID]], tblProducts[ProductID], tblProducts[Category])</f>
        <v>Furniture</v>
      </c>
      <c r="M4737">
        <f>_xlfn.XLOOKUP(tblOrders[[#This Row],[ProductID]], tblProducts[ProductID], tblProducts[CostPrice])</f>
        <v>67718</v>
      </c>
      <c r="N4737">
        <f>tblOrders[[#This Row],[Sales]]-(tblOrders[[#This Row],[CostPrice]]*tblOrders[[#This Row],[Quantity]])</f>
        <v>-513699.5</v>
      </c>
      <c r="O4737" t="str">
        <f>TEXT(tblOrders[[#This Row],[Date]],"mmm-yyyy")</f>
        <v>Feb-2025</v>
      </c>
      <c r="P4737" t="str">
        <f>_xlfn.XLOOKUP(tblOrders[[#This Row],[OrderID]], tblReturns[OrderID], tblReturns[Returned])</f>
        <v>No</v>
      </c>
      <c r="Q4737" t="str">
        <f>_xlfn.XLOOKUP(tblOrders[[#This Row],[OrderID]], tblShipping[OrderID], tblShipping[ShipMode])</f>
        <v>Express</v>
      </c>
      <c r="R4737" t="str">
        <f>IFERROR(_xlfn.XLOOKUP(A4736, tblCustomers[CustomerID], tblCustomers[CustomerName]), "Not Found")</f>
        <v>Not Found</v>
      </c>
      <c r="S4737" t="str">
        <f>IF(tblOrders[[#This Row],[Sales]]&gt;1000000,"High Value","Standard")</f>
        <v>Standard</v>
      </c>
      <c r="T4737" t="str">
        <f>_xlfn.XLOOKUP(tblOrders[[#This Row],[ProductID]], tblProducts[ProductID], tblProducts[ProductName])</f>
        <v>Product 81</v>
      </c>
      <c r="U4737">
        <f>_xlfn.XLOOKUP(tblOrders[[#This Row],[SalesRepID]], tblSalesreps[RepID], tblSalesreps[Target])</f>
        <v>11319839</v>
      </c>
    </row>
    <row r="4738" spans="1:21">
      <c r="A4738" t="s">
        <v>5535</v>
      </c>
      <c r="B4738" s="7" t="s">
        <v>838</v>
      </c>
      <c r="C4738" t="s">
        <v>464</v>
      </c>
      <c r="D4738" t="s">
        <v>24</v>
      </c>
      <c r="E4738" t="s">
        <v>13</v>
      </c>
      <c r="F4738" t="s">
        <v>51</v>
      </c>
      <c r="G4738">
        <v>2</v>
      </c>
      <c r="H4738">
        <v>0.15</v>
      </c>
      <c r="I4738" s="2">
        <v>49007.6</v>
      </c>
      <c r="J4738" t="str">
        <f>_xlfn.XLOOKUP(tblOrders[[#This Row],[CustomerID]], tblCustomers[CustomerID], tblCustomers[CustomerName])</f>
        <v>Customer 187</v>
      </c>
      <c r="K4738" t="str">
        <f>_xlfn.XLOOKUP(tblOrders[[#This Row],[CustomerID]], tblCustomers[CustomerID], tblCustomers[Segment])</f>
        <v>Corporate</v>
      </c>
      <c r="L4738" t="str">
        <f>_xlfn.XLOOKUP(tblOrders[[#This Row],[ProductID]], tblProducts[ProductID], tblProducts[Category])</f>
        <v>Home</v>
      </c>
      <c r="M4738">
        <f>_xlfn.XLOOKUP(tblOrders[[#This Row],[ProductID]], tblProducts[ProductID], tblProducts[CostPrice])</f>
        <v>57647</v>
      </c>
      <c r="N4738">
        <f>tblOrders[[#This Row],[Sales]]-(tblOrders[[#This Row],[CostPrice]]*tblOrders[[#This Row],[Quantity]])</f>
        <v>-66286.399999999994</v>
      </c>
      <c r="O4738" t="str">
        <f>TEXT(tblOrders[[#This Row],[Date]],"mmm-yyyy")</f>
        <v>Mar-2025</v>
      </c>
      <c r="P4738" t="str">
        <f>_xlfn.XLOOKUP(tblOrders[[#This Row],[OrderID]], tblReturns[OrderID], tblReturns[Returned])</f>
        <v>No</v>
      </c>
      <c r="Q4738" t="str">
        <f>_xlfn.XLOOKUP(tblOrders[[#This Row],[OrderID]], tblShipping[OrderID], tblShipping[ShipMode])</f>
        <v>Express</v>
      </c>
      <c r="R4738" t="str">
        <f>IFERROR(_xlfn.XLOOKUP(A4737, tblCustomers[CustomerID], tblCustomers[CustomerName]), "Not Found")</f>
        <v>Not Found</v>
      </c>
      <c r="S4738" t="str">
        <f>IF(tblOrders[[#This Row],[Sales]]&gt;1000000,"High Value","Standard")</f>
        <v>Standard</v>
      </c>
      <c r="T4738" t="str">
        <f>_xlfn.XLOOKUP(tblOrders[[#This Row],[ProductID]], tblProducts[ProductID], tblProducts[ProductName])</f>
        <v>Product 2</v>
      </c>
      <c r="U4738">
        <f>_xlfn.XLOOKUP(tblOrders[[#This Row],[SalesRepID]], tblSalesreps[RepID], tblSalesreps[Target])</f>
        <v>11852878</v>
      </c>
    </row>
    <row r="4739" spans="1:21">
      <c r="A4739" t="s">
        <v>5536</v>
      </c>
      <c r="B4739" s="7" t="s">
        <v>1429</v>
      </c>
      <c r="C4739" t="s">
        <v>43</v>
      </c>
      <c r="D4739" t="s">
        <v>422</v>
      </c>
      <c r="E4739" t="s">
        <v>13</v>
      </c>
      <c r="F4739" t="s">
        <v>14</v>
      </c>
      <c r="G4739">
        <v>1</v>
      </c>
      <c r="H4739">
        <v>0.05</v>
      </c>
      <c r="I4739" s="2">
        <v>23386.15</v>
      </c>
      <c r="J4739" t="str">
        <f>_xlfn.XLOOKUP(tblOrders[[#This Row],[CustomerID]], tblCustomers[CustomerID], tblCustomers[CustomerName])</f>
        <v>Customer 283</v>
      </c>
      <c r="K4739" t="str">
        <f>_xlfn.XLOOKUP(tblOrders[[#This Row],[CustomerID]], tblCustomers[CustomerID], tblCustomers[Segment])</f>
        <v>Corporate</v>
      </c>
      <c r="L4739" t="str">
        <f>_xlfn.XLOOKUP(tblOrders[[#This Row],[ProductID]], tblProducts[ProductID], tblProducts[Category])</f>
        <v>Furniture</v>
      </c>
      <c r="M4739">
        <f>_xlfn.XLOOKUP(tblOrders[[#This Row],[ProductID]], tblProducts[ProductID], tblProducts[CostPrice])</f>
        <v>69526</v>
      </c>
      <c r="N4739">
        <f>tblOrders[[#This Row],[Sales]]-(tblOrders[[#This Row],[CostPrice]]*tblOrders[[#This Row],[Quantity]])</f>
        <v>-46139.85</v>
      </c>
      <c r="O4739" t="str">
        <f>TEXT(tblOrders[[#This Row],[Date]],"mmm-yyyy")</f>
        <v>Sep-2025</v>
      </c>
      <c r="P4739" t="str">
        <f>_xlfn.XLOOKUP(tblOrders[[#This Row],[OrderID]], tblReturns[OrderID], tblReturns[Returned])</f>
        <v>No</v>
      </c>
      <c r="Q4739" t="str">
        <f>_xlfn.XLOOKUP(tblOrders[[#This Row],[OrderID]], tblShipping[OrderID], tblShipping[ShipMode])</f>
        <v>Express</v>
      </c>
      <c r="R4739" t="str">
        <f>IFERROR(_xlfn.XLOOKUP(A4738, tblCustomers[CustomerID], tblCustomers[CustomerName]), "Not Found")</f>
        <v>Not Found</v>
      </c>
      <c r="S4739" t="str">
        <f>IF(tblOrders[[#This Row],[Sales]]&gt;1000000,"High Value","Standard")</f>
        <v>Standard</v>
      </c>
      <c r="T4739" t="str">
        <f>_xlfn.XLOOKUP(tblOrders[[#This Row],[ProductID]], tblProducts[ProductID], tblProducts[ProductName])</f>
        <v>Product 36</v>
      </c>
      <c r="U4739">
        <f>_xlfn.XLOOKUP(tblOrders[[#This Row],[SalesRepID]], tblSalesreps[RepID], tblSalesreps[Target])</f>
        <v>11852878</v>
      </c>
    </row>
    <row r="4740" spans="1:21">
      <c r="A4740" t="s">
        <v>5537</v>
      </c>
      <c r="B4740" s="7" t="s">
        <v>734</v>
      </c>
      <c r="C4740" t="s">
        <v>1425</v>
      </c>
      <c r="D4740" t="s">
        <v>216</v>
      </c>
      <c r="E4740" t="s">
        <v>19</v>
      </c>
      <c r="F4740" t="s">
        <v>88</v>
      </c>
      <c r="G4740">
        <v>6</v>
      </c>
      <c r="H4740">
        <v>0</v>
      </c>
      <c r="I4740" s="2">
        <v>503748</v>
      </c>
      <c r="J4740" t="str">
        <f>_xlfn.XLOOKUP(tblOrders[[#This Row],[CustomerID]], tblCustomers[CustomerID], tblCustomers[CustomerName])</f>
        <v>Customer 63</v>
      </c>
      <c r="K4740" t="str">
        <f>_xlfn.XLOOKUP(tblOrders[[#This Row],[CustomerID]], tblCustomers[CustomerID], tblCustomers[Segment])</f>
        <v>Corporate</v>
      </c>
      <c r="L4740" t="str">
        <f>_xlfn.XLOOKUP(tblOrders[[#This Row],[ProductID]], tblProducts[ProductID], tblProducts[Category])</f>
        <v>Home</v>
      </c>
      <c r="M4740">
        <f>_xlfn.XLOOKUP(tblOrders[[#This Row],[ProductID]], tblProducts[ProductID], tblProducts[CostPrice])</f>
        <v>15200</v>
      </c>
      <c r="N4740">
        <f>tblOrders[[#This Row],[Sales]]-(tblOrders[[#This Row],[CostPrice]]*tblOrders[[#This Row],[Quantity]])</f>
        <v>412548</v>
      </c>
      <c r="O4740" t="str">
        <f>TEXT(tblOrders[[#This Row],[Date]],"mmm-yyyy")</f>
        <v>Apr-2025</v>
      </c>
      <c r="P4740" t="str">
        <f>_xlfn.XLOOKUP(tblOrders[[#This Row],[OrderID]], tblReturns[OrderID], tblReturns[Returned])</f>
        <v>No</v>
      </c>
      <c r="Q4740" t="str">
        <f>_xlfn.XLOOKUP(tblOrders[[#This Row],[OrderID]], tblShipping[OrderID], tblShipping[ShipMode])</f>
        <v>Standard</v>
      </c>
      <c r="R4740" t="str">
        <f>IFERROR(_xlfn.XLOOKUP(A4739, tblCustomers[CustomerID], tblCustomers[CustomerName]), "Not Found")</f>
        <v>Not Found</v>
      </c>
      <c r="S4740" t="str">
        <f>IF(tblOrders[[#This Row],[Sales]]&gt;1000000,"High Value","Standard")</f>
        <v>Standard</v>
      </c>
      <c r="T4740" t="str">
        <f>_xlfn.XLOOKUP(tblOrders[[#This Row],[ProductID]], tblProducts[ProductID], tblProducts[ProductName])</f>
        <v>Product 52</v>
      </c>
      <c r="U4740">
        <f>_xlfn.XLOOKUP(tblOrders[[#This Row],[SalesRepID]], tblSalesreps[RepID], tblSalesreps[Target])</f>
        <v>11347243</v>
      </c>
    </row>
    <row r="4741" spans="1:21">
      <c r="A4741" t="s">
        <v>5538</v>
      </c>
      <c r="B4741" s="7" t="s">
        <v>1438</v>
      </c>
      <c r="C4741" t="s">
        <v>563</v>
      </c>
      <c r="D4741" t="s">
        <v>193</v>
      </c>
      <c r="E4741" t="s">
        <v>25</v>
      </c>
      <c r="F4741" t="s">
        <v>20</v>
      </c>
      <c r="G4741">
        <v>1</v>
      </c>
      <c r="H4741">
        <v>0</v>
      </c>
      <c r="I4741" s="2">
        <v>19162</v>
      </c>
      <c r="J4741" t="str">
        <f>_xlfn.XLOOKUP(tblOrders[[#This Row],[CustomerID]], tblCustomers[CustomerID], tblCustomers[CustomerName])</f>
        <v>Customer 65</v>
      </c>
      <c r="K4741" t="str">
        <f>_xlfn.XLOOKUP(tblOrders[[#This Row],[CustomerID]], tblCustomers[CustomerID], tblCustomers[Segment])</f>
        <v>Corporate</v>
      </c>
      <c r="L4741" t="str">
        <f>_xlfn.XLOOKUP(tblOrders[[#This Row],[ProductID]], tblProducts[ProductID], tblProducts[Category])</f>
        <v>Office</v>
      </c>
      <c r="M4741">
        <f>_xlfn.XLOOKUP(tblOrders[[#This Row],[ProductID]], tblProducts[ProductID], tblProducts[CostPrice])</f>
        <v>44099</v>
      </c>
      <c r="N4741">
        <f>tblOrders[[#This Row],[Sales]]-(tblOrders[[#This Row],[CostPrice]]*tblOrders[[#This Row],[Quantity]])</f>
        <v>-24937</v>
      </c>
      <c r="O4741" t="str">
        <f>TEXT(tblOrders[[#This Row],[Date]],"mmm-yyyy")</f>
        <v>Mar-2025</v>
      </c>
      <c r="P4741" t="str">
        <f>_xlfn.XLOOKUP(tblOrders[[#This Row],[OrderID]], tblReturns[OrderID], tblReturns[Returned])</f>
        <v>No</v>
      </c>
      <c r="Q4741" t="str">
        <f>_xlfn.XLOOKUP(tblOrders[[#This Row],[OrderID]], tblShipping[OrderID], tblShipping[ShipMode])</f>
        <v>Pickup</v>
      </c>
      <c r="R4741" t="str">
        <f>IFERROR(_xlfn.XLOOKUP(A4740, tblCustomers[CustomerID], tblCustomers[CustomerName]), "Not Found")</f>
        <v>Not Found</v>
      </c>
      <c r="S4741" t="str">
        <f>IF(tblOrders[[#This Row],[Sales]]&gt;1000000,"High Value","Standard")</f>
        <v>Standard</v>
      </c>
      <c r="T4741" t="str">
        <f>_xlfn.XLOOKUP(tblOrders[[#This Row],[ProductID]], tblProducts[ProductID], tblProducts[ProductName])</f>
        <v>Product 44</v>
      </c>
      <c r="U4741">
        <f>_xlfn.XLOOKUP(tblOrders[[#This Row],[SalesRepID]], tblSalesreps[RepID], tblSalesreps[Target])</f>
        <v>7094914</v>
      </c>
    </row>
    <row r="4742" spans="1:21">
      <c r="A4742" t="s">
        <v>5539</v>
      </c>
      <c r="B4742" s="7" t="s">
        <v>1364</v>
      </c>
      <c r="C4742" t="s">
        <v>95</v>
      </c>
      <c r="D4742" t="s">
        <v>158</v>
      </c>
      <c r="E4742" t="s">
        <v>87</v>
      </c>
      <c r="F4742" t="s">
        <v>20</v>
      </c>
      <c r="G4742">
        <v>8</v>
      </c>
      <c r="H4742">
        <v>0.2</v>
      </c>
      <c r="I4742" s="2">
        <v>871507.2</v>
      </c>
      <c r="J4742" t="str">
        <f>_xlfn.XLOOKUP(tblOrders[[#This Row],[CustomerID]], tblCustomers[CustomerID], tblCustomers[CustomerName])</f>
        <v>Customer 37</v>
      </c>
      <c r="K4742" t="str">
        <f>_xlfn.XLOOKUP(tblOrders[[#This Row],[CustomerID]], tblCustomers[CustomerID], tblCustomers[Segment])</f>
        <v>Consumer</v>
      </c>
      <c r="L4742" t="str">
        <f>_xlfn.XLOOKUP(tblOrders[[#This Row],[ProductID]], tblProducts[ProductID], tblProducts[Category])</f>
        <v>Home</v>
      </c>
      <c r="M4742">
        <f>_xlfn.XLOOKUP(tblOrders[[#This Row],[ProductID]], tblProducts[ProductID], tblProducts[CostPrice])</f>
        <v>6817</v>
      </c>
      <c r="N4742">
        <f>tblOrders[[#This Row],[Sales]]-(tblOrders[[#This Row],[CostPrice]]*tblOrders[[#This Row],[Quantity]])</f>
        <v>816971.2</v>
      </c>
      <c r="O4742" t="str">
        <f>TEXT(tblOrders[[#This Row],[Date]],"mmm-yyyy")</f>
        <v>Jan-2025</v>
      </c>
      <c r="P4742" t="str">
        <f>_xlfn.XLOOKUP(tblOrders[[#This Row],[OrderID]], tblReturns[OrderID], tblReturns[Returned])</f>
        <v>No</v>
      </c>
      <c r="Q4742" t="str">
        <f>_xlfn.XLOOKUP(tblOrders[[#This Row],[OrderID]], tblShipping[OrderID], tblShipping[ShipMode])</f>
        <v>Standard</v>
      </c>
      <c r="R4742" t="str">
        <f>IFERROR(_xlfn.XLOOKUP(A4741, tblCustomers[CustomerID], tblCustomers[CustomerName]), "Not Found")</f>
        <v>Not Found</v>
      </c>
      <c r="S4742" t="str">
        <f>IF(tblOrders[[#This Row],[Sales]]&gt;1000000,"High Value","Standard")</f>
        <v>Standard</v>
      </c>
      <c r="T4742" t="str">
        <f>_xlfn.XLOOKUP(tblOrders[[#This Row],[ProductID]], tblProducts[ProductID], tblProducts[ProductName])</f>
        <v>Product 7</v>
      </c>
      <c r="U4742">
        <f>_xlfn.XLOOKUP(tblOrders[[#This Row],[SalesRepID]], tblSalesreps[RepID], tblSalesreps[Target])</f>
        <v>18500989</v>
      </c>
    </row>
    <row r="4743" spans="1:21">
      <c r="A4743" t="s">
        <v>5540</v>
      </c>
      <c r="B4743" s="7" t="s">
        <v>1092</v>
      </c>
      <c r="C4743" t="s">
        <v>344</v>
      </c>
      <c r="D4743" t="s">
        <v>226</v>
      </c>
      <c r="E4743" t="s">
        <v>50</v>
      </c>
      <c r="F4743" t="s">
        <v>20</v>
      </c>
      <c r="G4743">
        <v>6</v>
      </c>
      <c r="H4743">
        <v>0.05</v>
      </c>
      <c r="I4743" s="2">
        <v>124807.2</v>
      </c>
      <c r="J4743" t="str">
        <f>_xlfn.XLOOKUP(tblOrders[[#This Row],[CustomerID]], tblCustomers[CustomerID], tblCustomers[CustomerName])</f>
        <v>Customer 68</v>
      </c>
      <c r="K4743" t="str">
        <f>_xlfn.XLOOKUP(tblOrders[[#This Row],[CustomerID]], tblCustomers[CustomerID], tblCustomers[Segment])</f>
        <v>Consumer</v>
      </c>
      <c r="L4743" t="str">
        <f>_xlfn.XLOOKUP(tblOrders[[#This Row],[ProductID]], tblProducts[ProductID], tblProducts[Category])</f>
        <v>Furniture</v>
      </c>
      <c r="M4743">
        <f>_xlfn.XLOOKUP(tblOrders[[#This Row],[ProductID]], tblProducts[ProductID], tblProducts[CostPrice])</f>
        <v>75432</v>
      </c>
      <c r="N4743">
        <f>tblOrders[[#This Row],[Sales]]-(tblOrders[[#This Row],[CostPrice]]*tblOrders[[#This Row],[Quantity]])</f>
        <v>-327784.8</v>
      </c>
      <c r="O4743" t="str">
        <f>TEXT(tblOrders[[#This Row],[Date]],"mmm-yyyy")</f>
        <v>Dec-2025</v>
      </c>
      <c r="P4743" t="str">
        <f>_xlfn.XLOOKUP(tblOrders[[#This Row],[OrderID]], tblReturns[OrderID], tblReturns[Returned])</f>
        <v>No</v>
      </c>
      <c r="Q4743" t="str">
        <f>_xlfn.XLOOKUP(tblOrders[[#This Row],[OrderID]], tblShipping[OrderID], tblShipping[ShipMode])</f>
        <v>Standard</v>
      </c>
      <c r="R4743" t="str">
        <f>IFERROR(_xlfn.XLOOKUP(A4742, tblCustomers[CustomerID], tblCustomers[CustomerName]), "Not Found")</f>
        <v>Not Found</v>
      </c>
      <c r="S4743" t="str">
        <f>IF(tblOrders[[#This Row],[Sales]]&gt;1000000,"High Value","Standard")</f>
        <v>Standard</v>
      </c>
      <c r="T4743" t="str">
        <f>_xlfn.XLOOKUP(tblOrders[[#This Row],[ProductID]], tblProducts[ProductID], tblProducts[ProductName])</f>
        <v>Product 88</v>
      </c>
      <c r="U4743">
        <f>_xlfn.XLOOKUP(tblOrders[[#This Row],[SalesRepID]], tblSalesreps[RepID], tblSalesreps[Target])</f>
        <v>17350666</v>
      </c>
    </row>
    <row r="4744" spans="1:21">
      <c r="A4744" t="s">
        <v>5541</v>
      </c>
      <c r="B4744" s="7" t="s">
        <v>533</v>
      </c>
      <c r="C4744" t="s">
        <v>251</v>
      </c>
      <c r="D4744" t="s">
        <v>226</v>
      </c>
      <c r="E4744" t="s">
        <v>50</v>
      </c>
      <c r="F4744" t="s">
        <v>51</v>
      </c>
      <c r="G4744">
        <v>3</v>
      </c>
      <c r="H4744">
        <v>0.05</v>
      </c>
      <c r="I4744" s="2">
        <v>101491.35</v>
      </c>
      <c r="J4744" t="str">
        <f>_xlfn.XLOOKUP(tblOrders[[#This Row],[CustomerID]], tblCustomers[CustomerID], tblCustomers[CustomerName])</f>
        <v>Customer 175</v>
      </c>
      <c r="K4744" t="str">
        <f>_xlfn.XLOOKUP(tblOrders[[#This Row],[CustomerID]], tblCustomers[CustomerID], tblCustomers[Segment])</f>
        <v>Consumer</v>
      </c>
      <c r="L4744" t="str">
        <f>_xlfn.XLOOKUP(tblOrders[[#This Row],[ProductID]], tblProducts[ProductID], tblProducts[Category])</f>
        <v>Furniture</v>
      </c>
      <c r="M4744">
        <f>_xlfn.XLOOKUP(tblOrders[[#This Row],[ProductID]], tblProducts[ProductID], tblProducts[CostPrice])</f>
        <v>75432</v>
      </c>
      <c r="N4744">
        <f>tblOrders[[#This Row],[Sales]]-(tblOrders[[#This Row],[CostPrice]]*tblOrders[[#This Row],[Quantity]])</f>
        <v>-124804.65</v>
      </c>
      <c r="O4744" t="str">
        <f>TEXT(tblOrders[[#This Row],[Date]],"mmm-yyyy")</f>
        <v>Sep-2025</v>
      </c>
      <c r="P4744" t="str">
        <f>_xlfn.XLOOKUP(tblOrders[[#This Row],[OrderID]], tblReturns[OrderID], tblReturns[Returned])</f>
        <v>No</v>
      </c>
      <c r="Q4744" t="str">
        <f>_xlfn.XLOOKUP(tblOrders[[#This Row],[OrderID]], tblShipping[OrderID], tblShipping[ShipMode])</f>
        <v>Express</v>
      </c>
      <c r="R4744" t="str">
        <f>IFERROR(_xlfn.XLOOKUP(A4743, tblCustomers[CustomerID], tblCustomers[CustomerName]), "Not Found")</f>
        <v>Not Found</v>
      </c>
      <c r="S4744" t="str">
        <f>IF(tblOrders[[#This Row],[Sales]]&gt;1000000,"High Value","Standard")</f>
        <v>Standard</v>
      </c>
      <c r="T4744" t="str">
        <f>_xlfn.XLOOKUP(tblOrders[[#This Row],[ProductID]], tblProducts[ProductID], tblProducts[ProductName])</f>
        <v>Product 88</v>
      </c>
      <c r="U4744">
        <f>_xlfn.XLOOKUP(tblOrders[[#This Row],[SalesRepID]], tblSalesreps[RepID], tblSalesreps[Target])</f>
        <v>17350666</v>
      </c>
    </row>
    <row r="4745" spans="1:21">
      <c r="A4745" t="s">
        <v>5542</v>
      </c>
      <c r="B4745" s="7" t="s">
        <v>1427</v>
      </c>
      <c r="C4745" t="s">
        <v>129</v>
      </c>
      <c r="D4745" t="s">
        <v>30</v>
      </c>
      <c r="E4745" t="s">
        <v>35</v>
      </c>
      <c r="F4745" t="s">
        <v>26</v>
      </c>
      <c r="G4745">
        <v>4</v>
      </c>
      <c r="H4745">
        <v>0.15</v>
      </c>
      <c r="I4745" s="2">
        <v>443961.8</v>
      </c>
      <c r="J4745" t="str">
        <f>_xlfn.XLOOKUP(tblOrders[[#This Row],[CustomerID]], tblCustomers[CustomerID], tblCustomers[CustomerName])</f>
        <v>Customer 237</v>
      </c>
      <c r="K4745" t="str">
        <f>_xlfn.XLOOKUP(tblOrders[[#This Row],[CustomerID]], tblCustomers[CustomerID], tblCustomers[Segment])</f>
        <v>Consumer</v>
      </c>
      <c r="L4745" t="str">
        <f>_xlfn.XLOOKUP(tblOrders[[#This Row],[ProductID]], tblProducts[ProductID], tblProducts[Category])</f>
        <v>Furniture</v>
      </c>
      <c r="M4745">
        <f>_xlfn.XLOOKUP(tblOrders[[#This Row],[ProductID]], tblProducts[ProductID], tblProducts[CostPrice])</f>
        <v>18655</v>
      </c>
      <c r="N4745">
        <f>tblOrders[[#This Row],[Sales]]-(tblOrders[[#This Row],[CostPrice]]*tblOrders[[#This Row],[Quantity]])</f>
        <v>369341.8</v>
      </c>
      <c r="O4745" t="str">
        <f>TEXT(tblOrders[[#This Row],[Date]],"mmm-yyyy")</f>
        <v>Jan-2025</v>
      </c>
      <c r="P4745" t="str">
        <f>_xlfn.XLOOKUP(tblOrders[[#This Row],[OrderID]], tblReturns[OrderID], tblReturns[Returned])</f>
        <v>No</v>
      </c>
      <c r="Q4745" t="str">
        <f>_xlfn.XLOOKUP(tblOrders[[#This Row],[OrderID]], tblShipping[OrderID], tblShipping[ShipMode])</f>
        <v>Standard</v>
      </c>
      <c r="R4745" t="str">
        <f>IFERROR(_xlfn.XLOOKUP(A4744, tblCustomers[CustomerID], tblCustomers[CustomerName]), "Not Found")</f>
        <v>Not Found</v>
      </c>
      <c r="S4745" t="str">
        <f>IF(tblOrders[[#This Row],[Sales]]&gt;1000000,"High Value","Standard")</f>
        <v>Standard</v>
      </c>
      <c r="T4745" t="str">
        <f>_xlfn.XLOOKUP(tblOrders[[#This Row],[ProductID]], tblProducts[ProductID], tblProducts[ProductName])</f>
        <v>Product 34</v>
      </c>
      <c r="U4745">
        <f>_xlfn.XLOOKUP(tblOrders[[#This Row],[SalesRepID]], tblSalesreps[RepID], tblSalesreps[Target])</f>
        <v>19619177</v>
      </c>
    </row>
    <row r="4746" spans="1:21">
      <c r="A4746" t="s">
        <v>5543</v>
      </c>
      <c r="B4746" s="7" t="s">
        <v>1242</v>
      </c>
      <c r="C4746" t="s">
        <v>551</v>
      </c>
      <c r="D4746" t="s">
        <v>546</v>
      </c>
      <c r="E4746" t="s">
        <v>210</v>
      </c>
      <c r="F4746" t="s">
        <v>14</v>
      </c>
      <c r="G4746">
        <v>9</v>
      </c>
      <c r="H4746">
        <v>0.15</v>
      </c>
      <c r="I4746" s="2">
        <v>500753.7</v>
      </c>
      <c r="J4746" t="str">
        <f>_xlfn.XLOOKUP(tblOrders[[#This Row],[CustomerID]], tblCustomers[CustomerID], tblCustomers[CustomerName])</f>
        <v>Customer 300</v>
      </c>
      <c r="K4746" t="str">
        <f>_xlfn.XLOOKUP(tblOrders[[#This Row],[CustomerID]], tblCustomers[CustomerID], tblCustomers[Segment])</f>
        <v>SME</v>
      </c>
      <c r="L4746" t="str">
        <f>_xlfn.XLOOKUP(tblOrders[[#This Row],[ProductID]], tblProducts[ProductID], tblProducts[Category])</f>
        <v>Home</v>
      </c>
      <c r="M4746">
        <f>_xlfn.XLOOKUP(tblOrders[[#This Row],[ProductID]], tblProducts[ProductID], tblProducts[CostPrice])</f>
        <v>51783</v>
      </c>
      <c r="N4746">
        <f>tblOrders[[#This Row],[Sales]]-(tblOrders[[#This Row],[CostPrice]]*tblOrders[[#This Row],[Quantity]])</f>
        <v>34706.700000000012</v>
      </c>
      <c r="O4746" t="str">
        <f>TEXT(tblOrders[[#This Row],[Date]],"mmm-yyyy")</f>
        <v>Mar-2025</v>
      </c>
      <c r="P4746" t="str">
        <f>_xlfn.XLOOKUP(tblOrders[[#This Row],[OrderID]], tblReturns[OrderID], tblReturns[Returned])</f>
        <v>No</v>
      </c>
      <c r="Q4746" t="str">
        <f>_xlfn.XLOOKUP(tblOrders[[#This Row],[OrderID]], tblShipping[OrderID], tblShipping[ShipMode])</f>
        <v>Express</v>
      </c>
      <c r="R4746" t="str">
        <f>IFERROR(_xlfn.XLOOKUP(A4745, tblCustomers[CustomerID], tblCustomers[CustomerName]), "Not Found")</f>
        <v>Not Found</v>
      </c>
      <c r="S4746" t="str">
        <f>IF(tblOrders[[#This Row],[Sales]]&gt;1000000,"High Value","Standard")</f>
        <v>Standard</v>
      </c>
      <c r="T4746" t="str">
        <f>_xlfn.XLOOKUP(tblOrders[[#This Row],[ProductID]], tblProducts[ProductID], tblProducts[ProductName])</f>
        <v>Product 14</v>
      </c>
      <c r="U4746">
        <f>_xlfn.XLOOKUP(tblOrders[[#This Row],[SalesRepID]], tblSalesreps[RepID], tblSalesreps[Target])</f>
        <v>19336654</v>
      </c>
    </row>
    <row r="4747" spans="1:21">
      <c r="A4747" t="s">
        <v>5544</v>
      </c>
      <c r="B4747" s="7" t="s">
        <v>113</v>
      </c>
      <c r="C4747" t="s">
        <v>1973</v>
      </c>
      <c r="D4747" t="s">
        <v>178</v>
      </c>
      <c r="E4747" t="s">
        <v>56</v>
      </c>
      <c r="F4747" t="s">
        <v>14</v>
      </c>
      <c r="G4747">
        <v>10</v>
      </c>
      <c r="H4747">
        <v>0.1</v>
      </c>
      <c r="I4747" s="2">
        <v>1123758</v>
      </c>
      <c r="J4747" t="str">
        <f>_xlfn.XLOOKUP(tblOrders[[#This Row],[CustomerID]], tblCustomers[CustomerID], tblCustomers[CustomerName])</f>
        <v>Customer 50</v>
      </c>
      <c r="K4747" t="str">
        <f>_xlfn.XLOOKUP(tblOrders[[#This Row],[CustomerID]], tblCustomers[CustomerID], tblCustomers[Segment])</f>
        <v>SME</v>
      </c>
      <c r="L4747" t="str">
        <f>_xlfn.XLOOKUP(tblOrders[[#This Row],[ProductID]], tblProducts[ProductID], tblProducts[Category])</f>
        <v>Office</v>
      </c>
      <c r="M4747">
        <f>_xlfn.XLOOKUP(tblOrders[[#This Row],[ProductID]], tblProducts[ProductID], tblProducts[CostPrice])</f>
        <v>46035</v>
      </c>
      <c r="N4747">
        <f>tblOrders[[#This Row],[Sales]]-(tblOrders[[#This Row],[CostPrice]]*tblOrders[[#This Row],[Quantity]])</f>
        <v>663408</v>
      </c>
      <c r="O4747" t="str">
        <f>TEXT(tblOrders[[#This Row],[Date]],"mmm-yyyy")</f>
        <v>Nov-2025</v>
      </c>
      <c r="P4747" t="str">
        <f>_xlfn.XLOOKUP(tblOrders[[#This Row],[OrderID]], tblReturns[OrderID], tblReturns[Returned])</f>
        <v>No</v>
      </c>
      <c r="Q4747" t="str">
        <f>_xlfn.XLOOKUP(tblOrders[[#This Row],[OrderID]], tblShipping[OrderID], tblShipping[ShipMode])</f>
        <v>Standard</v>
      </c>
      <c r="R4747" t="str">
        <f>IFERROR(_xlfn.XLOOKUP(A4746, tblCustomers[CustomerID], tblCustomers[CustomerName]), "Not Found")</f>
        <v>Not Found</v>
      </c>
      <c r="S4747" t="str">
        <f>IF(tblOrders[[#This Row],[Sales]]&gt;1000000,"High Value","Standard")</f>
        <v>High Value</v>
      </c>
      <c r="T4747" t="str">
        <f>_xlfn.XLOOKUP(tblOrders[[#This Row],[ProductID]], tblProducts[ProductID], tblProducts[ProductName])</f>
        <v>Product 84</v>
      </c>
      <c r="U4747">
        <f>_xlfn.XLOOKUP(tblOrders[[#This Row],[SalesRepID]], tblSalesreps[RepID], tblSalesreps[Target])</f>
        <v>14265630</v>
      </c>
    </row>
    <row r="4748" spans="1:21">
      <c r="A4748" t="s">
        <v>5545</v>
      </c>
      <c r="B4748" s="7" t="s">
        <v>1266</v>
      </c>
      <c r="C4748" t="s">
        <v>526</v>
      </c>
      <c r="D4748" t="s">
        <v>182</v>
      </c>
      <c r="E4748" t="s">
        <v>119</v>
      </c>
      <c r="F4748" t="s">
        <v>26</v>
      </c>
      <c r="G4748">
        <v>1</v>
      </c>
      <c r="H4748">
        <v>0</v>
      </c>
      <c r="I4748" s="2">
        <v>31225</v>
      </c>
      <c r="J4748" t="str">
        <f>_xlfn.XLOOKUP(tblOrders[[#This Row],[CustomerID]], tblCustomers[CustomerID], tblCustomers[CustomerName])</f>
        <v>Customer 262</v>
      </c>
      <c r="K4748" t="str">
        <f>_xlfn.XLOOKUP(tblOrders[[#This Row],[CustomerID]], tblCustomers[CustomerID], tblCustomers[Segment])</f>
        <v>Corporate</v>
      </c>
      <c r="L4748" t="str">
        <f>_xlfn.XLOOKUP(tblOrders[[#This Row],[ProductID]], tblProducts[ProductID], tblProducts[Category])</f>
        <v>Furniture</v>
      </c>
      <c r="M4748">
        <f>_xlfn.XLOOKUP(tblOrders[[#This Row],[ProductID]], tblProducts[ProductID], tblProducts[CostPrice])</f>
        <v>76428</v>
      </c>
      <c r="N4748">
        <f>tblOrders[[#This Row],[Sales]]-(tblOrders[[#This Row],[CostPrice]]*tblOrders[[#This Row],[Quantity]])</f>
        <v>-45203</v>
      </c>
      <c r="O4748" t="str">
        <f>TEXT(tblOrders[[#This Row],[Date]],"mmm-yyyy")</f>
        <v>May-2025</v>
      </c>
      <c r="P4748" t="str">
        <f>_xlfn.XLOOKUP(tblOrders[[#This Row],[OrderID]], tblReturns[OrderID], tblReturns[Returned])</f>
        <v>No</v>
      </c>
      <c r="Q4748" t="str">
        <f>_xlfn.XLOOKUP(tblOrders[[#This Row],[OrderID]], tblShipping[OrderID], tblShipping[ShipMode])</f>
        <v>Standard</v>
      </c>
      <c r="R4748" t="str">
        <f>IFERROR(_xlfn.XLOOKUP(A4747, tblCustomers[CustomerID], tblCustomers[CustomerName]), "Not Found")</f>
        <v>Not Found</v>
      </c>
      <c r="S4748" t="str">
        <f>IF(tblOrders[[#This Row],[Sales]]&gt;1000000,"High Value","Standard")</f>
        <v>Standard</v>
      </c>
      <c r="T4748" t="str">
        <f>_xlfn.XLOOKUP(tblOrders[[#This Row],[ProductID]], tblProducts[ProductID], tblProducts[ProductName])</f>
        <v>Product 11</v>
      </c>
      <c r="U4748">
        <f>_xlfn.XLOOKUP(tblOrders[[#This Row],[SalesRepID]], tblSalesreps[RepID], tblSalesreps[Target])</f>
        <v>5886694</v>
      </c>
    </row>
    <row r="4749" spans="1:21">
      <c r="A4749" t="s">
        <v>5546</v>
      </c>
      <c r="B4749" s="7" t="s">
        <v>1198</v>
      </c>
      <c r="C4749" t="s">
        <v>521</v>
      </c>
      <c r="D4749" t="s">
        <v>12</v>
      </c>
      <c r="E4749" t="s">
        <v>50</v>
      </c>
      <c r="F4749" t="s">
        <v>20</v>
      </c>
      <c r="G4749">
        <v>6</v>
      </c>
      <c r="H4749">
        <v>0.2</v>
      </c>
      <c r="I4749" s="2">
        <v>432782.4</v>
      </c>
      <c r="J4749" t="str">
        <f>_xlfn.XLOOKUP(tblOrders[[#This Row],[CustomerID]], tblCustomers[CustomerID], tblCustomers[CustomerName])</f>
        <v>Customer 239</v>
      </c>
      <c r="K4749" t="str">
        <f>_xlfn.XLOOKUP(tblOrders[[#This Row],[CustomerID]], tblCustomers[CustomerID], tblCustomers[Segment])</f>
        <v>Corporate</v>
      </c>
      <c r="L4749" t="str">
        <f>_xlfn.XLOOKUP(tblOrders[[#This Row],[ProductID]], tblProducts[ProductID], tblProducts[Category])</f>
        <v>Furniture</v>
      </c>
      <c r="M4749">
        <f>_xlfn.XLOOKUP(tblOrders[[#This Row],[ProductID]], tblProducts[ProductID], tblProducts[CostPrice])</f>
        <v>72369</v>
      </c>
      <c r="N4749">
        <f>tblOrders[[#This Row],[Sales]]-(tblOrders[[#This Row],[CostPrice]]*tblOrders[[#This Row],[Quantity]])</f>
        <v>-1431.5999999999767</v>
      </c>
      <c r="O4749" t="str">
        <f>TEXT(tblOrders[[#This Row],[Date]],"mmm-yyyy")</f>
        <v>Mar-2025</v>
      </c>
      <c r="P4749" t="str">
        <f>_xlfn.XLOOKUP(tblOrders[[#This Row],[OrderID]], tblReturns[OrderID], tblReturns[Returned])</f>
        <v>No</v>
      </c>
      <c r="Q4749" t="str">
        <f>_xlfn.XLOOKUP(tblOrders[[#This Row],[OrderID]], tblShipping[OrderID], tblShipping[ShipMode])</f>
        <v>Standard</v>
      </c>
      <c r="R4749" t="str">
        <f>IFERROR(_xlfn.XLOOKUP(A4748, tblCustomers[CustomerID], tblCustomers[CustomerName]), "Not Found")</f>
        <v>Not Found</v>
      </c>
      <c r="S4749" t="str">
        <f>IF(tblOrders[[#This Row],[Sales]]&gt;1000000,"High Value","Standard")</f>
        <v>Standard</v>
      </c>
      <c r="T4749" t="str">
        <f>_xlfn.XLOOKUP(tblOrders[[#This Row],[ProductID]], tblProducts[ProductID], tblProducts[ProductName])</f>
        <v>Product 19</v>
      </c>
      <c r="U4749">
        <f>_xlfn.XLOOKUP(tblOrders[[#This Row],[SalesRepID]], tblSalesreps[RepID], tblSalesreps[Target])</f>
        <v>17350666</v>
      </c>
    </row>
    <row r="4750" spans="1:21">
      <c r="A4750" t="s">
        <v>5547</v>
      </c>
      <c r="B4750" s="7" t="s">
        <v>428</v>
      </c>
      <c r="C4750" t="s">
        <v>600</v>
      </c>
      <c r="D4750" t="s">
        <v>100</v>
      </c>
      <c r="E4750" t="s">
        <v>50</v>
      </c>
      <c r="F4750" t="s">
        <v>51</v>
      </c>
      <c r="G4750">
        <v>2</v>
      </c>
      <c r="H4750">
        <v>0.1</v>
      </c>
      <c r="I4750" s="2">
        <v>130192.2</v>
      </c>
      <c r="J4750" t="str">
        <f>_xlfn.XLOOKUP(tblOrders[[#This Row],[CustomerID]], tblCustomers[CustomerID], tblCustomers[CustomerName])</f>
        <v>Customer 105</v>
      </c>
      <c r="K4750" t="str">
        <f>_xlfn.XLOOKUP(tblOrders[[#This Row],[CustomerID]], tblCustomers[CustomerID], tblCustomers[Segment])</f>
        <v>Consumer</v>
      </c>
      <c r="L4750" t="str">
        <f>_xlfn.XLOOKUP(tblOrders[[#This Row],[ProductID]], tblProducts[ProductID], tblProducts[Category])</f>
        <v>Electronics</v>
      </c>
      <c r="M4750">
        <f>_xlfn.XLOOKUP(tblOrders[[#This Row],[ProductID]], tblProducts[ProductID], tblProducts[CostPrice])</f>
        <v>39197</v>
      </c>
      <c r="N4750">
        <f>tblOrders[[#This Row],[Sales]]-(tblOrders[[#This Row],[CostPrice]]*tblOrders[[#This Row],[Quantity]])</f>
        <v>51798.2</v>
      </c>
      <c r="O4750" t="str">
        <f>TEXT(tblOrders[[#This Row],[Date]],"mmm-yyyy")</f>
        <v>May-2025</v>
      </c>
      <c r="P4750" t="str">
        <f>_xlfn.XLOOKUP(tblOrders[[#This Row],[OrderID]], tblReturns[OrderID], tblReturns[Returned])</f>
        <v>No</v>
      </c>
      <c r="Q4750" t="str">
        <f>_xlfn.XLOOKUP(tblOrders[[#This Row],[OrderID]], tblShipping[OrderID], tblShipping[ShipMode])</f>
        <v>Pickup</v>
      </c>
      <c r="R4750" t="str">
        <f>IFERROR(_xlfn.XLOOKUP(A4749, tblCustomers[CustomerID], tblCustomers[CustomerName]), "Not Found")</f>
        <v>Not Found</v>
      </c>
      <c r="S4750" t="str">
        <f>IF(tblOrders[[#This Row],[Sales]]&gt;1000000,"High Value","Standard")</f>
        <v>Standard</v>
      </c>
      <c r="T4750" t="str">
        <f>_xlfn.XLOOKUP(tblOrders[[#This Row],[ProductID]], tblProducts[ProductID], tblProducts[ProductName])</f>
        <v>Product 21</v>
      </c>
      <c r="U4750">
        <f>_xlfn.XLOOKUP(tblOrders[[#This Row],[SalesRepID]], tblSalesreps[RepID], tblSalesreps[Target])</f>
        <v>17350666</v>
      </c>
    </row>
    <row r="4751" spans="1:21">
      <c r="A4751" t="s">
        <v>5548</v>
      </c>
      <c r="B4751" s="7" t="s">
        <v>1618</v>
      </c>
      <c r="C4751" t="s">
        <v>687</v>
      </c>
      <c r="D4751" t="s">
        <v>349</v>
      </c>
      <c r="E4751" t="s">
        <v>87</v>
      </c>
      <c r="F4751" t="s">
        <v>51</v>
      </c>
      <c r="G4751">
        <v>9</v>
      </c>
      <c r="H4751">
        <v>0.2</v>
      </c>
      <c r="I4751" s="2">
        <v>781840.8</v>
      </c>
      <c r="J4751" t="str">
        <f>_xlfn.XLOOKUP(tblOrders[[#This Row],[CustomerID]], tblCustomers[CustomerID], tblCustomers[CustomerName])</f>
        <v>Customer 147</v>
      </c>
      <c r="K4751" t="str">
        <f>_xlfn.XLOOKUP(tblOrders[[#This Row],[CustomerID]], tblCustomers[CustomerID], tblCustomers[Segment])</f>
        <v>Consumer</v>
      </c>
      <c r="L4751" t="str">
        <f>_xlfn.XLOOKUP(tblOrders[[#This Row],[ProductID]], tblProducts[ProductID], tblProducts[Category])</f>
        <v>Office</v>
      </c>
      <c r="M4751">
        <f>_xlfn.XLOOKUP(tblOrders[[#This Row],[ProductID]], tblProducts[ProductID], tblProducts[CostPrice])</f>
        <v>26900</v>
      </c>
      <c r="N4751">
        <f>tblOrders[[#This Row],[Sales]]-(tblOrders[[#This Row],[CostPrice]]*tblOrders[[#This Row],[Quantity]])</f>
        <v>539740.80000000005</v>
      </c>
      <c r="O4751" t="str">
        <f>TEXT(tblOrders[[#This Row],[Date]],"mmm-yyyy")</f>
        <v>Apr-2025</v>
      </c>
      <c r="P4751" t="str">
        <f>_xlfn.XLOOKUP(tblOrders[[#This Row],[OrderID]], tblReturns[OrderID], tblReturns[Returned])</f>
        <v>No</v>
      </c>
      <c r="Q4751" t="str">
        <f>_xlfn.XLOOKUP(tblOrders[[#This Row],[OrderID]], tblShipping[OrderID], tblShipping[ShipMode])</f>
        <v>Express</v>
      </c>
      <c r="R4751" t="str">
        <f>IFERROR(_xlfn.XLOOKUP(A4750, tblCustomers[CustomerID], tblCustomers[CustomerName]), "Not Found")</f>
        <v>Not Found</v>
      </c>
      <c r="S4751" t="str">
        <f>IF(tblOrders[[#This Row],[Sales]]&gt;1000000,"High Value","Standard")</f>
        <v>Standard</v>
      </c>
      <c r="T4751" t="str">
        <f>_xlfn.XLOOKUP(tblOrders[[#This Row],[ProductID]], tblProducts[ProductID], tblProducts[ProductName])</f>
        <v>Product 61</v>
      </c>
      <c r="U4751">
        <f>_xlfn.XLOOKUP(tblOrders[[#This Row],[SalesRepID]], tblSalesreps[RepID], tblSalesreps[Target])</f>
        <v>18500989</v>
      </c>
    </row>
    <row r="4752" spans="1:21">
      <c r="A4752" t="s">
        <v>5549</v>
      </c>
      <c r="B4752" s="7" t="s">
        <v>847</v>
      </c>
      <c r="C4752" t="s">
        <v>464</v>
      </c>
      <c r="D4752" t="s">
        <v>349</v>
      </c>
      <c r="E4752" t="s">
        <v>50</v>
      </c>
      <c r="F4752" t="s">
        <v>26</v>
      </c>
      <c r="G4752">
        <v>1</v>
      </c>
      <c r="H4752">
        <v>0</v>
      </c>
      <c r="I4752" s="2">
        <v>36750</v>
      </c>
      <c r="J4752" t="str">
        <f>_xlfn.XLOOKUP(tblOrders[[#This Row],[CustomerID]], tblCustomers[CustomerID], tblCustomers[CustomerName])</f>
        <v>Customer 187</v>
      </c>
      <c r="K4752" t="str">
        <f>_xlfn.XLOOKUP(tblOrders[[#This Row],[CustomerID]], tblCustomers[CustomerID], tblCustomers[Segment])</f>
        <v>Corporate</v>
      </c>
      <c r="L4752" t="str">
        <f>_xlfn.XLOOKUP(tblOrders[[#This Row],[ProductID]], tblProducts[ProductID], tblProducts[Category])</f>
        <v>Office</v>
      </c>
      <c r="M4752">
        <f>_xlfn.XLOOKUP(tblOrders[[#This Row],[ProductID]], tblProducts[ProductID], tblProducts[CostPrice])</f>
        <v>26900</v>
      </c>
      <c r="N4752">
        <f>tblOrders[[#This Row],[Sales]]-(tblOrders[[#This Row],[CostPrice]]*tblOrders[[#This Row],[Quantity]])</f>
        <v>9850</v>
      </c>
      <c r="O4752" t="str">
        <f>TEXT(tblOrders[[#This Row],[Date]],"mmm-yyyy")</f>
        <v>Apr-2025</v>
      </c>
      <c r="P4752" t="str">
        <f>_xlfn.XLOOKUP(tblOrders[[#This Row],[OrderID]], tblReturns[OrderID], tblReturns[Returned])</f>
        <v>No</v>
      </c>
      <c r="Q4752" t="str">
        <f>_xlfn.XLOOKUP(tblOrders[[#This Row],[OrderID]], tblShipping[OrderID], tblShipping[ShipMode])</f>
        <v>Standard</v>
      </c>
      <c r="R4752" t="str">
        <f>IFERROR(_xlfn.XLOOKUP(A4751, tblCustomers[CustomerID], tblCustomers[CustomerName]), "Not Found")</f>
        <v>Not Found</v>
      </c>
      <c r="S4752" t="str">
        <f>IF(tblOrders[[#This Row],[Sales]]&gt;1000000,"High Value","Standard")</f>
        <v>Standard</v>
      </c>
      <c r="T4752" t="str">
        <f>_xlfn.XLOOKUP(tblOrders[[#This Row],[ProductID]], tblProducts[ProductID], tblProducts[ProductName])</f>
        <v>Product 61</v>
      </c>
      <c r="U4752">
        <f>_xlfn.XLOOKUP(tblOrders[[#This Row],[SalesRepID]], tblSalesreps[RepID], tblSalesreps[Target])</f>
        <v>17350666</v>
      </c>
    </row>
    <row r="4753" spans="1:21">
      <c r="A4753" t="s">
        <v>5550</v>
      </c>
      <c r="B4753" s="7" t="s">
        <v>1701</v>
      </c>
      <c r="C4753" t="s">
        <v>819</v>
      </c>
      <c r="D4753" t="s">
        <v>133</v>
      </c>
      <c r="E4753" t="s">
        <v>87</v>
      </c>
      <c r="F4753" t="s">
        <v>51</v>
      </c>
      <c r="G4753">
        <v>2</v>
      </c>
      <c r="H4753">
        <v>0.15</v>
      </c>
      <c r="I4753" s="2">
        <v>80828.2</v>
      </c>
      <c r="J4753" t="str">
        <f>_xlfn.XLOOKUP(tblOrders[[#This Row],[CustomerID]], tblCustomers[CustomerID], tblCustomers[CustomerName])</f>
        <v>Customer 229</v>
      </c>
      <c r="K4753" t="str">
        <f>_xlfn.XLOOKUP(tblOrders[[#This Row],[CustomerID]], tblCustomers[CustomerID], tblCustomers[Segment])</f>
        <v>SME</v>
      </c>
      <c r="L4753" t="str">
        <f>_xlfn.XLOOKUP(tblOrders[[#This Row],[ProductID]], tblProducts[ProductID], tblProducts[Category])</f>
        <v>Furniture</v>
      </c>
      <c r="M4753">
        <f>_xlfn.XLOOKUP(tblOrders[[#This Row],[ProductID]], tblProducts[ProductID], tblProducts[CostPrice])</f>
        <v>53604</v>
      </c>
      <c r="N4753">
        <f>tblOrders[[#This Row],[Sales]]-(tblOrders[[#This Row],[CostPrice]]*tblOrders[[#This Row],[Quantity]])</f>
        <v>-26379.800000000003</v>
      </c>
      <c r="O4753" t="str">
        <f>TEXT(tblOrders[[#This Row],[Date]],"mmm-yyyy")</f>
        <v>Jan-2025</v>
      </c>
      <c r="P4753" t="str">
        <f>_xlfn.XLOOKUP(tblOrders[[#This Row],[OrderID]], tblReturns[OrderID], tblReturns[Returned])</f>
        <v>No</v>
      </c>
      <c r="Q4753" t="str">
        <f>_xlfn.XLOOKUP(tblOrders[[#This Row],[OrderID]], tblShipping[OrderID], tblShipping[ShipMode])</f>
        <v>Pickup</v>
      </c>
      <c r="R4753" t="str">
        <f>IFERROR(_xlfn.XLOOKUP(A4752, tblCustomers[CustomerID], tblCustomers[CustomerName]), "Not Found")</f>
        <v>Not Found</v>
      </c>
      <c r="S4753" t="str">
        <f>IF(tblOrders[[#This Row],[Sales]]&gt;1000000,"High Value","Standard")</f>
        <v>Standard</v>
      </c>
      <c r="T4753" t="str">
        <f>_xlfn.XLOOKUP(tblOrders[[#This Row],[ProductID]], tblProducts[ProductID], tblProducts[ProductName])</f>
        <v>Product 6</v>
      </c>
      <c r="U4753">
        <f>_xlfn.XLOOKUP(tblOrders[[#This Row],[SalesRepID]], tblSalesreps[RepID], tblSalesreps[Target])</f>
        <v>18500989</v>
      </c>
    </row>
    <row r="4754" spans="1:21">
      <c r="A4754" t="s">
        <v>5551</v>
      </c>
      <c r="B4754" s="7" t="s">
        <v>228</v>
      </c>
      <c r="C4754" t="s">
        <v>95</v>
      </c>
      <c r="D4754" t="s">
        <v>49</v>
      </c>
      <c r="E4754" t="s">
        <v>13</v>
      </c>
      <c r="F4754" t="s">
        <v>88</v>
      </c>
      <c r="G4754">
        <v>10</v>
      </c>
      <c r="H4754">
        <v>0.15</v>
      </c>
      <c r="I4754" s="2">
        <v>1072419.5</v>
      </c>
      <c r="J4754" t="str">
        <f>_xlfn.XLOOKUP(tblOrders[[#This Row],[CustomerID]], tblCustomers[CustomerID], tblCustomers[CustomerName])</f>
        <v>Customer 37</v>
      </c>
      <c r="K4754" t="str">
        <f>_xlfn.XLOOKUP(tblOrders[[#This Row],[CustomerID]], tblCustomers[CustomerID], tblCustomers[Segment])</f>
        <v>Consumer</v>
      </c>
      <c r="L4754" t="str">
        <f>_xlfn.XLOOKUP(tblOrders[[#This Row],[ProductID]], tblProducts[ProductID], tblProducts[Category])</f>
        <v>Home</v>
      </c>
      <c r="M4754">
        <f>_xlfn.XLOOKUP(tblOrders[[#This Row],[ProductID]], tblProducts[ProductID], tblProducts[CostPrice])</f>
        <v>71372</v>
      </c>
      <c r="N4754">
        <f>tblOrders[[#This Row],[Sales]]-(tblOrders[[#This Row],[CostPrice]]*tblOrders[[#This Row],[Quantity]])</f>
        <v>358699.5</v>
      </c>
      <c r="O4754" t="str">
        <f>TEXT(tblOrders[[#This Row],[Date]],"mmm-yyyy")</f>
        <v>Apr-2025</v>
      </c>
      <c r="P4754" t="str">
        <f>_xlfn.XLOOKUP(tblOrders[[#This Row],[OrderID]], tblReturns[OrderID], tblReturns[Returned])</f>
        <v>No</v>
      </c>
      <c r="Q4754" t="str">
        <f>_xlfn.XLOOKUP(tblOrders[[#This Row],[OrderID]], tblShipping[OrderID], tblShipping[ShipMode])</f>
        <v>Pickup</v>
      </c>
      <c r="R4754" t="str">
        <f>IFERROR(_xlfn.XLOOKUP(A4753, tblCustomers[CustomerID], tblCustomers[CustomerName]), "Not Found")</f>
        <v>Not Found</v>
      </c>
      <c r="S4754" t="str">
        <f>IF(tblOrders[[#This Row],[Sales]]&gt;1000000,"High Value","Standard")</f>
        <v>High Value</v>
      </c>
      <c r="T4754" t="str">
        <f>_xlfn.XLOOKUP(tblOrders[[#This Row],[ProductID]], tblProducts[ProductID], tblProducts[ProductName])</f>
        <v>Product 51</v>
      </c>
      <c r="U4754">
        <f>_xlfn.XLOOKUP(tblOrders[[#This Row],[SalesRepID]], tblSalesreps[RepID], tblSalesreps[Target])</f>
        <v>11852878</v>
      </c>
    </row>
    <row r="4755" spans="1:21">
      <c r="A4755" t="s">
        <v>5552</v>
      </c>
      <c r="B4755" s="7" t="s">
        <v>1399</v>
      </c>
      <c r="C4755" t="s">
        <v>415</v>
      </c>
      <c r="D4755" t="s">
        <v>145</v>
      </c>
      <c r="E4755" t="s">
        <v>210</v>
      </c>
      <c r="F4755" t="s">
        <v>20</v>
      </c>
      <c r="G4755">
        <v>6</v>
      </c>
      <c r="H4755">
        <v>0.1</v>
      </c>
      <c r="I4755" s="2">
        <v>86140.800000000003</v>
      </c>
      <c r="J4755" t="str">
        <f>_xlfn.XLOOKUP(tblOrders[[#This Row],[CustomerID]], tblCustomers[CustomerID], tblCustomers[CustomerName])</f>
        <v>Customer 81</v>
      </c>
      <c r="K4755" t="str">
        <f>_xlfn.XLOOKUP(tblOrders[[#This Row],[CustomerID]], tblCustomers[CustomerID], tblCustomers[Segment])</f>
        <v>SME</v>
      </c>
      <c r="L4755" t="str">
        <f>_xlfn.XLOOKUP(tblOrders[[#This Row],[ProductID]], tblProducts[ProductID], tblProducts[Category])</f>
        <v>Furniture</v>
      </c>
      <c r="M4755">
        <f>_xlfn.XLOOKUP(tblOrders[[#This Row],[ProductID]], tblProducts[ProductID], tblProducts[CostPrice])</f>
        <v>55764</v>
      </c>
      <c r="N4755">
        <f>tblOrders[[#This Row],[Sales]]-(tblOrders[[#This Row],[CostPrice]]*tblOrders[[#This Row],[Quantity]])</f>
        <v>-248443.2</v>
      </c>
      <c r="O4755" t="str">
        <f>TEXT(tblOrders[[#This Row],[Date]],"mmm-yyyy")</f>
        <v>Jun-2025</v>
      </c>
      <c r="P4755" t="str">
        <f>_xlfn.XLOOKUP(tblOrders[[#This Row],[OrderID]], tblReturns[OrderID], tblReturns[Returned])</f>
        <v>No</v>
      </c>
      <c r="Q4755" t="str">
        <f>_xlfn.XLOOKUP(tblOrders[[#This Row],[OrderID]], tblShipping[OrderID], tblShipping[ShipMode])</f>
        <v>Express</v>
      </c>
      <c r="R4755" t="str">
        <f>IFERROR(_xlfn.XLOOKUP(A4754, tblCustomers[CustomerID], tblCustomers[CustomerName]), "Not Found")</f>
        <v>Not Found</v>
      </c>
      <c r="S4755" t="str">
        <f>IF(tblOrders[[#This Row],[Sales]]&gt;1000000,"High Value","Standard")</f>
        <v>Standard</v>
      </c>
      <c r="T4755" t="str">
        <f>_xlfn.XLOOKUP(tblOrders[[#This Row],[ProductID]], tblProducts[ProductID], tblProducts[ProductName])</f>
        <v>Product 89</v>
      </c>
      <c r="U4755">
        <f>_xlfn.XLOOKUP(tblOrders[[#This Row],[SalesRepID]], tblSalesreps[RepID], tblSalesreps[Target])</f>
        <v>19336654</v>
      </c>
    </row>
    <row r="4756" spans="1:21">
      <c r="A4756" t="s">
        <v>5553</v>
      </c>
      <c r="B4756" s="7" t="s">
        <v>2527</v>
      </c>
      <c r="C4756" t="s">
        <v>613</v>
      </c>
      <c r="D4756" t="s">
        <v>248</v>
      </c>
      <c r="E4756" t="s">
        <v>165</v>
      </c>
      <c r="F4756" t="s">
        <v>88</v>
      </c>
      <c r="G4756">
        <v>1</v>
      </c>
      <c r="H4756">
        <v>0.05</v>
      </c>
      <c r="I4756" s="2">
        <v>29869.9</v>
      </c>
      <c r="J4756" t="str">
        <f>_xlfn.XLOOKUP(tblOrders[[#This Row],[CustomerID]], tblCustomers[CustomerID], tblCustomers[CustomerName])</f>
        <v>Customer 222</v>
      </c>
      <c r="K4756" t="str">
        <f>_xlfn.XLOOKUP(tblOrders[[#This Row],[CustomerID]], tblCustomers[CustomerID], tblCustomers[Segment])</f>
        <v>SME</v>
      </c>
      <c r="L4756" t="str">
        <f>_xlfn.XLOOKUP(tblOrders[[#This Row],[ProductID]], tblProducts[ProductID], tblProducts[Category])</f>
        <v>Furniture</v>
      </c>
      <c r="M4756">
        <f>_xlfn.XLOOKUP(tblOrders[[#This Row],[ProductID]], tblProducts[ProductID], tblProducts[CostPrice])</f>
        <v>31758</v>
      </c>
      <c r="N4756">
        <f>tblOrders[[#This Row],[Sales]]-(tblOrders[[#This Row],[CostPrice]]*tblOrders[[#This Row],[Quantity]])</f>
        <v>-1888.0999999999985</v>
      </c>
      <c r="O4756" t="str">
        <f>TEXT(tblOrders[[#This Row],[Date]],"mmm-yyyy")</f>
        <v>Sep-2025</v>
      </c>
      <c r="P4756" t="str">
        <f>_xlfn.XLOOKUP(tblOrders[[#This Row],[OrderID]], tblReturns[OrderID], tblReturns[Returned])</f>
        <v>No</v>
      </c>
      <c r="Q4756" t="str">
        <f>_xlfn.XLOOKUP(tblOrders[[#This Row],[OrderID]], tblShipping[OrderID], tblShipping[ShipMode])</f>
        <v>Pickup</v>
      </c>
      <c r="R4756" t="str">
        <f>IFERROR(_xlfn.XLOOKUP(A4755, tblCustomers[CustomerID], tblCustomers[CustomerName]), "Not Found")</f>
        <v>Not Found</v>
      </c>
      <c r="S4756" t="str">
        <f>IF(tblOrders[[#This Row],[Sales]]&gt;1000000,"High Value","Standard")</f>
        <v>Standard</v>
      </c>
      <c r="T4756" t="str">
        <f>_xlfn.XLOOKUP(tblOrders[[#This Row],[ProductID]], tblProducts[ProductID], tblProducts[ProductName])</f>
        <v>Product 35</v>
      </c>
      <c r="U4756">
        <f>_xlfn.XLOOKUP(tblOrders[[#This Row],[SalesRepID]], tblSalesreps[RepID], tblSalesreps[Target])</f>
        <v>16839910</v>
      </c>
    </row>
    <row r="4757" spans="1:21">
      <c r="A4757" t="s">
        <v>5554</v>
      </c>
      <c r="B4757" s="7" t="s">
        <v>752</v>
      </c>
      <c r="C4757" t="s">
        <v>399</v>
      </c>
      <c r="D4757" t="s">
        <v>504</v>
      </c>
      <c r="E4757" t="s">
        <v>50</v>
      </c>
      <c r="F4757" t="s">
        <v>26</v>
      </c>
      <c r="G4757">
        <v>3</v>
      </c>
      <c r="H4757">
        <v>0.05</v>
      </c>
      <c r="I4757" s="2">
        <v>26573.4</v>
      </c>
      <c r="J4757" t="str">
        <f>_xlfn.XLOOKUP(tblOrders[[#This Row],[CustomerID]], tblCustomers[CustomerID], tblCustomers[CustomerName])</f>
        <v>Customer 26</v>
      </c>
      <c r="K4757" t="str">
        <f>_xlfn.XLOOKUP(tblOrders[[#This Row],[CustomerID]], tblCustomers[CustomerID], tblCustomers[Segment])</f>
        <v>SME</v>
      </c>
      <c r="L4757" t="str">
        <f>_xlfn.XLOOKUP(tblOrders[[#This Row],[ProductID]], tblProducts[ProductID], tblProducts[Category])</f>
        <v>Office</v>
      </c>
      <c r="M4757">
        <f>_xlfn.XLOOKUP(tblOrders[[#This Row],[ProductID]], tblProducts[ProductID], tblProducts[CostPrice])</f>
        <v>12010</v>
      </c>
      <c r="N4757">
        <f>tblOrders[[#This Row],[Sales]]-(tblOrders[[#This Row],[CostPrice]]*tblOrders[[#This Row],[Quantity]])</f>
        <v>-9456.5999999999985</v>
      </c>
      <c r="O4757" t="str">
        <f>TEXT(tblOrders[[#This Row],[Date]],"mmm-yyyy")</f>
        <v>Sep-2025</v>
      </c>
      <c r="P4757" t="str">
        <f>_xlfn.XLOOKUP(tblOrders[[#This Row],[OrderID]], tblReturns[OrderID], tblReturns[Returned])</f>
        <v>No</v>
      </c>
      <c r="Q4757" t="str">
        <f>_xlfn.XLOOKUP(tblOrders[[#This Row],[OrderID]], tblShipping[OrderID], tblShipping[ShipMode])</f>
        <v>Express</v>
      </c>
      <c r="R4757" t="str">
        <f>IFERROR(_xlfn.XLOOKUP(A4756, tblCustomers[CustomerID], tblCustomers[CustomerName]), "Not Found")</f>
        <v>Not Found</v>
      </c>
      <c r="S4757" t="str">
        <f>IF(tblOrders[[#This Row],[Sales]]&gt;1000000,"High Value","Standard")</f>
        <v>Standard</v>
      </c>
      <c r="T4757" t="str">
        <f>_xlfn.XLOOKUP(tblOrders[[#This Row],[ProductID]], tblProducts[ProductID], tblProducts[ProductName])</f>
        <v>Product 15</v>
      </c>
      <c r="U4757">
        <f>_xlfn.XLOOKUP(tblOrders[[#This Row],[SalesRepID]], tblSalesreps[RepID], tblSalesreps[Target])</f>
        <v>17350666</v>
      </c>
    </row>
    <row r="4758" spans="1:21">
      <c r="A4758" t="s">
        <v>5555</v>
      </c>
      <c r="B4758" s="7" t="s">
        <v>783</v>
      </c>
      <c r="C4758" t="s">
        <v>231</v>
      </c>
      <c r="D4758" t="s">
        <v>272</v>
      </c>
      <c r="E4758" t="s">
        <v>19</v>
      </c>
      <c r="F4758" t="s">
        <v>51</v>
      </c>
      <c r="G4758">
        <v>2</v>
      </c>
      <c r="H4758">
        <v>0.1</v>
      </c>
      <c r="I4758" s="2">
        <v>82791</v>
      </c>
      <c r="J4758" t="str">
        <f>_xlfn.XLOOKUP(tblOrders[[#This Row],[CustomerID]], tblCustomers[CustomerID], tblCustomers[CustomerName])</f>
        <v>Customer 28</v>
      </c>
      <c r="K4758" t="str">
        <f>_xlfn.XLOOKUP(tblOrders[[#This Row],[CustomerID]], tblCustomers[CustomerID], tblCustomers[Segment])</f>
        <v>SME</v>
      </c>
      <c r="L4758" t="str">
        <f>_xlfn.XLOOKUP(tblOrders[[#This Row],[ProductID]], tblProducts[ProductID], tblProducts[Category])</f>
        <v>Furniture</v>
      </c>
      <c r="M4758">
        <f>_xlfn.XLOOKUP(tblOrders[[#This Row],[ProductID]], tblProducts[ProductID], tblProducts[CostPrice])</f>
        <v>48118</v>
      </c>
      <c r="N4758">
        <f>tblOrders[[#This Row],[Sales]]-(tblOrders[[#This Row],[CostPrice]]*tblOrders[[#This Row],[Quantity]])</f>
        <v>-13445</v>
      </c>
      <c r="O4758" t="str">
        <f>TEXT(tblOrders[[#This Row],[Date]],"mmm-yyyy")</f>
        <v>Oct-2025</v>
      </c>
      <c r="P4758" t="str">
        <f>_xlfn.XLOOKUP(tblOrders[[#This Row],[OrderID]], tblReturns[OrderID], tblReturns[Returned])</f>
        <v>No</v>
      </c>
      <c r="Q4758" t="str">
        <f>_xlfn.XLOOKUP(tblOrders[[#This Row],[OrderID]], tblShipping[OrderID], tblShipping[ShipMode])</f>
        <v>Standard</v>
      </c>
      <c r="R4758" t="str">
        <f>IFERROR(_xlfn.XLOOKUP(A4757, tblCustomers[CustomerID], tblCustomers[CustomerName]), "Not Found")</f>
        <v>Not Found</v>
      </c>
      <c r="S4758" t="str">
        <f>IF(tblOrders[[#This Row],[Sales]]&gt;1000000,"High Value","Standard")</f>
        <v>Standard</v>
      </c>
      <c r="T4758" t="str">
        <f>_xlfn.XLOOKUP(tblOrders[[#This Row],[ProductID]], tblProducts[ProductID], tblProducts[ProductName])</f>
        <v>Product 75</v>
      </c>
      <c r="U4758">
        <f>_xlfn.XLOOKUP(tblOrders[[#This Row],[SalesRepID]], tblSalesreps[RepID], tblSalesreps[Target])</f>
        <v>11347243</v>
      </c>
    </row>
    <row r="4759" spans="1:21">
      <c r="A4759" t="s">
        <v>5556</v>
      </c>
      <c r="B4759" s="7" t="s">
        <v>951</v>
      </c>
      <c r="C4759" t="s">
        <v>728</v>
      </c>
      <c r="D4759" t="s">
        <v>643</v>
      </c>
      <c r="E4759" t="s">
        <v>205</v>
      </c>
      <c r="F4759" t="s">
        <v>14</v>
      </c>
      <c r="G4759">
        <v>10</v>
      </c>
      <c r="H4759">
        <v>0</v>
      </c>
      <c r="I4759" s="2">
        <v>881300</v>
      </c>
      <c r="J4759" t="str">
        <f>_xlfn.XLOOKUP(tblOrders[[#This Row],[CustomerID]], tblCustomers[CustomerID], tblCustomers[CustomerName])</f>
        <v>Customer 138</v>
      </c>
      <c r="K4759" t="str">
        <f>_xlfn.XLOOKUP(tblOrders[[#This Row],[CustomerID]], tblCustomers[CustomerID], tblCustomers[Segment])</f>
        <v>Corporate</v>
      </c>
      <c r="L4759" t="str">
        <f>_xlfn.XLOOKUP(tblOrders[[#This Row],[ProductID]], tblProducts[ProductID], tblProducts[Category])</f>
        <v>Home</v>
      </c>
      <c r="M4759">
        <f>_xlfn.XLOOKUP(tblOrders[[#This Row],[ProductID]], tblProducts[ProductID], tblProducts[CostPrice])</f>
        <v>77766</v>
      </c>
      <c r="N4759">
        <f>tblOrders[[#This Row],[Sales]]-(tblOrders[[#This Row],[CostPrice]]*tblOrders[[#This Row],[Quantity]])</f>
        <v>103640</v>
      </c>
      <c r="O4759" t="str">
        <f>TEXT(tblOrders[[#This Row],[Date]],"mmm-yyyy")</f>
        <v>Aug-2025</v>
      </c>
      <c r="P4759" t="str">
        <f>_xlfn.XLOOKUP(tblOrders[[#This Row],[OrderID]], tblReturns[OrderID], tblReturns[Returned])</f>
        <v>No</v>
      </c>
      <c r="Q4759" t="str">
        <f>_xlfn.XLOOKUP(tblOrders[[#This Row],[OrderID]], tblShipping[OrderID], tblShipping[ShipMode])</f>
        <v>Express</v>
      </c>
      <c r="R4759" t="str">
        <f>IFERROR(_xlfn.XLOOKUP(A4758, tblCustomers[CustomerID], tblCustomers[CustomerName]), "Not Found")</f>
        <v>Not Found</v>
      </c>
      <c r="S4759" t="str">
        <f>IF(tblOrders[[#This Row],[Sales]]&gt;1000000,"High Value","Standard")</f>
        <v>Standard</v>
      </c>
      <c r="T4759" t="str">
        <f>_xlfn.XLOOKUP(tblOrders[[#This Row],[ProductID]], tblProducts[ProductID], tblProducts[ProductName])</f>
        <v>Product 1</v>
      </c>
      <c r="U4759">
        <f>_xlfn.XLOOKUP(tblOrders[[#This Row],[SalesRepID]], tblSalesreps[RepID], tblSalesreps[Target])</f>
        <v>16246424</v>
      </c>
    </row>
    <row r="4760" spans="1:21">
      <c r="A4760" t="s">
        <v>5557</v>
      </c>
      <c r="B4760" s="7" t="s">
        <v>683</v>
      </c>
      <c r="C4760" t="s">
        <v>1250</v>
      </c>
      <c r="D4760" t="s">
        <v>314</v>
      </c>
      <c r="E4760" t="s">
        <v>56</v>
      </c>
      <c r="F4760" t="s">
        <v>51</v>
      </c>
      <c r="G4760">
        <v>5</v>
      </c>
      <c r="H4760">
        <v>0.15</v>
      </c>
      <c r="I4760" s="2">
        <v>434622</v>
      </c>
      <c r="J4760" t="str">
        <f>_xlfn.XLOOKUP(tblOrders[[#This Row],[CustomerID]], tblCustomers[CustomerID], tblCustomers[CustomerName])</f>
        <v>Customer 291</v>
      </c>
      <c r="K4760" t="str">
        <f>_xlfn.XLOOKUP(tblOrders[[#This Row],[CustomerID]], tblCustomers[CustomerID], tblCustomers[Segment])</f>
        <v>Consumer</v>
      </c>
      <c r="L4760" t="str">
        <f>_xlfn.XLOOKUP(tblOrders[[#This Row],[ProductID]], tblProducts[ProductID], tblProducts[Category])</f>
        <v>Furniture</v>
      </c>
      <c r="M4760">
        <f>_xlfn.XLOOKUP(tblOrders[[#This Row],[ProductID]], tblProducts[ProductID], tblProducts[CostPrice])</f>
        <v>10109</v>
      </c>
      <c r="N4760">
        <f>tblOrders[[#This Row],[Sales]]-(tblOrders[[#This Row],[CostPrice]]*tblOrders[[#This Row],[Quantity]])</f>
        <v>384077</v>
      </c>
      <c r="O4760" t="str">
        <f>TEXT(tblOrders[[#This Row],[Date]],"mmm-yyyy")</f>
        <v>Sep-2025</v>
      </c>
      <c r="P4760" t="str">
        <f>_xlfn.XLOOKUP(tblOrders[[#This Row],[OrderID]], tblReturns[OrderID], tblReturns[Returned])</f>
        <v>No</v>
      </c>
      <c r="Q4760" t="str">
        <f>_xlfn.XLOOKUP(tblOrders[[#This Row],[OrderID]], tblShipping[OrderID], tblShipping[ShipMode])</f>
        <v>Standard</v>
      </c>
      <c r="R4760" t="str">
        <f>IFERROR(_xlfn.XLOOKUP(A4759, tblCustomers[CustomerID], tblCustomers[CustomerName]), "Not Found")</f>
        <v>Not Found</v>
      </c>
      <c r="S4760" t="str">
        <f>IF(tblOrders[[#This Row],[Sales]]&gt;1000000,"High Value","Standard")</f>
        <v>Standard</v>
      </c>
      <c r="T4760" t="str">
        <f>_xlfn.XLOOKUP(tblOrders[[#This Row],[ProductID]], tblProducts[ProductID], tblProducts[ProductName])</f>
        <v>Product 8</v>
      </c>
      <c r="U4760">
        <f>_xlfn.XLOOKUP(tblOrders[[#This Row],[SalesRepID]], tblSalesreps[RepID], tblSalesreps[Target])</f>
        <v>14265630</v>
      </c>
    </row>
    <row r="4761" spans="1:21">
      <c r="A4761" t="s">
        <v>5558</v>
      </c>
      <c r="B4761" s="7" t="s">
        <v>486</v>
      </c>
      <c r="C4761" t="s">
        <v>48</v>
      </c>
      <c r="D4761" t="s">
        <v>377</v>
      </c>
      <c r="E4761" t="s">
        <v>69</v>
      </c>
      <c r="F4761" t="s">
        <v>14</v>
      </c>
      <c r="G4761">
        <v>5</v>
      </c>
      <c r="H4761">
        <v>0.15</v>
      </c>
      <c r="I4761" s="2">
        <v>478222.75</v>
      </c>
      <c r="J4761" t="str">
        <f>_xlfn.XLOOKUP(tblOrders[[#This Row],[CustomerID]], tblCustomers[CustomerID], tblCustomers[CustomerName])</f>
        <v>Customer 143</v>
      </c>
      <c r="K4761" t="str">
        <f>_xlfn.XLOOKUP(tblOrders[[#This Row],[CustomerID]], tblCustomers[CustomerID], tblCustomers[Segment])</f>
        <v>SME</v>
      </c>
      <c r="L4761" t="str">
        <f>_xlfn.XLOOKUP(tblOrders[[#This Row],[ProductID]], tblProducts[ProductID], tblProducts[Category])</f>
        <v>Home</v>
      </c>
      <c r="M4761">
        <f>_xlfn.XLOOKUP(tblOrders[[#This Row],[ProductID]], tblProducts[ProductID], tblProducts[CostPrice])</f>
        <v>38053</v>
      </c>
      <c r="N4761">
        <f>tblOrders[[#This Row],[Sales]]-(tblOrders[[#This Row],[CostPrice]]*tblOrders[[#This Row],[Quantity]])</f>
        <v>287957.75</v>
      </c>
      <c r="O4761" t="str">
        <f>TEXT(tblOrders[[#This Row],[Date]],"mmm-yyyy")</f>
        <v>Sep-2025</v>
      </c>
      <c r="P4761" t="str">
        <f>_xlfn.XLOOKUP(tblOrders[[#This Row],[OrderID]], tblReturns[OrderID], tblReturns[Returned])</f>
        <v>No</v>
      </c>
      <c r="Q4761" t="str">
        <f>_xlfn.XLOOKUP(tblOrders[[#This Row],[OrderID]], tblShipping[OrderID], tblShipping[ShipMode])</f>
        <v>Pickup</v>
      </c>
      <c r="R4761" t="str">
        <f>IFERROR(_xlfn.XLOOKUP(A4760, tblCustomers[CustomerID], tblCustomers[CustomerName]), "Not Found")</f>
        <v>Not Found</v>
      </c>
      <c r="S4761" t="str">
        <f>IF(tblOrders[[#This Row],[Sales]]&gt;1000000,"High Value","Standard")</f>
        <v>Standard</v>
      </c>
      <c r="T4761" t="str">
        <f>_xlfn.XLOOKUP(tblOrders[[#This Row],[ProductID]], tblProducts[ProductID], tblProducts[ProductName])</f>
        <v>Product 82</v>
      </c>
      <c r="U4761">
        <f>_xlfn.XLOOKUP(tblOrders[[#This Row],[SalesRepID]], tblSalesreps[RepID], tblSalesreps[Target])</f>
        <v>19473459</v>
      </c>
    </row>
    <row r="4762" spans="1:21">
      <c r="A4762" t="s">
        <v>5559</v>
      </c>
      <c r="B4762" s="7" t="s">
        <v>320</v>
      </c>
      <c r="C4762" t="s">
        <v>1619</v>
      </c>
      <c r="D4762" t="s">
        <v>130</v>
      </c>
      <c r="E4762" t="s">
        <v>205</v>
      </c>
      <c r="F4762" t="s">
        <v>20</v>
      </c>
      <c r="G4762">
        <v>5</v>
      </c>
      <c r="H4762">
        <v>0.15</v>
      </c>
      <c r="I4762" s="2">
        <v>592824</v>
      </c>
      <c r="J4762" t="str">
        <f>_xlfn.XLOOKUP(tblOrders[[#This Row],[CustomerID]], tblCustomers[CustomerID], tblCustomers[CustomerName])</f>
        <v>Customer 280</v>
      </c>
      <c r="K4762" t="str">
        <f>_xlfn.XLOOKUP(tblOrders[[#This Row],[CustomerID]], tblCustomers[CustomerID], tblCustomers[Segment])</f>
        <v>Consumer</v>
      </c>
      <c r="L4762" t="str">
        <f>_xlfn.XLOOKUP(tblOrders[[#This Row],[ProductID]], tblProducts[ProductID], tblProducts[Category])</f>
        <v>Home</v>
      </c>
      <c r="M4762">
        <f>_xlfn.XLOOKUP(tblOrders[[#This Row],[ProductID]], tblProducts[ProductID], tblProducts[CostPrice])</f>
        <v>4229</v>
      </c>
      <c r="N4762">
        <f>tblOrders[[#This Row],[Sales]]-(tblOrders[[#This Row],[CostPrice]]*tblOrders[[#This Row],[Quantity]])</f>
        <v>571679</v>
      </c>
      <c r="O4762" t="str">
        <f>TEXT(tblOrders[[#This Row],[Date]],"mmm-yyyy")</f>
        <v>Jun-2025</v>
      </c>
      <c r="P4762" t="str">
        <f>_xlfn.XLOOKUP(tblOrders[[#This Row],[OrderID]], tblReturns[OrderID], tblReturns[Returned])</f>
        <v>No</v>
      </c>
      <c r="Q4762" t="str">
        <f>_xlfn.XLOOKUP(tblOrders[[#This Row],[OrderID]], tblShipping[OrderID], tblShipping[ShipMode])</f>
        <v>Express</v>
      </c>
      <c r="R4762" t="str">
        <f>IFERROR(_xlfn.XLOOKUP(A4761, tblCustomers[CustomerID], tblCustomers[CustomerName]), "Not Found")</f>
        <v>Not Found</v>
      </c>
      <c r="S4762" t="str">
        <f>IF(tblOrders[[#This Row],[Sales]]&gt;1000000,"High Value","Standard")</f>
        <v>Standard</v>
      </c>
      <c r="T4762" t="str">
        <f>_xlfn.XLOOKUP(tblOrders[[#This Row],[ProductID]], tblProducts[ProductID], tblProducts[ProductName])</f>
        <v>Product 92</v>
      </c>
      <c r="U4762">
        <f>_xlfn.XLOOKUP(tblOrders[[#This Row],[SalesRepID]], tblSalesreps[RepID], tblSalesreps[Target])</f>
        <v>16246424</v>
      </c>
    </row>
    <row r="4763" spans="1:21">
      <c r="A4763" t="s">
        <v>5560</v>
      </c>
      <c r="B4763" s="7" t="s">
        <v>1869</v>
      </c>
      <c r="C4763" t="s">
        <v>434</v>
      </c>
      <c r="D4763" t="s">
        <v>236</v>
      </c>
      <c r="E4763" t="s">
        <v>119</v>
      </c>
      <c r="F4763" t="s">
        <v>51</v>
      </c>
      <c r="G4763">
        <v>4</v>
      </c>
      <c r="H4763">
        <v>0.15</v>
      </c>
      <c r="I4763" s="2">
        <v>418339.4</v>
      </c>
      <c r="J4763" t="str">
        <f>_xlfn.XLOOKUP(tblOrders[[#This Row],[CustomerID]], tblCustomers[CustomerID], tblCustomers[CustomerName])</f>
        <v>Customer 29</v>
      </c>
      <c r="K4763" t="str">
        <f>_xlfn.XLOOKUP(tblOrders[[#This Row],[CustomerID]], tblCustomers[CustomerID], tblCustomers[Segment])</f>
        <v>Consumer</v>
      </c>
      <c r="L4763" t="str">
        <f>_xlfn.XLOOKUP(tblOrders[[#This Row],[ProductID]], tblProducts[ProductID], tblProducts[Category])</f>
        <v>Furniture</v>
      </c>
      <c r="M4763">
        <f>_xlfn.XLOOKUP(tblOrders[[#This Row],[ProductID]], tblProducts[ProductID], tblProducts[CostPrice])</f>
        <v>21756</v>
      </c>
      <c r="N4763">
        <f>tblOrders[[#This Row],[Sales]]-(tblOrders[[#This Row],[CostPrice]]*tblOrders[[#This Row],[Quantity]])</f>
        <v>331315.40000000002</v>
      </c>
      <c r="O4763" t="str">
        <f>TEXT(tblOrders[[#This Row],[Date]],"mmm-yyyy")</f>
        <v>Feb-2025</v>
      </c>
      <c r="P4763" t="str">
        <f>_xlfn.XLOOKUP(tblOrders[[#This Row],[OrderID]], tblReturns[OrderID], tblReturns[Returned])</f>
        <v>No</v>
      </c>
      <c r="Q4763" t="str">
        <f>_xlfn.XLOOKUP(tblOrders[[#This Row],[OrderID]], tblShipping[OrderID], tblShipping[ShipMode])</f>
        <v>Standard</v>
      </c>
      <c r="R4763" t="str">
        <f>IFERROR(_xlfn.XLOOKUP(A4762, tblCustomers[CustomerID], tblCustomers[CustomerName]), "Not Found")</f>
        <v>Not Found</v>
      </c>
      <c r="S4763" t="str">
        <f>IF(tblOrders[[#This Row],[Sales]]&gt;1000000,"High Value","Standard")</f>
        <v>Standard</v>
      </c>
      <c r="T4763" t="str">
        <f>_xlfn.XLOOKUP(tblOrders[[#This Row],[ProductID]], tblProducts[ProductID], tblProducts[ProductName])</f>
        <v>Product 41</v>
      </c>
      <c r="U4763">
        <f>_xlfn.XLOOKUP(tblOrders[[#This Row],[SalesRepID]], tblSalesreps[RepID], tblSalesreps[Target])</f>
        <v>5886694</v>
      </c>
    </row>
    <row r="4764" spans="1:21">
      <c r="A4764" t="s">
        <v>5561</v>
      </c>
      <c r="B4764" s="7" t="s">
        <v>506</v>
      </c>
      <c r="C4764" t="s">
        <v>554</v>
      </c>
      <c r="D4764" t="s">
        <v>543</v>
      </c>
      <c r="E4764" t="s">
        <v>25</v>
      </c>
      <c r="F4764" t="s">
        <v>26</v>
      </c>
      <c r="G4764">
        <v>2</v>
      </c>
      <c r="H4764">
        <v>0.2</v>
      </c>
      <c r="I4764" s="2">
        <v>70699.199999999997</v>
      </c>
      <c r="J4764" t="str">
        <f>_xlfn.XLOOKUP(tblOrders[[#This Row],[CustomerID]], tblCustomers[CustomerID], tblCustomers[CustomerName])</f>
        <v>Customer 219</v>
      </c>
      <c r="K4764" t="str">
        <f>_xlfn.XLOOKUP(tblOrders[[#This Row],[CustomerID]], tblCustomers[CustomerID], tblCustomers[Segment])</f>
        <v>SME</v>
      </c>
      <c r="L4764" t="str">
        <f>_xlfn.XLOOKUP(tblOrders[[#This Row],[ProductID]], tblProducts[ProductID], tblProducts[Category])</f>
        <v>Furniture</v>
      </c>
      <c r="M4764">
        <f>_xlfn.XLOOKUP(tblOrders[[#This Row],[ProductID]], tblProducts[ProductID], tblProducts[CostPrice])</f>
        <v>29153</v>
      </c>
      <c r="N4764">
        <f>tblOrders[[#This Row],[Sales]]-(tblOrders[[#This Row],[CostPrice]]*tblOrders[[#This Row],[Quantity]])</f>
        <v>12393.199999999997</v>
      </c>
      <c r="O4764" t="str">
        <f>TEXT(tblOrders[[#This Row],[Date]],"mmm-yyyy")</f>
        <v>Aug-2025</v>
      </c>
      <c r="P4764" t="str">
        <f>_xlfn.XLOOKUP(tblOrders[[#This Row],[OrderID]], tblReturns[OrderID], tblReturns[Returned])</f>
        <v>No</v>
      </c>
      <c r="Q4764" t="str">
        <f>_xlfn.XLOOKUP(tblOrders[[#This Row],[OrderID]], tblShipping[OrderID], tblShipping[ShipMode])</f>
        <v>Pickup</v>
      </c>
      <c r="R4764" t="str">
        <f>IFERROR(_xlfn.XLOOKUP(A4763, tblCustomers[CustomerID], tblCustomers[CustomerName]), "Not Found")</f>
        <v>Not Found</v>
      </c>
      <c r="S4764" t="str">
        <f>IF(tblOrders[[#This Row],[Sales]]&gt;1000000,"High Value","Standard")</f>
        <v>Standard</v>
      </c>
      <c r="T4764" t="str">
        <f>_xlfn.XLOOKUP(tblOrders[[#This Row],[ProductID]], tblProducts[ProductID], tblProducts[ProductName])</f>
        <v>Product 16</v>
      </c>
      <c r="U4764">
        <f>_xlfn.XLOOKUP(tblOrders[[#This Row],[SalesRepID]], tblSalesreps[RepID], tblSalesreps[Target])</f>
        <v>7094914</v>
      </c>
    </row>
    <row r="4765" spans="1:21">
      <c r="A4765" t="s">
        <v>5562</v>
      </c>
      <c r="B4765" s="7" t="s">
        <v>143</v>
      </c>
      <c r="C4765" t="s">
        <v>1559</v>
      </c>
      <c r="D4765" t="s">
        <v>44</v>
      </c>
      <c r="E4765" t="s">
        <v>119</v>
      </c>
      <c r="F4765" t="s">
        <v>51</v>
      </c>
      <c r="G4765">
        <v>7</v>
      </c>
      <c r="H4765">
        <v>0</v>
      </c>
      <c r="I4765" s="2">
        <v>109095</v>
      </c>
      <c r="J4765" t="str">
        <f>_xlfn.XLOOKUP(tblOrders[[#This Row],[CustomerID]], tblCustomers[CustomerID], tblCustomers[CustomerName])</f>
        <v>Customer 95</v>
      </c>
      <c r="K4765" t="str">
        <f>_xlfn.XLOOKUP(tblOrders[[#This Row],[CustomerID]], tblCustomers[CustomerID], tblCustomers[Segment])</f>
        <v>Consumer</v>
      </c>
      <c r="L4765" t="str">
        <f>_xlfn.XLOOKUP(tblOrders[[#This Row],[ProductID]], tblProducts[ProductID], tblProducts[Category])</f>
        <v>Furniture</v>
      </c>
      <c r="M4765">
        <f>_xlfn.XLOOKUP(tblOrders[[#This Row],[ProductID]], tblProducts[ProductID], tblProducts[CostPrice])</f>
        <v>48953</v>
      </c>
      <c r="N4765">
        <f>tblOrders[[#This Row],[Sales]]-(tblOrders[[#This Row],[CostPrice]]*tblOrders[[#This Row],[Quantity]])</f>
        <v>-233576</v>
      </c>
      <c r="O4765" t="str">
        <f>TEXT(tblOrders[[#This Row],[Date]],"mmm-yyyy")</f>
        <v>Feb-2025</v>
      </c>
      <c r="P4765" t="str">
        <f>_xlfn.XLOOKUP(tblOrders[[#This Row],[OrderID]], tblReturns[OrderID], tblReturns[Returned])</f>
        <v>No</v>
      </c>
      <c r="Q4765" t="str">
        <f>_xlfn.XLOOKUP(tblOrders[[#This Row],[OrderID]], tblShipping[OrderID], tblShipping[ShipMode])</f>
        <v>Standard</v>
      </c>
      <c r="R4765" t="str">
        <f>IFERROR(_xlfn.XLOOKUP(A4764, tblCustomers[CustomerID], tblCustomers[CustomerName]), "Not Found")</f>
        <v>Not Found</v>
      </c>
      <c r="S4765" t="str">
        <f>IF(tblOrders[[#This Row],[Sales]]&gt;1000000,"High Value","Standard")</f>
        <v>Standard</v>
      </c>
      <c r="T4765" t="str">
        <f>_xlfn.XLOOKUP(tblOrders[[#This Row],[ProductID]], tblProducts[ProductID], tblProducts[ProductName])</f>
        <v>Product 56</v>
      </c>
      <c r="U4765">
        <f>_xlfn.XLOOKUP(tblOrders[[#This Row],[SalesRepID]], tblSalesreps[RepID], tblSalesreps[Target])</f>
        <v>5886694</v>
      </c>
    </row>
    <row r="4766" spans="1:21">
      <c r="A4766" t="s">
        <v>5563</v>
      </c>
      <c r="B4766" s="7" t="s">
        <v>472</v>
      </c>
      <c r="C4766" t="s">
        <v>854</v>
      </c>
      <c r="D4766" t="s">
        <v>560</v>
      </c>
      <c r="E4766" t="s">
        <v>165</v>
      </c>
      <c r="F4766" t="s">
        <v>14</v>
      </c>
      <c r="G4766">
        <v>3</v>
      </c>
      <c r="H4766">
        <v>0.2</v>
      </c>
      <c r="I4766" s="2">
        <v>99571.199999999997</v>
      </c>
      <c r="J4766" t="str">
        <f>_xlfn.XLOOKUP(tblOrders[[#This Row],[CustomerID]], tblCustomers[CustomerID], tblCustomers[CustomerName])</f>
        <v>Customer 91</v>
      </c>
      <c r="K4766" t="str">
        <f>_xlfn.XLOOKUP(tblOrders[[#This Row],[CustomerID]], tblCustomers[CustomerID], tblCustomers[Segment])</f>
        <v>Consumer</v>
      </c>
      <c r="L4766" t="str">
        <f>_xlfn.XLOOKUP(tblOrders[[#This Row],[ProductID]], tblProducts[ProductID], tblProducts[Category])</f>
        <v>Electronics</v>
      </c>
      <c r="M4766">
        <f>_xlfn.XLOOKUP(tblOrders[[#This Row],[ProductID]], tblProducts[ProductID], tblProducts[CostPrice])</f>
        <v>53062</v>
      </c>
      <c r="N4766">
        <f>tblOrders[[#This Row],[Sales]]-(tblOrders[[#This Row],[CostPrice]]*tblOrders[[#This Row],[Quantity]])</f>
        <v>-59614.8</v>
      </c>
      <c r="O4766" t="str">
        <f>TEXT(tblOrders[[#This Row],[Date]],"mmm-yyyy")</f>
        <v>Mar-2025</v>
      </c>
      <c r="P4766" t="str">
        <f>_xlfn.XLOOKUP(tblOrders[[#This Row],[OrderID]], tblReturns[OrderID], tblReturns[Returned])</f>
        <v>No</v>
      </c>
      <c r="Q4766" t="str">
        <f>_xlfn.XLOOKUP(tblOrders[[#This Row],[OrderID]], tblShipping[OrderID], tblShipping[ShipMode])</f>
        <v>Express</v>
      </c>
      <c r="R4766" t="str">
        <f>IFERROR(_xlfn.XLOOKUP(A4765, tblCustomers[CustomerID], tblCustomers[CustomerName]), "Not Found")</f>
        <v>Not Found</v>
      </c>
      <c r="S4766" t="str">
        <f>IF(tblOrders[[#This Row],[Sales]]&gt;1000000,"High Value","Standard")</f>
        <v>Standard</v>
      </c>
      <c r="T4766" t="str">
        <f>_xlfn.XLOOKUP(tblOrders[[#This Row],[ProductID]], tblProducts[ProductID], tblProducts[ProductName])</f>
        <v>Product 31</v>
      </c>
      <c r="U4766">
        <f>_xlfn.XLOOKUP(tblOrders[[#This Row],[SalesRepID]], tblSalesreps[RepID], tblSalesreps[Target])</f>
        <v>16839910</v>
      </c>
    </row>
    <row r="4767" spans="1:21">
      <c r="A4767" t="s">
        <v>5564</v>
      </c>
      <c r="B4767" s="7" t="s">
        <v>726</v>
      </c>
      <c r="C4767" t="s">
        <v>534</v>
      </c>
      <c r="D4767" t="s">
        <v>39</v>
      </c>
      <c r="E4767" t="s">
        <v>25</v>
      </c>
      <c r="F4767" t="s">
        <v>20</v>
      </c>
      <c r="G4767">
        <v>3</v>
      </c>
      <c r="H4767">
        <v>0.2</v>
      </c>
      <c r="I4767" s="2">
        <v>325963.2</v>
      </c>
      <c r="J4767" t="str">
        <f>_xlfn.XLOOKUP(tblOrders[[#This Row],[CustomerID]], tblCustomers[CustomerID], tblCustomers[CustomerName])</f>
        <v>Customer 66</v>
      </c>
      <c r="K4767" t="str">
        <f>_xlfn.XLOOKUP(tblOrders[[#This Row],[CustomerID]], tblCustomers[CustomerID], tblCustomers[Segment])</f>
        <v>Consumer</v>
      </c>
      <c r="L4767" t="str">
        <f>_xlfn.XLOOKUP(tblOrders[[#This Row],[ProductID]], tblProducts[ProductID], tblProducts[Category])</f>
        <v>Office</v>
      </c>
      <c r="M4767">
        <f>_xlfn.XLOOKUP(tblOrders[[#This Row],[ProductID]], tblProducts[ProductID], tblProducts[CostPrice])</f>
        <v>63926</v>
      </c>
      <c r="N4767">
        <f>tblOrders[[#This Row],[Sales]]-(tblOrders[[#This Row],[CostPrice]]*tblOrders[[#This Row],[Quantity]])</f>
        <v>134185.20000000001</v>
      </c>
      <c r="O4767" t="str">
        <f>TEXT(tblOrders[[#This Row],[Date]],"mmm-yyyy")</f>
        <v>Oct-2025</v>
      </c>
      <c r="P4767" t="str">
        <f>_xlfn.XLOOKUP(tblOrders[[#This Row],[OrderID]], tblReturns[OrderID], tblReturns[Returned])</f>
        <v>No</v>
      </c>
      <c r="Q4767" t="str">
        <f>_xlfn.XLOOKUP(tblOrders[[#This Row],[OrderID]], tblShipping[OrderID], tblShipping[ShipMode])</f>
        <v>Standard</v>
      </c>
      <c r="R4767" t="str">
        <f>IFERROR(_xlfn.XLOOKUP(A4766, tblCustomers[CustomerID], tblCustomers[CustomerName]), "Not Found")</f>
        <v>Not Found</v>
      </c>
      <c r="S4767" t="str">
        <f>IF(tblOrders[[#This Row],[Sales]]&gt;1000000,"High Value","Standard")</f>
        <v>Standard</v>
      </c>
      <c r="T4767" t="str">
        <f>_xlfn.XLOOKUP(tblOrders[[#This Row],[ProductID]], tblProducts[ProductID], tblProducts[ProductName])</f>
        <v>Product 4</v>
      </c>
      <c r="U4767">
        <f>_xlfn.XLOOKUP(tblOrders[[#This Row],[SalesRepID]], tblSalesreps[RepID], tblSalesreps[Target])</f>
        <v>7094914</v>
      </c>
    </row>
    <row r="4768" spans="1:21">
      <c r="A4768" t="s">
        <v>5565</v>
      </c>
      <c r="B4768" s="7" t="s">
        <v>199</v>
      </c>
      <c r="C4768" t="s">
        <v>1425</v>
      </c>
      <c r="D4768" t="s">
        <v>255</v>
      </c>
      <c r="E4768" t="s">
        <v>186</v>
      </c>
      <c r="F4768" t="s">
        <v>88</v>
      </c>
      <c r="G4768">
        <v>3</v>
      </c>
      <c r="H4768">
        <v>0.05</v>
      </c>
      <c r="I4768" s="2">
        <v>387930.6</v>
      </c>
      <c r="J4768" t="str">
        <f>_xlfn.XLOOKUP(tblOrders[[#This Row],[CustomerID]], tblCustomers[CustomerID], tblCustomers[CustomerName])</f>
        <v>Customer 63</v>
      </c>
      <c r="K4768" t="str">
        <f>_xlfn.XLOOKUP(tblOrders[[#This Row],[CustomerID]], tblCustomers[CustomerID], tblCustomers[Segment])</f>
        <v>Corporate</v>
      </c>
      <c r="L4768" t="str">
        <f>_xlfn.XLOOKUP(tblOrders[[#This Row],[ProductID]], tblProducts[ProductID], tblProducts[Category])</f>
        <v>Electronics</v>
      </c>
      <c r="M4768">
        <f>_xlfn.XLOOKUP(tblOrders[[#This Row],[ProductID]], tblProducts[ProductID], tblProducts[CostPrice])</f>
        <v>58560</v>
      </c>
      <c r="N4768">
        <f>tblOrders[[#This Row],[Sales]]-(tblOrders[[#This Row],[CostPrice]]*tblOrders[[#This Row],[Quantity]])</f>
        <v>212250.59999999998</v>
      </c>
      <c r="O4768" t="str">
        <f>TEXT(tblOrders[[#This Row],[Date]],"mmm-yyyy")</f>
        <v>Dec-2025</v>
      </c>
      <c r="P4768" t="str">
        <f>_xlfn.XLOOKUP(tblOrders[[#This Row],[OrderID]], tblReturns[OrderID], tblReturns[Returned])</f>
        <v>No</v>
      </c>
      <c r="Q4768" t="str">
        <f>_xlfn.XLOOKUP(tblOrders[[#This Row],[OrderID]], tblShipping[OrderID], tblShipping[ShipMode])</f>
        <v>Express</v>
      </c>
      <c r="R4768" t="str">
        <f>IFERROR(_xlfn.XLOOKUP(A4767, tblCustomers[CustomerID], tblCustomers[CustomerName]), "Not Found")</f>
        <v>Not Found</v>
      </c>
      <c r="S4768" t="str">
        <f>IF(tblOrders[[#This Row],[Sales]]&gt;1000000,"High Value","Standard")</f>
        <v>Standard</v>
      </c>
      <c r="T4768" t="str">
        <f>_xlfn.XLOOKUP(tblOrders[[#This Row],[ProductID]], tblProducts[ProductID], tblProducts[ProductName])</f>
        <v>Product 79</v>
      </c>
      <c r="U4768">
        <f>_xlfn.XLOOKUP(tblOrders[[#This Row],[SalesRepID]], tblSalesreps[RepID], tblSalesreps[Target])</f>
        <v>15141830</v>
      </c>
    </row>
    <row r="4769" spans="1:21">
      <c r="A4769" t="s">
        <v>5566</v>
      </c>
      <c r="B4769" s="7" t="s">
        <v>250</v>
      </c>
      <c r="C4769" t="s">
        <v>537</v>
      </c>
      <c r="D4769" t="s">
        <v>744</v>
      </c>
      <c r="E4769" t="s">
        <v>87</v>
      </c>
      <c r="F4769" t="s">
        <v>26</v>
      </c>
      <c r="G4769">
        <v>7</v>
      </c>
      <c r="H4769">
        <v>0.05</v>
      </c>
      <c r="I4769" s="2">
        <v>752819.9</v>
      </c>
      <c r="J4769" t="str">
        <f>_xlfn.XLOOKUP(tblOrders[[#This Row],[CustomerID]], tblCustomers[CustomerID], tblCustomers[CustomerName])</f>
        <v>Customer 108</v>
      </c>
      <c r="K4769" t="str">
        <f>_xlfn.XLOOKUP(tblOrders[[#This Row],[CustomerID]], tblCustomers[CustomerID], tblCustomers[Segment])</f>
        <v>Corporate</v>
      </c>
      <c r="L4769" t="str">
        <f>_xlfn.XLOOKUP(tblOrders[[#This Row],[ProductID]], tblProducts[ProductID], tblProducts[Category])</f>
        <v>Electronics</v>
      </c>
      <c r="M4769">
        <f>_xlfn.XLOOKUP(tblOrders[[#This Row],[ProductID]], tblProducts[ProductID], tblProducts[CostPrice])</f>
        <v>37361</v>
      </c>
      <c r="N4769">
        <f>tblOrders[[#This Row],[Sales]]-(tblOrders[[#This Row],[CostPrice]]*tblOrders[[#This Row],[Quantity]])</f>
        <v>491292.9</v>
      </c>
      <c r="O4769" t="str">
        <f>TEXT(tblOrders[[#This Row],[Date]],"mmm-yyyy")</f>
        <v>Jul-2025</v>
      </c>
      <c r="P4769" t="str">
        <f>_xlfn.XLOOKUP(tblOrders[[#This Row],[OrderID]], tblReturns[OrderID], tblReturns[Returned])</f>
        <v>No</v>
      </c>
      <c r="Q4769" t="str">
        <f>_xlfn.XLOOKUP(tblOrders[[#This Row],[OrderID]], tblShipping[OrderID], tblShipping[ShipMode])</f>
        <v>Pickup</v>
      </c>
      <c r="R4769" t="str">
        <f>IFERROR(_xlfn.XLOOKUP(A4768, tblCustomers[CustomerID], tblCustomers[CustomerName]), "Not Found")</f>
        <v>Not Found</v>
      </c>
      <c r="S4769" t="str">
        <f>IF(tblOrders[[#This Row],[Sales]]&gt;1000000,"High Value","Standard")</f>
        <v>Standard</v>
      </c>
      <c r="T4769" t="str">
        <f>_xlfn.XLOOKUP(tblOrders[[#This Row],[ProductID]], tblProducts[ProductID], tblProducts[ProductName])</f>
        <v>Product 72</v>
      </c>
      <c r="U4769">
        <f>_xlfn.XLOOKUP(tblOrders[[#This Row],[SalesRepID]], tblSalesreps[RepID], tblSalesreps[Target])</f>
        <v>18500989</v>
      </c>
    </row>
    <row r="4770" spans="1:21">
      <c r="A4770" t="s">
        <v>5567</v>
      </c>
      <c r="B4770" s="7" t="s">
        <v>884</v>
      </c>
      <c r="C4770" t="s">
        <v>1457</v>
      </c>
      <c r="D4770" t="s">
        <v>115</v>
      </c>
      <c r="E4770" t="s">
        <v>186</v>
      </c>
      <c r="F4770" t="s">
        <v>51</v>
      </c>
      <c r="G4770">
        <v>1</v>
      </c>
      <c r="H4770">
        <v>0.05</v>
      </c>
      <c r="I4770" s="2">
        <v>61555.25</v>
      </c>
      <c r="J4770" t="str">
        <f>_xlfn.XLOOKUP(tblOrders[[#This Row],[CustomerID]], tblCustomers[CustomerID], tblCustomers[CustomerName])</f>
        <v>Customer 199</v>
      </c>
      <c r="K4770" t="str">
        <f>_xlfn.XLOOKUP(tblOrders[[#This Row],[CustomerID]], tblCustomers[CustomerID], tblCustomers[Segment])</f>
        <v>Corporate</v>
      </c>
      <c r="L4770" t="str">
        <f>_xlfn.XLOOKUP(tblOrders[[#This Row],[ProductID]], tblProducts[ProductID], tblProducts[Category])</f>
        <v>Electronics</v>
      </c>
      <c r="M4770">
        <f>_xlfn.XLOOKUP(tblOrders[[#This Row],[ProductID]], tblProducts[ProductID], tblProducts[CostPrice])</f>
        <v>66631</v>
      </c>
      <c r="N4770">
        <f>tblOrders[[#This Row],[Sales]]-(tblOrders[[#This Row],[CostPrice]]*tblOrders[[#This Row],[Quantity]])</f>
        <v>-5075.75</v>
      </c>
      <c r="O4770" t="str">
        <f>TEXT(tblOrders[[#This Row],[Date]],"mmm-yyyy")</f>
        <v>Dec-2025</v>
      </c>
      <c r="P4770" t="str">
        <f>_xlfn.XLOOKUP(tblOrders[[#This Row],[OrderID]], tblReturns[OrderID], tblReturns[Returned])</f>
        <v>No</v>
      </c>
      <c r="Q4770" t="str">
        <f>_xlfn.XLOOKUP(tblOrders[[#This Row],[OrderID]], tblShipping[OrderID], tblShipping[ShipMode])</f>
        <v>Express</v>
      </c>
      <c r="R4770" t="str">
        <f>IFERROR(_xlfn.XLOOKUP(A4769, tblCustomers[CustomerID], tblCustomers[CustomerName]), "Not Found")</f>
        <v>Not Found</v>
      </c>
      <c r="S4770" t="str">
        <f>IF(tblOrders[[#This Row],[Sales]]&gt;1000000,"High Value","Standard")</f>
        <v>Standard</v>
      </c>
      <c r="T4770" t="str">
        <f>_xlfn.XLOOKUP(tblOrders[[#This Row],[ProductID]], tblProducts[ProductID], tblProducts[ProductName])</f>
        <v>Product 70</v>
      </c>
      <c r="U4770">
        <f>_xlfn.XLOOKUP(tblOrders[[#This Row],[SalesRepID]], tblSalesreps[RepID], tblSalesreps[Target])</f>
        <v>15141830</v>
      </c>
    </row>
    <row r="4771" spans="1:21">
      <c r="A4771" t="s">
        <v>5568</v>
      </c>
      <c r="B4771" s="7" t="s">
        <v>391</v>
      </c>
      <c r="C4771" t="s">
        <v>1413</v>
      </c>
      <c r="D4771" t="s">
        <v>209</v>
      </c>
      <c r="E4771" t="s">
        <v>186</v>
      </c>
      <c r="F4771" t="s">
        <v>51</v>
      </c>
      <c r="G4771">
        <v>2</v>
      </c>
      <c r="H4771">
        <v>0</v>
      </c>
      <c r="I4771" s="2">
        <v>11898</v>
      </c>
      <c r="J4771" t="str">
        <f>_xlfn.XLOOKUP(tblOrders[[#This Row],[CustomerID]], tblCustomers[CustomerID], tblCustomers[CustomerName])</f>
        <v>Customer 201</v>
      </c>
      <c r="K4771" t="str">
        <f>_xlfn.XLOOKUP(tblOrders[[#This Row],[CustomerID]], tblCustomers[CustomerID], tblCustomers[Segment])</f>
        <v>SME</v>
      </c>
      <c r="L4771" t="str">
        <f>_xlfn.XLOOKUP(tblOrders[[#This Row],[ProductID]], tblProducts[ProductID], tblProducts[Category])</f>
        <v>Office</v>
      </c>
      <c r="M4771">
        <f>_xlfn.XLOOKUP(tblOrders[[#This Row],[ProductID]], tblProducts[ProductID], tblProducts[CostPrice])</f>
        <v>27558</v>
      </c>
      <c r="N4771">
        <f>tblOrders[[#This Row],[Sales]]-(tblOrders[[#This Row],[CostPrice]]*tblOrders[[#This Row],[Quantity]])</f>
        <v>-43218</v>
      </c>
      <c r="O4771" t="str">
        <f>TEXT(tblOrders[[#This Row],[Date]],"mmm-yyyy")</f>
        <v>May-2025</v>
      </c>
      <c r="P4771" t="str">
        <f>_xlfn.XLOOKUP(tblOrders[[#This Row],[OrderID]], tblReturns[OrderID], tblReturns[Returned])</f>
        <v>No</v>
      </c>
      <c r="Q4771" t="str">
        <f>_xlfn.XLOOKUP(tblOrders[[#This Row],[OrderID]], tblShipping[OrderID], tblShipping[ShipMode])</f>
        <v>Pickup</v>
      </c>
      <c r="R4771" t="str">
        <f>IFERROR(_xlfn.XLOOKUP(A4770, tblCustomers[CustomerID], tblCustomers[CustomerName]), "Not Found")</f>
        <v>Not Found</v>
      </c>
      <c r="S4771" t="str">
        <f>IF(tblOrders[[#This Row],[Sales]]&gt;1000000,"High Value","Standard")</f>
        <v>Standard</v>
      </c>
      <c r="T4771" t="str">
        <f>_xlfn.XLOOKUP(tblOrders[[#This Row],[ProductID]], tblProducts[ProductID], tblProducts[ProductName])</f>
        <v>Product 93</v>
      </c>
      <c r="U4771">
        <f>_xlfn.XLOOKUP(tblOrders[[#This Row],[SalesRepID]], tblSalesreps[RepID], tblSalesreps[Target])</f>
        <v>15141830</v>
      </c>
    </row>
    <row r="4772" spans="1:21">
      <c r="A4772" t="s">
        <v>5569</v>
      </c>
      <c r="B4772" s="7" t="s">
        <v>22</v>
      </c>
      <c r="C4772" t="s">
        <v>1243</v>
      </c>
      <c r="D4772" t="s">
        <v>209</v>
      </c>
      <c r="E4772" t="s">
        <v>35</v>
      </c>
      <c r="F4772" t="s">
        <v>51</v>
      </c>
      <c r="G4772">
        <v>2</v>
      </c>
      <c r="H4772">
        <v>0.2</v>
      </c>
      <c r="I4772" s="2">
        <v>39172.800000000003</v>
      </c>
      <c r="J4772" t="str">
        <f>_xlfn.XLOOKUP(tblOrders[[#This Row],[CustomerID]], tblCustomers[CustomerID], tblCustomers[CustomerName])</f>
        <v>Customer 180</v>
      </c>
      <c r="K4772" t="str">
        <f>_xlfn.XLOOKUP(tblOrders[[#This Row],[CustomerID]], tblCustomers[CustomerID], tblCustomers[Segment])</f>
        <v>Consumer</v>
      </c>
      <c r="L4772" t="str">
        <f>_xlfn.XLOOKUP(tblOrders[[#This Row],[ProductID]], tblProducts[ProductID], tblProducts[Category])</f>
        <v>Office</v>
      </c>
      <c r="M4772">
        <f>_xlfn.XLOOKUP(tblOrders[[#This Row],[ProductID]], tblProducts[ProductID], tblProducts[CostPrice])</f>
        <v>27558</v>
      </c>
      <c r="N4772">
        <f>tblOrders[[#This Row],[Sales]]-(tblOrders[[#This Row],[CostPrice]]*tblOrders[[#This Row],[Quantity]])</f>
        <v>-15943.199999999997</v>
      </c>
      <c r="O4772" t="str">
        <f>TEXT(tblOrders[[#This Row],[Date]],"mmm-yyyy")</f>
        <v>Sep-2025</v>
      </c>
      <c r="P4772" t="str">
        <f>_xlfn.XLOOKUP(tblOrders[[#This Row],[OrderID]], tblReturns[OrderID], tblReturns[Returned])</f>
        <v>No</v>
      </c>
      <c r="Q4772" t="str">
        <f>_xlfn.XLOOKUP(tblOrders[[#This Row],[OrderID]], tblShipping[OrderID], tblShipping[ShipMode])</f>
        <v>Express</v>
      </c>
      <c r="R4772" t="str">
        <f>IFERROR(_xlfn.XLOOKUP(A4771, tblCustomers[CustomerID], tblCustomers[CustomerName]), "Not Found")</f>
        <v>Not Found</v>
      </c>
      <c r="S4772" t="str">
        <f>IF(tblOrders[[#This Row],[Sales]]&gt;1000000,"High Value","Standard")</f>
        <v>Standard</v>
      </c>
      <c r="T4772" t="str">
        <f>_xlfn.XLOOKUP(tblOrders[[#This Row],[ProductID]], tblProducts[ProductID], tblProducts[ProductName])</f>
        <v>Product 93</v>
      </c>
      <c r="U4772">
        <f>_xlfn.XLOOKUP(tblOrders[[#This Row],[SalesRepID]], tblSalesreps[RepID], tblSalesreps[Target])</f>
        <v>19619177</v>
      </c>
    </row>
    <row r="4773" spans="1:21">
      <c r="A4773" t="s">
        <v>5570</v>
      </c>
      <c r="B4773" s="7" t="s">
        <v>1438</v>
      </c>
      <c r="C4773" t="s">
        <v>254</v>
      </c>
      <c r="D4773" t="s">
        <v>73</v>
      </c>
      <c r="E4773" t="s">
        <v>13</v>
      </c>
      <c r="F4773" t="s">
        <v>26</v>
      </c>
      <c r="G4773">
        <v>1</v>
      </c>
      <c r="H4773">
        <v>0</v>
      </c>
      <c r="I4773" s="2">
        <v>49551</v>
      </c>
      <c r="J4773" t="str">
        <f>_xlfn.XLOOKUP(tblOrders[[#This Row],[CustomerID]], tblCustomers[CustomerID], tblCustomers[CustomerName])</f>
        <v>Customer 59</v>
      </c>
      <c r="K4773" t="str">
        <f>_xlfn.XLOOKUP(tblOrders[[#This Row],[CustomerID]], tblCustomers[CustomerID], tblCustomers[Segment])</f>
        <v>SME</v>
      </c>
      <c r="L4773" t="str">
        <f>_xlfn.XLOOKUP(tblOrders[[#This Row],[ProductID]], tblProducts[ProductID], tblProducts[Category])</f>
        <v>Office</v>
      </c>
      <c r="M4773">
        <f>_xlfn.XLOOKUP(tblOrders[[#This Row],[ProductID]], tblProducts[ProductID], tblProducts[CostPrice])</f>
        <v>28523</v>
      </c>
      <c r="N4773">
        <f>tblOrders[[#This Row],[Sales]]-(tblOrders[[#This Row],[CostPrice]]*tblOrders[[#This Row],[Quantity]])</f>
        <v>21028</v>
      </c>
      <c r="O4773" t="str">
        <f>TEXT(tblOrders[[#This Row],[Date]],"mmm-yyyy")</f>
        <v>Mar-2025</v>
      </c>
      <c r="P4773" t="str">
        <f>_xlfn.XLOOKUP(tblOrders[[#This Row],[OrderID]], tblReturns[OrderID], tblReturns[Returned])</f>
        <v>No</v>
      </c>
      <c r="Q4773" t="str">
        <f>_xlfn.XLOOKUP(tblOrders[[#This Row],[OrderID]], tblShipping[OrderID], tblShipping[ShipMode])</f>
        <v>Express</v>
      </c>
      <c r="R4773" t="str">
        <f>IFERROR(_xlfn.XLOOKUP(A4772, tblCustomers[CustomerID], tblCustomers[CustomerName]), "Not Found")</f>
        <v>Not Found</v>
      </c>
      <c r="S4773" t="str">
        <f>IF(tblOrders[[#This Row],[Sales]]&gt;1000000,"High Value","Standard")</f>
        <v>Standard</v>
      </c>
      <c r="T4773" t="str">
        <f>_xlfn.XLOOKUP(tblOrders[[#This Row],[ProductID]], tblProducts[ProductID], tblProducts[ProductName])</f>
        <v>Product 30</v>
      </c>
      <c r="U4773">
        <f>_xlfn.XLOOKUP(tblOrders[[#This Row],[SalesRepID]], tblSalesreps[RepID], tblSalesreps[Target])</f>
        <v>11852878</v>
      </c>
    </row>
    <row r="4774" spans="1:21">
      <c r="A4774" t="s">
        <v>5571</v>
      </c>
      <c r="B4774" s="7" t="s">
        <v>90</v>
      </c>
      <c r="C4774" t="s">
        <v>114</v>
      </c>
      <c r="D4774" t="s">
        <v>617</v>
      </c>
      <c r="E4774" t="s">
        <v>74</v>
      </c>
      <c r="F4774" t="s">
        <v>88</v>
      </c>
      <c r="G4774">
        <v>3</v>
      </c>
      <c r="H4774">
        <v>0.15</v>
      </c>
      <c r="I4774" s="2">
        <v>138250.79999999999</v>
      </c>
      <c r="J4774" t="str">
        <f>_xlfn.XLOOKUP(tblOrders[[#This Row],[CustomerID]], tblCustomers[CustomerID], tblCustomers[CustomerName])</f>
        <v>Customer 191</v>
      </c>
      <c r="K4774" t="str">
        <f>_xlfn.XLOOKUP(tblOrders[[#This Row],[CustomerID]], tblCustomers[CustomerID], tblCustomers[Segment])</f>
        <v>SME</v>
      </c>
      <c r="L4774" t="str">
        <f>_xlfn.XLOOKUP(tblOrders[[#This Row],[ProductID]], tblProducts[ProductID], tblProducts[Category])</f>
        <v>Home</v>
      </c>
      <c r="M4774">
        <f>_xlfn.XLOOKUP(tblOrders[[#This Row],[ProductID]], tblProducts[ProductID], tblProducts[CostPrice])</f>
        <v>61495</v>
      </c>
      <c r="N4774">
        <f>tblOrders[[#This Row],[Sales]]-(tblOrders[[#This Row],[CostPrice]]*tblOrders[[#This Row],[Quantity]])</f>
        <v>-46234.200000000012</v>
      </c>
      <c r="O4774" t="str">
        <f>TEXT(tblOrders[[#This Row],[Date]],"mmm-yyyy")</f>
        <v>Jan-2025</v>
      </c>
      <c r="P4774" t="str">
        <f>_xlfn.XLOOKUP(tblOrders[[#This Row],[OrderID]], tblReturns[OrderID], tblReturns[Returned])</f>
        <v>No</v>
      </c>
      <c r="Q4774" t="str">
        <f>_xlfn.XLOOKUP(tblOrders[[#This Row],[OrderID]], tblShipping[OrderID], tblShipping[ShipMode])</f>
        <v>Express</v>
      </c>
      <c r="R4774" t="str">
        <f>IFERROR(_xlfn.XLOOKUP(A4773, tblCustomers[CustomerID], tblCustomers[CustomerName]), "Not Found")</f>
        <v>Not Found</v>
      </c>
      <c r="S4774" t="str">
        <f>IF(tblOrders[[#This Row],[Sales]]&gt;1000000,"High Value","Standard")</f>
        <v>Standard</v>
      </c>
      <c r="T4774" t="str">
        <f>_xlfn.XLOOKUP(tblOrders[[#This Row],[ProductID]], tblProducts[ProductID], tblProducts[ProductName])</f>
        <v>Product 45</v>
      </c>
      <c r="U4774">
        <f>_xlfn.XLOOKUP(tblOrders[[#This Row],[SalesRepID]], tblSalesreps[RepID], tblSalesreps[Target])</f>
        <v>7254801</v>
      </c>
    </row>
    <row r="4775" spans="1:21">
      <c r="A4775" t="s">
        <v>5572</v>
      </c>
      <c r="B4775" s="7" t="s">
        <v>280</v>
      </c>
      <c r="C4775" t="s">
        <v>140</v>
      </c>
      <c r="D4775" t="s">
        <v>587</v>
      </c>
      <c r="E4775" t="s">
        <v>210</v>
      </c>
      <c r="F4775" t="s">
        <v>14</v>
      </c>
      <c r="G4775">
        <v>6</v>
      </c>
      <c r="H4775">
        <v>0</v>
      </c>
      <c r="I4775" s="2">
        <v>740388</v>
      </c>
      <c r="J4775" t="str">
        <f>_xlfn.XLOOKUP(tblOrders[[#This Row],[CustomerID]], tblCustomers[CustomerID], tblCustomers[CustomerName])</f>
        <v>Customer 51</v>
      </c>
      <c r="K4775" t="str">
        <f>_xlfn.XLOOKUP(tblOrders[[#This Row],[CustomerID]], tblCustomers[CustomerID], tblCustomers[Segment])</f>
        <v>Consumer</v>
      </c>
      <c r="L4775" t="str">
        <f>_xlfn.XLOOKUP(tblOrders[[#This Row],[ProductID]], tblProducts[ProductID], tblProducts[Category])</f>
        <v>Electronics</v>
      </c>
      <c r="M4775">
        <f>_xlfn.XLOOKUP(tblOrders[[#This Row],[ProductID]], tblProducts[ProductID], tblProducts[CostPrice])</f>
        <v>67500</v>
      </c>
      <c r="N4775">
        <f>tblOrders[[#This Row],[Sales]]-(tblOrders[[#This Row],[CostPrice]]*tblOrders[[#This Row],[Quantity]])</f>
        <v>335388</v>
      </c>
      <c r="O4775" t="str">
        <f>TEXT(tblOrders[[#This Row],[Date]],"mmm-yyyy")</f>
        <v>Aug-2025</v>
      </c>
      <c r="P4775" t="str">
        <f>_xlfn.XLOOKUP(tblOrders[[#This Row],[OrderID]], tblReturns[OrderID], tblReturns[Returned])</f>
        <v>No</v>
      </c>
      <c r="Q4775" t="str">
        <f>_xlfn.XLOOKUP(tblOrders[[#This Row],[OrderID]], tblShipping[OrderID], tblShipping[ShipMode])</f>
        <v>Express</v>
      </c>
      <c r="R4775" t="str">
        <f>IFERROR(_xlfn.XLOOKUP(A4774, tblCustomers[CustomerID], tblCustomers[CustomerName]), "Not Found")</f>
        <v>Not Found</v>
      </c>
      <c r="S4775" t="str">
        <f>IF(tblOrders[[#This Row],[Sales]]&gt;1000000,"High Value","Standard")</f>
        <v>Standard</v>
      </c>
      <c r="T4775" t="str">
        <f>_xlfn.XLOOKUP(tblOrders[[#This Row],[ProductID]], tblProducts[ProductID], tblProducts[ProductName])</f>
        <v>Product 97</v>
      </c>
      <c r="U4775">
        <f>_xlfn.XLOOKUP(tblOrders[[#This Row],[SalesRepID]], tblSalesreps[RepID], tblSalesreps[Target])</f>
        <v>19336654</v>
      </c>
    </row>
    <row r="4776" spans="1:21">
      <c r="A4776" t="s">
        <v>5573</v>
      </c>
      <c r="B4776" s="7" t="s">
        <v>337</v>
      </c>
      <c r="C4776" t="s">
        <v>415</v>
      </c>
      <c r="D4776" t="s">
        <v>543</v>
      </c>
      <c r="E4776" t="s">
        <v>186</v>
      </c>
      <c r="F4776" t="s">
        <v>51</v>
      </c>
      <c r="G4776">
        <v>4</v>
      </c>
      <c r="H4776">
        <v>0.05</v>
      </c>
      <c r="I4776" s="2">
        <v>274766.59999999998</v>
      </c>
      <c r="J4776" t="str">
        <f>_xlfn.XLOOKUP(tblOrders[[#This Row],[CustomerID]], tblCustomers[CustomerID], tblCustomers[CustomerName])</f>
        <v>Customer 81</v>
      </c>
      <c r="K4776" t="str">
        <f>_xlfn.XLOOKUP(tblOrders[[#This Row],[CustomerID]], tblCustomers[CustomerID], tblCustomers[Segment])</f>
        <v>SME</v>
      </c>
      <c r="L4776" t="str">
        <f>_xlfn.XLOOKUP(tblOrders[[#This Row],[ProductID]], tblProducts[ProductID], tblProducts[Category])</f>
        <v>Furniture</v>
      </c>
      <c r="M4776">
        <f>_xlfn.XLOOKUP(tblOrders[[#This Row],[ProductID]], tblProducts[ProductID], tblProducts[CostPrice])</f>
        <v>29153</v>
      </c>
      <c r="N4776">
        <f>tblOrders[[#This Row],[Sales]]-(tblOrders[[#This Row],[CostPrice]]*tblOrders[[#This Row],[Quantity]])</f>
        <v>158154.59999999998</v>
      </c>
      <c r="O4776" t="str">
        <f>TEXT(tblOrders[[#This Row],[Date]],"mmm-yyyy")</f>
        <v>May-2025</v>
      </c>
      <c r="P4776" t="str">
        <f>_xlfn.XLOOKUP(tblOrders[[#This Row],[OrderID]], tblReturns[OrderID], tblReturns[Returned])</f>
        <v>No</v>
      </c>
      <c r="Q4776" t="str">
        <f>_xlfn.XLOOKUP(tblOrders[[#This Row],[OrderID]], tblShipping[OrderID], tblShipping[ShipMode])</f>
        <v>Pickup</v>
      </c>
      <c r="R4776" t="str">
        <f>IFERROR(_xlfn.XLOOKUP(A4775, tblCustomers[CustomerID], tblCustomers[CustomerName]), "Not Found")</f>
        <v>Not Found</v>
      </c>
      <c r="S4776" t="str">
        <f>IF(tblOrders[[#This Row],[Sales]]&gt;1000000,"High Value","Standard")</f>
        <v>Standard</v>
      </c>
      <c r="T4776" t="str">
        <f>_xlfn.XLOOKUP(tblOrders[[#This Row],[ProductID]], tblProducts[ProductID], tblProducts[ProductName])</f>
        <v>Product 16</v>
      </c>
      <c r="U4776">
        <f>_xlfn.XLOOKUP(tblOrders[[#This Row],[SalesRepID]], tblSalesreps[RepID], tblSalesreps[Target])</f>
        <v>15141830</v>
      </c>
    </row>
    <row r="4777" spans="1:21">
      <c r="A4777" t="s">
        <v>5574</v>
      </c>
      <c r="B4777" s="7" t="s">
        <v>1324</v>
      </c>
      <c r="C4777" t="s">
        <v>653</v>
      </c>
      <c r="D4777" t="s">
        <v>96</v>
      </c>
      <c r="E4777" t="s">
        <v>165</v>
      </c>
      <c r="F4777" t="s">
        <v>14</v>
      </c>
      <c r="G4777">
        <v>2</v>
      </c>
      <c r="H4777">
        <v>0</v>
      </c>
      <c r="I4777" s="2">
        <v>86944</v>
      </c>
      <c r="J4777" t="str">
        <f>_xlfn.XLOOKUP(tblOrders[[#This Row],[CustomerID]], tblCustomers[CustomerID], tblCustomers[CustomerName])</f>
        <v>Customer 204</v>
      </c>
      <c r="K4777" t="str">
        <f>_xlfn.XLOOKUP(tblOrders[[#This Row],[CustomerID]], tblCustomers[CustomerID], tblCustomers[Segment])</f>
        <v>Consumer</v>
      </c>
      <c r="L4777" t="str">
        <f>_xlfn.XLOOKUP(tblOrders[[#This Row],[ProductID]], tblProducts[ProductID], tblProducts[Category])</f>
        <v>Office</v>
      </c>
      <c r="M4777">
        <f>_xlfn.XLOOKUP(tblOrders[[#This Row],[ProductID]], tblProducts[ProductID], tblProducts[CostPrice])</f>
        <v>20831</v>
      </c>
      <c r="N4777">
        <f>tblOrders[[#This Row],[Sales]]-(tblOrders[[#This Row],[CostPrice]]*tblOrders[[#This Row],[Quantity]])</f>
        <v>45282</v>
      </c>
      <c r="O4777" t="str">
        <f>TEXT(tblOrders[[#This Row],[Date]],"mmm-yyyy")</f>
        <v>Apr-2025</v>
      </c>
      <c r="P4777" t="str">
        <f>_xlfn.XLOOKUP(tblOrders[[#This Row],[OrderID]], tblReturns[OrderID], tblReturns[Returned])</f>
        <v>No</v>
      </c>
      <c r="Q4777" t="str">
        <f>_xlfn.XLOOKUP(tblOrders[[#This Row],[OrderID]], tblShipping[OrderID], tblShipping[ShipMode])</f>
        <v>Standard</v>
      </c>
      <c r="R4777" t="str">
        <f>IFERROR(_xlfn.XLOOKUP(A4776, tblCustomers[CustomerID], tblCustomers[CustomerName]), "Not Found")</f>
        <v>Not Found</v>
      </c>
      <c r="S4777" t="str">
        <f>IF(tblOrders[[#This Row],[Sales]]&gt;1000000,"High Value","Standard")</f>
        <v>Standard</v>
      </c>
      <c r="T4777" t="str">
        <f>_xlfn.XLOOKUP(tblOrders[[#This Row],[ProductID]], tblProducts[ProductID], tblProducts[ProductName])</f>
        <v>Product 24</v>
      </c>
      <c r="U4777">
        <f>_xlfn.XLOOKUP(tblOrders[[#This Row],[SalesRepID]], tblSalesreps[RepID], tblSalesreps[Target])</f>
        <v>16839910</v>
      </c>
    </row>
    <row r="4778" spans="1:21">
      <c r="A4778" t="s">
        <v>5575</v>
      </c>
      <c r="B4778" s="7" t="s">
        <v>590</v>
      </c>
      <c r="C4778" t="s">
        <v>2082</v>
      </c>
      <c r="D4778" t="s">
        <v>164</v>
      </c>
      <c r="E4778" t="s">
        <v>210</v>
      </c>
      <c r="F4778" t="s">
        <v>26</v>
      </c>
      <c r="G4778">
        <v>9</v>
      </c>
      <c r="H4778">
        <v>0.15</v>
      </c>
      <c r="I4778" s="2">
        <v>229186.35</v>
      </c>
      <c r="J4778" t="str">
        <f>_xlfn.XLOOKUP(tblOrders[[#This Row],[CustomerID]], tblCustomers[CustomerID], tblCustomers[CustomerName])</f>
        <v>Customer 27</v>
      </c>
      <c r="K4778" t="str">
        <f>_xlfn.XLOOKUP(tblOrders[[#This Row],[CustomerID]], tblCustomers[CustomerID], tblCustomers[Segment])</f>
        <v>Consumer</v>
      </c>
      <c r="L4778" t="str">
        <f>_xlfn.XLOOKUP(tblOrders[[#This Row],[ProductID]], tblProducts[ProductID], tblProducts[Category])</f>
        <v>Electronics</v>
      </c>
      <c r="M4778">
        <f>_xlfn.XLOOKUP(tblOrders[[#This Row],[ProductID]], tblProducts[ProductID], tblProducts[CostPrice])</f>
        <v>44535</v>
      </c>
      <c r="N4778">
        <f>tblOrders[[#This Row],[Sales]]-(tblOrders[[#This Row],[CostPrice]]*tblOrders[[#This Row],[Quantity]])</f>
        <v>-171628.65</v>
      </c>
      <c r="O4778" t="str">
        <f>TEXT(tblOrders[[#This Row],[Date]],"mmm-yyyy")</f>
        <v>May-2025</v>
      </c>
      <c r="P4778" t="str">
        <f>_xlfn.XLOOKUP(tblOrders[[#This Row],[OrderID]], tblReturns[OrderID], tblReturns[Returned])</f>
        <v>No</v>
      </c>
      <c r="Q4778" t="str">
        <f>_xlfn.XLOOKUP(tblOrders[[#This Row],[OrderID]], tblShipping[OrderID], tblShipping[ShipMode])</f>
        <v>Pickup</v>
      </c>
      <c r="R4778" t="str">
        <f>IFERROR(_xlfn.XLOOKUP(A4777, tblCustomers[CustomerID], tblCustomers[CustomerName]), "Not Found")</f>
        <v>Not Found</v>
      </c>
      <c r="S4778" t="str">
        <f>IF(tblOrders[[#This Row],[Sales]]&gt;1000000,"High Value","Standard")</f>
        <v>Standard</v>
      </c>
      <c r="T4778" t="str">
        <f>_xlfn.XLOOKUP(tblOrders[[#This Row],[ProductID]], tblProducts[ProductID], tblProducts[ProductName])</f>
        <v>Product 71</v>
      </c>
      <c r="U4778">
        <f>_xlfn.XLOOKUP(tblOrders[[#This Row],[SalesRepID]], tblSalesreps[RepID], tblSalesreps[Target])</f>
        <v>19336654</v>
      </c>
    </row>
    <row r="4779" spans="1:21">
      <c r="A4779" t="s">
        <v>5576</v>
      </c>
      <c r="B4779" s="7" t="s">
        <v>891</v>
      </c>
      <c r="C4779" t="s">
        <v>526</v>
      </c>
      <c r="D4779" t="s">
        <v>491</v>
      </c>
      <c r="E4779" t="s">
        <v>69</v>
      </c>
      <c r="F4779" t="s">
        <v>20</v>
      </c>
      <c r="G4779">
        <v>5</v>
      </c>
      <c r="H4779">
        <v>0.15</v>
      </c>
      <c r="I4779" s="2">
        <v>579959.25</v>
      </c>
      <c r="J4779" t="str">
        <f>_xlfn.XLOOKUP(tblOrders[[#This Row],[CustomerID]], tblCustomers[CustomerID], tblCustomers[CustomerName])</f>
        <v>Customer 262</v>
      </c>
      <c r="K4779" t="str">
        <f>_xlfn.XLOOKUP(tblOrders[[#This Row],[CustomerID]], tblCustomers[CustomerID], tblCustomers[Segment])</f>
        <v>Corporate</v>
      </c>
      <c r="L4779" t="str">
        <f>_xlfn.XLOOKUP(tblOrders[[#This Row],[ProductID]], tblProducts[ProductID], tblProducts[Category])</f>
        <v>Home</v>
      </c>
      <c r="M4779">
        <f>_xlfn.XLOOKUP(tblOrders[[#This Row],[ProductID]], tblProducts[ProductID], tblProducts[CostPrice])</f>
        <v>75749</v>
      </c>
      <c r="N4779">
        <f>tblOrders[[#This Row],[Sales]]-(tblOrders[[#This Row],[CostPrice]]*tblOrders[[#This Row],[Quantity]])</f>
        <v>201214.25</v>
      </c>
      <c r="O4779" t="str">
        <f>TEXT(tblOrders[[#This Row],[Date]],"mmm-yyyy")</f>
        <v>Jan-2025</v>
      </c>
      <c r="P4779" t="str">
        <f>_xlfn.XLOOKUP(tblOrders[[#This Row],[OrderID]], tblReturns[OrderID], tblReturns[Returned])</f>
        <v>No</v>
      </c>
      <c r="Q4779" t="str">
        <f>_xlfn.XLOOKUP(tblOrders[[#This Row],[OrderID]], tblShipping[OrderID], tblShipping[ShipMode])</f>
        <v>Standard</v>
      </c>
      <c r="R4779" t="str">
        <f>IFERROR(_xlfn.XLOOKUP(A4778, tblCustomers[CustomerID], tblCustomers[CustomerName]), "Not Found")</f>
        <v>Not Found</v>
      </c>
      <c r="S4779" t="str">
        <f>IF(tblOrders[[#This Row],[Sales]]&gt;1000000,"High Value","Standard")</f>
        <v>Standard</v>
      </c>
      <c r="T4779" t="str">
        <f>_xlfn.XLOOKUP(tblOrders[[#This Row],[ProductID]], tblProducts[ProductID], tblProducts[ProductName])</f>
        <v>Product 49</v>
      </c>
      <c r="U4779">
        <f>_xlfn.XLOOKUP(tblOrders[[#This Row],[SalesRepID]], tblSalesreps[RepID], tblSalesreps[Target])</f>
        <v>19473459</v>
      </c>
    </row>
    <row r="4780" spans="1:21">
      <c r="A4780" t="s">
        <v>5577</v>
      </c>
      <c r="B4780" s="7" t="s">
        <v>153</v>
      </c>
      <c r="C4780" t="s">
        <v>444</v>
      </c>
      <c r="D4780" t="s">
        <v>137</v>
      </c>
      <c r="E4780" t="s">
        <v>197</v>
      </c>
      <c r="F4780" t="s">
        <v>26</v>
      </c>
      <c r="G4780">
        <v>6</v>
      </c>
      <c r="H4780">
        <v>0.05</v>
      </c>
      <c r="I4780" s="2">
        <v>694584.9</v>
      </c>
      <c r="J4780" t="str">
        <f>_xlfn.XLOOKUP(tblOrders[[#This Row],[CustomerID]], tblCustomers[CustomerID], tblCustomers[CustomerName])</f>
        <v>Customer 261</v>
      </c>
      <c r="K4780" t="str">
        <f>_xlfn.XLOOKUP(tblOrders[[#This Row],[CustomerID]], tblCustomers[CustomerID], tblCustomers[Segment])</f>
        <v>Corporate</v>
      </c>
      <c r="L4780" t="str">
        <f>_xlfn.XLOOKUP(tblOrders[[#This Row],[ProductID]], tblProducts[ProductID], tblProducts[Category])</f>
        <v>Home</v>
      </c>
      <c r="M4780">
        <f>_xlfn.XLOOKUP(tblOrders[[#This Row],[ProductID]], tblProducts[ProductID], tblProducts[CostPrice])</f>
        <v>26666</v>
      </c>
      <c r="N4780">
        <f>tblOrders[[#This Row],[Sales]]-(tblOrders[[#This Row],[CostPrice]]*tblOrders[[#This Row],[Quantity]])</f>
        <v>534588.9</v>
      </c>
      <c r="O4780" t="str">
        <f>TEXT(tblOrders[[#This Row],[Date]],"mmm-yyyy")</f>
        <v>Jun-2025</v>
      </c>
      <c r="P4780" t="str">
        <f>_xlfn.XLOOKUP(tblOrders[[#This Row],[OrderID]], tblReturns[OrderID], tblReturns[Returned])</f>
        <v>No</v>
      </c>
      <c r="Q4780" t="str">
        <f>_xlfn.XLOOKUP(tblOrders[[#This Row],[OrderID]], tblShipping[OrderID], tblShipping[ShipMode])</f>
        <v>Express</v>
      </c>
      <c r="R4780" t="str">
        <f>IFERROR(_xlfn.XLOOKUP(A4779, tblCustomers[CustomerID], tblCustomers[CustomerName]), "Not Found")</f>
        <v>Not Found</v>
      </c>
      <c r="S4780" t="str">
        <f>IF(tblOrders[[#This Row],[Sales]]&gt;1000000,"High Value","Standard")</f>
        <v>Standard</v>
      </c>
      <c r="T4780" t="str">
        <f>_xlfn.XLOOKUP(tblOrders[[#This Row],[ProductID]], tblProducts[ProductID], tblProducts[ProductName])</f>
        <v>Product 76</v>
      </c>
      <c r="U4780">
        <f>_xlfn.XLOOKUP(tblOrders[[#This Row],[SalesRepID]], tblSalesreps[RepID], tblSalesreps[Target])</f>
        <v>19562258</v>
      </c>
    </row>
    <row r="4781" spans="1:21">
      <c r="A4781" t="s">
        <v>5578</v>
      </c>
      <c r="B4781" s="7" t="s">
        <v>553</v>
      </c>
      <c r="C4781" t="s">
        <v>17</v>
      </c>
      <c r="D4781" t="s">
        <v>30</v>
      </c>
      <c r="E4781" t="s">
        <v>35</v>
      </c>
      <c r="F4781" t="s">
        <v>88</v>
      </c>
      <c r="G4781">
        <v>2</v>
      </c>
      <c r="H4781">
        <v>0</v>
      </c>
      <c r="I4781" s="2">
        <v>42100</v>
      </c>
      <c r="J4781" t="str">
        <f>_xlfn.XLOOKUP(tblOrders[[#This Row],[CustomerID]], tblCustomers[CustomerID], tblCustomers[CustomerName])</f>
        <v>Customer 71</v>
      </c>
      <c r="K4781" t="str">
        <f>_xlfn.XLOOKUP(tblOrders[[#This Row],[CustomerID]], tblCustomers[CustomerID], tblCustomers[Segment])</f>
        <v>SME</v>
      </c>
      <c r="L4781" t="str">
        <f>_xlfn.XLOOKUP(tblOrders[[#This Row],[ProductID]], tblProducts[ProductID], tblProducts[Category])</f>
        <v>Furniture</v>
      </c>
      <c r="M4781">
        <f>_xlfn.XLOOKUP(tblOrders[[#This Row],[ProductID]], tblProducts[ProductID], tblProducts[CostPrice])</f>
        <v>18655</v>
      </c>
      <c r="N4781">
        <f>tblOrders[[#This Row],[Sales]]-(tblOrders[[#This Row],[CostPrice]]*tblOrders[[#This Row],[Quantity]])</f>
        <v>4790</v>
      </c>
      <c r="O4781" t="str">
        <f>TEXT(tblOrders[[#This Row],[Date]],"mmm-yyyy")</f>
        <v>Jun-2025</v>
      </c>
      <c r="P4781" t="str">
        <f>_xlfn.XLOOKUP(tblOrders[[#This Row],[OrderID]], tblReturns[OrderID], tblReturns[Returned])</f>
        <v>No</v>
      </c>
      <c r="Q4781" t="str">
        <f>_xlfn.XLOOKUP(tblOrders[[#This Row],[OrderID]], tblShipping[OrderID], tblShipping[ShipMode])</f>
        <v>Standard</v>
      </c>
      <c r="R4781" t="str">
        <f>IFERROR(_xlfn.XLOOKUP(A4780, tblCustomers[CustomerID], tblCustomers[CustomerName]), "Not Found")</f>
        <v>Not Found</v>
      </c>
      <c r="S4781" t="str">
        <f>IF(tblOrders[[#This Row],[Sales]]&gt;1000000,"High Value","Standard")</f>
        <v>Standard</v>
      </c>
      <c r="T4781" t="str">
        <f>_xlfn.XLOOKUP(tblOrders[[#This Row],[ProductID]], tblProducts[ProductID], tblProducts[ProductName])</f>
        <v>Product 34</v>
      </c>
      <c r="U4781">
        <f>_xlfn.XLOOKUP(tblOrders[[#This Row],[SalesRepID]], tblSalesreps[RepID], tblSalesreps[Target])</f>
        <v>19619177</v>
      </c>
    </row>
    <row r="4782" spans="1:21">
      <c r="A4782" t="s">
        <v>5579</v>
      </c>
      <c r="B4782" s="7" t="s">
        <v>274</v>
      </c>
      <c r="C4782" t="s">
        <v>1973</v>
      </c>
      <c r="D4782" t="s">
        <v>44</v>
      </c>
      <c r="E4782" t="s">
        <v>87</v>
      </c>
      <c r="F4782" t="s">
        <v>88</v>
      </c>
      <c r="G4782">
        <v>6</v>
      </c>
      <c r="H4782">
        <v>0</v>
      </c>
      <c r="I4782" s="2">
        <v>768486</v>
      </c>
      <c r="J4782" t="str">
        <f>_xlfn.XLOOKUP(tblOrders[[#This Row],[CustomerID]], tblCustomers[CustomerID], tblCustomers[CustomerName])</f>
        <v>Customer 50</v>
      </c>
      <c r="K4782" t="str">
        <f>_xlfn.XLOOKUP(tblOrders[[#This Row],[CustomerID]], tblCustomers[CustomerID], tblCustomers[Segment])</f>
        <v>SME</v>
      </c>
      <c r="L4782" t="str">
        <f>_xlfn.XLOOKUP(tblOrders[[#This Row],[ProductID]], tblProducts[ProductID], tblProducts[Category])</f>
        <v>Furniture</v>
      </c>
      <c r="M4782">
        <f>_xlfn.XLOOKUP(tblOrders[[#This Row],[ProductID]], tblProducts[ProductID], tblProducts[CostPrice])</f>
        <v>48953</v>
      </c>
      <c r="N4782">
        <f>tblOrders[[#This Row],[Sales]]-(tblOrders[[#This Row],[CostPrice]]*tblOrders[[#This Row],[Quantity]])</f>
        <v>474768</v>
      </c>
      <c r="O4782" t="str">
        <f>TEXT(tblOrders[[#This Row],[Date]],"mmm-yyyy")</f>
        <v>Dec-2025</v>
      </c>
      <c r="P4782" t="str">
        <f>_xlfn.XLOOKUP(tblOrders[[#This Row],[OrderID]], tblReturns[OrderID], tblReturns[Returned])</f>
        <v>No</v>
      </c>
      <c r="Q4782" t="str">
        <f>_xlfn.XLOOKUP(tblOrders[[#This Row],[OrderID]], tblShipping[OrderID], tblShipping[ShipMode])</f>
        <v>Standard</v>
      </c>
      <c r="R4782" t="str">
        <f>IFERROR(_xlfn.XLOOKUP(A4781, tblCustomers[CustomerID], tblCustomers[CustomerName]), "Not Found")</f>
        <v>Not Found</v>
      </c>
      <c r="S4782" t="str">
        <f>IF(tblOrders[[#This Row],[Sales]]&gt;1000000,"High Value","Standard")</f>
        <v>Standard</v>
      </c>
      <c r="T4782" t="str">
        <f>_xlfn.XLOOKUP(tblOrders[[#This Row],[ProductID]], tblProducts[ProductID], tblProducts[ProductName])</f>
        <v>Product 56</v>
      </c>
      <c r="U4782">
        <f>_xlfn.XLOOKUP(tblOrders[[#This Row],[SalesRepID]], tblSalesreps[RepID], tblSalesreps[Target])</f>
        <v>18500989</v>
      </c>
    </row>
    <row r="4783" spans="1:21">
      <c r="A4783" t="s">
        <v>5580</v>
      </c>
      <c r="B4783" s="7" t="s">
        <v>160</v>
      </c>
      <c r="C4783" t="s">
        <v>977</v>
      </c>
      <c r="D4783" t="s">
        <v>272</v>
      </c>
      <c r="E4783" t="s">
        <v>74</v>
      </c>
      <c r="F4783" t="s">
        <v>20</v>
      </c>
      <c r="G4783">
        <v>10</v>
      </c>
      <c r="H4783">
        <v>0</v>
      </c>
      <c r="I4783" s="2">
        <v>615310</v>
      </c>
      <c r="J4783" t="str">
        <f>_xlfn.XLOOKUP(tblOrders[[#This Row],[CustomerID]], tblCustomers[CustomerID], tblCustomers[CustomerName])</f>
        <v>Customer 194</v>
      </c>
      <c r="K4783" t="str">
        <f>_xlfn.XLOOKUP(tblOrders[[#This Row],[CustomerID]], tblCustomers[CustomerID], tblCustomers[Segment])</f>
        <v>SME</v>
      </c>
      <c r="L4783" t="str">
        <f>_xlfn.XLOOKUP(tblOrders[[#This Row],[ProductID]], tblProducts[ProductID], tblProducts[Category])</f>
        <v>Furniture</v>
      </c>
      <c r="M4783">
        <f>_xlfn.XLOOKUP(tblOrders[[#This Row],[ProductID]], tblProducts[ProductID], tblProducts[CostPrice])</f>
        <v>48118</v>
      </c>
      <c r="N4783">
        <f>tblOrders[[#This Row],[Sales]]-(tblOrders[[#This Row],[CostPrice]]*tblOrders[[#This Row],[Quantity]])</f>
        <v>134130</v>
      </c>
      <c r="O4783" t="str">
        <f>TEXT(tblOrders[[#This Row],[Date]],"mmm-yyyy")</f>
        <v>Aug-2025</v>
      </c>
      <c r="P4783" t="str">
        <f>_xlfn.XLOOKUP(tblOrders[[#This Row],[OrderID]], tblReturns[OrderID], tblReturns[Returned])</f>
        <v>No</v>
      </c>
      <c r="Q4783" t="str">
        <f>_xlfn.XLOOKUP(tblOrders[[#This Row],[OrderID]], tblShipping[OrderID], tblShipping[ShipMode])</f>
        <v>Express</v>
      </c>
      <c r="R4783" t="str">
        <f>IFERROR(_xlfn.XLOOKUP(A4782, tblCustomers[CustomerID], tblCustomers[CustomerName]), "Not Found")</f>
        <v>Not Found</v>
      </c>
      <c r="S4783" t="str">
        <f>IF(tblOrders[[#This Row],[Sales]]&gt;1000000,"High Value","Standard")</f>
        <v>Standard</v>
      </c>
      <c r="T4783" t="str">
        <f>_xlfn.XLOOKUP(tblOrders[[#This Row],[ProductID]], tblProducts[ProductID], tblProducts[ProductName])</f>
        <v>Product 75</v>
      </c>
      <c r="U4783">
        <f>_xlfn.XLOOKUP(tblOrders[[#This Row],[SalesRepID]], tblSalesreps[RepID], tblSalesreps[Target])</f>
        <v>7254801</v>
      </c>
    </row>
    <row r="4784" spans="1:21">
      <c r="A4784" t="s">
        <v>5581</v>
      </c>
      <c r="B4784" s="7" t="s">
        <v>85</v>
      </c>
      <c r="C4784" t="s">
        <v>1006</v>
      </c>
      <c r="D4784" t="s">
        <v>137</v>
      </c>
      <c r="E4784" t="s">
        <v>202</v>
      </c>
      <c r="F4784" t="s">
        <v>14</v>
      </c>
      <c r="G4784">
        <v>4</v>
      </c>
      <c r="H4784">
        <v>0.1</v>
      </c>
      <c r="I4784" s="2">
        <v>370296</v>
      </c>
      <c r="J4784" t="str">
        <f>_xlfn.XLOOKUP(tblOrders[[#This Row],[CustomerID]], tblCustomers[CustomerID], tblCustomers[CustomerName])</f>
        <v>Customer 45</v>
      </c>
      <c r="K4784" t="str">
        <f>_xlfn.XLOOKUP(tblOrders[[#This Row],[CustomerID]], tblCustomers[CustomerID], tblCustomers[Segment])</f>
        <v>Consumer</v>
      </c>
      <c r="L4784" t="str">
        <f>_xlfn.XLOOKUP(tblOrders[[#This Row],[ProductID]], tblProducts[ProductID], tblProducts[Category])</f>
        <v>Home</v>
      </c>
      <c r="M4784">
        <f>_xlfn.XLOOKUP(tblOrders[[#This Row],[ProductID]], tblProducts[ProductID], tblProducts[CostPrice])</f>
        <v>26666</v>
      </c>
      <c r="N4784">
        <f>tblOrders[[#This Row],[Sales]]-(tblOrders[[#This Row],[CostPrice]]*tblOrders[[#This Row],[Quantity]])</f>
        <v>263632</v>
      </c>
      <c r="O4784" t="str">
        <f>TEXT(tblOrders[[#This Row],[Date]],"mmm-yyyy")</f>
        <v>Jul-2025</v>
      </c>
      <c r="P4784" t="str">
        <f>_xlfn.XLOOKUP(tblOrders[[#This Row],[OrderID]], tblReturns[OrderID], tblReturns[Returned])</f>
        <v>No</v>
      </c>
      <c r="Q4784" t="str">
        <f>_xlfn.XLOOKUP(tblOrders[[#This Row],[OrderID]], tblShipping[OrderID], tblShipping[ShipMode])</f>
        <v>Standard</v>
      </c>
      <c r="R4784" t="str">
        <f>IFERROR(_xlfn.XLOOKUP(A4783, tblCustomers[CustomerID], tblCustomers[CustomerName]), "Not Found")</f>
        <v>Not Found</v>
      </c>
      <c r="S4784" t="str">
        <f>IF(tblOrders[[#This Row],[Sales]]&gt;1000000,"High Value","Standard")</f>
        <v>Standard</v>
      </c>
      <c r="T4784" t="str">
        <f>_xlfn.XLOOKUP(tblOrders[[#This Row],[ProductID]], tblProducts[ProductID], tblProducts[ProductName])</f>
        <v>Product 76</v>
      </c>
      <c r="U4784">
        <f>_xlfn.XLOOKUP(tblOrders[[#This Row],[SalesRepID]], tblSalesreps[RepID], tblSalesreps[Target])</f>
        <v>10652665</v>
      </c>
    </row>
    <row r="4785" spans="1:21">
      <c r="A4785" t="s">
        <v>5582</v>
      </c>
      <c r="B4785" s="7" t="s">
        <v>988</v>
      </c>
      <c r="C4785" t="s">
        <v>338</v>
      </c>
      <c r="D4785" t="s">
        <v>308</v>
      </c>
      <c r="E4785" t="s">
        <v>197</v>
      </c>
      <c r="F4785" t="s">
        <v>20</v>
      </c>
      <c r="G4785">
        <v>9</v>
      </c>
      <c r="H4785">
        <v>0.2</v>
      </c>
      <c r="I4785" s="2">
        <v>460015.2</v>
      </c>
      <c r="J4785" t="str">
        <f>_xlfn.XLOOKUP(tblOrders[[#This Row],[CustomerID]], tblCustomers[CustomerID], tblCustomers[CustomerName])</f>
        <v>Customer 173</v>
      </c>
      <c r="K4785" t="str">
        <f>_xlfn.XLOOKUP(tblOrders[[#This Row],[CustomerID]], tblCustomers[CustomerID], tblCustomers[Segment])</f>
        <v>SME</v>
      </c>
      <c r="L4785" t="str">
        <f>_xlfn.XLOOKUP(tblOrders[[#This Row],[ProductID]], tblProducts[ProductID], tblProducts[Category])</f>
        <v>Furniture</v>
      </c>
      <c r="M4785">
        <f>_xlfn.XLOOKUP(tblOrders[[#This Row],[ProductID]], tblProducts[ProductID], tblProducts[CostPrice])</f>
        <v>27039</v>
      </c>
      <c r="N4785">
        <f>tblOrders[[#This Row],[Sales]]-(tblOrders[[#This Row],[CostPrice]]*tblOrders[[#This Row],[Quantity]])</f>
        <v>216664.2</v>
      </c>
      <c r="O4785" t="str">
        <f>TEXT(tblOrders[[#This Row],[Date]],"mmm-yyyy")</f>
        <v>Jan-2025</v>
      </c>
      <c r="P4785" t="str">
        <f>_xlfn.XLOOKUP(tblOrders[[#This Row],[OrderID]], tblReturns[OrderID], tblReturns[Returned])</f>
        <v>No</v>
      </c>
      <c r="Q4785" t="str">
        <f>_xlfn.XLOOKUP(tblOrders[[#This Row],[OrderID]], tblShipping[OrderID], tblShipping[ShipMode])</f>
        <v>Standard</v>
      </c>
      <c r="R4785" t="str">
        <f>IFERROR(_xlfn.XLOOKUP(A4784, tblCustomers[CustomerID], tblCustomers[CustomerName]), "Not Found")</f>
        <v>Not Found</v>
      </c>
      <c r="S4785" t="str">
        <f>IF(tblOrders[[#This Row],[Sales]]&gt;1000000,"High Value","Standard")</f>
        <v>Standard</v>
      </c>
      <c r="T4785" t="str">
        <f>_xlfn.XLOOKUP(tblOrders[[#This Row],[ProductID]], tblProducts[ProductID], tblProducts[ProductName])</f>
        <v>Product 13</v>
      </c>
      <c r="U4785">
        <f>_xlfn.XLOOKUP(tblOrders[[#This Row],[SalesRepID]], tblSalesreps[RepID], tblSalesreps[Target])</f>
        <v>19562258</v>
      </c>
    </row>
    <row r="4786" spans="1:21">
      <c r="A4786" t="s">
        <v>5583</v>
      </c>
      <c r="B4786" s="7" t="s">
        <v>640</v>
      </c>
      <c r="C4786" t="s">
        <v>275</v>
      </c>
      <c r="D4786" t="s">
        <v>49</v>
      </c>
      <c r="E4786" t="s">
        <v>13</v>
      </c>
      <c r="F4786" t="s">
        <v>26</v>
      </c>
      <c r="G4786">
        <v>10</v>
      </c>
      <c r="H4786">
        <v>0.05</v>
      </c>
      <c r="I4786" s="2">
        <v>940167.5</v>
      </c>
      <c r="J4786" t="str">
        <f>_xlfn.XLOOKUP(tblOrders[[#This Row],[CustomerID]], tblCustomers[CustomerID], tblCustomers[CustomerName])</f>
        <v>Customer 169</v>
      </c>
      <c r="K4786" t="str">
        <f>_xlfn.XLOOKUP(tblOrders[[#This Row],[CustomerID]], tblCustomers[CustomerID], tblCustomers[Segment])</f>
        <v>SME</v>
      </c>
      <c r="L4786" t="str">
        <f>_xlfn.XLOOKUP(tblOrders[[#This Row],[ProductID]], tblProducts[ProductID], tblProducts[Category])</f>
        <v>Home</v>
      </c>
      <c r="M4786">
        <f>_xlfn.XLOOKUP(tblOrders[[#This Row],[ProductID]], tblProducts[ProductID], tblProducts[CostPrice])</f>
        <v>71372</v>
      </c>
      <c r="N4786">
        <f>tblOrders[[#This Row],[Sales]]-(tblOrders[[#This Row],[CostPrice]]*tblOrders[[#This Row],[Quantity]])</f>
        <v>226447.5</v>
      </c>
      <c r="O4786" t="str">
        <f>TEXT(tblOrders[[#This Row],[Date]],"mmm-yyyy")</f>
        <v>Jan-2025</v>
      </c>
      <c r="P4786" t="str">
        <f>_xlfn.XLOOKUP(tblOrders[[#This Row],[OrderID]], tblReturns[OrderID], tblReturns[Returned])</f>
        <v>No</v>
      </c>
      <c r="Q4786" t="str">
        <f>_xlfn.XLOOKUP(tblOrders[[#This Row],[OrderID]], tblShipping[OrderID], tblShipping[ShipMode])</f>
        <v>Express</v>
      </c>
      <c r="R4786" t="str">
        <f>IFERROR(_xlfn.XLOOKUP(A4785, tblCustomers[CustomerID], tblCustomers[CustomerName]), "Not Found")</f>
        <v>Not Found</v>
      </c>
      <c r="S4786" t="str">
        <f>IF(tblOrders[[#This Row],[Sales]]&gt;1000000,"High Value","Standard")</f>
        <v>Standard</v>
      </c>
      <c r="T4786" t="str">
        <f>_xlfn.XLOOKUP(tblOrders[[#This Row],[ProductID]], tblProducts[ProductID], tblProducts[ProductName])</f>
        <v>Product 51</v>
      </c>
      <c r="U4786">
        <f>_xlfn.XLOOKUP(tblOrders[[#This Row],[SalesRepID]], tblSalesreps[RepID], tblSalesreps[Target])</f>
        <v>11852878</v>
      </c>
    </row>
    <row r="4787" spans="1:21">
      <c r="A4787" t="s">
        <v>5584</v>
      </c>
      <c r="B4787" s="7" t="s">
        <v>1683</v>
      </c>
      <c r="C4787" t="s">
        <v>841</v>
      </c>
      <c r="D4787" t="s">
        <v>339</v>
      </c>
      <c r="E4787" t="s">
        <v>119</v>
      </c>
      <c r="F4787" t="s">
        <v>88</v>
      </c>
      <c r="G4787">
        <v>2</v>
      </c>
      <c r="H4787">
        <v>0.1</v>
      </c>
      <c r="I4787" s="2">
        <v>117171</v>
      </c>
      <c r="J4787" t="str">
        <f>_xlfn.XLOOKUP(tblOrders[[#This Row],[CustomerID]], tblCustomers[CustomerID], tblCustomers[CustomerName])</f>
        <v>Customer 247</v>
      </c>
      <c r="K4787" t="str">
        <f>_xlfn.XLOOKUP(tblOrders[[#This Row],[CustomerID]], tblCustomers[CustomerID], tblCustomers[Segment])</f>
        <v>SME</v>
      </c>
      <c r="L4787" t="str">
        <f>_xlfn.XLOOKUP(tblOrders[[#This Row],[ProductID]], tblProducts[ProductID], tblProducts[Category])</f>
        <v>Office</v>
      </c>
      <c r="M4787">
        <f>_xlfn.XLOOKUP(tblOrders[[#This Row],[ProductID]], tblProducts[ProductID], tblProducts[CostPrice])</f>
        <v>73889</v>
      </c>
      <c r="N4787">
        <f>tblOrders[[#This Row],[Sales]]-(tblOrders[[#This Row],[CostPrice]]*tblOrders[[#This Row],[Quantity]])</f>
        <v>-30607</v>
      </c>
      <c r="O4787" t="str">
        <f>TEXT(tblOrders[[#This Row],[Date]],"mmm-yyyy")</f>
        <v>May-2025</v>
      </c>
      <c r="P4787" t="str">
        <f>_xlfn.XLOOKUP(tblOrders[[#This Row],[OrderID]], tblReturns[OrderID], tblReturns[Returned])</f>
        <v>No</v>
      </c>
      <c r="Q4787" t="str">
        <f>_xlfn.XLOOKUP(tblOrders[[#This Row],[OrderID]], tblShipping[OrderID], tblShipping[ShipMode])</f>
        <v>Standard</v>
      </c>
      <c r="R4787" t="str">
        <f>IFERROR(_xlfn.XLOOKUP(A4786, tblCustomers[CustomerID], tblCustomers[CustomerName]), "Not Found")</f>
        <v>Not Found</v>
      </c>
      <c r="S4787" t="str">
        <f>IF(tblOrders[[#This Row],[Sales]]&gt;1000000,"High Value","Standard")</f>
        <v>Standard</v>
      </c>
      <c r="T4787" t="str">
        <f>_xlfn.XLOOKUP(tblOrders[[#This Row],[ProductID]], tblProducts[ProductID], tblProducts[ProductName])</f>
        <v>Product 83</v>
      </c>
      <c r="U4787">
        <f>_xlfn.XLOOKUP(tblOrders[[#This Row],[SalesRepID]], tblSalesreps[RepID], tblSalesreps[Target])</f>
        <v>5886694</v>
      </c>
    </row>
    <row r="4788" spans="1:21">
      <c r="A4788" t="s">
        <v>5585</v>
      </c>
      <c r="B4788" s="7" t="s">
        <v>1238</v>
      </c>
      <c r="C4788" t="s">
        <v>365</v>
      </c>
      <c r="D4788" t="s">
        <v>60</v>
      </c>
      <c r="E4788" t="s">
        <v>35</v>
      </c>
      <c r="F4788" t="s">
        <v>88</v>
      </c>
      <c r="G4788">
        <v>1</v>
      </c>
      <c r="H4788">
        <v>0.2</v>
      </c>
      <c r="I4788" s="2">
        <v>89488.8</v>
      </c>
      <c r="J4788" t="str">
        <f>_xlfn.XLOOKUP(tblOrders[[#This Row],[CustomerID]], tblCustomers[CustomerID], tblCustomers[CustomerName])</f>
        <v>Customer 225</v>
      </c>
      <c r="K4788" t="str">
        <f>_xlfn.XLOOKUP(tblOrders[[#This Row],[CustomerID]], tblCustomers[CustomerID], tblCustomers[Segment])</f>
        <v>SME</v>
      </c>
      <c r="L4788" t="str">
        <f>_xlfn.XLOOKUP(tblOrders[[#This Row],[ProductID]], tblProducts[ProductID], tblProducts[Category])</f>
        <v>Office</v>
      </c>
      <c r="M4788">
        <f>_xlfn.XLOOKUP(tblOrders[[#This Row],[ProductID]], tblProducts[ProductID], tblProducts[CostPrice])</f>
        <v>62137</v>
      </c>
      <c r="N4788">
        <f>tblOrders[[#This Row],[Sales]]-(tblOrders[[#This Row],[CostPrice]]*tblOrders[[#This Row],[Quantity]])</f>
        <v>27351.800000000003</v>
      </c>
      <c r="O4788" t="str">
        <f>TEXT(tblOrders[[#This Row],[Date]],"mmm-yyyy")</f>
        <v>Mar-2025</v>
      </c>
      <c r="P4788" t="str">
        <f>_xlfn.XLOOKUP(tblOrders[[#This Row],[OrderID]], tblReturns[OrderID], tblReturns[Returned])</f>
        <v>No</v>
      </c>
      <c r="Q4788" t="str">
        <f>_xlfn.XLOOKUP(tblOrders[[#This Row],[OrderID]], tblShipping[OrderID], tblShipping[ShipMode])</f>
        <v>Express</v>
      </c>
      <c r="R4788" t="str">
        <f>IFERROR(_xlfn.XLOOKUP(A4787, tblCustomers[CustomerID], tblCustomers[CustomerName]), "Not Found")</f>
        <v>Not Found</v>
      </c>
      <c r="S4788" t="str">
        <f>IF(tblOrders[[#This Row],[Sales]]&gt;1000000,"High Value","Standard")</f>
        <v>Standard</v>
      </c>
      <c r="T4788" t="str">
        <f>_xlfn.XLOOKUP(tblOrders[[#This Row],[ProductID]], tblProducts[ProductID], tblProducts[ProductName])</f>
        <v>Product 100</v>
      </c>
      <c r="U4788">
        <f>_xlfn.XLOOKUP(tblOrders[[#This Row],[SalesRepID]], tblSalesreps[RepID], tblSalesreps[Target])</f>
        <v>19619177</v>
      </c>
    </row>
    <row r="4789" spans="1:21">
      <c r="A4789" t="s">
        <v>5586</v>
      </c>
      <c r="B4789" s="7" t="s">
        <v>2051</v>
      </c>
      <c r="C4789" t="s">
        <v>1603</v>
      </c>
      <c r="D4789" t="s">
        <v>403</v>
      </c>
      <c r="E4789" t="s">
        <v>19</v>
      </c>
      <c r="F4789" t="s">
        <v>51</v>
      </c>
      <c r="G4789">
        <v>6</v>
      </c>
      <c r="H4789">
        <v>0</v>
      </c>
      <c r="I4789" s="2">
        <v>644706</v>
      </c>
      <c r="J4789" t="str">
        <f>_xlfn.XLOOKUP(tblOrders[[#This Row],[CustomerID]], tblCustomers[CustomerID], tblCustomers[CustomerName])</f>
        <v>Customer 241</v>
      </c>
      <c r="K4789" t="str">
        <f>_xlfn.XLOOKUP(tblOrders[[#This Row],[CustomerID]], tblCustomers[CustomerID], tblCustomers[Segment])</f>
        <v>Consumer</v>
      </c>
      <c r="L4789" t="str">
        <f>_xlfn.XLOOKUP(tblOrders[[#This Row],[ProductID]], tblProducts[ProductID], tblProducts[Category])</f>
        <v>Furniture</v>
      </c>
      <c r="M4789">
        <f>_xlfn.XLOOKUP(tblOrders[[#This Row],[ProductID]], tblProducts[ProductID], tblProducts[CostPrice])</f>
        <v>53072</v>
      </c>
      <c r="N4789">
        <f>tblOrders[[#This Row],[Sales]]-(tblOrders[[#This Row],[CostPrice]]*tblOrders[[#This Row],[Quantity]])</f>
        <v>326274</v>
      </c>
      <c r="O4789" t="str">
        <f>TEXT(tblOrders[[#This Row],[Date]],"mmm-yyyy")</f>
        <v>Jul-2025</v>
      </c>
      <c r="P4789" t="str">
        <f>_xlfn.XLOOKUP(tblOrders[[#This Row],[OrderID]], tblReturns[OrderID], tblReturns[Returned])</f>
        <v>No</v>
      </c>
      <c r="Q4789" t="str">
        <f>_xlfn.XLOOKUP(tblOrders[[#This Row],[OrderID]], tblShipping[OrderID], tblShipping[ShipMode])</f>
        <v>Express</v>
      </c>
      <c r="R4789" t="str">
        <f>IFERROR(_xlfn.XLOOKUP(A4788, tblCustomers[CustomerID], tblCustomers[CustomerName]), "Not Found")</f>
        <v>Not Found</v>
      </c>
      <c r="S4789" t="str">
        <f>IF(tblOrders[[#This Row],[Sales]]&gt;1000000,"High Value","Standard")</f>
        <v>Standard</v>
      </c>
      <c r="T4789" t="str">
        <f>_xlfn.XLOOKUP(tblOrders[[#This Row],[ProductID]], tblProducts[ProductID], tblProducts[ProductName])</f>
        <v>Product 78</v>
      </c>
      <c r="U4789">
        <f>_xlfn.XLOOKUP(tblOrders[[#This Row],[SalesRepID]], tblSalesreps[RepID], tblSalesreps[Target])</f>
        <v>11347243</v>
      </c>
    </row>
    <row r="4790" spans="1:21">
      <c r="A4790" t="s">
        <v>5587</v>
      </c>
      <c r="B4790" s="7" t="s">
        <v>214</v>
      </c>
      <c r="C4790" t="s">
        <v>616</v>
      </c>
      <c r="D4790" t="s">
        <v>587</v>
      </c>
      <c r="E4790" t="s">
        <v>25</v>
      </c>
      <c r="F4790" t="s">
        <v>88</v>
      </c>
      <c r="G4790">
        <v>3</v>
      </c>
      <c r="H4790">
        <v>0.2</v>
      </c>
      <c r="I4790" s="2">
        <v>310711.2</v>
      </c>
      <c r="J4790" t="str">
        <f>_xlfn.XLOOKUP(tblOrders[[#This Row],[CustomerID]], tblCustomers[CustomerID], tblCustomers[CustomerName])</f>
        <v>Customer 161</v>
      </c>
      <c r="K4790" t="str">
        <f>_xlfn.XLOOKUP(tblOrders[[#This Row],[CustomerID]], tblCustomers[CustomerID], tblCustomers[Segment])</f>
        <v>SME</v>
      </c>
      <c r="L4790" t="str">
        <f>_xlfn.XLOOKUP(tblOrders[[#This Row],[ProductID]], tblProducts[ProductID], tblProducts[Category])</f>
        <v>Electronics</v>
      </c>
      <c r="M4790">
        <f>_xlfn.XLOOKUP(tblOrders[[#This Row],[ProductID]], tblProducts[ProductID], tblProducts[CostPrice])</f>
        <v>67500</v>
      </c>
      <c r="N4790">
        <f>tblOrders[[#This Row],[Sales]]-(tblOrders[[#This Row],[CostPrice]]*tblOrders[[#This Row],[Quantity]])</f>
        <v>108211.20000000001</v>
      </c>
      <c r="O4790" t="str">
        <f>TEXT(tblOrders[[#This Row],[Date]],"mmm-yyyy")</f>
        <v>Dec-2025</v>
      </c>
      <c r="P4790" t="str">
        <f>_xlfn.XLOOKUP(tblOrders[[#This Row],[OrderID]], tblReturns[OrderID], tblReturns[Returned])</f>
        <v>Yes</v>
      </c>
      <c r="Q4790" t="str">
        <f>_xlfn.XLOOKUP(tblOrders[[#This Row],[OrderID]], tblShipping[OrderID], tblShipping[ShipMode])</f>
        <v>Pickup</v>
      </c>
      <c r="R4790" t="str">
        <f>IFERROR(_xlfn.XLOOKUP(A4789, tblCustomers[CustomerID], tblCustomers[CustomerName]), "Not Found")</f>
        <v>Not Found</v>
      </c>
      <c r="S4790" t="str">
        <f>IF(tblOrders[[#This Row],[Sales]]&gt;1000000,"High Value","Standard")</f>
        <v>Standard</v>
      </c>
      <c r="T4790" t="str">
        <f>_xlfn.XLOOKUP(tblOrders[[#This Row],[ProductID]], tblProducts[ProductID], tblProducts[ProductName])</f>
        <v>Product 97</v>
      </c>
      <c r="U4790">
        <f>_xlfn.XLOOKUP(tblOrders[[#This Row],[SalesRepID]], tblSalesreps[RepID], tblSalesreps[Target])</f>
        <v>7094914</v>
      </c>
    </row>
    <row r="4791" spans="1:21">
      <c r="A4791" t="s">
        <v>5588</v>
      </c>
      <c r="B4791" s="7" t="s">
        <v>1214</v>
      </c>
      <c r="C4791" t="s">
        <v>753</v>
      </c>
      <c r="D4791" t="s">
        <v>314</v>
      </c>
      <c r="E4791" t="s">
        <v>45</v>
      </c>
      <c r="F4791" t="s">
        <v>26</v>
      </c>
      <c r="G4791">
        <v>1</v>
      </c>
      <c r="H4791">
        <v>0</v>
      </c>
      <c r="I4791" s="2">
        <v>119653</v>
      </c>
      <c r="J4791" t="str">
        <f>_xlfn.XLOOKUP(tblOrders[[#This Row],[CustomerID]], tblCustomers[CustomerID], tblCustomers[CustomerName])</f>
        <v>Customer 116</v>
      </c>
      <c r="K4791" t="str">
        <f>_xlfn.XLOOKUP(tblOrders[[#This Row],[CustomerID]], tblCustomers[CustomerID], tblCustomers[Segment])</f>
        <v>Consumer</v>
      </c>
      <c r="L4791" t="str">
        <f>_xlfn.XLOOKUP(tblOrders[[#This Row],[ProductID]], tblProducts[ProductID], tblProducts[Category])</f>
        <v>Furniture</v>
      </c>
      <c r="M4791">
        <f>_xlfn.XLOOKUP(tblOrders[[#This Row],[ProductID]], tblProducts[ProductID], tblProducts[CostPrice])</f>
        <v>10109</v>
      </c>
      <c r="N4791">
        <f>tblOrders[[#This Row],[Sales]]-(tblOrders[[#This Row],[CostPrice]]*tblOrders[[#This Row],[Quantity]])</f>
        <v>109544</v>
      </c>
      <c r="O4791" t="str">
        <f>TEXT(tblOrders[[#This Row],[Date]],"mmm-yyyy")</f>
        <v>Nov-2025</v>
      </c>
      <c r="P4791" t="str">
        <f>_xlfn.XLOOKUP(tblOrders[[#This Row],[OrderID]], tblReturns[OrderID], tblReturns[Returned])</f>
        <v>No</v>
      </c>
      <c r="Q4791" t="str">
        <f>_xlfn.XLOOKUP(tblOrders[[#This Row],[OrderID]], tblShipping[OrderID], tblShipping[ShipMode])</f>
        <v>Pickup</v>
      </c>
      <c r="R4791" t="str">
        <f>IFERROR(_xlfn.XLOOKUP(A4790, tblCustomers[CustomerID], tblCustomers[CustomerName]), "Not Found")</f>
        <v>Not Found</v>
      </c>
      <c r="S4791" t="str">
        <f>IF(tblOrders[[#This Row],[Sales]]&gt;1000000,"High Value","Standard")</f>
        <v>Standard</v>
      </c>
      <c r="T4791" t="str">
        <f>_xlfn.XLOOKUP(tblOrders[[#This Row],[ProductID]], tblProducts[ProductID], tblProducts[ProductName])</f>
        <v>Product 8</v>
      </c>
      <c r="U4791">
        <f>_xlfn.XLOOKUP(tblOrders[[#This Row],[SalesRepID]], tblSalesreps[RepID], tblSalesreps[Target])</f>
        <v>11319839</v>
      </c>
    </row>
    <row r="4792" spans="1:21">
      <c r="A4792" t="s">
        <v>5589</v>
      </c>
      <c r="B4792" s="7" t="s">
        <v>990</v>
      </c>
      <c r="C4792" t="s">
        <v>1878</v>
      </c>
      <c r="D4792" t="s">
        <v>178</v>
      </c>
      <c r="E4792" t="s">
        <v>210</v>
      </c>
      <c r="F4792" t="s">
        <v>51</v>
      </c>
      <c r="G4792">
        <v>2</v>
      </c>
      <c r="H4792">
        <v>0</v>
      </c>
      <c r="I4792" s="2">
        <v>290166</v>
      </c>
      <c r="J4792" t="str">
        <f>_xlfn.XLOOKUP(tblOrders[[#This Row],[CustomerID]], tblCustomers[CustomerID], tblCustomers[CustomerName])</f>
        <v>Customer 2</v>
      </c>
      <c r="K4792" t="str">
        <f>_xlfn.XLOOKUP(tblOrders[[#This Row],[CustomerID]], tblCustomers[CustomerID], tblCustomers[Segment])</f>
        <v>Consumer</v>
      </c>
      <c r="L4792" t="str">
        <f>_xlfn.XLOOKUP(tblOrders[[#This Row],[ProductID]], tblProducts[ProductID], tblProducts[Category])</f>
        <v>Office</v>
      </c>
      <c r="M4792">
        <f>_xlfn.XLOOKUP(tblOrders[[#This Row],[ProductID]], tblProducts[ProductID], tblProducts[CostPrice])</f>
        <v>46035</v>
      </c>
      <c r="N4792">
        <f>tblOrders[[#This Row],[Sales]]-(tblOrders[[#This Row],[CostPrice]]*tblOrders[[#This Row],[Quantity]])</f>
        <v>198096</v>
      </c>
      <c r="O4792" t="str">
        <f>TEXT(tblOrders[[#This Row],[Date]],"mmm-yyyy")</f>
        <v>Aug-2025</v>
      </c>
      <c r="P4792" t="str">
        <f>_xlfn.XLOOKUP(tblOrders[[#This Row],[OrderID]], tblReturns[OrderID], tblReturns[Returned])</f>
        <v>No</v>
      </c>
      <c r="Q4792" t="str">
        <f>_xlfn.XLOOKUP(tblOrders[[#This Row],[OrderID]], tblShipping[OrderID], tblShipping[ShipMode])</f>
        <v>Standard</v>
      </c>
      <c r="R4792" t="str">
        <f>IFERROR(_xlfn.XLOOKUP(A4791, tblCustomers[CustomerID], tblCustomers[CustomerName]), "Not Found")</f>
        <v>Not Found</v>
      </c>
      <c r="S4792" t="str">
        <f>IF(tblOrders[[#This Row],[Sales]]&gt;1000000,"High Value","Standard")</f>
        <v>Standard</v>
      </c>
      <c r="T4792" t="str">
        <f>_xlfn.XLOOKUP(tblOrders[[#This Row],[ProductID]], tblProducts[ProductID], tblProducts[ProductName])</f>
        <v>Product 84</v>
      </c>
      <c r="U4792">
        <f>_xlfn.XLOOKUP(tblOrders[[#This Row],[SalesRepID]], tblSalesreps[RepID], tblSalesreps[Target])</f>
        <v>19336654</v>
      </c>
    </row>
    <row r="4793" spans="1:21">
      <c r="A4793" t="s">
        <v>5590</v>
      </c>
      <c r="B4793" s="7" t="s">
        <v>531</v>
      </c>
      <c r="C4793" t="s">
        <v>1432</v>
      </c>
      <c r="D4793" t="s">
        <v>430</v>
      </c>
      <c r="E4793" t="s">
        <v>202</v>
      </c>
      <c r="F4793" t="s">
        <v>51</v>
      </c>
      <c r="G4793">
        <v>7</v>
      </c>
      <c r="H4793">
        <v>0.05</v>
      </c>
      <c r="I4793" s="2">
        <v>402092.25</v>
      </c>
      <c r="J4793" t="str">
        <f>_xlfn.XLOOKUP(tblOrders[[#This Row],[CustomerID]], tblCustomers[CustomerID], tblCustomers[CustomerName])</f>
        <v>Customer 135</v>
      </c>
      <c r="K4793" t="str">
        <f>_xlfn.XLOOKUP(tblOrders[[#This Row],[CustomerID]], tblCustomers[CustomerID], tblCustomers[Segment])</f>
        <v>Corporate</v>
      </c>
      <c r="L4793" t="str">
        <f>_xlfn.XLOOKUP(tblOrders[[#This Row],[ProductID]], tblProducts[ProductID], tblProducts[Category])</f>
        <v>Office</v>
      </c>
      <c r="M4793">
        <f>_xlfn.XLOOKUP(tblOrders[[#This Row],[ProductID]], tblProducts[ProductID], tblProducts[CostPrice])</f>
        <v>7566</v>
      </c>
      <c r="N4793">
        <f>tblOrders[[#This Row],[Sales]]-(tblOrders[[#This Row],[CostPrice]]*tblOrders[[#This Row],[Quantity]])</f>
        <v>349130.25</v>
      </c>
      <c r="O4793" t="str">
        <f>TEXT(tblOrders[[#This Row],[Date]],"mmm-yyyy")</f>
        <v>Jun-2025</v>
      </c>
      <c r="P4793" t="str">
        <f>_xlfn.XLOOKUP(tblOrders[[#This Row],[OrderID]], tblReturns[OrderID], tblReturns[Returned])</f>
        <v>No</v>
      </c>
      <c r="Q4793" t="str">
        <f>_xlfn.XLOOKUP(tblOrders[[#This Row],[OrderID]], tblShipping[OrderID], tblShipping[ShipMode])</f>
        <v>Pickup</v>
      </c>
      <c r="R4793" t="str">
        <f>IFERROR(_xlfn.XLOOKUP(A4792, tblCustomers[CustomerID], tblCustomers[CustomerName]), "Not Found")</f>
        <v>Not Found</v>
      </c>
      <c r="S4793" t="str">
        <f>IF(tblOrders[[#This Row],[Sales]]&gt;1000000,"High Value","Standard")</f>
        <v>Standard</v>
      </c>
      <c r="T4793" t="str">
        <f>_xlfn.XLOOKUP(tblOrders[[#This Row],[ProductID]], tblProducts[ProductID], tblProducts[ProductName])</f>
        <v>Product 85</v>
      </c>
      <c r="U4793">
        <f>_xlfn.XLOOKUP(tblOrders[[#This Row],[SalesRepID]], tblSalesreps[RepID], tblSalesreps[Target])</f>
        <v>10652665</v>
      </c>
    </row>
    <row r="4794" spans="1:21">
      <c r="A4794" t="s">
        <v>5591</v>
      </c>
      <c r="B4794" s="7" t="s">
        <v>230</v>
      </c>
      <c r="C4794" t="s">
        <v>91</v>
      </c>
      <c r="D4794" t="s">
        <v>68</v>
      </c>
      <c r="E4794" t="s">
        <v>69</v>
      </c>
      <c r="F4794" t="s">
        <v>20</v>
      </c>
      <c r="G4794">
        <v>7</v>
      </c>
      <c r="H4794">
        <v>0</v>
      </c>
      <c r="I4794" s="2">
        <v>325003</v>
      </c>
      <c r="J4794" t="str">
        <f>_xlfn.XLOOKUP(tblOrders[[#This Row],[CustomerID]], tblCustomers[CustomerID], tblCustomers[CustomerName])</f>
        <v>Customer 287</v>
      </c>
      <c r="K4794" t="str">
        <f>_xlfn.XLOOKUP(tblOrders[[#This Row],[CustomerID]], tblCustomers[CustomerID], tblCustomers[Segment])</f>
        <v>Corporate</v>
      </c>
      <c r="L4794" t="str">
        <f>_xlfn.XLOOKUP(tblOrders[[#This Row],[ProductID]], tblProducts[ProductID], tblProducts[Category])</f>
        <v>Home</v>
      </c>
      <c r="M4794">
        <f>_xlfn.XLOOKUP(tblOrders[[#This Row],[ProductID]], tblProducts[ProductID], tblProducts[CostPrice])</f>
        <v>7159</v>
      </c>
      <c r="N4794">
        <f>tblOrders[[#This Row],[Sales]]-(tblOrders[[#This Row],[CostPrice]]*tblOrders[[#This Row],[Quantity]])</f>
        <v>274890</v>
      </c>
      <c r="O4794" t="str">
        <f>TEXT(tblOrders[[#This Row],[Date]],"mmm-yyyy")</f>
        <v>Aug-2025</v>
      </c>
      <c r="P4794" t="str">
        <f>_xlfn.XLOOKUP(tblOrders[[#This Row],[OrderID]], tblReturns[OrderID], tblReturns[Returned])</f>
        <v>No</v>
      </c>
      <c r="Q4794" t="str">
        <f>_xlfn.XLOOKUP(tblOrders[[#This Row],[OrderID]], tblShipping[OrderID], tblShipping[ShipMode])</f>
        <v>Pickup</v>
      </c>
      <c r="R4794" t="str">
        <f>IFERROR(_xlfn.XLOOKUP(A4793, tblCustomers[CustomerID], tblCustomers[CustomerName]), "Not Found")</f>
        <v>Not Found</v>
      </c>
      <c r="S4794" t="str">
        <f>IF(tblOrders[[#This Row],[Sales]]&gt;1000000,"High Value","Standard")</f>
        <v>Standard</v>
      </c>
      <c r="T4794" t="str">
        <f>_xlfn.XLOOKUP(tblOrders[[#This Row],[ProductID]], tblProducts[ProductID], tblProducts[ProductName])</f>
        <v>Product 26</v>
      </c>
      <c r="U4794">
        <f>_xlfn.XLOOKUP(tblOrders[[#This Row],[SalesRepID]], tblSalesreps[RepID], tblSalesreps[Target])</f>
        <v>19473459</v>
      </c>
    </row>
    <row r="4795" spans="1:21">
      <c r="A4795" t="s">
        <v>5592</v>
      </c>
      <c r="B4795" s="7" t="s">
        <v>655</v>
      </c>
      <c r="C4795" t="s">
        <v>581</v>
      </c>
      <c r="D4795" t="s">
        <v>288</v>
      </c>
      <c r="E4795" t="s">
        <v>35</v>
      </c>
      <c r="F4795" t="s">
        <v>26</v>
      </c>
      <c r="G4795">
        <v>9</v>
      </c>
      <c r="H4795">
        <v>0.1</v>
      </c>
      <c r="I4795" s="2">
        <v>694210.5</v>
      </c>
      <c r="J4795" t="str">
        <f>_xlfn.XLOOKUP(tblOrders[[#This Row],[CustomerID]], tblCustomers[CustomerID], tblCustomers[CustomerName])</f>
        <v>Customer 238</v>
      </c>
      <c r="K4795" t="str">
        <f>_xlfn.XLOOKUP(tblOrders[[#This Row],[CustomerID]], tblCustomers[CustomerID], tblCustomers[Segment])</f>
        <v>Consumer</v>
      </c>
      <c r="L4795" t="str">
        <f>_xlfn.XLOOKUP(tblOrders[[#This Row],[ProductID]], tblProducts[ProductID], tblProducts[Category])</f>
        <v>Furniture</v>
      </c>
      <c r="M4795">
        <f>_xlfn.XLOOKUP(tblOrders[[#This Row],[ProductID]], tblProducts[ProductID], tblProducts[CostPrice])</f>
        <v>34258</v>
      </c>
      <c r="N4795">
        <f>tblOrders[[#This Row],[Sales]]-(tblOrders[[#This Row],[CostPrice]]*tblOrders[[#This Row],[Quantity]])</f>
        <v>385888.5</v>
      </c>
      <c r="O4795" t="str">
        <f>TEXT(tblOrders[[#This Row],[Date]],"mmm-yyyy")</f>
        <v>Jan-2025</v>
      </c>
      <c r="P4795" t="str">
        <f>_xlfn.XLOOKUP(tblOrders[[#This Row],[OrderID]], tblReturns[OrderID], tblReturns[Returned])</f>
        <v>No</v>
      </c>
      <c r="Q4795" t="str">
        <f>_xlfn.XLOOKUP(tblOrders[[#This Row],[OrderID]], tblShipping[OrderID], tblShipping[ShipMode])</f>
        <v>Standard</v>
      </c>
      <c r="R4795" t="str">
        <f>IFERROR(_xlfn.XLOOKUP(A4794, tblCustomers[CustomerID], tblCustomers[CustomerName]), "Not Found")</f>
        <v>Not Found</v>
      </c>
      <c r="S4795" t="str">
        <f>IF(tblOrders[[#This Row],[Sales]]&gt;1000000,"High Value","Standard")</f>
        <v>Standard</v>
      </c>
      <c r="T4795" t="str">
        <f>_xlfn.XLOOKUP(tblOrders[[#This Row],[ProductID]], tblProducts[ProductID], tblProducts[ProductName])</f>
        <v>Product 39</v>
      </c>
      <c r="U4795">
        <f>_xlfn.XLOOKUP(tblOrders[[#This Row],[SalesRepID]], tblSalesreps[RepID], tblSalesreps[Target])</f>
        <v>19619177</v>
      </c>
    </row>
    <row r="4796" spans="1:21">
      <c r="A4796" t="s">
        <v>5593</v>
      </c>
      <c r="B4796" s="7" t="s">
        <v>807</v>
      </c>
      <c r="C4796" t="s">
        <v>254</v>
      </c>
      <c r="D4796" t="s">
        <v>104</v>
      </c>
      <c r="E4796" t="s">
        <v>69</v>
      </c>
      <c r="F4796" t="s">
        <v>26</v>
      </c>
      <c r="G4796">
        <v>9</v>
      </c>
      <c r="H4796">
        <v>0.1</v>
      </c>
      <c r="I4796" s="2">
        <v>1160235.8999999999</v>
      </c>
      <c r="J4796" t="str">
        <f>_xlfn.XLOOKUP(tblOrders[[#This Row],[CustomerID]], tblCustomers[CustomerID], tblCustomers[CustomerName])</f>
        <v>Customer 59</v>
      </c>
      <c r="K4796" t="str">
        <f>_xlfn.XLOOKUP(tblOrders[[#This Row],[CustomerID]], tblCustomers[CustomerID], tblCustomers[Segment])</f>
        <v>SME</v>
      </c>
      <c r="L4796" t="str">
        <f>_xlfn.XLOOKUP(tblOrders[[#This Row],[ProductID]], tblProducts[ProductID], tblProducts[Category])</f>
        <v>Furniture</v>
      </c>
      <c r="M4796">
        <f>_xlfn.XLOOKUP(tblOrders[[#This Row],[ProductID]], tblProducts[ProductID], tblProducts[CostPrice])</f>
        <v>10664</v>
      </c>
      <c r="N4796">
        <f>tblOrders[[#This Row],[Sales]]-(tblOrders[[#This Row],[CostPrice]]*tblOrders[[#This Row],[Quantity]])</f>
        <v>1064259.8999999999</v>
      </c>
      <c r="O4796" t="str">
        <f>TEXT(tblOrders[[#This Row],[Date]],"mmm-yyyy")</f>
        <v>Sep-2025</v>
      </c>
      <c r="P4796" t="str">
        <f>_xlfn.XLOOKUP(tblOrders[[#This Row],[OrderID]], tblReturns[OrderID], tblReturns[Returned])</f>
        <v>No</v>
      </c>
      <c r="Q4796" t="str">
        <f>_xlfn.XLOOKUP(tblOrders[[#This Row],[OrderID]], tblShipping[OrderID], tblShipping[ShipMode])</f>
        <v>Standard</v>
      </c>
      <c r="R4796" t="str">
        <f>IFERROR(_xlfn.XLOOKUP(A4795, tblCustomers[CustomerID], tblCustomers[CustomerName]), "Not Found")</f>
        <v>Not Found</v>
      </c>
      <c r="S4796" t="str">
        <f>IF(tblOrders[[#This Row],[Sales]]&gt;1000000,"High Value","Standard")</f>
        <v>High Value</v>
      </c>
      <c r="T4796" t="str">
        <f>_xlfn.XLOOKUP(tblOrders[[#This Row],[ProductID]], tblProducts[ProductID], tblProducts[ProductName])</f>
        <v>Product 23</v>
      </c>
      <c r="U4796">
        <f>_xlfn.XLOOKUP(tblOrders[[#This Row],[SalesRepID]], tblSalesreps[RepID], tblSalesreps[Target])</f>
        <v>19473459</v>
      </c>
    </row>
    <row r="4797" spans="1:21">
      <c r="A4797" t="s">
        <v>5594</v>
      </c>
      <c r="B4797" s="7" t="s">
        <v>1374</v>
      </c>
      <c r="C4797" t="s">
        <v>344</v>
      </c>
      <c r="D4797" t="s">
        <v>244</v>
      </c>
      <c r="E4797" t="s">
        <v>186</v>
      </c>
      <c r="F4797" t="s">
        <v>20</v>
      </c>
      <c r="G4797">
        <v>5</v>
      </c>
      <c r="H4797">
        <v>0.2</v>
      </c>
      <c r="I4797" s="2">
        <v>155024</v>
      </c>
      <c r="J4797" t="str">
        <f>_xlfn.XLOOKUP(tblOrders[[#This Row],[CustomerID]], tblCustomers[CustomerID], tblCustomers[CustomerName])</f>
        <v>Customer 68</v>
      </c>
      <c r="K4797" t="str">
        <f>_xlfn.XLOOKUP(tblOrders[[#This Row],[CustomerID]], tblCustomers[CustomerID], tblCustomers[Segment])</f>
        <v>Consumer</v>
      </c>
      <c r="L4797" t="str">
        <f>_xlfn.XLOOKUP(tblOrders[[#This Row],[ProductID]], tblProducts[ProductID], tblProducts[Category])</f>
        <v>Electronics</v>
      </c>
      <c r="M4797">
        <f>_xlfn.XLOOKUP(tblOrders[[#This Row],[ProductID]], tblProducts[ProductID], tblProducts[CostPrice])</f>
        <v>12227</v>
      </c>
      <c r="N4797">
        <f>tblOrders[[#This Row],[Sales]]-(tblOrders[[#This Row],[CostPrice]]*tblOrders[[#This Row],[Quantity]])</f>
        <v>93889</v>
      </c>
      <c r="O4797" t="str">
        <f>TEXT(tblOrders[[#This Row],[Date]],"mmm-yyyy")</f>
        <v>Aug-2025</v>
      </c>
      <c r="P4797" t="str">
        <f>_xlfn.XLOOKUP(tblOrders[[#This Row],[OrderID]], tblReturns[OrderID], tblReturns[Returned])</f>
        <v>No</v>
      </c>
      <c r="Q4797" t="str">
        <f>_xlfn.XLOOKUP(tblOrders[[#This Row],[OrderID]], tblShipping[OrderID], tblShipping[ShipMode])</f>
        <v>Standard</v>
      </c>
      <c r="R4797" t="str">
        <f>IFERROR(_xlfn.XLOOKUP(A4796, tblCustomers[CustomerID], tblCustomers[CustomerName]), "Not Found")</f>
        <v>Not Found</v>
      </c>
      <c r="S4797" t="str">
        <f>IF(tblOrders[[#This Row],[Sales]]&gt;1000000,"High Value","Standard")</f>
        <v>Standard</v>
      </c>
      <c r="T4797" t="str">
        <f>_xlfn.XLOOKUP(tblOrders[[#This Row],[ProductID]], tblProducts[ProductID], tblProducts[ProductName])</f>
        <v>Product 96</v>
      </c>
      <c r="U4797">
        <f>_xlfn.XLOOKUP(tblOrders[[#This Row],[SalesRepID]], tblSalesreps[RepID], tblSalesreps[Target])</f>
        <v>15141830</v>
      </c>
    </row>
    <row r="4798" spans="1:21">
      <c r="A4798" t="s">
        <v>5595</v>
      </c>
      <c r="B4798" s="7" t="s">
        <v>1761</v>
      </c>
      <c r="C4798" t="s">
        <v>778</v>
      </c>
      <c r="D4798" t="s">
        <v>369</v>
      </c>
      <c r="E4798" t="s">
        <v>210</v>
      </c>
      <c r="F4798" t="s">
        <v>26</v>
      </c>
      <c r="G4798">
        <v>3</v>
      </c>
      <c r="H4798">
        <v>0.15</v>
      </c>
      <c r="I4798" s="2">
        <v>197053.8</v>
      </c>
      <c r="J4798" t="str">
        <f>_xlfn.XLOOKUP(tblOrders[[#This Row],[CustomerID]], tblCustomers[CustomerID], tblCustomers[CustomerName])</f>
        <v>Customer 205</v>
      </c>
      <c r="K4798" t="str">
        <f>_xlfn.XLOOKUP(tblOrders[[#This Row],[CustomerID]], tblCustomers[CustomerID], tblCustomers[Segment])</f>
        <v>Corporate</v>
      </c>
      <c r="L4798" t="str">
        <f>_xlfn.XLOOKUP(tblOrders[[#This Row],[ProductID]], tblProducts[ProductID], tblProducts[Category])</f>
        <v>Office</v>
      </c>
      <c r="M4798">
        <f>_xlfn.XLOOKUP(tblOrders[[#This Row],[ProductID]], tblProducts[ProductID], tblProducts[CostPrice])</f>
        <v>12456</v>
      </c>
      <c r="N4798">
        <f>tblOrders[[#This Row],[Sales]]-(tblOrders[[#This Row],[CostPrice]]*tblOrders[[#This Row],[Quantity]])</f>
        <v>159685.79999999999</v>
      </c>
      <c r="O4798" t="str">
        <f>TEXT(tblOrders[[#This Row],[Date]],"mmm-yyyy")</f>
        <v>May-2025</v>
      </c>
      <c r="P4798" t="str">
        <f>_xlfn.XLOOKUP(tblOrders[[#This Row],[OrderID]], tblReturns[OrderID], tblReturns[Returned])</f>
        <v>No</v>
      </c>
      <c r="Q4798" t="str">
        <f>_xlfn.XLOOKUP(tblOrders[[#This Row],[OrderID]], tblShipping[OrderID], tblShipping[ShipMode])</f>
        <v>Pickup</v>
      </c>
      <c r="R4798" t="str">
        <f>IFERROR(_xlfn.XLOOKUP(A4797, tblCustomers[CustomerID], tblCustomers[CustomerName]), "Not Found")</f>
        <v>Not Found</v>
      </c>
      <c r="S4798" t="str">
        <f>IF(tblOrders[[#This Row],[Sales]]&gt;1000000,"High Value","Standard")</f>
        <v>Standard</v>
      </c>
      <c r="T4798" t="str">
        <f>_xlfn.XLOOKUP(tblOrders[[#This Row],[ProductID]], tblProducts[ProductID], tblProducts[ProductName])</f>
        <v>Product 42</v>
      </c>
      <c r="U4798">
        <f>_xlfn.XLOOKUP(tblOrders[[#This Row],[SalesRepID]], tblSalesreps[RepID], tblSalesreps[Target])</f>
        <v>19336654</v>
      </c>
    </row>
    <row r="4799" spans="1:21">
      <c r="A4799" t="s">
        <v>5596</v>
      </c>
      <c r="B4799" s="7" t="s">
        <v>267</v>
      </c>
      <c r="C4799" t="s">
        <v>114</v>
      </c>
      <c r="D4799" t="s">
        <v>377</v>
      </c>
      <c r="E4799" t="s">
        <v>197</v>
      </c>
      <c r="F4799" t="s">
        <v>51</v>
      </c>
      <c r="G4799">
        <v>3</v>
      </c>
      <c r="H4799">
        <v>0.15</v>
      </c>
      <c r="I4799" s="2">
        <v>45981.599999999999</v>
      </c>
      <c r="J4799" t="str">
        <f>_xlfn.XLOOKUP(tblOrders[[#This Row],[CustomerID]], tblCustomers[CustomerID], tblCustomers[CustomerName])</f>
        <v>Customer 191</v>
      </c>
      <c r="K4799" t="str">
        <f>_xlfn.XLOOKUP(tblOrders[[#This Row],[CustomerID]], tblCustomers[CustomerID], tblCustomers[Segment])</f>
        <v>SME</v>
      </c>
      <c r="L4799" t="str">
        <f>_xlfn.XLOOKUP(tblOrders[[#This Row],[ProductID]], tblProducts[ProductID], tblProducts[Category])</f>
        <v>Home</v>
      </c>
      <c r="M4799">
        <f>_xlfn.XLOOKUP(tblOrders[[#This Row],[ProductID]], tblProducts[ProductID], tblProducts[CostPrice])</f>
        <v>38053</v>
      </c>
      <c r="N4799">
        <f>tblOrders[[#This Row],[Sales]]-(tblOrders[[#This Row],[CostPrice]]*tblOrders[[#This Row],[Quantity]])</f>
        <v>-68177.399999999994</v>
      </c>
      <c r="O4799" t="str">
        <f>TEXT(tblOrders[[#This Row],[Date]],"mmm-yyyy")</f>
        <v>Oct-2025</v>
      </c>
      <c r="P4799" t="str">
        <f>_xlfn.XLOOKUP(tblOrders[[#This Row],[OrderID]], tblReturns[OrderID], tblReturns[Returned])</f>
        <v>No</v>
      </c>
      <c r="Q4799" t="str">
        <f>_xlfn.XLOOKUP(tblOrders[[#This Row],[OrderID]], tblShipping[OrderID], tblShipping[ShipMode])</f>
        <v>Express</v>
      </c>
      <c r="R4799" t="str">
        <f>IFERROR(_xlfn.XLOOKUP(A4798, tblCustomers[CustomerID], tblCustomers[CustomerName]), "Not Found")</f>
        <v>Not Found</v>
      </c>
      <c r="S4799" t="str">
        <f>IF(tblOrders[[#This Row],[Sales]]&gt;1000000,"High Value","Standard")</f>
        <v>Standard</v>
      </c>
      <c r="T4799" t="str">
        <f>_xlfn.XLOOKUP(tblOrders[[#This Row],[ProductID]], tblProducts[ProductID], tblProducts[ProductName])</f>
        <v>Product 82</v>
      </c>
      <c r="U4799">
        <f>_xlfn.XLOOKUP(tblOrders[[#This Row],[SalesRepID]], tblSalesreps[RepID], tblSalesreps[Target])</f>
        <v>19562258</v>
      </c>
    </row>
    <row r="4800" spans="1:21">
      <c r="A4800" t="s">
        <v>5597</v>
      </c>
      <c r="B4800" s="7" t="s">
        <v>1296</v>
      </c>
      <c r="C4800" t="s">
        <v>897</v>
      </c>
      <c r="D4800" t="s">
        <v>403</v>
      </c>
      <c r="E4800" t="s">
        <v>186</v>
      </c>
      <c r="F4800" t="s">
        <v>14</v>
      </c>
      <c r="G4800">
        <v>2</v>
      </c>
      <c r="H4800">
        <v>0.2</v>
      </c>
      <c r="I4800" s="2">
        <v>155956.79999999999</v>
      </c>
      <c r="J4800" t="str">
        <f>_xlfn.XLOOKUP(tblOrders[[#This Row],[CustomerID]], tblCustomers[CustomerID], tblCustomers[CustomerName])</f>
        <v>Customer 274</v>
      </c>
      <c r="K4800" t="str">
        <f>_xlfn.XLOOKUP(tblOrders[[#This Row],[CustomerID]], tblCustomers[CustomerID], tblCustomers[Segment])</f>
        <v>Corporate</v>
      </c>
      <c r="L4800" t="str">
        <f>_xlfn.XLOOKUP(tblOrders[[#This Row],[ProductID]], tblProducts[ProductID], tblProducts[Category])</f>
        <v>Furniture</v>
      </c>
      <c r="M4800">
        <f>_xlfn.XLOOKUP(tblOrders[[#This Row],[ProductID]], tblProducts[ProductID], tblProducts[CostPrice])</f>
        <v>53072</v>
      </c>
      <c r="N4800">
        <f>tblOrders[[#This Row],[Sales]]-(tblOrders[[#This Row],[CostPrice]]*tblOrders[[#This Row],[Quantity]])</f>
        <v>49812.799999999988</v>
      </c>
      <c r="O4800" t="str">
        <f>TEXT(tblOrders[[#This Row],[Date]],"mmm-yyyy")</f>
        <v>Aug-2025</v>
      </c>
      <c r="P4800" t="str">
        <f>_xlfn.XLOOKUP(tblOrders[[#This Row],[OrderID]], tblReturns[OrderID], tblReturns[Returned])</f>
        <v>No</v>
      </c>
      <c r="Q4800" t="str">
        <f>_xlfn.XLOOKUP(tblOrders[[#This Row],[OrderID]], tblShipping[OrderID], tblShipping[ShipMode])</f>
        <v>Pickup</v>
      </c>
      <c r="R4800" t="str">
        <f>IFERROR(_xlfn.XLOOKUP(A4799, tblCustomers[CustomerID], tblCustomers[CustomerName]), "Not Found")</f>
        <v>Not Found</v>
      </c>
      <c r="S4800" t="str">
        <f>IF(tblOrders[[#This Row],[Sales]]&gt;1000000,"High Value","Standard")</f>
        <v>Standard</v>
      </c>
      <c r="T4800" t="str">
        <f>_xlfn.XLOOKUP(tblOrders[[#This Row],[ProductID]], tblProducts[ProductID], tblProducts[ProductName])</f>
        <v>Product 78</v>
      </c>
      <c r="U4800">
        <f>_xlfn.XLOOKUP(tblOrders[[#This Row],[SalesRepID]], tblSalesreps[RepID], tblSalesreps[Target])</f>
        <v>15141830</v>
      </c>
    </row>
    <row r="4801" spans="1:21">
      <c r="A4801" t="s">
        <v>5598</v>
      </c>
      <c r="B4801" s="7" t="s">
        <v>539</v>
      </c>
      <c r="C4801" t="s">
        <v>554</v>
      </c>
      <c r="D4801" t="s">
        <v>516</v>
      </c>
      <c r="E4801" t="s">
        <v>87</v>
      </c>
      <c r="F4801" t="s">
        <v>20</v>
      </c>
      <c r="G4801">
        <v>2</v>
      </c>
      <c r="H4801">
        <v>0.05</v>
      </c>
      <c r="I4801" s="2">
        <v>121440.4</v>
      </c>
      <c r="J4801" t="str">
        <f>_xlfn.XLOOKUP(tblOrders[[#This Row],[CustomerID]], tblCustomers[CustomerID], tblCustomers[CustomerName])</f>
        <v>Customer 219</v>
      </c>
      <c r="K4801" t="str">
        <f>_xlfn.XLOOKUP(tblOrders[[#This Row],[CustomerID]], tblCustomers[CustomerID], tblCustomers[Segment])</f>
        <v>SME</v>
      </c>
      <c r="L4801" t="str">
        <f>_xlfn.XLOOKUP(tblOrders[[#This Row],[ProductID]], tblProducts[ProductID], tblProducts[Category])</f>
        <v>Home</v>
      </c>
      <c r="M4801">
        <f>_xlfn.XLOOKUP(tblOrders[[#This Row],[ProductID]], tblProducts[ProductID], tblProducts[CostPrice])</f>
        <v>48408</v>
      </c>
      <c r="N4801">
        <f>tblOrders[[#This Row],[Sales]]-(tblOrders[[#This Row],[CostPrice]]*tblOrders[[#This Row],[Quantity]])</f>
        <v>24624.399999999994</v>
      </c>
      <c r="O4801" t="str">
        <f>TEXT(tblOrders[[#This Row],[Date]],"mmm-yyyy")</f>
        <v>Jul-2025</v>
      </c>
      <c r="P4801" t="str">
        <f>_xlfn.XLOOKUP(tblOrders[[#This Row],[OrderID]], tblReturns[OrderID], tblReturns[Returned])</f>
        <v>No</v>
      </c>
      <c r="Q4801" t="str">
        <f>_xlfn.XLOOKUP(tblOrders[[#This Row],[OrderID]], tblShipping[OrderID], tblShipping[ShipMode])</f>
        <v>Standard</v>
      </c>
      <c r="R4801" t="str">
        <f>IFERROR(_xlfn.XLOOKUP(A4800, tblCustomers[CustomerID], tblCustomers[CustomerName]), "Not Found")</f>
        <v>Not Found</v>
      </c>
      <c r="S4801" t="str">
        <f>IF(tblOrders[[#This Row],[Sales]]&gt;1000000,"High Value","Standard")</f>
        <v>Standard</v>
      </c>
      <c r="T4801" t="str">
        <f>_xlfn.XLOOKUP(tblOrders[[#This Row],[ProductID]], tblProducts[ProductID], tblProducts[ProductName])</f>
        <v>Product 12</v>
      </c>
      <c r="U4801">
        <f>_xlfn.XLOOKUP(tblOrders[[#This Row],[SalesRepID]], tblSalesreps[RepID], tblSalesreps[Target])</f>
        <v>18500989</v>
      </c>
    </row>
    <row r="4802" spans="1:21">
      <c r="A4802" t="s">
        <v>5599</v>
      </c>
      <c r="B4802" s="7" t="s">
        <v>775</v>
      </c>
      <c r="C4802" t="s">
        <v>529</v>
      </c>
      <c r="D4802" t="s">
        <v>321</v>
      </c>
      <c r="E4802" t="s">
        <v>56</v>
      </c>
      <c r="F4802" t="s">
        <v>51</v>
      </c>
      <c r="G4802">
        <v>7</v>
      </c>
      <c r="H4802">
        <v>0.1</v>
      </c>
      <c r="I4802" s="2">
        <v>904547.7</v>
      </c>
      <c r="J4802" t="str">
        <f>_xlfn.XLOOKUP(tblOrders[[#This Row],[CustomerID]], tblCustomers[CustomerID], tblCustomers[CustomerName])</f>
        <v>Customer 126</v>
      </c>
      <c r="K4802" t="str">
        <f>_xlfn.XLOOKUP(tblOrders[[#This Row],[CustomerID]], tblCustomers[CustomerID], tblCustomers[Segment])</f>
        <v>SME</v>
      </c>
      <c r="L4802" t="str">
        <f>_xlfn.XLOOKUP(tblOrders[[#This Row],[ProductID]], tblProducts[ProductID], tblProducts[Category])</f>
        <v>Home</v>
      </c>
      <c r="M4802">
        <f>_xlfn.XLOOKUP(tblOrders[[#This Row],[ProductID]], tblProducts[ProductID], tblProducts[CostPrice])</f>
        <v>70588</v>
      </c>
      <c r="N4802">
        <f>tblOrders[[#This Row],[Sales]]-(tblOrders[[#This Row],[CostPrice]]*tblOrders[[#This Row],[Quantity]])</f>
        <v>410431.69999999995</v>
      </c>
      <c r="O4802" t="str">
        <f>TEXT(tblOrders[[#This Row],[Date]],"mmm-yyyy")</f>
        <v>Apr-2025</v>
      </c>
      <c r="P4802" t="str">
        <f>_xlfn.XLOOKUP(tblOrders[[#This Row],[OrderID]], tblReturns[OrderID], tblReturns[Returned])</f>
        <v>No</v>
      </c>
      <c r="Q4802" t="str">
        <f>_xlfn.XLOOKUP(tblOrders[[#This Row],[OrderID]], tblShipping[OrderID], tblShipping[ShipMode])</f>
        <v>Pickup</v>
      </c>
      <c r="R4802" t="str">
        <f>IFERROR(_xlfn.XLOOKUP(A4801, tblCustomers[CustomerID], tblCustomers[CustomerName]), "Not Found")</f>
        <v>Not Found</v>
      </c>
      <c r="S4802" t="str">
        <f>IF(tblOrders[[#This Row],[Sales]]&gt;1000000,"High Value","Standard")</f>
        <v>Standard</v>
      </c>
      <c r="T4802" t="str">
        <f>_xlfn.XLOOKUP(tblOrders[[#This Row],[ProductID]], tblProducts[ProductID], tblProducts[ProductName])</f>
        <v>Product 95</v>
      </c>
      <c r="U4802">
        <f>_xlfn.XLOOKUP(tblOrders[[#This Row],[SalesRepID]], tblSalesreps[RepID], tblSalesreps[Target])</f>
        <v>14265630</v>
      </c>
    </row>
    <row r="4803" spans="1:21">
      <c r="A4803" t="s">
        <v>5600</v>
      </c>
      <c r="B4803" s="7" t="s">
        <v>1357</v>
      </c>
      <c r="C4803" t="s">
        <v>1352</v>
      </c>
      <c r="D4803" t="s">
        <v>118</v>
      </c>
      <c r="E4803" t="s">
        <v>74</v>
      </c>
      <c r="F4803" t="s">
        <v>51</v>
      </c>
      <c r="G4803">
        <v>6</v>
      </c>
      <c r="H4803">
        <v>0.1</v>
      </c>
      <c r="I4803" s="2">
        <v>784501.2</v>
      </c>
      <c r="J4803" t="str">
        <f>_xlfn.XLOOKUP(tblOrders[[#This Row],[CustomerID]], tblCustomers[CustomerID], tblCustomers[CustomerName])</f>
        <v>Customer 36</v>
      </c>
      <c r="K4803" t="str">
        <f>_xlfn.XLOOKUP(tblOrders[[#This Row],[CustomerID]], tblCustomers[CustomerID], tblCustomers[Segment])</f>
        <v>SME</v>
      </c>
      <c r="L4803" t="str">
        <f>_xlfn.XLOOKUP(tblOrders[[#This Row],[ProductID]], tblProducts[ProductID], tblProducts[Category])</f>
        <v>Home</v>
      </c>
      <c r="M4803">
        <f>_xlfn.XLOOKUP(tblOrders[[#This Row],[ProductID]], tblProducts[ProductID], tblProducts[CostPrice])</f>
        <v>78122</v>
      </c>
      <c r="N4803">
        <f>tblOrders[[#This Row],[Sales]]-(tblOrders[[#This Row],[CostPrice]]*tblOrders[[#This Row],[Quantity]])</f>
        <v>315769.19999999995</v>
      </c>
      <c r="O4803" t="str">
        <f>TEXT(tblOrders[[#This Row],[Date]],"mmm-yyyy")</f>
        <v>Oct-2025</v>
      </c>
      <c r="P4803" t="str">
        <f>_xlfn.XLOOKUP(tblOrders[[#This Row],[OrderID]], tblReturns[OrderID], tblReturns[Returned])</f>
        <v>No</v>
      </c>
      <c r="Q4803" t="str">
        <f>_xlfn.XLOOKUP(tblOrders[[#This Row],[OrderID]], tblShipping[OrderID], tblShipping[ShipMode])</f>
        <v>Pickup</v>
      </c>
      <c r="R4803" t="str">
        <f>IFERROR(_xlfn.XLOOKUP(A4802, tblCustomers[CustomerID], tblCustomers[CustomerName]), "Not Found")</f>
        <v>Not Found</v>
      </c>
      <c r="S4803" t="str">
        <f>IF(tblOrders[[#This Row],[Sales]]&gt;1000000,"High Value","Standard")</f>
        <v>Standard</v>
      </c>
      <c r="T4803" t="str">
        <f>_xlfn.XLOOKUP(tblOrders[[#This Row],[ProductID]], tblProducts[ProductID], tblProducts[ProductName])</f>
        <v>Product 59</v>
      </c>
      <c r="U4803">
        <f>_xlfn.XLOOKUP(tblOrders[[#This Row],[SalesRepID]], tblSalesreps[RepID], tblSalesreps[Target])</f>
        <v>7254801</v>
      </c>
    </row>
    <row r="4804" spans="1:21">
      <c r="A4804" t="s">
        <v>5601</v>
      </c>
      <c r="B4804" s="7" t="s">
        <v>1055</v>
      </c>
      <c r="C4804" t="s">
        <v>825</v>
      </c>
      <c r="D4804" t="s">
        <v>1093</v>
      </c>
      <c r="E4804" t="s">
        <v>205</v>
      </c>
      <c r="F4804" t="s">
        <v>26</v>
      </c>
      <c r="G4804">
        <v>3</v>
      </c>
      <c r="H4804">
        <v>0.1</v>
      </c>
      <c r="I4804" s="2">
        <v>16029.9</v>
      </c>
      <c r="J4804" t="str">
        <f>_xlfn.XLOOKUP(tblOrders[[#This Row],[CustomerID]], tblCustomers[CustomerID], tblCustomers[CustomerName])</f>
        <v>Customer 250</v>
      </c>
      <c r="K4804" t="str">
        <f>_xlfn.XLOOKUP(tblOrders[[#This Row],[CustomerID]], tblCustomers[CustomerID], tblCustomers[Segment])</f>
        <v>SME</v>
      </c>
      <c r="L4804" t="str">
        <f>_xlfn.XLOOKUP(tblOrders[[#This Row],[ProductID]], tblProducts[ProductID], tblProducts[Category])</f>
        <v>Office</v>
      </c>
      <c r="M4804">
        <f>_xlfn.XLOOKUP(tblOrders[[#This Row],[ProductID]], tblProducts[ProductID], tblProducts[CostPrice])</f>
        <v>9813</v>
      </c>
      <c r="N4804">
        <f>tblOrders[[#This Row],[Sales]]-(tblOrders[[#This Row],[CostPrice]]*tblOrders[[#This Row],[Quantity]])</f>
        <v>-13409.1</v>
      </c>
      <c r="O4804" t="str">
        <f>TEXT(tblOrders[[#This Row],[Date]],"mmm-yyyy")</f>
        <v>Mar-2025</v>
      </c>
      <c r="P4804" t="str">
        <f>_xlfn.XLOOKUP(tblOrders[[#This Row],[OrderID]], tblReturns[OrderID], tblReturns[Returned])</f>
        <v>No</v>
      </c>
      <c r="Q4804" t="str">
        <f>_xlfn.XLOOKUP(tblOrders[[#This Row],[OrderID]], tblShipping[OrderID], tblShipping[ShipMode])</f>
        <v>Standard</v>
      </c>
      <c r="R4804" t="str">
        <f>IFERROR(_xlfn.XLOOKUP(A4803, tblCustomers[CustomerID], tblCustomers[CustomerName]), "Not Found")</f>
        <v>Not Found</v>
      </c>
      <c r="S4804" t="str">
        <f>IF(tblOrders[[#This Row],[Sales]]&gt;1000000,"High Value","Standard")</f>
        <v>Standard</v>
      </c>
      <c r="T4804" t="str">
        <f>_xlfn.XLOOKUP(tblOrders[[#This Row],[ProductID]], tblProducts[ProductID], tblProducts[ProductName])</f>
        <v>Product 77</v>
      </c>
      <c r="U4804">
        <f>_xlfn.XLOOKUP(tblOrders[[#This Row],[SalesRepID]], tblSalesreps[RepID], tblSalesreps[Target])</f>
        <v>16246424</v>
      </c>
    </row>
    <row r="4805" spans="1:21">
      <c r="A4805" t="s">
        <v>5602</v>
      </c>
      <c r="B4805" s="7" t="s">
        <v>277</v>
      </c>
      <c r="C4805" t="s">
        <v>284</v>
      </c>
      <c r="D4805" t="s">
        <v>288</v>
      </c>
      <c r="E4805" t="s">
        <v>197</v>
      </c>
      <c r="F4805" t="s">
        <v>14</v>
      </c>
      <c r="G4805">
        <v>8</v>
      </c>
      <c r="H4805">
        <v>0.2</v>
      </c>
      <c r="I4805" s="2">
        <v>911033.6</v>
      </c>
      <c r="J4805" t="str">
        <f>_xlfn.XLOOKUP(tblOrders[[#This Row],[CustomerID]], tblCustomers[CustomerID], tblCustomers[CustomerName])</f>
        <v>Customer 30</v>
      </c>
      <c r="K4805" t="str">
        <f>_xlfn.XLOOKUP(tblOrders[[#This Row],[CustomerID]], tblCustomers[CustomerID], tblCustomers[Segment])</f>
        <v>SME</v>
      </c>
      <c r="L4805" t="str">
        <f>_xlfn.XLOOKUP(tblOrders[[#This Row],[ProductID]], tblProducts[ProductID], tblProducts[Category])</f>
        <v>Furniture</v>
      </c>
      <c r="M4805">
        <f>_xlfn.XLOOKUP(tblOrders[[#This Row],[ProductID]], tblProducts[ProductID], tblProducts[CostPrice])</f>
        <v>34258</v>
      </c>
      <c r="N4805">
        <f>tblOrders[[#This Row],[Sales]]-(tblOrders[[#This Row],[CostPrice]]*tblOrders[[#This Row],[Quantity]])</f>
        <v>636969.6</v>
      </c>
      <c r="O4805" t="str">
        <f>TEXT(tblOrders[[#This Row],[Date]],"mmm-yyyy")</f>
        <v>Oct-2025</v>
      </c>
      <c r="P4805" t="str">
        <f>_xlfn.XLOOKUP(tblOrders[[#This Row],[OrderID]], tblReturns[OrderID], tblReturns[Returned])</f>
        <v>No</v>
      </c>
      <c r="Q4805" t="str">
        <f>_xlfn.XLOOKUP(tblOrders[[#This Row],[OrderID]], tblShipping[OrderID], tblShipping[ShipMode])</f>
        <v>Standard</v>
      </c>
      <c r="R4805" t="str">
        <f>IFERROR(_xlfn.XLOOKUP(A4804, tblCustomers[CustomerID], tblCustomers[CustomerName]), "Not Found")</f>
        <v>Not Found</v>
      </c>
      <c r="S4805" t="str">
        <f>IF(tblOrders[[#This Row],[Sales]]&gt;1000000,"High Value","Standard")</f>
        <v>Standard</v>
      </c>
      <c r="T4805" t="str">
        <f>_xlfn.XLOOKUP(tblOrders[[#This Row],[ProductID]], tblProducts[ProductID], tblProducts[ProductName])</f>
        <v>Product 39</v>
      </c>
      <c r="U4805">
        <f>_xlfn.XLOOKUP(tblOrders[[#This Row],[SalesRepID]], tblSalesreps[RepID], tblSalesreps[Target])</f>
        <v>19562258</v>
      </c>
    </row>
    <row r="4806" spans="1:21">
      <c r="A4806" t="s">
        <v>5603</v>
      </c>
      <c r="B4806" s="7" t="s">
        <v>214</v>
      </c>
      <c r="C4806" t="s">
        <v>716</v>
      </c>
      <c r="D4806" t="s">
        <v>96</v>
      </c>
      <c r="E4806" t="s">
        <v>202</v>
      </c>
      <c r="F4806" t="s">
        <v>51</v>
      </c>
      <c r="G4806">
        <v>3</v>
      </c>
      <c r="H4806">
        <v>0.15</v>
      </c>
      <c r="I4806" s="2">
        <v>98266.8</v>
      </c>
      <c r="J4806" t="str">
        <f>_xlfn.XLOOKUP(tblOrders[[#This Row],[CustomerID]], tblCustomers[CustomerID], tblCustomers[CustomerName])</f>
        <v>Customer 121</v>
      </c>
      <c r="K4806" t="str">
        <f>_xlfn.XLOOKUP(tblOrders[[#This Row],[CustomerID]], tblCustomers[CustomerID], tblCustomers[Segment])</f>
        <v>Corporate</v>
      </c>
      <c r="L4806" t="str">
        <f>_xlfn.XLOOKUP(tblOrders[[#This Row],[ProductID]], tblProducts[ProductID], tblProducts[Category])</f>
        <v>Office</v>
      </c>
      <c r="M4806">
        <f>_xlfn.XLOOKUP(tblOrders[[#This Row],[ProductID]], tblProducts[ProductID], tblProducts[CostPrice])</f>
        <v>20831</v>
      </c>
      <c r="N4806">
        <f>tblOrders[[#This Row],[Sales]]-(tblOrders[[#This Row],[CostPrice]]*tblOrders[[#This Row],[Quantity]])</f>
        <v>35773.800000000003</v>
      </c>
      <c r="O4806" t="str">
        <f>TEXT(tblOrders[[#This Row],[Date]],"mmm-yyyy")</f>
        <v>Dec-2025</v>
      </c>
      <c r="P4806" t="str">
        <f>_xlfn.XLOOKUP(tblOrders[[#This Row],[OrderID]], tblReturns[OrderID], tblReturns[Returned])</f>
        <v>No</v>
      </c>
      <c r="Q4806" t="str">
        <f>_xlfn.XLOOKUP(tblOrders[[#This Row],[OrderID]], tblShipping[OrderID], tblShipping[ShipMode])</f>
        <v>Pickup</v>
      </c>
      <c r="R4806" t="str">
        <f>IFERROR(_xlfn.XLOOKUP(A4805, tblCustomers[CustomerID], tblCustomers[CustomerName]), "Not Found")</f>
        <v>Not Found</v>
      </c>
      <c r="S4806" t="str">
        <f>IF(tblOrders[[#This Row],[Sales]]&gt;1000000,"High Value","Standard")</f>
        <v>Standard</v>
      </c>
      <c r="T4806" t="str">
        <f>_xlfn.XLOOKUP(tblOrders[[#This Row],[ProductID]], tblProducts[ProductID], tblProducts[ProductName])</f>
        <v>Product 24</v>
      </c>
      <c r="U4806">
        <f>_xlfn.XLOOKUP(tblOrders[[#This Row],[SalesRepID]], tblSalesreps[RepID], tblSalesreps[Target])</f>
        <v>10652665</v>
      </c>
    </row>
    <row r="4807" spans="1:21">
      <c r="A4807" t="s">
        <v>5604</v>
      </c>
      <c r="B4807" s="7" t="s">
        <v>612</v>
      </c>
      <c r="C4807" t="s">
        <v>573</v>
      </c>
      <c r="D4807" t="s">
        <v>973</v>
      </c>
      <c r="E4807" t="s">
        <v>69</v>
      </c>
      <c r="F4807" t="s">
        <v>14</v>
      </c>
      <c r="G4807">
        <v>3</v>
      </c>
      <c r="H4807">
        <v>0.05</v>
      </c>
      <c r="I4807" s="2">
        <v>320858.7</v>
      </c>
      <c r="J4807" t="str">
        <f>_xlfn.XLOOKUP(tblOrders[[#This Row],[CustomerID]], tblCustomers[CustomerID], tblCustomers[CustomerName])</f>
        <v>Customer 13</v>
      </c>
      <c r="K4807" t="str">
        <f>_xlfn.XLOOKUP(tblOrders[[#This Row],[CustomerID]], tblCustomers[CustomerID], tblCustomers[Segment])</f>
        <v>Corporate</v>
      </c>
      <c r="L4807" t="str">
        <f>_xlfn.XLOOKUP(tblOrders[[#This Row],[ProductID]], tblProducts[ProductID], tblProducts[Category])</f>
        <v>Office</v>
      </c>
      <c r="M4807">
        <f>_xlfn.XLOOKUP(tblOrders[[#This Row],[ProductID]], tblProducts[ProductID], tblProducts[CostPrice])</f>
        <v>44507</v>
      </c>
      <c r="N4807">
        <f>tblOrders[[#This Row],[Sales]]-(tblOrders[[#This Row],[CostPrice]]*tblOrders[[#This Row],[Quantity]])</f>
        <v>187337.7</v>
      </c>
      <c r="O4807" t="str">
        <f>TEXT(tblOrders[[#This Row],[Date]],"mmm-yyyy")</f>
        <v>Nov-2025</v>
      </c>
      <c r="P4807" t="str">
        <f>_xlfn.XLOOKUP(tblOrders[[#This Row],[OrderID]], tblReturns[OrderID], tblReturns[Returned])</f>
        <v>No</v>
      </c>
      <c r="Q4807" t="str">
        <f>_xlfn.XLOOKUP(tblOrders[[#This Row],[OrderID]], tblShipping[OrderID], tblShipping[ShipMode])</f>
        <v>Express</v>
      </c>
      <c r="R4807" t="str">
        <f>IFERROR(_xlfn.XLOOKUP(A4806, tblCustomers[CustomerID], tblCustomers[CustomerName]), "Not Found")</f>
        <v>Not Found</v>
      </c>
      <c r="S4807" t="str">
        <f>IF(tblOrders[[#This Row],[Sales]]&gt;1000000,"High Value","Standard")</f>
        <v>Standard</v>
      </c>
      <c r="T4807" t="str">
        <f>_xlfn.XLOOKUP(tblOrders[[#This Row],[ProductID]], tblProducts[ProductID], tblProducts[ProductName])</f>
        <v>Product 53</v>
      </c>
      <c r="U4807">
        <f>_xlfn.XLOOKUP(tblOrders[[#This Row],[SalesRepID]], tblSalesreps[RepID], tblSalesreps[Target])</f>
        <v>19473459</v>
      </c>
    </row>
    <row r="4808" spans="1:21">
      <c r="A4808" t="s">
        <v>5605</v>
      </c>
      <c r="B4808" s="7" t="s">
        <v>610</v>
      </c>
      <c r="C4808" t="s">
        <v>48</v>
      </c>
      <c r="D4808" t="s">
        <v>34</v>
      </c>
      <c r="E4808" t="s">
        <v>210</v>
      </c>
      <c r="F4808" t="s">
        <v>26</v>
      </c>
      <c r="G4808">
        <v>9</v>
      </c>
      <c r="H4808">
        <v>0.15</v>
      </c>
      <c r="I4808" s="2">
        <v>632991.6</v>
      </c>
      <c r="J4808" t="str">
        <f>_xlfn.XLOOKUP(tblOrders[[#This Row],[CustomerID]], tblCustomers[CustomerID], tblCustomers[CustomerName])</f>
        <v>Customer 143</v>
      </c>
      <c r="K4808" t="str">
        <f>_xlfn.XLOOKUP(tblOrders[[#This Row],[CustomerID]], tblCustomers[CustomerID], tblCustomers[Segment])</f>
        <v>SME</v>
      </c>
      <c r="L4808" t="str">
        <f>_xlfn.XLOOKUP(tblOrders[[#This Row],[ProductID]], tblProducts[ProductID], tblProducts[Category])</f>
        <v>Electronics</v>
      </c>
      <c r="M4808">
        <f>_xlfn.XLOOKUP(tblOrders[[#This Row],[ProductID]], tblProducts[ProductID], tblProducts[CostPrice])</f>
        <v>24518</v>
      </c>
      <c r="N4808">
        <f>tblOrders[[#This Row],[Sales]]-(tblOrders[[#This Row],[CostPrice]]*tblOrders[[#This Row],[Quantity]])</f>
        <v>412329.6</v>
      </c>
      <c r="O4808" t="str">
        <f>TEXT(tblOrders[[#This Row],[Date]],"mmm-yyyy")</f>
        <v>Dec-2025</v>
      </c>
      <c r="P4808" t="str">
        <f>_xlfn.XLOOKUP(tblOrders[[#This Row],[OrderID]], tblReturns[OrderID], tblReturns[Returned])</f>
        <v>Yes</v>
      </c>
      <c r="Q4808" t="str">
        <f>_xlfn.XLOOKUP(tblOrders[[#This Row],[OrderID]], tblShipping[OrderID], tblShipping[ShipMode])</f>
        <v>Standard</v>
      </c>
      <c r="R4808" t="str">
        <f>IFERROR(_xlfn.XLOOKUP(A4807, tblCustomers[CustomerID], tblCustomers[CustomerName]), "Not Found")</f>
        <v>Not Found</v>
      </c>
      <c r="S4808" t="str">
        <f>IF(tblOrders[[#This Row],[Sales]]&gt;1000000,"High Value","Standard")</f>
        <v>Standard</v>
      </c>
      <c r="T4808" t="str">
        <f>_xlfn.XLOOKUP(tblOrders[[#This Row],[ProductID]], tblProducts[ProductID], tblProducts[ProductName])</f>
        <v>Product 90</v>
      </c>
      <c r="U4808">
        <f>_xlfn.XLOOKUP(tblOrders[[#This Row],[SalesRepID]], tblSalesreps[RepID], tblSalesreps[Target])</f>
        <v>19336654</v>
      </c>
    </row>
    <row r="4809" spans="1:21">
      <c r="A4809" t="s">
        <v>5606</v>
      </c>
      <c r="B4809" s="7" t="s">
        <v>726</v>
      </c>
      <c r="C4809" t="s">
        <v>1634</v>
      </c>
      <c r="D4809" t="s">
        <v>209</v>
      </c>
      <c r="E4809" t="s">
        <v>45</v>
      </c>
      <c r="F4809" t="s">
        <v>26</v>
      </c>
      <c r="G4809">
        <v>7</v>
      </c>
      <c r="H4809">
        <v>0.05</v>
      </c>
      <c r="I4809" s="2">
        <v>844935.7</v>
      </c>
      <c r="J4809" t="str">
        <f>_xlfn.XLOOKUP(tblOrders[[#This Row],[CustomerID]], tblCustomers[CustomerID], tblCustomers[CustomerName])</f>
        <v>Customer 296</v>
      </c>
      <c r="K4809" t="str">
        <f>_xlfn.XLOOKUP(tblOrders[[#This Row],[CustomerID]], tblCustomers[CustomerID], tblCustomers[Segment])</f>
        <v>SME</v>
      </c>
      <c r="L4809" t="str">
        <f>_xlfn.XLOOKUP(tblOrders[[#This Row],[ProductID]], tblProducts[ProductID], tblProducts[Category])</f>
        <v>Office</v>
      </c>
      <c r="M4809">
        <f>_xlfn.XLOOKUP(tblOrders[[#This Row],[ProductID]], tblProducts[ProductID], tblProducts[CostPrice])</f>
        <v>27558</v>
      </c>
      <c r="N4809">
        <f>tblOrders[[#This Row],[Sales]]-(tblOrders[[#This Row],[CostPrice]]*tblOrders[[#This Row],[Quantity]])</f>
        <v>652029.69999999995</v>
      </c>
      <c r="O4809" t="str">
        <f>TEXT(tblOrders[[#This Row],[Date]],"mmm-yyyy")</f>
        <v>Oct-2025</v>
      </c>
      <c r="P4809" t="str">
        <f>_xlfn.XLOOKUP(tblOrders[[#This Row],[OrderID]], tblReturns[OrderID], tblReturns[Returned])</f>
        <v>No</v>
      </c>
      <c r="Q4809" t="str">
        <f>_xlfn.XLOOKUP(tblOrders[[#This Row],[OrderID]], tblShipping[OrderID], tblShipping[ShipMode])</f>
        <v>Standard</v>
      </c>
      <c r="R4809" t="str">
        <f>IFERROR(_xlfn.XLOOKUP(A4808, tblCustomers[CustomerID], tblCustomers[CustomerName]), "Not Found")</f>
        <v>Not Found</v>
      </c>
      <c r="S4809" t="str">
        <f>IF(tblOrders[[#This Row],[Sales]]&gt;1000000,"High Value","Standard")</f>
        <v>Standard</v>
      </c>
      <c r="T4809" t="str">
        <f>_xlfn.XLOOKUP(tblOrders[[#This Row],[ProductID]], tblProducts[ProductID], tblProducts[ProductName])</f>
        <v>Product 93</v>
      </c>
      <c r="U4809">
        <f>_xlfn.XLOOKUP(tblOrders[[#This Row],[SalesRepID]], tblSalesreps[RepID], tblSalesreps[Target])</f>
        <v>11319839</v>
      </c>
    </row>
    <row r="4810" spans="1:21">
      <c r="A4810" t="s">
        <v>5607</v>
      </c>
      <c r="B4810" s="7" t="s">
        <v>367</v>
      </c>
      <c r="C4810" t="s">
        <v>243</v>
      </c>
      <c r="D4810" t="s">
        <v>182</v>
      </c>
      <c r="E4810" t="s">
        <v>105</v>
      </c>
      <c r="F4810" t="s">
        <v>20</v>
      </c>
      <c r="G4810">
        <v>4</v>
      </c>
      <c r="H4810">
        <v>0.1</v>
      </c>
      <c r="I4810" s="2">
        <v>210819.6</v>
      </c>
      <c r="J4810" t="str">
        <f>_xlfn.XLOOKUP(tblOrders[[#This Row],[CustomerID]], tblCustomers[CustomerID], tblCustomers[CustomerName])</f>
        <v>Customer 128</v>
      </c>
      <c r="K4810" t="str">
        <f>_xlfn.XLOOKUP(tblOrders[[#This Row],[CustomerID]], tblCustomers[CustomerID], tblCustomers[Segment])</f>
        <v>Consumer</v>
      </c>
      <c r="L4810" t="str">
        <f>_xlfn.XLOOKUP(tblOrders[[#This Row],[ProductID]], tblProducts[ProductID], tblProducts[Category])</f>
        <v>Furniture</v>
      </c>
      <c r="M4810">
        <f>_xlfn.XLOOKUP(tblOrders[[#This Row],[ProductID]], tblProducts[ProductID], tblProducts[CostPrice])</f>
        <v>76428</v>
      </c>
      <c r="N4810">
        <f>tblOrders[[#This Row],[Sales]]-(tblOrders[[#This Row],[CostPrice]]*tblOrders[[#This Row],[Quantity]])</f>
        <v>-94892.4</v>
      </c>
      <c r="O4810" t="str">
        <f>TEXT(tblOrders[[#This Row],[Date]],"mmm-yyyy")</f>
        <v>Apr-2025</v>
      </c>
      <c r="P4810" t="str">
        <f>_xlfn.XLOOKUP(tblOrders[[#This Row],[OrderID]], tblReturns[OrderID], tblReturns[Returned])</f>
        <v>No</v>
      </c>
      <c r="Q4810" t="str">
        <f>_xlfn.XLOOKUP(tblOrders[[#This Row],[OrderID]], tblShipping[OrderID], tblShipping[ShipMode])</f>
        <v>Standard</v>
      </c>
      <c r="R4810" t="str">
        <f>IFERROR(_xlfn.XLOOKUP(A4809, tblCustomers[CustomerID], tblCustomers[CustomerName]), "Not Found")</f>
        <v>Not Found</v>
      </c>
      <c r="S4810" t="str">
        <f>IF(tblOrders[[#This Row],[Sales]]&gt;1000000,"High Value","Standard")</f>
        <v>Standard</v>
      </c>
      <c r="T4810" t="str">
        <f>_xlfn.XLOOKUP(tblOrders[[#This Row],[ProductID]], tblProducts[ProductID], tblProducts[ProductName])</f>
        <v>Product 11</v>
      </c>
      <c r="U4810">
        <f>_xlfn.XLOOKUP(tblOrders[[#This Row],[SalesRepID]], tblSalesreps[RepID], tblSalesreps[Target])</f>
        <v>8698154</v>
      </c>
    </row>
    <row r="4811" spans="1:21">
      <c r="A4811" t="s">
        <v>5608</v>
      </c>
      <c r="B4811" s="7" t="s">
        <v>1548</v>
      </c>
      <c r="C4811" t="s">
        <v>1897</v>
      </c>
      <c r="D4811" t="s">
        <v>403</v>
      </c>
      <c r="E4811" t="s">
        <v>87</v>
      </c>
      <c r="F4811" t="s">
        <v>20</v>
      </c>
      <c r="G4811">
        <v>4</v>
      </c>
      <c r="H4811">
        <v>0.1</v>
      </c>
      <c r="I4811" s="2">
        <v>121863.6</v>
      </c>
      <c r="J4811" t="str">
        <f>_xlfn.XLOOKUP(tblOrders[[#This Row],[CustomerID]], tblCustomers[CustomerID], tblCustomers[CustomerName])</f>
        <v>Customer 75</v>
      </c>
      <c r="K4811" t="str">
        <f>_xlfn.XLOOKUP(tblOrders[[#This Row],[CustomerID]], tblCustomers[CustomerID], tblCustomers[Segment])</f>
        <v>SME</v>
      </c>
      <c r="L4811" t="str">
        <f>_xlfn.XLOOKUP(tblOrders[[#This Row],[ProductID]], tblProducts[ProductID], tblProducts[Category])</f>
        <v>Furniture</v>
      </c>
      <c r="M4811">
        <f>_xlfn.XLOOKUP(tblOrders[[#This Row],[ProductID]], tblProducts[ProductID], tblProducts[CostPrice])</f>
        <v>53072</v>
      </c>
      <c r="N4811">
        <f>tblOrders[[#This Row],[Sales]]-(tblOrders[[#This Row],[CostPrice]]*tblOrders[[#This Row],[Quantity]])</f>
        <v>-90424.4</v>
      </c>
      <c r="O4811" t="str">
        <f>TEXT(tblOrders[[#This Row],[Date]],"mmm-yyyy")</f>
        <v>Jan-2025</v>
      </c>
      <c r="P4811" t="str">
        <f>_xlfn.XLOOKUP(tblOrders[[#This Row],[OrderID]], tblReturns[OrderID], tblReturns[Returned])</f>
        <v>No</v>
      </c>
      <c r="Q4811" t="str">
        <f>_xlfn.XLOOKUP(tblOrders[[#This Row],[OrderID]], tblShipping[OrderID], tblShipping[ShipMode])</f>
        <v>Express</v>
      </c>
      <c r="R4811" t="str">
        <f>IFERROR(_xlfn.XLOOKUP(A4810, tblCustomers[CustomerID], tblCustomers[CustomerName]), "Not Found")</f>
        <v>Not Found</v>
      </c>
      <c r="S4811" t="str">
        <f>IF(tblOrders[[#This Row],[Sales]]&gt;1000000,"High Value","Standard")</f>
        <v>Standard</v>
      </c>
      <c r="T4811" t="str">
        <f>_xlfn.XLOOKUP(tblOrders[[#This Row],[ProductID]], tblProducts[ProductID], tblProducts[ProductName])</f>
        <v>Product 78</v>
      </c>
      <c r="U4811">
        <f>_xlfn.XLOOKUP(tblOrders[[#This Row],[SalesRepID]], tblSalesreps[RepID], tblSalesreps[Target])</f>
        <v>18500989</v>
      </c>
    </row>
    <row r="4812" spans="1:21">
      <c r="A4812" t="s">
        <v>5609</v>
      </c>
      <c r="B4812" s="7" t="s">
        <v>1330</v>
      </c>
      <c r="C4812" t="s">
        <v>624</v>
      </c>
      <c r="D4812" t="s">
        <v>145</v>
      </c>
      <c r="E4812" t="s">
        <v>56</v>
      </c>
      <c r="F4812" t="s">
        <v>14</v>
      </c>
      <c r="G4812">
        <v>5</v>
      </c>
      <c r="H4812">
        <v>0.2</v>
      </c>
      <c r="I4812" s="2">
        <v>130460</v>
      </c>
      <c r="J4812" t="str">
        <f>_xlfn.XLOOKUP(tblOrders[[#This Row],[CustomerID]], tblCustomers[CustomerID], tblCustomers[CustomerName])</f>
        <v>Customer 119</v>
      </c>
      <c r="K4812" t="str">
        <f>_xlfn.XLOOKUP(tblOrders[[#This Row],[CustomerID]], tblCustomers[CustomerID], tblCustomers[Segment])</f>
        <v>SME</v>
      </c>
      <c r="L4812" t="str">
        <f>_xlfn.XLOOKUP(tblOrders[[#This Row],[ProductID]], tblProducts[ProductID], tblProducts[Category])</f>
        <v>Furniture</v>
      </c>
      <c r="M4812">
        <f>_xlfn.XLOOKUP(tblOrders[[#This Row],[ProductID]], tblProducts[ProductID], tblProducts[CostPrice])</f>
        <v>55764</v>
      </c>
      <c r="N4812">
        <f>tblOrders[[#This Row],[Sales]]-(tblOrders[[#This Row],[CostPrice]]*tblOrders[[#This Row],[Quantity]])</f>
        <v>-148360</v>
      </c>
      <c r="O4812" t="str">
        <f>TEXT(tblOrders[[#This Row],[Date]],"mmm-yyyy")</f>
        <v>Feb-2025</v>
      </c>
      <c r="P4812" t="str">
        <f>_xlfn.XLOOKUP(tblOrders[[#This Row],[OrderID]], tblReturns[OrderID], tblReturns[Returned])</f>
        <v>No</v>
      </c>
      <c r="Q4812" t="str">
        <f>_xlfn.XLOOKUP(tblOrders[[#This Row],[OrderID]], tblShipping[OrderID], tblShipping[ShipMode])</f>
        <v>Standard</v>
      </c>
      <c r="R4812" t="str">
        <f>IFERROR(_xlfn.XLOOKUP(A4811, tblCustomers[CustomerID], tblCustomers[CustomerName]), "Not Found")</f>
        <v>Not Found</v>
      </c>
      <c r="S4812" t="str">
        <f>IF(tblOrders[[#This Row],[Sales]]&gt;1000000,"High Value","Standard")</f>
        <v>Standard</v>
      </c>
      <c r="T4812" t="str">
        <f>_xlfn.XLOOKUP(tblOrders[[#This Row],[ProductID]], tblProducts[ProductID], tblProducts[ProductName])</f>
        <v>Product 89</v>
      </c>
      <c r="U4812">
        <f>_xlfn.XLOOKUP(tblOrders[[#This Row],[SalesRepID]], tblSalesreps[RepID], tblSalesreps[Target])</f>
        <v>14265630</v>
      </c>
    </row>
    <row r="4813" spans="1:21">
      <c r="A4813" t="s">
        <v>5610</v>
      </c>
      <c r="B4813" s="7" t="s">
        <v>988</v>
      </c>
      <c r="C4813" t="s">
        <v>1207</v>
      </c>
      <c r="D4813" t="s">
        <v>49</v>
      </c>
      <c r="E4813" t="s">
        <v>202</v>
      </c>
      <c r="F4813" t="s">
        <v>88</v>
      </c>
      <c r="G4813">
        <v>6</v>
      </c>
      <c r="H4813">
        <v>0.05</v>
      </c>
      <c r="I4813" s="2">
        <v>185107.5</v>
      </c>
      <c r="J4813" t="str">
        <f>_xlfn.XLOOKUP(tblOrders[[#This Row],[CustomerID]], tblCustomers[CustomerID], tblCustomers[CustomerName])</f>
        <v>Customer 298</v>
      </c>
      <c r="K4813" t="str">
        <f>_xlfn.XLOOKUP(tblOrders[[#This Row],[CustomerID]], tblCustomers[CustomerID], tblCustomers[Segment])</f>
        <v>Corporate</v>
      </c>
      <c r="L4813" t="str">
        <f>_xlfn.XLOOKUP(tblOrders[[#This Row],[ProductID]], tblProducts[ProductID], tblProducts[Category])</f>
        <v>Home</v>
      </c>
      <c r="M4813">
        <f>_xlfn.XLOOKUP(tblOrders[[#This Row],[ProductID]], tblProducts[ProductID], tblProducts[CostPrice])</f>
        <v>71372</v>
      </c>
      <c r="N4813">
        <f>tblOrders[[#This Row],[Sales]]-(tblOrders[[#This Row],[CostPrice]]*tblOrders[[#This Row],[Quantity]])</f>
        <v>-243124.5</v>
      </c>
      <c r="O4813" t="str">
        <f>TEXT(tblOrders[[#This Row],[Date]],"mmm-yyyy")</f>
        <v>Jan-2025</v>
      </c>
      <c r="P4813" t="str">
        <f>_xlfn.XLOOKUP(tblOrders[[#This Row],[OrderID]], tblReturns[OrderID], tblReturns[Returned])</f>
        <v>Yes</v>
      </c>
      <c r="Q4813" t="str">
        <f>_xlfn.XLOOKUP(tblOrders[[#This Row],[OrderID]], tblShipping[OrderID], tblShipping[ShipMode])</f>
        <v>Standard</v>
      </c>
      <c r="R4813" t="str">
        <f>IFERROR(_xlfn.XLOOKUP(A4812, tblCustomers[CustomerID], tblCustomers[CustomerName]), "Not Found")</f>
        <v>Not Found</v>
      </c>
      <c r="S4813" t="str">
        <f>IF(tblOrders[[#This Row],[Sales]]&gt;1000000,"High Value","Standard")</f>
        <v>Standard</v>
      </c>
      <c r="T4813" t="str">
        <f>_xlfn.XLOOKUP(tblOrders[[#This Row],[ProductID]], tblProducts[ProductID], tblProducts[ProductName])</f>
        <v>Product 51</v>
      </c>
      <c r="U4813">
        <f>_xlfn.XLOOKUP(tblOrders[[#This Row],[SalesRepID]], tblSalesreps[RepID], tblSalesreps[Target])</f>
        <v>10652665</v>
      </c>
    </row>
    <row r="4814" spans="1:21">
      <c r="A4814" t="s">
        <v>5611</v>
      </c>
      <c r="B4814" s="7" t="s">
        <v>1567</v>
      </c>
      <c r="C4814" t="s">
        <v>200</v>
      </c>
      <c r="D4814" t="s">
        <v>130</v>
      </c>
      <c r="E4814" t="s">
        <v>197</v>
      </c>
      <c r="F4814" t="s">
        <v>26</v>
      </c>
      <c r="G4814">
        <v>3</v>
      </c>
      <c r="H4814">
        <v>0.15</v>
      </c>
      <c r="I4814" s="2">
        <v>32759.85</v>
      </c>
      <c r="J4814" t="str">
        <f>_xlfn.XLOOKUP(tblOrders[[#This Row],[CustomerID]], tblCustomers[CustomerID], tblCustomers[CustomerName])</f>
        <v>Customer 125</v>
      </c>
      <c r="K4814" t="str">
        <f>_xlfn.XLOOKUP(tblOrders[[#This Row],[CustomerID]], tblCustomers[CustomerID], tblCustomers[Segment])</f>
        <v>Corporate</v>
      </c>
      <c r="L4814" t="str">
        <f>_xlfn.XLOOKUP(tblOrders[[#This Row],[ProductID]], tblProducts[ProductID], tblProducts[Category])</f>
        <v>Home</v>
      </c>
      <c r="M4814">
        <f>_xlfn.XLOOKUP(tblOrders[[#This Row],[ProductID]], tblProducts[ProductID], tblProducts[CostPrice])</f>
        <v>4229</v>
      </c>
      <c r="N4814">
        <f>tblOrders[[#This Row],[Sales]]-(tblOrders[[#This Row],[CostPrice]]*tblOrders[[#This Row],[Quantity]])</f>
        <v>20072.849999999999</v>
      </c>
      <c r="O4814" t="str">
        <f>TEXT(tblOrders[[#This Row],[Date]],"mmm-yyyy")</f>
        <v>Nov-2025</v>
      </c>
      <c r="P4814" t="str">
        <f>_xlfn.XLOOKUP(tblOrders[[#This Row],[OrderID]], tblReturns[OrderID], tblReturns[Returned])</f>
        <v>No</v>
      </c>
      <c r="Q4814" t="str">
        <f>_xlfn.XLOOKUP(tblOrders[[#This Row],[OrderID]], tblShipping[OrderID], tblShipping[ShipMode])</f>
        <v>Pickup</v>
      </c>
      <c r="R4814" t="str">
        <f>IFERROR(_xlfn.XLOOKUP(A4813, tblCustomers[CustomerID], tblCustomers[CustomerName]), "Not Found")</f>
        <v>Not Found</v>
      </c>
      <c r="S4814" t="str">
        <f>IF(tblOrders[[#This Row],[Sales]]&gt;1000000,"High Value","Standard")</f>
        <v>Standard</v>
      </c>
      <c r="T4814" t="str">
        <f>_xlfn.XLOOKUP(tblOrders[[#This Row],[ProductID]], tblProducts[ProductID], tblProducts[ProductName])</f>
        <v>Product 92</v>
      </c>
      <c r="U4814">
        <f>_xlfn.XLOOKUP(tblOrders[[#This Row],[SalesRepID]], tblSalesreps[RepID], tblSalesreps[Target])</f>
        <v>19562258</v>
      </c>
    </row>
    <row r="4815" spans="1:21">
      <c r="A4815" t="s">
        <v>5612</v>
      </c>
      <c r="B4815" s="7" t="s">
        <v>1532</v>
      </c>
      <c r="C4815" t="s">
        <v>1525</v>
      </c>
      <c r="D4815" t="s">
        <v>403</v>
      </c>
      <c r="E4815" t="s">
        <v>197</v>
      </c>
      <c r="F4815" t="s">
        <v>20</v>
      </c>
      <c r="G4815">
        <v>4</v>
      </c>
      <c r="H4815">
        <v>0.1</v>
      </c>
      <c r="I4815" s="2">
        <v>383731.20000000001</v>
      </c>
      <c r="J4815" t="str">
        <f>_xlfn.XLOOKUP(tblOrders[[#This Row],[CustomerID]], tblCustomers[CustomerID], tblCustomers[CustomerName])</f>
        <v>Customer 223</v>
      </c>
      <c r="K4815" t="str">
        <f>_xlfn.XLOOKUP(tblOrders[[#This Row],[CustomerID]], tblCustomers[CustomerID], tblCustomers[Segment])</f>
        <v>SME</v>
      </c>
      <c r="L4815" t="str">
        <f>_xlfn.XLOOKUP(tblOrders[[#This Row],[ProductID]], tblProducts[ProductID], tblProducts[Category])</f>
        <v>Furniture</v>
      </c>
      <c r="M4815">
        <f>_xlfn.XLOOKUP(tblOrders[[#This Row],[ProductID]], tblProducts[ProductID], tblProducts[CostPrice])</f>
        <v>53072</v>
      </c>
      <c r="N4815">
        <f>tblOrders[[#This Row],[Sales]]-(tblOrders[[#This Row],[CostPrice]]*tblOrders[[#This Row],[Quantity]])</f>
        <v>171443.20000000001</v>
      </c>
      <c r="O4815" t="str">
        <f>TEXT(tblOrders[[#This Row],[Date]],"mmm-yyyy")</f>
        <v>Nov-2025</v>
      </c>
      <c r="P4815" t="str">
        <f>_xlfn.XLOOKUP(tblOrders[[#This Row],[OrderID]], tblReturns[OrderID], tblReturns[Returned])</f>
        <v>No</v>
      </c>
      <c r="Q4815" t="str">
        <f>_xlfn.XLOOKUP(tblOrders[[#This Row],[OrderID]], tblShipping[OrderID], tblShipping[ShipMode])</f>
        <v>Pickup</v>
      </c>
      <c r="R4815" t="str">
        <f>IFERROR(_xlfn.XLOOKUP(A4814, tblCustomers[CustomerID], tblCustomers[CustomerName]), "Not Found")</f>
        <v>Not Found</v>
      </c>
      <c r="S4815" t="str">
        <f>IF(tblOrders[[#This Row],[Sales]]&gt;1000000,"High Value","Standard")</f>
        <v>Standard</v>
      </c>
      <c r="T4815" t="str">
        <f>_xlfn.XLOOKUP(tblOrders[[#This Row],[ProductID]], tblProducts[ProductID], tblProducts[ProductName])</f>
        <v>Product 78</v>
      </c>
      <c r="U4815">
        <f>_xlfn.XLOOKUP(tblOrders[[#This Row],[SalesRepID]], tblSalesreps[RepID], tblSalesreps[Target])</f>
        <v>19562258</v>
      </c>
    </row>
    <row r="4816" spans="1:21">
      <c r="A4816" t="s">
        <v>5613</v>
      </c>
      <c r="B4816" s="7" t="s">
        <v>360</v>
      </c>
      <c r="C4816" t="s">
        <v>800</v>
      </c>
      <c r="D4816" t="s">
        <v>1029</v>
      </c>
      <c r="E4816" t="s">
        <v>197</v>
      </c>
      <c r="F4816" t="s">
        <v>26</v>
      </c>
      <c r="G4816">
        <v>8</v>
      </c>
      <c r="H4816">
        <v>0.15</v>
      </c>
      <c r="I4816" s="2">
        <v>246098.8</v>
      </c>
      <c r="J4816" t="str">
        <f>_xlfn.XLOOKUP(tblOrders[[#This Row],[CustomerID]], tblCustomers[CustomerID], tblCustomers[CustomerName])</f>
        <v>Customer 148</v>
      </c>
      <c r="K4816" t="str">
        <f>_xlfn.XLOOKUP(tblOrders[[#This Row],[CustomerID]], tblCustomers[CustomerID], tblCustomers[Segment])</f>
        <v>Corporate</v>
      </c>
      <c r="L4816" t="str">
        <f>_xlfn.XLOOKUP(tblOrders[[#This Row],[ProductID]], tblProducts[ProductID], tblProducts[Category])</f>
        <v>Furniture</v>
      </c>
      <c r="M4816">
        <f>_xlfn.XLOOKUP(tblOrders[[#This Row],[ProductID]], tblProducts[ProductID], tblProducts[CostPrice])</f>
        <v>74501</v>
      </c>
      <c r="N4816">
        <f>tblOrders[[#This Row],[Sales]]-(tblOrders[[#This Row],[CostPrice]]*tblOrders[[#This Row],[Quantity]])</f>
        <v>-349909.2</v>
      </c>
      <c r="O4816" t="str">
        <f>TEXT(tblOrders[[#This Row],[Date]],"mmm-yyyy")</f>
        <v>Mar-2025</v>
      </c>
      <c r="P4816" t="str">
        <f>_xlfn.XLOOKUP(tblOrders[[#This Row],[OrderID]], tblReturns[OrderID], tblReturns[Returned])</f>
        <v>No</v>
      </c>
      <c r="Q4816" t="str">
        <f>_xlfn.XLOOKUP(tblOrders[[#This Row],[OrderID]], tblShipping[OrderID], tblShipping[ShipMode])</f>
        <v>Express</v>
      </c>
      <c r="R4816" t="str">
        <f>IFERROR(_xlfn.XLOOKUP(A4815, tblCustomers[CustomerID], tblCustomers[CustomerName]), "Not Found")</f>
        <v>Not Found</v>
      </c>
      <c r="S4816" t="str">
        <f>IF(tblOrders[[#This Row],[Sales]]&gt;1000000,"High Value","Standard")</f>
        <v>Standard</v>
      </c>
      <c r="T4816" t="str">
        <f>_xlfn.XLOOKUP(tblOrders[[#This Row],[ProductID]], tblProducts[ProductID], tblProducts[ProductName])</f>
        <v>Product 18</v>
      </c>
      <c r="U4816">
        <f>_xlfn.XLOOKUP(tblOrders[[#This Row],[SalesRepID]], tblSalesreps[RepID], tblSalesreps[Target])</f>
        <v>19562258</v>
      </c>
    </row>
    <row r="4817" spans="1:21">
      <c r="A4817" t="s">
        <v>5614</v>
      </c>
      <c r="B4817" s="7" t="s">
        <v>357</v>
      </c>
      <c r="C4817" t="s">
        <v>317</v>
      </c>
      <c r="D4817" t="s">
        <v>115</v>
      </c>
      <c r="E4817" t="s">
        <v>79</v>
      </c>
      <c r="F4817" t="s">
        <v>88</v>
      </c>
      <c r="G4817">
        <v>3</v>
      </c>
      <c r="H4817">
        <v>0.15</v>
      </c>
      <c r="I4817" s="2">
        <v>177997.65</v>
      </c>
      <c r="J4817" t="str">
        <f>_xlfn.XLOOKUP(tblOrders[[#This Row],[CustomerID]], tblCustomers[CustomerID], tblCustomers[CustomerName])</f>
        <v>Customer 56</v>
      </c>
      <c r="K4817" t="str">
        <f>_xlfn.XLOOKUP(tblOrders[[#This Row],[CustomerID]], tblCustomers[CustomerID], tblCustomers[Segment])</f>
        <v>SME</v>
      </c>
      <c r="L4817" t="str">
        <f>_xlfn.XLOOKUP(tblOrders[[#This Row],[ProductID]], tblProducts[ProductID], tblProducts[Category])</f>
        <v>Electronics</v>
      </c>
      <c r="M4817">
        <f>_xlfn.XLOOKUP(tblOrders[[#This Row],[ProductID]], tblProducts[ProductID], tblProducts[CostPrice])</f>
        <v>66631</v>
      </c>
      <c r="N4817">
        <f>tblOrders[[#This Row],[Sales]]-(tblOrders[[#This Row],[CostPrice]]*tblOrders[[#This Row],[Quantity]])</f>
        <v>-21895.350000000006</v>
      </c>
      <c r="O4817" t="str">
        <f>TEXT(tblOrders[[#This Row],[Date]],"mmm-yyyy")</f>
        <v>Dec-2025</v>
      </c>
      <c r="P4817" t="str">
        <f>_xlfn.XLOOKUP(tblOrders[[#This Row],[OrderID]], tblReturns[OrderID], tblReturns[Returned])</f>
        <v>No</v>
      </c>
      <c r="Q4817" t="str">
        <f>_xlfn.XLOOKUP(tblOrders[[#This Row],[OrderID]], tblShipping[OrderID], tblShipping[ShipMode])</f>
        <v>Express</v>
      </c>
      <c r="R4817" t="str">
        <f>IFERROR(_xlfn.XLOOKUP(A4816, tblCustomers[CustomerID], tblCustomers[CustomerName]), "Not Found")</f>
        <v>Not Found</v>
      </c>
      <c r="S4817" t="str">
        <f>IF(tblOrders[[#This Row],[Sales]]&gt;1000000,"High Value","Standard")</f>
        <v>Standard</v>
      </c>
      <c r="T4817" t="str">
        <f>_xlfn.XLOOKUP(tblOrders[[#This Row],[ProductID]], tblProducts[ProductID], tblProducts[ProductName])</f>
        <v>Product 70</v>
      </c>
      <c r="U4817">
        <f>_xlfn.XLOOKUP(tblOrders[[#This Row],[SalesRepID]], tblSalesreps[RepID], tblSalesreps[Target])</f>
        <v>8592536</v>
      </c>
    </row>
    <row r="4818" spans="1:21">
      <c r="A4818" t="s">
        <v>5615</v>
      </c>
      <c r="B4818" s="7" t="s">
        <v>98</v>
      </c>
      <c r="C4818" t="s">
        <v>1176</v>
      </c>
      <c r="D4818" t="s">
        <v>1093</v>
      </c>
      <c r="E4818" t="s">
        <v>50</v>
      </c>
      <c r="F4818" t="s">
        <v>51</v>
      </c>
      <c r="G4818">
        <v>10</v>
      </c>
      <c r="H4818">
        <v>0.1</v>
      </c>
      <c r="I4818" s="2">
        <v>195588</v>
      </c>
      <c r="J4818" t="str">
        <f>_xlfn.XLOOKUP(tblOrders[[#This Row],[CustomerID]], tblCustomers[CustomerID], tblCustomers[CustomerName])</f>
        <v>Customer 106</v>
      </c>
      <c r="K4818" t="str">
        <f>_xlfn.XLOOKUP(tblOrders[[#This Row],[CustomerID]], tblCustomers[CustomerID], tblCustomers[Segment])</f>
        <v>SME</v>
      </c>
      <c r="L4818" t="str">
        <f>_xlfn.XLOOKUP(tblOrders[[#This Row],[ProductID]], tblProducts[ProductID], tblProducts[Category])</f>
        <v>Office</v>
      </c>
      <c r="M4818">
        <f>_xlfn.XLOOKUP(tblOrders[[#This Row],[ProductID]], tblProducts[ProductID], tblProducts[CostPrice])</f>
        <v>9813</v>
      </c>
      <c r="N4818">
        <f>tblOrders[[#This Row],[Sales]]-(tblOrders[[#This Row],[CostPrice]]*tblOrders[[#This Row],[Quantity]])</f>
        <v>97458</v>
      </c>
      <c r="O4818" t="str">
        <f>TEXT(tblOrders[[#This Row],[Date]],"mmm-yyyy")</f>
        <v>Sep-2025</v>
      </c>
      <c r="P4818" t="str">
        <f>_xlfn.XLOOKUP(tblOrders[[#This Row],[OrderID]], tblReturns[OrderID], tblReturns[Returned])</f>
        <v>No</v>
      </c>
      <c r="Q4818" t="str">
        <f>_xlfn.XLOOKUP(tblOrders[[#This Row],[OrderID]], tblShipping[OrderID], tblShipping[ShipMode])</f>
        <v>Express</v>
      </c>
      <c r="R4818" t="str">
        <f>IFERROR(_xlfn.XLOOKUP(A4817, tblCustomers[CustomerID], tblCustomers[CustomerName]), "Not Found")</f>
        <v>Not Found</v>
      </c>
      <c r="S4818" t="str">
        <f>IF(tblOrders[[#This Row],[Sales]]&gt;1000000,"High Value","Standard")</f>
        <v>Standard</v>
      </c>
      <c r="T4818" t="str">
        <f>_xlfn.XLOOKUP(tblOrders[[#This Row],[ProductID]], tblProducts[ProductID], tblProducts[ProductName])</f>
        <v>Product 77</v>
      </c>
      <c r="U4818">
        <f>_xlfn.XLOOKUP(tblOrders[[#This Row],[SalesRepID]], tblSalesreps[RepID], tblSalesreps[Target])</f>
        <v>17350666</v>
      </c>
    </row>
    <row r="4819" spans="1:21">
      <c r="A4819" t="s">
        <v>5616</v>
      </c>
      <c r="B4819" s="7" t="s">
        <v>711</v>
      </c>
      <c r="C4819" t="s">
        <v>441</v>
      </c>
      <c r="D4819" t="s">
        <v>104</v>
      </c>
      <c r="E4819" t="s">
        <v>45</v>
      </c>
      <c r="F4819" t="s">
        <v>26</v>
      </c>
      <c r="G4819">
        <v>1</v>
      </c>
      <c r="H4819">
        <v>0</v>
      </c>
      <c r="I4819" s="2">
        <v>62542</v>
      </c>
      <c r="J4819" t="str">
        <f>_xlfn.XLOOKUP(tblOrders[[#This Row],[CustomerID]], tblCustomers[CustomerID], tblCustomers[CustomerName])</f>
        <v>Customer 214</v>
      </c>
      <c r="K4819" t="str">
        <f>_xlfn.XLOOKUP(tblOrders[[#This Row],[CustomerID]], tblCustomers[CustomerID], tblCustomers[Segment])</f>
        <v>Consumer</v>
      </c>
      <c r="L4819" t="str">
        <f>_xlfn.XLOOKUP(tblOrders[[#This Row],[ProductID]], tblProducts[ProductID], tblProducts[Category])</f>
        <v>Furniture</v>
      </c>
      <c r="M4819">
        <f>_xlfn.XLOOKUP(tblOrders[[#This Row],[ProductID]], tblProducts[ProductID], tblProducts[CostPrice])</f>
        <v>10664</v>
      </c>
      <c r="N4819">
        <f>tblOrders[[#This Row],[Sales]]-(tblOrders[[#This Row],[CostPrice]]*tblOrders[[#This Row],[Quantity]])</f>
        <v>51878</v>
      </c>
      <c r="O4819" t="str">
        <f>TEXT(tblOrders[[#This Row],[Date]],"mmm-yyyy")</f>
        <v>Jul-2025</v>
      </c>
      <c r="P4819" t="str">
        <f>_xlfn.XLOOKUP(tblOrders[[#This Row],[OrderID]], tblReturns[OrderID], tblReturns[Returned])</f>
        <v>No</v>
      </c>
      <c r="Q4819" t="str">
        <f>_xlfn.XLOOKUP(tblOrders[[#This Row],[OrderID]], tblShipping[OrderID], tblShipping[ShipMode])</f>
        <v>Express</v>
      </c>
      <c r="R4819" t="str">
        <f>IFERROR(_xlfn.XLOOKUP(A4818, tblCustomers[CustomerID], tblCustomers[CustomerName]), "Not Found")</f>
        <v>Not Found</v>
      </c>
      <c r="S4819" t="str">
        <f>IF(tblOrders[[#This Row],[Sales]]&gt;1000000,"High Value","Standard")</f>
        <v>Standard</v>
      </c>
      <c r="T4819" t="str">
        <f>_xlfn.XLOOKUP(tblOrders[[#This Row],[ProductID]], tblProducts[ProductID], tblProducts[ProductName])</f>
        <v>Product 23</v>
      </c>
      <c r="U4819">
        <f>_xlfn.XLOOKUP(tblOrders[[#This Row],[SalesRepID]], tblSalesreps[RepID], tblSalesreps[Target])</f>
        <v>11319839</v>
      </c>
    </row>
    <row r="4820" spans="1:21">
      <c r="A4820" t="s">
        <v>5617</v>
      </c>
      <c r="B4820" s="7" t="s">
        <v>472</v>
      </c>
      <c r="C4820" t="s">
        <v>412</v>
      </c>
      <c r="D4820" t="s">
        <v>377</v>
      </c>
      <c r="E4820" t="s">
        <v>165</v>
      </c>
      <c r="F4820" t="s">
        <v>51</v>
      </c>
      <c r="G4820">
        <v>1</v>
      </c>
      <c r="H4820">
        <v>0.05</v>
      </c>
      <c r="I4820" s="2">
        <v>75934.45</v>
      </c>
      <c r="J4820" t="str">
        <f>_xlfn.XLOOKUP(tblOrders[[#This Row],[CustomerID]], tblCustomers[CustomerID], tblCustomers[CustomerName])</f>
        <v>Customer 111</v>
      </c>
      <c r="K4820" t="str">
        <f>_xlfn.XLOOKUP(tblOrders[[#This Row],[CustomerID]], tblCustomers[CustomerID], tblCustomers[Segment])</f>
        <v>Corporate</v>
      </c>
      <c r="L4820" t="str">
        <f>_xlfn.XLOOKUP(tblOrders[[#This Row],[ProductID]], tblProducts[ProductID], tblProducts[Category])</f>
        <v>Home</v>
      </c>
      <c r="M4820">
        <f>_xlfn.XLOOKUP(tblOrders[[#This Row],[ProductID]], tblProducts[ProductID], tblProducts[CostPrice])</f>
        <v>38053</v>
      </c>
      <c r="N4820">
        <f>tblOrders[[#This Row],[Sales]]-(tblOrders[[#This Row],[CostPrice]]*tblOrders[[#This Row],[Quantity]])</f>
        <v>37881.449999999997</v>
      </c>
      <c r="O4820" t="str">
        <f>TEXT(tblOrders[[#This Row],[Date]],"mmm-yyyy")</f>
        <v>Mar-2025</v>
      </c>
      <c r="P4820" t="str">
        <f>_xlfn.XLOOKUP(tblOrders[[#This Row],[OrderID]], tblReturns[OrderID], tblReturns[Returned])</f>
        <v>Yes</v>
      </c>
      <c r="Q4820" t="str">
        <f>_xlfn.XLOOKUP(tblOrders[[#This Row],[OrderID]], tblShipping[OrderID], tblShipping[ShipMode])</f>
        <v>Standard</v>
      </c>
      <c r="R4820" t="str">
        <f>IFERROR(_xlfn.XLOOKUP(A4819, tblCustomers[CustomerID], tblCustomers[CustomerName]), "Not Found")</f>
        <v>Not Found</v>
      </c>
      <c r="S4820" t="str">
        <f>IF(tblOrders[[#This Row],[Sales]]&gt;1000000,"High Value","Standard")</f>
        <v>Standard</v>
      </c>
      <c r="T4820" t="str">
        <f>_xlfn.XLOOKUP(tblOrders[[#This Row],[ProductID]], tblProducts[ProductID], tblProducts[ProductName])</f>
        <v>Product 82</v>
      </c>
      <c r="U4820">
        <f>_xlfn.XLOOKUP(tblOrders[[#This Row],[SalesRepID]], tblSalesreps[RepID], tblSalesreps[Target])</f>
        <v>16839910</v>
      </c>
    </row>
    <row r="4821" spans="1:21">
      <c r="A4821" t="s">
        <v>5618</v>
      </c>
      <c r="B4821" s="7" t="s">
        <v>875</v>
      </c>
      <c r="C4821" t="s">
        <v>814</v>
      </c>
      <c r="D4821" t="s">
        <v>369</v>
      </c>
      <c r="E4821" t="s">
        <v>79</v>
      </c>
      <c r="F4821" t="s">
        <v>26</v>
      </c>
      <c r="G4821">
        <v>6</v>
      </c>
      <c r="H4821">
        <v>0.15</v>
      </c>
      <c r="I4821" s="2">
        <v>285498</v>
      </c>
      <c r="J4821" t="str">
        <f>_xlfn.XLOOKUP(tblOrders[[#This Row],[CustomerID]], tblCustomers[CustomerID], tblCustomers[CustomerName])</f>
        <v>Customer 235</v>
      </c>
      <c r="K4821" t="str">
        <f>_xlfn.XLOOKUP(tblOrders[[#This Row],[CustomerID]], tblCustomers[CustomerID], tblCustomers[Segment])</f>
        <v>Consumer</v>
      </c>
      <c r="L4821" t="str">
        <f>_xlfn.XLOOKUP(tblOrders[[#This Row],[ProductID]], tblProducts[ProductID], tblProducts[Category])</f>
        <v>Office</v>
      </c>
      <c r="M4821">
        <f>_xlfn.XLOOKUP(tblOrders[[#This Row],[ProductID]], tblProducts[ProductID], tblProducts[CostPrice])</f>
        <v>12456</v>
      </c>
      <c r="N4821">
        <f>tblOrders[[#This Row],[Sales]]-(tblOrders[[#This Row],[CostPrice]]*tblOrders[[#This Row],[Quantity]])</f>
        <v>210762</v>
      </c>
      <c r="O4821" t="str">
        <f>TEXT(tblOrders[[#This Row],[Date]],"mmm-yyyy")</f>
        <v>Oct-2025</v>
      </c>
      <c r="P4821" t="str">
        <f>_xlfn.XLOOKUP(tblOrders[[#This Row],[OrderID]], tblReturns[OrderID], tblReturns[Returned])</f>
        <v>No</v>
      </c>
      <c r="Q4821" t="str">
        <f>_xlfn.XLOOKUP(tblOrders[[#This Row],[OrderID]], tblShipping[OrderID], tblShipping[ShipMode])</f>
        <v>Pickup</v>
      </c>
      <c r="R4821" t="str">
        <f>IFERROR(_xlfn.XLOOKUP(A4820, tblCustomers[CustomerID], tblCustomers[CustomerName]), "Not Found")</f>
        <v>Not Found</v>
      </c>
      <c r="S4821" t="str">
        <f>IF(tblOrders[[#This Row],[Sales]]&gt;1000000,"High Value","Standard")</f>
        <v>Standard</v>
      </c>
      <c r="T4821" t="str">
        <f>_xlfn.XLOOKUP(tblOrders[[#This Row],[ProductID]], tblProducts[ProductID], tblProducts[ProductName])</f>
        <v>Product 42</v>
      </c>
      <c r="U4821">
        <f>_xlfn.XLOOKUP(tblOrders[[#This Row],[SalesRepID]], tblSalesreps[RepID], tblSalesreps[Target])</f>
        <v>8592536</v>
      </c>
    </row>
    <row r="4822" spans="1:21">
      <c r="A4822" t="s">
        <v>5619</v>
      </c>
      <c r="B4822" s="7" t="s">
        <v>394</v>
      </c>
      <c r="C4822" t="s">
        <v>264</v>
      </c>
      <c r="D4822" t="s">
        <v>73</v>
      </c>
      <c r="E4822" t="s">
        <v>210</v>
      </c>
      <c r="F4822" t="s">
        <v>14</v>
      </c>
      <c r="G4822">
        <v>10</v>
      </c>
      <c r="H4822">
        <v>0.15</v>
      </c>
      <c r="I4822" s="2">
        <v>986646</v>
      </c>
      <c r="J4822" t="str">
        <f>_xlfn.XLOOKUP(tblOrders[[#This Row],[CustomerID]], tblCustomers[CustomerID], tblCustomers[CustomerName])</f>
        <v>Customer 15</v>
      </c>
      <c r="K4822" t="str">
        <f>_xlfn.XLOOKUP(tblOrders[[#This Row],[CustomerID]], tblCustomers[CustomerID], tblCustomers[Segment])</f>
        <v>Consumer</v>
      </c>
      <c r="L4822" t="str">
        <f>_xlfn.XLOOKUP(tblOrders[[#This Row],[ProductID]], tblProducts[ProductID], tblProducts[Category])</f>
        <v>Office</v>
      </c>
      <c r="M4822">
        <f>_xlfn.XLOOKUP(tblOrders[[#This Row],[ProductID]], tblProducts[ProductID], tblProducts[CostPrice])</f>
        <v>28523</v>
      </c>
      <c r="N4822">
        <f>tblOrders[[#This Row],[Sales]]-(tblOrders[[#This Row],[CostPrice]]*tblOrders[[#This Row],[Quantity]])</f>
        <v>701416</v>
      </c>
      <c r="O4822" t="str">
        <f>TEXT(tblOrders[[#This Row],[Date]],"mmm-yyyy")</f>
        <v>Sep-2025</v>
      </c>
      <c r="P4822" t="str">
        <f>_xlfn.XLOOKUP(tblOrders[[#This Row],[OrderID]], tblReturns[OrderID], tblReturns[Returned])</f>
        <v>No</v>
      </c>
      <c r="Q4822" t="str">
        <f>_xlfn.XLOOKUP(tblOrders[[#This Row],[OrderID]], tblShipping[OrderID], tblShipping[ShipMode])</f>
        <v>Express</v>
      </c>
      <c r="R4822" t="str">
        <f>IFERROR(_xlfn.XLOOKUP(A4821, tblCustomers[CustomerID], tblCustomers[CustomerName]), "Not Found")</f>
        <v>Not Found</v>
      </c>
      <c r="S4822" t="str">
        <f>IF(tblOrders[[#This Row],[Sales]]&gt;1000000,"High Value","Standard")</f>
        <v>Standard</v>
      </c>
      <c r="T4822" t="str">
        <f>_xlfn.XLOOKUP(tblOrders[[#This Row],[ProductID]], tblProducts[ProductID], tblProducts[ProductName])</f>
        <v>Product 30</v>
      </c>
      <c r="U4822">
        <f>_xlfn.XLOOKUP(tblOrders[[#This Row],[SalesRepID]], tblSalesreps[RepID], tblSalesreps[Target])</f>
        <v>19336654</v>
      </c>
    </row>
    <row r="4823" spans="1:21">
      <c r="A4823" t="s">
        <v>5620</v>
      </c>
      <c r="B4823" s="7" t="s">
        <v>995</v>
      </c>
      <c r="C4823" t="s">
        <v>48</v>
      </c>
      <c r="D4823" t="s">
        <v>945</v>
      </c>
      <c r="E4823" t="s">
        <v>74</v>
      </c>
      <c r="F4823" t="s">
        <v>88</v>
      </c>
      <c r="G4823">
        <v>10</v>
      </c>
      <c r="H4823">
        <v>0</v>
      </c>
      <c r="I4823" s="2">
        <v>1090460</v>
      </c>
      <c r="J4823" t="str">
        <f>_xlfn.XLOOKUP(tblOrders[[#This Row],[CustomerID]], tblCustomers[CustomerID], tblCustomers[CustomerName])</f>
        <v>Customer 143</v>
      </c>
      <c r="K4823" t="str">
        <f>_xlfn.XLOOKUP(tblOrders[[#This Row],[CustomerID]], tblCustomers[CustomerID], tblCustomers[Segment])</f>
        <v>SME</v>
      </c>
      <c r="L4823" t="str">
        <f>_xlfn.XLOOKUP(tblOrders[[#This Row],[ProductID]], tblProducts[ProductID], tblProducts[Category])</f>
        <v>Home</v>
      </c>
      <c r="M4823">
        <f>_xlfn.XLOOKUP(tblOrders[[#This Row],[ProductID]], tblProducts[ProductID], tblProducts[CostPrice])</f>
        <v>54711</v>
      </c>
      <c r="N4823">
        <f>tblOrders[[#This Row],[Sales]]-(tblOrders[[#This Row],[CostPrice]]*tblOrders[[#This Row],[Quantity]])</f>
        <v>543350</v>
      </c>
      <c r="O4823" t="str">
        <f>TEXT(tblOrders[[#This Row],[Date]],"mmm-yyyy")</f>
        <v>Feb-2025</v>
      </c>
      <c r="P4823" t="str">
        <f>_xlfn.XLOOKUP(tblOrders[[#This Row],[OrderID]], tblReturns[OrderID], tblReturns[Returned])</f>
        <v>No</v>
      </c>
      <c r="Q4823" t="str">
        <f>_xlfn.XLOOKUP(tblOrders[[#This Row],[OrderID]], tblShipping[OrderID], tblShipping[ShipMode])</f>
        <v>Express</v>
      </c>
      <c r="R4823" t="str">
        <f>IFERROR(_xlfn.XLOOKUP(A4822, tblCustomers[CustomerID], tblCustomers[CustomerName]), "Not Found")</f>
        <v>Not Found</v>
      </c>
      <c r="S4823" t="str">
        <f>IF(tblOrders[[#This Row],[Sales]]&gt;1000000,"High Value","Standard")</f>
        <v>High Value</v>
      </c>
      <c r="T4823" t="str">
        <f>_xlfn.XLOOKUP(tblOrders[[#This Row],[ProductID]], tblProducts[ProductID], tblProducts[ProductName])</f>
        <v>Product 38</v>
      </c>
      <c r="U4823">
        <f>_xlfn.XLOOKUP(tblOrders[[#This Row],[SalesRepID]], tblSalesreps[RepID], tblSalesreps[Target])</f>
        <v>7254801</v>
      </c>
    </row>
    <row r="4824" spans="1:21">
      <c r="A4824" t="s">
        <v>5621</v>
      </c>
      <c r="B4824" s="7" t="s">
        <v>1302</v>
      </c>
      <c r="C4824" t="s">
        <v>1243</v>
      </c>
      <c r="D4824" t="s">
        <v>73</v>
      </c>
      <c r="E4824" t="s">
        <v>202</v>
      </c>
      <c r="F4824" t="s">
        <v>26</v>
      </c>
      <c r="G4824">
        <v>4</v>
      </c>
      <c r="H4824">
        <v>0</v>
      </c>
      <c r="I4824" s="2">
        <v>543372</v>
      </c>
      <c r="J4824" t="str">
        <f>_xlfn.XLOOKUP(tblOrders[[#This Row],[CustomerID]], tblCustomers[CustomerID], tblCustomers[CustomerName])</f>
        <v>Customer 180</v>
      </c>
      <c r="K4824" t="str">
        <f>_xlfn.XLOOKUP(tblOrders[[#This Row],[CustomerID]], tblCustomers[CustomerID], tblCustomers[Segment])</f>
        <v>Consumer</v>
      </c>
      <c r="L4824" t="str">
        <f>_xlfn.XLOOKUP(tblOrders[[#This Row],[ProductID]], tblProducts[ProductID], tblProducts[Category])</f>
        <v>Office</v>
      </c>
      <c r="M4824">
        <f>_xlfn.XLOOKUP(tblOrders[[#This Row],[ProductID]], tblProducts[ProductID], tblProducts[CostPrice])</f>
        <v>28523</v>
      </c>
      <c r="N4824">
        <f>tblOrders[[#This Row],[Sales]]-(tblOrders[[#This Row],[CostPrice]]*tblOrders[[#This Row],[Quantity]])</f>
        <v>429280</v>
      </c>
      <c r="O4824" t="str">
        <f>TEXT(tblOrders[[#This Row],[Date]],"mmm-yyyy")</f>
        <v>Aug-2025</v>
      </c>
      <c r="P4824" t="str">
        <f>_xlfn.XLOOKUP(tblOrders[[#This Row],[OrderID]], tblReturns[OrderID], tblReturns[Returned])</f>
        <v>No</v>
      </c>
      <c r="Q4824" t="str">
        <f>_xlfn.XLOOKUP(tblOrders[[#This Row],[OrderID]], tblShipping[OrderID], tblShipping[ShipMode])</f>
        <v>Standard</v>
      </c>
      <c r="R4824" t="str">
        <f>IFERROR(_xlfn.XLOOKUP(A4823, tblCustomers[CustomerID], tblCustomers[CustomerName]), "Not Found")</f>
        <v>Not Found</v>
      </c>
      <c r="S4824" t="str">
        <f>IF(tblOrders[[#This Row],[Sales]]&gt;1000000,"High Value","Standard")</f>
        <v>Standard</v>
      </c>
      <c r="T4824" t="str">
        <f>_xlfn.XLOOKUP(tblOrders[[#This Row],[ProductID]], tblProducts[ProductID], tblProducts[ProductName])</f>
        <v>Product 30</v>
      </c>
      <c r="U4824">
        <f>_xlfn.XLOOKUP(tblOrders[[#This Row],[SalesRepID]], tblSalesreps[RepID], tblSalesreps[Target])</f>
        <v>10652665</v>
      </c>
    </row>
    <row r="4825" spans="1:21">
      <c r="A4825" t="s">
        <v>5622</v>
      </c>
      <c r="B4825" s="7" t="s">
        <v>634</v>
      </c>
      <c r="C4825" t="s">
        <v>1076</v>
      </c>
      <c r="D4825" t="s">
        <v>55</v>
      </c>
      <c r="E4825" t="s">
        <v>56</v>
      </c>
      <c r="F4825" t="s">
        <v>88</v>
      </c>
      <c r="G4825">
        <v>5</v>
      </c>
      <c r="H4825">
        <v>0</v>
      </c>
      <c r="I4825" s="2">
        <v>53760</v>
      </c>
      <c r="J4825" t="str">
        <f>_xlfn.XLOOKUP(tblOrders[[#This Row],[CustomerID]], tblCustomers[CustomerID], tblCustomers[CustomerName])</f>
        <v>Customer 167</v>
      </c>
      <c r="K4825" t="str">
        <f>_xlfn.XLOOKUP(tblOrders[[#This Row],[CustomerID]], tblCustomers[CustomerID], tblCustomers[Segment])</f>
        <v>SME</v>
      </c>
      <c r="L4825" t="str">
        <f>_xlfn.XLOOKUP(tblOrders[[#This Row],[ProductID]], tblProducts[ProductID], tblProducts[Category])</f>
        <v>Home</v>
      </c>
      <c r="M4825">
        <f>_xlfn.XLOOKUP(tblOrders[[#This Row],[ProductID]], tblProducts[ProductID], tblProducts[CostPrice])</f>
        <v>23348</v>
      </c>
      <c r="N4825">
        <f>tblOrders[[#This Row],[Sales]]-(tblOrders[[#This Row],[CostPrice]]*tblOrders[[#This Row],[Quantity]])</f>
        <v>-62980</v>
      </c>
      <c r="O4825" t="str">
        <f>TEXT(tblOrders[[#This Row],[Date]],"mmm-yyyy")</f>
        <v>Jun-2025</v>
      </c>
      <c r="P4825" t="str">
        <f>_xlfn.XLOOKUP(tblOrders[[#This Row],[OrderID]], tblReturns[OrderID], tblReturns[Returned])</f>
        <v>No</v>
      </c>
      <c r="Q4825" t="str">
        <f>_xlfn.XLOOKUP(tblOrders[[#This Row],[OrderID]], tblShipping[OrderID], tblShipping[ShipMode])</f>
        <v>Express</v>
      </c>
      <c r="R4825" t="str">
        <f>IFERROR(_xlfn.XLOOKUP(A4824, tblCustomers[CustomerID], tblCustomers[CustomerName]), "Not Found")</f>
        <v>Not Found</v>
      </c>
      <c r="S4825" t="str">
        <f>IF(tblOrders[[#This Row],[Sales]]&gt;1000000,"High Value","Standard")</f>
        <v>Standard</v>
      </c>
      <c r="T4825" t="str">
        <f>_xlfn.XLOOKUP(tblOrders[[#This Row],[ProductID]], tblProducts[ProductID], tblProducts[ProductName])</f>
        <v>Product 47</v>
      </c>
      <c r="U4825">
        <f>_xlfn.XLOOKUP(tblOrders[[#This Row],[SalesRepID]], tblSalesreps[RepID], tblSalesreps[Target])</f>
        <v>14265630</v>
      </c>
    </row>
    <row r="4826" spans="1:21">
      <c r="A4826" t="s">
        <v>5623</v>
      </c>
      <c r="B4826" s="7" t="s">
        <v>500</v>
      </c>
      <c r="C4826" t="s">
        <v>554</v>
      </c>
      <c r="D4826" t="s">
        <v>209</v>
      </c>
      <c r="E4826" t="s">
        <v>197</v>
      </c>
      <c r="F4826" t="s">
        <v>88</v>
      </c>
      <c r="G4826">
        <v>1</v>
      </c>
      <c r="H4826">
        <v>0.15</v>
      </c>
      <c r="I4826" s="2">
        <v>24248.799999999999</v>
      </c>
      <c r="J4826" t="str">
        <f>_xlfn.XLOOKUP(tblOrders[[#This Row],[CustomerID]], tblCustomers[CustomerID], tblCustomers[CustomerName])</f>
        <v>Customer 219</v>
      </c>
      <c r="K4826" t="str">
        <f>_xlfn.XLOOKUP(tblOrders[[#This Row],[CustomerID]], tblCustomers[CustomerID], tblCustomers[Segment])</f>
        <v>SME</v>
      </c>
      <c r="L4826" t="str">
        <f>_xlfn.XLOOKUP(tblOrders[[#This Row],[ProductID]], tblProducts[ProductID], tblProducts[Category])</f>
        <v>Office</v>
      </c>
      <c r="M4826">
        <f>_xlfn.XLOOKUP(tblOrders[[#This Row],[ProductID]], tblProducts[ProductID], tblProducts[CostPrice])</f>
        <v>27558</v>
      </c>
      <c r="N4826">
        <f>tblOrders[[#This Row],[Sales]]-(tblOrders[[#This Row],[CostPrice]]*tblOrders[[#This Row],[Quantity]])</f>
        <v>-3309.2000000000007</v>
      </c>
      <c r="O4826" t="str">
        <f>TEXT(tblOrders[[#This Row],[Date]],"mmm-yyyy")</f>
        <v>Jul-2025</v>
      </c>
      <c r="P4826" t="str">
        <f>_xlfn.XLOOKUP(tblOrders[[#This Row],[OrderID]], tblReturns[OrderID], tblReturns[Returned])</f>
        <v>Yes</v>
      </c>
      <c r="Q4826" t="str">
        <f>_xlfn.XLOOKUP(tblOrders[[#This Row],[OrderID]], tblShipping[OrderID], tblShipping[ShipMode])</f>
        <v>Pickup</v>
      </c>
      <c r="R4826" t="str">
        <f>IFERROR(_xlfn.XLOOKUP(A4825, tblCustomers[CustomerID], tblCustomers[CustomerName]), "Not Found")</f>
        <v>Not Found</v>
      </c>
      <c r="S4826" t="str">
        <f>IF(tblOrders[[#This Row],[Sales]]&gt;1000000,"High Value","Standard")</f>
        <v>Standard</v>
      </c>
      <c r="T4826" t="str">
        <f>_xlfn.XLOOKUP(tblOrders[[#This Row],[ProductID]], tblProducts[ProductID], tblProducts[ProductName])</f>
        <v>Product 93</v>
      </c>
      <c r="U4826">
        <f>_xlfn.XLOOKUP(tblOrders[[#This Row],[SalesRepID]], tblSalesreps[RepID], tblSalesreps[Target])</f>
        <v>19562258</v>
      </c>
    </row>
    <row r="4827" spans="1:21">
      <c r="A4827" t="s">
        <v>5624</v>
      </c>
      <c r="B4827" s="7" t="s">
        <v>879</v>
      </c>
      <c r="C4827" t="s">
        <v>200</v>
      </c>
      <c r="D4827" t="s">
        <v>24</v>
      </c>
      <c r="E4827" t="s">
        <v>165</v>
      </c>
      <c r="F4827" t="s">
        <v>51</v>
      </c>
      <c r="G4827">
        <v>1</v>
      </c>
      <c r="H4827">
        <v>0.2</v>
      </c>
      <c r="I4827" s="2">
        <v>114447.2</v>
      </c>
      <c r="J4827" t="str">
        <f>_xlfn.XLOOKUP(tblOrders[[#This Row],[CustomerID]], tblCustomers[CustomerID], tblCustomers[CustomerName])</f>
        <v>Customer 125</v>
      </c>
      <c r="K4827" t="str">
        <f>_xlfn.XLOOKUP(tblOrders[[#This Row],[CustomerID]], tblCustomers[CustomerID], tblCustomers[Segment])</f>
        <v>Corporate</v>
      </c>
      <c r="L4827" t="str">
        <f>_xlfn.XLOOKUP(tblOrders[[#This Row],[ProductID]], tblProducts[ProductID], tblProducts[Category])</f>
        <v>Home</v>
      </c>
      <c r="M4827">
        <f>_xlfn.XLOOKUP(tblOrders[[#This Row],[ProductID]], tblProducts[ProductID], tblProducts[CostPrice])</f>
        <v>57647</v>
      </c>
      <c r="N4827">
        <f>tblOrders[[#This Row],[Sales]]-(tblOrders[[#This Row],[CostPrice]]*tblOrders[[#This Row],[Quantity]])</f>
        <v>56800.2</v>
      </c>
      <c r="O4827" t="str">
        <f>TEXT(tblOrders[[#This Row],[Date]],"mmm-yyyy")</f>
        <v>Jan-2025</v>
      </c>
      <c r="P4827" t="str">
        <f>_xlfn.XLOOKUP(tblOrders[[#This Row],[OrderID]], tblReturns[OrderID], tblReturns[Returned])</f>
        <v>No</v>
      </c>
      <c r="Q4827" t="str">
        <f>_xlfn.XLOOKUP(tblOrders[[#This Row],[OrderID]], tblShipping[OrderID], tblShipping[ShipMode])</f>
        <v>Standard</v>
      </c>
      <c r="R4827" t="str">
        <f>IFERROR(_xlfn.XLOOKUP(A4826, tblCustomers[CustomerID], tblCustomers[CustomerName]), "Not Found")</f>
        <v>Not Found</v>
      </c>
      <c r="S4827" t="str">
        <f>IF(tblOrders[[#This Row],[Sales]]&gt;1000000,"High Value","Standard")</f>
        <v>Standard</v>
      </c>
      <c r="T4827" t="str">
        <f>_xlfn.XLOOKUP(tblOrders[[#This Row],[ProductID]], tblProducts[ProductID], tblProducts[ProductName])</f>
        <v>Product 2</v>
      </c>
      <c r="U4827">
        <f>_xlfn.XLOOKUP(tblOrders[[#This Row],[SalesRepID]], tblSalesreps[RepID], tblSalesreps[Target])</f>
        <v>16839910</v>
      </c>
    </row>
    <row r="4828" spans="1:21">
      <c r="A4828" t="s">
        <v>5625</v>
      </c>
      <c r="B4828" s="7" t="s">
        <v>1063</v>
      </c>
      <c r="C4828" t="s">
        <v>1603</v>
      </c>
      <c r="D4828" t="s">
        <v>585</v>
      </c>
      <c r="E4828" t="s">
        <v>210</v>
      </c>
      <c r="F4828" t="s">
        <v>20</v>
      </c>
      <c r="G4828">
        <v>2</v>
      </c>
      <c r="H4828">
        <v>0</v>
      </c>
      <c r="I4828" s="2">
        <v>150352</v>
      </c>
      <c r="J4828" t="str">
        <f>_xlfn.XLOOKUP(tblOrders[[#This Row],[CustomerID]], tblCustomers[CustomerID], tblCustomers[CustomerName])</f>
        <v>Customer 241</v>
      </c>
      <c r="K4828" t="str">
        <f>_xlfn.XLOOKUP(tblOrders[[#This Row],[CustomerID]], tblCustomers[CustomerID], tblCustomers[Segment])</f>
        <v>Consumer</v>
      </c>
      <c r="L4828" t="str">
        <f>_xlfn.XLOOKUP(tblOrders[[#This Row],[ProductID]], tblProducts[ProductID], tblProducts[Category])</f>
        <v>Office</v>
      </c>
      <c r="M4828">
        <f>_xlfn.XLOOKUP(tblOrders[[#This Row],[ProductID]], tblProducts[ProductID], tblProducts[CostPrice])</f>
        <v>49623</v>
      </c>
      <c r="N4828">
        <f>tblOrders[[#This Row],[Sales]]-(tblOrders[[#This Row],[CostPrice]]*tblOrders[[#This Row],[Quantity]])</f>
        <v>51106</v>
      </c>
      <c r="O4828" t="str">
        <f>TEXT(tblOrders[[#This Row],[Date]],"mmm-yyyy")</f>
        <v>Jul-2025</v>
      </c>
      <c r="P4828" t="str">
        <f>_xlfn.XLOOKUP(tblOrders[[#This Row],[OrderID]], tblReturns[OrderID], tblReturns[Returned])</f>
        <v>No</v>
      </c>
      <c r="Q4828" t="str">
        <f>_xlfn.XLOOKUP(tblOrders[[#This Row],[OrderID]], tblShipping[OrderID], tblShipping[ShipMode])</f>
        <v>Pickup</v>
      </c>
      <c r="R4828" t="str">
        <f>IFERROR(_xlfn.XLOOKUP(A4827, tblCustomers[CustomerID], tblCustomers[CustomerName]), "Not Found")</f>
        <v>Not Found</v>
      </c>
      <c r="S4828" t="str">
        <f>IF(tblOrders[[#This Row],[Sales]]&gt;1000000,"High Value","Standard")</f>
        <v>Standard</v>
      </c>
      <c r="T4828" t="str">
        <f>_xlfn.XLOOKUP(tblOrders[[#This Row],[ProductID]], tblProducts[ProductID], tblProducts[ProductName])</f>
        <v>Product 54</v>
      </c>
      <c r="U4828">
        <f>_xlfn.XLOOKUP(tblOrders[[#This Row],[SalesRepID]], tblSalesreps[RepID], tblSalesreps[Target])</f>
        <v>19336654</v>
      </c>
    </row>
    <row r="4829" spans="1:21">
      <c r="A4829" t="s">
        <v>5626</v>
      </c>
      <c r="B4829" s="7" t="s">
        <v>525</v>
      </c>
      <c r="C4829" t="s">
        <v>1619</v>
      </c>
      <c r="D4829" t="s">
        <v>18</v>
      </c>
      <c r="E4829" t="s">
        <v>25</v>
      </c>
      <c r="F4829" t="s">
        <v>14</v>
      </c>
      <c r="G4829">
        <v>5</v>
      </c>
      <c r="H4829">
        <v>0.2</v>
      </c>
      <c r="I4829" s="2">
        <v>569656</v>
      </c>
      <c r="J4829" t="str">
        <f>_xlfn.XLOOKUP(tblOrders[[#This Row],[CustomerID]], tblCustomers[CustomerID], tblCustomers[CustomerName])</f>
        <v>Customer 280</v>
      </c>
      <c r="K4829" t="str">
        <f>_xlfn.XLOOKUP(tblOrders[[#This Row],[CustomerID]], tblCustomers[CustomerID], tblCustomers[Segment])</f>
        <v>Consumer</v>
      </c>
      <c r="L4829" t="str">
        <f>_xlfn.XLOOKUP(tblOrders[[#This Row],[ProductID]], tblProducts[ProductID], tblProducts[Category])</f>
        <v>Electronics</v>
      </c>
      <c r="M4829">
        <f>_xlfn.XLOOKUP(tblOrders[[#This Row],[ProductID]], tblProducts[ProductID], tblProducts[CostPrice])</f>
        <v>55008</v>
      </c>
      <c r="N4829">
        <f>tblOrders[[#This Row],[Sales]]-(tblOrders[[#This Row],[CostPrice]]*tblOrders[[#This Row],[Quantity]])</f>
        <v>294616</v>
      </c>
      <c r="O4829" t="str">
        <f>TEXT(tblOrders[[#This Row],[Date]],"mmm-yyyy")</f>
        <v>Jun-2025</v>
      </c>
      <c r="P4829" t="str">
        <f>_xlfn.XLOOKUP(tblOrders[[#This Row],[OrderID]], tblReturns[OrderID], tblReturns[Returned])</f>
        <v>No</v>
      </c>
      <c r="Q4829" t="str">
        <f>_xlfn.XLOOKUP(tblOrders[[#This Row],[OrderID]], tblShipping[OrderID], tblShipping[ShipMode])</f>
        <v>Pickup</v>
      </c>
      <c r="R4829" t="str">
        <f>IFERROR(_xlfn.XLOOKUP(A4828, tblCustomers[CustomerID], tblCustomers[CustomerName]), "Not Found")</f>
        <v>Not Found</v>
      </c>
      <c r="S4829" t="str">
        <f>IF(tblOrders[[#This Row],[Sales]]&gt;1000000,"High Value","Standard")</f>
        <v>Standard</v>
      </c>
      <c r="T4829" t="str">
        <f>_xlfn.XLOOKUP(tblOrders[[#This Row],[ProductID]], tblProducts[ProductID], tblProducts[ProductName])</f>
        <v>Product 94</v>
      </c>
      <c r="U4829">
        <f>_xlfn.XLOOKUP(tblOrders[[#This Row],[SalesRepID]], tblSalesreps[RepID], tblSalesreps[Target])</f>
        <v>7094914</v>
      </c>
    </row>
    <row r="4830" spans="1:21">
      <c r="A4830" t="s">
        <v>5627</v>
      </c>
      <c r="B4830" s="7" t="s">
        <v>37</v>
      </c>
      <c r="C4830" t="s">
        <v>487</v>
      </c>
      <c r="D4830" t="s">
        <v>223</v>
      </c>
      <c r="E4830" t="s">
        <v>40</v>
      </c>
      <c r="F4830" t="s">
        <v>26</v>
      </c>
      <c r="G4830">
        <v>5</v>
      </c>
      <c r="H4830">
        <v>0.1</v>
      </c>
      <c r="I4830" s="2">
        <v>506916</v>
      </c>
      <c r="J4830" t="str">
        <f>_xlfn.XLOOKUP(tblOrders[[#This Row],[CustomerID]], tblCustomers[CustomerID], tblCustomers[CustomerName])</f>
        <v>Customer 297</v>
      </c>
      <c r="K4830" t="str">
        <f>_xlfn.XLOOKUP(tblOrders[[#This Row],[CustomerID]], tblCustomers[CustomerID], tblCustomers[Segment])</f>
        <v>Corporate</v>
      </c>
      <c r="L4830" t="str">
        <f>_xlfn.XLOOKUP(tblOrders[[#This Row],[ProductID]], tblProducts[ProductID], tblProducts[Category])</f>
        <v>Office</v>
      </c>
      <c r="M4830">
        <f>_xlfn.XLOOKUP(tblOrders[[#This Row],[ProductID]], tblProducts[ProductID], tblProducts[CostPrice])</f>
        <v>66106</v>
      </c>
      <c r="N4830">
        <f>tblOrders[[#This Row],[Sales]]-(tblOrders[[#This Row],[CostPrice]]*tblOrders[[#This Row],[Quantity]])</f>
        <v>176386</v>
      </c>
      <c r="O4830" t="str">
        <f>TEXT(tblOrders[[#This Row],[Date]],"mmm-yyyy")</f>
        <v>Feb-2025</v>
      </c>
      <c r="P4830" t="str">
        <f>_xlfn.XLOOKUP(tblOrders[[#This Row],[OrderID]], tblReturns[OrderID], tblReturns[Returned])</f>
        <v>No</v>
      </c>
      <c r="Q4830" t="str">
        <f>_xlfn.XLOOKUP(tblOrders[[#This Row],[OrderID]], tblShipping[OrderID], tblShipping[ShipMode])</f>
        <v>Standard</v>
      </c>
      <c r="R4830" t="str">
        <f>IFERROR(_xlfn.XLOOKUP(A4829, tblCustomers[CustomerID], tblCustomers[CustomerName]), "Not Found")</f>
        <v>Not Found</v>
      </c>
      <c r="S4830" t="str">
        <f>IF(tblOrders[[#This Row],[Sales]]&gt;1000000,"High Value","Standard")</f>
        <v>Standard</v>
      </c>
      <c r="T4830" t="str">
        <f>_xlfn.XLOOKUP(tblOrders[[#This Row],[ProductID]], tblProducts[ProductID], tblProducts[ProductName])</f>
        <v>Product 58</v>
      </c>
      <c r="U4830">
        <f>_xlfn.XLOOKUP(tblOrders[[#This Row],[SalesRepID]], tblSalesreps[RepID], tblSalesreps[Target])</f>
        <v>6291486</v>
      </c>
    </row>
    <row r="4831" spans="1:21">
      <c r="A4831" t="s">
        <v>5628</v>
      </c>
      <c r="B4831" s="7" t="s">
        <v>293</v>
      </c>
      <c r="C4831" t="s">
        <v>333</v>
      </c>
      <c r="D4831" t="s">
        <v>560</v>
      </c>
      <c r="E4831" t="s">
        <v>202</v>
      </c>
      <c r="F4831" t="s">
        <v>20</v>
      </c>
      <c r="G4831">
        <v>8</v>
      </c>
      <c r="H4831">
        <v>0.2</v>
      </c>
      <c r="I4831" s="2">
        <v>810003.2</v>
      </c>
      <c r="J4831" t="str">
        <f>_xlfn.XLOOKUP(tblOrders[[#This Row],[CustomerID]], tblCustomers[CustomerID], tblCustomers[CustomerName])</f>
        <v>Customer 49</v>
      </c>
      <c r="K4831" t="str">
        <f>_xlfn.XLOOKUP(tblOrders[[#This Row],[CustomerID]], tblCustomers[CustomerID], tblCustomers[Segment])</f>
        <v>SME</v>
      </c>
      <c r="L4831" t="str">
        <f>_xlfn.XLOOKUP(tblOrders[[#This Row],[ProductID]], tblProducts[ProductID], tblProducts[Category])</f>
        <v>Electronics</v>
      </c>
      <c r="M4831">
        <f>_xlfn.XLOOKUP(tblOrders[[#This Row],[ProductID]], tblProducts[ProductID], tblProducts[CostPrice])</f>
        <v>53062</v>
      </c>
      <c r="N4831">
        <f>tblOrders[[#This Row],[Sales]]-(tblOrders[[#This Row],[CostPrice]]*tblOrders[[#This Row],[Quantity]])</f>
        <v>385507.19999999995</v>
      </c>
      <c r="O4831" t="str">
        <f>TEXT(tblOrders[[#This Row],[Date]],"mmm-yyyy")</f>
        <v>Feb-2025</v>
      </c>
      <c r="P4831" t="str">
        <f>_xlfn.XLOOKUP(tblOrders[[#This Row],[OrderID]], tblReturns[OrderID], tblReturns[Returned])</f>
        <v>No</v>
      </c>
      <c r="Q4831" t="str">
        <f>_xlfn.XLOOKUP(tblOrders[[#This Row],[OrderID]], tblShipping[OrderID], tblShipping[ShipMode])</f>
        <v>Express</v>
      </c>
      <c r="R4831" t="str">
        <f>IFERROR(_xlfn.XLOOKUP(A4830, tblCustomers[CustomerID], tblCustomers[CustomerName]), "Not Found")</f>
        <v>Not Found</v>
      </c>
      <c r="S4831" t="str">
        <f>IF(tblOrders[[#This Row],[Sales]]&gt;1000000,"High Value","Standard")</f>
        <v>Standard</v>
      </c>
      <c r="T4831" t="str">
        <f>_xlfn.XLOOKUP(tblOrders[[#This Row],[ProductID]], tblProducts[ProductID], tblProducts[ProductName])</f>
        <v>Product 31</v>
      </c>
      <c r="U4831">
        <f>_xlfn.XLOOKUP(tblOrders[[#This Row],[SalesRepID]], tblSalesreps[RepID], tblSalesreps[Target])</f>
        <v>10652665</v>
      </c>
    </row>
    <row r="4832" spans="1:21">
      <c r="A4832" t="s">
        <v>5629</v>
      </c>
      <c r="B4832" s="7" t="s">
        <v>780</v>
      </c>
      <c r="C4832" t="s">
        <v>1046</v>
      </c>
      <c r="D4832" t="s">
        <v>362</v>
      </c>
      <c r="E4832" t="s">
        <v>19</v>
      </c>
      <c r="F4832" t="s">
        <v>51</v>
      </c>
      <c r="G4832">
        <v>6</v>
      </c>
      <c r="H4832">
        <v>0.05</v>
      </c>
      <c r="I4832" s="2">
        <v>591677.1</v>
      </c>
      <c r="J4832" t="str">
        <f>_xlfn.XLOOKUP(tblOrders[[#This Row],[CustomerID]], tblCustomers[CustomerID], tblCustomers[CustomerName])</f>
        <v>Customer 52</v>
      </c>
      <c r="K4832" t="str">
        <f>_xlfn.XLOOKUP(tblOrders[[#This Row],[CustomerID]], tblCustomers[CustomerID], tblCustomers[Segment])</f>
        <v>Consumer</v>
      </c>
      <c r="L4832" t="str">
        <f>_xlfn.XLOOKUP(tblOrders[[#This Row],[ProductID]], tblProducts[ProductID], tblProducts[Category])</f>
        <v>Home</v>
      </c>
      <c r="M4832">
        <f>_xlfn.XLOOKUP(tblOrders[[#This Row],[ProductID]], tblProducts[ProductID], tblProducts[CostPrice])</f>
        <v>41409</v>
      </c>
      <c r="N4832">
        <f>tblOrders[[#This Row],[Sales]]-(tblOrders[[#This Row],[CostPrice]]*tblOrders[[#This Row],[Quantity]])</f>
        <v>343223.1</v>
      </c>
      <c r="O4832" t="str">
        <f>TEXT(tblOrders[[#This Row],[Date]],"mmm-yyyy")</f>
        <v>Dec-2025</v>
      </c>
      <c r="P4832" t="str">
        <f>_xlfn.XLOOKUP(tblOrders[[#This Row],[OrderID]], tblReturns[OrderID], tblReturns[Returned])</f>
        <v>No</v>
      </c>
      <c r="Q4832" t="str">
        <f>_xlfn.XLOOKUP(tblOrders[[#This Row],[OrderID]], tblShipping[OrderID], tblShipping[ShipMode])</f>
        <v>Pickup</v>
      </c>
      <c r="R4832" t="str">
        <f>IFERROR(_xlfn.XLOOKUP(A4831, tblCustomers[CustomerID], tblCustomers[CustomerName]), "Not Found")</f>
        <v>Not Found</v>
      </c>
      <c r="S4832" t="str">
        <f>IF(tblOrders[[#This Row],[Sales]]&gt;1000000,"High Value","Standard")</f>
        <v>Standard</v>
      </c>
      <c r="T4832" t="str">
        <f>_xlfn.XLOOKUP(tblOrders[[#This Row],[ProductID]], tblProducts[ProductID], tblProducts[ProductName])</f>
        <v>Product 25</v>
      </c>
      <c r="U4832">
        <f>_xlfn.XLOOKUP(tblOrders[[#This Row],[SalesRepID]], tblSalesreps[RepID], tblSalesreps[Target])</f>
        <v>11347243</v>
      </c>
    </row>
    <row r="4833" spans="1:21">
      <c r="A4833" t="s">
        <v>5630</v>
      </c>
      <c r="B4833" s="7" t="s">
        <v>1015</v>
      </c>
      <c r="C4833" t="s">
        <v>593</v>
      </c>
      <c r="D4833" t="s">
        <v>272</v>
      </c>
      <c r="E4833" t="s">
        <v>79</v>
      </c>
      <c r="F4833" t="s">
        <v>26</v>
      </c>
      <c r="G4833">
        <v>9</v>
      </c>
      <c r="H4833">
        <v>0.1</v>
      </c>
      <c r="I4833" s="2">
        <v>1018259.1</v>
      </c>
      <c r="J4833" t="str">
        <f>_xlfn.XLOOKUP(tblOrders[[#This Row],[CustomerID]], tblCustomers[CustomerID], tblCustomers[CustomerName])</f>
        <v>Customer 120</v>
      </c>
      <c r="K4833" t="str">
        <f>_xlfn.XLOOKUP(tblOrders[[#This Row],[CustomerID]], tblCustomers[CustomerID], tblCustomers[Segment])</f>
        <v>SME</v>
      </c>
      <c r="L4833" t="str">
        <f>_xlfn.XLOOKUP(tblOrders[[#This Row],[ProductID]], tblProducts[ProductID], tblProducts[Category])</f>
        <v>Furniture</v>
      </c>
      <c r="M4833">
        <f>_xlfn.XLOOKUP(tblOrders[[#This Row],[ProductID]], tblProducts[ProductID], tblProducts[CostPrice])</f>
        <v>48118</v>
      </c>
      <c r="N4833">
        <f>tblOrders[[#This Row],[Sales]]-(tblOrders[[#This Row],[CostPrice]]*tblOrders[[#This Row],[Quantity]])</f>
        <v>585197.1</v>
      </c>
      <c r="O4833" t="str">
        <f>TEXT(tblOrders[[#This Row],[Date]],"mmm-yyyy")</f>
        <v>Jun-2025</v>
      </c>
      <c r="P4833" t="str">
        <f>_xlfn.XLOOKUP(tblOrders[[#This Row],[OrderID]], tblReturns[OrderID], tblReturns[Returned])</f>
        <v>No</v>
      </c>
      <c r="Q4833" t="str">
        <f>_xlfn.XLOOKUP(tblOrders[[#This Row],[OrderID]], tblShipping[OrderID], tblShipping[ShipMode])</f>
        <v>Express</v>
      </c>
      <c r="R4833" t="str">
        <f>IFERROR(_xlfn.XLOOKUP(A4832, tblCustomers[CustomerID], tblCustomers[CustomerName]), "Not Found")</f>
        <v>Not Found</v>
      </c>
      <c r="S4833" t="str">
        <f>IF(tblOrders[[#This Row],[Sales]]&gt;1000000,"High Value","Standard")</f>
        <v>High Value</v>
      </c>
      <c r="T4833" t="str">
        <f>_xlfn.XLOOKUP(tblOrders[[#This Row],[ProductID]], tblProducts[ProductID], tblProducts[ProductName])</f>
        <v>Product 75</v>
      </c>
      <c r="U4833">
        <f>_xlfn.XLOOKUP(tblOrders[[#This Row],[SalesRepID]], tblSalesreps[RepID], tblSalesreps[Target])</f>
        <v>8592536</v>
      </c>
    </row>
    <row r="4834" spans="1:21">
      <c r="A4834" t="s">
        <v>5631</v>
      </c>
      <c r="B4834" s="7" t="s">
        <v>844</v>
      </c>
      <c r="C4834" t="s">
        <v>515</v>
      </c>
      <c r="D4834" t="s">
        <v>403</v>
      </c>
      <c r="E4834" t="s">
        <v>56</v>
      </c>
      <c r="F4834" t="s">
        <v>20</v>
      </c>
      <c r="G4834">
        <v>6</v>
      </c>
      <c r="H4834">
        <v>0.1</v>
      </c>
      <c r="I4834" s="2">
        <v>788378.4</v>
      </c>
      <c r="J4834" t="str">
        <f>_xlfn.XLOOKUP(tblOrders[[#This Row],[CustomerID]], tblCustomers[CustomerID], tblCustomers[CustomerName])</f>
        <v>Customer 67</v>
      </c>
      <c r="K4834" t="str">
        <f>_xlfn.XLOOKUP(tblOrders[[#This Row],[CustomerID]], tblCustomers[CustomerID], tblCustomers[Segment])</f>
        <v>SME</v>
      </c>
      <c r="L4834" t="str">
        <f>_xlfn.XLOOKUP(tblOrders[[#This Row],[ProductID]], tblProducts[ProductID], tblProducts[Category])</f>
        <v>Furniture</v>
      </c>
      <c r="M4834">
        <f>_xlfn.XLOOKUP(tblOrders[[#This Row],[ProductID]], tblProducts[ProductID], tblProducts[CostPrice])</f>
        <v>53072</v>
      </c>
      <c r="N4834">
        <f>tblOrders[[#This Row],[Sales]]-(tblOrders[[#This Row],[CostPrice]]*tblOrders[[#This Row],[Quantity]])</f>
        <v>469946.4</v>
      </c>
      <c r="O4834" t="str">
        <f>TEXT(tblOrders[[#This Row],[Date]],"mmm-yyyy")</f>
        <v>Feb-2025</v>
      </c>
      <c r="P4834" t="str">
        <f>_xlfn.XLOOKUP(tblOrders[[#This Row],[OrderID]], tblReturns[OrderID], tblReturns[Returned])</f>
        <v>No</v>
      </c>
      <c r="Q4834" t="str">
        <f>_xlfn.XLOOKUP(tblOrders[[#This Row],[OrderID]], tblShipping[OrderID], tblShipping[ShipMode])</f>
        <v>Standard</v>
      </c>
      <c r="R4834" t="str">
        <f>IFERROR(_xlfn.XLOOKUP(A4833, tblCustomers[CustomerID], tblCustomers[CustomerName]), "Not Found")</f>
        <v>Not Found</v>
      </c>
      <c r="S4834" t="str">
        <f>IF(tblOrders[[#This Row],[Sales]]&gt;1000000,"High Value","Standard")</f>
        <v>Standard</v>
      </c>
      <c r="T4834" t="str">
        <f>_xlfn.XLOOKUP(tblOrders[[#This Row],[ProductID]], tblProducts[ProductID], tblProducts[ProductName])</f>
        <v>Product 78</v>
      </c>
      <c r="U4834">
        <f>_xlfn.XLOOKUP(tblOrders[[#This Row],[SalesRepID]], tblSalesreps[RepID], tblSalesreps[Target])</f>
        <v>14265630</v>
      </c>
    </row>
    <row r="4835" spans="1:21">
      <c r="A4835" t="s">
        <v>5632</v>
      </c>
      <c r="B4835" s="7" t="s">
        <v>357</v>
      </c>
      <c r="C4835" t="s">
        <v>418</v>
      </c>
      <c r="D4835" t="s">
        <v>597</v>
      </c>
      <c r="E4835" t="s">
        <v>205</v>
      </c>
      <c r="F4835" t="s">
        <v>88</v>
      </c>
      <c r="G4835">
        <v>1</v>
      </c>
      <c r="H4835">
        <v>0.2</v>
      </c>
      <c r="I4835" s="2">
        <v>84272.8</v>
      </c>
      <c r="J4835" t="str">
        <f>_xlfn.XLOOKUP(tblOrders[[#This Row],[CustomerID]], tblCustomers[CustomerID], tblCustomers[CustomerName])</f>
        <v>Customer 113</v>
      </c>
      <c r="K4835" t="str">
        <f>_xlfn.XLOOKUP(tblOrders[[#This Row],[CustomerID]], tblCustomers[CustomerID], tblCustomers[Segment])</f>
        <v>Consumer</v>
      </c>
      <c r="L4835" t="str">
        <f>_xlfn.XLOOKUP(tblOrders[[#This Row],[ProductID]], tblProducts[ProductID], tblProducts[Category])</f>
        <v>Electronics</v>
      </c>
      <c r="M4835">
        <f>_xlfn.XLOOKUP(tblOrders[[#This Row],[ProductID]], tblProducts[ProductID], tblProducts[CostPrice])</f>
        <v>35454</v>
      </c>
      <c r="N4835">
        <f>tblOrders[[#This Row],[Sales]]-(tblOrders[[#This Row],[CostPrice]]*tblOrders[[#This Row],[Quantity]])</f>
        <v>48818.8</v>
      </c>
      <c r="O4835" t="str">
        <f>TEXT(tblOrders[[#This Row],[Date]],"mmm-yyyy")</f>
        <v>Dec-2025</v>
      </c>
      <c r="P4835" t="str">
        <f>_xlfn.XLOOKUP(tblOrders[[#This Row],[OrderID]], tblReturns[OrderID], tblReturns[Returned])</f>
        <v>No</v>
      </c>
      <c r="Q4835" t="str">
        <f>_xlfn.XLOOKUP(tblOrders[[#This Row],[OrderID]], tblShipping[OrderID], tblShipping[ShipMode])</f>
        <v>Express</v>
      </c>
      <c r="R4835" t="str">
        <f>IFERROR(_xlfn.XLOOKUP(A4834, tblCustomers[CustomerID], tblCustomers[CustomerName]), "Not Found")</f>
        <v>Not Found</v>
      </c>
      <c r="S4835" t="str">
        <f>IF(tblOrders[[#This Row],[Sales]]&gt;1000000,"High Value","Standard")</f>
        <v>Standard</v>
      </c>
      <c r="T4835" t="str">
        <f>_xlfn.XLOOKUP(tblOrders[[#This Row],[ProductID]], tblProducts[ProductID], tblProducts[ProductName])</f>
        <v>Product 28</v>
      </c>
      <c r="U4835">
        <f>_xlfn.XLOOKUP(tblOrders[[#This Row],[SalesRepID]], tblSalesreps[RepID], tblSalesreps[Target])</f>
        <v>16246424</v>
      </c>
    </row>
    <row r="4836" spans="1:21">
      <c r="A4836" t="s">
        <v>5633</v>
      </c>
      <c r="B4836" s="7" t="s">
        <v>802</v>
      </c>
      <c r="C4836" t="s">
        <v>1223</v>
      </c>
      <c r="D4836" t="s">
        <v>318</v>
      </c>
      <c r="E4836" t="s">
        <v>210</v>
      </c>
      <c r="F4836" t="s">
        <v>51</v>
      </c>
      <c r="G4836">
        <v>5</v>
      </c>
      <c r="H4836">
        <v>0.15</v>
      </c>
      <c r="I4836" s="2">
        <v>61463.5</v>
      </c>
      <c r="J4836" t="str">
        <f>_xlfn.XLOOKUP(tblOrders[[#This Row],[CustomerID]], tblCustomers[CustomerID], tblCustomers[CustomerName])</f>
        <v>Customer 164</v>
      </c>
      <c r="K4836" t="str">
        <f>_xlfn.XLOOKUP(tblOrders[[#This Row],[CustomerID]], tblCustomers[CustomerID], tblCustomers[Segment])</f>
        <v>Consumer</v>
      </c>
      <c r="L4836" t="str">
        <f>_xlfn.XLOOKUP(tblOrders[[#This Row],[ProductID]], tblProducts[ProductID], tblProducts[Category])</f>
        <v>Office</v>
      </c>
      <c r="M4836">
        <f>_xlfn.XLOOKUP(tblOrders[[#This Row],[ProductID]], tblProducts[ProductID], tblProducts[CostPrice])</f>
        <v>39205</v>
      </c>
      <c r="N4836">
        <f>tblOrders[[#This Row],[Sales]]-(tblOrders[[#This Row],[CostPrice]]*tblOrders[[#This Row],[Quantity]])</f>
        <v>-134561.5</v>
      </c>
      <c r="O4836" t="str">
        <f>TEXT(tblOrders[[#This Row],[Date]],"mmm-yyyy")</f>
        <v>Oct-2025</v>
      </c>
      <c r="P4836" t="str">
        <f>_xlfn.XLOOKUP(tblOrders[[#This Row],[OrderID]], tblReturns[OrderID], tblReturns[Returned])</f>
        <v>No</v>
      </c>
      <c r="Q4836" t="str">
        <f>_xlfn.XLOOKUP(tblOrders[[#This Row],[OrderID]], tblShipping[OrderID], tblShipping[ShipMode])</f>
        <v>Pickup</v>
      </c>
      <c r="R4836" t="str">
        <f>IFERROR(_xlfn.XLOOKUP(A4835, tblCustomers[CustomerID], tblCustomers[CustomerName]), "Not Found")</f>
        <v>Not Found</v>
      </c>
      <c r="S4836" t="str">
        <f>IF(tblOrders[[#This Row],[Sales]]&gt;1000000,"High Value","Standard")</f>
        <v>Standard</v>
      </c>
      <c r="T4836" t="str">
        <f>_xlfn.XLOOKUP(tblOrders[[#This Row],[ProductID]], tblProducts[ProductID], tblProducts[ProductName])</f>
        <v>Product 74</v>
      </c>
      <c r="U4836">
        <f>_xlfn.XLOOKUP(tblOrders[[#This Row],[SalesRepID]], tblSalesreps[RepID], tblSalesreps[Target])</f>
        <v>19336654</v>
      </c>
    </row>
    <row r="4837" spans="1:21">
      <c r="A4837" t="s">
        <v>5634</v>
      </c>
      <c r="B4837" s="7" t="s">
        <v>47</v>
      </c>
      <c r="C4837" t="s">
        <v>998</v>
      </c>
      <c r="D4837" t="s">
        <v>83</v>
      </c>
      <c r="E4837" t="s">
        <v>74</v>
      </c>
      <c r="F4837" t="s">
        <v>51</v>
      </c>
      <c r="G4837">
        <v>4</v>
      </c>
      <c r="H4837">
        <v>0.1</v>
      </c>
      <c r="I4837" s="2">
        <v>249192</v>
      </c>
      <c r="J4837" t="str">
        <f>_xlfn.XLOOKUP(tblOrders[[#This Row],[CustomerID]], tblCustomers[CustomerID], tblCustomers[CustomerName])</f>
        <v>Customer 84</v>
      </c>
      <c r="K4837" t="str">
        <f>_xlfn.XLOOKUP(tblOrders[[#This Row],[CustomerID]], tblCustomers[CustomerID], tblCustomers[Segment])</f>
        <v>Corporate</v>
      </c>
      <c r="L4837" t="str">
        <f>_xlfn.XLOOKUP(tblOrders[[#This Row],[ProductID]], tblProducts[ProductID], tblProducts[Category])</f>
        <v>Furniture</v>
      </c>
      <c r="M4837">
        <f>_xlfn.XLOOKUP(tblOrders[[#This Row],[ProductID]], tblProducts[ProductID], tblProducts[CostPrice])</f>
        <v>79600</v>
      </c>
      <c r="N4837">
        <f>tblOrders[[#This Row],[Sales]]-(tblOrders[[#This Row],[CostPrice]]*tblOrders[[#This Row],[Quantity]])</f>
        <v>-69208</v>
      </c>
      <c r="O4837" t="str">
        <f>TEXT(tblOrders[[#This Row],[Date]],"mmm-yyyy")</f>
        <v>Sep-2025</v>
      </c>
      <c r="P4837" t="str">
        <f>_xlfn.XLOOKUP(tblOrders[[#This Row],[OrderID]], tblReturns[OrderID], tblReturns[Returned])</f>
        <v>No</v>
      </c>
      <c r="Q4837" t="str">
        <f>_xlfn.XLOOKUP(tblOrders[[#This Row],[OrderID]], tblShipping[OrderID], tblShipping[ShipMode])</f>
        <v>Pickup</v>
      </c>
      <c r="R4837" t="str">
        <f>IFERROR(_xlfn.XLOOKUP(A4836, tblCustomers[CustomerID], tblCustomers[CustomerName]), "Not Found")</f>
        <v>Not Found</v>
      </c>
      <c r="S4837" t="str">
        <f>IF(tblOrders[[#This Row],[Sales]]&gt;1000000,"High Value","Standard")</f>
        <v>Standard</v>
      </c>
      <c r="T4837" t="str">
        <f>_xlfn.XLOOKUP(tblOrders[[#This Row],[ProductID]], tblProducts[ProductID], tblProducts[ProductName])</f>
        <v>Product 43</v>
      </c>
      <c r="U4837">
        <f>_xlfn.XLOOKUP(tblOrders[[#This Row],[SalesRepID]], tblSalesreps[RepID], tblSalesreps[Target])</f>
        <v>7254801</v>
      </c>
    </row>
    <row r="4838" spans="1:21">
      <c r="A4838" t="s">
        <v>5635</v>
      </c>
      <c r="B4838" s="7" t="s">
        <v>969</v>
      </c>
      <c r="C4838" t="s">
        <v>168</v>
      </c>
      <c r="D4838" t="s">
        <v>73</v>
      </c>
      <c r="E4838" t="s">
        <v>87</v>
      </c>
      <c r="F4838" t="s">
        <v>20</v>
      </c>
      <c r="G4838">
        <v>10</v>
      </c>
      <c r="H4838">
        <v>0.2</v>
      </c>
      <c r="I4838" s="2">
        <v>295056</v>
      </c>
      <c r="J4838" t="str">
        <f>_xlfn.XLOOKUP(tblOrders[[#This Row],[CustomerID]], tblCustomers[CustomerID], tblCustomers[CustomerName])</f>
        <v>Customer 77</v>
      </c>
      <c r="K4838" t="str">
        <f>_xlfn.XLOOKUP(tblOrders[[#This Row],[CustomerID]], tblCustomers[CustomerID], tblCustomers[Segment])</f>
        <v>Corporate</v>
      </c>
      <c r="L4838" t="str">
        <f>_xlfn.XLOOKUP(tblOrders[[#This Row],[ProductID]], tblProducts[ProductID], tblProducts[Category])</f>
        <v>Office</v>
      </c>
      <c r="M4838">
        <f>_xlfn.XLOOKUP(tblOrders[[#This Row],[ProductID]], tblProducts[ProductID], tblProducts[CostPrice])</f>
        <v>28523</v>
      </c>
      <c r="N4838">
        <f>tblOrders[[#This Row],[Sales]]-(tblOrders[[#This Row],[CostPrice]]*tblOrders[[#This Row],[Quantity]])</f>
        <v>9826</v>
      </c>
      <c r="O4838" t="str">
        <f>TEXT(tblOrders[[#This Row],[Date]],"mmm-yyyy")</f>
        <v>Jan-2025</v>
      </c>
      <c r="P4838" t="str">
        <f>_xlfn.XLOOKUP(tblOrders[[#This Row],[OrderID]], tblReturns[OrderID], tblReturns[Returned])</f>
        <v>No</v>
      </c>
      <c r="Q4838" t="str">
        <f>_xlfn.XLOOKUP(tblOrders[[#This Row],[OrderID]], tblShipping[OrderID], tblShipping[ShipMode])</f>
        <v>Express</v>
      </c>
      <c r="R4838" t="str">
        <f>IFERROR(_xlfn.XLOOKUP(A4837, tblCustomers[CustomerID], tblCustomers[CustomerName]), "Not Found")</f>
        <v>Not Found</v>
      </c>
      <c r="S4838" t="str">
        <f>IF(tblOrders[[#This Row],[Sales]]&gt;1000000,"High Value","Standard")</f>
        <v>Standard</v>
      </c>
      <c r="T4838" t="str">
        <f>_xlfn.XLOOKUP(tblOrders[[#This Row],[ProductID]], tblProducts[ProductID], tblProducts[ProductName])</f>
        <v>Product 30</v>
      </c>
      <c r="U4838">
        <f>_xlfn.XLOOKUP(tblOrders[[#This Row],[SalesRepID]], tblSalesreps[RepID], tblSalesreps[Target])</f>
        <v>18500989</v>
      </c>
    </row>
    <row r="4839" spans="1:21">
      <c r="A4839" t="s">
        <v>5636</v>
      </c>
      <c r="B4839" s="7" t="s">
        <v>761</v>
      </c>
      <c r="C4839" t="s">
        <v>781</v>
      </c>
      <c r="D4839" t="s">
        <v>96</v>
      </c>
      <c r="E4839" t="s">
        <v>35</v>
      </c>
      <c r="F4839" t="s">
        <v>51</v>
      </c>
      <c r="G4839">
        <v>10</v>
      </c>
      <c r="H4839">
        <v>0.1</v>
      </c>
      <c r="I4839" s="2">
        <v>523341</v>
      </c>
      <c r="J4839" t="str">
        <f>_xlfn.XLOOKUP(tblOrders[[#This Row],[CustomerID]], tblCustomers[CustomerID], tblCustomers[CustomerName])</f>
        <v>Customer 252</v>
      </c>
      <c r="K4839" t="str">
        <f>_xlfn.XLOOKUP(tblOrders[[#This Row],[CustomerID]], tblCustomers[CustomerID], tblCustomers[Segment])</f>
        <v>Corporate</v>
      </c>
      <c r="L4839" t="str">
        <f>_xlfn.XLOOKUP(tblOrders[[#This Row],[ProductID]], tblProducts[ProductID], tblProducts[Category])</f>
        <v>Office</v>
      </c>
      <c r="M4839">
        <f>_xlfn.XLOOKUP(tblOrders[[#This Row],[ProductID]], tblProducts[ProductID], tblProducts[CostPrice])</f>
        <v>20831</v>
      </c>
      <c r="N4839">
        <f>tblOrders[[#This Row],[Sales]]-(tblOrders[[#This Row],[CostPrice]]*tblOrders[[#This Row],[Quantity]])</f>
        <v>315031</v>
      </c>
      <c r="O4839" t="str">
        <f>TEXT(tblOrders[[#This Row],[Date]],"mmm-yyyy")</f>
        <v>Sep-2025</v>
      </c>
      <c r="P4839" t="str">
        <f>_xlfn.XLOOKUP(tblOrders[[#This Row],[OrderID]], tblReturns[OrderID], tblReturns[Returned])</f>
        <v>No</v>
      </c>
      <c r="Q4839" t="str">
        <f>_xlfn.XLOOKUP(tblOrders[[#This Row],[OrderID]], tblShipping[OrderID], tblShipping[ShipMode])</f>
        <v>Express</v>
      </c>
      <c r="R4839" t="str">
        <f>IFERROR(_xlfn.XLOOKUP(A4838, tblCustomers[CustomerID], tblCustomers[CustomerName]), "Not Found")</f>
        <v>Not Found</v>
      </c>
      <c r="S4839" t="str">
        <f>IF(tblOrders[[#This Row],[Sales]]&gt;1000000,"High Value","Standard")</f>
        <v>Standard</v>
      </c>
      <c r="T4839" t="str">
        <f>_xlfn.XLOOKUP(tblOrders[[#This Row],[ProductID]], tblProducts[ProductID], tblProducts[ProductName])</f>
        <v>Product 24</v>
      </c>
      <c r="U4839">
        <f>_xlfn.XLOOKUP(tblOrders[[#This Row],[SalesRepID]], tblSalesreps[RepID], tblSalesreps[Target])</f>
        <v>19619177</v>
      </c>
    </row>
    <row r="4840" spans="1:21">
      <c r="A4840" t="s">
        <v>5637</v>
      </c>
      <c r="B4840" s="7" t="s">
        <v>238</v>
      </c>
      <c r="C4840" t="s">
        <v>338</v>
      </c>
      <c r="D4840" t="s">
        <v>491</v>
      </c>
      <c r="E4840" t="s">
        <v>25</v>
      </c>
      <c r="F4840" t="s">
        <v>20</v>
      </c>
      <c r="G4840">
        <v>5</v>
      </c>
      <c r="H4840">
        <v>0.05</v>
      </c>
      <c r="I4840" s="2">
        <v>341658</v>
      </c>
      <c r="J4840" t="str">
        <f>_xlfn.XLOOKUP(tblOrders[[#This Row],[CustomerID]], tblCustomers[CustomerID], tblCustomers[CustomerName])</f>
        <v>Customer 173</v>
      </c>
      <c r="K4840" t="str">
        <f>_xlfn.XLOOKUP(tblOrders[[#This Row],[CustomerID]], tblCustomers[CustomerID], tblCustomers[Segment])</f>
        <v>SME</v>
      </c>
      <c r="L4840" t="str">
        <f>_xlfn.XLOOKUP(tblOrders[[#This Row],[ProductID]], tblProducts[ProductID], tblProducts[Category])</f>
        <v>Home</v>
      </c>
      <c r="M4840">
        <f>_xlfn.XLOOKUP(tblOrders[[#This Row],[ProductID]], tblProducts[ProductID], tblProducts[CostPrice])</f>
        <v>75749</v>
      </c>
      <c r="N4840">
        <f>tblOrders[[#This Row],[Sales]]-(tblOrders[[#This Row],[CostPrice]]*tblOrders[[#This Row],[Quantity]])</f>
        <v>-37087</v>
      </c>
      <c r="O4840" t="str">
        <f>TEXT(tblOrders[[#This Row],[Date]],"mmm-yyyy")</f>
        <v>Sep-2025</v>
      </c>
      <c r="P4840" t="str">
        <f>_xlfn.XLOOKUP(tblOrders[[#This Row],[OrderID]], tblReturns[OrderID], tblReturns[Returned])</f>
        <v>No</v>
      </c>
      <c r="Q4840" t="str">
        <f>_xlfn.XLOOKUP(tblOrders[[#This Row],[OrderID]], tblShipping[OrderID], tblShipping[ShipMode])</f>
        <v>Express</v>
      </c>
      <c r="R4840" t="str">
        <f>IFERROR(_xlfn.XLOOKUP(A4839, tblCustomers[CustomerID], tblCustomers[CustomerName]), "Not Found")</f>
        <v>Not Found</v>
      </c>
      <c r="S4840" t="str">
        <f>IF(tblOrders[[#This Row],[Sales]]&gt;1000000,"High Value","Standard")</f>
        <v>Standard</v>
      </c>
      <c r="T4840" t="str">
        <f>_xlfn.XLOOKUP(tblOrders[[#This Row],[ProductID]], tblProducts[ProductID], tblProducts[ProductName])</f>
        <v>Product 49</v>
      </c>
      <c r="U4840">
        <f>_xlfn.XLOOKUP(tblOrders[[#This Row],[SalesRepID]], tblSalesreps[RepID], tblSalesreps[Target])</f>
        <v>7094914</v>
      </c>
    </row>
    <row r="4841" spans="1:21">
      <c r="A4841" t="s">
        <v>5638</v>
      </c>
      <c r="B4841" s="7" t="s">
        <v>246</v>
      </c>
      <c r="C4841" t="s">
        <v>1457</v>
      </c>
      <c r="D4841" t="s">
        <v>902</v>
      </c>
      <c r="E4841" t="s">
        <v>79</v>
      </c>
      <c r="F4841" t="s">
        <v>14</v>
      </c>
      <c r="G4841">
        <v>1</v>
      </c>
      <c r="H4841">
        <v>0.05</v>
      </c>
      <c r="I4841" s="2">
        <v>7472.7</v>
      </c>
      <c r="J4841" t="str">
        <f>_xlfn.XLOOKUP(tblOrders[[#This Row],[CustomerID]], tblCustomers[CustomerID], tblCustomers[CustomerName])</f>
        <v>Customer 199</v>
      </c>
      <c r="K4841" t="str">
        <f>_xlfn.XLOOKUP(tblOrders[[#This Row],[CustomerID]], tblCustomers[CustomerID], tblCustomers[Segment])</f>
        <v>Corporate</v>
      </c>
      <c r="L4841" t="str">
        <f>_xlfn.XLOOKUP(tblOrders[[#This Row],[ProductID]], tblProducts[ProductID], tblProducts[Category])</f>
        <v>Furniture</v>
      </c>
      <c r="M4841">
        <f>_xlfn.XLOOKUP(tblOrders[[#This Row],[ProductID]], tblProducts[ProductID], tblProducts[CostPrice])</f>
        <v>44361</v>
      </c>
      <c r="N4841">
        <f>tblOrders[[#This Row],[Sales]]-(tblOrders[[#This Row],[CostPrice]]*tblOrders[[#This Row],[Quantity]])</f>
        <v>-36888.300000000003</v>
      </c>
      <c r="O4841" t="str">
        <f>TEXT(tblOrders[[#This Row],[Date]],"mmm-yyyy")</f>
        <v>Jul-2025</v>
      </c>
      <c r="P4841" t="str">
        <f>_xlfn.XLOOKUP(tblOrders[[#This Row],[OrderID]], tblReturns[OrderID], tblReturns[Returned])</f>
        <v>No</v>
      </c>
      <c r="Q4841" t="str">
        <f>_xlfn.XLOOKUP(tblOrders[[#This Row],[OrderID]], tblShipping[OrderID], tblShipping[ShipMode])</f>
        <v>Express</v>
      </c>
      <c r="R4841" t="str">
        <f>IFERROR(_xlfn.XLOOKUP(A4840, tblCustomers[CustomerID], tblCustomers[CustomerName]), "Not Found")</f>
        <v>Not Found</v>
      </c>
      <c r="S4841" t="str">
        <f>IF(tblOrders[[#This Row],[Sales]]&gt;1000000,"High Value","Standard")</f>
        <v>Standard</v>
      </c>
      <c r="T4841" t="str">
        <f>_xlfn.XLOOKUP(tblOrders[[#This Row],[ProductID]], tblProducts[ProductID], tblProducts[ProductName])</f>
        <v>Product 3</v>
      </c>
      <c r="U4841">
        <f>_xlfn.XLOOKUP(tblOrders[[#This Row],[SalesRepID]], tblSalesreps[RepID], tblSalesreps[Target])</f>
        <v>8592536</v>
      </c>
    </row>
    <row r="4842" spans="1:21">
      <c r="A4842" t="s">
        <v>5639</v>
      </c>
      <c r="B4842" s="7" t="s">
        <v>2316</v>
      </c>
      <c r="C4842" t="s">
        <v>1559</v>
      </c>
      <c r="D4842" t="s">
        <v>643</v>
      </c>
      <c r="E4842" t="s">
        <v>69</v>
      </c>
      <c r="F4842" t="s">
        <v>51</v>
      </c>
      <c r="G4842">
        <v>3</v>
      </c>
      <c r="H4842">
        <v>0.15</v>
      </c>
      <c r="I4842" s="2">
        <v>367995.6</v>
      </c>
      <c r="J4842" t="str">
        <f>_xlfn.XLOOKUP(tblOrders[[#This Row],[CustomerID]], tblCustomers[CustomerID], tblCustomers[CustomerName])</f>
        <v>Customer 95</v>
      </c>
      <c r="K4842" t="str">
        <f>_xlfn.XLOOKUP(tblOrders[[#This Row],[CustomerID]], tblCustomers[CustomerID], tblCustomers[Segment])</f>
        <v>Consumer</v>
      </c>
      <c r="L4842" t="str">
        <f>_xlfn.XLOOKUP(tblOrders[[#This Row],[ProductID]], tblProducts[ProductID], tblProducts[Category])</f>
        <v>Home</v>
      </c>
      <c r="M4842">
        <f>_xlfn.XLOOKUP(tblOrders[[#This Row],[ProductID]], tblProducts[ProductID], tblProducts[CostPrice])</f>
        <v>77766</v>
      </c>
      <c r="N4842">
        <f>tblOrders[[#This Row],[Sales]]-(tblOrders[[#This Row],[CostPrice]]*tblOrders[[#This Row],[Quantity]])</f>
        <v>134697.59999999998</v>
      </c>
      <c r="O4842" t="str">
        <f>TEXT(tblOrders[[#This Row],[Date]],"mmm-yyyy")</f>
        <v>Jul-2025</v>
      </c>
      <c r="P4842" t="str">
        <f>_xlfn.XLOOKUP(tblOrders[[#This Row],[OrderID]], tblReturns[OrderID], tblReturns[Returned])</f>
        <v>No</v>
      </c>
      <c r="Q4842" t="str">
        <f>_xlfn.XLOOKUP(tblOrders[[#This Row],[OrderID]], tblShipping[OrderID], tblShipping[ShipMode])</f>
        <v>Express</v>
      </c>
      <c r="R4842" t="str">
        <f>IFERROR(_xlfn.XLOOKUP(A4841, tblCustomers[CustomerID], tblCustomers[CustomerName]), "Not Found")</f>
        <v>Not Found</v>
      </c>
      <c r="S4842" t="str">
        <f>IF(tblOrders[[#This Row],[Sales]]&gt;1000000,"High Value","Standard")</f>
        <v>Standard</v>
      </c>
      <c r="T4842" t="str">
        <f>_xlfn.XLOOKUP(tblOrders[[#This Row],[ProductID]], tblProducts[ProductID], tblProducts[ProductName])</f>
        <v>Product 1</v>
      </c>
      <c r="U4842">
        <f>_xlfn.XLOOKUP(tblOrders[[#This Row],[SalesRepID]], tblSalesreps[RepID], tblSalesreps[Target])</f>
        <v>19473459</v>
      </c>
    </row>
    <row r="4843" spans="1:21">
      <c r="A4843" t="s">
        <v>5640</v>
      </c>
      <c r="B4843" s="7" t="s">
        <v>1098</v>
      </c>
      <c r="C4843" t="s">
        <v>866</v>
      </c>
      <c r="D4843" t="s">
        <v>817</v>
      </c>
      <c r="E4843" t="s">
        <v>105</v>
      </c>
      <c r="F4843" t="s">
        <v>20</v>
      </c>
      <c r="G4843">
        <v>5</v>
      </c>
      <c r="H4843">
        <v>0.15</v>
      </c>
      <c r="I4843" s="2">
        <v>327135.25</v>
      </c>
      <c r="J4843" t="str">
        <f>_xlfn.XLOOKUP(tblOrders[[#This Row],[CustomerID]], tblCustomers[CustomerID], tblCustomers[CustomerName])</f>
        <v>Customer 32</v>
      </c>
      <c r="K4843" t="str">
        <f>_xlfn.XLOOKUP(tblOrders[[#This Row],[CustomerID]], tblCustomers[CustomerID], tblCustomers[Segment])</f>
        <v>SME</v>
      </c>
      <c r="L4843" t="str">
        <f>_xlfn.XLOOKUP(tblOrders[[#This Row],[ProductID]], tblProducts[ProductID], tblProducts[Category])</f>
        <v>Furniture</v>
      </c>
      <c r="M4843">
        <f>_xlfn.XLOOKUP(tblOrders[[#This Row],[ProductID]], tblProducts[ProductID], tblProducts[CostPrice])</f>
        <v>11009</v>
      </c>
      <c r="N4843">
        <f>tblOrders[[#This Row],[Sales]]-(tblOrders[[#This Row],[CostPrice]]*tblOrders[[#This Row],[Quantity]])</f>
        <v>272090.25</v>
      </c>
      <c r="O4843" t="str">
        <f>TEXT(tblOrders[[#This Row],[Date]],"mmm-yyyy")</f>
        <v>Dec-2025</v>
      </c>
      <c r="P4843" t="str">
        <f>_xlfn.XLOOKUP(tblOrders[[#This Row],[OrderID]], tblReturns[OrderID], tblReturns[Returned])</f>
        <v>No</v>
      </c>
      <c r="Q4843" t="str">
        <f>_xlfn.XLOOKUP(tblOrders[[#This Row],[OrderID]], tblShipping[OrderID], tblShipping[ShipMode])</f>
        <v>Standard</v>
      </c>
      <c r="R4843" t="str">
        <f>IFERROR(_xlfn.XLOOKUP(A4842, tblCustomers[CustomerID], tblCustomers[CustomerName]), "Not Found")</f>
        <v>Not Found</v>
      </c>
      <c r="S4843" t="str">
        <f>IF(tblOrders[[#This Row],[Sales]]&gt;1000000,"High Value","Standard")</f>
        <v>Standard</v>
      </c>
      <c r="T4843" t="str">
        <f>_xlfn.XLOOKUP(tblOrders[[#This Row],[ProductID]], tblProducts[ProductID], tblProducts[ProductName])</f>
        <v>Product 99</v>
      </c>
      <c r="U4843">
        <f>_xlfn.XLOOKUP(tblOrders[[#This Row],[SalesRepID]], tblSalesreps[RepID], tblSalesreps[Target])</f>
        <v>8698154</v>
      </c>
    </row>
    <row r="4844" spans="1:21">
      <c r="A4844" t="s">
        <v>5641</v>
      </c>
      <c r="B4844" s="7" t="s">
        <v>932</v>
      </c>
      <c r="C4844" t="s">
        <v>1217</v>
      </c>
      <c r="D4844" t="s">
        <v>349</v>
      </c>
      <c r="E4844" t="s">
        <v>197</v>
      </c>
      <c r="F4844" t="s">
        <v>88</v>
      </c>
      <c r="G4844">
        <v>5</v>
      </c>
      <c r="H4844">
        <v>0.15</v>
      </c>
      <c r="I4844" s="2">
        <v>217022</v>
      </c>
      <c r="J4844" t="str">
        <f>_xlfn.XLOOKUP(tblOrders[[#This Row],[CustomerID]], tblCustomers[CustomerID], tblCustomers[CustomerName])</f>
        <v>Customer 100</v>
      </c>
      <c r="K4844" t="str">
        <f>_xlfn.XLOOKUP(tblOrders[[#This Row],[CustomerID]], tblCustomers[CustomerID], tblCustomers[Segment])</f>
        <v>Corporate</v>
      </c>
      <c r="L4844" t="str">
        <f>_xlfn.XLOOKUP(tblOrders[[#This Row],[ProductID]], tblProducts[ProductID], tblProducts[Category])</f>
        <v>Office</v>
      </c>
      <c r="M4844">
        <f>_xlfn.XLOOKUP(tblOrders[[#This Row],[ProductID]], tblProducts[ProductID], tblProducts[CostPrice])</f>
        <v>26900</v>
      </c>
      <c r="N4844">
        <f>tblOrders[[#This Row],[Sales]]-(tblOrders[[#This Row],[CostPrice]]*tblOrders[[#This Row],[Quantity]])</f>
        <v>82522</v>
      </c>
      <c r="O4844" t="str">
        <f>TEXT(tblOrders[[#This Row],[Date]],"mmm-yyyy")</f>
        <v>Jul-2025</v>
      </c>
      <c r="P4844" t="str">
        <f>_xlfn.XLOOKUP(tblOrders[[#This Row],[OrderID]], tblReturns[OrderID], tblReturns[Returned])</f>
        <v>No</v>
      </c>
      <c r="Q4844" t="str">
        <f>_xlfn.XLOOKUP(tblOrders[[#This Row],[OrderID]], tblShipping[OrderID], tblShipping[ShipMode])</f>
        <v>Pickup</v>
      </c>
      <c r="R4844" t="str">
        <f>IFERROR(_xlfn.XLOOKUP(A4843, tblCustomers[CustomerID], tblCustomers[CustomerName]), "Not Found")</f>
        <v>Not Found</v>
      </c>
      <c r="S4844" t="str">
        <f>IF(tblOrders[[#This Row],[Sales]]&gt;1000000,"High Value","Standard")</f>
        <v>Standard</v>
      </c>
      <c r="T4844" t="str">
        <f>_xlfn.XLOOKUP(tblOrders[[#This Row],[ProductID]], tblProducts[ProductID], tblProducts[ProductName])</f>
        <v>Product 61</v>
      </c>
      <c r="U4844">
        <f>_xlfn.XLOOKUP(tblOrders[[#This Row],[SalesRepID]], tblSalesreps[RepID], tblSalesreps[Target])</f>
        <v>19562258</v>
      </c>
    </row>
    <row r="4845" spans="1:21">
      <c r="A4845" t="s">
        <v>5642</v>
      </c>
      <c r="B4845" s="7" t="s">
        <v>1819</v>
      </c>
      <c r="C4845" t="s">
        <v>72</v>
      </c>
      <c r="D4845" t="s">
        <v>1029</v>
      </c>
      <c r="E4845" t="s">
        <v>13</v>
      </c>
      <c r="F4845" t="s">
        <v>51</v>
      </c>
      <c r="G4845">
        <v>4</v>
      </c>
      <c r="H4845">
        <v>0.05</v>
      </c>
      <c r="I4845" s="2">
        <v>186967.6</v>
      </c>
      <c r="J4845" t="str">
        <f>_xlfn.XLOOKUP(tblOrders[[#This Row],[CustomerID]], tblCustomers[CustomerID], tblCustomers[CustomerName])</f>
        <v>Customer 79</v>
      </c>
      <c r="K4845" t="str">
        <f>_xlfn.XLOOKUP(tblOrders[[#This Row],[CustomerID]], tblCustomers[CustomerID], tblCustomers[Segment])</f>
        <v>Corporate</v>
      </c>
      <c r="L4845" t="str">
        <f>_xlfn.XLOOKUP(tblOrders[[#This Row],[ProductID]], tblProducts[ProductID], tblProducts[Category])</f>
        <v>Furniture</v>
      </c>
      <c r="M4845">
        <f>_xlfn.XLOOKUP(tblOrders[[#This Row],[ProductID]], tblProducts[ProductID], tblProducts[CostPrice])</f>
        <v>74501</v>
      </c>
      <c r="N4845">
        <f>tblOrders[[#This Row],[Sales]]-(tblOrders[[#This Row],[CostPrice]]*tblOrders[[#This Row],[Quantity]])</f>
        <v>-111036.4</v>
      </c>
      <c r="O4845" t="str">
        <f>TEXT(tblOrders[[#This Row],[Date]],"mmm-yyyy")</f>
        <v>Oct-2025</v>
      </c>
      <c r="P4845" t="str">
        <f>_xlfn.XLOOKUP(tblOrders[[#This Row],[OrderID]], tblReturns[OrderID], tblReturns[Returned])</f>
        <v>No</v>
      </c>
      <c r="Q4845" t="str">
        <f>_xlfn.XLOOKUP(tblOrders[[#This Row],[OrderID]], tblShipping[OrderID], tblShipping[ShipMode])</f>
        <v>Standard</v>
      </c>
      <c r="R4845" t="str">
        <f>IFERROR(_xlfn.XLOOKUP(A4844, tblCustomers[CustomerID], tblCustomers[CustomerName]), "Not Found")</f>
        <v>Not Found</v>
      </c>
      <c r="S4845" t="str">
        <f>IF(tblOrders[[#This Row],[Sales]]&gt;1000000,"High Value","Standard")</f>
        <v>Standard</v>
      </c>
      <c r="T4845" t="str">
        <f>_xlfn.XLOOKUP(tblOrders[[#This Row],[ProductID]], tblProducts[ProductID], tblProducts[ProductName])</f>
        <v>Product 18</v>
      </c>
      <c r="U4845">
        <f>_xlfn.XLOOKUP(tblOrders[[#This Row],[SalesRepID]], tblSalesreps[RepID], tblSalesreps[Target])</f>
        <v>11852878</v>
      </c>
    </row>
    <row r="4846" spans="1:21">
      <c r="A4846" t="s">
        <v>5643</v>
      </c>
      <c r="B4846" s="7" t="s">
        <v>1889</v>
      </c>
      <c r="C4846" t="s">
        <v>434</v>
      </c>
      <c r="D4846" t="s">
        <v>115</v>
      </c>
      <c r="E4846" t="s">
        <v>56</v>
      </c>
      <c r="F4846" t="s">
        <v>20</v>
      </c>
      <c r="G4846">
        <v>4</v>
      </c>
      <c r="H4846">
        <v>0.2</v>
      </c>
      <c r="I4846" s="2">
        <v>338364.8</v>
      </c>
      <c r="J4846" t="str">
        <f>_xlfn.XLOOKUP(tblOrders[[#This Row],[CustomerID]], tblCustomers[CustomerID], tblCustomers[CustomerName])</f>
        <v>Customer 29</v>
      </c>
      <c r="K4846" t="str">
        <f>_xlfn.XLOOKUP(tblOrders[[#This Row],[CustomerID]], tblCustomers[CustomerID], tblCustomers[Segment])</f>
        <v>Consumer</v>
      </c>
      <c r="L4846" t="str">
        <f>_xlfn.XLOOKUP(tblOrders[[#This Row],[ProductID]], tblProducts[ProductID], tblProducts[Category])</f>
        <v>Electronics</v>
      </c>
      <c r="M4846">
        <f>_xlfn.XLOOKUP(tblOrders[[#This Row],[ProductID]], tblProducts[ProductID], tblProducts[CostPrice])</f>
        <v>66631</v>
      </c>
      <c r="N4846">
        <f>tblOrders[[#This Row],[Sales]]-(tblOrders[[#This Row],[CostPrice]]*tblOrders[[#This Row],[Quantity]])</f>
        <v>71840.799999999988</v>
      </c>
      <c r="O4846" t="str">
        <f>TEXT(tblOrders[[#This Row],[Date]],"mmm-yyyy")</f>
        <v>Oct-2025</v>
      </c>
      <c r="P4846" t="str">
        <f>_xlfn.XLOOKUP(tblOrders[[#This Row],[OrderID]], tblReturns[OrderID], tblReturns[Returned])</f>
        <v>No</v>
      </c>
      <c r="Q4846" t="str">
        <f>_xlfn.XLOOKUP(tblOrders[[#This Row],[OrderID]], tblShipping[OrderID], tblShipping[ShipMode])</f>
        <v>Pickup</v>
      </c>
      <c r="R4846" t="str">
        <f>IFERROR(_xlfn.XLOOKUP(A4845, tblCustomers[CustomerID], tblCustomers[CustomerName]), "Not Found")</f>
        <v>Not Found</v>
      </c>
      <c r="S4846" t="str">
        <f>IF(tblOrders[[#This Row],[Sales]]&gt;1000000,"High Value","Standard")</f>
        <v>Standard</v>
      </c>
      <c r="T4846" t="str">
        <f>_xlfn.XLOOKUP(tblOrders[[#This Row],[ProductID]], tblProducts[ProductID], tblProducts[ProductName])</f>
        <v>Product 70</v>
      </c>
      <c r="U4846">
        <f>_xlfn.XLOOKUP(tblOrders[[#This Row],[SalesRepID]], tblSalesreps[RepID], tblSalesreps[Target])</f>
        <v>14265630</v>
      </c>
    </row>
    <row r="4847" spans="1:21">
      <c r="A4847" t="s">
        <v>5644</v>
      </c>
      <c r="B4847" s="7" t="s">
        <v>1701</v>
      </c>
      <c r="C4847" t="s">
        <v>521</v>
      </c>
      <c r="D4847" t="s">
        <v>182</v>
      </c>
      <c r="E4847" t="s">
        <v>40</v>
      </c>
      <c r="F4847" t="s">
        <v>51</v>
      </c>
      <c r="G4847">
        <v>1</v>
      </c>
      <c r="H4847">
        <v>0.1</v>
      </c>
      <c r="I4847" s="2">
        <v>105056.1</v>
      </c>
      <c r="J4847" t="str">
        <f>_xlfn.XLOOKUP(tblOrders[[#This Row],[CustomerID]], tblCustomers[CustomerID], tblCustomers[CustomerName])</f>
        <v>Customer 239</v>
      </c>
      <c r="K4847" t="str">
        <f>_xlfn.XLOOKUP(tblOrders[[#This Row],[CustomerID]], tblCustomers[CustomerID], tblCustomers[Segment])</f>
        <v>Corporate</v>
      </c>
      <c r="L4847" t="str">
        <f>_xlfn.XLOOKUP(tblOrders[[#This Row],[ProductID]], tblProducts[ProductID], tblProducts[Category])</f>
        <v>Furniture</v>
      </c>
      <c r="M4847">
        <f>_xlfn.XLOOKUP(tblOrders[[#This Row],[ProductID]], tblProducts[ProductID], tblProducts[CostPrice])</f>
        <v>76428</v>
      </c>
      <c r="N4847">
        <f>tblOrders[[#This Row],[Sales]]-(tblOrders[[#This Row],[CostPrice]]*tblOrders[[#This Row],[Quantity]])</f>
        <v>28628.100000000006</v>
      </c>
      <c r="O4847" t="str">
        <f>TEXT(tblOrders[[#This Row],[Date]],"mmm-yyyy")</f>
        <v>Jan-2025</v>
      </c>
      <c r="P4847" t="str">
        <f>_xlfn.XLOOKUP(tblOrders[[#This Row],[OrderID]], tblReturns[OrderID], tblReturns[Returned])</f>
        <v>No</v>
      </c>
      <c r="Q4847" t="str">
        <f>_xlfn.XLOOKUP(tblOrders[[#This Row],[OrderID]], tblShipping[OrderID], tblShipping[ShipMode])</f>
        <v>Standard</v>
      </c>
      <c r="R4847" t="str">
        <f>IFERROR(_xlfn.XLOOKUP(A4846, tblCustomers[CustomerID], tblCustomers[CustomerName]), "Not Found")</f>
        <v>Not Found</v>
      </c>
      <c r="S4847" t="str">
        <f>IF(tblOrders[[#This Row],[Sales]]&gt;1000000,"High Value","Standard")</f>
        <v>Standard</v>
      </c>
      <c r="T4847" t="str">
        <f>_xlfn.XLOOKUP(tblOrders[[#This Row],[ProductID]], tblProducts[ProductID], tblProducts[ProductName])</f>
        <v>Product 11</v>
      </c>
      <c r="U4847">
        <f>_xlfn.XLOOKUP(tblOrders[[#This Row],[SalesRepID]], tblSalesreps[RepID], tblSalesreps[Target])</f>
        <v>6291486</v>
      </c>
    </row>
    <row r="4848" spans="1:21">
      <c r="A4848" t="s">
        <v>5645</v>
      </c>
      <c r="B4848" s="7" t="s">
        <v>463</v>
      </c>
      <c r="C4848" t="s">
        <v>641</v>
      </c>
      <c r="D4848" t="s">
        <v>130</v>
      </c>
      <c r="E4848" t="s">
        <v>74</v>
      </c>
      <c r="F4848" t="s">
        <v>88</v>
      </c>
      <c r="G4848">
        <v>3</v>
      </c>
      <c r="H4848">
        <v>0.2</v>
      </c>
      <c r="I4848" s="2">
        <v>347368.8</v>
      </c>
      <c r="J4848" t="str">
        <f>_xlfn.XLOOKUP(tblOrders[[#This Row],[CustomerID]], tblCustomers[CustomerID], tblCustomers[CustomerName])</f>
        <v>Customer 253</v>
      </c>
      <c r="K4848" t="str">
        <f>_xlfn.XLOOKUP(tblOrders[[#This Row],[CustomerID]], tblCustomers[CustomerID], tblCustomers[Segment])</f>
        <v>Corporate</v>
      </c>
      <c r="L4848" t="str">
        <f>_xlfn.XLOOKUP(tblOrders[[#This Row],[ProductID]], tblProducts[ProductID], tblProducts[Category])</f>
        <v>Home</v>
      </c>
      <c r="M4848">
        <f>_xlfn.XLOOKUP(tblOrders[[#This Row],[ProductID]], tblProducts[ProductID], tblProducts[CostPrice])</f>
        <v>4229</v>
      </c>
      <c r="N4848">
        <f>tblOrders[[#This Row],[Sales]]-(tblOrders[[#This Row],[CostPrice]]*tblOrders[[#This Row],[Quantity]])</f>
        <v>334681.8</v>
      </c>
      <c r="O4848" t="str">
        <f>TEXT(tblOrders[[#This Row],[Date]],"mmm-yyyy")</f>
        <v>May-2025</v>
      </c>
      <c r="P4848" t="str">
        <f>_xlfn.XLOOKUP(tblOrders[[#This Row],[OrderID]], tblReturns[OrderID], tblReturns[Returned])</f>
        <v>No</v>
      </c>
      <c r="Q4848" t="str">
        <f>_xlfn.XLOOKUP(tblOrders[[#This Row],[OrderID]], tblShipping[OrderID], tblShipping[ShipMode])</f>
        <v>Standard</v>
      </c>
      <c r="R4848" t="str">
        <f>IFERROR(_xlfn.XLOOKUP(A4847, tblCustomers[CustomerID], tblCustomers[CustomerName]), "Not Found")</f>
        <v>Not Found</v>
      </c>
      <c r="S4848" t="str">
        <f>IF(tblOrders[[#This Row],[Sales]]&gt;1000000,"High Value","Standard")</f>
        <v>Standard</v>
      </c>
      <c r="T4848" t="str">
        <f>_xlfn.XLOOKUP(tblOrders[[#This Row],[ProductID]], tblProducts[ProductID], tblProducts[ProductName])</f>
        <v>Product 92</v>
      </c>
      <c r="U4848">
        <f>_xlfn.XLOOKUP(tblOrders[[#This Row],[SalesRepID]], tblSalesreps[RepID], tblSalesreps[Target])</f>
        <v>7254801</v>
      </c>
    </row>
    <row r="4849" spans="1:21">
      <c r="A4849" t="s">
        <v>5646</v>
      </c>
      <c r="B4849" s="7" t="s">
        <v>1181</v>
      </c>
      <c r="C4849" t="s">
        <v>1160</v>
      </c>
      <c r="D4849" t="s">
        <v>546</v>
      </c>
      <c r="E4849" t="s">
        <v>74</v>
      </c>
      <c r="F4849" t="s">
        <v>51</v>
      </c>
      <c r="G4849">
        <v>3</v>
      </c>
      <c r="H4849">
        <v>0.2</v>
      </c>
      <c r="I4849" s="2">
        <v>276014.40000000002</v>
      </c>
      <c r="J4849" t="str">
        <f>_xlfn.XLOOKUP(tblOrders[[#This Row],[CustomerID]], tblCustomers[CustomerID], tblCustomers[CustomerName])</f>
        <v>Customer 89</v>
      </c>
      <c r="K4849" t="str">
        <f>_xlfn.XLOOKUP(tblOrders[[#This Row],[CustomerID]], tblCustomers[CustomerID], tblCustomers[Segment])</f>
        <v>Consumer</v>
      </c>
      <c r="L4849" t="str">
        <f>_xlfn.XLOOKUP(tblOrders[[#This Row],[ProductID]], tblProducts[ProductID], tblProducts[Category])</f>
        <v>Home</v>
      </c>
      <c r="M4849">
        <f>_xlfn.XLOOKUP(tblOrders[[#This Row],[ProductID]], tblProducts[ProductID], tblProducts[CostPrice])</f>
        <v>51783</v>
      </c>
      <c r="N4849">
        <f>tblOrders[[#This Row],[Sales]]-(tblOrders[[#This Row],[CostPrice]]*tblOrders[[#This Row],[Quantity]])</f>
        <v>120665.40000000002</v>
      </c>
      <c r="O4849" t="str">
        <f>TEXT(tblOrders[[#This Row],[Date]],"mmm-yyyy")</f>
        <v>Apr-2025</v>
      </c>
      <c r="P4849" t="str">
        <f>_xlfn.XLOOKUP(tblOrders[[#This Row],[OrderID]], tblReturns[OrderID], tblReturns[Returned])</f>
        <v>Yes</v>
      </c>
      <c r="Q4849" t="str">
        <f>_xlfn.XLOOKUP(tblOrders[[#This Row],[OrderID]], tblShipping[OrderID], tblShipping[ShipMode])</f>
        <v>Pickup</v>
      </c>
      <c r="R4849" t="str">
        <f>IFERROR(_xlfn.XLOOKUP(A4848, tblCustomers[CustomerID], tblCustomers[CustomerName]), "Not Found")</f>
        <v>Not Found</v>
      </c>
      <c r="S4849" t="str">
        <f>IF(tblOrders[[#This Row],[Sales]]&gt;1000000,"High Value","Standard")</f>
        <v>Standard</v>
      </c>
      <c r="T4849" t="str">
        <f>_xlfn.XLOOKUP(tblOrders[[#This Row],[ProductID]], tblProducts[ProductID], tblProducts[ProductName])</f>
        <v>Product 14</v>
      </c>
      <c r="U4849">
        <f>_xlfn.XLOOKUP(tblOrders[[#This Row],[SalesRepID]], tblSalesreps[RepID], tblSalesreps[Target])</f>
        <v>7254801</v>
      </c>
    </row>
    <row r="4850" spans="1:21">
      <c r="A4850" t="s">
        <v>5647</v>
      </c>
      <c r="B4850" s="7" t="s">
        <v>424</v>
      </c>
      <c r="C4850" t="s">
        <v>778</v>
      </c>
      <c r="D4850" t="s">
        <v>1034</v>
      </c>
      <c r="E4850" t="s">
        <v>74</v>
      </c>
      <c r="F4850" t="s">
        <v>26</v>
      </c>
      <c r="G4850">
        <v>3</v>
      </c>
      <c r="H4850">
        <v>0.05</v>
      </c>
      <c r="I4850" s="2">
        <v>370155.15</v>
      </c>
      <c r="J4850" t="str">
        <f>_xlfn.XLOOKUP(tblOrders[[#This Row],[CustomerID]], tblCustomers[CustomerID], tblCustomers[CustomerName])</f>
        <v>Customer 205</v>
      </c>
      <c r="K4850" t="str">
        <f>_xlfn.XLOOKUP(tblOrders[[#This Row],[CustomerID]], tblCustomers[CustomerID], tblCustomers[Segment])</f>
        <v>Corporate</v>
      </c>
      <c r="L4850" t="str">
        <f>_xlfn.XLOOKUP(tblOrders[[#This Row],[ProductID]], tblProducts[ProductID], tblProducts[Category])</f>
        <v>Furniture</v>
      </c>
      <c r="M4850">
        <f>_xlfn.XLOOKUP(tblOrders[[#This Row],[ProductID]], tblProducts[ProductID], tblProducts[CostPrice])</f>
        <v>51071</v>
      </c>
      <c r="N4850">
        <f>tblOrders[[#This Row],[Sales]]-(tblOrders[[#This Row],[CostPrice]]*tblOrders[[#This Row],[Quantity]])</f>
        <v>216942.15000000002</v>
      </c>
      <c r="O4850" t="str">
        <f>TEXT(tblOrders[[#This Row],[Date]],"mmm-yyyy")</f>
        <v>Feb-2025</v>
      </c>
      <c r="P4850" t="str">
        <f>_xlfn.XLOOKUP(tblOrders[[#This Row],[OrderID]], tblReturns[OrderID], tblReturns[Returned])</f>
        <v>No</v>
      </c>
      <c r="Q4850" t="str">
        <f>_xlfn.XLOOKUP(tblOrders[[#This Row],[OrderID]], tblShipping[OrderID], tblShipping[ShipMode])</f>
        <v>Pickup</v>
      </c>
      <c r="R4850" t="str">
        <f>IFERROR(_xlfn.XLOOKUP(A4849, tblCustomers[CustomerID], tblCustomers[CustomerName]), "Not Found")</f>
        <v>Not Found</v>
      </c>
      <c r="S4850" t="str">
        <f>IF(tblOrders[[#This Row],[Sales]]&gt;1000000,"High Value","Standard")</f>
        <v>Standard</v>
      </c>
      <c r="T4850" t="str">
        <f>_xlfn.XLOOKUP(tblOrders[[#This Row],[ProductID]], tblProducts[ProductID], tblProducts[ProductName])</f>
        <v>Product 66</v>
      </c>
      <c r="U4850">
        <f>_xlfn.XLOOKUP(tblOrders[[#This Row],[SalesRepID]], tblSalesreps[RepID], tblSalesreps[Target])</f>
        <v>7254801</v>
      </c>
    </row>
    <row r="4851" spans="1:21">
      <c r="A4851" t="s">
        <v>5648</v>
      </c>
      <c r="B4851" s="7" t="s">
        <v>789</v>
      </c>
      <c r="C4851" t="s">
        <v>596</v>
      </c>
      <c r="D4851" t="s">
        <v>83</v>
      </c>
      <c r="E4851" t="s">
        <v>40</v>
      </c>
      <c r="F4851" t="s">
        <v>14</v>
      </c>
      <c r="G4851">
        <v>9</v>
      </c>
      <c r="H4851">
        <v>0.15</v>
      </c>
      <c r="I4851" s="2">
        <v>342834.75</v>
      </c>
      <c r="J4851" t="str">
        <f>_xlfn.XLOOKUP(tblOrders[[#This Row],[CustomerID]], tblCustomers[CustomerID], tblCustomers[CustomerName])</f>
        <v>Customer 197</v>
      </c>
      <c r="K4851" t="str">
        <f>_xlfn.XLOOKUP(tblOrders[[#This Row],[CustomerID]], tblCustomers[CustomerID], tblCustomers[Segment])</f>
        <v>Corporate</v>
      </c>
      <c r="L4851" t="str">
        <f>_xlfn.XLOOKUP(tblOrders[[#This Row],[ProductID]], tblProducts[ProductID], tblProducts[Category])</f>
        <v>Furniture</v>
      </c>
      <c r="M4851">
        <f>_xlfn.XLOOKUP(tblOrders[[#This Row],[ProductID]], tblProducts[ProductID], tblProducts[CostPrice])</f>
        <v>79600</v>
      </c>
      <c r="N4851">
        <f>tblOrders[[#This Row],[Sales]]-(tblOrders[[#This Row],[CostPrice]]*tblOrders[[#This Row],[Quantity]])</f>
        <v>-373565.25</v>
      </c>
      <c r="O4851" t="str">
        <f>TEXT(tblOrders[[#This Row],[Date]],"mmm-yyyy")</f>
        <v>Oct-2025</v>
      </c>
      <c r="P4851" t="str">
        <f>_xlfn.XLOOKUP(tblOrders[[#This Row],[OrderID]], tblReturns[OrderID], tblReturns[Returned])</f>
        <v>No</v>
      </c>
      <c r="Q4851" t="str">
        <f>_xlfn.XLOOKUP(tblOrders[[#This Row],[OrderID]], tblShipping[OrderID], tblShipping[ShipMode])</f>
        <v>Express</v>
      </c>
      <c r="R4851" t="str">
        <f>IFERROR(_xlfn.XLOOKUP(A4850, tblCustomers[CustomerID], tblCustomers[CustomerName]), "Not Found")</f>
        <v>Not Found</v>
      </c>
      <c r="S4851" t="str">
        <f>IF(tblOrders[[#This Row],[Sales]]&gt;1000000,"High Value","Standard")</f>
        <v>Standard</v>
      </c>
      <c r="T4851" t="str">
        <f>_xlfn.XLOOKUP(tblOrders[[#This Row],[ProductID]], tblProducts[ProductID], tblProducts[ProductName])</f>
        <v>Product 43</v>
      </c>
      <c r="U4851">
        <f>_xlfn.XLOOKUP(tblOrders[[#This Row],[SalesRepID]], tblSalesreps[RepID], tblSalesreps[Target])</f>
        <v>6291486</v>
      </c>
    </row>
    <row r="4852" spans="1:21">
      <c r="A4852" t="s">
        <v>5649</v>
      </c>
      <c r="B4852" s="7" t="s">
        <v>107</v>
      </c>
      <c r="C4852" t="s">
        <v>1525</v>
      </c>
      <c r="D4852" t="s">
        <v>566</v>
      </c>
      <c r="E4852" t="s">
        <v>45</v>
      </c>
      <c r="F4852" t="s">
        <v>26</v>
      </c>
      <c r="G4852">
        <v>3</v>
      </c>
      <c r="H4852">
        <v>0.2</v>
      </c>
      <c r="I4852" s="2">
        <v>74796</v>
      </c>
      <c r="J4852" t="str">
        <f>_xlfn.XLOOKUP(tblOrders[[#This Row],[CustomerID]], tblCustomers[CustomerID], tblCustomers[CustomerName])</f>
        <v>Customer 223</v>
      </c>
      <c r="K4852" t="str">
        <f>_xlfn.XLOOKUP(tblOrders[[#This Row],[CustomerID]], tblCustomers[CustomerID], tblCustomers[Segment])</f>
        <v>SME</v>
      </c>
      <c r="L4852" t="str">
        <f>_xlfn.XLOOKUP(tblOrders[[#This Row],[ProductID]], tblProducts[ProductID], tblProducts[Category])</f>
        <v>Electronics</v>
      </c>
      <c r="M4852">
        <f>_xlfn.XLOOKUP(tblOrders[[#This Row],[ProductID]], tblProducts[ProductID], tblProducts[CostPrice])</f>
        <v>26222</v>
      </c>
      <c r="N4852">
        <f>tblOrders[[#This Row],[Sales]]-(tblOrders[[#This Row],[CostPrice]]*tblOrders[[#This Row],[Quantity]])</f>
        <v>-3870</v>
      </c>
      <c r="O4852" t="str">
        <f>TEXT(tblOrders[[#This Row],[Date]],"mmm-yyyy")</f>
        <v>Feb-2025</v>
      </c>
      <c r="P4852" t="str">
        <f>_xlfn.XLOOKUP(tblOrders[[#This Row],[OrderID]], tblReturns[OrderID], tblReturns[Returned])</f>
        <v>No</v>
      </c>
      <c r="Q4852" t="str">
        <f>_xlfn.XLOOKUP(tblOrders[[#This Row],[OrderID]], tblShipping[OrderID], tblShipping[ShipMode])</f>
        <v>Express</v>
      </c>
      <c r="R4852" t="str">
        <f>IFERROR(_xlfn.XLOOKUP(A4851, tblCustomers[CustomerID], tblCustomers[CustomerName]), "Not Found")</f>
        <v>Not Found</v>
      </c>
      <c r="S4852" t="str">
        <f>IF(tblOrders[[#This Row],[Sales]]&gt;1000000,"High Value","Standard")</f>
        <v>Standard</v>
      </c>
      <c r="T4852" t="str">
        <f>_xlfn.XLOOKUP(tblOrders[[#This Row],[ProductID]], tblProducts[ProductID], tblProducts[ProductName])</f>
        <v>Product 87</v>
      </c>
      <c r="U4852">
        <f>_xlfn.XLOOKUP(tblOrders[[#This Row],[SalesRepID]], tblSalesreps[RepID], tblSalesreps[Target])</f>
        <v>11319839</v>
      </c>
    </row>
    <row r="4853" spans="1:21">
      <c r="A4853" t="s">
        <v>5650</v>
      </c>
      <c r="B4853" s="7" t="s">
        <v>228</v>
      </c>
      <c r="C4853" t="s">
        <v>512</v>
      </c>
      <c r="D4853" t="s">
        <v>255</v>
      </c>
      <c r="E4853" t="s">
        <v>69</v>
      </c>
      <c r="F4853" t="s">
        <v>14</v>
      </c>
      <c r="G4853">
        <v>4</v>
      </c>
      <c r="H4853">
        <v>0.15</v>
      </c>
      <c r="I4853" s="2">
        <v>133184.79999999999</v>
      </c>
      <c r="J4853" t="str">
        <f>_xlfn.XLOOKUP(tblOrders[[#This Row],[CustomerID]], tblCustomers[CustomerID], tblCustomers[CustomerName])</f>
        <v>Customer 16</v>
      </c>
      <c r="K4853" t="str">
        <f>_xlfn.XLOOKUP(tblOrders[[#This Row],[CustomerID]], tblCustomers[CustomerID], tblCustomers[Segment])</f>
        <v>Consumer</v>
      </c>
      <c r="L4853" t="str">
        <f>_xlfn.XLOOKUP(tblOrders[[#This Row],[ProductID]], tblProducts[ProductID], tblProducts[Category])</f>
        <v>Electronics</v>
      </c>
      <c r="M4853">
        <f>_xlfn.XLOOKUP(tblOrders[[#This Row],[ProductID]], tblProducts[ProductID], tblProducts[CostPrice])</f>
        <v>58560</v>
      </c>
      <c r="N4853">
        <f>tblOrders[[#This Row],[Sales]]-(tblOrders[[#This Row],[CostPrice]]*tblOrders[[#This Row],[Quantity]])</f>
        <v>-101055.20000000001</v>
      </c>
      <c r="O4853" t="str">
        <f>TEXT(tblOrders[[#This Row],[Date]],"mmm-yyyy")</f>
        <v>Apr-2025</v>
      </c>
      <c r="P4853" t="str">
        <f>_xlfn.XLOOKUP(tblOrders[[#This Row],[OrderID]], tblReturns[OrderID], tblReturns[Returned])</f>
        <v>No</v>
      </c>
      <c r="Q4853" t="str">
        <f>_xlfn.XLOOKUP(tblOrders[[#This Row],[OrderID]], tblShipping[OrderID], tblShipping[ShipMode])</f>
        <v>Pickup</v>
      </c>
      <c r="R4853" t="str">
        <f>IFERROR(_xlfn.XLOOKUP(A4852, tblCustomers[CustomerID], tblCustomers[CustomerName]), "Not Found")</f>
        <v>Not Found</v>
      </c>
      <c r="S4853" t="str">
        <f>IF(tblOrders[[#This Row],[Sales]]&gt;1000000,"High Value","Standard")</f>
        <v>Standard</v>
      </c>
      <c r="T4853" t="str">
        <f>_xlfn.XLOOKUP(tblOrders[[#This Row],[ProductID]], tblProducts[ProductID], tblProducts[ProductName])</f>
        <v>Product 79</v>
      </c>
      <c r="U4853">
        <f>_xlfn.XLOOKUP(tblOrders[[#This Row],[SalesRepID]], tblSalesreps[RepID], tblSalesreps[Target])</f>
        <v>19473459</v>
      </c>
    </row>
    <row r="4854" spans="1:21">
      <c r="A4854" t="s">
        <v>5651</v>
      </c>
      <c r="B4854" s="7" t="s">
        <v>923</v>
      </c>
      <c r="C4854" t="s">
        <v>848</v>
      </c>
      <c r="D4854" t="s">
        <v>39</v>
      </c>
      <c r="E4854" t="s">
        <v>165</v>
      </c>
      <c r="F4854" t="s">
        <v>20</v>
      </c>
      <c r="G4854">
        <v>10</v>
      </c>
      <c r="H4854">
        <v>0.05</v>
      </c>
      <c r="I4854" s="2">
        <v>1292323</v>
      </c>
      <c r="J4854" t="str">
        <f>_xlfn.XLOOKUP(tblOrders[[#This Row],[CustomerID]], tblCustomers[CustomerID], tblCustomers[CustomerName])</f>
        <v>Customer 218</v>
      </c>
      <c r="K4854" t="str">
        <f>_xlfn.XLOOKUP(tblOrders[[#This Row],[CustomerID]], tblCustomers[CustomerID], tblCustomers[Segment])</f>
        <v>SME</v>
      </c>
      <c r="L4854" t="str">
        <f>_xlfn.XLOOKUP(tblOrders[[#This Row],[ProductID]], tblProducts[ProductID], tblProducts[Category])</f>
        <v>Office</v>
      </c>
      <c r="M4854">
        <f>_xlfn.XLOOKUP(tblOrders[[#This Row],[ProductID]], tblProducts[ProductID], tblProducts[CostPrice])</f>
        <v>63926</v>
      </c>
      <c r="N4854">
        <f>tblOrders[[#This Row],[Sales]]-(tblOrders[[#This Row],[CostPrice]]*tblOrders[[#This Row],[Quantity]])</f>
        <v>653063</v>
      </c>
      <c r="O4854" t="str">
        <f>TEXT(tblOrders[[#This Row],[Date]],"mmm-yyyy")</f>
        <v>Feb-2025</v>
      </c>
      <c r="P4854" t="str">
        <f>_xlfn.XLOOKUP(tblOrders[[#This Row],[OrderID]], tblReturns[OrderID], tblReturns[Returned])</f>
        <v>Yes</v>
      </c>
      <c r="Q4854" t="str">
        <f>_xlfn.XLOOKUP(tblOrders[[#This Row],[OrderID]], tblShipping[OrderID], tblShipping[ShipMode])</f>
        <v>Pickup</v>
      </c>
      <c r="R4854" t="str">
        <f>IFERROR(_xlfn.XLOOKUP(A4853, tblCustomers[CustomerID], tblCustomers[CustomerName]), "Not Found")</f>
        <v>Not Found</v>
      </c>
      <c r="S4854" t="str">
        <f>IF(tblOrders[[#This Row],[Sales]]&gt;1000000,"High Value","Standard")</f>
        <v>High Value</v>
      </c>
      <c r="T4854" t="str">
        <f>_xlfn.XLOOKUP(tblOrders[[#This Row],[ProductID]], tblProducts[ProductID], tblProducts[ProductName])</f>
        <v>Product 4</v>
      </c>
      <c r="U4854">
        <f>_xlfn.XLOOKUP(tblOrders[[#This Row],[SalesRepID]], tblSalesreps[RepID], tblSalesreps[Target])</f>
        <v>16839910</v>
      </c>
    </row>
    <row r="4855" spans="1:21">
      <c r="A4855" t="s">
        <v>5652</v>
      </c>
      <c r="B4855" s="7" t="s">
        <v>414</v>
      </c>
      <c r="C4855" t="s">
        <v>1182</v>
      </c>
      <c r="D4855" t="s">
        <v>474</v>
      </c>
      <c r="E4855" t="s">
        <v>87</v>
      </c>
      <c r="F4855" t="s">
        <v>26</v>
      </c>
      <c r="G4855">
        <v>9</v>
      </c>
      <c r="H4855">
        <v>0.2</v>
      </c>
      <c r="I4855" s="2">
        <v>666720</v>
      </c>
      <c r="J4855" t="str">
        <f>_xlfn.XLOOKUP(tblOrders[[#This Row],[CustomerID]], tblCustomers[CustomerID], tblCustomers[CustomerName])</f>
        <v>Customer 93</v>
      </c>
      <c r="K4855" t="str">
        <f>_xlfn.XLOOKUP(tblOrders[[#This Row],[CustomerID]], tblCustomers[CustomerID], tblCustomers[Segment])</f>
        <v>SME</v>
      </c>
      <c r="L4855" t="str">
        <f>_xlfn.XLOOKUP(tblOrders[[#This Row],[ProductID]], tblProducts[ProductID], tblProducts[Category])</f>
        <v>Office</v>
      </c>
      <c r="M4855">
        <f>_xlfn.XLOOKUP(tblOrders[[#This Row],[ProductID]], tblProducts[ProductID], tblProducts[CostPrice])</f>
        <v>5129</v>
      </c>
      <c r="N4855">
        <f>tblOrders[[#This Row],[Sales]]-(tblOrders[[#This Row],[CostPrice]]*tblOrders[[#This Row],[Quantity]])</f>
        <v>620559</v>
      </c>
      <c r="O4855" t="str">
        <f>TEXT(tblOrders[[#This Row],[Date]],"mmm-yyyy")</f>
        <v>Jun-2025</v>
      </c>
      <c r="P4855" t="str">
        <f>_xlfn.XLOOKUP(tblOrders[[#This Row],[OrderID]], tblReturns[OrderID], tblReturns[Returned])</f>
        <v>No</v>
      </c>
      <c r="Q4855" t="str">
        <f>_xlfn.XLOOKUP(tblOrders[[#This Row],[OrderID]], tblShipping[OrderID], tblShipping[ShipMode])</f>
        <v>Pickup</v>
      </c>
      <c r="R4855" t="str">
        <f>IFERROR(_xlfn.XLOOKUP(A4854, tblCustomers[CustomerID], tblCustomers[CustomerName]), "Not Found")</f>
        <v>Not Found</v>
      </c>
      <c r="S4855" t="str">
        <f>IF(tblOrders[[#This Row],[Sales]]&gt;1000000,"High Value","Standard")</f>
        <v>Standard</v>
      </c>
      <c r="T4855" t="str">
        <f>_xlfn.XLOOKUP(tblOrders[[#This Row],[ProductID]], tblProducts[ProductID], tblProducts[ProductName])</f>
        <v>Product 69</v>
      </c>
      <c r="U4855">
        <f>_xlfn.XLOOKUP(tblOrders[[#This Row],[SalesRepID]], tblSalesreps[RepID], tblSalesreps[Target])</f>
        <v>18500989</v>
      </c>
    </row>
    <row r="4856" spans="1:21">
      <c r="A4856" t="s">
        <v>5653</v>
      </c>
      <c r="B4856" s="7" t="s">
        <v>1190</v>
      </c>
      <c r="C4856" t="s">
        <v>344</v>
      </c>
      <c r="D4856" t="s">
        <v>18</v>
      </c>
      <c r="E4856" t="s">
        <v>205</v>
      </c>
      <c r="F4856" t="s">
        <v>14</v>
      </c>
      <c r="G4856">
        <v>10</v>
      </c>
      <c r="H4856">
        <v>0.2</v>
      </c>
      <c r="I4856" s="2">
        <v>668136</v>
      </c>
      <c r="J4856" t="str">
        <f>_xlfn.XLOOKUP(tblOrders[[#This Row],[CustomerID]], tblCustomers[CustomerID], tblCustomers[CustomerName])</f>
        <v>Customer 68</v>
      </c>
      <c r="K4856" t="str">
        <f>_xlfn.XLOOKUP(tblOrders[[#This Row],[CustomerID]], tblCustomers[CustomerID], tblCustomers[Segment])</f>
        <v>Consumer</v>
      </c>
      <c r="L4856" t="str">
        <f>_xlfn.XLOOKUP(tblOrders[[#This Row],[ProductID]], tblProducts[ProductID], tblProducts[Category])</f>
        <v>Electronics</v>
      </c>
      <c r="M4856">
        <f>_xlfn.XLOOKUP(tblOrders[[#This Row],[ProductID]], tblProducts[ProductID], tblProducts[CostPrice])</f>
        <v>55008</v>
      </c>
      <c r="N4856">
        <f>tblOrders[[#This Row],[Sales]]-(tblOrders[[#This Row],[CostPrice]]*tblOrders[[#This Row],[Quantity]])</f>
        <v>118056</v>
      </c>
      <c r="O4856" t="str">
        <f>TEXT(tblOrders[[#This Row],[Date]],"mmm-yyyy")</f>
        <v>Oct-2025</v>
      </c>
      <c r="P4856" t="str">
        <f>_xlfn.XLOOKUP(tblOrders[[#This Row],[OrderID]], tblReturns[OrderID], tblReturns[Returned])</f>
        <v>No</v>
      </c>
      <c r="Q4856" t="str">
        <f>_xlfn.XLOOKUP(tblOrders[[#This Row],[OrderID]], tblShipping[OrderID], tblShipping[ShipMode])</f>
        <v>Express</v>
      </c>
      <c r="R4856" t="str">
        <f>IFERROR(_xlfn.XLOOKUP(A4855, tblCustomers[CustomerID], tblCustomers[CustomerName]), "Not Found")</f>
        <v>Not Found</v>
      </c>
      <c r="S4856" t="str">
        <f>IF(tblOrders[[#This Row],[Sales]]&gt;1000000,"High Value","Standard")</f>
        <v>Standard</v>
      </c>
      <c r="T4856" t="str">
        <f>_xlfn.XLOOKUP(tblOrders[[#This Row],[ProductID]], tblProducts[ProductID], tblProducts[ProductName])</f>
        <v>Product 94</v>
      </c>
      <c r="U4856">
        <f>_xlfn.XLOOKUP(tblOrders[[#This Row],[SalesRepID]], tblSalesreps[RepID], tblSalesreps[Target])</f>
        <v>16246424</v>
      </c>
    </row>
    <row r="4857" spans="1:21">
      <c r="A4857" t="s">
        <v>5654</v>
      </c>
      <c r="B4857" s="7" t="s">
        <v>446</v>
      </c>
      <c r="C4857" t="s">
        <v>168</v>
      </c>
      <c r="D4857" t="s">
        <v>510</v>
      </c>
      <c r="E4857" t="s">
        <v>69</v>
      </c>
      <c r="F4857" t="s">
        <v>26</v>
      </c>
      <c r="G4857">
        <v>4</v>
      </c>
      <c r="H4857">
        <v>0.05</v>
      </c>
      <c r="I4857" s="2">
        <v>566891.6</v>
      </c>
      <c r="J4857" t="str">
        <f>_xlfn.XLOOKUP(tblOrders[[#This Row],[CustomerID]], tblCustomers[CustomerID], tblCustomers[CustomerName])</f>
        <v>Customer 77</v>
      </c>
      <c r="K4857" t="str">
        <f>_xlfn.XLOOKUP(tblOrders[[#This Row],[CustomerID]], tblCustomers[CustomerID], tblCustomers[Segment])</f>
        <v>Corporate</v>
      </c>
      <c r="L4857" t="str">
        <f>_xlfn.XLOOKUP(tblOrders[[#This Row],[ProductID]], tblProducts[ProductID], tblProducts[Category])</f>
        <v>Furniture</v>
      </c>
      <c r="M4857">
        <f>_xlfn.XLOOKUP(tblOrders[[#This Row],[ProductID]], tblProducts[ProductID], tblProducts[CostPrice])</f>
        <v>67718</v>
      </c>
      <c r="N4857">
        <f>tblOrders[[#This Row],[Sales]]-(tblOrders[[#This Row],[CostPrice]]*tblOrders[[#This Row],[Quantity]])</f>
        <v>296019.59999999998</v>
      </c>
      <c r="O4857" t="str">
        <f>TEXT(tblOrders[[#This Row],[Date]],"mmm-yyyy")</f>
        <v>Jan-2025</v>
      </c>
      <c r="P4857" t="str">
        <f>_xlfn.XLOOKUP(tblOrders[[#This Row],[OrderID]], tblReturns[OrderID], tblReturns[Returned])</f>
        <v>No</v>
      </c>
      <c r="Q4857" t="str">
        <f>_xlfn.XLOOKUP(tblOrders[[#This Row],[OrderID]], tblShipping[OrderID], tblShipping[ShipMode])</f>
        <v>Express</v>
      </c>
      <c r="R4857" t="str">
        <f>IFERROR(_xlfn.XLOOKUP(A4856, tblCustomers[CustomerID], tblCustomers[CustomerName]), "Not Found")</f>
        <v>Not Found</v>
      </c>
      <c r="S4857" t="str">
        <f>IF(tblOrders[[#This Row],[Sales]]&gt;1000000,"High Value","Standard")</f>
        <v>Standard</v>
      </c>
      <c r="T4857" t="str">
        <f>_xlfn.XLOOKUP(tblOrders[[#This Row],[ProductID]], tblProducts[ProductID], tblProducts[ProductName])</f>
        <v>Product 81</v>
      </c>
      <c r="U4857">
        <f>_xlfn.XLOOKUP(tblOrders[[#This Row],[SalesRepID]], tblSalesreps[RepID], tblSalesreps[Target])</f>
        <v>19473459</v>
      </c>
    </row>
    <row r="4858" spans="1:21">
      <c r="A4858" t="s">
        <v>5655</v>
      </c>
      <c r="B4858" s="7" t="s">
        <v>746</v>
      </c>
      <c r="C4858" t="s">
        <v>1352</v>
      </c>
      <c r="D4858" t="s">
        <v>597</v>
      </c>
      <c r="E4858" t="s">
        <v>165</v>
      </c>
      <c r="F4858" t="s">
        <v>88</v>
      </c>
      <c r="G4858">
        <v>3</v>
      </c>
      <c r="H4858">
        <v>0.1</v>
      </c>
      <c r="I4858" s="2">
        <v>323082</v>
      </c>
      <c r="J4858" t="str">
        <f>_xlfn.XLOOKUP(tblOrders[[#This Row],[CustomerID]], tblCustomers[CustomerID], tblCustomers[CustomerName])</f>
        <v>Customer 36</v>
      </c>
      <c r="K4858" t="str">
        <f>_xlfn.XLOOKUP(tblOrders[[#This Row],[CustomerID]], tblCustomers[CustomerID], tblCustomers[Segment])</f>
        <v>SME</v>
      </c>
      <c r="L4858" t="str">
        <f>_xlfn.XLOOKUP(tblOrders[[#This Row],[ProductID]], tblProducts[ProductID], tblProducts[Category])</f>
        <v>Electronics</v>
      </c>
      <c r="M4858">
        <f>_xlfn.XLOOKUP(tblOrders[[#This Row],[ProductID]], tblProducts[ProductID], tblProducts[CostPrice])</f>
        <v>35454</v>
      </c>
      <c r="N4858">
        <f>tblOrders[[#This Row],[Sales]]-(tblOrders[[#This Row],[CostPrice]]*tblOrders[[#This Row],[Quantity]])</f>
        <v>216720</v>
      </c>
      <c r="O4858" t="str">
        <f>TEXT(tblOrders[[#This Row],[Date]],"mmm-yyyy")</f>
        <v>Jan-2025</v>
      </c>
      <c r="P4858" t="str">
        <f>_xlfn.XLOOKUP(tblOrders[[#This Row],[OrderID]], tblReturns[OrderID], tblReturns[Returned])</f>
        <v>No</v>
      </c>
      <c r="Q4858" t="str">
        <f>_xlfn.XLOOKUP(tblOrders[[#This Row],[OrderID]], tblShipping[OrderID], tblShipping[ShipMode])</f>
        <v>Express</v>
      </c>
      <c r="R4858" t="str">
        <f>IFERROR(_xlfn.XLOOKUP(A4857, tblCustomers[CustomerID], tblCustomers[CustomerName]), "Not Found")</f>
        <v>Not Found</v>
      </c>
      <c r="S4858" t="str">
        <f>IF(tblOrders[[#This Row],[Sales]]&gt;1000000,"High Value","Standard")</f>
        <v>Standard</v>
      </c>
      <c r="T4858" t="str">
        <f>_xlfn.XLOOKUP(tblOrders[[#This Row],[ProductID]], tblProducts[ProductID], tblProducts[ProductName])</f>
        <v>Product 28</v>
      </c>
      <c r="U4858">
        <f>_xlfn.XLOOKUP(tblOrders[[#This Row],[SalesRepID]], tblSalesreps[RepID], tblSalesreps[Target])</f>
        <v>16839910</v>
      </c>
    </row>
    <row r="4859" spans="1:21">
      <c r="A4859" t="s">
        <v>5656</v>
      </c>
      <c r="B4859" s="7" t="s">
        <v>726</v>
      </c>
      <c r="C4859" t="s">
        <v>1217</v>
      </c>
      <c r="D4859" t="s">
        <v>265</v>
      </c>
      <c r="E4859" t="s">
        <v>45</v>
      </c>
      <c r="F4859" t="s">
        <v>88</v>
      </c>
      <c r="G4859">
        <v>8</v>
      </c>
      <c r="H4859">
        <v>0</v>
      </c>
      <c r="I4859" s="2">
        <v>891072</v>
      </c>
      <c r="J4859" t="str">
        <f>_xlfn.XLOOKUP(tblOrders[[#This Row],[CustomerID]], tblCustomers[CustomerID], tblCustomers[CustomerName])</f>
        <v>Customer 100</v>
      </c>
      <c r="K4859" t="str">
        <f>_xlfn.XLOOKUP(tblOrders[[#This Row],[CustomerID]], tblCustomers[CustomerID], tblCustomers[Segment])</f>
        <v>Corporate</v>
      </c>
      <c r="L4859" t="str">
        <f>_xlfn.XLOOKUP(tblOrders[[#This Row],[ProductID]], tblProducts[ProductID], tblProducts[Category])</f>
        <v>Home</v>
      </c>
      <c r="M4859">
        <f>_xlfn.XLOOKUP(tblOrders[[#This Row],[ProductID]], tblProducts[ProductID], tblProducts[CostPrice])</f>
        <v>33642</v>
      </c>
      <c r="N4859">
        <f>tblOrders[[#This Row],[Sales]]-(tblOrders[[#This Row],[CostPrice]]*tblOrders[[#This Row],[Quantity]])</f>
        <v>621936</v>
      </c>
      <c r="O4859" t="str">
        <f>TEXT(tblOrders[[#This Row],[Date]],"mmm-yyyy")</f>
        <v>Oct-2025</v>
      </c>
      <c r="P4859" t="str">
        <f>_xlfn.XLOOKUP(tblOrders[[#This Row],[OrderID]], tblReturns[OrderID], tblReturns[Returned])</f>
        <v>No</v>
      </c>
      <c r="Q4859" t="str">
        <f>_xlfn.XLOOKUP(tblOrders[[#This Row],[OrderID]], tblShipping[OrderID], tblShipping[ShipMode])</f>
        <v>Pickup</v>
      </c>
      <c r="R4859" t="str">
        <f>IFERROR(_xlfn.XLOOKUP(A4858, tblCustomers[CustomerID], tblCustomers[CustomerName]), "Not Found")</f>
        <v>Not Found</v>
      </c>
      <c r="S4859" t="str">
        <f>IF(tblOrders[[#This Row],[Sales]]&gt;1000000,"High Value","Standard")</f>
        <v>Standard</v>
      </c>
      <c r="T4859" t="str">
        <f>_xlfn.XLOOKUP(tblOrders[[#This Row],[ProductID]], tblProducts[ProductID], tblProducts[ProductName])</f>
        <v>Product 17</v>
      </c>
      <c r="U4859">
        <f>_xlfn.XLOOKUP(tblOrders[[#This Row],[SalesRepID]], tblSalesreps[RepID], tblSalesreps[Target])</f>
        <v>11319839</v>
      </c>
    </row>
    <row r="4860" spans="1:21">
      <c r="A4860" t="s">
        <v>5657</v>
      </c>
      <c r="B4860" s="7" t="s">
        <v>456</v>
      </c>
      <c r="C4860" t="s">
        <v>1138</v>
      </c>
      <c r="D4860" t="s">
        <v>232</v>
      </c>
      <c r="E4860" t="s">
        <v>105</v>
      </c>
      <c r="F4860" t="s">
        <v>20</v>
      </c>
      <c r="G4860">
        <v>3</v>
      </c>
      <c r="H4860">
        <v>0.15</v>
      </c>
      <c r="I4860" s="2">
        <v>276391.95</v>
      </c>
      <c r="J4860" t="str">
        <f>_xlfn.XLOOKUP(tblOrders[[#This Row],[CustomerID]], tblCustomers[CustomerID], tblCustomers[CustomerName])</f>
        <v>Customer 87</v>
      </c>
      <c r="K4860" t="str">
        <f>_xlfn.XLOOKUP(tblOrders[[#This Row],[CustomerID]], tblCustomers[CustomerID], tblCustomers[Segment])</f>
        <v>Consumer</v>
      </c>
      <c r="L4860" t="str">
        <f>_xlfn.XLOOKUP(tblOrders[[#This Row],[ProductID]], tblProducts[ProductID], tblProducts[Category])</f>
        <v>Electronics</v>
      </c>
      <c r="M4860">
        <f>_xlfn.XLOOKUP(tblOrders[[#This Row],[ProductID]], tblProducts[ProductID], tblProducts[CostPrice])</f>
        <v>41456</v>
      </c>
      <c r="N4860">
        <f>tblOrders[[#This Row],[Sales]]-(tblOrders[[#This Row],[CostPrice]]*tblOrders[[#This Row],[Quantity]])</f>
        <v>152023.95000000001</v>
      </c>
      <c r="O4860" t="str">
        <f>TEXT(tblOrders[[#This Row],[Date]],"mmm-yyyy")</f>
        <v>Jul-2025</v>
      </c>
      <c r="P4860" t="str">
        <f>_xlfn.XLOOKUP(tblOrders[[#This Row],[OrderID]], tblReturns[OrderID], tblReturns[Returned])</f>
        <v>No</v>
      </c>
      <c r="Q4860" t="str">
        <f>_xlfn.XLOOKUP(tblOrders[[#This Row],[OrderID]], tblShipping[OrderID], tblShipping[ShipMode])</f>
        <v>Express</v>
      </c>
      <c r="R4860" t="str">
        <f>IFERROR(_xlfn.XLOOKUP(A4859, tblCustomers[CustomerID], tblCustomers[CustomerName]), "Not Found")</f>
        <v>Not Found</v>
      </c>
      <c r="S4860" t="str">
        <f>IF(tblOrders[[#This Row],[Sales]]&gt;1000000,"High Value","Standard")</f>
        <v>Standard</v>
      </c>
      <c r="T4860" t="str">
        <f>_xlfn.XLOOKUP(tblOrders[[#This Row],[ProductID]], tblProducts[ProductID], tblProducts[ProductName])</f>
        <v>Product 86</v>
      </c>
      <c r="U4860">
        <f>_xlfn.XLOOKUP(tblOrders[[#This Row],[SalesRepID]], tblSalesreps[RepID], tblSalesreps[Target])</f>
        <v>8698154</v>
      </c>
    </row>
    <row r="4861" spans="1:21">
      <c r="A4861" t="s">
        <v>5658</v>
      </c>
      <c r="B4861" s="7" t="s">
        <v>856</v>
      </c>
      <c r="C4861" t="s">
        <v>29</v>
      </c>
      <c r="D4861" t="s">
        <v>169</v>
      </c>
      <c r="E4861" t="s">
        <v>165</v>
      </c>
      <c r="F4861" t="s">
        <v>26</v>
      </c>
      <c r="G4861">
        <v>1</v>
      </c>
      <c r="H4861">
        <v>0</v>
      </c>
      <c r="I4861" s="2">
        <v>19253</v>
      </c>
      <c r="J4861" t="str">
        <f>_xlfn.XLOOKUP(tblOrders[[#This Row],[CustomerID]], tblCustomers[CustomerID], tblCustomers[CustomerName])</f>
        <v>Customer 163</v>
      </c>
      <c r="K4861" t="str">
        <f>_xlfn.XLOOKUP(tblOrders[[#This Row],[CustomerID]], tblCustomers[CustomerID], tblCustomers[Segment])</f>
        <v>Corporate</v>
      </c>
      <c r="L4861" t="str">
        <f>_xlfn.XLOOKUP(tblOrders[[#This Row],[ProductID]], tblProducts[ProductID], tblProducts[Category])</f>
        <v>Electronics</v>
      </c>
      <c r="M4861">
        <f>_xlfn.XLOOKUP(tblOrders[[#This Row],[ProductID]], tblProducts[ProductID], tblProducts[CostPrice])</f>
        <v>8587</v>
      </c>
      <c r="N4861">
        <f>tblOrders[[#This Row],[Sales]]-(tblOrders[[#This Row],[CostPrice]]*tblOrders[[#This Row],[Quantity]])</f>
        <v>10666</v>
      </c>
      <c r="O4861" t="str">
        <f>TEXT(tblOrders[[#This Row],[Date]],"mmm-yyyy")</f>
        <v>Jul-2025</v>
      </c>
      <c r="P4861" t="str">
        <f>_xlfn.XLOOKUP(tblOrders[[#This Row],[OrderID]], tblReturns[OrderID], tblReturns[Returned])</f>
        <v>Yes</v>
      </c>
      <c r="Q4861" t="str">
        <f>_xlfn.XLOOKUP(tblOrders[[#This Row],[OrderID]], tblShipping[OrderID], tblShipping[ShipMode])</f>
        <v>Pickup</v>
      </c>
      <c r="R4861" t="str">
        <f>IFERROR(_xlfn.XLOOKUP(A4860, tblCustomers[CustomerID], tblCustomers[CustomerName]), "Not Found")</f>
        <v>Not Found</v>
      </c>
      <c r="S4861" t="str">
        <f>IF(tblOrders[[#This Row],[Sales]]&gt;1000000,"High Value","Standard")</f>
        <v>Standard</v>
      </c>
      <c r="T4861" t="str">
        <f>_xlfn.XLOOKUP(tblOrders[[#This Row],[ProductID]], tblProducts[ProductID], tblProducts[ProductName])</f>
        <v>Product 9</v>
      </c>
      <c r="U4861">
        <f>_xlfn.XLOOKUP(tblOrders[[#This Row],[SalesRepID]], tblSalesreps[RepID], tblSalesreps[Target])</f>
        <v>16839910</v>
      </c>
    </row>
    <row r="4862" spans="1:21">
      <c r="A4862" t="s">
        <v>5659</v>
      </c>
      <c r="B4862" s="7" t="s">
        <v>225</v>
      </c>
      <c r="C4862" t="s">
        <v>317</v>
      </c>
      <c r="D4862" t="s">
        <v>1230</v>
      </c>
      <c r="E4862" t="s">
        <v>210</v>
      </c>
      <c r="F4862" t="s">
        <v>14</v>
      </c>
      <c r="G4862">
        <v>5</v>
      </c>
      <c r="H4862">
        <v>0.2</v>
      </c>
      <c r="I4862" s="2">
        <v>316724</v>
      </c>
      <c r="J4862" t="str">
        <f>_xlfn.XLOOKUP(tblOrders[[#This Row],[CustomerID]], tblCustomers[CustomerID], tblCustomers[CustomerName])</f>
        <v>Customer 56</v>
      </c>
      <c r="K4862" t="str">
        <f>_xlfn.XLOOKUP(tblOrders[[#This Row],[CustomerID]], tblCustomers[CustomerID], tblCustomers[Segment])</f>
        <v>SME</v>
      </c>
      <c r="L4862" t="str">
        <f>_xlfn.XLOOKUP(tblOrders[[#This Row],[ProductID]], tblProducts[ProductID], tblProducts[Category])</f>
        <v>Furniture</v>
      </c>
      <c r="M4862">
        <f>_xlfn.XLOOKUP(tblOrders[[#This Row],[ProductID]], tblProducts[ProductID], tblProducts[CostPrice])</f>
        <v>48520</v>
      </c>
      <c r="N4862">
        <f>tblOrders[[#This Row],[Sales]]-(tblOrders[[#This Row],[CostPrice]]*tblOrders[[#This Row],[Quantity]])</f>
        <v>74124</v>
      </c>
      <c r="O4862" t="str">
        <f>TEXT(tblOrders[[#This Row],[Date]],"mmm-yyyy")</f>
        <v>Oct-2025</v>
      </c>
      <c r="P4862" t="str">
        <f>_xlfn.XLOOKUP(tblOrders[[#This Row],[OrderID]], tblReturns[OrderID], tblReturns[Returned])</f>
        <v>No</v>
      </c>
      <c r="Q4862" t="str">
        <f>_xlfn.XLOOKUP(tblOrders[[#This Row],[OrderID]], tblShipping[OrderID], tblShipping[ShipMode])</f>
        <v>Standard</v>
      </c>
      <c r="R4862" t="str">
        <f>IFERROR(_xlfn.XLOOKUP(A4861, tblCustomers[CustomerID], tblCustomers[CustomerName]), "Not Found")</f>
        <v>Not Found</v>
      </c>
      <c r="S4862" t="str">
        <f>IF(tblOrders[[#This Row],[Sales]]&gt;1000000,"High Value","Standard")</f>
        <v>Standard</v>
      </c>
      <c r="T4862" t="str">
        <f>_xlfn.XLOOKUP(tblOrders[[#This Row],[ProductID]], tblProducts[ProductID], tblProducts[ProductName])</f>
        <v>Product 73</v>
      </c>
      <c r="U4862">
        <f>_xlfn.XLOOKUP(tblOrders[[#This Row],[SalesRepID]], tblSalesreps[RepID], tblSalesreps[Target])</f>
        <v>19336654</v>
      </c>
    </row>
    <row r="4863" spans="1:21">
      <c r="A4863" t="s">
        <v>5660</v>
      </c>
      <c r="B4863" s="7" t="s">
        <v>374</v>
      </c>
      <c r="C4863" t="s">
        <v>529</v>
      </c>
      <c r="D4863" t="s">
        <v>566</v>
      </c>
      <c r="E4863" t="s">
        <v>202</v>
      </c>
      <c r="F4863" t="s">
        <v>14</v>
      </c>
      <c r="G4863">
        <v>7</v>
      </c>
      <c r="H4863">
        <v>0.15</v>
      </c>
      <c r="I4863" s="2">
        <v>534417.1</v>
      </c>
      <c r="J4863" t="str">
        <f>_xlfn.XLOOKUP(tblOrders[[#This Row],[CustomerID]], tblCustomers[CustomerID], tblCustomers[CustomerName])</f>
        <v>Customer 126</v>
      </c>
      <c r="K4863" t="str">
        <f>_xlfn.XLOOKUP(tblOrders[[#This Row],[CustomerID]], tblCustomers[CustomerID], tblCustomers[Segment])</f>
        <v>SME</v>
      </c>
      <c r="L4863" t="str">
        <f>_xlfn.XLOOKUP(tblOrders[[#This Row],[ProductID]], tblProducts[ProductID], tblProducts[Category])</f>
        <v>Electronics</v>
      </c>
      <c r="M4863">
        <f>_xlfn.XLOOKUP(tblOrders[[#This Row],[ProductID]], tblProducts[ProductID], tblProducts[CostPrice])</f>
        <v>26222</v>
      </c>
      <c r="N4863">
        <f>tblOrders[[#This Row],[Sales]]-(tblOrders[[#This Row],[CostPrice]]*tblOrders[[#This Row],[Quantity]])</f>
        <v>350863.1</v>
      </c>
      <c r="O4863" t="str">
        <f>TEXT(tblOrders[[#This Row],[Date]],"mmm-yyyy")</f>
        <v>Jul-2025</v>
      </c>
      <c r="P4863" t="str">
        <f>_xlfn.XLOOKUP(tblOrders[[#This Row],[OrderID]], tblReturns[OrderID], tblReturns[Returned])</f>
        <v>No</v>
      </c>
      <c r="Q4863" t="str">
        <f>_xlfn.XLOOKUP(tblOrders[[#This Row],[OrderID]], tblShipping[OrderID], tblShipping[ShipMode])</f>
        <v>Express</v>
      </c>
      <c r="R4863" t="str">
        <f>IFERROR(_xlfn.XLOOKUP(A4862, tblCustomers[CustomerID], tblCustomers[CustomerName]), "Not Found")</f>
        <v>Not Found</v>
      </c>
      <c r="S4863" t="str">
        <f>IF(tblOrders[[#This Row],[Sales]]&gt;1000000,"High Value","Standard")</f>
        <v>Standard</v>
      </c>
      <c r="T4863" t="str">
        <f>_xlfn.XLOOKUP(tblOrders[[#This Row],[ProductID]], tblProducts[ProductID], tblProducts[ProductName])</f>
        <v>Product 87</v>
      </c>
      <c r="U4863">
        <f>_xlfn.XLOOKUP(tblOrders[[#This Row],[SalesRepID]], tblSalesreps[RepID], tblSalesreps[Target])</f>
        <v>10652665</v>
      </c>
    </row>
    <row r="4864" spans="1:21">
      <c r="A4864" t="s">
        <v>5661</v>
      </c>
      <c r="B4864" s="7" t="s">
        <v>396</v>
      </c>
      <c r="C4864" t="s">
        <v>845</v>
      </c>
      <c r="D4864" t="s">
        <v>349</v>
      </c>
      <c r="E4864" t="s">
        <v>50</v>
      </c>
      <c r="F4864" t="s">
        <v>14</v>
      </c>
      <c r="G4864">
        <v>6</v>
      </c>
      <c r="H4864">
        <v>0.15</v>
      </c>
      <c r="I4864" s="2">
        <v>237216.3</v>
      </c>
      <c r="J4864" t="str">
        <f>_xlfn.XLOOKUP(tblOrders[[#This Row],[CustomerID]], tblCustomers[CustomerID], tblCustomers[CustomerName])</f>
        <v>Customer 259</v>
      </c>
      <c r="K4864" t="str">
        <f>_xlfn.XLOOKUP(tblOrders[[#This Row],[CustomerID]], tblCustomers[CustomerID], tblCustomers[Segment])</f>
        <v>Consumer</v>
      </c>
      <c r="L4864" t="str">
        <f>_xlfn.XLOOKUP(tblOrders[[#This Row],[ProductID]], tblProducts[ProductID], tblProducts[Category])</f>
        <v>Office</v>
      </c>
      <c r="M4864">
        <f>_xlfn.XLOOKUP(tblOrders[[#This Row],[ProductID]], tblProducts[ProductID], tblProducts[CostPrice])</f>
        <v>26900</v>
      </c>
      <c r="N4864">
        <f>tblOrders[[#This Row],[Sales]]-(tblOrders[[#This Row],[CostPrice]]*tblOrders[[#This Row],[Quantity]])</f>
        <v>75816.299999999988</v>
      </c>
      <c r="O4864" t="str">
        <f>TEXT(tblOrders[[#This Row],[Date]],"mmm-yyyy")</f>
        <v>Oct-2025</v>
      </c>
      <c r="P4864" t="str">
        <f>_xlfn.XLOOKUP(tblOrders[[#This Row],[OrderID]], tblReturns[OrderID], tblReturns[Returned])</f>
        <v>Yes</v>
      </c>
      <c r="Q4864" t="str">
        <f>_xlfn.XLOOKUP(tblOrders[[#This Row],[OrderID]], tblShipping[OrderID], tblShipping[ShipMode])</f>
        <v>Standard</v>
      </c>
      <c r="R4864" t="str">
        <f>IFERROR(_xlfn.XLOOKUP(A4863, tblCustomers[CustomerID], tblCustomers[CustomerName]), "Not Found")</f>
        <v>Not Found</v>
      </c>
      <c r="S4864" t="str">
        <f>IF(tblOrders[[#This Row],[Sales]]&gt;1000000,"High Value","Standard")</f>
        <v>Standard</v>
      </c>
      <c r="T4864" t="str">
        <f>_xlfn.XLOOKUP(tblOrders[[#This Row],[ProductID]], tblProducts[ProductID], tblProducts[ProductName])</f>
        <v>Product 61</v>
      </c>
      <c r="U4864">
        <f>_xlfn.XLOOKUP(tblOrders[[#This Row],[SalesRepID]], tblSalesreps[RepID], tblSalesreps[Target])</f>
        <v>17350666</v>
      </c>
    </row>
    <row r="4865" spans="1:21">
      <c r="A4865" t="s">
        <v>5662</v>
      </c>
      <c r="B4865" s="7" t="s">
        <v>963</v>
      </c>
      <c r="C4865" t="s">
        <v>1464</v>
      </c>
      <c r="D4865" t="s">
        <v>64</v>
      </c>
      <c r="E4865" t="s">
        <v>25</v>
      </c>
      <c r="F4865" t="s">
        <v>14</v>
      </c>
      <c r="G4865">
        <v>1</v>
      </c>
      <c r="H4865">
        <v>0</v>
      </c>
      <c r="I4865" s="2">
        <v>63743</v>
      </c>
      <c r="J4865" t="str">
        <f>_xlfn.XLOOKUP(tblOrders[[#This Row],[CustomerID]], tblCustomers[CustomerID], tblCustomers[CustomerName])</f>
        <v>Customer 73</v>
      </c>
      <c r="K4865" t="str">
        <f>_xlfn.XLOOKUP(tblOrders[[#This Row],[CustomerID]], tblCustomers[CustomerID], tblCustomers[Segment])</f>
        <v>SME</v>
      </c>
      <c r="L4865" t="str">
        <f>_xlfn.XLOOKUP(tblOrders[[#This Row],[ProductID]], tblProducts[ProductID], tblProducts[Category])</f>
        <v>Office</v>
      </c>
      <c r="M4865">
        <f>_xlfn.XLOOKUP(tblOrders[[#This Row],[ProductID]], tblProducts[ProductID], tblProducts[CostPrice])</f>
        <v>13311</v>
      </c>
      <c r="N4865">
        <f>tblOrders[[#This Row],[Sales]]-(tblOrders[[#This Row],[CostPrice]]*tblOrders[[#This Row],[Quantity]])</f>
        <v>50432</v>
      </c>
      <c r="O4865" t="str">
        <f>TEXT(tblOrders[[#This Row],[Date]],"mmm-yyyy")</f>
        <v>Mar-2025</v>
      </c>
      <c r="P4865" t="str">
        <f>_xlfn.XLOOKUP(tblOrders[[#This Row],[OrderID]], tblReturns[OrderID], tblReturns[Returned])</f>
        <v>No</v>
      </c>
      <c r="Q4865" t="str">
        <f>_xlfn.XLOOKUP(tblOrders[[#This Row],[OrderID]], tblShipping[OrderID], tblShipping[ShipMode])</f>
        <v>Pickup</v>
      </c>
      <c r="R4865" t="str">
        <f>IFERROR(_xlfn.XLOOKUP(A4864, tblCustomers[CustomerID], tblCustomers[CustomerName]), "Not Found")</f>
        <v>Not Found</v>
      </c>
      <c r="S4865" t="str">
        <f>IF(tblOrders[[#This Row],[Sales]]&gt;1000000,"High Value","Standard")</f>
        <v>Standard</v>
      </c>
      <c r="T4865" t="str">
        <f>_xlfn.XLOOKUP(tblOrders[[#This Row],[ProductID]], tblProducts[ProductID], tblProducts[ProductName])</f>
        <v>Product 91</v>
      </c>
      <c r="U4865">
        <f>_xlfn.XLOOKUP(tblOrders[[#This Row],[SalesRepID]], tblSalesreps[RepID], tblSalesreps[Target])</f>
        <v>7094914</v>
      </c>
    </row>
    <row r="4866" spans="1:21">
      <c r="A4866" t="s">
        <v>5663</v>
      </c>
      <c r="B4866" s="7" t="s">
        <v>726</v>
      </c>
      <c r="C4866" t="s">
        <v>664</v>
      </c>
      <c r="D4866" t="s">
        <v>587</v>
      </c>
      <c r="E4866" t="s">
        <v>205</v>
      </c>
      <c r="F4866" t="s">
        <v>51</v>
      </c>
      <c r="G4866">
        <v>10</v>
      </c>
      <c r="H4866">
        <v>0.15</v>
      </c>
      <c r="I4866" s="2">
        <v>380001</v>
      </c>
      <c r="J4866" t="str">
        <f>_xlfn.XLOOKUP(tblOrders[[#This Row],[CustomerID]], tblCustomers[CustomerID], tblCustomers[CustomerName])</f>
        <v>Customer 112</v>
      </c>
      <c r="K4866" t="str">
        <f>_xlfn.XLOOKUP(tblOrders[[#This Row],[CustomerID]], tblCustomers[CustomerID], tblCustomers[Segment])</f>
        <v>Corporate</v>
      </c>
      <c r="L4866" t="str">
        <f>_xlfn.XLOOKUP(tblOrders[[#This Row],[ProductID]], tblProducts[ProductID], tblProducts[Category])</f>
        <v>Electronics</v>
      </c>
      <c r="M4866">
        <f>_xlfn.XLOOKUP(tblOrders[[#This Row],[ProductID]], tblProducts[ProductID], tblProducts[CostPrice])</f>
        <v>67500</v>
      </c>
      <c r="N4866">
        <f>tblOrders[[#This Row],[Sales]]-(tblOrders[[#This Row],[CostPrice]]*tblOrders[[#This Row],[Quantity]])</f>
        <v>-294999</v>
      </c>
      <c r="O4866" t="str">
        <f>TEXT(tblOrders[[#This Row],[Date]],"mmm-yyyy")</f>
        <v>Oct-2025</v>
      </c>
      <c r="P4866" t="str">
        <f>_xlfn.XLOOKUP(tblOrders[[#This Row],[OrderID]], tblReturns[OrderID], tblReturns[Returned])</f>
        <v>No</v>
      </c>
      <c r="Q4866" t="str">
        <f>_xlfn.XLOOKUP(tblOrders[[#This Row],[OrderID]], tblShipping[OrderID], tblShipping[ShipMode])</f>
        <v>Standard</v>
      </c>
      <c r="R4866" t="str">
        <f>IFERROR(_xlfn.XLOOKUP(A4865, tblCustomers[CustomerID], tblCustomers[CustomerName]), "Not Found")</f>
        <v>Not Found</v>
      </c>
      <c r="S4866" t="str">
        <f>IF(tblOrders[[#This Row],[Sales]]&gt;1000000,"High Value","Standard")</f>
        <v>Standard</v>
      </c>
      <c r="T4866" t="str">
        <f>_xlfn.XLOOKUP(tblOrders[[#This Row],[ProductID]], tblProducts[ProductID], tblProducts[ProductName])</f>
        <v>Product 97</v>
      </c>
      <c r="U4866">
        <f>_xlfn.XLOOKUP(tblOrders[[#This Row],[SalesRepID]], tblSalesreps[RepID], tblSalesreps[Target])</f>
        <v>16246424</v>
      </c>
    </row>
    <row r="4867" spans="1:21">
      <c r="A4867" t="s">
        <v>5664</v>
      </c>
      <c r="B4867" s="7" t="s">
        <v>456</v>
      </c>
      <c r="C4867" t="s">
        <v>376</v>
      </c>
      <c r="D4867" t="s">
        <v>400</v>
      </c>
      <c r="E4867" t="s">
        <v>74</v>
      </c>
      <c r="F4867" t="s">
        <v>26</v>
      </c>
      <c r="G4867">
        <v>7</v>
      </c>
      <c r="H4867">
        <v>0.1</v>
      </c>
      <c r="I4867" s="2">
        <v>571951.80000000005</v>
      </c>
      <c r="J4867" t="str">
        <f>_xlfn.XLOOKUP(tblOrders[[#This Row],[CustomerID]], tblCustomers[CustomerID], tblCustomers[CustomerName])</f>
        <v>Customer 118</v>
      </c>
      <c r="K4867" t="str">
        <f>_xlfn.XLOOKUP(tblOrders[[#This Row],[CustomerID]], tblCustomers[CustomerID], tblCustomers[Segment])</f>
        <v>Corporate</v>
      </c>
      <c r="L4867" t="str">
        <f>_xlfn.XLOOKUP(tblOrders[[#This Row],[ProductID]], tblProducts[ProductID], tblProducts[Category])</f>
        <v>Electronics</v>
      </c>
      <c r="M4867">
        <f>_xlfn.XLOOKUP(tblOrders[[#This Row],[ProductID]], tblProducts[ProductID], tblProducts[CostPrice])</f>
        <v>36044</v>
      </c>
      <c r="N4867">
        <f>tblOrders[[#This Row],[Sales]]-(tblOrders[[#This Row],[CostPrice]]*tblOrders[[#This Row],[Quantity]])</f>
        <v>319643.80000000005</v>
      </c>
      <c r="O4867" t="str">
        <f>TEXT(tblOrders[[#This Row],[Date]],"mmm-yyyy")</f>
        <v>Jul-2025</v>
      </c>
      <c r="P4867" t="str">
        <f>_xlfn.XLOOKUP(tblOrders[[#This Row],[OrderID]], tblReturns[OrderID], tblReturns[Returned])</f>
        <v>No</v>
      </c>
      <c r="Q4867" t="str">
        <f>_xlfn.XLOOKUP(tblOrders[[#This Row],[OrderID]], tblShipping[OrderID], tblShipping[ShipMode])</f>
        <v>Pickup</v>
      </c>
      <c r="R4867" t="str">
        <f>IFERROR(_xlfn.XLOOKUP(A4866, tblCustomers[CustomerID], tblCustomers[CustomerName]), "Not Found")</f>
        <v>Not Found</v>
      </c>
      <c r="S4867" t="str">
        <f>IF(tblOrders[[#This Row],[Sales]]&gt;1000000,"High Value","Standard")</f>
        <v>Standard</v>
      </c>
      <c r="T4867" t="str">
        <f>_xlfn.XLOOKUP(tblOrders[[#This Row],[ProductID]], tblProducts[ProductID], tblProducts[ProductName])</f>
        <v>Product 29</v>
      </c>
      <c r="U4867">
        <f>_xlfn.XLOOKUP(tblOrders[[#This Row],[SalesRepID]], tblSalesreps[RepID], tblSalesreps[Target])</f>
        <v>7254801</v>
      </c>
    </row>
    <row r="4868" spans="1:21">
      <c r="A4868" t="s">
        <v>5665</v>
      </c>
      <c r="B4868" s="7" t="s">
        <v>771</v>
      </c>
      <c r="C4868" t="s">
        <v>690</v>
      </c>
      <c r="D4868" t="s">
        <v>78</v>
      </c>
      <c r="E4868" t="s">
        <v>119</v>
      </c>
      <c r="F4868" t="s">
        <v>88</v>
      </c>
      <c r="G4868">
        <v>4</v>
      </c>
      <c r="H4868">
        <v>0</v>
      </c>
      <c r="I4868" s="2">
        <v>122220</v>
      </c>
      <c r="J4868" t="str">
        <f>_xlfn.XLOOKUP(tblOrders[[#This Row],[CustomerID]], tblCustomers[CustomerID], tblCustomers[CustomerName])</f>
        <v>Customer 292</v>
      </c>
      <c r="K4868" t="str">
        <f>_xlfn.XLOOKUP(tblOrders[[#This Row],[CustomerID]], tblCustomers[CustomerID], tblCustomers[Segment])</f>
        <v>Consumer</v>
      </c>
      <c r="L4868" t="str">
        <f>_xlfn.XLOOKUP(tblOrders[[#This Row],[ProductID]], tblProducts[ProductID], tblProducts[Category])</f>
        <v>Office</v>
      </c>
      <c r="M4868">
        <f>_xlfn.XLOOKUP(tblOrders[[#This Row],[ProductID]], tblProducts[ProductID], tblProducts[CostPrice])</f>
        <v>76942</v>
      </c>
      <c r="N4868">
        <f>tblOrders[[#This Row],[Sales]]-(tblOrders[[#This Row],[CostPrice]]*tblOrders[[#This Row],[Quantity]])</f>
        <v>-185548</v>
      </c>
      <c r="O4868" t="str">
        <f>TEXT(tblOrders[[#This Row],[Date]],"mmm-yyyy")</f>
        <v>Jan-2025</v>
      </c>
      <c r="P4868" t="str">
        <f>_xlfn.XLOOKUP(tblOrders[[#This Row],[OrderID]], tblReturns[OrderID], tblReturns[Returned])</f>
        <v>No</v>
      </c>
      <c r="Q4868" t="str">
        <f>_xlfn.XLOOKUP(tblOrders[[#This Row],[OrderID]], tblShipping[OrderID], tblShipping[ShipMode])</f>
        <v>Express</v>
      </c>
      <c r="R4868" t="str">
        <f>IFERROR(_xlfn.XLOOKUP(A4867, tblCustomers[CustomerID], tblCustomers[CustomerName]), "Not Found")</f>
        <v>Not Found</v>
      </c>
      <c r="S4868" t="str">
        <f>IF(tblOrders[[#This Row],[Sales]]&gt;1000000,"High Value","Standard")</f>
        <v>Standard</v>
      </c>
      <c r="T4868" t="str">
        <f>_xlfn.XLOOKUP(tblOrders[[#This Row],[ProductID]], tblProducts[ProductID], tblProducts[ProductName])</f>
        <v>Product 22</v>
      </c>
      <c r="U4868">
        <f>_xlfn.XLOOKUP(tblOrders[[#This Row],[SalesRepID]], tblSalesreps[RepID], tblSalesreps[Target])</f>
        <v>5886694</v>
      </c>
    </row>
    <row r="4869" spans="1:21">
      <c r="A4869" t="s">
        <v>5666</v>
      </c>
      <c r="B4869" s="7" t="s">
        <v>76</v>
      </c>
      <c r="C4869" t="s">
        <v>819</v>
      </c>
      <c r="D4869" t="s">
        <v>145</v>
      </c>
      <c r="E4869" t="s">
        <v>119</v>
      </c>
      <c r="F4869" t="s">
        <v>88</v>
      </c>
      <c r="G4869">
        <v>5</v>
      </c>
      <c r="H4869">
        <v>0</v>
      </c>
      <c r="I4869" s="2">
        <v>72865</v>
      </c>
      <c r="J4869" t="str">
        <f>_xlfn.XLOOKUP(tblOrders[[#This Row],[CustomerID]], tblCustomers[CustomerID], tblCustomers[CustomerName])</f>
        <v>Customer 229</v>
      </c>
      <c r="K4869" t="str">
        <f>_xlfn.XLOOKUP(tblOrders[[#This Row],[CustomerID]], tblCustomers[CustomerID], tblCustomers[Segment])</f>
        <v>SME</v>
      </c>
      <c r="L4869" t="str">
        <f>_xlfn.XLOOKUP(tblOrders[[#This Row],[ProductID]], tblProducts[ProductID], tblProducts[Category])</f>
        <v>Furniture</v>
      </c>
      <c r="M4869">
        <f>_xlfn.XLOOKUP(tblOrders[[#This Row],[ProductID]], tblProducts[ProductID], tblProducts[CostPrice])</f>
        <v>55764</v>
      </c>
      <c r="N4869">
        <f>tblOrders[[#This Row],[Sales]]-(tblOrders[[#This Row],[CostPrice]]*tblOrders[[#This Row],[Quantity]])</f>
        <v>-205955</v>
      </c>
      <c r="O4869" t="str">
        <f>TEXT(tblOrders[[#This Row],[Date]],"mmm-yyyy")</f>
        <v>Jun-2025</v>
      </c>
      <c r="P4869" t="str">
        <f>_xlfn.XLOOKUP(tblOrders[[#This Row],[OrderID]], tblReturns[OrderID], tblReturns[Returned])</f>
        <v>No</v>
      </c>
      <c r="Q4869" t="str">
        <f>_xlfn.XLOOKUP(tblOrders[[#This Row],[OrderID]], tblShipping[OrderID], tblShipping[ShipMode])</f>
        <v>Pickup</v>
      </c>
      <c r="R4869" t="str">
        <f>IFERROR(_xlfn.XLOOKUP(A4868, tblCustomers[CustomerID], tblCustomers[CustomerName]), "Not Found")</f>
        <v>Not Found</v>
      </c>
      <c r="S4869" t="str">
        <f>IF(tblOrders[[#This Row],[Sales]]&gt;1000000,"High Value","Standard")</f>
        <v>Standard</v>
      </c>
      <c r="T4869" t="str">
        <f>_xlfn.XLOOKUP(tblOrders[[#This Row],[ProductID]], tblProducts[ProductID], tblProducts[ProductName])</f>
        <v>Product 89</v>
      </c>
      <c r="U4869">
        <f>_xlfn.XLOOKUP(tblOrders[[#This Row],[SalesRepID]], tblSalesreps[RepID], tblSalesreps[Target])</f>
        <v>5886694</v>
      </c>
    </row>
    <row r="4870" spans="1:21">
      <c r="A4870" t="s">
        <v>5667</v>
      </c>
      <c r="B4870" s="7" t="s">
        <v>942</v>
      </c>
      <c r="C4870" t="s">
        <v>402</v>
      </c>
      <c r="D4870" t="s">
        <v>817</v>
      </c>
      <c r="E4870" t="s">
        <v>40</v>
      </c>
      <c r="F4870" t="s">
        <v>88</v>
      </c>
      <c r="G4870">
        <v>8</v>
      </c>
      <c r="H4870">
        <v>0.2</v>
      </c>
      <c r="I4870" s="2">
        <v>676300.80000000005</v>
      </c>
      <c r="J4870" t="str">
        <f>_xlfn.XLOOKUP(tblOrders[[#This Row],[CustomerID]], tblCustomers[CustomerID], tblCustomers[CustomerName])</f>
        <v>Customer 217</v>
      </c>
      <c r="K4870" t="str">
        <f>_xlfn.XLOOKUP(tblOrders[[#This Row],[CustomerID]], tblCustomers[CustomerID], tblCustomers[Segment])</f>
        <v>SME</v>
      </c>
      <c r="L4870" t="str">
        <f>_xlfn.XLOOKUP(tblOrders[[#This Row],[ProductID]], tblProducts[ProductID], tblProducts[Category])</f>
        <v>Furniture</v>
      </c>
      <c r="M4870">
        <f>_xlfn.XLOOKUP(tblOrders[[#This Row],[ProductID]], tblProducts[ProductID], tblProducts[CostPrice])</f>
        <v>11009</v>
      </c>
      <c r="N4870">
        <f>tblOrders[[#This Row],[Sales]]-(tblOrders[[#This Row],[CostPrice]]*tblOrders[[#This Row],[Quantity]])</f>
        <v>588228.80000000005</v>
      </c>
      <c r="O4870" t="str">
        <f>TEXT(tblOrders[[#This Row],[Date]],"mmm-yyyy")</f>
        <v>Oct-2025</v>
      </c>
      <c r="P4870" t="str">
        <f>_xlfn.XLOOKUP(tblOrders[[#This Row],[OrderID]], tblReturns[OrderID], tblReturns[Returned])</f>
        <v>No</v>
      </c>
      <c r="Q4870" t="str">
        <f>_xlfn.XLOOKUP(tblOrders[[#This Row],[OrderID]], tblShipping[OrderID], tblShipping[ShipMode])</f>
        <v>Express</v>
      </c>
      <c r="R4870" t="str">
        <f>IFERROR(_xlfn.XLOOKUP(A4869, tblCustomers[CustomerID], tblCustomers[CustomerName]), "Not Found")</f>
        <v>Not Found</v>
      </c>
      <c r="S4870" t="str">
        <f>IF(tblOrders[[#This Row],[Sales]]&gt;1000000,"High Value","Standard")</f>
        <v>Standard</v>
      </c>
      <c r="T4870" t="str">
        <f>_xlfn.XLOOKUP(tblOrders[[#This Row],[ProductID]], tblProducts[ProductID], tblProducts[ProductName])</f>
        <v>Product 99</v>
      </c>
      <c r="U4870">
        <f>_xlfn.XLOOKUP(tblOrders[[#This Row],[SalesRepID]], tblSalesreps[RepID], tblSalesreps[Target])</f>
        <v>6291486</v>
      </c>
    </row>
    <row r="4871" spans="1:21">
      <c r="A4871" t="s">
        <v>5668</v>
      </c>
      <c r="B4871" s="7" t="s">
        <v>147</v>
      </c>
      <c r="C4871" t="s">
        <v>819</v>
      </c>
      <c r="D4871" t="s">
        <v>1034</v>
      </c>
      <c r="E4871" t="s">
        <v>105</v>
      </c>
      <c r="F4871" t="s">
        <v>14</v>
      </c>
      <c r="G4871">
        <v>1</v>
      </c>
      <c r="H4871">
        <v>0.15</v>
      </c>
      <c r="I4871" s="2">
        <v>48875.85</v>
      </c>
      <c r="J4871" t="str">
        <f>_xlfn.XLOOKUP(tblOrders[[#This Row],[CustomerID]], tblCustomers[CustomerID], tblCustomers[CustomerName])</f>
        <v>Customer 229</v>
      </c>
      <c r="K4871" t="str">
        <f>_xlfn.XLOOKUP(tblOrders[[#This Row],[CustomerID]], tblCustomers[CustomerID], tblCustomers[Segment])</f>
        <v>SME</v>
      </c>
      <c r="L4871" t="str">
        <f>_xlfn.XLOOKUP(tblOrders[[#This Row],[ProductID]], tblProducts[ProductID], tblProducts[Category])</f>
        <v>Furniture</v>
      </c>
      <c r="M4871">
        <f>_xlfn.XLOOKUP(tblOrders[[#This Row],[ProductID]], tblProducts[ProductID], tblProducts[CostPrice])</f>
        <v>51071</v>
      </c>
      <c r="N4871">
        <f>tblOrders[[#This Row],[Sales]]-(tblOrders[[#This Row],[CostPrice]]*tblOrders[[#This Row],[Quantity]])</f>
        <v>-2195.1500000000015</v>
      </c>
      <c r="O4871" t="str">
        <f>TEXT(tblOrders[[#This Row],[Date]],"mmm-yyyy")</f>
        <v>Feb-2025</v>
      </c>
      <c r="P4871" t="str">
        <f>_xlfn.XLOOKUP(tblOrders[[#This Row],[OrderID]], tblReturns[OrderID], tblReturns[Returned])</f>
        <v>No</v>
      </c>
      <c r="Q4871" t="str">
        <f>_xlfn.XLOOKUP(tblOrders[[#This Row],[OrderID]], tblShipping[OrderID], tblShipping[ShipMode])</f>
        <v>Pickup</v>
      </c>
      <c r="R4871" t="str">
        <f>IFERROR(_xlfn.XLOOKUP(A4870, tblCustomers[CustomerID], tblCustomers[CustomerName]), "Not Found")</f>
        <v>Not Found</v>
      </c>
      <c r="S4871" t="str">
        <f>IF(tblOrders[[#This Row],[Sales]]&gt;1000000,"High Value","Standard")</f>
        <v>Standard</v>
      </c>
      <c r="T4871" t="str">
        <f>_xlfn.XLOOKUP(tblOrders[[#This Row],[ProductID]], tblProducts[ProductID], tblProducts[ProductName])</f>
        <v>Product 66</v>
      </c>
      <c r="U4871">
        <f>_xlfn.XLOOKUP(tblOrders[[#This Row],[SalesRepID]], tblSalesreps[RepID], tblSalesreps[Target])</f>
        <v>8698154</v>
      </c>
    </row>
    <row r="4872" spans="1:21">
      <c r="A4872" t="s">
        <v>5669</v>
      </c>
      <c r="B4872" s="7" t="s">
        <v>583</v>
      </c>
      <c r="C4872" t="s">
        <v>703</v>
      </c>
      <c r="D4872" t="s">
        <v>115</v>
      </c>
      <c r="E4872" t="s">
        <v>50</v>
      </c>
      <c r="F4872" t="s">
        <v>51</v>
      </c>
      <c r="G4872">
        <v>1</v>
      </c>
      <c r="H4872">
        <v>0.2</v>
      </c>
      <c r="I4872" s="2">
        <v>36817.599999999999</v>
      </c>
      <c r="J4872" t="str">
        <f>_xlfn.XLOOKUP(tblOrders[[#This Row],[CustomerID]], tblCustomers[CustomerID], tblCustomers[CustomerName])</f>
        <v>Customer 20</v>
      </c>
      <c r="K4872" t="str">
        <f>_xlfn.XLOOKUP(tblOrders[[#This Row],[CustomerID]], tblCustomers[CustomerID], tblCustomers[Segment])</f>
        <v>SME</v>
      </c>
      <c r="L4872" t="str">
        <f>_xlfn.XLOOKUP(tblOrders[[#This Row],[ProductID]], tblProducts[ProductID], tblProducts[Category])</f>
        <v>Electronics</v>
      </c>
      <c r="M4872">
        <f>_xlfn.XLOOKUP(tblOrders[[#This Row],[ProductID]], tblProducts[ProductID], tblProducts[CostPrice])</f>
        <v>66631</v>
      </c>
      <c r="N4872">
        <f>tblOrders[[#This Row],[Sales]]-(tblOrders[[#This Row],[CostPrice]]*tblOrders[[#This Row],[Quantity]])</f>
        <v>-29813.4</v>
      </c>
      <c r="O4872" t="str">
        <f>TEXT(tblOrders[[#This Row],[Date]],"mmm-yyyy")</f>
        <v>Mar-2025</v>
      </c>
      <c r="P4872" t="str">
        <f>_xlfn.XLOOKUP(tblOrders[[#This Row],[OrderID]], tblReturns[OrderID], tblReturns[Returned])</f>
        <v>No</v>
      </c>
      <c r="Q4872" t="str">
        <f>_xlfn.XLOOKUP(tblOrders[[#This Row],[OrderID]], tblShipping[OrderID], tblShipping[ShipMode])</f>
        <v>Express</v>
      </c>
      <c r="R4872" t="str">
        <f>IFERROR(_xlfn.XLOOKUP(A4871, tblCustomers[CustomerID], tblCustomers[CustomerName]), "Not Found")</f>
        <v>Not Found</v>
      </c>
      <c r="S4872" t="str">
        <f>IF(tblOrders[[#This Row],[Sales]]&gt;1000000,"High Value","Standard")</f>
        <v>Standard</v>
      </c>
      <c r="T4872" t="str">
        <f>_xlfn.XLOOKUP(tblOrders[[#This Row],[ProductID]], tblProducts[ProductID], tblProducts[ProductName])</f>
        <v>Product 70</v>
      </c>
      <c r="U4872">
        <f>_xlfn.XLOOKUP(tblOrders[[#This Row],[SalesRepID]], tblSalesreps[RepID], tblSalesreps[Target])</f>
        <v>17350666</v>
      </c>
    </row>
    <row r="4873" spans="1:21">
      <c r="A4873" t="s">
        <v>5670</v>
      </c>
      <c r="B4873" s="7" t="s">
        <v>62</v>
      </c>
      <c r="C4873" t="s">
        <v>196</v>
      </c>
      <c r="D4873" t="s">
        <v>510</v>
      </c>
      <c r="E4873" t="s">
        <v>197</v>
      </c>
      <c r="F4873" t="s">
        <v>26</v>
      </c>
      <c r="G4873">
        <v>5</v>
      </c>
      <c r="H4873">
        <v>0.1</v>
      </c>
      <c r="I4873" s="2">
        <v>296694</v>
      </c>
      <c r="J4873" t="str">
        <f>_xlfn.XLOOKUP(tblOrders[[#This Row],[CustomerID]], tblCustomers[CustomerID], tblCustomers[CustomerName])</f>
        <v>Customer 99</v>
      </c>
      <c r="K4873" t="str">
        <f>_xlfn.XLOOKUP(tblOrders[[#This Row],[CustomerID]], tblCustomers[CustomerID], tblCustomers[Segment])</f>
        <v>Consumer</v>
      </c>
      <c r="L4873" t="str">
        <f>_xlfn.XLOOKUP(tblOrders[[#This Row],[ProductID]], tblProducts[ProductID], tblProducts[Category])</f>
        <v>Furniture</v>
      </c>
      <c r="M4873">
        <f>_xlfn.XLOOKUP(tblOrders[[#This Row],[ProductID]], tblProducts[ProductID], tblProducts[CostPrice])</f>
        <v>67718</v>
      </c>
      <c r="N4873">
        <f>tblOrders[[#This Row],[Sales]]-(tblOrders[[#This Row],[CostPrice]]*tblOrders[[#This Row],[Quantity]])</f>
        <v>-41896</v>
      </c>
      <c r="O4873" t="str">
        <f>TEXT(tblOrders[[#This Row],[Date]],"mmm-yyyy")</f>
        <v>Sep-2025</v>
      </c>
      <c r="P4873" t="str">
        <f>_xlfn.XLOOKUP(tblOrders[[#This Row],[OrderID]], tblReturns[OrderID], tblReturns[Returned])</f>
        <v>No</v>
      </c>
      <c r="Q4873" t="str">
        <f>_xlfn.XLOOKUP(tblOrders[[#This Row],[OrderID]], tblShipping[OrderID], tblShipping[ShipMode])</f>
        <v>Express</v>
      </c>
      <c r="R4873" t="str">
        <f>IFERROR(_xlfn.XLOOKUP(A4872, tblCustomers[CustomerID], tblCustomers[CustomerName]), "Not Found")</f>
        <v>Not Found</v>
      </c>
      <c r="S4873" t="str">
        <f>IF(tblOrders[[#This Row],[Sales]]&gt;1000000,"High Value","Standard")</f>
        <v>Standard</v>
      </c>
      <c r="T4873" t="str">
        <f>_xlfn.XLOOKUP(tblOrders[[#This Row],[ProductID]], tblProducts[ProductID], tblProducts[ProductName])</f>
        <v>Product 81</v>
      </c>
      <c r="U4873">
        <f>_xlfn.XLOOKUP(tblOrders[[#This Row],[SalesRepID]], tblSalesreps[RepID], tblSalesreps[Target])</f>
        <v>19562258</v>
      </c>
    </row>
    <row r="4874" spans="1:21">
      <c r="A4874" t="s">
        <v>5671</v>
      </c>
      <c r="B4874" s="7" t="s">
        <v>577</v>
      </c>
      <c r="C4874" t="s">
        <v>569</v>
      </c>
      <c r="D4874" t="s">
        <v>24</v>
      </c>
      <c r="E4874" t="s">
        <v>87</v>
      </c>
      <c r="F4874" t="s">
        <v>14</v>
      </c>
      <c r="G4874">
        <v>2</v>
      </c>
      <c r="H4874">
        <v>0.15</v>
      </c>
      <c r="I4874" s="2">
        <v>53973.3</v>
      </c>
      <c r="J4874" t="str">
        <f>_xlfn.XLOOKUP(tblOrders[[#This Row],[CustomerID]], tblCustomers[CustomerID], tblCustomers[CustomerName])</f>
        <v>Customer 64</v>
      </c>
      <c r="K4874" t="str">
        <f>_xlfn.XLOOKUP(tblOrders[[#This Row],[CustomerID]], tblCustomers[CustomerID], tblCustomers[Segment])</f>
        <v>Corporate</v>
      </c>
      <c r="L4874" t="str">
        <f>_xlfn.XLOOKUP(tblOrders[[#This Row],[ProductID]], tblProducts[ProductID], tblProducts[Category])</f>
        <v>Home</v>
      </c>
      <c r="M4874">
        <f>_xlfn.XLOOKUP(tblOrders[[#This Row],[ProductID]], tblProducts[ProductID], tblProducts[CostPrice])</f>
        <v>57647</v>
      </c>
      <c r="N4874">
        <f>tblOrders[[#This Row],[Sales]]-(tblOrders[[#This Row],[CostPrice]]*tblOrders[[#This Row],[Quantity]])</f>
        <v>-61320.7</v>
      </c>
      <c r="O4874" t="str">
        <f>TEXT(tblOrders[[#This Row],[Date]],"mmm-yyyy")</f>
        <v>Dec-2025</v>
      </c>
      <c r="P4874" t="str">
        <f>_xlfn.XLOOKUP(tblOrders[[#This Row],[OrderID]], tblReturns[OrderID], tblReturns[Returned])</f>
        <v>No</v>
      </c>
      <c r="Q4874" t="str">
        <f>_xlfn.XLOOKUP(tblOrders[[#This Row],[OrderID]], tblShipping[OrderID], tblShipping[ShipMode])</f>
        <v>Standard</v>
      </c>
      <c r="R4874" t="str">
        <f>IFERROR(_xlfn.XLOOKUP(A4873, tblCustomers[CustomerID], tblCustomers[CustomerName]), "Not Found")</f>
        <v>Not Found</v>
      </c>
      <c r="S4874" t="str">
        <f>IF(tblOrders[[#This Row],[Sales]]&gt;1000000,"High Value","Standard")</f>
        <v>Standard</v>
      </c>
      <c r="T4874" t="str">
        <f>_xlfn.XLOOKUP(tblOrders[[#This Row],[ProductID]], tblProducts[ProductID], tblProducts[ProductName])</f>
        <v>Product 2</v>
      </c>
      <c r="U4874">
        <f>_xlfn.XLOOKUP(tblOrders[[#This Row],[SalesRepID]], tblSalesreps[RepID], tblSalesreps[Target])</f>
        <v>18500989</v>
      </c>
    </row>
    <row r="4875" spans="1:21">
      <c r="A4875" t="s">
        <v>5672</v>
      </c>
      <c r="B4875" s="7" t="s">
        <v>1281</v>
      </c>
      <c r="C4875" t="s">
        <v>161</v>
      </c>
      <c r="D4875" t="s">
        <v>178</v>
      </c>
      <c r="E4875" t="s">
        <v>13</v>
      </c>
      <c r="F4875" t="s">
        <v>20</v>
      </c>
      <c r="G4875">
        <v>6</v>
      </c>
      <c r="H4875">
        <v>0.1</v>
      </c>
      <c r="I4875" s="2">
        <v>214941.6</v>
      </c>
      <c r="J4875" t="str">
        <f>_xlfn.XLOOKUP(tblOrders[[#This Row],[CustomerID]], tblCustomers[CustomerID], tblCustomers[CustomerName])</f>
        <v>Customer 115</v>
      </c>
      <c r="K4875" t="str">
        <f>_xlfn.XLOOKUP(tblOrders[[#This Row],[CustomerID]], tblCustomers[CustomerID], tblCustomers[Segment])</f>
        <v>Consumer</v>
      </c>
      <c r="L4875" t="str">
        <f>_xlfn.XLOOKUP(tblOrders[[#This Row],[ProductID]], tblProducts[ProductID], tblProducts[Category])</f>
        <v>Office</v>
      </c>
      <c r="M4875">
        <f>_xlfn.XLOOKUP(tblOrders[[#This Row],[ProductID]], tblProducts[ProductID], tblProducts[CostPrice])</f>
        <v>46035</v>
      </c>
      <c r="N4875">
        <f>tblOrders[[#This Row],[Sales]]-(tblOrders[[#This Row],[CostPrice]]*tblOrders[[#This Row],[Quantity]])</f>
        <v>-61268.399999999994</v>
      </c>
      <c r="O4875" t="str">
        <f>TEXT(tblOrders[[#This Row],[Date]],"mmm-yyyy")</f>
        <v>Jun-2025</v>
      </c>
      <c r="P4875" t="str">
        <f>_xlfn.XLOOKUP(tblOrders[[#This Row],[OrderID]], tblReturns[OrderID], tblReturns[Returned])</f>
        <v>No</v>
      </c>
      <c r="Q4875" t="str">
        <f>_xlfn.XLOOKUP(tblOrders[[#This Row],[OrderID]], tblShipping[OrderID], tblShipping[ShipMode])</f>
        <v>Standard</v>
      </c>
      <c r="R4875" t="str">
        <f>IFERROR(_xlfn.XLOOKUP(A4874, tblCustomers[CustomerID], tblCustomers[CustomerName]), "Not Found")</f>
        <v>Not Found</v>
      </c>
      <c r="S4875" t="str">
        <f>IF(tblOrders[[#This Row],[Sales]]&gt;1000000,"High Value","Standard")</f>
        <v>Standard</v>
      </c>
      <c r="T4875" t="str">
        <f>_xlfn.XLOOKUP(tblOrders[[#This Row],[ProductID]], tblProducts[ProductID], tblProducts[ProductName])</f>
        <v>Product 84</v>
      </c>
      <c r="U4875">
        <f>_xlfn.XLOOKUP(tblOrders[[#This Row],[SalesRepID]], tblSalesreps[RepID], tblSalesreps[Target])</f>
        <v>11852878</v>
      </c>
    </row>
    <row r="4876" spans="1:21">
      <c r="A4876" t="s">
        <v>5673</v>
      </c>
      <c r="B4876" s="7" t="s">
        <v>871</v>
      </c>
      <c r="C4876" t="s">
        <v>196</v>
      </c>
      <c r="D4876" t="s">
        <v>349</v>
      </c>
      <c r="E4876" t="s">
        <v>119</v>
      </c>
      <c r="F4876" t="s">
        <v>14</v>
      </c>
      <c r="G4876">
        <v>8</v>
      </c>
      <c r="H4876">
        <v>0.05</v>
      </c>
      <c r="I4876" s="2">
        <v>981365.2</v>
      </c>
      <c r="J4876" t="str">
        <f>_xlfn.XLOOKUP(tblOrders[[#This Row],[CustomerID]], tblCustomers[CustomerID], tblCustomers[CustomerName])</f>
        <v>Customer 99</v>
      </c>
      <c r="K4876" t="str">
        <f>_xlfn.XLOOKUP(tblOrders[[#This Row],[CustomerID]], tblCustomers[CustomerID], tblCustomers[Segment])</f>
        <v>Consumer</v>
      </c>
      <c r="L4876" t="str">
        <f>_xlfn.XLOOKUP(tblOrders[[#This Row],[ProductID]], tblProducts[ProductID], tblProducts[Category])</f>
        <v>Office</v>
      </c>
      <c r="M4876">
        <f>_xlfn.XLOOKUP(tblOrders[[#This Row],[ProductID]], tblProducts[ProductID], tblProducts[CostPrice])</f>
        <v>26900</v>
      </c>
      <c r="N4876">
        <f>tblOrders[[#This Row],[Sales]]-(tblOrders[[#This Row],[CostPrice]]*tblOrders[[#This Row],[Quantity]])</f>
        <v>766165.2</v>
      </c>
      <c r="O4876" t="str">
        <f>TEXT(tblOrders[[#This Row],[Date]],"mmm-yyyy")</f>
        <v>Nov-2025</v>
      </c>
      <c r="P4876" t="str">
        <f>_xlfn.XLOOKUP(tblOrders[[#This Row],[OrderID]], tblReturns[OrderID], tblReturns[Returned])</f>
        <v>No</v>
      </c>
      <c r="Q4876" t="str">
        <f>_xlfn.XLOOKUP(tblOrders[[#This Row],[OrderID]], tblShipping[OrderID], tblShipping[ShipMode])</f>
        <v>Pickup</v>
      </c>
      <c r="R4876" t="str">
        <f>IFERROR(_xlfn.XLOOKUP(A4875, tblCustomers[CustomerID], tblCustomers[CustomerName]), "Not Found")</f>
        <v>Not Found</v>
      </c>
      <c r="S4876" t="str">
        <f>IF(tblOrders[[#This Row],[Sales]]&gt;1000000,"High Value","Standard")</f>
        <v>Standard</v>
      </c>
      <c r="T4876" t="str">
        <f>_xlfn.XLOOKUP(tblOrders[[#This Row],[ProductID]], tblProducts[ProductID], tblProducts[ProductName])</f>
        <v>Product 61</v>
      </c>
      <c r="U4876">
        <f>_xlfn.XLOOKUP(tblOrders[[#This Row],[SalesRepID]], tblSalesreps[RepID], tblSalesreps[Target])</f>
        <v>5886694</v>
      </c>
    </row>
    <row r="4877" spans="1:21">
      <c r="A4877" t="s">
        <v>5674</v>
      </c>
      <c r="B4877" s="7" t="s">
        <v>711</v>
      </c>
      <c r="C4877" t="s">
        <v>605</v>
      </c>
      <c r="D4877" t="s">
        <v>491</v>
      </c>
      <c r="E4877" t="s">
        <v>79</v>
      </c>
      <c r="F4877" t="s">
        <v>51</v>
      </c>
      <c r="G4877">
        <v>2</v>
      </c>
      <c r="H4877">
        <v>0.15</v>
      </c>
      <c r="I4877" s="2">
        <v>94190.2</v>
      </c>
      <c r="J4877" t="str">
        <f>_xlfn.XLOOKUP(tblOrders[[#This Row],[CustomerID]], tblCustomers[CustomerID], tblCustomers[CustomerName])</f>
        <v>Customer 207</v>
      </c>
      <c r="K4877" t="str">
        <f>_xlfn.XLOOKUP(tblOrders[[#This Row],[CustomerID]], tblCustomers[CustomerID], tblCustomers[Segment])</f>
        <v>SME</v>
      </c>
      <c r="L4877" t="str">
        <f>_xlfn.XLOOKUP(tblOrders[[#This Row],[ProductID]], tblProducts[ProductID], tblProducts[Category])</f>
        <v>Home</v>
      </c>
      <c r="M4877">
        <f>_xlfn.XLOOKUP(tblOrders[[#This Row],[ProductID]], tblProducts[ProductID], tblProducts[CostPrice])</f>
        <v>75749</v>
      </c>
      <c r="N4877">
        <f>tblOrders[[#This Row],[Sales]]-(tblOrders[[#This Row],[CostPrice]]*tblOrders[[#This Row],[Quantity]])</f>
        <v>-57307.8</v>
      </c>
      <c r="O4877" t="str">
        <f>TEXT(tblOrders[[#This Row],[Date]],"mmm-yyyy")</f>
        <v>Jul-2025</v>
      </c>
      <c r="P4877" t="str">
        <f>_xlfn.XLOOKUP(tblOrders[[#This Row],[OrderID]], tblReturns[OrderID], tblReturns[Returned])</f>
        <v>No</v>
      </c>
      <c r="Q4877" t="str">
        <f>_xlfn.XLOOKUP(tblOrders[[#This Row],[OrderID]], tblShipping[OrderID], tblShipping[ShipMode])</f>
        <v>Pickup</v>
      </c>
      <c r="R4877" t="str">
        <f>IFERROR(_xlfn.XLOOKUP(A4876, tblCustomers[CustomerID], tblCustomers[CustomerName]), "Not Found")</f>
        <v>Not Found</v>
      </c>
      <c r="S4877" t="str">
        <f>IF(tblOrders[[#This Row],[Sales]]&gt;1000000,"High Value","Standard")</f>
        <v>Standard</v>
      </c>
      <c r="T4877" t="str">
        <f>_xlfn.XLOOKUP(tblOrders[[#This Row],[ProductID]], tblProducts[ProductID], tblProducts[ProductName])</f>
        <v>Product 49</v>
      </c>
      <c r="U4877">
        <f>_xlfn.XLOOKUP(tblOrders[[#This Row],[SalesRepID]], tblSalesreps[RepID], tblSalesreps[Target])</f>
        <v>8592536</v>
      </c>
    </row>
    <row r="4878" spans="1:21">
      <c r="A4878" t="s">
        <v>5675</v>
      </c>
      <c r="B4878" s="7" t="s">
        <v>771</v>
      </c>
      <c r="C4878" t="s">
        <v>82</v>
      </c>
      <c r="D4878" t="s">
        <v>96</v>
      </c>
      <c r="E4878" t="s">
        <v>202</v>
      </c>
      <c r="F4878" t="s">
        <v>51</v>
      </c>
      <c r="G4878">
        <v>3</v>
      </c>
      <c r="H4878">
        <v>0.15</v>
      </c>
      <c r="I4878" s="2">
        <v>59188.05</v>
      </c>
      <c r="J4878" t="str">
        <f>_xlfn.XLOOKUP(tblOrders[[#This Row],[CustomerID]], tblCustomers[CustomerID], tblCustomers[CustomerName])</f>
        <v>Customer 260</v>
      </c>
      <c r="K4878" t="str">
        <f>_xlfn.XLOOKUP(tblOrders[[#This Row],[CustomerID]], tblCustomers[CustomerID], tblCustomers[Segment])</f>
        <v>SME</v>
      </c>
      <c r="L4878" t="str">
        <f>_xlfn.XLOOKUP(tblOrders[[#This Row],[ProductID]], tblProducts[ProductID], tblProducts[Category])</f>
        <v>Office</v>
      </c>
      <c r="M4878">
        <f>_xlfn.XLOOKUP(tblOrders[[#This Row],[ProductID]], tblProducts[ProductID], tblProducts[CostPrice])</f>
        <v>20831</v>
      </c>
      <c r="N4878">
        <f>tblOrders[[#This Row],[Sales]]-(tblOrders[[#This Row],[CostPrice]]*tblOrders[[#This Row],[Quantity]])</f>
        <v>-3304.9499999999971</v>
      </c>
      <c r="O4878" t="str">
        <f>TEXT(tblOrders[[#This Row],[Date]],"mmm-yyyy")</f>
        <v>Jan-2025</v>
      </c>
      <c r="P4878" t="str">
        <f>_xlfn.XLOOKUP(tblOrders[[#This Row],[OrderID]], tblReturns[OrderID], tblReturns[Returned])</f>
        <v>No</v>
      </c>
      <c r="Q4878" t="str">
        <f>_xlfn.XLOOKUP(tblOrders[[#This Row],[OrderID]], tblShipping[OrderID], tblShipping[ShipMode])</f>
        <v>Pickup</v>
      </c>
      <c r="R4878" t="str">
        <f>IFERROR(_xlfn.XLOOKUP(A4877, tblCustomers[CustomerID], tblCustomers[CustomerName]), "Not Found")</f>
        <v>Not Found</v>
      </c>
      <c r="S4878" t="str">
        <f>IF(tblOrders[[#This Row],[Sales]]&gt;1000000,"High Value","Standard")</f>
        <v>Standard</v>
      </c>
      <c r="T4878" t="str">
        <f>_xlfn.XLOOKUP(tblOrders[[#This Row],[ProductID]], tblProducts[ProductID], tblProducts[ProductName])</f>
        <v>Product 24</v>
      </c>
      <c r="U4878">
        <f>_xlfn.XLOOKUP(tblOrders[[#This Row],[SalesRepID]], tblSalesreps[RepID], tblSalesreps[Target])</f>
        <v>10652665</v>
      </c>
    </row>
    <row r="4879" spans="1:21">
      <c r="A4879" t="s">
        <v>5676</v>
      </c>
      <c r="B4879" s="7" t="s">
        <v>1869</v>
      </c>
      <c r="C4879" t="s">
        <v>1575</v>
      </c>
      <c r="D4879" t="s">
        <v>288</v>
      </c>
      <c r="E4879" t="s">
        <v>40</v>
      </c>
      <c r="F4879" t="s">
        <v>26</v>
      </c>
      <c r="G4879">
        <v>4</v>
      </c>
      <c r="H4879">
        <v>0.1</v>
      </c>
      <c r="I4879" s="2">
        <v>299048.40000000002</v>
      </c>
      <c r="J4879" t="str">
        <f>_xlfn.XLOOKUP(tblOrders[[#This Row],[CustomerID]], tblCustomers[CustomerID], tblCustomers[CustomerName])</f>
        <v>Customer 255</v>
      </c>
      <c r="K4879" t="str">
        <f>_xlfn.XLOOKUP(tblOrders[[#This Row],[CustomerID]], tblCustomers[CustomerID], tblCustomers[Segment])</f>
        <v>Consumer</v>
      </c>
      <c r="L4879" t="str">
        <f>_xlfn.XLOOKUP(tblOrders[[#This Row],[ProductID]], tblProducts[ProductID], tblProducts[Category])</f>
        <v>Furniture</v>
      </c>
      <c r="M4879">
        <f>_xlfn.XLOOKUP(tblOrders[[#This Row],[ProductID]], tblProducts[ProductID], tblProducts[CostPrice])</f>
        <v>34258</v>
      </c>
      <c r="N4879">
        <f>tblOrders[[#This Row],[Sales]]-(tblOrders[[#This Row],[CostPrice]]*tblOrders[[#This Row],[Quantity]])</f>
        <v>162016.40000000002</v>
      </c>
      <c r="O4879" t="str">
        <f>TEXT(tblOrders[[#This Row],[Date]],"mmm-yyyy")</f>
        <v>Feb-2025</v>
      </c>
      <c r="P4879" t="str">
        <f>_xlfn.XLOOKUP(tblOrders[[#This Row],[OrderID]], tblReturns[OrderID], tblReturns[Returned])</f>
        <v>No</v>
      </c>
      <c r="Q4879" t="str">
        <f>_xlfn.XLOOKUP(tblOrders[[#This Row],[OrderID]], tblShipping[OrderID], tblShipping[ShipMode])</f>
        <v>Pickup</v>
      </c>
      <c r="R4879" t="str">
        <f>IFERROR(_xlfn.XLOOKUP(A4878, tblCustomers[CustomerID], tblCustomers[CustomerName]), "Not Found")</f>
        <v>Not Found</v>
      </c>
      <c r="S4879" t="str">
        <f>IF(tblOrders[[#This Row],[Sales]]&gt;1000000,"High Value","Standard")</f>
        <v>Standard</v>
      </c>
      <c r="T4879" t="str">
        <f>_xlfn.XLOOKUP(tblOrders[[#This Row],[ProductID]], tblProducts[ProductID], tblProducts[ProductName])</f>
        <v>Product 39</v>
      </c>
      <c r="U4879">
        <f>_xlfn.XLOOKUP(tblOrders[[#This Row],[SalesRepID]], tblSalesreps[RepID], tblSalesreps[Target])</f>
        <v>6291486</v>
      </c>
    </row>
    <row r="4880" spans="1:21">
      <c r="A4880" t="s">
        <v>5677</v>
      </c>
      <c r="B4880" s="7" t="s">
        <v>1541</v>
      </c>
      <c r="C4880" t="s">
        <v>1498</v>
      </c>
      <c r="D4880" t="s">
        <v>174</v>
      </c>
      <c r="E4880" t="s">
        <v>87</v>
      </c>
      <c r="F4880" t="s">
        <v>51</v>
      </c>
      <c r="G4880">
        <v>2</v>
      </c>
      <c r="H4880">
        <v>0</v>
      </c>
      <c r="I4880" s="2">
        <v>138160</v>
      </c>
      <c r="J4880" t="str">
        <f>_xlfn.XLOOKUP(tblOrders[[#This Row],[CustomerID]], tblCustomers[CustomerID], tblCustomers[CustomerName])</f>
        <v>Customer 114</v>
      </c>
      <c r="K4880" t="str">
        <f>_xlfn.XLOOKUP(tblOrders[[#This Row],[CustomerID]], tblCustomers[CustomerID], tblCustomers[Segment])</f>
        <v>Consumer</v>
      </c>
      <c r="L4880" t="str">
        <f>_xlfn.XLOOKUP(tblOrders[[#This Row],[ProductID]], tblProducts[ProductID], tblProducts[Category])</f>
        <v>Home</v>
      </c>
      <c r="M4880">
        <f>_xlfn.XLOOKUP(tblOrders[[#This Row],[ProductID]], tblProducts[ProductID], tblProducts[CostPrice])</f>
        <v>62348</v>
      </c>
      <c r="N4880">
        <f>tblOrders[[#This Row],[Sales]]-(tblOrders[[#This Row],[CostPrice]]*tblOrders[[#This Row],[Quantity]])</f>
        <v>13464</v>
      </c>
      <c r="O4880" t="str">
        <f>TEXT(tblOrders[[#This Row],[Date]],"mmm-yyyy")</f>
        <v>Dec-2025</v>
      </c>
      <c r="P4880" t="str">
        <f>_xlfn.XLOOKUP(tblOrders[[#This Row],[OrderID]], tblReturns[OrderID], tblReturns[Returned])</f>
        <v>No</v>
      </c>
      <c r="Q4880" t="str">
        <f>_xlfn.XLOOKUP(tblOrders[[#This Row],[OrderID]], tblShipping[OrderID], tblShipping[ShipMode])</f>
        <v>Express</v>
      </c>
      <c r="R4880" t="str">
        <f>IFERROR(_xlfn.XLOOKUP(A4879, tblCustomers[CustomerID], tblCustomers[CustomerName]), "Not Found")</f>
        <v>Not Found</v>
      </c>
      <c r="S4880" t="str">
        <f>IF(tblOrders[[#This Row],[Sales]]&gt;1000000,"High Value","Standard")</f>
        <v>Standard</v>
      </c>
      <c r="T4880" t="str">
        <f>_xlfn.XLOOKUP(tblOrders[[#This Row],[ProductID]], tblProducts[ProductID], tblProducts[ProductName])</f>
        <v>Product 64</v>
      </c>
      <c r="U4880">
        <f>_xlfn.XLOOKUP(tblOrders[[#This Row],[SalesRepID]], tblSalesreps[RepID], tblSalesreps[Target])</f>
        <v>18500989</v>
      </c>
    </row>
    <row r="4881" spans="1:21">
      <c r="A4881" t="s">
        <v>5678</v>
      </c>
      <c r="B4881" s="7" t="s">
        <v>1541</v>
      </c>
      <c r="C4881" t="s">
        <v>95</v>
      </c>
      <c r="D4881" t="s">
        <v>504</v>
      </c>
      <c r="E4881" t="s">
        <v>35</v>
      </c>
      <c r="F4881" t="s">
        <v>51</v>
      </c>
      <c r="G4881">
        <v>7</v>
      </c>
      <c r="H4881">
        <v>0.2</v>
      </c>
      <c r="I4881" s="2">
        <v>36064</v>
      </c>
      <c r="J4881" t="str">
        <f>_xlfn.XLOOKUP(tblOrders[[#This Row],[CustomerID]], tblCustomers[CustomerID], tblCustomers[CustomerName])</f>
        <v>Customer 37</v>
      </c>
      <c r="K4881" t="str">
        <f>_xlfn.XLOOKUP(tblOrders[[#This Row],[CustomerID]], tblCustomers[CustomerID], tblCustomers[Segment])</f>
        <v>Consumer</v>
      </c>
      <c r="L4881" t="str">
        <f>_xlfn.XLOOKUP(tblOrders[[#This Row],[ProductID]], tblProducts[ProductID], tblProducts[Category])</f>
        <v>Office</v>
      </c>
      <c r="M4881">
        <f>_xlfn.XLOOKUP(tblOrders[[#This Row],[ProductID]], tblProducts[ProductID], tblProducts[CostPrice])</f>
        <v>12010</v>
      </c>
      <c r="N4881">
        <f>tblOrders[[#This Row],[Sales]]-(tblOrders[[#This Row],[CostPrice]]*tblOrders[[#This Row],[Quantity]])</f>
        <v>-48006</v>
      </c>
      <c r="O4881" t="str">
        <f>TEXT(tblOrders[[#This Row],[Date]],"mmm-yyyy")</f>
        <v>Dec-2025</v>
      </c>
      <c r="P4881" t="str">
        <f>_xlfn.XLOOKUP(tblOrders[[#This Row],[OrderID]], tblReturns[OrderID], tblReturns[Returned])</f>
        <v>No</v>
      </c>
      <c r="Q4881" t="str">
        <f>_xlfn.XLOOKUP(tblOrders[[#This Row],[OrderID]], tblShipping[OrderID], tblShipping[ShipMode])</f>
        <v>Standard</v>
      </c>
      <c r="R4881" t="str">
        <f>IFERROR(_xlfn.XLOOKUP(A4880, tblCustomers[CustomerID], tblCustomers[CustomerName]), "Not Found")</f>
        <v>Not Found</v>
      </c>
      <c r="S4881" t="str">
        <f>IF(tblOrders[[#This Row],[Sales]]&gt;1000000,"High Value","Standard")</f>
        <v>Standard</v>
      </c>
      <c r="T4881" t="str">
        <f>_xlfn.XLOOKUP(tblOrders[[#This Row],[ProductID]], tblProducts[ProductID], tblProducts[ProductName])</f>
        <v>Product 15</v>
      </c>
      <c r="U4881">
        <f>_xlfn.XLOOKUP(tblOrders[[#This Row],[SalesRepID]], tblSalesreps[RepID], tblSalesreps[Target])</f>
        <v>19619177</v>
      </c>
    </row>
    <row r="4882" spans="1:21">
      <c r="A4882" t="s">
        <v>5679</v>
      </c>
      <c r="B4882" s="7" t="s">
        <v>1240</v>
      </c>
      <c r="C4882" t="s">
        <v>694</v>
      </c>
      <c r="D4882" t="s">
        <v>78</v>
      </c>
      <c r="E4882" t="s">
        <v>50</v>
      </c>
      <c r="F4882" t="s">
        <v>51</v>
      </c>
      <c r="G4882">
        <v>5</v>
      </c>
      <c r="H4882">
        <v>0.05</v>
      </c>
      <c r="I4882" s="2">
        <v>56506</v>
      </c>
      <c r="J4882" t="str">
        <f>_xlfn.XLOOKUP(tblOrders[[#This Row],[CustomerID]], tblCustomers[CustomerID], tblCustomers[CustomerName])</f>
        <v>Customer 299</v>
      </c>
      <c r="K4882" t="str">
        <f>_xlfn.XLOOKUP(tblOrders[[#This Row],[CustomerID]], tblCustomers[CustomerID], tblCustomers[Segment])</f>
        <v>SME</v>
      </c>
      <c r="L4882" t="str">
        <f>_xlfn.XLOOKUP(tblOrders[[#This Row],[ProductID]], tblProducts[ProductID], tblProducts[Category])</f>
        <v>Office</v>
      </c>
      <c r="M4882">
        <f>_xlfn.XLOOKUP(tblOrders[[#This Row],[ProductID]], tblProducts[ProductID], tblProducts[CostPrice])</f>
        <v>76942</v>
      </c>
      <c r="N4882">
        <f>tblOrders[[#This Row],[Sales]]-(tblOrders[[#This Row],[CostPrice]]*tblOrders[[#This Row],[Quantity]])</f>
        <v>-328204</v>
      </c>
      <c r="O4882" t="str">
        <f>TEXT(tblOrders[[#This Row],[Date]],"mmm-yyyy")</f>
        <v>Sep-2025</v>
      </c>
      <c r="P4882" t="str">
        <f>_xlfn.XLOOKUP(tblOrders[[#This Row],[OrderID]], tblReturns[OrderID], tblReturns[Returned])</f>
        <v>No</v>
      </c>
      <c r="Q4882" t="str">
        <f>_xlfn.XLOOKUP(tblOrders[[#This Row],[OrderID]], tblShipping[OrderID], tblShipping[ShipMode])</f>
        <v>Standard</v>
      </c>
      <c r="R4882" t="str">
        <f>IFERROR(_xlfn.XLOOKUP(A4881, tblCustomers[CustomerID], tblCustomers[CustomerName]), "Not Found")</f>
        <v>Not Found</v>
      </c>
      <c r="S4882" t="str">
        <f>IF(tblOrders[[#This Row],[Sales]]&gt;1000000,"High Value","Standard")</f>
        <v>Standard</v>
      </c>
      <c r="T4882" t="str">
        <f>_xlfn.XLOOKUP(tblOrders[[#This Row],[ProductID]], tblProducts[ProductID], tblProducts[ProductName])</f>
        <v>Product 22</v>
      </c>
      <c r="U4882">
        <f>_xlfn.XLOOKUP(tblOrders[[#This Row],[SalesRepID]], tblSalesreps[RepID], tblSalesreps[Target])</f>
        <v>17350666</v>
      </c>
    </row>
    <row r="4883" spans="1:21">
      <c r="A4883" t="s">
        <v>5680</v>
      </c>
      <c r="B4883" s="7" t="s">
        <v>1063</v>
      </c>
      <c r="C4883" t="s">
        <v>735</v>
      </c>
      <c r="D4883" t="s">
        <v>115</v>
      </c>
      <c r="E4883" t="s">
        <v>40</v>
      </c>
      <c r="F4883" t="s">
        <v>51</v>
      </c>
      <c r="G4883">
        <v>7</v>
      </c>
      <c r="H4883">
        <v>0.15</v>
      </c>
      <c r="I4883" s="2">
        <v>757809.85</v>
      </c>
      <c r="J4883" t="str">
        <f>_xlfn.XLOOKUP(tblOrders[[#This Row],[CustomerID]], tblCustomers[CustomerID], tblCustomers[CustomerName])</f>
        <v>Customer 137</v>
      </c>
      <c r="K4883" t="str">
        <f>_xlfn.XLOOKUP(tblOrders[[#This Row],[CustomerID]], tblCustomers[CustomerID], tblCustomers[Segment])</f>
        <v>Corporate</v>
      </c>
      <c r="L4883" t="str">
        <f>_xlfn.XLOOKUP(tblOrders[[#This Row],[ProductID]], tblProducts[ProductID], tblProducts[Category])</f>
        <v>Electronics</v>
      </c>
      <c r="M4883">
        <f>_xlfn.XLOOKUP(tblOrders[[#This Row],[ProductID]], tblProducts[ProductID], tblProducts[CostPrice])</f>
        <v>66631</v>
      </c>
      <c r="N4883">
        <f>tblOrders[[#This Row],[Sales]]-(tblOrders[[#This Row],[CostPrice]]*tblOrders[[#This Row],[Quantity]])</f>
        <v>291392.84999999998</v>
      </c>
      <c r="O4883" t="str">
        <f>TEXT(tblOrders[[#This Row],[Date]],"mmm-yyyy")</f>
        <v>Jul-2025</v>
      </c>
      <c r="P4883" t="str">
        <f>_xlfn.XLOOKUP(tblOrders[[#This Row],[OrderID]], tblReturns[OrderID], tblReturns[Returned])</f>
        <v>No</v>
      </c>
      <c r="Q4883" t="str">
        <f>_xlfn.XLOOKUP(tblOrders[[#This Row],[OrderID]], tblShipping[OrderID], tblShipping[ShipMode])</f>
        <v>Standard</v>
      </c>
      <c r="R4883" t="str">
        <f>IFERROR(_xlfn.XLOOKUP(A4882, tblCustomers[CustomerID], tblCustomers[CustomerName]), "Not Found")</f>
        <v>Not Found</v>
      </c>
      <c r="S4883" t="str">
        <f>IF(tblOrders[[#This Row],[Sales]]&gt;1000000,"High Value","Standard")</f>
        <v>Standard</v>
      </c>
      <c r="T4883" t="str">
        <f>_xlfn.XLOOKUP(tblOrders[[#This Row],[ProductID]], tblProducts[ProductID], tblProducts[ProductName])</f>
        <v>Product 70</v>
      </c>
      <c r="U4883">
        <f>_xlfn.XLOOKUP(tblOrders[[#This Row],[SalesRepID]], tblSalesreps[RepID], tblSalesreps[Target])</f>
        <v>6291486</v>
      </c>
    </row>
    <row r="4884" spans="1:21">
      <c r="A4884" t="s">
        <v>5681</v>
      </c>
      <c r="B4884" s="7" t="s">
        <v>207</v>
      </c>
      <c r="C4884" t="s">
        <v>243</v>
      </c>
      <c r="D4884" t="s">
        <v>169</v>
      </c>
      <c r="E4884" t="s">
        <v>210</v>
      </c>
      <c r="F4884" t="s">
        <v>26</v>
      </c>
      <c r="G4884">
        <v>9</v>
      </c>
      <c r="H4884">
        <v>0</v>
      </c>
      <c r="I4884" s="2">
        <v>840168</v>
      </c>
      <c r="J4884" t="str">
        <f>_xlfn.XLOOKUP(tblOrders[[#This Row],[CustomerID]], tblCustomers[CustomerID], tblCustomers[CustomerName])</f>
        <v>Customer 128</v>
      </c>
      <c r="K4884" t="str">
        <f>_xlfn.XLOOKUP(tblOrders[[#This Row],[CustomerID]], tblCustomers[CustomerID], tblCustomers[Segment])</f>
        <v>Consumer</v>
      </c>
      <c r="L4884" t="str">
        <f>_xlfn.XLOOKUP(tblOrders[[#This Row],[ProductID]], tblProducts[ProductID], tblProducts[Category])</f>
        <v>Electronics</v>
      </c>
      <c r="M4884">
        <f>_xlfn.XLOOKUP(tblOrders[[#This Row],[ProductID]], tblProducts[ProductID], tblProducts[CostPrice])</f>
        <v>8587</v>
      </c>
      <c r="N4884">
        <f>tblOrders[[#This Row],[Sales]]-(tblOrders[[#This Row],[CostPrice]]*tblOrders[[#This Row],[Quantity]])</f>
        <v>762885</v>
      </c>
      <c r="O4884" t="str">
        <f>TEXT(tblOrders[[#This Row],[Date]],"mmm-yyyy")</f>
        <v>Dec-2025</v>
      </c>
      <c r="P4884" t="str">
        <f>_xlfn.XLOOKUP(tblOrders[[#This Row],[OrderID]], tblReturns[OrderID], tblReturns[Returned])</f>
        <v>No</v>
      </c>
      <c r="Q4884" t="str">
        <f>_xlfn.XLOOKUP(tblOrders[[#This Row],[OrderID]], tblShipping[OrderID], tblShipping[ShipMode])</f>
        <v>Express</v>
      </c>
      <c r="R4884" t="str">
        <f>IFERROR(_xlfn.XLOOKUP(A4883, tblCustomers[CustomerID], tblCustomers[CustomerName]), "Not Found")</f>
        <v>Not Found</v>
      </c>
      <c r="S4884" t="str">
        <f>IF(tblOrders[[#This Row],[Sales]]&gt;1000000,"High Value","Standard")</f>
        <v>Standard</v>
      </c>
      <c r="T4884" t="str">
        <f>_xlfn.XLOOKUP(tblOrders[[#This Row],[ProductID]], tblProducts[ProductID], tblProducts[ProductName])</f>
        <v>Product 9</v>
      </c>
      <c r="U4884">
        <f>_xlfn.XLOOKUP(tblOrders[[#This Row],[SalesRepID]], tblSalesreps[RepID], tblSalesreps[Target])</f>
        <v>19336654</v>
      </c>
    </row>
    <row r="4885" spans="1:21">
      <c r="A4885" t="s">
        <v>5682</v>
      </c>
      <c r="B4885" s="7" t="s">
        <v>575</v>
      </c>
      <c r="C4885" t="s">
        <v>803</v>
      </c>
      <c r="D4885" t="s">
        <v>104</v>
      </c>
      <c r="E4885" t="s">
        <v>87</v>
      </c>
      <c r="F4885" t="s">
        <v>26</v>
      </c>
      <c r="G4885">
        <v>10</v>
      </c>
      <c r="H4885">
        <v>0.2</v>
      </c>
      <c r="I4885" s="2">
        <v>138048</v>
      </c>
      <c r="J4885" t="str">
        <f>_xlfn.XLOOKUP(tblOrders[[#This Row],[CustomerID]], tblCustomers[CustomerID], tblCustomers[CustomerName])</f>
        <v>Customer 153</v>
      </c>
      <c r="K4885" t="str">
        <f>_xlfn.XLOOKUP(tblOrders[[#This Row],[CustomerID]], tblCustomers[CustomerID], tblCustomers[Segment])</f>
        <v>SME</v>
      </c>
      <c r="L4885" t="str">
        <f>_xlfn.XLOOKUP(tblOrders[[#This Row],[ProductID]], tblProducts[ProductID], tblProducts[Category])</f>
        <v>Furniture</v>
      </c>
      <c r="M4885">
        <f>_xlfn.XLOOKUP(tblOrders[[#This Row],[ProductID]], tblProducts[ProductID], tblProducts[CostPrice])</f>
        <v>10664</v>
      </c>
      <c r="N4885">
        <f>tblOrders[[#This Row],[Sales]]-(tblOrders[[#This Row],[CostPrice]]*tblOrders[[#This Row],[Quantity]])</f>
        <v>31408</v>
      </c>
      <c r="O4885" t="str">
        <f>TEXT(tblOrders[[#This Row],[Date]],"mmm-yyyy")</f>
        <v>Apr-2025</v>
      </c>
      <c r="P4885" t="str">
        <f>_xlfn.XLOOKUP(tblOrders[[#This Row],[OrderID]], tblReturns[OrderID], tblReturns[Returned])</f>
        <v>No</v>
      </c>
      <c r="Q4885" t="str">
        <f>_xlfn.XLOOKUP(tblOrders[[#This Row],[OrderID]], tblShipping[OrderID], tblShipping[ShipMode])</f>
        <v>Pickup</v>
      </c>
      <c r="R4885" t="str">
        <f>IFERROR(_xlfn.XLOOKUP(A4884, tblCustomers[CustomerID], tblCustomers[CustomerName]), "Not Found")</f>
        <v>Not Found</v>
      </c>
      <c r="S4885" t="str">
        <f>IF(tblOrders[[#This Row],[Sales]]&gt;1000000,"High Value","Standard")</f>
        <v>Standard</v>
      </c>
      <c r="T4885" t="str">
        <f>_xlfn.XLOOKUP(tblOrders[[#This Row],[ProductID]], tblProducts[ProductID], tblProducts[ProductName])</f>
        <v>Product 23</v>
      </c>
      <c r="U4885">
        <f>_xlfn.XLOOKUP(tblOrders[[#This Row],[SalesRepID]], tblSalesreps[RepID], tblSalesreps[Target])</f>
        <v>18500989</v>
      </c>
    </row>
    <row r="4886" spans="1:21">
      <c r="A4886" t="s">
        <v>5683</v>
      </c>
      <c r="B4886" s="7" t="s">
        <v>1567</v>
      </c>
      <c r="C4886" t="s">
        <v>863</v>
      </c>
      <c r="D4886" t="s">
        <v>34</v>
      </c>
      <c r="E4886" t="s">
        <v>210</v>
      </c>
      <c r="F4886" t="s">
        <v>14</v>
      </c>
      <c r="G4886">
        <v>10</v>
      </c>
      <c r="H4886">
        <v>0.15</v>
      </c>
      <c r="I4886" s="2">
        <v>1014543</v>
      </c>
      <c r="J4886" t="str">
        <f>_xlfn.XLOOKUP(tblOrders[[#This Row],[CustomerID]], tblCustomers[CustomerID], tblCustomers[CustomerName])</f>
        <v>Customer 193</v>
      </c>
      <c r="K4886" t="str">
        <f>_xlfn.XLOOKUP(tblOrders[[#This Row],[CustomerID]], tblCustomers[CustomerID], tblCustomers[Segment])</f>
        <v>Corporate</v>
      </c>
      <c r="L4886" t="str">
        <f>_xlfn.XLOOKUP(tblOrders[[#This Row],[ProductID]], tblProducts[ProductID], tblProducts[Category])</f>
        <v>Electronics</v>
      </c>
      <c r="M4886">
        <f>_xlfn.XLOOKUP(tblOrders[[#This Row],[ProductID]], tblProducts[ProductID], tblProducts[CostPrice])</f>
        <v>24518</v>
      </c>
      <c r="N4886">
        <f>tblOrders[[#This Row],[Sales]]-(tblOrders[[#This Row],[CostPrice]]*tblOrders[[#This Row],[Quantity]])</f>
        <v>769363</v>
      </c>
      <c r="O4886" t="str">
        <f>TEXT(tblOrders[[#This Row],[Date]],"mmm-yyyy")</f>
        <v>Nov-2025</v>
      </c>
      <c r="P4886" t="str">
        <f>_xlfn.XLOOKUP(tblOrders[[#This Row],[OrderID]], tblReturns[OrderID], tblReturns[Returned])</f>
        <v>No</v>
      </c>
      <c r="Q4886" t="str">
        <f>_xlfn.XLOOKUP(tblOrders[[#This Row],[OrderID]], tblShipping[OrderID], tblShipping[ShipMode])</f>
        <v>Pickup</v>
      </c>
      <c r="R4886" t="str">
        <f>IFERROR(_xlfn.XLOOKUP(A4885, tblCustomers[CustomerID], tblCustomers[CustomerName]), "Not Found")</f>
        <v>Not Found</v>
      </c>
      <c r="S4886" t="str">
        <f>IF(tblOrders[[#This Row],[Sales]]&gt;1000000,"High Value","Standard")</f>
        <v>High Value</v>
      </c>
      <c r="T4886" t="str">
        <f>_xlfn.XLOOKUP(tblOrders[[#This Row],[ProductID]], tblProducts[ProductID], tblProducts[ProductName])</f>
        <v>Product 90</v>
      </c>
      <c r="U4886">
        <f>_xlfn.XLOOKUP(tblOrders[[#This Row],[SalesRepID]], tblSalesreps[RepID], tblSalesreps[Target])</f>
        <v>19336654</v>
      </c>
    </row>
    <row r="4887" spans="1:21">
      <c r="A4887" t="s">
        <v>5684</v>
      </c>
      <c r="B4887" s="7" t="s">
        <v>599</v>
      </c>
      <c r="C4887" t="s">
        <v>478</v>
      </c>
      <c r="D4887" t="s">
        <v>400</v>
      </c>
      <c r="E4887" t="s">
        <v>35</v>
      </c>
      <c r="F4887" t="s">
        <v>51</v>
      </c>
      <c r="G4887">
        <v>3</v>
      </c>
      <c r="H4887">
        <v>0.15</v>
      </c>
      <c r="I4887" s="2">
        <v>212070.75</v>
      </c>
      <c r="J4887" t="str">
        <f>_xlfn.XLOOKUP(tblOrders[[#This Row],[CustomerID]], tblCustomers[CustomerID], tblCustomers[CustomerName])</f>
        <v>Customer 145</v>
      </c>
      <c r="K4887" t="str">
        <f>_xlfn.XLOOKUP(tblOrders[[#This Row],[CustomerID]], tblCustomers[CustomerID], tblCustomers[Segment])</f>
        <v>SME</v>
      </c>
      <c r="L4887" t="str">
        <f>_xlfn.XLOOKUP(tblOrders[[#This Row],[ProductID]], tblProducts[ProductID], tblProducts[Category])</f>
        <v>Electronics</v>
      </c>
      <c r="M4887">
        <f>_xlfn.XLOOKUP(tblOrders[[#This Row],[ProductID]], tblProducts[ProductID], tblProducts[CostPrice])</f>
        <v>36044</v>
      </c>
      <c r="N4887">
        <f>tblOrders[[#This Row],[Sales]]-(tblOrders[[#This Row],[CostPrice]]*tblOrders[[#This Row],[Quantity]])</f>
        <v>103938.75</v>
      </c>
      <c r="O4887" t="str">
        <f>TEXT(tblOrders[[#This Row],[Date]],"mmm-yyyy")</f>
        <v>Oct-2025</v>
      </c>
      <c r="P4887" t="str">
        <f>_xlfn.XLOOKUP(tblOrders[[#This Row],[OrderID]], tblReturns[OrderID], tblReturns[Returned])</f>
        <v>No</v>
      </c>
      <c r="Q4887" t="str">
        <f>_xlfn.XLOOKUP(tblOrders[[#This Row],[OrderID]], tblShipping[OrderID], tblShipping[ShipMode])</f>
        <v>Express</v>
      </c>
      <c r="R4887" t="str">
        <f>IFERROR(_xlfn.XLOOKUP(A4886, tblCustomers[CustomerID], tblCustomers[CustomerName]), "Not Found")</f>
        <v>Not Found</v>
      </c>
      <c r="S4887" t="str">
        <f>IF(tblOrders[[#This Row],[Sales]]&gt;1000000,"High Value","Standard")</f>
        <v>Standard</v>
      </c>
      <c r="T4887" t="str">
        <f>_xlfn.XLOOKUP(tblOrders[[#This Row],[ProductID]], tblProducts[ProductID], tblProducts[ProductName])</f>
        <v>Product 29</v>
      </c>
      <c r="U4887">
        <f>_xlfn.XLOOKUP(tblOrders[[#This Row],[SalesRepID]], tblSalesreps[RepID], tblSalesreps[Target])</f>
        <v>19619177</v>
      </c>
    </row>
    <row r="4888" spans="1:21">
      <c r="A4888" t="s">
        <v>5685</v>
      </c>
      <c r="B4888" s="7" t="s">
        <v>506</v>
      </c>
      <c r="C4888" t="s">
        <v>1559</v>
      </c>
      <c r="D4888" t="s">
        <v>255</v>
      </c>
      <c r="E4888" t="s">
        <v>13</v>
      </c>
      <c r="F4888" t="s">
        <v>20</v>
      </c>
      <c r="G4888">
        <v>6</v>
      </c>
      <c r="H4888">
        <v>0.2</v>
      </c>
      <c r="I4888" s="2">
        <v>203064</v>
      </c>
      <c r="J4888" t="str">
        <f>_xlfn.XLOOKUP(tblOrders[[#This Row],[CustomerID]], tblCustomers[CustomerID], tblCustomers[CustomerName])</f>
        <v>Customer 95</v>
      </c>
      <c r="K4888" t="str">
        <f>_xlfn.XLOOKUP(tblOrders[[#This Row],[CustomerID]], tblCustomers[CustomerID], tblCustomers[Segment])</f>
        <v>Consumer</v>
      </c>
      <c r="L4888" t="str">
        <f>_xlfn.XLOOKUP(tblOrders[[#This Row],[ProductID]], tblProducts[ProductID], tblProducts[Category])</f>
        <v>Electronics</v>
      </c>
      <c r="M4888">
        <f>_xlfn.XLOOKUP(tblOrders[[#This Row],[ProductID]], tblProducts[ProductID], tblProducts[CostPrice])</f>
        <v>58560</v>
      </c>
      <c r="N4888">
        <f>tblOrders[[#This Row],[Sales]]-(tblOrders[[#This Row],[CostPrice]]*tblOrders[[#This Row],[Quantity]])</f>
        <v>-148296</v>
      </c>
      <c r="O4888" t="str">
        <f>TEXT(tblOrders[[#This Row],[Date]],"mmm-yyyy")</f>
        <v>Aug-2025</v>
      </c>
      <c r="P4888" t="str">
        <f>_xlfn.XLOOKUP(tblOrders[[#This Row],[OrderID]], tblReturns[OrderID], tblReturns[Returned])</f>
        <v>No</v>
      </c>
      <c r="Q4888" t="str">
        <f>_xlfn.XLOOKUP(tblOrders[[#This Row],[OrderID]], tblShipping[OrderID], tblShipping[ShipMode])</f>
        <v>Express</v>
      </c>
      <c r="R4888" t="str">
        <f>IFERROR(_xlfn.XLOOKUP(A4887, tblCustomers[CustomerID], tblCustomers[CustomerName]), "Not Found")</f>
        <v>Not Found</v>
      </c>
      <c r="S4888" t="str">
        <f>IF(tblOrders[[#This Row],[Sales]]&gt;1000000,"High Value","Standard")</f>
        <v>Standard</v>
      </c>
      <c r="T4888" t="str">
        <f>_xlfn.XLOOKUP(tblOrders[[#This Row],[ProductID]], tblProducts[ProductID], tblProducts[ProductName])</f>
        <v>Product 79</v>
      </c>
      <c r="U4888">
        <f>_xlfn.XLOOKUP(tblOrders[[#This Row],[SalesRepID]], tblSalesreps[RepID], tblSalesreps[Target])</f>
        <v>11852878</v>
      </c>
    </row>
    <row r="4889" spans="1:21">
      <c r="A4889" t="s">
        <v>5686</v>
      </c>
      <c r="B4889" s="7" t="s">
        <v>1206</v>
      </c>
      <c r="C4889" t="s">
        <v>1973</v>
      </c>
      <c r="D4889" t="s">
        <v>587</v>
      </c>
      <c r="E4889" t="s">
        <v>205</v>
      </c>
      <c r="F4889" t="s">
        <v>88</v>
      </c>
      <c r="G4889">
        <v>1</v>
      </c>
      <c r="H4889">
        <v>0.1</v>
      </c>
      <c r="I4889" s="2">
        <v>68859.899999999994</v>
      </c>
      <c r="J4889" t="str">
        <f>_xlfn.XLOOKUP(tblOrders[[#This Row],[CustomerID]], tblCustomers[CustomerID], tblCustomers[CustomerName])</f>
        <v>Customer 50</v>
      </c>
      <c r="K4889" t="str">
        <f>_xlfn.XLOOKUP(tblOrders[[#This Row],[CustomerID]], tblCustomers[CustomerID], tblCustomers[Segment])</f>
        <v>SME</v>
      </c>
      <c r="L4889" t="str">
        <f>_xlfn.XLOOKUP(tblOrders[[#This Row],[ProductID]], tblProducts[ProductID], tblProducts[Category])</f>
        <v>Electronics</v>
      </c>
      <c r="M4889">
        <f>_xlfn.XLOOKUP(tblOrders[[#This Row],[ProductID]], tblProducts[ProductID], tblProducts[CostPrice])</f>
        <v>67500</v>
      </c>
      <c r="N4889">
        <f>tblOrders[[#This Row],[Sales]]-(tblOrders[[#This Row],[CostPrice]]*tblOrders[[#This Row],[Quantity]])</f>
        <v>1359.8999999999942</v>
      </c>
      <c r="O4889" t="str">
        <f>TEXT(tblOrders[[#This Row],[Date]],"mmm-yyyy")</f>
        <v>Aug-2025</v>
      </c>
      <c r="P4889" t="str">
        <f>_xlfn.XLOOKUP(tblOrders[[#This Row],[OrderID]], tblReturns[OrderID], tblReturns[Returned])</f>
        <v>No</v>
      </c>
      <c r="Q4889" t="str">
        <f>_xlfn.XLOOKUP(tblOrders[[#This Row],[OrderID]], tblShipping[OrderID], tblShipping[ShipMode])</f>
        <v>Standard</v>
      </c>
      <c r="R4889" t="str">
        <f>IFERROR(_xlfn.XLOOKUP(A4888, tblCustomers[CustomerID], tblCustomers[CustomerName]), "Not Found")</f>
        <v>Not Found</v>
      </c>
      <c r="S4889" t="str">
        <f>IF(tblOrders[[#This Row],[Sales]]&gt;1000000,"High Value","Standard")</f>
        <v>Standard</v>
      </c>
      <c r="T4889" t="str">
        <f>_xlfn.XLOOKUP(tblOrders[[#This Row],[ProductID]], tblProducts[ProductID], tblProducts[ProductName])</f>
        <v>Product 97</v>
      </c>
      <c r="U4889">
        <f>_xlfn.XLOOKUP(tblOrders[[#This Row],[SalesRepID]], tblSalesreps[RepID], tblSalesreps[Target])</f>
        <v>16246424</v>
      </c>
    </row>
    <row r="4890" spans="1:21">
      <c r="A4890" t="s">
        <v>5687</v>
      </c>
      <c r="B4890" s="7" t="s">
        <v>1399</v>
      </c>
      <c r="C4890" t="s">
        <v>2360</v>
      </c>
      <c r="D4890" t="s">
        <v>34</v>
      </c>
      <c r="E4890" t="s">
        <v>202</v>
      </c>
      <c r="F4890" t="s">
        <v>26</v>
      </c>
      <c r="G4890">
        <v>10</v>
      </c>
      <c r="H4890">
        <v>0.2</v>
      </c>
      <c r="I4890" s="2">
        <v>1057760</v>
      </c>
      <c r="J4890" t="str">
        <f>_xlfn.XLOOKUP(tblOrders[[#This Row],[CustomerID]], tblCustomers[CustomerID], tblCustomers[CustomerName])</f>
        <v>Customer 288</v>
      </c>
      <c r="K4890" t="str">
        <f>_xlfn.XLOOKUP(tblOrders[[#This Row],[CustomerID]], tblCustomers[CustomerID], tblCustomers[Segment])</f>
        <v>SME</v>
      </c>
      <c r="L4890" t="str">
        <f>_xlfn.XLOOKUP(tblOrders[[#This Row],[ProductID]], tblProducts[ProductID], tblProducts[Category])</f>
        <v>Electronics</v>
      </c>
      <c r="M4890">
        <f>_xlfn.XLOOKUP(tblOrders[[#This Row],[ProductID]], tblProducts[ProductID], tblProducts[CostPrice])</f>
        <v>24518</v>
      </c>
      <c r="N4890">
        <f>tblOrders[[#This Row],[Sales]]-(tblOrders[[#This Row],[CostPrice]]*tblOrders[[#This Row],[Quantity]])</f>
        <v>812580</v>
      </c>
      <c r="O4890" t="str">
        <f>TEXT(tblOrders[[#This Row],[Date]],"mmm-yyyy")</f>
        <v>Jun-2025</v>
      </c>
      <c r="P4890" t="str">
        <f>_xlfn.XLOOKUP(tblOrders[[#This Row],[OrderID]], tblReturns[OrderID], tblReturns[Returned])</f>
        <v>No</v>
      </c>
      <c r="Q4890" t="str">
        <f>_xlfn.XLOOKUP(tblOrders[[#This Row],[OrderID]], tblShipping[OrderID], tblShipping[ShipMode])</f>
        <v>Standard</v>
      </c>
      <c r="R4890" t="str">
        <f>IFERROR(_xlfn.XLOOKUP(A4889, tblCustomers[CustomerID], tblCustomers[CustomerName]), "Not Found")</f>
        <v>Not Found</v>
      </c>
      <c r="S4890" t="str">
        <f>IF(tblOrders[[#This Row],[Sales]]&gt;1000000,"High Value","Standard")</f>
        <v>High Value</v>
      </c>
      <c r="T4890" t="str">
        <f>_xlfn.XLOOKUP(tblOrders[[#This Row],[ProductID]], tblProducts[ProductID], tblProducts[ProductName])</f>
        <v>Product 90</v>
      </c>
      <c r="U4890">
        <f>_xlfn.XLOOKUP(tblOrders[[#This Row],[SalesRepID]], tblSalesreps[RepID], tblSalesreps[Target])</f>
        <v>10652665</v>
      </c>
    </row>
    <row r="4891" spans="1:21">
      <c r="A4891" t="s">
        <v>5688</v>
      </c>
      <c r="B4891" s="7" t="s">
        <v>1340</v>
      </c>
      <c r="C4891" t="s">
        <v>681</v>
      </c>
      <c r="D4891" t="s">
        <v>543</v>
      </c>
      <c r="E4891" t="s">
        <v>87</v>
      </c>
      <c r="F4891" t="s">
        <v>26</v>
      </c>
      <c r="G4891">
        <v>3</v>
      </c>
      <c r="H4891">
        <v>0.05</v>
      </c>
      <c r="I4891" s="2">
        <v>249195.45</v>
      </c>
      <c r="J4891" t="str">
        <f>_xlfn.XLOOKUP(tblOrders[[#This Row],[CustomerID]], tblCustomers[CustomerID], tblCustomers[CustomerName])</f>
        <v>Customer 88</v>
      </c>
      <c r="K4891" t="str">
        <f>_xlfn.XLOOKUP(tblOrders[[#This Row],[CustomerID]], tblCustomers[CustomerID], tblCustomers[Segment])</f>
        <v>SME</v>
      </c>
      <c r="L4891" t="str">
        <f>_xlfn.XLOOKUP(tblOrders[[#This Row],[ProductID]], tblProducts[ProductID], tblProducts[Category])</f>
        <v>Furniture</v>
      </c>
      <c r="M4891">
        <f>_xlfn.XLOOKUP(tblOrders[[#This Row],[ProductID]], tblProducts[ProductID], tblProducts[CostPrice])</f>
        <v>29153</v>
      </c>
      <c r="N4891">
        <f>tblOrders[[#This Row],[Sales]]-(tblOrders[[#This Row],[CostPrice]]*tblOrders[[#This Row],[Quantity]])</f>
        <v>161736.45000000001</v>
      </c>
      <c r="O4891" t="str">
        <f>TEXT(tblOrders[[#This Row],[Date]],"mmm-yyyy")</f>
        <v>Feb-2025</v>
      </c>
      <c r="P4891" t="str">
        <f>_xlfn.XLOOKUP(tblOrders[[#This Row],[OrderID]], tblReturns[OrderID], tblReturns[Returned])</f>
        <v>No</v>
      </c>
      <c r="Q4891" t="str">
        <f>_xlfn.XLOOKUP(tblOrders[[#This Row],[OrderID]], tblShipping[OrderID], tblShipping[ShipMode])</f>
        <v>Pickup</v>
      </c>
      <c r="R4891" t="str">
        <f>IFERROR(_xlfn.XLOOKUP(A4890, tblCustomers[CustomerID], tblCustomers[CustomerName]), "Not Found")</f>
        <v>Not Found</v>
      </c>
      <c r="S4891" t="str">
        <f>IF(tblOrders[[#This Row],[Sales]]&gt;1000000,"High Value","Standard")</f>
        <v>Standard</v>
      </c>
      <c r="T4891" t="str">
        <f>_xlfn.XLOOKUP(tblOrders[[#This Row],[ProductID]], tblProducts[ProductID], tblProducts[ProductName])</f>
        <v>Product 16</v>
      </c>
      <c r="U4891">
        <f>_xlfn.XLOOKUP(tblOrders[[#This Row],[SalesRepID]], tblSalesreps[RepID], tblSalesreps[Target])</f>
        <v>18500989</v>
      </c>
    </row>
    <row r="4892" spans="1:21">
      <c r="A4892" t="s">
        <v>5689</v>
      </c>
      <c r="B4892" s="7" t="s">
        <v>94</v>
      </c>
      <c r="C4892" t="s">
        <v>1425</v>
      </c>
      <c r="D4892" t="s">
        <v>12</v>
      </c>
      <c r="E4892" t="s">
        <v>210</v>
      </c>
      <c r="F4892" t="s">
        <v>14</v>
      </c>
      <c r="G4892">
        <v>10</v>
      </c>
      <c r="H4892">
        <v>0</v>
      </c>
      <c r="I4892" s="2">
        <v>146140</v>
      </c>
      <c r="J4892" t="str">
        <f>_xlfn.XLOOKUP(tblOrders[[#This Row],[CustomerID]], tblCustomers[CustomerID], tblCustomers[CustomerName])</f>
        <v>Customer 63</v>
      </c>
      <c r="K4892" t="str">
        <f>_xlfn.XLOOKUP(tblOrders[[#This Row],[CustomerID]], tblCustomers[CustomerID], tblCustomers[Segment])</f>
        <v>Corporate</v>
      </c>
      <c r="L4892" t="str">
        <f>_xlfn.XLOOKUP(tblOrders[[#This Row],[ProductID]], tblProducts[ProductID], tblProducts[Category])</f>
        <v>Furniture</v>
      </c>
      <c r="M4892">
        <f>_xlfn.XLOOKUP(tblOrders[[#This Row],[ProductID]], tblProducts[ProductID], tblProducts[CostPrice])</f>
        <v>72369</v>
      </c>
      <c r="N4892">
        <f>tblOrders[[#This Row],[Sales]]-(tblOrders[[#This Row],[CostPrice]]*tblOrders[[#This Row],[Quantity]])</f>
        <v>-577550</v>
      </c>
      <c r="O4892" t="str">
        <f>TEXT(tblOrders[[#This Row],[Date]],"mmm-yyyy")</f>
        <v>Dec-2025</v>
      </c>
      <c r="P4892" t="str">
        <f>_xlfn.XLOOKUP(tblOrders[[#This Row],[OrderID]], tblReturns[OrderID], tblReturns[Returned])</f>
        <v>No</v>
      </c>
      <c r="Q4892" t="str">
        <f>_xlfn.XLOOKUP(tblOrders[[#This Row],[OrderID]], tblShipping[OrderID], tblShipping[ShipMode])</f>
        <v>Express</v>
      </c>
      <c r="R4892" t="str">
        <f>IFERROR(_xlfn.XLOOKUP(A4891, tblCustomers[CustomerID], tblCustomers[CustomerName]), "Not Found")</f>
        <v>Not Found</v>
      </c>
      <c r="S4892" t="str">
        <f>IF(tblOrders[[#This Row],[Sales]]&gt;1000000,"High Value","Standard")</f>
        <v>Standard</v>
      </c>
      <c r="T4892" t="str">
        <f>_xlfn.XLOOKUP(tblOrders[[#This Row],[ProductID]], tblProducts[ProductID], tblProducts[ProductName])</f>
        <v>Product 19</v>
      </c>
      <c r="U4892">
        <f>_xlfn.XLOOKUP(tblOrders[[#This Row],[SalesRepID]], tblSalesreps[RepID], tblSalesreps[Target])</f>
        <v>19336654</v>
      </c>
    </row>
    <row r="4893" spans="1:21">
      <c r="A4893" t="s">
        <v>5690</v>
      </c>
      <c r="B4893" s="7" t="s">
        <v>939</v>
      </c>
      <c r="C4893" t="s">
        <v>1554</v>
      </c>
      <c r="D4893" t="s">
        <v>64</v>
      </c>
      <c r="E4893" t="s">
        <v>19</v>
      </c>
      <c r="F4893" t="s">
        <v>88</v>
      </c>
      <c r="G4893">
        <v>5</v>
      </c>
      <c r="H4893">
        <v>0.15</v>
      </c>
      <c r="I4893" s="2">
        <v>538118</v>
      </c>
      <c r="J4893" t="str">
        <f>_xlfn.XLOOKUP(tblOrders[[#This Row],[CustomerID]], tblCustomers[CustomerID], tblCustomers[CustomerName])</f>
        <v>Customer 151</v>
      </c>
      <c r="K4893" t="str">
        <f>_xlfn.XLOOKUP(tblOrders[[#This Row],[CustomerID]], tblCustomers[CustomerID], tblCustomers[Segment])</f>
        <v>SME</v>
      </c>
      <c r="L4893" t="str">
        <f>_xlfn.XLOOKUP(tblOrders[[#This Row],[ProductID]], tblProducts[ProductID], tblProducts[Category])</f>
        <v>Office</v>
      </c>
      <c r="M4893">
        <f>_xlfn.XLOOKUP(tblOrders[[#This Row],[ProductID]], tblProducts[ProductID], tblProducts[CostPrice])</f>
        <v>13311</v>
      </c>
      <c r="N4893">
        <f>tblOrders[[#This Row],[Sales]]-(tblOrders[[#This Row],[CostPrice]]*tblOrders[[#This Row],[Quantity]])</f>
        <v>471563</v>
      </c>
      <c r="O4893" t="str">
        <f>TEXT(tblOrders[[#This Row],[Date]],"mmm-yyyy")</f>
        <v>Jun-2025</v>
      </c>
      <c r="P4893" t="str">
        <f>_xlfn.XLOOKUP(tblOrders[[#This Row],[OrderID]], tblReturns[OrderID], tblReturns[Returned])</f>
        <v>No</v>
      </c>
      <c r="Q4893" t="str">
        <f>_xlfn.XLOOKUP(tblOrders[[#This Row],[OrderID]], tblShipping[OrderID], tblShipping[ShipMode])</f>
        <v>Pickup</v>
      </c>
      <c r="R4893" t="str">
        <f>IFERROR(_xlfn.XLOOKUP(A4892, tblCustomers[CustomerID], tblCustomers[CustomerName]), "Not Found")</f>
        <v>Not Found</v>
      </c>
      <c r="S4893" t="str">
        <f>IF(tblOrders[[#This Row],[Sales]]&gt;1000000,"High Value","Standard")</f>
        <v>Standard</v>
      </c>
      <c r="T4893" t="str">
        <f>_xlfn.XLOOKUP(tblOrders[[#This Row],[ProductID]], tblProducts[ProductID], tblProducts[ProductName])</f>
        <v>Product 91</v>
      </c>
      <c r="U4893">
        <f>_xlfn.XLOOKUP(tblOrders[[#This Row],[SalesRepID]], tblSalesreps[RepID], tblSalesreps[Target])</f>
        <v>11347243</v>
      </c>
    </row>
    <row r="4894" spans="1:21">
      <c r="A4894" t="s">
        <v>5691</v>
      </c>
      <c r="B4894" s="7" t="s">
        <v>1050</v>
      </c>
      <c r="C4894" t="s">
        <v>171</v>
      </c>
      <c r="D4894" t="s">
        <v>902</v>
      </c>
      <c r="E4894" t="s">
        <v>74</v>
      </c>
      <c r="F4894" t="s">
        <v>14</v>
      </c>
      <c r="G4894">
        <v>2</v>
      </c>
      <c r="H4894">
        <v>0.2</v>
      </c>
      <c r="I4894" s="2">
        <v>46422.400000000001</v>
      </c>
      <c r="J4894" t="str">
        <f>_xlfn.XLOOKUP(tblOrders[[#This Row],[CustomerID]], tblCustomers[CustomerID], tblCustomers[CustomerName])</f>
        <v>Customer 251</v>
      </c>
      <c r="K4894" t="str">
        <f>_xlfn.XLOOKUP(tblOrders[[#This Row],[CustomerID]], tblCustomers[CustomerID], tblCustomers[Segment])</f>
        <v>Consumer</v>
      </c>
      <c r="L4894" t="str">
        <f>_xlfn.XLOOKUP(tblOrders[[#This Row],[ProductID]], tblProducts[ProductID], tblProducts[Category])</f>
        <v>Furniture</v>
      </c>
      <c r="M4894">
        <f>_xlfn.XLOOKUP(tblOrders[[#This Row],[ProductID]], tblProducts[ProductID], tblProducts[CostPrice])</f>
        <v>44361</v>
      </c>
      <c r="N4894">
        <f>tblOrders[[#This Row],[Sales]]-(tblOrders[[#This Row],[CostPrice]]*tblOrders[[#This Row],[Quantity]])</f>
        <v>-42299.6</v>
      </c>
      <c r="O4894" t="str">
        <f>TEXT(tblOrders[[#This Row],[Date]],"mmm-yyyy")</f>
        <v>May-2025</v>
      </c>
      <c r="P4894" t="str">
        <f>_xlfn.XLOOKUP(tblOrders[[#This Row],[OrderID]], tblReturns[OrderID], tblReturns[Returned])</f>
        <v>No</v>
      </c>
      <c r="Q4894" t="str">
        <f>_xlfn.XLOOKUP(tblOrders[[#This Row],[OrderID]], tblShipping[OrderID], tblShipping[ShipMode])</f>
        <v>Standard</v>
      </c>
      <c r="R4894" t="str">
        <f>IFERROR(_xlfn.XLOOKUP(A4893, tblCustomers[CustomerID], tblCustomers[CustomerName]), "Not Found")</f>
        <v>Not Found</v>
      </c>
      <c r="S4894" t="str">
        <f>IF(tblOrders[[#This Row],[Sales]]&gt;1000000,"High Value","Standard")</f>
        <v>Standard</v>
      </c>
      <c r="T4894" t="str">
        <f>_xlfn.XLOOKUP(tblOrders[[#This Row],[ProductID]], tblProducts[ProductID], tblProducts[ProductName])</f>
        <v>Product 3</v>
      </c>
      <c r="U4894">
        <f>_xlfn.XLOOKUP(tblOrders[[#This Row],[SalesRepID]], tblSalesreps[RepID], tblSalesreps[Target])</f>
        <v>7254801</v>
      </c>
    </row>
    <row r="4895" spans="1:21">
      <c r="A4895" t="s">
        <v>5692</v>
      </c>
      <c r="B4895" s="7" t="s">
        <v>274</v>
      </c>
      <c r="C4895" t="s">
        <v>43</v>
      </c>
      <c r="D4895" t="s">
        <v>137</v>
      </c>
      <c r="E4895" t="s">
        <v>197</v>
      </c>
      <c r="F4895" t="s">
        <v>51</v>
      </c>
      <c r="G4895">
        <v>2</v>
      </c>
      <c r="H4895">
        <v>0.15</v>
      </c>
      <c r="I4895" s="2">
        <v>108310.39999999999</v>
      </c>
      <c r="J4895" t="str">
        <f>_xlfn.XLOOKUP(tblOrders[[#This Row],[CustomerID]], tblCustomers[CustomerID], tblCustomers[CustomerName])</f>
        <v>Customer 283</v>
      </c>
      <c r="K4895" t="str">
        <f>_xlfn.XLOOKUP(tblOrders[[#This Row],[CustomerID]], tblCustomers[CustomerID], tblCustomers[Segment])</f>
        <v>Corporate</v>
      </c>
      <c r="L4895" t="str">
        <f>_xlfn.XLOOKUP(tblOrders[[#This Row],[ProductID]], tblProducts[ProductID], tblProducts[Category])</f>
        <v>Home</v>
      </c>
      <c r="M4895">
        <f>_xlfn.XLOOKUP(tblOrders[[#This Row],[ProductID]], tblProducts[ProductID], tblProducts[CostPrice])</f>
        <v>26666</v>
      </c>
      <c r="N4895">
        <f>tblOrders[[#This Row],[Sales]]-(tblOrders[[#This Row],[CostPrice]]*tblOrders[[#This Row],[Quantity]])</f>
        <v>54978.399999999994</v>
      </c>
      <c r="O4895" t="str">
        <f>TEXT(tblOrders[[#This Row],[Date]],"mmm-yyyy")</f>
        <v>Dec-2025</v>
      </c>
      <c r="P4895" t="str">
        <f>_xlfn.XLOOKUP(tblOrders[[#This Row],[OrderID]], tblReturns[OrderID], tblReturns[Returned])</f>
        <v>No</v>
      </c>
      <c r="Q4895" t="str">
        <f>_xlfn.XLOOKUP(tblOrders[[#This Row],[OrderID]], tblShipping[OrderID], tblShipping[ShipMode])</f>
        <v>Express</v>
      </c>
      <c r="R4895" t="str">
        <f>IFERROR(_xlfn.XLOOKUP(A4894, tblCustomers[CustomerID], tblCustomers[CustomerName]), "Not Found")</f>
        <v>Not Found</v>
      </c>
      <c r="S4895" t="str">
        <f>IF(tblOrders[[#This Row],[Sales]]&gt;1000000,"High Value","Standard")</f>
        <v>Standard</v>
      </c>
      <c r="T4895" t="str">
        <f>_xlfn.XLOOKUP(tblOrders[[#This Row],[ProductID]], tblProducts[ProductID], tblProducts[ProductName])</f>
        <v>Product 76</v>
      </c>
      <c r="U4895">
        <f>_xlfn.XLOOKUP(tblOrders[[#This Row],[SalesRepID]], tblSalesreps[RepID], tblSalesreps[Target])</f>
        <v>19562258</v>
      </c>
    </row>
    <row r="4896" spans="1:21">
      <c r="A4896" t="s">
        <v>5693</v>
      </c>
      <c r="B4896" s="7" t="s">
        <v>920</v>
      </c>
      <c r="C4896" t="s">
        <v>778</v>
      </c>
      <c r="D4896" t="s">
        <v>83</v>
      </c>
      <c r="E4896" t="s">
        <v>186</v>
      </c>
      <c r="F4896" t="s">
        <v>88</v>
      </c>
      <c r="G4896">
        <v>10</v>
      </c>
      <c r="H4896">
        <v>0</v>
      </c>
      <c r="I4896" s="2">
        <v>862500</v>
      </c>
      <c r="J4896" t="str">
        <f>_xlfn.XLOOKUP(tblOrders[[#This Row],[CustomerID]], tblCustomers[CustomerID], tblCustomers[CustomerName])</f>
        <v>Customer 205</v>
      </c>
      <c r="K4896" t="str">
        <f>_xlfn.XLOOKUP(tblOrders[[#This Row],[CustomerID]], tblCustomers[CustomerID], tblCustomers[Segment])</f>
        <v>Corporate</v>
      </c>
      <c r="L4896" t="str">
        <f>_xlfn.XLOOKUP(tblOrders[[#This Row],[ProductID]], tblProducts[ProductID], tblProducts[Category])</f>
        <v>Furniture</v>
      </c>
      <c r="M4896">
        <f>_xlfn.XLOOKUP(tblOrders[[#This Row],[ProductID]], tblProducts[ProductID], tblProducts[CostPrice])</f>
        <v>79600</v>
      </c>
      <c r="N4896">
        <f>tblOrders[[#This Row],[Sales]]-(tblOrders[[#This Row],[CostPrice]]*tblOrders[[#This Row],[Quantity]])</f>
        <v>66500</v>
      </c>
      <c r="O4896" t="str">
        <f>TEXT(tblOrders[[#This Row],[Date]],"mmm-yyyy")</f>
        <v>Dec-2025</v>
      </c>
      <c r="P4896" t="str">
        <f>_xlfn.XLOOKUP(tblOrders[[#This Row],[OrderID]], tblReturns[OrderID], tblReturns[Returned])</f>
        <v>No</v>
      </c>
      <c r="Q4896" t="str">
        <f>_xlfn.XLOOKUP(tblOrders[[#This Row],[OrderID]], tblShipping[OrderID], tblShipping[ShipMode])</f>
        <v>Pickup</v>
      </c>
      <c r="R4896" t="str">
        <f>IFERROR(_xlfn.XLOOKUP(A4895, tblCustomers[CustomerID], tblCustomers[CustomerName]), "Not Found")</f>
        <v>Not Found</v>
      </c>
      <c r="S4896" t="str">
        <f>IF(tblOrders[[#This Row],[Sales]]&gt;1000000,"High Value","Standard")</f>
        <v>Standard</v>
      </c>
      <c r="T4896" t="str">
        <f>_xlfn.XLOOKUP(tblOrders[[#This Row],[ProductID]], tblProducts[ProductID], tblProducts[ProductName])</f>
        <v>Product 43</v>
      </c>
      <c r="U4896">
        <f>_xlfn.XLOOKUP(tblOrders[[#This Row],[SalesRepID]], tblSalesreps[RepID], tblSalesreps[Target])</f>
        <v>15141830</v>
      </c>
    </row>
    <row r="4897" spans="1:21">
      <c r="A4897" t="s">
        <v>5694</v>
      </c>
      <c r="B4897" s="7" t="s">
        <v>1120</v>
      </c>
      <c r="C4897" t="s">
        <v>897</v>
      </c>
      <c r="D4897" t="s">
        <v>339</v>
      </c>
      <c r="E4897" t="s">
        <v>35</v>
      </c>
      <c r="F4897" t="s">
        <v>20</v>
      </c>
      <c r="G4897">
        <v>9</v>
      </c>
      <c r="H4897">
        <v>0</v>
      </c>
      <c r="I4897" s="2">
        <v>331290</v>
      </c>
      <c r="J4897" t="str">
        <f>_xlfn.XLOOKUP(tblOrders[[#This Row],[CustomerID]], tblCustomers[CustomerID], tblCustomers[CustomerName])</f>
        <v>Customer 274</v>
      </c>
      <c r="K4897" t="str">
        <f>_xlfn.XLOOKUP(tblOrders[[#This Row],[CustomerID]], tblCustomers[CustomerID], tblCustomers[Segment])</f>
        <v>Corporate</v>
      </c>
      <c r="L4897" t="str">
        <f>_xlfn.XLOOKUP(tblOrders[[#This Row],[ProductID]], tblProducts[ProductID], tblProducts[Category])</f>
        <v>Office</v>
      </c>
      <c r="M4897">
        <f>_xlfn.XLOOKUP(tblOrders[[#This Row],[ProductID]], tblProducts[ProductID], tblProducts[CostPrice])</f>
        <v>73889</v>
      </c>
      <c r="N4897">
        <f>tblOrders[[#This Row],[Sales]]-(tblOrders[[#This Row],[CostPrice]]*tblOrders[[#This Row],[Quantity]])</f>
        <v>-333711</v>
      </c>
      <c r="O4897" t="str">
        <f>TEXT(tblOrders[[#This Row],[Date]],"mmm-yyyy")</f>
        <v>Jun-2025</v>
      </c>
      <c r="P4897" t="str">
        <f>_xlfn.XLOOKUP(tblOrders[[#This Row],[OrderID]], tblReturns[OrderID], tblReturns[Returned])</f>
        <v>No</v>
      </c>
      <c r="Q4897" t="str">
        <f>_xlfn.XLOOKUP(tblOrders[[#This Row],[OrderID]], tblShipping[OrderID], tblShipping[ShipMode])</f>
        <v>Express</v>
      </c>
      <c r="R4897" t="str">
        <f>IFERROR(_xlfn.XLOOKUP(A4896, tblCustomers[CustomerID], tblCustomers[CustomerName]), "Not Found")</f>
        <v>Not Found</v>
      </c>
      <c r="S4897" t="str">
        <f>IF(tblOrders[[#This Row],[Sales]]&gt;1000000,"High Value","Standard")</f>
        <v>Standard</v>
      </c>
      <c r="T4897" t="str">
        <f>_xlfn.XLOOKUP(tblOrders[[#This Row],[ProductID]], tblProducts[ProductID], tblProducts[ProductName])</f>
        <v>Product 83</v>
      </c>
      <c r="U4897">
        <f>_xlfn.XLOOKUP(tblOrders[[#This Row],[SalesRepID]], tblSalesreps[RepID], tblSalesreps[Target])</f>
        <v>19619177</v>
      </c>
    </row>
    <row r="4898" spans="1:21">
      <c r="A4898" t="s">
        <v>5695</v>
      </c>
      <c r="B4898" s="7" t="s">
        <v>286</v>
      </c>
      <c r="C4898" t="s">
        <v>436</v>
      </c>
      <c r="D4898" t="s">
        <v>39</v>
      </c>
      <c r="E4898" t="s">
        <v>56</v>
      </c>
      <c r="F4898" t="s">
        <v>51</v>
      </c>
      <c r="G4898">
        <v>8</v>
      </c>
      <c r="H4898">
        <v>0.2</v>
      </c>
      <c r="I4898" s="2">
        <v>192972.79999999999</v>
      </c>
      <c r="J4898" t="str">
        <f>_xlfn.XLOOKUP(tblOrders[[#This Row],[CustomerID]], tblCustomers[CustomerID], tblCustomers[CustomerName])</f>
        <v>Customer 129</v>
      </c>
      <c r="K4898" t="str">
        <f>_xlfn.XLOOKUP(tblOrders[[#This Row],[CustomerID]], tblCustomers[CustomerID], tblCustomers[Segment])</f>
        <v>Corporate</v>
      </c>
      <c r="L4898" t="str">
        <f>_xlfn.XLOOKUP(tblOrders[[#This Row],[ProductID]], tblProducts[ProductID], tblProducts[Category])</f>
        <v>Office</v>
      </c>
      <c r="M4898">
        <f>_xlfn.XLOOKUP(tblOrders[[#This Row],[ProductID]], tblProducts[ProductID], tblProducts[CostPrice])</f>
        <v>63926</v>
      </c>
      <c r="N4898">
        <f>tblOrders[[#This Row],[Sales]]-(tblOrders[[#This Row],[CostPrice]]*tblOrders[[#This Row],[Quantity]])</f>
        <v>-318435.20000000001</v>
      </c>
      <c r="O4898" t="str">
        <f>TEXT(tblOrders[[#This Row],[Date]],"mmm-yyyy")</f>
        <v>Dec-2025</v>
      </c>
      <c r="P4898" t="str">
        <f>_xlfn.XLOOKUP(tblOrders[[#This Row],[OrderID]], tblReturns[OrderID], tblReturns[Returned])</f>
        <v>No</v>
      </c>
      <c r="Q4898" t="str">
        <f>_xlfn.XLOOKUP(tblOrders[[#This Row],[OrderID]], tblShipping[OrderID], tblShipping[ShipMode])</f>
        <v>Standard</v>
      </c>
      <c r="R4898" t="str">
        <f>IFERROR(_xlfn.XLOOKUP(A4897, tblCustomers[CustomerID], tblCustomers[CustomerName]), "Not Found")</f>
        <v>Not Found</v>
      </c>
      <c r="S4898" t="str">
        <f>IF(tblOrders[[#This Row],[Sales]]&gt;1000000,"High Value","Standard")</f>
        <v>Standard</v>
      </c>
      <c r="T4898" t="str">
        <f>_xlfn.XLOOKUP(tblOrders[[#This Row],[ProductID]], tblProducts[ProductID], tblProducts[ProductName])</f>
        <v>Product 4</v>
      </c>
      <c r="U4898">
        <f>_xlfn.XLOOKUP(tblOrders[[#This Row],[SalesRepID]], tblSalesreps[RepID], tblSalesreps[Target])</f>
        <v>14265630</v>
      </c>
    </row>
    <row r="4899" spans="1:21">
      <c r="A4899" t="s">
        <v>5696</v>
      </c>
      <c r="B4899" s="7" t="s">
        <v>2164</v>
      </c>
      <c r="C4899" t="s">
        <v>825</v>
      </c>
      <c r="D4899" t="s">
        <v>151</v>
      </c>
      <c r="E4899" t="s">
        <v>202</v>
      </c>
      <c r="F4899" t="s">
        <v>26</v>
      </c>
      <c r="G4899">
        <v>5</v>
      </c>
      <c r="H4899">
        <v>0.05</v>
      </c>
      <c r="I4899" s="2">
        <v>691395.75</v>
      </c>
      <c r="J4899" t="str">
        <f>_xlfn.XLOOKUP(tblOrders[[#This Row],[CustomerID]], tblCustomers[CustomerID], tblCustomers[CustomerName])</f>
        <v>Customer 250</v>
      </c>
      <c r="K4899" t="str">
        <f>_xlfn.XLOOKUP(tblOrders[[#This Row],[CustomerID]], tblCustomers[CustomerID], tblCustomers[Segment])</f>
        <v>SME</v>
      </c>
      <c r="L4899" t="str">
        <f>_xlfn.XLOOKUP(tblOrders[[#This Row],[ProductID]], tblProducts[ProductID], tblProducts[Category])</f>
        <v>Electronics</v>
      </c>
      <c r="M4899">
        <f>_xlfn.XLOOKUP(tblOrders[[#This Row],[ProductID]], tblProducts[ProductID], tblProducts[CostPrice])</f>
        <v>63366</v>
      </c>
      <c r="N4899">
        <f>tblOrders[[#This Row],[Sales]]-(tblOrders[[#This Row],[CostPrice]]*tblOrders[[#This Row],[Quantity]])</f>
        <v>374565.75</v>
      </c>
      <c r="O4899" t="str">
        <f>TEXT(tblOrders[[#This Row],[Date]],"mmm-yyyy")</f>
        <v>Jul-2025</v>
      </c>
      <c r="P4899" t="str">
        <f>_xlfn.XLOOKUP(tblOrders[[#This Row],[OrderID]], tblReturns[OrderID], tblReturns[Returned])</f>
        <v>No</v>
      </c>
      <c r="Q4899" t="str">
        <f>_xlfn.XLOOKUP(tblOrders[[#This Row],[OrderID]], tblShipping[OrderID], tblShipping[ShipMode])</f>
        <v>Express</v>
      </c>
      <c r="R4899" t="str">
        <f>IFERROR(_xlfn.XLOOKUP(A4898, tblCustomers[CustomerID], tblCustomers[CustomerName]), "Not Found")</f>
        <v>Not Found</v>
      </c>
      <c r="S4899" t="str">
        <f>IF(tblOrders[[#This Row],[Sales]]&gt;1000000,"High Value","Standard")</f>
        <v>Standard</v>
      </c>
      <c r="T4899" t="str">
        <f>_xlfn.XLOOKUP(tblOrders[[#This Row],[ProductID]], tblProducts[ProductID], tblProducts[ProductName])</f>
        <v>Product 40</v>
      </c>
      <c r="U4899">
        <f>_xlfn.XLOOKUP(tblOrders[[#This Row],[SalesRepID]], tblSalesreps[RepID], tblSalesreps[Target])</f>
        <v>10652665</v>
      </c>
    </row>
    <row r="4900" spans="1:21">
      <c r="A4900" t="s">
        <v>5697</v>
      </c>
      <c r="B4900" s="7" t="s">
        <v>590</v>
      </c>
      <c r="C4900" t="s">
        <v>1344</v>
      </c>
      <c r="D4900" t="s">
        <v>318</v>
      </c>
      <c r="E4900" t="s">
        <v>119</v>
      </c>
      <c r="F4900" t="s">
        <v>88</v>
      </c>
      <c r="G4900">
        <v>8</v>
      </c>
      <c r="H4900">
        <v>0</v>
      </c>
      <c r="I4900" s="2">
        <v>735616</v>
      </c>
      <c r="J4900" t="str">
        <f>_xlfn.XLOOKUP(tblOrders[[#This Row],[CustomerID]], tblCustomers[CustomerID], tblCustomers[CustomerName])</f>
        <v>Customer 264</v>
      </c>
      <c r="K4900" t="str">
        <f>_xlfn.XLOOKUP(tblOrders[[#This Row],[CustomerID]], tblCustomers[CustomerID], tblCustomers[Segment])</f>
        <v>Corporate</v>
      </c>
      <c r="L4900" t="str">
        <f>_xlfn.XLOOKUP(tblOrders[[#This Row],[ProductID]], tblProducts[ProductID], tblProducts[Category])</f>
        <v>Office</v>
      </c>
      <c r="M4900">
        <f>_xlfn.XLOOKUP(tblOrders[[#This Row],[ProductID]], tblProducts[ProductID], tblProducts[CostPrice])</f>
        <v>39205</v>
      </c>
      <c r="N4900">
        <f>tblOrders[[#This Row],[Sales]]-(tblOrders[[#This Row],[CostPrice]]*tblOrders[[#This Row],[Quantity]])</f>
        <v>421976</v>
      </c>
      <c r="O4900" t="str">
        <f>TEXT(tblOrders[[#This Row],[Date]],"mmm-yyyy")</f>
        <v>May-2025</v>
      </c>
      <c r="P4900" t="str">
        <f>_xlfn.XLOOKUP(tblOrders[[#This Row],[OrderID]], tblReturns[OrderID], tblReturns[Returned])</f>
        <v>No</v>
      </c>
      <c r="Q4900" t="str">
        <f>_xlfn.XLOOKUP(tblOrders[[#This Row],[OrderID]], tblShipping[OrderID], tblShipping[ShipMode])</f>
        <v>Pickup</v>
      </c>
      <c r="R4900" t="str">
        <f>IFERROR(_xlfn.XLOOKUP(A4899, tblCustomers[CustomerID], tblCustomers[CustomerName]), "Not Found")</f>
        <v>Not Found</v>
      </c>
      <c r="S4900" t="str">
        <f>IF(tblOrders[[#This Row],[Sales]]&gt;1000000,"High Value","Standard")</f>
        <v>Standard</v>
      </c>
      <c r="T4900" t="str">
        <f>_xlfn.XLOOKUP(tblOrders[[#This Row],[ProductID]], tblProducts[ProductID], tblProducts[ProductName])</f>
        <v>Product 74</v>
      </c>
      <c r="U4900">
        <f>_xlfn.XLOOKUP(tblOrders[[#This Row],[SalesRepID]], tblSalesreps[RepID], tblSalesreps[Target])</f>
        <v>5886694</v>
      </c>
    </row>
    <row r="4901" spans="1:21">
      <c r="A4901" t="s">
        <v>5698</v>
      </c>
      <c r="B4901" s="7" t="s">
        <v>293</v>
      </c>
      <c r="C4901" t="s">
        <v>181</v>
      </c>
      <c r="D4901" t="s">
        <v>516</v>
      </c>
      <c r="E4901" t="s">
        <v>186</v>
      </c>
      <c r="F4901" t="s">
        <v>26</v>
      </c>
      <c r="G4901">
        <v>7</v>
      </c>
      <c r="H4901">
        <v>0.15</v>
      </c>
      <c r="I4901" s="2">
        <v>303771.3</v>
      </c>
      <c r="J4901" t="str">
        <f>_xlfn.XLOOKUP(tblOrders[[#This Row],[CustomerID]], tblCustomers[CustomerID], tblCustomers[CustomerName])</f>
        <v>Customer 3</v>
      </c>
      <c r="K4901" t="str">
        <f>_xlfn.XLOOKUP(tblOrders[[#This Row],[CustomerID]], tblCustomers[CustomerID], tblCustomers[Segment])</f>
        <v>Corporate</v>
      </c>
      <c r="L4901" t="str">
        <f>_xlfn.XLOOKUP(tblOrders[[#This Row],[ProductID]], tblProducts[ProductID], tblProducts[Category])</f>
        <v>Home</v>
      </c>
      <c r="M4901">
        <f>_xlfn.XLOOKUP(tblOrders[[#This Row],[ProductID]], tblProducts[ProductID], tblProducts[CostPrice])</f>
        <v>48408</v>
      </c>
      <c r="N4901">
        <f>tblOrders[[#This Row],[Sales]]-(tblOrders[[#This Row],[CostPrice]]*tblOrders[[#This Row],[Quantity]])</f>
        <v>-35084.700000000012</v>
      </c>
      <c r="O4901" t="str">
        <f>TEXT(tblOrders[[#This Row],[Date]],"mmm-yyyy")</f>
        <v>Feb-2025</v>
      </c>
      <c r="P4901" t="str">
        <f>_xlfn.XLOOKUP(tblOrders[[#This Row],[OrderID]], tblReturns[OrderID], tblReturns[Returned])</f>
        <v>No</v>
      </c>
      <c r="Q4901" t="str">
        <f>_xlfn.XLOOKUP(tblOrders[[#This Row],[OrderID]], tblShipping[OrderID], tblShipping[ShipMode])</f>
        <v>Standard</v>
      </c>
      <c r="R4901" t="str">
        <f>IFERROR(_xlfn.XLOOKUP(A4900, tblCustomers[CustomerID], tblCustomers[CustomerName]), "Not Found")</f>
        <v>Not Found</v>
      </c>
      <c r="S4901" t="str">
        <f>IF(tblOrders[[#This Row],[Sales]]&gt;1000000,"High Value","Standard")</f>
        <v>Standard</v>
      </c>
      <c r="T4901" t="str">
        <f>_xlfn.XLOOKUP(tblOrders[[#This Row],[ProductID]], tblProducts[ProductID], tblProducts[ProductName])</f>
        <v>Product 12</v>
      </c>
      <c r="U4901">
        <f>_xlfn.XLOOKUP(tblOrders[[#This Row],[SalesRepID]], tblSalesreps[RepID], tblSalesreps[Target])</f>
        <v>15141830</v>
      </c>
    </row>
    <row r="4902" spans="1:21">
      <c r="A4902" t="s">
        <v>5699</v>
      </c>
      <c r="B4902" s="7" t="s">
        <v>628</v>
      </c>
      <c r="C4902" t="s">
        <v>703</v>
      </c>
      <c r="D4902" t="s">
        <v>60</v>
      </c>
      <c r="E4902" t="s">
        <v>19</v>
      </c>
      <c r="F4902" t="s">
        <v>14</v>
      </c>
      <c r="G4902">
        <v>4</v>
      </c>
      <c r="H4902">
        <v>0.1</v>
      </c>
      <c r="I4902" s="2">
        <v>419504.4</v>
      </c>
      <c r="J4902" t="str">
        <f>_xlfn.XLOOKUP(tblOrders[[#This Row],[CustomerID]], tblCustomers[CustomerID], tblCustomers[CustomerName])</f>
        <v>Customer 20</v>
      </c>
      <c r="K4902" t="str">
        <f>_xlfn.XLOOKUP(tblOrders[[#This Row],[CustomerID]], tblCustomers[CustomerID], tblCustomers[Segment])</f>
        <v>SME</v>
      </c>
      <c r="L4902" t="str">
        <f>_xlfn.XLOOKUP(tblOrders[[#This Row],[ProductID]], tblProducts[ProductID], tblProducts[Category])</f>
        <v>Office</v>
      </c>
      <c r="M4902">
        <f>_xlfn.XLOOKUP(tblOrders[[#This Row],[ProductID]], tblProducts[ProductID], tblProducts[CostPrice])</f>
        <v>62137</v>
      </c>
      <c r="N4902">
        <f>tblOrders[[#This Row],[Sales]]-(tblOrders[[#This Row],[CostPrice]]*tblOrders[[#This Row],[Quantity]])</f>
        <v>170956.40000000002</v>
      </c>
      <c r="O4902" t="str">
        <f>TEXT(tblOrders[[#This Row],[Date]],"mmm-yyyy")</f>
        <v>Dec-2025</v>
      </c>
      <c r="P4902" t="str">
        <f>_xlfn.XLOOKUP(tblOrders[[#This Row],[OrderID]], tblReturns[OrderID], tblReturns[Returned])</f>
        <v>Yes</v>
      </c>
      <c r="Q4902" t="str">
        <f>_xlfn.XLOOKUP(tblOrders[[#This Row],[OrderID]], tblShipping[OrderID], tblShipping[ShipMode])</f>
        <v>Express</v>
      </c>
      <c r="R4902" t="str">
        <f>IFERROR(_xlfn.XLOOKUP(A4901, tblCustomers[CustomerID], tblCustomers[CustomerName]), "Not Found")</f>
        <v>Not Found</v>
      </c>
      <c r="S4902" t="str">
        <f>IF(tblOrders[[#This Row],[Sales]]&gt;1000000,"High Value","Standard")</f>
        <v>Standard</v>
      </c>
      <c r="T4902" t="str">
        <f>_xlfn.XLOOKUP(tblOrders[[#This Row],[ProductID]], tblProducts[ProductID], tblProducts[ProductName])</f>
        <v>Product 100</v>
      </c>
      <c r="U4902">
        <f>_xlfn.XLOOKUP(tblOrders[[#This Row],[SalesRepID]], tblSalesreps[RepID], tblSalesreps[Target])</f>
        <v>11347243</v>
      </c>
    </row>
    <row r="4903" spans="1:21">
      <c r="A4903" t="s">
        <v>5700</v>
      </c>
      <c r="B4903" s="7" t="s">
        <v>246</v>
      </c>
      <c r="C4903" t="s">
        <v>219</v>
      </c>
      <c r="D4903" t="s">
        <v>400</v>
      </c>
      <c r="E4903" t="s">
        <v>13</v>
      </c>
      <c r="F4903" t="s">
        <v>88</v>
      </c>
      <c r="G4903">
        <v>7</v>
      </c>
      <c r="H4903">
        <v>0</v>
      </c>
      <c r="I4903" s="2">
        <v>1032381</v>
      </c>
      <c r="J4903" t="str">
        <f>_xlfn.XLOOKUP(tblOrders[[#This Row],[CustomerID]], tblCustomers[CustomerID], tblCustomers[CustomerName])</f>
        <v>Customer 82</v>
      </c>
      <c r="K4903" t="str">
        <f>_xlfn.XLOOKUP(tblOrders[[#This Row],[CustomerID]], tblCustomers[CustomerID], tblCustomers[Segment])</f>
        <v>Consumer</v>
      </c>
      <c r="L4903" t="str">
        <f>_xlfn.XLOOKUP(tblOrders[[#This Row],[ProductID]], tblProducts[ProductID], tblProducts[Category])</f>
        <v>Electronics</v>
      </c>
      <c r="M4903">
        <f>_xlfn.XLOOKUP(tblOrders[[#This Row],[ProductID]], tblProducts[ProductID], tblProducts[CostPrice])</f>
        <v>36044</v>
      </c>
      <c r="N4903">
        <f>tblOrders[[#This Row],[Sales]]-(tblOrders[[#This Row],[CostPrice]]*tblOrders[[#This Row],[Quantity]])</f>
        <v>780073</v>
      </c>
      <c r="O4903" t="str">
        <f>TEXT(tblOrders[[#This Row],[Date]],"mmm-yyyy")</f>
        <v>Jul-2025</v>
      </c>
      <c r="P4903" t="str">
        <f>_xlfn.XLOOKUP(tblOrders[[#This Row],[OrderID]], tblReturns[OrderID], tblReturns[Returned])</f>
        <v>No</v>
      </c>
      <c r="Q4903" t="str">
        <f>_xlfn.XLOOKUP(tblOrders[[#This Row],[OrderID]], tblShipping[OrderID], tblShipping[ShipMode])</f>
        <v>Standard</v>
      </c>
      <c r="R4903" t="str">
        <f>IFERROR(_xlfn.XLOOKUP(A4902, tblCustomers[CustomerID], tblCustomers[CustomerName]), "Not Found")</f>
        <v>Not Found</v>
      </c>
      <c r="S4903" t="str">
        <f>IF(tblOrders[[#This Row],[Sales]]&gt;1000000,"High Value","Standard")</f>
        <v>High Value</v>
      </c>
      <c r="T4903" t="str">
        <f>_xlfn.XLOOKUP(tblOrders[[#This Row],[ProductID]], tblProducts[ProductID], tblProducts[ProductName])</f>
        <v>Product 29</v>
      </c>
      <c r="U4903">
        <f>_xlfn.XLOOKUP(tblOrders[[#This Row],[SalesRepID]], tblSalesreps[RepID], tblSalesreps[Target])</f>
        <v>11852878</v>
      </c>
    </row>
    <row r="4904" spans="1:21">
      <c r="A4904" t="s">
        <v>5701</v>
      </c>
      <c r="B4904" s="7" t="s">
        <v>153</v>
      </c>
      <c r="C4904" t="s">
        <v>108</v>
      </c>
      <c r="D4904" t="s">
        <v>169</v>
      </c>
      <c r="E4904" t="s">
        <v>205</v>
      </c>
      <c r="F4904" t="s">
        <v>88</v>
      </c>
      <c r="G4904">
        <v>9</v>
      </c>
      <c r="H4904">
        <v>0.1</v>
      </c>
      <c r="I4904" s="2">
        <v>1070957.7</v>
      </c>
      <c r="J4904" t="str">
        <f>_xlfn.XLOOKUP(tblOrders[[#This Row],[CustomerID]], tblCustomers[CustomerID], tblCustomers[CustomerName])</f>
        <v>Customer 96</v>
      </c>
      <c r="K4904" t="str">
        <f>_xlfn.XLOOKUP(tblOrders[[#This Row],[CustomerID]], tblCustomers[CustomerID], tblCustomers[Segment])</f>
        <v>Consumer</v>
      </c>
      <c r="L4904" t="str">
        <f>_xlfn.XLOOKUP(tblOrders[[#This Row],[ProductID]], tblProducts[ProductID], tblProducts[Category])</f>
        <v>Electronics</v>
      </c>
      <c r="M4904">
        <f>_xlfn.XLOOKUP(tblOrders[[#This Row],[ProductID]], tblProducts[ProductID], tblProducts[CostPrice])</f>
        <v>8587</v>
      </c>
      <c r="N4904">
        <f>tblOrders[[#This Row],[Sales]]-(tblOrders[[#This Row],[CostPrice]]*tblOrders[[#This Row],[Quantity]])</f>
        <v>993674.7</v>
      </c>
      <c r="O4904" t="str">
        <f>TEXT(tblOrders[[#This Row],[Date]],"mmm-yyyy")</f>
        <v>Jun-2025</v>
      </c>
      <c r="P4904" t="str">
        <f>_xlfn.XLOOKUP(tblOrders[[#This Row],[OrderID]], tblReturns[OrderID], tblReturns[Returned])</f>
        <v>No</v>
      </c>
      <c r="Q4904" t="str">
        <f>_xlfn.XLOOKUP(tblOrders[[#This Row],[OrderID]], tblShipping[OrderID], tblShipping[ShipMode])</f>
        <v>Pickup</v>
      </c>
      <c r="R4904" t="str">
        <f>IFERROR(_xlfn.XLOOKUP(A4903, tblCustomers[CustomerID], tblCustomers[CustomerName]), "Not Found")</f>
        <v>Not Found</v>
      </c>
      <c r="S4904" t="str">
        <f>IF(tblOrders[[#This Row],[Sales]]&gt;1000000,"High Value","Standard")</f>
        <v>High Value</v>
      </c>
      <c r="T4904" t="str">
        <f>_xlfn.XLOOKUP(tblOrders[[#This Row],[ProductID]], tblProducts[ProductID], tblProducts[ProductName])</f>
        <v>Product 9</v>
      </c>
      <c r="U4904">
        <f>_xlfn.XLOOKUP(tblOrders[[#This Row],[SalesRepID]], tblSalesreps[RepID], tblSalesreps[Target])</f>
        <v>16246424</v>
      </c>
    </row>
    <row r="4905" spans="1:21">
      <c r="A4905" t="s">
        <v>5702</v>
      </c>
      <c r="B4905" s="7" t="s">
        <v>1933</v>
      </c>
      <c r="C4905" t="s">
        <v>716</v>
      </c>
      <c r="D4905" t="s">
        <v>362</v>
      </c>
      <c r="E4905" t="s">
        <v>119</v>
      </c>
      <c r="F4905" t="s">
        <v>14</v>
      </c>
      <c r="G4905">
        <v>6</v>
      </c>
      <c r="H4905">
        <v>0.15</v>
      </c>
      <c r="I4905" s="2">
        <v>750745.5</v>
      </c>
      <c r="J4905" t="str">
        <f>_xlfn.XLOOKUP(tblOrders[[#This Row],[CustomerID]], tblCustomers[CustomerID], tblCustomers[CustomerName])</f>
        <v>Customer 121</v>
      </c>
      <c r="K4905" t="str">
        <f>_xlfn.XLOOKUP(tblOrders[[#This Row],[CustomerID]], tblCustomers[CustomerID], tblCustomers[Segment])</f>
        <v>Corporate</v>
      </c>
      <c r="L4905" t="str">
        <f>_xlfn.XLOOKUP(tblOrders[[#This Row],[ProductID]], tblProducts[ProductID], tblProducts[Category])</f>
        <v>Home</v>
      </c>
      <c r="M4905">
        <f>_xlfn.XLOOKUP(tblOrders[[#This Row],[ProductID]], tblProducts[ProductID], tblProducts[CostPrice])</f>
        <v>41409</v>
      </c>
      <c r="N4905">
        <f>tblOrders[[#This Row],[Sales]]-(tblOrders[[#This Row],[CostPrice]]*tblOrders[[#This Row],[Quantity]])</f>
        <v>502291.5</v>
      </c>
      <c r="O4905" t="str">
        <f>TEXT(tblOrders[[#This Row],[Date]],"mmm-yyyy")</f>
        <v>Apr-2025</v>
      </c>
      <c r="P4905" t="str">
        <f>_xlfn.XLOOKUP(tblOrders[[#This Row],[OrderID]], tblReturns[OrderID], tblReturns[Returned])</f>
        <v>No</v>
      </c>
      <c r="Q4905" t="str">
        <f>_xlfn.XLOOKUP(tblOrders[[#This Row],[OrderID]], tblShipping[OrderID], tblShipping[ShipMode])</f>
        <v>Express</v>
      </c>
      <c r="R4905" t="str">
        <f>IFERROR(_xlfn.XLOOKUP(A4904, tblCustomers[CustomerID], tblCustomers[CustomerName]), "Not Found")</f>
        <v>Not Found</v>
      </c>
      <c r="S4905" t="str">
        <f>IF(tblOrders[[#This Row],[Sales]]&gt;1000000,"High Value","Standard")</f>
        <v>Standard</v>
      </c>
      <c r="T4905" t="str">
        <f>_xlfn.XLOOKUP(tblOrders[[#This Row],[ProductID]], tblProducts[ProductID], tblProducts[ProductName])</f>
        <v>Product 25</v>
      </c>
      <c r="U4905">
        <f>_xlfn.XLOOKUP(tblOrders[[#This Row],[SalesRepID]], tblSalesreps[RepID], tblSalesreps[Target])</f>
        <v>5886694</v>
      </c>
    </row>
    <row r="4906" spans="1:21">
      <c r="A4906" t="s">
        <v>5703</v>
      </c>
      <c r="B4906" s="7" t="s">
        <v>783</v>
      </c>
      <c r="C4906" t="s">
        <v>763</v>
      </c>
      <c r="D4906" t="s">
        <v>321</v>
      </c>
      <c r="E4906" t="s">
        <v>105</v>
      </c>
      <c r="F4906" t="s">
        <v>20</v>
      </c>
      <c r="G4906">
        <v>5</v>
      </c>
      <c r="H4906">
        <v>0</v>
      </c>
      <c r="I4906" s="2">
        <v>436070</v>
      </c>
      <c r="J4906" t="str">
        <f>_xlfn.XLOOKUP(tblOrders[[#This Row],[CustomerID]], tblCustomers[CustomerID], tblCustomers[CustomerName])</f>
        <v>Customer 5</v>
      </c>
      <c r="K4906" t="str">
        <f>_xlfn.XLOOKUP(tblOrders[[#This Row],[CustomerID]], tblCustomers[CustomerID], tblCustomers[Segment])</f>
        <v>Corporate</v>
      </c>
      <c r="L4906" t="str">
        <f>_xlfn.XLOOKUP(tblOrders[[#This Row],[ProductID]], tblProducts[ProductID], tblProducts[Category])</f>
        <v>Home</v>
      </c>
      <c r="M4906">
        <f>_xlfn.XLOOKUP(tblOrders[[#This Row],[ProductID]], tblProducts[ProductID], tblProducts[CostPrice])</f>
        <v>70588</v>
      </c>
      <c r="N4906">
        <f>tblOrders[[#This Row],[Sales]]-(tblOrders[[#This Row],[CostPrice]]*tblOrders[[#This Row],[Quantity]])</f>
        <v>83130</v>
      </c>
      <c r="O4906" t="str">
        <f>TEXT(tblOrders[[#This Row],[Date]],"mmm-yyyy")</f>
        <v>Oct-2025</v>
      </c>
      <c r="P4906" t="str">
        <f>_xlfn.XLOOKUP(tblOrders[[#This Row],[OrderID]], tblReturns[OrderID], tblReturns[Returned])</f>
        <v>Yes</v>
      </c>
      <c r="Q4906" t="str">
        <f>_xlfn.XLOOKUP(tblOrders[[#This Row],[OrderID]], tblShipping[OrderID], tblShipping[ShipMode])</f>
        <v>Standard</v>
      </c>
      <c r="R4906" t="str">
        <f>IFERROR(_xlfn.XLOOKUP(A4905, tblCustomers[CustomerID], tblCustomers[CustomerName]), "Not Found")</f>
        <v>Not Found</v>
      </c>
      <c r="S4906" t="str">
        <f>IF(tblOrders[[#This Row],[Sales]]&gt;1000000,"High Value","Standard")</f>
        <v>Standard</v>
      </c>
      <c r="T4906" t="str">
        <f>_xlfn.XLOOKUP(tblOrders[[#This Row],[ProductID]], tblProducts[ProductID], tblProducts[ProductName])</f>
        <v>Product 95</v>
      </c>
      <c r="U4906">
        <f>_xlfn.XLOOKUP(tblOrders[[#This Row],[SalesRepID]], tblSalesreps[RepID], tblSalesreps[Target])</f>
        <v>8698154</v>
      </c>
    </row>
    <row r="4907" spans="1:21">
      <c r="A4907" t="s">
        <v>5704</v>
      </c>
      <c r="B4907" s="7" t="s">
        <v>313</v>
      </c>
      <c r="C4907" t="s">
        <v>803</v>
      </c>
      <c r="D4907" t="s">
        <v>155</v>
      </c>
      <c r="E4907" t="s">
        <v>50</v>
      </c>
      <c r="F4907" t="s">
        <v>14</v>
      </c>
      <c r="G4907">
        <v>9</v>
      </c>
      <c r="H4907">
        <v>0.2</v>
      </c>
      <c r="I4907" s="2">
        <v>970257.6</v>
      </c>
      <c r="J4907" t="str">
        <f>_xlfn.XLOOKUP(tblOrders[[#This Row],[CustomerID]], tblCustomers[CustomerID], tblCustomers[CustomerName])</f>
        <v>Customer 153</v>
      </c>
      <c r="K4907" t="str">
        <f>_xlfn.XLOOKUP(tblOrders[[#This Row],[CustomerID]], tblCustomers[CustomerID], tblCustomers[Segment])</f>
        <v>SME</v>
      </c>
      <c r="L4907" t="str">
        <f>_xlfn.XLOOKUP(tblOrders[[#This Row],[ProductID]], tblProducts[ProductID], tblProducts[Category])</f>
        <v>Electronics</v>
      </c>
      <c r="M4907">
        <f>_xlfn.XLOOKUP(tblOrders[[#This Row],[ProductID]], tblProducts[ProductID], tblProducts[CostPrice])</f>
        <v>23271</v>
      </c>
      <c r="N4907">
        <f>tblOrders[[#This Row],[Sales]]-(tblOrders[[#This Row],[CostPrice]]*tblOrders[[#This Row],[Quantity]])</f>
        <v>760818.6</v>
      </c>
      <c r="O4907" t="str">
        <f>TEXT(tblOrders[[#This Row],[Date]],"mmm-yyyy")</f>
        <v>Dec-2025</v>
      </c>
      <c r="P4907" t="str">
        <f>_xlfn.XLOOKUP(tblOrders[[#This Row],[OrderID]], tblReturns[OrderID], tblReturns[Returned])</f>
        <v>No</v>
      </c>
      <c r="Q4907" t="str">
        <f>_xlfn.XLOOKUP(tblOrders[[#This Row],[OrderID]], tblShipping[OrderID], tblShipping[ShipMode])</f>
        <v>Express</v>
      </c>
      <c r="R4907" t="str">
        <f>IFERROR(_xlfn.XLOOKUP(A4906, tblCustomers[CustomerID], tblCustomers[CustomerName]), "Not Found")</f>
        <v>Not Found</v>
      </c>
      <c r="S4907" t="str">
        <f>IF(tblOrders[[#This Row],[Sales]]&gt;1000000,"High Value","Standard")</f>
        <v>Standard</v>
      </c>
      <c r="T4907" t="str">
        <f>_xlfn.XLOOKUP(tblOrders[[#This Row],[ProductID]], tblProducts[ProductID], tblProducts[ProductName])</f>
        <v>Product 48</v>
      </c>
      <c r="U4907">
        <f>_xlfn.XLOOKUP(tblOrders[[#This Row],[SalesRepID]], tblSalesreps[RepID], tblSalesreps[Target])</f>
        <v>17350666</v>
      </c>
    </row>
    <row r="4908" spans="1:21">
      <c r="A4908" t="s">
        <v>5705</v>
      </c>
      <c r="B4908" s="7" t="s">
        <v>1031</v>
      </c>
      <c r="C4908" t="s">
        <v>108</v>
      </c>
      <c r="D4908" t="s">
        <v>137</v>
      </c>
      <c r="E4908" t="s">
        <v>165</v>
      </c>
      <c r="F4908" t="s">
        <v>88</v>
      </c>
      <c r="G4908">
        <v>10</v>
      </c>
      <c r="H4908">
        <v>0.15</v>
      </c>
      <c r="I4908" s="2">
        <v>666859</v>
      </c>
      <c r="J4908" t="str">
        <f>_xlfn.XLOOKUP(tblOrders[[#This Row],[CustomerID]], tblCustomers[CustomerID], tblCustomers[CustomerName])</f>
        <v>Customer 96</v>
      </c>
      <c r="K4908" t="str">
        <f>_xlfn.XLOOKUP(tblOrders[[#This Row],[CustomerID]], tblCustomers[CustomerID], tblCustomers[Segment])</f>
        <v>Consumer</v>
      </c>
      <c r="L4908" t="str">
        <f>_xlfn.XLOOKUP(tblOrders[[#This Row],[ProductID]], tblProducts[ProductID], tblProducts[Category])</f>
        <v>Home</v>
      </c>
      <c r="M4908">
        <f>_xlfn.XLOOKUP(tblOrders[[#This Row],[ProductID]], tblProducts[ProductID], tblProducts[CostPrice])</f>
        <v>26666</v>
      </c>
      <c r="N4908">
        <f>tblOrders[[#This Row],[Sales]]-(tblOrders[[#This Row],[CostPrice]]*tblOrders[[#This Row],[Quantity]])</f>
        <v>400199</v>
      </c>
      <c r="O4908" t="str">
        <f>TEXT(tblOrders[[#This Row],[Date]],"mmm-yyyy")</f>
        <v>Aug-2025</v>
      </c>
      <c r="P4908" t="str">
        <f>_xlfn.XLOOKUP(tblOrders[[#This Row],[OrderID]], tblReturns[OrderID], tblReturns[Returned])</f>
        <v>No</v>
      </c>
      <c r="Q4908" t="str">
        <f>_xlfn.XLOOKUP(tblOrders[[#This Row],[OrderID]], tblShipping[OrderID], tblShipping[ShipMode])</f>
        <v>Express</v>
      </c>
      <c r="R4908" t="str">
        <f>IFERROR(_xlfn.XLOOKUP(A4907, tblCustomers[CustomerID], tblCustomers[CustomerName]), "Not Found")</f>
        <v>Not Found</v>
      </c>
      <c r="S4908" t="str">
        <f>IF(tblOrders[[#This Row],[Sales]]&gt;1000000,"High Value","Standard")</f>
        <v>Standard</v>
      </c>
      <c r="T4908" t="str">
        <f>_xlfn.XLOOKUP(tblOrders[[#This Row],[ProductID]], tblProducts[ProductID], tblProducts[ProductName])</f>
        <v>Product 76</v>
      </c>
      <c r="U4908">
        <f>_xlfn.XLOOKUP(tblOrders[[#This Row],[SalesRepID]], tblSalesreps[RepID], tblSalesreps[Target])</f>
        <v>16839910</v>
      </c>
    </row>
    <row r="4909" spans="1:21">
      <c r="A4909" t="s">
        <v>5706</v>
      </c>
      <c r="B4909" s="7" t="s">
        <v>1181</v>
      </c>
      <c r="C4909" t="s">
        <v>993</v>
      </c>
      <c r="D4909" t="s">
        <v>151</v>
      </c>
      <c r="E4909" t="s">
        <v>210</v>
      </c>
      <c r="F4909" t="s">
        <v>20</v>
      </c>
      <c r="G4909">
        <v>3</v>
      </c>
      <c r="H4909">
        <v>0.15</v>
      </c>
      <c r="I4909" s="2">
        <v>340636.65</v>
      </c>
      <c r="J4909" t="str">
        <f>_xlfn.XLOOKUP(tblOrders[[#This Row],[CustomerID]], tblCustomers[CustomerID], tblCustomers[CustomerName])</f>
        <v>Customer 136</v>
      </c>
      <c r="K4909" t="str">
        <f>_xlfn.XLOOKUP(tblOrders[[#This Row],[CustomerID]], tblCustomers[CustomerID], tblCustomers[Segment])</f>
        <v>Corporate</v>
      </c>
      <c r="L4909" t="str">
        <f>_xlfn.XLOOKUP(tblOrders[[#This Row],[ProductID]], tblProducts[ProductID], tblProducts[Category])</f>
        <v>Electronics</v>
      </c>
      <c r="M4909">
        <f>_xlfn.XLOOKUP(tblOrders[[#This Row],[ProductID]], tblProducts[ProductID], tblProducts[CostPrice])</f>
        <v>63366</v>
      </c>
      <c r="N4909">
        <f>tblOrders[[#This Row],[Sales]]-(tblOrders[[#This Row],[CostPrice]]*tblOrders[[#This Row],[Quantity]])</f>
        <v>150538.65000000002</v>
      </c>
      <c r="O4909" t="str">
        <f>TEXT(tblOrders[[#This Row],[Date]],"mmm-yyyy")</f>
        <v>Apr-2025</v>
      </c>
      <c r="P4909" t="str">
        <f>_xlfn.XLOOKUP(tblOrders[[#This Row],[OrderID]], tblReturns[OrderID], tblReturns[Returned])</f>
        <v>No</v>
      </c>
      <c r="Q4909" t="str">
        <f>_xlfn.XLOOKUP(tblOrders[[#This Row],[OrderID]], tblShipping[OrderID], tblShipping[ShipMode])</f>
        <v>Pickup</v>
      </c>
      <c r="R4909" t="str">
        <f>IFERROR(_xlfn.XLOOKUP(A4908, tblCustomers[CustomerID], tblCustomers[CustomerName]), "Not Found")</f>
        <v>Not Found</v>
      </c>
      <c r="S4909" t="str">
        <f>IF(tblOrders[[#This Row],[Sales]]&gt;1000000,"High Value","Standard")</f>
        <v>Standard</v>
      </c>
      <c r="T4909" t="str">
        <f>_xlfn.XLOOKUP(tblOrders[[#This Row],[ProductID]], tblProducts[ProductID], tblProducts[ProductName])</f>
        <v>Product 40</v>
      </c>
      <c r="U4909">
        <f>_xlfn.XLOOKUP(tblOrders[[#This Row],[SalesRepID]], tblSalesreps[RepID], tblSalesreps[Target])</f>
        <v>19336654</v>
      </c>
    </row>
    <row r="4910" spans="1:21">
      <c r="A4910" t="s">
        <v>5707</v>
      </c>
      <c r="B4910" s="7" t="s">
        <v>228</v>
      </c>
      <c r="C4910" t="s">
        <v>59</v>
      </c>
      <c r="D4910" t="s">
        <v>216</v>
      </c>
      <c r="E4910" t="s">
        <v>197</v>
      </c>
      <c r="F4910" t="s">
        <v>26</v>
      </c>
      <c r="G4910">
        <v>10</v>
      </c>
      <c r="H4910">
        <v>0.1</v>
      </c>
      <c r="I4910" s="2">
        <v>801999</v>
      </c>
      <c r="J4910" t="str">
        <f>_xlfn.XLOOKUP(tblOrders[[#This Row],[CustomerID]], tblCustomers[CustomerID], tblCustomers[CustomerName])</f>
        <v>Customer 227</v>
      </c>
      <c r="K4910" t="str">
        <f>_xlfn.XLOOKUP(tblOrders[[#This Row],[CustomerID]], tblCustomers[CustomerID], tblCustomers[Segment])</f>
        <v>Consumer</v>
      </c>
      <c r="L4910" t="str">
        <f>_xlfn.XLOOKUP(tblOrders[[#This Row],[ProductID]], tblProducts[ProductID], tblProducts[Category])</f>
        <v>Home</v>
      </c>
      <c r="M4910">
        <f>_xlfn.XLOOKUP(tblOrders[[#This Row],[ProductID]], tblProducts[ProductID], tblProducts[CostPrice])</f>
        <v>15200</v>
      </c>
      <c r="N4910">
        <f>tblOrders[[#This Row],[Sales]]-(tblOrders[[#This Row],[CostPrice]]*tblOrders[[#This Row],[Quantity]])</f>
        <v>649999</v>
      </c>
      <c r="O4910" t="str">
        <f>TEXT(tblOrders[[#This Row],[Date]],"mmm-yyyy")</f>
        <v>Apr-2025</v>
      </c>
      <c r="P4910" t="str">
        <f>_xlfn.XLOOKUP(tblOrders[[#This Row],[OrderID]], tblReturns[OrderID], tblReturns[Returned])</f>
        <v>No</v>
      </c>
      <c r="Q4910" t="str">
        <f>_xlfn.XLOOKUP(tblOrders[[#This Row],[OrderID]], tblShipping[OrderID], tblShipping[ShipMode])</f>
        <v>Pickup</v>
      </c>
      <c r="R4910" t="str">
        <f>IFERROR(_xlfn.XLOOKUP(A4909, tblCustomers[CustomerID], tblCustomers[CustomerName]), "Not Found")</f>
        <v>Not Found</v>
      </c>
      <c r="S4910" t="str">
        <f>IF(tblOrders[[#This Row],[Sales]]&gt;1000000,"High Value","Standard")</f>
        <v>Standard</v>
      </c>
      <c r="T4910" t="str">
        <f>_xlfn.XLOOKUP(tblOrders[[#This Row],[ProductID]], tblProducts[ProductID], tblProducts[ProductName])</f>
        <v>Product 52</v>
      </c>
      <c r="U4910">
        <f>_xlfn.XLOOKUP(tblOrders[[#This Row],[SalesRepID]], tblSalesreps[RepID], tblSalesreps[Target])</f>
        <v>19562258</v>
      </c>
    </row>
    <row r="4911" spans="1:21">
      <c r="A4911" t="s">
        <v>5708</v>
      </c>
      <c r="B4911" s="7" t="s">
        <v>446</v>
      </c>
      <c r="C4911" t="s">
        <v>831</v>
      </c>
      <c r="D4911" t="s">
        <v>617</v>
      </c>
      <c r="E4911" t="s">
        <v>197</v>
      </c>
      <c r="F4911" t="s">
        <v>51</v>
      </c>
      <c r="G4911">
        <v>5</v>
      </c>
      <c r="H4911">
        <v>0.15</v>
      </c>
      <c r="I4911" s="2">
        <v>38241.5</v>
      </c>
      <c r="J4911" t="str">
        <f>_xlfn.XLOOKUP(tblOrders[[#This Row],[CustomerID]], tblCustomers[CustomerID], tblCustomers[CustomerName])</f>
        <v>Customer 246</v>
      </c>
      <c r="K4911" t="str">
        <f>_xlfn.XLOOKUP(tblOrders[[#This Row],[CustomerID]], tblCustomers[CustomerID], tblCustomers[Segment])</f>
        <v>Consumer</v>
      </c>
      <c r="L4911" t="str">
        <f>_xlfn.XLOOKUP(tblOrders[[#This Row],[ProductID]], tblProducts[ProductID], tblProducts[Category])</f>
        <v>Home</v>
      </c>
      <c r="M4911">
        <f>_xlfn.XLOOKUP(tblOrders[[#This Row],[ProductID]], tblProducts[ProductID], tblProducts[CostPrice])</f>
        <v>61495</v>
      </c>
      <c r="N4911">
        <f>tblOrders[[#This Row],[Sales]]-(tblOrders[[#This Row],[CostPrice]]*tblOrders[[#This Row],[Quantity]])</f>
        <v>-269233.5</v>
      </c>
      <c r="O4911" t="str">
        <f>TEXT(tblOrders[[#This Row],[Date]],"mmm-yyyy")</f>
        <v>Jan-2025</v>
      </c>
      <c r="P4911" t="str">
        <f>_xlfn.XLOOKUP(tblOrders[[#This Row],[OrderID]], tblReturns[OrderID], tblReturns[Returned])</f>
        <v>No</v>
      </c>
      <c r="Q4911" t="str">
        <f>_xlfn.XLOOKUP(tblOrders[[#This Row],[OrderID]], tblShipping[OrderID], tblShipping[ShipMode])</f>
        <v>Express</v>
      </c>
      <c r="R4911" t="str">
        <f>IFERROR(_xlfn.XLOOKUP(A4910, tblCustomers[CustomerID], tblCustomers[CustomerName]), "Not Found")</f>
        <v>Not Found</v>
      </c>
      <c r="S4911" t="str">
        <f>IF(tblOrders[[#This Row],[Sales]]&gt;1000000,"High Value","Standard")</f>
        <v>Standard</v>
      </c>
      <c r="T4911" t="str">
        <f>_xlfn.XLOOKUP(tblOrders[[#This Row],[ProductID]], tblProducts[ProductID], tblProducts[ProductName])</f>
        <v>Product 45</v>
      </c>
      <c r="U4911">
        <f>_xlfn.XLOOKUP(tblOrders[[#This Row],[SalesRepID]], tblSalesreps[RepID], tblSalesreps[Target])</f>
        <v>19562258</v>
      </c>
    </row>
    <row r="4912" spans="1:21">
      <c r="A4912" t="s">
        <v>5709</v>
      </c>
      <c r="B4912" s="7" t="s">
        <v>927</v>
      </c>
      <c r="C4912" t="s">
        <v>154</v>
      </c>
      <c r="D4912" t="s">
        <v>55</v>
      </c>
      <c r="E4912" t="s">
        <v>13</v>
      </c>
      <c r="F4912" t="s">
        <v>51</v>
      </c>
      <c r="G4912">
        <v>4</v>
      </c>
      <c r="H4912">
        <v>0.15</v>
      </c>
      <c r="I4912" s="2">
        <v>139692.4</v>
      </c>
      <c r="J4912" t="str">
        <f>_xlfn.XLOOKUP(tblOrders[[#This Row],[CustomerID]], tblCustomers[CustomerID], tblCustomers[CustomerName])</f>
        <v>Customer 122</v>
      </c>
      <c r="K4912" t="str">
        <f>_xlfn.XLOOKUP(tblOrders[[#This Row],[CustomerID]], tblCustomers[CustomerID], tblCustomers[Segment])</f>
        <v>Consumer</v>
      </c>
      <c r="L4912" t="str">
        <f>_xlfn.XLOOKUP(tblOrders[[#This Row],[ProductID]], tblProducts[ProductID], tblProducts[Category])</f>
        <v>Home</v>
      </c>
      <c r="M4912">
        <f>_xlfn.XLOOKUP(tblOrders[[#This Row],[ProductID]], tblProducts[ProductID], tblProducts[CostPrice])</f>
        <v>23348</v>
      </c>
      <c r="N4912">
        <f>tblOrders[[#This Row],[Sales]]-(tblOrders[[#This Row],[CostPrice]]*tblOrders[[#This Row],[Quantity]])</f>
        <v>46300.399999999994</v>
      </c>
      <c r="O4912" t="str">
        <f>TEXT(tblOrders[[#This Row],[Date]],"mmm-yyyy")</f>
        <v>Apr-2025</v>
      </c>
      <c r="P4912" t="str">
        <f>_xlfn.XLOOKUP(tblOrders[[#This Row],[OrderID]], tblReturns[OrderID], tblReturns[Returned])</f>
        <v>No</v>
      </c>
      <c r="Q4912" t="str">
        <f>_xlfn.XLOOKUP(tblOrders[[#This Row],[OrderID]], tblShipping[OrderID], tblShipping[ShipMode])</f>
        <v>Express</v>
      </c>
      <c r="R4912" t="str">
        <f>IFERROR(_xlfn.XLOOKUP(A4911, tblCustomers[CustomerID], tblCustomers[CustomerName]), "Not Found")</f>
        <v>Not Found</v>
      </c>
      <c r="S4912" t="str">
        <f>IF(tblOrders[[#This Row],[Sales]]&gt;1000000,"High Value","Standard")</f>
        <v>Standard</v>
      </c>
      <c r="T4912" t="str">
        <f>_xlfn.XLOOKUP(tblOrders[[#This Row],[ProductID]], tblProducts[ProductID], tblProducts[ProductName])</f>
        <v>Product 47</v>
      </c>
      <c r="U4912">
        <f>_xlfn.XLOOKUP(tblOrders[[#This Row],[SalesRepID]], tblSalesreps[RepID], tblSalesreps[Target])</f>
        <v>11852878</v>
      </c>
    </row>
    <row r="4913" spans="1:21">
      <c r="A4913" t="s">
        <v>5710</v>
      </c>
      <c r="B4913" s="7" t="s">
        <v>446</v>
      </c>
      <c r="C4913" t="s">
        <v>1163</v>
      </c>
      <c r="D4913" t="s">
        <v>372</v>
      </c>
      <c r="E4913" t="s">
        <v>79</v>
      </c>
      <c r="F4913" t="s">
        <v>51</v>
      </c>
      <c r="G4913">
        <v>2</v>
      </c>
      <c r="H4913">
        <v>0.2</v>
      </c>
      <c r="I4913" s="2">
        <v>101923.2</v>
      </c>
      <c r="J4913" t="str">
        <f>_xlfn.XLOOKUP(tblOrders[[#This Row],[CustomerID]], tblCustomers[CustomerID], tblCustomers[CustomerName])</f>
        <v>Customer 80</v>
      </c>
      <c r="K4913" t="str">
        <f>_xlfn.XLOOKUP(tblOrders[[#This Row],[CustomerID]], tblCustomers[CustomerID], tblCustomers[Segment])</f>
        <v>SME</v>
      </c>
      <c r="L4913" t="str">
        <f>_xlfn.XLOOKUP(tblOrders[[#This Row],[ProductID]], tblProducts[ProductID], tblProducts[Category])</f>
        <v>Office</v>
      </c>
      <c r="M4913">
        <f>_xlfn.XLOOKUP(tblOrders[[#This Row],[ProductID]], tblProducts[ProductID], tblProducts[CostPrice])</f>
        <v>18283</v>
      </c>
      <c r="N4913">
        <f>tblOrders[[#This Row],[Sales]]-(tblOrders[[#This Row],[CostPrice]]*tblOrders[[#This Row],[Quantity]])</f>
        <v>65357.2</v>
      </c>
      <c r="O4913" t="str">
        <f>TEXT(tblOrders[[#This Row],[Date]],"mmm-yyyy")</f>
        <v>Jan-2025</v>
      </c>
      <c r="P4913" t="str">
        <f>_xlfn.XLOOKUP(tblOrders[[#This Row],[OrderID]], tblReturns[OrderID], tblReturns[Returned])</f>
        <v>No</v>
      </c>
      <c r="Q4913" t="str">
        <f>_xlfn.XLOOKUP(tblOrders[[#This Row],[OrderID]], tblShipping[OrderID], tblShipping[ShipMode])</f>
        <v>Pickup</v>
      </c>
      <c r="R4913" t="str">
        <f>IFERROR(_xlfn.XLOOKUP(A4912, tblCustomers[CustomerID], tblCustomers[CustomerName]), "Not Found")</f>
        <v>Not Found</v>
      </c>
      <c r="S4913" t="str">
        <f>IF(tblOrders[[#This Row],[Sales]]&gt;1000000,"High Value","Standard")</f>
        <v>Standard</v>
      </c>
      <c r="T4913" t="str">
        <f>_xlfn.XLOOKUP(tblOrders[[#This Row],[ProductID]], tblProducts[ProductID], tblProducts[ProductName])</f>
        <v>Product 57</v>
      </c>
      <c r="U4913">
        <f>_xlfn.XLOOKUP(tblOrders[[#This Row],[SalesRepID]], tblSalesreps[RepID], tblSalesreps[Target])</f>
        <v>8592536</v>
      </c>
    </row>
    <row r="4914" spans="1:21">
      <c r="A4914" t="s">
        <v>5711</v>
      </c>
      <c r="B4914" s="7" t="s">
        <v>628</v>
      </c>
      <c r="C4914" t="s">
        <v>650</v>
      </c>
      <c r="D4914" t="s">
        <v>587</v>
      </c>
      <c r="E4914" t="s">
        <v>79</v>
      </c>
      <c r="F4914" t="s">
        <v>14</v>
      </c>
      <c r="G4914">
        <v>7</v>
      </c>
      <c r="H4914">
        <v>0.1</v>
      </c>
      <c r="I4914" s="2">
        <v>309771</v>
      </c>
      <c r="J4914" t="str">
        <f>_xlfn.XLOOKUP(tblOrders[[#This Row],[CustomerID]], tblCustomers[CustomerID], tblCustomers[CustomerName])</f>
        <v>Customer 47</v>
      </c>
      <c r="K4914" t="str">
        <f>_xlfn.XLOOKUP(tblOrders[[#This Row],[CustomerID]], tblCustomers[CustomerID], tblCustomers[Segment])</f>
        <v>SME</v>
      </c>
      <c r="L4914" t="str">
        <f>_xlfn.XLOOKUP(tblOrders[[#This Row],[ProductID]], tblProducts[ProductID], tblProducts[Category])</f>
        <v>Electronics</v>
      </c>
      <c r="M4914">
        <f>_xlfn.XLOOKUP(tblOrders[[#This Row],[ProductID]], tblProducts[ProductID], tblProducts[CostPrice])</f>
        <v>67500</v>
      </c>
      <c r="N4914">
        <f>tblOrders[[#This Row],[Sales]]-(tblOrders[[#This Row],[CostPrice]]*tblOrders[[#This Row],[Quantity]])</f>
        <v>-162729</v>
      </c>
      <c r="O4914" t="str">
        <f>TEXT(tblOrders[[#This Row],[Date]],"mmm-yyyy")</f>
        <v>Dec-2025</v>
      </c>
      <c r="P4914" t="str">
        <f>_xlfn.XLOOKUP(tblOrders[[#This Row],[OrderID]], tblReturns[OrderID], tblReturns[Returned])</f>
        <v>No</v>
      </c>
      <c r="Q4914" t="str">
        <f>_xlfn.XLOOKUP(tblOrders[[#This Row],[OrderID]], tblShipping[OrderID], tblShipping[ShipMode])</f>
        <v>Pickup</v>
      </c>
      <c r="R4914" t="str">
        <f>IFERROR(_xlfn.XLOOKUP(A4913, tblCustomers[CustomerID], tblCustomers[CustomerName]), "Not Found")</f>
        <v>Not Found</v>
      </c>
      <c r="S4914" t="str">
        <f>IF(tblOrders[[#This Row],[Sales]]&gt;1000000,"High Value","Standard")</f>
        <v>Standard</v>
      </c>
      <c r="T4914" t="str">
        <f>_xlfn.XLOOKUP(tblOrders[[#This Row],[ProductID]], tblProducts[ProductID], tblProducts[ProductName])</f>
        <v>Product 97</v>
      </c>
      <c r="U4914">
        <f>_xlfn.XLOOKUP(tblOrders[[#This Row],[SalesRepID]], tblSalesreps[RepID], tblSalesreps[Target])</f>
        <v>8592536</v>
      </c>
    </row>
    <row r="4915" spans="1:21">
      <c r="A4915" t="s">
        <v>5712</v>
      </c>
      <c r="B4915" s="7" t="s">
        <v>167</v>
      </c>
      <c r="C4915" t="s">
        <v>192</v>
      </c>
      <c r="D4915" t="s">
        <v>1093</v>
      </c>
      <c r="E4915" t="s">
        <v>35</v>
      </c>
      <c r="F4915" t="s">
        <v>88</v>
      </c>
      <c r="G4915">
        <v>9</v>
      </c>
      <c r="H4915">
        <v>0</v>
      </c>
      <c r="I4915" s="2">
        <v>553077</v>
      </c>
      <c r="J4915" t="str">
        <f>_xlfn.XLOOKUP(tblOrders[[#This Row],[CustomerID]], tblCustomers[CustomerID], tblCustomers[CustomerName])</f>
        <v>Customer 268</v>
      </c>
      <c r="K4915" t="str">
        <f>_xlfn.XLOOKUP(tblOrders[[#This Row],[CustomerID]], tblCustomers[CustomerID], tblCustomers[Segment])</f>
        <v>Consumer</v>
      </c>
      <c r="L4915" t="str">
        <f>_xlfn.XLOOKUP(tblOrders[[#This Row],[ProductID]], tblProducts[ProductID], tblProducts[Category])</f>
        <v>Office</v>
      </c>
      <c r="M4915">
        <f>_xlfn.XLOOKUP(tblOrders[[#This Row],[ProductID]], tblProducts[ProductID], tblProducts[CostPrice])</f>
        <v>9813</v>
      </c>
      <c r="N4915">
        <f>tblOrders[[#This Row],[Sales]]-(tblOrders[[#This Row],[CostPrice]]*tblOrders[[#This Row],[Quantity]])</f>
        <v>464760</v>
      </c>
      <c r="O4915" t="str">
        <f>TEXT(tblOrders[[#This Row],[Date]],"mmm-yyyy")</f>
        <v>Apr-2025</v>
      </c>
      <c r="P4915" t="str">
        <f>_xlfn.XLOOKUP(tblOrders[[#This Row],[OrderID]], tblReturns[OrderID], tblReturns[Returned])</f>
        <v>No</v>
      </c>
      <c r="Q4915" t="str">
        <f>_xlfn.XLOOKUP(tblOrders[[#This Row],[OrderID]], tblShipping[OrderID], tblShipping[ShipMode])</f>
        <v>Express</v>
      </c>
      <c r="R4915" t="str">
        <f>IFERROR(_xlfn.XLOOKUP(A4914, tblCustomers[CustomerID], tblCustomers[CustomerName]), "Not Found")</f>
        <v>Not Found</v>
      </c>
      <c r="S4915" t="str">
        <f>IF(tblOrders[[#This Row],[Sales]]&gt;1000000,"High Value","Standard")</f>
        <v>Standard</v>
      </c>
      <c r="T4915" t="str">
        <f>_xlfn.XLOOKUP(tblOrders[[#This Row],[ProductID]], tblProducts[ProductID], tblProducts[ProductName])</f>
        <v>Product 77</v>
      </c>
      <c r="U4915">
        <f>_xlfn.XLOOKUP(tblOrders[[#This Row],[SalesRepID]], tblSalesreps[RepID], tblSalesreps[Target])</f>
        <v>19619177</v>
      </c>
    </row>
    <row r="4916" spans="1:21">
      <c r="A4916" t="s">
        <v>5713</v>
      </c>
      <c r="B4916" s="7" t="s">
        <v>988</v>
      </c>
      <c r="C4916" t="s">
        <v>581</v>
      </c>
      <c r="D4916" t="s">
        <v>945</v>
      </c>
      <c r="E4916" t="s">
        <v>186</v>
      </c>
      <c r="F4916" t="s">
        <v>51</v>
      </c>
      <c r="G4916">
        <v>3</v>
      </c>
      <c r="H4916">
        <v>0</v>
      </c>
      <c r="I4916" s="2">
        <v>380622</v>
      </c>
      <c r="J4916" t="str">
        <f>_xlfn.XLOOKUP(tblOrders[[#This Row],[CustomerID]], tblCustomers[CustomerID], tblCustomers[CustomerName])</f>
        <v>Customer 238</v>
      </c>
      <c r="K4916" t="str">
        <f>_xlfn.XLOOKUP(tblOrders[[#This Row],[CustomerID]], tblCustomers[CustomerID], tblCustomers[Segment])</f>
        <v>Consumer</v>
      </c>
      <c r="L4916" t="str">
        <f>_xlfn.XLOOKUP(tblOrders[[#This Row],[ProductID]], tblProducts[ProductID], tblProducts[Category])</f>
        <v>Home</v>
      </c>
      <c r="M4916">
        <f>_xlfn.XLOOKUP(tblOrders[[#This Row],[ProductID]], tblProducts[ProductID], tblProducts[CostPrice])</f>
        <v>54711</v>
      </c>
      <c r="N4916">
        <f>tblOrders[[#This Row],[Sales]]-(tblOrders[[#This Row],[CostPrice]]*tblOrders[[#This Row],[Quantity]])</f>
        <v>216489</v>
      </c>
      <c r="O4916" t="str">
        <f>TEXT(tblOrders[[#This Row],[Date]],"mmm-yyyy")</f>
        <v>Jan-2025</v>
      </c>
      <c r="P4916" t="str">
        <f>_xlfn.XLOOKUP(tblOrders[[#This Row],[OrderID]], tblReturns[OrderID], tblReturns[Returned])</f>
        <v>No</v>
      </c>
      <c r="Q4916" t="str">
        <f>_xlfn.XLOOKUP(tblOrders[[#This Row],[OrderID]], tblShipping[OrderID], tblShipping[ShipMode])</f>
        <v>Pickup</v>
      </c>
      <c r="R4916" t="str">
        <f>IFERROR(_xlfn.XLOOKUP(A4915, tblCustomers[CustomerID], tblCustomers[CustomerName]), "Not Found")</f>
        <v>Not Found</v>
      </c>
      <c r="S4916" t="str">
        <f>IF(tblOrders[[#This Row],[Sales]]&gt;1000000,"High Value","Standard")</f>
        <v>Standard</v>
      </c>
      <c r="T4916" t="str">
        <f>_xlfn.XLOOKUP(tblOrders[[#This Row],[ProductID]], tblProducts[ProductID], tblProducts[ProductName])</f>
        <v>Product 38</v>
      </c>
      <c r="U4916">
        <f>_xlfn.XLOOKUP(tblOrders[[#This Row],[SalesRepID]], tblSalesreps[RepID], tblSalesreps[Target])</f>
        <v>15141830</v>
      </c>
    </row>
    <row r="4917" spans="1:21">
      <c r="A4917" t="s">
        <v>5714</v>
      </c>
      <c r="B4917" s="7" t="s">
        <v>920</v>
      </c>
      <c r="C4917" t="s">
        <v>129</v>
      </c>
      <c r="D4917" t="s">
        <v>566</v>
      </c>
      <c r="E4917" t="s">
        <v>205</v>
      </c>
      <c r="F4917" t="s">
        <v>26</v>
      </c>
      <c r="G4917">
        <v>9</v>
      </c>
      <c r="H4917">
        <v>0.15</v>
      </c>
      <c r="I4917" s="2">
        <v>615970.35</v>
      </c>
      <c r="J4917" t="str">
        <f>_xlfn.XLOOKUP(tblOrders[[#This Row],[CustomerID]], tblCustomers[CustomerID], tblCustomers[CustomerName])</f>
        <v>Customer 237</v>
      </c>
      <c r="K4917" t="str">
        <f>_xlfn.XLOOKUP(tblOrders[[#This Row],[CustomerID]], tblCustomers[CustomerID], tblCustomers[Segment])</f>
        <v>Consumer</v>
      </c>
      <c r="L4917" t="str">
        <f>_xlfn.XLOOKUP(tblOrders[[#This Row],[ProductID]], tblProducts[ProductID], tblProducts[Category])</f>
        <v>Electronics</v>
      </c>
      <c r="M4917">
        <f>_xlfn.XLOOKUP(tblOrders[[#This Row],[ProductID]], tblProducts[ProductID], tblProducts[CostPrice])</f>
        <v>26222</v>
      </c>
      <c r="N4917">
        <f>tblOrders[[#This Row],[Sales]]-(tblOrders[[#This Row],[CostPrice]]*tblOrders[[#This Row],[Quantity]])</f>
        <v>379972.35</v>
      </c>
      <c r="O4917" t="str">
        <f>TEXT(tblOrders[[#This Row],[Date]],"mmm-yyyy")</f>
        <v>Dec-2025</v>
      </c>
      <c r="P4917" t="str">
        <f>_xlfn.XLOOKUP(tblOrders[[#This Row],[OrderID]], tblReturns[OrderID], tblReturns[Returned])</f>
        <v>No</v>
      </c>
      <c r="Q4917" t="str">
        <f>_xlfn.XLOOKUP(tblOrders[[#This Row],[OrderID]], tblShipping[OrderID], tblShipping[ShipMode])</f>
        <v>Standard</v>
      </c>
      <c r="R4917" t="str">
        <f>IFERROR(_xlfn.XLOOKUP(A4916, tblCustomers[CustomerID], tblCustomers[CustomerName]), "Not Found")</f>
        <v>Not Found</v>
      </c>
      <c r="S4917" t="str">
        <f>IF(tblOrders[[#This Row],[Sales]]&gt;1000000,"High Value","Standard")</f>
        <v>Standard</v>
      </c>
      <c r="T4917" t="str">
        <f>_xlfn.XLOOKUP(tblOrders[[#This Row],[ProductID]], tblProducts[ProductID], tblProducts[ProductName])</f>
        <v>Product 87</v>
      </c>
      <c r="U4917">
        <f>_xlfn.XLOOKUP(tblOrders[[#This Row],[SalesRepID]], tblSalesreps[RepID], tblSalesreps[Target])</f>
        <v>16246424</v>
      </c>
    </row>
    <row r="4918" spans="1:21">
      <c r="A4918" t="s">
        <v>5715</v>
      </c>
      <c r="B4918" s="7" t="s">
        <v>71</v>
      </c>
      <c r="C4918" t="s">
        <v>281</v>
      </c>
      <c r="D4918" t="s">
        <v>44</v>
      </c>
      <c r="E4918" t="s">
        <v>210</v>
      </c>
      <c r="F4918" t="s">
        <v>14</v>
      </c>
      <c r="G4918">
        <v>6</v>
      </c>
      <c r="H4918">
        <v>0</v>
      </c>
      <c r="I4918" s="2">
        <v>385626</v>
      </c>
      <c r="J4918" t="str">
        <f>_xlfn.XLOOKUP(tblOrders[[#This Row],[CustomerID]], tblCustomers[CustomerID], tblCustomers[CustomerName])</f>
        <v>Customer 154</v>
      </c>
      <c r="K4918" t="str">
        <f>_xlfn.XLOOKUP(tblOrders[[#This Row],[CustomerID]], tblCustomers[CustomerID], tblCustomers[Segment])</f>
        <v>Consumer</v>
      </c>
      <c r="L4918" t="str">
        <f>_xlfn.XLOOKUP(tblOrders[[#This Row],[ProductID]], tblProducts[ProductID], tblProducts[Category])</f>
        <v>Furniture</v>
      </c>
      <c r="M4918">
        <f>_xlfn.XLOOKUP(tblOrders[[#This Row],[ProductID]], tblProducts[ProductID], tblProducts[CostPrice])</f>
        <v>48953</v>
      </c>
      <c r="N4918">
        <f>tblOrders[[#This Row],[Sales]]-(tblOrders[[#This Row],[CostPrice]]*tblOrders[[#This Row],[Quantity]])</f>
        <v>91908</v>
      </c>
      <c r="O4918" t="str">
        <f>TEXT(tblOrders[[#This Row],[Date]],"mmm-yyyy")</f>
        <v>Nov-2025</v>
      </c>
      <c r="P4918" t="str">
        <f>_xlfn.XLOOKUP(tblOrders[[#This Row],[OrderID]], tblReturns[OrderID], tblReturns[Returned])</f>
        <v>No</v>
      </c>
      <c r="Q4918" t="str">
        <f>_xlfn.XLOOKUP(tblOrders[[#This Row],[OrderID]], tblShipping[OrderID], tblShipping[ShipMode])</f>
        <v>Express</v>
      </c>
      <c r="R4918" t="str">
        <f>IFERROR(_xlfn.XLOOKUP(A4917, tblCustomers[CustomerID], tblCustomers[CustomerName]), "Not Found")</f>
        <v>Not Found</v>
      </c>
      <c r="S4918" t="str">
        <f>IF(tblOrders[[#This Row],[Sales]]&gt;1000000,"High Value","Standard")</f>
        <v>Standard</v>
      </c>
      <c r="T4918" t="str">
        <f>_xlfn.XLOOKUP(tblOrders[[#This Row],[ProductID]], tblProducts[ProductID], tblProducts[ProductName])</f>
        <v>Product 56</v>
      </c>
      <c r="U4918">
        <f>_xlfn.XLOOKUP(tblOrders[[#This Row],[SalesRepID]], tblSalesreps[RepID], tblSalesreps[Target])</f>
        <v>19336654</v>
      </c>
    </row>
    <row r="4919" spans="1:21">
      <c r="A4919" t="s">
        <v>5716</v>
      </c>
      <c r="B4919" s="7" t="s">
        <v>789</v>
      </c>
      <c r="C4919" t="s">
        <v>243</v>
      </c>
      <c r="D4919" t="s">
        <v>232</v>
      </c>
      <c r="E4919" t="s">
        <v>186</v>
      </c>
      <c r="F4919" t="s">
        <v>14</v>
      </c>
      <c r="G4919">
        <v>6</v>
      </c>
      <c r="H4919">
        <v>0</v>
      </c>
      <c r="I4919" s="2">
        <v>279534</v>
      </c>
      <c r="J4919" t="str">
        <f>_xlfn.XLOOKUP(tblOrders[[#This Row],[CustomerID]], tblCustomers[CustomerID], tblCustomers[CustomerName])</f>
        <v>Customer 128</v>
      </c>
      <c r="K4919" t="str">
        <f>_xlfn.XLOOKUP(tblOrders[[#This Row],[CustomerID]], tblCustomers[CustomerID], tblCustomers[Segment])</f>
        <v>Consumer</v>
      </c>
      <c r="L4919" t="str">
        <f>_xlfn.XLOOKUP(tblOrders[[#This Row],[ProductID]], tblProducts[ProductID], tblProducts[Category])</f>
        <v>Electronics</v>
      </c>
      <c r="M4919">
        <f>_xlfn.XLOOKUP(tblOrders[[#This Row],[ProductID]], tblProducts[ProductID], tblProducts[CostPrice])</f>
        <v>41456</v>
      </c>
      <c r="N4919">
        <f>tblOrders[[#This Row],[Sales]]-(tblOrders[[#This Row],[CostPrice]]*tblOrders[[#This Row],[Quantity]])</f>
        <v>30798</v>
      </c>
      <c r="O4919" t="str">
        <f>TEXT(tblOrders[[#This Row],[Date]],"mmm-yyyy")</f>
        <v>Oct-2025</v>
      </c>
      <c r="P4919" t="str">
        <f>_xlfn.XLOOKUP(tblOrders[[#This Row],[OrderID]], tblReturns[OrderID], tblReturns[Returned])</f>
        <v>No</v>
      </c>
      <c r="Q4919" t="str">
        <f>_xlfn.XLOOKUP(tblOrders[[#This Row],[OrderID]], tblShipping[OrderID], tblShipping[ShipMode])</f>
        <v>Pickup</v>
      </c>
      <c r="R4919" t="str">
        <f>IFERROR(_xlfn.XLOOKUP(A4918, tblCustomers[CustomerID], tblCustomers[CustomerName]), "Not Found")</f>
        <v>Not Found</v>
      </c>
      <c r="S4919" t="str">
        <f>IF(tblOrders[[#This Row],[Sales]]&gt;1000000,"High Value","Standard")</f>
        <v>Standard</v>
      </c>
      <c r="T4919" t="str">
        <f>_xlfn.XLOOKUP(tblOrders[[#This Row],[ProductID]], tblProducts[ProductID], tblProducts[ProductName])</f>
        <v>Product 86</v>
      </c>
      <c r="U4919">
        <f>_xlfn.XLOOKUP(tblOrders[[#This Row],[SalesRepID]], tblSalesreps[RepID], tblSalesreps[Target])</f>
        <v>15141830</v>
      </c>
    </row>
    <row r="4920" spans="1:21">
      <c r="A4920" t="s">
        <v>5717</v>
      </c>
      <c r="B4920" s="7" t="s">
        <v>107</v>
      </c>
      <c r="C4920" t="s">
        <v>140</v>
      </c>
      <c r="D4920" t="s">
        <v>141</v>
      </c>
      <c r="E4920" t="s">
        <v>210</v>
      </c>
      <c r="F4920" t="s">
        <v>88</v>
      </c>
      <c r="G4920">
        <v>1</v>
      </c>
      <c r="H4920">
        <v>0.15</v>
      </c>
      <c r="I4920" s="2">
        <v>85695.3</v>
      </c>
      <c r="J4920" t="str">
        <f>_xlfn.XLOOKUP(tblOrders[[#This Row],[CustomerID]], tblCustomers[CustomerID], tblCustomers[CustomerName])</f>
        <v>Customer 51</v>
      </c>
      <c r="K4920" t="str">
        <f>_xlfn.XLOOKUP(tblOrders[[#This Row],[CustomerID]], tblCustomers[CustomerID], tblCustomers[Segment])</f>
        <v>Consumer</v>
      </c>
      <c r="L4920" t="str">
        <f>_xlfn.XLOOKUP(tblOrders[[#This Row],[ProductID]], tblProducts[ProductID], tblProducts[Category])</f>
        <v>Home</v>
      </c>
      <c r="M4920">
        <f>_xlfn.XLOOKUP(tblOrders[[#This Row],[ProductID]], tblProducts[ProductID], tblProducts[CostPrice])</f>
        <v>32671</v>
      </c>
      <c r="N4920">
        <f>tblOrders[[#This Row],[Sales]]-(tblOrders[[#This Row],[CostPrice]]*tblOrders[[#This Row],[Quantity]])</f>
        <v>53024.3</v>
      </c>
      <c r="O4920" t="str">
        <f>TEXT(tblOrders[[#This Row],[Date]],"mmm-yyyy")</f>
        <v>Feb-2025</v>
      </c>
      <c r="P4920" t="str">
        <f>_xlfn.XLOOKUP(tblOrders[[#This Row],[OrderID]], tblReturns[OrderID], tblReturns[Returned])</f>
        <v>No</v>
      </c>
      <c r="Q4920" t="str">
        <f>_xlfn.XLOOKUP(tblOrders[[#This Row],[OrderID]], tblShipping[OrderID], tblShipping[ShipMode])</f>
        <v>Express</v>
      </c>
      <c r="R4920" t="str">
        <f>IFERROR(_xlfn.XLOOKUP(A4919, tblCustomers[CustomerID], tblCustomers[CustomerName]), "Not Found")</f>
        <v>Not Found</v>
      </c>
      <c r="S4920" t="str">
        <f>IF(tblOrders[[#This Row],[Sales]]&gt;1000000,"High Value","Standard")</f>
        <v>Standard</v>
      </c>
      <c r="T4920" t="str">
        <f>_xlfn.XLOOKUP(tblOrders[[#This Row],[ProductID]], tblProducts[ProductID], tblProducts[ProductName])</f>
        <v>Product 80</v>
      </c>
      <c r="U4920">
        <f>_xlfn.XLOOKUP(tblOrders[[#This Row],[SalesRepID]], tblSalesreps[RepID], tblSalesreps[Target])</f>
        <v>19336654</v>
      </c>
    </row>
    <row r="4921" spans="1:21">
      <c r="A4921" t="s">
        <v>5718</v>
      </c>
      <c r="B4921" s="7" t="s">
        <v>1949</v>
      </c>
      <c r="C4921" t="s">
        <v>1425</v>
      </c>
      <c r="D4921" t="s">
        <v>352</v>
      </c>
      <c r="E4921" t="s">
        <v>87</v>
      </c>
      <c r="F4921" t="s">
        <v>88</v>
      </c>
      <c r="G4921">
        <v>8</v>
      </c>
      <c r="H4921">
        <v>0.05</v>
      </c>
      <c r="I4921" s="2">
        <v>1079093.6000000001</v>
      </c>
      <c r="J4921" t="str">
        <f>_xlfn.XLOOKUP(tblOrders[[#This Row],[CustomerID]], tblCustomers[CustomerID], tblCustomers[CustomerName])</f>
        <v>Customer 63</v>
      </c>
      <c r="K4921" t="str">
        <f>_xlfn.XLOOKUP(tblOrders[[#This Row],[CustomerID]], tblCustomers[CustomerID], tblCustomers[Segment])</f>
        <v>Corporate</v>
      </c>
      <c r="L4921" t="str">
        <f>_xlfn.XLOOKUP(tblOrders[[#This Row],[ProductID]], tblProducts[ProductID], tblProducts[Category])</f>
        <v>Electronics</v>
      </c>
      <c r="M4921">
        <f>_xlfn.XLOOKUP(tblOrders[[#This Row],[ProductID]], tblProducts[ProductID], tblProducts[CostPrice])</f>
        <v>58522</v>
      </c>
      <c r="N4921">
        <f>tblOrders[[#This Row],[Sales]]-(tblOrders[[#This Row],[CostPrice]]*tblOrders[[#This Row],[Quantity]])</f>
        <v>610917.60000000009</v>
      </c>
      <c r="O4921" t="str">
        <f>TEXT(tblOrders[[#This Row],[Date]],"mmm-yyyy")</f>
        <v>May-2025</v>
      </c>
      <c r="P4921" t="str">
        <f>_xlfn.XLOOKUP(tblOrders[[#This Row],[OrderID]], tblReturns[OrderID], tblReturns[Returned])</f>
        <v>No</v>
      </c>
      <c r="Q4921" t="str">
        <f>_xlfn.XLOOKUP(tblOrders[[#This Row],[OrderID]], tblShipping[OrderID], tblShipping[ShipMode])</f>
        <v>Standard</v>
      </c>
      <c r="R4921" t="str">
        <f>IFERROR(_xlfn.XLOOKUP(A4920, tblCustomers[CustomerID], tblCustomers[CustomerName]), "Not Found")</f>
        <v>Not Found</v>
      </c>
      <c r="S4921" t="str">
        <f>IF(tblOrders[[#This Row],[Sales]]&gt;1000000,"High Value","Standard")</f>
        <v>High Value</v>
      </c>
      <c r="T4921" t="str">
        <f>_xlfn.XLOOKUP(tblOrders[[#This Row],[ProductID]], tblProducts[ProductID], tblProducts[ProductName])</f>
        <v>Product 60</v>
      </c>
      <c r="U4921">
        <f>_xlfn.XLOOKUP(tblOrders[[#This Row],[SalesRepID]], tblSalesreps[RepID], tblSalesreps[Target])</f>
        <v>18500989</v>
      </c>
    </row>
    <row r="4922" spans="1:21">
      <c r="A4922" t="s">
        <v>5719</v>
      </c>
      <c r="B4922" s="7" t="s">
        <v>1266</v>
      </c>
      <c r="C4922" t="s">
        <v>490</v>
      </c>
      <c r="D4922" t="s">
        <v>115</v>
      </c>
      <c r="E4922" t="s">
        <v>165</v>
      </c>
      <c r="F4922" t="s">
        <v>51</v>
      </c>
      <c r="G4922">
        <v>3</v>
      </c>
      <c r="H4922">
        <v>0.1</v>
      </c>
      <c r="I4922" s="2">
        <v>364219.2</v>
      </c>
      <c r="J4922" t="str">
        <f>_xlfn.XLOOKUP(tblOrders[[#This Row],[CustomerID]], tblCustomers[CustomerID], tblCustomers[CustomerName])</f>
        <v>Customer 231</v>
      </c>
      <c r="K4922" t="str">
        <f>_xlfn.XLOOKUP(tblOrders[[#This Row],[CustomerID]], tblCustomers[CustomerID], tblCustomers[Segment])</f>
        <v>SME</v>
      </c>
      <c r="L4922" t="str">
        <f>_xlfn.XLOOKUP(tblOrders[[#This Row],[ProductID]], tblProducts[ProductID], tblProducts[Category])</f>
        <v>Electronics</v>
      </c>
      <c r="M4922">
        <f>_xlfn.XLOOKUP(tblOrders[[#This Row],[ProductID]], tblProducts[ProductID], tblProducts[CostPrice])</f>
        <v>66631</v>
      </c>
      <c r="N4922">
        <f>tblOrders[[#This Row],[Sales]]-(tblOrders[[#This Row],[CostPrice]]*tblOrders[[#This Row],[Quantity]])</f>
        <v>164326.20000000001</v>
      </c>
      <c r="O4922" t="str">
        <f>TEXT(tblOrders[[#This Row],[Date]],"mmm-yyyy")</f>
        <v>May-2025</v>
      </c>
      <c r="P4922" t="str">
        <f>_xlfn.XLOOKUP(tblOrders[[#This Row],[OrderID]], tblReturns[OrderID], tblReturns[Returned])</f>
        <v>No</v>
      </c>
      <c r="Q4922" t="str">
        <f>_xlfn.XLOOKUP(tblOrders[[#This Row],[OrderID]], tblShipping[OrderID], tblShipping[ShipMode])</f>
        <v>Express</v>
      </c>
      <c r="R4922" t="str">
        <f>IFERROR(_xlfn.XLOOKUP(A4921, tblCustomers[CustomerID], tblCustomers[CustomerName]), "Not Found")</f>
        <v>Not Found</v>
      </c>
      <c r="S4922" t="str">
        <f>IF(tblOrders[[#This Row],[Sales]]&gt;1000000,"High Value","Standard")</f>
        <v>Standard</v>
      </c>
      <c r="T4922" t="str">
        <f>_xlfn.XLOOKUP(tblOrders[[#This Row],[ProductID]], tblProducts[ProductID], tblProducts[ProductName])</f>
        <v>Product 70</v>
      </c>
      <c r="U4922">
        <f>_xlfn.XLOOKUP(tblOrders[[#This Row],[SalesRepID]], tblSalesreps[RepID], tblSalesreps[Target])</f>
        <v>16839910</v>
      </c>
    </row>
    <row r="4923" spans="1:21">
      <c r="A4923" t="s">
        <v>5720</v>
      </c>
      <c r="B4923" s="7" t="s">
        <v>2533</v>
      </c>
      <c r="C4923" t="s">
        <v>415</v>
      </c>
      <c r="D4923" t="s">
        <v>382</v>
      </c>
      <c r="E4923" t="s">
        <v>45</v>
      </c>
      <c r="F4923" t="s">
        <v>26</v>
      </c>
      <c r="G4923">
        <v>1</v>
      </c>
      <c r="H4923">
        <v>0.05</v>
      </c>
      <c r="I4923" s="2">
        <v>116202.1</v>
      </c>
      <c r="J4923" t="str">
        <f>_xlfn.XLOOKUP(tblOrders[[#This Row],[CustomerID]], tblCustomers[CustomerID], tblCustomers[CustomerName])</f>
        <v>Customer 81</v>
      </c>
      <c r="K4923" t="str">
        <f>_xlfn.XLOOKUP(tblOrders[[#This Row],[CustomerID]], tblCustomers[CustomerID], tblCustomers[Segment])</f>
        <v>SME</v>
      </c>
      <c r="L4923" t="str">
        <f>_xlfn.XLOOKUP(tblOrders[[#This Row],[ProductID]], tblProducts[ProductID], tblProducts[Category])</f>
        <v>Office</v>
      </c>
      <c r="M4923">
        <f>_xlfn.XLOOKUP(tblOrders[[#This Row],[ProductID]], tblProducts[ProductID], tblProducts[CostPrice])</f>
        <v>61777</v>
      </c>
      <c r="N4923">
        <f>tblOrders[[#This Row],[Sales]]-(tblOrders[[#This Row],[CostPrice]]*tblOrders[[#This Row],[Quantity]])</f>
        <v>54425.100000000006</v>
      </c>
      <c r="O4923" t="str">
        <f>TEXT(tblOrders[[#This Row],[Date]],"mmm-yyyy")</f>
        <v>Jul-2025</v>
      </c>
      <c r="P4923" t="str">
        <f>_xlfn.XLOOKUP(tblOrders[[#This Row],[OrderID]], tblReturns[OrderID], tblReturns[Returned])</f>
        <v>No</v>
      </c>
      <c r="Q4923" t="str">
        <f>_xlfn.XLOOKUP(tblOrders[[#This Row],[OrderID]], tblShipping[OrderID], tblShipping[ShipMode])</f>
        <v>Express</v>
      </c>
      <c r="R4923" t="str">
        <f>IFERROR(_xlfn.XLOOKUP(A4922, tblCustomers[CustomerID], tblCustomers[CustomerName]), "Not Found")</f>
        <v>Not Found</v>
      </c>
      <c r="S4923" t="str">
        <f>IF(tblOrders[[#This Row],[Sales]]&gt;1000000,"High Value","Standard")</f>
        <v>Standard</v>
      </c>
      <c r="T4923" t="str">
        <f>_xlfn.XLOOKUP(tblOrders[[#This Row],[ProductID]], tblProducts[ProductID], tblProducts[ProductName])</f>
        <v>Product 65</v>
      </c>
      <c r="U4923">
        <f>_xlfn.XLOOKUP(tblOrders[[#This Row],[SalesRepID]], tblSalesreps[RepID], tblSalesreps[Target])</f>
        <v>11319839</v>
      </c>
    </row>
    <row r="4924" spans="1:21">
      <c r="A4924" t="s">
        <v>5721</v>
      </c>
      <c r="B4924" s="7" t="s">
        <v>988</v>
      </c>
      <c r="C4924" t="s">
        <v>1344</v>
      </c>
      <c r="D4924" t="s">
        <v>141</v>
      </c>
      <c r="E4924" t="s">
        <v>105</v>
      </c>
      <c r="F4924" t="s">
        <v>51</v>
      </c>
      <c r="G4924">
        <v>6</v>
      </c>
      <c r="H4924">
        <v>0.15</v>
      </c>
      <c r="I4924" s="2">
        <v>751265.7</v>
      </c>
      <c r="J4924" t="str">
        <f>_xlfn.XLOOKUP(tblOrders[[#This Row],[CustomerID]], tblCustomers[CustomerID], tblCustomers[CustomerName])</f>
        <v>Customer 264</v>
      </c>
      <c r="K4924" t="str">
        <f>_xlfn.XLOOKUP(tblOrders[[#This Row],[CustomerID]], tblCustomers[CustomerID], tblCustomers[Segment])</f>
        <v>Corporate</v>
      </c>
      <c r="L4924" t="str">
        <f>_xlfn.XLOOKUP(tblOrders[[#This Row],[ProductID]], tblProducts[ProductID], tblProducts[Category])</f>
        <v>Home</v>
      </c>
      <c r="M4924">
        <f>_xlfn.XLOOKUP(tblOrders[[#This Row],[ProductID]], tblProducts[ProductID], tblProducts[CostPrice])</f>
        <v>32671</v>
      </c>
      <c r="N4924">
        <f>tblOrders[[#This Row],[Sales]]-(tblOrders[[#This Row],[CostPrice]]*tblOrders[[#This Row],[Quantity]])</f>
        <v>555239.69999999995</v>
      </c>
      <c r="O4924" t="str">
        <f>TEXT(tblOrders[[#This Row],[Date]],"mmm-yyyy")</f>
        <v>Jan-2025</v>
      </c>
      <c r="P4924" t="str">
        <f>_xlfn.XLOOKUP(tblOrders[[#This Row],[OrderID]], tblReturns[OrderID], tblReturns[Returned])</f>
        <v>No</v>
      </c>
      <c r="Q4924" t="str">
        <f>_xlfn.XLOOKUP(tblOrders[[#This Row],[OrderID]], tblShipping[OrderID], tblShipping[ShipMode])</f>
        <v>Express</v>
      </c>
      <c r="R4924" t="str">
        <f>IFERROR(_xlfn.XLOOKUP(A4923, tblCustomers[CustomerID], tblCustomers[CustomerName]), "Not Found")</f>
        <v>Not Found</v>
      </c>
      <c r="S4924" t="str">
        <f>IF(tblOrders[[#This Row],[Sales]]&gt;1000000,"High Value","Standard")</f>
        <v>Standard</v>
      </c>
      <c r="T4924" t="str">
        <f>_xlfn.XLOOKUP(tblOrders[[#This Row],[ProductID]], tblProducts[ProductID], tblProducts[ProductName])</f>
        <v>Product 80</v>
      </c>
      <c r="U4924">
        <f>_xlfn.XLOOKUP(tblOrders[[#This Row],[SalesRepID]], tblSalesreps[RepID], tblSalesreps[Target])</f>
        <v>8698154</v>
      </c>
    </row>
    <row r="4925" spans="1:21">
      <c r="A4925" t="s">
        <v>5722</v>
      </c>
      <c r="B4925" s="7" t="s">
        <v>53</v>
      </c>
      <c r="C4925" t="s">
        <v>1897</v>
      </c>
      <c r="D4925" t="s">
        <v>321</v>
      </c>
      <c r="E4925" t="s">
        <v>50</v>
      </c>
      <c r="F4925" t="s">
        <v>88</v>
      </c>
      <c r="G4925">
        <v>4</v>
      </c>
      <c r="H4925">
        <v>0.1</v>
      </c>
      <c r="I4925" s="2">
        <v>368460</v>
      </c>
      <c r="J4925" t="str">
        <f>_xlfn.XLOOKUP(tblOrders[[#This Row],[CustomerID]], tblCustomers[CustomerID], tblCustomers[CustomerName])</f>
        <v>Customer 75</v>
      </c>
      <c r="K4925" t="str">
        <f>_xlfn.XLOOKUP(tblOrders[[#This Row],[CustomerID]], tblCustomers[CustomerID], tblCustomers[Segment])</f>
        <v>SME</v>
      </c>
      <c r="L4925" t="str">
        <f>_xlfn.XLOOKUP(tblOrders[[#This Row],[ProductID]], tblProducts[ProductID], tblProducts[Category])</f>
        <v>Home</v>
      </c>
      <c r="M4925">
        <f>_xlfn.XLOOKUP(tblOrders[[#This Row],[ProductID]], tblProducts[ProductID], tblProducts[CostPrice])</f>
        <v>70588</v>
      </c>
      <c r="N4925">
        <f>tblOrders[[#This Row],[Sales]]-(tblOrders[[#This Row],[CostPrice]]*tblOrders[[#This Row],[Quantity]])</f>
        <v>86108</v>
      </c>
      <c r="O4925" t="str">
        <f>TEXT(tblOrders[[#This Row],[Date]],"mmm-yyyy")</f>
        <v>Apr-2025</v>
      </c>
      <c r="P4925" t="str">
        <f>_xlfn.XLOOKUP(tblOrders[[#This Row],[OrderID]], tblReturns[OrderID], tblReturns[Returned])</f>
        <v>No</v>
      </c>
      <c r="Q4925" t="str">
        <f>_xlfn.XLOOKUP(tblOrders[[#This Row],[OrderID]], tblShipping[OrderID], tblShipping[ShipMode])</f>
        <v>Express</v>
      </c>
      <c r="R4925" t="str">
        <f>IFERROR(_xlfn.XLOOKUP(A4924, tblCustomers[CustomerID], tblCustomers[CustomerName]), "Not Found")</f>
        <v>Not Found</v>
      </c>
      <c r="S4925" t="str">
        <f>IF(tblOrders[[#This Row],[Sales]]&gt;1000000,"High Value","Standard")</f>
        <v>Standard</v>
      </c>
      <c r="T4925" t="str">
        <f>_xlfn.XLOOKUP(tblOrders[[#This Row],[ProductID]], tblProducts[ProductID], tblProducts[ProductName])</f>
        <v>Product 95</v>
      </c>
      <c r="U4925">
        <f>_xlfn.XLOOKUP(tblOrders[[#This Row],[SalesRepID]], tblSalesreps[RepID], tblSalesreps[Target])</f>
        <v>17350666</v>
      </c>
    </row>
    <row r="4926" spans="1:21">
      <c r="A4926" t="s">
        <v>5723</v>
      </c>
      <c r="B4926" s="7" t="s">
        <v>500</v>
      </c>
      <c r="C4926" t="s">
        <v>956</v>
      </c>
      <c r="D4926" t="s">
        <v>118</v>
      </c>
      <c r="E4926" t="s">
        <v>45</v>
      </c>
      <c r="F4926" t="s">
        <v>26</v>
      </c>
      <c r="G4926">
        <v>10</v>
      </c>
      <c r="H4926">
        <v>0.2</v>
      </c>
      <c r="I4926" s="2">
        <v>243608</v>
      </c>
      <c r="J4926" t="str">
        <f>_xlfn.XLOOKUP(tblOrders[[#This Row],[CustomerID]], tblCustomers[CustomerID], tblCustomers[CustomerName])</f>
        <v>Customer 198</v>
      </c>
      <c r="K4926" t="str">
        <f>_xlfn.XLOOKUP(tblOrders[[#This Row],[CustomerID]], tblCustomers[CustomerID], tblCustomers[Segment])</f>
        <v>SME</v>
      </c>
      <c r="L4926" t="str">
        <f>_xlfn.XLOOKUP(tblOrders[[#This Row],[ProductID]], tblProducts[ProductID], tblProducts[Category])</f>
        <v>Home</v>
      </c>
      <c r="M4926">
        <f>_xlfn.XLOOKUP(tblOrders[[#This Row],[ProductID]], tblProducts[ProductID], tblProducts[CostPrice])</f>
        <v>78122</v>
      </c>
      <c r="N4926">
        <f>tblOrders[[#This Row],[Sales]]-(tblOrders[[#This Row],[CostPrice]]*tblOrders[[#This Row],[Quantity]])</f>
        <v>-537612</v>
      </c>
      <c r="O4926" t="str">
        <f>TEXT(tblOrders[[#This Row],[Date]],"mmm-yyyy")</f>
        <v>Jul-2025</v>
      </c>
      <c r="P4926" t="str">
        <f>_xlfn.XLOOKUP(tblOrders[[#This Row],[OrderID]], tblReturns[OrderID], tblReturns[Returned])</f>
        <v>No</v>
      </c>
      <c r="Q4926" t="str">
        <f>_xlfn.XLOOKUP(tblOrders[[#This Row],[OrderID]], tblShipping[OrderID], tblShipping[ShipMode])</f>
        <v>Standard</v>
      </c>
      <c r="R4926" t="str">
        <f>IFERROR(_xlfn.XLOOKUP(A4925, tblCustomers[CustomerID], tblCustomers[CustomerName]), "Not Found")</f>
        <v>Not Found</v>
      </c>
      <c r="S4926" t="str">
        <f>IF(tblOrders[[#This Row],[Sales]]&gt;1000000,"High Value","Standard")</f>
        <v>Standard</v>
      </c>
      <c r="T4926" t="str">
        <f>_xlfn.XLOOKUP(tblOrders[[#This Row],[ProductID]], tblProducts[ProductID], tblProducts[ProductName])</f>
        <v>Product 59</v>
      </c>
      <c r="U4926">
        <f>_xlfn.XLOOKUP(tblOrders[[#This Row],[SalesRepID]], tblSalesreps[RepID], tblSalesreps[Target])</f>
        <v>11319839</v>
      </c>
    </row>
    <row r="4927" spans="1:21">
      <c r="A4927" t="s">
        <v>5724</v>
      </c>
      <c r="B4927" s="7" t="s">
        <v>1008</v>
      </c>
      <c r="C4927" t="s">
        <v>1243</v>
      </c>
      <c r="D4927" t="s">
        <v>133</v>
      </c>
      <c r="E4927" t="s">
        <v>79</v>
      </c>
      <c r="F4927" t="s">
        <v>14</v>
      </c>
      <c r="G4927">
        <v>6</v>
      </c>
      <c r="H4927">
        <v>0.1</v>
      </c>
      <c r="I4927" s="2">
        <v>623597.4</v>
      </c>
      <c r="J4927" t="str">
        <f>_xlfn.XLOOKUP(tblOrders[[#This Row],[CustomerID]], tblCustomers[CustomerID], tblCustomers[CustomerName])</f>
        <v>Customer 180</v>
      </c>
      <c r="K4927" t="str">
        <f>_xlfn.XLOOKUP(tblOrders[[#This Row],[CustomerID]], tblCustomers[CustomerID], tblCustomers[Segment])</f>
        <v>Consumer</v>
      </c>
      <c r="L4927" t="str">
        <f>_xlfn.XLOOKUP(tblOrders[[#This Row],[ProductID]], tblProducts[ProductID], tblProducts[Category])</f>
        <v>Furniture</v>
      </c>
      <c r="M4927">
        <f>_xlfn.XLOOKUP(tblOrders[[#This Row],[ProductID]], tblProducts[ProductID], tblProducts[CostPrice])</f>
        <v>53604</v>
      </c>
      <c r="N4927">
        <f>tblOrders[[#This Row],[Sales]]-(tblOrders[[#This Row],[CostPrice]]*tblOrders[[#This Row],[Quantity]])</f>
        <v>301973.40000000002</v>
      </c>
      <c r="O4927" t="str">
        <f>TEXT(tblOrders[[#This Row],[Date]],"mmm-yyyy")</f>
        <v>Apr-2025</v>
      </c>
      <c r="P4927" t="str">
        <f>_xlfn.XLOOKUP(tblOrders[[#This Row],[OrderID]], tblReturns[OrderID], tblReturns[Returned])</f>
        <v>No</v>
      </c>
      <c r="Q4927" t="str">
        <f>_xlfn.XLOOKUP(tblOrders[[#This Row],[OrderID]], tblShipping[OrderID], tblShipping[ShipMode])</f>
        <v>Pickup</v>
      </c>
      <c r="R4927" t="str">
        <f>IFERROR(_xlfn.XLOOKUP(A4926, tblCustomers[CustomerID], tblCustomers[CustomerName]), "Not Found")</f>
        <v>Not Found</v>
      </c>
      <c r="S4927" t="str">
        <f>IF(tblOrders[[#This Row],[Sales]]&gt;1000000,"High Value","Standard")</f>
        <v>Standard</v>
      </c>
      <c r="T4927" t="str">
        <f>_xlfn.XLOOKUP(tblOrders[[#This Row],[ProductID]], tblProducts[ProductID], tblProducts[ProductName])</f>
        <v>Product 6</v>
      </c>
      <c r="U4927">
        <f>_xlfn.XLOOKUP(tblOrders[[#This Row],[SalesRepID]], tblSalesreps[RepID], tblSalesreps[Target])</f>
        <v>8592536</v>
      </c>
    </row>
    <row r="4928" spans="1:21">
      <c r="A4928" t="s">
        <v>5725</v>
      </c>
      <c r="B4928" s="7" t="s">
        <v>1872</v>
      </c>
      <c r="C4928" t="s">
        <v>447</v>
      </c>
      <c r="D4928" t="s">
        <v>78</v>
      </c>
      <c r="E4928" t="s">
        <v>79</v>
      </c>
      <c r="F4928" t="s">
        <v>20</v>
      </c>
      <c r="G4928">
        <v>5</v>
      </c>
      <c r="H4928">
        <v>0.15</v>
      </c>
      <c r="I4928" s="2">
        <v>232381.5</v>
      </c>
      <c r="J4928" t="str">
        <f>_xlfn.XLOOKUP(tblOrders[[#This Row],[CustomerID]], tblCustomers[CustomerID], tblCustomers[CustomerName])</f>
        <v>Customer 203</v>
      </c>
      <c r="K4928" t="str">
        <f>_xlfn.XLOOKUP(tblOrders[[#This Row],[CustomerID]], tblCustomers[CustomerID], tblCustomers[Segment])</f>
        <v>Consumer</v>
      </c>
      <c r="L4928" t="str">
        <f>_xlfn.XLOOKUP(tblOrders[[#This Row],[ProductID]], tblProducts[ProductID], tblProducts[Category])</f>
        <v>Office</v>
      </c>
      <c r="M4928">
        <f>_xlfn.XLOOKUP(tblOrders[[#This Row],[ProductID]], tblProducts[ProductID], tblProducts[CostPrice])</f>
        <v>76942</v>
      </c>
      <c r="N4928">
        <f>tblOrders[[#This Row],[Sales]]-(tblOrders[[#This Row],[CostPrice]]*tblOrders[[#This Row],[Quantity]])</f>
        <v>-152328.5</v>
      </c>
      <c r="O4928" t="str">
        <f>TEXT(tblOrders[[#This Row],[Date]],"mmm-yyyy")</f>
        <v>May-2025</v>
      </c>
      <c r="P4928" t="str">
        <f>_xlfn.XLOOKUP(tblOrders[[#This Row],[OrderID]], tblReturns[OrderID], tblReturns[Returned])</f>
        <v>No</v>
      </c>
      <c r="Q4928" t="str">
        <f>_xlfn.XLOOKUP(tblOrders[[#This Row],[OrderID]], tblShipping[OrderID], tblShipping[ShipMode])</f>
        <v>Standard</v>
      </c>
      <c r="R4928" t="str">
        <f>IFERROR(_xlfn.XLOOKUP(A4927, tblCustomers[CustomerID], tblCustomers[CustomerName]), "Not Found")</f>
        <v>Not Found</v>
      </c>
      <c r="S4928" t="str">
        <f>IF(tblOrders[[#This Row],[Sales]]&gt;1000000,"High Value","Standard")</f>
        <v>Standard</v>
      </c>
      <c r="T4928" t="str">
        <f>_xlfn.XLOOKUP(tblOrders[[#This Row],[ProductID]], tblProducts[ProductID], tblProducts[ProductName])</f>
        <v>Product 22</v>
      </c>
      <c r="U4928">
        <f>_xlfn.XLOOKUP(tblOrders[[#This Row],[SalesRepID]], tblSalesreps[RepID], tblSalesreps[Target])</f>
        <v>8592536</v>
      </c>
    </row>
    <row r="4929" spans="1:21">
      <c r="A4929" t="s">
        <v>5726</v>
      </c>
      <c r="B4929" s="7" t="s">
        <v>1302</v>
      </c>
      <c r="C4929" t="s">
        <v>358</v>
      </c>
      <c r="D4929" t="s">
        <v>190</v>
      </c>
      <c r="E4929" t="s">
        <v>197</v>
      </c>
      <c r="F4929" t="s">
        <v>26</v>
      </c>
      <c r="G4929">
        <v>2</v>
      </c>
      <c r="H4929">
        <v>0.1</v>
      </c>
      <c r="I4929" s="2">
        <v>221423.4</v>
      </c>
      <c r="J4929" t="str">
        <f>_xlfn.XLOOKUP(tblOrders[[#This Row],[CustomerID]], tblCustomers[CustomerID], tblCustomers[CustomerName])</f>
        <v>Customer 285</v>
      </c>
      <c r="K4929" t="str">
        <f>_xlfn.XLOOKUP(tblOrders[[#This Row],[CustomerID]], tblCustomers[CustomerID], tblCustomers[Segment])</f>
        <v>Corporate</v>
      </c>
      <c r="L4929" t="str">
        <f>_xlfn.XLOOKUP(tblOrders[[#This Row],[ProductID]], tblProducts[ProductID], tblProducts[Category])</f>
        <v>Furniture</v>
      </c>
      <c r="M4929">
        <f>_xlfn.XLOOKUP(tblOrders[[#This Row],[ProductID]], tblProducts[ProductID], tblProducts[CostPrice])</f>
        <v>47272</v>
      </c>
      <c r="N4929">
        <f>tblOrders[[#This Row],[Sales]]-(tblOrders[[#This Row],[CostPrice]]*tblOrders[[#This Row],[Quantity]])</f>
        <v>126879.4</v>
      </c>
      <c r="O4929" t="str">
        <f>TEXT(tblOrders[[#This Row],[Date]],"mmm-yyyy")</f>
        <v>Aug-2025</v>
      </c>
      <c r="P4929" t="str">
        <f>_xlfn.XLOOKUP(tblOrders[[#This Row],[OrderID]], tblReturns[OrderID], tblReturns[Returned])</f>
        <v>No</v>
      </c>
      <c r="Q4929" t="str">
        <f>_xlfn.XLOOKUP(tblOrders[[#This Row],[OrderID]], tblShipping[OrderID], tblShipping[ShipMode])</f>
        <v>Express</v>
      </c>
      <c r="R4929" t="str">
        <f>IFERROR(_xlfn.XLOOKUP(A4928, tblCustomers[CustomerID], tblCustomers[CustomerName]), "Not Found")</f>
        <v>Not Found</v>
      </c>
      <c r="S4929" t="str">
        <f>IF(tblOrders[[#This Row],[Sales]]&gt;1000000,"High Value","Standard")</f>
        <v>Standard</v>
      </c>
      <c r="T4929" t="str">
        <f>_xlfn.XLOOKUP(tblOrders[[#This Row],[ProductID]], tblProducts[ProductID], tblProducts[ProductName])</f>
        <v>Product 33</v>
      </c>
      <c r="U4929">
        <f>_xlfn.XLOOKUP(tblOrders[[#This Row],[SalesRepID]], tblSalesreps[RepID], tblSalesreps[Target])</f>
        <v>19562258</v>
      </c>
    </row>
    <row r="4930" spans="1:21">
      <c r="A4930" t="s">
        <v>5727</v>
      </c>
      <c r="B4930" s="7" t="s">
        <v>503</v>
      </c>
      <c r="C4930" t="s">
        <v>243</v>
      </c>
      <c r="D4930" t="s">
        <v>12</v>
      </c>
      <c r="E4930" t="s">
        <v>79</v>
      </c>
      <c r="F4930" t="s">
        <v>51</v>
      </c>
      <c r="G4930">
        <v>1</v>
      </c>
      <c r="H4930">
        <v>0.15</v>
      </c>
      <c r="I4930" s="2">
        <v>17572.900000000001</v>
      </c>
      <c r="J4930" t="str">
        <f>_xlfn.XLOOKUP(tblOrders[[#This Row],[CustomerID]], tblCustomers[CustomerID], tblCustomers[CustomerName])</f>
        <v>Customer 128</v>
      </c>
      <c r="K4930" t="str">
        <f>_xlfn.XLOOKUP(tblOrders[[#This Row],[CustomerID]], tblCustomers[CustomerID], tblCustomers[Segment])</f>
        <v>Consumer</v>
      </c>
      <c r="L4930" t="str">
        <f>_xlfn.XLOOKUP(tblOrders[[#This Row],[ProductID]], tblProducts[ProductID], tblProducts[Category])</f>
        <v>Furniture</v>
      </c>
      <c r="M4930">
        <f>_xlfn.XLOOKUP(tblOrders[[#This Row],[ProductID]], tblProducts[ProductID], tblProducts[CostPrice])</f>
        <v>72369</v>
      </c>
      <c r="N4930">
        <f>tblOrders[[#This Row],[Sales]]-(tblOrders[[#This Row],[CostPrice]]*tblOrders[[#This Row],[Quantity]])</f>
        <v>-54796.1</v>
      </c>
      <c r="O4930" t="str">
        <f>TEXT(tblOrders[[#This Row],[Date]],"mmm-yyyy")</f>
        <v>Jan-2025</v>
      </c>
      <c r="P4930" t="str">
        <f>_xlfn.XLOOKUP(tblOrders[[#This Row],[OrderID]], tblReturns[OrderID], tblReturns[Returned])</f>
        <v>No</v>
      </c>
      <c r="Q4930" t="str">
        <f>_xlfn.XLOOKUP(tblOrders[[#This Row],[OrderID]], tblShipping[OrderID], tblShipping[ShipMode])</f>
        <v>Express</v>
      </c>
      <c r="R4930" t="str">
        <f>IFERROR(_xlfn.XLOOKUP(A4929, tblCustomers[CustomerID], tblCustomers[CustomerName]), "Not Found")</f>
        <v>Not Found</v>
      </c>
      <c r="S4930" t="str">
        <f>IF(tblOrders[[#This Row],[Sales]]&gt;1000000,"High Value","Standard")</f>
        <v>Standard</v>
      </c>
      <c r="T4930" t="str">
        <f>_xlfn.XLOOKUP(tblOrders[[#This Row],[ProductID]], tblProducts[ProductID], tblProducts[ProductName])</f>
        <v>Product 19</v>
      </c>
      <c r="U4930">
        <f>_xlfn.XLOOKUP(tblOrders[[#This Row],[SalesRepID]], tblSalesreps[RepID], tblSalesreps[Target])</f>
        <v>8592536</v>
      </c>
    </row>
    <row r="4931" spans="1:21">
      <c r="A4931" t="s">
        <v>5728</v>
      </c>
      <c r="B4931" s="7" t="s">
        <v>1240</v>
      </c>
      <c r="C4931" t="s">
        <v>1336</v>
      </c>
      <c r="D4931" t="s">
        <v>352</v>
      </c>
      <c r="E4931" t="s">
        <v>45</v>
      </c>
      <c r="F4931" t="s">
        <v>20</v>
      </c>
      <c r="G4931">
        <v>9</v>
      </c>
      <c r="H4931">
        <v>0.15</v>
      </c>
      <c r="I4931" s="2">
        <v>461004.3</v>
      </c>
      <c r="J4931" t="str">
        <f>_xlfn.XLOOKUP(tblOrders[[#This Row],[CustomerID]], tblCustomers[CustomerID], tblCustomers[CustomerName])</f>
        <v>Customer 220</v>
      </c>
      <c r="K4931" t="str">
        <f>_xlfn.XLOOKUP(tblOrders[[#This Row],[CustomerID]], tblCustomers[CustomerID], tblCustomers[Segment])</f>
        <v>SME</v>
      </c>
      <c r="L4931" t="str">
        <f>_xlfn.XLOOKUP(tblOrders[[#This Row],[ProductID]], tblProducts[ProductID], tblProducts[Category])</f>
        <v>Electronics</v>
      </c>
      <c r="M4931">
        <f>_xlfn.XLOOKUP(tblOrders[[#This Row],[ProductID]], tblProducts[ProductID], tblProducts[CostPrice])</f>
        <v>58522</v>
      </c>
      <c r="N4931">
        <f>tblOrders[[#This Row],[Sales]]-(tblOrders[[#This Row],[CostPrice]]*tblOrders[[#This Row],[Quantity]])</f>
        <v>-65693.700000000012</v>
      </c>
      <c r="O4931" t="str">
        <f>TEXT(tblOrders[[#This Row],[Date]],"mmm-yyyy")</f>
        <v>Sep-2025</v>
      </c>
      <c r="P4931" t="str">
        <f>_xlfn.XLOOKUP(tblOrders[[#This Row],[OrderID]], tblReturns[OrderID], tblReturns[Returned])</f>
        <v>No</v>
      </c>
      <c r="Q4931" t="str">
        <f>_xlfn.XLOOKUP(tblOrders[[#This Row],[OrderID]], tblShipping[OrderID], tblShipping[ShipMode])</f>
        <v>Pickup</v>
      </c>
      <c r="R4931" t="str">
        <f>IFERROR(_xlfn.XLOOKUP(A4930, tblCustomers[CustomerID], tblCustomers[CustomerName]), "Not Found")</f>
        <v>Not Found</v>
      </c>
      <c r="S4931" t="str">
        <f>IF(tblOrders[[#This Row],[Sales]]&gt;1000000,"High Value","Standard")</f>
        <v>Standard</v>
      </c>
      <c r="T4931" t="str">
        <f>_xlfn.XLOOKUP(tblOrders[[#This Row],[ProductID]], tblProducts[ProductID], tblProducts[ProductName])</f>
        <v>Product 60</v>
      </c>
      <c r="U4931">
        <f>_xlfn.XLOOKUP(tblOrders[[#This Row],[SalesRepID]], tblSalesreps[RepID], tblSalesreps[Target])</f>
        <v>11319839</v>
      </c>
    </row>
    <row r="4932" spans="1:21">
      <c r="A4932" t="s">
        <v>5729</v>
      </c>
      <c r="B4932" s="7" t="s">
        <v>204</v>
      </c>
      <c r="C4932" t="s">
        <v>581</v>
      </c>
      <c r="D4932" t="s">
        <v>118</v>
      </c>
      <c r="E4932" t="s">
        <v>105</v>
      </c>
      <c r="F4932" t="s">
        <v>88</v>
      </c>
      <c r="G4932">
        <v>7</v>
      </c>
      <c r="H4932">
        <v>0.1</v>
      </c>
      <c r="I4932" s="2">
        <v>873318.6</v>
      </c>
      <c r="J4932" t="str">
        <f>_xlfn.XLOOKUP(tblOrders[[#This Row],[CustomerID]], tblCustomers[CustomerID], tblCustomers[CustomerName])</f>
        <v>Customer 238</v>
      </c>
      <c r="K4932" t="str">
        <f>_xlfn.XLOOKUP(tblOrders[[#This Row],[CustomerID]], tblCustomers[CustomerID], tblCustomers[Segment])</f>
        <v>Consumer</v>
      </c>
      <c r="L4932" t="str">
        <f>_xlfn.XLOOKUP(tblOrders[[#This Row],[ProductID]], tblProducts[ProductID], tblProducts[Category])</f>
        <v>Home</v>
      </c>
      <c r="M4932">
        <f>_xlfn.XLOOKUP(tblOrders[[#This Row],[ProductID]], tblProducts[ProductID], tblProducts[CostPrice])</f>
        <v>78122</v>
      </c>
      <c r="N4932">
        <f>tblOrders[[#This Row],[Sales]]-(tblOrders[[#This Row],[CostPrice]]*tblOrders[[#This Row],[Quantity]])</f>
        <v>326464.59999999998</v>
      </c>
      <c r="O4932" t="str">
        <f>TEXT(tblOrders[[#This Row],[Date]],"mmm-yyyy")</f>
        <v>Jul-2025</v>
      </c>
      <c r="P4932" t="str">
        <f>_xlfn.XLOOKUP(tblOrders[[#This Row],[OrderID]], tblReturns[OrderID], tblReturns[Returned])</f>
        <v>No</v>
      </c>
      <c r="Q4932" t="str">
        <f>_xlfn.XLOOKUP(tblOrders[[#This Row],[OrderID]], tblShipping[OrderID], tblShipping[ShipMode])</f>
        <v>Express</v>
      </c>
      <c r="R4932" t="str">
        <f>IFERROR(_xlfn.XLOOKUP(A4931, tblCustomers[CustomerID], tblCustomers[CustomerName]), "Not Found")</f>
        <v>Not Found</v>
      </c>
      <c r="S4932" t="str">
        <f>IF(tblOrders[[#This Row],[Sales]]&gt;1000000,"High Value","Standard")</f>
        <v>Standard</v>
      </c>
      <c r="T4932" t="str">
        <f>_xlfn.XLOOKUP(tblOrders[[#This Row],[ProductID]], tblProducts[ProductID], tblProducts[ProductName])</f>
        <v>Product 59</v>
      </c>
      <c r="U4932">
        <f>_xlfn.XLOOKUP(tblOrders[[#This Row],[SalesRepID]], tblSalesreps[RepID], tblSalesreps[Target])</f>
        <v>8698154</v>
      </c>
    </row>
    <row r="4933" spans="1:21">
      <c r="A4933" t="s">
        <v>5730</v>
      </c>
      <c r="B4933" s="7" t="s">
        <v>783</v>
      </c>
      <c r="C4933" t="s">
        <v>629</v>
      </c>
      <c r="D4933" t="s">
        <v>400</v>
      </c>
      <c r="E4933" t="s">
        <v>45</v>
      </c>
      <c r="F4933" t="s">
        <v>51</v>
      </c>
      <c r="G4933">
        <v>5</v>
      </c>
      <c r="H4933">
        <v>0.2</v>
      </c>
      <c r="I4933" s="2">
        <v>82424</v>
      </c>
      <c r="J4933" t="str">
        <f>_xlfn.XLOOKUP(tblOrders[[#This Row],[CustomerID]], tblCustomers[CustomerID], tblCustomers[CustomerName])</f>
        <v>Customer 12</v>
      </c>
      <c r="K4933" t="str">
        <f>_xlfn.XLOOKUP(tblOrders[[#This Row],[CustomerID]], tblCustomers[CustomerID], tblCustomers[Segment])</f>
        <v>Corporate</v>
      </c>
      <c r="L4933" t="str">
        <f>_xlfn.XLOOKUP(tblOrders[[#This Row],[ProductID]], tblProducts[ProductID], tblProducts[Category])</f>
        <v>Electronics</v>
      </c>
      <c r="M4933">
        <f>_xlfn.XLOOKUP(tblOrders[[#This Row],[ProductID]], tblProducts[ProductID], tblProducts[CostPrice])</f>
        <v>36044</v>
      </c>
      <c r="N4933">
        <f>tblOrders[[#This Row],[Sales]]-(tblOrders[[#This Row],[CostPrice]]*tblOrders[[#This Row],[Quantity]])</f>
        <v>-97796</v>
      </c>
      <c r="O4933" t="str">
        <f>TEXT(tblOrders[[#This Row],[Date]],"mmm-yyyy")</f>
        <v>Oct-2025</v>
      </c>
      <c r="P4933" t="str">
        <f>_xlfn.XLOOKUP(tblOrders[[#This Row],[OrderID]], tblReturns[OrderID], tblReturns[Returned])</f>
        <v>No</v>
      </c>
      <c r="Q4933" t="str">
        <f>_xlfn.XLOOKUP(tblOrders[[#This Row],[OrderID]], tblShipping[OrderID], tblShipping[ShipMode])</f>
        <v>Express</v>
      </c>
      <c r="R4933" t="str">
        <f>IFERROR(_xlfn.XLOOKUP(A4932, tblCustomers[CustomerID], tblCustomers[CustomerName]), "Not Found")</f>
        <v>Not Found</v>
      </c>
      <c r="S4933" t="str">
        <f>IF(tblOrders[[#This Row],[Sales]]&gt;1000000,"High Value","Standard")</f>
        <v>Standard</v>
      </c>
      <c r="T4933" t="str">
        <f>_xlfn.XLOOKUP(tblOrders[[#This Row],[ProductID]], tblProducts[ProductID], tblProducts[ProductName])</f>
        <v>Product 29</v>
      </c>
      <c r="U4933">
        <f>_xlfn.XLOOKUP(tblOrders[[#This Row],[SalesRepID]], tblSalesreps[RepID], tblSalesreps[Target])</f>
        <v>11319839</v>
      </c>
    </row>
    <row r="4934" spans="1:21">
      <c r="A4934" t="s">
        <v>5731</v>
      </c>
      <c r="B4934" s="7" t="s">
        <v>1817</v>
      </c>
      <c r="C4934" t="s">
        <v>181</v>
      </c>
      <c r="D4934" t="s">
        <v>18</v>
      </c>
      <c r="E4934" t="s">
        <v>210</v>
      </c>
      <c r="F4934" t="s">
        <v>88</v>
      </c>
      <c r="G4934">
        <v>9</v>
      </c>
      <c r="H4934">
        <v>0.05</v>
      </c>
      <c r="I4934" s="2">
        <v>885147.3</v>
      </c>
      <c r="J4934" t="str">
        <f>_xlfn.XLOOKUP(tblOrders[[#This Row],[CustomerID]], tblCustomers[CustomerID], tblCustomers[CustomerName])</f>
        <v>Customer 3</v>
      </c>
      <c r="K4934" t="str">
        <f>_xlfn.XLOOKUP(tblOrders[[#This Row],[CustomerID]], tblCustomers[CustomerID], tblCustomers[Segment])</f>
        <v>Corporate</v>
      </c>
      <c r="L4934" t="str">
        <f>_xlfn.XLOOKUP(tblOrders[[#This Row],[ProductID]], tblProducts[ProductID], tblProducts[Category])</f>
        <v>Electronics</v>
      </c>
      <c r="M4934">
        <f>_xlfn.XLOOKUP(tblOrders[[#This Row],[ProductID]], tblProducts[ProductID], tblProducts[CostPrice])</f>
        <v>55008</v>
      </c>
      <c r="N4934">
        <f>tblOrders[[#This Row],[Sales]]-(tblOrders[[#This Row],[CostPrice]]*tblOrders[[#This Row],[Quantity]])</f>
        <v>390075.30000000005</v>
      </c>
      <c r="O4934" t="str">
        <f>TEXT(tblOrders[[#This Row],[Date]],"mmm-yyyy")</f>
        <v>Nov-2025</v>
      </c>
      <c r="P4934" t="str">
        <f>_xlfn.XLOOKUP(tblOrders[[#This Row],[OrderID]], tblReturns[OrderID], tblReturns[Returned])</f>
        <v>No</v>
      </c>
      <c r="Q4934" t="str">
        <f>_xlfn.XLOOKUP(tblOrders[[#This Row],[OrderID]], tblShipping[OrderID], tblShipping[ShipMode])</f>
        <v>Standard</v>
      </c>
      <c r="R4934" t="str">
        <f>IFERROR(_xlfn.XLOOKUP(A4933, tblCustomers[CustomerID], tblCustomers[CustomerName]), "Not Found")</f>
        <v>Not Found</v>
      </c>
      <c r="S4934" t="str">
        <f>IF(tblOrders[[#This Row],[Sales]]&gt;1000000,"High Value","Standard")</f>
        <v>Standard</v>
      </c>
      <c r="T4934" t="str">
        <f>_xlfn.XLOOKUP(tblOrders[[#This Row],[ProductID]], tblProducts[ProductID], tblProducts[ProductName])</f>
        <v>Product 94</v>
      </c>
      <c r="U4934">
        <f>_xlfn.XLOOKUP(tblOrders[[#This Row],[SalesRepID]], tblSalesreps[RepID], tblSalesreps[Target])</f>
        <v>19336654</v>
      </c>
    </row>
    <row r="4935" spans="1:21">
      <c r="A4935" t="s">
        <v>5732</v>
      </c>
      <c r="B4935" s="7" t="s">
        <v>58</v>
      </c>
      <c r="C4935" t="s">
        <v>1250</v>
      </c>
      <c r="D4935" t="s">
        <v>223</v>
      </c>
      <c r="E4935" t="s">
        <v>69</v>
      </c>
      <c r="F4935" t="s">
        <v>14</v>
      </c>
      <c r="G4935">
        <v>3</v>
      </c>
      <c r="H4935">
        <v>0.05</v>
      </c>
      <c r="I4935" s="2">
        <v>140197.20000000001</v>
      </c>
      <c r="J4935" t="str">
        <f>_xlfn.XLOOKUP(tblOrders[[#This Row],[CustomerID]], tblCustomers[CustomerID], tblCustomers[CustomerName])</f>
        <v>Customer 291</v>
      </c>
      <c r="K4935" t="str">
        <f>_xlfn.XLOOKUP(tblOrders[[#This Row],[CustomerID]], tblCustomers[CustomerID], tblCustomers[Segment])</f>
        <v>Consumer</v>
      </c>
      <c r="L4935" t="str">
        <f>_xlfn.XLOOKUP(tblOrders[[#This Row],[ProductID]], tblProducts[ProductID], tblProducts[Category])</f>
        <v>Office</v>
      </c>
      <c r="M4935">
        <f>_xlfn.XLOOKUP(tblOrders[[#This Row],[ProductID]], tblProducts[ProductID], tblProducts[CostPrice])</f>
        <v>66106</v>
      </c>
      <c r="N4935">
        <f>tblOrders[[#This Row],[Sales]]-(tblOrders[[#This Row],[CostPrice]]*tblOrders[[#This Row],[Quantity]])</f>
        <v>-58120.799999999988</v>
      </c>
      <c r="O4935" t="str">
        <f>TEXT(tblOrders[[#This Row],[Date]],"mmm-yyyy")</f>
        <v>Jan-2025</v>
      </c>
      <c r="P4935" t="str">
        <f>_xlfn.XLOOKUP(tblOrders[[#This Row],[OrderID]], tblReturns[OrderID], tblReturns[Returned])</f>
        <v>No</v>
      </c>
      <c r="Q4935" t="str">
        <f>_xlfn.XLOOKUP(tblOrders[[#This Row],[OrderID]], tblShipping[OrderID], tblShipping[ShipMode])</f>
        <v>Standard</v>
      </c>
      <c r="R4935" t="str">
        <f>IFERROR(_xlfn.XLOOKUP(A4934, tblCustomers[CustomerID], tblCustomers[CustomerName]), "Not Found")</f>
        <v>Not Found</v>
      </c>
      <c r="S4935" t="str">
        <f>IF(tblOrders[[#This Row],[Sales]]&gt;1000000,"High Value","Standard")</f>
        <v>Standard</v>
      </c>
      <c r="T4935" t="str">
        <f>_xlfn.XLOOKUP(tblOrders[[#This Row],[ProductID]], tblProducts[ProductID], tblProducts[ProductName])</f>
        <v>Product 58</v>
      </c>
      <c r="U4935">
        <f>_xlfn.XLOOKUP(tblOrders[[#This Row],[SalesRepID]], tblSalesreps[RepID], tblSalesreps[Target])</f>
        <v>19473459</v>
      </c>
    </row>
    <row r="4936" spans="1:21">
      <c r="A4936" t="s">
        <v>5733</v>
      </c>
      <c r="B4936" s="7" t="s">
        <v>988</v>
      </c>
      <c r="C4936" t="s">
        <v>854</v>
      </c>
      <c r="D4936" t="s">
        <v>272</v>
      </c>
      <c r="E4936" t="s">
        <v>87</v>
      </c>
      <c r="F4936" t="s">
        <v>51</v>
      </c>
      <c r="G4936">
        <v>4</v>
      </c>
      <c r="H4936">
        <v>0</v>
      </c>
      <c r="I4936" s="2">
        <v>281980</v>
      </c>
      <c r="J4936" t="str">
        <f>_xlfn.XLOOKUP(tblOrders[[#This Row],[CustomerID]], tblCustomers[CustomerID], tblCustomers[CustomerName])</f>
        <v>Customer 91</v>
      </c>
      <c r="K4936" t="str">
        <f>_xlfn.XLOOKUP(tblOrders[[#This Row],[CustomerID]], tblCustomers[CustomerID], tblCustomers[Segment])</f>
        <v>Consumer</v>
      </c>
      <c r="L4936" t="str">
        <f>_xlfn.XLOOKUP(tblOrders[[#This Row],[ProductID]], tblProducts[ProductID], tblProducts[Category])</f>
        <v>Furniture</v>
      </c>
      <c r="M4936">
        <f>_xlfn.XLOOKUP(tblOrders[[#This Row],[ProductID]], tblProducts[ProductID], tblProducts[CostPrice])</f>
        <v>48118</v>
      </c>
      <c r="N4936">
        <f>tblOrders[[#This Row],[Sales]]-(tblOrders[[#This Row],[CostPrice]]*tblOrders[[#This Row],[Quantity]])</f>
        <v>89508</v>
      </c>
      <c r="O4936" t="str">
        <f>TEXT(tblOrders[[#This Row],[Date]],"mmm-yyyy")</f>
        <v>Jan-2025</v>
      </c>
      <c r="P4936" t="str">
        <f>_xlfn.XLOOKUP(tblOrders[[#This Row],[OrderID]], tblReturns[OrderID], tblReturns[Returned])</f>
        <v>No</v>
      </c>
      <c r="Q4936" t="str">
        <f>_xlfn.XLOOKUP(tblOrders[[#This Row],[OrderID]], tblShipping[OrderID], tblShipping[ShipMode])</f>
        <v>Express</v>
      </c>
      <c r="R4936" t="str">
        <f>IFERROR(_xlfn.XLOOKUP(A4935, tblCustomers[CustomerID], tblCustomers[CustomerName]), "Not Found")</f>
        <v>Not Found</v>
      </c>
      <c r="S4936" t="str">
        <f>IF(tblOrders[[#This Row],[Sales]]&gt;1000000,"High Value","Standard")</f>
        <v>Standard</v>
      </c>
      <c r="T4936" t="str">
        <f>_xlfn.XLOOKUP(tblOrders[[#This Row],[ProductID]], tblProducts[ProductID], tblProducts[ProductName])</f>
        <v>Product 75</v>
      </c>
      <c r="U4936">
        <f>_xlfn.XLOOKUP(tblOrders[[#This Row],[SalesRepID]], tblSalesreps[RepID], tblSalesreps[Target])</f>
        <v>18500989</v>
      </c>
    </row>
    <row r="4937" spans="1:21">
      <c r="A4937" t="s">
        <v>5734</v>
      </c>
      <c r="B4937" s="7" t="s">
        <v>1862</v>
      </c>
      <c r="C4937" t="s">
        <v>103</v>
      </c>
      <c r="D4937" t="s">
        <v>362</v>
      </c>
      <c r="E4937" t="s">
        <v>202</v>
      </c>
      <c r="F4937" t="s">
        <v>51</v>
      </c>
      <c r="G4937">
        <v>9</v>
      </c>
      <c r="H4937">
        <v>0.2</v>
      </c>
      <c r="I4937" s="2">
        <v>104119.2</v>
      </c>
      <c r="J4937" t="str">
        <f>_xlfn.XLOOKUP(tblOrders[[#This Row],[CustomerID]], tblCustomers[CustomerID], tblCustomers[CustomerName])</f>
        <v>Customer 215</v>
      </c>
      <c r="K4937" t="str">
        <f>_xlfn.XLOOKUP(tblOrders[[#This Row],[CustomerID]], tblCustomers[CustomerID], tblCustomers[Segment])</f>
        <v>Corporate</v>
      </c>
      <c r="L4937" t="str">
        <f>_xlfn.XLOOKUP(tblOrders[[#This Row],[ProductID]], tblProducts[ProductID], tblProducts[Category])</f>
        <v>Home</v>
      </c>
      <c r="M4937">
        <f>_xlfn.XLOOKUP(tblOrders[[#This Row],[ProductID]], tblProducts[ProductID], tblProducts[CostPrice])</f>
        <v>41409</v>
      </c>
      <c r="N4937">
        <f>tblOrders[[#This Row],[Sales]]-(tblOrders[[#This Row],[CostPrice]]*tblOrders[[#This Row],[Quantity]])</f>
        <v>-268561.8</v>
      </c>
      <c r="O4937" t="str">
        <f>TEXT(tblOrders[[#This Row],[Date]],"mmm-yyyy")</f>
        <v>Oct-2025</v>
      </c>
      <c r="P4937" t="str">
        <f>_xlfn.XLOOKUP(tblOrders[[#This Row],[OrderID]], tblReturns[OrderID], tblReturns[Returned])</f>
        <v>No</v>
      </c>
      <c r="Q4937" t="str">
        <f>_xlfn.XLOOKUP(tblOrders[[#This Row],[OrderID]], tblShipping[OrderID], tblShipping[ShipMode])</f>
        <v>Standard</v>
      </c>
      <c r="R4937" t="str">
        <f>IFERROR(_xlfn.XLOOKUP(A4936, tblCustomers[CustomerID], tblCustomers[CustomerName]), "Not Found")</f>
        <v>Not Found</v>
      </c>
      <c r="S4937" t="str">
        <f>IF(tblOrders[[#This Row],[Sales]]&gt;1000000,"High Value","Standard")</f>
        <v>Standard</v>
      </c>
      <c r="T4937" t="str">
        <f>_xlfn.XLOOKUP(tblOrders[[#This Row],[ProductID]], tblProducts[ProductID], tblProducts[ProductName])</f>
        <v>Product 25</v>
      </c>
      <c r="U4937">
        <f>_xlfn.XLOOKUP(tblOrders[[#This Row],[SalesRepID]], tblSalesreps[RepID], tblSalesreps[Target])</f>
        <v>10652665</v>
      </c>
    </row>
    <row r="4938" spans="1:21">
      <c r="A4938" t="s">
        <v>5735</v>
      </c>
      <c r="B4938" s="7" t="s">
        <v>1633</v>
      </c>
      <c r="C4938" t="s">
        <v>653</v>
      </c>
      <c r="D4938" t="s">
        <v>817</v>
      </c>
      <c r="E4938" t="s">
        <v>56</v>
      </c>
      <c r="F4938" t="s">
        <v>20</v>
      </c>
      <c r="G4938">
        <v>8</v>
      </c>
      <c r="H4938">
        <v>0.15</v>
      </c>
      <c r="I4938" s="2">
        <v>116484</v>
      </c>
      <c r="J4938" t="str">
        <f>_xlfn.XLOOKUP(tblOrders[[#This Row],[CustomerID]], tblCustomers[CustomerID], tblCustomers[CustomerName])</f>
        <v>Customer 204</v>
      </c>
      <c r="K4938" t="str">
        <f>_xlfn.XLOOKUP(tblOrders[[#This Row],[CustomerID]], tblCustomers[CustomerID], tblCustomers[Segment])</f>
        <v>Consumer</v>
      </c>
      <c r="L4938" t="str">
        <f>_xlfn.XLOOKUP(tblOrders[[#This Row],[ProductID]], tblProducts[ProductID], tblProducts[Category])</f>
        <v>Furniture</v>
      </c>
      <c r="M4938">
        <f>_xlfn.XLOOKUP(tblOrders[[#This Row],[ProductID]], tblProducts[ProductID], tblProducts[CostPrice])</f>
        <v>11009</v>
      </c>
      <c r="N4938">
        <f>tblOrders[[#This Row],[Sales]]-(tblOrders[[#This Row],[CostPrice]]*tblOrders[[#This Row],[Quantity]])</f>
        <v>28412</v>
      </c>
      <c r="O4938" t="str">
        <f>TEXT(tblOrders[[#This Row],[Date]],"mmm-yyyy")</f>
        <v>Mar-2025</v>
      </c>
      <c r="P4938" t="str">
        <f>_xlfn.XLOOKUP(tblOrders[[#This Row],[OrderID]], tblReturns[OrderID], tblReturns[Returned])</f>
        <v>No</v>
      </c>
      <c r="Q4938" t="str">
        <f>_xlfn.XLOOKUP(tblOrders[[#This Row],[OrderID]], tblShipping[OrderID], tblShipping[ShipMode])</f>
        <v>Standard</v>
      </c>
      <c r="R4938" t="str">
        <f>IFERROR(_xlfn.XLOOKUP(A4937, tblCustomers[CustomerID], tblCustomers[CustomerName]), "Not Found")</f>
        <v>Not Found</v>
      </c>
      <c r="S4938" t="str">
        <f>IF(tblOrders[[#This Row],[Sales]]&gt;1000000,"High Value","Standard")</f>
        <v>Standard</v>
      </c>
      <c r="T4938" t="str">
        <f>_xlfn.XLOOKUP(tblOrders[[#This Row],[ProductID]], tblProducts[ProductID], tblProducts[ProductName])</f>
        <v>Product 99</v>
      </c>
      <c r="U4938">
        <f>_xlfn.XLOOKUP(tblOrders[[#This Row],[SalesRepID]], tblSalesreps[RepID], tblSalesreps[Target])</f>
        <v>14265630</v>
      </c>
    </row>
    <row r="4939" spans="1:21">
      <c r="A4939" t="s">
        <v>5736</v>
      </c>
      <c r="B4939" s="7" t="s">
        <v>771</v>
      </c>
      <c r="C4939" t="s">
        <v>621</v>
      </c>
      <c r="D4939" t="s">
        <v>382</v>
      </c>
      <c r="E4939" t="s">
        <v>40</v>
      </c>
      <c r="F4939" t="s">
        <v>26</v>
      </c>
      <c r="G4939">
        <v>8</v>
      </c>
      <c r="H4939">
        <v>0.1</v>
      </c>
      <c r="I4939" s="2">
        <v>535370.4</v>
      </c>
      <c r="J4939" t="str">
        <f>_xlfn.XLOOKUP(tblOrders[[#This Row],[CustomerID]], tblCustomers[CustomerID], tblCustomers[CustomerName])</f>
        <v>Customer 295</v>
      </c>
      <c r="K4939" t="str">
        <f>_xlfn.XLOOKUP(tblOrders[[#This Row],[CustomerID]], tblCustomers[CustomerID], tblCustomers[Segment])</f>
        <v>Consumer</v>
      </c>
      <c r="L4939" t="str">
        <f>_xlfn.XLOOKUP(tblOrders[[#This Row],[ProductID]], tblProducts[ProductID], tblProducts[Category])</f>
        <v>Office</v>
      </c>
      <c r="M4939">
        <f>_xlfn.XLOOKUP(tblOrders[[#This Row],[ProductID]], tblProducts[ProductID], tblProducts[CostPrice])</f>
        <v>61777</v>
      </c>
      <c r="N4939">
        <f>tblOrders[[#This Row],[Sales]]-(tblOrders[[#This Row],[CostPrice]]*tblOrders[[#This Row],[Quantity]])</f>
        <v>41154.400000000023</v>
      </c>
      <c r="O4939" t="str">
        <f>TEXT(tblOrders[[#This Row],[Date]],"mmm-yyyy")</f>
        <v>Jan-2025</v>
      </c>
      <c r="P4939" t="str">
        <f>_xlfn.XLOOKUP(tblOrders[[#This Row],[OrderID]], tblReturns[OrderID], tblReturns[Returned])</f>
        <v>No</v>
      </c>
      <c r="Q4939" t="str">
        <f>_xlfn.XLOOKUP(tblOrders[[#This Row],[OrderID]], tblShipping[OrderID], tblShipping[ShipMode])</f>
        <v>Pickup</v>
      </c>
      <c r="R4939" t="str">
        <f>IFERROR(_xlfn.XLOOKUP(A4938, tblCustomers[CustomerID], tblCustomers[CustomerName]), "Not Found")</f>
        <v>Not Found</v>
      </c>
      <c r="S4939" t="str">
        <f>IF(tblOrders[[#This Row],[Sales]]&gt;1000000,"High Value","Standard")</f>
        <v>Standard</v>
      </c>
      <c r="T4939" t="str">
        <f>_xlfn.XLOOKUP(tblOrders[[#This Row],[ProductID]], tblProducts[ProductID], tblProducts[ProductName])</f>
        <v>Product 65</v>
      </c>
      <c r="U4939">
        <f>_xlfn.XLOOKUP(tblOrders[[#This Row],[SalesRepID]], tblSalesreps[RepID], tblSalesreps[Target])</f>
        <v>6291486</v>
      </c>
    </row>
    <row r="4940" spans="1:21">
      <c r="A4940" t="s">
        <v>5737</v>
      </c>
      <c r="B4940" s="7" t="s">
        <v>575</v>
      </c>
      <c r="C4940" t="s">
        <v>43</v>
      </c>
      <c r="D4940" t="s">
        <v>60</v>
      </c>
      <c r="E4940" t="s">
        <v>45</v>
      </c>
      <c r="F4940" t="s">
        <v>14</v>
      </c>
      <c r="G4940">
        <v>6</v>
      </c>
      <c r="H4940">
        <v>0</v>
      </c>
      <c r="I4940" s="2">
        <v>590664</v>
      </c>
      <c r="J4940" t="str">
        <f>_xlfn.XLOOKUP(tblOrders[[#This Row],[CustomerID]], tblCustomers[CustomerID], tblCustomers[CustomerName])</f>
        <v>Customer 283</v>
      </c>
      <c r="K4940" t="str">
        <f>_xlfn.XLOOKUP(tblOrders[[#This Row],[CustomerID]], tblCustomers[CustomerID], tblCustomers[Segment])</f>
        <v>Corporate</v>
      </c>
      <c r="L4940" t="str">
        <f>_xlfn.XLOOKUP(tblOrders[[#This Row],[ProductID]], tblProducts[ProductID], tblProducts[Category])</f>
        <v>Office</v>
      </c>
      <c r="M4940">
        <f>_xlfn.XLOOKUP(tblOrders[[#This Row],[ProductID]], tblProducts[ProductID], tblProducts[CostPrice])</f>
        <v>62137</v>
      </c>
      <c r="N4940">
        <f>tblOrders[[#This Row],[Sales]]-(tblOrders[[#This Row],[CostPrice]]*tblOrders[[#This Row],[Quantity]])</f>
        <v>217842</v>
      </c>
      <c r="O4940" t="str">
        <f>TEXT(tblOrders[[#This Row],[Date]],"mmm-yyyy")</f>
        <v>Apr-2025</v>
      </c>
      <c r="P4940" t="str">
        <f>_xlfn.XLOOKUP(tblOrders[[#This Row],[OrderID]], tblReturns[OrderID], tblReturns[Returned])</f>
        <v>No</v>
      </c>
      <c r="Q4940" t="str">
        <f>_xlfn.XLOOKUP(tblOrders[[#This Row],[OrderID]], tblShipping[OrderID], tblShipping[ShipMode])</f>
        <v>Express</v>
      </c>
      <c r="R4940" t="str">
        <f>IFERROR(_xlfn.XLOOKUP(A4939, tblCustomers[CustomerID], tblCustomers[CustomerName]), "Not Found")</f>
        <v>Not Found</v>
      </c>
      <c r="S4940" t="str">
        <f>IF(tblOrders[[#This Row],[Sales]]&gt;1000000,"High Value","Standard")</f>
        <v>Standard</v>
      </c>
      <c r="T4940" t="str">
        <f>_xlfn.XLOOKUP(tblOrders[[#This Row],[ProductID]], tblProducts[ProductID], tblProducts[ProductName])</f>
        <v>Product 100</v>
      </c>
      <c r="U4940">
        <f>_xlfn.XLOOKUP(tblOrders[[#This Row],[SalesRepID]], tblSalesreps[RepID], tblSalesreps[Target])</f>
        <v>11319839</v>
      </c>
    </row>
    <row r="4941" spans="1:21">
      <c r="A4941" t="s">
        <v>5738</v>
      </c>
      <c r="B4941" s="7" t="s">
        <v>180</v>
      </c>
      <c r="C4941" t="s">
        <v>669</v>
      </c>
      <c r="D4941" t="s">
        <v>1093</v>
      </c>
      <c r="E4941" t="s">
        <v>50</v>
      </c>
      <c r="F4941" t="s">
        <v>51</v>
      </c>
      <c r="G4941">
        <v>7</v>
      </c>
      <c r="H4941">
        <v>0.05</v>
      </c>
      <c r="I4941" s="2">
        <v>896120.75</v>
      </c>
      <c r="J4941" t="str">
        <f>_xlfn.XLOOKUP(tblOrders[[#This Row],[CustomerID]], tblCustomers[CustomerID], tblCustomers[CustomerName])</f>
        <v>Customer 83</v>
      </c>
      <c r="K4941" t="str">
        <f>_xlfn.XLOOKUP(tblOrders[[#This Row],[CustomerID]], tblCustomers[CustomerID], tblCustomers[Segment])</f>
        <v>Consumer</v>
      </c>
      <c r="L4941" t="str">
        <f>_xlfn.XLOOKUP(tblOrders[[#This Row],[ProductID]], tblProducts[ProductID], tblProducts[Category])</f>
        <v>Office</v>
      </c>
      <c r="M4941">
        <f>_xlfn.XLOOKUP(tblOrders[[#This Row],[ProductID]], tblProducts[ProductID], tblProducts[CostPrice])</f>
        <v>9813</v>
      </c>
      <c r="N4941">
        <f>tblOrders[[#This Row],[Sales]]-(tblOrders[[#This Row],[CostPrice]]*tblOrders[[#This Row],[Quantity]])</f>
        <v>827429.75</v>
      </c>
      <c r="O4941" t="str">
        <f>TEXT(tblOrders[[#This Row],[Date]],"mmm-yyyy")</f>
        <v>Oct-2025</v>
      </c>
      <c r="P4941" t="str">
        <f>_xlfn.XLOOKUP(tblOrders[[#This Row],[OrderID]], tblReturns[OrderID], tblReturns[Returned])</f>
        <v>No</v>
      </c>
      <c r="Q4941" t="str">
        <f>_xlfn.XLOOKUP(tblOrders[[#This Row],[OrderID]], tblShipping[OrderID], tblShipping[ShipMode])</f>
        <v>Express</v>
      </c>
      <c r="R4941" t="str">
        <f>IFERROR(_xlfn.XLOOKUP(A4940, tblCustomers[CustomerID], tblCustomers[CustomerName]), "Not Found")</f>
        <v>Not Found</v>
      </c>
      <c r="S4941" t="str">
        <f>IF(tblOrders[[#This Row],[Sales]]&gt;1000000,"High Value","Standard")</f>
        <v>Standard</v>
      </c>
      <c r="T4941" t="str">
        <f>_xlfn.XLOOKUP(tblOrders[[#This Row],[ProductID]], tblProducts[ProductID], tblProducts[ProductName])</f>
        <v>Product 77</v>
      </c>
      <c r="U4941">
        <f>_xlfn.XLOOKUP(tblOrders[[#This Row],[SalesRepID]], tblSalesreps[RepID], tblSalesreps[Target])</f>
        <v>17350666</v>
      </c>
    </row>
    <row r="4942" spans="1:21">
      <c r="A4942" t="s">
        <v>5739</v>
      </c>
      <c r="B4942" s="7" t="s">
        <v>320</v>
      </c>
      <c r="C4942" t="s">
        <v>581</v>
      </c>
      <c r="D4942" t="s">
        <v>510</v>
      </c>
      <c r="E4942" t="s">
        <v>40</v>
      </c>
      <c r="F4942" t="s">
        <v>26</v>
      </c>
      <c r="G4942">
        <v>6</v>
      </c>
      <c r="H4942">
        <v>0</v>
      </c>
      <c r="I4942" s="2">
        <v>660732</v>
      </c>
      <c r="J4942" t="str">
        <f>_xlfn.XLOOKUP(tblOrders[[#This Row],[CustomerID]], tblCustomers[CustomerID], tblCustomers[CustomerName])</f>
        <v>Customer 238</v>
      </c>
      <c r="K4942" t="str">
        <f>_xlfn.XLOOKUP(tblOrders[[#This Row],[CustomerID]], tblCustomers[CustomerID], tblCustomers[Segment])</f>
        <v>Consumer</v>
      </c>
      <c r="L4942" t="str">
        <f>_xlfn.XLOOKUP(tblOrders[[#This Row],[ProductID]], tblProducts[ProductID], tblProducts[Category])</f>
        <v>Furniture</v>
      </c>
      <c r="M4942">
        <f>_xlfn.XLOOKUP(tblOrders[[#This Row],[ProductID]], tblProducts[ProductID], tblProducts[CostPrice])</f>
        <v>67718</v>
      </c>
      <c r="N4942">
        <f>tblOrders[[#This Row],[Sales]]-(tblOrders[[#This Row],[CostPrice]]*tblOrders[[#This Row],[Quantity]])</f>
        <v>254424</v>
      </c>
      <c r="O4942" t="str">
        <f>TEXT(tblOrders[[#This Row],[Date]],"mmm-yyyy")</f>
        <v>Jun-2025</v>
      </c>
      <c r="P4942" t="str">
        <f>_xlfn.XLOOKUP(tblOrders[[#This Row],[OrderID]], tblReturns[OrderID], tblReturns[Returned])</f>
        <v>No</v>
      </c>
      <c r="Q4942" t="str">
        <f>_xlfn.XLOOKUP(tblOrders[[#This Row],[OrderID]], tblShipping[OrderID], tblShipping[ShipMode])</f>
        <v>Express</v>
      </c>
      <c r="R4942" t="str">
        <f>IFERROR(_xlfn.XLOOKUP(A4941, tblCustomers[CustomerID], tblCustomers[CustomerName]), "Not Found")</f>
        <v>Not Found</v>
      </c>
      <c r="S4942" t="str">
        <f>IF(tblOrders[[#This Row],[Sales]]&gt;1000000,"High Value","Standard")</f>
        <v>Standard</v>
      </c>
      <c r="T4942" t="str">
        <f>_xlfn.XLOOKUP(tblOrders[[#This Row],[ProductID]], tblProducts[ProductID], tblProducts[ProductName])</f>
        <v>Product 81</v>
      </c>
      <c r="U4942">
        <f>_xlfn.XLOOKUP(tblOrders[[#This Row],[SalesRepID]], tblSalesreps[RepID], tblSalesreps[Target])</f>
        <v>6291486</v>
      </c>
    </row>
    <row r="4943" spans="1:21">
      <c r="A4943" t="s">
        <v>5740</v>
      </c>
      <c r="B4943" s="7" t="s">
        <v>536</v>
      </c>
      <c r="C4943" t="s">
        <v>578</v>
      </c>
      <c r="D4943" t="s">
        <v>667</v>
      </c>
      <c r="E4943" t="s">
        <v>87</v>
      </c>
      <c r="F4943" t="s">
        <v>88</v>
      </c>
      <c r="G4943">
        <v>8</v>
      </c>
      <c r="H4943">
        <v>0.05</v>
      </c>
      <c r="I4943" s="2">
        <v>881197.2</v>
      </c>
      <c r="J4943" t="str">
        <f>_xlfn.XLOOKUP(tblOrders[[#This Row],[CustomerID]], tblCustomers[CustomerID], tblCustomers[CustomerName])</f>
        <v>Customer 202</v>
      </c>
      <c r="K4943" t="str">
        <f>_xlfn.XLOOKUP(tblOrders[[#This Row],[CustomerID]], tblCustomers[CustomerID], tblCustomers[Segment])</f>
        <v>SME</v>
      </c>
      <c r="L4943" t="str">
        <f>_xlfn.XLOOKUP(tblOrders[[#This Row],[ProductID]], tblProducts[ProductID], tblProducts[Category])</f>
        <v>Electronics</v>
      </c>
      <c r="M4943">
        <f>_xlfn.XLOOKUP(tblOrders[[#This Row],[ProductID]], tblProducts[ProductID], tblProducts[CostPrice])</f>
        <v>13676</v>
      </c>
      <c r="N4943">
        <f>tblOrders[[#This Row],[Sales]]-(tblOrders[[#This Row],[CostPrice]]*tblOrders[[#This Row],[Quantity]])</f>
        <v>771789.2</v>
      </c>
      <c r="O4943" t="str">
        <f>TEXT(tblOrders[[#This Row],[Date]],"mmm-yyyy")</f>
        <v>Apr-2025</v>
      </c>
      <c r="P4943" t="str">
        <f>_xlfn.XLOOKUP(tblOrders[[#This Row],[OrderID]], tblReturns[OrderID], tblReturns[Returned])</f>
        <v>No</v>
      </c>
      <c r="Q4943" t="str">
        <f>_xlfn.XLOOKUP(tblOrders[[#This Row],[OrderID]], tblShipping[OrderID], tblShipping[ShipMode])</f>
        <v>Express</v>
      </c>
      <c r="R4943" t="str">
        <f>IFERROR(_xlfn.XLOOKUP(A4942, tblCustomers[CustomerID], tblCustomers[CustomerName]), "Not Found")</f>
        <v>Not Found</v>
      </c>
      <c r="S4943" t="str">
        <f>IF(tblOrders[[#This Row],[Sales]]&gt;1000000,"High Value","Standard")</f>
        <v>Standard</v>
      </c>
      <c r="T4943" t="str">
        <f>_xlfn.XLOOKUP(tblOrders[[#This Row],[ProductID]], tblProducts[ProductID], tblProducts[ProductName])</f>
        <v>Product 10</v>
      </c>
      <c r="U4943">
        <f>_xlfn.XLOOKUP(tblOrders[[#This Row],[SalesRepID]], tblSalesreps[RepID], tblSalesreps[Target])</f>
        <v>18500989</v>
      </c>
    </row>
    <row r="4944" spans="1:21">
      <c r="A4944" t="s">
        <v>5741</v>
      </c>
      <c r="B4944" s="7" t="s">
        <v>335</v>
      </c>
      <c r="C4944" t="s">
        <v>664</v>
      </c>
      <c r="D4944" t="s">
        <v>24</v>
      </c>
      <c r="E4944" t="s">
        <v>87</v>
      </c>
      <c r="F4944" t="s">
        <v>51</v>
      </c>
      <c r="G4944">
        <v>8</v>
      </c>
      <c r="H4944">
        <v>0</v>
      </c>
      <c r="I4944" s="2">
        <v>65632</v>
      </c>
      <c r="J4944" t="str">
        <f>_xlfn.XLOOKUP(tblOrders[[#This Row],[CustomerID]], tblCustomers[CustomerID], tblCustomers[CustomerName])</f>
        <v>Customer 112</v>
      </c>
      <c r="K4944" t="str">
        <f>_xlfn.XLOOKUP(tblOrders[[#This Row],[CustomerID]], tblCustomers[CustomerID], tblCustomers[Segment])</f>
        <v>Corporate</v>
      </c>
      <c r="L4944" t="str">
        <f>_xlfn.XLOOKUP(tblOrders[[#This Row],[ProductID]], tblProducts[ProductID], tblProducts[Category])</f>
        <v>Home</v>
      </c>
      <c r="M4944">
        <f>_xlfn.XLOOKUP(tblOrders[[#This Row],[ProductID]], tblProducts[ProductID], tblProducts[CostPrice])</f>
        <v>57647</v>
      </c>
      <c r="N4944">
        <f>tblOrders[[#This Row],[Sales]]-(tblOrders[[#This Row],[CostPrice]]*tblOrders[[#This Row],[Quantity]])</f>
        <v>-395544</v>
      </c>
      <c r="O4944" t="str">
        <f>TEXT(tblOrders[[#This Row],[Date]],"mmm-yyyy")</f>
        <v>Feb-2025</v>
      </c>
      <c r="P4944" t="str">
        <f>_xlfn.XLOOKUP(tblOrders[[#This Row],[OrderID]], tblReturns[OrderID], tblReturns[Returned])</f>
        <v>No</v>
      </c>
      <c r="Q4944" t="str">
        <f>_xlfn.XLOOKUP(tblOrders[[#This Row],[OrderID]], tblShipping[OrderID], tblShipping[ShipMode])</f>
        <v>Standard</v>
      </c>
      <c r="R4944" t="str">
        <f>IFERROR(_xlfn.XLOOKUP(A4943, tblCustomers[CustomerID], tblCustomers[CustomerName]), "Not Found")</f>
        <v>Not Found</v>
      </c>
      <c r="S4944" t="str">
        <f>IF(tblOrders[[#This Row],[Sales]]&gt;1000000,"High Value","Standard")</f>
        <v>Standard</v>
      </c>
      <c r="T4944" t="str">
        <f>_xlfn.XLOOKUP(tblOrders[[#This Row],[ProductID]], tblProducts[ProductID], tblProducts[ProductName])</f>
        <v>Product 2</v>
      </c>
      <c r="U4944">
        <f>_xlfn.XLOOKUP(tblOrders[[#This Row],[SalesRepID]], tblSalesreps[RepID], tblSalesreps[Target])</f>
        <v>18500989</v>
      </c>
    </row>
    <row r="4945" spans="1:21">
      <c r="A4945" t="s">
        <v>5742</v>
      </c>
      <c r="B4945" s="7" t="s">
        <v>1015</v>
      </c>
      <c r="C4945" t="s">
        <v>281</v>
      </c>
      <c r="D4945" t="s">
        <v>39</v>
      </c>
      <c r="E4945" t="s">
        <v>202</v>
      </c>
      <c r="F4945" t="s">
        <v>51</v>
      </c>
      <c r="G4945">
        <v>5</v>
      </c>
      <c r="H4945">
        <v>0.1</v>
      </c>
      <c r="I4945" s="2">
        <v>113193</v>
      </c>
      <c r="J4945" t="str">
        <f>_xlfn.XLOOKUP(tblOrders[[#This Row],[CustomerID]], tblCustomers[CustomerID], tblCustomers[CustomerName])</f>
        <v>Customer 154</v>
      </c>
      <c r="K4945" t="str">
        <f>_xlfn.XLOOKUP(tblOrders[[#This Row],[CustomerID]], tblCustomers[CustomerID], tblCustomers[Segment])</f>
        <v>Consumer</v>
      </c>
      <c r="L4945" t="str">
        <f>_xlfn.XLOOKUP(tblOrders[[#This Row],[ProductID]], tblProducts[ProductID], tblProducts[Category])</f>
        <v>Office</v>
      </c>
      <c r="M4945">
        <f>_xlfn.XLOOKUP(tblOrders[[#This Row],[ProductID]], tblProducts[ProductID], tblProducts[CostPrice])</f>
        <v>63926</v>
      </c>
      <c r="N4945">
        <f>tblOrders[[#This Row],[Sales]]-(tblOrders[[#This Row],[CostPrice]]*tblOrders[[#This Row],[Quantity]])</f>
        <v>-206437</v>
      </c>
      <c r="O4945" t="str">
        <f>TEXT(tblOrders[[#This Row],[Date]],"mmm-yyyy")</f>
        <v>Jun-2025</v>
      </c>
      <c r="P4945" t="str">
        <f>_xlfn.XLOOKUP(tblOrders[[#This Row],[OrderID]], tblReturns[OrderID], tblReturns[Returned])</f>
        <v>No</v>
      </c>
      <c r="Q4945" t="str">
        <f>_xlfn.XLOOKUP(tblOrders[[#This Row],[OrderID]], tblShipping[OrderID], tblShipping[ShipMode])</f>
        <v>Pickup</v>
      </c>
      <c r="R4945" t="str">
        <f>IFERROR(_xlfn.XLOOKUP(A4944, tblCustomers[CustomerID], tblCustomers[CustomerName]), "Not Found")</f>
        <v>Not Found</v>
      </c>
      <c r="S4945" t="str">
        <f>IF(tblOrders[[#This Row],[Sales]]&gt;1000000,"High Value","Standard")</f>
        <v>Standard</v>
      </c>
      <c r="T4945" t="str">
        <f>_xlfn.XLOOKUP(tblOrders[[#This Row],[ProductID]], tblProducts[ProductID], tblProducts[ProductName])</f>
        <v>Product 4</v>
      </c>
      <c r="U4945">
        <f>_xlfn.XLOOKUP(tblOrders[[#This Row],[SalesRepID]], tblSalesreps[RepID], tblSalesreps[Target])</f>
        <v>10652665</v>
      </c>
    </row>
    <row r="4946" spans="1:21">
      <c r="A4946" t="s">
        <v>5743</v>
      </c>
      <c r="B4946" s="7" t="s">
        <v>167</v>
      </c>
      <c r="C4946" t="s">
        <v>591</v>
      </c>
      <c r="D4946" t="s">
        <v>169</v>
      </c>
      <c r="E4946" t="s">
        <v>19</v>
      </c>
      <c r="F4946" t="s">
        <v>14</v>
      </c>
      <c r="G4946">
        <v>9</v>
      </c>
      <c r="H4946">
        <v>0.05</v>
      </c>
      <c r="I4946" s="2">
        <v>468445.95</v>
      </c>
      <c r="J4946" t="str">
        <f>_xlfn.XLOOKUP(tblOrders[[#This Row],[CustomerID]], tblCustomers[CustomerID], tblCustomers[CustomerName])</f>
        <v>Customer 98</v>
      </c>
      <c r="K4946" t="str">
        <f>_xlfn.XLOOKUP(tblOrders[[#This Row],[CustomerID]], tblCustomers[CustomerID], tblCustomers[Segment])</f>
        <v>Corporate</v>
      </c>
      <c r="L4946" t="str">
        <f>_xlfn.XLOOKUP(tblOrders[[#This Row],[ProductID]], tblProducts[ProductID], tblProducts[Category])</f>
        <v>Electronics</v>
      </c>
      <c r="M4946">
        <f>_xlfn.XLOOKUP(tblOrders[[#This Row],[ProductID]], tblProducts[ProductID], tblProducts[CostPrice])</f>
        <v>8587</v>
      </c>
      <c r="N4946">
        <f>tblOrders[[#This Row],[Sales]]-(tblOrders[[#This Row],[CostPrice]]*tblOrders[[#This Row],[Quantity]])</f>
        <v>391162.95</v>
      </c>
      <c r="O4946" t="str">
        <f>TEXT(tblOrders[[#This Row],[Date]],"mmm-yyyy")</f>
        <v>Apr-2025</v>
      </c>
      <c r="P4946" t="str">
        <f>_xlfn.XLOOKUP(tblOrders[[#This Row],[OrderID]], tblReturns[OrderID], tblReturns[Returned])</f>
        <v>No</v>
      </c>
      <c r="Q4946" t="str">
        <f>_xlfn.XLOOKUP(tblOrders[[#This Row],[OrderID]], tblShipping[OrderID], tblShipping[ShipMode])</f>
        <v>Standard</v>
      </c>
      <c r="R4946" t="str">
        <f>IFERROR(_xlfn.XLOOKUP(A4945, tblCustomers[CustomerID], tblCustomers[CustomerName]), "Not Found")</f>
        <v>Not Found</v>
      </c>
      <c r="S4946" t="str">
        <f>IF(tblOrders[[#This Row],[Sales]]&gt;1000000,"High Value","Standard")</f>
        <v>Standard</v>
      </c>
      <c r="T4946" t="str">
        <f>_xlfn.XLOOKUP(tblOrders[[#This Row],[ProductID]], tblProducts[ProductID], tblProducts[ProductName])</f>
        <v>Product 9</v>
      </c>
      <c r="U4946">
        <f>_xlfn.XLOOKUP(tblOrders[[#This Row],[SalesRepID]], tblSalesreps[RepID], tblSalesreps[Target])</f>
        <v>11347243</v>
      </c>
    </row>
    <row r="4947" spans="1:21">
      <c r="A4947" t="s">
        <v>5744</v>
      </c>
      <c r="B4947" s="7" t="s">
        <v>562</v>
      </c>
      <c r="C4947" t="s">
        <v>778</v>
      </c>
      <c r="D4947" t="s">
        <v>92</v>
      </c>
      <c r="E4947" t="s">
        <v>79</v>
      </c>
      <c r="F4947" t="s">
        <v>51</v>
      </c>
      <c r="G4947">
        <v>2</v>
      </c>
      <c r="H4947">
        <v>0.05</v>
      </c>
      <c r="I4947" s="2">
        <v>242130.3</v>
      </c>
      <c r="J4947" t="str">
        <f>_xlfn.XLOOKUP(tblOrders[[#This Row],[CustomerID]], tblCustomers[CustomerID], tblCustomers[CustomerName])</f>
        <v>Customer 205</v>
      </c>
      <c r="K4947" t="str">
        <f>_xlfn.XLOOKUP(tblOrders[[#This Row],[CustomerID]], tblCustomers[CustomerID], tblCustomers[Segment])</f>
        <v>Corporate</v>
      </c>
      <c r="L4947" t="str">
        <f>_xlfn.XLOOKUP(tblOrders[[#This Row],[ProductID]], tblProducts[ProductID], tblProducts[Category])</f>
        <v>Home</v>
      </c>
      <c r="M4947">
        <f>_xlfn.XLOOKUP(tblOrders[[#This Row],[ProductID]], tblProducts[ProductID], tblProducts[CostPrice])</f>
        <v>65463</v>
      </c>
      <c r="N4947">
        <f>tblOrders[[#This Row],[Sales]]-(tblOrders[[#This Row],[CostPrice]]*tblOrders[[#This Row],[Quantity]])</f>
        <v>111204.29999999999</v>
      </c>
      <c r="O4947" t="str">
        <f>TEXT(tblOrders[[#This Row],[Date]],"mmm-yyyy")</f>
        <v>May-2025</v>
      </c>
      <c r="P4947" t="str">
        <f>_xlfn.XLOOKUP(tblOrders[[#This Row],[OrderID]], tblReturns[OrderID], tblReturns[Returned])</f>
        <v>No</v>
      </c>
      <c r="Q4947" t="str">
        <f>_xlfn.XLOOKUP(tblOrders[[#This Row],[OrderID]], tblShipping[OrderID], tblShipping[ShipMode])</f>
        <v>Standard</v>
      </c>
      <c r="R4947" t="str">
        <f>IFERROR(_xlfn.XLOOKUP(A4946, tblCustomers[CustomerID], tblCustomers[CustomerName]), "Not Found")</f>
        <v>Not Found</v>
      </c>
      <c r="S4947" t="str">
        <f>IF(tblOrders[[#This Row],[Sales]]&gt;1000000,"High Value","Standard")</f>
        <v>Standard</v>
      </c>
      <c r="T4947" t="str">
        <f>_xlfn.XLOOKUP(tblOrders[[#This Row],[ProductID]], tblProducts[ProductID], tblProducts[ProductName])</f>
        <v>Product 32</v>
      </c>
      <c r="U4947">
        <f>_xlfn.XLOOKUP(tblOrders[[#This Row],[SalesRepID]], tblSalesreps[RepID], tblSalesreps[Target])</f>
        <v>8592536</v>
      </c>
    </row>
    <row r="4948" spans="1:21">
      <c r="A4948" t="s">
        <v>5745</v>
      </c>
      <c r="B4948" s="7" t="s">
        <v>1869</v>
      </c>
      <c r="C4948" t="s">
        <v>692</v>
      </c>
      <c r="D4948" t="s">
        <v>1034</v>
      </c>
      <c r="E4948" t="s">
        <v>197</v>
      </c>
      <c r="F4948" t="s">
        <v>14</v>
      </c>
      <c r="G4948">
        <v>1</v>
      </c>
      <c r="H4948">
        <v>0</v>
      </c>
      <c r="I4948" s="2">
        <v>75921</v>
      </c>
      <c r="J4948" t="str">
        <f>_xlfn.XLOOKUP(tblOrders[[#This Row],[CustomerID]], tblCustomers[CustomerID], tblCustomers[CustomerName])</f>
        <v>Customer 248</v>
      </c>
      <c r="K4948" t="str">
        <f>_xlfn.XLOOKUP(tblOrders[[#This Row],[CustomerID]], tblCustomers[CustomerID], tblCustomers[Segment])</f>
        <v>Consumer</v>
      </c>
      <c r="L4948" t="str">
        <f>_xlfn.XLOOKUP(tblOrders[[#This Row],[ProductID]], tblProducts[ProductID], tblProducts[Category])</f>
        <v>Furniture</v>
      </c>
      <c r="M4948">
        <f>_xlfn.XLOOKUP(tblOrders[[#This Row],[ProductID]], tblProducts[ProductID], tblProducts[CostPrice])</f>
        <v>51071</v>
      </c>
      <c r="N4948">
        <f>tblOrders[[#This Row],[Sales]]-(tblOrders[[#This Row],[CostPrice]]*tblOrders[[#This Row],[Quantity]])</f>
        <v>24850</v>
      </c>
      <c r="O4948" t="str">
        <f>TEXT(tblOrders[[#This Row],[Date]],"mmm-yyyy")</f>
        <v>Feb-2025</v>
      </c>
      <c r="P4948" t="str">
        <f>_xlfn.XLOOKUP(tblOrders[[#This Row],[OrderID]], tblReturns[OrderID], tblReturns[Returned])</f>
        <v>No</v>
      </c>
      <c r="Q4948" t="str">
        <f>_xlfn.XLOOKUP(tblOrders[[#This Row],[OrderID]], tblShipping[OrderID], tblShipping[ShipMode])</f>
        <v>Express</v>
      </c>
      <c r="R4948" t="str">
        <f>IFERROR(_xlfn.XLOOKUP(A4947, tblCustomers[CustomerID], tblCustomers[CustomerName]), "Not Found")</f>
        <v>Not Found</v>
      </c>
      <c r="S4948" t="str">
        <f>IF(tblOrders[[#This Row],[Sales]]&gt;1000000,"High Value","Standard")</f>
        <v>Standard</v>
      </c>
      <c r="T4948" t="str">
        <f>_xlfn.XLOOKUP(tblOrders[[#This Row],[ProductID]], tblProducts[ProductID], tblProducts[ProductName])</f>
        <v>Product 66</v>
      </c>
      <c r="U4948">
        <f>_xlfn.XLOOKUP(tblOrders[[#This Row],[SalesRepID]], tblSalesreps[RepID], tblSalesreps[Target])</f>
        <v>19562258</v>
      </c>
    </row>
    <row r="4949" spans="1:21">
      <c r="A4949" t="s">
        <v>5746</v>
      </c>
      <c r="B4949" s="7" t="s">
        <v>1165</v>
      </c>
      <c r="C4949" t="s">
        <v>705</v>
      </c>
      <c r="D4949" t="s">
        <v>1093</v>
      </c>
      <c r="E4949" t="s">
        <v>40</v>
      </c>
      <c r="F4949" t="s">
        <v>51</v>
      </c>
      <c r="G4949">
        <v>9</v>
      </c>
      <c r="H4949">
        <v>0</v>
      </c>
      <c r="I4949" s="2">
        <v>314577</v>
      </c>
      <c r="J4949" t="str">
        <f>_xlfn.XLOOKUP(tblOrders[[#This Row],[CustomerID]], tblCustomers[CustomerID], tblCustomers[CustomerName])</f>
        <v>Customer 228</v>
      </c>
      <c r="K4949" t="str">
        <f>_xlfn.XLOOKUP(tblOrders[[#This Row],[CustomerID]], tblCustomers[CustomerID], tblCustomers[Segment])</f>
        <v>Corporate</v>
      </c>
      <c r="L4949" t="str">
        <f>_xlfn.XLOOKUP(tblOrders[[#This Row],[ProductID]], tblProducts[ProductID], tblProducts[Category])</f>
        <v>Office</v>
      </c>
      <c r="M4949">
        <f>_xlfn.XLOOKUP(tblOrders[[#This Row],[ProductID]], tblProducts[ProductID], tblProducts[CostPrice])</f>
        <v>9813</v>
      </c>
      <c r="N4949">
        <f>tblOrders[[#This Row],[Sales]]-(tblOrders[[#This Row],[CostPrice]]*tblOrders[[#This Row],[Quantity]])</f>
        <v>226260</v>
      </c>
      <c r="O4949" t="str">
        <f>TEXT(tblOrders[[#This Row],[Date]],"mmm-yyyy")</f>
        <v>May-2025</v>
      </c>
      <c r="P4949" t="str">
        <f>_xlfn.XLOOKUP(tblOrders[[#This Row],[OrderID]], tblReturns[OrderID], tblReturns[Returned])</f>
        <v>Yes</v>
      </c>
      <c r="Q4949" t="str">
        <f>_xlfn.XLOOKUP(tblOrders[[#This Row],[OrderID]], tblShipping[OrderID], tblShipping[ShipMode])</f>
        <v>Standard</v>
      </c>
      <c r="R4949" t="str">
        <f>IFERROR(_xlfn.XLOOKUP(A4948, tblCustomers[CustomerID], tblCustomers[CustomerName]), "Not Found")</f>
        <v>Not Found</v>
      </c>
      <c r="S4949" t="str">
        <f>IF(tblOrders[[#This Row],[Sales]]&gt;1000000,"High Value","Standard")</f>
        <v>Standard</v>
      </c>
      <c r="T4949" t="str">
        <f>_xlfn.XLOOKUP(tblOrders[[#This Row],[ProductID]], tblProducts[ProductID], tblProducts[ProductName])</f>
        <v>Product 77</v>
      </c>
      <c r="U4949">
        <f>_xlfn.XLOOKUP(tblOrders[[#This Row],[SalesRepID]], tblSalesreps[RepID], tblSalesreps[Target])</f>
        <v>6291486</v>
      </c>
    </row>
    <row r="4950" spans="1:21">
      <c r="A4950" t="s">
        <v>5747</v>
      </c>
      <c r="B4950" s="7" t="s">
        <v>1033</v>
      </c>
      <c r="C4950" t="s">
        <v>181</v>
      </c>
      <c r="D4950" t="s">
        <v>68</v>
      </c>
      <c r="E4950" t="s">
        <v>69</v>
      </c>
      <c r="F4950" t="s">
        <v>88</v>
      </c>
      <c r="G4950">
        <v>3</v>
      </c>
      <c r="H4950">
        <v>0</v>
      </c>
      <c r="I4950" s="2">
        <v>435231</v>
      </c>
      <c r="J4950" t="str">
        <f>_xlfn.XLOOKUP(tblOrders[[#This Row],[CustomerID]], tblCustomers[CustomerID], tblCustomers[CustomerName])</f>
        <v>Customer 3</v>
      </c>
      <c r="K4950" t="str">
        <f>_xlfn.XLOOKUP(tblOrders[[#This Row],[CustomerID]], tblCustomers[CustomerID], tblCustomers[Segment])</f>
        <v>Corporate</v>
      </c>
      <c r="L4950" t="str">
        <f>_xlfn.XLOOKUP(tblOrders[[#This Row],[ProductID]], tblProducts[ProductID], tblProducts[Category])</f>
        <v>Home</v>
      </c>
      <c r="M4950">
        <f>_xlfn.XLOOKUP(tblOrders[[#This Row],[ProductID]], tblProducts[ProductID], tblProducts[CostPrice])</f>
        <v>7159</v>
      </c>
      <c r="N4950">
        <f>tblOrders[[#This Row],[Sales]]-(tblOrders[[#This Row],[CostPrice]]*tblOrders[[#This Row],[Quantity]])</f>
        <v>413754</v>
      </c>
      <c r="O4950" t="str">
        <f>TEXT(tblOrders[[#This Row],[Date]],"mmm-yyyy")</f>
        <v>Jul-2025</v>
      </c>
      <c r="P4950" t="str">
        <f>_xlfn.XLOOKUP(tblOrders[[#This Row],[OrderID]], tblReturns[OrderID], tblReturns[Returned])</f>
        <v>No</v>
      </c>
      <c r="Q4950" t="str">
        <f>_xlfn.XLOOKUP(tblOrders[[#This Row],[OrderID]], tblShipping[OrderID], tblShipping[ShipMode])</f>
        <v>Pickup</v>
      </c>
      <c r="R4950" t="str">
        <f>IFERROR(_xlfn.XLOOKUP(A4949, tblCustomers[CustomerID], tblCustomers[CustomerName]), "Not Found")</f>
        <v>Not Found</v>
      </c>
      <c r="S4950" t="str">
        <f>IF(tblOrders[[#This Row],[Sales]]&gt;1000000,"High Value","Standard")</f>
        <v>Standard</v>
      </c>
      <c r="T4950" t="str">
        <f>_xlfn.XLOOKUP(tblOrders[[#This Row],[ProductID]], tblProducts[ProductID], tblProducts[ProductName])</f>
        <v>Product 26</v>
      </c>
      <c r="U4950">
        <f>_xlfn.XLOOKUP(tblOrders[[#This Row],[SalesRepID]], tblSalesreps[RepID], tblSalesreps[Target])</f>
        <v>19473459</v>
      </c>
    </row>
    <row r="4951" spans="1:21">
      <c r="A4951" t="s">
        <v>5748</v>
      </c>
      <c r="B4951" s="7" t="s">
        <v>711</v>
      </c>
      <c r="C4951" t="s">
        <v>1992</v>
      </c>
      <c r="D4951" t="s">
        <v>223</v>
      </c>
      <c r="E4951" t="s">
        <v>13</v>
      </c>
      <c r="F4951" t="s">
        <v>14</v>
      </c>
      <c r="G4951">
        <v>4</v>
      </c>
      <c r="H4951">
        <v>0.1</v>
      </c>
      <c r="I4951" s="2">
        <v>367498.8</v>
      </c>
      <c r="J4951" t="str">
        <f>_xlfn.XLOOKUP(tblOrders[[#This Row],[CustomerID]], tblCustomers[CustomerID], tblCustomers[CustomerName])</f>
        <v>Customer 171</v>
      </c>
      <c r="K4951" t="str">
        <f>_xlfn.XLOOKUP(tblOrders[[#This Row],[CustomerID]], tblCustomers[CustomerID], tblCustomers[Segment])</f>
        <v>SME</v>
      </c>
      <c r="L4951" t="str">
        <f>_xlfn.XLOOKUP(tblOrders[[#This Row],[ProductID]], tblProducts[ProductID], tblProducts[Category])</f>
        <v>Office</v>
      </c>
      <c r="M4951">
        <f>_xlfn.XLOOKUP(tblOrders[[#This Row],[ProductID]], tblProducts[ProductID], tblProducts[CostPrice])</f>
        <v>66106</v>
      </c>
      <c r="N4951">
        <f>tblOrders[[#This Row],[Sales]]-(tblOrders[[#This Row],[CostPrice]]*tblOrders[[#This Row],[Quantity]])</f>
        <v>103074.79999999999</v>
      </c>
      <c r="O4951" t="str">
        <f>TEXT(tblOrders[[#This Row],[Date]],"mmm-yyyy")</f>
        <v>Jul-2025</v>
      </c>
      <c r="P4951" t="str">
        <f>_xlfn.XLOOKUP(tblOrders[[#This Row],[OrderID]], tblReturns[OrderID], tblReturns[Returned])</f>
        <v>No</v>
      </c>
      <c r="Q4951" t="str">
        <f>_xlfn.XLOOKUP(tblOrders[[#This Row],[OrderID]], tblShipping[OrderID], tblShipping[ShipMode])</f>
        <v>Standard</v>
      </c>
      <c r="R4951" t="str">
        <f>IFERROR(_xlfn.XLOOKUP(A4950, tblCustomers[CustomerID], tblCustomers[CustomerName]), "Not Found")</f>
        <v>Not Found</v>
      </c>
      <c r="S4951" t="str">
        <f>IF(tblOrders[[#This Row],[Sales]]&gt;1000000,"High Value","Standard")</f>
        <v>Standard</v>
      </c>
      <c r="T4951" t="str">
        <f>_xlfn.XLOOKUP(tblOrders[[#This Row],[ProductID]], tblProducts[ProductID], tblProducts[ProductName])</f>
        <v>Product 58</v>
      </c>
      <c r="U4951">
        <f>_xlfn.XLOOKUP(tblOrders[[#This Row],[SalesRepID]], tblSalesreps[RepID], tblSalesreps[Target])</f>
        <v>11852878</v>
      </c>
    </row>
    <row r="4952" spans="1:21">
      <c r="A4952" t="s">
        <v>5749</v>
      </c>
      <c r="B4952" s="7" t="s">
        <v>124</v>
      </c>
      <c r="C4952" t="s">
        <v>1207</v>
      </c>
      <c r="D4952" t="s">
        <v>244</v>
      </c>
      <c r="E4952" t="s">
        <v>186</v>
      </c>
      <c r="F4952" t="s">
        <v>26</v>
      </c>
      <c r="G4952">
        <v>10</v>
      </c>
      <c r="H4952">
        <v>0.05</v>
      </c>
      <c r="I4952" s="2">
        <v>1119480</v>
      </c>
      <c r="J4952" t="str">
        <f>_xlfn.XLOOKUP(tblOrders[[#This Row],[CustomerID]], tblCustomers[CustomerID], tblCustomers[CustomerName])</f>
        <v>Customer 298</v>
      </c>
      <c r="K4952" t="str">
        <f>_xlfn.XLOOKUP(tblOrders[[#This Row],[CustomerID]], tblCustomers[CustomerID], tblCustomers[Segment])</f>
        <v>Corporate</v>
      </c>
      <c r="L4952" t="str">
        <f>_xlfn.XLOOKUP(tblOrders[[#This Row],[ProductID]], tblProducts[ProductID], tblProducts[Category])</f>
        <v>Electronics</v>
      </c>
      <c r="M4952">
        <f>_xlfn.XLOOKUP(tblOrders[[#This Row],[ProductID]], tblProducts[ProductID], tblProducts[CostPrice])</f>
        <v>12227</v>
      </c>
      <c r="N4952">
        <f>tblOrders[[#This Row],[Sales]]-(tblOrders[[#This Row],[CostPrice]]*tblOrders[[#This Row],[Quantity]])</f>
        <v>997210</v>
      </c>
      <c r="O4952" t="str">
        <f>TEXT(tblOrders[[#This Row],[Date]],"mmm-yyyy")</f>
        <v>Jan-2025</v>
      </c>
      <c r="P4952" t="str">
        <f>_xlfn.XLOOKUP(tblOrders[[#This Row],[OrderID]], tblReturns[OrderID], tblReturns[Returned])</f>
        <v>No</v>
      </c>
      <c r="Q4952" t="str">
        <f>_xlfn.XLOOKUP(tblOrders[[#This Row],[OrderID]], tblShipping[OrderID], tblShipping[ShipMode])</f>
        <v>Pickup</v>
      </c>
      <c r="R4952" t="str">
        <f>IFERROR(_xlfn.XLOOKUP(A4951, tblCustomers[CustomerID], tblCustomers[CustomerName]), "Not Found")</f>
        <v>Not Found</v>
      </c>
      <c r="S4952" t="str">
        <f>IF(tblOrders[[#This Row],[Sales]]&gt;1000000,"High Value","Standard")</f>
        <v>High Value</v>
      </c>
      <c r="T4952" t="str">
        <f>_xlfn.XLOOKUP(tblOrders[[#This Row],[ProductID]], tblProducts[ProductID], tblProducts[ProductName])</f>
        <v>Product 96</v>
      </c>
      <c r="U4952">
        <f>_xlfn.XLOOKUP(tblOrders[[#This Row],[SalesRepID]], tblSalesreps[RepID], tblSalesreps[Target])</f>
        <v>15141830</v>
      </c>
    </row>
    <row r="4953" spans="1:21">
      <c r="A4953" t="s">
        <v>5750</v>
      </c>
      <c r="B4953" s="7" t="s">
        <v>199</v>
      </c>
      <c r="C4953" t="s">
        <v>1279</v>
      </c>
      <c r="D4953" t="s">
        <v>474</v>
      </c>
      <c r="E4953" t="s">
        <v>40</v>
      </c>
      <c r="F4953" t="s">
        <v>20</v>
      </c>
      <c r="G4953">
        <v>2</v>
      </c>
      <c r="H4953">
        <v>0.05</v>
      </c>
      <c r="I4953" s="2">
        <v>257945.9</v>
      </c>
      <c r="J4953" t="str">
        <f>_xlfn.XLOOKUP(tblOrders[[#This Row],[CustomerID]], tblCustomers[CustomerID], tblCustomers[CustomerName])</f>
        <v>Customer 210</v>
      </c>
      <c r="K4953" t="str">
        <f>_xlfn.XLOOKUP(tblOrders[[#This Row],[CustomerID]], tblCustomers[CustomerID], tblCustomers[Segment])</f>
        <v>Corporate</v>
      </c>
      <c r="L4953" t="str">
        <f>_xlfn.XLOOKUP(tblOrders[[#This Row],[ProductID]], tblProducts[ProductID], tblProducts[Category])</f>
        <v>Office</v>
      </c>
      <c r="M4953">
        <f>_xlfn.XLOOKUP(tblOrders[[#This Row],[ProductID]], tblProducts[ProductID], tblProducts[CostPrice])</f>
        <v>5129</v>
      </c>
      <c r="N4953">
        <f>tblOrders[[#This Row],[Sales]]-(tblOrders[[#This Row],[CostPrice]]*tblOrders[[#This Row],[Quantity]])</f>
        <v>247687.9</v>
      </c>
      <c r="O4953" t="str">
        <f>TEXT(tblOrders[[#This Row],[Date]],"mmm-yyyy")</f>
        <v>Dec-2025</v>
      </c>
      <c r="P4953" t="str">
        <f>_xlfn.XLOOKUP(tblOrders[[#This Row],[OrderID]], tblReturns[OrderID], tblReturns[Returned])</f>
        <v>No</v>
      </c>
      <c r="Q4953" t="str">
        <f>_xlfn.XLOOKUP(tblOrders[[#This Row],[OrderID]], tblShipping[OrderID], tblShipping[ShipMode])</f>
        <v>Pickup</v>
      </c>
      <c r="R4953" t="str">
        <f>IFERROR(_xlfn.XLOOKUP(A4952, tblCustomers[CustomerID], tblCustomers[CustomerName]), "Not Found")</f>
        <v>Not Found</v>
      </c>
      <c r="S4953" t="str">
        <f>IF(tblOrders[[#This Row],[Sales]]&gt;1000000,"High Value","Standard")</f>
        <v>Standard</v>
      </c>
      <c r="T4953" t="str">
        <f>_xlfn.XLOOKUP(tblOrders[[#This Row],[ProductID]], tblProducts[ProductID], tblProducts[ProductName])</f>
        <v>Product 69</v>
      </c>
      <c r="U4953">
        <f>_xlfn.XLOOKUP(tblOrders[[#This Row],[SalesRepID]], tblSalesreps[RepID], tblSalesreps[Target])</f>
        <v>6291486</v>
      </c>
    </row>
    <row r="4954" spans="1:21">
      <c r="A4954" t="s">
        <v>5751</v>
      </c>
      <c r="B4954" s="7" t="s">
        <v>663</v>
      </c>
      <c r="C4954" t="s">
        <v>294</v>
      </c>
      <c r="D4954" t="s">
        <v>516</v>
      </c>
      <c r="E4954" t="s">
        <v>202</v>
      </c>
      <c r="F4954" t="s">
        <v>51</v>
      </c>
      <c r="G4954">
        <v>5</v>
      </c>
      <c r="H4954">
        <v>0.2</v>
      </c>
      <c r="I4954" s="2">
        <v>504496</v>
      </c>
      <c r="J4954" t="str">
        <f>_xlfn.XLOOKUP(tblOrders[[#This Row],[CustomerID]], tblCustomers[CustomerID], tblCustomers[CustomerName])</f>
        <v>Customer 284</v>
      </c>
      <c r="K4954" t="str">
        <f>_xlfn.XLOOKUP(tblOrders[[#This Row],[CustomerID]], tblCustomers[CustomerID], tblCustomers[Segment])</f>
        <v>SME</v>
      </c>
      <c r="L4954" t="str">
        <f>_xlfn.XLOOKUP(tblOrders[[#This Row],[ProductID]], tblProducts[ProductID], tblProducts[Category])</f>
        <v>Home</v>
      </c>
      <c r="M4954">
        <f>_xlfn.XLOOKUP(tblOrders[[#This Row],[ProductID]], tblProducts[ProductID], tblProducts[CostPrice])</f>
        <v>48408</v>
      </c>
      <c r="N4954">
        <f>tblOrders[[#This Row],[Sales]]-(tblOrders[[#This Row],[CostPrice]]*tblOrders[[#This Row],[Quantity]])</f>
        <v>262456</v>
      </c>
      <c r="O4954" t="str">
        <f>TEXT(tblOrders[[#This Row],[Date]],"mmm-yyyy")</f>
        <v>Aug-2025</v>
      </c>
      <c r="P4954" t="str">
        <f>_xlfn.XLOOKUP(tblOrders[[#This Row],[OrderID]], tblReturns[OrderID], tblReturns[Returned])</f>
        <v>No</v>
      </c>
      <c r="Q4954" t="str">
        <f>_xlfn.XLOOKUP(tblOrders[[#This Row],[OrderID]], tblShipping[OrderID], tblShipping[ShipMode])</f>
        <v>Express</v>
      </c>
      <c r="R4954" t="str">
        <f>IFERROR(_xlfn.XLOOKUP(A4953, tblCustomers[CustomerID], tblCustomers[CustomerName]), "Not Found")</f>
        <v>Not Found</v>
      </c>
      <c r="S4954" t="str">
        <f>IF(tblOrders[[#This Row],[Sales]]&gt;1000000,"High Value","Standard")</f>
        <v>Standard</v>
      </c>
      <c r="T4954" t="str">
        <f>_xlfn.XLOOKUP(tblOrders[[#This Row],[ProductID]], tblProducts[ProductID], tblProducts[ProductName])</f>
        <v>Product 12</v>
      </c>
      <c r="U4954">
        <f>_xlfn.XLOOKUP(tblOrders[[#This Row],[SalesRepID]], tblSalesreps[RepID], tblSalesreps[Target])</f>
        <v>10652665</v>
      </c>
    </row>
    <row r="4955" spans="1:21">
      <c r="A4955" t="s">
        <v>5752</v>
      </c>
      <c r="B4955" s="7" t="s">
        <v>335</v>
      </c>
      <c r="C4955" t="s">
        <v>481</v>
      </c>
      <c r="D4955" t="s">
        <v>96</v>
      </c>
      <c r="E4955" t="s">
        <v>74</v>
      </c>
      <c r="F4955" t="s">
        <v>51</v>
      </c>
      <c r="G4955">
        <v>1</v>
      </c>
      <c r="H4955">
        <v>0.1</v>
      </c>
      <c r="I4955" s="2">
        <v>8316</v>
      </c>
      <c r="J4955" t="str">
        <f>_xlfn.XLOOKUP(tblOrders[[#This Row],[CustomerID]], tblCustomers[CustomerID], tblCustomers[CustomerName])</f>
        <v>Customer 166</v>
      </c>
      <c r="K4955" t="str">
        <f>_xlfn.XLOOKUP(tblOrders[[#This Row],[CustomerID]], tblCustomers[CustomerID], tblCustomers[Segment])</f>
        <v>SME</v>
      </c>
      <c r="L4955" t="str">
        <f>_xlfn.XLOOKUP(tblOrders[[#This Row],[ProductID]], tblProducts[ProductID], tblProducts[Category])</f>
        <v>Office</v>
      </c>
      <c r="M4955">
        <f>_xlfn.XLOOKUP(tblOrders[[#This Row],[ProductID]], tblProducts[ProductID], tblProducts[CostPrice])</f>
        <v>20831</v>
      </c>
      <c r="N4955">
        <f>tblOrders[[#This Row],[Sales]]-(tblOrders[[#This Row],[CostPrice]]*tblOrders[[#This Row],[Quantity]])</f>
        <v>-12515</v>
      </c>
      <c r="O4955" t="str">
        <f>TEXT(tblOrders[[#This Row],[Date]],"mmm-yyyy")</f>
        <v>Feb-2025</v>
      </c>
      <c r="P4955" t="str">
        <f>_xlfn.XLOOKUP(tblOrders[[#This Row],[OrderID]], tblReturns[OrderID], tblReturns[Returned])</f>
        <v>No</v>
      </c>
      <c r="Q4955" t="str">
        <f>_xlfn.XLOOKUP(tblOrders[[#This Row],[OrderID]], tblShipping[OrderID], tblShipping[ShipMode])</f>
        <v>Pickup</v>
      </c>
      <c r="R4955" t="str">
        <f>IFERROR(_xlfn.XLOOKUP(A4954, tblCustomers[CustomerID], tblCustomers[CustomerName]), "Not Found")</f>
        <v>Not Found</v>
      </c>
      <c r="S4955" t="str">
        <f>IF(tblOrders[[#This Row],[Sales]]&gt;1000000,"High Value","Standard")</f>
        <v>Standard</v>
      </c>
      <c r="T4955" t="str">
        <f>_xlfn.XLOOKUP(tblOrders[[#This Row],[ProductID]], tblProducts[ProductID], tblProducts[ProductName])</f>
        <v>Product 24</v>
      </c>
      <c r="U4955">
        <f>_xlfn.XLOOKUP(tblOrders[[#This Row],[SalesRepID]], tblSalesreps[RepID], tblSalesreps[Target])</f>
        <v>7254801</v>
      </c>
    </row>
    <row r="4956" spans="1:21">
      <c r="A4956" t="s">
        <v>5753</v>
      </c>
      <c r="B4956" s="7" t="s">
        <v>121</v>
      </c>
      <c r="C4956" t="s">
        <v>261</v>
      </c>
      <c r="D4956" t="s">
        <v>64</v>
      </c>
      <c r="E4956" t="s">
        <v>45</v>
      </c>
      <c r="F4956" t="s">
        <v>20</v>
      </c>
      <c r="G4956">
        <v>4</v>
      </c>
      <c r="H4956">
        <v>0.05</v>
      </c>
      <c r="I4956" s="2">
        <v>201787.6</v>
      </c>
      <c r="J4956" t="str">
        <f>_xlfn.XLOOKUP(tblOrders[[#This Row],[CustomerID]], tblCustomers[CustomerID], tblCustomers[CustomerName])</f>
        <v>Customer 117</v>
      </c>
      <c r="K4956" t="str">
        <f>_xlfn.XLOOKUP(tblOrders[[#This Row],[CustomerID]], tblCustomers[CustomerID], tblCustomers[Segment])</f>
        <v>Consumer</v>
      </c>
      <c r="L4956" t="str">
        <f>_xlfn.XLOOKUP(tblOrders[[#This Row],[ProductID]], tblProducts[ProductID], tblProducts[Category])</f>
        <v>Office</v>
      </c>
      <c r="M4956">
        <f>_xlfn.XLOOKUP(tblOrders[[#This Row],[ProductID]], tblProducts[ProductID], tblProducts[CostPrice])</f>
        <v>13311</v>
      </c>
      <c r="N4956">
        <f>tblOrders[[#This Row],[Sales]]-(tblOrders[[#This Row],[CostPrice]]*tblOrders[[#This Row],[Quantity]])</f>
        <v>148543.6</v>
      </c>
      <c r="O4956" t="str">
        <f>TEXT(tblOrders[[#This Row],[Date]],"mmm-yyyy")</f>
        <v>Oct-2025</v>
      </c>
      <c r="P4956" t="str">
        <f>_xlfn.XLOOKUP(tblOrders[[#This Row],[OrderID]], tblReturns[OrderID], tblReturns[Returned])</f>
        <v>No</v>
      </c>
      <c r="Q4956" t="str">
        <f>_xlfn.XLOOKUP(tblOrders[[#This Row],[OrderID]], tblShipping[OrderID], tblShipping[ShipMode])</f>
        <v>Standard</v>
      </c>
      <c r="R4956" t="str">
        <f>IFERROR(_xlfn.XLOOKUP(A4955, tblCustomers[CustomerID], tblCustomers[CustomerName]), "Not Found")</f>
        <v>Not Found</v>
      </c>
      <c r="S4956" t="str">
        <f>IF(tblOrders[[#This Row],[Sales]]&gt;1000000,"High Value","Standard")</f>
        <v>Standard</v>
      </c>
      <c r="T4956" t="str">
        <f>_xlfn.XLOOKUP(tblOrders[[#This Row],[ProductID]], tblProducts[ProductID], tblProducts[ProductName])</f>
        <v>Product 91</v>
      </c>
      <c r="U4956">
        <f>_xlfn.XLOOKUP(tblOrders[[#This Row],[SalesRepID]], tblSalesreps[RepID], tblSalesreps[Target])</f>
        <v>11319839</v>
      </c>
    </row>
    <row r="4957" spans="1:21">
      <c r="A4957" t="s">
        <v>5754</v>
      </c>
      <c r="B4957" s="7" t="s">
        <v>755</v>
      </c>
      <c r="C4957" t="s">
        <v>952</v>
      </c>
      <c r="D4957" t="s">
        <v>349</v>
      </c>
      <c r="E4957" t="s">
        <v>74</v>
      </c>
      <c r="F4957" t="s">
        <v>20</v>
      </c>
      <c r="G4957">
        <v>9</v>
      </c>
      <c r="H4957">
        <v>0.1</v>
      </c>
      <c r="I4957" s="2">
        <v>617147.1</v>
      </c>
      <c r="J4957" t="str">
        <f>_xlfn.XLOOKUP(tblOrders[[#This Row],[CustomerID]], tblCustomers[CustomerID], tblCustomers[CustomerName])</f>
        <v>Customer 46</v>
      </c>
      <c r="K4957" t="str">
        <f>_xlfn.XLOOKUP(tblOrders[[#This Row],[CustomerID]], tblCustomers[CustomerID], tblCustomers[Segment])</f>
        <v>Corporate</v>
      </c>
      <c r="L4957" t="str">
        <f>_xlfn.XLOOKUP(tblOrders[[#This Row],[ProductID]], tblProducts[ProductID], tblProducts[Category])</f>
        <v>Office</v>
      </c>
      <c r="M4957">
        <f>_xlfn.XLOOKUP(tblOrders[[#This Row],[ProductID]], tblProducts[ProductID], tblProducts[CostPrice])</f>
        <v>26900</v>
      </c>
      <c r="N4957">
        <f>tblOrders[[#This Row],[Sales]]-(tblOrders[[#This Row],[CostPrice]]*tblOrders[[#This Row],[Quantity]])</f>
        <v>375047.1</v>
      </c>
      <c r="O4957" t="str">
        <f>TEXT(tblOrders[[#This Row],[Date]],"mmm-yyyy")</f>
        <v>Apr-2025</v>
      </c>
      <c r="P4957" t="str">
        <f>_xlfn.XLOOKUP(tblOrders[[#This Row],[OrderID]], tblReturns[OrderID], tblReturns[Returned])</f>
        <v>No</v>
      </c>
      <c r="Q4957" t="str">
        <f>_xlfn.XLOOKUP(tblOrders[[#This Row],[OrderID]], tblShipping[OrderID], tblShipping[ShipMode])</f>
        <v>Standard</v>
      </c>
      <c r="R4957" t="str">
        <f>IFERROR(_xlfn.XLOOKUP(A4956, tblCustomers[CustomerID], tblCustomers[CustomerName]), "Not Found")</f>
        <v>Not Found</v>
      </c>
      <c r="S4957" t="str">
        <f>IF(tblOrders[[#This Row],[Sales]]&gt;1000000,"High Value","Standard")</f>
        <v>Standard</v>
      </c>
      <c r="T4957" t="str">
        <f>_xlfn.XLOOKUP(tblOrders[[#This Row],[ProductID]], tblProducts[ProductID], tblProducts[ProductName])</f>
        <v>Product 61</v>
      </c>
      <c r="U4957">
        <f>_xlfn.XLOOKUP(tblOrders[[#This Row],[SalesRepID]], tblSalesreps[RepID], tblSalesreps[Target])</f>
        <v>7254801</v>
      </c>
    </row>
    <row r="4958" spans="1:21">
      <c r="A4958" t="s">
        <v>5755</v>
      </c>
      <c r="B4958" s="7" t="s">
        <v>1008</v>
      </c>
      <c r="C4958" t="s">
        <v>1276</v>
      </c>
      <c r="D4958" t="s">
        <v>597</v>
      </c>
      <c r="E4958" t="s">
        <v>13</v>
      </c>
      <c r="F4958" t="s">
        <v>14</v>
      </c>
      <c r="G4958">
        <v>1</v>
      </c>
      <c r="H4958">
        <v>0.15</v>
      </c>
      <c r="I4958" s="2">
        <v>122391.5</v>
      </c>
      <c r="J4958" t="str">
        <f>_xlfn.XLOOKUP(tblOrders[[#This Row],[CustomerID]], tblCustomers[CustomerID], tblCustomers[CustomerName])</f>
        <v>Customer 196</v>
      </c>
      <c r="K4958" t="str">
        <f>_xlfn.XLOOKUP(tblOrders[[#This Row],[CustomerID]], tblCustomers[CustomerID], tblCustomers[Segment])</f>
        <v>SME</v>
      </c>
      <c r="L4958" t="str">
        <f>_xlfn.XLOOKUP(tblOrders[[#This Row],[ProductID]], tblProducts[ProductID], tblProducts[Category])</f>
        <v>Electronics</v>
      </c>
      <c r="M4958">
        <f>_xlfn.XLOOKUP(tblOrders[[#This Row],[ProductID]], tblProducts[ProductID], tblProducts[CostPrice])</f>
        <v>35454</v>
      </c>
      <c r="N4958">
        <f>tblOrders[[#This Row],[Sales]]-(tblOrders[[#This Row],[CostPrice]]*tblOrders[[#This Row],[Quantity]])</f>
        <v>86937.5</v>
      </c>
      <c r="O4958" t="str">
        <f>TEXT(tblOrders[[#This Row],[Date]],"mmm-yyyy")</f>
        <v>Apr-2025</v>
      </c>
      <c r="P4958" t="str">
        <f>_xlfn.XLOOKUP(tblOrders[[#This Row],[OrderID]], tblReturns[OrderID], tblReturns[Returned])</f>
        <v>No</v>
      </c>
      <c r="Q4958" t="str">
        <f>_xlfn.XLOOKUP(tblOrders[[#This Row],[OrderID]], tblShipping[OrderID], tblShipping[ShipMode])</f>
        <v>Express</v>
      </c>
      <c r="R4958" t="str">
        <f>IFERROR(_xlfn.XLOOKUP(A4957, tblCustomers[CustomerID], tblCustomers[CustomerName]), "Not Found")</f>
        <v>Not Found</v>
      </c>
      <c r="S4958" t="str">
        <f>IF(tblOrders[[#This Row],[Sales]]&gt;1000000,"High Value","Standard")</f>
        <v>Standard</v>
      </c>
      <c r="T4958" t="str">
        <f>_xlfn.XLOOKUP(tblOrders[[#This Row],[ProductID]], tblProducts[ProductID], tblProducts[ProductName])</f>
        <v>Product 28</v>
      </c>
      <c r="U4958">
        <f>_xlfn.XLOOKUP(tblOrders[[#This Row],[SalesRepID]], tblSalesreps[RepID], tblSalesreps[Target])</f>
        <v>11852878</v>
      </c>
    </row>
    <row r="4959" spans="1:21">
      <c r="A4959" t="s">
        <v>5756</v>
      </c>
      <c r="B4959" s="7" t="s">
        <v>1092</v>
      </c>
      <c r="C4959" t="s">
        <v>1549</v>
      </c>
      <c r="D4959" t="s">
        <v>400</v>
      </c>
      <c r="E4959" t="s">
        <v>56</v>
      </c>
      <c r="F4959" t="s">
        <v>88</v>
      </c>
      <c r="G4959">
        <v>5</v>
      </c>
      <c r="H4959">
        <v>0.05</v>
      </c>
      <c r="I4959" s="2">
        <v>685705.25</v>
      </c>
      <c r="J4959" t="str">
        <f>_xlfn.XLOOKUP(tblOrders[[#This Row],[CustomerID]], tblCustomers[CustomerID], tblCustomers[CustomerName])</f>
        <v>Customer 230</v>
      </c>
      <c r="K4959" t="str">
        <f>_xlfn.XLOOKUP(tblOrders[[#This Row],[CustomerID]], tblCustomers[CustomerID], tblCustomers[Segment])</f>
        <v>Corporate</v>
      </c>
      <c r="L4959" t="str">
        <f>_xlfn.XLOOKUP(tblOrders[[#This Row],[ProductID]], tblProducts[ProductID], tblProducts[Category])</f>
        <v>Electronics</v>
      </c>
      <c r="M4959">
        <f>_xlfn.XLOOKUP(tblOrders[[#This Row],[ProductID]], tblProducts[ProductID], tblProducts[CostPrice])</f>
        <v>36044</v>
      </c>
      <c r="N4959">
        <f>tblOrders[[#This Row],[Sales]]-(tblOrders[[#This Row],[CostPrice]]*tblOrders[[#This Row],[Quantity]])</f>
        <v>505485.25</v>
      </c>
      <c r="O4959" t="str">
        <f>TEXT(tblOrders[[#This Row],[Date]],"mmm-yyyy")</f>
        <v>Dec-2025</v>
      </c>
      <c r="P4959" t="str">
        <f>_xlfn.XLOOKUP(tblOrders[[#This Row],[OrderID]], tblReturns[OrderID], tblReturns[Returned])</f>
        <v>No</v>
      </c>
      <c r="Q4959" t="str">
        <f>_xlfn.XLOOKUP(tblOrders[[#This Row],[OrderID]], tblShipping[OrderID], tblShipping[ShipMode])</f>
        <v>Express</v>
      </c>
      <c r="R4959" t="str">
        <f>IFERROR(_xlfn.XLOOKUP(A4958, tblCustomers[CustomerID], tblCustomers[CustomerName]), "Not Found")</f>
        <v>Not Found</v>
      </c>
      <c r="S4959" t="str">
        <f>IF(tblOrders[[#This Row],[Sales]]&gt;1000000,"High Value","Standard")</f>
        <v>Standard</v>
      </c>
      <c r="T4959" t="str">
        <f>_xlfn.XLOOKUP(tblOrders[[#This Row],[ProductID]], tblProducts[ProductID], tblProducts[ProductName])</f>
        <v>Product 29</v>
      </c>
      <c r="U4959">
        <f>_xlfn.XLOOKUP(tblOrders[[#This Row],[SalesRepID]], tblSalesreps[RepID], tblSalesreps[Target])</f>
        <v>14265630</v>
      </c>
    </row>
    <row r="4960" spans="1:21">
      <c r="A4960" t="s">
        <v>5757</v>
      </c>
      <c r="B4960" s="7" t="s">
        <v>173</v>
      </c>
      <c r="C4960" t="s">
        <v>1023</v>
      </c>
      <c r="D4960" t="s">
        <v>174</v>
      </c>
      <c r="E4960" t="s">
        <v>105</v>
      </c>
      <c r="F4960" t="s">
        <v>88</v>
      </c>
      <c r="G4960">
        <v>2</v>
      </c>
      <c r="H4960">
        <v>0</v>
      </c>
      <c r="I4960" s="2">
        <v>116880</v>
      </c>
      <c r="J4960" t="str">
        <f>_xlfn.XLOOKUP(tblOrders[[#This Row],[CustomerID]], tblCustomers[CustomerID], tblCustomers[CustomerName])</f>
        <v>Customer 200</v>
      </c>
      <c r="K4960" t="str">
        <f>_xlfn.XLOOKUP(tblOrders[[#This Row],[CustomerID]], tblCustomers[CustomerID], tblCustomers[Segment])</f>
        <v>Consumer</v>
      </c>
      <c r="L4960" t="str">
        <f>_xlfn.XLOOKUP(tblOrders[[#This Row],[ProductID]], tblProducts[ProductID], tblProducts[Category])</f>
        <v>Home</v>
      </c>
      <c r="M4960">
        <f>_xlfn.XLOOKUP(tblOrders[[#This Row],[ProductID]], tblProducts[ProductID], tblProducts[CostPrice])</f>
        <v>62348</v>
      </c>
      <c r="N4960">
        <f>tblOrders[[#This Row],[Sales]]-(tblOrders[[#This Row],[CostPrice]]*tblOrders[[#This Row],[Quantity]])</f>
        <v>-7816</v>
      </c>
      <c r="O4960" t="str">
        <f>TEXT(tblOrders[[#This Row],[Date]],"mmm-yyyy")</f>
        <v>Jun-2025</v>
      </c>
      <c r="P4960" t="str">
        <f>_xlfn.XLOOKUP(tblOrders[[#This Row],[OrderID]], tblReturns[OrderID], tblReturns[Returned])</f>
        <v>No</v>
      </c>
      <c r="Q4960" t="str">
        <f>_xlfn.XLOOKUP(tblOrders[[#This Row],[OrderID]], tblShipping[OrderID], tblShipping[ShipMode])</f>
        <v>Express</v>
      </c>
      <c r="R4960" t="str">
        <f>IFERROR(_xlfn.XLOOKUP(A4959, tblCustomers[CustomerID], tblCustomers[CustomerName]), "Not Found")</f>
        <v>Not Found</v>
      </c>
      <c r="S4960" t="str">
        <f>IF(tblOrders[[#This Row],[Sales]]&gt;1000000,"High Value","Standard")</f>
        <v>Standard</v>
      </c>
      <c r="T4960" t="str">
        <f>_xlfn.XLOOKUP(tblOrders[[#This Row],[ProductID]], tblProducts[ProductID], tblProducts[ProductName])</f>
        <v>Product 64</v>
      </c>
      <c r="U4960">
        <f>_xlfn.XLOOKUP(tblOrders[[#This Row],[SalesRepID]], tblSalesreps[RepID], tblSalesreps[Target])</f>
        <v>8698154</v>
      </c>
    </row>
    <row r="4961" spans="1:21">
      <c r="A4961" t="s">
        <v>5758</v>
      </c>
      <c r="B4961" s="7" t="s">
        <v>1092</v>
      </c>
      <c r="C4961" t="s">
        <v>629</v>
      </c>
      <c r="D4961" t="s">
        <v>397</v>
      </c>
      <c r="E4961" t="s">
        <v>87</v>
      </c>
      <c r="F4961" t="s">
        <v>88</v>
      </c>
      <c r="G4961">
        <v>1</v>
      </c>
      <c r="H4961">
        <v>0</v>
      </c>
      <c r="I4961" s="2">
        <v>109607</v>
      </c>
      <c r="J4961" t="str">
        <f>_xlfn.XLOOKUP(tblOrders[[#This Row],[CustomerID]], tblCustomers[CustomerID], tblCustomers[CustomerName])</f>
        <v>Customer 12</v>
      </c>
      <c r="K4961" t="str">
        <f>_xlfn.XLOOKUP(tblOrders[[#This Row],[CustomerID]], tblCustomers[CustomerID], tblCustomers[Segment])</f>
        <v>Corporate</v>
      </c>
      <c r="L4961" t="str">
        <f>_xlfn.XLOOKUP(tblOrders[[#This Row],[ProductID]], tblProducts[ProductID], tblProducts[Category])</f>
        <v>Electronics</v>
      </c>
      <c r="M4961">
        <f>_xlfn.XLOOKUP(tblOrders[[#This Row],[ProductID]], tblProducts[ProductID], tblProducts[CostPrice])</f>
        <v>13474</v>
      </c>
      <c r="N4961">
        <f>tblOrders[[#This Row],[Sales]]-(tblOrders[[#This Row],[CostPrice]]*tblOrders[[#This Row],[Quantity]])</f>
        <v>96133</v>
      </c>
      <c r="O4961" t="str">
        <f>TEXT(tblOrders[[#This Row],[Date]],"mmm-yyyy")</f>
        <v>Dec-2025</v>
      </c>
      <c r="P4961" t="str">
        <f>_xlfn.XLOOKUP(tblOrders[[#This Row],[OrderID]], tblReturns[OrderID], tblReturns[Returned])</f>
        <v>No</v>
      </c>
      <c r="Q4961" t="str">
        <f>_xlfn.XLOOKUP(tblOrders[[#This Row],[OrderID]], tblShipping[OrderID], tblShipping[ShipMode])</f>
        <v>Standard</v>
      </c>
      <c r="R4961" t="str">
        <f>IFERROR(_xlfn.XLOOKUP(A4960, tblCustomers[CustomerID], tblCustomers[CustomerName]), "Not Found")</f>
        <v>Not Found</v>
      </c>
      <c r="S4961" t="str">
        <f>IF(tblOrders[[#This Row],[Sales]]&gt;1000000,"High Value","Standard")</f>
        <v>Standard</v>
      </c>
      <c r="T4961" t="str">
        <f>_xlfn.XLOOKUP(tblOrders[[#This Row],[ProductID]], tblProducts[ProductID], tblProducts[ProductName])</f>
        <v>Product 27</v>
      </c>
      <c r="U4961">
        <f>_xlfn.XLOOKUP(tblOrders[[#This Row],[SalesRepID]], tblSalesreps[RepID], tblSalesreps[Target])</f>
        <v>18500989</v>
      </c>
    </row>
    <row r="4962" spans="1:21">
      <c r="A4962" t="s">
        <v>5759</v>
      </c>
      <c r="B4962" s="7" t="s">
        <v>895</v>
      </c>
      <c r="C4962" t="s">
        <v>1475</v>
      </c>
      <c r="D4962" t="s">
        <v>155</v>
      </c>
      <c r="E4962" t="s">
        <v>19</v>
      </c>
      <c r="F4962" t="s">
        <v>51</v>
      </c>
      <c r="G4962">
        <v>5</v>
      </c>
      <c r="H4962">
        <v>0.2</v>
      </c>
      <c r="I4962" s="2">
        <v>208452</v>
      </c>
      <c r="J4962" t="str">
        <f>_xlfn.XLOOKUP(tblOrders[[#This Row],[CustomerID]], tblCustomers[CustomerID], tblCustomers[CustomerName])</f>
        <v>Customer 21</v>
      </c>
      <c r="K4962" t="str">
        <f>_xlfn.XLOOKUP(tblOrders[[#This Row],[CustomerID]], tblCustomers[CustomerID], tblCustomers[Segment])</f>
        <v>Corporate</v>
      </c>
      <c r="L4962" t="str">
        <f>_xlfn.XLOOKUP(tblOrders[[#This Row],[ProductID]], tblProducts[ProductID], tblProducts[Category])</f>
        <v>Electronics</v>
      </c>
      <c r="M4962">
        <f>_xlfn.XLOOKUP(tblOrders[[#This Row],[ProductID]], tblProducts[ProductID], tblProducts[CostPrice])</f>
        <v>23271</v>
      </c>
      <c r="N4962">
        <f>tblOrders[[#This Row],[Sales]]-(tblOrders[[#This Row],[CostPrice]]*tblOrders[[#This Row],[Quantity]])</f>
        <v>92097</v>
      </c>
      <c r="O4962" t="str">
        <f>TEXT(tblOrders[[#This Row],[Date]],"mmm-yyyy")</f>
        <v>Mar-2025</v>
      </c>
      <c r="P4962" t="str">
        <f>_xlfn.XLOOKUP(tblOrders[[#This Row],[OrderID]], tblReturns[OrderID], tblReturns[Returned])</f>
        <v>No</v>
      </c>
      <c r="Q4962" t="str">
        <f>_xlfn.XLOOKUP(tblOrders[[#This Row],[OrderID]], tblShipping[OrderID], tblShipping[ShipMode])</f>
        <v>Standard</v>
      </c>
      <c r="R4962" t="str">
        <f>IFERROR(_xlfn.XLOOKUP(A4961, tblCustomers[CustomerID], tblCustomers[CustomerName]), "Not Found")</f>
        <v>Not Found</v>
      </c>
      <c r="S4962" t="str">
        <f>IF(tblOrders[[#This Row],[Sales]]&gt;1000000,"High Value","Standard")</f>
        <v>Standard</v>
      </c>
      <c r="T4962" t="str">
        <f>_xlfn.XLOOKUP(tblOrders[[#This Row],[ProductID]], tblProducts[ProductID], tblProducts[ProductName])</f>
        <v>Product 48</v>
      </c>
      <c r="U4962">
        <f>_xlfn.XLOOKUP(tblOrders[[#This Row],[SalesRepID]], tblSalesreps[RepID], tblSalesreps[Target])</f>
        <v>11347243</v>
      </c>
    </row>
    <row r="4963" spans="1:21">
      <c r="A4963" t="s">
        <v>5760</v>
      </c>
      <c r="B4963" s="7" t="s">
        <v>1633</v>
      </c>
      <c r="C4963" t="s">
        <v>33</v>
      </c>
      <c r="D4963" t="s">
        <v>169</v>
      </c>
      <c r="E4963" t="s">
        <v>35</v>
      </c>
      <c r="F4963" t="s">
        <v>20</v>
      </c>
      <c r="G4963">
        <v>6</v>
      </c>
      <c r="H4963">
        <v>0.2</v>
      </c>
      <c r="I4963" s="2">
        <v>157776</v>
      </c>
      <c r="J4963" t="str">
        <f>_xlfn.XLOOKUP(tblOrders[[#This Row],[CustomerID]], tblCustomers[CustomerID], tblCustomers[CustomerName])</f>
        <v>Customer 19</v>
      </c>
      <c r="K4963" t="str">
        <f>_xlfn.XLOOKUP(tblOrders[[#This Row],[CustomerID]], tblCustomers[CustomerID], tblCustomers[Segment])</f>
        <v>Consumer</v>
      </c>
      <c r="L4963" t="str">
        <f>_xlfn.XLOOKUP(tblOrders[[#This Row],[ProductID]], tblProducts[ProductID], tblProducts[Category])</f>
        <v>Electronics</v>
      </c>
      <c r="M4963">
        <f>_xlfn.XLOOKUP(tblOrders[[#This Row],[ProductID]], tblProducts[ProductID], tblProducts[CostPrice])</f>
        <v>8587</v>
      </c>
      <c r="N4963">
        <f>tblOrders[[#This Row],[Sales]]-(tblOrders[[#This Row],[CostPrice]]*tblOrders[[#This Row],[Quantity]])</f>
        <v>106254</v>
      </c>
      <c r="O4963" t="str">
        <f>TEXT(tblOrders[[#This Row],[Date]],"mmm-yyyy")</f>
        <v>Mar-2025</v>
      </c>
      <c r="P4963" t="str">
        <f>_xlfn.XLOOKUP(tblOrders[[#This Row],[OrderID]], tblReturns[OrderID], tblReturns[Returned])</f>
        <v>No</v>
      </c>
      <c r="Q4963" t="str">
        <f>_xlfn.XLOOKUP(tblOrders[[#This Row],[OrderID]], tblShipping[OrderID], tblShipping[ShipMode])</f>
        <v>Standard</v>
      </c>
      <c r="R4963" t="str">
        <f>IFERROR(_xlfn.XLOOKUP(A4962, tblCustomers[CustomerID], tblCustomers[CustomerName]), "Not Found")</f>
        <v>Not Found</v>
      </c>
      <c r="S4963" t="str">
        <f>IF(tblOrders[[#This Row],[Sales]]&gt;1000000,"High Value","Standard")</f>
        <v>Standard</v>
      </c>
      <c r="T4963" t="str">
        <f>_xlfn.XLOOKUP(tblOrders[[#This Row],[ProductID]], tblProducts[ProductID], tblProducts[ProductName])</f>
        <v>Product 9</v>
      </c>
      <c r="U4963">
        <f>_xlfn.XLOOKUP(tblOrders[[#This Row],[SalesRepID]], tblSalesreps[RepID], tblSalesreps[Target])</f>
        <v>19619177</v>
      </c>
    </row>
    <row r="4964" spans="1:21">
      <c r="A4964" t="s">
        <v>5761</v>
      </c>
      <c r="B4964" s="7" t="s">
        <v>718</v>
      </c>
      <c r="C4964" t="s">
        <v>140</v>
      </c>
      <c r="D4964" t="s">
        <v>78</v>
      </c>
      <c r="E4964" t="s">
        <v>197</v>
      </c>
      <c r="F4964" t="s">
        <v>88</v>
      </c>
      <c r="G4964">
        <v>2</v>
      </c>
      <c r="H4964">
        <v>0.05</v>
      </c>
      <c r="I4964" s="2">
        <v>226208.3</v>
      </c>
      <c r="J4964" t="str">
        <f>_xlfn.XLOOKUP(tblOrders[[#This Row],[CustomerID]], tblCustomers[CustomerID], tblCustomers[CustomerName])</f>
        <v>Customer 51</v>
      </c>
      <c r="K4964" t="str">
        <f>_xlfn.XLOOKUP(tblOrders[[#This Row],[CustomerID]], tblCustomers[CustomerID], tblCustomers[Segment])</f>
        <v>Consumer</v>
      </c>
      <c r="L4964" t="str">
        <f>_xlfn.XLOOKUP(tblOrders[[#This Row],[ProductID]], tblProducts[ProductID], tblProducts[Category])</f>
        <v>Office</v>
      </c>
      <c r="M4964">
        <f>_xlfn.XLOOKUP(tblOrders[[#This Row],[ProductID]], tblProducts[ProductID], tblProducts[CostPrice])</f>
        <v>76942</v>
      </c>
      <c r="N4964">
        <f>tblOrders[[#This Row],[Sales]]-(tblOrders[[#This Row],[CostPrice]]*tblOrders[[#This Row],[Quantity]])</f>
        <v>72324.299999999988</v>
      </c>
      <c r="O4964" t="str">
        <f>TEXT(tblOrders[[#This Row],[Date]],"mmm-yyyy")</f>
        <v>May-2025</v>
      </c>
      <c r="P4964" t="str">
        <f>_xlfn.XLOOKUP(tblOrders[[#This Row],[OrderID]], tblReturns[OrderID], tblReturns[Returned])</f>
        <v>No</v>
      </c>
      <c r="Q4964" t="str">
        <f>_xlfn.XLOOKUP(tblOrders[[#This Row],[OrderID]], tblShipping[OrderID], tblShipping[ShipMode])</f>
        <v>Express</v>
      </c>
      <c r="R4964" t="str">
        <f>IFERROR(_xlfn.XLOOKUP(A4963, tblCustomers[CustomerID], tblCustomers[CustomerName]), "Not Found")</f>
        <v>Not Found</v>
      </c>
      <c r="S4964" t="str">
        <f>IF(tblOrders[[#This Row],[Sales]]&gt;1000000,"High Value","Standard")</f>
        <v>Standard</v>
      </c>
      <c r="T4964" t="str">
        <f>_xlfn.XLOOKUP(tblOrders[[#This Row],[ProductID]], tblProducts[ProductID], tblProducts[ProductName])</f>
        <v>Product 22</v>
      </c>
      <c r="U4964">
        <f>_xlfn.XLOOKUP(tblOrders[[#This Row],[SalesRepID]], tblSalesreps[RepID], tblSalesreps[Target])</f>
        <v>19562258</v>
      </c>
    </row>
    <row r="4965" spans="1:21">
      <c r="A4965" t="s">
        <v>5762</v>
      </c>
      <c r="B4965" s="7" t="s">
        <v>1190</v>
      </c>
      <c r="C4965" t="s">
        <v>468</v>
      </c>
      <c r="D4965" t="s">
        <v>24</v>
      </c>
      <c r="E4965" t="s">
        <v>45</v>
      </c>
      <c r="F4965" t="s">
        <v>14</v>
      </c>
      <c r="G4965">
        <v>7</v>
      </c>
      <c r="H4965">
        <v>0</v>
      </c>
      <c r="I4965" s="2">
        <v>353633</v>
      </c>
      <c r="J4965" t="str">
        <f>_xlfn.XLOOKUP(tblOrders[[#This Row],[CustomerID]], tblCustomers[CustomerID], tblCustomers[CustomerName])</f>
        <v>Customer 38</v>
      </c>
      <c r="K4965" t="str">
        <f>_xlfn.XLOOKUP(tblOrders[[#This Row],[CustomerID]], tblCustomers[CustomerID], tblCustomers[Segment])</f>
        <v>Corporate</v>
      </c>
      <c r="L4965" t="str">
        <f>_xlfn.XLOOKUP(tblOrders[[#This Row],[ProductID]], tblProducts[ProductID], tblProducts[Category])</f>
        <v>Home</v>
      </c>
      <c r="M4965">
        <f>_xlfn.XLOOKUP(tblOrders[[#This Row],[ProductID]], tblProducts[ProductID], tblProducts[CostPrice])</f>
        <v>57647</v>
      </c>
      <c r="N4965">
        <f>tblOrders[[#This Row],[Sales]]-(tblOrders[[#This Row],[CostPrice]]*tblOrders[[#This Row],[Quantity]])</f>
        <v>-49896</v>
      </c>
      <c r="O4965" t="str">
        <f>TEXT(tblOrders[[#This Row],[Date]],"mmm-yyyy")</f>
        <v>Oct-2025</v>
      </c>
      <c r="P4965" t="str">
        <f>_xlfn.XLOOKUP(tblOrders[[#This Row],[OrderID]], tblReturns[OrderID], tblReturns[Returned])</f>
        <v>No</v>
      </c>
      <c r="Q4965" t="str">
        <f>_xlfn.XLOOKUP(tblOrders[[#This Row],[OrderID]], tblShipping[OrderID], tblShipping[ShipMode])</f>
        <v>Standard</v>
      </c>
      <c r="R4965" t="str">
        <f>IFERROR(_xlfn.XLOOKUP(A4964, tblCustomers[CustomerID], tblCustomers[CustomerName]), "Not Found")</f>
        <v>Not Found</v>
      </c>
      <c r="S4965" t="str">
        <f>IF(tblOrders[[#This Row],[Sales]]&gt;1000000,"High Value","Standard")</f>
        <v>Standard</v>
      </c>
      <c r="T4965" t="str">
        <f>_xlfn.XLOOKUP(tblOrders[[#This Row],[ProductID]], tblProducts[ProductID], tblProducts[ProductName])</f>
        <v>Product 2</v>
      </c>
      <c r="U4965">
        <f>_xlfn.XLOOKUP(tblOrders[[#This Row],[SalesRepID]], tblSalesreps[RepID], tblSalesreps[Target])</f>
        <v>11319839</v>
      </c>
    </row>
    <row r="4966" spans="1:21">
      <c r="A4966" t="s">
        <v>5763</v>
      </c>
      <c r="B4966" s="7" t="s">
        <v>1523</v>
      </c>
      <c r="C4966" t="s">
        <v>300</v>
      </c>
      <c r="D4966" t="s">
        <v>83</v>
      </c>
      <c r="E4966" t="s">
        <v>74</v>
      </c>
      <c r="F4966" t="s">
        <v>88</v>
      </c>
      <c r="G4966">
        <v>1</v>
      </c>
      <c r="H4966">
        <v>0.05</v>
      </c>
      <c r="I4966" s="2">
        <v>20072.55</v>
      </c>
      <c r="J4966" t="str">
        <f>_xlfn.XLOOKUP(tblOrders[[#This Row],[CustomerID]], tblCustomers[CustomerID], tblCustomers[CustomerName])</f>
        <v>Customer 211</v>
      </c>
      <c r="K4966" t="str">
        <f>_xlfn.XLOOKUP(tblOrders[[#This Row],[CustomerID]], tblCustomers[CustomerID], tblCustomers[Segment])</f>
        <v>SME</v>
      </c>
      <c r="L4966" t="str">
        <f>_xlfn.XLOOKUP(tblOrders[[#This Row],[ProductID]], tblProducts[ProductID], tblProducts[Category])</f>
        <v>Furniture</v>
      </c>
      <c r="M4966">
        <f>_xlfn.XLOOKUP(tblOrders[[#This Row],[ProductID]], tblProducts[ProductID], tblProducts[CostPrice])</f>
        <v>79600</v>
      </c>
      <c r="N4966">
        <f>tblOrders[[#This Row],[Sales]]-(tblOrders[[#This Row],[CostPrice]]*tblOrders[[#This Row],[Quantity]])</f>
        <v>-59527.45</v>
      </c>
      <c r="O4966" t="str">
        <f>TEXT(tblOrders[[#This Row],[Date]],"mmm-yyyy")</f>
        <v>Feb-2025</v>
      </c>
      <c r="P4966" t="str">
        <f>_xlfn.XLOOKUP(tblOrders[[#This Row],[OrderID]], tblReturns[OrderID], tblReturns[Returned])</f>
        <v>No</v>
      </c>
      <c r="Q4966" t="str">
        <f>_xlfn.XLOOKUP(tblOrders[[#This Row],[OrderID]], tblShipping[OrderID], tblShipping[ShipMode])</f>
        <v>Standard</v>
      </c>
      <c r="R4966" t="str">
        <f>IFERROR(_xlfn.XLOOKUP(A4965, tblCustomers[CustomerID], tblCustomers[CustomerName]), "Not Found")</f>
        <v>Not Found</v>
      </c>
      <c r="S4966" t="str">
        <f>IF(tblOrders[[#This Row],[Sales]]&gt;1000000,"High Value","Standard")</f>
        <v>Standard</v>
      </c>
      <c r="T4966" t="str">
        <f>_xlfn.XLOOKUP(tblOrders[[#This Row],[ProductID]], tblProducts[ProductID], tblProducts[ProductName])</f>
        <v>Product 43</v>
      </c>
      <c r="U4966">
        <f>_xlfn.XLOOKUP(tblOrders[[#This Row],[SalesRepID]], tblSalesreps[RepID], tblSalesreps[Target])</f>
        <v>7254801</v>
      </c>
    </row>
    <row r="4967" spans="1:21">
      <c r="A4967" t="s">
        <v>5764</v>
      </c>
      <c r="B4967" s="7" t="s">
        <v>1817</v>
      </c>
      <c r="C4967" t="s">
        <v>1102</v>
      </c>
      <c r="D4967" t="s">
        <v>130</v>
      </c>
      <c r="E4967" t="s">
        <v>79</v>
      </c>
      <c r="F4967" t="s">
        <v>26</v>
      </c>
      <c r="G4967">
        <v>4</v>
      </c>
      <c r="H4967">
        <v>0.2</v>
      </c>
      <c r="I4967" s="2">
        <v>291152</v>
      </c>
      <c r="J4967" t="str">
        <f>_xlfn.XLOOKUP(tblOrders[[#This Row],[CustomerID]], tblCustomers[CustomerID], tblCustomers[CustomerName])</f>
        <v>Customer 90</v>
      </c>
      <c r="K4967" t="str">
        <f>_xlfn.XLOOKUP(tblOrders[[#This Row],[CustomerID]], tblCustomers[CustomerID], tblCustomers[Segment])</f>
        <v>Corporate</v>
      </c>
      <c r="L4967" t="str">
        <f>_xlfn.XLOOKUP(tblOrders[[#This Row],[ProductID]], tblProducts[ProductID], tblProducts[Category])</f>
        <v>Home</v>
      </c>
      <c r="M4967">
        <f>_xlfn.XLOOKUP(tblOrders[[#This Row],[ProductID]], tblProducts[ProductID], tblProducts[CostPrice])</f>
        <v>4229</v>
      </c>
      <c r="N4967">
        <f>tblOrders[[#This Row],[Sales]]-(tblOrders[[#This Row],[CostPrice]]*tblOrders[[#This Row],[Quantity]])</f>
        <v>274236</v>
      </c>
      <c r="O4967" t="str">
        <f>TEXT(tblOrders[[#This Row],[Date]],"mmm-yyyy")</f>
        <v>Nov-2025</v>
      </c>
      <c r="P4967" t="str">
        <f>_xlfn.XLOOKUP(tblOrders[[#This Row],[OrderID]], tblReturns[OrderID], tblReturns[Returned])</f>
        <v>No</v>
      </c>
      <c r="Q4967" t="str">
        <f>_xlfn.XLOOKUP(tblOrders[[#This Row],[OrderID]], tblShipping[OrderID], tblShipping[ShipMode])</f>
        <v>Express</v>
      </c>
      <c r="R4967" t="str">
        <f>IFERROR(_xlfn.XLOOKUP(A4966, tblCustomers[CustomerID], tblCustomers[CustomerName]), "Not Found")</f>
        <v>Not Found</v>
      </c>
      <c r="S4967" t="str">
        <f>IF(tblOrders[[#This Row],[Sales]]&gt;1000000,"High Value","Standard")</f>
        <v>Standard</v>
      </c>
      <c r="T4967" t="str">
        <f>_xlfn.XLOOKUP(tblOrders[[#This Row],[ProductID]], tblProducts[ProductID], tblProducts[ProductName])</f>
        <v>Product 92</v>
      </c>
      <c r="U4967">
        <f>_xlfn.XLOOKUP(tblOrders[[#This Row],[SalesRepID]], tblSalesreps[RepID], tblSalesreps[Target])</f>
        <v>8592536</v>
      </c>
    </row>
    <row r="4968" spans="1:21">
      <c r="A4968" t="s">
        <v>5765</v>
      </c>
      <c r="B4968" s="7" t="s">
        <v>480</v>
      </c>
      <c r="C4968" t="s">
        <v>478</v>
      </c>
      <c r="D4968" t="s">
        <v>272</v>
      </c>
      <c r="E4968" t="s">
        <v>40</v>
      </c>
      <c r="F4968" t="s">
        <v>20</v>
      </c>
      <c r="G4968">
        <v>10</v>
      </c>
      <c r="H4968">
        <v>0.2</v>
      </c>
      <c r="I4968" s="2">
        <v>734680</v>
      </c>
      <c r="J4968" t="str">
        <f>_xlfn.XLOOKUP(tblOrders[[#This Row],[CustomerID]], tblCustomers[CustomerID], tblCustomers[CustomerName])</f>
        <v>Customer 145</v>
      </c>
      <c r="K4968" t="str">
        <f>_xlfn.XLOOKUP(tblOrders[[#This Row],[CustomerID]], tblCustomers[CustomerID], tblCustomers[Segment])</f>
        <v>SME</v>
      </c>
      <c r="L4968" t="str">
        <f>_xlfn.XLOOKUP(tblOrders[[#This Row],[ProductID]], tblProducts[ProductID], tblProducts[Category])</f>
        <v>Furniture</v>
      </c>
      <c r="M4968">
        <f>_xlfn.XLOOKUP(tblOrders[[#This Row],[ProductID]], tblProducts[ProductID], tblProducts[CostPrice])</f>
        <v>48118</v>
      </c>
      <c r="N4968">
        <f>tblOrders[[#This Row],[Sales]]-(tblOrders[[#This Row],[CostPrice]]*tblOrders[[#This Row],[Quantity]])</f>
        <v>253500</v>
      </c>
      <c r="O4968" t="str">
        <f>TEXT(tblOrders[[#This Row],[Date]],"mmm-yyyy")</f>
        <v>May-2025</v>
      </c>
      <c r="P4968" t="str">
        <f>_xlfn.XLOOKUP(tblOrders[[#This Row],[OrderID]], tblReturns[OrderID], tblReturns[Returned])</f>
        <v>No</v>
      </c>
      <c r="Q4968" t="str">
        <f>_xlfn.XLOOKUP(tblOrders[[#This Row],[OrderID]], tblShipping[OrderID], tblShipping[ShipMode])</f>
        <v>Express</v>
      </c>
      <c r="R4968" t="str">
        <f>IFERROR(_xlfn.XLOOKUP(A4967, tblCustomers[CustomerID], tblCustomers[CustomerName]), "Not Found")</f>
        <v>Not Found</v>
      </c>
      <c r="S4968" t="str">
        <f>IF(tblOrders[[#This Row],[Sales]]&gt;1000000,"High Value","Standard")</f>
        <v>Standard</v>
      </c>
      <c r="T4968" t="str">
        <f>_xlfn.XLOOKUP(tblOrders[[#This Row],[ProductID]], tblProducts[ProductID], tblProducts[ProductName])</f>
        <v>Product 75</v>
      </c>
      <c r="U4968">
        <f>_xlfn.XLOOKUP(tblOrders[[#This Row],[SalesRepID]], tblSalesreps[RepID], tblSalesreps[Target])</f>
        <v>6291486</v>
      </c>
    </row>
    <row r="4969" spans="1:21">
      <c r="A4969" t="s">
        <v>5766</v>
      </c>
      <c r="B4969" s="7" t="s">
        <v>1683</v>
      </c>
      <c r="C4969" t="s">
        <v>753</v>
      </c>
      <c r="D4969" t="s">
        <v>248</v>
      </c>
      <c r="E4969" t="s">
        <v>25</v>
      </c>
      <c r="F4969" t="s">
        <v>88</v>
      </c>
      <c r="G4969">
        <v>10</v>
      </c>
      <c r="H4969">
        <v>0.05</v>
      </c>
      <c r="I4969" s="2">
        <v>999029.5</v>
      </c>
      <c r="J4969" t="str">
        <f>_xlfn.XLOOKUP(tblOrders[[#This Row],[CustomerID]], tblCustomers[CustomerID], tblCustomers[CustomerName])</f>
        <v>Customer 116</v>
      </c>
      <c r="K4969" t="str">
        <f>_xlfn.XLOOKUP(tblOrders[[#This Row],[CustomerID]], tblCustomers[CustomerID], tblCustomers[Segment])</f>
        <v>Consumer</v>
      </c>
      <c r="L4969" t="str">
        <f>_xlfn.XLOOKUP(tblOrders[[#This Row],[ProductID]], tblProducts[ProductID], tblProducts[Category])</f>
        <v>Furniture</v>
      </c>
      <c r="M4969">
        <f>_xlfn.XLOOKUP(tblOrders[[#This Row],[ProductID]], tblProducts[ProductID], tblProducts[CostPrice])</f>
        <v>31758</v>
      </c>
      <c r="N4969">
        <f>tblOrders[[#This Row],[Sales]]-(tblOrders[[#This Row],[CostPrice]]*tblOrders[[#This Row],[Quantity]])</f>
        <v>681449.5</v>
      </c>
      <c r="O4969" t="str">
        <f>TEXT(tblOrders[[#This Row],[Date]],"mmm-yyyy")</f>
        <v>May-2025</v>
      </c>
      <c r="P4969" t="str">
        <f>_xlfn.XLOOKUP(tblOrders[[#This Row],[OrderID]], tblReturns[OrderID], tblReturns[Returned])</f>
        <v>No</v>
      </c>
      <c r="Q4969" t="str">
        <f>_xlfn.XLOOKUP(tblOrders[[#This Row],[OrderID]], tblShipping[OrderID], tblShipping[ShipMode])</f>
        <v>Standard</v>
      </c>
      <c r="R4969" t="str">
        <f>IFERROR(_xlfn.XLOOKUP(A4968, tblCustomers[CustomerID], tblCustomers[CustomerName]), "Not Found")</f>
        <v>Not Found</v>
      </c>
      <c r="S4969" t="str">
        <f>IF(tblOrders[[#This Row],[Sales]]&gt;1000000,"High Value","Standard")</f>
        <v>Standard</v>
      </c>
      <c r="T4969" t="str">
        <f>_xlfn.XLOOKUP(tblOrders[[#This Row],[ProductID]], tblProducts[ProductID], tblProducts[ProductName])</f>
        <v>Product 35</v>
      </c>
      <c r="U4969">
        <f>_xlfn.XLOOKUP(tblOrders[[#This Row],[SalesRepID]], tblSalesreps[RepID], tblSalesreps[Target])</f>
        <v>7094914</v>
      </c>
    </row>
    <row r="4970" spans="1:21">
      <c r="A4970" t="s">
        <v>5767</v>
      </c>
      <c r="B4970" s="7" t="s">
        <v>354</v>
      </c>
      <c r="C4970" t="s">
        <v>278</v>
      </c>
      <c r="D4970" t="s">
        <v>288</v>
      </c>
      <c r="E4970" t="s">
        <v>87</v>
      </c>
      <c r="F4970" t="s">
        <v>20</v>
      </c>
      <c r="G4970">
        <v>9</v>
      </c>
      <c r="H4970">
        <v>0</v>
      </c>
      <c r="I4970" s="2">
        <v>261342</v>
      </c>
      <c r="J4970" t="str">
        <f>_xlfn.XLOOKUP(tblOrders[[#This Row],[CustomerID]], tblCustomers[CustomerID], tblCustomers[CustomerName])</f>
        <v>Customer 131</v>
      </c>
      <c r="K4970" t="str">
        <f>_xlfn.XLOOKUP(tblOrders[[#This Row],[CustomerID]], tblCustomers[CustomerID], tblCustomers[Segment])</f>
        <v>SME</v>
      </c>
      <c r="L4970" t="str">
        <f>_xlfn.XLOOKUP(tblOrders[[#This Row],[ProductID]], tblProducts[ProductID], tblProducts[Category])</f>
        <v>Furniture</v>
      </c>
      <c r="M4970">
        <f>_xlfn.XLOOKUP(tblOrders[[#This Row],[ProductID]], tblProducts[ProductID], tblProducts[CostPrice])</f>
        <v>34258</v>
      </c>
      <c r="N4970">
        <f>tblOrders[[#This Row],[Sales]]-(tblOrders[[#This Row],[CostPrice]]*tblOrders[[#This Row],[Quantity]])</f>
        <v>-46980</v>
      </c>
      <c r="O4970" t="str">
        <f>TEXT(tblOrders[[#This Row],[Date]],"mmm-yyyy")</f>
        <v>Feb-2025</v>
      </c>
      <c r="P4970" t="str">
        <f>_xlfn.XLOOKUP(tblOrders[[#This Row],[OrderID]], tblReturns[OrderID], tblReturns[Returned])</f>
        <v>No</v>
      </c>
      <c r="Q4970" t="str">
        <f>_xlfn.XLOOKUP(tblOrders[[#This Row],[OrderID]], tblShipping[OrderID], tblShipping[ShipMode])</f>
        <v>Express</v>
      </c>
      <c r="R4970" t="str">
        <f>IFERROR(_xlfn.XLOOKUP(A4969, tblCustomers[CustomerID], tblCustomers[CustomerName]), "Not Found")</f>
        <v>Not Found</v>
      </c>
      <c r="S4970" t="str">
        <f>IF(tblOrders[[#This Row],[Sales]]&gt;1000000,"High Value","Standard")</f>
        <v>Standard</v>
      </c>
      <c r="T4970" t="str">
        <f>_xlfn.XLOOKUP(tblOrders[[#This Row],[ProductID]], tblProducts[ProductID], tblProducts[ProductName])</f>
        <v>Product 39</v>
      </c>
      <c r="U4970">
        <f>_xlfn.XLOOKUP(tblOrders[[#This Row],[SalesRepID]], tblSalesreps[RepID], tblSalesreps[Target])</f>
        <v>18500989</v>
      </c>
    </row>
    <row r="4971" spans="1:21">
      <c r="A4971" t="s">
        <v>5768</v>
      </c>
      <c r="B4971" s="7" t="s">
        <v>899</v>
      </c>
      <c r="C4971" t="s">
        <v>767</v>
      </c>
      <c r="D4971" t="s">
        <v>115</v>
      </c>
      <c r="E4971" t="s">
        <v>205</v>
      </c>
      <c r="F4971" t="s">
        <v>26</v>
      </c>
      <c r="G4971">
        <v>7</v>
      </c>
      <c r="H4971">
        <v>0</v>
      </c>
      <c r="I4971" s="2">
        <v>120337</v>
      </c>
      <c r="J4971" t="str">
        <f>_xlfn.XLOOKUP(tblOrders[[#This Row],[CustomerID]], tblCustomers[CustomerID], tblCustomers[CustomerName])</f>
        <v>Customer 134</v>
      </c>
      <c r="K4971" t="str">
        <f>_xlfn.XLOOKUP(tblOrders[[#This Row],[CustomerID]], tblCustomers[CustomerID], tblCustomers[Segment])</f>
        <v>Consumer</v>
      </c>
      <c r="L4971" t="str">
        <f>_xlfn.XLOOKUP(tblOrders[[#This Row],[ProductID]], tblProducts[ProductID], tblProducts[Category])</f>
        <v>Electronics</v>
      </c>
      <c r="M4971">
        <f>_xlfn.XLOOKUP(tblOrders[[#This Row],[ProductID]], tblProducts[ProductID], tblProducts[CostPrice])</f>
        <v>66631</v>
      </c>
      <c r="N4971">
        <f>tblOrders[[#This Row],[Sales]]-(tblOrders[[#This Row],[CostPrice]]*tblOrders[[#This Row],[Quantity]])</f>
        <v>-346080</v>
      </c>
      <c r="O4971" t="str">
        <f>TEXT(tblOrders[[#This Row],[Date]],"mmm-yyyy")</f>
        <v>Feb-2025</v>
      </c>
      <c r="P4971" t="str">
        <f>_xlfn.XLOOKUP(tblOrders[[#This Row],[OrderID]], tblReturns[OrderID], tblReturns[Returned])</f>
        <v>No</v>
      </c>
      <c r="Q4971" t="str">
        <f>_xlfn.XLOOKUP(tblOrders[[#This Row],[OrderID]], tblShipping[OrderID], tblShipping[ShipMode])</f>
        <v>Standard</v>
      </c>
      <c r="R4971" t="str">
        <f>IFERROR(_xlfn.XLOOKUP(A4970, tblCustomers[CustomerID], tblCustomers[CustomerName]), "Not Found")</f>
        <v>Not Found</v>
      </c>
      <c r="S4971" t="str">
        <f>IF(tblOrders[[#This Row],[Sales]]&gt;1000000,"High Value","Standard")</f>
        <v>Standard</v>
      </c>
      <c r="T4971" t="str">
        <f>_xlfn.XLOOKUP(tblOrders[[#This Row],[ProductID]], tblProducts[ProductID], tblProducts[ProductName])</f>
        <v>Product 70</v>
      </c>
      <c r="U4971">
        <f>_xlfn.XLOOKUP(tblOrders[[#This Row],[SalesRepID]], tblSalesreps[RepID], tblSalesreps[Target])</f>
        <v>16246424</v>
      </c>
    </row>
    <row r="4972" spans="1:21">
      <c r="A4972" t="s">
        <v>5769</v>
      </c>
      <c r="B4972" s="7" t="s">
        <v>463</v>
      </c>
      <c r="C4972" t="s">
        <v>1076</v>
      </c>
      <c r="D4972" t="s">
        <v>137</v>
      </c>
      <c r="E4972" t="s">
        <v>186</v>
      </c>
      <c r="F4972" t="s">
        <v>26</v>
      </c>
      <c r="G4972">
        <v>9</v>
      </c>
      <c r="H4972">
        <v>0</v>
      </c>
      <c r="I4972" s="2">
        <v>1062693</v>
      </c>
      <c r="J4972" t="str">
        <f>_xlfn.XLOOKUP(tblOrders[[#This Row],[CustomerID]], tblCustomers[CustomerID], tblCustomers[CustomerName])</f>
        <v>Customer 167</v>
      </c>
      <c r="K4972" t="str">
        <f>_xlfn.XLOOKUP(tblOrders[[#This Row],[CustomerID]], tblCustomers[CustomerID], tblCustomers[Segment])</f>
        <v>SME</v>
      </c>
      <c r="L4972" t="str">
        <f>_xlfn.XLOOKUP(tblOrders[[#This Row],[ProductID]], tblProducts[ProductID], tblProducts[Category])</f>
        <v>Home</v>
      </c>
      <c r="M4972">
        <f>_xlfn.XLOOKUP(tblOrders[[#This Row],[ProductID]], tblProducts[ProductID], tblProducts[CostPrice])</f>
        <v>26666</v>
      </c>
      <c r="N4972">
        <f>tblOrders[[#This Row],[Sales]]-(tblOrders[[#This Row],[CostPrice]]*tblOrders[[#This Row],[Quantity]])</f>
        <v>822699</v>
      </c>
      <c r="O4972" t="str">
        <f>TEXT(tblOrders[[#This Row],[Date]],"mmm-yyyy")</f>
        <v>May-2025</v>
      </c>
      <c r="P4972" t="str">
        <f>_xlfn.XLOOKUP(tblOrders[[#This Row],[OrderID]], tblReturns[OrderID], tblReturns[Returned])</f>
        <v>Yes</v>
      </c>
      <c r="Q4972" t="str">
        <f>_xlfn.XLOOKUP(tblOrders[[#This Row],[OrderID]], tblShipping[OrderID], tblShipping[ShipMode])</f>
        <v>Pickup</v>
      </c>
      <c r="R4972" t="str">
        <f>IFERROR(_xlfn.XLOOKUP(A4971, tblCustomers[CustomerID], tblCustomers[CustomerName]), "Not Found")</f>
        <v>Not Found</v>
      </c>
      <c r="S4972" t="str">
        <f>IF(tblOrders[[#This Row],[Sales]]&gt;1000000,"High Value","Standard")</f>
        <v>High Value</v>
      </c>
      <c r="T4972" t="str">
        <f>_xlfn.XLOOKUP(tblOrders[[#This Row],[ProductID]], tblProducts[ProductID], tblProducts[ProductName])</f>
        <v>Product 76</v>
      </c>
      <c r="U4972">
        <f>_xlfn.XLOOKUP(tblOrders[[#This Row],[SalesRepID]], tblSalesreps[RepID], tblSalesreps[Target])</f>
        <v>15141830</v>
      </c>
    </row>
    <row r="4973" spans="1:21">
      <c r="A4973" t="s">
        <v>5770</v>
      </c>
      <c r="B4973" s="7" t="s">
        <v>734</v>
      </c>
      <c r="C4973" t="s">
        <v>219</v>
      </c>
      <c r="D4973" t="s">
        <v>902</v>
      </c>
      <c r="E4973" t="s">
        <v>119</v>
      </c>
      <c r="F4973" t="s">
        <v>88</v>
      </c>
      <c r="G4973">
        <v>3</v>
      </c>
      <c r="H4973">
        <v>0.1</v>
      </c>
      <c r="I4973" s="2">
        <v>349120.8</v>
      </c>
      <c r="J4973" t="str">
        <f>_xlfn.XLOOKUP(tblOrders[[#This Row],[CustomerID]], tblCustomers[CustomerID], tblCustomers[CustomerName])</f>
        <v>Customer 82</v>
      </c>
      <c r="K4973" t="str">
        <f>_xlfn.XLOOKUP(tblOrders[[#This Row],[CustomerID]], tblCustomers[CustomerID], tblCustomers[Segment])</f>
        <v>Consumer</v>
      </c>
      <c r="L4973" t="str">
        <f>_xlfn.XLOOKUP(tblOrders[[#This Row],[ProductID]], tblProducts[ProductID], tblProducts[Category])</f>
        <v>Furniture</v>
      </c>
      <c r="M4973">
        <f>_xlfn.XLOOKUP(tblOrders[[#This Row],[ProductID]], tblProducts[ProductID], tblProducts[CostPrice])</f>
        <v>44361</v>
      </c>
      <c r="N4973">
        <f>tblOrders[[#This Row],[Sales]]-(tblOrders[[#This Row],[CostPrice]]*tblOrders[[#This Row],[Quantity]])</f>
        <v>216037.8</v>
      </c>
      <c r="O4973" t="str">
        <f>TEXT(tblOrders[[#This Row],[Date]],"mmm-yyyy")</f>
        <v>Apr-2025</v>
      </c>
      <c r="P4973" t="str">
        <f>_xlfn.XLOOKUP(tblOrders[[#This Row],[OrderID]], tblReturns[OrderID], tblReturns[Returned])</f>
        <v>No</v>
      </c>
      <c r="Q4973" t="str">
        <f>_xlfn.XLOOKUP(tblOrders[[#This Row],[OrderID]], tblShipping[OrderID], tblShipping[ShipMode])</f>
        <v>Express</v>
      </c>
      <c r="R4973" t="str">
        <f>IFERROR(_xlfn.XLOOKUP(A4972, tblCustomers[CustomerID], tblCustomers[CustomerName]), "Not Found")</f>
        <v>Not Found</v>
      </c>
      <c r="S4973" t="str">
        <f>IF(tblOrders[[#This Row],[Sales]]&gt;1000000,"High Value","Standard")</f>
        <v>Standard</v>
      </c>
      <c r="T4973" t="str">
        <f>_xlfn.XLOOKUP(tblOrders[[#This Row],[ProductID]], tblProducts[ProductID], tblProducts[ProductName])</f>
        <v>Product 3</v>
      </c>
      <c r="U4973">
        <f>_xlfn.XLOOKUP(tblOrders[[#This Row],[SalesRepID]], tblSalesreps[RepID], tblSalesreps[Target])</f>
        <v>5886694</v>
      </c>
    </row>
    <row r="4974" spans="1:21">
      <c r="A4974" t="s">
        <v>5771</v>
      </c>
      <c r="B4974" s="7" t="s">
        <v>1198</v>
      </c>
      <c r="C4974" t="s">
        <v>712</v>
      </c>
      <c r="D4974" t="s">
        <v>115</v>
      </c>
      <c r="E4974" t="s">
        <v>210</v>
      </c>
      <c r="F4974" t="s">
        <v>88</v>
      </c>
      <c r="G4974">
        <v>10</v>
      </c>
      <c r="H4974">
        <v>0</v>
      </c>
      <c r="I4974" s="2">
        <v>602850</v>
      </c>
      <c r="J4974" t="str">
        <f>_xlfn.XLOOKUP(tblOrders[[#This Row],[CustomerID]], tblCustomers[CustomerID], tblCustomers[CustomerName])</f>
        <v>Customer 294</v>
      </c>
      <c r="K4974" t="str">
        <f>_xlfn.XLOOKUP(tblOrders[[#This Row],[CustomerID]], tblCustomers[CustomerID], tblCustomers[Segment])</f>
        <v>SME</v>
      </c>
      <c r="L4974" t="str">
        <f>_xlfn.XLOOKUP(tblOrders[[#This Row],[ProductID]], tblProducts[ProductID], tblProducts[Category])</f>
        <v>Electronics</v>
      </c>
      <c r="M4974">
        <f>_xlfn.XLOOKUP(tblOrders[[#This Row],[ProductID]], tblProducts[ProductID], tblProducts[CostPrice])</f>
        <v>66631</v>
      </c>
      <c r="N4974">
        <f>tblOrders[[#This Row],[Sales]]-(tblOrders[[#This Row],[CostPrice]]*tblOrders[[#This Row],[Quantity]])</f>
        <v>-63460</v>
      </c>
      <c r="O4974" t="str">
        <f>TEXT(tblOrders[[#This Row],[Date]],"mmm-yyyy")</f>
        <v>Mar-2025</v>
      </c>
      <c r="P4974" t="str">
        <f>_xlfn.XLOOKUP(tblOrders[[#This Row],[OrderID]], tblReturns[OrderID], tblReturns[Returned])</f>
        <v>No</v>
      </c>
      <c r="Q4974" t="str">
        <f>_xlfn.XLOOKUP(tblOrders[[#This Row],[OrderID]], tblShipping[OrderID], tblShipping[ShipMode])</f>
        <v>Standard</v>
      </c>
      <c r="R4974" t="str">
        <f>IFERROR(_xlfn.XLOOKUP(A4973, tblCustomers[CustomerID], tblCustomers[CustomerName]), "Not Found")</f>
        <v>Not Found</v>
      </c>
      <c r="S4974" t="str">
        <f>IF(tblOrders[[#This Row],[Sales]]&gt;1000000,"High Value","Standard")</f>
        <v>Standard</v>
      </c>
      <c r="T4974" t="str">
        <f>_xlfn.XLOOKUP(tblOrders[[#This Row],[ProductID]], tblProducts[ProductID], tblProducts[ProductName])</f>
        <v>Product 70</v>
      </c>
      <c r="U4974">
        <f>_xlfn.XLOOKUP(tblOrders[[#This Row],[SalesRepID]], tblSalesreps[RepID], tblSalesreps[Target])</f>
        <v>19336654</v>
      </c>
    </row>
    <row r="4975" spans="1:21">
      <c r="A4975" t="s">
        <v>5772</v>
      </c>
      <c r="B4975" s="7" t="s">
        <v>920</v>
      </c>
      <c r="C4975" t="s">
        <v>468</v>
      </c>
      <c r="D4975" t="s">
        <v>209</v>
      </c>
      <c r="E4975" t="s">
        <v>19</v>
      </c>
      <c r="F4975" t="s">
        <v>51</v>
      </c>
      <c r="G4975">
        <v>9</v>
      </c>
      <c r="H4975">
        <v>0</v>
      </c>
      <c r="I4975" s="2">
        <v>232695</v>
      </c>
      <c r="J4975" t="str">
        <f>_xlfn.XLOOKUP(tblOrders[[#This Row],[CustomerID]], tblCustomers[CustomerID], tblCustomers[CustomerName])</f>
        <v>Customer 38</v>
      </c>
      <c r="K4975" t="str">
        <f>_xlfn.XLOOKUP(tblOrders[[#This Row],[CustomerID]], tblCustomers[CustomerID], tblCustomers[Segment])</f>
        <v>Corporate</v>
      </c>
      <c r="L4975" t="str">
        <f>_xlfn.XLOOKUP(tblOrders[[#This Row],[ProductID]], tblProducts[ProductID], tblProducts[Category])</f>
        <v>Office</v>
      </c>
      <c r="M4975">
        <f>_xlfn.XLOOKUP(tblOrders[[#This Row],[ProductID]], tblProducts[ProductID], tblProducts[CostPrice])</f>
        <v>27558</v>
      </c>
      <c r="N4975">
        <f>tblOrders[[#This Row],[Sales]]-(tblOrders[[#This Row],[CostPrice]]*tblOrders[[#This Row],[Quantity]])</f>
        <v>-15327</v>
      </c>
      <c r="O4975" t="str">
        <f>TEXT(tblOrders[[#This Row],[Date]],"mmm-yyyy")</f>
        <v>Dec-2025</v>
      </c>
      <c r="P4975" t="str">
        <f>_xlfn.XLOOKUP(tblOrders[[#This Row],[OrderID]], tblReturns[OrderID], tblReturns[Returned])</f>
        <v>No</v>
      </c>
      <c r="Q4975" t="str">
        <f>_xlfn.XLOOKUP(tblOrders[[#This Row],[OrderID]], tblShipping[OrderID], tblShipping[ShipMode])</f>
        <v>Express</v>
      </c>
      <c r="R4975" t="str">
        <f>IFERROR(_xlfn.XLOOKUP(A4974, tblCustomers[CustomerID], tblCustomers[CustomerName]), "Not Found")</f>
        <v>Not Found</v>
      </c>
      <c r="S4975" t="str">
        <f>IF(tblOrders[[#This Row],[Sales]]&gt;1000000,"High Value","Standard")</f>
        <v>Standard</v>
      </c>
      <c r="T4975" t="str">
        <f>_xlfn.XLOOKUP(tblOrders[[#This Row],[ProductID]], tblProducts[ProductID], tblProducts[ProductName])</f>
        <v>Product 93</v>
      </c>
      <c r="U4975">
        <f>_xlfn.XLOOKUP(tblOrders[[#This Row],[SalesRepID]], tblSalesreps[RepID], tblSalesreps[Target])</f>
        <v>11347243</v>
      </c>
    </row>
    <row r="4976" spans="1:21">
      <c r="A4976" t="s">
        <v>5773</v>
      </c>
      <c r="B4976" s="7" t="s">
        <v>847</v>
      </c>
      <c r="C4976" t="s">
        <v>613</v>
      </c>
      <c r="D4976" t="s">
        <v>44</v>
      </c>
      <c r="E4976" t="s">
        <v>210</v>
      </c>
      <c r="F4976" t="s">
        <v>14</v>
      </c>
      <c r="G4976">
        <v>6</v>
      </c>
      <c r="H4976">
        <v>0.15</v>
      </c>
      <c r="I4976" s="2">
        <v>649479.9</v>
      </c>
      <c r="J4976" t="str">
        <f>_xlfn.XLOOKUP(tblOrders[[#This Row],[CustomerID]], tblCustomers[CustomerID], tblCustomers[CustomerName])</f>
        <v>Customer 222</v>
      </c>
      <c r="K4976" t="str">
        <f>_xlfn.XLOOKUP(tblOrders[[#This Row],[CustomerID]], tblCustomers[CustomerID], tblCustomers[Segment])</f>
        <v>SME</v>
      </c>
      <c r="L4976" t="str">
        <f>_xlfn.XLOOKUP(tblOrders[[#This Row],[ProductID]], tblProducts[ProductID], tblProducts[Category])</f>
        <v>Furniture</v>
      </c>
      <c r="M4976">
        <f>_xlfn.XLOOKUP(tblOrders[[#This Row],[ProductID]], tblProducts[ProductID], tblProducts[CostPrice])</f>
        <v>48953</v>
      </c>
      <c r="N4976">
        <f>tblOrders[[#This Row],[Sales]]-(tblOrders[[#This Row],[CostPrice]]*tblOrders[[#This Row],[Quantity]])</f>
        <v>355761.9</v>
      </c>
      <c r="O4976" t="str">
        <f>TEXT(tblOrders[[#This Row],[Date]],"mmm-yyyy")</f>
        <v>Apr-2025</v>
      </c>
      <c r="P4976" t="str">
        <f>_xlfn.XLOOKUP(tblOrders[[#This Row],[OrderID]], tblReturns[OrderID], tblReturns[Returned])</f>
        <v>No</v>
      </c>
      <c r="Q4976" t="str">
        <f>_xlfn.XLOOKUP(tblOrders[[#This Row],[OrderID]], tblShipping[OrderID], tblShipping[ShipMode])</f>
        <v>Pickup</v>
      </c>
      <c r="R4976" t="str">
        <f>IFERROR(_xlfn.XLOOKUP(A4975, tblCustomers[CustomerID], tblCustomers[CustomerName]), "Not Found")</f>
        <v>Not Found</v>
      </c>
      <c r="S4976" t="str">
        <f>IF(tblOrders[[#This Row],[Sales]]&gt;1000000,"High Value","Standard")</f>
        <v>Standard</v>
      </c>
      <c r="T4976" t="str">
        <f>_xlfn.XLOOKUP(tblOrders[[#This Row],[ProductID]], tblProducts[ProductID], tblProducts[ProductName])</f>
        <v>Product 56</v>
      </c>
      <c r="U4976">
        <f>_xlfn.XLOOKUP(tblOrders[[#This Row],[SalesRepID]], tblSalesreps[RepID], tblSalesreps[Target])</f>
        <v>19336654</v>
      </c>
    </row>
    <row r="4977" spans="1:21">
      <c r="A4977" t="s">
        <v>5774</v>
      </c>
      <c r="B4977" s="7" t="s">
        <v>1050</v>
      </c>
      <c r="C4977" t="s">
        <v>613</v>
      </c>
      <c r="D4977" t="s">
        <v>223</v>
      </c>
      <c r="E4977" t="s">
        <v>210</v>
      </c>
      <c r="F4977" t="s">
        <v>88</v>
      </c>
      <c r="G4977">
        <v>3</v>
      </c>
      <c r="H4977">
        <v>0.2</v>
      </c>
      <c r="I4977" s="2">
        <v>248366.4</v>
      </c>
      <c r="J4977" t="str">
        <f>_xlfn.XLOOKUP(tblOrders[[#This Row],[CustomerID]], tblCustomers[CustomerID], tblCustomers[CustomerName])</f>
        <v>Customer 222</v>
      </c>
      <c r="K4977" t="str">
        <f>_xlfn.XLOOKUP(tblOrders[[#This Row],[CustomerID]], tblCustomers[CustomerID], tblCustomers[Segment])</f>
        <v>SME</v>
      </c>
      <c r="L4977" t="str">
        <f>_xlfn.XLOOKUP(tblOrders[[#This Row],[ProductID]], tblProducts[ProductID], tblProducts[Category])</f>
        <v>Office</v>
      </c>
      <c r="M4977">
        <f>_xlfn.XLOOKUP(tblOrders[[#This Row],[ProductID]], tblProducts[ProductID], tblProducts[CostPrice])</f>
        <v>66106</v>
      </c>
      <c r="N4977">
        <f>tblOrders[[#This Row],[Sales]]-(tblOrders[[#This Row],[CostPrice]]*tblOrders[[#This Row],[Quantity]])</f>
        <v>50048.399999999994</v>
      </c>
      <c r="O4977" t="str">
        <f>TEXT(tblOrders[[#This Row],[Date]],"mmm-yyyy")</f>
        <v>May-2025</v>
      </c>
      <c r="P4977" t="str">
        <f>_xlfn.XLOOKUP(tblOrders[[#This Row],[OrderID]], tblReturns[OrderID], tblReturns[Returned])</f>
        <v>No</v>
      </c>
      <c r="Q4977" t="str">
        <f>_xlfn.XLOOKUP(tblOrders[[#This Row],[OrderID]], tblShipping[OrderID], tblShipping[ShipMode])</f>
        <v>Standard</v>
      </c>
      <c r="R4977" t="str">
        <f>IFERROR(_xlfn.XLOOKUP(A4976, tblCustomers[CustomerID], tblCustomers[CustomerName]), "Not Found")</f>
        <v>Not Found</v>
      </c>
      <c r="S4977" t="str">
        <f>IF(tblOrders[[#This Row],[Sales]]&gt;1000000,"High Value","Standard")</f>
        <v>Standard</v>
      </c>
      <c r="T4977" t="str">
        <f>_xlfn.XLOOKUP(tblOrders[[#This Row],[ProductID]], tblProducts[ProductID], tblProducts[ProductName])</f>
        <v>Product 58</v>
      </c>
      <c r="U4977">
        <f>_xlfn.XLOOKUP(tblOrders[[#This Row],[SalesRepID]], tblSalesreps[RepID], tblSalesreps[Target])</f>
        <v>19336654</v>
      </c>
    </row>
    <row r="4978" spans="1:21">
      <c r="A4978" t="s">
        <v>5775</v>
      </c>
      <c r="B4978" s="7" t="s">
        <v>37</v>
      </c>
      <c r="C4978" t="s">
        <v>1483</v>
      </c>
      <c r="D4978" t="s">
        <v>349</v>
      </c>
      <c r="E4978" t="s">
        <v>105</v>
      </c>
      <c r="F4978" t="s">
        <v>88</v>
      </c>
      <c r="G4978">
        <v>6</v>
      </c>
      <c r="H4978">
        <v>0.05</v>
      </c>
      <c r="I4978" s="2">
        <v>719277.3</v>
      </c>
      <c r="J4978" t="str">
        <f>_xlfn.XLOOKUP(tblOrders[[#This Row],[CustomerID]], tblCustomers[CustomerID], tblCustomers[CustomerName])</f>
        <v>Customer 144</v>
      </c>
      <c r="K4978" t="str">
        <f>_xlfn.XLOOKUP(tblOrders[[#This Row],[CustomerID]], tblCustomers[CustomerID], tblCustomers[Segment])</f>
        <v>Corporate</v>
      </c>
      <c r="L4978" t="str">
        <f>_xlfn.XLOOKUP(tblOrders[[#This Row],[ProductID]], tblProducts[ProductID], tblProducts[Category])</f>
        <v>Office</v>
      </c>
      <c r="M4978">
        <f>_xlfn.XLOOKUP(tblOrders[[#This Row],[ProductID]], tblProducts[ProductID], tblProducts[CostPrice])</f>
        <v>26900</v>
      </c>
      <c r="N4978">
        <f>tblOrders[[#This Row],[Sales]]-(tblOrders[[#This Row],[CostPrice]]*tblOrders[[#This Row],[Quantity]])</f>
        <v>557877.30000000005</v>
      </c>
      <c r="O4978" t="str">
        <f>TEXT(tblOrders[[#This Row],[Date]],"mmm-yyyy")</f>
        <v>Feb-2025</v>
      </c>
      <c r="P4978" t="str">
        <f>_xlfn.XLOOKUP(tblOrders[[#This Row],[OrderID]], tblReturns[OrderID], tblReturns[Returned])</f>
        <v>No</v>
      </c>
      <c r="Q4978" t="str">
        <f>_xlfn.XLOOKUP(tblOrders[[#This Row],[OrderID]], tblShipping[OrderID], tblShipping[ShipMode])</f>
        <v>Pickup</v>
      </c>
      <c r="R4978" t="str">
        <f>IFERROR(_xlfn.XLOOKUP(A4977, tblCustomers[CustomerID], tblCustomers[CustomerName]), "Not Found")</f>
        <v>Not Found</v>
      </c>
      <c r="S4978" t="str">
        <f>IF(tblOrders[[#This Row],[Sales]]&gt;1000000,"High Value","Standard")</f>
        <v>Standard</v>
      </c>
      <c r="T4978" t="str">
        <f>_xlfn.XLOOKUP(tblOrders[[#This Row],[ProductID]], tblProducts[ProductID], tblProducts[ProductName])</f>
        <v>Product 61</v>
      </c>
      <c r="U4978">
        <f>_xlfn.XLOOKUP(tblOrders[[#This Row],[SalesRepID]], tblSalesreps[RepID], tblSalesreps[Target])</f>
        <v>8698154</v>
      </c>
    </row>
    <row r="4979" spans="1:21">
      <c r="A4979" t="s">
        <v>5776</v>
      </c>
      <c r="B4979" s="7" t="s">
        <v>53</v>
      </c>
      <c r="C4979" t="s">
        <v>1897</v>
      </c>
      <c r="D4979" t="s">
        <v>377</v>
      </c>
      <c r="E4979" t="s">
        <v>205</v>
      </c>
      <c r="F4979" t="s">
        <v>51</v>
      </c>
      <c r="G4979">
        <v>7</v>
      </c>
      <c r="H4979">
        <v>0.1</v>
      </c>
      <c r="I4979" s="2">
        <v>430636.5</v>
      </c>
      <c r="J4979" t="str">
        <f>_xlfn.XLOOKUP(tblOrders[[#This Row],[CustomerID]], tblCustomers[CustomerID], tblCustomers[CustomerName])</f>
        <v>Customer 75</v>
      </c>
      <c r="K4979" t="str">
        <f>_xlfn.XLOOKUP(tblOrders[[#This Row],[CustomerID]], tblCustomers[CustomerID], tblCustomers[Segment])</f>
        <v>SME</v>
      </c>
      <c r="L4979" t="str">
        <f>_xlfn.XLOOKUP(tblOrders[[#This Row],[ProductID]], tblProducts[ProductID], tblProducts[Category])</f>
        <v>Home</v>
      </c>
      <c r="M4979">
        <f>_xlfn.XLOOKUP(tblOrders[[#This Row],[ProductID]], tblProducts[ProductID], tblProducts[CostPrice])</f>
        <v>38053</v>
      </c>
      <c r="N4979">
        <f>tblOrders[[#This Row],[Sales]]-(tblOrders[[#This Row],[CostPrice]]*tblOrders[[#This Row],[Quantity]])</f>
        <v>164265.5</v>
      </c>
      <c r="O4979" t="str">
        <f>TEXT(tblOrders[[#This Row],[Date]],"mmm-yyyy")</f>
        <v>Apr-2025</v>
      </c>
      <c r="P4979" t="str">
        <f>_xlfn.XLOOKUP(tblOrders[[#This Row],[OrderID]], tblReturns[OrderID], tblReturns[Returned])</f>
        <v>No</v>
      </c>
      <c r="Q4979" t="str">
        <f>_xlfn.XLOOKUP(tblOrders[[#This Row],[OrderID]], tblShipping[OrderID], tblShipping[ShipMode])</f>
        <v>Pickup</v>
      </c>
      <c r="R4979" t="str">
        <f>IFERROR(_xlfn.XLOOKUP(A4978, tblCustomers[CustomerID], tblCustomers[CustomerName]), "Not Found")</f>
        <v>Not Found</v>
      </c>
      <c r="S4979" t="str">
        <f>IF(tblOrders[[#This Row],[Sales]]&gt;1000000,"High Value","Standard")</f>
        <v>Standard</v>
      </c>
      <c r="T4979" t="str">
        <f>_xlfn.XLOOKUP(tblOrders[[#This Row],[ProductID]], tblProducts[ProductID], tblProducts[ProductName])</f>
        <v>Product 82</v>
      </c>
      <c r="U4979">
        <f>_xlfn.XLOOKUP(tblOrders[[#This Row],[SalesRepID]], tblSalesreps[RepID], tblSalesreps[Target])</f>
        <v>16246424</v>
      </c>
    </row>
    <row r="4980" spans="1:21">
      <c r="A4980" t="s">
        <v>5777</v>
      </c>
      <c r="B4980" s="7" t="s">
        <v>990</v>
      </c>
      <c r="C4980" t="s">
        <v>1344</v>
      </c>
      <c r="D4980" t="s">
        <v>902</v>
      </c>
      <c r="E4980" t="s">
        <v>69</v>
      </c>
      <c r="F4980" t="s">
        <v>20</v>
      </c>
      <c r="G4980">
        <v>2</v>
      </c>
      <c r="H4980">
        <v>0.1</v>
      </c>
      <c r="I4980" s="2">
        <v>254131.20000000001</v>
      </c>
      <c r="J4980" t="str">
        <f>_xlfn.XLOOKUP(tblOrders[[#This Row],[CustomerID]], tblCustomers[CustomerID], tblCustomers[CustomerName])</f>
        <v>Customer 264</v>
      </c>
      <c r="K4980" t="str">
        <f>_xlfn.XLOOKUP(tblOrders[[#This Row],[CustomerID]], tblCustomers[CustomerID], tblCustomers[Segment])</f>
        <v>Corporate</v>
      </c>
      <c r="L4980" t="str">
        <f>_xlfn.XLOOKUP(tblOrders[[#This Row],[ProductID]], tblProducts[ProductID], tblProducts[Category])</f>
        <v>Furniture</v>
      </c>
      <c r="M4980">
        <f>_xlfn.XLOOKUP(tblOrders[[#This Row],[ProductID]], tblProducts[ProductID], tblProducts[CostPrice])</f>
        <v>44361</v>
      </c>
      <c r="N4980">
        <f>tblOrders[[#This Row],[Sales]]-(tblOrders[[#This Row],[CostPrice]]*tblOrders[[#This Row],[Quantity]])</f>
        <v>165409.20000000001</v>
      </c>
      <c r="O4980" t="str">
        <f>TEXT(tblOrders[[#This Row],[Date]],"mmm-yyyy")</f>
        <v>Aug-2025</v>
      </c>
      <c r="P4980" t="str">
        <f>_xlfn.XLOOKUP(tblOrders[[#This Row],[OrderID]], tblReturns[OrderID], tblReturns[Returned])</f>
        <v>No</v>
      </c>
      <c r="Q4980" t="str">
        <f>_xlfn.XLOOKUP(tblOrders[[#This Row],[OrderID]], tblShipping[OrderID], tblShipping[ShipMode])</f>
        <v>Standard</v>
      </c>
      <c r="R4980" t="str">
        <f>IFERROR(_xlfn.XLOOKUP(A4979, tblCustomers[CustomerID], tblCustomers[CustomerName]), "Not Found")</f>
        <v>Not Found</v>
      </c>
      <c r="S4980" t="str">
        <f>IF(tblOrders[[#This Row],[Sales]]&gt;1000000,"High Value","Standard")</f>
        <v>Standard</v>
      </c>
      <c r="T4980" t="str">
        <f>_xlfn.XLOOKUP(tblOrders[[#This Row],[ProductID]], tblProducts[ProductID], tblProducts[ProductName])</f>
        <v>Product 3</v>
      </c>
      <c r="U4980">
        <f>_xlfn.XLOOKUP(tblOrders[[#This Row],[SalesRepID]], tblSalesreps[RepID], tblSalesreps[Target])</f>
        <v>19473459</v>
      </c>
    </row>
    <row r="4981" spans="1:21">
      <c r="A4981" t="s">
        <v>5778</v>
      </c>
      <c r="B4981" s="7" t="s">
        <v>777</v>
      </c>
      <c r="C4981" t="s">
        <v>1109</v>
      </c>
      <c r="D4981" t="s">
        <v>174</v>
      </c>
      <c r="E4981" t="s">
        <v>56</v>
      </c>
      <c r="F4981" t="s">
        <v>88</v>
      </c>
      <c r="G4981">
        <v>8</v>
      </c>
      <c r="H4981">
        <v>0.2</v>
      </c>
      <c r="I4981" s="2">
        <v>180435.20000000001</v>
      </c>
      <c r="J4981" t="str">
        <f>_xlfn.XLOOKUP(tblOrders[[#This Row],[CustomerID]], tblCustomers[CustomerID], tblCustomers[CustomerName])</f>
        <v>Customer 43</v>
      </c>
      <c r="K4981" t="str">
        <f>_xlfn.XLOOKUP(tblOrders[[#This Row],[CustomerID]], tblCustomers[CustomerID], tblCustomers[Segment])</f>
        <v>Consumer</v>
      </c>
      <c r="L4981" t="str">
        <f>_xlfn.XLOOKUP(tblOrders[[#This Row],[ProductID]], tblProducts[ProductID], tblProducts[Category])</f>
        <v>Home</v>
      </c>
      <c r="M4981">
        <f>_xlfn.XLOOKUP(tblOrders[[#This Row],[ProductID]], tblProducts[ProductID], tblProducts[CostPrice])</f>
        <v>62348</v>
      </c>
      <c r="N4981">
        <f>tblOrders[[#This Row],[Sales]]-(tblOrders[[#This Row],[CostPrice]]*tblOrders[[#This Row],[Quantity]])</f>
        <v>-318348.79999999999</v>
      </c>
      <c r="O4981" t="str">
        <f>TEXT(tblOrders[[#This Row],[Date]],"mmm-yyyy")</f>
        <v>Jul-2025</v>
      </c>
      <c r="P4981" t="str">
        <f>_xlfn.XLOOKUP(tblOrders[[#This Row],[OrderID]], tblReturns[OrderID], tblReturns[Returned])</f>
        <v>No</v>
      </c>
      <c r="Q4981" t="str">
        <f>_xlfn.XLOOKUP(tblOrders[[#This Row],[OrderID]], tblShipping[OrderID], tblShipping[ShipMode])</f>
        <v>Standard</v>
      </c>
      <c r="R4981" t="str">
        <f>IFERROR(_xlfn.XLOOKUP(A4980, tblCustomers[CustomerID], tblCustomers[CustomerName]), "Not Found")</f>
        <v>Not Found</v>
      </c>
      <c r="S4981" t="str">
        <f>IF(tblOrders[[#This Row],[Sales]]&gt;1000000,"High Value","Standard")</f>
        <v>Standard</v>
      </c>
      <c r="T4981" t="str">
        <f>_xlfn.XLOOKUP(tblOrders[[#This Row],[ProductID]], tblProducts[ProductID], tblProducts[ProductName])</f>
        <v>Product 64</v>
      </c>
      <c r="U4981">
        <f>_xlfn.XLOOKUP(tblOrders[[#This Row],[SalesRepID]], tblSalesreps[RepID], tblSalesreps[Target])</f>
        <v>14265630</v>
      </c>
    </row>
    <row r="4982" spans="1:21">
      <c r="A4982" t="s">
        <v>5779</v>
      </c>
      <c r="B4982" s="7" t="s">
        <v>548</v>
      </c>
      <c r="C4982" t="s">
        <v>672</v>
      </c>
      <c r="D4982" t="s">
        <v>587</v>
      </c>
      <c r="E4982" t="s">
        <v>197</v>
      </c>
      <c r="F4982" t="s">
        <v>26</v>
      </c>
      <c r="G4982">
        <v>3</v>
      </c>
      <c r="H4982">
        <v>0.1</v>
      </c>
      <c r="I4982" s="2">
        <v>109495.8</v>
      </c>
      <c r="J4982" t="str">
        <f>_xlfn.XLOOKUP(tblOrders[[#This Row],[CustomerID]], tblCustomers[CustomerID], tblCustomers[CustomerName])</f>
        <v>Customer 41</v>
      </c>
      <c r="K4982" t="str">
        <f>_xlfn.XLOOKUP(tblOrders[[#This Row],[CustomerID]], tblCustomers[CustomerID], tblCustomers[Segment])</f>
        <v>Corporate</v>
      </c>
      <c r="L4982" t="str">
        <f>_xlfn.XLOOKUP(tblOrders[[#This Row],[ProductID]], tblProducts[ProductID], tblProducts[Category])</f>
        <v>Electronics</v>
      </c>
      <c r="M4982">
        <f>_xlfn.XLOOKUP(tblOrders[[#This Row],[ProductID]], tblProducts[ProductID], tblProducts[CostPrice])</f>
        <v>67500</v>
      </c>
      <c r="N4982">
        <f>tblOrders[[#This Row],[Sales]]-(tblOrders[[#This Row],[CostPrice]]*tblOrders[[#This Row],[Quantity]])</f>
        <v>-93004.2</v>
      </c>
      <c r="O4982" t="str">
        <f>TEXT(tblOrders[[#This Row],[Date]],"mmm-yyyy")</f>
        <v>Aug-2025</v>
      </c>
      <c r="P4982" t="str">
        <f>_xlfn.XLOOKUP(tblOrders[[#This Row],[OrderID]], tblReturns[OrderID], tblReturns[Returned])</f>
        <v>Yes</v>
      </c>
      <c r="Q4982" t="str">
        <f>_xlfn.XLOOKUP(tblOrders[[#This Row],[OrderID]], tblShipping[OrderID], tblShipping[ShipMode])</f>
        <v>Express</v>
      </c>
      <c r="R4982" t="str">
        <f>IFERROR(_xlfn.XLOOKUP(A4981, tblCustomers[CustomerID], tblCustomers[CustomerName]), "Not Found")</f>
        <v>Not Found</v>
      </c>
      <c r="S4982" t="str">
        <f>IF(tblOrders[[#This Row],[Sales]]&gt;1000000,"High Value","Standard")</f>
        <v>Standard</v>
      </c>
      <c r="T4982" t="str">
        <f>_xlfn.XLOOKUP(tblOrders[[#This Row],[ProductID]], tblProducts[ProductID], tblProducts[ProductName])</f>
        <v>Product 97</v>
      </c>
      <c r="U4982">
        <f>_xlfn.XLOOKUP(tblOrders[[#This Row],[SalesRepID]], tblSalesreps[RepID], tblSalesreps[Target])</f>
        <v>19562258</v>
      </c>
    </row>
    <row r="4983" spans="1:21">
      <c r="A4983" t="s">
        <v>5780</v>
      </c>
      <c r="B4983" s="7" t="s">
        <v>1281</v>
      </c>
      <c r="C4983" t="s">
        <v>196</v>
      </c>
      <c r="D4983" t="s">
        <v>111</v>
      </c>
      <c r="E4983" t="s">
        <v>25</v>
      </c>
      <c r="F4983" t="s">
        <v>26</v>
      </c>
      <c r="G4983">
        <v>7</v>
      </c>
      <c r="H4983">
        <v>0.1</v>
      </c>
      <c r="I4983" s="2">
        <v>710923.5</v>
      </c>
      <c r="J4983" t="str">
        <f>_xlfn.XLOOKUP(tblOrders[[#This Row],[CustomerID]], tblCustomers[CustomerID], tblCustomers[CustomerName])</f>
        <v>Customer 99</v>
      </c>
      <c r="K4983" t="str">
        <f>_xlfn.XLOOKUP(tblOrders[[#This Row],[CustomerID]], tblCustomers[CustomerID], tblCustomers[Segment])</f>
        <v>Consumer</v>
      </c>
      <c r="L4983" t="str">
        <f>_xlfn.XLOOKUP(tblOrders[[#This Row],[ProductID]], tblProducts[ProductID], tblProducts[Category])</f>
        <v>Furniture</v>
      </c>
      <c r="M4983">
        <f>_xlfn.XLOOKUP(tblOrders[[#This Row],[ProductID]], tblProducts[ProductID], tblProducts[CostPrice])</f>
        <v>34907</v>
      </c>
      <c r="N4983">
        <f>tblOrders[[#This Row],[Sales]]-(tblOrders[[#This Row],[CostPrice]]*tblOrders[[#This Row],[Quantity]])</f>
        <v>466574.5</v>
      </c>
      <c r="O4983" t="str">
        <f>TEXT(tblOrders[[#This Row],[Date]],"mmm-yyyy")</f>
        <v>Jun-2025</v>
      </c>
      <c r="P4983" t="str">
        <f>_xlfn.XLOOKUP(tblOrders[[#This Row],[OrderID]], tblReturns[OrderID], tblReturns[Returned])</f>
        <v>No</v>
      </c>
      <c r="Q4983" t="str">
        <f>_xlfn.XLOOKUP(tblOrders[[#This Row],[OrderID]], tblShipping[OrderID], tblShipping[ShipMode])</f>
        <v>Standard</v>
      </c>
      <c r="R4983" t="str">
        <f>IFERROR(_xlfn.XLOOKUP(A4982, tblCustomers[CustomerID], tblCustomers[CustomerName]), "Not Found")</f>
        <v>Not Found</v>
      </c>
      <c r="S4983" t="str">
        <f>IF(tblOrders[[#This Row],[Sales]]&gt;1000000,"High Value","Standard")</f>
        <v>Standard</v>
      </c>
      <c r="T4983" t="str">
        <f>_xlfn.XLOOKUP(tblOrders[[#This Row],[ProductID]], tblProducts[ProductID], tblProducts[ProductName])</f>
        <v>Product 68</v>
      </c>
      <c r="U4983">
        <f>_xlfn.XLOOKUP(tblOrders[[#This Row],[SalesRepID]], tblSalesreps[RepID], tblSalesreps[Target])</f>
        <v>7094914</v>
      </c>
    </row>
    <row r="4984" spans="1:21">
      <c r="A4984" t="s">
        <v>5781</v>
      </c>
      <c r="B4984" s="7" t="s">
        <v>2290</v>
      </c>
      <c r="C4984" t="s">
        <v>1413</v>
      </c>
      <c r="D4984" t="s">
        <v>111</v>
      </c>
      <c r="E4984" t="s">
        <v>105</v>
      </c>
      <c r="F4984" t="s">
        <v>88</v>
      </c>
      <c r="G4984">
        <v>4</v>
      </c>
      <c r="H4984">
        <v>0.2</v>
      </c>
      <c r="I4984" s="2">
        <v>257868.79999999999</v>
      </c>
      <c r="J4984" t="str">
        <f>_xlfn.XLOOKUP(tblOrders[[#This Row],[CustomerID]], tblCustomers[CustomerID], tblCustomers[CustomerName])</f>
        <v>Customer 201</v>
      </c>
      <c r="K4984" t="str">
        <f>_xlfn.XLOOKUP(tblOrders[[#This Row],[CustomerID]], tblCustomers[CustomerID], tblCustomers[Segment])</f>
        <v>SME</v>
      </c>
      <c r="L4984" t="str">
        <f>_xlfn.XLOOKUP(tblOrders[[#This Row],[ProductID]], tblProducts[ProductID], tblProducts[Category])</f>
        <v>Furniture</v>
      </c>
      <c r="M4984">
        <f>_xlfn.XLOOKUP(tblOrders[[#This Row],[ProductID]], tblProducts[ProductID], tblProducts[CostPrice])</f>
        <v>34907</v>
      </c>
      <c r="N4984">
        <f>tblOrders[[#This Row],[Sales]]-(tblOrders[[#This Row],[CostPrice]]*tblOrders[[#This Row],[Quantity]])</f>
        <v>118240.79999999999</v>
      </c>
      <c r="O4984" t="str">
        <f>TEXT(tblOrders[[#This Row],[Date]],"mmm-yyyy")</f>
        <v>Mar-2025</v>
      </c>
      <c r="P4984" t="str">
        <f>_xlfn.XLOOKUP(tblOrders[[#This Row],[OrderID]], tblReturns[OrderID], tblReturns[Returned])</f>
        <v>No</v>
      </c>
      <c r="Q4984" t="str">
        <f>_xlfn.XLOOKUP(tblOrders[[#This Row],[OrderID]], tblShipping[OrderID], tblShipping[ShipMode])</f>
        <v>Standard</v>
      </c>
      <c r="R4984" t="str">
        <f>IFERROR(_xlfn.XLOOKUP(A4983, tblCustomers[CustomerID], tblCustomers[CustomerName]), "Not Found")</f>
        <v>Not Found</v>
      </c>
      <c r="S4984" t="str">
        <f>IF(tblOrders[[#This Row],[Sales]]&gt;1000000,"High Value","Standard")</f>
        <v>Standard</v>
      </c>
      <c r="T4984" t="str">
        <f>_xlfn.XLOOKUP(tblOrders[[#This Row],[ProductID]], tblProducts[ProductID], tblProducts[ProductName])</f>
        <v>Product 68</v>
      </c>
      <c r="U4984">
        <f>_xlfn.XLOOKUP(tblOrders[[#This Row],[SalesRepID]], tblSalesreps[RepID], tblSalesreps[Target])</f>
        <v>8698154</v>
      </c>
    </row>
    <row r="4985" spans="1:21">
      <c r="A4985" t="s">
        <v>5782</v>
      </c>
      <c r="B4985" s="7" t="s">
        <v>204</v>
      </c>
      <c r="C4985" t="s">
        <v>72</v>
      </c>
      <c r="D4985" t="s">
        <v>145</v>
      </c>
      <c r="E4985" t="s">
        <v>119</v>
      </c>
      <c r="F4985" t="s">
        <v>26</v>
      </c>
      <c r="G4985">
        <v>10</v>
      </c>
      <c r="H4985">
        <v>0.1</v>
      </c>
      <c r="I4985" s="2">
        <v>397683</v>
      </c>
      <c r="J4985" t="str">
        <f>_xlfn.XLOOKUP(tblOrders[[#This Row],[CustomerID]], tblCustomers[CustomerID], tblCustomers[CustomerName])</f>
        <v>Customer 79</v>
      </c>
      <c r="K4985" t="str">
        <f>_xlfn.XLOOKUP(tblOrders[[#This Row],[CustomerID]], tblCustomers[CustomerID], tblCustomers[Segment])</f>
        <v>Corporate</v>
      </c>
      <c r="L4985" t="str">
        <f>_xlfn.XLOOKUP(tblOrders[[#This Row],[ProductID]], tblProducts[ProductID], tblProducts[Category])</f>
        <v>Furniture</v>
      </c>
      <c r="M4985">
        <f>_xlfn.XLOOKUP(tblOrders[[#This Row],[ProductID]], tblProducts[ProductID], tblProducts[CostPrice])</f>
        <v>55764</v>
      </c>
      <c r="N4985">
        <f>tblOrders[[#This Row],[Sales]]-(tblOrders[[#This Row],[CostPrice]]*tblOrders[[#This Row],[Quantity]])</f>
        <v>-159957</v>
      </c>
      <c r="O4985" t="str">
        <f>TEXT(tblOrders[[#This Row],[Date]],"mmm-yyyy")</f>
        <v>Jul-2025</v>
      </c>
      <c r="P4985" t="str">
        <f>_xlfn.XLOOKUP(tblOrders[[#This Row],[OrderID]], tblReturns[OrderID], tblReturns[Returned])</f>
        <v>No</v>
      </c>
      <c r="Q4985" t="str">
        <f>_xlfn.XLOOKUP(tblOrders[[#This Row],[OrderID]], tblShipping[OrderID], tblShipping[ShipMode])</f>
        <v>Pickup</v>
      </c>
      <c r="R4985" t="str">
        <f>IFERROR(_xlfn.XLOOKUP(A4984, tblCustomers[CustomerID], tblCustomers[CustomerName]), "Not Found")</f>
        <v>Not Found</v>
      </c>
      <c r="S4985" t="str">
        <f>IF(tblOrders[[#This Row],[Sales]]&gt;1000000,"High Value","Standard")</f>
        <v>Standard</v>
      </c>
      <c r="T4985" t="str">
        <f>_xlfn.XLOOKUP(tblOrders[[#This Row],[ProductID]], tblProducts[ProductID], tblProducts[ProductName])</f>
        <v>Product 89</v>
      </c>
      <c r="U4985">
        <f>_xlfn.XLOOKUP(tblOrders[[#This Row],[SalesRepID]], tblSalesreps[RepID], tblSalesreps[Target])</f>
        <v>5886694</v>
      </c>
    </row>
    <row r="4986" spans="1:21">
      <c r="A4986" t="s">
        <v>5783</v>
      </c>
      <c r="B4986" s="7" t="s">
        <v>875</v>
      </c>
      <c r="C4986" t="s">
        <v>434</v>
      </c>
      <c r="D4986" t="s">
        <v>817</v>
      </c>
      <c r="E4986" t="s">
        <v>210</v>
      </c>
      <c r="F4986" t="s">
        <v>20</v>
      </c>
      <c r="G4986">
        <v>9</v>
      </c>
      <c r="H4986">
        <v>0.1</v>
      </c>
      <c r="I4986" s="2">
        <v>1069888.5</v>
      </c>
      <c r="J4986" t="str">
        <f>_xlfn.XLOOKUP(tblOrders[[#This Row],[CustomerID]], tblCustomers[CustomerID], tblCustomers[CustomerName])</f>
        <v>Customer 29</v>
      </c>
      <c r="K4986" t="str">
        <f>_xlfn.XLOOKUP(tblOrders[[#This Row],[CustomerID]], tblCustomers[CustomerID], tblCustomers[Segment])</f>
        <v>Consumer</v>
      </c>
      <c r="L4986" t="str">
        <f>_xlfn.XLOOKUP(tblOrders[[#This Row],[ProductID]], tblProducts[ProductID], tblProducts[Category])</f>
        <v>Furniture</v>
      </c>
      <c r="M4986">
        <f>_xlfn.XLOOKUP(tblOrders[[#This Row],[ProductID]], tblProducts[ProductID], tblProducts[CostPrice])</f>
        <v>11009</v>
      </c>
      <c r="N4986">
        <f>tblOrders[[#This Row],[Sales]]-(tblOrders[[#This Row],[CostPrice]]*tblOrders[[#This Row],[Quantity]])</f>
        <v>970807.5</v>
      </c>
      <c r="O4986" t="str">
        <f>TEXT(tblOrders[[#This Row],[Date]],"mmm-yyyy")</f>
        <v>Oct-2025</v>
      </c>
      <c r="P4986" t="str">
        <f>_xlfn.XLOOKUP(tblOrders[[#This Row],[OrderID]], tblReturns[OrderID], tblReturns[Returned])</f>
        <v>No</v>
      </c>
      <c r="Q4986" t="str">
        <f>_xlfn.XLOOKUP(tblOrders[[#This Row],[OrderID]], tblShipping[OrderID], tblShipping[ShipMode])</f>
        <v>Express</v>
      </c>
      <c r="R4986" t="str">
        <f>IFERROR(_xlfn.XLOOKUP(A4985, tblCustomers[CustomerID], tblCustomers[CustomerName]), "Not Found")</f>
        <v>Not Found</v>
      </c>
      <c r="S4986" t="str">
        <f>IF(tblOrders[[#This Row],[Sales]]&gt;1000000,"High Value","Standard")</f>
        <v>High Value</v>
      </c>
      <c r="T4986" t="str">
        <f>_xlfn.XLOOKUP(tblOrders[[#This Row],[ProductID]], tblProducts[ProductID], tblProducts[ProductName])</f>
        <v>Product 99</v>
      </c>
      <c r="U4986">
        <f>_xlfn.XLOOKUP(tblOrders[[#This Row],[SalesRepID]], tblSalesreps[RepID], tblSalesreps[Target])</f>
        <v>19336654</v>
      </c>
    </row>
    <row r="4987" spans="1:21">
      <c r="A4987" t="s">
        <v>5784</v>
      </c>
      <c r="B4987" s="7" t="s">
        <v>1219</v>
      </c>
      <c r="C4987" t="s">
        <v>728</v>
      </c>
      <c r="D4987" t="s">
        <v>372</v>
      </c>
      <c r="E4987" t="s">
        <v>69</v>
      </c>
      <c r="F4987" t="s">
        <v>20</v>
      </c>
      <c r="G4987">
        <v>8</v>
      </c>
      <c r="H4987">
        <v>0.05</v>
      </c>
      <c r="I4987" s="2">
        <v>181450</v>
      </c>
      <c r="J4987" t="str">
        <f>_xlfn.XLOOKUP(tblOrders[[#This Row],[CustomerID]], tblCustomers[CustomerID], tblCustomers[CustomerName])</f>
        <v>Customer 138</v>
      </c>
      <c r="K4987" t="str">
        <f>_xlfn.XLOOKUP(tblOrders[[#This Row],[CustomerID]], tblCustomers[CustomerID], tblCustomers[Segment])</f>
        <v>Corporate</v>
      </c>
      <c r="L4987" t="str">
        <f>_xlfn.XLOOKUP(tblOrders[[#This Row],[ProductID]], tblProducts[ProductID], tblProducts[Category])</f>
        <v>Office</v>
      </c>
      <c r="M4987">
        <f>_xlfn.XLOOKUP(tblOrders[[#This Row],[ProductID]], tblProducts[ProductID], tblProducts[CostPrice])</f>
        <v>18283</v>
      </c>
      <c r="N4987">
        <f>tblOrders[[#This Row],[Sales]]-(tblOrders[[#This Row],[CostPrice]]*tblOrders[[#This Row],[Quantity]])</f>
        <v>35186</v>
      </c>
      <c r="O4987" t="str">
        <f>TEXT(tblOrders[[#This Row],[Date]],"mmm-yyyy")</f>
        <v>Aug-2025</v>
      </c>
      <c r="P4987" t="str">
        <f>_xlfn.XLOOKUP(tblOrders[[#This Row],[OrderID]], tblReturns[OrderID], tblReturns[Returned])</f>
        <v>No</v>
      </c>
      <c r="Q4987" t="str">
        <f>_xlfn.XLOOKUP(tblOrders[[#This Row],[OrderID]], tblShipping[OrderID], tblShipping[ShipMode])</f>
        <v>Express</v>
      </c>
      <c r="R4987" t="str">
        <f>IFERROR(_xlfn.XLOOKUP(A4986, tblCustomers[CustomerID], tblCustomers[CustomerName]), "Not Found")</f>
        <v>Not Found</v>
      </c>
      <c r="S4987" t="str">
        <f>IF(tblOrders[[#This Row],[Sales]]&gt;1000000,"High Value","Standard")</f>
        <v>Standard</v>
      </c>
      <c r="T4987" t="str">
        <f>_xlfn.XLOOKUP(tblOrders[[#This Row],[ProductID]], tblProducts[ProductID], tblProducts[ProductName])</f>
        <v>Product 57</v>
      </c>
      <c r="U4987">
        <f>_xlfn.XLOOKUP(tblOrders[[#This Row],[SalesRepID]], tblSalesreps[RepID], tblSalesreps[Target])</f>
        <v>19473459</v>
      </c>
    </row>
    <row r="4988" spans="1:21">
      <c r="A4988" t="s">
        <v>5785</v>
      </c>
      <c r="B4988" s="7" t="s">
        <v>310</v>
      </c>
      <c r="C4988" t="s">
        <v>2360</v>
      </c>
      <c r="D4988" t="s">
        <v>339</v>
      </c>
      <c r="E4988" t="s">
        <v>13</v>
      </c>
      <c r="F4988" t="s">
        <v>26</v>
      </c>
      <c r="G4988">
        <v>5</v>
      </c>
      <c r="H4988">
        <v>0.1</v>
      </c>
      <c r="I4988" s="2">
        <v>551178</v>
      </c>
      <c r="J4988" t="str">
        <f>_xlfn.XLOOKUP(tblOrders[[#This Row],[CustomerID]], tblCustomers[CustomerID], tblCustomers[CustomerName])</f>
        <v>Customer 288</v>
      </c>
      <c r="K4988" t="str">
        <f>_xlfn.XLOOKUP(tblOrders[[#This Row],[CustomerID]], tblCustomers[CustomerID], tblCustomers[Segment])</f>
        <v>SME</v>
      </c>
      <c r="L4988" t="str">
        <f>_xlfn.XLOOKUP(tblOrders[[#This Row],[ProductID]], tblProducts[ProductID], tblProducts[Category])</f>
        <v>Office</v>
      </c>
      <c r="M4988">
        <f>_xlfn.XLOOKUP(tblOrders[[#This Row],[ProductID]], tblProducts[ProductID], tblProducts[CostPrice])</f>
        <v>73889</v>
      </c>
      <c r="N4988">
        <f>tblOrders[[#This Row],[Sales]]-(tblOrders[[#This Row],[CostPrice]]*tblOrders[[#This Row],[Quantity]])</f>
        <v>181733</v>
      </c>
      <c r="O4988" t="str">
        <f>TEXT(tblOrders[[#This Row],[Date]],"mmm-yyyy")</f>
        <v>Mar-2025</v>
      </c>
      <c r="P4988" t="str">
        <f>_xlfn.XLOOKUP(tblOrders[[#This Row],[OrderID]], tblReturns[OrderID], tblReturns[Returned])</f>
        <v>No</v>
      </c>
      <c r="Q4988" t="str">
        <f>_xlfn.XLOOKUP(tblOrders[[#This Row],[OrderID]], tblShipping[OrderID], tblShipping[ShipMode])</f>
        <v>Pickup</v>
      </c>
      <c r="R4988" t="str">
        <f>IFERROR(_xlfn.XLOOKUP(A4987, tblCustomers[CustomerID], tblCustomers[CustomerName]), "Not Found")</f>
        <v>Not Found</v>
      </c>
      <c r="S4988" t="str">
        <f>IF(tblOrders[[#This Row],[Sales]]&gt;1000000,"High Value","Standard")</f>
        <v>Standard</v>
      </c>
      <c r="T4988" t="str">
        <f>_xlfn.XLOOKUP(tblOrders[[#This Row],[ProductID]], tblProducts[ProductID], tblProducts[ProductName])</f>
        <v>Product 83</v>
      </c>
      <c r="U4988">
        <f>_xlfn.XLOOKUP(tblOrders[[#This Row],[SalesRepID]], tblSalesreps[RepID], tblSalesreps[Target])</f>
        <v>11852878</v>
      </c>
    </row>
    <row r="4989" spans="1:21">
      <c r="A4989" t="s">
        <v>5786</v>
      </c>
      <c r="B4989" s="7" t="s">
        <v>858</v>
      </c>
      <c r="C4989" t="s">
        <v>384</v>
      </c>
      <c r="D4989" t="s">
        <v>236</v>
      </c>
      <c r="E4989" t="s">
        <v>105</v>
      </c>
      <c r="F4989" t="s">
        <v>51</v>
      </c>
      <c r="G4989">
        <v>8</v>
      </c>
      <c r="H4989">
        <v>0.15</v>
      </c>
      <c r="I4989" s="2">
        <v>742281.2</v>
      </c>
      <c r="J4989" t="str">
        <f>_xlfn.XLOOKUP(tblOrders[[#This Row],[CustomerID]], tblCustomers[CustomerID], tblCustomers[CustomerName])</f>
        <v>Customer 234</v>
      </c>
      <c r="K4989" t="str">
        <f>_xlfn.XLOOKUP(tblOrders[[#This Row],[CustomerID]], tblCustomers[CustomerID], tblCustomers[Segment])</f>
        <v>Corporate</v>
      </c>
      <c r="L4989" t="str">
        <f>_xlfn.XLOOKUP(tblOrders[[#This Row],[ProductID]], tblProducts[ProductID], tblProducts[Category])</f>
        <v>Furniture</v>
      </c>
      <c r="M4989">
        <f>_xlfn.XLOOKUP(tblOrders[[#This Row],[ProductID]], tblProducts[ProductID], tblProducts[CostPrice])</f>
        <v>21756</v>
      </c>
      <c r="N4989">
        <f>tblOrders[[#This Row],[Sales]]-(tblOrders[[#This Row],[CostPrice]]*tblOrders[[#This Row],[Quantity]])</f>
        <v>568233.19999999995</v>
      </c>
      <c r="O4989" t="str">
        <f>TEXT(tblOrders[[#This Row],[Date]],"mmm-yyyy")</f>
        <v>Aug-2025</v>
      </c>
      <c r="P4989" t="str">
        <f>_xlfn.XLOOKUP(tblOrders[[#This Row],[OrderID]], tblReturns[OrderID], tblReturns[Returned])</f>
        <v>No</v>
      </c>
      <c r="Q4989" t="str">
        <f>_xlfn.XLOOKUP(tblOrders[[#This Row],[OrderID]], tblShipping[OrderID], tblShipping[ShipMode])</f>
        <v>Pickup</v>
      </c>
      <c r="R4989" t="str">
        <f>IFERROR(_xlfn.XLOOKUP(A4988, tblCustomers[CustomerID], tblCustomers[CustomerName]), "Not Found")</f>
        <v>Not Found</v>
      </c>
      <c r="S4989" t="str">
        <f>IF(tblOrders[[#This Row],[Sales]]&gt;1000000,"High Value","Standard")</f>
        <v>Standard</v>
      </c>
      <c r="T4989" t="str">
        <f>_xlfn.XLOOKUP(tblOrders[[#This Row],[ProductID]], tblProducts[ProductID], tblProducts[ProductName])</f>
        <v>Product 41</v>
      </c>
      <c r="U4989">
        <f>_xlfn.XLOOKUP(tblOrders[[#This Row],[SalesRepID]], tblSalesreps[RepID], tblSalesreps[Target])</f>
        <v>8698154</v>
      </c>
    </row>
    <row r="4990" spans="1:21">
      <c r="A4990" t="s">
        <v>5787</v>
      </c>
      <c r="B4990" s="7" t="s">
        <v>199</v>
      </c>
      <c r="C4990" t="s">
        <v>613</v>
      </c>
      <c r="D4990" t="s">
        <v>454</v>
      </c>
      <c r="E4990" t="s">
        <v>210</v>
      </c>
      <c r="F4990" t="s">
        <v>20</v>
      </c>
      <c r="G4990">
        <v>6</v>
      </c>
      <c r="H4990">
        <v>0.05</v>
      </c>
      <c r="I4990" s="2">
        <v>224882.1</v>
      </c>
      <c r="J4990" t="str">
        <f>_xlfn.XLOOKUP(tblOrders[[#This Row],[CustomerID]], tblCustomers[CustomerID], tblCustomers[CustomerName])</f>
        <v>Customer 222</v>
      </c>
      <c r="K4990" t="str">
        <f>_xlfn.XLOOKUP(tblOrders[[#This Row],[CustomerID]], tblCustomers[CustomerID], tblCustomers[Segment])</f>
        <v>SME</v>
      </c>
      <c r="L4990" t="str">
        <f>_xlfn.XLOOKUP(tblOrders[[#This Row],[ProductID]], tblProducts[ProductID], tblProducts[Category])</f>
        <v>Furniture</v>
      </c>
      <c r="M4990">
        <f>_xlfn.XLOOKUP(tblOrders[[#This Row],[ProductID]], tblProducts[ProductID], tblProducts[CostPrice])</f>
        <v>31369</v>
      </c>
      <c r="N4990">
        <f>tblOrders[[#This Row],[Sales]]-(tblOrders[[#This Row],[CostPrice]]*tblOrders[[#This Row],[Quantity]])</f>
        <v>36668.100000000006</v>
      </c>
      <c r="O4990" t="str">
        <f>TEXT(tblOrders[[#This Row],[Date]],"mmm-yyyy")</f>
        <v>Dec-2025</v>
      </c>
      <c r="P4990" t="str">
        <f>_xlfn.XLOOKUP(tblOrders[[#This Row],[OrderID]], tblReturns[OrderID], tblReturns[Returned])</f>
        <v>No</v>
      </c>
      <c r="Q4990" t="str">
        <f>_xlfn.XLOOKUP(tblOrders[[#This Row],[OrderID]], tblShipping[OrderID], tblShipping[ShipMode])</f>
        <v>Standard</v>
      </c>
      <c r="R4990" t="str">
        <f>IFERROR(_xlfn.XLOOKUP(A4989, tblCustomers[CustomerID], tblCustomers[CustomerName]), "Not Found")</f>
        <v>Not Found</v>
      </c>
      <c r="S4990" t="str">
        <f>IF(tblOrders[[#This Row],[Sales]]&gt;1000000,"High Value","Standard")</f>
        <v>Standard</v>
      </c>
      <c r="T4990" t="str">
        <f>_xlfn.XLOOKUP(tblOrders[[#This Row],[ProductID]], tblProducts[ProductID], tblProducts[ProductName])</f>
        <v>Product 37</v>
      </c>
      <c r="U4990">
        <f>_xlfn.XLOOKUP(tblOrders[[#This Row],[SalesRepID]], tblSalesreps[RepID], tblSalesreps[Target])</f>
        <v>19336654</v>
      </c>
    </row>
    <row r="4991" spans="1:21">
      <c r="A4991" t="s">
        <v>5788</v>
      </c>
      <c r="B4991" s="7" t="s">
        <v>895</v>
      </c>
      <c r="C4991" t="s">
        <v>342</v>
      </c>
      <c r="D4991" t="s">
        <v>30</v>
      </c>
      <c r="E4991" t="s">
        <v>74</v>
      </c>
      <c r="F4991" t="s">
        <v>26</v>
      </c>
      <c r="G4991">
        <v>4</v>
      </c>
      <c r="H4991">
        <v>0.1</v>
      </c>
      <c r="I4991" s="2">
        <v>117943.2</v>
      </c>
      <c r="J4991" t="str">
        <f>_xlfn.XLOOKUP(tblOrders[[#This Row],[CustomerID]], tblCustomers[CustomerID], tblCustomers[CustomerName])</f>
        <v>Customer 94</v>
      </c>
      <c r="K4991" t="str">
        <f>_xlfn.XLOOKUP(tblOrders[[#This Row],[CustomerID]], tblCustomers[CustomerID], tblCustomers[Segment])</f>
        <v>SME</v>
      </c>
      <c r="L4991" t="str">
        <f>_xlfn.XLOOKUP(tblOrders[[#This Row],[ProductID]], tblProducts[ProductID], tblProducts[Category])</f>
        <v>Furniture</v>
      </c>
      <c r="M4991">
        <f>_xlfn.XLOOKUP(tblOrders[[#This Row],[ProductID]], tblProducts[ProductID], tblProducts[CostPrice])</f>
        <v>18655</v>
      </c>
      <c r="N4991">
        <f>tblOrders[[#This Row],[Sales]]-(tblOrders[[#This Row],[CostPrice]]*tblOrders[[#This Row],[Quantity]])</f>
        <v>43323.199999999997</v>
      </c>
      <c r="O4991" t="str">
        <f>TEXT(tblOrders[[#This Row],[Date]],"mmm-yyyy")</f>
        <v>Mar-2025</v>
      </c>
      <c r="P4991" t="str">
        <f>_xlfn.XLOOKUP(tblOrders[[#This Row],[OrderID]], tblReturns[OrderID], tblReturns[Returned])</f>
        <v>No</v>
      </c>
      <c r="Q4991" t="str">
        <f>_xlfn.XLOOKUP(tblOrders[[#This Row],[OrderID]], tblShipping[OrderID], tblShipping[ShipMode])</f>
        <v>Standard</v>
      </c>
      <c r="R4991" t="str">
        <f>IFERROR(_xlfn.XLOOKUP(A4990, tblCustomers[CustomerID], tblCustomers[CustomerName]), "Not Found")</f>
        <v>Not Found</v>
      </c>
      <c r="S4991" t="str">
        <f>IF(tblOrders[[#This Row],[Sales]]&gt;1000000,"High Value","Standard")</f>
        <v>Standard</v>
      </c>
      <c r="T4991" t="str">
        <f>_xlfn.XLOOKUP(tblOrders[[#This Row],[ProductID]], tblProducts[ProductID], tblProducts[ProductName])</f>
        <v>Product 34</v>
      </c>
      <c r="U4991">
        <f>_xlfn.XLOOKUP(tblOrders[[#This Row],[SalesRepID]], tblSalesreps[RepID], tblSalesreps[Target])</f>
        <v>7254801</v>
      </c>
    </row>
    <row r="4992" spans="1:21">
      <c r="A4992" t="s">
        <v>5789</v>
      </c>
      <c r="B4992" s="7" t="s">
        <v>489</v>
      </c>
      <c r="C4992" t="s">
        <v>866</v>
      </c>
      <c r="D4992" t="s">
        <v>587</v>
      </c>
      <c r="E4992" t="s">
        <v>40</v>
      </c>
      <c r="F4992" t="s">
        <v>88</v>
      </c>
      <c r="G4992">
        <v>7</v>
      </c>
      <c r="H4992">
        <v>0</v>
      </c>
      <c r="I4992" s="2">
        <v>40271</v>
      </c>
      <c r="J4992" t="str">
        <f>_xlfn.XLOOKUP(tblOrders[[#This Row],[CustomerID]], tblCustomers[CustomerID], tblCustomers[CustomerName])</f>
        <v>Customer 32</v>
      </c>
      <c r="K4992" t="str">
        <f>_xlfn.XLOOKUP(tblOrders[[#This Row],[CustomerID]], tblCustomers[CustomerID], tblCustomers[Segment])</f>
        <v>SME</v>
      </c>
      <c r="L4992" t="str">
        <f>_xlfn.XLOOKUP(tblOrders[[#This Row],[ProductID]], tblProducts[ProductID], tblProducts[Category])</f>
        <v>Electronics</v>
      </c>
      <c r="M4992">
        <f>_xlfn.XLOOKUP(tblOrders[[#This Row],[ProductID]], tblProducts[ProductID], tblProducts[CostPrice])</f>
        <v>67500</v>
      </c>
      <c r="N4992">
        <f>tblOrders[[#This Row],[Sales]]-(tblOrders[[#This Row],[CostPrice]]*tblOrders[[#This Row],[Quantity]])</f>
        <v>-432229</v>
      </c>
      <c r="O4992" t="str">
        <f>TEXT(tblOrders[[#This Row],[Date]],"mmm-yyyy")</f>
        <v>Sep-2025</v>
      </c>
      <c r="P4992" t="str">
        <f>_xlfn.XLOOKUP(tblOrders[[#This Row],[OrderID]], tblReturns[OrderID], tblReturns[Returned])</f>
        <v>No</v>
      </c>
      <c r="Q4992" t="str">
        <f>_xlfn.XLOOKUP(tblOrders[[#This Row],[OrderID]], tblShipping[OrderID], tblShipping[ShipMode])</f>
        <v>Express</v>
      </c>
      <c r="R4992" t="str">
        <f>IFERROR(_xlfn.XLOOKUP(A4991, tblCustomers[CustomerID], tblCustomers[CustomerName]), "Not Found")</f>
        <v>Not Found</v>
      </c>
      <c r="S4992" t="str">
        <f>IF(tblOrders[[#This Row],[Sales]]&gt;1000000,"High Value","Standard")</f>
        <v>Standard</v>
      </c>
      <c r="T4992" t="str">
        <f>_xlfn.XLOOKUP(tblOrders[[#This Row],[ProductID]], tblProducts[ProductID], tblProducts[ProductName])</f>
        <v>Product 97</v>
      </c>
      <c r="U4992">
        <f>_xlfn.XLOOKUP(tblOrders[[#This Row],[SalesRepID]], tblSalesreps[RepID], tblSalesreps[Target])</f>
        <v>6291486</v>
      </c>
    </row>
    <row r="4993" spans="1:21">
      <c r="A4993" t="s">
        <v>5790</v>
      </c>
      <c r="B4993" s="7" t="s">
        <v>1027</v>
      </c>
      <c r="C4993" t="s">
        <v>1109</v>
      </c>
      <c r="D4993" t="s">
        <v>193</v>
      </c>
      <c r="E4993" t="s">
        <v>19</v>
      </c>
      <c r="F4993" t="s">
        <v>51</v>
      </c>
      <c r="G4993">
        <v>7</v>
      </c>
      <c r="H4993">
        <v>0.2</v>
      </c>
      <c r="I4993" s="2">
        <v>261508.8</v>
      </c>
      <c r="J4993" t="str">
        <f>_xlfn.XLOOKUP(tblOrders[[#This Row],[CustomerID]], tblCustomers[CustomerID], tblCustomers[CustomerName])</f>
        <v>Customer 43</v>
      </c>
      <c r="K4993" t="str">
        <f>_xlfn.XLOOKUP(tblOrders[[#This Row],[CustomerID]], tblCustomers[CustomerID], tblCustomers[Segment])</f>
        <v>Consumer</v>
      </c>
      <c r="L4993" t="str">
        <f>_xlfn.XLOOKUP(tblOrders[[#This Row],[ProductID]], tblProducts[ProductID], tblProducts[Category])</f>
        <v>Office</v>
      </c>
      <c r="M4993">
        <f>_xlfn.XLOOKUP(tblOrders[[#This Row],[ProductID]], tblProducts[ProductID], tblProducts[CostPrice])</f>
        <v>44099</v>
      </c>
      <c r="N4993">
        <f>tblOrders[[#This Row],[Sales]]-(tblOrders[[#This Row],[CostPrice]]*tblOrders[[#This Row],[Quantity]])</f>
        <v>-47184.200000000012</v>
      </c>
      <c r="O4993" t="str">
        <f>TEXT(tblOrders[[#This Row],[Date]],"mmm-yyyy")</f>
        <v>Aug-2025</v>
      </c>
      <c r="P4993" t="str">
        <f>_xlfn.XLOOKUP(tblOrders[[#This Row],[OrderID]], tblReturns[OrderID], tblReturns[Returned])</f>
        <v>No</v>
      </c>
      <c r="Q4993" t="str">
        <f>_xlfn.XLOOKUP(tblOrders[[#This Row],[OrderID]], tblShipping[OrderID], tblShipping[ShipMode])</f>
        <v>Express</v>
      </c>
      <c r="R4993" t="str">
        <f>IFERROR(_xlfn.XLOOKUP(A4992, tblCustomers[CustomerID], tblCustomers[CustomerName]), "Not Found")</f>
        <v>Not Found</v>
      </c>
      <c r="S4993" t="str">
        <f>IF(tblOrders[[#This Row],[Sales]]&gt;1000000,"High Value","Standard")</f>
        <v>Standard</v>
      </c>
      <c r="T4993" t="str">
        <f>_xlfn.XLOOKUP(tblOrders[[#This Row],[ProductID]], tblProducts[ProductID], tblProducts[ProductName])</f>
        <v>Product 44</v>
      </c>
      <c r="U4993">
        <f>_xlfn.XLOOKUP(tblOrders[[#This Row],[SalesRepID]], tblSalesreps[RepID], tblSalesreps[Target])</f>
        <v>11347243</v>
      </c>
    </row>
    <row r="4994" spans="1:21">
      <c r="A4994" t="s">
        <v>5791</v>
      </c>
      <c r="B4994" s="7" t="s">
        <v>1151</v>
      </c>
      <c r="C4994" t="s">
        <v>258</v>
      </c>
      <c r="D4994" t="s">
        <v>137</v>
      </c>
      <c r="E4994" t="s">
        <v>210</v>
      </c>
      <c r="F4994" t="s">
        <v>14</v>
      </c>
      <c r="G4994">
        <v>7</v>
      </c>
      <c r="H4994">
        <v>0.05</v>
      </c>
      <c r="I4994" s="2">
        <v>913550.4</v>
      </c>
      <c r="J4994" t="str">
        <f>_xlfn.XLOOKUP(tblOrders[[#This Row],[CustomerID]], tblCustomers[CustomerID], tblCustomers[CustomerName])</f>
        <v>Customer 188</v>
      </c>
      <c r="K4994" t="str">
        <f>_xlfn.XLOOKUP(tblOrders[[#This Row],[CustomerID]], tblCustomers[CustomerID], tblCustomers[Segment])</f>
        <v>Consumer</v>
      </c>
      <c r="L4994" t="str">
        <f>_xlfn.XLOOKUP(tblOrders[[#This Row],[ProductID]], tblProducts[ProductID], tblProducts[Category])</f>
        <v>Home</v>
      </c>
      <c r="M4994">
        <f>_xlfn.XLOOKUP(tblOrders[[#This Row],[ProductID]], tblProducts[ProductID], tblProducts[CostPrice])</f>
        <v>26666</v>
      </c>
      <c r="N4994">
        <f>tblOrders[[#This Row],[Sales]]-(tblOrders[[#This Row],[CostPrice]]*tblOrders[[#This Row],[Quantity]])</f>
        <v>726888.4</v>
      </c>
      <c r="O4994" t="str">
        <f>TEXT(tblOrders[[#This Row],[Date]],"mmm-yyyy")</f>
        <v>Jul-2025</v>
      </c>
      <c r="P4994" t="str">
        <f>_xlfn.XLOOKUP(tblOrders[[#This Row],[OrderID]], tblReturns[OrderID], tblReturns[Returned])</f>
        <v>No</v>
      </c>
      <c r="Q4994" t="str">
        <f>_xlfn.XLOOKUP(tblOrders[[#This Row],[OrderID]], tblShipping[OrderID], tblShipping[ShipMode])</f>
        <v>Pickup</v>
      </c>
      <c r="R4994" t="str">
        <f>IFERROR(_xlfn.XLOOKUP(A4993, tblCustomers[CustomerID], tblCustomers[CustomerName]), "Not Found")</f>
        <v>Not Found</v>
      </c>
      <c r="S4994" t="str">
        <f>IF(tblOrders[[#This Row],[Sales]]&gt;1000000,"High Value","Standard")</f>
        <v>Standard</v>
      </c>
      <c r="T4994" t="str">
        <f>_xlfn.XLOOKUP(tblOrders[[#This Row],[ProductID]], tblProducts[ProductID], tblProducts[ProductName])</f>
        <v>Product 76</v>
      </c>
      <c r="U4994">
        <f>_xlfn.XLOOKUP(tblOrders[[#This Row],[SalesRepID]], tblSalesreps[RepID], tblSalesreps[Target])</f>
        <v>19336654</v>
      </c>
    </row>
    <row r="4995" spans="1:21">
      <c r="A4995" t="s">
        <v>5792</v>
      </c>
      <c r="B4995" s="7" t="s">
        <v>572</v>
      </c>
      <c r="C4995" t="s">
        <v>317</v>
      </c>
      <c r="D4995" t="s">
        <v>104</v>
      </c>
      <c r="E4995" t="s">
        <v>74</v>
      </c>
      <c r="F4995" t="s">
        <v>26</v>
      </c>
      <c r="G4995">
        <v>5</v>
      </c>
      <c r="H4995">
        <v>0.05</v>
      </c>
      <c r="I4995" s="2">
        <v>117752.5</v>
      </c>
      <c r="J4995" t="str">
        <f>_xlfn.XLOOKUP(tblOrders[[#This Row],[CustomerID]], tblCustomers[CustomerID], tblCustomers[CustomerName])</f>
        <v>Customer 56</v>
      </c>
      <c r="K4995" t="str">
        <f>_xlfn.XLOOKUP(tblOrders[[#This Row],[CustomerID]], tblCustomers[CustomerID], tblCustomers[Segment])</f>
        <v>SME</v>
      </c>
      <c r="L4995" t="str">
        <f>_xlfn.XLOOKUP(tblOrders[[#This Row],[ProductID]], tblProducts[ProductID], tblProducts[Category])</f>
        <v>Furniture</v>
      </c>
      <c r="M4995">
        <f>_xlfn.XLOOKUP(tblOrders[[#This Row],[ProductID]], tblProducts[ProductID], tblProducts[CostPrice])</f>
        <v>10664</v>
      </c>
      <c r="N4995">
        <f>tblOrders[[#This Row],[Sales]]-(tblOrders[[#This Row],[CostPrice]]*tblOrders[[#This Row],[Quantity]])</f>
        <v>64432.5</v>
      </c>
      <c r="O4995" t="str">
        <f>TEXT(tblOrders[[#This Row],[Date]],"mmm-yyyy")</f>
        <v>Jan-2025</v>
      </c>
      <c r="P4995" t="str">
        <f>_xlfn.XLOOKUP(tblOrders[[#This Row],[OrderID]], tblReturns[OrderID], tblReturns[Returned])</f>
        <v>No</v>
      </c>
      <c r="Q4995" t="str">
        <f>_xlfn.XLOOKUP(tblOrders[[#This Row],[OrderID]], tblShipping[OrderID], tblShipping[ShipMode])</f>
        <v>Standard</v>
      </c>
      <c r="R4995" t="str">
        <f>IFERROR(_xlfn.XLOOKUP(A4994, tblCustomers[CustomerID], tblCustomers[CustomerName]), "Not Found")</f>
        <v>Not Found</v>
      </c>
      <c r="S4995" t="str">
        <f>IF(tblOrders[[#This Row],[Sales]]&gt;1000000,"High Value","Standard")</f>
        <v>Standard</v>
      </c>
      <c r="T4995" t="str">
        <f>_xlfn.XLOOKUP(tblOrders[[#This Row],[ProductID]], tblProducts[ProductID], tblProducts[ProductName])</f>
        <v>Product 23</v>
      </c>
      <c r="U4995">
        <f>_xlfn.XLOOKUP(tblOrders[[#This Row],[SalesRepID]], tblSalesreps[RepID], tblSalesreps[Target])</f>
        <v>7254801</v>
      </c>
    </row>
    <row r="4996" spans="1:21">
      <c r="A4996" t="s">
        <v>5793</v>
      </c>
      <c r="B4996" s="7" t="s">
        <v>1683</v>
      </c>
      <c r="C4996" t="s">
        <v>1243</v>
      </c>
      <c r="D4996" t="s">
        <v>190</v>
      </c>
      <c r="E4996" t="s">
        <v>56</v>
      </c>
      <c r="F4996" t="s">
        <v>14</v>
      </c>
      <c r="G4996">
        <v>1</v>
      </c>
      <c r="H4996">
        <v>0.15</v>
      </c>
      <c r="I4996" s="2">
        <v>65665.05</v>
      </c>
      <c r="J4996" t="str">
        <f>_xlfn.XLOOKUP(tblOrders[[#This Row],[CustomerID]], tblCustomers[CustomerID], tblCustomers[CustomerName])</f>
        <v>Customer 180</v>
      </c>
      <c r="K4996" t="str">
        <f>_xlfn.XLOOKUP(tblOrders[[#This Row],[CustomerID]], tblCustomers[CustomerID], tblCustomers[Segment])</f>
        <v>Consumer</v>
      </c>
      <c r="L4996" t="str">
        <f>_xlfn.XLOOKUP(tblOrders[[#This Row],[ProductID]], tblProducts[ProductID], tblProducts[Category])</f>
        <v>Furniture</v>
      </c>
      <c r="M4996">
        <f>_xlfn.XLOOKUP(tblOrders[[#This Row],[ProductID]], tblProducts[ProductID], tblProducts[CostPrice])</f>
        <v>47272</v>
      </c>
      <c r="N4996">
        <f>tblOrders[[#This Row],[Sales]]-(tblOrders[[#This Row],[CostPrice]]*tblOrders[[#This Row],[Quantity]])</f>
        <v>18393.050000000003</v>
      </c>
      <c r="O4996" t="str">
        <f>TEXT(tblOrders[[#This Row],[Date]],"mmm-yyyy")</f>
        <v>May-2025</v>
      </c>
      <c r="P4996" t="str">
        <f>_xlfn.XLOOKUP(tblOrders[[#This Row],[OrderID]], tblReturns[OrderID], tblReturns[Returned])</f>
        <v>No</v>
      </c>
      <c r="Q4996" t="str">
        <f>_xlfn.XLOOKUP(tblOrders[[#This Row],[OrderID]], tblShipping[OrderID], tblShipping[ShipMode])</f>
        <v>Standard</v>
      </c>
      <c r="R4996" t="str">
        <f>IFERROR(_xlfn.XLOOKUP(A4995, tblCustomers[CustomerID], tblCustomers[CustomerName]), "Not Found")</f>
        <v>Not Found</v>
      </c>
      <c r="S4996" t="str">
        <f>IF(tblOrders[[#This Row],[Sales]]&gt;1000000,"High Value","Standard")</f>
        <v>Standard</v>
      </c>
      <c r="T4996" t="str">
        <f>_xlfn.XLOOKUP(tblOrders[[#This Row],[ProductID]], tblProducts[ProductID], tblProducts[ProductName])</f>
        <v>Product 33</v>
      </c>
      <c r="U4996">
        <f>_xlfn.XLOOKUP(tblOrders[[#This Row],[SalesRepID]], tblSalesreps[RepID], tblSalesreps[Target])</f>
        <v>14265630</v>
      </c>
    </row>
    <row r="4997" spans="1:21">
      <c r="A4997" t="s">
        <v>5794</v>
      </c>
      <c r="B4997" s="7" t="s">
        <v>1033</v>
      </c>
      <c r="C4997" t="s">
        <v>814</v>
      </c>
      <c r="D4997" t="s">
        <v>454</v>
      </c>
      <c r="E4997" t="s">
        <v>40</v>
      </c>
      <c r="F4997" t="s">
        <v>26</v>
      </c>
      <c r="G4997">
        <v>1</v>
      </c>
      <c r="H4997">
        <v>0.15</v>
      </c>
      <c r="I4997" s="2">
        <v>89279.75</v>
      </c>
      <c r="J4997" t="str">
        <f>_xlfn.XLOOKUP(tblOrders[[#This Row],[CustomerID]], tblCustomers[CustomerID], tblCustomers[CustomerName])</f>
        <v>Customer 235</v>
      </c>
      <c r="K4997" t="str">
        <f>_xlfn.XLOOKUP(tblOrders[[#This Row],[CustomerID]], tblCustomers[CustomerID], tblCustomers[Segment])</f>
        <v>Consumer</v>
      </c>
      <c r="L4997" t="str">
        <f>_xlfn.XLOOKUP(tblOrders[[#This Row],[ProductID]], tblProducts[ProductID], tblProducts[Category])</f>
        <v>Furniture</v>
      </c>
      <c r="M4997">
        <f>_xlfn.XLOOKUP(tblOrders[[#This Row],[ProductID]], tblProducts[ProductID], tblProducts[CostPrice])</f>
        <v>31369</v>
      </c>
      <c r="N4997">
        <f>tblOrders[[#This Row],[Sales]]-(tblOrders[[#This Row],[CostPrice]]*tblOrders[[#This Row],[Quantity]])</f>
        <v>57910.75</v>
      </c>
      <c r="O4997" t="str">
        <f>TEXT(tblOrders[[#This Row],[Date]],"mmm-yyyy")</f>
        <v>Jul-2025</v>
      </c>
      <c r="P4997" t="str">
        <f>_xlfn.XLOOKUP(tblOrders[[#This Row],[OrderID]], tblReturns[OrderID], tblReturns[Returned])</f>
        <v>No</v>
      </c>
      <c r="Q4997" t="str">
        <f>_xlfn.XLOOKUP(tblOrders[[#This Row],[OrderID]], tblShipping[OrderID], tblShipping[ShipMode])</f>
        <v>Standard</v>
      </c>
      <c r="R4997" t="str">
        <f>IFERROR(_xlfn.XLOOKUP(A4996, tblCustomers[CustomerID], tblCustomers[CustomerName]), "Not Found")</f>
        <v>Not Found</v>
      </c>
      <c r="S4997" t="str">
        <f>IF(tblOrders[[#This Row],[Sales]]&gt;1000000,"High Value","Standard")</f>
        <v>Standard</v>
      </c>
      <c r="T4997" t="str">
        <f>_xlfn.XLOOKUP(tblOrders[[#This Row],[ProductID]], tblProducts[ProductID], tblProducts[ProductName])</f>
        <v>Product 37</v>
      </c>
      <c r="U4997">
        <f>_xlfn.XLOOKUP(tblOrders[[#This Row],[SalesRepID]], tblSalesreps[RepID], tblSalesreps[Target])</f>
        <v>6291486</v>
      </c>
    </row>
    <row r="4998" spans="1:21">
      <c r="A4998" t="s">
        <v>5795</v>
      </c>
      <c r="B4998" s="7" t="s">
        <v>1089</v>
      </c>
      <c r="C4998" t="s">
        <v>484</v>
      </c>
      <c r="D4998" t="s">
        <v>164</v>
      </c>
      <c r="E4998" t="s">
        <v>50</v>
      </c>
      <c r="F4998" t="s">
        <v>14</v>
      </c>
      <c r="G4998">
        <v>4</v>
      </c>
      <c r="H4998">
        <v>0.2</v>
      </c>
      <c r="I4998" s="2">
        <v>376124.8</v>
      </c>
      <c r="J4998" t="str">
        <f>_xlfn.XLOOKUP(tblOrders[[#This Row],[CustomerID]], tblCustomers[CustomerID], tblCustomers[CustomerName])</f>
        <v>Customer 97</v>
      </c>
      <c r="K4998" t="str">
        <f>_xlfn.XLOOKUP(tblOrders[[#This Row],[CustomerID]], tblCustomers[CustomerID], tblCustomers[Segment])</f>
        <v>Corporate</v>
      </c>
      <c r="L4998" t="str">
        <f>_xlfn.XLOOKUP(tblOrders[[#This Row],[ProductID]], tblProducts[ProductID], tblProducts[Category])</f>
        <v>Electronics</v>
      </c>
      <c r="M4998">
        <f>_xlfn.XLOOKUP(tblOrders[[#This Row],[ProductID]], tblProducts[ProductID], tblProducts[CostPrice])</f>
        <v>44535</v>
      </c>
      <c r="N4998">
        <f>tblOrders[[#This Row],[Sales]]-(tblOrders[[#This Row],[CostPrice]]*tblOrders[[#This Row],[Quantity]])</f>
        <v>197984.8</v>
      </c>
      <c r="O4998" t="str">
        <f>TEXT(tblOrders[[#This Row],[Date]],"mmm-yyyy")</f>
        <v>Apr-2025</v>
      </c>
      <c r="P4998" t="str">
        <f>_xlfn.XLOOKUP(tblOrders[[#This Row],[OrderID]], tblReturns[OrderID], tblReturns[Returned])</f>
        <v>No</v>
      </c>
      <c r="Q4998" t="str">
        <f>_xlfn.XLOOKUP(tblOrders[[#This Row],[OrderID]], tblShipping[OrderID], tblShipping[ShipMode])</f>
        <v>Standard</v>
      </c>
      <c r="R4998" t="str">
        <f>IFERROR(_xlfn.XLOOKUP(A4997, tblCustomers[CustomerID], tblCustomers[CustomerName]), "Not Found")</f>
        <v>Not Found</v>
      </c>
      <c r="S4998" t="str">
        <f>IF(tblOrders[[#This Row],[Sales]]&gt;1000000,"High Value","Standard")</f>
        <v>Standard</v>
      </c>
      <c r="T4998" t="str">
        <f>_xlfn.XLOOKUP(tblOrders[[#This Row],[ProductID]], tblProducts[ProductID], tblProducts[ProductName])</f>
        <v>Product 71</v>
      </c>
      <c r="U4998">
        <f>_xlfn.XLOOKUP(tblOrders[[#This Row],[SalesRepID]], tblSalesreps[RepID], tblSalesreps[Target])</f>
        <v>17350666</v>
      </c>
    </row>
    <row r="4999" spans="1:21">
      <c r="A4999" t="s">
        <v>5796</v>
      </c>
      <c r="B4999" s="7" t="s">
        <v>173</v>
      </c>
      <c r="C4999" t="s">
        <v>1397</v>
      </c>
      <c r="D4999" t="s">
        <v>145</v>
      </c>
      <c r="E4999" t="s">
        <v>25</v>
      </c>
      <c r="F4999" t="s">
        <v>14</v>
      </c>
      <c r="G4999">
        <v>1</v>
      </c>
      <c r="H4999">
        <v>0.2</v>
      </c>
      <c r="I4999" s="2">
        <v>12285.6</v>
      </c>
      <c r="J4999" t="str">
        <f>_xlfn.XLOOKUP(tblOrders[[#This Row],[CustomerID]], tblCustomers[CustomerID], tblCustomers[CustomerName])</f>
        <v>Customer 176</v>
      </c>
      <c r="K4999" t="str">
        <f>_xlfn.XLOOKUP(tblOrders[[#This Row],[CustomerID]], tblCustomers[CustomerID], tblCustomers[Segment])</f>
        <v>Corporate</v>
      </c>
      <c r="L4999" t="str">
        <f>_xlfn.XLOOKUP(tblOrders[[#This Row],[ProductID]], tblProducts[ProductID], tblProducts[Category])</f>
        <v>Furniture</v>
      </c>
      <c r="M4999">
        <f>_xlfn.XLOOKUP(tblOrders[[#This Row],[ProductID]], tblProducts[ProductID], tblProducts[CostPrice])</f>
        <v>55764</v>
      </c>
      <c r="N4999">
        <f>tblOrders[[#This Row],[Sales]]-(tblOrders[[#This Row],[CostPrice]]*tblOrders[[#This Row],[Quantity]])</f>
        <v>-43478.400000000001</v>
      </c>
      <c r="O4999" t="str">
        <f>TEXT(tblOrders[[#This Row],[Date]],"mmm-yyyy")</f>
        <v>Jun-2025</v>
      </c>
      <c r="P4999" t="str">
        <f>_xlfn.XLOOKUP(tblOrders[[#This Row],[OrderID]], tblReturns[OrderID], tblReturns[Returned])</f>
        <v>No</v>
      </c>
      <c r="Q4999" t="str">
        <f>_xlfn.XLOOKUP(tblOrders[[#This Row],[OrderID]], tblShipping[OrderID], tblShipping[ShipMode])</f>
        <v>Express</v>
      </c>
      <c r="R4999" t="str">
        <f>IFERROR(_xlfn.XLOOKUP(A4998, tblCustomers[CustomerID], tblCustomers[CustomerName]), "Not Found")</f>
        <v>Not Found</v>
      </c>
      <c r="S4999" t="str">
        <f>IF(tblOrders[[#This Row],[Sales]]&gt;1000000,"High Value","Standard")</f>
        <v>Standard</v>
      </c>
      <c r="T4999" t="str">
        <f>_xlfn.XLOOKUP(tblOrders[[#This Row],[ProductID]], tblProducts[ProductID], tblProducts[ProductName])</f>
        <v>Product 89</v>
      </c>
      <c r="U4999">
        <f>_xlfn.XLOOKUP(tblOrders[[#This Row],[SalesRepID]], tblSalesreps[RepID], tblSalesreps[Target])</f>
        <v>7094914</v>
      </c>
    </row>
    <row r="5000" spans="1:21">
      <c r="A5000" t="s">
        <v>5797</v>
      </c>
      <c r="B5000" s="7" t="s">
        <v>480</v>
      </c>
      <c r="C5000" t="s">
        <v>63</v>
      </c>
      <c r="D5000" t="s">
        <v>382</v>
      </c>
      <c r="E5000" t="s">
        <v>35</v>
      </c>
      <c r="F5000" t="s">
        <v>51</v>
      </c>
      <c r="G5000">
        <v>2</v>
      </c>
      <c r="H5000">
        <v>0.15</v>
      </c>
      <c r="I5000" s="2">
        <v>192973.8</v>
      </c>
      <c r="J5000" t="str">
        <f>_xlfn.XLOOKUP(tblOrders[[#This Row],[CustomerID]], tblCustomers[CustomerID], tblCustomers[CustomerName])</f>
        <v>Customer 44</v>
      </c>
      <c r="K5000" t="str">
        <f>_xlfn.XLOOKUP(tblOrders[[#This Row],[CustomerID]], tblCustomers[CustomerID], tblCustomers[Segment])</f>
        <v>Consumer</v>
      </c>
      <c r="L5000" t="str">
        <f>_xlfn.XLOOKUP(tblOrders[[#This Row],[ProductID]], tblProducts[ProductID], tblProducts[Category])</f>
        <v>Office</v>
      </c>
      <c r="M5000">
        <f>_xlfn.XLOOKUP(tblOrders[[#This Row],[ProductID]], tblProducts[ProductID], tblProducts[CostPrice])</f>
        <v>61777</v>
      </c>
      <c r="N5000">
        <f>tblOrders[[#This Row],[Sales]]-(tblOrders[[#This Row],[CostPrice]]*tblOrders[[#This Row],[Quantity]])</f>
        <v>69419.799999999988</v>
      </c>
      <c r="O5000" t="str">
        <f>TEXT(tblOrders[[#This Row],[Date]],"mmm-yyyy")</f>
        <v>May-2025</v>
      </c>
      <c r="P5000" t="str">
        <f>_xlfn.XLOOKUP(tblOrders[[#This Row],[OrderID]], tblReturns[OrderID], tblReturns[Returned])</f>
        <v>No</v>
      </c>
      <c r="Q5000" t="str">
        <f>_xlfn.XLOOKUP(tblOrders[[#This Row],[OrderID]], tblShipping[OrderID], tblShipping[ShipMode])</f>
        <v>Standard</v>
      </c>
      <c r="R5000" t="str">
        <f>IFERROR(_xlfn.XLOOKUP(A4999, tblCustomers[CustomerID], tblCustomers[CustomerName]), "Not Found")</f>
        <v>Not Found</v>
      </c>
      <c r="S5000" t="str">
        <f>IF(tblOrders[[#This Row],[Sales]]&gt;1000000,"High Value","Standard")</f>
        <v>Standard</v>
      </c>
      <c r="T5000" t="str">
        <f>_xlfn.XLOOKUP(tblOrders[[#This Row],[ProductID]], tblProducts[ProductID], tblProducts[ProductName])</f>
        <v>Product 65</v>
      </c>
      <c r="U5000">
        <f>_xlfn.XLOOKUP(tblOrders[[#This Row],[SalesRepID]], tblSalesreps[RepID], tblSalesreps[Target])</f>
        <v>19619177</v>
      </c>
    </row>
    <row r="5001" spans="1:21">
      <c r="A5001" t="s">
        <v>5798</v>
      </c>
      <c r="B5001" s="7" t="s">
        <v>486</v>
      </c>
      <c r="C5001" t="s">
        <v>464</v>
      </c>
      <c r="D5001" t="s">
        <v>255</v>
      </c>
      <c r="E5001" t="s">
        <v>210</v>
      </c>
      <c r="F5001" t="s">
        <v>14</v>
      </c>
      <c r="G5001">
        <v>10</v>
      </c>
      <c r="H5001">
        <v>0.05</v>
      </c>
      <c r="I5001" s="2">
        <v>88435.5</v>
      </c>
      <c r="J5001" t="str">
        <f>_xlfn.XLOOKUP(tblOrders[[#This Row],[CustomerID]], tblCustomers[CustomerID], tblCustomers[CustomerName])</f>
        <v>Customer 187</v>
      </c>
      <c r="K5001" t="str">
        <f>_xlfn.XLOOKUP(tblOrders[[#This Row],[CustomerID]], tblCustomers[CustomerID], tblCustomers[Segment])</f>
        <v>Corporate</v>
      </c>
      <c r="L5001" t="str">
        <f>_xlfn.XLOOKUP(tblOrders[[#This Row],[ProductID]], tblProducts[ProductID], tblProducts[Category])</f>
        <v>Electronics</v>
      </c>
      <c r="M5001">
        <f>_xlfn.XLOOKUP(tblOrders[[#This Row],[ProductID]], tblProducts[ProductID], tblProducts[CostPrice])</f>
        <v>58560</v>
      </c>
      <c r="N5001">
        <f>tblOrders[[#This Row],[Sales]]-(tblOrders[[#This Row],[CostPrice]]*tblOrders[[#This Row],[Quantity]])</f>
        <v>-497164.5</v>
      </c>
      <c r="O5001" t="str">
        <f>TEXT(tblOrders[[#This Row],[Date]],"mmm-yyyy")</f>
        <v>Sep-2025</v>
      </c>
      <c r="P5001" t="str">
        <f>_xlfn.XLOOKUP(tblOrders[[#This Row],[OrderID]], tblReturns[OrderID], tblReturns[Returned])</f>
        <v>No</v>
      </c>
      <c r="Q5001" t="str">
        <f>_xlfn.XLOOKUP(tblOrders[[#This Row],[OrderID]], tblShipping[OrderID], tblShipping[ShipMode])</f>
        <v>Standard</v>
      </c>
      <c r="R5001" t="str">
        <f>IFERROR(_xlfn.XLOOKUP(A5000, tblCustomers[CustomerID], tblCustomers[CustomerName]), "Not Found")</f>
        <v>Not Found</v>
      </c>
      <c r="S5001" t="str">
        <f>IF(tblOrders[[#This Row],[Sales]]&gt;1000000,"High Value","Standard")</f>
        <v>Standard</v>
      </c>
      <c r="T5001" t="str">
        <f>_xlfn.XLOOKUP(tblOrders[[#This Row],[ProductID]], tblProducts[ProductID], tblProducts[ProductName])</f>
        <v>Product 79</v>
      </c>
      <c r="U5001">
        <f>_xlfn.XLOOKUP(tblOrders[[#This Row],[SalesRepID]], tblSalesreps[RepID], tblSalesreps[Target])</f>
        <v>19336654</v>
      </c>
    </row>
  </sheetData>
  <phoneticPr fontId="2" type="noConversion"/>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6EC373-049D-4FD0-A094-6DF8CACA4EDE}">
  <dimension ref="A3:L45"/>
  <sheetViews>
    <sheetView topLeftCell="D1" workbookViewId="0">
      <selection activeCell="J7" sqref="J4:J15"/>
      <pivotSelection pane="bottomRight" showHeader="1" axis="axisRow" activeRow="6" activeCol="9" previousRow="6" previousCol="9" click="1" r:id="rId4">
        <pivotArea dataOnly="0" labelOnly="1" outline="0" fieldPosition="0">
          <references count="1">
            <reference field="14" count="0"/>
          </references>
        </pivotArea>
      </pivotSelection>
    </sheetView>
  </sheetViews>
  <sheetFormatPr defaultRowHeight="14.5"/>
  <cols>
    <col min="1" max="1" width="14.6328125" bestFit="1" customWidth="1"/>
    <col min="2" max="2" width="12.26953125" bestFit="1" customWidth="1"/>
    <col min="4" max="4" width="17.26953125" bestFit="1" customWidth="1"/>
    <col min="5" max="6" width="13.90625" bestFit="1" customWidth="1"/>
    <col min="7" max="7" width="11.81640625" bestFit="1" customWidth="1"/>
    <col min="8" max="8" width="13.90625" bestFit="1" customWidth="1"/>
    <col min="9" max="9" width="12.453125" bestFit="1" customWidth="1"/>
    <col min="10" max="10" width="12.08984375" bestFit="1" customWidth="1"/>
    <col min="11" max="11" width="11.81640625" bestFit="1" customWidth="1"/>
    <col min="12" max="12" width="12.453125" bestFit="1" customWidth="1"/>
  </cols>
  <sheetData>
    <row r="3" spans="1:11">
      <c r="A3" s="3" t="s">
        <v>5</v>
      </c>
      <c r="B3" t="s">
        <v>6278</v>
      </c>
      <c r="D3" s="3" t="s">
        <v>6271</v>
      </c>
      <c r="E3" t="s">
        <v>6278</v>
      </c>
      <c r="J3" s="3" t="s">
        <v>6273</v>
      </c>
      <c r="K3" t="s">
        <v>6278</v>
      </c>
    </row>
    <row r="4" spans="1:11">
      <c r="A4" t="s">
        <v>51</v>
      </c>
      <c r="B4" s="2">
        <v>384510927.59999996</v>
      </c>
      <c r="D4" t="s">
        <v>6131</v>
      </c>
      <c r="E4" s="2">
        <v>378041326.44999981</v>
      </c>
      <c r="J4" t="s">
        <v>6279</v>
      </c>
      <c r="K4" s="2">
        <v>176394511.50000018</v>
      </c>
    </row>
    <row r="5" spans="1:11">
      <c r="A5" t="s">
        <v>26</v>
      </c>
      <c r="B5" s="2">
        <v>394725943.14999968</v>
      </c>
      <c r="D5" t="s">
        <v>6121</v>
      </c>
      <c r="E5" s="2">
        <v>629773723.89999974</v>
      </c>
      <c r="J5" t="s">
        <v>6280</v>
      </c>
      <c r="K5" s="2">
        <v>158907290.4499999</v>
      </c>
    </row>
    <row r="6" spans="1:11">
      <c r="A6" t="s">
        <v>14</v>
      </c>
      <c r="B6" s="2">
        <v>377293115.55000001</v>
      </c>
      <c r="D6" t="s">
        <v>6117</v>
      </c>
      <c r="E6" s="2">
        <v>425889848.95000011</v>
      </c>
      <c r="J6" t="s">
        <v>6281</v>
      </c>
      <c r="K6" s="2">
        <v>166404323.04999995</v>
      </c>
    </row>
    <row r="7" spans="1:11">
      <c r="A7" t="s">
        <v>88</v>
      </c>
      <c r="B7" s="2">
        <v>381342563.69999999</v>
      </c>
      <c r="D7" t="s">
        <v>6124</v>
      </c>
      <c r="E7" s="2">
        <v>492605644.10000002</v>
      </c>
      <c r="J7" t="s">
        <v>6282</v>
      </c>
      <c r="K7" s="2">
        <v>161033112.80000001</v>
      </c>
    </row>
    <row r="8" spans="1:11">
      <c r="A8" t="s">
        <v>20</v>
      </c>
      <c r="B8" s="2">
        <v>388437993.40000004</v>
      </c>
      <c r="D8" t="s">
        <v>6277</v>
      </c>
      <c r="E8" s="2">
        <v>1926310543.3999996</v>
      </c>
      <c r="J8" t="s">
        <v>6283</v>
      </c>
      <c r="K8" s="2">
        <v>183442805.79999995</v>
      </c>
    </row>
    <row r="9" spans="1:11">
      <c r="A9" t="s">
        <v>6277</v>
      </c>
      <c r="B9" s="2">
        <v>1926310543.3999999</v>
      </c>
      <c r="J9" t="s">
        <v>6284</v>
      </c>
      <c r="K9" s="2">
        <v>148288530.25000003</v>
      </c>
    </row>
    <row r="10" spans="1:11">
      <c r="J10" t="s">
        <v>6285</v>
      </c>
      <c r="K10" s="2">
        <v>156320534.55000004</v>
      </c>
    </row>
    <row r="11" spans="1:11">
      <c r="A11" s="3" t="s">
        <v>5799</v>
      </c>
      <c r="B11" t="s">
        <v>6278</v>
      </c>
      <c r="J11" t="s">
        <v>6286</v>
      </c>
      <c r="K11" s="2">
        <v>157972437.45000002</v>
      </c>
    </row>
    <row r="12" spans="1:11">
      <c r="A12" t="s">
        <v>5821</v>
      </c>
      <c r="B12" s="2">
        <v>10356722.650000002</v>
      </c>
      <c r="J12" t="s">
        <v>6287</v>
      </c>
      <c r="K12" s="2">
        <v>158848988.90000007</v>
      </c>
    </row>
    <row r="13" spans="1:11">
      <c r="A13" t="s">
        <v>5980</v>
      </c>
      <c r="B13" s="2">
        <v>10897561.6</v>
      </c>
      <c r="J13" t="s">
        <v>6288</v>
      </c>
      <c r="K13" s="2">
        <v>142786587.05000004</v>
      </c>
    </row>
    <row r="14" spans="1:11">
      <c r="A14" t="s">
        <v>5994</v>
      </c>
      <c r="B14" s="2">
        <v>10426374.549999999</v>
      </c>
      <c r="J14" t="s">
        <v>6289</v>
      </c>
      <c r="K14" s="2">
        <v>153663634.90000001</v>
      </c>
    </row>
    <row r="15" spans="1:11">
      <c r="A15" t="s">
        <v>6009</v>
      </c>
      <c r="B15" s="2">
        <v>10823219.899999999</v>
      </c>
      <c r="J15" t="s">
        <v>6290</v>
      </c>
      <c r="K15" s="2">
        <v>162247786.69999993</v>
      </c>
    </row>
    <row r="16" spans="1:11">
      <c r="A16" t="s">
        <v>6049</v>
      </c>
      <c r="B16" s="2">
        <v>10032905.9</v>
      </c>
      <c r="J16" t="s">
        <v>6277</v>
      </c>
      <c r="K16" s="2">
        <v>1926310543.4000001</v>
      </c>
    </row>
    <row r="17" spans="1:11">
      <c r="A17" t="s">
        <v>6061</v>
      </c>
      <c r="B17" s="2">
        <v>12699064.800000003</v>
      </c>
    </row>
    <row r="18" spans="1:11">
      <c r="A18" t="s">
        <v>5841</v>
      </c>
      <c r="B18" s="2">
        <v>11259599.35</v>
      </c>
    </row>
    <row r="19" spans="1:11">
      <c r="A19" t="s">
        <v>5848</v>
      </c>
      <c r="B19" s="2">
        <v>10923465.549999999</v>
      </c>
      <c r="J19" s="3" t="s">
        <v>5</v>
      </c>
      <c r="K19" t="s">
        <v>6291</v>
      </c>
    </row>
    <row r="20" spans="1:11">
      <c r="A20" t="s">
        <v>5816</v>
      </c>
      <c r="B20" s="2">
        <v>11239947</v>
      </c>
      <c r="J20" t="s">
        <v>51</v>
      </c>
      <c r="K20" s="5">
        <v>150656177.60000011</v>
      </c>
    </row>
    <row r="21" spans="1:11">
      <c r="A21" t="s">
        <v>5907</v>
      </c>
      <c r="B21" s="2">
        <v>13293425.900000002</v>
      </c>
      <c r="J21" t="s">
        <v>26</v>
      </c>
      <c r="K21" s="5">
        <v>156058266.15000015</v>
      </c>
    </row>
    <row r="22" spans="1:11">
      <c r="A22" t="s">
        <v>6277</v>
      </c>
      <c r="B22" s="2">
        <v>111952287.2</v>
      </c>
      <c r="J22" t="s">
        <v>14</v>
      </c>
      <c r="K22" s="5">
        <v>135748250.54999992</v>
      </c>
    </row>
    <row r="23" spans="1:11">
      <c r="J23" t="s">
        <v>88</v>
      </c>
      <c r="K23" s="5">
        <v>164022081.70000017</v>
      </c>
    </row>
    <row r="24" spans="1:11">
      <c r="J24" t="s">
        <v>20</v>
      </c>
      <c r="K24" s="5">
        <v>165333327.39999995</v>
      </c>
    </row>
    <row r="25" spans="1:11">
      <c r="A25" s="3" t="s">
        <v>6114</v>
      </c>
      <c r="B25" t="s">
        <v>6278</v>
      </c>
      <c r="J25" t="s">
        <v>6277</v>
      </c>
      <c r="K25" s="5">
        <v>771818103.40000033</v>
      </c>
    </row>
    <row r="26" spans="1:11">
      <c r="A26" t="s">
        <v>6134</v>
      </c>
      <c r="B26" s="2">
        <v>25315210.850000005</v>
      </c>
    </row>
    <row r="27" spans="1:11">
      <c r="A27" t="s">
        <v>6155</v>
      </c>
      <c r="B27" s="2">
        <v>26121446.749999996</v>
      </c>
    </row>
    <row r="28" spans="1:11">
      <c r="A28" t="s">
        <v>6159</v>
      </c>
      <c r="B28" s="2">
        <v>25733649.150000002</v>
      </c>
    </row>
    <row r="29" spans="1:11">
      <c r="A29" t="s">
        <v>6167</v>
      </c>
      <c r="B29" s="2">
        <v>23898359.749999996</v>
      </c>
    </row>
    <row r="30" spans="1:11">
      <c r="A30" t="s">
        <v>6128</v>
      </c>
      <c r="B30" s="2">
        <v>26361920.299999997</v>
      </c>
    </row>
    <row r="31" spans="1:11">
      <c r="A31" t="s">
        <v>6185</v>
      </c>
      <c r="B31" s="2">
        <v>24174018.549999993</v>
      </c>
    </row>
    <row r="32" spans="1:11">
      <c r="A32" t="s">
        <v>6201</v>
      </c>
      <c r="B32" s="2">
        <v>24146286.250000004</v>
      </c>
    </row>
    <row r="33" spans="1:12">
      <c r="A33" t="s">
        <v>6207</v>
      </c>
      <c r="B33" s="2">
        <v>27126631.25</v>
      </c>
    </row>
    <row r="34" spans="1:12">
      <c r="A34" t="s">
        <v>6208</v>
      </c>
      <c r="B34" s="2">
        <v>24589191.399999995</v>
      </c>
      <c r="J34" s="3" t="s">
        <v>4</v>
      </c>
      <c r="K34" t="s">
        <v>6278</v>
      </c>
      <c r="L34" t="s">
        <v>6292</v>
      </c>
    </row>
    <row r="35" spans="1:12">
      <c r="A35" t="s">
        <v>6210</v>
      </c>
      <c r="B35" s="2">
        <v>24148462.999999996</v>
      </c>
      <c r="J35" t="s">
        <v>210</v>
      </c>
      <c r="K35" s="2">
        <v>100479701.60000002</v>
      </c>
      <c r="L35" s="5">
        <v>5085540002</v>
      </c>
    </row>
    <row r="36" spans="1:12">
      <c r="A36" t="s">
        <v>6277</v>
      </c>
      <c r="B36" s="2">
        <v>251615177.25</v>
      </c>
      <c r="J36" t="s">
        <v>13</v>
      </c>
      <c r="K36" s="2">
        <v>109027538.55</v>
      </c>
      <c r="L36" s="5">
        <v>3200277060</v>
      </c>
    </row>
    <row r="37" spans="1:12">
      <c r="J37" t="s">
        <v>87</v>
      </c>
      <c r="K37" s="2">
        <v>102487093.3</v>
      </c>
      <c r="L37" s="5">
        <v>4828758129</v>
      </c>
    </row>
    <row r="38" spans="1:12">
      <c r="J38" t="s">
        <v>56</v>
      </c>
      <c r="K38" s="2">
        <v>112482320.90000005</v>
      </c>
      <c r="L38" s="5">
        <v>3894516990</v>
      </c>
    </row>
    <row r="39" spans="1:12">
      <c r="J39" t="s">
        <v>74</v>
      </c>
      <c r="K39" s="2">
        <v>100500771.85000004</v>
      </c>
      <c r="L39" s="5">
        <v>1791935847</v>
      </c>
    </row>
    <row r="40" spans="1:12">
      <c r="J40" t="s">
        <v>45</v>
      </c>
      <c r="K40" s="2">
        <v>104044274.69999997</v>
      </c>
      <c r="L40" s="5">
        <v>2943158140</v>
      </c>
    </row>
    <row r="41" spans="1:12">
      <c r="J41" t="s">
        <v>69</v>
      </c>
      <c r="K41" s="2">
        <v>98681032.400000036</v>
      </c>
      <c r="L41" s="5">
        <v>4965732045</v>
      </c>
    </row>
    <row r="42" spans="1:12">
      <c r="J42" t="s">
        <v>105</v>
      </c>
      <c r="K42" s="2">
        <v>101523909.94999997</v>
      </c>
      <c r="L42" s="5">
        <v>2261520040</v>
      </c>
    </row>
    <row r="43" spans="1:12">
      <c r="J43" t="s">
        <v>205</v>
      </c>
      <c r="K43" s="2">
        <v>101140584.85000001</v>
      </c>
      <c r="L43" s="5">
        <v>4045359576</v>
      </c>
    </row>
    <row r="44" spans="1:12">
      <c r="J44" t="s">
        <v>50</v>
      </c>
      <c r="K44" s="2">
        <v>99047847.750000015</v>
      </c>
      <c r="L44" s="5">
        <v>4736731818</v>
      </c>
    </row>
    <row r="45" spans="1:12">
      <c r="J45" t="s">
        <v>6277</v>
      </c>
      <c r="K45" s="2">
        <v>1029415075.8500001</v>
      </c>
      <c r="L45" s="5">
        <v>37753529647</v>
      </c>
    </row>
  </sheetData>
  <pageMargins left="0.7" right="0.7" top="0.75" bottom="0.75" header="0.3" footer="0.3"/>
  <drawing r:id="rId8"/>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7143B-749C-464B-8EEF-04FA337D5DCF}">
  <sheetPr>
    <tabColor theme="7" tint="-0.249977111117893"/>
  </sheetPr>
  <dimension ref="E3:M4"/>
  <sheetViews>
    <sheetView showGridLines="0" tabSelected="1" zoomScale="90" zoomScaleNormal="90" workbookViewId="0">
      <selection activeCell="O4" sqref="O4"/>
    </sheetView>
  </sheetViews>
  <sheetFormatPr defaultRowHeight="14.5"/>
  <cols>
    <col min="4" max="4" width="3.54296875" customWidth="1"/>
    <col min="5" max="5" width="30.453125" bestFit="1" customWidth="1"/>
    <col min="7" max="7" width="27" bestFit="1" customWidth="1"/>
    <col min="9" max="9" width="11.1796875" bestFit="1" customWidth="1"/>
    <col min="11" max="11" width="19" bestFit="1" customWidth="1"/>
    <col min="13" max="13" width="14.54296875" bestFit="1" customWidth="1"/>
  </cols>
  <sheetData>
    <row r="3" spans="5:13" ht="31">
      <c r="E3" s="6">
        <f>SUM(tblOrders[Sales])</f>
        <v>1926310543.4000018</v>
      </c>
      <c r="G3" s="6">
        <f>SUM(tblOrders[Profit])</f>
        <v>771818103.40000093</v>
      </c>
      <c r="I3" s="4">
        <f>COUNTA(tblOrders[OrderID])</f>
        <v>5000</v>
      </c>
      <c r="K3" s="6">
        <f>AVERAGE(tblOrders[Sales])</f>
        <v>385262.10868000035</v>
      </c>
      <c r="M3" s="4">
        <f>COUNTIFS(tblOrders[IsReturned],"Yes")/COUNTA(tblOrders[OrderID])</f>
        <v>8.1199999999999994E-2</v>
      </c>
    </row>
    <row r="4" spans="5:13">
      <c r="E4" t="s">
        <v>6293</v>
      </c>
      <c r="G4" t="s">
        <v>6294</v>
      </c>
      <c r="I4" t="s">
        <v>6295</v>
      </c>
      <c r="K4" t="s">
        <v>6296</v>
      </c>
      <c r="M4" t="s">
        <v>6297</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01"/>
  <sheetViews>
    <sheetView workbookViewId="0">
      <selection activeCell="E5" sqref="E5"/>
    </sheetView>
  </sheetViews>
  <sheetFormatPr defaultRowHeight="14.5"/>
  <cols>
    <col min="1" max="1" width="12.81640625" customWidth="1"/>
    <col min="2" max="2" width="15.90625" customWidth="1"/>
    <col min="3" max="3" width="9" customWidth="1"/>
    <col min="4" max="4" width="10.08984375" customWidth="1"/>
  </cols>
  <sheetData>
    <row r="1" spans="1:6">
      <c r="A1" t="s">
        <v>2</v>
      </c>
      <c r="B1" t="s">
        <v>5799</v>
      </c>
      <c r="C1" t="s">
        <v>5800</v>
      </c>
      <c r="D1" t="s">
        <v>5801</v>
      </c>
      <c r="E1" t="s">
        <v>5802</v>
      </c>
      <c r="F1" t="s">
        <v>5803</v>
      </c>
    </row>
    <row r="2" spans="1:6">
      <c r="A2" t="s">
        <v>99</v>
      </c>
      <c r="B2" t="s">
        <v>5804</v>
      </c>
      <c r="C2" t="s">
        <v>5805</v>
      </c>
      <c r="D2" t="s">
        <v>5806</v>
      </c>
      <c r="E2" t="s">
        <v>14</v>
      </c>
      <c r="F2" t="s">
        <v>5807</v>
      </c>
    </row>
    <row r="3" spans="1:6">
      <c r="A3" t="s">
        <v>1878</v>
      </c>
      <c r="B3" t="s">
        <v>5808</v>
      </c>
      <c r="C3" t="s">
        <v>5809</v>
      </c>
      <c r="D3" t="s">
        <v>5810</v>
      </c>
      <c r="E3" t="s">
        <v>26</v>
      </c>
      <c r="F3" t="s">
        <v>14</v>
      </c>
    </row>
    <row r="4" spans="1:6">
      <c r="A4" t="s">
        <v>181</v>
      </c>
      <c r="B4" t="s">
        <v>5811</v>
      </c>
      <c r="C4" t="s">
        <v>5805</v>
      </c>
      <c r="D4" t="s">
        <v>5812</v>
      </c>
      <c r="E4" t="s">
        <v>88</v>
      </c>
      <c r="F4" t="s">
        <v>88</v>
      </c>
    </row>
    <row r="5" spans="1:6">
      <c r="A5" t="s">
        <v>368</v>
      </c>
      <c r="B5" t="s">
        <v>5813</v>
      </c>
      <c r="C5" t="s">
        <v>5809</v>
      </c>
      <c r="D5" t="s">
        <v>5812</v>
      </c>
      <c r="E5" t="s">
        <v>20</v>
      </c>
      <c r="F5" t="s">
        <v>5807</v>
      </c>
    </row>
    <row r="6" spans="1:6">
      <c r="A6" t="s">
        <v>763</v>
      </c>
      <c r="B6" t="s">
        <v>5814</v>
      </c>
      <c r="C6" t="s">
        <v>5809</v>
      </c>
      <c r="D6" t="s">
        <v>5812</v>
      </c>
      <c r="E6" t="s">
        <v>51</v>
      </c>
      <c r="F6" t="s">
        <v>5815</v>
      </c>
    </row>
    <row r="7" spans="1:6">
      <c r="A7" t="s">
        <v>1444</v>
      </c>
      <c r="B7" t="s">
        <v>5816</v>
      </c>
      <c r="C7" t="s">
        <v>5805</v>
      </c>
      <c r="D7" t="s">
        <v>5812</v>
      </c>
      <c r="E7" t="s">
        <v>51</v>
      </c>
      <c r="F7" t="s">
        <v>14</v>
      </c>
    </row>
    <row r="8" spans="1:6">
      <c r="A8" t="s">
        <v>1036</v>
      </c>
      <c r="B8" t="s">
        <v>5817</v>
      </c>
      <c r="C8" t="s">
        <v>5809</v>
      </c>
      <c r="D8" t="s">
        <v>5806</v>
      </c>
      <c r="E8" t="s">
        <v>51</v>
      </c>
      <c r="F8" t="s">
        <v>5818</v>
      </c>
    </row>
    <row r="9" spans="1:6">
      <c r="A9" t="s">
        <v>765</v>
      </c>
      <c r="B9" t="s">
        <v>5819</v>
      </c>
      <c r="C9" t="s">
        <v>5809</v>
      </c>
      <c r="D9" t="s">
        <v>5810</v>
      </c>
      <c r="E9" t="s">
        <v>51</v>
      </c>
      <c r="F9" t="s">
        <v>5818</v>
      </c>
    </row>
    <row r="10" spans="1:6">
      <c r="A10" t="s">
        <v>1806</v>
      </c>
      <c r="B10" t="s">
        <v>5820</v>
      </c>
      <c r="C10" t="s">
        <v>5805</v>
      </c>
      <c r="D10" t="s">
        <v>5810</v>
      </c>
      <c r="E10" t="s">
        <v>20</v>
      </c>
      <c r="F10" t="s">
        <v>5807</v>
      </c>
    </row>
    <row r="11" spans="1:6">
      <c r="A11" t="s">
        <v>882</v>
      </c>
      <c r="B11" t="s">
        <v>5821</v>
      </c>
      <c r="C11" t="s">
        <v>5805</v>
      </c>
      <c r="D11" t="s">
        <v>5806</v>
      </c>
      <c r="E11" t="s">
        <v>14</v>
      </c>
      <c r="F11" t="s">
        <v>14</v>
      </c>
    </row>
    <row r="12" spans="1:6">
      <c r="A12" t="s">
        <v>392</v>
      </c>
      <c r="B12" t="s">
        <v>5822</v>
      </c>
      <c r="C12" t="s">
        <v>5809</v>
      </c>
      <c r="D12" t="s">
        <v>5806</v>
      </c>
      <c r="E12" t="s">
        <v>88</v>
      </c>
      <c r="F12" t="s">
        <v>88</v>
      </c>
    </row>
    <row r="13" spans="1:6">
      <c r="A13" t="s">
        <v>629</v>
      </c>
      <c r="B13" t="s">
        <v>5823</v>
      </c>
      <c r="C13" t="s">
        <v>5805</v>
      </c>
      <c r="D13" t="s">
        <v>5812</v>
      </c>
      <c r="E13" t="s">
        <v>88</v>
      </c>
      <c r="F13" t="s">
        <v>14</v>
      </c>
    </row>
    <row r="14" spans="1:6">
      <c r="A14" t="s">
        <v>573</v>
      </c>
      <c r="B14" t="s">
        <v>5824</v>
      </c>
      <c r="C14" t="s">
        <v>5809</v>
      </c>
      <c r="D14" t="s">
        <v>5812</v>
      </c>
      <c r="E14" t="s">
        <v>20</v>
      </c>
      <c r="F14" t="s">
        <v>88</v>
      </c>
    </row>
    <row r="15" spans="1:6">
      <c r="A15" t="s">
        <v>696</v>
      </c>
      <c r="B15" t="s">
        <v>5825</v>
      </c>
      <c r="C15" t="s">
        <v>5809</v>
      </c>
      <c r="D15" t="s">
        <v>5806</v>
      </c>
      <c r="E15" t="s">
        <v>26</v>
      </c>
      <c r="F15" t="s">
        <v>14</v>
      </c>
    </row>
    <row r="16" spans="1:6">
      <c r="A16" t="s">
        <v>264</v>
      </c>
      <c r="B16" t="s">
        <v>5826</v>
      </c>
      <c r="C16" t="s">
        <v>5809</v>
      </c>
      <c r="D16" t="s">
        <v>5810</v>
      </c>
      <c r="E16" t="s">
        <v>14</v>
      </c>
      <c r="F16" t="s">
        <v>5807</v>
      </c>
    </row>
    <row r="17" spans="1:6">
      <c r="A17" t="s">
        <v>512</v>
      </c>
      <c r="B17" t="s">
        <v>5827</v>
      </c>
      <c r="C17" t="s">
        <v>5805</v>
      </c>
      <c r="D17" t="s">
        <v>5810</v>
      </c>
      <c r="E17" t="s">
        <v>88</v>
      </c>
      <c r="F17" t="s">
        <v>88</v>
      </c>
    </row>
    <row r="18" spans="1:6">
      <c r="A18" t="s">
        <v>307</v>
      </c>
      <c r="B18" t="s">
        <v>5828</v>
      </c>
      <c r="C18" t="s">
        <v>5809</v>
      </c>
      <c r="D18" t="s">
        <v>5806</v>
      </c>
      <c r="E18" t="s">
        <v>14</v>
      </c>
      <c r="F18" t="s">
        <v>5807</v>
      </c>
    </row>
    <row r="19" spans="1:6">
      <c r="A19" t="s">
        <v>810</v>
      </c>
      <c r="B19" t="s">
        <v>5829</v>
      </c>
      <c r="C19" t="s">
        <v>5809</v>
      </c>
      <c r="D19" t="s">
        <v>5812</v>
      </c>
      <c r="E19" t="s">
        <v>26</v>
      </c>
      <c r="F19" t="s">
        <v>5815</v>
      </c>
    </row>
    <row r="20" spans="1:6">
      <c r="A20" t="s">
        <v>33</v>
      </c>
      <c r="B20" t="s">
        <v>5830</v>
      </c>
      <c r="C20" t="s">
        <v>5809</v>
      </c>
      <c r="D20" t="s">
        <v>5810</v>
      </c>
      <c r="E20" t="s">
        <v>20</v>
      </c>
      <c r="F20" t="s">
        <v>14</v>
      </c>
    </row>
    <row r="21" spans="1:6">
      <c r="A21" t="s">
        <v>703</v>
      </c>
      <c r="B21" t="s">
        <v>5831</v>
      </c>
      <c r="C21" t="s">
        <v>5805</v>
      </c>
      <c r="D21" t="s">
        <v>5806</v>
      </c>
      <c r="E21" t="s">
        <v>14</v>
      </c>
      <c r="F21" t="s">
        <v>5815</v>
      </c>
    </row>
    <row r="22" spans="1:6">
      <c r="A22" t="s">
        <v>1475</v>
      </c>
      <c r="B22" t="s">
        <v>5832</v>
      </c>
      <c r="C22" t="s">
        <v>5805</v>
      </c>
      <c r="D22" t="s">
        <v>5812</v>
      </c>
      <c r="E22" t="s">
        <v>51</v>
      </c>
      <c r="F22" t="s">
        <v>5818</v>
      </c>
    </row>
    <row r="23" spans="1:6">
      <c r="A23" t="s">
        <v>565</v>
      </c>
      <c r="B23" t="s">
        <v>5833</v>
      </c>
      <c r="C23" t="s">
        <v>5805</v>
      </c>
      <c r="D23" t="s">
        <v>5810</v>
      </c>
      <c r="E23" t="s">
        <v>88</v>
      </c>
      <c r="F23" t="s">
        <v>88</v>
      </c>
    </row>
    <row r="24" spans="1:6">
      <c r="A24" t="s">
        <v>38</v>
      </c>
      <c r="B24" t="s">
        <v>5834</v>
      </c>
      <c r="C24" t="s">
        <v>5809</v>
      </c>
      <c r="D24" t="s">
        <v>5810</v>
      </c>
      <c r="E24" t="s">
        <v>88</v>
      </c>
      <c r="F24" t="s">
        <v>88</v>
      </c>
    </row>
    <row r="25" spans="1:6">
      <c r="A25" t="s">
        <v>409</v>
      </c>
      <c r="B25" t="s">
        <v>5835</v>
      </c>
      <c r="C25" t="s">
        <v>5805</v>
      </c>
      <c r="D25" t="s">
        <v>5806</v>
      </c>
      <c r="E25" t="s">
        <v>20</v>
      </c>
      <c r="F25" t="s">
        <v>5807</v>
      </c>
    </row>
    <row r="26" spans="1:6">
      <c r="A26" t="s">
        <v>215</v>
      </c>
      <c r="B26" t="s">
        <v>5836</v>
      </c>
      <c r="C26" t="s">
        <v>5809</v>
      </c>
      <c r="D26" t="s">
        <v>5812</v>
      </c>
      <c r="E26" t="s">
        <v>20</v>
      </c>
      <c r="F26" t="s">
        <v>88</v>
      </c>
    </row>
    <row r="27" spans="1:6">
      <c r="A27" t="s">
        <v>399</v>
      </c>
      <c r="B27" t="s">
        <v>5837</v>
      </c>
      <c r="C27" t="s">
        <v>5809</v>
      </c>
      <c r="D27" t="s">
        <v>5806</v>
      </c>
      <c r="E27" t="s">
        <v>88</v>
      </c>
      <c r="F27" t="s">
        <v>88</v>
      </c>
    </row>
    <row r="28" spans="1:6">
      <c r="A28" t="s">
        <v>2082</v>
      </c>
      <c r="B28" t="s">
        <v>5838</v>
      </c>
      <c r="C28" t="s">
        <v>5809</v>
      </c>
      <c r="D28" t="s">
        <v>5810</v>
      </c>
      <c r="E28" t="s">
        <v>20</v>
      </c>
      <c r="F28" t="s">
        <v>88</v>
      </c>
    </row>
    <row r="29" spans="1:6">
      <c r="A29" t="s">
        <v>231</v>
      </c>
      <c r="B29" t="s">
        <v>5839</v>
      </c>
      <c r="C29" t="s">
        <v>5809</v>
      </c>
      <c r="D29" t="s">
        <v>5806</v>
      </c>
      <c r="E29" t="s">
        <v>26</v>
      </c>
      <c r="F29" t="s">
        <v>5815</v>
      </c>
    </row>
    <row r="30" spans="1:6">
      <c r="A30" t="s">
        <v>434</v>
      </c>
      <c r="B30" t="s">
        <v>5840</v>
      </c>
      <c r="C30" t="s">
        <v>5805</v>
      </c>
      <c r="D30" t="s">
        <v>5810</v>
      </c>
      <c r="E30" t="s">
        <v>88</v>
      </c>
      <c r="F30" t="s">
        <v>5815</v>
      </c>
    </row>
    <row r="31" spans="1:6">
      <c r="A31" t="s">
        <v>284</v>
      </c>
      <c r="B31" t="s">
        <v>5841</v>
      </c>
      <c r="C31" t="s">
        <v>5809</v>
      </c>
      <c r="D31" t="s">
        <v>5806</v>
      </c>
      <c r="E31" t="s">
        <v>14</v>
      </c>
      <c r="F31" t="s">
        <v>88</v>
      </c>
    </row>
    <row r="32" spans="1:6">
      <c r="A32" t="s">
        <v>674</v>
      </c>
      <c r="B32" t="s">
        <v>5842</v>
      </c>
      <c r="C32" t="s">
        <v>5809</v>
      </c>
      <c r="D32" t="s">
        <v>5810</v>
      </c>
      <c r="E32" t="s">
        <v>88</v>
      </c>
      <c r="F32" t="s">
        <v>5818</v>
      </c>
    </row>
    <row r="33" spans="1:6">
      <c r="A33" t="s">
        <v>866</v>
      </c>
      <c r="B33" t="s">
        <v>5843</v>
      </c>
      <c r="C33" t="s">
        <v>5805</v>
      </c>
      <c r="D33" t="s">
        <v>5806</v>
      </c>
      <c r="E33" t="s">
        <v>14</v>
      </c>
      <c r="F33" t="s">
        <v>5815</v>
      </c>
    </row>
    <row r="34" spans="1:6">
      <c r="A34" t="s">
        <v>125</v>
      </c>
      <c r="B34" t="s">
        <v>5844</v>
      </c>
      <c r="C34" t="s">
        <v>5809</v>
      </c>
      <c r="D34" t="s">
        <v>5812</v>
      </c>
      <c r="E34" t="s">
        <v>14</v>
      </c>
      <c r="F34" t="s">
        <v>5818</v>
      </c>
    </row>
    <row r="35" spans="1:6">
      <c r="A35" t="s">
        <v>361</v>
      </c>
      <c r="B35" t="s">
        <v>5845</v>
      </c>
      <c r="C35" t="s">
        <v>5805</v>
      </c>
      <c r="D35" t="s">
        <v>5812</v>
      </c>
      <c r="E35" t="s">
        <v>51</v>
      </c>
      <c r="F35" t="s">
        <v>5818</v>
      </c>
    </row>
    <row r="36" spans="1:6">
      <c r="A36" t="s">
        <v>816</v>
      </c>
      <c r="B36" t="s">
        <v>5846</v>
      </c>
      <c r="C36" t="s">
        <v>5809</v>
      </c>
      <c r="D36" t="s">
        <v>5806</v>
      </c>
      <c r="E36" t="s">
        <v>20</v>
      </c>
      <c r="F36" t="s">
        <v>5807</v>
      </c>
    </row>
    <row r="37" spans="1:6">
      <c r="A37" t="s">
        <v>1352</v>
      </c>
      <c r="B37" t="s">
        <v>5847</v>
      </c>
      <c r="C37" t="s">
        <v>5805</v>
      </c>
      <c r="D37" t="s">
        <v>5806</v>
      </c>
      <c r="E37" t="s">
        <v>26</v>
      </c>
      <c r="F37" t="s">
        <v>5807</v>
      </c>
    </row>
    <row r="38" spans="1:6">
      <c r="A38" t="s">
        <v>95</v>
      </c>
      <c r="B38" t="s">
        <v>5848</v>
      </c>
      <c r="C38" t="s">
        <v>5805</v>
      </c>
      <c r="D38" t="s">
        <v>5810</v>
      </c>
      <c r="E38" t="s">
        <v>14</v>
      </c>
      <c r="F38" t="s">
        <v>88</v>
      </c>
    </row>
    <row r="39" spans="1:6">
      <c r="A39" t="s">
        <v>468</v>
      </c>
      <c r="B39" t="s">
        <v>5849</v>
      </c>
      <c r="C39" t="s">
        <v>5809</v>
      </c>
      <c r="D39" t="s">
        <v>5812</v>
      </c>
      <c r="E39" t="s">
        <v>26</v>
      </c>
      <c r="F39" t="s">
        <v>14</v>
      </c>
    </row>
    <row r="40" spans="1:6">
      <c r="A40" t="s">
        <v>828</v>
      </c>
      <c r="B40" t="s">
        <v>5850</v>
      </c>
      <c r="C40" t="s">
        <v>5809</v>
      </c>
      <c r="D40" t="s">
        <v>5812</v>
      </c>
      <c r="E40" t="s">
        <v>88</v>
      </c>
      <c r="F40" t="s">
        <v>88</v>
      </c>
    </row>
    <row r="41" spans="1:6">
      <c r="A41" t="s">
        <v>924</v>
      </c>
      <c r="B41" t="s">
        <v>5851</v>
      </c>
      <c r="C41" t="s">
        <v>5805</v>
      </c>
      <c r="D41" t="s">
        <v>5812</v>
      </c>
      <c r="E41" t="s">
        <v>14</v>
      </c>
      <c r="F41" t="s">
        <v>5815</v>
      </c>
    </row>
    <row r="42" spans="1:6">
      <c r="A42" t="s">
        <v>672</v>
      </c>
      <c r="B42" t="s">
        <v>5852</v>
      </c>
      <c r="C42" t="s">
        <v>5805</v>
      </c>
      <c r="D42" t="s">
        <v>5812</v>
      </c>
      <c r="E42" t="s">
        <v>14</v>
      </c>
      <c r="F42" t="s">
        <v>88</v>
      </c>
    </row>
    <row r="43" spans="1:6">
      <c r="A43" t="s">
        <v>793</v>
      </c>
      <c r="B43" t="s">
        <v>5853</v>
      </c>
      <c r="C43" t="s">
        <v>5805</v>
      </c>
      <c r="D43" t="s">
        <v>5812</v>
      </c>
      <c r="E43" t="s">
        <v>14</v>
      </c>
      <c r="F43" t="s">
        <v>5815</v>
      </c>
    </row>
    <row r="44" spans="1:6">
      <c r="A44" t="s">
        <v>1109</v>
      </c>
      <c r="B44" t="s">
        <v>5854</v>
      </c>
      <c r="C44" t="s">
        <v>5805</v>
      </c>
      <c r="D44" t="s">
        <v>5810</v>
      </c>
      <c r="E44" t="s">
        <v>88</v>
      </c>
      <c r="F44" t="s">
        <v>5815</v>
      </c>
    </row>
    <row r="45" spans="1:6">
      <c r="A45" t="s">
        <v>63</v>
      </c>
      <c r="B45" t="s">
        <v>5855</v>
      </c>
      <c r="C45" t="s">
        <v>5805</v>
      </c>
      <c r="D45" t="s">
        <v>5810</v>
      </c>
      <c r="E45" t="s">
        <v>14</v>
      </c>
      <c r="F45" t="s">
        <v>5807</v>
      </c>
    </row>
    <row r="46" spans="1:6">
      <c r="A46" t="s">
        <v>1006</v>
      </c>
      <c r="B46" t="s">
        <v>5856</v>
      </c>
      <c r="C46" t="s">
        <v>5805</v>
      </c>
      <c r="D46" t="s">
        <v>5810</v>
      </c>
      <c r="E46" t="s">
        <v>14</v>
      </c>
      <c r="F46" t="s">
        <v>5818</v>
      </c>
    </row>
    <row r="47" spans="1:6">
      <c r="A47" t="s">
        <v>952</v>
      </c>
      <c r="B47" t="s">
        <v>5857</v>
      </c>
      <c r="C47" t="s">
        <v>5805</v>
      </c>
      <c r="D47" t="s">
        <v>5812</v>
      </c>
      <c r="E47" t="s">
        <v>14</v>
      </c>
      <c r="F47" t="s">
        <v>5807</v>
      </c>
    </row>
    <row r="48" spans="1:6">
      <c r="A48" t="s">
        <v>650</v>
      </c>
      <c r="B48" t="s">
        <v>5858</v>
      </c>
      <c r="C48" t="s">
        <v>5809</v>
      </c>
      <c r="D48" t="s">
        <v>5806</v>
      </c>
      <c r="E48" t="s">
        <v>51</v>
      </c>
      <c r="F48" t="s">
        <v>5818</v>
      </c>
    </row>
    <row r="49" spans="1:6">
      <c r="A49" t="s">
        <v>327</v>
      </c>
      <c r="B49" t="s">
        <v>5859</v>
      </c>
      <c r="C49" t="s">
        <v>5805</v>
      </c>
      <c r="D49" t="s">
        <v>5810</v>
      </c>
      <c r="E49" t="s">
        <v>88</v>
      </c>
      <c r="F49" t="s">
        <v>5818</v>
      </c>
    </row>
    <row r="50" spans="1:6">
      <c r="A50" t="s">
        <v>333</v>
      </c>
      <c r="B50" t="s">
        <v>5860</v>
      </c>
      <c r="C50" t="s">
        <v>5805</v>
      </c>
      <c r="D50" t="s">
        <v>5806</v>
      </c>
      <c r="E50" t="s">
        <v>88</v>
      </c>
      <c r="F50" t="s">
        <v>14</v>
      </c>
    </row>
    <row r="51" spans="1:6">
      <c r="A51" t="s">
        <v>1973</v>
      </c>
      <c r="B51" t="s">
        <v>5861</v>
      </c>
      <c r="C51" t="s">
        <v>5809</v>
      </c>
      <c r="D51" t="s">
        <v>5806</v>
      </c>
      <c r="E51" t="s">
        <v>20</v>
      </c>
      <c r="F51" t="s">
        <v>5807</v>
      </c>
    </row>
    <row r="52" spans="1:6">
      <c r="A52" t="s">
        <v>140</v>
      </c>
      <c r="B52" t="s">
        <v>5862</v>
      </c>
      <c r="C52" t="s">
        <v>5805</v>
      </c>
      <c r="D52" t="s">
        <v>5810</v>
      </c>
      <c r="E52" t="s">
        <v>14</v>
      </c>
      <c r="F52" t="s">
        <v>5807</v>
      </c>
    </row>
    <row r="53" spans="1:6">
      <c r="A53" t="s">
        <v>1046</v>
      </c>
      <c r="B53" t="s">
        <v>5863</v>
      </c>
      <c r="C53" t="s">
        <v>5805</v>
      </c>
      <c r="D53" t="s">
        <v>5810</v>
      </c>
      <c r="E53" t="s">
        <v>88</v>
      </c>
      <c r="F53" t="s">
        <v>88</v>
      </c>
    </row>
    <row r="54" spans="1:6">
      <c r="A54" t="s">
        <v>86</v>
      </c>
      <c r="B54" t="s">
        <v>5864</v>
      </c>
      <c r="C54" t="s">
        <v>5805</v>
      </c>
      <c r="D54" t="s">
        <v>5810</v>
      </c>
      <c r="E54" t="s">
        <v>51</v>
      </c>
      <c r="F54" t="s">
        <v>5815</v>
      </c>
    </row>
    <row r="55" spans="1:6">
      <c r="A55" t="s">
        <v>1694</v>
      </c>
      <c r="B55" t="s">
        <v>5865</v>
      </c>
      <c r="C55" t="s">
        <v>5809</v>
      </c>
      <c r="D55" t="s">
        <v>5810</v>
      </c>
      <c r="E55" t="s">
        <v>26</v>
      </c>
      <c r="F55" t="s">
        <v>5815</v>
      </c>
    </row>
    <row r="56" spans="1:6">
      <c r="A56" t="s">
        <v>684</v>
      </c>
      <c r="B56" t="s">
        <v>5866</v>
      </c>
      <c r="C56" t="s">
        <v>5805</v>
      </c>
      <c r="D56" t="s">
        <v>5812</v>
      </c>
      <c r="E56" t="s">
        <v>14</v>
      </c>
      <c r="F56" t="s">
        <v>14</v>
      </c>
    </row>
    <row r="57" spans="1:6">
      <c r="A57" t="s">
        <v>317</v>
      </c>
      <c r="B57" t="s">
        <v>5867</v>
      </c>
      <c r="C57" t="s">
        <v>5805</v>
      </c>
      <c r="D57" t="s">
        <v>5806</v>
      </c>
      <c r="E57" t="s">
        <v>88</v>
      </c>
      <c r="F57" t="s">
        <v>5807</v>
      </c>
    </row>
    <row r="58" spans="1:6">
      <c r="A58" t="s">
        <v>1193</v>
      </c>
      <c r="B58" t="s">
        <v>5868</v>
      </c>
      <c r="C58" t="s">
        <v>5805</v>
      </c>
      <c r="D58" t="s">
        <v>5806</v>
      </c>
      <c r="E58" t="s">
        <v>26</v>
      </c>
      <c r="F58" t="s">
        <v>5818</v>
      </c>
    </row>
    <row r="59" spans="1:6">
      <c r="A59" t="s">
        <v>347</v>
      </c>
      <c r="B59" t="s">
        <v>5869</v>
      </c>
      <c r="C59" t="s">
        <v>5805</v>
      </c>
      <c r="D59" t="s">
        <v>5806</v>
      </c>
      <c r="E59" t="s">
        <v>88</v>
      </c>
      <c r="F59" t="s">
        <v>88</v>
      </c>
    </row>
    <row r="60" spans="1:6">
      <c r="A60" t="s">
        <v>254</v>
      </c>
      <c r="B60" t="s">
        <v>5870</v>
      </c>
      <c r="C60" t="s">
        <v>5809</v>
      </c>
      <c r="D60" t="s">
        <v>5806</v>
      </c>
      <c r="E60" t="s">
        <v>51</v>
      </c>
      <c r="F60" t="s">
        <v>5807</v>
      </c>
    </row>
    <row r="61" spans="1:6">
      <c r="A61" t="s">
        <v>916</v>
      </c>
      <c r="B61" t="s">
        <v>5871</v>
      </c>
      <c r="C61" t="s">
        <v>5805</v>
      </c>
      <c r="D61" t="s">
        <v>5810</v>
      </c>
      <c r="E61" t="s">
        <v>20</v>
      </c>
      <c r="F61" t="s">
        <v>5815</v>
      </c>
    </row>
    <row r="62" spans="1:6">
      <c r="A62" t="s">
        <v>457</v>
      </c>
      <c r="B62" t="s">
        <v>5872</v>
      </c>
      <c r="C62" t="s">
        <v>5805</v>
      </c>
      <c r="D62" t="s">
        <v>5810</v>
      </c>
      <c r="E62" t="s">
        <v>20</v>
      </c>
      <c r="F62" t="s">
        <v>5818</v>
      </c>
    </row>
    <row r="63" spans="1:6">
      <c r="A63" t="s">
        <v>1455</v>
      </c>
      <c r="B63" t="s">
        <v>5873</v>
      </c>
      <c r="C63" t="s">
        <v>5809</v>
      </c>
      <c r="D63" t="s">
        <v>5810</v>
      </c>
      <c r="E63" t="s">
        <v>20</v>
      </c>
      <c r="F63" t="s">
        <v>5815</v>
      </c>
    </row>
    <row r="64" spans="1:6">
      <c r="A64" t="s">
        <v>1425</v>
      </c>
      <c r="B64" t="s">
        <v>5874</v>
      </c>
      <c r="C64" t="s">
        <v>5805</v>
      </c>
      <c r="D64" t="s">
        <v>5812</v>
      </c>
      <c r="E64" t="s">
        <v>88</v>
      </c>
      <c r="F64" t="s">
        <v>88</v>
      </c>
    </row>
    <row r="65" spans="1:6">
      <c r="A65" t="s">
        <v>569</v>
      </c>
      <c r="B65" t="s">
        <v>5875</v>
      </c>
      <c r="C65" t="s">
        <v>5809</v>
      </c>
      <c r="D65" t="s">
        <v>5812</v>
      </c>
      <c r="E65" t="s">
        <v>26</v>
      </c>
      <c r="F65" t="s">
        <v>5807</v>
      </c>
    </row>
    <row r="66" spans="1:6">
      <c r="A66" t="s">
        <v>563</v>
      </c>
      <c r="B66" t="s">
        <v>5876</v>
      </c>
      <c r="C66" t="s">
        <v>5809</v>
      </c>
      <c r="D66" t="s">
        <v>5812</v>
      </c>
      <c r="E66" t="s">
        <v>88</v>
      </c>
      <c r="F66" t="s">
        <v>5815</v>
      </c>
    </row>
    <row r="67" spans="1:6">
      <c r="A67" t="s">
        <v>534</v>
      </c>
      <c r="B67" t="s">
        <v>5877</v>
      </c>
      <c r="C67" t="s">
        <v>5805</v>
      </c>
      <c r="D67" t="s">
        <v>5810</v>
      </c>
      <c r="E67" t="s">
        <v>51</v>
      </c>
      <c r="F67" t="s">
        <v>5815</v>
      </c>
    </row>
    <row r="68" spans="1:6">
      <c r="A68" t="s">
        <v>515</v>
      </c>
      <c r="B68" t="s">
        <v>5878</v>
      </c>
      <c r="C68" t="s">
        <v>5805</v>
      </c>
      <c r="D68" t="s">
        <v>5806</v>
      </c>
      <c r="E68" t="s">
        <v>51</v>
      </c>
      <c r="F68" t="s">
        <v>5818</v>
      </c>
    </row>
    <row r="69" spans="1:6">
      <c r="A69" t="s">
        <v>344</v>
      </c>
      <c r="B69" t="s">
        <v>5879</v>
      </c>
      <c r="C69" t="s">
        <v>5805</v>
      </c>
      <c r="D69" t="s">
        <v>5810</v>
      </c>
      <c r="E69" t="s">
        <v>20</v>
      </c>
      <c r="F69" t="s">
        <v>5818</v>
      </c>
    </row>
    <row r="70" spans="1:6">
      <c r="A70" t="s">
        <v>852</v>
      </c>
      <c r="B70" t="s">
        <v>5880</v>
      </c>
      <c r="C70" t="s">
        <v>5809</v>
      </c>
      <c r="D70" t="s">
        <v>5810</v>
      </c>
      <c r="E70" t="s">
        <v>26</v>
      </c>
      <c r="F70" t="s">
        <v>5818</v>
      </c>
    </row>
    <row r="71" spans="1:6">
      <c r="A71" t="s">
        <v>1021</v>
      </c>
      <c r="B71" t="s">
        <v>5881</v>
      </c>
      <c r="C71" t="s">
        <v>5809</v>
      </c>
      <c r="D71" t="s">
        <v>5806</v>
      </c>
      <c r="E71" t="s">
        <v>14</v>
      </c>
      <c r="F71" t="s">
        <v>14</v>
      </c>
    </row>
    <row r="72" spans="1:6">
      <c r="A72" t="s">
        <v>17</v>
      </c>
      <c r="B72" t="s">
        <v>5882</v>
      </c>
      <c r="C72" t="s">
        <v>5809</v>
      </c>
      <c r="D72" t="s">
        <v>5806</v>
      </c>
      <c r="E72" t="s">
        <v>26</v>
      </c>
      <c r="F72" t="s">
        <v>5815</v>
      </c>
    </row>
    <row r="73" spans="1:6">
      <c r="A73" t="s">
        <v>556</v>
      </c>
      <c r="B73" t="s">
        <v>5883</v>
      </c>
      <c r="C73" t="s">
        <v>5805</v>
      </c>
      <c r="D73" t="s">
        <v>5812</v>
      </c>
      <c r="E73" t="s">
        <v>14</v>
      </c>
      <c r="F73" t="s">
        <v>5807</v>
      </c>
    </row>
    <row r="74" spans="1:6">
      <c r="A74" t="s">
        <v>1464</v>
      </c>
      <c r="B74" t="s">
        <v>5884</v>
      </c>
      <c r="C74" t="s">
        <v>5805</v>
      </c>
      <c r="D74" t="s">
        <v>5806</v>
      </c>
      <c r="E74" t="s">
        <v>51</v>
      </c>
      <c r="F74" t="s">
        <v>5818</v>
      </c>
    </row>
    <row r="75" spans="1:6">
      <c r="A75" t="s">
        <v>759</v>
      </c>
      <c r="B75" t="s">
        <v>5885</v>
      </c>
      <c r="C75" t="s">
        <v>5805</v>
      </c>
      <c r="D75" t="s">
        <v>5812</v>
      </c>
      <c r="E75" t="s">
        <v>88</v>
      </c>
      <c r="F75" t="s">
        <v>5815</v>
      </c>
    </row>
    <row r="76" spans="1:6">
      <c r="A76" t="s">
        <v>1897</v>
      </c>
      <c r="B76" t="s">
        <v>5886</v>
      </c>
      <c r="C76" t="s">
        <v>5809</v>
      </c>
      <c r="D76" t="s">
        <v>5806</v>
      </c>
      <c r="E76" t="s">
        <v>88</v>
      </c>
      <c r="F76" t="s">
        <v>5818</v>
      </c>
    </row>
    <row r="77" spans="1:6">
      <c r="A77" t="s">
        <v>1096</v>
      </c>
      <c r="B77" t="s">
        <v>5887</v>
      </c>
      <c r="C77" t="s">
        <v>5805</v>
      </c>
      <c r="D77" t="s">
        <v>5810</v>
      </c>
      <c r="E77" t="s">
        <v>51</v>
      </c>
      <c r="F77" t="s">
        <v>5807</v>
      </c>
    </row>
    <row r="78" spans="1:6">
      <c r="A78" t="s">
        <v>168</v>
      </c>
      <c r="B78" t="s">
        <v>5888</v>
      </c>
      <c r="C78" t="s">
        <v>5809</v>
      </c>
      <c r="D78" t="s">
        <v>5812</v>
      </c>
      <c r="E78" t="s">
        <v>20</v>
      </c>
      <c r="F78" t="s">
        <v>14</v>
      </c>
    </row>
    <row r="79" spans="1:6">
      <c r="A79" t="s">
        <v>1130</v>
      </c>
      <c r="B79" t="s">
        <v>5889</v>
      </c>
      <c r="C79" t="s">
        <v>5809</v>
      </c>
      <c r="D79" t="s">
        <v>5810</v>
      </c>
      <c r="E79" t="s">
        <v>20</v>
      </c>
      <c r="F79" t="s">
        <v>5815</v>
      </c>
    </row>
    <row r="80" spans="1:6">
      <c r="A80" t="s">
        <v>72</v>
      </c>
      <c r="B80" t="s">
        <v>5890</v>
      </c>
      <c r="C80" t="s">
        <v>5809</v>
      </c>
      <c r="D80" t="s">
        <v>5812</v>
      </c>
      <c r="E80" t="s">
        <v>88</v>
      </c>
      <c r="F80" t="s">
        <v>5818</v>
      </c>
    </row>
    <row r="81" spans="1:6">
      <c r="A81" t="s">
        <v>1163</v>
      </c>
      <c r="B81" t="s">
        <v>5891</v>
      </c>
      <c r="C81" t="s">
        <v>5805</v>
      </c>
      <c r="D81" t="s">
        <v>5806</v>
      </c>
      <c r="E81" t="s">
        <v>88</v>
      </c>
      <c r="F81" t="s">
        <v>14</v>
      </c>
    </row>
    <row r="82" spans="1:6">
      <c r="A82" t="s">
        <v>415</v>
      </c>
      <c r="B82" t="s">
        <v>5892</v>
      </c>
      <c r="C82" t="s">
        <v>5805</v>
      </c>
      <c r="D82" t="s">
        <v>5806</v>
      </c>
      <c r="E82" t="s">
        <v>20</v>
      </c>
      <c r="F82" t="s">
        <v>14</v>
      </c>
    </row>
    <row r="83" spans="1:6">
      <c r="A83" t="s">
        <v>219</v>
      </c>
      <c r="B83" t="s">
        <v>5893</v>
      </c>
      <c r="C83" t="s">
        <v>5809</v>
      </c>
      <c r="D83" t="s">
        <v>5810</v>
      </c>
      <c r="E83" t="s">
        <v>26</v>
      </c>
      <c r="F83" t="s">
        <v>5818</v>
      </c>
    </row>
    <row r="84" spans="1:6">
      <c r="A84" t="s">
        <v>669</v>
      </c>
      <c r="B84" t="s">
        <v>5894</v>
      </c>
      <c r="C84" t="s">
        <v>5809</v>
      </c>
      <c r="D84" t="s">
        <v>5810</v>
      </c>
      <c r="E84" t="s">
        <v>14</v>
      </c>
      <c r="F84" t="s">
        <v>5818</v>
      </c>
    </row>
    <row r="85" spans="1:6">
      <c r="A85" t="s">
        <v>998</v>
      </c>
      <c r="B85" t="s">
        <v>5895</v>
      </c>
      <c r="C85" t="s">
        <v>5805</v>
      </c>
      <c r="D85" t="s">
        <v>5812</v>
      </c>
      <c r="E85" t="s">
        <v>88</v>
      </c>
      <c r="F85" t="s">
        <v>5807</v>
      </c>
    </row>
    <row r="86" spans="1:6">
      <c r="A86" t="s">
        <v>934</v>
      </c>
      <c r="B86" t="s">
        <v>5896</v>
      </c>
      <c r="C86" t="s">
        <v>5805</v>
      </c>
      <c r="D86" t="s">
        <v>5810</v>
      </c>
      <c r="E86" t="s">
        <v>51</v>
      </c>
      <c r="F86" t="s">
        <v>5807</v>
      </c>
    </row>
    <row r="87" spans="1:6">
      <c r="A87" t="s">
        <v>222</v>
      </c>
      <c r="B87" t="s">
        <v>5897</v>
      </c>
      <c r="C87" t="s">
        <v>5805</v>
      </c>
      <c r="D87" t="s">
        <v>5806</v>
      </c>
      <c r="E87" t="s">
        <v>14</v>
      </c>
      <c r="F87" t="s">
        <v>88</v>
      </c>
    </row>
    <row r="88" spans="1:6">
      <c r="A88" t="s">
        <v>1138</v>
      </c>
      <c r="B88" t="s">
        <v>5898</v>
      </c>
      <c r="C88" t="s">
        <v>5805</v>
      </c>
      <c r="D88" t="s">
        <v>5810</v>
      </c>
      <c r="E88" t="s">
        <v>20</v>
      </c>
      <c r="F88" t="s">
        <v>88</v>
      </c>
    </row>
    <row r="89" spans="1:6">
      <c r="A89" t="s">
        <v>681</v>
      </c>
      <c r="B89" t="s">
        <v>5899</v>
      </c>
      <c r="C89" t="s">
        <v>5805</v>
      </c>
      <c r="D89" t="s">
        <v>5806</v>
      </c>
      <c r="E89" t="s">
        <v>26</v>
      </c>
      <c r="F89" t="s">
        <v>88</v>
      </c>
    </row>
    <row r="90" spans="1:6">
      <c r="A90" t="s">
        <v>1160</v>
      </c>
      <c r="B90" t="s">
        <v>5900</v>
      </c>
      <c r="C90" t="s">
        <v>5805</v>
      </c>
      <c r="D90" t="s">
        <v>5810</v>
      </c>
      <c r="E90" t="s">
        <v>26</v>
      </c>
      <c r="F90" t="s">
        <v>5815</v>
      </c>
    </row>
    <row r="91" spans="1:6">
      <c r="A91" t="s">
        <v>1102</v>
      </c>
      <c r="B91" t="s">
        <v>5901</v>
      </c>
      <c r="C91" t="s">
        <v>5809</v>
      </c>
      <c r="D91" t="s">
        <v>5812</v>
      </c>
      <c r="E91" t="s">
        <v>14</v>
      </c>
      <c r="F91" t="s">
        <v>5818</v>
      </c>
    </row>
    <row r="92" spans="1:6">
      <c r="A92" t="s">
        <v>854</v>
      </c>
      <c r="B92" t="s">
        <v>5902</v>
      </c>
      <c r="C92" t="s">
        <v>5809</v>
      </c>
      <c r="D92" t="s">
        <v>5810</v>
      </c>
      <c r="E92" t="s">
        <v>14</v>
      </c>
      <c r="F92" t="s">
        <v>5818</v>
      </c>
    </row>
    <row r="93" spans="1:6">
      <c r="A93" t="s">
        <v>1155</v>
      </c>
      <c r="B93" t="s">
        <v>5903</v>
      </c>
      <c r="C93" t="s">
        <v>5805</v>
      </c>
      <c r="D93" t="s">
        <v>5806</v>
      </c>
      <c r="E93" t="s">
        <v>14</v>
      </c>
      <c r="F93" t="s">
        <v>5818</v>
      </c>
    </row>
    <row r="94" spans="1:6">
      <c r="A94" t="s">
        <v>1182</v>
      </c>
      <c r="B94" t="s">
        <v>5904</v>
      </c>
      <c r="C94" t="s">
        <v>5805</v>
      </c>
      <c r="D94" t="s">
        <v>5806</v>
      </c>
      <c r="E94" t="s">
        <v>20</v>
      </c>
      <c r="F94" t="s">
        <v>5818</v>
      </c>
    </row>
    <row r="95" spans="1:6">
      <c r="A95" t="s">
        <v>342</v>
      </c>
      <c r="B95" t="s">
        <v>5905</v>
      </c>
      <c r="C95" t="s">
        <v>5805</v>
      </c>
      <c r="D95" t="s">
        <v>5806</v>
      </c>
      <c r="E95" t="s">
        <v>20</v>
      </c>
      <c r="F95" t="s">
        <v>88</v>
      </c>
    </row>
    <row r="96" spans="1:6">
      <c r="A96" t="s">
        <v>1559</v>
      </c>
      <c r="B96" t="s">
        <v>5906</v>
      </c>
      <c r="C96" t="s">
        <v>5805</v>
      </c>
      <c r="D96" t="s">
        <v>5810</v>
      </c>
      <c r="E96" t="s">
        <v>51</v>
      </c>
      <c r="F96" t="s">
        <v>5815</v>
      </c>
    </row>
    <row r="97" spans="1:6">
      <c r="A97" t="s">
        <v>108</v>
      </c>
      <c r="B97" t="s">
        <v>5907</v>
      </c>
      <c r="C97" t="s">
        <v>5809</v>
      </c>
      <c r="D97" t="s">
        <v>5810</v>
      </c>
      <c r="E97" t="s">
        <v>20</v>
      </c>
      <c r="F97" t="s">
        <v>14</v>
      </c>
    </row>
    <row r="98" spans="1:6">
      <c r="A98" t="s">
        <v>484</v>
      </c>
      <c r="B98" t="s">
        <v>5908</v>
      </c>
      <c r="C98" t="s">
        <v>5809</v>
      </c>
      <c r="D98" t="s">
        <v>5812</v>
      </c>
      <c r="E98" t="s">
        <v>51</v>
      </c>
      <c r="F98" t="s">
        <v>14</v>
      </c>
    </row>
    <row r="99" spans="1:6">
      <c r="A99" t="s">
        <v>591</v>
      </c>
      <c r="B99" t="s">
        <v>5909</v>
      </c>
      <c r="C99" t="s">
        <v>5809</v>
      </c>
      <c r="D99" t="s">
        <v>5812</v>
      </c>
      <c r="E99" t="s">
        <v>20</v>
      </c>
      <c r="F99" t="s">
        <v>5815</v>
      </c>
    </row>
    <row r="100" spans="1:6">
      <c r="A100" t="s">
        <v>196</v>
      </c>
      <c r="B100" t="s">
        <v>5910</v>
      </c>
      <c r="C100" t="s">
        <v>5805</v>
      </c>
      <c r="D100" t="s">
        <v>5810</v>
      </c>
      <c r="E100" t="s">
        <v>20</v>
      </c>
      <c r="F100" t="s">
        <v>5818</v>
      </c>
    </row>
    <row r="101" spans="1:6">
      <c r="A101" t="s">
        <v>1217</v>
      </c>
      <c r="B101" t="s">
        <v>5911</v>
      </c>
      <c r="C101" t="s">
        <v>5809</v>
      </c>
      <c r="D101" t="s">
        <v>5812</v>
      </c>
      <c r="E101" t="s">
        <v>88</v>
      </c>
      <c r="F101" t="s">
        <v>14</v>
      </c>
    </row>
    <row r="102" spans="1:6">
      <c r="A102" t="s">
        <v>833</v>
      </c>
      <c r="B102" t="s">
        <v>5912</v>
      </c>
      <c r="C102" t="s">
        <v>5805</v>
      </c>
      <c r="D102" t="s">
        <v>5806</v>
      </c>
      <c r="E102" t="s">
        <v>26</v>
      </c>
      <c r="F102" t="s">
        <v>88</v>
      </c>
    </row>
    <row r="103" spans="1:6">
      <c r="A103" t="s">
        <v>247</v>
      </c>
      <c r="B103" t="s">
        <v>5913</v>
      </c>
      <c r="C103" t="s">
        <v>5805</v>
      </c>
      <c r="D103" t="s">
        <v>5810</v>
      </c>
      <c r="E103" t="s">
        <v>20</v>
      </c>
      <c r="F103" t="s">
        <v>5815</v>
      </c>
    </row>
    <row r="104" spans="1:6">
      <c r="A104" t="s">
        <v>540</v>
      </c>
      <c r="B104" t="s">
        <v>5914</v>
      </c>
      <c r="C104" t="s">
        <v>5805</v>
      </c>
      <c r="D104" t="s">
        <v>5812</v>
      </c>
      <c r="E104" t="s">
        <v>14</v>
      </c>
      <c r="F104" t="s">
        <v>5818</v>
      </c>
    </row>
    <row r="105" spans="1:6">
      <c r="A105" t="s">
        <v>1439</v>
      </c>
      <c r="B105" t="s">
        <v>5915</v>
      </c>
      <c r="C105" t="s">
        <v>5809</v>
      </c>
      <c r="D105" t="s">
        <v>5810</v>
      </c>
      <c r="E105" t="s">
        <v>14</v>
      </c>
      <c r="F105" t="s">
        <v>5815</v>
      </c>
    </row>
    <row r="106" spans="1:6">
      <c r="A106" t="s">
        <v>600</v>
      </c>
      <c r="B106" t="s">
        <v>5916</v>
      </c>
      <c r="C106" t="s">
        <v>5809</v>
      </c>
      <c r="D106" t="s">
        <v>5810</v>
      </c>
      <c r="E106" t="s">
        <v>88</v>
      </c>
      <c r="F106" t="s">
        <v>88</v>
      </c>
    </row>
    <row r="107" spans="1:6">
      <c r="A107" t="s">
        <v>1176</v>
      </c>
      <c r="B107" t="s">
        <v>5917</v>
      </c>
      <c r="C107" t="s">
        <v>5805</v>
      </c>
      <c r="D107" t="s">
        <v>5806</v>
      </c>
      <c r="E107" t="s">
        <v>20</v>
      </c>
      <c r="F107" t="s">
        <v>88</v>
      </c>
    </row>
    <row r="108" spans="1:6">
      <c r="A108" t="s">
        <v>405</v>
      </c>
      <c r="B108" t="s">
        <v>5918</v>
      </c>
      <c r="C108" t="s">
        <v>5809</v>
      </c>
      <c r="D108" t="s">
        <v>5806</v>
      </c>
      <c r="E108" t="s">
        <v>88</v>
      </c>
      <c r="F108" t="s">
        <v>88</v>
      </c>
    </row>
    <row r="109" spans="1:6">
      <c r="A109" t="s">
        <v>537</v>
      </c>
      <c r="B109" t="s">
        <v>5919</v>
      </c>
      <c r="C109" t="s">
        <v>5809</v>
      </c>
      <c r="D109" t="s">
        <v>5812</v>
      </c>
      <c r="E109" t="s">
        <v>14</v>
      </c>
      <c r="F109" t="s">
        <v>88</v>
      </c>
    </row>
    <row r="110" spans="1:6">
      <c r="A110" t="s">
        <v>1117</v>
      </c>
      <c r="B110" t="s">
        <v>5920</v>
      </c>
      <c r="C110" t="s">
        <v>5809</v>
      </c>
      <c r="D110" t="s">
        <v>5806</v>
      </c>
      <c r="E110" t="s">
        <v>26</v>
      </c>
      <c r="F110" t="s">
        <v>88</v>
      </c>
    </row>
    <row r="111" spans="1:6">
      <c r="A111" t="s">
        <v>208</v>
      </c>
      <c r="B111" t="s">
        <v>5921</v>
      </c>
      <c r="C111" t="s">
        <v>5805</v>
      </c>
      <c r="D111" t="s">
        <v>5810</v>
      </c>
      <c r="E111" t="s">
        <v>26</v>
      </c>
      <c r="F111" t="s">
        <v>88</v>
      </c>
    </row>
    <row r="112" spans="1:6">
      <c r="A112" t="s">
        <v>412</v>
      </c>
      <c r="B112" t="s">
        <v>5922</v>
      </c>
      <c r="C112" t="s">
        <v>5809</v>
      </c>
      <c r="D112" t="s">
        <v>5812</v>
      </c>
      <c r="E112" t="s">
        <v>88</v>
      </c>
      <c r="F112" t="s">
        <v>88</v>
      </c>
    </row>
    <row r="113" spans="1:6">
      <c r="A113" t="s">
        <v>664</v>
      </c>
      <c r="B113" t="s">
        <v>5923</v>
      </c>
      <c r="C113" t="s">
        <v>5809</v>
      </c>
      <c r="D113" t="s">
        <v>5812</v>
      </c>
      <c r="E113" t="s">
        <v>51</v>
      </c>
      <c r="F113" t="s">
        <v>88</v>
      </c>
    </row>
    <row r="114" spans="1:6">
      <c r="A114" t="s">
        <v>418</v>
      </c>
      <c r="B114" t="s">
        <v>5924</v>
      </c>
      <c r="C114" t="s">
        <v>5809</v>
      </c>
      <c r="D114" t="s">
        <v>5810</v>
      </c>
      <c r="E114" t="s">
        <v>88</v>
      </c>
      <c r="F114" t="s">
        <v>88</v>
      </c>
    </row>
    <row r="115" spans="1:6">
      <c r="A115" t="s">
        <v>1498</v>
      </c>
      <c r="B115" t="s">
        <v>5925</v>
      </c>
      <c r="C115" t="s">
        <v>5805</v>
      </c>
      <c r="D115" t="s">
        <v>5810</v>
      </c>
      <c r="E115" t="s">
        <v>14</v>
      </c>
      <c r="F115" t="s">
        <v>5815</v>
      </c>
    </row>
    <row r="116" spans="1:6">
      <c r="A116" t="s">
        <v>161</v>
      </c>
      <c r="B116" t="s">
        <v>5926</v>
      </c>
      <c r="C116" t="s">
        <v>5805</v>
      </c>
      <c r="D116" t="s">
        <v>5810</v>
      </c>
      <c r="E116" t="s">
        <v>20</v>
      </c>
      <c r="F116" t="s">
        <v>5815</v>
      </c>
    </row>
    <row r="117" spans="1:6">
      <c r="A117" t="s">
        <v>753</v>
      </c>
      <c r="B117" t="s">
        <v>5927</v>
      </c>
      <c r="C117" t="s">
        <v>5805</v>
      </c>
      <c r="D117" t="s">
        <v>5810</v>
      </c>
      <c r="E117" t="s">
        <v>14</v>
      </c>
      <c r="F117" t="s">
        <v>5815</v>
      </c>
    </row>
    <row r="118" spans="1:6">
      <c r="A118" t="s">
        <v>261</v>
      </c>
      <c r="B118" t="s">
        <v>5928</v>
      </c>
      <c r="C118" t="s">
        <v>5805</v>
      </c>
      <c r="D118" t="s">
        <v>5810</v>
      </c>
      <c r="E118" t="s">
        <v>88</v>
      </c>
      <c r="F118" t="s">
        <v>5807</v>
      </c>
    </row>
    <row r="119" spans="1:6">
      <c r="A119" t="s">
        <v>376</v>
      </c>
      <c r="B119" t="s">
        <v>5929</v>
      </c>
      <c r="C119" t="s">
        <v>5809</v>
      </c>
      <c r="D119" t="s">
        <v>5812</v>
      </c>
      <c r="E119" t="s">
        <v>20</v>
      </c>
      <c r="F119" t="s">
        <v>14</v>
      </c>
    </row>
    <row r="120" spans="1:6">
      <c r="A120" t="s">
        <v>624</v>
      </c>
      <c r="B120" t="s">
        <v>5930</v>
      </c>
      <c r="C120" t="s">
        <v>5809</v>
      </c>
      <c r="D120" t="s">
        <v>5806</v>
      </c>
      <c r="E120" t="s">
        <v>51</v>
      </c>
      <c r="F120" t="s">
        <v>14</v>
      </c>
    </row>
    <row r="121" spans="1:6">
      <c r="A121" t="s">
        <v>593</v>
      </c>
      <c r="B121" t="s">
        <v>5931</v>
      </c>
      <c r="C121" t="s">
        <v>5809</v>
      </c>
      <c r="D121" t="s">
        <v>5806</v>
      </c>
      <c r="E121" t="s">
        <v>51</v>
      </c>
      <c r="F121" t="s">
        <v>14</v>
      </c>
    </row>
    <row r="122" spans="1:6">
      <c r="A122" t="s">
        <v>716</v>
      </c>
      <c r="B122" t="s">
        <v>5932</v>
      </c>
      <c r="C122" t="s">
        <v>5809</v>
      </c>
      <c r="D122" t="s">
        <v>5812</v>
      </c>
      <c r="E122" t="s">
        <v>88</v>
      </c>
      <c r="F122" t="s">
        <v>88</v>
      </c>
    </row>
    <row r="123" spans="1:6">
      <c r="A123" t="s">
        <v>154</v>
      </c>
      <c r="B123" t="s">
        <v>5933</v>
      </c>
      <c r="C123" t="s">
        <v>5809</v>
      </c>
      <c r="D123" t="s">
        <v>5810</v>
      </c>
      <c r="E123" t="s">
        <v>26</v>
      </c>
      <c r="F123" t="s">
        <v>5815</v>
      </c>
    </row>
    <row r="124" spans="1:6">
      <c r="A124" t="s">
        <v>2261</v>
      </c>
      <c r="B124" t="s">
        <v>5934</v>
      </c>
      <c r="C124" t="s">
        <v>5809</v>
      </c>
      <c r="D124" t="s">
        <v>5810</v>
      </c>
      <c r="E124" t="s">
        <v>88</v>
      </c>
      <c r="F124" t="s">
        <v>5807</v>
      </c>
    </row>
    <row r="125" spans="1:6">
      <c r="A125" t="s">
        <v>1158</v>
      </c>
      <c r="B125" t="s">
        <v>5935</v>
      </c>
      <c r="C125" t="s">
        <v>5805</v>
      </c>
      <c r="D125" t="s">
        <v>5806</v>
      </c>
      <c r="E125" t="s">
        <v>26</v>
      </c>
      <c r="F125" t="s">
        <v>5818</v>
      </c>
    </row>
    <row r="126" spans="1:6">
      <c r="A126" t="s">
        <v>200</v>
      </c>
      <c r="B126" t="s">
        <v>5936</v>
      </c>
      <c r="C126" t="s">
        <v>5809</v>
      </c>
      <c r="D126" t="s">
        <v>5812</v>
      </c>
      <c r="E126" t="s">
        <v>20</v>
      </c>
      <c r="F126" t="s">
        <v>14</v>
      </c>
    </row>
    <row r="127" spans="1:6">
      <c r="A127" t="s">
        <v>529</v>
      </c>
      <c r="B127" t="s">
        <v>5937</v>
      </c>
      <c r="C127" t="s">
        <v>5809</v>
      </c>
      <c r="D127" t="s">
        <v>5806</v>
      </c>
      <c r="E127" t="s">
        <v>14</v>
      </c>
      <c r="F127" t="s">
        <v>88</v>
      </c>
    </row>
    <row r="128" spans="1:6">
      <c r="A128" t="s">
        <v>389</v>
      </c>
      <c r="B128" t="s">
        <v>5938</v>
      </c>
      <c r="C128" t="s">
        <v>5805</v>
      </c>
      <c r="D128" t="s">
        <v>5806</v>
      </c>
      <c r="E128" t="s">
        <v>26</v>
      </c>
      <c r="F128" t="s">
        <v>88</v>
      </c>
    </row>
    <row r="129" spans="1:6">
      <c r="A129" t="s">
        <v>243</v>
      </c>
      <c r="B129" t="s">
        <v>5939</v>
      </c>
      <c r="C129" t="s">
        <v>5809</v>
      </c>
      <c r="D129" t="s">
        <v>5810</v>
      </c>
      <c r="E129" t="s">
        <v>14</v>
      </c>
      <c r="F129" t="s">
        <v>5807</v>
      </c>
    </row>
    <row r="130" spans="1:6">
      <c r="A130" t="s">
        <v>436</v>
      </c>
      <c r="B130" t="s">
        <v>5940</v>
      </c>
      <c r="C130" t="s">
        <v>5809</v>
      </c>
      <c r="D130" t="s">
        <v>5812</v>
      </c>
      <c r="E130" t="s">
        <v>51</v>
      </c>
      <c r="F130" t="s">
        <v>5807</v>
      </c>
    </row>
    <row r="131" spans="1:6">
      <c r="A131" t="s">
        <v>901</v>
      </c>
      <c r="B131" t="s">
        <v>5941</v>
      </c>
      <c r="C131" t="s">
        <v>5805</v>
      </c>
      <c r="D131" t="s">
        <v>5810</v>
      </c>
      <c r="E131" t="s">
        <v>51</v>
      </c>
      <c r="F131" t="s">
        <v>5815</v>
      </c>
    </row>
    <row r="132" spans="1:6">
      <c r="A132" t="s">
        <v>278</v>
      </c>
      <c r="B132" t="s">
        <v>5942</v>
      </c>
      <c r="C132" t="s">
        <v>5809</v>
      </c>
      <c r="D132" t="s">
        <v>5806</v>
      </c>
      <c r="E132" t="s">
        <v>26</v>
      </c>
      <c r="F132" t="s">
        <v>5818</v>
      </c>
    </row>
    <row r="133" spans="1:6">
      <c r="A133" t="s">
        <v>1051</v>
      </c>
      <c r="B133" t="s">
        <v>5943</v>
      </c>
      <c r="C133" t="s">
        <v>5805</v>
      </c>
      <c r="D133" t="s">
        <v>5810</v>
      </c>
      <c r="E133" t="s">
        <v>20</v>
      </c>
      <c r="F133" t="s">
        <v>5807</v>
      </c>
    </row>
    <row r="134" spans="1:6">
      <c r="A134" t="s">
        <v>507</v>
      </c>
      <c r="B134" t="s">
        <v>5944</v>
      </c>
      <c r="C134" t="s">
        <v>5805</v>
      </c>
      <c r="D134" t="s">
        <v>5812</v>
      </c>
      <c r="E134" t="s">
        <v>26</v>
      </c>
      <c r="F134" t="s">
        <v>14</v>
      </c>
    </row>
    <row r="135" spans="1:6">
      <c r="A135" t="s">
        <v>767</v>
      </c>
      <c r="B135" t="s">
        <v>5945</v>
      </c>
      <c r="C135" t="s">
        <v>5805</v>
      </c>
      <c r="D135" t="s">
        <v>5810</v>
      </c>
      <c r="E135" t="s">
        <v>14</v>
      </c>
      <c r="F135" t="s">
        <v>88</v>
      </c>
    </row>
    <row r="136" spans="1:6">
      <c r="A136" t="s">
        <v>1432</v>
      </c>
      <c r="B136" t="s">
        <v>5946</v>
      </c>
      <c r="C136" t="s">
        <v>5809</v>
      </c>
      <c r="D136" t="s">
        <v>5812</v>
      </c>
      <c r="E136" t="s">
        <v>20</v>
      </c>
      <c r="F136" t="s">
        <v>88</v>
      </c>
    </row>
    <row r="137" spans="1:6">
      <c r="A137" t="s">
        <v>993</v>
      </c>
      <c r="B137" t="s">
        <v>5947</v>
      </c>
      <c r="C137" t="s">
        <v>5809</v>
      </c>
      <c r="D137" t="s">
        <v>5812</v>
      </c>
      <c r="E137" t="s">
        <v>88</v>
      </c>
      <c r="F137" t="s">
        <v>5815</v>
      </c>
    </row>
    <row r="138" spans="1:6">
      <c r="A138" t="s">
        <v>735</v>
      </c>
      <c r="B138" t="s">
        <v>5948</v>
      </c>
      <c r="C138" t="s">
        <v>5805</v>
      </c>
      <c r="D138" t="s">
        <v>5812</v>
      </c>
      <c r="E138" t="s">
        <v>88</v>
      </c>
      <c r="F138" t="s">
        <v>14</v>
      </c>
    </row>
    <row r="139" spans="1:6">
      <c r="A139" t="s">
        <v>728</v>
      </c>
      <c r="B139" t="s">
        <v>5949</v>
      </c>
      <c r="C139" t="s">
        <v>5805</v>
      </c>
      <c r="D139" t="s">
        <v>5812</v>
      </c>
      <c r="E139" t="s">
        <v>51</v>
      </c>
      <c r="F139" t="s">
        <v>5807</v>
      </c>
    </row>
    <row r="140" spans="1:6">
      <c r="A140" t="s">
        <v>750</v>
      </c>
      <c r="B140" t="s">
        <v>5950</v>
      </c>
      <c r="C140" t="s">
        <v>5809</v>
      </c>
      <c r="D140" t="s">
        <v>5810</v>
      </c>
      <c r="E140" t="s">
        <v>14</v>
      </c>
      <c r="F140" t="s">
        <v>5807</v>
      </c>
    </row>
    <row r="141" spans="1:6">
      <c r="A141" t="s">
        <v>330</v>
      </c>
      <c r="B141" t="s">
        <v>5951</v>
      </c>
      <c r="C141" t="s">
        <v>5805</v>
      </c>
      <c r="D141" t="s">
        <v>5810</v>
      </c>
      <c r="E141" t="s">
        <v>88</v>
      </c>
      <c r="F141" t="s">
        <v>5807</v>
      </c>
    </row>
    <row r="142" spans="1:6">
      <c r="A142" t="s">
        <v>54</v>
      </c>
      <c r="B142" t="s">
        <v>5952</v>
      </c>
      <c r="C142" t="s">
        <v>5805</v>
      </c>
      <c r="D142" t="s">
        <v>5810</v>
      </c>
      <c r="E142" t="s">
        <v>88</v>
      </c>
      <c r="F142" t="s">
        <v>5818</v>
      </c>
    </row>
    <row r="143" spans="1:6">
      <c r="A143" t="s">
        <v>476</v>
      </c>
      <c r="B143" t="s">
        <v>5953</v>
      </c>
      <c r="C143" t="s">
        <v>5805</v>
      </c>
      <c r="D143" t="s">
        <v>5810</v>
      </c>
      <c r="E143" t="s">
        <v>14</v>
      </c>
      <c r="F143" t="s">
        <v>5807</v>
      </c>
    </row>
    <row r="144" spans="1:6">
      <c r="A144" t="s">
        <v>48</v>
      </c>
      <c r="B144" t="s">
        <v>5954</v>
      </c>
      <c r="C144" t="s">
        <v>5805</v>
      </c>
      <c r="D144" t="s">
        <v>5806</v>
      </c>
      <c r="E144" t="s">
        <v>51</v>
      </c>
      <c r="F144" t="s">
        <v>5815</v>
      </c>
    </row>
    <row r="145" spans="1:6">
      <c r="A145" t="s">
        <v>1483</v>
      </c>
      <c r="B145" t="s">
        <v>5955</v>
      </c>
      <c r="C145" t="s">
        <v>5805</v>
      </c>
      <c r="D145" t="s">
        <v>5812</v>
      </c>
      <c r="E145" t="s">
        <v>26</v>
      </c>
      <c r="F145" t="s">
        <v>5818</v>
      </c>
    </row>
    <row r="146" spans="1:6">
      <c r="A146" t="s">
        <v>478</v>
      </c>
      <c r="B146" t="s">
        <v>5956</v>
      </c>
      <c r="C146" t="s">
        <v>5805</v>
      </c>
      <c r="D146" t="s">
        <v>5806</v>
      </c>
      <c r="E146" t="s">
        <v>26</v>
      </c>
      <c r="F146" t="s">
        <v>5807</v>
      </c>
    </row>
    <row r="147" spans="1:6">
      <c r="A147" t="s">
        <v>239</v>
      </c>
      <c r="B147" t="s">
        <v>5957</v>
      </c>
      <c r="C147" t="s">
        <v>5805</v>
      </c>
      <c r="D147" t="s">
        <v>5810</v>
      </c>
      <c r="E147" t="s">
        <v>26</v>
      </c>
      <c r="F147" t="s">
        <v>5818</v>
      </c>
    </row>
    <row r="148" spans="1:6">
      <c r="A148" t="s">
        <v>687</v>
      </c>
      <c r="B148" t="s">
        <v>5958</v>
      </c>
      <c r="C148" t="s">
        <v>5805</v>
      </c>
      <c r="D148" t="s">
        <v>5810</v>
      </c>
      <c r="E148" t="s">
        <v>26</v>
      </c>
      <c r="F148" t="s">
        <v>14</v>
      </c>
    </row>
    <row r="149" spans="1:6">
      <c r="A149" t="s">
        <v>800</v>
      </c>
      <c r="B149" t="s">
        <v>5959</v>
      </c>
      <c r="C149" t="s">
        <v>5805</v>
      </c>
      <c r="D149" t="s">
        <v>5812</v>
      </c>
      <c r="E149" t="s">
        <v>88</v>
      </c>
      <c r="F149" t="s">
        <v>88</v>
      </c>
    </row>
    <row r="150" spans="1:6">
      <c r="A150" t="s">
        <v>77</v>
      </c>
      <c r="B150" t="s">
        <v>5960</v>
      </c>
      <c r="C150" t="s">
        <v>5805</v>
      </c>
      <c r="D150" t="s">
        <v>5806</v>
      </c>
      <c r="E150" t="s">
        <v>14</v>
      </c>
      <c r="F150" t="s">
        <v>88</v>
      </c>
    </row>
    <row r="151" spans="1:6">
      <c r="A151" t="s">
        <v>324</v>
      </c>
      <c r="B151" t="s">
        <v>5961</v>
      </c>
      <c r="C151" t="s">
        <v>5809</v>
      </c>
      <c r="D151" t="s">
        <v>5806</v>
      </c>
      <c r="E151" t="s">
        <v>88</v>
      </c>
      <c r="F151" t="s">
        <v>5818</v>
      </c>
    </row>
    <row r="152" spans="1:6">
      <c r="A152" t="s">
        <v>1554</v>
      </c>
      <c r="B152" t="s">
        <v>5962</v>
      </c>
      <c r="C152" t="s">
        <v>5809</v>
      </c>
      <c r="D152" t="s">
        <v>5806</v>
      </c>
      <c r="E152" t="s">
        <v>88</v>
      </c>
      <c r="F152" t="s">
        <v>14</v>
      </c>
    </row>
    <row r="153" spans="1:6">
      <c r="A153" t="s">
        <v>893</v>
      </c>
      <c r="B153" t="s">
        <v>5963</v>
      </c>
      <c r="C153" t="s">
        <v>5805</v>
      </c>
      <c r="D153" t="s">
        <v>5806</v>
      </c>
      <c r="E153" t="s">
        <v>51</v>
      </c>
      <c r="F153" t="s">
        <v>5818</v>
      </c>
    </row>
    <row r="154" spans="1:6">
      <c r="A154" t="s">
        <v>803</v>
      </c>
      <c r="B154" t="s">
        <v>5964</v>
      </c>
      <c r="C154" t="s">
        <v>5805</v>
      </c>
      <c r="D154" t="s">
        <v>5806</v>
      </c>
      <c r="E154" t="s">
        <v>88</v>
      </c>
      <c r="F154" t="s">
        <v>5818</v>
      </c>
    </row>
    <row r="155" spans="1:6">
      <c r="A155" t="s">
        <v>281</v>
      </c>
      <c r="B155" t="s">
        <v>5965</v>
      </c>
      <c r="C155" t="s">
        <v>5809</v>
      </c>
      <c r="D155" t="s">
        <v>5810</v>
      </c>
      <c r="E155" t="s">
        <v>88</v>
      </c>
      <c r="F155" t="s">
        <v>88</v>
      </c>
    </row>
    <row r="156" spans="1:6">
      <c r="A156" t="s">
        <v>157</v>
      </c>
      <c r="B156" t="s">
        <v>5966</v>
      </c>
      <c r="C156" t="s">
        <v>5805</v>
      </c>
      <c r="D156" t="s">
        <v>5806</v>
      </c>
      <c r="E156" t="s">
        <v>88</v>
      </c>
      <c r="F156" t="s">
        <v>14</v>
      </c>
    </row>
    <row r="157" spans="1:6">
      <c r="A157" t="s">
        <v>144</v>
      </c>
      <c r="B157" t="s">
        <v>5967</v>
      </c>
      <c r="C157" t="s">
        <v>5809</v>
      </c>
      <c r="D157" t="s">
        <v>5810</v>
      </c>
      <c r="E157" t="s">
        <v>51</v>
      </c>
      <c r="F157" t="s">
        <v>5807</v>
      </c>
    </row>
    <row r="158" spans="1:6">
      <c r="A158" t="s">
        <v>635</v>
      </c>
      <c r="B158" t="s">
        <v>5968</v>
      </c>
      <c r="C158" t="s">
        <v>5805</v>
      </c>
      <c r="D158" t="s">
        <v>5812</v>
      </c>
      <c r="E158" t="s">
        <v>51</v>
      </c>
      <c r="F158" t="s">
        <v>5818</v>
      </c>
    </row>
    <row r="159" spans="1:6">
      <c r="A159" t="s">
        <v>626</v>
      </c>
      <c r="B159" t="s">
        <v>5969</v>
      </c>
      <c r="C159" t="s">
        <v>5805</v>
      </c>
      <c r="D159" t="s">
        <v>5806</v>
      </c>
      <c r="E159" t="s">
        <v>26</v>
      </c>
      <c r="F159" t="s">
        <v>14</v>
      </c>
    </row>
    <row r="160" spans="1:6">
      <c r="A160" t="s">
        <v>1368</v>
      </c>
      <c r="B160" t="s">
        <v>5970</v>
      </c>
      <c r="C160" t="s">
        <v>5809</v>
      </c>
      <c r="D160" t="s">
        <v>5806</v>
      </c>
      <c r="E160" t="s">
        <v>14</v>
      </c>
      <c r="F160" t="s">
        <v>14</v>
      </c>
    </row>
    <row r="161" spans="1:6">
      <c r="A161" t="s">
        <v>1000</v>
      </c>
      <c r="B161" t="s">
        <v>5971</v>
      </c>
      <c r="C161" t="s">
        <v>5805</v>
      </c>
      <c r="D161" t="s">
        <v>5812</v>
      </c>
      <c r="E161" t="s">
        <v>88</v>
      </c>
      <c r="F161" t="s">
        <v>88</v>
      </c>
    </row>
    <row r="162" spans="1:6">
      <c r="A162" t="s">
        <v>616</v>
      </c>
      <c r="B162" t="s">
        <v>5972</v>
      </c>
      <c r="C162" t="s">
        <v>5809</v>
      </c>
      <c r="D162" t="s">
        <v>5806</v>
      </c>
      <c r="E162" t="s">
        <v>88</v>
      </c>
      <c r="F162" t="s">
        <v>5815</v>
      </c>
    </row>
    <row r="163" spans="1:6">
      <c r="A163" t="s">
        <v>724</v>
      </c>
      <c r="B163" t="s">
        <v>5973</v>
      </c>
      <c r="C163" t="s">
        <v>5805</v>
      </c>
      <c r="D163" t="s">
        <v>5810</v>
      </c>
      <c r="E163" t="s">
        <v>88</v>
      </c>
      <c r="F163" t="s">
        <v>5815</v>
      </c>
    </row>
    <row r="164" spans="1:6">
      <c r="A164" t="s">
        <v>29</v>
      </c>
      <c r="B164" t="s">
        <v>5974</v>
      </c>
      <c r="C164" t="s">
        <v>5805</v>
      </c>
      <c r="D164" t="s">
        <v>5812</v>
      </c>
      <c r="E164" t="s">
        <v>20</v>
      </c>
      <c r="F164" t="s">
        <v>14</v>
      </c>
    </row>
    <row r="165" spans="1:6">
      <c r="A165" t="s">
        <v>1223</v>
      </c>
      <c r="B165" t="s">
        <v>5975</v>
      </c>
      <c r="C165" t="s">
        <v>5805</v>
      </c>
      <c r="D165" t="s">
        <v>5810</v>
      </c>
      <c r="E165" t="s">
        <v>20</v>
      </c>
      <c r="F165" t="s">
        <v>14</v>
      </c>
    </row>
    <row r="166" spans="1:6">
      <c r="A166" t="s">
        <v>185</v>
      </c>
      <c r="B166" t="s">
        <v>5976</v>
      </c>
      <c r="C166" t="s">
        <v>5805</v>
      </c>
      <c r="D166" t="s">
        <v>5810</v>
      </c>
      <c r="E166" t="s">
        <v>26</v>
      </c>
      <c r="F166" t="s">
        <v>5818</v>
      </c>
    </row>
    <row r="167" spans="1:6">
      <c r="A167" t="s">
        <v>481</v>
      </c>
      <c r="B167" t="s">
        <v>5977</v>
      </c>
      <c r="C167" t="s">
        <v>5805</v>
      </c>
      <c r="D167" t="s">
        <v>5806</v>
      </c>
      <c r="E167" t="s">
        <v>14</v>
      </c>
      <c r="F167" t="s">
        <v>5818</v>
      </c>
    </row>
    <row r="168" spans="1:6">
      <c r="A168" t="s">
        <v>1076</v>
      </c>
      <c r="B168" t="s">
        <v>5978</v>
      </c>
      <c r="C168" t="s">
        <v>5805</v>
      </c>
      <c r="D168" t="s">
        <v>5806</v>
      </c>
      <c r="E168" t="s">
        <v>26</v>
      </c>
      <c r="F168" t="s">
        <v>5807</v>
      </c>
    </row>
    <row r="169" spans="1:6">
      <c r="A169" t="s">
        <v>11</v>
      </c>
      <c r="B169" t="s">
        <v>5979</v>
      </c>
      <c r="C169" t="s">
        <v>5805</v>
      </c>
      <c r="D169" t="s">
        <v>5806</v>
      </c>
      <c r="E169" t="s">
        <v>26</v>
      </c>
      <c r="F169" t="s">
        <v>5807</v>
      </c>
    </row>
    <row r="170" spans="1:6">
      <c r="A170" t="s">
        <v>275</v>
      </c>
      <c r="B170" t="s">
        <v>5980</v>
      </c>
      <c r="C170" t="s">
        <v>5805</v>
      </c>
      <c r="D170" t="s">
        <v>5806</v>
      </c>
      <c r="E170" t="s">
        <v>26</v>
      </c>
      <c r="F170" t="s">
        <v>5818</v>
      </c>
    </row>
    <row r="171" spans="1:6">
      <c r="A171" t="s">
        <v>386</v>
      </c>
      <c r="B171" t="s">
        <v>5981</v>
      </c>
      <c r="C171" t="s">
        <v>5805</v>
      </c>
      <c r="D171" t="s">
        <v>5806</v>
      </c>
      <c r="E171" t="s">
        <v>51</v>
      </c>
      <c r="F171" t="s">
        <v>5807</v>
      </c>
    </row>
    <row r="172" spans="1:6">
      <c r="A172" t="s">
        <v>1992</v>
      </c>
      <c r="B172" t="s">
        <v>5982</v>
      </c>
      <c r="C172" t="s">
        <v>5805</v>
      </c>
      <c r="D172" t="s">
        <v>5806</v>
      </c>
      <c r="E172" t="s">
        <v>88</v>
      </c>
      <c r="F172" t="s">
        <v>88</v>
      </c>
    </row>
    <row r="173" spans="1:6">
      <c r="A173" t="s">
        <v>235</v>
      </c>
      <c r="B173" t="s">
        <v>5983</v>
      </c>
      <c r="C173" t="s">
        <v>5809</v>
      </c>
      <c r="D173" t="s">
        <v>5806</v>
      </c>
      <c r="E173" t="s">
        <v>20</v>
      </c>
      <c r="F173" t="s">
        <v>5807</v>
      </c>
    </row>
    <row r="174" spans="1:6">
      <c r="A174" t="s">
        <v>338</v>
      </c>
      <c r="B174" t="s">
        <v>5984</v>
      </c>
      <c r="C174" t="s">
        <v>5809</v>
      </c>
      <c r="D174" t="s">
        <v>5806</v>
      </c>
      <c r="E174" t="s">
        <v>88</v>
      </c>
      <c r="F174" t="s">
        <v>14</v>
      </c>
    </row>
    <row r="175" spans="1:6">
      <c r="A175" t="s">
        <v>177</v>
      </c>
      <c r="B175" t="s">
        <v>5985</v>
      </c>
      <c r="C175" t="s">
        <v>5809</v>
      </c>
      <c r="D175" t="s">
        <v>5810</v>
      </c>
      <c r="E175" t="s">
        <v>26</v>
      </c>
      <c r="F175" t="s">
        <v>5807</v>
      </c>
    </row>
    <row r="176" spans="1:6">
      <c r="A176" t="s">
        <v>251</v>
      </c>
      <c r="B176" t="s">
        <v>5986</v>
      </c>
      <c r="C176" t="s">
        <v>5809</v>
      </c>
      <c r="D176" t="s">
        <v>5810</v>
      </c>
      <c r="E176" t="s">
        <v>20</v>
      </c>
      <c r="F176" t="s">
        <v>5807</v>
      </c>
    </row>
    <row r="177" spans="1:6">
      <c r="A177" t="s">
        <v>1397</v>
      </c>
      <c r="B177" t="s">
        <v>5987</v>
      </c>
      <c r="C177" t="s">
        <v>5805</v>
      </c>
      <c r="D177" t="s">
        <v>5812</v>
      </c>
      <c r="E177" t="s">
        <v>14</v>
      </c>
      <c r="F177" t="s">
        <v>5815</v>
      </c>
    </row>
    <row r="178" spans="1:6">
      <c r="A178" t="s">
        <v>67</v>
      </c>
      <c r="B178" t="s">
        <v>5988</v>
      </c>
      <c r="C178" t="s">
        <v>5805</v>
      </c>
      <c r="D178" t="s">
        <v>5812</v>
      </c>
      <c r="E178" t="s">
        <v>20</v>
      </c>
      <c r="F178" t="s">
        <v>14</v>
      </c>
    </row>
    <row r="179" spans="1:6">
      <c r="A179" t="s">
        <v>658</v>
      </c>
      <c r="B179" t="s">
        <v>5989</v>
      </c>
      <c r="C179" t="s">
        <v>5805</v>
      </c>
      <c r="D179" t="s">
        <v>5810</v>
      </c>
      <c r="E179" t="s">
        <v>14</v>
      </c>
      <c r="F179" t="s">
        <v>14</v>
      </c>
    </row>
    <row r="180" spans="1:6">
      <c r="A180" t="s">
        <v>2795</v>
      </c>
      <c r="B180" t="s">
        <v>5990</v>
      </c>
      <c r="C180" t="s">
        <v>5809</v>
      </c>
      <c r="D180" t="s">
        <v>5812</v>
      </c>
      <c r="E180" t="s">
        <v>26</v>
      </c>
      <c r="F180" t="s">
        <v>5818</v>
      </c>
    </row>
    <row r="181" spans="1:6">
      <c r="A181" t="s">
        <v>1243</v>
      </c>
      <c r="B181" t="s">
        <v>5991</v>
      </c>
      <c r="C181" t="s">
        <v>5809</v>
      </c>
      <c r="D181" t="s">
        <v>5810</v>
      </c>
      <c r="E181" t="s">
        <v>20</v>
      </c>
      <c r="F181" t="s">
        <v>88</v>
      </c>
    </row>
    <row r="182" spans="1:6">
      <c r="A182" t="s">
        <v>980</v>
      </c>
      <c r="B182" t="s">
        <v>5992</v>
      </c>
      <c r="C182" t="s">
        <v>5805</v>
      </c>
      <c r="D182" t="s">
        <v>5810</v>
      </c>
      <c r="E182" t="s">
        <v>88</v>
      </c>
      <c r="F182" t="s">
        <v>5815</v>
      </c>
    </row>
    <row r="183" spans="1:6">
      <c r="A183" t="s">
        <v>311</v>
      </c>
      <c r="B183" t="s">
        <v>5993</v>
      </c>
      <c r="C183" t="s">
        <v>5805</v>
      </c>
      <c r="D183" t="s">
        <v>5810</v>
      </c>
      <c r="E183" t="s">
        <v>20</v>
      </c>
      <c r="F183" t="s">
        <v>14</v>
      </c>
    </row>
    <row r="184" spans="1:6">
      <c r="A184" t="s">
        <v>287</v>
      </c>
      <c r="B184" t="s">
        <v>5994</v>
      </c>
      <c r="C184" t="s">
        <v>5805</v>
      </c>
      <c r="D184" t="s">
        <v>5810</v>
      </c>
      <c r="E184" t="s">
        <v>14</v>
      </c>
      <c r="F184" t="s">
        <v>5818</v>
      </c>
    </row>
    <row r="185" spans="1:6">
      <c r="A185" t="s">
        <v>936</v>
      </c>
      <c r="B185" t="s">
        <v>5995</v>
      </c>
      <c r="C185" t="s">
        <v>5809</v>
      </c>
      <c r="D185" t="s">
        <v>5812</v>
      </c>
      <c r="E185" t="s">
        <v>88</v>
      </c>
      <c r="F185" t="s">
        <v>88</v>
      </c>
    </row>
    <row r="186" spans="1:6">
      <c r="A186" t="s">
        <v>1079</v>
      </c>
      <c r="B186" t="s">
        <v>5996</v>
      </c>
      <c r="C186" t="s">
        <v>5809</v>
      </c>
      <c r="D186" t="s">
        <v>5810</v>
      </c>
      <c r="E186" t="s">
        <v>51</v>
      </c>
      <c r="F186" t="s">
        <v>14</v>
      </c>
    </row>
    <row r="187" spans="1:6">
      <c r="A187" t="s">
        <v>1010</v>
      </c>
      <c r="B187" t="s">
        <v>5997</v>
      </c>
      <c r="C187" t="s">
        <v>5809</v>
      </c>
      <c r="D187" t="s">
        <v>5810</v>
      </c>
      <c r="E187" t="s">
        <v>14</v>
      </c>
      <c r="F187" t="s">
        <v>88</v>
      </c>
    </row>
    <row r="188" spans="1:6">
      <c r="A188" t="s">
        <v>464</v>
      </c>
      <c r="B188" t="s">
        <v>5998</v>
      </c>
      <c r="C188" t="s">
        <v>5805</v>
      </c>
      <c r="D188" t="s">
        <v>5812</v>
      </c>
      <c r="E188" t="s">
        <v>26</v>
      </c>
      <c r="F188" t="s">
        <v>14</v>
      </c>
    </row>
    <row r="189" spans="1:6">
      <c r="A189" t="s">
        <v>258</v>
      </c>
      <c r="B189" t="s">
        <v>5999</v>
      </c>
      <c r="C189" t="s">
        <v>5809</v>
      </c>
      <c r="D189" t="s">
        <v>5810</v>
      </c>
      <c r="E189" t="s">
        <v>51</v>
      </c>
      <c r="F189" t="s">
        <v>5815</v>
      </c>
    </row>
    <row r="190" spans="1:6">
      <c r="A190" t="s">
        <v>996</v>
      </c>
      <c r="B190" t="s">
        <v>6000</v>
      </c>
      <c r="C190" t="s">
        <v>5805</v>
      </c>
      <c r="D190" t="s">
        <v>5806</v>
      </c>
      <c r="E190" t="s">
        <v>51</v>
      </c>
      <c r="F190" t="s">
        <v>88</v>
      </c>
    </row>
    <row r="191" spans="1:6">
      <c r="A191" t="s">
        <v>2045</v>
      </c>
      <c r="B191" t="s">
        <v>6001</v>
      </c>
      <c r="C191" t="s">
        <v>5805</v>
      </c>
      <c r="D191" t="s">
        <v>5806</v>
      </c>
      <c r="E191" t="s">
        <v>14</v>
      </c>
      <c r="F191" t="s">
        <v>14</v>
      </c>
    </row>
    <row r="192" spans="1:6">
      <c r="A192" t="s">
        <v>114</v>
      </c>
      <c r="B192" t="s">
        <v>6002</v>
      </c>
      <c r="C192" t="s">
        <v>5809</v>
      </c>
      <c r="D192" t="s">
        <v>5806</v>
      </c>
      <c r="E192" t="s">
        <v>88</v>
      </c>
      <c r="F192" t="s">
        <v>5807</v>
      </c>
    </row>
    <row r="193" spans="1:6">
      <c r="A193" t="s">
        <v>453</v>
      </c>
      <c r="B193" t="s">
        <v>6003</v>
      </c>
      <c r="C193" t="s">
        <v>5805</v>
      </c>
      <c r="D193" t="s">
        <v>5812</v>
      </c>
      <c r="E193" t="s">
        <v>51</v>
      </c>
      <c r="F193" t="s">
        <v>5807</v>
      </c>
    </row>
    <row r="194" spans="1:6">
      <c r="A194" t="s">
        <v>863</v>
      </c>
      <c r="B194" t="s">
        <v>6004</v>
      </c>
      <c r="C194" t="s">
        <v>5805</v>
      </c>
      <c r="D194" t="s">
        <v>5812</v>
      </c>
      <c r="E194" t="s">
        <v>88</v>
      </c>
      <c r="F194" t="s">
        <v>5818</v>
      </c>
    </row>
    <row r="195" spans="1:6">
      <c r="A195" t="s">
        <v>977</v>
      </c>
      <c r="B195" t="s">
        <v>6005</v>
      </c>
      <c r="C195" t="s">
        <v>5805</v>
      </c>
      <c r="D195" t="s">
        <v>5806</v>
      </c>
      <c r="E195" t="s">
        <v>20</v>
      </c>
      <c r="F195" t="s">
        <v>14</v>
      </c>
    </row>
    <row r="196" spans="1:6">
      <c r="A196" t="s">
        <v>426</v>
      </c>
      <c r="B196" t="s">
        <v>6006</v>
      </c>
      <c r="C196" t="s">
        <v>5809</v>
      </c>
      <c r="D196" t="s">
        <v>5812</v>
      </c>
      <c r="E196" t="s">
        <v>20</v>
      </c>
      <c r="F196" t="s">
        <v>5815</v>
      </c>
    </row>
    <row r="197" spans="1:6">
      <c r="A197" t="s">
        <v>1276</v>
      </c>
      <c r="B197" t="s">
        <v>6007</v>
      </c>
      <c r="C197" t="s">
        <v>5805</v>
      </c>
      <c r="D197" t="s">
        <v>5806</v>
      </c>
      <c r="E197" t="s">
        <v>20</v>
      </c>
      <c r="F197" t="s">
        <v>5807</v>
      </c>
    </row>
    <row r="198" spans="1:6">
      <c r="A198" t="s">
        <v>596</v>
      </c>
      <c r="B198" t="s">
        <v>6008</v>
      </c>
      <c r="C198" t="s">
        <v>5809</v>
      </c>
      <c r="D198" t="s">
        <v>5812</v>
      </c>
      <c r="E198" t="s">
        <v>20</v>
      </c>
      <c r="F198" t="s">
        <v>5815</v>
      </c>
    </row>
    <row r="199" spans="1:6">
      <c r="A199" t="s">
        <v>956</v>
      </c>
      <c r="B199" t="s">
        <v>6009</v>
      </c>
      <c r="C199" t="s">
        <v>5809</v>
      </c>
      <c r="D199" t="s">
        <v>5806</v>
      </c>
      <c r="E199" t="s">
        <v>51</v>
      </c>
      <c r="F199" t="s">
        <v>5818</v>
      </c>
    </row>
    <row r="200" spans="1:6">
      <c r="A200" t="s">
        <v>1457</v>
      </c>
      <c r="B200" t="s">
        <v>6010</v>
      </c>
      <c r="C200" t="s">
        <v>5805</v>
      </c>
      <c r="D200" t="s">
        <v>5812</v>
      </c>
      <c r="E200" t="s">
        <v>20</v>
      </c>
      <c r="F200" t="s">
        <v>5815</v>
      </c>
    </row>
    <row r="201" spans="1:6">
      <c r="A201" t="s">
        <v>1023</v>
      </c>
      <c r="B201" t="s">
        <v>6011</v>
      </c>
      <c r="C201" t="s">
        <v>5805</v>
      </c>
      <c r="D201" t="s">
        <v>5810</v>
      </c>
      <c r="E201" t="s">
        <v>51</v>
      </c>
      <c r="F201" t="s">
        <v>5807</v>
      </c>
    </row>
    <row r="202" spans="1:6">
      <c r="A202" t="s">
        <v>1413</v>
      </c>
      <c r="B202" t="s">
        <v>6012</v>
      </c>
      <c r="C202" t="s">
        <v>5809</v>
      </c>
      <c r="D202" t="s">
        <v>5806</v>
      </c>
      <c r="E202" t="s">
        <v>26</v>
      </c>
      <c r="F202" t="s">
        <v>14</v>
      </c>
    </row>
    <row r="203" spans="1:6">
      <c r="A203" t="s">
        <v>578</v>
      </c>
      <c r="B203" t="s">
        <v>6013</v>
      </c>
      <c r="C203" t="s">
        <v>5805</v>
      </c>
      <c r="D203" t="s">
        <v>5806</v>
      </c>
      <c r="E203" t="s">
        <v>20</v>
      </c>
      <c r="F203" t="s">
        <v>5815</v>
      </c>
    </row>
    <row r="204" spans="1:6">
      <c r="A204" t="s">
        <v>447</v>
      </c>
      <c r="B204" t="s">
        <v>6014</v>
      </c>
      <c r="C204" t="s">
        <v>5809</v>
      </c>
      <c r="D204" t="s">
        <v>5810</v>
      </c>
      <c r="E204" t="s">
        <v>51</v>
      </c>
      <c r="F204" t="s">
        <v>5807</v>
      </c>
    </row>
    <row r="205" spans="1:6">
      <c r="A205" t="s">
        <v>653</v>
      </c>
      <c r="B205" t="s">
        <v>6015</v>
      </c>
      <c r="C205" t="s">
        <v>5805</v>
      </c>
      <c r="D205" t="s">
        <v>5810</v>
      </c>
      <c r="E205" t="s">
        <v>14</v>
      </c>
      <c r="F205" t="s">
        <v>5815</v>
      </c>
    </row>
    <row r="206" spans="1:6">
      <c r="A206" t="s">
        <v>778</v>
      </c>
      <c r="B206" t="s">
        <v>6016</v>
      </c>
      <c r="C206" t="s">
        <v>5809</v>
      </c>
      <c r="D206" t="s">
        <v>5812</v>
      </c>
      <c r="E206" t="s">
        <v>20</v>
      </c>
      <c r="F206" t="s">
        <v>88</v>
      </c>
    </row>
    <row r="207" spans="1:6">
      <c r="A207" t="s">
        <v>1564</v>
      </c>
      <c r="B207" t="s">
        <v>6017</v>
      </c>
      <c r="C207" t="s">
        <v>5809</v>
      </c>
      <c r="D207" t="s">
        <v>5810</v>
      </c>
      <c r="E207" t="s">
        <v>20</v>
      </c>
      <c r="F207" t="s">
        <v>5807</v>
      </c>
    </row>
    <row r="208" spans="1:6">
      <c r="A208" t="s">
        <v>605</v>
      </c>
      <c r="B208" t="s">
        <v>6018</v>
      </c>
      <c r="C208" t="s">
        <v>5809</v>
      </c>
      <c r="D208" t="s">
        <v>5806</v>
      </c>
      <c r="E208" t="s">
        <v>14</v>
      </c>
      <c r="F208" t="s">
        <v>14</v>
      </c>
    </row>
    <row r="209" spans="1:6">
      <c r="A209" t="s">
        <v>498</v>
      </c>
      <c r="B209" t="s">
        <v>6019</v>
      </c>
      <c r="C209" t="s">
        <v>5809</v>
      </c>
      <c r="D209" t="s">
        <v>5812</v>
      </c>
      <c r="E209" t="s">
        <v>14</v>
      </c>
      <c r="F209" t="s">
        <v>88</v>
      </c>
    </row>
    <row r="210" spans="1:6">
      <c r="A210" t="s">
        <v>1584</v>
      </c>
      <c r="B210" t="s">
        <v>6020</v>
      </c>
      <c r="C210" t="s">
        <v>5809</v>
      </c>
      <c r="D210" t="s">
        <v>5812</v>
      </c>
      <c r="E210" t="s">
        <v>26</v>
      </c>
      <c r="F210" t="s">
        <v>5815</v>
      </c>
    </row>
    <row r="211" spans="1:6">
      <c r="A211" t="s">
        <v>1279</v>
      </c>
      <c r="B211" t="s">
        <v>6021</v>
      </c>
      <c r="C211" t="s">
        <v>5809</v>
      </c>
      <c r="D211" t="s">
        <v>5812</v>
      </c>
      <c r="E211" t="s">
        <v>14</v>
      </c>
      <c r="F211" t="s">
        <v>14</v>
      </c>
    </row>
    <row r="212" spans="1:6">
      <c r="A212" t="s">
        <v>300</v>
      </c>
      <c r="B212" t="s">
        <v>6022</v>
      </c>
      <c r="C212" t="s">
        <v>5805</v>
      </c>
      <c r="D212" t="s">
        <v>5806</v>
      </c>
      <c r="E212" t="s">
        <v>14</v>
      </c>
      <c r="F212" t="s">
        <v>14</v>
      </c>
    </row>
    <row r="213" spans="1:6">
      <c r="A213" t="s">
        <v>1382</v>
      </c>
      <c r="B213" t="s">
        <v>6023</v>
      </c>
      <c r="C213" t="s">
        <v>5805</v>
      </c>
      <c r="D213" t="s">
        <v>5810</v>
      </c>
      <c r="E213" t="s">
        <v>20</v>
      </c>
      <c r="F213" t="s">
        <v>5807</v>
      </c>
    </row>
    <row r="214" spans="1:6">
      <c r="A214" t="s">
        <v>23</v>
      </c>
      <c r="B214" t="s">
        <v>6024</v>
      </c>
      <c r="C214" t="s">
        <v>5809</v>
      </c>
      <c r="D214" t="s">
        <v>5810</v>
      </c>
      <c r="E214" t="s">
        <v>51</v>
      </c>
      <c r="F214" t="s">
        <v>5815</v>
      </c>
    </row>
    <row r="215" spans="1:6">
      <c r="A215" t="s">
        <v>441</v>
      </c>
      <c r="B215" t="s">
        <v>6025</v>
      </c>
      <c r="C215" t="s">
        <v>5809</v>
      </c>
      <c r="D215" t="s">
        <v>5810</v>
      </c>
      <c r="E215" t="s">
        <v>20</v>
      </c>
      <c r="F215" t="s">
        <v>5815</v>
      </c>
    </row>
    <row r="216" spans="1:6">
      <c r="A216" t="s">
        <v>103</v>
      </c>
      <c r="B216" t="s">
        <v>6026</v>
      </c>
      <c r="C216" t="s">
        <v>5805</v>
      </c>
      <c r="D216" t="s">
        <v>5812</v>
      </c>
      <c r="E216" t="s">
        <v>14</v>
      </c>
      <c r="F216" t="s">
        <v>5807</v>
      </c>
    </row>
    <row r="217" spans="1:6">
      <c r="A217" t="s">
        <v>189</v>
      </c>
      <c r="B217" t="s">
        <v>6027</v>
      </c>
      <c r="C217" t="s">
        <v>5809</v>
      </c>
      <c r="D217" t="s">
        <v>5810</v>
      </c>
      <c r="E217" t="s">
        <v>26</v>
      </c>
      <c r="F217" t="s">
        <v>14</v>
      </c>
    </row>
    <row r="218" spans="1:6">
      <c r="A218" t="s">
        <v>402</v>
      </c>
      <c r="B218" t="s">
        <v>6028</v>
      </c>
      <c r="C218" t="s">
        <v>5805</v>
      </c>
      <c r="D218" t="s">
        <v>5806</v>
      </c>
      <c r="E218" t="s">
        <v>20</v>
      </c>
      <c r="F218" t="s">
        <v>5818</v>
      </c>
    </row>
    <row r="219" spans="1:6">
      <c r="A219" t="s">
        <v>848</v>
      </c>
      <c r="B219" t="s">
        <v>6029</v>
      </c>
      <c r="C219" t="s">
        <v>5805</v>
      </c>
      <c r="D219" t="s">
        <v>5806</v>
      </c>
      <c r="E219" t="s">
        <v>14</v>
      </c>
      <c r="F219" t="s">
        <v>5815</v>
      </c>
    </row>
    <row r="220" spans="1:6">
      <c r="A220" t="s">
        <v>554</v>
      </c>
      <c r="B220" t="s">
        <v>6030</v>
      </c>
      <c r="C220" t="s">
        <v>5809</v>
      </c>
      <c r="D220" t="s">
        <v>5806</v>
      </c>
      <c r="E220" t="s">
        <v>14</v>
      </c>
      <c r="F220" t="s">
        <v>5815</v>
      </c>
    </row>
    <row r="221" spans="1:6">
      <c r="A221" t="s">
        <v>1336</v>
      </c>
      <c r="B221" t="s">
        <v>6031</v>
      </c>
      <c r="C221" t="s">
        <v>5805</v>
      </c>
      <c r="D221" t="s">
        <v>5806</v>
      </c>
      <c r="E221" t="s">
        <v>51</v>
      </c>
      <c r="F221" t="s">
        <v>5818</v>
      </c>
    </row>
    <row r="222" spans="1:6">
      <c r="A222" t="s">
        <v>451</v>
      </c>
      <c r="B222" t="s">
        <v>6032</v>
      </c>
      <c r="C222" t="s">
        <v>5809</v>
      </c>
      <c r="D222" t="s">
        <v>5810</v>
      </c>
      <c r="E222" t="s">
        <v>88</v>
      </c>
      <c r="F222" t="s">
        <v>14</v>
      </c>
    </row>
    <row r="223" spans="1:6">
      <c r="A223" t="s">
        <v>613</v>
      </c>
      <c r="B223" t="s">
        <v>6033</v>
      </c>
      <c r="C223" t="s">
        <v>5805</v>
      </c>
      <c r="D223" t="s">
        <v>5806</v>
      </c>
      <c r="E223" t="s">
        <v>51</v>
      </c>
      <c r="F223" t="s">
        <v>5815</v>
      </c>
    </row>
    <row r="224" spans="1:6">
      <c r="A224" t="s">
        <v>1525</v>
      </c>
      <c r="B224" t="s">
        <v>6034</v>
      </c>
      <c r="C224" t="s">
        <v>5805</v>
      </c>
      <c r="D224" t="s">
        <v>5806</v>
      </c>
      <c r="E224" t="s">
        <v>14</v>
      </c>
      <c r="F224" t="s">
        <v>14</v>
      </c>
    </row>
    <row r="225" spans="1:6">
      <c r="A225" t="s">
        <v>1582</v>
      </c>
      <c r="B225" t="s">
        <v>6035</v>
      </c>
      <c r="C225" t="s">
        <v>5805</v>
      </c>
      <c r="D225" t="s">
        <v>5812</v>
      </c>
      <c r="E225" t="s">
        <v>26</v>
      </c>
      <c r="F225" t="s">
        <v>5815</v>
      </c>
    </row>
    <row r="226" spans="1:6">
      <c r="A226" t="s">
        <v>365</v>
      </c>
      <c r="B226" t="s">
        <v>6036</v>
      </c>
      <c r="C226" t="s">
        <v>5809</v>
      </c>
      <c r="D226" t="s">
        <v>5806</v>
      </c>
      <c r="E226" t="s">
        <v>51</v>
      </c>
      <c r="F226" t="s">
        <v>5807</v>
      </c>
    </row>
    <row r="227" spans="1:6">
      <c r="A227" t="s">
        <v>602</v>
      </c>
      <c r="B227" t="s">
        <v>6037</v>
      </c>
      <c r="C227" t="s">
        <v>5805</v>
      </c>
      <c r="D227" t="s">
        <v>5812</v>
      </c>
      <c r="E227" t="s">
        <v>88</v>
      </c>
      <c r="F227" t="s">
        <v>5815</v>
      </c>
    </row>
    <row r="228" spans="1:6">
      <c r="A228" t="s">
        <v>59</v>
      </c>
      <c r="B228" t="s">
        <v>6038</v>
      </c>
      <c r="C228" t="s">
        <v>5809</v>
      </c>
      <c r="D228" t="s">
        <v>5810</v>
      </c>
      <c r="E228" t="s">
        <v>51</v>
      </c>
      <c r="F228" t="s">
        <v>5818</v>
      </c>
    </row>
    <row r="229" spans="1:6">
      <c r="A229" t="s">
        <v>705</v>
      </c>
      <c r="B229" t="s">
        <v>6039</v>
      </c>
      <c r="C229" t="s">
        <v>5805</v>
      </c>
      <c r="D229" t="s">
        <v>5812</v>
      </c>
      <c r="E229" t="s">
        <v>14</v>
      </c>
      <c r="F229" t="s">
        <v>5815</v>
      </c>
    </row>
    <row r="230" spans="1:6">
      <c r="A230" t="s">
        <v>819</v>
      </c>
      <c r="B230" t="s">
        <v>6040</v>
      </c>
      <c r="C230" t="s">
        <v>5809</v>
      </c>
      <c r="D230" t="s">
        <v>5806</v>
      </c>
      <c r="E230" t="s">
        <v>26</v>
      </c>
      <c r="F230" t="s">
        <v>5807</v>
      </c>
    </row>
    <row r="231" spans="1:6">
      <c r="A231" t="s">
        <v>1549</v>
      </c>
      <c r="B231" t="s">
        <v>6041</v>
      </c>
      <c r="C231" t="s">
        <v>5809</v>
      </c>
      <c r="D231" t="s">
        <v>5812</v>
      </c>
      <c r="E231" t="s">
        <v>51</v>
      </c>
      <c r="F231" t="s">
        <v>5818</v>
      </c>
    </row>
    <row r="232" spans="1:6">
      <c r="A232" t="s">
        <v>490</v>
      </c>
      <c r="B232" t="s">
        <v>6042</v>
      </c>
      <c r="C232" t="s">
        <v>5809</v>
      </c>
      <c r="D232" t="s">
        <v>5806</v>
      </c>
      <c r="E232" t="s">
        <v>51</v>
      </c>
      <c r="F232" t="s">
        <v>5807</v>
      </c>
    </row>
    <row r="233" spans="1:6">
      <c r="A233" t="s">
        <v>584</v>
      </c>
      <c r="B233" t="s">
        <v>6043</v>
      </c>
      <c r="C233" t="s">
        <v>5805</v>
      </c>
      <c r="D233" t="s">
        <v>5812</v>
      </c>
      <c r="E233" t="s">
        <v>26</v>
      </c>
      <c r="F233" t="s">
        <v>88</v>
      </c>
    </row>
    <row r="234" spans="1:6">
      <c r="A234" t="s">
        <v>466</v>
      </c>
      <c r="B234" t="s">
        <v>6044</v>
      </c>
      <c r="C234" t="s">
        <v>5805</v>
      </c>
      <c r="D234" t="s">
        <v>5806</v>
      </c>
      <c r="E234" t="s">
        <v>26</v>
      </c>
      <c r="F234" t="s">
        <v>88</v>
      </c>
    </row>
    <row r="235" spans="1:6">
      <c r="A235" t="s">
        <v>384</v>
      </c>
      <c r="B235" t="s">
        <v>6045</v>
      </c>
      <c r="C235" t="s">
        <v>5805</v>
      </c>
      <c r="D235" t="s">
        <v>5812</v>
      </c>
      <c r="E235" t="s">
        <v>26</v>
      </c>
      <c r="F235" t="s">
        <v>5818</v>
      </c>
    </row>
    <row r="236" spans="1:6">
      <c r="A236" t="s">
        <v>814</v>
      </c>
      <c r="B236" t="s">
        <v>6046</v>
      </c>
      <c r="C236" t="s">
        <v>5805</v>
      </c>
      <c r="D236" t="s">
        <v>5810</v>
      </c>
      <c r="E236" t="s">
        <v>20</v>
      </c>
      <c r="F236" t="s">
        <v>88</v>
      </c>
    </row>
    <row r="237" spans="1:6">
      <c r="A237" t="s">
        <v>1068</v>
      </c>
      <c r="B237" t="s">
        <v>6047</v>
      </c>
      <c r="C237" t="s">
        <v>5805</v>
      </c>
      <c r="D237" t="s">
        <v>5812</v>
      </c>
      <c r="E237" t="s">
        <v>51</v>
      </c>
      <c r="F237" t="s">
        <v>5807</v>
      </c>
    </row>
    <row r="238" spans="1:6">
      <c r="A238" t="s">
        <v>129</v>
      </c>
      <c r="B238" t="s">
        <v>6048</v>
      </c>
      <c r="C238" t="s">
        <v>5805</v>
      </c>
      <c r="D238" t="s">
        <v>5810</v>
      </c>
      <c r="E238" t="s">
        <v>26</v>
      </c>
      <c r="F238" t="s">
        <v>88</v>
      </c>
    </row>
    <row r="239" spans="1:6">
      <c r="A239" t="s">
        <v>581</v>
      </c>
      <c r="B239" t="s">
        <v>6049</v>
      </c>
      <c r="C239" t="s">
        <v>5805</v>
      </c>
      <c r="D239" t="s">
        <v>5810</v>
      </c>
      <c r="E239" t="s">
        <v>88</v>
      </c>
      <c r="F239" t="s">
        <v>5807</v>
      </c>
    </row>
    <row r="240" spans="1:6">
      <c r="A240" t="s">
        <v>521</v>
      </c>
      <c r="B240" t="s">
        <v>6050</v>
      </c>
      <c r="C240" t="s">
        <v>5809</v>
      </c>
      <c r="D240" t="s">
        <v>5812</v>
      </c>
      <c r="E240" t="s">
        <v>26</v>
      </c>
      <c r="F240" t="s">
        <v>88</v>
      </c>
    </row>
    <row r="241" spans="1:6">
      <c r="A241" t="s">
        <v>150</v>
      </c>
      <c r="B241" t="s">
        <v>6051</v>
      </c>
      <c r="C241" t="s">
        <v>5809</v>
      </c>
      <c r="D241" t="s">
        <v>5812</v>
      </c>
      <c r="E241" t="s">
        <v>88</v>
      </c>
      <c r="F241" t="s">
        <v>5807</v>
      </c>
    </row>
    <row r="242" spans="1:6">
      <c r="A242" t="s">
        <v>1603</v>
      </c>
      <c r="B242" t="s">
        <v>6052</v>
      </c>
      <c r="C242" t="s">
        <v>5809</v>
      </c>
      <c r="D242" t="s">
        <v>5810</v>
      </c>
      <c r="E242" t="s">
        <v>14</v>
      </c>
      <c r="F242" t="s">
        <v>5815</v>
      </c>
    </row>
    <row r="243" spans="1:6">
      <c r="A243" t="s">
        <v>1086</v>
      </c>
      <c r="B243" t="s">
        <v>6053</v>
      </c>
      <c r="C243" t="s">
        <v>5805</v>
      </c>
      <c r="D243" t="s">
        <v>5810</v>
      </c>
      <c r="E243" t="s">
        <v>88</v>
      </c>
      <c r="F243" t="s">
        <v>5815</v>
      </c>
    </row>
    <row r="244" spans="1:6">
      <c r="A244" t="s">
        <v>429</v>
      </c>
      <c r="B244" t="s">
        <v>6054</v>
      </c>
      <c r="C244" t="s">
        <v>5809</v>
      </c>
      <c r="D244" t="s">
        <v>5812</v>
      </c>
      <c r="E244" t="s">
        <v>51</v>
      </c>
      <c r="F244" t="s">
        <v>5815</v>
      </c>
    </row>
    <row r="245" spans="1:6">
      <c r="A245" t="s">
        <v>1354</v>
      </c>
      <c r="B245" t="s">
        <v>6055</v>
      </c>
      <c r="C245" t="s">
        <v>5805</v>
      </c>
      <c r="D245" t="s">
        <v>5812</v>
      </c>
      <c r="E245" t="s">
        <v>51</v>
      </c>
      <c r="F245" t="s">
        <v>5815</v>
      </c>
    </row>
    <row r="246" spans="1:6">
      <c r="A246" t="s">
        <v>122</v>
      </c>
      <c r="B246" t="s">
        <v>6056</v>
      </c>
      <c r="C246" t="s">
        <v>5805</v>
      </c>
      <c r="D246" t="s">
        <v>5812</v>
      </c>
      <c r="E246" t="s">
        <v>26</v>
      </c>
      <c r="F246" t="s">
        <v>5807</v>
      </c>
    </row>
    <row r="247" spans="1:6">
      <c r="A247" t="s">
        <v>831</v>
      </c>
      <c r="B247" t="s">
        <v>6057</v>
      </c>
      <c r="C247" t="s">
        <v>5809</v>
      </c>
      <c r="D247" t="s">
        <v>5810</v>
      </c>
      <c r="E247" t="s">
        <v>14</v>
      </c>
      <c r="F247" t="s">
        <v>14</v>
      </c>
    </row>
    <row r="248" spans="1:6">
      <c r="A248" t="s">
        <v>841</v>
      </c>
      <c r="B248" t="s">
        <v>6058</v>
      </c>
      <c r="C248" t="s">
        <v>5809</v>
      </c>
      <c r="D248" t="s">
        <v>5806</v>
      </c>
      <c r="E248" t="s">
        <v>26</v>
      </c>
      <c r="F248" t="s">
        <v>5818</v>
      </c>
    </row>
    <row r="249" spans="1:6">
      <c r="A249" t="s">
        <v>692</v>
      </c>
      <c r="B249" t="s">
        <v>6059</v>
      </c>
      <c r="C249" t="s">
        <v>5809</v>
      </c>
      <c r="D249" t="s">
        <v>5810</v>
      </c>
      <c r="E249" t="s">
        <v>88</v>
      </c>
      <c r="F249" t="s">
        <v>5807</v>
      </c>
    </row>
    <row r="250" spans="1:6">
      <c r="A250" t="s">
        <v>268</v>
      </c>
      <c r="B250" t="s">
        <v>6060</v>
      </c>
      <c r="C250" t="s">
        <v>5805</v>
      </c>
      <c r="D250" t="s">
        <v>5810</v>
      </c>
      <c r="E250" t="s">
        <v>26</v>
      </c>
      <c r="F250" t="s">
        <v>5807</v>
      </c>
    </row>
    <row r="251" spans="1:6">
      <c r="A251" t="s">
        <v>825</v>
      </c>
      <c r="B251" t="s">
        <v>6061</v>
      </c>
      <c r="C251" t="s">
        <v>5809</v>
      </c>
      <c r="D251" t="s">
        <v>5806</v>
      </c>
      <c r="E251" t="s">
        <v>51</v>
      </c>
      <c r="F251" t="s">
        <v>14</v>
      </c>
    </row>
    <row r="252" spans="1:6">
      <c r="A252" t="s">
        <v>171</v>
      </c>
      <c r="B252" t="s">
        <v>6062</v>
      </c>
      <c r="C252" t="s">
        <v>5809</v>
      </c>
      <c r="D252" t="s">
        <v>5810</v>
      </c>
      <c r="E252" t="s">
        <v>88</v>
      </c>
      <c r="F252" t="s">
        <v>88</v>
      </c>
    </row>
    <row r="253" spans="1:6">
      <c r="A253" t="s">
        <v>781</v>
      </c>
      <c r="B253" t="s">
        <v>6063</v>
      </c>
      <c r="C253" t="s">
        <v>5809</v>
      </c>
      <c r="D253" t="s">
        <v>5812</v>
      </c>
      <c r="E253" t="s">
        <v>20</v>
      </c>
      <c r="F253" t="s">
        <v>5815</v>
      </c>
    </row>
    <row r="254" spans="1:6">
      <c r="A254" t="s">
        <v>641</v>
      </c>
      <c r="B254" t="s">
        <v>6064</v>
      </c>
      <c r="C254" t="s">
        <v>5805</v>
      </c>
      <c r="D254" t="s">
        <v>5812</v>
      </c>
      <c r="E254" t="s">
        <v>26</v>
      </c>
      <c r="F254" t="s">
        <v>5818</v>
      </c>
    </row>
    <row r="255" spans="1:6">
      <c r="A255" t="s">
        <v>756</v>
      </c>
      <c r="B255" t="s">
        <v>6065</v>
      </c>
      <c r="C255" t="s">
        <v>5809</v>
      </c>
      <c r="D255" t="s">
        <v>5812</v>
      </c>
      <c r="E255" t="s">
        <v>88</v>
      </c>
      <c r="F255" t="s">
        <v>88</v>
      </c>
    </row>
    <row r="256" spans="1:6">
      <c r="A256" t="s">
        <v>1575</v>
      </c>
      <c r="B256" t="s">
        <v>6066</v>
      </c>
      <c r="C256" t="s">
        <v>5805</v>
      </c>
      <c r="D256" t="s">
        <v>5810</v>
      </c>
      <c r="E256" t="s">
        <v>14</v>
      </c>
      <c r="F256" t="s">
        <v>88</v>
      </c>
    </row>
    <row r="257" spans="1:6">
      <c r="A257" t="s">
        <v>970</v>
      </c>
      <c r="B257" t="s">
        <v>6067</v>
      </c>
      <c r="C257" t="s">
        <v>5805</v>
      </c>
      <c r="D257" t="s">
        <v>5812</v>
      </c>
      <c r="E257" t="s">
        <v>14</v>
      </c>
      <c r="F257" t="s">
        <v>88</v>
      </c>
    </row>
    <row r="258" spans="1:6">
      <c r="A258" t="s">
        <v>545</v>
      </c>
      <c r="B258" t="s">
        <v>6068</v>
      </c>
      <c r="C258" t="s">
        <v>5805</v>
      </c>
      <c r="D258" t="s">
        <v>5810</v>
      </c>
      <c r="E258" t="s">
        <v>88</v>
      </c>
      <c r="F258" t="s">
        <v>5818</v>
      </c>
    </row>
    <row r="259" spans="1:6">
      <c r="A259" t="s">
        <v>1147</v>
      </c>
      <c r="B259" t="s">
        <v>6069</v>
      </c>
      <c r="C259" t="s">
        <v>5805</v>
      </c>
      <c r="D259" t="s">
        <v>5812</v>
      </c>
      <c r="E259" t="s">
        <v>14</v>
      </c>
      <c r="F259" t="s">
        <v>5807</v>
      </c>
    </row>
    <row r="260" spans="1:6">
      <c r="A260" t="s">
        <v>845</v>
      </c>
      <c r="B260" t="s">
        <v>6070</v>
      </c>
      <c r="C260" t="s">
        <v>5809</v>
      </c>
      <c r="D260" t="s">
        <v>5810</v>
      </c>
      <c r="E260" t="s">
        <v>20</v>
      </c>
      <c r="F260" t="s">
        <v>14</v>
      </c>
    </row>
    <row r="261" spans="1:6">
      <c r="A261" t="s">
        <v>82</v>
      </c>
      <c r="B261" t="s">
        <v>6071</v>
      </c>
      <c r="C261" t="s">
        <v>5809</v>
      </c>
      <c r="D261" t="s">
        <v>5806</v>
      </c>
      <c r="E261" t="s">
        <v>14</v>
      </c>
      <c r="F261" t="s">
        <v>5815</v>
      </c>
    </row>
    <row r="262" spans="1:6">
      <c r="A262" t="s">
        <v>444</v>
      </c>
      <c r="B262" t="s">
        <v>6072</v>
      </c>
      <c r="C262" t="s">
        <v>5809</v>
      </c>
      <c r="D262" t="s">
        <v>5812</v>
      </c>
      <c r="E262" t="s">
        <v>14</v>
      </c>
      <c r="F262" t="s">
        <v>5807</v>
      </c>
    </row>
    <row r="263" spans="1:6">
      <c r="A263" t="s">
        <v>526</v>
      </c>
      <c r="B263" t="s">
        <v>6073</v>
      </c>
      <c r="C263" t="s">
        <v>5805</v>
      </c>
      <c r="D263" t="s">
        <v>5812</v>
      </c>
      <c r="E263" t="s">
        <v>14</v>
      </c>
      <c r="F263" t="s">
        <v>14</v>
      </c>
    </row>
    <row r="264" spans="1:6">
      <c r="A264" t="s">
        <v>136</v>
      </c>
      <c r="B264" t="s">
        <v>6074</v>
      </c>
      <c r="C264" t="s">
        <v>5805</v>
      </c>
      <c r="D264" t="s">
        <v>5812</v>
      </c>
      <c r="E264" t="s">
        <v>88</v>
      </c>
      <c r="F264" t="s">
        <v>5818</v>
      </c>
    </row>
    <row r="265" spans="1:6">
      <c r="A265" t="s">
        <v>1344</v>
      </c>
      <c r="B265" t="s">
        <v>6075</v>
      </c>
      <c r="C265" t="s">
        <v>5805</v>
      </c>
      <c r="D265" t="s">
        <v>5812</v>
      </c>
      <c r="E265" t="s">
        <v>20</v>
      </c>
      <c r="F265" t="s">
        <v>5818</v>
      </c>
    </row>
    <row r="266" spans="1:6">
      <c r="A266" t="s">
        <v>501</v>
      </c>
      <c r="B266" t="s">
        <v>6076</v>
      </c>
      <c r="C266" t="s">
        <v>5805</v>
      </c>
      <c r="D266" t="s">
        <v>5806</v>
      </c>
      <c r="E266" t="s">
        <v>20</v>
      </c>
      <c r="F266" t="s">
        <v>14</v>
      </c>
    </row>
    <row r="267" spans="1:6">
      <c r="A267" t="s">
        <v>732</v>
      </c>
      <c r="B267" t="s">
        <v>6077</v>
      </c>
      <c r="C267" t="s">
        <v>5805</v>
      </c>
      <c r="D267" t="s">
        <v>5806</v>
      </c>
      <c r="E267" t="s">
        <v>26</v>
      </c>
      <c r="F267" t="s">
        <v>5807</v>
      </c>
    </row>
    <row r="268" spans="1:6">
      <c r="A268" t="s">
        <v>1586</v>
      </c>
      <c r="B268" t="s">
        <v>6078</v>
      </c>
      <c r="C268" t="s">
        <v>5809</v>
      </c>
      <c r="D268" t="s">
        <v>5812</v>
      </c>
      <c r="E268" t="s">
        <v>88</v>
      </c>
      <c r="F268" t="s">
        <v>5818</v>
      </c>
    </row>
    <row r="269" spans="1:6">
      <c r="A269" t="s">
        <v>192</v>
      </c>
      <c r="B269" t="s">
        <v>6079</v>
      </c>
      <c r="C269" t="s">
        <v>5809</v>
      </c>
      <c r="D269" t="s">
        <v>5810</v>
      </c>
      <c r="E269" t="s">
        <v>88</v>
      </c>
      <c r="F269" t="s">
        <v>5818</v>
      </c>
    </row>
    <row r="270" spans="1:6">
      <c r="A270" t="s">
        <v>1791</v>
      </c>
      <c r="B270" t="s">
        <v>6080</v>
      </c>
      <c r="C270" t="s">
        <v>5805</v>
      </c>
      <c r="D270" t="s">
        <v>5812</v>
      </c>
      <c r="E270" t="s">
        <v>88</v>
      </c>
      <c r="F270" t="s">
        <v>5815</v>
      </c>
    </row>
    <row r="271" spans="1:6">
      <c r="A271" t="s">
        <v>1315</v>
      </c>
      <c r="B271" t="s">
        <v>6081</v>
      </c>
      <c r="C271" t="s">
        <v>5809</v>
      </c>
      <c r="D271" t="s">
        <v>5812</v>
      </c>
      <c r="E271" t="s">
        <v>20</v>
      </c>
      <c r="F271" t="s">
        <v>5815</v>
      </c>
    </row>
    <row r="272" spans="1:6">
      <c r="A272" t="s">
        <v>421</v>
      </c>
      <c r="B272" t="s">
        <v>6082</v>
      </c>
      <c r="C272" t="s">
        <v>5805</v>
      </c>
      <c r="D272" t="s">
        <v>5810</v>
      </c>
      <c r="E272" t="s">
        <v>51</v>
      </c>
      <c r="F272" t="s">
        <v>5815</v>
      </c>
    </row>
    <row r="273" spans="1:6">
      <c r="A273" t="s">
        <v>921</v>
      </c>
      <c r="B273" t="s">
        <v>6083</v>
      </c>
      <c r="C273" t="s">
        <v>5809</v>
      </c>
      <c r="D273" t="s">
        <v>5810</v>
      </c>
      <c r="E273" t="s">
        <v>20</v>
      </c>
      <c r="F273" t="s">
        <v>88</v>
      </c>
    </row>
    <row r="274" spans="1:6">
      <c r="A274" t="s">
        <v>1188</v>
      </c>
      <c r="B274" t="s">
        <v>6084</v>
      </c>
      <c r="C274" t="s">
        <v>5805</v>
      </c>
      <c r="D274" t="s">
        <v>5810</v>
      </c>
      <c r="E274" t="s">
        <v>14</v>
      </c>
      <c r="F274" t="s">
        <v>5807</v>
      </c>
    </row>
    <row r="275" spans="1:6">
      <c r="A275" t="s">
        <v>897</v>
      </c>
      <c r="B275" t="s">
        <v>6085</v>
      </c>
      <c r="C275" t="s">
        <v>5809</v>
      </c>
      <c r="D275" t="s">
        <v>5812</v>
      </c>
      <c r="E275" t="s">
        <v>51</v>
      </c>
      <c r="F275" t="s">
        <v>5807</v>
      </c>
    </row>
    <row r="276" spans="1:6">
      <c r="A276" t="s">
        <v>297</v>
      </c>
      <c r="B276" t="s">
        <v>6086</v>
      </c>
      <c r="C276" t="s">
        <v>5809</v>
      </c>
      <c r="D276" t="s">
        <v>5806</v>
      </c>
      <c r="E276" t="s">
        <v>20</v>
      </c>
      <c r="F276" t="s">
        <v>5815</v>
      </c>
    </row>
    <row r="277" spans="1:6">
      <c r="A277" t="s">
        <v>470</v>
      </c>
      <c r="B277" t="s">
        <v>6087</v>
      </c>
      <c r="C277" t="s">
        <v>5809</v>
      </c>
      <c r="D277" t="s">
        <v>5810</v>
      </c>
      <c r="E277" t="s">
        <v>51</v>
      </c>
      <c r="F277" t="s">
        <v>88</v>
      </c>
    </row>
    <row r="278" spans="1:6">
      <c r="A278" t="s">
        <v>885</v>
      </c>
      <c r="B278" t="s">
        <v>6088</v>
      </c>
      <c r="C278" t="s">
        <v>5805</v>
      </c>
      <c r="D278" t="s">
        <v>5812</v>
      </c>
      <c r="E278" t="s">
        <v>51</v>
      </c>
      <c r="F278" t="s">
        <v>88</v>
      </c>
    </row>
    <row r="279" spans="1:6">
      <c r="A279" t="s">
        <v>304</v>
      </c>
      <c r="B279" t="s">
        <v>6089</v>
      </c>
      <c r="C279" t="s">
        <v>5809</v>
      </c>
      <c r="D279" t="s">
        <v>5810</v>
      </c>
      <c r="E279" t="s">
        <v>51</v>
      </c>
      <c r="F279" t="s">
        <v>14</v>
      </c>
    </row>
    <row r="280" spans="1:6">
      <c r="A280" t="s">
        <v>677</v>
      </c>
      <c r="B280" t="s">
        <v>6090</v>
      </c>
      <c r="C280" t="s">
        <v>5809</v>
      </c>
      <c r="D280" t="s">
        <v>5806</v>
      </c>
      <c r="E280" t="s">
        <v>20</v>
      </c>
      <c r="F280" t="s">
        <v>88</v>
      </c>
    </row>
    <row r="281" spans="1:6">
      <c r="A281" t="s">
        <v>1619</v>
      </c>
      <c r="B281" t="s">
        <v>6091</v>
      </c>
      <c r="C281" t="s">
        <v>5805</v>
      </c>
      <c r="D281" t="s">
        <v>5810</v>
      </c>
      <c r="E281" t="s">
        <v>26</v>
      </c>
      <c r="F281" t="s">
        <v>5818</v>
      </c>
    </row>
    <row r="282" spans="1:6">
      <c r="A282" t="s">
        <v>908</v>
      </c>
      <c r="B282" t="s">
        <v>6092</v>
      </c>
      <c r="C282" t="s">
        <v>5809</v>
      </c>
      <c r="D282" t="s">
        <v>5810</v>
      </c>
      <c r="E282" t="s">
        <v>51</v>
      </c>
      <c r="F282" t="s">
        <v>5807</v>
      </c>
    </row>
    <row r="283" spans="1:6">
      <c r="A283" t="s">
        <v>787</v>
      </c>
      <c r="B283" t="s">
        <v>6093</v>
      </c>
      <c r="C283" t="s">
        <v>5809</v>
      </c>
      <c r="D283" t="s">
        <v>5806</v>
      </c>
      <c r="E283" t="s">
        <v>88</v>
      </c>
      <c r="F283" t="s">
        <v>14</v>
      </c>
    </row>
    <row r="284" spans="1:6">
      <c r="A284" t="s">
        <v>43</v>
      </c>
      <c r="B284" t="s">
        <v>6094</v>
      </c>
      <c r="C284" t="s">
        <v>5809</v>
      </c>
      <c r="D284" t="s">
        <v>5812</v>
      </c>
      <c r="E284" t="s">
        <v>51</v>
      </c>
      <c r="F284" t="s">
        <v>5818</v>
      </c>
    </row>
    <row r="285" spans="1:6">
      <c r="A285" t="s">
        <v>294</v>
      </c>
      <c r="B285" t="s">
        <v>6095</v>
      </c>
      <c r="C285" t="s">
        <v>5805</v>
      </c>
      <c r="D285" t="s">
        <v>5806</v>
      </c>
      <c r="E285" t="s">
        <v>88</v>
      </c>
      <c r="F285" t="s">
        <v>5818</v>
      </c>
    </row>
    <row r="286" spans="1:6">
      <c r="A286" t="s">
        <v>358</v>
      </c>
      <c r="B286" t="s">
        <v>6096</v>
      </c>
      <c r="C286" t="s">
        <v>5809</v>
      </c>
      <c r="D286" t="s">
        <v>5812</v>
      </c>
      <c r="E286" t="s">
        <v>88</v>
      </c>
      <c r="F286" t="s">
        <v>88</v>
      </c>
    </row>
    <row r="287" spans="1:6">
      <c r="A287" t="s">
        <v>709</v>
      </c>
      <c r="B287" t="s">
        <v>6097</v>
      </c>
      <c r="C287" t="s">
        <v>5809</v>
      </c>
      <c r="D287" t="s">
        <v>5810</v>
      </c>
      <c r="E287" t="s">
        <v>14</v>
      </c>
      <c r="F287" t="s">
        <v>5815</v>
      </c>
    </row>
    <row r="288" spans="1:6">
      <c r="A288" t="s">
        <v>91</v>
      </c>
      <c r="B288" t="s">
        <v>6098</v>
      </c>
      <c r="C288" t="s">
        <v>5805</v>
      </c>
      <c r="D288" t="s">
        <v>5812</v>
      </c>
      <c r="E288" t="s">
        <v>14</v>
      </c>
      <c r="F288" t="s">
        <v>88</v>
      </c>
    </row>
    <row r="289" spans="1:6">
      <c r="A289" t="s">
        <v>2360</v>
      </c>
      <c r="B289" t="s">
        <v>6099</v>
      </c>
      <c r="C289" t="s">
        <v>5805</v>
      </c>
      <c r="D289" t="s">
        <v>5806</v>
      </c>
      <c r="E289" t="s">
        <v>20</v>
      </c>
      <c r="F289" t="s">
        <v>5815</v>
      </c>
    </row>
    <row r="290" spans="1:6">
      <c r="A290" t="s">
        <v>355</v>
      </c>
      <c r="B290" t="s">
        <v>6100</v>
      </c>
      <c r="C290" t="s">
        <v>5809</v>
      </c>
      <c r="D290" t="s">
        <v>5806</v>
      </c>
      <c r="E290" t="s">
        <v>51</v>
      </c>
      <c r="F290" t="s">
        <v>88</v>
      </c>
    </row>
    <row r="291" spans="1:6">
      <c r="A291" t="s">
        <v>632</v>
      </c>
      <c r="B291" t="s">
        <v>6101</v>
      </c>
      <c r="C291" t="s">
        <v>5809</v>
      </c>
      <c r="D291" t="s">
        <v>5810</v>
      </c>
      <c r="E291" t="s">
        <v>51</v>
      </c>
      <c r="F291" t="s">
        <v>88</v>
      </c>
    </row>
    <row r="292" spans="1:6">
      <c r="A292" t="s">
        <v>1250</v>
      </c>
      <c r="B292" t="s">
        <v>6102</v>
      </c>
      <c r="C292" t="s">
        <v>5809</v>
      </c>
      <c r="D292" t="s">
        <v>5810</v>
      </c>
      <c r="E292" t="s">
        <v>51</v>
      </c>
      <c r="F292" t="s">
        <v>5818</v>
      </c>
    </row>
    <row r="293" spans="1:6">
      <c r="A293" t="s">
        <v>690</v>
      </c>
      <c r="B293" t="s">
        <v>6103</v>
      </c>
      <c r="C293" t="s">
        <v>5805</v>
      </c>
      <c r="D293" t="s">
        <v>5810</v>
      </c>
      <c r="E293" t="s">
        <v>51</v>
      </c>
      <c r="F293" t="s">
        <v>14</v>
      </c>
    </row>
    <row r="294" spans="1:6">
      <c r="A294" t="s">
        <v>559</v>
      </c>
      <c r="B294" t="s">
        <v>6104</v>
      </c>
      <c r="C294" t="s">
        <v>5805</v>
      </c>
      <c r="D294" t="s">
        <v>5810</v>
      </c>
      <c r="E294" t="s">
        <v>51</v>
      </c>
      <c r="F294" t="s">
        <v>5818</v>
      </c>
    </row>
    <row r="295" spans="1:6">
      <c r="A295" t="s">
        <v>712</v>
      </c>
      <c r="B295" t="s">
        <v>6105</v>
      </c>
      <c r="C295" t="s">
        <v>5809</v>
      </c>
      <c r="D295" t="s">
        <v>5806</v>
      </c>
      <c r="E295" t="s">
        <v>20</v>
      </c>
      <c r="F295" t="s">
        <v>14</v>
      </c>
    </row>
    <row r="296" spans="1:6">
      <c r="A296" t="s">
        <v>621</v>
      </c>
      <c r="B296" t="s">
        <v>6106</v>
      </c>
      <c r="C296" t="s">
        <v>5809</v>
      </c>
      <c r="D296" t="s">
        <v>5810</v>
      </c>
      <c r="E296" t="s">
        <v>26</v>
      </c>
      <c r="F296" t="s">
        <v>5818</v>
      </c>
    </row>
    <row r="297" spans="1:6">
      <c r="A297" t="s">
        <v>1634</v>
      </c>
      <c r="B297" t="s">
        <v>6107</v>
      </c>
      <c r="C297" t="s">
        <v>5805</v>
      </c>
      <c r="D297" t="s">
        <v>5806</v>
      </c>
      <c r="E297" t="s">
        <v>26</v>
      </c>
      <c r="F297" t="s">
        <v>5815</v>
      </c>
    </row>
    <row r="298" spans="1:6">
      <c r="A298" t="s">
        <v>487</v>
      </c>
      <c r="B298" t="s">
        <v>6108</v>
      </c>
      <c r="C298" t="s">
        <v>5805</v>
      </c>
      <c r="D298" t="s">
        <v>5812</v>
      </c>
      <c r="E298" t="s">
        <v>88</v>
      </c>
      <c r="F298" t="s">
        <v>14</v>
      </c>
    </row>
    <row r="299" spans="1:6">
      <c r="A299" t="s">
        <v>1207</v>
      </c>
      <c r="B299" t="s">
        <v>6109</v>
      </c>
      <c r="C299" t="s">
        <v>5809</v>
      </c>
      <c r="D299" t="s">
        <v>5812</v>
      </c>
      <c r="E299" t="s">
        <v>51</v>
      </c>
      <c r="F299" t="s">
        <v>5815</v>
      </c>
    </row>
    <row r="300" spans="1:6">
      <c r="A300" t="s">
        <v>694</v>
      </c>
      <c r="B300" t="s">
        <v>6110</v>
      </c>
      <c r="C300" t="s">
        <v>5809</v>
      </c>
      <c r="D300" t="s">
        <v>5806</v>
      </c>
      <c r="E300" t="s">
        <v>88</v>
      </c>
      <c r="F300" t="s">
        <v>5818</v>
      </c>
    </row>
    <row r="301" spans="1:6">
      <c r="A301" t="s">
        <v>551</v>
      </c>
      <c r="B301" t="s">
        <v>6111</v>
      </c>
      <c r="C301" t="s">
        <v>5809</v>
      </c>
      <c r="D301" t="s">
        <v>5806</v>
      </c>
      <c r="E301" t="s">
        <v>14</v>
      </c>
      <c r="F301" t="s">
        <v>5815</v>
      </c>
    </row>
  </sheetData>
  <conditionalFormatting sqref="A1:A1048576">
    <cfRule type="duplicateValues" dxfId="5" priority="1"/>
  </conditionalFormatting>
  <pageMargins left="0.75" right="0.75" top="1" bottom="1" header="0.5" footer="0.5"/>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01"/>
  <sheetViews>
    <sheetView workbookViewId="0">
      <selection activeCell="G7" sqref="G7"/>
    </sheetView>
  </sheetViews>
  <sheetFormatPr defaultRowHeight="14.5"/>
  <cols>
    <col min="1" max="1" width="11.36328125" bestFit="1" customWidth="1"/>
    <col min="2" max="2" width="10.453125" bestFit="1" customWidth="1"/>
    <col min="3" max="3" width="13.26953125" bestFit="1" customWidth="1"/>
    <col min="4" max="4" width="14.453125" bestFit="1" customWidth="1"/>
    <col min="5" max="5" width="10.7265625" style="2" bestFit="1" customWidth="1"/>
    <col min="6" max="6" width="12.36328125" style="2" bestFit="1" customWidth="1"/>
  </cols>
  <sheetData>
    <row r="1" spans="1:7">
      <c r="A1" t="s">
        <v>3</v>
      </c>
      <c r="B1" t="s">
        <v>6112</v>
      </c>
      <c r="C1" t="s">
        <v>6113</v>
      </c>
      <c r="D1" t="s">
        <v>6114</v>
      </c>
      <c r="E1" s="2" t="s">
        <v>6115</v>
      </c>
      <c r="F1" s="2" t="s">
        <v>6116</v>
      </c>
      <c r="G1" t="s">
        <v>6270</v>
      </c>
    </row>
    <row r="2" spans="1:7">
      <c r="A2" t="s">
        <v>643</v>
      </c>
      <c r="B2" t="s">
        <v>6117</v>
      </c>
      <c r="C2" t="s">
        <v>6118</v>
      </c>
      <c r="D2" t="s">
        <v>6119</v>
      </c>
      <c r="E2" s="2">
        <v>77766</v>
      </c>
      <c r="F2" s="2">
        <v>98003</v>
      </c>
    </row>
    <row r="3" spans="1:7">
      <c r="A3" t="s">
        <v>24</v>
      </c>
      <c r="B3" t="s">
        <v>6117</v>
      </c>
      <c r="C3" t="s">
        <v>6118</v>
      </c>
      <c r="D3" t="s">
        <v>6120</v>
      </c>
      <c r="E3" s="2">
        <v>57647</v>
      </c>
      <c r="F3" s="2">
        <v>80603</v>
      </c>
    </row>
    <row r="4" spans="1:7">
      <c r="A4" t="s">
        <v>902</v>
      </c>
      <c r="B4" t="s">
        <v>6121</v>
      </c>
      <c r="C4" t="s">
        <v>6122</v>
      </c>
      <c r="D4" t="s">
        <v>6123</v>
      </c>
      <c r="E4" s="2">
        <v>44361</v>
      </c>
      <c r="F4" s="2">
        <v>45980</v>
      </c>
    </row>
    <row r="5" spans="1:7">
      <c r="A5" t="s">
        <v>39</v>
      </c>
      <c r="B5" t="s">
        <v>6124</v>
      </c>
      <c r="C5" t="s">
        <v>6125</v>
      </c>
      <c r="D5" t="s">
        <v>6126</v>
      </c>
      <c r="E5" s="2">
        <v>63926</v>
      </c>
      <c r="F5" s="2">
        <v>71353</v>
      </c>
    </row>
    <row r="6" spans="1:7">
      <c r="A6" t="s">
        <v>513</v>
      </c>
      <c r="B6" t="s">
        <v>6121</v>
      </c>
      <c r="C6" t="s">
        <v>6122</v>
      </c>
      <c r="D6" t="s">
        <v>6127</v>
      </c>
      <c r="E6" s="2">
        <v>3310</v>
      </c>
      <c r="F6" s="2">
        <v>7879</v>
      </c>
    </row>
    <row r="7" spans="1:7">
      <c r="A7" t="s">
        <v>133</v>
      </c>
      <c r="B7" t="s">
        <v>6121</v>
      </c>
      <c r="C7" t="s">
        <v>6122</v>
      </c>
      <c r="D7" t="s">
        <v>6128</v>
      </c>
      <c r="E7" s="2">
        <v>53604</v>
      </c>
      <c r="F7" s="2">
        <v>58952</v>
      </c>
    </row>
    <row r="8" spans="1:7">
      <c r="A8" t="s">
        <v>158</v>
      </c>
      <c r="B8" t="s">
        <v>6117</v>
      </c>
      <c r="C8" t="s">
        <v>6118</v>
      </c>
      <c r="D8" t="s">
        <v>6129</v>
      </c>
      <c r="E8" s="2">
        <v>6817</v>
      </c>
      <c r="F8" s="2">
        <v>29549</v>
      </c>
    </row>
    <row r="9" spans="1:7">
      <c r="A9" t="s">
        <v>314</v>
      </c>
      <c r="B9" t="s">
        <v>6121</v>
      </c>
      <c r="C9" t="s">
        <v>6122</v>
      </c>
      <c r="D9" t="s">
        <v>6130</v>
      </c>
      <c r="E9" s="2">
        <v>10109</v>
      </c>
      <c r="F9" s="2">
        <v>11682</v>
      </c>
    </row>
    <row r="10" spans="1:7">
      <c r="A10" t="s">
        <v>169</v>
      </c>
      <c r="B10" t="s">
        <v>6131</v>
      </c>
      <c r="C10" t="s">
        <v>6132</v>
      </c>
      <c r="D10" t="s">
        <v>6133</v>
      </c>
      <c r="E10" s="2">
        <v>8587</v>
      </c>
      <c r="F10" s="2">
        <v>25472</v>
      </c>
    </row>
    <row r="11" spans="1:7">
      <c r="A11" t="s">
        <v>667</v>
      </c>
      <c r="B11" t="s">
        <v>6131</v>
      </c>
      <c r="C11" t="s">
        <v>6132</v>
      </c>
      <c r="D11" t="s">
        <v>6134</v>
      </c>
      <c r="E11" s="2">
        <v>13676</v>
      </c>
      <c r="F11" s="2">
        <v>37995</v>
      </c>
    </row>
    <row r="12" spans="1:7">
      <c r="A12" t="s">
        <v>182</v>
      </c>
      <c r="B12" t="s">
        <v>6121</v>
      </c>
      <c r="C12" t="s">
        <v>6122</v>
      </c>
      <c r="D12" t="s">
        <v>6135</v>
      </c>
      <c r="E12" s="2">
        <v>76428</v>
      </c>
      <c r="F12" s="2">
        <v>79884</v>
      </c>
    </row>
    <row r="13" spans="1:7">
      <c r="A13" t="s">
        <v>516</v>
      </c>
      <c r="B13" t="s">
        <v>6117</v>
      </c>
      <c r="C13" t="s">
        <v>6118</v>
      </c>
      <c r="D13" t="s">
        <v>6136</v>
      </c>
      <c r="E13" s="2">
        <v>48408</v>
      </c>
      <c r="F13" s="2">
        <v>71105</v>
      </c>
    </row>
    <row r="14" spans="1:7">
      <c r="A14" t="s">
        <v>308</v>
      </c>
      <c r="B14" t="s">
        <v>6121</v>
      </c>
      <c r="C14" t="s">
        <v>6122</v>
      </c>
      <c r="D14" t="s">
        <v>6137</v>
      </c>
      <c r="E14" s="2">
        <v>27039</v>
      </c>
      <c r="F14" s="2">
        <v>32253</v>
      </c>
    </row>
    <row r="15" spans="1:7">
      <c r="A15" t="s">
        <v>546</v>
      </c>
      <c r="B15" t="s">
        <v>6117</v>
      </c>
      <c r="C15" t="s">
        <v>6118</v>
      </c>
      <c r="D15" t="s">
        <v>6138</v>
      </c>
      <c r="E15" s="2">
        <v>51783</v>
      </c>
      <c r="F15" s="2">
        <v>54117</v>
      </c>
    </row>
    <row r="16" spans="1:7">
      <c r="A16" t="s">
        <v>504</v>
      </c>
      <c r="B16" t="s">
        <v>6124</v>
      </c>
      <c r="C16" t="s">
        <v>6125</v>
      </c>
      <c r="D16" t="s">
        <v>6139</v>
      </c>
      <c r="E16" s="2">
        <v>12010</v>
      </c>
      <c r="F16" s="2">
        <v>34236</v>
      </c>
    </row>
    <row r="17" spans="1:6">
      <c r="A17" t="s">
        <v>543</v>
      </c>
      <c r="B17" t="s">
        <v>6121</v>
      </c>
      <c r="C17" t="s">
        <v>6122</v>
      </c>
      <c r="D17" t="s">
        <v>6140</v>
      </c>
      <c r="E17" s="2">
        <v>29153</v>
      </c>
      <c r="F17" s="2">
        <v>32526</v>
      </c>
    </row>
    <row r="18" spans="1:6">
      <c r="A18" t="s">
        <v>265</v>
      </c>
      <c r="B18" t="s">
        <v>6117</v>
      </c>
      <c r="C18" t="s">
        <v>6118</v>
      </c>
      <c r="D18" t="s">
        <v>6141</v>
      </c>
      <c r="E18" s="2">
        <v>33642</v>
      </c>
      <c r="F18" s="2">
        <v>63590</v>
      </c>
    </row>
    <row r="19" spans="1:6">
      <c r="A19" t="s">
        <v>1029</v>
      </c>
      <c r="B19" t="s">
        <v>6121</v>
      </c>
      <c r="C19" t="s">
        <v>6122</v>
      </c>
      <c r="D19" t="s">
        <v>6142</v>
      </c>
      <c r="E19" s="2">
        <v>74501</v>
      </c>
      <c r="F19" s="2">
        <v>103647</v>
      </c>
    </row>
    <row r="20" spans="1:6">
      <c r="A20" t="s">
        <v>12</v>
      </c>
      <c r="B20" t="s">
        <v>6121</v>
      </c>
      <c r="C20" t="s">
        <v>6122</v>
      </c>
      <c r="D20" t="s">
        <v>6143</v>
      </c>
      <c r="E20" s="2">
        <v>72369</v>
      </c>
      <c r="F20" s="2">
        <v>77665</v>
      </c>
    </row>
    <row r="21" spans="1:6">
      <c r="A21" t="s">
        <v>820</v>
      </c>
      <c r="B21" t="s">
        <v>6117</v>
      </c>
      <c r="C21" t="s">
        <v>6118</v>
      </c>
      <c r="D21" t="s">
        <v>6144</v>
      </c>
      <c r="E21" s="2">
        <v>35035</v>
      </c>
      <c r="F21" s="2">
        <v>41224</v>
      </c>
    </row>
    <row r="22" spans="1:6">
      <c r="A22" t="s">
        <v>100</v>
      </c>
      <c r="B22" t="s">
        <v>6131</v>
      </c>
      <c r="C22" t="s">
        <v>6132</v>
      </c>
      <c r="D22" t="s">
        <v>6145</v>
      </c>
      <c r="E22" s="2">
        <v>39197</v>
      </c>
      <c r="F22" s="2">
        <v>45018</v>
      </c>
    </row>
    <row r="23" spans="1:6">
      <c r="A23" t="s">
        <v>78</v>
      </c>
      <c r="B23" t="s">
        <v>6124</v>
      </c>
      <c r="C23" t="s">
        <v>6125</v>
      </c>
      <c r="D23" t="s">
        <v>6146</v>
      </c>
      <c r="E23" s="2">
        <v>76942</v>
      </c>
      <c r="F23" s="2">
        <v>106791</v>
      </c>
    </row>
    <row r="24" spans="1:6">
      <c r="A24" t="s">
        <v>104</v>
      </c>
      <c r="B24" t="s">
        <v>6121</v>
      </c>
      <c r="C24" t="s">
        <v>6122</v>
      </c>
      <c r="D24" t="s">
        <v>6147</v>
      </c>
      <c r="E24" s="2">
        <v>10664</v>
      </c>
      <c r="F24" s="2">
        <v>37618</v>
      </c>
    </row>
    <row r="25" spans="1:6">
      <c r="A25" t="s">
        <v>96</v>
      </c>
      <c r="B25" t="s">
        <v>6124</v>
      </c>
      <c r="C25" t="s">
        <v>6125</v>
      </c>
      <c r="D25" t="s">
        <v>6148</v>
      </c>
      <c r="E25" s="2">
        <v>20831</v>
      </c>
      <c r="F25" s="2">
        <v>35764</v>
      </c>
    </row>
    <row r="26" spans="1:6">
      <c r="A26" t="s">
        <v>362</v>
      </c>
      <c r="B26" t="s">
        <v>6117</v>
      </c>
      <c r="C26" t="s">
        <v>6118</v>
      </c>
      <c r="D26" t="s">
        <v>6149</v>
      </c>
      <c r="E26" s="2">
        <v>41409</v>
      </c>
      <c r="F26" s="2">
        <v>53747</v>
      </c>
    </row>
    <row r="27" spans="1:6">
      <c r="A27" t="s">
        <v>68</v>
      </c>
      <c r="B27" t="s">
        <v>6117</v>
      </c>
      <c r="C27" t="s">
        <v>6118</v>
      </c>
      <c r="D27" t="s">
        <v>6150</v>
      </c>
      <c r="E27" s="2">
        <v>7159</v>
      </c>
      <c r="F27" s="2">
        <v>35211</v>
      </c>
    </row>
    <row r="28" spans="1:6">
      <c r="A28" t="s">
        <v>397</v>
      </c>
      <c r="B28" t="s">
        <v>6131</v>
      </c>
      <c r="C28" t="s">
        <v>6132</v>
      </c>
      <c r="D28" t="s">
        <v>6151</v>
      </c>
      <c r="E28" s="2">
        <v>13474</v>
      </c>
      <c r="F28" s="2">
        <v>17036</v>
      </c>
    </row>
    <row r="29" spans="1:6">
      <c r="A29" t="s">
        <v>597</v>
      </c>
      <c r="B29" t="s">
        <v>6131</v>
      </c>
      <c r="C29" t="s">
        <v>6132</v>
      </c>
      <c r="D29" t="s">
        <v>6152</v>
      </c>
      <c r="E29" s="2">
        <v>35454</v>
      </c>
      <c r="F29" s="2">
        <v>55084</v>
      </c>
    </row>
    <row r="30" spans="1:6">
      <c r="A30" t="s">
        <v>400</v>
      </c>
      <c r="B30" t="s">
        <v>6131</v>
      </c>
      <c r="C30" t="s">
        <v>6132</v>
      </c>
      <c r="D30" t="s">
        <v>6153</v>
      </c>
      <c r="E30" s="2">
        <v>36044</v>
      </c>
      <c r="F30" s="2">
        <v>46400</v>
      </c>
    </row>
    <row r="31" spans="1:6">
      <c r="A31" t="s">
        <v>73</v>
      </c>
      <c r="B31" t="s">
        <v>6124</v>
      </c>
      <c r="C31" t="s">
        <v>6125</v>
      </c>
      <c r="D31" t="s">
        <v>6154</v>
      </c>
      <c r="E31" s="2">
        <v>28523</v>
      </c>
      <c r="F31" s="2">
        <v>30790</v>
      </c>
    </row>
    <row r="32" spans="1:6">
      <c r="A32" t="s">
        <v>560</v>
      </c>
      <c r="B32" t="s">
        <v>6131</v>
      </c>
      <c r="C32" t="s">
        <v>6132</v>
      </c>
      <c r="D32" t="s">
        <v>6155</v>
      </c>
      <c r="E32" s="2">
        <v>53062</v>
      </c>
      <c r="F32" s="2">
        <v>82126</v>
      </c>
    </row>
    <row r="33" spans="1:6">
      <c r="A33" t="s">
        <v>92</v>
      </c>
      <c r="B33" t="s">
        <v>6117</v>
      </c>
      <c r="C33" t="s">
        <v>6118</v>
      </c>
      <c r="D33" t="s">
        <v>6156</v>
      </c>
      <c r="E33" s="2">
        <v>65463</v>
      </c>
      <c r="F33" s="2">
        <v>76892</v>
      </c>
    </row>
    <row r="34" spans="1:6">
      <c r="A34" t="s">
        <v>190</v>
      </c>
      <c r="B34" t="s">
        <v>6121</v>
      </c>
      <c r="C34" t="s">
        <v>6122</v>
      </c>
      <c r="D34" t="s">
        <v>6157</v>
      </c>
      <c r="E34" s="2">
        <v>47272</v>
      </c>
      <c r="F34" s="2">
        <v>76174</v>
      </c>
    </row>
    <row r="35" spans="1:6">
      <c r="A35" t="s">
        <v>30</v>
      </c>
      <c r="B35" t="s">
        <v>6121</v>
      </c>
      <c r="C35" t="s">
        <v>6122</v>
      </c>
      <c r="D35" t="s">
        <v>6158</v>
      </c>
      <c r="E35" s="2">
        <v>18655</v>
      </c>
      <c r="F35" s="2">
        <v>25536</v>
      </c>
    </row>
    <row r="36" spans="1:6">
      <c r="A36" t="s">
        <v>248</v>
      </c>
      <c r="B36" t="s">
        <v>6121</v>
      </c>
      <c r="C36" t="s">
        <v>6122</v>
      </c>
      <c r="D36" t="s">
        <v>6159</v>
      </c>
      <c r="E36" s="2">
        <v>31758</v>
      </c>
      <c r="F36" s="2">
        <v>39106</v>
      </c>
    </row>
    <row r="37" spans="1:6">
      <c r="A37" t="s">
        <v>422</v>
      </c>
      <c r="B37" t="s">
        <v>6121</v>
      </c>
      <c r="C37" t="s">
        <v>6122</v>
      </c>
      <c r="D37" t="s">
        <v>6160</v>
      </c>
      <c r="E37" s="2">
        <v>69526</v>
      </c>
      <c r="F37" s="2">
        <v>79180</v>
      </c>
    </row>
    <row r="38" spans="1:6">
      <c r="A38" t="s">
        <v>454</v>
      </c>
      <c r="B38" t="s">
        <v>6121</v>
      </c>
      <c r="C38" t="s">
        <v>6122</v>
      </c>
      <c r="D38" t="s">
        <v>6161</v>
      </c>
      <c r="E38" s="2">
        <v>31369</v>
      </c>
      <c r="F38" s="2">
        <v>32697</v>
      </c>
    </row>
    <row r="39" spans="1:6">
      <c r="A39" t="s">
        <v>945</v>
      </c>
      <c r="B39" t="s">
        <v>6117</v>
      </c>
      <c r="C39" t="s">
        <v>6118</v>
      </c>
      <c r="D39" t="s">
        <v>6162</v>
      </c>
      <c r="E39" s="2">
        <v>54711</v>
      </c>
      <c r="F39" s="2">
        <v>65492</v>
      </c>
    </row>
    <row r="40" spans="1:6">
      <c r="A40" t="s">
        <v>288</v>
      </c>
      <c r="B40" t="s">
        <v>6121</v>
      </c>
      <c r="C40" t="s">
        <v>6122</v>
      </c>
      <c r="D40" t="s">
        <v>6163</v>
      </c>
      <c r="E40" s="2">
        <v>34258</v>
      </c>
      <c r="F40" s="2">
        <v>63675</v>
      </c>
    </row>
    <row r="41" spans="1:6">
      <c r="A41" t="s">
        <v>151</v>
      </c>
      <c r="B41" t="s">
        <v>6131</v>
      </c>
      <c r="C41" t="s">
        <v>6132</v>
      </c>
      <c r="D41" t="s">
        <v>6164</v>
      </c>
      <c r="E41" s="2">
        <v>63366</v>
      </c>
      <c r="F41" s="2">
        <v>86792</v>
      </c>
    </row>
    <row r="42" spans="1:6">
      <c r="A42" t="s">
        <v>236</v>
      </c>
      <c r="B42" t="s">
        <v>6121</v>
      </c>
      <c r="C42" t="s">
        <v>6122</v>
      </c>
      <c r="D42" t="s">
        <v>6165</v>
      </c>
      <c r="E42" s="2">
        <v>21756</v>
      </c>
      <c r="F42" s="2">
        <v>41151</v>
      </c>
    </row>
    <row r="43" spans="1:6">
      <c r="A43" t="s">
        <v>369</v>
      </c>
      <c r="B43" t="s">
        <v>6124</v>
      </c>
      <c r="C43" t="s">
        <v>6125</v>
      </c>
      <c r="D43" t="s">
        <v>6166</v>
      </c>
      <c r="E43" s="2">
        <v>12456</v>
      </c>
      <c r="F43" s="2">
        <v>39156</v>
      </c>
    </row>
    <row r="44" spans="1:6">
      <c r="A44" t="s">
        <v>83</v>
      </c>
      <c r="B44" t="s">
        <v>6121</v>
      </c>
      <c r="C44" t="s">
        <v>6122</v>
      </c>
      <c r="D44" t="s">
        <v>6167</v>
      </c>
      <c r="E44" s="2">
        <v>79600</v>
      </c>
      <c r="F44" s="2">
        <v>94786</v>
      </c>
    </row>
    <row r="45" spans="1:6">
      <c r="A45" t="s">
        <v>193</v>
      </c>
      <c r="B45" t="s">
        <v>6124</v>
      </c>
      <c r="C45" t="s">
        <v>6125</v>
      </c>
      <c r="D45" t="s">
        <v>6168</v>
      </c>
      <c r="E45" s="2">
        <v>44099</v>
      </c>
      <c r="F45" s="2">
        <v>51982</v>
      </c>
    </row>
    <row r="46" spans="1:6">
      <c r="A46" t="s">
        <v>617</v>
      </c>
      <c r="B46" t="s">
        <v>6117</v>
      </c>
      <c r="C46" t="s">
        <v>6118</v>
      </c>
      <c r="D46" t="s">
        <v>6169</v>
      </c>
      <c r="E46" s="2">
        <v>61495</v>
      </c>
      <c r="F46" s="2">
        <v>85802</v>
      </c>
    </row>
    <row r="47" spans="1:6">
      <c r="A47" t="s">
        <v>914</v>
      </c>
      <c r="B47" t="s">
        <v>6124</v>
      </c>
      <c r="C47" t="s">
        <v>6125</v>
      </c>
      <c r="D47" t="s">
        <v>6170</v>
      </c>
      <c r="E47" s="2">
        <v>24464</v>
      </c>
      <c r="F47" s="2">
        <v>36500</v>
      </c>
    </row>
    <row r="48" spans="1:6">
      <c r="A48" t="s">
        <v>55</v>
      </c>
      <c r="B48" t="s">
        <v>6117</v>
      </c>
      <c r="C48" t="s">
        <v>6118</v>
      </c>
      <c r="D48" t="s">
        <v>6171</v>
      </c>
      <c r="E48" s="2">
        <v>23348</v>
      </c>
      <c r="F48" s="2">
        <v>26513</v>
      </c>
    </row>
    <row r="49" spans="1:6">
      <c r="A49" t="s">
        <v>155</v>
      </c>
      <c r="B49" t="s">
        <v>6131</v>
      </c>
      <c r="C49" t="s">
        <v>6132</v>
      </c>
      <c r="D49" t="s">
        <v>6172</v>
      </c>
      <c r="E49" s="2">
        <v>23271</v>
      </c>
      <c r="F49" s="2">
        <v>44379</v>
      </c>
    </row>
    <row r="50" spans="1:6">
      <c r="A50" t="s">
        <v>491</v>
      </c>
      <c r="B50" t="s">
        <v>6117</v>
      </c>
      <c r="C50" t="s">
        <v>6118</v>
      </c>
      <c r="D50" t="s">
        <v>6173</v>
      </c>
      <c r="E50" s="2">
        <v>75749</v>
      </c>
      <c r="F50" s="2">
        <v>100951</v>
      </c>
    </row>
    <row r="51" spans="1:6">
      <c r="A51" t="s">
        <v>201</v>
      </c>
      <c r="B51" t="s">
        <v>6121</v>
      </c>
      <c r="C51" t="s">
        <v>6122</v>
      </c>
      <c r="D51" t="s">
        <v>6174</v>
      </c>
      <c r="E51" s="2">
        <v>22542</v>
      </c>
      <c r="F51" s="2">
        <v>35372</v>
      </c>
    </row>
    <row r="52" spans="1:6">
      <c r="A52" t="s">
        <v>49</v>
      </c>
      <c r="B52" t="s">
        <v>6117</v>
      </c>
      <c r="C52" t="s">
        <v>6118</v>
      </c>
      <c r="D52" t="s">
        <v>6175</v>
      </c>
      <c r="E52" s="2">
        <v>71372</v>
      </c>
      <c r="F52" s="2">
        <v>85881</v>
      </c>
    </row>
    <row r="53" spans="1:6">
      <c r="A53" t="s">
        <v>216</v>
      </c>
      <c r="B53" t="s">
        <v>6117</v>
      </c>
      <c r="C53" t="s">
        <v>6118</v>
      </c>
      <c r="D53" t="s">
        <v>6176</v>
      </c>
      <c r="E53" s="2">
        <v>15200</v>
      </c>
      <c r="F53" s="2">
        <v>35658</v>
      </c>
    </row>
    <row r="54" spans="1:6">
      <c r="A54" t="s">
        <v>973</v>
      </c>
      <c r="B54" t="s">
        <v>6124</v>
      </c>
      <c r="C54" t="s">
        <v>6125</v>
      </c>
      <c r="D54" t="s">
        <v>6177</v>
      </c>
      <c r="E54" s="2">
        <v>44507</v>
      </c>
      <c r="F54" s="2">
        <v>64488</v>
      </c>
    </row>
    <row r="55" spans="1:6">
      <c r="A55" t="s">
        <v>585</v>
      </c>
      <c r="B55" t="s">
        <v>6124</v>
      </c>
      <c r="C55" t="s">
        <v>6125</v>
      </c>
      <c r="D55" t="s">
        <v>6178</v>
      </c>
      <c r="E55" s="2">
        <v>49623</v>
      </c>
      <c r="F55" s="2">
        <v>62471</v>
      </c>
    </row>
    <row r="56" spans="1:6">
      <c r="A56" t="s">
        <v>162</v>
      </c>
      <c r="B56" t="s">
        <v>6121</v>
      </c>
      <c r="C56" t="s">
        <v>6122</v>
      </c>
      <c r="D56" t="s">
        <v>6179</v>
      </c>
      <c r="E56" s="2">
        <v>62257</v>
      </c>
      <c r="F56" s="2">
        <v>75808</v>
      </c>
    </row>
    <row r="57" spans="1:6">
      <c r="A57" t="s">
        <v>44</v>
      </c>
      <c r="B57" t="s">
        <v>6121</v>
      </c>
      <c r="C57" t="s">
        <v>6122</v>
      </c>
      <c r="D57" t="s">
        <v>6180</v>
      </c>
      <c r="E57" s="2">
        <v>48953</v>
      </c>
      <c r="F57" s="2">
        <v>66226</v>
      </c>
    </row>
    <row r="58" spans="1:6">
      <c r="A58" t="s">
        <v>372</v>
      </c>
      <c r="B58" t="s">
        <v>6124</v>
      </c>
      <c r="C58" t="s">
        <v>6125</v>
      </c>
      <c r="D58" t="s">
        <v>6181</v>
      </c>
      <c r="E58" s="2">
        <v>18283</v>
      </c>
      <c r="F58" s="2">
        <v>32675</v>
      </c>
    </row>
    <row r="59" spans="1:6">
      <c r="A59" t="s">
        <v>223</v>
      </c>
      <c r="B59" t="s">
        <v>6124</v>
      </c>
      <c r="C59" t="s">
        <v>6125</v>
      </c>
      <c r="D59" t="s">
        <v>6182</v>
      </c>
      <c r="E59" s="2">
        <v>66106</v>
      </c>
      <c r="F59" s="2">
        <v>85104</v>
      </c>
    </row>
    <row r="60" spans="1:6">
      <c r="A60" t="s">
        <v>118</v>
      </c>
      <c r="B60" t="s">
        <v>6117</v>
      </c>
      <c r="C60" t="s">
        <v>6118</v>
      </c>
      <c r="D60" t="s">
        <v>6183</v>
      </c>
      <c r="E60" s="2">
        <v>78122</v>
      </c>
      <c r="F60" s="2">
        <v>104187</v>
      </c>
    </row>
    <row r="61" spans="1:6">
      <c r="A61" t="s">
        <v>352</v>
      </c>
      <c r="B61" t="s">
        <v>6131</v>
      </c>
      <c r="C61" t="s">
        <v>6132</v>
      </c>
      <c r="D61" t="s">
        <v>6184</v>
      </c>
      <c r="E61" s="2">
        <v>58522</v>
      </c>
      <c r="F61" s="2">
        <v>72174</v>
      </c>
    </row>
    <row r="62" spans="1:6">
      <c r="A62" t="s">
        <v>349</v>
      </c>
      <c r="B62" t="s">
        <v>6124</v>
      </c>
      <c r="C62" t="s">
        <v>6125</v>
      </c>
      <c r="D62" t="s">
        <v>6185</v>
      </c>
      <c r="E62" s="2">
        <v>26900</v>
      </c>
      <c r="F62" s="2">
        <v>46288</v>
      </c>
    </row>
    <row r="63" spans="1:6">
      <c r="A63" t="s">
        <v>269</v>
      </c>
      <c r="B63" t="s">
        <v>6124</v>
      </c>
      <c r="C63" t="s">
        <v>6125</v>
      </c>
      <c r="D63" t="s">
        <v>6186</v>
      </c>
      <c r="E63" s="2">
        <v>28606</v>
      </c>
      <c r="F63" s="2">
        <v>55580</v>
      </c>
    </row>
    <row r="64" spans="1:6">
      <c r="A64" t="s">
        <v>387</v>
      </c>
      <c r="B64" t="s">
        <v>6121</v>
      </c>
      <c r="C64" t="s">
        <v>6122</v>
      </c>
      <c r="D64" t="s">
        <v>6187</v>
      </c>
      <c r="E64" s="2">
        <v>37464</v>
      </c>
      <c r="F64" s="2">
        <v>57033</v>
      </c>
    </row>
    <row r="65" spans="1:6">
      <c r="A65" t="s">
        <v>174</v>
      </c>
      <c r="B65" t="s">
        <v>6117</v>
      </c>
      <c r="C65" t="s">
        <v>6118</v>
      </c>
      <c r="D65" t="s">
        <v>6188</v>
      </c>
      <c r="E65" s="2">
        <v>62348</v>
      </c>
      <c r="F65" s="2">
        <v>70896</v>
      </c>
    </row>
    <row r="66" spans="1:6">
      <c r="A66" t="s">
        <v>382</v>
      </c>
      <c r="B66" t="s">
        <v>6124</v>
      </c>
      <c r="C66" t="s">
        <v>6125</v>
      </c>
      <c r="D66" t="s">
        <v>6189</v>
      </c>
      <c r="E66" s="2">
        <v>61777</v>
      </c>
      <c r="F66" s="2">
        <v>75381</v>
      </c>
    </row>
    <row r="67" spans="1:6">
      <c r="A67" t="s">
        <v>1034</v>
      </c>
      <c r="B67" t="s">
        <v>6121</v>
      </c>
      <c r="C67" t="s">
        <v>6122</v>
      </c>
      <c r="D67" t="s">
        <v>6190</v>
      </c>
      <c r="E67" s="2">
        <v>51071</v>
      </c>
      <c r="F67" s="2">
        <v>77281</v>
      </c>
    </row>
    <row r="68" spans="1:6">
      <c r="A68" t="s">
        <v>126</v>
      </c>
      <c r="B68" t="s">
        <v>6121</v>
      </c>
      <c r="C68" t="s">
        <v>6122</v>
      </c>
      <c r="D68" t="s">
        <v>6191</v>
      </c>
      <c r="E68" s="2">
        <v>47434</v>
      </c>
      <c r="F68" s="2">
        <v>54815</v>
      </c>
    </row>
    <row r="69" spans="1:6">
      <c r="A69" t="s">
        <v>111</v>
      </c>
      <c r="B69" t="s">
        <v>6121</v>
      </c>
      <c r="C69" t="s">
        <v>6122</v>
      </c>
      <c r="D69" t="s">
        <v>6192</v>
      </c>
      <c r="E69" s="2">
        <v>34907</v>
      </c>
      <c r="F69" s="2">
        <v>52184</v>
      </c>
    </row>
    <row r="70" spans="1:6">
      <c r="A70" t="s">
        <v>474</v>
      </c>
      <c r="B70" t="s">
        <v>6124</v>
      </c>
      <c r="C70" t="s">
        <v>6125</v>
      </c>
      <c r="D70" t="s">
        <v>6193</v>
      </c>
      <c r="E70" s="2">
        <v>5129</v>
      </c>
      <c r="F70" s="2">
        <v>20848</v>
      </c>
    </row>
    <row r="71" spans="1:6">
      <c r="A71" t="s">
        <v>115</v>
      </c>
      <c r="B71" t="s">
        <v>6131</v>
      </c>
      <c r="C71" t="s">
        <v>6132</v>
      </c>
      <c r="D71" t="s">
        <v>6194</v>
      </c>
      <c r="E71" s="2">
        <v>66631</v>
      </c>
      <c r="F71" s="2">
        <v>81504</v>
      </c>
    </row>
    <row r="72" spans="1:6">
      <c r="A72" t="s">
        <v>164</v>
      </c>
      <c r="B72" t="s">
        <v>6131</v>
      </c>
      <c r="C72" t="s">
        <v>6132</v>
      </c>
      <c r="D72" t="s">
        <v>6195</v>
      </c>
      <c r="E72" s="2">
        <v>44535</v>
      </c>
      <c r="F72" s="2">
        <v>57063</v>
      </c>
    </row>
    <row r="73" spans="1:6">
      <c r="A73" t="s">
        <v>744</v>
      </c>
      <c r="B73" t="s">
        <v>6131</v>
      </c>
      <c r="C73" t="s">
        <v>6132</v>
      </c>
      <c r="D73" t="s">
        <v>6196</v>
      </c>
      <c r="E73" s="2">
        <v>37361</v>
      </c>
      <c r="F73" s="2">
        <v>66121</v>
      </c>
    </row>
    <row r="74" spans="1:6">
      <c r="A74" t="s">
        <v>1230</v>
      </c>
      <c r="B74" t="s">
        <v>6121</v>
      </c>
      <c r="C74" t="s">
        <v>6122</v>
      </c>
      <c r="D74" t="s">
        <v>6197</v>
      </c>
      <c r="E74" s="2">
        <v>48520</v>
      </c>
      <c r="F74" s="2">
        <v>52621</v>
      </c>
    </row>
    <row r="75" spans="1:6">
      <c r="A75" t="s">
        <v>318</v>
      </c>
      <c r="B75" t="s">
        <v>6124</v>
      </c>
      <c r="C75" t="s">
        <v>6125</v>
      </c>
      <c r="D75" t="s">
        <v>6198</v>
      </c>
      <c r="E75" s="2">
        <v>39205</v>
      </c>
      <c r="F75" s="2">
        <v>46024</v>
      </c>
    </row>
    <row r="76" spans="1:6">
      <c r="A76" t="s">
        <v>272</v>
      </c>
      <c r="B76" t="s">
        <v>6121</v>
      </c>
      <c r="C76" t="s">
        <v>6122</v>
      </c>
      <c r="D76" t="s">
        <v>6199</v>
      </c>
      <c r="E76" s="2">
        <v>48118</v>
      </c>
      <c r="F76" s="2">
        <v>68204</v>
      </c>
    </row>
    <row r="77" spans="1:6">
      <c r="A77" t="s">
        <v>137</v>
      </c>
      <c r="B77" t="s">
        <v>6117</v>
      </c>
      <c r="C77" t="s">
        <v>6118</v>
      </c>
      <c r="D77" t="s">
        <v>6200</v>
      </c>
      <c r="E77" s="2">
        <v>26666</v>
      </c>
      <c r="F77" s="2">
        <v>33647</v>
      </c>
    </row>
    <row r="78" spans="1:6">
      <c r="A78" t="s">
        <v>1093</v>
      </c>
      <c r="B78" t="s">
        <v>6124</v>
      </c>
      <c r="C78" t="s">
        <v>6125</v>
      </c>
      <c r="D78" t="s">
        <v>6201</v>
      </c>
      <c r="E78" s="2">
        <v>9813</v>
      </c>
      <c r="F78" s="2">
        <v>32434</v>
      </c>
    </row>
    <row r="79" spans="1:6">
      <c r="A79" t="s">
        <v>403</v>
      </c>
      <c r="B79" t="s">
        <v>6121</v>
      </c>
      <c r="C79" t="s">
        <v>6122</v>
      </c>
      <c r="D79" t="s">
        <v>6202</v>
      </c>
      <c r="E79" s="2">
        <v>53072</v>
      </c>
      <c r="F79" s="2">
        <v>58813</v>
      </c>
    </row>
    <row r="80" spans="1:6">
      <c r="A80" t="s">
        <v>255</v>
      </c>
      <c r="B80" t="s">
        <v>6131</v>
      </c>
      <c r="C80" t="s">
        <v>6132</v>
      </c>
      <c r="D80" t="s">
        <v>6203</v>
      </c>
      <c r="E80" s="2">
        <v>58560</v>
      </c>
      <c r="F80" s="2">
        <v>72642</v>
      </c>
    </row>
    <row r="81" spans="1:6">
      <c r="A81" t="s">
        <v>141</v>
      </c>
      <c r="B81" t="s">
        <v>6117</v>
      </c>
      <c r="C81" t="s">
        <v>6118</v>
      </c>
      <c r="D81" t="s">
        <v>6204</v>
      </c>
      <c r="E81" s="2">
        <v>32671</v>
      </c>
      <c r="F81" s="2">
        <v>55905</v>
      </c>
    </row>
    <row r="82" spans="1:6">
      <c r="A82" t="s">
        <v>510</v>
      </c>
      <c r="B82" t="s">
        <v>6121</v>
      </c>
      <c r="C82" t="s">
        <v>6122</v>
      </c>
      <c r="D82" t="s">
        <v>6205</v>
      </c>
      <c r="E82" s="2">
        <v>67718</v>
      </c>
      <c r="F82" s="2">
        <v>72196</v>
      </c>
    </row>
    <row r="83" spans="1:6">
      <c r="A83" t="s">
        <v>377</v>
      </c>
      <c r="B83" t="s">
        <v>6117</v>
      </c>
      <c r="C83" t="s">
        <v>6118</v>
      </c>
      <c r="D83" t="s">
        <v>6206</v>
      </c>
      <c r="E83" s="2">
        <v>38053</v>
      </c>
      <c r="F83" s="2">
        <v>55147</v>
      </c>
    </row>
    <row r="84" spans="1:6">
      <c r="A84" t="s">
        <v>339</v>
      </c>
      <c r="B84" t="s">
        <v>6124</v>
      </c>
      <c r="C84" t="s">
        <v>6125</v>
      </c>
      <c r="D84" t="s">
        <v>6207</v>
      </c>
      <c r="E84" s="2">
        <v>73889</v>
      </c>
      <c r="F84" s="2">
        <v>79793</v>
      </c>
    </row>
    <row r="85" spans="1:6">
      <c r="A85" t="s">
        <v>178</v>
      </c>
      <c r="B85" t="s">
        <v>6124</v>
      </c>
      <c r="C85" t="s">
        <v>6125</v>
      </c>
      <c r="D85" t="s">
        <v>6208</v>
      </c>
      <c r="E85" s="2">
        <v>46035</v>
      </c>
      <c r="F85" s="2">
        <v>73214</v>
      </c>
    </row>
    <row r="86" spans="1:6">
      <c r="A86" t="s">
        <v>430</v>
      </c>
      <c r="B86" t="s">
        <v>6124</v>
      </c>
      <c r="C86" t="s">
        <v>6125</v>
      </c>
      <c r="D86" t="s">
        <v>6209</v>
      </c>
      <c r="E86" s="2">
        <v>7566</v>
      </c>
      <c r="F86" s="2">
        <v>23038</v>
      </c>
    </row>
    <row r="87" spans="1:6">
      <c r="A87" t="s">
        <v>232</v>
      </c>
      <c r="B87" t="s">
        <v>6131</v>
      </c>
      <c r="C87" t="s">
        <v>6132</v>
      </c>
      <c r="D87" t="s">
        <v>6210</v>
      </c>
      <c r="E87" s="2">
        <v>41456</v>
      </c>
      <c r="F87" s="2">
        <v>48903</v>
      </c>
    </row>
    <row r="88" spans="1:6">
      <c r="A88" t="s">
        <v>566</v>
      </c>
      <c r="B88" t="s">
        <v>6131</v>
      </c>
      <c r="C88" t="s">
        <v>6132</v>
      </c>
      <c r="D88" t="s">
        <v>6211</v>
      </c>
      <c r="E88" s="2">
        <v>26222</v>
      </c>
      <c r="F88" s="2">
        <v>44636</v>
      </c>
    </row>
    <row r="89" spans="1:6">
      <c r="A89" t="s">
        <v>226</v>
      </c>
      <c r="B89" t="s">
        <v>6121</v>
      </c>
      <c r="C89" t="s">
        <v>6122</v>
      </c>
      <c r="D89" t="s">
        <v>6212</v>
      </c>
      <c r="E89" s="2">
        <v>75432</v>
      </c>
      <c r="F89" s="2">
        <v>105152</v>
      </c>
    </row>
    <row r="90" spans="1:6">
      <c r="A90" t="s">
        <v>145</v>
      </c>
      <c r="B90" t="s">
        <v>6121</v>
      </c>
      <c r="C90" t="s">
        <v>6122</v>
      </c>
      <c r="D90" t="s">
        <v>6213</v>
      </c>
      <c r="E90" s="2">
        <v>55764</v>
      </c>
      <c r="F90" s="2">
        <v>74156</v>
      </c>
    </row>
    <row r="91" spans="1:6">
      <c r="A91" t="s">
        <v>34</v>
      </c>
      <c r="B91" t="s">
        <v>6131</v>
      </c>
      <c r="C91" t="s">
        <v>6132</v>
      </c>
      <c r="D91" t="s">
        <v>6214</v>
      </c>
      <c r="E91" s="2">
        <v>24518</v>
      </c>
      <c r="F91" s="2">
        <v>41965</v>
      </c>
    </row>
    <row r="92" spans="1:6">
      <c r="A92" t="s">
        <v>64</v>
      </c>
      <c r="B92" t="s">
        <v>6124</v>
      </c>
      <c r="C92" t="s">
        <v>6125</v>
      </c>
      <c r="D92" t="s">
        <v>6215</v>
      </c>
      <c r="E92" s="2">
        <v>13311</v>
      </c>
      <c r="F92" s="2">
        <v>37435</v>
      </c>
    </row>
    <row r="93" spans="1:6">
      <c r="A93" t="s">
        <v>130</v>
      </c>
      <c r="B93" t="s">
        <v>6117</v>
      </c>
      <c r="C93" t="s">
        <v>6118</v>
      </c>
      <c r="D93" t="s">
        <v>6216</v>
      </c>
      <c r="E93" s="2">
        <v>4229</v>
      </c>
      <c r="F93" s="2">
        <v>18658</v>
      </c>
    </row>
    <row r="94" spans="1:6">
      <c r="A94" t="s">
        <v>209</v>
      </c>
      <c r="B94" t="s">
        <v>6124</v>
      </c>
      <c r="C94" t="s">
        <v>6125</v>
      </c>
      <c r="D94" t="s">
        <v>6217</v>
      </c>
      <c r="E94" s="2">
        <v>27558</v>
      </c>
      <c r="F94" s="2">
        <v>33877</v>
      </c>
    </row>
    <row r="95" spans="1:6">
      <c r="A95" t="s">
        <v>18</v>
      </c>
      <c r="B95" t="s">
        <v>6131</v>
      </c>
      <c r="C95" t="s">
        <v>6132</v>
      </c>
      <c r="D95" t="s">
        <v>6218</v>
      </c>
      <c r="E95" s="2">
        <v>55008</v>
      </c>
      <c r="F95" s="2">
        <v>56512</v>
      </c>
    </row>
    <row r="96" spans="1:6">
      <c r="A96" t="s">
        <v>321</v>
      </c>
      <c r="B96" t="s">
        <v>6117</v>
      </c>
      <c r="C96" t="s">
        <v>6118</v>
      </c>
      <c r="D96" t="s">
        <v>6219</v>
      </c>
      <c r="E96" s="2">
        <v>70588</v>
      </c>
      <c r="F96" s="2">
        <v>76357</v>
      </c>
    </row>
    <row r="97" spans="1:6">
      <c r="A97" t="s">
        <v>244</v>
      </c>
      <c r="B97" t="s">
        <v>6131</v>
      </c>
      <c r="C97" t="s">
        <v>6132</v>
      </c>
      <c r="D97" t="s">
        <v>6220</v>
      </c>
      <c r="E97" s="2">
        <v>12227</v>
      </c>
      <c r="F97" s="2">
        <v>40020</v>
      </c>
    </row>
    <row r="98" spans="1:6">
      <c r="A98" t="s">
        <v>587</v>
      </c>
      <c r="B98" t="s">
        <v>6131</v>
      </c>
      <c r="C98" t="s">
        <v>6132</v>
      </c>
      <c r="D98" t="s">
        <v>6221</v>
      </c>
      <c r="E98" s="2">
        <v>67500</v>
      </c>
      <c r="F98" s="2">
        <v>77250</v>
      </c>
    </row>
    <row r="99" spans="1:6">
      <c r="A99" t="s">
        <v>301</v>
      </c>
      <c r="B99" t="s">
        <v>6124</v>
      </c>
      <c r="C99" t="s">
        <v>6125</v>
      </c>
      <c r="D99" t="s">
        <v>6222</v>
      </c>
      <c r="E99" s="2">
        <v>77841</v>
      </c>
      <c r="F99" s="2">
        <v>105049</v>
      </c>
    </row>
    <row r="100" spans="1:6">
      <c r="A100" t="s">
        <v>817</v>
      </c>
      <c r="B100" t="s">
        <v>6121</v>
      </c>
      <c r="C100" t="s">
        <v>6122</v>
      </c>
      <c r="D100" t="s">
        <v>6223</v>
      </c>
      <c r="E100" s="2">
        <v>11009</v>
      </c>
      <c r="F100" s="2">
        <v>22261</v>
      </c>
    </row>
    <row r="101" spans="1:6">
      <c r="A101" t="s">
        <v>60</v>
      </c>
      <c r="B101" t="s">
        <v>6124</v>
      </c>
      <c r="C101" t="s">
        <v>6125</v>
      </c>
      <c r="D101" t="s">
        <v>6224</v>
      </c>
      <c r="E101" s="2">
        <v>62137</v>
      </c>
      <c r="F101" s="2">
        <v>79291</v>
      </c>
    </row>
  </sheetData>
  <conditionalFormatting sqref="A1:A1048576">
    <cfRule type="duplicateValues" dxfId="4" priority="1"/>
  </conditionalFormatting>
  <pageMargins left="0.75" right="0.75" top="1" bottom="1" header="0.5" footer="0.5"/>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1"/>
  <sheetViews>
    <sheetView workbookViewId="0">
      <selection activeCell="D6" sqref="D6"/>
    </sheetView>
  </sheetViews>
  <sheetFormatPr defaultRowHeight="14.5"/>
  <cols>
    <col min="2" max="2" width="10.90625" customWidth="1"/>
    <col min="3" max="3" width="12.08984375" bestFit="1" customWidth="1"/>
    <col min="4" max="4" width="11" style="2" bestFit="1" customWidth="1"/>
  </cols>
  <sheetData>
    <row r="1" spans="1:4">
      <c r="A1" t="s">
        <v>6225</v>
      </c>
      <c r="B1" t="s">
        <v>6226</v>
      </c>
      <c r="C1" t="s">
        <v>5</v>
      </c>
      <c r="D1" s="2" t="s">
        <v>6227</v>
      </c>
    </row>
    <row r="2" spans="1:4">
      <c r="A2" t="s">
        <v>210</v>
      </c>
      <c r="B2" t="s">
        <v>6228</v>
      </c>
      <c r="C2" t="s">
        <v>14</v>
      </c>
      <c r="D2" s="2">
        <v>19336654</v>
      </c>
    </row>
    <row r="3" spans="1:4">
      <c r="A3" t="s">
        <v>79</v>
      </c>
      <c r="B3" t="s">
        <v>6229</v>
      </c>
      <c r="C3" t="s">
        <v>14</v>
      </c>
      <c r="D3" s="2">
        <v>8592536</v>
      </c>
    </row>
    <row r="4" spans="1:4">
      <c r="A4" t="s">
        <v>13</v>
      </c>
      <c r="B4" t="s">
        <v>6230</v>
      </c>
      <c r="C4" t="s">
        <v>88</v>
      </c>
      <c r="D4" s="2">
        <v>11852878</v>
      </c>
    </row>
    <row r="5" spans="1:4">
      <c r="A5" t="s">
        <v>87</v>
      </c>
      <c r="B5" t="s">
        <v>6231</v>
      </c>
      <c r="C5" t="s">
        <v>20</v>
      </c>
      <c r="D5" s="2">
        <v>18500989</v>
      </c>
    </row>
    <row r="6" spans="1:4">
      <c r="A6" t="s">
        <v>119</v>
      </c>
      <c r="B6" t="s">
        <v>6232</v>
      </c>
      <c r="C6" t="s">
        <v>88</v>
      </c>
      <c r="D6" s="2">
        <v>5886694</v>
      </c>
    </row>
    <row r="7" spans="1:4">
      <c r="A7" t="s">
        <v>165</v>
      </c>
      <c r="B7" t="s">
        <v>6233</v>
      </c>
      <c r="C7" t="s">
        <v>26</v>
      </c>
      <c r="D7" s="2">
        <v>16839910</v>
      </c>
    </row>
    <row r="8" spans="1:4">
      <c r="A8" t="s">
        <v>56</v>
      </c>
      <c r="B8" t="s">
        <v>6234</v>
      </c>
      <c r="C8" t="s">
        <v>14</v>
      </c>
      <c r="D8" s="2">
        <v>14265630</v>
      </c>
    </row>
    <row r="9" spans="1:4">
      <c r="A9" t="s">
        <v>35</v>
      </c>
      <c r="B9" t="s">
        <v>6235</v>
      </c>
      <c r="C9" t="s">
        <v>26</v>
      </c>
      <c r="D9" s="2">
        <v>19619177</v>
      </c>
    </row>
    <row r="10" spans="1:4">
      <c r="A10" t="s">
        <v>197</v>
      </c>
      <c r="B10" t="s">
        <v>6236</v>
      </c>
      <c r="C10" t="s">
        <v>14</v>
      </c>
      <c r="D10" s="2">
        <v>19562258</v>
      </c>
    </row>
    <row r="11" spans="1:4">
      <c r="A11" t="s">
        <v>186</v>
      </c>
      <c r="B11" t="s">
        <v>6237</v>
      </c>
      <c r="C11" t="s">
        <v>14</v>
      </c>
      <c r="D11" s="2">
        <v>15141830</v>
      </c>
    </row>
    <row r="12" spans="1:4">
      <c r="A12" t="s">
        <v>74</v>
      </c>
      <c r="B12" t="s">
        <v>6238</v>
      </c>
      <c r="C12" t="s">
        <v>26</v>
      </c>
      <c r="D12" s="2">
        <v>7254801</v>
      </c>
    </row>
    <row r="13" spans="1:4">
      <c r="A13" t="s">
        <v>45</v>
      </c>
      <c r="B13" t="s">
        <v>6239</v>
      </c>
      <c r="C13" t="s">
        <v>88</v>
      </c>
      <c r="D13" s="2">
        <v>11319839</v>
      </c>
    </row>
    <row r="14" spans="1:4">
      <c r="A14" t="s">
        <v>69</v>
      </c>
      <c r="B14" t="s">
        <v>6240</v>
      </c>
      <c r="C14" t="s">
        <v>20</v>
      </c>
      <c r="D14" s="2">
        <v>19473459</v>
      </c>
    </row>
    <row r="15" spans="1:4">
      <c r="A15" t="s">
        <v>25</v>
      </c>
      <c r="B15" t="s">
        <v>6241</v>
      </c>
      <c r="C15" t="s">
        <v>14</v>
      </c>
      <c r="D15" s="2">
        <v>7094914</v>
      </c>
    </row>
    <row r="16" spans="1:4">
      <c r="A16" t="s">
        <v>202</v>
      </c>
      <c r="B16" t="s">
        <v>6242</v>
      </c>
      <c r="C16" t="s">
        <v>88</v>
      </c>
      <c r="D16" s="2">
        <v>10652665</v>
      </c>
    </row>
    <row r="17" spans="1:4">
      <c r="A17" t="s">
        <v>105</v>
      </c>
      <c r="B17" t="s">
        <v>6243</v>
      </c>
      <c r="C17" t="s">
        <v>51</v>
      </c>
      <c r="D17" s="2">
        <v>8698154</v>
      </c>
    </row>
    <row r="18" spans="1:4">
      <c r="A18" t="s">
        <v>40</v>
      </c>
      <c r="B18" t="s">
        <v>6244</v>
      </c>
      <c r="C18" t="s">
        <v>26</v>
      </c>
      <c r="D18" s="2">
        <v>6291486</v>
      </c>
    </row>
    <row r="19" spans="1:4">
      <c r="A19" t="s">
        <v>205</v>
      </c>
      <c r="B19" t="s">
        <v>6245</v>
      </c>
      <c r="C19" t="s">
        <v>14</v>
      </c>
      <c r="D19" s="2">
        <v>16246424</v>
      </c>
    </row>
    <row r="20" spans="1:4">
      <c r="A20" t="s">
        <v>50</v>
      </c>
      <c r="B20" t="s">
        <v>6246</v>
      </c>
      <c r="C20" t="s">
        <v>20</v>
      </c>
      <c r="D20" s="2">
        <v>17350666</v>
      </c>
    </row>
    <row r="21" spans="1:4">
      <c r="A21" t="s">
        <v>19</v>
      </c>
      <c r="B21" t="s">
        <v>6247</v>
      </c>
      <c r="C21" t="s">
        <v>14</v>
      </c>
      <c r="D21" s="2">
        <v>11347243</v>
      </c>
    </row>
  </sheetData>
  <conditionalFormatting sqref="A1:A1048576">
    <cfRule type="duplicateValues" dxfId="3" priority="1"/>
  </conditionalFormatting>
  <pageMargins left="0.75" right="0.75" top="1" bottom="1" header="0.5" footer="0.5"/>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C5001"/>
  <sheetViews>
    <sheetView workbookViewId="0">
      <selection sqref="A1:C5001"/>
    </sheetView>
  </sheetViews>
  <sheetFormatPr defaultRowHeight="14.5"/>
  <cols>
    <col min="1" max="1" width="9.54296875" customWidth="1"/>
    <col min="2" max="2" width="10.81640625" bestFit="1" customWidth="1"/>
    <col min="3" max="3" width="13" bestFit="1" customWidth="1"/>
  </cols>
  <sheetData>
    <row r="1" spans="1:3">
      <c r="A1" t="s">
        <v>0</v>
      </c>
      <c r="B1" t="s">
        <v>6248</v>
      </c>
      <c r="C1" t="s">
        <v>6249</v>
      </c>
    </row>
    <row r="2" spans="1:3">
      <c r="A2" t="s">
        <v>9</v>
      </c>
      <c r="B2" t="s">
        <v>6250</v>
      </c>
    </row>
    <row r="3" spans="1:3">
      <c r="A3" t="s">
        <v>15</v>
      </c>
      <c r="B3" t="s">
        <v>6250</v>
      </c>
    </row>
    <row r="4" spans="1:3">
      <c r="A4" t="s">
        <v>21</v>
      </c>
      <c r="B4" t="s">
        <v>6251</v>
      </c>
      <c r="C4" t="s">
        <v>6252</v>
      </c>
    </row>
    <row r="5" spans="1:3">
      <c r="A5" t="s">
        <v>27</v>
      </c>
      <c r="B5" t="s">
        <v>6250</v>
      </c>
    </row>
    <row r="6" spans="1:3">
      <c r="A6" t="s">
        <v>31</v>
      </c>
      <c r="B6" t="s">
        <v>6250</v>
      </c>
    </row>
    <row r="7" spans="1:3">
      <c r="A7" t="s">
        <v>36</v>
      </c>
      <c r="B7" t="s">
        <v>6250</v>
      </c>
    </row>
    <row r="8" spans="1:3">
      <c r="A8" t="s">
        <v>41</v>
      </c>
      <c r="B8" t="s">
        <v>6250</v>
      </c>
    </row>
    <row r="9" spans="1:3">
      <c r="A9" t="s">
        <v>46</v>
      </c>
      <c r="B9" t="s">
        <v>6250</v>
      </c>
    </row>
    <row r="10" spans="1:3">
      <c r="A10" t="s">
        <v>52</v>
      </c>
      <c r="B10" t="s">
        <v>6250</v>
      </c>
    </row>
    <row r="11" spans="1:3">
      <c r="A11" t="s">
        <v>57</v>
      </c>
      <c r="B11" t="s">
        <v>6250</v>
      </c>
    </row>
    <row r="12" spans="1:3">
      <c r="A12" t="s">
        <v>61</v>
      </c>
      <c r="B12" t="s">
        <v>6250</v>
      </c>
    </row>
    <row r="13" spans="1:3">
      <c r="A13" t="s">
        <v>65</v>
      </c>
      <c r="B13" t="s">
        <v>6250</v>
      </c>
    </row>
    <row r="14" spans="1:3">
      <c r="A14" t="s">
        <v>70</v>
      </c>
      <c r="B14" t="s">
        <v>6250</v>
      </c>
    </row>
    <row r="15" spans="1:3">
      <c r="A15" t="s">
        <v>75</v>
      </c>
      <c r="B15" t="s">
        <v>6250</v>
      </c>
    </row>
    <row r="16" spans="1:3">
      <c r="A16" t="s">
        <v>80</v>
      </c>
      <c r="B16" t="s">
        <v>6250</v>
      </c>
    </row>
    <row r="17" spans="1:3">
      <c r="A17" t="s">
        <v>84</v>
      </c>
      <c r="B17" t="s">
        <v>6250</v>
      </c>
    </row>
    <row r="18" spans="1:3">
      <c r="A18" t="s">
        <v>89</v>
      </c>
      <c r="B18" t="s">
        <v>6250</v>
      </c>
    </row>
    <row r="19" spans="1:3">
      <c r="A19" t="s">
        <v>93</v>
      </c>
      <c r="B19" t="s">
        <v>6250</v>
      </c>
    </row>
    <row r="20" spans="1:3">
      <c r="A20" t="s">
        <v>97</v>
      </c>
      <c r="B20" t="s">
        <v>6250</v>
      </c>
    </row>
    <row r="21" spans="1:3">
      <c r="A21" t="s">
        <v>101</v>
      </c>
      <c r="B21" t="s">
        <v>6250</v>
      </c>
    </row>
    <row r="22" spans="1:3">
      <c r="A22" t="s">
        <v>106</v>
      </c>
      <c r="B22" t="s">
        <v>6250</v>
      </c>
    </row>
    <row r="23" spans="1:3">
      <c r="A23" t="s">
        <v>109</v>
      </c>
      <c r="B23" t="s">
        <v>6250</v>
      </c>
    </row>
    <row r="24" spans="1:3">
      <c r="A24" t="s">
        <v>112</v>
      </c>
      <c r="B24" t="s">
        <v>6250</v>
      </c>
    </row>
    <row r="25" spans="1:3">
      <c r="A25" t="s">
        <v>116</v>
      </c>
      <c r="B25" t="s">
        <v>6251</v>
      </c>
      <c r="C25" t="s">
        <v>6252</v>
      </c>
    </row>
    <row r="26" spans="1:3">
      <c r="A26" t="s">
        <v>120</v>
      </c>
      <c r="B26" t="s">
        <v>6251</v>
      </c>
      <c r="C26" t="s">
        <v>6253</v>
      </c>
    </row>
    <row r="27" spans="1:3">
      <c r="A27" t="s">
        <v>123</v>
      </c>
      <c r="B27" t="s">
        <v>6250</v>
      </c>
    </row>
    <row r="28" spans="1:3">
      <c r="A28" t="s">
        <v>127</v>
      </c>
      <c r="B28" t="s">
        <v>6250</v>
      </c>
    </row>
    <row r="29" spans="1:3">
      <c r="A29" t="s">
        <v>131</v>
      </c>
      <c r="B29" t="s">
        <v>6250</v>
      </c>
    </row>
    <row r="30" spans="1:3">
      <c r="A30" t="s">
        <v>134</v>
      </c>
      <c r="B30" t="s">
        <v>6250</v>
      </c>
    </row>
    <row r="31" spans="1:3">
      <c r="A31" t="s">
        <v>138</v>
      </c>
      <c r="B31" t="s">
        <v>6250</v>
      </c>
    </row>
    <row r="32" spans="1:3">
      <c r="A32" t="s">
        <v>142</v>
      </c>
      <c r="B32" t="s">
        <v>6250</v>
      </c>
    </row>
    <row r="33" spans="1:3">
      <c r="A33" t="s">
        <v>146</v>
      </c>
      <c r="B33" t="s">
        <v>6250</v>
      </c>
    </row>
    <row r="34" spans="1:3">
      <c r="A34" t="s">
        <v>148</v>
      </c>
      <c r="B34" t="s">
        <v>6250</v>
      </c>
    </row>
    <row r="35" spans="1:3">
      <c r="A35" t="s">
        <v>152</v>
      </c>
      <c r="B35" t="s">
        <v>6250</v>
      </c>
    </row>
    <row r="36" spans="1:3">
      <c r="A36" t="s">
        <v>156</v>
      </c>
      <c r="B36" t="s">
        <v>6250</v>
      </c>
    </row>
    <row r="37" spans="1:3">
      <c r="A37" t="s">
        <v>159</v>
      </c>
      <c r="B37" t="s">
        <v>6250</v>
      </c>
    </row>
    <row r="38" spans="1:3">
      <c r="A38" t="s">
        <v>163</v>
      </c>
      <c r="B38" t="s">
        <v>6251</v>
      </c>
      <c r="C38" t="s">
        <v>6254</v>
      </c>
    </row>
    <row r="39" spans="1:3">
      <c r="A39" t="s">
        <v>166</v>
      </c>
      <c r="B39" t="s">
        <v>6251</v>
      </c>
      <c r="C39" t="s">
        <v>6255</v>
      </c>
    </row>
    <row r="40" spans="1:3">
      <c r="A40" t="s">
        <v>170</v>
      </c>
      <c r="B40" t="s">
        <v>6250</v>
      </c>
    </row>
    <row r="41" spans="1:3">
      <c r="A41" t="s">
        <v>172</v>
      </c>
      <c r="B41" t="s">
        <v>6250</v>
      </c>
    </row>
    <row r="42" spans="1:3">
      <c r="A42" t="s">
        <v>175</v>
      </c>
      <c r="B42" t="s">
        <v>6250</v>
      </c>
    </row>
    <row r="43" spans="1:3">
      <c r="A43" t="s">
        <v>179</v>
      </c>
      <c r="B43" t="s">
        <v>6250</v>
      </c>
    </row>
    <row r="44" spans="1:3">
      <c r="A44" t="s">
        <v>183</v>
      </c>
      <c r="B44" t="s">
        <v>6250</v>
      </c>
    </row>
    <row r="45" spans="1:3">
      <c r="A45" t="s">
        <v>187</v>
      </c>
      <c r="B45" t="s">
        <v>6250</v>
      </c>
    </row>
    <row r="46" spans="1:3">
      <c r="A46" t="s">
        <v>191</v>
      </c>
      <c r="B46" t="s">
        <v>6250</v>
      </c>
    </row>
    <row r="47" spans="1:3">
      <c r="A47" t="s">
        <v>194</v>
      </c>
      <c r="B47" t="s">
        <v>6250</v>
      </c>
    </row>
    <row r="48" spans="1:3">
      <c r="A48" t="s">
        <v>198</v>
      </c>
      <c r="B48" t="s">
        <v>6250</v>
      </c>
    </row>
    <row r="49" spans="1:3">
      <c r="A49" t="s">
        <v>203</v>
      </c>
      <c r="B49" t="s">
        <v>6250</v>
      </c>
    </row>
    <row r="50" spans="1:3">
      <c r="A50" t="s">
        <v>206</v>
      </c>
      <c r="B50" t="s">
        <v>6250</v>
      </c>
    </row>
    <row r="51" spans="1:3">
      <c r="A51" t="s">
        <v>211</v>
      </c>
      <c r="B51" t="s">
        <v>6250</v>
      </c>
    </row>
    <row r="52" spans="1:3">
      <c r="A52" t="s">
        <v>213</v>
      </c>
      <c r="B52" t="s">
        <v>6250</v>
      </c>
    </row>
    <row r="53" spans="1:3">
      <c r="A53" t="s">
        <v>217</v>
      </c>
      <c r="B53" t="s">
        <v>6251</v>
      </c>
      <c r="C53" t="s">
        <v>6255</v>
      </c>
    </row>
    <row r="54" spans="1:3">
      <c r="A54" t="s">
        <v>220</v>
      </c>
      <c r="B54" t="s">
        <v>6250</v>
      </c>
    </row>
    <row r="55" spans="1:3">
      <c r="A55" t="s">
        <v>224</v>
      </c>
      <c r="B55" t="s">
        <v>6250</v>
      </c>
    </row>
    <row r="56" spans="1:3">
      <c r="A56" t="s">
        <v>227</v>
      </c>
      <c r="B56" t="s">
        <v>6250</v>
      </c>
    </row>
    <row r="57" spans="1:3">
      <c r="A57" t="s">
        <v>229</v>
      </c>
      <c r="B57" t="s">
        <v>6250</v>
      </c>
    </row>
    <row r="58" spans="1:3">
      <c r="A58" t="s">
        <v>233</v>
      </c>
      <c r="B58" t="s">
        <v>6250</v>
      </c>
    </row>
    <row r="59" spans="1:3">
      <c r="A59" t="s">
        <v>237</v>
      </c>
      <c r="B59" t="s">
        <v>6250</v>
      </c>
    </row>
    <row r="60" spans="1:3">
      <c r="A60" t="s">
        <v>240</v>
      </c>
      <c r="B60" t="s">
        <v>6250</v>
      </c>
    </row>
    <row r="61" spans="1:3">
      <c r="A61" t="s">
        <v>241</v>
      </c>
      <c r="B61" t="s">
        <v>6250</v>
      </c>
    </row>
    <row r="62" spans="1:3">
      <c r="A62" t="s">
        <v>245</v>
      </c>
      <c r="B62" t="s">
        <v>6250</v>
      </c>
    </row>
    <row r="63" spans="1:3">
      <c r="A63" t="s">
        <v>249</v>
      </c>
      <c r="B63" t="s">
        <v>6250</v>
      </c>
    </row>
    <row r="64" spans="1:3">
      <c r="A64" t="s">
        <v>252</v>
      </c>
      <c r="B64" t="s">
        <v>6250</v>
      </c>
    </row>
    <row r="65" spans="1:3">
      <c r="A65" t="s">
        <v>256</v>
      </c>
      <c r="B65" t="s">
        <v>6250</v>
      </c>
    </row>
    <row r="66" spans="1:3">
      <c r="A66" t="s">
        <v>259</v>
      </c>
      <c r="B66" t="s">
        <v>6250</v>
      </c>
    </row>
    <row r="67" spans="1:3">
      <c r="A67" t="s">
        <v>262</v>
      </c>
      <c r="B67" t="s">
        <v>6250</v>
      </c>
    </row>
    <row r="68" spans="1:3">
      <c r="A68" t="s">
        <v>266</v>
      </c>
      <c r="B68" t="s">
        <v>6250</v>
      </c>
    </row>
    <row r="69" spans="1:3">
      <c r="A69" t="s">
        <v>270</v>
      </c>
      <c r="B69" t="s">
        <v>6250</v>
      </c>
    </row>
    <row r="70" spans="1:3">
      <c r="A70" t="s">
        <v>273</v>
      </c>
      <c r="B70" t="s">
        <v>6250</v>
      </c>
    </row>
    <row r="71" spans="1:3">
      <c r="A71" t="s">
        <v>276</v>
      </c>
      <c r="B71" t="s">
        <v>6250</v>
      </c>
    </row>
    <row r="72" spans="1:3">
      <c r="A72" t="s">
        <v>279</v>
      </c>
      <c r="B72" t="s">
        <v>6250</v>
      </c>
    </row>
    <row r="73" spans="1:3">
      <c r="A73" t="s">
        <v>282</v>
      </c>
      <c r="B73" t="s">
        <v>6250</v>
      </c>
    </row>
    <row r="74" spans="1:3">
      <c r="A74" t="s">
        <v>285</v>
      </c>
      <c r="B74" t="s">
        <v>6250</v>
      </c>
    </row>
    <row r="75" spans="1:3">
      <c r="A75" t="s">
        <v>289</v>
      </c>
      <c r="B75" t="s">
        <v>6250</v>
      </c>
    </row>
    <row r="76" spans="1:3">
      <c r="A76" t="s">
        <v>290</v>
      </c>
      <c r="B76" t="s">
        <v>6250</v>
      </c>
    </row>
    <row r="77" spans="1:3">
      <c r="A77" t="s">
        <v>292</v>
      </c>
      <c r="B77" t="s">
        <v>6250</v>
      </c>
    </row>
    <row r="78" spans="1:3">
      <c r="A78" t="s">
        <v>295</v>
      </c>
      <c r="B78" t="s">
        <v>6250</v>
      </c>
    </row>
    <row r="79" spans="1:3">
      <c r="A79" t="s">
        <v>298</v>
      </c>
      <c r="B79" t="s">
        <v>6250</v>
      </c>
    </row>
    <row r="80" spans="1:3">
      <c r="A80" t="s">
        <v>302</v>
      </c>
      <c r="B80" t="s">
        <v>6251</v>
      </c>
      <c r="C80" t="s">
        <v>6254</v>
      </c>
    </row>
    <row r="81" spans="1:2">
      <c r="A81" t="s">
        <v>305</v>
      </c>
      <c r="B81" t="s">
        <v>6250</v>
      </c>
    </row>
    <row r="82" spans="1:2">
      <c r="A82" t="s">
        <v>309</v>
      </c>
      <c r="B82" t="s">
        <v>6250</v>
      </c>
    </row>
    <row r="83" spans="1:2">
      <c r="A83" t="s">
        <v>312</v>
      </c>
      <c r="B83" t="s">
        <v>6250</v>
      </c>
    </row>
    <row r="84" spans="1:2">
      <c r="A84" t="s">
        <v>315</v>
      </c>
      <c r="B84" t="s">
        <v>6250</v>
      </c>
    </row>
    <row r="85" spans="1:2">
      <c r="A85" t="s">
        <v>319</v>
      </c>
      <c r="B85" t="s">
        <v>6250</v>
      </c>
    </row>
    <row r="86" spans="1:2">
      <c r="A86" t="s">
        <v>322</v>
      </c>
      <c r="B86" t="s">
        <v>6250</v>
      </c>
    </row>
    <row r="87" spans="1:2">
      <c r="A87" t="s">
        <v>325</v>
      </c>
      <c r="B87" t="s">
        <v>6250</v>
      </c>
    </row>
    <row r="88" spans="1:2">
      <c r="A88" t="s">
        <v>328</v>
      </c>
      <c r="B88" t="s">
        <v>6250</v>
      </c>
    </row>
    <row r="89" spans="1:2">
      <c r="A89" t="s">
        <v>331</v>
      </c>
      <c r="B89" t="s">
        <v>6250</v>
      </c>
    </row>
    <row r="90" spans="1:2">
      <c r="A90" t="s">
        <v>334</v>
      </c>
      <c r="B90" t="s">
        <v>6250</v>
      </c>
    </row>
    <row r="91" spans="1:2">
      <c r="A91" t="s">
        <v>336</v>
      </c>
      <c r="B91" t="s">
        <v>6250</v>
      </c>
    </row>
    <row r="92" spans="1:2">
      <c r="A92" t="s">
        <v>340</v>
      </c>
      <c r="B92" t="s">
        <v>6250</v>
      </c>
    </row>
    <row r="93" spans="1:2">
      <c r="A93" t="s">
        <v>343</v>
      </c>
      <c r="B93" t="s">
        <v>6250</v>
      </c>
    </row>
    <row r="94" spans="1:2">
      <c r="A94" t="s">
        <v>345</v>
      </c>
      <c r="B94" t="s">
        <v>6250</v>
      </c>
    </row>
    <row r="95" spans="1:2">
      <c r="A95" t="s">
        <v>346</v>
      </c>
      <c r="B95" t="s">
        <v>6250</v>
      </c>
    </row>
    <row r="96" spans="1:2">
      <c r="A96" t="s">
        <v>348</v>
      </c>
      <c r="B96" t="s">
        <v>6250</v>
      </c>
    </row>
    <row r="97" spans="1:3">
      <c r="A97" t="s">
        <v>350</v>
      </c>
      <c r="B97" t="s">
        <v>6250</v>
      </c>
    </row>
    <row r="98" spans="1:3">
      <c r="A98" t="s">
        <v>353</v>
      </c>
      <c r="B98" t="s">
        <v>6250</v>
      </c>
    </row>
    <row r="99" spans="1:3">
      <c r="A99" t="s">
        <v>356</v>
      </c>
      <c r="B99" t="s">
        <v>6250</v>
      </c>
    </row>
    <row r="100" spans="1:3">
      <c r="A100" t="s">
        <v>359</v>
      </c>
      <c r="B100" t="s">
        <v>6250</v>
      </c>
    </row>
    <row r="101" spans="1:3">
      <c r="A101" t="s">
        <v>363</v>
      </c>
      <c r="B101" t="s">
        <v>6250</v>
      </c>
    </row>
    <row r="102" spans="1:3">
      <c r="A102" t="s">
        <v>366</v>
      </c>
      <c r="B102" t="s">
        <v>6250</v>
      </c>
    </row>
    <row r="103" spans="1:3">
      <c r="A103" t="s">
        <v>370</v>
      </c>
      <c r="B103" t="s">
        <v>6251</v>
      </c>
      <c r="C103" t="s">
        <v>6255</v>
      </c>
    </row>
    <row r="104" spans="1:3">
      <c r="A104" t="s">
        <v>371</v>
      </c>
      <c r="B104" t="s">
        <v>6250</v>
      </c>
    </row>
    <row r="105" spans="1:3">
      <c r="A105" t="s">
        <v>373</v>
      </c>
      <c r="B105" t="s">
        <v>6250</v>
      </c>
    </row>
    <row r="106" spans="1:3">
      <c r="A106" t="s">
        <v>375</v>
      </c>
      <c r="B106" t="s">
        <v>6250</v>
      </c>
    </row>
    <row r="107" spans="1:3">
      <c r="A107" t="s">
        <v>378</v>
      </c>
      <c r="B107" t="s">
        <v>6250</v>
      </c>
    </row>
    <row r="108" spans="1:3">
      <c r="A108" t="s">
        <v>379</v>
      </c>
      <c r="B108" t="s">
        <v>6250</v>
      </c>
    </row>
    <row r="109" spans="1:3">
      <c r="A109" t="s">
        <v>380</v>
      </c>
      <c r="B109" t="s">
        <v>6250</v>
      </c>
    </row>
    <row r="110" spans="1:3">
      <c r="A110" t="s">
        <v>383</v>
      </c>
      <c r="B110" t="s">
        <v>6250</v>
      </c>
    </row>
    <row r="111" spans="1:3">
      <c r="A111" t="s">
        <v>385</v>
      </c>
      <c r="B111" t="s">
        <v>6250</v>
      </c>
    </row>
    <row r="112" spans="1:3">
      <c r="A112" t="s">
        <v>388</v>
      </c>
      <c r="B112" t="s">
        <v>6250</v>
      </c>
    </row>
    <row r="113" spans="1:3">
      <c r="A113" t="s">
        <v>390</v>
      </c>
      <c r="B113" t="s">
        <v>6250</v>
      </c>
    </row>
    <row r="114" spans="1:3">
      <c r="A114" t="s">
        <v>393</v>
      </c>
      <c r="B114" t="s">
        <v>6250</v>
      </c>
    </row>
    <row r="115" spans="1:3">
      <c r="A115" t="s">
        <v>395</v>
      </c>
      <c r="B115" t="s">
        <v>6251</v>
      </c>
      <c r="C115" t="s">
        <v>6255</v>
      </c>
    </row>
    <row r="116" spans="1:3">
      <c r="A116" t="s">
        <v>398</v>
      </c>
      <c r="B116" t="s">
        <v>6250</v>
      </c>
    </row>
    <row r="117" spans="1:3">
      <c r="A117" t="s">
        <v>401</v>
      </c>
      <c r="B117" t="s">
        <v>6250</v>
      </c>
    </row>
    <row r="118" spans="1:3">
      <c r="A118" t="s">
        <v>404</v>
      </c>
      <c r="B118" t="s">
        <v>6250</v>
      </c>
    </row>
    <row r="119" spans="1:3">
      <c r="A119" t="s">
        <v>406</v>
      </c>
      <c r="B119" t="s">
        <v>6250</v>
      </c>
    </row>
    <row r="120" spans="1:3">
      <c r="A120" t="s">
        <v>408</v>
      </c>
      <c r="B120" t="s">
        <v>6250</v>
      </c>
    </row>
    <row r="121" spans="1:3">
      <c r="A121" t="s">
        <v>410</v>
      </c>
      <c r="B121" t="s">
        <v>6250</v>
      </c>
    </row>
    <row r="122" spans="1:3">
      <c r="A122" t="s">
        <v>413</v>
      </c>
      <c r="B122" t="s">
        <v>6251</v>
      </c>
      <c r="C122" t="s">
        <v>6252</v>
      </c>
    </row>
    <row r="123" spans="1:3">
      <c r="A123" t="s">
        <v>416</v>
      </c>
      <c r="B123" t="s">
        <v>6250</v>
      </c>
    </row>
    <row r="124" spans="1:3">
      <c r="A124" t="s">
        <v>419</v>
      </c>
      <c r="B124" t="s">
        <v>6250</v>
      </c>
    </row>
    <row r="125" spans="1:3">
      <c r="A125" t="s">
        <v>423</v>
      </c>
      <c r="B125" t="s">
        <v>6250</v>
      </c>
    </row>
    <row r="126" spans="1:3">
      <c r="A126" t="s">
        <v>425</v>
      </c>
      <c r="B126" t="s">
        <v>6250</v>
      </c>
    </row>
    <row r="127" spans="1:3">
      <c r="A127" t="s">
        <v>427</v>
      </c>
      <c r="B127" t="s">
        <v>6250</v>
      </c>
    </row>
    <row r="128" spans="1:3">
      <c r="A128" t="s">
        <v>431</v>
      </c>
      <c r="B128" t="s">
        <v>6250</v>
      </c>
    </row>
    <row r="129" spans="1:3">
      <c r="A129" t="s">
        <v>432</v>
      </c>
      <c r="B129" t="s">
        <v>6250</v>
      </c>
    </row>
    <row r="130" spans="1:3">
      <c r="A130" t="s">
        <v>435</v>
      </c>
      <c r="B130" t="s">
        <v>6250</v>
      </c>
    </row>
    <row r="131" spans="1:3">
      <c r="A131" t="s">
        <v>437</v>
      </c>
      <c r="B131" t="s">
        <v>6250</v>
      </c>
    </row>
    <row r="132" spans="1:3">
      <c r="A132" t="s">
        <v>439</v>
      </c>
      <c r="B132" t="s">
        <v>6250</v>
      </c>
    </row>
    <row r="133" spans="1:3">
      <c r="A133" t="s">
        <v>442</v>
      </c>
      <c r="B133" t="s">
        <v>6250</v>
      </c>
    </row>
    <row r="134" spans="1:3">
      <c r="A134" t="s">
        <v>445</v>
      </c>
      <c r="B134" t="s">
        <v>6250</v>
      </c>
    </row>
    <row r="135" spans="1:3">
      <c r="A135" t="s">
        <v>448</v>
      </c>
      <c r="B135" t="s">
        <v>6250</v>
      </c>
    </row>
    <row r="136" spans="1:3">
      <c r="A136" t="s">
        <v>450</v>
      </c>
      <c r="B136" t="s">
        <v>6250</v>
      </c>
    </row>
    <row r="137" spans="1:3">
      <c r="A137" t="s">
        <v>452</v>
      </c>
      <c r="B137" t="s">
        <v>6250</v>
      </c>
    </row>
    <row r="138" spans="1:3">
      <c r="A138" t="s">
        <v>455</v>
      </c>
      <c r="B138" t="s">
        <v>6251</v>
      </c>
      <c r="C138" t="s">
        <v>6254</v>
      </c>
    </row>
    <row r="139" spans="1:3">
      <c r="A139" t="s">
        <v>458</v>
      </c>
      <c r="B139" t="s">
        <v>6250</v>
      </c>
    </row>
    <row r="140" spans="1:3">
      <c r="A140" t="s">
        <v>460</v>
      </c>
      <c r="B140" t="s">
        <v>6250</v>
      </c>
    </row>
    <row r="141" spans="1:3">
      <c r="A141" t="s">
        <v>462</v>
      </c>
      <c r="B141" t="s">
        <v>6250</v>
      </c>
    </row>
    <row r="142" spans="1:3">
      <c r="A142" t="s">
        <v>465</v>
      </c>
      <c r="B142" t="s">
        <v>6250</v>
      </c>
    </row>
    <row r="143" spans="1:3">
      <c r="A143" t="s">
        <v>467</v>
      </c>
      <c r="B143" t="s">
        <v>6250</v>
      </c>
    </row>
    <row r="144" spans="1:3">
      <c r="A144" t="s">
        <v>469</v>
      </c>
      <c r="B144" t="s">
        <v>6250</v>
      </c>
    </row>
    <row r="145" spans="1:3">
      <c r="A145" t="s">
        <v>471</v>
      </c>
      <c r="B145" t="s">
        <v>6250</v>
      </c>
    </row>
    <row r="146" spans="1:3">
      <c r="A146" t="s">
        <v>473</v>
      </c>
      <c r="B146" t="s">
        <v>6250</v>
      </c>
    </row>
    <row r="147" spans="1:3">
      <c r="A147" t="s">
        <v>475</v>
      </c>
      <c r="B147" t="s">
        <v>6250</v>
      </c>
    </row>
    <row r="148" spans="1:3">
      <c r="A148" t="s">
        <v>477</v>
      </c>
      <c r="B148" t="s">
        <v>6250</v>
      </c>
    </row>
    <row r="149" spans="1:3">
      <c r="A149" t="s">
        <v>479</v>
      </c>
      <c r="B149" t="s">
        <v>6250</v>
      </c>
    </row>
    <row r="150" spans="1:3">
      <c r="A150" t="s">
        <v>482</v>
      </c>
      <c r="B150" t="s">
        <v>6250</v>
      </c>
    </row>
    <row r="151" spans="1:3">
      <c r="A151" t="s">
        <v>485</v>
      </c>
      <c r="B151" t="s">
        <v>6251</v>
      </c>
      <c r="C151" t="s">
        <v>6253</v>
      </c>
    </row>
    <row r="152" spans="1:3">
      <c r="A152" t="s">
        <v>488</v>
      </c>
      <c r="B152" t="s">
        <v>6250</v>
      </c>
    </row>
    <row r="153" spans="1:3">
      <c r="A153" t="s">
        <v>492</v>
      </c>
      <c r="B153" t="s">
        <v>6250</v>
      </c>
    </row>
    <row r="154" spans="1:3">
      <c r="A154" t="s">
        <v>494</v>
      </c>
      <c r="B154" t="s">
        <v>6250</v>
      </c>
    </row>
    <row r="155" spans="1:3">
      <c r="A155" t="s">
        <v>496</v>
      </c>
      <c r="B155" t="s">
        <v>6250</v>
      </c>
    </row>
    <row r="156" spans="1:3">
      <c r="A156" t="s">
        <v>499</v>
      </c>
      <c r="B156" t="s">
        <v>6250</v>
      </c>
    </row>
    <row r="157" spans="1:3">
      <c r="A157" t="s">
        <v>502</v>
      </c>
      <c r="B157" t="s">
        <v>6250</v>
      </c>
    </row>
    <row r="158" spans="1:3">
      <c r="A158" t="s">
        <v>505</v>
      </c>
      <c r="B158" t="s">
        <v>6250</v>
      </c>
    </row>
    <row r="159" spans="1:3">
      <c r="A159" t="s">
        <v>508</v>
      </c>
      <c r="B159" t="s">
        <v>6251</v>
      </c>
      <c r="C159" t="s">
        <v>6255</v>
      </c>
    </row>
    <row r="160" spans="1:3">
      <c r="A160" t="s">
        <v>511</v>
      </c>
      <c r="B160" t="s">
        <v>6250</v>
      </c>
    </row>
    <row r="161" spans="1:3">
      <c r="A161" t="s">
        <v>514</v>
      </c>
      <c r="B161" t="s">
        <v>6250</v>
      </c>
    </row>
    <row r="162" spans="1:3">
      <c r="A162" t="s">
        <v>517</v>
      </c>
      <c r="B162" t="s">
        <v>6250</v>
      </c>
    </row>
    <row r="163" spans="1:3">
      <c r="A163" t="s">
        <v>519</v>
      </c>
      <c r="B163" t="s">
        <v>6250</v>
      </c>
    </row>
    <row r="164" spans="1:3">
      <c r="A164" t="s">
        <v>522</v>
      </c>
      <c r="B164" t="s">
        <v>6250</v>
      </c>
    </row>
    <row r="165" spans="1:3">
      <c r="A165" t="s">
        <v>524</v>
      </c>
      <c r="B165" t="s">
        <v>6250</v>
      </c>
    </row>
    <row r="166" spans="1:3">
      <c r="A166" t="s">
        <v>527</v>
      </c>
      <c r="B166" t="s">
        <v>6251</v>
      </c>
      <c r="C166" t="s">
        <v>6253</v>
      </c>
    </row>
    <row r="167" spans="1:3">
      <c r="A167" t="s">
        <v>530</v>
      </c>
      <c r="B167" t="s">
        <v>6250</v>
      </c>
    </row>
    <row r="168" spans="1:3">
      <c r="A168" t="s">
        <v>532</v>
      </c>
      <c r="B168" t="s">
        <v>6250</v>
      </c>
    </row>
    <row r="169" spans="1:3">
      <c r="A169" t="s">
        <v>535</v>
      </c>
      <c r="B169" t="s">
        <v>6250</v>
      </c>
    </row>
    <row r="170" spans="1:3">
      <c r="A170" t="s">
        <v>538</v>
      </c>
      <c r="B170" t="s">
        <v>6250</v>
      </c>
    </row>
    <row r="171" spans="1:3">
      <c r="A171" t="s">
        <v>541</v>
      </c>
      <c r="B171" t="s">
        <v>6250</v>
      </c>
    </row>
    <row r="172" spans="1:3">
      <c r="A172" t="s">
        <v>544</v>
      </c>
      <c r="B172" t="s">
        <v>6250</v>
      </c>
    </row>
    <row r="173" spans="1:3">
      <c r="A173" t="s">
        <v>547</v>
      </c>
      <c r="B173" t="s">
        <v>6250</v>
      </c>
    </row>
    <row r="174" spans="1:3">
      <c r="A174" t="s">
        <v>549</v>
      </c>
      <c r="B174" t="s">
        <v>6250</v>
      </c>
    </row>
    <row r="175" spans="1:3">
      <c r="A175" t="s">
        <v>552</v>
      </c>
      <c r="B175" t="s">
        <v>6250</v>
      </c>
    </row>
    <row r="176" spans="1:3">
      <c r="A176" t="s">
        <v>555</v>
      </c>
      <c r="B176" t="s">
        <v>6250</v>
      </c>
    </row>
    <row r="177" spans="1:3">
      <c r="A177" t="s">
        <v>557</v>
      </c>
      <c r="B177" t="s">
        <v>6250</v>
      </c>
    </row>
    <row r="178" spans="1:3">
      <c r="A178" t="s">
        <v>561</v>
      </c>
      <c r="B178" t="s">
        <v>6250</v>
      </c>
    </row>
    <row r="179" spans="1:3">
      <c r="A179" t="s">
        <v>564</v>
      </c>
      <c r="B179" t="s">
        <v>6250</v>
      </c>
    </row>
    <row r="180" spans="1:3">
      <c r="A180" t="s">
        <v>567</v>
      </c>
      <c r="B180" t="s">
        <v>6250</v>
      </c>
    </row>
    <row r="181" spans="1:3">
      <c r="A181" t="s">
        <v>570</v>
      </c>
      <c r="B181" t="s">
        <v>6250</v>
      </c>
    </row>
    <row r="182" spans="1:3">
      <c r="A182" t="s">
        <v>571</v>
      </c>
      <c r="B182" t="s">
        <v>6250</v>
      </c>
    </row>
    <row r="183" spans="1:3">
      <c r="A183" t="s">
        <v>574</v>
      </c>
      <c r="B183" t="s">
        <v>6250</v>
      </c>
    </row>
    <row r="184" spans="1:3">
      <c r="A184" t="s">
        <v>576</v>
      </c>
      <c r="B184" t="s">
        <v>6251</v>
      </c>
      <c r="C184" t="s">
        <v>6253</v>
      </c>
    </row>
    <row r="185" spans="1:3">
      <c r="A185" t="s">
        <v>579</v>
      </c>
      <c r="B185" t="s">
        <v>6250</v>
      </c>
    </row>
    <row r="186" spans="1:3">
      <c r="A186" t="s">
        <v>580</v>
      </c>
      <c r="B186" t="s">
        <v>6251</v>
      </c>
      <c r="C186" t="s">
        <v>6254</v>
      </c>
    </row>
    <row r="187" spans="1:3">
      <c r="A187" t="s">
        <v>582</v>
      </c>
      <c r="B187" t="s">
        <v>6250</v>
      </c>
    </row>
    <row r="188" spans="1:3">
      <c r="A188" t="s">
        <v>586</v>
      </c>
      <c r="B188" t="s">
        <v>6250</v>
      </c>
    </row>
    <row r="189" spans="1:3">
      <c r="A189" t="s">
        <v>588</v>
      </c>
      <c r="B189" t="s">
        <v>6250</v>
      </c>
    </row>
    <row r="190" spans="1:3">
      <c r="A190" t="s">
        <v>589</v>
      </c>
      <c r="B190" t="s">
        <v>6250</v>
      </c>
    </row>
    <row r="191" spans="1:3">
      <c r="A191" t="s">
        <v>592</v>
      </c>
      <c r="B191" t="s">
        <v>6251</v>
      </c>
      <c r="C191" t="s">
        <v>6255</v>
      </c>
    </row>
    <row r="192" spans="1:3">
      <c r="A192" t="s">
        <v>594</v>
      </c>
      <c r="B192" t="s">
        <v>6250</v>
      </c>
    </row>
    <row r="193" spans="1:3">
      <c r="A193" t="s">
        <v>598</v>
      </c>
      <c r="B193" t="s">
        <v>6250</v>
      </c>
    </row>
    <row r="194" spans="1:3">
      <c r="A194" t="s">
        <v>601</v>
      </c>
      <c r="B194" t="s">
        <v>6250</v>
      </c>
    </row>
    <row r="195" spans="1:3">
      <c r="A195" t="s">
        <v>603</v>
      </c>
      <c r="B195" t="s">
        <v>6250</v>
      </c>
    </row>
    <row r="196" spans="1:3">
      <c r="A196" t="s">
        <v>606</v>
      </c>
      <c r="B196" t="s">
        <v>6250</v>
      </c>
    </row>
    <row r="197" spans="1:3">
      <c r="A197" t="s">
        <v>608</v>
      </c>
      <c r="B197" t="s">
        <v>6251</v>
      </c>
      <c r="C197" t="s">
        <v>6253</v>
      </c>
    </row>
    <row r="198" spans="1:3">
      <c r="A198" t="s">
        <v>609</v>
      </c>
      <c r="B198" t="s">
        <v>6250</v>
      </c>
    </row>
    <row r="199" spans="1:3">
      <c r="A199" t="s">
        <v>611</v>
      </c>
      <c r="B199" t="s">
        <v>6250</v>
      </c>
    </row>
    <row r="200" spans="1:3">
      <c r="A200" t="s">
        <v>614</v>
      </c>
      <c r="B200" t="s">
        <v>6250</v>
      </c>
    </row>
    <row r="201" spans="1:3">
      <c r="A201" t="s">
        <v>618</v>
      </c>
      <c r="B201" t="s">
        <v>6250</v>
      </c>
    </row>
    <row r="202" spans="1:3">
      <c r="A202" t="s">
        <v>620</v>
      </c>
      <c r="B202" t="s">
        <v>6250</v>
      </c>
    </row>
    <row r="203" spans="1:3">
      <c r="A203" t="s">
        <v>622</v>
      </c>
      <c r="B203" t="s">
        <v>6250</v>
      </c>
    </row>
    <row r="204" spans="1:3">
      <c r="A204" t="s">
        <v>625</v>
      </c>
      <c r="B204" t="s">
        <v>6250</v>
      </c>
    </row>
    <row r="205" spans="1:3">
      <c r="A205" t="s">
        <v>627</v>
      </c>
      <c r="B205" t="s">
        <v>6250</v>
      </c>
    </row>
    <row r="206" spans="1:3">
      <c r="A206" t="s">
        <v>630</v>
      </c>
      <c r="B206" t="s">
        <v>6250</v>
      </c>
    </row>
    <row r="207" spans="1:3">
      <c r="A207" t="s">
        <v>633</v>
      </c>
      <c r="B207" t="s">
        <v>6250</v>
      </c>
    </row>
    <row r="208" spans="1:3">
      <c r="A208" t="s">
        <v>636</v>
      </c>
      <c r="B208" t="s">
        <v>6250</v>
      </c>
    </row>
    <row r="209" spans="1:3">
      <c r="A209" t="s">
        <v>638</v>
      </c>
      <c r="B209" t="s">
        <v>6250</v>
      </c>
    </row>
    <row r="210" spans="1:3">
      <c r="A210" t="s">
        <v>639</v>
      </c>
      <c r="B210" t="s">
        <v>6250</v>
      </c>
    </row>
    <row r="211" spans="1:3">
      <c r="A211" t="s">
        <v>642</v>
      </c>
      <c r="B211" t="s">
        <v>6250</v>
      </c>
    </row>
    <row r="212" spans="1:3">
      <c r="A212" t="s">
        <v>644</v>
      </c>
      <c r="B212" t="s">
        <v>6250</v>
      </c>
    </row>
    <row r="213" spans="1:3">
      <c r="A213" t="s">
        <v>645</v>
      </c>
      <c r="B213" t="s">
        <v>6250</v>
      </c>
    </row>
    <row r="214" spans="1:3">
      <c r="A214" t="s">
        <v>647</v>
      </c>
      <c r="B214" t="s">
        <v>6251</v>
      </c>
      <c r="C214" t="s">
        <v>6252</v>
      </c>
    </row>
    <row r="215" spans="1:3">
      <c r="A215" t="s">
        <v>648</v>
      </c>
      <c r="B215" t="s">
        <v>6250</v>
      </c>
    </row>
    <row r="216" spans="1:3">
      <c r="A216" t="s">
        <v>651</v>
      </c>
      <c r="B216" t="s">
        <v>6250</v>
      </c>
    </row>
    <row r="217" spans="1:3">
      <c r="A217" t="s">
        <v>652</v>
      </c>
      <c r="B217" t="s">
        <v>6250</v>
      </c>
    </row>
    <row r="218" spans="1:3">
      <c r="A218" t="s">
        <v>654</v>
      </c>
      <c r="B218" t="s">
        <v>6250</v>
      </c>
    </row>
    <row r="219" spans="1:3">
      <c r="A219" t="s">
        <v>656</v>
      </c>
      <c r="B219" t="s">
        <v>6250</v>
      </c>
    </row>
    <row r="220" spans="1:3">
      <c r="A220" t="s">
        <v>659</v>
      </c>
      <c r="B220" t="s">
        <v>6250</v>
      </c>
    </row>
    <row r="221" spans="1:3">
      <c r="A221" t="s">
        <v>661</v>
      </c>
      <c r="B221" t="s">
        <v>6250</v>
      </c>
    </row>
    <row r="222" spans="1:3">
      <c r="A222" t="s">
        <v>662</v>
      </c>
      <c r="B222" t="s">
        <v>6250</v>
      </c>
    </row>
    <row r="223" spans="1:3">
      <c r="A223" t="s">
        <v>665</v>
      </c>
      <c r="B223" t="s">
        <v>6250</v>
      </c>
    </row>
    <row r="224" spans="1:3">
      <c r="A224" t="s">
        <v>668</v>
      </c>
      <c r="B224" t="s">
        <v>6250</v>
      </c>
    </row>
    <row r="225" spans="1:2">
      <c r="A225" t="s">
        <v>670</v>
      </c>
      <c r="B225" t="s">
        <v>6250</v>
      </c>
    </row>
    <row r="226" spans="1:2">
      <c r="A226" t="s">
        <v>673</v>
      </c>
      <c r="B226" t="s">
        <v>6250</v>
      </c>
    </row>
    <row r="227" spans="1:2">
      <c r="A227" t="s">
        <v>675</v>
      </c>
      <c r="B227" t="s">
        <v>6250</v>
      </c>
    </row>
    <row r="228" spans="1:2">
      <c r="A228" t="s">
        <v>676</v>
      </c>
      <c r="B228" t="s">
        <v>6250</v>
      </c>
    </row>
    <row r="229" spans="1:2">
      <c r="A229" t="s">
        <v>678</v>
      </c>
      <c r="B229" t="s">
        <v>6250</v>
      </c>
    </row>
    <row r="230" spans="1:2">
      <c r="A230" t="s">
        <v>680</v>
      </c>
      <c r="B230" t="s">
        <v>6250</v>
      </c>
    </row>
    <row r="231" spans="1:2">
      <c r="A231" t="s">
        <v>682</v>
      </c>
      <c r="B231" t="s">
        <v>6250</v>
      </c>
    </row>
    <row r="232" spans="1:2">
      <c r="A232" t="s">
        <v>685</v>
      </c>
      <c r="B232" t="s">
        <v>6250</v>
      </c>
    </row>
    <row r="233" spans="1:2">
      <c r="A233" t="s">
        <v>688</v>
      </c>
      <c r="B233" t="s">
        <v>6250</v>
      </c>
    </row>
    <row r="234" spans="1:2">
      <c r="A234" t="s">
        <v>689</v>
      </c>
      <c r="B234" t="s">
        <v>6250</v>
      </c>
    </row>
    <row r="235" spans="1:2">
      <c r="A235" t="s">
        <v>691</v>
      </c>
      <c r="B235" t="s">
        <v>6250</v>
      </c>
    </row>
    <row r="236" spans="1:2">
      <c r="A236" t="s">
        <v>693</v>
      </c>
      <c r="B236" t="s">
        <v>6250</v>
      </c>
    </row>
    <row r="237" spans="1:2">
      <c r="A237" t="s">
        <v>695</v>
      </c>
      <c r="B237" t="s">
        <v>6250</v>
      </c>
    </row>
    <row r="238" spans="1:2">
      <c r="A238" t="s">
        <v>697</v>
      </c>
      <c r="B238" t="s">
        <v>6250</v>
      </c>
    </row>
    <row r="239" spans="1:2">
      <c r="A239" t="s">
        <v>699</v>
      </c>
      <c r="B239" t="s">
        <v>6250</v>
      </c>
    </row>
    <row r="240" spans="1:2">
      <c r="A240" t="s">
        <v>700</v>
      </c>
      <c r="B240" t="s">
        <v>6250</v>
      </c>
    </row>
    <row r="241" spans="1:2">
      <c r="A241" t="s">
        <v>702</v>
      </c>
      <c r="B241" t="s">
        <v>6250</v>
      </c>
    </row>
    <row r="242" spans="1:2">
      <c r="A242" t="s">
        <v>704</v>
      </c>
      <c r="B242" t="s">
        <v>6250</v>
      </c>
    </row>
    <row r="243" spans="1:2">
      <c r="A243" t="s">
        <v>706</v>
      </c>
      <c r="B243" t="s">
        <v>6250</v>
      </c>
    </row>
    <row r="244" spans="1:2">
      <c r="A244" t="s">
        <v>707</v>
      </c>
      <c r="B244" t="s">
        <v>6250</v>
      </c>
    </row>
    <row r="245" spans="1:2">
      <c r="A245" t="s">
        <v>710</v>
      </c>
      <c r="B245" t="s">
        <v>6250</v>
      </c>
    </row>
    <row r="246" spans="1:2">
      <c r="A246" t="s">
        <v>713</v>
      </c>
      <c r="B246" t="s">
        <v>6250</v>
      </c>
    </row>
    <row r="247" spans="1:2">
      <c r="A247" t="s">
        <v>714</v>
      </c>
      <c r="B247" t="s">
        <v>6250</v>
      </c>
    </row>
    <row r="248" spans="1:2">
      <c r="A248" t="s">
        <v>717</v>
      </c>
      <c r="B248" t="s">
        <v>6250</v>
      </c>
    </row>
    <row r="249" spans="1:2">
      <c r="A249" t="s">
        <v>719</v>
      </c>
      <c r="B249" t="s">
        <v>6250</v>
      </c>
    </row>
    <row r="250" spans="1:2">
      <c r="A250" t="s">
        <v>721</v>
      </c>
      <c r="B250" t="s">
        <v>6250</v>
      </c>
    </row>
    <row r="251" spans="1:2">
      <c r="A251" t="s">
        <v>723</v>
      </c>
      <c r="B251" t="s">
        <v>6250</v>
      </c>
    </row>
    <row r="252" spans="1:2">
      <c r="A252" t="s">
        <v>725</v>
      </c>
      <c r="B252" t="s">
        <v>6250</v>
      </c>
    </row>
    <row r="253" spans="1:2">
      <c r="A253" t="s">
        <v>727</v>
      </c>
      <c r="B253" t="s">
        <v>6250</v>
      </c>
    </row>
    <row r="254" spans="1:2">
      <c r="A254" t="s">
        <v>729</v>
      </c>
      <c r="B254" t="s">
        <v>6250</v>
      </c>
    </row>
    <row r="255" spans="1:2">
      <c r="A255" t="s">
        <v>730</v>
      </c>
      <c r="B255" t="s">
        <v>6250</v>
      </c>
    </row>
    <row r="256" spans="1:2">
      <c r="A256" t="s">
        <v>733</v>
      </c>
      <c r="B256" t="s">
        <v>6250</v>
      </c>
    </row>
    <row r="257" spans="1:3">
      <c r="A257" t="s">
        <v>736</v>
      </c>
      <c r="B257" t="s">
        <v>6251</v>
      </c>
      <c r="C257" t="s">
        <v>6252</v>
      </c>
    </row>
    <row r="258" spans="1:3">
      <c r="A258" t="s">
        <v>738</v>
      </c>
      <c r="B258" t="s">
        <v>6250</v>
      </c>
    </row>
    <row r="259" spans="1:3">
      <c r="A259" t="s">
        <v>739</v>
      </c>
      <c r="B259" t="s">
        <v>6250</v>
      </c>
    </row>
    <row r="260" spans="1:3">
      <c r="A260" t="s">
        <v>740</v>
      </c>
      <c r="B260" t="s">
        <v>6250</v>
      </c>
    </row>
    <row r="261" spans="1:3">
      <c r="A261" t="s">
        <v>741</v>
      </c>
      <c r="B261" t="s">
        <v>6250</v>
      </c>
    </row>
    <row r="262" spans="1:3">
      <c r="A262" t="s">
        <v>742</v>
      </c>
      <c r="B262" t="s">
        <v>6250</v>
      </c>
    </row>
    <row r="263" spans="1:3">
      <c r="A263" t="s">
        <v>745</v>
      </c>
      <c r="B263" t="s">
        <v>6250</v>
      </c>
    </row>
    <row r="264" spans="1:3">
      <c r="A264" t="s">
        <v>747</v>
      </c>
      <c r="B264" t="s">
        <v>6250</v>
      </c>
    </row>
    <row r="265" spans="1:3">
      <c r="A265" t="s">
        <v>748</v>
      </c>
      <c r="B265" t="s">
        <v>6250</v>
      </c>
    </row>
    <row r="266" spans="1:3">
      <c r="A266" t="s">
        <v>751</v>
      </c>
      <c r="B266" t="s">
        <v>6250</v>
      </c>
    </row>
    <row r="267" spans="1:3">
      <c r="A267" t="s">
        <v>754</v>
      </c>
      <c r="B267" t="s">
        <v>6250</v>
      </c>
    </row>
    <row r="268" spans="1:3">
      <c r="A268" t="s">
        <v>757</v>
      </c>
      <c r="B268" t="s">
        <v>6250</v>
      </c>
    </row>
    <row r="269" spans="1:3">
      <c r="A269" t="s">
        <v>760</v>
      </c>
      <c r="B269" t="s">
        <v>6251</v>
      </c>
      <c r="C269" t="s">
        <v>6252</v>
      </c>
    </row>
    <row r="270" spans="1:3">
      <c r="A270" t="s">
        <v>762</v>
      </c>
      <c r="B270" t="s">
        <v>6250</v>
      </c>
    </row>
    <row r="271" spans="1:3">
      <c r="A271" t="s">
        <v>764</v>
      </c>
      <c r="B271" t="s">
        <v>6250</v>
      </c>
    </row>
    <row r="272" spans="1:3">
      <c r="A272" t="s">
        <v>766</v>
      </c>
      <c r="B272" t="s">
        <v>6250</v>
      </c>
    </row>
    <row r="273" spans="1:2">
      <c r="A273" t="s">
        <v>768</v>
      </c>
      <c r="B273" t="s">
        <v>6250</v>
      </c>
    </row>
    <row r="274" spans="1:2">
      <c r="A274" t="s">
        <v>770</v>
      </c>
      <c r="B274" t="s">
        <v>6250</v>
      </c>
    </row>
    <row r="275" spans="1:2">
      <c r="A275" t="s">
        <v>772</v>
      </c>
      <c r="B275" t="s">
        <v>6250</v>
      </c>
    </row>
    <row r="276" spans="1:2">
      <c r="A276" t="s">
        <v>774</v>
      </c>
      <c r="B276" t="s">
        <v>6250</v>
      </c>
    </row>
    <row r="277" spans="1:2">
      <c r="A277" t="s">
        <v>776</v>
      </c>
      <c r="B277" t="s">
        <v>6250</v>
      </c>
    </row>
    <row r="278" spans="1:2">
      <c r="A278" t="s">
        <v>779</v>
      </c>
      <c r="B278" t="s">
        <v>6250</v>
      </c>
    </row>
    <row r="279" spans="1:2">
      <c r="A279" t="s">
        <v>782</v>
      </c>
      <c r="B279" t="s">
        <v>6250</v>
      </c>
    </row>
    <row r="280" spans="1:2">
      <c r="A280" t="s">
        <v>784</v>
      </c>
      <c r="B280" t="s">
        <v>6250</v>
      </c>
    </row>
    <row r="281" spans="1:2">
      <c r="A281" t="s">
        <v>786</v>
      </c>
      <c r="B281" t="s">
        <v>6250</v>
      </c>
    </row>
    <row r="282" spans="1:2">
      <c r="A282" t="s">
        <v>788</v>
      </c>
      <c r="B282" t="s">
        <v>6250</v>
      </c>
    </row>
    <row r="283" spans="1:2">
      <c r="A283" t="s">
        <v>790</v>
      </c>
      <c r="B283" t="s">
        <v>6250</v>
      </c>
    </row>
    <row r="284" spans="1:2">
      <c r="A284" t="s">
        <v>791</v>
      </c>
      <c r="B284" t="s">
        <v>6250</v>
      </c>
    </row>
    <row r="285" spans="1:2">
      <c r="A285" t="s">
        <v>794</v>
      </c>
      <c r="B285" t="s">
        <v>6250</v>
      </c>
    </row>
    <row r="286" spans="1:2">
      <c r="A286" t="s">
        <v>795</v>
      </c>
      <c r="B286" t="s">
        <v>6250</v>
      </c>
    </row>
    <row r="287" spans="1:2">
      <c r="A287" t="s">
        <v>796</v>
      </c>
      <c r="B287" t="s">
        <v>6250</v>
      </c>
    </row>
    <row r="288" spans="1:2">
      <c r="A288" t="s">
        <v>798</v>
      </c>
      <c r="B288" t="s">
        <v>6250</v>
      </c>
    </row>
    <row r="289" spans="1:2">
      <c r="A289" t="s">
        <v>801</v>
      </c>
      <c r="B289" t="s">
        <v>6250</v>
      </c>
    </row>
    <row r="290" spans="1:2">
      <c r="A290" t="s">
        <v>804</v>
      </c>
      <c r="B290" t="s">
        <v>6250</v>
      </c>
    </row>
    <row r="291" spans="1:2">
      <c r="A291" t="s">
        <v>806</v>
      </c>
      <c r="B291" t="s">
        <v>6250</v>
      </c>
    </row>
    <row r="292" spans="1:2">
      <c r="A292" t="s">
        <v>808</v>
      </c>
      <c r="B292" t="s">
        <v>6250</v>
      </c>
    </row>
    <row r="293" spans="1:2">
      <c r="A293" t="s">
        <v>811</v>
      </c>
      <c r="B293" t="s">
        <v>6250</v>
      </c>
    </row>
    <row r="294" spans="1:2">
      <c r="A294" t="s">
        <v>813</v>
      </c>
      <c r="B294" t="s">
        <v>6250</v>
      </c>
    </row>
    <row r="295" spans="1:2">
      <c r="A295" t="s">
        <v>815</v>
      </c>
      <c r="B295" t="s">
        <v>6250</v>
      </c>
    </row>
    <row r="296" spans="1:2">
      <c r="A296" t="s">
        <v>818</v>
      </c>
      <c r="B296" t="s">
        <v>6250</v>
      </c>
    </row>
    <row r="297" spans="1:2">
      <c r="A297" t="s">
        <v>821</v>
      </c>
      <c r="B297" t="s">
        <v>6250</v>
      </c>
    </row>
    <row r="298" spans="1:2">
      <c r="A298" t="s">
        <v>822</v>
      </c>
      <c r="B298" t="s">
        <v>6250</v>
      </c>
    </row>
    <row r="299" spans="1:2">
      <c r="A299" t="s">
        <v>823</v>
      </c>
      <c r="B299" t="s">
        <v>6250</v>
      </c>
    </row>
    <row r="300" spans="1:2">
      <c r="A300" t="s">
        <v>826</v>
      </c>
      <c r="B300" t="s">
        <v>6250</v>
      </c>
    </row>
    <row r="301" spans="1:2">
      <c r="A301" t="s">
        <v>829</v>
      </c>
      <c r="B301" t="s">
        <v>6250</v>
      </c>
    </row>
    <row r="302" spans="1:2">
      <c r="A302" t="s">
        <v>832</v>
      </c>
      <c r="B302" t="s">
        <v>6250</v>
      </c>
    </row>
    <row r="303" spans="1:2">
      <c r="A303" t="s">
        <v>834</v>
      </c>
      <c r="B303" t="s">
        <v>6250</v>
      </c>
    </row>
    <row r="304" spans="1:2">
      <c r="A304" t="s">
        <v>835</v>
      </c>
      <c r="B304" t="s">
        <v>6250</v>
      </c>
    </row>
    <row r="305" spans="1:3">
      <c r="A305" t="s">
        <v>836</v>
      </c>
      <c r="B305" t="s">
        <v>6250</v>
      </c>
    </row>
    <row r="306" spans="1:3">
      <c r="A306" t="s">
        <v>837</v>
      </c>
      <c r="B306" t="s">
        <v>6251</v>
      </c>
      <c r="C306" t="s">
        <v>6253</v>
      </c>
    </row>
    <row r="307" spans="1:3">
      <c r="A307" t="s">
        <v>839</v>
      </c>
      <c r="B307" t="s">
        <v>6250</v>
      </c>
    </row>
    <row r="308" spans="1:3">
      <c r="A308" t="s">
        <v>842</v>
      </c>
      <c r="B308" t="s">
        <v>6250</v>
      </c>
    </row>
    <row r="309" spans="1:3">
      <c r="A309" t="s">
        <v>843</v>
      </c>
      <c r="B309" t="s">
        <v>6250</v>
      </c>
    </row>
    <row r="310" spans="1:3">
      <c r="A310" t="s">
        <v>846</v>
      </c>
      <c r="B310" t="s">
        <v>6250</v>
      </c>
    </row>
    <row r="311" spans="1:3">
      <c r="A311" t="s">
        <v>849</v>
      </c>
      <c r="B311" t="s">
        <v>6250</v>
      </c>
    </row>
    <row r="312" spans="1:3">
      <c r="A312" t="s">
        <v>850</v>
      </c>
      <c r="B312" t="s">
        <v>6250</v>
      </c>
    </row>
    <row r="313" spans="1:3">
      <c r="A313" t="s">
        <v>851</v>
      </c>
      <c r="B313" t="s">
        <v>6250</v>
      </c>
    </row>
    <row r="314" spans="1:3">
      <c r="A314" t="s">
        <v>853</v>
      </c>
      <c r="B314" t="s">
        <v>6250</v>
      </c>
    </row>
    <row r="315" spans="1:3">
      <c r="A315" t="s">
        <v>855</v>
      </c>
      <c r="B315" t="s">
        <v>6250</v>
      </c>
    </row>
    <row r="316" spans="1:3">
      <c r="A316" t="s">
        <v>857</v>
      </c>
      <c r="B316" t="s">
        <v>6250</v>
      </c>
    </row>
    <row r="317" spans="1:3">
      <c r="A317" t="s">
        <v>859</v>
      </c>
      <c r="B317" t="s">
        <v>6250</v>
      </c>
    </row>
    <row r="318" spans="1:3">
      <c r="A318" t="s">
        <v>860</v>
      </c>
      <c r="B318" t="s">
        <v>6250</v>
      </c>
    </row>
    <row r="319" spans="1:3">
      <c r="A319" t="s">
        <v>861</v>
      </c>
      <c r="B319" t="s">
        <v>6250</v>
      </c>
    </row>
    <row r="320" spans="1:3">
      <c r="A320" t="s">
        <v>864</v>
      </c>
      <c r="B320" t="s">
        <v>6250</v>
      </c>
    </row>
    <row r="321" spans="1:3">
      <c r="A321" t="s">
        <v>865</v>
      </c>
      <c r="B321" t="s">
        <v>6250</v>
      </c>
    </row>
    <row r="322" spans="1:3">
      <c r="A322" t="s">
        <v>867</v>
      </c>
      <c r="B322" t="s">
        <v>6250</v>
      </c>
    </row>
    <row r="323" spans="1:3">
      <c r="A323" t="s">
        <v>868</v>
      </c>
      <c r="B323" t="s">
        <v>6250</v>
      </c>
    </row>
    <row r="324" spans="1:3">
      <c r="A324" t="s">
        <v>870</v>
      </c>
      <c r="B324" t="s">
        <v>6250</v>
      </c>
    </row>
    <row r="325" spans="1:3">
      <c r="A325" t="s">
        <v>872</v>
      </c>
      <c r="B325" t="s">
        <v>6250</v>
      </c>
    </row>
    <row r="326" spans="1:3">
      <c r="A326" t="s">
        <v>873</v>
      </c>
      <c r="B326" t="s">
        <v>6250</v>
      </c>
    </row>
    <row r="327" spans="1:3">
      <c r="A327" t="s">
        <v>874</v>
      </c>
      <c r="B327" t="s">
        <v>6250</v>
      </c>
    </row>
    <row r="328" spans="1:3">
      <c r="A328" t="s">
        <v>876</v>
      </c>
      <c r="B328" t="s">
        <v>6250</v>
      </c>
    </row>
    <row r="329" spans="1:3">
      <c r="A329" t="s">
        <v>877</v>
      </c>
      <c r="B329" t="s">
        <v>6251</v>
      </c>
      <c r="C329" t="s">
        <v>6255</v>
      </c>
    </row>
    <row r="330" spans="1:3">
      <c r="A330" t="s">
        <v>878</v>
      </c>
      <c r="B330" t="s">
        <v>6250</v>
      </c>
    </row>
    <row r="331" spans="1:3">
      <c r="A331" t="s">
        <v>880</v>
      </c>
      <c r="B331" t="s">
        <v>6250</v>
      </c>
    </row>
    <row r="332" spans="1:3">
      <c r="A332" t="s">
        <v>883</v>
      </c>
      <c r="B332" t="s">
        <v>6250</v>
      </c>
    </row>
    <row r="333" spans="1:3">
      <c r="A333" t="s">
        <v>886</v>
      </c>
      <c r="B333" t="s">
        <v>6250</v>
      </c>
    </row>
    <row r="334" spans="1:3">
      <c r="A334" t="s">
        <v>888</v>
      </c>
      <c r="B334" t="s">
        <v>6250</v>
      </c>
    </row>
    <row r="335" spans="1:3">
      <c r="A335" t="s">
        <v>890</v>
      </c>
      <c r="B335" t="s">
        <v>6250</v>
      </c>
    </row>
    <row r="336" spans="1:3">
      <c r="A336" t="s">
        <v>892</v>
      </c>
      <c r="B336" t="s">
        <v>6250</v>
      </c>
    </row>
    <row r="337" spans="1:3">
      <c r="A337" t="s">
        <v>894</v>
      </c>
      <c r="B337" t="s">
        <v>6250</v>
      </c>
    </row>
    <row r="338" spans="1:3">
      <c r="A338" t="s">
        <v>896</v>
      </c>
      <c r="B338" t="s">
        <v>6250</v>
      </c>
    </row>
    <row r="339" spans="1:3">
      <c r="A339" t="s">
        <v>898</v>
      </c>
      <c r="B339" t="s">
        <v>6250</v>
      </c>
    </row>
    <row r="340" spans="1:3">
      <c r="A340" t="s">
        <v>900</v>
      </c>
      <c r="B340" t="s">
        <v>6250</v>
      </c>
    </row>
    <row r="341" spans="1:3">
      <c r="A341" t="s">
        <v>903</v>
      </c>
      <c r="B341" t="s">
        <v>6250</v>
      </c>
    </row>
    <row r="342" spans="1:3">
      <c r="A342" t="s">
        <v>904</v>
      </c>
      <c r="B342" t="s">
        <v>6250</v>
      </c>
    </row>
    <row r="343" spans="1:3">
      <c r="A343" t="s">
        <v>905</v>
      </c>
      <c r="B343" t="s">
        <v>6250</v>
      </c>
    </row>
    <row r="344" spans="1:3">
      <c r="A344" t="s">
        <v>906</v>
      </c>
      <c r="B344" t="s">
        <v>6251</v>
      </c>
      <c r="C344" t="s">
        <v>6255</v>
      </c>
    </row>
    <row r="345" spans="1:3">
      <c r="A345" t="s">
        <v>907</v>
      </c>
      <c r="B345" t="s">
        <v>6250</v>
      </c>
    </row>
    <row r="346" spans="1:3">
      <c r="A346" t="s">
        <v>909</v>
      </c>
      <c r="B346" t="s">
        <v>6250</v>
      </c>
    </row>
    <row r="347" spans="1:3">
      <c r="A347" t="s">
        <v>910</v>
      </c>
      <c r="B347" t="s">
        <v>6250</v>
      </c>
    </row>
    <row r="348" spans="1:3">
      <c r="A348" t="s">
        <v>911</v>
      </c>
      <c r="B348" t="s">
        <v>6250</v>
      </c>
    </row>
    <row r="349" spans="1:3">
      <c r="A349" t="s">
        <v>912</v>
      </c>
      <c r="B349" t="s">
        <v>6250</v>
      </c>
    </row>
    <row r="350" spans="1:3">
      <c r="A350" t="s">
        <v>915</v>
      </c>
      <c r="B350" t="s">
        <v>6250</v>
      </c>
    </row>
    <row r="351" spans="1:3">
      <c r="A351" t="s">
        <v>917</v>
      </c>
      <c r="B351" t="s">
        <v>6250</v>
      </c>
    </row>
    <row r="352" spans="1:3">
      <c r="A352" t="s">
        <v>919</v>
      </c>
      <c r="B352" t="s">
        <v>6250</v>
      </c>
    </row>
    <row r="353" spans="1:3">
      <c r="A353" t="s">
        <v>922</v>
      </c>
      <c r="B353" t="s">
        <v>6250</v>
      </c>
    </row>
    <row r="354" spans="1:3">
      <c r="A354" t="s">
        <v>925</v>
      </c>
      <c r="B354" t="s">
        <v>6250</v>
      </c>
    </row>
    <row r="355" spans="1:3">
      <c r="A355" t="s">
        <v>926</v>
      </c>
      <c r="B355" t="s">
        <v>6250</v>
      </c>
    </row>
    <row r="356" spans="1:3">
      <c r="A356" t="s">
        <v>928</v>
      </c>
      <c r="B356" t="s">
        <v>6250</v>
      </c>
    </row>
    <row r="357" spans="1:3">
      <c r="A357" t="s">
        <v>929</v>
      </c>
      <c r="B357" t="s">
        <v>6250</v>
      </c>
    </row>
    <row r="358" spans="1:3">
      <c r="A358" t="s">
        <v>931</v>
      </c>
      <c r="B358" t="s">
        <v>6250</v>
      </c>
    </row>
    <row r="359" spans="1:3">
      <c r="A359" t="s">
        <v>933</v>
      </c>
      <c r="B359" t="s">
        <v>6250</v>
      </c>
    </row>
    <row r="360" spans="1:3">
      <c r="A360" t="s">
        <v>935</v>
      </c>
      <c r="B360" t="s">
        <v>6250</v>
      </c>
    </row>
    <row r="361" spans="1:3">
      <c r="A361" t="s">
        <v>937</v>
      </c>
      <c r="B361" t="s">
        <v>6250</v>
      </c>
    </row>
    <row r="362" spans="1:3">
      <c r="A362" t="s">
        <v>938</v>
      </c>
      <c r="B362" t="s">
        <v>6250</v>
      </c>
    </row>
    <row r="363" spans="1:3">
      <c r="A363" t="s">
        <v>940</v>
      </c>
      <c r="B363" t="s">
        <v>6250</v>
      </c>
    </row>
    <row r="364" spans="1:3">
      <c r="A364" t="s">
        <v>941</v>
      </c>
      <c r="B364" t="s">
        <v>6251</v>
      </c>
      <c r="C364" t="s">
        <v>6253</v>
      </c>
    </row>
    <row r="365" spans="1:3">
      <c r="A365" t="s">
        <v>943</v>
      </c>
      <c r="B365" t="s">
        <v>6250</v>
      </c>
    </row>
    <row r="366" spans="1:3">
      <c r="A366" t="s">
        <v>944</v>
      </c>
      <c r="B366" t="s">
        <v>6250</v>
      </c>
    </row>
    <row r="367" spans="1:3">
      <c r="A367" t="s">
        <v>946</v>
      </c>
      <c r="B367" t="s">
        <v>6250</v>
      </c>
    </row>
    <row r="368" spans="1:3">
      <c r="A368" t="s">
        <v>947</v>
      </c>
      <c r="B368" t="s">
        <v>6250</v>
      </c>
    </row>
    <row r="369" spans="1:3">
      <c r="A369" t="s">
        <v>948</v>
      </c>
      <c r="B369" t="s">
        <v>6250</v>
      </c>
    </row>
    <row r="370" spans="1:3">
      <c r="A370" t="s">
        <v>950</v>
      </c>
      <c r="B370" t="s">
        <v>6250</v>
      </c>
    </row>
    <row r="371" spans="1:3">
      <c r="A371" t="s">
        <v>953</v>
      </c>
      <c r="B371" t="s">
        <v>6250</v>
      </c>
    </row>
    <row r="372" spans="1:3">
      <c r="A372" t="s">
        <v>954</v>
      </c>
      <c r="B372" t="s">
        <v>6250</v>
      </c>
    </row>
    <row r="373" spans="1:3">
      <c r="A373" t="s">
        <v>957</v>
      </c>
      <c r="B373" t="s">
        <v>6250</v>
      </c>
    </row>
    <row r="374" spans="1:3">
      <c r="A374" t="s">
        <v>958</v>
      </c>
      <c r="B374" t="s">
        <v>6250</v>
      </c>
    </row>
    <row r="375" spans="1:3">
      <c r="A375" t="s">
        <v>959</v>
      </c>
      <c r="B375" t="s">
        <v>6250</v>
      </c>
    </row>
    <row r="376" spans="1:3">
      <c r="A376" t="s">
        <v>960</v>
      </c>
      <c r="B376" t="s">
        <v>6250</v>
      </c>
    </row>
    <row r="377" spans="1:3">
      <c r="A377" t="s">
        <v>962</v>
      </c>
      <c r="B377" t="s">
        <v>6250</v>
      </c>
    </row>
    <row r="378" spans="1:3">
      <c r="A378" t="s">
        <v>964</v>
      </c>
      <c r="B378" t="s">
        <v>6250</v>
      </c>
    </row>
    <row r="379" spans="1:3">
      <c r="A379" t="s">
        <v>965</v>
      </c>
      <c r="B379" t="s">
        <v>6250</v>
      </c>
    </row>
    <row r="380" spans="1:3">
      <c r="A380" t="s">
        <v>966</v>
      </c>
      <c r="B380" t="s">
        <v>6251</v>
      </c>
      <c r="C380" t="s">
        <v>6252</v>
      </c>
    </row>
    <row r="381" spans="1:3">
      <c r="A381" t="s">
        <v>967</v>
      </c>
      <c r="B381" t="s">
        <v>6250</v>
      </c>
    </row>
    <row r="382" spans="1:3">
      <c r="A382" t="s">
        <v>968</v>
      </c>
      <c r="B382" t="s">
        <v>6250</v>
      </c>
    </row>
    <row r="383" spans="1:3">
      <c r="A383" t="s">
        <v>971</v>
      </c>
      <c r="B383" t="s">
        <v>6251</v>
      </c>
      <c r="C383" t="s">
        <v>6254</v>
      </c>
    </row>
    <row r="384" spans="1:3">
      <c r="A384" t="s">
        <v>974</v>
      </c>
      <c r="B384" t="s">
        <v>6250</v>
      </c>
    </row>
    <row r="385" spans="1:3">
      <c r="A385" t="s">
        <v>975</v>
      </c>
      <c r="B385" t="s">
        <v>6250</v>
      </c>
    </row>
    <row r="386" spans="1:3">
      <c r="A386" t="s">
        <v>978</v>
      </c>
      <c r="B386" t="s">
        <v>6250</v>
      </c>
    </row>
    <row r="387" spans="1:3">
      <c r="A387" t="s">
        <v>979</v>
      </c>
      <c r="B387" t="s">
        <v>6250</v>
      </c>
    </row>
    <row r="388" spans="1:3">
      <c r="A388" t="s">
        <v>981</v>
      </c>
      <c r="B388" t="s">
        <v>6250</v>
      </c>
    </row>
    <row r="389" spans="1:3">
      <c r="A389" t="s">
        <v>983</v>
      </c>
      <c r="B389" t="s">
        <v>6251</v>
      </c>
      <c r="C389" t="s">
        <v>6252</v>
      </c>
    </row>
    <row r="390" spans="1:3">
      <c r="A390" t="s">
        <v>984</v>
      </c>
      <c r="B390" t="s">
        <v>6250</v>
      </c>
    </row>
    <row r="391" spans="1:3">
      <c r="A391" t="s">
        <v>985</v>
      </c>
      <c r="B391" t="s">
        <v>6250</v>
      </c>
    </row>
    <row r="392" spans="1:3">
      <c r="A392" t="s">
        <v>986</v>
      </c>
      <c r="B392" t="s">
        <v>6250</v>
      </c>
    </row>
    <row r="393" spans="1:3">
      <c r="A393" t="s">
        <v>987</v>
      </c>
      <c r="B393" t="s">
        <v>6250</v>
      </c>
    </row>
    <row r="394" spans="1:3">
      <c r="A394" t="s">
        <v>989</v>
      </c>
      <c r="B394" t="s">
        <v>6250</v>
      </c>
    </row>
    <row r="395" spans="1:3">
      <c r="A395" t="s">
        <v>991</v>
      </c>
      <c r="B395" t="s">
        <v>6250</v>
      </c>
    </row>
    <row r="396" spans="1:3">
      <c r="A396" t="s">
        <v>992</v>
      </c>
      <c r="B396" t="s">
        <v>6250</v>
      </c>
    </row>
    <row r="397" spans="1:3">
      <c r="A397" t="s">
        <v>994</v>
      </c>
      <c r="B397" t="s">
        <v>6250</v>
      </c>
    </row>
    <row r="398" spans="1:3">
      <c r="A398" t="s">
        <v>997</v>
      </c>
      <c r="B398" t="s">
        <v>6250</v>
      </c>
    </row>
    <row r="399" spans="1:3">
      <c r="A399" t="s">
        <v>999</v>
      </c>
      <c r="B399" t="s">
        <v>6250</v>
      </c>
    </row>
    <row r="400" spans="1:3">
      <c r="A400" t="s">
        <v>1001</v>
      </c>
      <c r="B400" t="s">
        <v>6250</v>
      </c>
    </row>
    <row r="401" spans="1:3">
      <c r="A401" t="s">
        <v>1002</v>
      </c>
      <c r="B401" t="s">
        <v>6250</v>
      </c>
    </row>
    <row r="402" spans="1:3">
      <c r="A402" t="s">
        <v>1003</v>
      </c>
      <c r="B402" t="s">
        <v>6250</v>
      </c>
    </row>
    <row r="403" spans="1:3">
      <c r="A403" t="s">
        <v>1004</v>
      </c>
      <c r="B403" t="s">
        <v>6250</v>
      </c>
    </row>
    <row r="404" spans="1:3">
      <c r="A404" t="s">
        <v>1007</v>
      </c>
      <c r="B404" t="s">
        <v>6250</v>
      </c>
    </row>
    <row r="405" spans="1:3">
      <c r="A405" t="s">
        <v>1009</v>
      </c>
      <c r="B405" t="s">
        <v>6250</v>
      </c>
    </row>
    <row r="406" spans="1:3">
      <c r="A406" t="s">
        <v>1011</v>
      </c>
      <c r="B406" t="s">
        <v>6250</v>
      </c>
    </row>
    <row r="407" spans="1:3">
      <c r="A407" t="s">
        <v>1013</v>
      </c>
      <c r="B407" t="s">
        <v>6251</v>
      </c>
      <c r="C407" t="s">
        <v>6254</v>
      </c>
    </row>
    <row r="408" spans="1:3">
      <c r="A408" t="s">
        <v>1014</v>
      </c>
      <c r="B408" t="s">
        <v>6250</v>
      </c>
    </row>
    <row r="409" spans="1:3">
      <c r="A409" t="s">
        <v>1016</v>
      </c>
      <c r="B409" t="s">
        <v>6250</v>
      </c>
    </row>
    <row r="410" spans="1:3">
      <c r="A410" t="s">
        <v>1018</v>
      </c>
      <c r="B410" t="s">
        <v>6250</v>
      </c>
    </row>
    <row r="411" spans="1:3">
      <c r="A411" t="s">
        <v>1020</v>
      </c>
      <c r="B411" t="s">
        <v>6250</v>
      </c>
    </row>
    <row r="412" spans="1:3">
      <c r="A412" t="s">
        <v>1022</v>
      </c>
      <c r="B412" t="s">
        <v>6250</v>
      </c>
    </row>
    <row r="413" spans="1:3">
      <c r="A413" t="s">
        <v>1024</v>
      </c>
      <c r="B413" t="s">
        <v>6250</v>
      </c>
    </row>
    <row r="414" spans="1:3">
      <c r="A414" t="s">
        <v>1025</v>
      </c>
      <c r="B414" t="s">
        <v>6250</v>
      </c>
    </row>
    <row r="415" spans="1:3">
      <c r="A415" t="s">
        <v>1026</v>
      </c>
      <c r="B415" t="s">
        <v>6250</v>
      </c>
    </row>
    <row r="416" spans="1:3">
      <c r="A416" t="s">
        <v>1028</v>
      </c>
      <c r="B416" t="s">
        <v>6250</v>
      </c>
    </row>
    <row r="417" spans="1:3">
      <c r="A417" t="s">
        <v>1030</v>
      </c>
      <c r="B417" t="s">
        <v>6250</v>
      </c>
    </row>
    <row r="418" spans="1:3">
      <c r="A418" t="s">
        <v>1032</v>
      </c>
      <c r="B418" t="s">
        <v>6250</v>
      </c>
    </row>
    <row r="419" spans="1:3">
      <c r="A419" t="s">
        <v>1035</v>
      </c>
      <c r="B419" t="s">
        <v>6250</v>
      </c>
    </row>
    <row r="420" spans="1:3">
      <c r="A420" t="s">
        <v>1037</v>
      </c>
      <c r="B420" t="s">
        <v>6250</v>
      </c>
    </row>
    <row r="421" spans="1:3">
      <c r="A421" t="s">
        <v>1038</v>
      </c>
      <c r="B421" t="s">
        <v>6250</v>
      </c>
    </row>
    <row r="422" spans="1:3">
      <c r="A422" t="s">
        <v>1039</v>
      </c>
      <c r="B422" t="s">
        <v>6250</v>
      </c>
    </row>
    <row r="423" spans="1:3">
      <c r="A423" t="s">
        <v>1041</v>
      </c>
      <c r="B423" t="s">
        <v>6250</v>
      </c>
    </row>
    <row r="424" spans="1:3">
      <c r="A424" t="s">
        <v>1042</v>
      </c>
      <c r="B424" t="s">
        <v>6250</v>
      </c>
    </row>
    <row r="425" spans="1:3">
      <c r="A425" t="s">
        <v>1044</v>
      </c>
      <c r="B425" t="s">
        <v>6250</v>
      </c>
    </row>
    <row r="426" spans="1:3">
      <c r="A426" t="s">
        <v>1047</v>
      </c>
      <c r="B426" t="s">
        <v>6250</v>
      </c>
    </row>
    <row r="427" spans="1:3">
      <c r="A427" t="s">
        <v>1049</v>
      </c>
      <c r="B427" t="s">
        <v>6250</v>
      </c>
    </row>
    <row r="428" spans="1:3">
      <c r="A428" t="s">
        <v>1052</v>
      </c>
      <c r="B428" t="s">
        <v>6251</v>
      </c>
      <c r="C428" t="s">
        <v>6254</v>
      </c>
    </row>
    <row r="429" spans="1:3">
      <c r="A429" t="s">
        <v>1053</v>
      </c>
      <c r="B429" t="s">
        <v>6250</v>
      </c>
    </row>
    <row r="430" spans="1:3">
      <c r="A430" t="s">
        <v>1054</v>
      </c>
      <c r="B430" t="s">
        <v>6250</v>
      </c>
    </row>
    <row r="431" spans="1:3">
      <c r="A431" t="s">
        <v>1056</v>
      </c>
      <c r="B431" t="s">
        <v>6250</v>
      </c>
    </row>
    <row r="432" spans="1:3">
      <c r="A432" t="s">
        <v>1057</v>
      </c>
      <c r="B432" t="s">
        <v>6250</v>
      </c>
    </row>
    <row r="433" spans="1:3">
      <c r="A433" t="s">
        <v>1058</v>
      </c>
      <c r="B433" t="s">
        <v>6250</v>
      </c>
    </row>
    <row r="434" spans="1:3">
      <c r="A434" t="s">
        <v>1059</v>
      </c>
      <c r="B434" t="s">
        <v>6250</v>
      </c>
    </row>
    <row r="435" spans="1:3">
      <c r="A435" t="s">
        <v>1060</v>
      </c>
      <c r="B435" t="s">
        <v>6250</v>
      </c>
    </row>
    <row r="436" spans="1:3">
      <c r="A436" t="s">
        <v>1061</v>
      </c>
      <c r="B436" t="s">
        <v>6251</v>
      </c>
      <c r="C436" t="s">
        <v>6253</v>
      </c>
    </row>
    <row r="437" spans="1:3">
      <c r="A437" t="s">
        <v>1062</v>
      </c>
      <c r="B437" t="s">
        <v>6250</v>
      </c>
    </row>
    <row r="438" spans="1:3">
      <c r="A438" t="s">
        <v>1064</v>
      </c>
      <c r="B438" t="s">
        <v>6250</v>
      </c>
    </row>
    <row r="439" spans="1:3">
      <c r="A439" t="s">
        <v>1065</v>
      </c>
      <c r="B439" t="s">
        <v>6250</v>
      </c>
    </row>
    <row r="440" spans="1:3">
      <c r="A440" t="s">
        <v>1066</v>
      </c>
      <c r="B440" t="s">
        <v>6250</v>
      </c>
    </row>
    <row r="441" spans="1:3">
      <c r="A441" t="s">
        <v>1067</v>
      </c>
      <c r="B441" t="s">
        <v>6250</v>
      </c>
    </row>
    <row r="442" spans="1:3">
      <c r="A442" t="s">
        <v>1069</v>
      </c>
      <c r="B442" t="s">
        <v>6250</v>
      </c>
    </row>
    <row r="443" spans="1:3">
      <c r="A443" t="s">
        <v>1070</v>
      </c>
      <c r="B443" t="s">
        <v>6250</v>
      </c>
    </row>
    <row r="444" spans="1:3">
      <c r="A444" t="s">
        <v>1071</v>
      </c>
      <c r="B444" t="s">
        <v>6250</v>
      </c>
    </row>
    <row r="445" spans="1:3">
      <c r="A445" t="s">
        <v>1072</v>
      </c>
      <c r="B445" t="s">
        <v>6250</v>
      </c>
    </row>
    <row r="446" spans="1:3">
      <c r="A446" t="s">
        <v>1074</v>
      </c>
      <c r="B446" t="s">
        <v>6250</v>
      </c>
    </row>
    <row r="447" spans="1:3">
      <c r="A447" t="s">
        <v>1075</v>
      </c>
      <c r="B447" t="s">
        <v>6250</v>
      </c>
    </row>
    <row r="448" spans="1:3">
      <c r="A448" t="s">
        <v>1077</v>
      </c>
      <c r="B448" t="s">
        <v>6250</v>
      </c>
    </row>
    <row r="449" spans="1:3">
      <c r="A449" t="s">
        <v>1078</v>
      </c>
      <c r="B449" t="s">
        <v>6250</v>
      </c>
    </row>
    <row r="450" spans="1:3">
      <c r="A450" t="s">
        <v>1080</v>
      </c>
      <c r="B450" t="s">
        <v>6250</v>
      </c>
    </row>
    <row r="451" spans="1:3">
      <c r="A451" t="s">
        <v>1081</v>
      </c>
      <c r="B451" t="s">
        <v>6250</v>
      </c>
    </row>
    <row r="452" spans="1:3">
      <c r="A452" t="s">
        <v>1082</v>
      </c>
      <c r="B452" t="s">
        <v>6251</v>
      </c>
      <c r="C452" t="s">
        <v>6253</v>
      </c>
    </row>
    <row r="453" spans="1:3">
      <c r="A453" t="s">
        <v>1083</v>
      </c>
      <c r="B453" t="s">
        <v>6250</v>
      </c>
    </row>
    <row r="454" spans="1:3">
      <c r="A454" t="s">
        <v>1084</v>
      </c>
      <c r="B454" t="s">
        <v>6250</v>
      </c>
    </row>
    <row r="455" spans="1:3">
      <c r="A455" t="s">
        <v>1085</v>
      </c>
      <c r="B455" t="s">
        <v>6251</v>
      </c>
      <c r="C455" t="s">
        <v>6252</v>
      </c>
    </row>
    <row r="456" spans="1:3">
      <c r="A456" t="s">
        <v>1087</v>
      </c>
      <c r="B456" t="s">
        <v>6250</v>
      </c>
    </row>
    <row r="457" spans="1:3">
      <c r="A457" t="s">
        <v>1088</v>
      </c>
      <c r="B457" t="s">
        <v>6250</v>
      </c>
    </row>
    <row r="458" spans="1:3">
      <c r="A458" t="s">
        <v>1090</v>
      </c>
      <c r="B458" t="s">
        <v>6250</v>
      </c>
    </row>
    <row r="459" spans="1:3">
      <c r="A459" t="s">
        <v>1091</v>
      </c>
      <c r="B459" t="s">
        <v>6250</v>
      </c>
    </row>
    <row r="460" spans="1:3">
      <c r="A460" t="s">
        <v>1094</v>
      </c>
      <c r="B460" t="s">
        <v>6250</v>
      </c>
    </row>
    <row r="461" spans="1:3">
      <c r="A461" t="s">
        <v>1097</v>
      </c>
      <c r="B461" t="s">
        <v>6250</v>
      </c>
    </row>
    <row r="462" spans="1:3">
      <c r="A462" t="s">
        <v>1099</v>
      </c>
      <c r="B462" t="s">
        <v>6250</v>
      </c>
    </row>
    <row r="463" spans="1:3">
      <c r="A463" t="s">
        <v>1101</v>
      </c>
      <c r="B463" t="s">
        <v>6250</v>
      </c>
    </row>
    <row r="464" spans="1:3">
      <c r="A464" t="s">
        <v>1103</v>
      </c>
      <c r="B464" t="s">
        <v>6250</v>
      </c>
    </row>
    <row r="465" spans="1:2">
      <c r="A465" t="s">
        <v>1105</v>
      </c>
      <c r="B465" t="s">
        <v>6250</v>
      </c>
    </row>
    <row r="466" spans="1:2">
      <c r="A466" t="s">
        <v>1106</v>
      </c>
      <c r="B466" t="s">
        <v>6250</v>
      </c>
    </row>
    <row r="467" spans="1:2">
      <c r="A467" t="s">
        <v>1107</v>
      </c>
      <c r="B467" t="s">
        <v>6250</v>
      </c>
    </row>
    <row r="468" spans="1:2">
      <c r="A468" t="s">
        <v>1108</v>
      </c>
      <c r="B468" t="s">
        <v>6250</v>
      </c>
    </row>
    <row r="469" spans="1:2">
      <c r="A469" t="s">
        <v>1110</v>
      </c>
      <c r="B469" t="s">
        <v>6250</v>
      </c>
    </row>
    <row r="470" spans="1:2">
      <c r="A470" t="s">
        <v>1111</v>
      </c>
      <c r="B470" t="s">
        <v>6250</v>
      </c>
    </row>
    <row r="471" spans="1:2">
      <c r="A471" t="s">
        <v>1112</v>
      </c>
      <c r="B471" t="s">
        <v>6250</v>
      </c>
    </row>
    <row r="472" spans="1:2">
      <c r="A472" t="s">
        <v>1114</v>
      </c>
      <c r="B472" t="s">
        <v>6250</v>
      </c>
    </row>
    <row r="473" spans="1:2">
      <c r="A473" t="s">
        <v>1115</v>
      </c>
      <c r="B473" t="s">
        <v>6250</v>
      </c>
    </row>
    <row r="474" spans="1:2">
      <c r="A474" t="s">
        <v>1116</v>
      </c>
      <c r="B474" t="s">
        <v>6250</v>
      </c>
    </row>
    <row r="475" spans="1:2">
      <c r="A475" t="s">
        <v>1118</v>
      </c>
      <c r="B475" t="s">
        <v>6250</v>
      </c>
    </row>
    <row r="476" spans="1:2">
      <c r="A476" t="s">
        <v>1119</v>
      </c>
      <c r="B476" t="s">
        <v>6250</v>
      </c>
    </row>
    <row r="477" spans="1:2">
      <c r="A477" t="s">
        <v>1121</v>
      </c>
      <c r="B477" t="s">
        <v>6250</v>
      </c>
    </row>
    <row r="478" spans="1:2">
      <c r="A478" t="s">
        <v>1123</v>
      </c>
      <c r="B478" t="s">
        <v>6250</v>
      </c>
    </row>
    <row r="479" spans="1:2">
      <c r="A479" t="s">
        <v>1124</v>
      </c>
      <c r="B479" t="s">
        <v>6250</v>
      </c>
    </row>
    <row r="480" spans="1:2">
      <c r="A480" t="s">
        <v>1125</v>
      </c>
      <c r="B480" t="s">
        <v>6250</v>
      </c>
    </row>
    <row r="481" spans="1:3">
      <c r="A481" t="s">
        <v>1126</v>
      </c>
      <c r="B481" t="s">
        <v>6251</v>
      </c>
      <c r="C481" t="s">
        <v>6255</v>
      </c>
    </row>
    <row r="482" spans="1:3">
      <c r="A482" t="s">
        <v>1127</v>
      </c>
      <c r="B482" t="s">
        <v>6250</v>
      </c>
    </row>
    <row r="483" spans="1:3">
      <c r="A483" t="s">
        <v>1128</v>
      </c>
      <c r="B483" t="s">
        <v>6250</v>
      </c>
    </row>
    <row r="484" spans="1:3">
      <c r="A484" t="s">
        <v>1131</v>
      </c>
      <c r="B484" t="s">
        <v>6250</v>
      </c>
    </row>
    <row r="485" spans="1:3">
      <c r="A485" t="s">
        <v>1133</v>
      </c>
      <c r="B485" t="s">
        <v>6250</v>
      </c>
    </row>
    <row r="486" spans="1:3">
      <c r="A486" t="s">
        <v>1134</v>
      </c>
      <c r="B486" t="s">
        <v>6250</v>
      </c>
    </row>
    <row r="487" spans="1:3">
      <c r="A487" t="s">
        <v>1135</v>
      </c>
      <c r="B487" t="s">
        <v>6250</v>
      </c>
    </row>
    <row r="488" spans="1:3">
      <c r="A488" t="s">
        <v>1136</v>
      </c>
      <c r="B488" t="s">
        <v>6250</v>
      </c>
    </row>
    <row r="489" spans="1:3">
      <c r="A489" t="s">
        <v>1137</v>
      </c>
      <c r="B489" t="s">
        <v>6250</v>
      </c>
    </row>
    <row r="490" spans="1:3">
      <c r="A490" t="s">
        <v>1139</v>
      </c>
      <c r="B490" t="s">
        <v>6250</v>
      </c>
    </row>
    <row r="491" spans="1:3">
      <c r="A491" t="s">
        <v>1140</v>
      </c>
      <c r="B491" t="s">
        <v>6250</v>
      </c>
    </row>
    <row r="492" spans="1:3">
      <c r="A492" t="s">
        <v>1141</v>
      </c>
      <c r="B492" t="s">
        <v>6250</v>
      </c>
    </row>
    <row r="493" spans="1:3">
      <c r="A493" t="s">
        <v>1142</v>
      </c>
      <c r="B493" t="s">
        <v>6250</v>
      </c>
    </row>
    <row r="494" spans="1:3">
      <c r="A494" t="s">
        <v>1143</v>
      </c>
      <c r="B494" t="s">
        <v>6250</v>
      </c>
    </row>
    <row r="495" spans="1:3">
      <c r="A495" t="s">
        <v>1144</v>
      </c>
      <c r="B495" t="s">
        <v>6250</v>
      </c>
    </row>
    <row r="496" spans="1:3">
      <c r="A496" t="s">
        <v>1145</v>
      </c>
      <c r="B496" t="s">
        <v>6251</v>
      </c>
      <c r="C496" t="s">
        <v>6254</v>
      </c>
    </row>
    <row r="497" spans="1:3">
      <c r="A497" t="s">
        <v>1146</v>
      </c>
      <c r="B497" t="s">
        <v>6251</v>
      </c>
      <c r="C497" t="s">
        <v>6253</v>
      </c>
    </row>
    <row r="498" spans="1:3">
      <c r="A498" t="s">
        <v>1148</v>
      </c>
      <c r="B498" t="s">
        <v>6250</v>
      </c>
    </row>
    <row r="499" spans="1:3">
      <c r="A499" t="s">
        <v>1150</v>
      </c>
      <c r="B499" t="s">
        <v>6250</v>
      </c>
    </row>
    <row r="500" spans="1:3">
      <c r="A500" t="s">
        <v>1152</v>
      </c>
      <c r="B500" t="s">
        <v>6250</v>
      </c>
    </row>
    <row r="501" spans="1:3">
      <c r="A501" t="s">
        <v>1153</v>
      </c>
      <c r="B501" t="s">
        <v>6250</v>
      </c>
    </row>
    <row r="502" spans="1:3">
      <c r="A502" t="s">
        <v>1156</v>
      </c>
      <c r="B502" t="s">
        <v>6250</v>
      </c>
    </row>
    <row r="503" spans="1:3">
      <c r="A503" t="s">
        <v>1157</v>
      </c>
      <c r="B503" t="s">
        <v>6250</v>
      </c>
    </row>
    <row r="504" spans="1:3">
      <c r="A504" t="s">
        <v>1159</v>
      </c>
      <c r="B504" t="s">
        <v>6250</v>
      </c>
    </row>
    <row r="505" spans="1:3">
      <c r="A505" t="s">
        <v>1161</v>
      </c>
      <c r="B505" t="s">
        <v>6250</v>
      </c>
    </row>
    <row r="506" spans="1:3">
      <c r="A506" t="s">
        <v>1164</v>
      </c>
      <c r="B506" t="s">
        <v>6250</v>
      </c>
    </row>
    <row r="507" spans="1:3">
      <c r="A507" t="s">
        <v>1166</v>
      </c>
      <c r="B507" t="s">
        <v>6250</v>
      </c>
    </row>
    <row r="508" spans="1:3">
      <c r="A508" t="s">
        <v>1167</v>
      </c>
      <c r="B508" t="s">
        <v>6250</v>
      </c>
    </row>
    <row r="509" spans="1:3">
      <c r="A509" t="s">
        <v>1168</v>
      </c>
      <c r="B509" t="s">
        <v>6250</v>
      </c>
    </row>
    <row r="510" spans="1:3">
      <c r="A510" t="s">
        <v>1170</v>
      </c>
      <c r="B510" t="s">
        <v>6250</v>
      </c>
    </row>
    <row r="511" spans="1:3">
      <c r="A511" t="s">
        <v>1171</v>
      </c>
      <c r="B511" t="s">
        <v>6250</v>
      </c>
    </row>
    <row r="512" spans="1:3">
      <c r="A512" t="s">
        <v>1172</v>
      </c>
      <c r="B512" t="s">
        <v>6250</v>
      </c>
    </row>
    <row r="513" spans="1:2">
      <c r="A513" t="s">
        <v>1173</v>
      </c>
      <c r="B513" t="s">
        <v>6250</v>
      </c>
    </row>
    <row r="514" spans="1:2">
      <c r="A514" t="s">
        <v>1174</v>
      </c>
      <c r="B514" t="s">
        <v>6250</v>
      </c>
    </row>
    <row r="515" spans="1:2">
      <c r="A515" t="s">
        <v>1175</v>
      </c>
      <c r="B515" t="s">
        <v>6250</v>
      </c>
    </row>
    <row r="516" spans="1:2">
      <c r="A516" t="s">
        <v>1177</v>
      </c>
      <c r="B516" t="s">
        <v>6250</v>
      </c>
    </row>
    <row r="517" spans="1:2">
      <c r="A517" t="s">
        <v>1179</v>
      </c>
      <c r="B517" t="s">
        <v>6250</v>
      </c>
    </row>
    <row r="518" spans="1:2">
      <c r="A518" t="s">
        <v>1180</v>
      </c>
      <c r="B518" t="s">
        <v>6250</v>
      </c>
    </row>
    <row r="519" spans="1:2">
      <c r="A519" t="s">
        <v>1183</v>
      </c>
      <c r="B519" t="s">
        <v>6250</v>
      </c>
    </row>
    <row r="520" spans="1:2">
      <c r="A520" t="s">
        <v>1184</v>
      </c>
      <c r="B520" t="s">
        <v>6250</v>
      </c>
    </row>
    <row r="521" spans="1:2">
      <c r="A521" t="s">
        <v>1185</v>
      </c>
      <c r="B521" t="s">
        <v>6250</v>
      </c>
    </row>
    <row r="522" spans="1:2">
      <c r="A522" t="s">
        <v>1186</v>
      </c>
      <c r="B522" t="s">
        <v>6250</v>
      </c>
    </row>
    <row r="523" spans="1:2">
      <c r="A523" t="s">
        <v>1187</v>
      </c>
      <c r="B523" t="s">
        <v>6250</v>
      </c>
    </row>
    <row r="524" spans="1:2">
      <c r="A524" t="s">
        <v>1189</v>
      </c>
      <c r="B524" t="s">
        <v>6250</v>
      </c>
    </row>
    <row r="525" spans="1:2">
      <c r="A525" t="s">
        <v>1191</v>
      </c>
      <c r="B525" t="s">
        <v>6250</v>
      </c>
    </row>
    <row r="526" spans="1:2">
      <c r="A526" t="s">
        <v>1192</v>
      </c>
      <c r="B526" t="s">
        <v>6250</v>
      </c>
    </row>
    <row r="527" spans="1:2">
      <c r="A527" t="s">
        <v>1194</v>
      </c>
      <c r="B527" t="s">
        <v>6250</v>
      </c>
    </row>
    <row r="528" spans="1:2">
      <c r="A528" t="s">
        <v>1195</v>
      </c>
      <c r="B528" t="s">
        <v>6250</v>
      </c>
    </row>
    <row r="529" spans="1:3">
      <c r="A529" t="s">
        <v>1196</v>
      </c>
      <c r="B529" t="s">
        <v>6250</v>
      </c>
    </row>
    <row r="530" spans="1:3">
      <c r="A530" t="s">
        <v>1197</v>
      </c>
      <c r="B530" t="s">
        <v>6250</v>
      </c>
    </row>
    <row r="531" spans="1:3">
      <c r="A531" t="s">
        <v>1199</v>
      </c>
      <c r="B531" t="s">
        <v>6250</v>
      </c>
    </row>
    <row r="532" spans="1:3">
      <c r="A532" t="s">
        <v>1200</v>
      </c>
      <c r="B532" t="s">
        <v>6250</v>
      </c>
    </row>
    <row r="533" spans="1:3">
      <c r="A533" t="s">
        <v>1201</v>
      </c>
      <c r="B533" t="s">
        <v>6250</v>
      </c>
    </row>
    <row r="534" spans="1:3">
      <c r="A534" t="s">
        <v>1202</v>
      </c>
      <c r="B534" t="s">
        <v>6250</v>
      </c>
    </row>
    <row r="535" spans="1:3">
      <c r="A535" t="s">
        <v>1203</v>
      </c>
      <c r="B535" t="s">
        <v>6251</v>
      </c>
      <c r="C535" t="s">
        <v>6253</v>
      </c>
    </row>
    <row r="536" spans="1:3">
      <c r="A536" t="s">
        <v>1205</v>
      </c>
      <c r="B536" t="s">
        <v>6250</v>
      </c>
    </row>
    <row r="537" spans="1:3">
      <c r="A537" t="s">
        <v>1208</v>
      </c>
      <c r="B537" t="s">
        <v>6250</v>
      </c>
    </row>
    <row r="538" spans="1:3">
      <c r="A538" t="s">
        <v>1209</v>
      </c>
      <c r="B538" t="s">
        <v>6250</v>
      </c>
    </row>
    <row r="539" spans="1:3">
      <c r="A539" t="s">
        <v>1211</v>
      </c>
      <c r="B539" t="s">
        <v>6250</v>
      </c>
    </row>
    <row r="540" spans="1:3">
      <c r="A540" t="s">
        <v>1213</v>
      </c>
      <c r="B540" t="s">
        <v>6250</v>
      </c>
    </row>
    <row r="541" spans="1:3">
      <c r="A541" t="s">
        <v>1215</v>
      </c>
      <c r="B541" t="s">
        <v>6250</v>
      </c>
    </row>
    <row r="542" spans="1:3">
      <c r="A542" t="s">
        <v>1216</v>
      </c>
      <c r="B542" t="s">
        <v>6250</v>
      </c>
    </row>
    <row r="543" spans="1:3">
      <c r="A543" t="s">
        <v>1218</v>
      </c>
      <c r="B543" t="s">
        <v>6250</v>
      </c>
    </row>
    <row r="544" spans="1:3">
      <c r="A544" t="s">
        <v>1220</v>
      </c>
      <c r="B544" t="s">
        <v>6250</v>
      </c>
    </row>
    <row r="545" spans="1:3">
      <c r="A545" t="s">
        <v>1221</v>
      </c>
      <c r="B545" t="s">
        <v>6250</v>
      </c>
    </row>
    <row r="546" spans="1:3">
      <c r="A546" t="s">
        <v>1224</v>
      </c>
      <c r="B546" t="s">
        <v>6250</v>
      </c>
    </row>
    <row r="547" spans="1:3">
      <c r="A547" t="s">
        <v>1225</v>
      </c>
      <c r="B547" t="s">
        <v>6250</v>
      </c>
    </row>
    <row r="548" spans="1:3">
      <c r="A548" t="s">
        <v>1226</v>
      </c>
      <c r="B548" t="s">
        <v>6250</v>
      </c>
    </row>
    <row r="549" spans="1:3">
      <c r="A549" t="s">
        <v>1227</v>
      </c>
      <c r="B549" t="s">
        <v>6250</v>
      </c>
    </row>
    <row r="550" spans="1:3">
      <c r="A550" t="s">
        <v>1228</v>
      </c>
      <c r="B550" t="s">
        <v>6250</v>
      </c>
    </row>
    <row r="551" spans="1:3">
      <c r="A551" t="s">
        <v>1229</v>
      </c>
      <c r="B551" t="s">
        <v>6250</v>
      </c>
    </row>
    <row r="552" spans="1:3">
      <c r="A552" t="s">
        <v>1231</v>
      </c>
      <c r="B552" t="s">
        <v>6250</v>
      </c>
    </row>
    <row r="553" spans="1:3">
      <c r="A553" t="s">
        <v>1232</v>
      </c>
      <c r="B553" t="s">
        <v>6250</v>
      </c>
    </row>
    <row r="554" spans="1:3">
      <c r="A554" t="s">
        <v>1233</v>
      </c>
      <c r="B554" t="s">
        <v>6250</v>
      </c>
    </row>
    <row r="555" spans="1:3">
      <c r="A555" t="s">
        <v>1234</v>
      </c>
      <c r="B555" t="s">
        <v>6250</v>
      </c>
    </row>
    <row r="556" spans="1:3">
      <c r="A556" t="s">
        <v>1236</v>
      </c>
      <c r="B556" t="s">
        <v>6250</v>
      </c>
    </row>
    <row r="557" spans="1:3">
      <c r="A557" t="s">
        <v>1237</v>
      </c>
      <c r="B557" t="s">
        <v>6250</v>
      </c>
    </row>
    <row r="558" spans="1:3">
      <c r="A558" t="s">
        <v>1239</v>
      </c>
      <c r="B558" t="s">
        <v>6250</v>
      </c>
    </row>
    <row r="559" spans="1:3">
      <c r="A559" t="s">
        <v>1241</v>
      </c>
      <c r="B559" t="s">
        <v>6250</v>
      </c>
    </row>
    <row r="560" spans="1:3">
      <c r="A560" t="s">
        <v>1244</v>
      </c>
      <c r="B560" t="s">
        <v>6251</v>
      </c>
      <c r="C560" t="s">
        <v>6253</v>
      </c>
    </row>
    <row r="561" spans="1:3">
      <c r="A561" t="s">
        <v>1245</v>
      </c>
      <c r="B561" t="s">
        <v>6250</v>
      </c>
    </row>
    <row r="562" spans="1:3">
      <c r="A562" t="s">
        <v>1247</v>
      </c>
      <c r="B562" t="s">
        <v>6250</v>
      </c>
    </row>
    <row r="563" spans="1:3">
      <c r="A563" t="s">
        <v>1248</v>
      </c>
      <c r="B563" t="s">
        <v>6250</v>
      </c>
    </row>
    <row r="564" spans="1:3">
      <c r="A564" t="s">
        <v>1251</v>
      </c>
      <c r="B564" t="s">
        <v>6251</v>
      </c>
      <c r="C564" t="s">
        <v>6252</v>
      </c>
    </row>
    <row r="565" spans="1:3">
      <c r="A565" t="s">
        <v>1252</v>
      </c>
      <c r="B565" t="s">
        <v>6250</v>
      </c>
    </row>
    <row r="566" spans="1:3">
      <c r="A566" t="s">
        <v>1253</v>
      </c>
      <c r="B566" t="s">
        <v>6250</v>
      </c>
    </row>
    <row r="567" spans="1:3">
      <c r="A567" t="s">
        <v>1254</v>
      </c>
      <c r="B567" t="s">
        <v>6250</v>
      </c>
    </row>
    <row r="568" spans="1:3">
      <c r="A568" t="s">
        <v>1256</v>
      </c>
      <c r="B568" t="s">
        <v>6251</v>
      </c>
      <c r="C568" t="s">
        <v>6253</v>
      </c>
    </row>
    <row r="569" spans="1:3">
      <c r="A569" t="s">
        <v>1257</v>
      </c>
      <c r="B569" t="s">
        <v>6250</v>
      </c>
    </row>
    <row r="570" spans="1:3">
      <c r="A570" t="s">
        <v>1258</v>
      </c>
      <c r="B570" t="s">
        <v>6250</v>
      </c>
    </row>
    <row r="571" spans="1:3">
      <c r="A571" t="s">
        <v>1259</v>
      </c>
      <c r="B571" t="s">
        <v>6250</v>
      </c>
    </row>
    <row r="572" spans="1:3">
      <c r="A572" t="s">
        <v>1261</v>
      </c>
      <c r="B572" t="s">
        <v>6250</v>
      </c>
    </row>
    <row r="573" spans="1:3">
      <c r="A573" t="s">
        <v>1262</v>
      </c>
      <c r="B573" t="s">
        <v>6250</v>
      </c>
    </row>
    <row r="574" spans="1:3">
      <c r="A574" t="s">
        <v>1263</v>
      </c>
      <c r="B574" t="s">
        <v>6250</v>
      </c>
    </row>
    <row r="575" spans="1:3">
      <c r="A575" t="s">
        <v>1264</v>
      </c>
      <c r="B575" t="s">
        <v>6250</v>
      </c>
    </row>
    <row r="576" spans="1:3">
      <c r="A576" t="s">
        <v>1265</v>
      </c>
      <c r="B576" t="s">
        <v>6250</v>
      </c>
    </row>
    <row r="577" spans="1:3">
      <c r="A577" t="s">
        <v>1267</v>
      </c>
      <c r="B577" t="s">
        <v>6250</v>
      </c>
    </row>
    <row r="578" spans="1:3">
      <c r="A578" t="s">
        <v>1269</v>
      </c>
      <c r="B578" t="s">
        <v>6250</v>
      </c>
    </row>
    <row r="579" spans="1:3">
      <c r="A579" t="s">
        <v>1270</v>
      </c>
      <c r="B579" t="s">
        <v>6250</v>
      </c>
    </row>
    <row r="580" spans="1:3">
      <c r="A580" t="s">
        <v>1271</v>
      </c>
      <c r="B580" t="s">
        <v>6250</v>
      </c>
    </row>
    <row r="581" spans="1:3">
      <c r="A581" t="s">
        <v>1272</v>
      </c>
      <c r="B581" t="s">
        <v>6250</v>
      </c>
    </row>
    <row r="582" spans="1:3">
      <c r="A582" t="s">
        <v>1273</v>
      </c>
      <c r="B582" t="s">
        <v>6250</v>
      </c>
    </row>
    <row r="583" spans="1:3">
      <c r="A583" t="s">
        <v>1275</v>
      </c>
      <c r="B583" t="s">
        <v>6250</v>
      </c>
    </row>
    <row r="584" spans="1:3">
      <c r="A584" t="s">
        <v>1277</v>
      </c>
      <c r="B584" t="s">
        <v>6250</v>
      </c>
    </row>
    <row r="585" spans="1:3">
      <c r="A585" t="s">
        <v>1278</v>
      </c>
      <c r="B585" t="s">
        <v>6250</v>
      </c>
    </row>
    <row r="586" spans="1:3">
      <c r="A586" t="s">
        <v>1280</v>
      </c>
      <c r="B586" t="s">
        <v>6250</v>
      </c>
    </row>
    <row r="587" spans="1:3">
      <c r="A587" t="s">
        <v>1282</v>
      </c>
      <c r="B587" t="s">
        <v>6251</v>
      </c>
      <c r="C587" t="s">
        <v>6252</v>
      </c>
    </row>
    <row r="588" spans="1:3">
      <c r="A588" t="s">
        <v>1283</v>
      </c>
      <c r="B588" t="s">
        <v>6250</v>
      </c>
    </row>
    <row r="589" spans="1:3">
      <c r="A589" t="s">
        <v>1284</v>
      </c>
      <c r="B589" t="s">
        <v>6251</v>
      </c>
      <c r="C589" t="s">
        <v>6253</v>
      </c>
    </row>
    <row r="590" spans="1:3">
      <c r="A590" t="s">
        <v>1285</v>
      </c>
      <c r="B590" t="s">
        <v>6250</v>
      </c>
    </row>
    <row r="591" spans="1:3">
      <c r="A591" t="s">
        <v>1286</v>
      </c>
      <c r="B591" t="s">
        <v>6250</v>
      </c>
    </row>
    <row r="592" spans="1:3">
      <c r="A592" t="s">
        <v>1287</v>
      </c>
      <c r="B592" t="s">
        <v>6250</v>
      </c>
    </row>
    <row r="593" spans="1:2">
      <c r="A593" t="s">
        <v>1288</v>
      </c>
      <c r="B593" t="s">
        <v>6250</v>
      </c>
    </row>
    <row r="594" spans="1:2">
      <c r="A594" t="s">
        <v>1289</v>
      </c>
      <c r="B594" t="s">
        <v>6250</v>
      </c>
    </row>
    <row r="595" spans="1:2">
      <c r="A595" t="s">
        <v>1290</v>
      </c>
      <c r="B595" t="s">
        <v>6250</v>
      </c>
    </row>
    <row r="596" spans="1:2">
      <c r="A596" t="s">
        <v>1291</v>
      </c>
      <c r="B596" t="s">
        <v>6250</v>
      </c>
    </row>
    <row r="597" spans="1:2">
      <c r="A597" t="s">
        <v>1292</v>
      </c>
      <c r="B597" t="s">
        <v>6250</v>
      </c>
    </row>
    <row r="598" spans="1:2">
      <c r="A598" t="s">
        <v>1293</v>
      </c>
      <c r="B598" t="s">
        <v>6250</v>
      </c>
    </row>
    <row r="599" spans="1:2">
      <c r="A599" t="s">
        <v>1294</v>
      </c>
      <c r="B599" t="s">
        <v>6250</v>
      </c>
    </row>
    <row r="600" spans="1:2">
      <c r="A600" t="s">
        <v>1295</v>
      </c>
      <c r="B600" t="s">
        <v>6250</v>
      </c>
    </row>
    <row r="601" spans="1:2">
      <c r="A601" t="s">
        <v>1297</v>
      </c>
      <c r="B601" t="s">
        <v>6250</v>
      </c>
    </row>
    <row r="602" spans="1:2">
      <c r="A602" t="s">
        <v>1298</v>
      </c>
      <c r="B602" t="s">
        <v>6250</v>
      </c>
    </row>
    <row r="603" spans="1:2">
      <c r="A603" t="s">
        <v>1299</v>
      </c>
      <c r="B603" t="s">
        <v>6250</v>
      </c>
    </row>
    <row r="604" spans="1:2">
      <c r="A604" t="s">
        <v>1300</v>
      </c>
      <c r="B604" t="s">
        <v>6250</v>
      </c>
    </row>
    <row r="605" spans="1:2">
      <c r="A605" t="s">
        <v>1301</v>
      </c>
      <c r="B605" t="s">
        <v>6250</v>
      </c>
    </row>
    <row r="606" spans="1:2">
      <c r="A606" t="s">
        <v>1303</v>
      </c>
      <c r="B606" t="s">
        <v>6250</v>
      </c>
    </row>
    <row r="607" spans="1:2">
      <c r="A607" t="s">
        <v>1304</v>
      </c>
      <c r="B607" t="s">
        <v>6250</v>
      </c>
    </row>
    <row r="608" spans="1:2">
      <c r="A608" t="s">
        <v>1305</v>
      </c>
      <c r="B608" t="s">
        <v>6250</v>
      </c>
    </row>
    <row r="609" spans="1:3">
      <c r="A609" t="s">
        <v>1306</v>
      </c>
      <c r="B609" t="s">
        <v>6250</v>
      </c>
    </row>
    <row r="610" spans="1:3">
      <c r="A610" t="s">
        <v>1307</v>
      </c>
      <c r="B610" t="s">
        <v>6250</v>
      </c>
    </row>
    <row r="611" spans="1:3">
      <c r="A611" t="s">
        <v>1308</v>
      </c>
      <c r="B611" t="s">
        <v>6250</v>
      </c>
    </row>
    <row r="612" spans="1:3">
      <c r="A612" t="s">
        <v>1309</v>
      </c>
      <c r="B612" t="s">
        <v>6250</v>
      </c>
    </row>
    <row r="613" spans="1:3">
      <c r="A613" t="s">
        <v>1310</v>
      </c>
      <c r="B613" t="s">
        <v>6251</v>
      </c>
      <c r="C613" t="s">
        <v>6253</v>
      </c>
    </row>
    <row r="614" spans="1:3">
      <c r="A614" t="s">
        <v>1311</v>
      </c>
      <c r="B614" t="s">
        <v>6250</v>
      </c>
    </row>
    <row r="615" spans="1:3">
      <c r="A615" t="s">
        <v>1312</v>
      </c>
      <c r="B615" t="s">
        <v>6250</v>
      </c>
    </row>
    <row r="616" spans="1:3">
      <c r="A616" t="s">
        <v>1313</v>
      </c>
      <c r="B616" t="s">
        <v>6250</v>
      </c>
    </row>
    <row r="617" spans="1:3">
      <c r="A617" t="s">
        <v>1314</v>
      </c>
      <c r="B617" t="s">
        <v>6250</v>
      </c>
    </row>
    <row r="618" spans="1:3">
      <c r="A618" t="s">
        <v>1316</v>
      </c>
      <c r="B618" t="s">
        <v>6250</v>
      </c>
    </row>
    <row r="619" spans="1:3">
      <c r="A619" t="s">
        <v>1317</v>
      </c>
      <c r="B619" t="s">
        <v>6250</v>
      </c>
    </row>
    <row r="620" spans="1:3">
      <c r="A620" t="s">
        <v>1318</v>
      </c>
      <c r="B620" t="s">
        <v>6250</v>
      </c>
    </row>
    <row r="621" spans="1:3">
      <c r="A621" t="s">
        <v>1319</v>
      </c>
      <c r="B621" t="s">
        <v>6250</v>
      </c>
    </row>
    <row r="622" spans="1:3">
      <c r="A622" t="s">
        <v>1320</v>
      </c>
      <c r="B622" t="s">
        <v>6250</v>
      </c>
    </row>
    <row r="623" spans="1:3">
      <c r="A623" t="s">
        <v>1321</v>
      </c>
      <c r="B623" t="s">
        <v>6250</v>
      </c>
    </row>
    <row r="624" spans="1:3">
      <c r="A624" t="s">
        <v>1322</v>
      </c>
      <c r="B624" t="s">
        <v>6250</v>
      </c>
    </row>
    <row r="625" spans="1:3">
      <c r="A625" t="s">
        <v>1323</v>
      </c>
      <c r="B625" t="s">
        <v>6250</v>
      </c>
    </row>
    <row r="626" spans="1:3">
      <c r="A626" t="s">
        <v>1325</v>
      </c>
      <c r="B626" t="s">
        <v>6250</v>
      </c>
    </row>
    <row r="627" spans="1:3">
      <c r="A627" t="s">
        <v>1326</v>
      </c>
      <c r="B627" t="s">
        <v>6250</v>
      </c>
    </row>
    <row r="628" spans="1:3">
      <c r="A628" t="s">
        <v>1328</v>
      </c>
      <c r="B628" t="s">
        <v>6250</v>
      </c>
    </row>
    <row r="629" spans="1:3">
      <c r="A629" t="s">
        <v>1329</v>
      </c>
      <c r="B629" t="s">
        <v>6250</v>
      </c>
    </row>
    <row r="630" spans="1:3">
      <c r="A630" t="s">
        <v>1331</v>
      </c>
      <c r="B630" t="s">
        <v>6251</v>
      </c>
      <c r="C630" t="s">
        <v>6255</v>
      </c>
    </row>
    <row r="631" spans="1:3">
      <c r="A631" t="s">
        <v>1332</v>
      </c>
      <c r="B631" t="s">
        <v>6250</v>
      </c>
    </row>
    <row r="632" spans="1:3">
      <c r="A632" t="s">
        <v>1333</v>
      </c>
      <c r="B632" t="s">
        <v>6250</v>
      </c>
    </row>
    <row r="633" spans="1:3">
      <c r="A633" t="s">
        <v>1334</v>
      </c>
      <c r="B633" t="s">
        <v>6250</v>
      </c>
    </row>
    <row r="634" spans="1:3">
      <c r="A634" t="s">
        <v>1337</v>
      </c>
      <c r="B634" t="s">
        <v>6250</v>
      </c>
    </row>
    <row r="635" spans="1:3">
      <c r="A635" t="s">
        <v>1338</v>
      </c>
      <c r="B635" t="s">
        <v>6250</v>
      </c>
    </row>
    <row r="636" spans="1:3">
      <c r="A636" t="s">
        <v>1339</v>
      </c>
      <c r="B636" t="s">
        <v>6250</v>
      </c>
    </row>
    <row r="637" spans="1:3">
      <c r="A637" t="s">
        <v>1341</v>
      </c>
      <c r="B637" t="s">
        <v>6250</v>
      </c>
    </row>
    <row r="638" spans="1:3">
      <c r="A638" t="s">
        <v>1342</v>
      </c>
      <c r="B638" t="s">
        <v>6250</v>
      </c>
    </row>
    <row r="639" spans="1:3">
      <c r="A639" t="s">
        <v>1343</v>
      </c>
      <c r="B639" t="s">
        <v>6250</v>
      </c>
    </row>
    <row r="640" spans="1:3">
      <c r="A640" t="s">
        <v>1345</v>
      </c>
      <c r="B640" t="s">
        <v>6250</v>
      </c>
    </row>
    <row r="641" spans="1:3">
      <c r="A641" t="s">
        <v>1346</v>
      </c>
      <c r="B641" t="s">
        <v>6250</v>
      </c>
    </row>
    <row r="642" spans="1:3">
      <c r="A642" t="s">
        <v>1347</v>
      </c>
      <c r="B642" t="s">
        <v>6250</v>
      </c>
    </row>
    <row r="643" spans="1:3">
      <c r="A643" t="s">
        <v>1348</v>
      </c>
      <c r="B643" t="s">
        <v>6250</v>
      </c>
    </row>
    <row r="644" spans="1:3">
      <c r="A644" t="s">
        <v>1350</v>
      </c>
      <c r="B644" t="s">
        <v>6250</v>
      </c>
    </row>
    <row r="645" spans="1:3">
      <c r="A645" t="s">
        <v>1351</v>
      </c>
      <c r="B645" t="s">
        <v>6250</v>
      </c>
    </row>
    <row r="646" spans="1:3">
      <c r="A646" t="s">
        <v>1353</v>
      </c>
      <c r="B646" t="s">
        <v>6250</v>
      </c>
    </row>
    <row r="647" spans="1:3">
      <c r="A647" t="s">
        <v>1355</v>
      </c>
      <c r="B647" t="s">
        <v>6250</v>
      </c>
    </row>
    <row r="648" spans="1:3">
      <c r="A648" t="s">
        <v>1356</v>
      </c>
      <c r="B648" t="s">
        <v>6250</v>
      </c>
    </row>
    <row r="649" spans="1:3">
      <c r="A649" t="s">
        <v>1358</v>
      </c>
      <c r="B649" t="s">
        <v>6251</v>
      </c>
      <c r="C649" t="s">
        <v>6252</v>
      </c>
    </row>
    <row r="650" spans="1:3">
      <c r="A650" t="s">
        <v>1359</v>
      </c>
      <c r="B650" t="s">
        <v>6250</v>
      </c>
    </row>
    <row r="651" spans="1:3">
      <c r="A651" t="s">
        <v>1360</v>
      </c>
      <c r="B651" t="s">
        <v>6250</v>
      </c>
    </row>
    <row r="652" spans="1:3">
      <c r="A652" t="s">
        <v>1361</v>
      </c>
      <c r="B652" t="s">
        <v>6250</v>
      </c>
    </row>
    <row r="653" spans="1:3">
      <c r="A653" t="s">
        <v>1362</v>
      </c>
      <c r="B653" t="s">
        <v>6250</v>
      </c>
    </row>
    <row r="654" spans="1:3">
      <c r="A654" t="s">
        <v>1363</v>
      </c>
      <c r="B654" t="s">
        <v>6250</v>
      </c>
    </row>
    <row r="655" spans="1:3">
      <c r="A655" t="s">
        <v>1365</v>
      </c>
      <c r="B655" t="s">
        <v>6250</v>
      </c>
    </row>
    <row r="656" spans="1:3">
      <c r="A656" t="s">
        <v>1366</v>
      </c>
      <c r="B656" t="s">
        <v>6250</v>
      </c>
    </row>
    <row r="657" spans="1:2">
      <c r="A657" t="s">
        <v>1367</v>
      </c>
      <c r="B657" t="s">
        <v>6250</v>
      </c>
    </row>
    <row r="658" spans="1:2">
      <c r="A658" t="s">
        <v>1369</v>
      </c>
      <c r="B658" t="s">
        <v>6250</v>
      </c>
    </row>
    <row r="659" spans="1:2">
      <c r="A659" t="s">
        <v>1370</v>
      </c>
      <c r="B659" t="s">
        <v>6250</v>
      </c>
    </row>
    <row r="660" spans="1:2">
      <c r="A660" t="s">
        <v>1371</v>
      </c>
      <c r="B660" t="s">
        <v>6250</v>
      </c>
    </row>
    <row r="661" spans="1:2">
      <c r="A661" t="s">
        <v>1372</v>
      </c>
      <c r="B661" t="s">
        <v>6250</v>
      </c>
    </row>
    <row r="662" spans="1:2">
      <c r="A662" t="s">
        <v>1373</v>
      </c>
      <c r="B662" t="s">
        <v>6250</v>
      </c>
    </row>
    <row r="663" spans="1:2">
      <c r="A663" t="s">
        <v>1375</v>
      </c>
      <c r="B663" t="s">
        <v>6250</v>
      </c>
    </row>
    <row r="664" spans="1:2">
      <c r="A664" t="s">
        <v>1376</v>
      </c>
      <c r="B664" t="s">
        <v>6250</v>
      </c>
    </row>
    <row r="665" spans="1:2">
      <c r="A665" t="s">
        <v>1377</v>
      </c>
      <c r="B665" t="s">
        <v>6250</v>
      </c>
    </row>
    <row r="666" spans="1:2">
      <c r="A666" t="s">
        <v>1378</v>
      </c>
      <c r="B666" t="s">
        <v>6250</v>
      </c>
    </row>
    <row r="667" spans="1:2">
      <c r="A667" t="s">
        <v>1379</v>
      </c>
      <c r="B667" t="s">
        <v>6250</v>
      </c>
    </row>
    <row r="668" spans="1:2">
      <c r="A668" t="s">
        <v>1380</v>
      </c>
      <c r="B668" t="s">
        <v>6250</v>
      </c>
    </row>
    <row r="669" spans="1:2">
      <c r="A669" t="s">
        <v>1381</v>
      </c>
      <c r="B669" t="s">
        <v>6250</v>
      </c>
    </row>
    <row r="670" spans="1:2">
      <c r="A670" t="s">
        <v>1383</v>
      </c>
      <c r="B670" t="s">
        <v>6250</v>
      </c>
    </row>
    <row r="671" spans="1:2">
      <c r="A671" t="s">
        <v>1384</v>
      </c>
      <c r="B671" t="s">
        <v>6250</v>
      </c>
    </row>
    <row r="672" spans="1:2">
      <c r="A672" t="s">
        <v>1385</v>
      </c>
      <c r="B672" t="s">
        <v>6250</v>
      </c>
    </row>
    <row r="673" spans="1:3">
      <c r="A673" t="s">
        <v>1386</v>
      </c>
      <c r="B673" t="s">
        <v>6251</v>
      </c>
      <c r="C673" t="s">
        <v>6252</v>
      </c>
    </row>
    <row r="674" spans="1:3">
      <c r="A674" t="s">
        <v>1387</v>
      </c>
      <c r="B674" t="s">
        <v>6250</v>
      </c>
    </row>
    <row r="675" spans="1:3">
      <c r="A675" t="s">
        <v>1388</v>
      </c>
      <c r="B675" t="s">
        <v>6250</v>
      </c>
    </row>
    <row r="676" spans="1:3">
      <c r="A676" t="s">
        <v>1389</v>
      </c>
      <c r="B676" t="s">
        <v>6251</v>
      </c>
      <c r="C676" t="s">
        <v>6255</v>
      </c>
    </row>
    <row r="677" spans="1:3">
      <c r="A677" t="s">
        <v>1390</v>
      </c>
      <c r="B677" t="s">
        <v>6250</v>
      </c>
    </row>
    <row r="678" spans="1:3">
      <c r="A678" t="s">
        <v>1391</v>
      </c>
      <c r="B678" t="s">
        <v>6250</v>
      </c>
    </row>
    <row r="679" spans="1:3">
      <c r="A679" t="s">
        <v>1392</v>
      </c>
      <c r="B679" t="s">
        <v>6250</v>
      </c>
    </row>
    <row r="680" spans="1:3">
      <c r="A680" t="s">
        <v>1393</v>
      </c>
      <c r="B680" t="s">
        <v>6250</v>
      </c>
    </row>
    <row r="681" spans="1:3">
      <c r="A681" t="s">
        <v>1394</v>
      </c>
      <c r="B681" t="s">
        <v>6250</v>
      </c>
    </row>
    <row r="682" spans="1:3">
      <c r="A682" t="s">
        <v>1396</v>
      </c>
      <c r="B682" t="s">
        <v>6250</v>
      </c>
    </row>
    <row r="683" spans="1:3">
      <c r="A683" t="s">
        <v>1398</v>
      </c>
      <c r="B683" t="s">
        <v>6250</v>
      </c>
    </row>
    <row r="684" spans="1:3">
      <c r="A684" t="s">
        <v>1400</v>
      </c>
      <c r="B684" t="s">
        <v>6250</v>
      </c>
    </row>
    <row r="685" spans="1:3">
      <c r="A685" t="s">
        <v>1402</v>
      </c>
      <c r="B685" t="s">
        <v>6250</v>
      </c>
    </row>
    <row r="686" spans="1:3">
      <c r="A686" t="s">
        <v>1403</v>
      </c>
      <c r="B686" t="s">
        <v>6250</v>
      </c>
    </row>
    <row r="687" spans="1:3">
      <c r="A687" t="s">
        <v>1404</v>
      </c>
      <c r="B687" t="s">
        <v>6250</v>
      </c>
    </row>
    <row r="688" spans="1:3">
      <c r="A688" t="s">
        <v>1405</v>
      </c>
      <c r="B688" t="s">
        <v>6250</v>
      </c>
    </row>
    <row r="689" spans="1:3">
      <c r="A689" t="s">
        <v>1406</v>
      </c>
      <c r="B689" t="s">
        <v>6250</v>
      </c>
    </row>
    <row r="690" spans="1:3">
      <c r="A690" t="s">
        <v>1407</v>
      </c>
      <c r="B690" t="s">
        <v>6250</v>
      </c>
    </row>
    <row r="691" spans="1:3">
      <c r="A691" t="s">
        <v>1408</v>
      </c>
      <c r="B691" t="s">
        <v>6250</v>
      </c>
    </row>
    <row r="692" spans="1:3">
      <c r="A692" t="s">
        <v>1409</v>
      </c>
      <c r="B692" t="s">
        <v>6250</v>
      </c>
    </row>
    <row r="693" spans="1:3">
      <c r="A693" t="s">
        <v>1410</v>
      </c>
      <c r="B693" t="s">
        <v>6250</v>
      </c>
    </row>
    <row r="694" spans="1:3">
      <c r="A694" t="s">
        <v>1411</v>
      </c>
      <c r="B694" t="s">
        <v>6250</v>
      </c>
    </row>
    <row r="695" spans="1:3">
      <c r="A695" t="s">
        <v>1412</v>
      </c>
      <c r="B695" t="s">
        <v>6250</v>
      </c>
    </row>
    <row r="696" spans="1:3">
      <c r="A696" t="s">
        <v>1414</v>
      </c>
      <c r="B696" t="s">
        <v>6250</v>
      </c>
    </row>
    <row r="697" spans="1:3">
      <c r="A697" t="s">
        <v>1415</v>
      </c>
      <c r="B697" t="s">
        <v>6250</v>
      </c>
    </row>
    <row r="698" spans="1:3">
      <c r="A698" t="s">
        <v>1416</v>
      </c>
      <c r="B698" t="s">
        <v>6250</v>
      </c>
    </row>
    <row r="699" spans="1:3">
      <c r="A699" t="s">
        <v>1417</v>
      </c>
      <c r="B699" t="s">
        <v>6250</v>
      </c>
    </row>
    <row r="700" spans="1:3">
      <c r="A700" t="s">
        <v>1419</v>
      </c>
      <c r="B700" t="s">
        <v>6251</v>
      </c>
      <c r="C700" t="s">
        <v>6253</v>
      </c>
    </row>
    <row r="701" spans="1:3">
      <c r="A701" t="s">
        <v>1420</v>
      </c>
      <c r="B701" t="s">
        <v>6250</v>
      </c>
    </row>
    <row r="702" spans="1:3">
      <c r="A702" t="s">
        <v>1421</v>
      </c>
      <c r="B702" t="s">
        <v>6250</v>
      </c>
    </row>
    <row r="703" spans="1:3">
      <c r="A703" t="s">
        <v>1422</v>
      </c>
      <c r="B703" t="s">
        <v>6250</v>
      </c>
    </row>
    <row r="704" spans="1:3">
      <c r="A704" t="s">
        <v>1423</v>
      </c>
      <c r="B704" t="s">
        <v>6250</v>
      </c>
    </row>
    <row r="705" spans="1:3">
      <c r="A705" t="s">
        <v>1424</v>
      </c>
      <c r="B705" t="s">
        <v>6250</v>
      </c>
    </row>
    <row r="706" spans="1:3">
      <c r="A706" t="s">
        <v>1426</v>
      </c>
      <c r="B706" t="s">
        <v>6250</v>
      </c>
    </row>
    <row r="707" spans="1:3">
      <c r="A707" t="s">
        <v>1428</v>
      </c>
      <c r="B707" t="s">
        <v>6250</v>
      </c>
    </row>
    <row r="708" spans="1:3">
      <c r="A708" t="s">
        <v>1430</v>
      </c>
      <c r="B708" t="s">
        <v>6251</v>
      </c>
      <c r="C708" t="s">
        <v>6253</v>
      </c>
    </row>
    <row r="709" spans="1:3">
      <c r="A709" t="s">
        <v>1431</v>
      </c>
      <c r="B709" t="s">
        <v>6251</v>
      </c>
      <c r="C709" t="s">
        <v>6252</v>
      </c>
    </row>
    <row r="710" spans="1:3">
      <c r="A710" t="s">
        <v>1433</v>
      </c>
      <c r="B710" t="s">
        <v>6250</v>
      </c>
    </row>
    <row r="711" spans="1:3">
      <c r="A711" t="s">
        <v>1434</v>
      </c>
      <c r="B711" t="s">
        <v>6250</v>
      </c>
    </row>
    <row r="712" spans="1:3">
      <c r="A712" t="s">
        <v>1435</v>
      </c>
      <c r="B712" t="s">
        <v>6250</v>
      </c>
    </row>
    <row r="713" spans="1:3">
      <c r="A713" t="s">
        <v>1436</v>
      </c>
      <c r="B713" t="s">
        <v>6250</v>
      </c>
    </row>
    <row r="714" spans="1:3">
      <c r="A714" t="s">
        <v>1437</v>
      </c>
      <c r="B714" t="s">
        <v>6250</v>
      </c>
    </row>
    <row r="715" spans="1:3">
      <c r="A715" t="s">
        <v>1440</v>
      </c>
      <c r="B715" t="s">
        <v>6250</v>
      </c>
    </row>
    <row r="716" spans="1:3">
      <c r="A716" t="s">
        <v>1441</v>
      </c>
      <c r="B716" t="s">
        <v>6251</v>
      </c>
      <c r="C716" t="s">
        <v>6254</v>
      </c>
    </row>
    <row r="717" spans="1:3">
      <c r="A717" t="s">
        <v>1442</v>
      </c>
      <c r="B717" t="s">
        <v>6250</v>
      </c>
    </row>
    <row r="718" spans="1:3">
      <c r="A718" t="s">
        <v>1443</v>
      </c>
      <c r="B718" t="s">
        <v>6250</v>
      </c>
    </row>
    <row r="719" spans="1:3">
      <c r="A719" t="s">
        <v>1445</v>
      </c>
      <c r="B719" t="s">
        <v>6251</v>
      </c>
      <c r="C719" t="s">
        <v>6255</v>
      </c>
    </row>
    <row r="720" spans="1:3">
      <c r="A720" t="s">
        <v>1446</v>
      </c>
      <c r="B720" t="s">
        <v>6250</v>
      </c>
    </row>
    <row r="721" spans="1:2">
      <c r="A721" t="s">
        <v>1447</v>
      </c>
      <c r="B721" t="s">
        <v>6250</v>
      </c>
    </row>
    <row r="722" spans="1:2">
      <c r="A722" t="s">
        <v>1448</v>
      </c>
      <c r="B722" t="s">
        <v>6250</v>
      </c>
    </row>
    <row r="723" spans="1:2">
      <c r="A723" t="s">
        <v>1449</v>
      </c>
      <c r="B723" t="s">
        <v>6250</v>
      </c>
    </row>
    <row r="724" spans="1:2">
      <c r="A724" t="s">
        <v>1450</v>
      </c>
      <c r="B724" t="s">
        <v>6250</v>
      </c>
    </row>
    <row r="725" spans="1:2">
      <c r="A725" t="s">
        <v>1451</v>
      </c>
      <c r="B725" t="s">
        <v>6250</v>
      </c>
    </row>
    <row r="726" spans="1:2">
      <c r="A726" t="s">
        <v>1452</v>
      </c>
      <c r="B726" t="s">
        <v>6250</v>
      </c>
    </row>
    <row r="727" spans="1:2">
      <c r="A727" t="s">
        <v>1453</v>
      </c>
      <c r="B727" t="s">
        <v>6250</v>
      </c>
    </row>
    <row r="728" spans="1:2">
      <c r="A728" t="s">
        <v>1454</v>
      </c>
      <c r="B728" t="s">
        <v>6250</v>
      </c>
    </row>
    <row r="729" spans="1:2">
      <c r="A729" t="s">
        <v>1456</v>
      </c>
      <c r="B729" t="s">
        <v>6250</v>
      </c>
    </row>
    <row r="730" spans="1:2">
      <c r="A730" t="s">
        <v>1458</v>
      </c>
      <c r="B730" t="s">
        <v>6250</v>
      </c>
    </row>
    <row r="731" spans="1:2">
      <c r="A731" t="s">
        <v>1459</v>
      </c>
      <c r="B731" t="s">
        <v>6250</v>
      </c>
    </row>
    <row r="732" spans="1:2">
      <c r="A732" t="s">
        <v>1460</v>
      </c>
      <c r="B732" t="s">
        <v>6250</v>
      </c>
    </row>
    <row r="733" spans="1:2">
      <c r="A733" t="s">
        <v>1461</v>
      </c>
      <c r="B733" t="s">
        <v>6250</v>
      </c>
    </row>
    <row r="734" spans="1:2">
      <c r="A734" t="s">
        <v>1462</v>
      </c>
      <c r="B734" t="s">
        <v>6250</v>
      </c>
    </row>
    <row r="735" spans="1:2">
      <c r="A735" t="s">
        <v>1463</v>
      </c>
      <c r="B735" t="s">
        <v>6250</v>
      </c>
    </row>
    <row r="736" spans="1:2">
      <c r="A736" t="s">
        <v>1465</v>
      </c>
      <c r="B736" t="s">
        <v>6250</v>
      </c>
    </row>
    <row r="737" spans="1:3">
      <c r="A737" t="s">
        <v>1466</v>
      </c>
      <c r="B737" t="s">
        <v>6250</v>
      </c>
    </row>
    <row r="738" spans="1:3">
      <c r="A738" t="s">
        <v>1467</v>
      </c>
      <c r="B738" t="s">
        <v>6251</v>
      </c>
      <c r="C738" t="s">
        <v>6254</v>
      </c>
    </row>
    <row r="739" spans="1:3">
      <c r="A739" t="s">
        <v>1468</v>
      </c>
      <c r="B739" t="s">
        <v>6250</v>
      </c>
    </row>
    <row r="740" spans="1:3">
      <c r="A740" t="s">
        <v>1469</v>
      </c>
      <c r="B740" t="s">
        <v>6250</v>
      </c>
    </row>
    <row r="741" spans="1:3">
      <c r="A741" t="s">
        <v>1470</v>
      </c>
      <c r="B741" t="s">
        <v>6250</v>
      </c>
    </row>
    <row r="742" spans="1:3">
      <c r="A742" t="s">
        <v>1471</v>
      </c>
      <c r="B742" t="s">
        <v>6250</v>
      </c>
    </row>
    <row r="743" spans="1:3">
      <c r="A743" t="s">
        <v>1472</v>
      </c>
      <c r="B743" t="s">
        <v>6250</v>
      </c>
    </row>
    <row r="744" spans="1:3">
      <c r="A744" t="s">
        <v>1473</v>
      </c>
      <c r="B744" t="s">
        <v>6250</v>
      </c>
    </row>
    <row r="745" spans="1:3">
      <c r="A745" t="s">
        <v>1476</v>
      </c>
      <c r="B745" t="s">
        <v>6250</v>
      </c>
    </row>
    <row r="746" spans="1:3">
      <c r="A746" t="s">
        <v>1477</v>
      </c>
      <c r="B746" t="s">
        <v>6250</v>
      </c>
    </row>
    <row r="747" spans="1:3">
      <c r="A747" t="s">
        <v>1478</v>
      </c>
      <c r="B747" t="s">
        <v>6250</v>
      </c>
    </row>
    <row r="748" spans="1:3">
      <c r="A748" t="s">
        <v>1479</v>
      </c>
      <c r="B748" t="s">
        <v>6250</v>
      </c>
    </row>
    <row r="749" spans="1:3">
      <c r="A749" t="s">
        <v>1480</v>
      </c>
      <c r="B749" t="s">
        <v>6250</v>
      </c>
    </row>
    <row r="750" spans="1:3">
      <c r="A750" t="s">
        <v>1481</v>
      </c>
      <c r="B750" t="s">
        <v>6250</v>
      </c>
    </row>
    <row r="751" spans="1:3">
      <c r="A751" t="s">
        <v>1482</v>
      </c>
      <c r="B751" t="s">
        <v>6250</v>
      </c>
    </row>
    <row r="752" spans="1:3">
      <c r="A752" t="s">
        <v>1484</v>
      </c>
      <c r="B752" t="s">
        <v>6250</v>
      </c>
    </row>
    <row r="753" spans="1:3">
      <c r="A753" t="s">
        <v>1485</v>
      </c>
      <c r="B753" t="s">
        <v>6251</v>
      </c>
      <c r="C753" t="s">
        <v>6253</v>
      </c>
    </row>
    <row r="754" spans="1:3">
      <c r="A754" t="s">
        <v>1486</v>
      </c>
      <c r="B754" t="s">
        <v>6250</v>
      </c>
    </row>
    <row r="755" spans="1:3">
      <c r="A755" t="s">
        <v>1487</v>
      </c>
      <c r="B755" t="s">
        <v>6250</v>
      </c>
    </row>
    <row r="756" spans="1:3">
      <c r="A756" t="s">
        <v>1488</v>
      </c>
      <c r="B756" t="s">
        <v>6250</v>
      </c>
    </row>
    <row r="757" spans="1:3">
      <c r="A757" t="s">
        <v>1489</v>
      </c>
      <c r="B757" t="s">
        <v>6250</v>
      </c>
    </row>
    <row r="758" spans="1:3">
      <c r="A758" t="s">
        <v>1490</v>
      </c>
      <c r="B758" t="s">
        <v>6250</v>
      </c>
    </row>
    <row r="759" spans="1:3">
      <c r="A759" t="s">
        <v>1491</v>
      </c>
      <c r="B759" t="s">
        <v>6250</v>
      </c>
    </row>
    <row r="760" spans="1:3">
      <c r="A760" t="s">
        <v>1492</v>
      </c>
      <c r="B760" t="s">
        <v>6250</v>
      </c>
    </row>
    <row r="761" spans="1:3">
      <c r="A761" t="s">
        <v>1493</v>
      </c>
      <c r="B761" t="s">
        <v>6250</v>
      </c>
    </row>
    <row r="762" spans="1:3">
      <c r="A762" t="s">
        <v>1494</v>
      </c>
      <c r="B762" t="s">
        <v>6251</v>
      </c>
      <c r="C762" t="s">
        <v>6255</v>
      </c>
    </row>
    <row r="763" spans="1:3">
      <c r="A763" t="s">
        <v>1495</v>
      </c>
      <c r="B763" t="s">
        <v>6250</v>
      </c>
    </row>
    <row r="764" spans="1:3">
      <c r="A764" t="s">
        <v>1496</v>
      </c>
      <c r="B764" t="s">
        <v>6250</v>
      </c>
    </row>
    <row r="765" spans="1:3">
      <c r="A765" t="s">
        <v>1497</v>
      </c>
      <c r="B765" t="s">
        <v>6250</v>
      </c>
    </row>
    <row r="766" spans="1:3">
      <c r="A766" t="s">
        <v>1499</v>
      </c>
      <c r="B766" t="s">
        <v>6250</v>
      </c>
    </row>
    <row r="767" spans="1:3">
      <c r="A767" t="s">
        <v>1500</v>
      </c>
      <c r="B767" t="s">
        <v>6250</v>
      </c>
    </row>
    <row r="768" spans="1:3">
      <c r="A768" t="s">
        <v>1501</v>
      </c>
      <c r="B768" t="s">
        <v>6250</v>
      </c>
    </row>
    <row r="769" spans="1:3">
      <c r="A769" t="s">
        <v>1503</v>
      </c>
      <c r="B769" t="s">
        <v>6250</v>
      </c>
    </row>
    <row r="770" spans="1:3">
      <c r="A770" t="s">
        <v>1504</v>
      </c>
      <c r="B770" t="s">
        <v>6250</v>
      </c>
    </row>
    <row r="771" spans="1:3">
      <c r="A771" t="s">
        <v>1505</v>
      </c>
      <c r="B771" t="s">
        <v>6251</v>
      </c>
      <c r="C771" t="s">
        <v>6253</v>
      </c>
    </row>
    <row r="772" spans="1:3">
      <c r="A772" t="s">
        <v>1506</v>
      </c>
      <c r="B772" t="s">
        <v>6250</v>
      </c>
    </row>
    <row r="773" spans="1:3">
      <c r="A773" t="s">
        <v>1507</v>
      </c>
      <c r="B773" t="s">
        <v>6250</v>
      </c>
    </row>
    <row r="774" spans="1:3">
      <c r="A774" t="s">
        <v>1508</v>
      </c>
      <c r="B774" t="s">
        <v>6250</v>
      </c>
    </row>
    <row r="775" spans="1:3">
      <c r="A775" t="s">
        <v>1509</v>
      </c>
      <c r="B775" t="s">
        <v>6250</v>
      </c>
    </row>
    <row r="776" spans="1:3">
      <c r="A776" t="s">
        <v>1511</v>
      </c>
      <c r="B776" t="s">
        <v>6250</v>
      </c>
    </row>
    <row r="777" spans="1:3">
      <c r="A777" t="s">
        <v>1512</v>
      </c>
      <c r="B777" t="s">
        <v>6250</v>
      </c>
    </row>
    <row r="778" spans="1:3">
      <c r="A778" t="s">
        <v>1513</v>
      </c>
      <c r="B778" t="s">
        <v>6250</v>
      </c>
    </row>
    <row r="779" spans="1:3">
      <c r="A779" t="s">
        <v>1514</v>
      </c>
      <c r="B779" t="s">
        <v>6250</v>
      </c>
    </row>
    <row r="780" spans="1:3">
      <c r="A780" t="s">
        <v>1515</v>
      </c>
      <c r="B780" t="s">
        <v>6250</v>
      </c>
    </row>
    <row r="781" spans="1:3">
      <c r="A781" t="s">
        <v>1516</v>
      </c>
      <c r="B781" t="s">
        <v>6250</v>
      </c>
    </row>
    <row r="782" spans="1:3">
      <c r="A782" t="s">
        <v>1517</v>
      </c>
      <c r="B782" t="s">
        <v>6250</v>
      </c>
    </row>
    <row r="783" spans="1:3">
      <c r="A783" t="s">
        <v>1518</v>
      </c>
      <c r="B783" t="s">
        <v>6250</v>
      </c>
    </row>
    <row r="784" spans="1:3">
      <c r="A784" t="s">
        <v>1519</v>
      </c>
      <c r="B784" t="s">
        <v>6250</v>
      </c>
    </row>
    <row r="785" spans="1:3">
      <c r="A785" t="s">
        <v>1520</v>
      </c>
      <c r="B785" t="s">
        <v>6250</v>
      </c>
    </row>
    <row r="786" spans="1:3">
      <c r="A786" t="s">
        <v>1521</v>
      </c>
      <c r="B786" t="s">
        <v>6250</v>
      </c>
    </row>
    <row r="787" spans="1:3">
      <c r="A787" t="s">
        <v>1522</v>
      </c>
      <c r="B787" t="s">
        <v>6250</v>
      </c>
    </row>
    <row r="788" spans="1:3">
      <c r="A788" t="s">
        <v>1524</v>
      </c>
      <c r="B788" t="s">
        <v>6250</v>
      </c>
    </row>
    <row r="789" spans="1:3">
      <c r="A789" t="s">
        <v>1526</v>
      </c>
      <c r="B789" t="s">
        <v>6250</v>
      </c>
    </row>
    <row r="790" spans="1:3">
      <c r="A790" t="s">
        <v>1527</v>
      </c>
      <c r="B790" t="s">
        <v>6251</v>
      </c>
      <c r="C790" t="s">
        <v>6254</v>
      </c>
    </row>
    <row r="791" spans="1:3">
      <c r="A791" t="s">
        <v>1528</v>
      </c>
      <c r="B791" t="s">
        <v>6250</v>
      </c>
    </row>
    <row r="792" spans="1:3">
      <c r="A792" t="s">
        <v>1529</v>
      </c>
      <c r="B792" t="s">
        <v>6250</v>
      </c>
    </row>
    <row r="793" spans="1:3">
      <c r="A793" t="s">
        <v>1530</v>
      </c>
      <c r="B793" t="s">
        <v>6250</v>
      </c>
    </row>
    <row r="794" spans="1:3">
      <c r="A794" t="s">
        <v>1531</v>
      </c>
      <c r="B794" t="s">
        <v>6250</v>
      </c>
    </row>
    <row r="795" spans="1:3">
      <c r="A795" t="s">
        <v>1533</v>
      </c>
      <c r="B795" t="s">
        <v>6250</v>
      </c>
    </row>
    <row r="796" spans="1:3">
      <c r="A796" t="s">
        <v>1534</v>
      </c>
      <c r="B796" t="s">
        <v>6250</v>
      </c>
    </row>
    <row r="797" spans="1:3">
      <c r="A797" t="s">
        <v>1535</v>
      </c>
      <c r="B797" t="s">
        <v>6250</v>
      </c>
    </row>
    <row r="798" spans="1:3">
      <c r="A798" t="s">
        <v>1536</v>
      </c>
      <c r="B798" t="s">
        <v>6250</v>
      </c>
    </row>
    <row r="799" spans="1:3">
      <c r="A799" t="s">
        <v>1537</v>
      </c>
      <c r="B799" t="s">
        <v>6250</v>
      </c>
    </row>
    <row r="800" spans="1:3">
      <c r="A800" t="s">
        <v>1538</v>
      </c>
      <c r="B800" t="s">
        <v>6250</v>
      </c>
    </row>
    <row r="801" spans="1:2">
      <c r="A801" t="s">
        <v>1539</v>
      </c>
      <c r="B801" t="s">
        <v>6250</v>
      </c>
    </row>
    <row r="802" spans="1:2">
      <c r="A802" t="s">
        <v>1540</v>
      </c>
      <c r="B802" t="s">
        <v>6250</v>
      </c>
    </row>
    <row r="803" spans="1:2">
      <c r="A803" t="s">
        <v>1542</v>
      </c>
      <c r="B803" t="s">
        <v>6250</v>
      </c>
    </row>
    <row r="804" spans="1:2">
      <c r="A804" t="s">
        <v>1543</v>
      </c>
      <c r="B804" t="s">
        <v>6250</v>
      </c>
    </row>
    <row r="805" spans="1:2">
      <c r="A805" t="s">
        <v>1544</v>
      </c>
      <c r="B805" t="s">
        <v>6250</v>
      </c>
    </row>
    <row r="806" spans="1:2">
      <c r="A806" t="s">
        <v>1546</v>
      </c>
      <c r="B806" t="s">
        <v>6250</v>
      </c>
    </row>
    <row r="807" spans="1:2">
      <c r="A807" t="s">
        <v>1547</v>
      </c>
      <c r="B807" t="s">
        <v>6250</v>
      </c>
    </row>
    <row r="808" spans="1:2">
      <c r="A808" t="s">
        <v>1550</v>
      </c>
      <c r="B808" t="s">
        <v>6250</v>
      </c>
    </row>
    <row r="809" spans="1:2">
      <c r="A809" t="s">
        <v>1551</v>
      </c>
      <c r="B809" t="s">
        <v>6250</v>
      </c>
    </row>
    <row r="810" spans="1:2">
      <c r="A810" t="s">
        <v>1552</v>
      </c>
      <c r="B810" t="s">
        <v>6250</v>
      </c>
    </row>
    <row r="811" spans="1:2">
      <c r="A811" t="s">
        <v>1553</v>
      </c>
      <c r="B811" t="s">
        <v>6250</v>
      </c>
    </row>
    <row r="812" spans="1:2">
      <c r="A812" t="s">
        <v>1555</v>
      </c>
      <c r="B812" t="s">
        <v>6250</v>
      </c>
    </row>
    <row r="813" spans="1:2">
      <c r="A813" t="s">
        <v>1556</v>
      </c>
      <c r="B813" t="s">
        <v>6250</v>
      </c>
    </row>
    <row r="814" spans="1:2">
      <c r="A814" t="s">
        <v>1557</v>
      </c>
      <c r="B814" t="s">
        <v>6250</v>
      </c>
    </row>
    <row r="815" spans="1:2">
      <c r="A815" t="s">
        <v>1558</v>
      </c>
      <c r="B815" t="s">
        <v>6250</v>
      </c>
    </row>
    <row r="816" spans="1:2">
      <c r="A816" t="s">
        <v>1560</v>
      </c>
      <c r="B816" t="s">
        <v>6250</v>
      </c>
    </row>
    <row r="817" spans="1:3">
      <c r="A817" t="s">
        <v>1561</v>
      </c>
      <c r="B817" t="s">
        <v>6250</v>
      </c>
    </row>
    <row r="818" spans="1:3">
      <c r="A818" t="s">
        <v>1562</v>
      </c>
      <c r="B818" t="s">
        <v>6250</v>
      </c>
    </row>
    <row r="819" spans="1:3">
      <c r="A819" t="s">
        <v>1563</v>
      </c>
      <c r="B819" t="s">
        <v>6251</v>
      </c>
      <c r="C819" t="s">
        <v>6253</v>
      </c>
    </row>
    <row r="820" spans="1:3">
      <c r="A820" t="s">
        <v>1565</v>
      </c>
      <c r="B820" t="s">
        <v>6250</v>
      </c>
    </row>
    <row r="821" spans="1:3">
      <c r="A821" t="s">
        <v>1566</v>
      </c>
      <c r="B821" t="s">
        <v>6250</v>
      </c>
    </row>
    <row r="822" spans="1:3">
      <c r="A822" t="s">
        <v>1568</v>
      </c>
      <c r="B822" t="s">
        <v>6250</v>
      </c>
    </row>
    <row r="823" spans="1:3">
      <c r="A823" t="s">
        <v>1569</v>
      </c>
      <c r="B823" t="s">
        <v>6250</v>
      </c>
    </row>
    <row r="824" spans="1:3">
      <c r="A824" t="s">
        <v>1570</v>
      </c>
      <c r="B824" t="s">
        <v>6251</v>
      </c>
      <c r="C824" t="s">
        <v>6255</v>
      </c>
    </row>
    <row r="825" spans="1:3">
      <c r="A825" t="s">
        <v>1571</v>
      </c>
      <c r="B825" t="s">
        <v>6250</v>
      </c>
    </row>
    <row r="826" spans="1:3">
      <c r="A826" t="s">
        <v>1572</v>
      </c>
      <c r="B826" t="s">
        <v>6250</v>
      </c>
    </row>
    <row r="827" spans="1:3">
      <c r="A827" t="s">
        <v>1573</v>
      </c>
      <c r="B827" t="s">
        <v>6250</v>
      </c>
    </row>
    <row r="828" spans="1:3">
      <c r="A828" t="s">
        <v>1574</v>
      </c>
      <c r="B828" t="s">
        <v>6250</v>
      </c>
    </row>
    <row r="829" spans="1:3">
      <c r="A829" t="s">
        <v>1576</v>
      </c>
      <c r="B829" t="s">
        <v>6250</v>
      </c>
    </row>
    <row r="830" spans="1:3">
      <c r="A830" t="s">
        <v>1577</v>
      </c>
      <c r="B830" t="s">
        <v>6250</v>
      </c>
    </row>
    <row r="831" spans="1:3">
      <c r="A831" t="s">
        <v>1578</v>
      </c>
      <c r="B831" t="s">
        <v>6250</v>
      </c>
    </row>
    <row r="832" spans="1:3">
      <c r="A832" t="s">
        <v>1579</v>
      </c>
      <c r="B832" t="s">
        <v>6250</v>
      </c>
    </row>
    <row r="833" spans="1:3">
      <c r="A833" t="s">
        <v>1580</v>
      </c>
      <c r="B833" t="s">
        <v>6250</v>
      </c>
    </row>
    <row r="834" spans="1:3">
      <c r="A834" t="s">
        <v>1581</v>
      </c>
      <c r="B834" t="s">
        <v>6250</v>
      </c>
    </row>
    <row r="835" spans="1:3">
      <c r="A835" t="s">
        <v>1583</v>
      </c>
      <c r="B835" t="s">
        <v>6250</v>
      </c>
    </row>
    <row r="836" spans="1:3">
      <c r="A836" t="s">
        <v>1585</v>
      </c>
      <c r="B836" t="s">
        <v>6250</v>
      </c>
    </row>
    <row r="837" spans="1:3">
      <c r="A837" t="s">
        <v>1587</v>
      </c>
      <c r="B837" t="s">
        <v>6250</v>
      </c>
    </row>
    <row r="838" spans="1:3">
      <c r="A838" t="s">
        <v>1588</v>
      </c>
      <c r="B838" t="s">
        <v>6250</v>
      </c>
    </row>
    <row r="839" spans="1:3">
      <c r="A839" t="s">
        <v>1589</v>
      </c>
      <c r="B839" t="s">
        <v>6250</v>
      </c>
    </row>
    <row r="840" spans="1:3">
      <c r="A840" t="s">
        <v>1590</v>
      </c>
      <c r="B840" t="s">
        <v>6250</v>
      </c>
    </row>
    <row r="841" spans="1:3">
      <c r="A841" t="s">
        <v>1591</v>
      </c>
      <c r="B841" t="s">
        <v>6250</v>
      </c>
    </row>
    <row r="842" spans="1:3">
      <c r="A842" t="s">
        <v>1592</v>
      </c>
      <c r="B842" t="s">
        <v>6250</v>
      </c>
    </row>
    <row r="843" spans="1:3">
      <c r="A843" t="s">
        <v>1593</v>
      </c>
      <c r="B843" t="s">
        <v>6250</v>
      </c>
    </row>
    <row r="844" spans="1:3">
      <c r="A844" t="s">
        <v>1594</v>
      </c>
      <c r="B844" t="s">
        <v>6251</v>
      </c>
      <c r="C844" t="s">
        <v>6252</v>
      </c>
    </row>
    <row r="845" spans="1:3">
      <c r="A845" t="s">
        <v>1595</v>
      </c>
      <c r="B845" t="s">
        <v>6251</v>
      </c>
      <c r="C845" t="s">
        <v>6253</v>
      </c>
    </row>
    <row r="846" spans="1:3">
      <c r="A846" t="s">
        <v>1596</v>
      </c>
      <c r="B846" t="s">
        <v>6250</v>
      </c>
    </row>
    <row r="847" spans="1:3">
      <c r="A847" t="s">
        <v>1597</v>
      </c>
      <c r="B847" t="s">
        <v>6250</v>
      </c>
    </row>
    <row r="848" spans="1:3">
      <c r="A848" t="s">
        <v>1598</v>
      </c>
      <c r="B848" t="s">
        <v>6250</v>
      </c>
    </row>
    <row r="849" spans="1:3">
      <c r="A849" t="s">
        <v>1599</v>
      </c>
      <c r="B849" t="s">
        <v>6250</v>
      </c>
    </row>
    <row r="850" spans="1:3">
      <c r="A850" t="s">
        <v>1600</v>
      </c>
      <c r="B850" t="s">
        <v>6250</v>
      </c>
    </row>
    <row r="851" spans="1:3">
      <c r="A851" t="s">
        <v>1601</v>
      </c>
      <c r="B851" t="s">
        <v>6250</v>
      </c>
    </row>
    <row r="852" spans="1:3">
      <c r="A852" t="s">
        <v>1602</v>
      </c>
      <c r="B852" t="s">
        <v>6250</v>
      </c>
    </row>
    <row r="853" spans="1:3">
      <c r="A853" t="s">
        <v>1604</v>
      </c>
      <c r="B853" t="s">
        <v>6250</v>
      </c>
    </row>
    <row r="854" spans="1:3">
      <c r="A854" t="s">
        <v>1606</v>
      </c>
      <c r="B854" t="s">
        <v>6250</v>
      </c>
    </row>
    <row r="855" spans="1:3">
      <c r="A855" t="s">
        <v>1607</v>
      </c>
      <c r="B855" t="s">
        <v>6250</v>
      </c>
    </row>
    <row r="856" spans="1:3">
      <c r="A856" t="s">
        <v>1608</v>
      </c>
      <c r="B856" t="s">
        <v>6250</v>
      </c>
    </row>
    <row r="857" spans="1:3">
      <c r="A857" t="s">
        <v>1609</v>
      </c>
      <c r="B857" t="s">
        <v>6250</v>
      </c>
    </row>
    <row r="858" spans="1:3">
      <c r="A858" t="s">
        <v>1610</v>
      </c>
      <c r="B858" t="s">
        <v>6250</v>
      </c>
    </row>
    <row r="859" spans="1:3">
      <c r="A859" t="s">
        <v>1611</v>
      </c>
      <c r="B859" t="s">
        <v>6251</v>
      </c>
      <c r="C859" t="s">
        <v>6253</v>
      </c>
    </row>
    <row r="860" spans="1:3">
      <c r="A860" t="s">
        <v>1612</v>
      </c>
      <c r="B860" t="s">
        <v>6250</v>
      </c>
    </row>
    <row r="861" spans="1:3">
      <c r="A861" t="s">
        <v>1613</v>
      </c>
      <c r="B861" t="s">
        <v>6250</v>
      </c>
    </row>
    <row r="862" spans="1:3">
      <c r="A862" t="s">
        <v>1614</v>
      </c>
      <c r="B862" t="s">
        <v>6250</v>
      </c>
    </row>
    <row r="863" spans="1:3">
      <c r="A863" t="s">
        <v>1615</v>
      </c>
      <c r="B863" t="s">
        <v>6250</v>
      </c>
    </row>
    <row r="864" spans="1:3">
      <c r="A864" t="s">
        <v>1616</v>
      </c>
      <c r="B864" t="s">
        <v>6251</v>
      </c>
      <c r="C864" t="s">
        <v>6253</v>
      </c>
    </row>
    <row r="865" spans="1:3">
      <c r="A865" t="s">
        <v>1617</v>
      </c>
      <c r="B865" t="s">
        <v>6251</v>
      </c>
      <c r="C865" t="s">
        <v>6255</v>
      </c>
    </row>
    <row r="866" spans="1:3">
      <c r="A866" t="s">
        <v>1620</v>
      </c>
      <c r="B866" t="s">
        <v>6251</v>
      </c>
      <c r="C866" t="s">
        <v>6254</v>
      </c>
    </row>
    <row r="867" spans="1:3">
      <c r="A867" t="s">
        <v>1621</v>
      </c>
      <c r="B867" t="s">
        <v>6250</v>
      </c>
    </row>
    <row r="868" spans="1:3">
      <c r="A868" t="s">
        <v>1622</v>
      </c>
      <c r="B868" t="s">
        <v>6250</v>
      </c>
    </row>
    <row r="869" spans="1:3">
      <c r="A869" t="s">
        <v>1623</v>
      </c>
      <c r="B869" t="s">
        <v>6250</v>
      </c>
    </row>
    <row r="870" spans="1:3">
      <c r="A870" t="s">
        <v>1624</v>
      </c>
      <c r="B870" t="s">
        <v>6250</v>
      </c>
    </row>
    <row r="871" spans="1:3">
      <c r="A871" t="s">
        <v>1625</v>
      </c>
      <c r="B871" t="s">
        <v>6250</v>
      </c>
    </row>
    <row r="872" spans="1:3">
      <c r="A872" t="s">
        <v>1626</v>
      </c>
      <c r="B872" t="s">
        <v>6250</v>
      </c>
    </row>
    <row r="873" spans="1:3">
      <c r="A873" t="s">
        <v>1627</v>
      </c>
      <c r="B873" t="s">
        <v>6250</v>
      </c>
    </row>
    <row r="874" spans="1:3">
      <c r="A874" t="s">
        <v>1628</v>
      </c>
      <c r="B874" t="s">
        <v>6250</v>
      </c>
    </row>
    <row r="875" spans="1:3">
      <c r="A875" t="s">
        <v>1629</v>
      </c>
      <c r="B875" t="s">
        <v>6250</v>
      </c>
    </row>
    <row r="876" spans="1:3">
      <c r="A876" t="s">
        <v>1630</v>
      </c>
      <c r="B876" t="s">
        <v>6250</v>
      </c>
    </row>
    <row r="877" spans="1:3">
      <c r="A877" t="s">
        <v>1631</v>
      </c>
      <c r="B877" t="s">
        <v>6250</v>
      </c>
    </row>
    <row r="878" spans="1:3">
      <c r="A878" t="s">
        <v>1632</v>
      </c>
      <c r="B878" t="s">
        <v>6250</v>
      </c>
    </row>
    <row r="879" spans="1:3">
      <c r="A879" t="s">
        <v>1635</v>
      </c>
      <c r="B879" t="s">
        <v>6250</v>
      </c>
    </row>
    <row r="880" spans="1:3">
      <c r="A880" t="s">
        <v>1636</v>
      </c>
      <c r="B880" t="s">
        <v>6250</v>
      </c>
    </row>
    <row r="881" spans="1:2">
      <c r="A881" t="s">
        <v>1637</v>
      </c>
      <c r="B881" t="s">
        <v>6250</v>
      </c>
    </row>
    <row r="882" spans="1:2">
      <c r="A882" t="s">
        <v>1638</v>
      </c>
      <c r="B882" t="s">
        <v>6250</v>
      </c>
    </row>
    <row r="883" spans="1:2">
      <c r="A883" t="s">
        <v>1639</v>
      </c>
      <c r="B883" t="s">
        <v>6250</v>
      </c>
    </row>
    <row r="884" spans="1:2">
      <c r="A884" t="s">
        <v>1640</v>
      </c>
      <c r="B884" t="s">
        <v>6250</v>
      </c>
    </row>
    <row r="885" spans="1:2">
      <c r="A885" t="s">
        <v>1641</v>
      </c>
      <c r="B885" t="s">
        <v>6250</v>
      </c>
    </row>
    <row r="886" spans="1:2">
      <c r="A886" t="s">
        <v>1642</v>
      </c>
      <c r="B886" t="s">
        <v>6250</v>
      </c>
    </row>
    <row r="887" spans="1:2">
      <c r="A887" t="s">
        <v>1643</v>
      </c>
      <c r="B887" t="s">
        <v>6250</v>
      </c>
    </row>
    <row r="888" spans="1:2">
      <c r="A888" t="s">
        <v>1644</v>
      </c>
      <c r="B888" t="s">
        <v>6250</v>
      </c>
    </row>
    <row r="889" spans="1:2">
      <c r="A889" t="s">
        <v>1645</v>
      </c>
      <c r="B889" t="s">
        <v>6250</v>
      </c>
    </row>
    <row r="890" spans="1:2">
      <c r="A890" t="s">
        <v>1646</v>
      </c>
      <c r="B890" t="s">
        <v>6250</v>
      </c>
    </row>
    <row r="891" spans="1:2">
      <c r="A891" t="s">
        <v>1647</v>
      </c>
      <c r="B891" t="s">
        <v>6250</v>
      </c>
    </row>
    <row r="892" spans="1:2">
      <c r="A892" t="s">
        <v>1648</v>
      </c>
      <c r="B892" t="s">
        <v>6250</v>
      </c>
    </row>
    <row r="893" spans="1:2">
      <c r="A893" t="s">
        <v>1649</v>
      </c>
      <c r="B893" t="s">
        <v>6250</v>
      </c>
    </row>
    <row r="894" spans="1:2">
      <c r="A894" t="s">
        <v>1650</v>
      </c>
      <c r="B894" t="s">
        <v>6250</v>
      </c>
    </row>
    <row r="895" spans="1:2">
      <c r="A895" t="s">
        <v>1651</v>
      </c>
      <c r="B895" t="s">
        <v>6250</v>
      </c>
    </row>
    <row r="896" spans="1:2">
      <c r="A896" t="s">
        <v>1652</v>
      </c>
      <c r="B896" t="s">
        <v>6250</v>
      </c>
    </row>
    <row r="897" spans="1:3">
      <c r="A897" t="s">
        <v>1653</v>
      </c>
      <c r="B897" t="s">
        <v>6250</v>
      </c>
    </row>
    <row r="898" spans="1:3">
      <c r="A898" t="s">
        <v>1654</v>
      </c>
      <c r="B898" t="s">
        <v>6251</v>
      </c>
      <c r="C898" t="s">
        <v>6255</v>
      </c>
    </row>
    <row r="899" spans="1:3">
      <c r="A899" t="s">
        <v>1655</v>
      </c>
      <c r="B899" t="s">
        <v>6250</v>
      </c>
    </row>
    <row r="900" spans="1:3">
      <c r="A900" t="s">
        <v>1656</v>
      </c>
      <c r="B900" t="s">
        <v>6250</v>
      </c>
    </row>
    <row r="901" spans="1:3">
      <c r="A901" t="s">
        <v>1657</v>
      </c>
      <c r="B901" t="s">
        <v>6250</v>
      </c>
    </row>
    <row r="902" spans="1:3">
      <c r="A902" t="s">
        <v>1658</v>
      </c>
      <c r="B902" t="s">
        <v>6250</v>
      </c>
    </row>
    <row r="903" spans="1:3">
      <c r="A903" t="s">
        <v>1659</v>
      </c>
      <c r="B903" t="s">
        <v>6250</v>
      </c>
    </row>
    <row r="904" spans="1:3">
      <c r="A904" t="s">
        <v>1660</v>
      </c>
      <c r="B904" t="s">
        <v>6250</v>
      </c>
    </row>
    <row r="905" spans="1:3">
      <c r="A905" t="s">
        <v>1661</v>
      </c>
      <c r="B905" t="s">
        <v>6250</v>
      </c>
    </row>
    <row r="906" spans="1:3">
      <c r="A906" t="s">
        <v>1662</v>
      </c>
      <c r="B906" t="s">
        <v>6251</v>
      </c>
      <c r="C906" t="s">
        <v>6253</v>
      </c>
    </row>
    <row r="907" spans="1:3">
      <c r="A907" t="s">
        <v>1663</v>
      </c>
      <c r="B907" t="s">
        <v>6250</v>
      </c>
    </row>
    <row r="908" spans="1:3">
      <c r="A908" t="s">
        <v>1664</v>
      </c>
      <c r="B908" t="s">
        <v>6250</v>
      </c>
    </row>
    <row r="909" spans="1:3">
      <c r="A909" t="s">
        <v>1665</v>
      </c>
      <c r="B909" t="s">
        <v>6250</v>
      </c>
    </row>
    <row r="910" spans="1:3">
      <c r="A910" t="s">
        <v>1666</v>
      </c>
      <c r="B910" t="s">
        <v>6250</v>
      </c>
    </row>
    <row r="911" spans="1:3">
      <c r="A911" t="s">
        <v>1667</v>
      </c>
      <c r="B911" t="s">
        <v>6250</v>
      </c>
    </row>
    <row r="912" spans="1:3">
      <c r="A912" t="s">
        <v>1668</v>
      </c>
      <c r="B912" t="s">
        <v>6250</v>
      </c>
    </row>
    <row r="913" spans="1:3">
      <c r="A913" t="s">
        <v>1669</v>
      </c>
      <c r="B913" t="s">
        <v>6250</v>
      </c>
    </row>
    <row r="914" spans="1:3">
      <c r="A914" t="s">
        <v>1670</v>
      </c>
      <c r="B914" t="s">
        <v>6250</v>
      </c>
    </row>
    <row r="915" spans="1:3">
      <c r="A915" t="s">
        <v>1671</v>
      </c>
      <c r="B915" t="s">
        <v>6250</v>
      </c>
    </row>
    <row r="916" spans="1:3">
      <c r="A916" t="s">
        <v>1672</v>
      </c>
      <c r="B916" t="s">
        <v>6251</v>
      </c>
      <c r="C916" t="s">
        <v>6252</v>
      </c>
    </row>
    <row r="917" spans="1:3">
      <c r="A917" t="s">
        <v>1673</v>
      </c>
      <c r="B917" t="s">
        <v>6250</v>
      </c>
    </row>
    <row r="918" spans="1:3">
      <c r="A918" t="s">
        <v>1674</v>
      </c>
      <c r="B918" t="s">
        <v>6250</v>
      </c>
    </row>
    <row r="919" spans="1:3">
      <c r="A919" t="s">
        <v>1675</v>
      </c>
      <c r="B919" t="s">
        <v>6250</v>
      </c>
    </row>
    <row r="920" spans="1:3">
      <c r="A920" t="s">
        <v>1676</v>
      </c>
      <c r="B920" t="s">
        <v>6250</v>
      </c>
    </row>
    <row r="921" spans="1:3">
      <c r="A921" t="s">
        <v>1677</v>
      </c>
      <c r="B921" t="s">
        <v>6250</v>
      </c>
    </row>
    <row r="922" spans="1:3">
      <c r="A922" t="s">
        <v>1678</v>
      </c>
      <c r="B922" t="s">
        <v>6250</v>
      </c>
    </row>
    <row r="923" spans="1:3">
      <c r="A923" t="s">
        <v>1679</v>
      </c>
      <c r="B923" t="s">
        <v>6250</v>
      </c>
    </row>
    <row r="924" spans="1:3">
      <c r="A924" t="s">
        <v>1680</v>
      </c>
      <c r="B924" t="s">
        <v>6250</v>
      </c>
    </row>
    <row r="925" spans="1:3">
      <c r="A925" t="s">
        <v>1681</v>
      </c>
      <c r="B925" t="s">
        <v>6250</v>
      </c>
    </row>
    <row r="926" spans="1:3">
      <c r="A926" t="s">
        <v>1682</v>
      </c>
      <c r="B926" t="s">
        <v>6250</v>
      </c>
    </row>
    <row r="927" spans="1:3">
      <c r="A927" t="s">
        <v>1684</v>
      </c>
      <c r="B927" t="s">
        <v>6250</v>
      </c>
    </row>
    <row r="928" spans="1:3">
      <c r="A928" t="s">
        <v>1685</v>
      </c>
      <c r="B928" t="s">
        <v>6250</v>
      </c>
    </row>
    <row r="929" spans="1:3">
      <c r="A929" t="s">
        <v>1686</v>
      </c>
      <c r="B929" t="s">
        <v>6250</v>
      </c>
    </row>
    <row r="930" spans="1:3">
      <c r="A930" t="s">
        <v>1687</v>
      </c>
      <c r="B930" t="s">
        <v>6250</v>
      </c>
    </row>
    <row r="931" spans="1:3">
      <c r="A931" t="s">
        <v>1688</v>
      </c>
      <c r="B931" t="s">
        <v>6250</v>
      </c>
    </row>
    <row r="932" spans="1:3">
      <c r="A932" t="s">
        <v>1689</v>
      </c>
      <c r="B932" t="s">
        <v>6250</v>
      </c>
    </row>
    <row r="933" spans="1:3">
      <c r="A933" t="s">
        <v>1690</v>
      </c>
      <c r="B933" t="s">
        <v>6250</v>
      </c>
    </row>
    <row r="934" spans="1:3">
      <c r="A934" t="s">
        <v>1691</v>
      </c>
      <c r="B934" t="s">
        <v>6250</v>
      </c>
    </row>
    <row r="935" spans="1:3">
      <c r="A935" t="s">
        <v>1692</v>
      </c>
      <c r="B935" t="s">
        <v>6250</v>
      </c>
    </row>
    <row r="936" spans="1:3">
      <c r="A936" t="s">
        <v>1693</v>
      </c>
      <c r="B936" t="s">
        <v>6251</v>
      </c>
      <c r="C936" t="s">
        <v>6253</v>
      </c>
    </row>
    <row r="937" spans="1:3">
      <c r="A937" t="s">
        <v>1695</v>
      </c>
      <c r="B937" t="s">
        <v>6251</v>
      </c>
      <c r="C937" t="s">
        <v>6253</v>
      </c>
    </row>
    <row r="938" spans="1:3">
      <c r="A938" t="s">
        <v>1696</v>
      </c>
      <c r="B938" t="s">
        <v>6250</v>
      </c>
    </row>
    <row r="939" spans="1:3">
      <c r="A939" t="s">
        <v>1697</v>
      </c>
      <c r="B939" t="s">
        <v>6250</v>
      </c>
    </row>
    <row r="940" spans="1:3">
      <c r="A940" t="s">
        <v>1698</v>
      </c>
      <c r="B940" t="s">
        <v>6250</v>
      </c>
    </row>
    <row r="941" spans="1:3">
      <c r="A941" t="s">
        <v>1699</v>
      </c>
      <c r="B941" t="s">
        <v>6250</v>
      </c>
    </row>
    <row r="942" spans="1:3">
      <c r="A942" t="s">
        <v>1700</v>
      </c>
      <c r="B942" t="s">
        <v>6250</v>
      </c>
    </row>
    <row r="943" spans="1:3">
      <c r="A943" t="s">
        <v>1702</v>
      </c>
      <c r="B943" t="s">
        <v>6250</v>
      </c>
    </row>
    <row r="944" spans="1:3">
      <c r="A944" t="s">
        <v>1703</v>
      </c>
      <c r="B944" t="s">
        <v>6250</v>
      </c>
    </row>
    <row r="945" spans="1:3">
      <c r="A945" t="s">
        <v>1704</v>
      </c>
      <c r="B945" t="s">
        <v>6250</v>
      </c>
    </row>
    <row r="946" spans="1:3">
      <c r="A946" t="s">
        <v>1705</v>
      </c>
      <c r="B946" t="s">
        <v>6250</v>
      </c>
    </row>
    <row r="947" spans="1:3">
      <c r="A947" t="s">
        <v>1706</v>
      </c>
      <c r="B947" t="s">
        <v>6251</v>
      </c>
      <c r="C947" t="s">
        <v>6254</v>
      </c>
    </row>
    <row r="948" spans="1:3">
      <c r="A948" t="s">
        <v>1707</v>
      </c>
      <c r="B948" t="s">
        <v>6250</v>
      </c>
    </row>
    <row r="949" spans="1:3">
      <c r="A949" t="s">
        <v>1708</v>
      </c>
      <c r="B949" t="s">
        <v>6250</v>
      </c>
    </row>
    <row r="950" spans="1:3">
      <c r="A950" t="s">
        <v>1709</v>
      </c>
      <c r="B950" t="s">
        <v>6250</v>
      </c>
    </row>
    <row r="951" spans="1:3">
      <c r="A951" t="s">
        <v>1710</v>
      </c>
      <c r="B951" t="s">
        <v>6250</v>
      </c>
    </row>
    <row r="952" spans="1:3">
      <c r="A952" t="s">
        <v>1711</v>
      </c>
      <c r="B952" t="s">
        <v>6250</v>
      </c>
    </row>
    <row r="953" spans="1:3">
      <c r="A953" t="s">
        <v>1712</v>
      </c>
      <c r="B953" t="s">
        <v>6250</v>
      </c>
    </row>
    <row r="954" spans="1:3">
      <c r="A954" t="s">
        <v>1713</v>
      </c>
      <c r="B954" t="s">
        <v>6250</v>
      </c>
    </row>
    <row r="955" spans="1:3">
      <c r="A955" t="s">
        <v>1714</v>
      </c>
      <c r="B955" t="s">
        <v>6250</v>
      </c>
    </row>
    <row r="956" spans="1:3">
      <c r="A956" t="s">
        <v>1716</v>
      </c>
      <c r="B956" t="s">
        <v>6250</v>
      </c>
    </row>
    <row r="957" spans="1:3">
      <c r="A957" t="s">
        <v>1717</v>
      </c>
      <c r="B957" t="s">
        <v>6250</v>
      </c>
    </row>
    <row r="958" spans="1:3">
      <c r="A958" t="s">
        <v>1718</v>
      </c>
      <c r="B958" t="s">
        <v>6250</v>
      </c>
    </row>
    <row r="959" spans="1:3">
      <c r="A959" t="s">
        <v>1719</v>
      </c>
      <c r="B959" t="s">
        <v>6250</v>
      </c>
    </row>
    <row r="960" spans="1:3">
      <c r="A960" t="s">
        <v>1720</v>
      </c>
      <c r="B960" t="s">
        <v>6251</v>
      </c>
      <c r="C960" t="s">
        <v>6254</v>
      </c>
    </row>
    <row r="961" spans="1:3">
      <c r="A961" t="s">
        <v>1721</v>
      </c>
      <c r="B961" t="s">
        <v>6250</v>
      </c>
    </row>
    <row r="962" spans="1:3">
      <c r="A962" t="s">
        <v>1722</v>
      </c>
      <c r="B962" t="s">
        <v>6250</v>
      </c>
    </row>
    <row r="963" spans="1:3">
      <c r="A963" t="s">
        <v>1723</v>
      </c>
      <c r="B963" t="s">
        <v>6250</v>
      </c>
    </row>
    <row r="964" spans="1:3">
      <c r="A964" t="s">
        <v>1724</v>
      </c>
      <c r="B964" t="s">
        <v>6250</v>
      </c>
    </row>
    <row r="965" spans="1:3">
      <c r="A965" t="s">
        <v>1725</v>
      </c>
      <c r="B965" t="s">
        <v>6250</v>
      </c>
    </row>
    <row r="966" spans="1:3">
      <c r="A966" t="s">
        <v>1726</v>
      </c>
      <c r="B966" t="s">
        <v>6250</v>
      </c>
    </row>
    <row r="967" spans="1:3">
      <c r="A967" t="s">
        <v>1727</v>
      </c>
      <c r="B967" t="s">
        <v>6251</v>
      </c>
      <c r="C967" t="s">
        <v>6254</v>
      </c>
    </row>
    <row r="968" spans="1:3">
      <c r="A968" t="s">
        <v>1728</v>
      </c>
      <c r="B968" t="s">
        <v>6250</v>
      </c>
    </row>
    <row r="969" spans="1:3">
      <c r="A969" t="s">
        <v>1729</v>
      </c>
      <c r="B969" t="s">
        <v>6251</v>
      </c>
      <c r="C969" t="s">
        <v>6253</v>
      </c>
    </row>
    <row r="970" spans="1:3">
      <c r="A970" t="s">
        <v>1730</v>
      </c>
      <c r="B970" t="s">
        <v>6250</v>
      </c>
    </row>
    <row r="971" spans="1:3">
      <c r="A971" t="s">
        <v>1731</v>
      </c>
      <c r="B971" t="s">
        <v>6250</v>
      </c>
    </row>
    <row r="972" spans="1:3">
      <c r="A972" t="s">
        <v>1732</v>
      </c>
      <c r="B972" t="s">
        <v>6250</v>
      </c>
    </row>
    <row r="973" spans="1:3">
      <c r="A973" t="s">
        <v>1733</v>
      </c>
      <c r="B973" t="s">
        <v>6250</v>
      </c>
    </row>
    <row r="974" spans="1:3">
      <c r="A974" t="s">
        <v>1734</v>
      </c>
      <c r="B974" t="s">
        <v>6250</v>
      </c>
    </row>
    <row r="975" spans="1:3">
      <c r="A975" t="s">
        <v>1735</v>
      </c>
      <c r="B975" t="s">
        <v>6250</v>
      </c>
    </row>
    <row r="976" spans="1:3">
      <c r="A976" t="s">
        <v>1736</v>
      </c>
      <c r="B976" t="s">
        <v>6250</v>
      </c>
    </row>
    <row r="977" spans="1:3">
      <c r="A977" t="s">
        <v>1737</v>
      </c>
      <c r="B977" t="s">
        <v>6251</v>
      </c>
      <c r="C977" t="s">
        <v>6253</v>
      </c>
    </row>
    <row r="978" spans="1:3">
      <c r="A978" t="s">
        <v>1738</v>
      </c>
      <c r="B978" t="s">
        <v>6250</v>
      </c>
    </row>
    <row r="979" spans="1:3">
      <c r="A979" t="s">
        <v>1739</v>
      </c>
      <c r="B979" t="s">
        <v>6250</v>
      </c>
    </row>
    <row r="980" spans="1:3">
      <c r="A980" t="s">
        <v>1740</v>
      </c>
      <c r="B980" t="s">
        <v>6250</v>
      </c>
    </row>
    <row r="981" spans="1:3">
      <c r="A981" t="s">
        <v>1741</v>
      </c>
      <c r="B981" t="s">
        <v>6251</v>
      </c>
      <c r="C981" t="s">
        <v>6254</v>
      </c>
    </row>
    <row r="982" spans="1:3">
      <c r="A982" t="s">
        <v>1742</v>
      </c>
      <c r="B982" t="s">
        <v>6250</v>
      </c>
    </row>
    <row r="983" spans="1:3">
      <c r="A983" t="s">
        <v>1743</v>
      </c>
      <c r="B983" t="s">
        <v>6250</v>
      </c>
    </row>
    <row r="984" spans="1:3">
      <c r="A984" t="s">
        <v>1744</v>
      </c>
      <c r="B984" t="s">
        <v>6250</v>
      </c>
    </row>
    <row r="985" spans="1:3">
      <c r="A985" t="s">
        <v>1745</v>
      </c>
      <c r="B985" t="s">
        <v>6250</v>
      </c>
    </row>
    <row r="986" spans="1:3">
      <c r="A986" t="s">
        <v>1746</v>
      </c>
      <c r="B986" t="s">
        <v>6250</v>
      </c>
    </row>
    <row r="987" spans="1:3">
      <c r="A987" t="s">
        <v>1747</v>
      </c>
      <c r="B987" t="s">
        <v>6250</v>
      </c>
    </row>
    <row r="988" spans="1:3">
      <c r="A988" t="s">
        <v>1748</v>
      </c>
      <c r="B988" t="s">
        <v>6250</v>
      </c>
    </row>
    <row r="989" spans="1:3">
      <c r="A989" t="s">
        <v>1749</v>
      </c>
      <c r="B989" t="s">
        <v>6250</v>
      </c>
    </row>
    <row r="990" spans="1:3">
      <c r="A990" t="s">
        <v>1750</v>
      </c>
      <c r="B990" t="s">
        <v>6250</v>
      </c>
    </row>
    <row r="991" spans="1:3">
      <c r="A991" t="s">
        <v>1751</v>
      </c>
      <c r="B991" t="s">
        <v>6250</v>
      </c>
    </row>
    <row r="992" spans="1:3">
      <c r="A992" t="s">
        <v>1752</v>
      </c>
      <c r="B992" t="s">
        <v>6250</v>
      </c>
    </row>
    <row r="993" spans="1:3">
      <c r="A993" t="s">
        <v>1753</v>
      </c>
      <c r="B993" t="s">
        <v>6251</v>
      </c>
      <c r="C993" t="s">
        <v>6252</v>
      </c>
    </row>
    <row r="994" spans="1:3">
      <c r="A994" t="s">
        <v>1754</v>
      </c>
      <c r="B994" t="s">
        <v>6250</v>
      </c>
    </row>
    <row r="995" spans="1:3">
      <c r="A995" t="s">
        <v>1755</v>
      </c>
      <c r="B995" t="s">
        <v>6250</v>
      </c>
    </row>
    <row r="996" spans="1:3">
      <c r="A996" t="s">
        <v>1756</v>
      </c>
      <c r="B996" t="s">
        <v>6250</v>
      </c>
    </row>
    <row r="997" spans="1:3">
      <c r="A997" t="s">
        <v>1757</v>
      </c>
      <c r="B997" t="s">
        <v>6250</v>
      </c>
    </row>
    <row r="998" spans="1:3">
      <c r="A998" t="s">
        <v>1758</v>
      </c>
      <c r="B998" t="s">
        <v>6251</v>
      </c>
      <c r="C998" t="s">
        <v>6252</v>
      </c>
    </row>
    <row r="999" spans="1:3">
      <c r="A999" t="s">
        <v>1759</v>
      </c>
      <c r="B999" t="s">
        <v>6250</v>
      </c>
    </row>
    <row r="1000" spans="1:3">
      <c r="A1000" t="s">
        <v>1760</v>
      </c>
      <c r="B1000" t="s">
        <v>6250</v>
      </c>
    </row>
    <row r="1001" spans="1:3">
      <c r="A1001" t="s">
        <v>1762</v>
      </c>
      <c r="B1001" t="s">
        <v>6250</v>
      </c>
    </row>
    <row r="1002" spans="1:3">
      <c r="A1002" t="s">
        <v>1763</v>
      </c>
      <c r="B1002" t="s">
        <v>6250</v>
      </c>
    </row>
    <row r="1003" spans="1:3">
      <c r="A1003" t="s">
        <v>1764</v>
      </c>
      <c r="B1003" t="s">
        <v>6250</v>
      </c>
    </row>
    <row r="1004" spans="1:3">
      <c r="A1004" t="s">
        <v>1765</v>
      </c>
      <c r="B1004" t="s">
        <v>6250</v>
      </c>
    </row>
    <row r="1005" spans="1:3">
      <c r="A1005" t="s">
        <v>1766</v>
      </c>
      <c r="B1005" t="s">
        <v>6250</v>
      </c>
    </row>
    <row r="1006" spans="1:3">
      <c r="A1006" t="s">
        <v>1767</v>
      </c>
      <c r="B1006" t="s">
        <v>6250</v>
      </c>
    </row>
    <row r="1007" spans="1:3">
      <c r="A1007" t="s">
        <v>1768</v>
      </c>
      <c r="B1007" t="s">
        <v>6250</v>
      </c>
    </row>
    <row r="1008" spans="1:3">
      <c r="A1008" t="s">
        <v>1769</v>
      </c>
      <c r="B1008" t="s">
        <v>6250</v>
      </c>
    </row>
    <row r="1009" spans="1:3">
      <c r="A1009" t="s">
        <v>1770</v>
      </c>
      <c r="B1009" t="s">
        <v>6250</v>
      </c>
    </row>
    <row r="1010" spans="1:3">
      <c r="A1010" t="s">
        <v>1771</v>
      </c>
      <c r="B1010" t="s">
        <v>6251</v>
      </c>
      <c r="C1010" t="s">
        <v>6255</v>
      </c>
    </row>
    <row r="1011" spans="1:3">
      <c r="A1011" t="s">
        <v>1772</v>
      </c>
      <c r="B1011" t="s">
        <v>6250</v>
      </c>
    </row>
    <row r="1012" spans="1:3">
      <c r="A1012" t="s">
        <v>1773</v>
      </c>
      <c r="B1012" t="s">
        <v>6250</v>
      </c>
    </row>
    <row r="1013" spans="1:3">
      <c r="A1013" t="s">
        <v>1774</v>
      </c>
      <c r="B1013" t="s">
        <v>6251</v>
      </c>
      <c r="C1013" t="s">
        <v>6254</v>
      </c>
    </row>
    <row r="1014" spans="1:3">
      <c r="A1014" t="s">
        <v>1775</v>
      </c>
      <c r="B1014" t="s">
        <v>6250</v>
      </c>
    </row>
    <row r="1015" spans="1:3">
      <c r="A1015" t="s">
        <v>1776</v>
      </c>
      <c r="B1015" t="s">
        <v>6250</v>
      </c>
    </row>
    <row r="1016" spans="1:3">
      <c r="A1016" t="s">
        <v>1777</v>
      </c>
      <c r="B1016" t="s">
        <v>6250</v>
      </c>
    </row>
    <row r="1017" spans="1:3">
      <c r="A1017" t="s">
        <v>1778</v>
      </c>
      <c r="B1017" t="s">
        <v>6250</v>
      </c>
    </row>
    <row r="1018" spans="1:3">
      <c r="A1018" t="s">
        <v>1779</v>
      </c>
      <c r="B1018" t="s">
        <v>6251</v>
      </c>
      <c r="C1018" t="s">
        <v>6252</v>
      </c>
    </row>
    <row r="1019" spans="1:3">
      <c r="A1019" t="s">
        <v>1780</v>
      </c>
      <c r="B1019" t="s">
        <v>6250</v>
      </c>
    </row>
    <row r="1020" spans="1:3">
      <c r="A1020" t="s">
        <v>1781</v>
      </c>
      <c r="B1020" t="s">
        <v>6250</v>
      </c>
    </row>
    <row r="1021" spans="1:3">
      <c r="A1021" t="s">
        <v>1782</v>
      </c>
      <c r="B1021" t="s">
        <v>6250</v>
      </c>
    </row>
    <row r="1022" spans="1:3">
      <c r="A1022" t="s">
        <v>1783</v>
      </c>
      <c r="B1022" t="s">
        <v>6250</v>
      </c>
    </row>
    <row r="1023" spans="1:3">
      <c r="A1023" t="s">
        <v>1784</v>
      </c>
      <c r="B1023" t="s">
        <v>6250</v>
      </c>
    </row>
    <row r="1024" spans="1:3">
      <c r="A1024" t="s">
        <v>1785</v>
      </c>
      <c r="B1024" t="s">
        <v>6250</v>
      </c>
    </row>
    <row r="1025" spans="1:3">
      <c r="A1025" t="s">
        <v>1786</v>
      </c>
      <c r="B1025" t="s">
        <v>6250</v>
      </c>
    </row>
    <row r="1026" spans="1:3">
      <c r="A1026" t="s">
        <v>1787</v>
      </c>
      <c r="B1026" t="s">
        <v>6250</v>
      </c>
    </row>
    <row r="1027" spans="1:3">
      <c r="A1027" t="s">
        <v>1788</v>
      </c>
      <c r="B1027" t="s">
        <v>6250</v>
      </c>
    </row>
    <row r="1028" spans="1:3">
      <c r="A1028" t="s">
        <v>1789</v>
      </c>
      <c r="B1028" t="s">
        <v>6250</v>
      </c>
    </row>
    <row r="1029" spans="1:3">
      <c r="A1029" t="s">
        <v>1790</v>
      </c>
      <c r="B1029" t="s">
        <v>6250</v>
      </c>
    </row>
    <row r="1030" spans="1:3">
      <c r="A1030" t="s">
        <v>1792</v>
      </c>
      <c r="B1030" t="s">
        <v>6250</v>
      </c>
    </row>
    <row r="1031" spans="1:3">
      <c r="A1031" t="s">
        <v>1794</v>
      </c>
      <c r="B1031" t="s">
        <v>6250</v>
      </c>
    </row>
    <row r="1032" spans="1:3">
      <c r="A1032" t="s">
        <v>1795</v>
      </c>
      <c r="B1032" t="s">
        <v>6250</v>
      </c>
    </row>
    <row r="1033" spans="1:3">
      <c r="A1033" t="s">
        <v>1796</v>
      </c>
      <c r="B1033" t="s">
        <v>6250</v>
      </c>
    </row>
    <row r="1034" spans="1:3">
      <c r="A1034" t="s">
        <v>1797</v>
      </c>
      <c r="B1034" t="s">
        <v>6250</v>
      </c>
    </row>
    <row r="1035" spans="1:3">
      <c r="A1035" t="s">
        <v>1798</v>
      </c>
      <c r="B1035" t="s">
        <v>6250</v>
      </c>
    </row>
    <row r="1036" spans="1:3">
      <c r="A1036" t="s">
        <v>1799</v>
      </c>
      <c r="B1036" t="s">
        <v>6250</v>
      </c>
    </row>
    <row r="1037" spans="1:3">
      <c r="A1037" t="s">
        <v>1800</v>
      </c>
      <c r="B1037" t="s">
        <v>6250</v>
      </c>
    </row>
    <row r="1038" spans="1:3">
      <c r="A1038" t="s">
        <v>1801</v>
      </c>
      <c r="B1038" t="s">
        <v>6250</v>
      </c>
    </row>
    <row r="1039" spans="1:3">
      <c r="A1039" t="s">
        <v>1802</v>
      </c>
      <c r="B1039" t="s">
        <v>6251</v>
      </c>
      <c r="C1039" t="s">
        <v>6254</v>
      </c>
    </row>
    <row r="1040" spans="1:3">
      <c r="A1040" t="s">
        <v>1803</v>
      </c>
      <c r="B1040" t="s">
        <v>6250</v>
      </c>
    </row>
    <row r="1041" spans="1:3">
      <c r="A1041" t="s">
        <v>1804</v>
      </c>
      <c r="B1041" t="s">
        <v>6250</v>
      </c>
    </row>
    <row r="1042" spans="1:3">
      <c r="A1042" t="s">
        <v>1805</v>
      </c>
      <c r="B1042" t="s">
        <v>6250</v>
      </c>
    </row>
    <row r="1043" spans="1:3">
      <c r="A1043" t="s">
        <v>1807</v>
      </c>
      <c r="B1043" t="s">
        <v>6250</v>
      </c>
    </row>
    <row r="1044" spans="1:3">
      <c r="A1044" t="s">
        <v>1808</v>
      </c>
      <c r="B1044" t="s">
        <v>6250</v>
      </c>
    </row>
    <row r="1045" spans="1:3">
      <c r="A1045" t="s">
        <v>1809</v>
      </c>
      <c r="B1045" t="s">
        <v>6250</v>
      </c>
    </row>
    <row r="1046" spans="1:3">
      <c r="A1046" t="s">
        <v>1811</v>
      </c>
      <c r="B1046" t="s">
        <v>6250</v>
      </c>
    </row>
    <row r="1047" spans="1:3">
      <c r="A1047" t="s">
        <v>1812</v>
      </c>
      <c r="B1047" t="s">
        <v>6250</v>
      </c>
    </row>
    <row r="1048" spans="1:3">
      <c r="A1048" t="s">
        <v>1813</v>
      </c>
      <c r="B1048" t="s">
        <v>6251</v>
      </c>
      <c r="C1048" t="s">
        <v>6255</v>
      </c>
    </row>
    <row r="1049" spans="1:3">
      <c r="A1049" t="s">
        <v>1814</v>
      </c>
      <c r="B1049" t="s">
        <v>6250</v>
      </c>
    </row>
    <row r="1050" spans="1:3">
      <c r="A1050" t="s">
        <v>1815</v>
      </c>
      <c r="B1050" t="s">
        <v>6250</v>
      </c>
    </row>
    <row r="1051" spans="1:3">
      <c r="A1051" t="s">
        <v>1816</v>
      </c>
      <c r="B1051" t="s">
        <v>6250</v>
      </c>
    </row>
    <row r="1052" spans="1:3">
      <c r="A1052" t="s">
        <v>1818</v>
      </c>
      <c r="B1052" t="s">
        <v>6251</v>
      </c>
      <c r="C1052" t="s">
        <v>6254</v>
      </c>
    </row>
    <row r="1053" spans="1:3">
      <c r="A1053" t="s">
        <v>1820</v>
      </c>
      <c r="B1053" t="s">
        <v>6250</v>
      </c>
    </row>
    <row r="1054" spans="1:3">
      <c r="A1054" t="s">
        <v>1821</v>
      </c>
      <c r="B1054" t="s">
        <v>6250</v>
      </c>
    </row>
    <row r="1055" spans="1:3">
      <c r="A1055" t="s">
        <v>1822</v>
      </c>
      <c r="B1055" t="s">
        <v>6250</v>
      </c>
    </row>
    <row r="1056" spans="1:3">
      <c r="A1056" t="s">
        <v>1824</v>
      </c>
      <c r="B1056" t="s">
        <v>6250</v>
      </c>
    </row>
    <row r="1057" spans="1:3">
      <c r="A1057" t="s">
        <v>1825</v>
      </c>
      <c r="B1057" t="s">
        <v>6250</v>
      </c>
    </row>
    <row r="1058" spans="1:3">
      <c r="A1058" t="s">
        <v>1826</v>
      </c>
      <c r="B1058" t="s">
        <v>6250</v>
      </c>
    </row>
    <row r="1059" spans="1:3">
      <c r="A1059" t="s">
        <v>1827</v>
      </c>
      <c r="B1059" t="s">
        <v>6250</v>
      </c>
    </row>
    <row r="1060" spans="1:3">
      <c r="A1060" t="s">
        <v>1828</v>
      </c>
      <c r="B1060" t="s">
        <v>6250</v>
      </c>
    </row>
    <row r="1061" spans="1:3">
      <c r="A1061" t="s">
        <v>1830</v>
      </c>
      <c r="B1061" t="s">
        <v>6250</v>
      </c>
    </row>
    <row r="1062" spans="1:3">
      <c r="A1062" t="s">
        <v>1831</v>
      </c>
      <c r="B1062" t="s">
        <v>6251</v>
      </c>
      <c r="C1062" t="s">
        <v>6252</v>
      </c>
    </row>
    <row r="1063" spans="1:3">
      <c r="A1063" t="s">
        <v>1832</v>
      </c>
      <c r="B1063" t="s">
        <v>6250</v>
      </c>
    </row>
    <row r="1064" spans="1:3">
      <c r="A1064" t="s">
        <v>1833</v>
      </c>
      <c r="B1064" t="s">
        <v>6251</v>
      </c>
      <c r="C1064" t="s">
        <v>6255</v>
      </c>
    </row>
    <row r="1065" spans="1:3">
      <c r="A1065" t="s">
        <v>1834</v>
      </c>
      <c r="B1065" t="s">
        <v>6250</v>
      </c>
    </row>
    <row r="1066" spans="1:3">
      <c r="A1066" t="s">
        <v>1835</v>
      </c>
      <c r="B1066" t="s">
        <v>6250</v>
      </c>
    </row>
    <row r="1067" spans="1:3">
      <c r="A1067" t="s">
        <v>1836</v>
      </c>
      <c r="B1067" t="s">
        <v>6250</v>
      </c>
    </row>
    <row r="1068" spans="1:3">
      <c r="A1068" t="s">
        <v>1837</v>
      </c>
      <c r="B1068" t="s">
        <v>6250</v>
      </c>
    </row>
    <row r="1069" spans="1:3">
      <c r="A1069" t="s">
        <v>1838</v>
      </c>
      <c r="B1069" t="s">
        <v>6250</v>
      </c>
    </row>
    <row r="1070" spans="1:3">
      <c r="A1070" t="s">
        <v>1839</v>
      </c>
      <c r="B1070" t="s">
        <v>6250</v>
      </c>
    </row>
    <row r="1071" spans="1:3">
      <c r="A1071" t="s">
        <v>1840</v>
      </c>
      <c r="B1071" t="s">
        <v>6250</v>
      </c>
    </row>
    <row r="1072" spans="1:3">
      <c r="A1072" t="s">
        <v>1841</v>
      </c>
      <c r="B1072" t="s">
        <v>6250</v>
      </c>
    </row>
    <row r="1073" spans="1:3">
      <c r="A1073" t="s">
        <v>1842</v>
      </c>
      <c r="B1073" t="s">
        <v>6250</v>
      </c>
    </row>
    <row r="1074" spans="1:3">
      <c r="A1074" t="s">
        <v>1843</v>
      </c>
      <c r="B1074" t="s">
        <v>6250</v>
      </c>
    </row>
    <row r="1075" spans="1:3">
      <c r="A1075" t="s">
        <v>1844</v>
      </c>
      <c r="B1075" t="s">
        <v>6250</v>
      </c>
    </row>
    <row r="1076" spans="1:3">
      <c r="A1076" t="s">
        <v>1845</v>
      </c>
      <c r="B1076" t="s">
        <v>6250</v>
      </c>
    </row>
    <row r="1077" spans="1:3">
      <c r="A1077" t="s">
        <v>1846</v>
      </c>
      <c r="B1077" t="s">
        <v>6250</v>
      </c>
    </row>
    <row r="1078" spans="1:3">
      <c r="A1078" t="s">
        <v>1847</v>
      </c>
      <c r="B1078" t="s">
        <v>6250</v>
      </c>
    </row>
    <row r="1079" spans="1:3">
      <c r="A1079" t="s">
        <v>1848</v>
      </c>
      <c r="B1079" t="s">
        <v>6251</v>
      </c>
      <c r="C1079" t="s">
        <v>6255</v>
      </c>
    </row>
    <row r="1080" spans="1:3">
      <c r="A1080" t="s">
        <v>1849</v>
      </c>
      <c r="B1080" t="s">
        <v>6250</v>
      </c>
    </row>
    <row r="1081" spans="1:3">
      <c r="A1081" t="s">
        <v>1850</v>
      </c>
      <c r="B1081" t="s">
        <v>6251</v>
      </c>
      <c r="C1081" t="s">
        <v>6253</v>
      </c>
    </row>
    <row r="1082" spans="1:3">
      <c r="A1082" t="s">
        <v>1851</v>
      </c>
      <c r="B1082" t="s">
        <v>6250</v>
      </c>
    </row>
    <row r="1083" spans="1:3">
      <c r="A1083" t="s">
        <v>1852</v>
      </c>
      <c r="B1083" t="s">
        <v>6250</v>
      </c>
    </row>
    <row r="1084" spans="1:3">
      <c r="A1084" t="s">
        <v>1853</v>
      </c>
      <c r="B1084" t="s">
        <v>6250</v>
      </c>
    </row>
    <row r="1085" spans="1:3">
      <c r="A1085" t="s">
        <v>1854</v>
      </c>
      <c r="B1085" t="s">
        <v>6250</v>
      </c>
    </row>
    <row r="1086" spans="1:3">
      <c r="A1086" t="s">
        <v>1855</v>
      </c>
      <c r="B1086" t="s">
        <v>6250</v>
      </c>
    </row>
    <row r="1087" spans="1:3">
      <c r="A1087" t="s">
        <v>1856</v>
      </c>
      <c r="B1087" t="s">
        <v>6250</v>
      </c>
    </row>
    <row r="1088" spans="1:3">
      <c r="A1088" t="s">
        <v>1858</v>
      </c>
      <c r="B1088" t="s">
        <v>6250</v>
      </c>
    </row>
    <row r="1089" spans="1:3">
      <c r="A1089" t="s">
        <v>1859</v>
      </c>
      <c r="B1089" t="s">
        <v>6251</v>
      </c>
      <c r="C1089" t="s">
        <v>6254</v>
      </c>
    </row>
    <row r="1090" spans="1:3">
      <c r="A1090" t="s">
        <v>1860</v>
      </c>
      <c r="B1090" t="s">
        <v>6250</v>
      </c>
    </row>
    <row r="1091" spans="1:3">
      <c r="A1091" t="s">
        <v>1861</v>
      </c>
      <c r="B1091" t="s">
        <v>6250</v>
      </c>
    </row>
    <row r="1092" spans="1:3">
      <c r="A1092" t="s">
        <v>1863</v>
      </c>
      <c r="B1092" t="s">
        <v>6250</v>
      </c>
    </row>
    <row r="1093" spans="1:3">
      <c r="A1093" t="s">
        <v>1864</v>
      </c>
      <c r="B1093" t="s">
        <v>6250</v>
      </c>
    </row>
    <row r="1094" spans="1:3">
      <c r="A1094" t="s">
        <v>1865</v>
      </c>
      <c r="B1094" t="s">
        <v>6250</v>
      </c>
    </row>
    <row r="1095" spans="1:3">
      <c r="A1095" t="s">
        <v>1866</v>
      </c>
      <c r="B1095" t="s">
        <v>6250</v>
      </c>
    </row>
    <row r="1096" spans="1:3">
      <c r="A1096" t="s">
        <v>1867</v>
      </c>
      <c r="B1096" t="s">
        <v>6250</v>
      </c>
    </row>
    <row r="1097" spans="1:3">
      <c r="A1097" t="s">
        <v>1868</v>
      </c>
      <c r="B1097" t="s">
        <v>6250</v>
      </c>
    </row>
    <row r="1098" spans="1:3">
      <c r="A1098" t="s">
        <v>1870</v>
      </c>
      <c r="B1098" t="s">
        <v>6250</v>
      </c>
    </row>
    <row r="1099" spans="1:3">
      <c r="A1099" t="s">
        <v>1871</v>
      </c>
      <c r="B1099" t="s">
        <v>6250</v>
      </c>
    </row>
    <row r="1100" spans="1:3">
      <c r="A1100" t="s">
        <v>1873</v>
      </c>
      <c r="B1100" t="s">
        <v>6250</v>
      </c>
    </row>
    <row r="1101" spans="1:3">
      <c r="A1101" t="s">
        <v>1874</v>
      </c>
      <c r="B1101" t="s">
        <v>6250</v>
      </c>
    </row>
    <row r="1102" spans="1:3">
      <c r="A1102" t="s">
        <v>1875</v>
      </c>
      <c r="B1102" t="s">
        <v>6250</v>
      </c>
    </row>
    <row r="1103" spans="1:3">
      <c r="A1103" t="s">
        <v>1876</v>
      </c>
      <c r="B1103" t="s">
        <v>6250</v>
      </c>
    </row>
    <row r="1104" spans="1:3">
      <c r="A1104" t="s">
        <v>1877</v>
      </c>
      <c r="B1104" t="s">
        <v>6250</v>
      </c>
    </row>
    <row r="1105" spans="1:2">
      <c r="A1105" t="s">
        <v>1879</v>
      </c>
      <c r="B1105" t="s">
        <v>6250</v>
      </c>
    </row>
    <row r="1106" spans="1:2">
      <c r="A1106" t="s">
        <v>1880</v>
      </c>
      <c r="B1106" t="s">
        <v>6250</v>
      </c>
    </row>
    <row r="1107" spans="1:2">
      <c r="A1107" t="s">
        <v>1881</v>
      </c>
      <c r="B1107" t="s">
        <v>6250</v>
      </c>
    </row>
    <row r="1108" spans="1:2">
      <c r="A1108" t="s">
        <v>1882</v>
      </c>
      <c r="B1108" t="s">
        <v>6250</v>
      </c>
    </row>
    <row r="1109" spans="1:2">
      <c r="A1109" t="s">
        <v>1883</v>
      </c>
      <c r="B1109" t="s">
        <v>6250</v>
      </c>
    </row>
    <row r="1110" spans="1:2">
      <c r="A1110" t="s">
        <v>1884</v>
      </c>
      <c r="B1110" t="s">
        <v>6250</v>
      </c>
    </row>
    <row r="1111" spans="1:2">
      <c r="A1111" t="s">
        <v>1885</v>
      </c>
      <c r="B1111" t="s">
        <v>6250</v>
      </c>
    </row>
    <row r="1112" spans="1:2">
      <c r="A1112" t="s">
        <v>1886</v>
      </c>
      <c r="B1112" t="s">
        <v>6250</v>
      </c>
    </row>
    <row r="1113" spans="1:2">
      <c r="A1113" t="s">
        <v>1888</v>
      </c>
      <c r="B1113" t="s">
        <v>6250</v>
      </c>
    </row>
    <row r="1114" spans="1:2">
      <c r="A1114" t="s">
        <v>1890</v>
      </c>
      <c r="B1114" t="s">
        <v>6250</v>
      </c>
    </row>
    <row r="1115" spans="1:2">
      <c r="A1115" t="s">
        <v>1891</v>
      </c>
      <c r="B1115" t="s">
        <v>6250</v>
      </c>
    </row>
    <row r="1116" spans="1:2">
      <c r="A1116" t="s">
        <v>1892</v>
      </c>
      <c r="B1116" t="s">
        <v>6250</v>
      </c>
    </row>
    <row r="1117" spans="1:2">
      <c r="A1117" t="s">
        <v>1893</v>
      </c>
      <c r="B1117" t="s">
        <v>6250</v>
      </c>
    </row>
    <row r="1118" spans="1:2">
      <c r="A1118" t="s">
        <v>1894</v>
      </c>
      <c r="B1118" t="s">
        <v>6250</v>
      </c>
    </row>
    <row r="1119" spans="1:2">
      <c r="A1119" t="s">
        <v>1895</v>
      </c>
      <c r="B1119" t="s">
        <v>6250</v>
      </c>
    </row>
    <row r="1120" spans="1:2">
      <c r="A1120" t="s">
        <v>1896</v>
      </c>
      <c r="B1120" t="s">
        <v>6250</v>
      </c>
    </row>
    <row r="1121" spans="1:3">
      <c r="A1121" t="s">
        <v>1898</v>
      </c>
      <c r="B1121" t="s">
        <v>6250</v>
      </c>
    </row>
    <row r="1122" spans="1:3">
      <c r="A1122" t="s">
        <v>1899</v>
      </c>
      <c r="B1122" t="s">
        <v>6251</v>
      </c>
      <c r="C1122" t="s">
        <v>6253</v>
      </c>
    </row>
    <row r="1123" spans="1:3">
      <c r="A1123" t="s">
        <v>1900</v>
      </c>
      <c r="B1123" t="s">
        <v>6250</v>
      </c>
    </row>
    <row r="1124" spans="1:3">
      <c r="A1124" t="s">
        <v>1901</v>
      </c>
      <c r="B1124" t="s">
        <v>6250</v>
      </c>
    </row>
    <row r="1125" spans="1:3">
      <c r="A1125" t="s">
        <v>1902</v>
      </c>
      <c r="B1125" t="s">
        <v>6250</v>
      </c>
    </row>
    <row r="1126" spans="1:3">
      <c r="A1126" t="s">
        <v>1903</v>
      </c>
      <c r="B1126" t="s">
        <v>6251</v>
      </c>
      <c r="C1126" t="s">
        <v>6255</v>
      </c>
    </row>
    <row r="1127" spans="1:3">
      <c r="A1127" t="s">
        <v>1904</v>
      </c>
      <c r="B1127" t="s">
        <v>6250</v>
      </c>
    </row>
    <row r="1128" spans="1:3">
      <c r="A1128" t="s">
        <v>1905</v>
      </c>
      <c r="B1128" t="s">
        <v>6250</v>
      </c>
    </row>
    <row r="1129" spans="1:3">
      <c r="A1129" t="s">
        <v>1906</v>
      </c>
      <c r="B1129" t="s">
        <v>6250</v>
      </c>
    </row>
    <row r="1130" spans="1:3">
      <c r="A1130" t="s">
        <v>1907</v>
      </c>
      <c r="B1130" t="s">
        <v>6250</v>
      </c>
    </row>
    <row r="1131" spans="1:3">
      <c r="A1131" t="s">
        <v>1908</v>
      </c>
      <c r="B1131" t="s">
        <v>6250</v>
      </c>
    </row>
    <row r="1132" spans="1:3">
      <c r="A1132" t="s">
        <v>1909</v>
      </c>
      <c r="B1132" t="s">
        <v>6250</v>
      </c>
    </row>
    <row r="1133" spans="1:3">
      <c r="A1133" t="s">
        <v>1910</v>
      </c>
      <c r="B1133" t="s">
        <v>6250</v>
      </c>
    </row>
    <row r="1134" spans="1:3">
      <c r="A1134" t="s">
        <v>1911</v>
      </c>
      <c r="B1134" t="s">
        <v>6250</v>
      </c>
    </row>
    <row r="1135" spans="1:3">
      <c r="A1135" t="s">
        <v>1912</v>
      </c>
      <c r="B1135" t="s">
        <v>6250</v>
      </c>
    </row>
    <row r="1136" spans="1:3">
      <c r="A1136" t="s">
        <v>1913</v>
      </c>
      <c r="B1136" t="s">
        <v>6250</v>
      </c>
    </row>
    <row r="1137" spans="1:2">
      <c r="A1137" t="s">
        <v>1914</v>
      </c>
      <c r="B1137" t="s">
        <v>6250</v>
      </c>
    </row>
    <row r="1138" spans="1:2">
      <c r="A1138" t="s">
        <v>1915</v>
      </c>
      <c r="B1138" t="s">
        <v>6250</v>
      </c>
    </row>
    <row r="1139" spans="1:2">
      <c r="A1139" t="s">
        <v>1916</v>
      </c>
      <c r="B1139" t="s">
        <v>6250</v>
      </c>
    </row>
    <row r="1140" spans="1:2">
      <c r="A1140" t="s">
        <v>1917</v>
      </c>
      <c r="B1140" t="s">
        <v>6250</v>
      </c>
    </row>
    <row r="1141" spans="1:2">
      <c r="A1141" t="s">
        <v>1918</v>
      </c>
      <c r="B1141" t="s">
        <v>6250</v>
      </c>
    </row>
    <row r="1142" spans="1:2">
      <c r="A1142" t="s">
        <v>1919</v>
      </c>
      <c r="B1142" t="s">
        <v>6250</v>
      </c>
    </row>
    <row r="1143" spans="1:2">
      <c r="A1143" t="s">
        <v>1920</v>
      </c>
      <c r="B1143" t="s">
        <v>6250</v>
      </c>
    </row>
    <row r="1144" spans="1:2">
      <c r="A1144" t="s">
        <v>1921</v>
      </c>
      <c r="B1144" t="s">
        <v>6250</v>
      </c>
    </row>
    <row r="1145" spans="1:2">
      <c r="A1145" t="s">
        <v>1922</v>
      </c>
      <c r="B1145" t="s">
        <v>6250</v>
      </c>
    </row>
    <row r="1146" spans="1:2">
      <c r="A1146" t="s">
        <v>1923</v>
      </c>
      <c r="B1146" t="s">
        <v>6250</v>
      </c>
    </row>
    <row r="1147" spans="1:2">
      <c r="A1147" t="s">
        <v>1924</v>
      </c>
      <c r="B1147" t="s">
        <v>6250</v>
      </c>
    </row>
    <row r="1148" spans="1:2">
      <c r="A1148" t="s">
        <v>1925</v>
      </c>
      <c r="B1148" t="s">
        <v>6250</v>
      </c>
    </row>
    <row r="1149" spans="1:2">
      <c r="A1149" t="s">
        <v>1926</v>
      </c>
      <c r="B1149" t="s">
        <v>6250</v>
      </c>
    </row>
    <row r="1150" spans="1:2">
      <c r="A1150" t="s">
        <v>1927</v>
      </c>
      <c r="B1150" t="s">
        <v>6250</v>
      </c>
    </row>
    <row r="1151" spans="1:2">
      <c r="A1151" t="s">
        <v>1928</v>
      </c>
      <c r="B1151" t="s">
        <v>6250</v>
      </c>
    </row>
    <row r="1152" spans="1:2">
      <c r="A1152" t="s">
        <v>1929</v>
      </c>
      <c r="B1152" t="s">
        <v>6250</v>
      </c>
    </row>
    <row r="1153" spans="1:3">
      <c r="A1153" t="s">
        <v>1930</v>
      </c>
      <c r="B1153" t="s">
        <v>6250</v>
      </c>
    </row>
    <row r="1154" spans="1:3">
      <c r="A1154" t="s">
        <v>1931</v>
      </c>
      <c r="B1154" t="s">
        <v>6251</v>
      </c>
      <c r="C1154" t="s">
        <v>6253</v>
      </c>
    </row>
    <row r="1155" spans="1:3">
      <c r="A1155" t="s">
        <v>1932</v>
      </c>
      <c r="B1155" t="s">
        <v>6250</v>
      </c>
    </row>
    <row r="1156" spans="1:3">
      <c r="A1156" t="s">
        <v>1934</v>
      </c>
      <c r="B1156" t="s">
        <v>6250</v>
      </c>
    </row>
    <row r="1157" spans="1:3">
      <c r="A1157" t="s">
        <v>1935</v>
      </c>
      <c r="B1157" t="s">
        <v>6251</v>
      </c>
      <c r="C1157" t="s">
        <v>6252</v>
      </c>
    </row>
    <row r="1158" spans="1:3">
      <c r="A1158" t="s">
        <v>1936</v>
      </c>
      <c r="B1158" t="s">
        <v>6250</v>
      </c>
    </row>
    <row r="1159" spans="1:3">
      <c r="A1159" t="s">
        <v>1937</v>
      </c>
      <c r="B1159" t="s">
        <v>6250</v>
      </c>
    </row>
    <row r="1160" spans="1:3">
      <c r="A1160" t="s">
        <v>1938</v>
      </c>
      <c r="B1160" t="s">
        <v>6250</v>
      </c>
    </row>
    <row r="1161" spans="1:3">
      <c r="A1161" t="s">
        <v>1939</v>
      </c>
      <c r="B1161" t="s">
        <v>6250</v>
      </c>
    </row>
    <row r="1162" spans="1:3">
      <c r="A1162" t="s">
        <v>1940</v>
      </c>
      <c r="B1162" t="s">
        <v>6250</v>
      </c>
    </row>
    <row r="1163" spans="1:3">
      <c r="A1163" t="s">
        <v>1941</v>
      </c>
      <c r="B1163" t="s">
        <v>6250</v>
      </c>
    </row>
    <row r="1164" spans="1:3">
      <c r="A1164" t="s">
        <v>1942</v>
      </c>
      <c r="B1164" t="s">
        <v>6250</v>
      </c>
    </row>
    <row r="1165" spans="1:3">
      <c r="A1165" t="s">
        <v>1943</v>
      </c>
      <c r="B1165" t="s">
        <v>6250</v>
      </c>
    </row>
    <row r="1166" spans="1:3">
      <c r="A1166" t="s">
        <v>1944</v>
      </c>
      <c r="B1166" t="s">
        <v>6250</v>
      </c>
    </row>
    <row r="1167" spans="1:3">
      <c r="A1167" t="s">
        <v>1945</v>
      </c>
      <c r="B1167" t="s">
        <v>6250</v>
      </c>
    </row>
    <row r="1168" spans="1:3">
      <c r="A1168" t="s">
        <v>1946</v>
      </c>
      <c r="B1168" t="s">
        <v>6250</v>
      </c>
    </row>
    <row r="1169" spans="1:2">
      <c r="A1169" t="s">
        <v>1947</v>
      </c>
      <c r="B1169" t="s">
        <v>6250</v>
      </c>
    </row>
    <row r="1170" spans="1:2">
      <c r="A1170" t="s">
        <v>1948</v>
      </c>
      <c r="B1170" t="s">
        <v>6250</v>
      </c>
    </row>
    <row r="1171" spans="1:2">
      <c r="A1171" t="s">
        <v>1950</v>
      </c>
      <c r="B1171" t="s">
        <v>6250</v>
      </c>
    </row>
    <row r="1172" spans="1:2">
      <c r="A1172" t="s">
        <v>1951</v>
      </c>
      <c r="B1172" t="s">
        <v>6250</v>
      </c>
    </row>
    <row r="1173" spans="1:2">
      <c r="A1173" t="s">
        <v>1952</v>
      </c>
      <c r="B1173" t="s">
        <v>6250</v>
      </c>
    </row>
    <row r="1174" spans="1:2">
      <c r="A1174" t="s">
        <v>1953</v>
      </c>
      <c r="B1174" t="s">
        <v>6250</v>
      </c>
    </row>
    <row r="1175" spans="1:2">
      <c r="A1175" t="s">
        <v>1954</v>
      </c>
      <c r="B1175" t="s">
        <v>6250</v>
      </c>
    </row>
    <row r="1176" spans="1:2">
      <c r="A1176" t="s">
        <v>1955</v>
      </c>
      <c r="B1176" t="s">
        <v>6250</v>
      </c>
    </row>
    <row r="1177" spans="1:2">
      <c r="A1177" t="s">
        <v>1956</v>
      </c>
      <c r="B1177" t="s">
        <v>6250</v>
      </c>
    </row>
    <row r="1178" spans="1:2">
      <c r="A1178" t="s">
        <v>1957</v>
      </c>
      <c r="B1178" t="s">
        <v>6250</v>
      </c>
    </row>
    <row r="1179" spans="1:2">
      <c r="A1179" t="s">
        <v>1958</v>
      </c>
      <c r="B1179" t="s">
        <v>6250</v>
      </c>
    </row>
    <row r="1180" spans="1:2">
      <c r="A1180" t="s">
        <v>1959</v>
      </c>
      <c r="B1180" t="s">
        <v>6250</v>
      </c>
    </row>
    <row r="1181" spans="1:2">
      <c r="A1181" t="s">
        <v>1960</v>
      </c>
      <c r="B1181" t="s">
        <v>6250</v>
      </c>
    </row>
    <row r="1182" spans="1:2">
      <c r="A1182" t="s">
        <v>1962</v>
      </c>
      <c r="B1182" t="s">
        <v>6250</v>
      </c>
    </row>
    <row r="1183" spans="1:2">
      <c r="A1183" t="s">
        <v>1963</v>
      </c>
      <c r="B1183" t="s">
        <v>6250</v>
      </c>
    </row>
    <row r="1184" spans="1:2">
      <c r="A1184" t="s">
        <v>1964</v>
      </c>
      <c r="B1184" t="s">
        <v>6250</v>
      </c>
    </row>
    <row r="1185" spans="1:3">
      <c r="A1185" t="s">
        <v>1965</v>
      </c>
      <c r="B1185" t="s">
        <v>6250</v>
      </c>
    </row>
    <row r="1186" spans="1:3">
      <c r="A1186" t="s">
        <v>1966</v>
      </c>
      <c r="B1186" t="s">
        <v>6250</v>
      </c>
    </row>
    <row r="1187" spans="1:3">
      <c r="A1187" t="s">
        <v>1967</v>
      </c>
      <c r="B1187" t="s">
        <v>6250</v>
      </c>
    </row>
    <row r="1188" spans="1:3">
      <c r="A1188" t="s">
        <v>1968</v>
      </c>
      <c r="B1188" t="s">
        <v>6251</v>
      </c>
      <c r="C1188" t="s">
        <v>6253</v>
      </c>
    </row>
    <row r="1189" spans="1:3">
      <c r="A1189" t="s">
        <v>1969</v>
      </c>
      <c r="B1189" t="s">
        <v>6250</v>
      </c>
    </row>
    <row r="1190" spans="1:3">
      <c r="A1190" t="s">
        <v>1970</v>
      </c>
      <c r="B1190" t="s">
        <v>6250</v>
      </c>
    </row>
    <row r="1191" spans="1:3">
      <c r="A1191" t="s">
        <v>1971</v>
      </c>
      <c r="B1191" t="s">
        <v>6250</v>
      </c>
    </row>
    <row r="1192" spans="1:3">
      <c r="A1192" t="s">
        <v>1972</v>
      </c>
      <c r="B1192" t="s">
        <v>6251</v>
      </c>
      <c r="C1192" t="s">
        <v>6254</v>
      </c>
    </row>
    <row r="1193" spans="1:3">
      <c r="A1193" t="s">
        <v>1974</v>
      </c>
      <c r="B1193" t="s">
        <v>6250</v>
      </c>
    </row>
    <row r="1194" spans="1:3">
      <c r="A1194" t="s">
        <v>1975</v>
      </c>
      <c r="B1194" t="s">
        <v>6250</v>
      </c>
    </row>
    <row r="1195" spans="1:3">
      <c r="A1195" t="s">
        <v>1976</v>
      </c>
      <c r="B1195" t="s">
        <v>6250</v>
      </c>
    </row>
    <row r="1196" spans="1:3">
      <c r="A1196" t="s">
        <v>1977</v>
      </c>
      <c r="B1196" t="s">
        <v>6250</v>
      </c>
    </row>
    <row r="1197" spans="1:3">
      <c r="A1197" t="s">
        <v>1978</v>
      </c>
      <c r="B1197" t="s">
        <v>6250</v>
      </c>
    </row>
    <row r="1198" spans="1:3">
      <c r="A1198" t="s">
        <v>1979</v>
      </c>
      <c r="B1198" t="s">
        <v>6250</v>
      </c>
    </row>
    <row r="1199" spans="1:3">
      <c r="A1199" t="s">
        <v>1980</v>
      </c>
      <c r="B1199" t="s">
        <v>6250</v>
      </c>
    </row>
    <row r="1200" spans="1:3">
      <c r="A1200" t="s">
        <v>1981</v>
      </c>
      <c r="B1200" t="s">
        <v>6250</v>
      </c>
    </row>
    <row r="1201" spans="1:2">
      <c r="A1201" t="s">
        <v>1982</v>
      </c>
      <c r="B1201" t="s">
        <v>6250</v>
      </c>
    </row>
    <row r="1202" spans="1:2">
      <c r="A1202" t="s">
        <v>1983</v>
      </c>
      <c r="B1202" t="s">
        <v>6250</v>
      </c>
    </row>
    <row r="1203" spans="1:2">
      <c r="A1203" t="s">
        <v>1984</v>
      </c>
      <c r="B1203" t="s">
        <v>6250</v>
      </c>
    </row>
    <row r="1204" spans="1:2">
      <c r="A1204" t="s">
        <v>1985</v>
      </c>
      <c r="B1204" t="s">
        <v>6250</v>
      </c>
    </row>
    <row r="1205" spans="1:2">
      <c r="A1205" t="s">
        <v>1986</v>
      </c>
      <c r="B1205" t="s">
        <v>6250</v>
      </c>
    </row>
    <row r="1206" spans="1:2">
      <c r="A1206" t="s">
        <v>1987</v>
      </c>
      <c r="B1206" t="s">
        <v>6250</v>
      </c>
    </row>
    <row r="1207" spans="1:2">
      <c r="A1207" t="s">
        <v>1988</v>
      </c>
      <c r="B1207" t="s">
        <v>6250</v>
      </c>
    </row>
    <row r="1208" spans="1:2">
      <c r="A1208" t="s">
        <v>1989</v>
      </c>
      <c r="B1208" t="s">
        <v>6250</v>
      </c>
    </row>
    <row r="1209" spans="1:2">
      <c r="A1209" t="s">
        <v>1990</v>
      </c>
      <c r="B1209" t="s">
        <v>6250</v>
      </c>
    </row>
    <row r="1210" spans="1:2">
      <c r="A1210" t="s">
        <v>1991</v>
      </c>
      <c r="B1210" t="s">
        <v>6250</v>
      </c>
    </row>
    <row r="1211" spans="1:2">
      <c r="A1211" t="s">
        <v>1993</v>
      </c>
      <c r="B1211" t="s">
        <v>6250</v>
      </c>
    </row>
    <row r="1212" spans="1:2">
      <c r="A1212" t="s">
        <v>1994</v>
      </c>
      <c r="B1212" t="s">
        <v>6250</v>
      </c>
    </row>
    <row r="1213" spans="1:2">
      <c r="A1213" t="s">
        <v>1995</v>
      </c>
      <c r="B1213" t="s">
        <v>6250</v>
      </c>
    </row>
    <row r="1214" spans="1:2">
      <c r="A1214" t="s">
        <v>1996</v>
      </c>
      <c r="B1214" t="s">
        <v>6250</v>
      </c>
    </row>
    <row r="1215" spans="1:2">
      <c r="A1215" t="s">
        <v>1997</v>
      </c>
      <c r="B1215" t="s">
        <v>6250</v>
      </c>
    </row>
    <row r="1216" spans="1:2">
      <c r="A1216" t="s">
        <v>1998</v>
      </c>
      <c r="B1216" t="s">
        <v>6250</v>
      </c>
    </row>
    <row r="1217" spans="1:3">
      <c r="A1217" t="s">
        <v>1999</v>
      </c>
      <c r="B1217" t="s">
        <v>6250</v>
      </c>
    </row>
    <row r="1218" spans="1:3">
      <c r="A1218" t="s">
        <v>2000</v>
      </c>
      <c r="B1218" t="s">
        <v>6250</v>
      </c>
    </row>
    <row r="1219" spans="1:3">
      <c r="A1219" t="s">
        <v>2001</v>
      </c>
      <c r="B1219" t="s">
        <v>6250</v>
      </c>
    </row>
    <row r="1220" spans="1:3">
      <c r="A1220" t="s">
        <v>2002</v>
      </c>
      <c r="B1220" t="s">
        <v>6250</v>
      </c>
    </row>
    <row r="1221" spans="1:3">
      <c r="A1221" t="s">
        <v>2003</v>
      </c>
      <c r="B1221" t="s">
        <v>6250</v>
      </c>
    </row>
    <row r="1222" spans="1:3">
      <c r="A1222" t="s">
        <v>2004</v>
      </c>
      <c r="B1222" t="s">
        <v>6250</v>
      </c>
    </row>
    <row r="1223" spans="1:3">
      <c r="A1223" t="s">
        <v>2005</v>
      </c>
      <c r="B1223" t="s">
        <v>6250</v>
      </c>
    </row>
    <row r="1224" spans="1:3">
      <c r="A1224" t="s">
        <v>2007</v>
      </c>
      <c r="B1224" t="s">
        <v>6250</v>
      </c>
    </row>
    <row r="1225" spans="1:3">
      <c r="A1225" t="s">
        <v>2008</v>
      </c>
      <c r="B1225" t="s">
        <v>6251</v>
      </c>
      <c r="C1225" t="s">
        <v>6252</v>
      </c>
    </row>
    <row r="1226" spans="1:3">
      <c r="A1226" t="s">
        <v>2009</v>
      </c>
      <c r="B1226" t="s">
        <v>6250</v>
      </c>
    </row>
    <row r="1227" spans="1:3">
      <c r="A1227" t="s">
        <v>2010</v>
      </c>
      <c r="B1227" t="s">
        <v>6250</v>
      </c>
    </row>
    <row r="1228" spans="1:3">
      <c r="A1228" t="s">
        <v>2011</v>
      </c>
      <c r="B1228" t="s">
        <v>6251</v>
      </c>
      <c r="C1228" t="s">
        <v>6253</v>
      </c>
    </row>
    <row r="1229" spans="1:3">
      <c r="A1229" t="s">
        <v>2012</v>
      </c>
      <c r="B1229" t="s">
        <v>6250</v>
      </c>
    </row>
    <row r="1230" spans="1:3">
      <c r="A1230" t="s">
        <v>2013</v>
      </c>
      <c r="B1230" t="s">
        <v>6250</v>
      </c>
    </row>
    <row r="1231" spans="1:3">
      <c r="A1231" t="s">
        <v>2014</v>
      </c>
      <c r="B1231" t="s">
        <v>6250</v>
      </c>
    </row>
    <row r="1232" spans="1:3">
      <c r="A1232" t="s">
        <v>2015</v>
      </c>
      <c r="B1232" t="s">
        <v>6250</v>
      </c>
    </row>
    <row r="1233" spans="1:3">
      <c r="A1233" t="s">
        <v>2016</v>
      </c>
      <c r="B1233" t="s">
        <v>6250</v>
      </c>
    </row>
    <row r="1234" spans="1:3">
      <c r="A1234" t="s">
        <v>2017</v>
      </c>
      <c r="B1234" t="s">
        <v>6250</v>
      </c>
    </row>
    <row r="1235" spans="1:3">
      <c r="A1235" t="s">
        <v>2018</v>
      </c>
      <c r="B1235" t="s">
        <v>6250</v>
      </c>
    </row>
    <row r="1236" spans="1:3">
      <c r="A1236" t="s">
        <v>2019</v>
      </c>
      <c r="B1236" t="s">
        <v>6251</v>
      </c>
      <c r="C1236" t="s">
        <v>6254</v>
      </c>
    </row>
    <row r="1237" spans="1:3">
      <c r="A1237" t="s">
        <v>2020</v>
      </c>
      <c r="B1237" t="s">
        <v>6250</v>
      </c>
    </row>
    <row r="1238" spans="1:3">
      <c r="A1238" t="s">
        <v>2021</v>
      </c>
      <c r="B1238" t="s">
        <v>6250</v>
      </c>
    </row>
    <row r="1239" spans="1:3">
      <c r="A1239" t="s">
        <v>2022</v>
      </c>
      <c r="B1239" t="s">
        <v>6250</v>
      </c>
    </row>
    <row r="1240" spans="1:3">
      <c r="A1240" t="s">
        <v>2023</v>
      </c>
      <c r="B1240" t="s">
        <v>6250</v>
      </c>
    </row>
    <row r="1241" spans="1:3">
      <c r="A1241" t="s">
        <v>2024</v>
      </c>
      <c r="B1241" t="s">
        <v>6250</v>
      </c>
    </row>
    <row r="1242" spans="1:3">
      <c r="A1242" t="s">
        <v>2025</v>
      </c>
      <c r="B1242" t="s">
        <v>6250</v>
      </c>
    </row>
    <row r="1243" spans="1:3">
      <c r="A1243" t="s">
        <v>2026</v>
      </c>
      <c r="B1243" t="s">
        <v>6251</v>
      </c>
      <c r="C1243" t="s">
        <v>6254</v>
      </c>
    </row>
    <row r="1244" spans="1:3">
      <c r="A1244" t="s">
        <v>2027</v>
      </c>
      <c r="B1244" t="s">
        <v>6250</v>
      </c>
    </row>
    <row r="1245" spans="1:3">
      <c r="A1245" t="s">
        <v>2028</v>
      </c>
      <c r="B1245" t="s">
        <v>6250</v>
      </c>
    </row>
    <row r="1246" spans="1:3">
      <c r="A1246" t="s">
        <v>2029</v>
      </c>
      <c r="B1246" t="s">
        <v>6251</v>
      </c>
      <c r="C1246" t="s">
        <v>6253</v>
      </c>
    </row>
    <row r="1247" spans="1:3">
      <c r="A1247" t="s">
        <v>2030</v>
      </c>
      <c r="B1247" t="s">
        <v>6250</v>
      </c>
    </row>
    <row r="1248" spans="1:3">
      <c r="A1248" t="s">
        <v>2031</v>
      </c>
      <c r="B1248" t="s">
        <v>6250</v>
      </c>
    </row>
    <row r="1249" spans="1:3">
      <c r="A1249" t="s">
        <v>2032</v>
      </c>
      <c r="B1249" t="s">
        <v>6250</v>
      </c>
    </row>
    <row r="1250" spans="1:3">
      <c r="A1250" t="s">
        <v>2033</v>
      </c>
      <c r="B1250" t="s">
        <v>6251</v>
      </c>
      <c r="C1250" t="s">
        <v>6254</v>
      </c>
    </row>
    <row r="1251" spans="1:3">
      <c r="A1251" t="s">
        <v>2034</v>
      </c>
      <c r="B1251" t="s">
        <v>6250</v>
      </c>
    </row>
    <row r="1252" spans="1:3">
      <c r="A1252" t="s">
        <v>2035</v>
      </c>
      <c r="B1252" t="s">
        <v>6250</v>
      </c>
    </row>
    <row r="1253" spans="1:3">
      <c r="A1253" t="s">
        <v>2036</v>
      </c>
      <c r="B1253" t="s">
        <v>6250</v>
      </c>
    </row>
    <row r="1254" spans="1:3">
      <c r="A1254" t="s">
        <v>2037</v>
      </c>
      <c r="B1254" t="s">
        <v>6250</v>
      </c>
    </row>
    <row r="1255" spans="1:3">
      <c r="A1255" t="s">
        <v>2038</v>
      </c>
      <c r="B1255" t="s">
        <v>6250</v>
      </c>
    </row>
    <row r="1256" spans="1:3">
      <c r="A1256" t="s">
        <v>2039</v>
      </c>
      <c r="B1256" t="s">
        <v>6250</v>
      </c>
    </row>
    <row r="1257" spans="1:3">
      <c r="A1257" t="s">
        <v>2040</v>
      </c>
      <c r="B1257" t="s">
        <v>6250</v>
      </c>
    </row>
    <row r="1258" spans="1:3">
      <c r="A1258" t="s">
        <v>2041</v>
      </c>
      <c r="B1258" t="s">
        <v>6250</v>
      </c>
    </row>
    <row r="1259" spans="1:3">
      <c r="A1259" t="s">
        <v>2042</v>
      </c>
      <c r="B1259" t="s">
        <v>6251</v>
      </c>
      <c r="C1259" t="s">
        <v>6253</v>
      </c>
    </row>
    <row r="1260" spans="1:3">
      <c r="A1260" t="s">
        <v>2043</v>
      </c>
      <c r="B1260" t="s">
        <v>6250</v>
      </c>
    </row>
    <row r="1261" spans="1:3">
      <c r="A1261" t="s">
        <v>2044</v>
      </c>
      <c r="B1261" t="s">
        <v>6250</v>
      </c>
    </row>
    <row r="1262" spans="1:3">
      <c r="A1262" t="s">
        <v>2046</v>
      </c>
      <c r="B1262" t="s">
        <v>6250</v>
      </c>
    </row>
    <row r="1263" spans="1:3">
      <c r="A1263" t="s">
        <v>2047</v>
      </c>
      <c r="B1263" t="s">
        <v>6250</v>
      </c>
    </row>
    <row r="1264" spans="1:3">
      <c r="A1264" t="s">
        <v>2048</v>
      </c>
      <c r="B1264" t="s">
        <v>6250</v>
      </c>
    </row>
    <row r="1265" spans="1:3">
      <c r="A1265" t="s">
        <v>2049</v>
      </c>
      <c r="B1265" t="s">
        <v>6250</v>
      </c>
    </row>
    <row r="1266" spans="1:3">
      <c r="A1266" t="s">
        <v>2050</v>
      </c>
      <c r="B1266" t="s">
        <v>6250</v>
      </c>
    </row>
    <row r="1267" spans="1:3">
      <c r="A1267" t="s">
        <v>2052</v>
      </c>
      <c r="B1267" t="s">
        <v>6250</v>
      </c>
    </row>
    <row r="1268" spans="1:3">
      <c r="A1268" t="s">
        <v>2053</v>
      </c>
      <c r="B1268" t="s">
        <v>6250</v>
      </c>
    </row>
    <row r="1269" spans="1:3">
      <c r="A1269" t="s">
        <v>2054</v>
      </c>
      <c r="B1269" t="s">
        <v>6251</v>
      </c>
      <c r="C1269" t="s">
        <v>6253</v>
      </c>
    </row>
    <row r="1270" spans="1:3">
      <c r="A1270" t="s">
        <v>2055</v>
      </c>
      <c r="B1270" t="s">
        <v>6250</v>
      </c>
    </row>
    <row r="1271" spans="1:3">
      <c r="A1271" t="s">
        <v>2056</v>
      </c>
      <c r="B1271" t="s">
        <v>6250</v>
      </c>
    </row>
    <row r="1272" spans="1:3">
      <c r="A1272" t="s">
        <v>2057</v>
      </c>
      <c r="B1272" t="s">
        <v>6250</v>
      </c>
    </row>
    <row r="1273" spans="1:3">
      <c r="A1273" t="s">
        <v>2058</v>
      </c>
      <c r="B1273" t="s">
        <v>6250</v>
      </c>
    </row>
    <row r="1274" spans="1:3">
      <c r="A1274" t="s">
        <v>2059</v>
      </c>
      <c r="B1274" t="s">
        <v>6250</v>
      </c>
    </row>
    <row r="1275" spans="1:3">
      <c r="A1275" t="s">
        <v>2060</v>
      </c>
      <c r="B1275" t="s">
        <v>6250</v>
      </c>
    </row>
    <row r="1276" spans="1:3">
      <c r="A1276" t="s">
        <v>2061</v>
      </c>
      <c r="B1276" t="s">
        <v>6250</v>
      </c>
    </row>
    <row r="1277" spans="1:3">
      <c r="A1277" t="s">
        <v>2062</v>
      </c>
      <c r="B1277" t="s">
        <v>6250</v>
      </c>
    </row>
    <row r="1278" spans="1:3">
      <c r="A1278" t="s">
        <v>2063</v>
      </c>
      <c r="B1278" t="s">
        <v>6250</v>
      </c>
    </row>
    <row r="1279" spans="1:3">
      <c r="A1279" t="s">
        <v>2064</v>
      </c>
      <c r="B1279" t="s">
        <v>6251</v>
      </c>
      <c r="C1279" t="s">
        <v>6255</v>
      </c>
    </row>
    <row r="1280" spans="1:3">
      <c r="A1280" t="s">
        <v>2065</v>
      </c>
      <c r="B1280" t="s">
        <v>6250</v>
      </c>
    </row>
    <row r="1281" spans="1:3">
      <c r="A1281" t="s">
        <v>2066</v>
      </c>
      <c r="B1281" t="s">
        <v>6250</v>
      </c>
    </row>
    <row r="1282" spans="1:3">
      <c r="A1282" t="s">
        <v>2067</v>
      </c>
      <c r="B1282" t="s">
        <v>6251</v>
      </c>
      <c r="C1282" t="s">
        <v>6253</v>
      </c>
    </row>
    <row r="1283" spans="1:3">
      <c r="A1283" t="s">
        <v>2068</v>
      </c>
      <c r="B1283" t="s">
        <v>6250</v>
      </c>
    </row>
    <row r="1284" spans="1:3">
      <c r="A1284" t="s">
        <v>2069</v>
      </c>
      <c r="B1284" t="s">
        <v>6250</v>
      </c>
    </row>
    <row r="1285" spans="1:3">
      <c r="A1285" t="s">
        <v>2070</v>
      </c>
      <c r="B1285" t="s">
        <v>6250</v>
      </c>
    </row>
    <row r="1286" spans="1:3">
      <c r="A1286" t="s">
        <v>2071</v>
      </c>
      <c r="B1286" t="s">
        <v>6250</v>
      </c>
    </row>
    <row r="1287" spans="1:3">
      <c r="A1287" t="s">
        <v>2072</v>
      </c>
      <c r="B1287" t="s">
        <v>6250</v>
      </c>
    </row>
    <row r="1288" spans="1:3">
      <c r="A1288" t="s">
        <v>2073</v>
      </c>
      <c r="B1288" t="s">
        <v>6250</v>
      </c>
    </row>
    <row r="1289" spans="1:3">
      <c r="A1289" t="s">
        <v>2074</v>
      </c>
      <c r="B1289" t="s">
        <v>6251</v>
      </c>
      <c r="C1289" t="s">
        <v>6254</v>
      </c>
    </row>
    <row r="1290" spans="1:3">
      <c r="A1290" t="s">
        <v>2075</v>
      </c>
      <c r="B1290" t="s">
        <v>6250</v>
      </c>
    </row>
    <row r="1291" spans="1:3">
      <c r="A1291" t="s">
        <v>2076</v>
      </c>
      <c r="B1291" t="s">
        <v>6250</v>
      </c>
    </row>
    <row r="1292" spans="1:3">
      <c r="A1292" t="s">
        <v>2077</v>
      </c>
      <c r="B1292" t="s">
        <v>6250</v>
      </c>
    </row>
    <row r="1293" spans="1:3">
      <c r="A1293" t="s">
        <v>2078</v>
      </c>
      <c r="B1293" t="s">
        <v>6250</v>
      </c>
    </row>
    <row r="1294" spans="1:3">
      <c r="A1294" t="s">
        <v>2079</v>
      </c>
      <c r="B1294" t="s">
        <v>6250</v>
      </c>
    </row>
    <row r="1295" spans="1:3">
      <c r="A1295" t="s">
        <v>2080</v>
      </c>
      <c r="B1295" t="s">
        <v>6250</v>
      </c>
    </row>
    <row r="1296" spans="1:3">
      <c r="A1296" t="s">
        <v>2081</v>
      </c>
      <c r="B1296" t="s">
        <v>6250</v>
      </c>
    </row>
    <row r="1297" spans="1:3">
      <c r="A1297" t="s">
        <v>2083</v>
      </c>
      <c r="B1297" t="s">
        <v>6251</v>
      </c>
      <c r="C1297" t="s">
        <v>6253</v>
      </c>
    </row>
    <row r="1298" spans="1:3">
      <c r="A1298" t="s">
        <v>2084</v>
      </c>
      <c r="B1298" t="s">
        <v>6250</v>
      </c>
    </row>
    <row r="1299" spans="1:3">
      <c r="A1299" t="s">
        <v>2085</v>
      </c>
      <c r="B1299" t="s">
        <v>6250</v>
      </c>
    </row>
    <row r="1300" spans="1:3">
      <c r="A1300" t="s">
        <v>2086</v>
      </c>
      <c r="B1300" t="s">
        <v>6251</v>
      </c>
      <c r="C1300" t="s">
        <v>6254</v>
      </c>
    </row>
    <row r="1301" spans="1:3">
      <c r="A1301" t="s">
        <v>2087</v>
      </c>
      <c r="B1301" t="s">
        <v>6250</v>
      </c>
    </row>
    <row r="1302" spans="1:3">
      <c r="A1302" t="s">
        <v>2088</v>
      </c>
      <c r="B1302" t="s">
        <v>6250</v>
      </c>
    </row>
    <row r="1303" spans="1:3">
      <c r="A1303" t="s">
        <v>2089</v>
      </c>
      <c r="B1303" t="s">
        <v>6250</v>
      </c>
    </row>
    <row r="1304" spans="1:3">
      <c r="A1304" t="s">
        <v>2090</v>
      </c>
      <c r="B1304" t="s">
        <v>6251</v>
      </c>
      <c r="C1304" t="s">
        <v>6254</v>
      </c>
    </row>
    <row r="1305" spans="1:3">
      <c r="A1305" t="s">
        <v>2091</v>
      </c>
      <c r="B1305" t="s">
        <v>6250</v>
      </c>
    </row>
    <row r="1306" spans="1:3">
      <c r="A1306" t="s">
        <v>2092</v>
      </c>
      <c r="B1306" t="s">
        <v>6250</v>
      </c>
    </row>
    <row r="1307" spans="1:3">
      <c r="A1307" t="s">
        <v>2093</v>
      </c>
      <c r="B1307" t="s">
        <v>6250</v>
      </c>
    </row>
    <row r="1308" spans="1:3">
      <c r="A1308" t="s">
        <v>2094</v>
      </c>
      <c r="B1308" t="s">
        <v>6250</v>
      </c>
    </row>
    <row r="1309" spans="1:3">
      <c r="A1309" t="s">
        <v>2095</v>
      </c>
      <c r="B1309" t="s">
        <v>6250</v>
      </c>
    </row>
    <row r="1310" spans="1:3">
      <c r="A1310" t="s">
        <v>2096</v>
      </c>
      <c r="B1310" t="s">
        <v>6251</v>
      </c>
      <c r="C1310" t="s">
        <v>6255</v>
      </c>
    </row>
    <row r="1311" spans="1:3">
      <c r="A1311" t="s">
        <v>2097</v>
      </c>
      <c r="B1311" t="s">
        <v>6250</v>
      </c>
    </row>
    <row r="1312" spans="1:3">
      <c r="A1312" t="s">
        <v>2098</v>
      </c>
      <c r="B1312" t="s">
        <v>6250</v>
      </c>
    </row>
    <row r="1313" spans="1:3">
      <c r="A1313" t="s">
        <v>2099</v>
      </c>
      <c r="B1313" t="s">
        <v>6250</v>
      </c>
    </row>
    <row r="1314" spans="1:3">
      <c r="A1314" t="s">
        <v>2100</v>
      </c>
      <c r="B1314" t="s">
        <v>6250</v>
      </c>
    </row>
    <row r="1315" spans="1:3">
      <c r="A1315" t="s">
        <v>2101</v>
      </c>
      <c r="B1315" t="s">
        <v>6250</v>
      </c>
    </row>
    <row r="1316" spans="1:3">
      <c r="A1316" t="s">
        <v>2102</v>
      </c>
      <c r="B1316" t="s">
        <v>6250</v>
      </c>
    </row>
    <row r="1317" spans="1:3">
      <c r="A1317" t="s">
        <v>2103</v>
      </c>
      <c r="B1317" t="s">
        <v>6250</v>
      </c>
    </row>
    <row r="1318" spans="1:3">
      <c r="A1318" t="s">
        <v>2104</v>
      </c>
      <c r="B1318" t="s">
        <v>6251</v>
      </c>
      <c r="C1318" t="s">
        <v>6255</v>
      </c>
    </row>
    <row r="1319" spans="1:3">
      <c r="A1319" t="s">
        <v>2105</v>
      </c>
      <c r="B1319" t="s">
        <v>6250</v>
      </c>
    </row>
    <row r="1320" spans="1:3">
      <c r="A1320" t="s">
        <v>2106</v>
      </c>
      <c r="B1320" t="s">
        <v>6250</v>
      </c>
    </row>
    <row r="1321" spans="1:3">
      <c r="A1321" t="s">
        <v>2107</v>
      </c>
      <c r="B1321" t="s">
        <v>6250</v>
      </c>
    </row>
    <row r="1322" spans="1:3">
      <c r="A1322" t="s">
        <v>2108</v>
      </c>
      <c r="B1322" t="s">
        <v>6250</v>
      </c>
    </row>
    <row r="1323" spans="1:3">
      <c r="A1323" t="s">
        <v>2109</v>
      </c>
      <c r="B1323" t="s">
        <v>6250</v>
      </c>
    </row>
    <row r="1324" spans="1:3">
      <c r="A1324" t="s">
        <v>2110</v>
      </c>
      <c r="B1324" t="s">
        <v>6250</v>
      </c>
    </row>
    <row r="1325" spans="1:3">
      <c r="A1325" t="s">
        <v>2111</v>
      </c>
      <c r="B1325" t="s">
        <v>6250</v>
      </c>
    </row>
    <row r="1326" spans="1:3">
      <c r="A1326" t="s">
        <v>2112</v>
      </c>
      <c r="B1326" t="s">
        <v>6250</v>
      </c>
    </row>
    <row r="1327" spans="1:3">
      <c r="A1327" t="s">
        <v>2113</v>
      </c>
      <c r="B1327" t="s">
        <v>6250</v>
      </c>
    </row>
    <row r="1328" spans="1:3">
      <c r="A1328" t="s">
        <v>2114</v>
      </c>
      <c r="B1328" t="s">
        <v>6250</v>
      </c>
    </row>
    <row r="1329" spans="1:3">
      <c r="A1329" t="s">
        <v>2115</v>
      </c>
      <c r="B1329" t="s">
        <v>6250</v>
      </c>
    </row>
    <row r="1330" spans="1:3">
      <c r="A1330" t="s">
        <v>2116</v>
      </c>
      <c r="B1330" t="s">
        <v>6250</v>
      </c>
    </row>
    <row r="1331" spans="1:3">
      <c r="A1331" t="s">
        <v>2117</v>
      </c>
      <c r="B1331" t="s">
        <v>6250</v>
      </c>
    </row>
    <row r="1332" spans="1:3">
      <c r="A1332" t="s">
        <v>2118</v>
      </c>
      <c r="B1332" t="s">
        <v>6250</v>
      </c>
    </row>
    <row r="1333" spans="1:3">
      <c r="A1333" t="s">
        <v>2119</v>
      </c>
      <c r="B1333" t="s">
        <v>6250</v>
      </c>
    </row>
    <row r="1334" spans="1:3">
      <c r="A1334" t="s">
        <v>2120</v>
      </c>
      <c r="B1334" t="s">
        <v>6250</v>
      </c>
    </row>
    <row r="1335" spans="1:3">
      <c r="A1335" t="s">
        <v>2121</v>
      </c>
      <c r="B1335" t="s">
        <v>6250</v>
      </c>
    </row>
    <row r="1336" spans="1:3">
      <c r="A1336" t="s">
        <v>2122</v>
      </c>
      <c r="B1336" t="s">
        <v>6250</v>
      </c>
    </row>
    <row r="1337" spans="1:3">
      <c r="A1337" t="s">
        <v>2123</v>
      </c>
      <c r="B1337" t="s">
        <v>6250</v>
      </c>
    </row>
    <row r="1338" spans="1:3">
      <c r="A1338" t="s">
        <v>2125</v>
      </c>
      <c r="B1338" t="s">
        <v>6250</v>
      </c>
    </row>
    <row r="1339" spans="1:3">
      <c r="A1339" t="s">
        <v>2126</v>
      </c>
      <c r="B1339" t="s">
        <v>6251</v>
      </c>
      <c r="C1339" t="s">
        <v>6255</v>
      </c>
    </row>
    <row r="1340" spans="1:3">
      <c r="A1340" t="s">
        <v>2128</v>
      </c>
      <c r="B1340" t="s">
        <v>6251</v>
      </c>
      <c r="C1340" t="s">
        <v>6253</v>
      </c>
    </row>
    <row r="1341" spans="1:3">
      <c r="A1341" t="s">
        <v>2129</v>
      </c>
      <c r="B1341" t="s">
        <v>6250</v>
      </c>
    </row>
    <row r="1342" spans="1:3">
      <c r="A1342" t="s">
        <v>2130</v>
      </c>
      <c r="B1342" t="s">
        <v>6250</v>
      </c>
    </row>
    <row r="1343" spans="1:3">
      <c r="A1343" t="s">
        <v>2131</v>
      </c>
      <c r="B1343" t="s">
        <v>6250</v>
      </c>
    </row>
    <row r="1344" spans="1:3">
      <c r="A1344" t="s">
        <v>2132</v>
      </c>
      <c r="B1344" t="s">
        <v>6250</v>
      </c>
    </row>
    <row r="1345" spans="1:3">
      <c r="A1345" t="s">
        <v>2133</v>
      </c>
      <c r="B1345" t="s">
        <v>6250</v>
      </c>
    </row>
    <row r="1346" spans="1:3">
      <c r="A1346" t="s">
        <v>2134</v>
      </c>
      <c r="B1346" t="s">
        <v>6251</v>
      </c>
      <c r="C1346" t="s">
        <v>6253</v>
      </c>
    </row>
    <row r="1347" spans="1:3">
      <c r="A1347" t="s">
        <v>2135</v>
      </c>
      <c r="B1347" t="s">
        <v>6250</v>
      </c>
    </row>
    <row r="1348" spans="1:3">
      <c r="A1348" t="s">
        <v>2136</v>
      </c>
      <c r="B1348" t="s">
        <v>6250</v>
      </c>
    </row>
    <row r="1349" spans="1:3">
      <c r="A1349" t="s">
        <v>2137</v>
      </c>
      <c r="B1349" t="s">
        <v>6251</v>
      </c>
      <c r="C1349" t="s">
        <v>6252</v>
      </c>
    </row>
    <row r="1350" spans="1:3">
      <c r="A1350" t="s">
        <v>2138</v>
      </c>
      <c r="B1350" t="s">
        <v>6250</v>
      </c>
    </row>
    <row r="1351" spans="1:3">
      <c r="A1351" t="s">
        <v>2139</v>
      </c>
      <c r="B1351" t="s">
        <v>6250</v>
      </c>
    </row>
    <row r="1352" spans="1:3">
      <c r="A1352" t="s">
        <v>2140</v>
      </c>
      <c r="B1352" t="s">
        <v>6250</v>
      </c>
    </row>
    <row r="1353" spans="1:3">
      <c r="A1353" t="s">
        <v>2141</v>
      </c>
      <c r="B1353" t="s">
        <v>6250</v>
      </c>
    </row>
    <row r="1354" spans="1:3">
      <c r="A1354" t="s">
        <v>2142</v>
      </c>
      <c r="B1354" t="s">
        <v>6250</v>
      </c>
    </row>
    <row r="1355" spans="1:3">
      <c r="A1355" t="s">
        <v>2143</v>
      </c>
      <c r="B1355" t="s">
        <v>6250</v>
      </c>
    </row>
    <row r="1356" spans="1:3">
      <c r="A1356" t="s">
        <v>2144</v>
      </c>
      <c r="B1356" t="s">
        <v>6250</v>
      </c>
    </row>
    <row r="1357" spans="1:3">
      <c r="A1357" t="s">
        <v>2145</v>
      </c>
      <c r="B1357" t="s">
        <v>6250</v>
      </c>
    </row>
    <row r="1358" spans="1:3">
      <c r="A1358" t="s">
        <v>2146</v>
      </c>
      <c r="B1358" t="s">
        <v>6251</v>
      </c>
      <c r="C1358" t="s">
        <v>6253</v>
      </c>
    </row>
    <row r="1359" spans="1:3">
      <c r="A1359" t="s">
        <v>2147</v>
      </c>
      <c r="B1359" t="s">
        <v>6251</v>
      </c>
      <c r="C1359" t="s">
        <v>6254</v>
      </c>
    </row>
    <row r="1360" spans="1:3">
      <c r="A1360" t="s">
        <v>2148</v>
      </c>
      <c r="B1360" t="s">
        <v>6250</v>
      </c>
    </row>
    <row r="1361" spans="1:3">
      <c r="A1361" t="s">
        <v>2149</v>
      </c>
      <c r="B1361" t="s">
        <v>6250</v>
      </c>
    </row>
    <row r="1362" spans="1:3">
      <c r="A1362" t="s">
        <v>2150</v>
      </c>
      <c r="B1362" t="s">
        <v>6250</v>
      </c>
    </row>
    <row r="1363" spans="1:3">
      <c r="A1363" t="s">
        <v>2151</v>
      </c>
      <c r="B1363" t="s">
        <v>6250</v>
      </c>
    </row>
    <row r="1364" spans="1:3">
      <c r="A1364" t="s">
        <v>2152</v>
      </c>
      <c r="B1364" t="s">
        <v>6250</v>
      </c>
    </row>
    <row r="1365" spans="1:3">
      <c r="A1365" t="s">
        <v>2153</v>
      </c>
      <c r="B1365" t="s">
        <v>6251</v>
      </c>
      <c r="C1365" t="s">
        <v>6252</v>
      </c>
    </row>
    <row r="1366" spans="1:3">
      <c r="A1366" t="s">
        <v>2154</v>
      </c>
      <c r="B1366" t="s">
        <v>6250</v>
      </c>
    </row>
    <row r="1367" spans="1:3">
      <c r="A1367" t="s">
        <v>2155</v>
      </c>
      <c r="B1367" t="s">
        <v>6250</v>
      </c>
    </row>
    <row r="1368" spans="1:3">
      <c r="A1368" t="s">
        <v>2156</v>
      </c>
      <c r="B1368" t="s">
        <v>6250</v>
      </c>
    </row>
    <row r="1369" spans="1:3">
      <c r="A1369" t="s">
        <v>2157</v>
      </c>
      <c r="B1369" t="s">
        <v>6250</v>
      </c>
    </row>
    <row r="1370" spans="1:3">
      <c r="A1370" t="s">
        <v>2158</v>
      </c>
      <c r="B1370" t="s">
        <v>6250</v>
      </c>
    </row>
    <row r="1371" spans="1:3">
      <c r="A1371" t="s">
        <v>2159</v>
      </c>
      <c r="B1371" t="s">
        <v>6250</v>
      </c>
    </row>
    <row r="1372" spans="1:3">
      <c r="A1372" t="s">
        <v>2160</v>
      </c>
      <c r="B1372" t="s">
        <v>6250</v>
      </c>
    </row>
    <row r="1373" spans="1:3">
      <c r="A1373" t="s">
        <v>2161</v>
      </c>
      <c r="B1373" t="s">
        <v>6250</v>
      </c>
    </row>
    <row r="1374" spans="1:3">
      <c r="A1374" t="s">
        <v>2162</v>
      </c>
      <c r="B1374" t="s">
        <v>6250</v>
      </c>
    </row>
    <row r="1375" spans="1:3">
      <c r="A1375" t="s">
        <v>2163</v>
      </c>
      <c r="B1375" t="s">
        <v>6250</v>
      </c>
    </row>
    <row r="1376" spans="1:3">
      <c r="A1376" t="s">
        <v>2165</v>
      </c>
      <c r="B1376" t="s">
        <v>6250</v>
      </c>
    </row>
    <row r="1377" spans="1:3">
      <c r="A1377" t="s">
        <v>2166</v>
      </c>
      <c r="B1377" t="s">
        <v>6250</v>
      </c>
    </row>
    <row r="1378" spans="1:3">
      <c r="A1378" t="s">
        <v>2167</v>
      </c>
      <c r="B1378" t="s">
        <v>6250</v>
      </c>
    </row>
    <row r="1379" spans="1:3">
      <c r="A1379" t="s">
        <v>2168</v>
      </c>
      <c r="B1379" t="s">
        <v>6250</v>
      </c>
    </row>
    <row r="1380" spans="1:3">
      <c r="A1380" t="s">
        <v>2169</v>
      </c>
      <c r="B1380" t="s">
        <v>6250</v>
      </c>
    </row>
    <row r="1381" spans="1:3">
      <c r="A1381" t="s">
        <v>2170</v>
      </c>
      <c r="B1381" t="s">
        <v>6250</v>
      </c>
    </row>
    <row r="1382" spans="1:3">
      <c r="A1382" t="s">
        <v>2171</v>
      </c>
      <c r="B1382" t="s">
        <v>6250</v>
      </c>
    </row>
    <row r="1383" spans="1:3">
      <c r="A1383" t="s">
        <v>2172</v>
      </c>
      <c r="B1383" t="s">
        <v>6250</v>
      </c>
    </row>
    <row r="1384" spans="1:3">
      <c r="A1384" t="s">
        <v>2173</v>
      </c>
      <c r="B1384" t="s">
        <v>6251</v>
      </c>
      <c r="C1384" t="s">
        <v>6255</v>
      </c>
    </row>
    <row r="1385" spans="1:3">
      <c r="A1385" t="s">
        <v>2174</v>
      </c>
      <c r="B1385" t="s">
        <v>6250</v>
      </c>
    </row>
    <row r="1386" spans="1:3">
      <c r="A1386" t="s">
        <v>2175</v>
      </c>
      <c r="B1386" t="s">
        <v>6250</v>
      </c>
    </row>
    <row r="1387" spans="1:3">
      <c r="A1387" t="s">
        <v>2176</v>
      </c>
      <c r="B1387" t="s">
        <v>6250</v>
      </c>
    </row>
    <row r="1388" spans="1:3">
      <c r="A1388" t="s">
        <v>2177</v>
      </c>
      <c r="B1388" t="s">
        <v>6251</v>
      </c>
      <c r="C1388" t="s">
        <v>6252</v>
      </c>
    </row>
    <row r="1389" spans="1:3">
      <c r="A1389" t="s">
        <v>2178</v>
      </c>
      <c r="B1389" t="s">
        <v>6250</v>
      </c>
    </row>
    <row r="1390" spans="1:3">
      <c r="A1390" t="s">
        <v>2179</v>
      </c>
      <c r="B1390" t="s">
        <v>6250</v>
      </c>
    </row>
    <row r="1391" spans="1:3">
      <c r="A1391" t="s">
        <v>2180</v>
      </c>
      <c r="B1391" t="s">
        <v>6251</v>
      </c>
      <c r="C1391" t="s">
        <v>6253</v>
      </c>
    </row>
    <row r="1392" spans="1:3">
      <c r="A1392" t="s">
        <v>2181</v>
      </c>
      <c r="B1392" t="s">
        <v>6250</v>
      </c>
    </row>
    <row r="1393" spans="1:2">
      <c r="A1393" t="s">
        <v>2182</v>
      </c>
      <c r="B1393" t="s">
        <v>6250</v>
      </c>
    </row>
    <row r="1394" spans="1:2">
      <c r="A1394" t="s">
        <v>2183</v>
      </c>
      <c r="B1394" t="s">
        <v>6250</v>
      </c>
    </row>
    <row r="1395" spans="1:2">
      <c r="A1395" t="s">
        <v>2184</v>
      </c>
      <c r="B1395" t="s">
        <v>6250</v>
      </c>
    </row>
    <row r="1396" spans="1:2">
      <c r="A1396" t="s">
        <v>2185</v>
      </c>
      <c r="B1396" t="s">
        <v>6250</v>
      </c>
    </row>
    <row r="1397" spans="1:2">
      <c r="A1397" t="s">
        <v>2186</v>
      </c>
      <c r="B1397" t="s">
        <v>6250</v>
      </c>
    </row>
    <row r="1398" spans="1:2">
      <c r="A1398" t="s">
        <v>2187</v>
      </c>
      <c r="B1398" t="s">
        <v>6250</v>
      </c>
    </row>
    <row r="1399" spans="1:2">
      <c r="A1399" t="s">
        <v>2188</v>
      </c>
      <c r="B1399" t="s">
        <v>6250</v>
      </c>
    </row>
    <row r="1400" spans="1:2">
      <c r="A1400" t="s">
        <v>2189</v>
      </c>
      <c r="B1400" t="s">
        <v>6250</v>
      </c>
    </row>
    <row r="1401" spans="1:2">
      <c r="A1401" t="s">
        <v>2190</v>
      </c>
      <c r="B1401" t="s">
        <v>6250</v>
      </c>
    </row>
    <row r="1402" spans="1:2">
      <c r="A1402" t="s">
        <v>2191</v>
      </c>
      <c r="B1402" t="s">
        <v>6250</v>
      </c>
    </row>
    <row r="1403" spans="1:2">
      <c r="A1403" t="s">
        <v>2192</v>
      </c>
      <c r="B1403" t="s">
        <v>6250</v>
      </c>
    </row>
    <row r="1404" spans="1:2">
      <c r="A1404" t="s">
        <v>2193</v>
      </c>
      <c r="B1404" t="s">
        <v>6250</v>
      </c>
    </row>
    <row r="1405" spans="1:2">
      <c r="A1405" t="s">
        <v>2194</v>
      </c>
      <c r="B1405" t="s">
        <v>6250</v>
      </c>
    </row>
    <row r="1406" spans="1:2">
      <c r="A1406" t="s">
        <v>2195</v>
      </c>
      <c r="B1406" t="s">
        <v>6250</v>
      </c>
    </row>
    <row r="1407" spans="1:2">
      <c r="A1407" t="s">
        <v>2196</v>
      </c>
      <c r="B1407" t="s">
        <v>6250</v>
      </c>
    </row>
    <row r="1408" spans="1:2">
      <c r="A1408" t="s">
        <v>2197</v>
      </c>
      <c r="B1408" t="s">
        <v>6250</v>
      </c>
    </row>
    <row r="1409" spans="1:3">
      <c r="A1409" t="s">
        <v>2198</v>
      </c>
      <c r="B1409" t="s">
        <v>6250</v>
      </c>
    </row>
    <row r="1410" spans="1:3">
      <c r="A1410" t="s">
        <v>2199</v>
      </c>
      <c r="B1410" t="s">
        <v>6250</v>
      </c>
    </row>
    <row r="1411" spans="1:3">
      <c r="A1411" t="s">
        <v>2200</v>
      </c>
      <c r="B1411" t="s">
        <v>6250</v>
      </c>
    </row>
    <row r="1412" spans="1:3">
      <c r="A1412" t="s">
        <v>2201</v>
      </c>
      <c r="B1412" t="s">
        <v>6250</v>
      </c>
    </row>
    <row r="1413" spans="1:3">
      <c r="A1413" t="s">
        <v>2202</v>
      </c>
      <c r="B1413" t="s">
        <v>6250</v>
      </c>
    </row>
    <row r="1414" spans="1:3">
      <c r="A1414" t="s">
        <v>2203</v>
      </c>
      <c r="B1414" t="s">
        <v>6250</v>
      </c>
    </row>
    <row r="1415" spans="1:3">
      <c r="A1415" t="s">
        <v>2204</v>
      </c>
      <c r="B1415" t="s">
        <v>6250</v>
      </c>
    </row>
    <row r="1416" spans="1:3">
      <c r="A1416" t="s">
        <v>2205</v>
      </c>
      <c r="B1416" t="s">
        <v>6251</v>
      </c>
      <c r="C1416" t="s">
        <v>6254</v>
      </c>
    </row>
    <row r="1417" spans="1:3">
      <c r="A1417" t="s">
        <v>2206</v>
      </c>
      <c r="B1417" t="s">
        <v>6250</v>
      </c>
    </row>
    <row r="1418" spans="1:3">
      <c r="A1418" t="s">
        <v>2207</v>
      </c>
      <c r="B1418" t="s">
        <v>6251</v>
      </c>
      <c r="C1418" t="s">
        <v>6252</v>
      </c>
    </row>
    <row r="1419" spans="1:3">
      <c r="A1419" t="s">
        <v>2208</v>
      </c>
      <c r="B1419" t="s">
        <v>6250</v>
      </c>
    </row>
    <row r="1420" spans="1:3">
      <c r="A1420" t="s">
        <v>2209</v>
      </c>
      <c r="B1420" t="s">
        <v>6250</v>
      </c>
    </row>
    <row r="1421" spans="1:3">
      <c r="A1421" t="s">
        <v>2210</v>
      </c>
      <c r="B1421" t="s">
        <v>6250</v>
      </c>
    </row>
    <row r="1422" spans="1:3">
      <c r="A1422" t="s">
        <v>2211</v>
      </c>
      <c r="B1422" t="s">
        <v>6250</v>
      </c>
    </row>
    <row r="1423" spans="1:3">
      <c r="A1423" t="s">
        <v>2212</v>
      </c>
      <c r="B1423" t="s">
        <v>6250</v>
      </c>
    </row>
    <row r="1424" spans="1:3">
      <c r="A1424" t="s">
        <v>2213</v>
      </c>
      <c r="B1424" t="s">
        <v>6250</v>
      </c>
    </row>
    <row r="1425" spans="1:2">
      <c r="A1425" t="s">
        <v>2214</v>
      </c>
      <c r="B1425" t="s">
        <v>6250</v>
      </c>
    </row>
    <row r="1426" spans="1:2">
      <c r="A1426" t="s">
        <v>2215</v>
      </c>
      <c r="B1426" t="s">
        <v>6250</v>
      </c>
    </row>
    <row r="1427" spans="1:2">
      <c r="A1427" t="s">
        <v>2216</v>
      </c>
      <c r="B1427" t="s">
        <v>6250</v>
      </c>
    </row>
    <row r="1428" spans="1:2">
      <c r="A1428" t="s">
        <v>2217</v>
      </c>
      <c r="B1428" t="s">
        <v>6250</v>
      </c>
    </row>
    <row r="1429" spans="1:2">
      <c r="A1429" t="s">
        <v>2218</v>
      </c>
      <c r="B1429" t="s">
        <v>6250</v>
      </c>
    </row>
    <row r="1430" spans="1:2">
      <c r="A1430" t="s">
        <v>2219</v>
      </c>
      <c r="B1430" t="s">
        <v>6250</v>
      </c>
    </row>
    <row r="1431" spans="1:2">
      <c r="A1431" t="s">
        <v>2220</v>
      </c>
      <c r="B1431" t="s">
        <v>6250</v>
      </c>
    </row>
    <row r="1432" spans="1:2">
      <c r="A1432" t="s">
        <v>2221</v>
      </c>
      <c r="B1432" t="s">
        <v>6250</v>
      </c>
    </row>
    <row r="1433" spans="1:2">
      <c r="A1433" t="s">
        <v>2222</v>
      </c>
      <c r="B1433" t="s">
        <v>6250</v>
      </c>
    </row>
    <row r="1434" spans="1:2">
      <c r="A1434" t="s">
        <v>2223</v>
      </c>
      <c r="B1434" t="s">
        <v>6250</v>
      </c>
    </row>
    <row r="1435" spans="1:2">
      <c r="A1435" t="s">
        <v>2224</v>
      </c>
      <c r="B1435" t="s">
        <v>6250</v>
      </c>
    </row>
    <row r="1436" spans="1:2">
      <c r="A1436" t="s">
        <v>2225</v>
      </c>
      <c r="B1436" t="s">
        <v>6250</v>
      </c>
    </row>
    <row r="1437" spans="1:2">
      <c r="A1437" t="s">
        <v>2226</v>
      </c>
      <c r="B1437" t="s">
        <v>6250</v>
      </c>
    </row>
    <row r="1438" spans="1:2">
      <c r="A1438" t="s">
        <v>2227</v>
      </c>
      <c r="B1438" t="s">
        <v>6250</v>
      </c>
    </row>
    <row r="1439" spans="1:2">
      <c r="A1439" t="s">
        <v>2228</v>
      </c>
      <c r="B1439" t="s">
        <v>6250</v>
      </c>
    </row>
    <row r="1440" spans="1:2">
      <c r="A1440" t="s">
        <v>2229</v>
      </c>
      <c r="B1440" t="s">
        <v>6250</v>
      </c>
    </row>
    <row r="1441" spans="1:3">
      <c r="A1441" t="s">
        <v>2230</v>
      </c>
      <c r="B1441" t="s">
        <v>6250</v>
      </c>
    </row>
    <row r="1442" spans="1:3">
      <c r="A1442" t="s">
        <v>2231</v>
      </c>
      <c r="B1442" t="s">
        <v>6250</v>
      </c>
    </row>
    <row r="1443" spans="1:3">
      <c r="A1443" t="s">
        <v>2232</v>
      </c>
      <c r="B1443" t="s">
        <v>6250</v>
      </c>
    </row>
    <row r="1444" spans="1:3">
      <c r="A1444" t="s">
        <v>2233</v>
      </c>
      <c r="B1444" t="s">
        <v>6250</v>
      </c>
    </row>
    <row r="1445" spans="1:3">
      <c r="A1445" t="s">
        <v>2234</v>
      </c>
      <c r="B1445" t="s">
        <v>6250</v>
      </c>
    </row>
    <row r="1446" spans="1:3">
      <c r="A1446" t="s">
        <v>2235</v>
      </c>
      <c r="B1446" t="s">
        <v>6250</v>
      </c>
    </row>
    <row r="1447" spans="1:3">
      <c r="A1447" t="s">
        <v>2236</v>
      </c>
      <c r="B1447" t="s">
        <v>6250</v>
      </c>
    </row>
    <row r="1448" spans="1:3">
      <c r="A1448" t="s">
        <v>2237</v>
      </c>
      <c r="B1448" t="s">
        <v>6250</v>
      </c>
    </row>
    <row r="1449" spans="1:3">
      <c r="A1449" t="s">
        <v>2238</v>
      </c>
      <c r="B1449" t="s">
        <v>6250</v>
      </c>
    </row>
    <row r="1450" spans="1:3">
      <c r="A1450" t="s">
        <v>2239</v>
      </c>
      <c r="B1450" t="s">
        <v>6250</v>
      </c>
    </row>
    <row r="1451" spans="1:3">
      <c r="A1451" t="s">
        <v>2240</v>
      </c>
      <c r="B1451" t="s">
        <v>6250</v>
      </c>
    </row>
    <row r="1452" spans="1:3">
      <c r="A1452" t="s">
        <v>2241</v>
      </c>
      <c r="B1452" t="s">
        <v>6250</v>
      </c>
    </row>
    <row r="1453" spans="1:3">
      <c r="A1453" t="s">
        <v>2242</v>
      </c>
      <c r="B1453" t="s">
        <v>6251</v>
      </c>
      <c r="C1453" t="s">
        <v>6254</v>
      </c>
    </row>
    <row r="1454" spans="1:3">
      <c r="A1454" t="s">
        <v>2243</v>
      </c>
      <c r="B1454" t="s">
        <v>6250</v>
      </c>
    </row>
    <row r="1455" spans="1:3">
      <c r="A1455" t="s">
        <v>2244</v>
      </c>
      <c r="B1455" t="s">
        <v>6250</v>
      </c>
    </row>
    <row r="1456" spans="1:3">
      <c r="A1456" t="s">
        <v>2245</v>
      </c>
      <c r="B1456" t="s">
        <v>6250</v>
      </c>
    </row>
    <row r="1457" spans="1:2">
      <c r="A1457" t="s">
        <v>2246</v>
      </c>
      <c r="B1457" t="s">
        <v>6250</v>
      </c>
    </row>
    <row r="1458" spans="1:2">
      <c r="A1458" t="s">
        <v>2247</v>
      </c>
      <c r="B1458" t="s">
        <v>6250</v>
      </c>
    </row>
    <row r="1459" spans="1:2">
      <c r="A1459" t="s">
        <v>2248</v>
      </c>
      <c r="B1459" t="s">
        <v>6250</v>
      </c>
    </row>
    <row r="1460" spans="1:2">
      <c r="A1460" t="s">
        <v>2249</v>
      </c>
      <c r="B1460" t="s">
        <v>6250</v>
      </c>
    </row>
    <row r="1461" spans="1:2">
      <c r="A1461" t="s">
        <v>2250</v>
      </c>
      <c r="B1461" t="s">
        <v>6250</v>
      </c>
    </row>
    <row r="1462" spans="1:2">
      <c r="A1462" t="s">
        <v>2251</v>
      </c>
      <c r="B1462" t="s">
        <v>6250</v>
      </c>
    </row>
    <row r="1463" spans="1:2">
      <c r="A1463" t="s">
        <v>2252</v>
      </c>
      <c r="B1463" t="s">
        <v>6250</v>
      </c>
    </row>
    <row r="1464" spans="1:2">
      <c r="A1464" t="s">
        <v>2253</v>
      </c>
      <c r="B1464" t="s">
        <v>6250</v>
      </c>
    </row>
    <row r="1465" spans="1:2">
      <c r="A1465" t="s">
        <v>2254</v>
      </c>
      <c r="B1465" t="s">
        <v>6250</v>
      </c>
    </row>
    <row r="1466" spans="1:2">
      <c r="A1466" t="s">
        <v>2255</v>
      </c>
      <c r="B1466" t="s">
        <v>6250</v>
      </c>
    </row>
    <row r="1467" spans="1:2">
      <c r="A1467" t="s">
        <v>2256</v>
      </c>
      <c r="B1467" t="s">
        <v>6250</v>
      </c>
    </row>
    <row r="1468" spans="1:2">
      <c r="A1468" t="s">
        <v>2257</v>
      </c>
      <c r="B1468" t="s">
        <v>6250</v>
      </c>
    </row>
    <row r="1469" spans="1:2">
      <c r="A1469" t="s">
        <v>2258</v>
      </c>
      <c r="B1469" t="s">
        <v>6250</v>
      </c>
    </row>
    <row r="1470" spans="1:2">
      <c r="A1470" t="s">
        <v>2259</v>
      </c>
      <c r="B1470" t="s">
        <v>6250</v>
      </c>
    </row>
    <row r="1471" spans="1:2">
      <c r="A1471" t="s">
        <v>2260</v>
      </c>
      <c r="B1471" t="s">
        <v>6250</v>
      </c>
    </row>
    <row r="1472" spans="1:2">
      <c r="A1472" t="s">
        <v>2262</v>
      </c>
      <c r="B1472" t="s">
        <v>6250</v>
      </c>
    </row>
    <row r="1473" spans="1:3">
      <c r="A1473" t="s">
        <v>2263</v>
      </c>
      <c r="B1473" t="s">
        <v>6250</v>
      </c>
    </row>
    <row r="1474" spans="1:3">
      <c r="A1474" t="s">
        <v>2264</v>
      </c>
      <c r="B1474" t="s">
        <v>6250</v>
      </c>
    </row>
    <row r="1475" spans="1:3">
      <c r="A1475" t="s">
        <v>2265</v>
      </c>
      <c r="B1475" t="s">
        <v>6250</v>
      </c>
    </row>
    <row r="1476" spans="1:3">
      <c r="A1476" t="s">
        <v>2266</v>
      </c>
      <c r="B1476" t="s">
        <v>6250</v>
      </c>
    </row>
    <row r="1477" spans="1:3">
      <c r="A1477" t="s">
        <v>2267</v>
      </c>
      <c r="B1477" t="s">
        <v>6250</v>
      </c>
    </row>
    <row r="1478" spans="1:3">
      <c r="A1478" t="s">
        <v>2268</v>
      </c>
      <c r="B1478" t="s">
        <v>6250</v>
      </c>
    </row>
    <row r="1479" spans="1:3">
      <c r="A1479" t="s">
        <v>2269</v>
      </c>
      <c r="B1479" t="s">
        <v>6250</v>
      </c>
    </row>
    <row r="1480" spans="1:3">
      <c r="A1480" t="s">
        <v>2270</v>
      </c>
      <c r="B1480" t="s">
        <v>6250</v>
      </c>
    </row>
    <row r="1481" spans="1:3">
      <c r="A1481" t="s">
        <v>2271</v>
      </c>
      <c r="B1481" t="s">
        <v>6250</v>
      </c>
    </row>
    <row r="1482" spans="1:3">
      <c r="A1482" t="s">
        <v>2272</v>
      </c>
      <c r="B1482" t="s">
        <v>6250</v>
      </c>
    </row>
    <row r="1483" spans="1:3">
      <c r="A1483" t="s">
        <v>2273</v>
      </c>
      <c r="B1483" t="s">
        <v>6250</v>
      </c>
    </row>
    <row r="1484" spans="1:3">
      <c r="A1484" t="s">
        <v>2274</v>
      </c>
      <c r="B1484" t="s">
        <v>6251</v>
      </c>
      <c r="C1484" t="s">
        <v>6255</v>
      </c>
    </row>
    <row r="1485" spans="1:3">
      <c r="A1485" t="s">
        <v>2275</v>
      </c>
      <c r="B1485" t="s">
        <v>6250</v>
      </c>
    </row>
    <row r="1486" spans="1:3">
      <c r="A1486" t="s">
        <v>2276</v>
      </c>
      <c r="B1486" t="s">
        <v>6250</v>
      </c>
    </row>
    <row r="1487" spans="1:3">
      <c r="A1487" t="s">
        <v>2277</v>
      </c>
      <c r="B1487" t="s">
        <v>6250</v>
      </c>
    </row>
    <row r="1488" spans="1:3">
      <c r="A1488" t="s">
        <v>2278</v>
      </c>
      <c r="B1488" t="s">
        <v>6250</v>
      </c>
    </row>
    <row r="1489" spans="1:3">
      <c r="A1489" t="s">
        <v>2279</v>
      </c>
      <c r="B1489" t="s">
        <v>6250</v>
      </c>
    </row>
    <row r="1490" spans="1:3">
      <c r="A1490" t="s">
        <v>2280</v>
      </c>
      <c r="B1490" t="s">
        <v>6250</v>
      </c>
    </row>
    <row r="1491" spans="1:3">
      <c r="A1491" t="s">
        <v>2281</v>
      </c>
      <c r="B1491" t="s">
        <v>6250</v>
      </c>
    </row>
    <row r="1492" spans="1:3">
      <c r="A1492" t="s">
        <v>2282</v>
      </c>
      <c r="B1492" t="s">
        <v>6250</v>
      </c>
    </row>
    <row r="1493" spans="1:3">
      <c r="A1493" t="s">
        <v>2283</v>
      </c>
      <c r="B1493" t="s">
        <v>6250</v>
      </c>
    </row>
    <row r="1494" spans="1:3">
      <c r="A1494" t="s">
        <v>2284</v>
      </c>
      <c r="B1494" t="s">
        <v>6250</v>
      </c>
    </row>
    <row r="1495" spans="1:3">
      <c r="A1495" t="s">
        <v>2285</v>
      </c>
      <c r="B1495" t="s">
        <v>6250</v>
      </c>
    </row>
    <row r="1496" spans="1:3">
      <c r="A1496" t="s">
        <v>2286</v>
      </c>
      <c r="B1496" t="s">
        <v>6250</v>
      </c>
    </row>
    <row r="1497" spans="1:3">
      <c r="A1497" t="s">
        <v>2287</v>
      </c>
      <c r="B1497" t="s">
        <v>6250</v>
      </c>
    </row>
    <row r="1498" spans="1:3">
      <c r="A1498" t="s">
        <v>2288</v>
      </c>
      <c r="B1498" t="s">
        <v>6250</v>
      </c>
    </row>
    <row r="1499" spans="1:3">
      <c r="A1499" t="s">
        <v>2289</v>
      </c>
      <c r="B1499" t="s">
        <v>6250</v>
      </c>
    </row>
    <row r="1500" spans="1:3">
      <c r="A1500" t="s">
        <v>2291</v>
      </c>
      <c r="B1500" t="s">
        <v>6250</v>
      </c>
    </row>
    <row r="1501" spans="1:3">
      <c r="A1501" t="s">
        <v>2292</v>
      </c>
      <c r="B1501" t="s">
        <v>6250</v>
      </c>
    </row>
    <row r="1502" spans="1:3">
      <c r="A1502" t="s">
        <v>2293</v>
      </c>
      <c r="B1502" t="s">
        <v>6250</v>
      </c>
    </row>
    <row r="1503" spans="1:3">
      <c r="A1503" t="s">
        <v>2294</v>
      </c>
      <c r="B1503" t="s">
        <v>6250</v>
      </c>
    </row>
    <row r="1504" spans="1:3">
      <c r="A1504" t="s">
        <v>2295</v>
      </c>
      <c r="B1504" t="s">
        <v>6251</v>
      </c>
      <c r="C1504" t="s">
        <v>6255</v>
      </c>
    </row>
    <row r="1505" spans="1:3">
      <c r="A1505" t="s">
        <v>2296</v>
      </c>
      <c r="B1505" t="s">
        <v>6250</v>
      </c>
    </row>
    <row r="1506" spans="1:3">
      <c r="A1506" t="s">
        <v>2297</v>
      </c>
      <c r="B1506" t="s">
        <v>6250</v>
      </c>
    </row>
    <row r="1507" spans="1:3">
      <c r="A1507" t="s">
        <v>2298</v>
      </c>
      <c r="B1507" t="s">
        <v>6250</v>
      </c>
    </row>
    <row r="1508" spans="1:3">
      <c r="A1508" t="s">
        <v>2299</v>
      </c>
      <c r="B1508" t="s">
        <v>6250</v>
      </c>
    </row>
    <row r="1509" spans="1:3">
      <c r="A1509" t="s">
        <v>2300</v>
      </c>
      <c r="B1509" t="s">
        <v>6250</v>
      </c>
    </row>
    <row r="1510" spans="1:3">
      <c r="A1510" t="s">
        <v>2301</v>
      </c>
      <c r="B1510" t="s">
        <v>6250</v>
      </c>
    </row>
    <row r="1511" spans="1:3">
      <c r="A1511" t="s">
        <v>2302</v>
      </c>
      <c r="B1511" t="s">
        <v>6251</v>
      </c>
      <c r="C1511" t="s">
        <v>6254</v>
      </c>
    </row>
    <row r="1512" spans="1:3">
      <c r="A1512" t="s">
        <v>2303</v>
      </c>
      <c r="B1512" t="s">
        <v>6251</v>
      </c>
      <c r="C1512" t="s">
        <v>6253</v>
      </c>
    </row>
    <row r="1513" spans="1:3">
      <c r="A1513" t="s">
        <v>2304</v>
      </c>
      <c r="B1513" t="s">
        <v>6250</v>
      </c>
    </row>
    <row r="1514" spans="1:3">
      <c r="A1514" t="s">
        <v>2305</v>
      </c>
      <c r="B1514" t="s">
        <v>6250</v>
      </c>
    </row>
    <row r="1515" spans="1:3">
      <c r="A1515" t="s">
        <v>2306</v>
      </c>
      <c r="B1515" t="s">
        <v>6250</v>
      </c>
    </row>
    <row r="1516" spans="1:3">
      <c r="A1516" t="s">
        <v>2307</v>
      </c>
      <c r="B1516" t="s">
        <v>6251</v>
      </c>
      <c r="C1516" t="s">
        <v>6252</v>
      </c>
    </row>
    <row r="1517" spans="1:3">
      <c r="A1517" t="s">
        <v>2308</v>
      </c>
      <c r="B1517" t="s">
        <v>6251</v>
      </c>
      <c r="C1517" t="s">
        <v>6253</v>
      </c>
    </row>
    <row r="1518" spans="1:3">
      <c r="A1518" t="s">
        <v>2309</v>
      </c>
      <c r="B1518" t="s">
        <v>6250</v>
      </c>
    </row>
    <row r="1519" spans="1:3">
      <c r="A1519" t="s">
        <v>2310</v>
      </c>
      <c r="B1519" t="s">
        <v>6250</v>
      </c>
    </row>
    <row r="1520" spans="1:3">
      <c r="A1520" t="s">
        <v>2311</v>
      </c>
      <c r="B1520" t="s">
        <v>6250</v>
      </c>
    </row>
    <row r="1521" spans="1:3">
      <c r="A1521" t="s">
        <v>2312</v>
      </c>
      <c r="B1521" t="s">
        <v>6250</v>
      </c>
    </row>
    <row r="1522" spans="1:3">
      <c r="A1522" t="s">
        <v>2313</v>
      </c>
      <c r="B1522" t="s">
        <v>6250</v>
      </c>
    </row>
    <row r="1523" spans="1:3">
      <c r="A1523" t="s">
        <v>2314</v>
      </c>
      <c r="B1523" t="s">
        <v>6250</v>
      </c>
    </row>
    <row r="1524" spans="1:3">
      <c r="A1524" t="s">
        <v>2315</v>
      </c>
      <c r="B1524" t="s">
        <v>6250</v>
      </c>
    </row>
    <row r="1525" spans="1:3">
      <c r="A1525" t="s">
        <v>2317</v>
      </c>
      <c r="B1525" t="s">
        <v>6250</v>
      </c>
    </row>
    <row r="1526" spans="1:3">
      <c r="A1526" t="s">
        <v>2318</v>
      </c>
      <c r="B1526" t="s">
        <v>6250</v>
      </c>
    </row>
    <row r="1527" spans="1:3">
      <c r="A1527" t="s">
        <v>2319</v>
      </c>
      <c r="B1527" t="s">
        <v>6250</v>
      </c>
    </row>
    <row r="1528" spans="1:3">
      <c r="A1528" t="s">
        <v>2320</v>
      </c>
      <c r="B1528" t="s">
        <v>6251</v>
      </c>
      <c r="C1528" t="s">
        <v>6255</v>
      </c>
    </row>
    <row r="1529" spans="1:3">
      <c r="A1529" t="s">
        <v>2321</v>
      </c>
      <c r="B1529" t="s">
        <v>6250</v>
      </c>
    </row>
    <row r="1530" spans="1:3">
      <c r="A1530" t="s">
        <v>2322</v>
      </c>
      <c r="B1530" t="s">
        <v>6250</v>
      </c>
    </row>
    <row r="1531" spans="1:3">
      <c r="A1531" t="s">
        <v>2323</v>
      </c>
      <c r="B1531" t="s">
        <v>6250</v>
      </c>
    </row>
    <row r="1532" spans="1:3">
      <c r="A1532" t="s">
        <v>2324</v>
      </c>
      <c r="B1532" t="s">
        <v>6250</v>
      </c>
    </row>
    <row r="1533" spans="1:3">
      <c r="A1533" t="s">
        <v>2325</v>
      </c>
      <c r="B1533" t="s">
        <v>6250</v>
      </c>
    </row>
    <row r="1534" spans="1:3">
      <c r="A1534" t="s">
        <v>2326</v>
      </c>
      <c r="B1534" t="s">
        <v>6250</v>
      </c>
    </row>
    <row r="1535" spans="1:3">
      <c r="A1535" t="s">
        <v>2327</v>
      </c>
      <c r="B1535" t="s">
        <v>6250</v>
      </c>
    </row>
    <row r="1536" spans="1:3">
      <c r="A1536" t="s">
        <v>2328</v>
      </c>
      <c r="B1536" t="s">
        <v>6250</v>
      </c>
    </row>
    <row r="1537" spans="1:3">
      <c r="A1537" t="s">
        <v>2329</v>
      </c>
      <c r="B1537" t="s">
        <v>6251</v>
      </c>
      <c r="C1537" t="s">
        <v>6253</v>
      </c>
    </row>
    <row r="1538" spans="1:3">
      <c r="A1538" t="s">
        <v>2330</v>
      </c>
      <c r="B1538" t="s">
        <v>6250</v>
      </c>
    </row>
    <row r="1539" spans="1:3">
      <c r="A1539" t="s">
        <v>2331</v>
      </c>
      <c r="B1539" t="s">
        <v>6250</v>
      </c>
    </row>
    <row r="1540" spans="1:3">
      <c r="A1540" t="s">
        <v>2332</v>
      </c>
      <c r="B1540" t="s">
        <v>6250</v>
      </c>
    </row>
    <row r="1541" spans="1:3">
      <c r="A1541" t="s">
        <v>2333</v>
      </c>
      <c r="B1541" t="s">
        <v>6250</v>
      </c>
    </row>
    <row r="1542" spans="1:3">
      <c r="A1542" t="s">
        <v>2334</v>
      </c>
      <c r="B1542" t="s">
        <v>6250</v>
      </c>
    </row>
    <row r="1543" spans="1:3">
      <c r="A1543" t="s">
        <v>2335</v>
      </c>
      <c r="B1543" t="s">
        <v>6250</v>
      </c>
    </row>
    <row r="1544" spans="1:3">
      <c r="A1544" t="s">
        <v>2336</v>
      </c>
      <c r="B1544" t="s">
        <v>6250</v>
      </c>
    </row>
    <row r="1545" spans="1:3">
      <c r="A1545" t="s">
        <v>2337</v>
      </c>
      <c r="B1545" t="s">
        <v>6250</v>
      </c>
    </row>
    <row r="1546" spans="1:3">
      <c r="A1546" t="s">
        <v>2338</v>
      </c>
      <c r="B1546" t="s">
        <v>6250</v>
      </c>
    </row>
    <row r="1547" spans="1:3">
      <c r="A1547" t="s">
        <v>2339</v>
      </c>
      <c r="B1547" t="s">
        <v>6250</v>
      </c>
    </row>
    <row r="1548" spans="1:3">
      <c r="A1548" t="s">
        <v>2340</v>
      </c>
      <c r="B1548" t="s">
        <v>6250</v>
      </c>
    </row>
    <row r="1549" spans="1:3">
      <c r="A1549" t="s">
        <v>2341</v>
      </c>
      <c r="B1549" t="s">
        <v>6250</v>
      </c>
    </row>
    <row r="1550" spans="1:3">
      <c r="A1550" t="s">
        <v>2342</v>
      </c>
      <c r="B1550" t="s">
        <v>6250</v>
      </c>
    </row>
    <row r="1551" spans="1:3">
      <c r="A1551" t="s">
        <v>2343</v>
      </c>
      <c r="B1551" t="s">
        <v>6250</v>
      </c>
    </row>
    <row r="1552" spans="1:3">
      <c r="A1552" t="s">
        <v>2344</v>
      </c>
      <c r="B1552" t="s">
        <v>6250</v>
      </c>
    </row>
    <row r="1553" spans="1:3">
      <c r="A1553" t="s">
        <v>2345</v>
      </c>
      <c r="B1553" t="s">
        <v>6251</v>
      </c>
      <c r="C1553" t="s">
        <v>6252</v>
      </c>
    </row>
    <row r="1554" spans="1:3">
      <c r="A1554" t="s">
        <v>2346</v>
      </c>
      <c r="B1554" t="s">
        <v>6251</v>
      </c>
      <c r="C1554" t="s">
        <v>6255</v>
      </c>
    </row>
    <row r="1555" spans="1:3">
      <c r="A1555" t="s">
        <v>2347</v>
      </c>
      <c r="B1555" t="s">
        <v>6250</v>
      </c>
    </row>
    <row r="1556" spans="1:3">
      <c r="A1556" t="s">
        <v>2348</v>
      </c>
      <c r="B1556" t="s">
        <v>6250</v>
      </c>
    </row>
    <row r="1557" spans="1:3">
      <c r="A1557" t="s">
        <v>2349</v>
      </c>
      <c r="B1557" t="s">
        <v>6250</v>
      </c>
    </row>
    <row r="1558" spans="1:3">
      <c r="A1558" t="s">
        <v>2350</v>
      </c>
      <c r="B1558" t="s">
        <v>6250</v>
      </c>
    </row>
    <row r="1559" spans="1:3">
      <c r="A1559" t="s">
        <v>2351</v>
      </c>
      <c r="B1559" t="s">
        <v>6251</v>
      </c>
      <c r="C1559" t="s">
        <v>6254</v>
      </c>
    </row>
    <row r="1560" spans="1:3">
      <c r="A1560" t="s">
        <v>2352</v>
      </c>
      <c r="B1560" t="s">
        <v>6250</v>
      </c>
    </row>
    <row r="1561" spans="1:3">
      <c r="A1561" t="s">
        <v>2353</v>
      </c>
      <c r="B1561" t="s">
        <v>6250</v>
      </c>
    </row>
    <row r="1562" spans="1:3">
      <c r="A1562" t="s">
        <v>2354</v>
      </c>
      <c r="B1562" t="s">
        <v>6250</v>
      </c>
    </row>
    <row r="1563" spans="1:3">
      <c r="A1563" t="s">
        <v>2355</v>
      </c>
      <c r="B1563" t="s">
        <v>6250</v>
      </c>
    </row>
    <row r="1564" spans="1:3">
      <c r="A1564" t="s">
        <v>2356</v>
      </c>
      <c r="B1564" t="s">
        <v>6250</v>
      </c>
    </row>
    <row r="1565" spans="1:3">
      <c r="A1565" t="s">
        <v>2357</v>
      </c>
      <c r="B1565" t="s">
        <v>6250</v>
      </c>
    </row>
    <row r="1566" spans="1:3">
      <c r="A1566" t="s">
        <v>2358</v>
      </c>
      <c r="B1566" t="s">
        <v>6250</v>
      </c>
    </row>
    <row r="1567" spans="1:3">
      <c r="A1567" t="s">
        <v>2359</v>
      </c>
      <c r="B1567" t="s">
        <v>6250</v>
      </c>
    </row>
    <row r="1568" spans="1:3">
      <c r="A1568" t="s">
        <v>2361</v>
      </c>
      <c r="B1568" t="s">
        <v>6250</v>
      </c>
    </row>
    <row r="1569" spans="1:3">
      <c r="A1569" t="s">
        <v>2362</v>
      </c>
      <c r="B1569" t="s">
        <v>6250</v>
      </c>
    </row>
    <row r="1570" spans="1:3">
      <c r="A1570" t="s">
        <v>2363</v>
      </c>
      <c r="B1570" t="s">
        <v>6250</v>
      </c>
    </row>
    <row r="1571" spans="1:3">
      <c r="A1571" t="s">
        <v>2364</v>
      </c>
      <c r="B1571" t="s">
        <v>6250</v>
      </c>
    </row>
    <row r="1572" spans="1:3">
      <c r="A1572" t="s">
        <v>2365</v>
      </c>
      <c r="B1572" t="s">
        <v>6250</v>
      </c>
    </row>
    <row r="1573" spans="1:3">
      <c r="A1573" t="s">
        <v>2366</v>
      </c>
      <c r="B1573" t="s">
        <v>6250</v>
      </c>
    </row>
    <row r="1574" spans="1:3">
      <c r="A1574" t="s">
        <v>2367</v>
      </c>
      <c r="B1574" t="s">
        <v>6250</v>
      </c>
    </row>
    <row r="1575" spans="1:3">
      <c r="A1575" t="s">
        <v>2368</v>
      </c>
      <c r="B1575" t="s">
        <v>6251</v>
      </c>
      <c r="C1575" t="s">
        <v>6254</v>
      </c>
    </row>
    <row r="1576" spans="1:3">
      <c r="A1576" t="s">
        <v>2369</v>
      </c>
      <c r="B1576" t="s">
        <v>6250</v>
      </c>
    </row>
    <row r="1577" spans="1:3">
      <c r="A1577" t="s">
        <v>2370</v>
      </c>
      <c r="B1577" t="s">
        <v>6250</v>
      </c>
    </row>
    <row r="1578" spans="1:3">
      <c r="A1578" t="s">
        <v>2371</v>
      </c>
      <c r="B1578" t="s">
        <v>6250</v>
      </c>
    </row>
    <row r="1579" spans="1:3">
      <c r="A1579" t="s">
        <v>2372</v>
      </c>
      <c r="B1579" t="s">
        <v>6250</v>
      </c>
    </row>
    <row r="1580" spans="1:3">
      <c r="A1580" t="s">
        <v>2373</v>
      </c>
      <c r="B1580" t="s">
        <v>6250</v>
      </c>
    </row>
    <row r="1581" spans="1:3">
      <c r="A1581" t="s">
        <v>2374</v>
      </c>
      <c r="B1581" t="s">
        <v>6250</v>
      </c>
    </row>
    <row r="1582" spans="1:3">
      <c r="A1582" t="s">
        <v>2375</v>
      </c>
      <c r="B1582" t="s">
        <v>6250</v>
      </c>
    </row>
    <row r="1583" spans="1:3">
      <c r="A1583" t="s">
        <v>2376</v>
      </c>
      <c r="B1583" t="s">
        <v>6250</v>
      </c>
    </row>
    <row r="1584" spans="1:3">
      <c r="A1584" t="s">
        <v>2377</v>
      </c>
      <c r="B1584" t="s">
        <v>6250</v>
      </c>
    </row>
    <row r="1585" spans="1:2">
      <c r="A1585" t="s">
        <v>2378</v>
      </c>
      <c r="B1585" t="s">
        <v>6250</v>
      </c>
    </row>
    <row r="1586" spans="1:2">
      <c r="A1586" t="s">
        <v>2379</v>
      </c>
      <c r="B1586" t="s">
        <v>6250</v>
      </c>
    </row>
    <row r="1587" spans="1:2">
      <c r="A1587" t="s">
        <v>2380</v>
      </c>
      <c r="B1587" t="s">
        <v>6250</v>
      </c>
    </row>
    <row r="1588" spans="1:2">
      <c r="A1588" t="s">
        <v>2381</v>
      </c>
      <c r="B1588" t="s">
        <v>6250</v>
      </c>
    </row>
    <row r="1589" spans="1:2">
      <c r="A1589" t="s">
        <v>2382</v>
      </c>
      <c r="B1589" t="s">
        <v>6250</v>
      </c>
    </row>
    <row r="1590" spans="1:2">
      <c r="A1590" t="s">
        <v>2383</v>
      </c>
      <c r="B1590" t="s">
        <v>6250</v>
      </c>
    </row>
    <row r="1591" spans="1:2">
      <c r="A1591" t="s">
        <v>2384</v>
      </c>
      <c r="B1591" t="s">
        <v>6250</v>
      </c>
    </row>
    <row r="1592" spans="1:2">
      <c r="A1592" t="s">
        <v>2385</v>
      </c>
      <c r="B1592" t="s">
        <v>6250</v>
      </c>
    </row>
    <row r="1593" spans="1:2">
      <c r="A1593" t="s">
        <v>2386</v>
      </c>
      <c r="B1593" t="s">
        <v>6250</v>
      </c>
    </row>
    <row r="1594" spans="1:2">
      <c r="A1594" t="s">
        <v>2387</v>
      </c>
      <c r="B1594" t="s">
        <v>6250</v>
      </c>
    </row>
    <row r="1595" spans="1:2">
      <c r="A1595" t="s">
        <v>2388</v>
      </c>
      <c r="B1595" t="s">
        <v>6250</v>
      </c>
    </row>
    <row r="1596" spans="1:2">
      <c r="A1596" t="s">
        <v>2389</v>
      </c>
      <c r="B1596" t="s">
        <v>6250</v>
      </c>
    </row>
    <row r="1597" spans="1:2">
      <c r="A1597" t="s">
        <v>2390</v>
      </c>
      <c r="B1597" t="s">
        <v>6250</v>
      </c>
    </row>
    <row r="1598" spans="1:2">
      <c r="A1598" t="s">
        <v>2391</v>
      </c>
      <c r="B1598" t="s">
        <v>6250</v>
      </c>
    </row>
    <row r="1599" spans="1:2">
      <c r="A1599" t="s">
        <v>2392</v>
      </c>
      <c r="B1599" t="s">
        <v>6250</v>
      </c>
    </row>
    <row r="1600" spans="1:2">
      <c r="A1600" t="s">
        <v>2393</v>
      </c>
      <c r="B1600" t="s">
        <v>6250</v>
      </c>
    </row>
    <row r="1601" spans="1:2">
      <c r="A1601" t="s">
        <v>2394</v>
      </c>
      <c r="B1601" t="s">
        <v>6250</v>
      </c>
    </row>
    <row r="1602" spans="1:2">
      <c r="A1602" t="s">
        <v>2395</v>
      </c>
      <c r="B1602" t="s">
        <v>6250</v>
      </c>
    </row>
    <row r="1603" spans="1:2">
      <c r="A1603" t="s">
        <v>2396</v>
      </c>
      <c r="B1603" t="s">
        <v>6250</v>
      </c>
    </row>
    <row r="1604" spans="1:2">
      <c r="A1604" t="s">
        <v>2397</v>
      </c>
      <c r="B1604" t="s">
        <v>6250</v>
      </c>
    </row>
    <row r="1605" spans="1:2">
      <c r="A1605" t="s">
        <v>2398</v>
      </c>
      <c r="B1605" t="s">
        <v>6250</v>
      </c>
    </row>
    <row r="1606" spans="1:2">
      <c r="A1606" t="s">
        <v>2399</v>
      </c>
      <c r="B1606" t="s">
        <v>6250</v>
      </c>
    </row>
    <row r="1607" spans="1:2">
      <c r="A1607" t="s">
        <v>2400</v>
      </c>
      <c r="B1607" t="s">
        <v>6250</v>
      </c>
    </row>
    <row r="1608" spans="1:2">
      <c r="A1608" t="s">
        <v>2401</v>
      </c>
      <c r="B1608" t="s">
        <v>6250</v>
      </c>
    </row>
    <row r="1609" spans="1:2">
      <c r="A1609" t="s">
        <v>2402</v>
      </c>
      <c r="B1609" t="s">
        <v>6250</v>
      </c>
    </row>
    <row r="1610" spans="1:2">
      <c r="A1610" t="s">
        <v>2403</v>
      </c>
      <c r="B1610" t="s">
        <v>6250</v>
      </c>
    </row>
    <row r="1611" spans="1:2">
      <c r="A1611" t="s">
        <v>2404</v>
      </c>
      <c r="B1611" t="s">
        <v>6250</v>
      </c>
    </row>
    <row r="1612" spans="1:2">
      <c r="A1612" t="s">
        <v>2405</v>
      </c>
      <c r="B1612" t="s">
        <v>6250</v>
      </c>
    </row>
    <row r="1613" spans="1:2">
      <c r="A1613" t="s">
        <v>2406</v>
      </c>
      <c r="B1613" t="s">
        <v>6250</v>
      </c>
    </row>
    <row r="1614" spans="1:2">
      <c r="A1614" t="s">
        <v>2407</v>
      </c>
      <c r="B1614" t="s">
        <v>6250</v>
      </c>
    </row>
    <row r="1615" spans="1:2">
      <c r="A1615" t="s">
        <v>2408</v>
      </c>
      <c r="B1615" t="s">
        <v>6250</v>
      </c>
    </row>
    <row r="1616" spans="1:2">
      <c r="A1616" t="s">
        <v>2409</v>
      </c>
      <c r="B1616" t="s">
        <v>6250</v>
      </c>
    </row>
    <row r="1617" spans="1:3">
      <c r="A1617" t="s">
        <v>2410</v>
      </c>
      <c r="B1617" t="s">
        <v>6250</v>
      </c>
    </row>
    <row r="1618" spans="1:3">
      <c r="A1618" t="s">
        <v>2411</v>
      </c>
      <c r="B1618" t="s">
        <v>6250</v>
      </c>
    </row>
    <row r="1619" spans="1:3">
      <c r="A1619" t="s">
        <v>2412</v>
      </c>
      <c r="B1619" t="s">
        <v>6250</v>
      </c>
    </row>
    <row r="1620" spans="1:3">
      <c r="A1620" t="s">
        <v>2413</v>
      </c>
      <c r="B1620" t="s">
        <v>6250</v>
      </c>
    </row>
    <row r="1621" spans="1:3">
      <c r="A1621" t="s">
        <v>2414</v>
      </c>
      <c r="B1621" t="s">
        <v>6250</v>
      </c>
    </row>
    <row r="1622" spans="1:3">
      <c r="A1622" t="s">
        <v>2415</v>
      </c>
      <c r="B1622" t="s">
        <v>6250</v>
      </c>
    </row>
    <row r="1623" spans="1:3">
      <c r="A1623" t="s">
        <v>2416</v>
      </c>
      <c r="B1623" t="s">
        <v>6250</v>
      </c>
    </row>
    <row r="1624" spans="1:3">
      <c r="A1624" t="s">
        <v>2417</v>
      </c>
      <c r="B1624" t="s">
        <v>6250</v>
      </c>
    </row>
    <row r="1625" spans="1:3">
      <c r="A1625" t="s">
        <v>2418</v>
      </c>
      <c r="B1625" t="s">
        <v>6250</v>
      </c>
    </row>
    <row r="1626" spans="1:3">
      <c r="A1626" t="s">
        <v>2419</v>
      </c>
      <c r="B1626" t="s">
        <v>6250</v>
      </c>
    </row>
    <row r="1627" spans="1:3">
      <c r="A1627" t="s">
        <v>2420</v>
      </c>
      <c r="B1627" t="s">
        <v>6250</v>
      </c>
    </row>
    <row r="1628" spans="1:3">
      <c r="A1628" t="s">
        <v>2421</v>
      </c>
      <c r="B1628" t="s">
        <v>6251</v>
      </c>
      <c r="C1628" t="s">
        <v>6252</v>
      </c>
    </row>
    <row r="1629" spans="1:3">
      <c r="A1629" t="s">
        <v>2422</v>
      </c>
      <c r="B1629" t="s">
        <v>6250</v>
      </c>
    </row>
    <row r="1630" spans="1:3">
      <c r="A1630" t="s">
        <v>2423</v>
      </c>
      <c r="B1630" t="s">
        <v>6251</v>
      </c>
      <c r="C1630" t="s">
        <v>6252</v>
      </c>
    </row>
    <row r="1631" spans="1:3">
      <c r="A1631" t="s">
        <v>2424</v>
      </c>
      <c r="B1631" t="s">
        <v>6250</v>
      </c>
    </row>
    <row r="1632" spans="1:3">
      <c r="A1632" t="s">
        <v>2425</v>
      </c>
      <c r="B1632" t="s">
        <v>6250</v>
      </c>
    </row>
    <row r="1633" spans="1:2">
      <c r="A1633" t="s">
        <v>2426</v>
      </c>
      <c r="B1633" t="s">
        <v>6250</v>
      </c>
    </row>
    <row r="1634" spans="1:2">
      <c r="A1634" t="s">
        <v>2427</v>
      </c>
      <c r="B1634" t="s">
        <v>6250</v>
      </c>
    </row>
    <row r="1635" spans="1:2">
      <c r="A1635" t="s">
        <v>2428</v>
      </c>
      <c r="B1635" t="s">
        <v>6250</v>
      </c>
    </row>
    <row r="1636" spans="1:2">
      <c r="A1636" t="s">
        <v>2429</v>
      </c>
      <c r="B1636" t="s">
        <v>6250</v>
      </c>
    </row>
    <row r="1637" spans="1:2">
      <c r="A1637" t="s">
        <v>2430</v>
      </c>
      <c r="B1637" t="s">
        <v>6250</v>
      </c>
    </row>
    <row r="1638" spans="1:2">
      <c r="A1638" t="s">
        <v>2431</v>
      </c>
      <c r="B1638" t="s">
        <v>6250</v>
      </c>
    </row>
    <row r="1639" spans="1:2">
      <c r="A1639" t="s">
        <v>2432</v>
      </c>
      <c r="B1639" t="s">
        <v>6250</v>
      </c>
    </row>
    <row r="1640" spans="1:2">
      <c r="A1640" t="s">
        <v>2433</v>
      </c>
      <c r="B1640" t="s">
        <v>6250</v>
      </c>
    </row>
    <row r="1641" spans="1:2">
      <c r="A1641" t="s">
        <v>2434</v>
      </c>
      <c r="B1641" t="s">
        <v>6250</v>
      </c>
    </row>
    <row r="1642" spans="1:2">
      <c r="A1642" t="s">
        <v>2435</v>
      </c>
      <c r="B1642" t="s">
        <v>6250</v>
      </c>
    </row>
    <row r="1643" spans="1:2">
      <c r="A1643" t="s">
        <v>2436</v>
      </c>
      <c r="B1643" t="s">
        <v>6250</v>
      </c>
    </row>
    <row r="1644" spans="1:2">
      <c r="A1644" t="s">
        <v>2437</v>
      </c>
      <c r="B1644" t="s">
        <v>6250</v>
      </c>
    </row>
    <row r="1645" spans="1:2">
      <c r="A1645" t="s">
        <v>2438</v>
      </c>
      <c r="B1645" t="s">
        <v>6250</v>
      </c>
    </row>
    <row r="1646" spans="1:2">
      <c r="A1646" t="s">
        <v>2439</v>
      </c>
      <c r="B1646" t="s">
        <v>6250</v>
      </c>
    </row>
    <row r="1647" spans="1:2">
      <c r="A1647" t="s">
        <v>2440</v>
      </c>
      <c r="B1647" t="s">
        <v>6250</v>
      </c>
    </row>
    <row r="1648" spans="1:2">
      <c r="A1648" t="s">
        <v>2441</v>
      </c>
      <c r="B1648" t="s">
        <v>6250</v>
      </c>
    </row>
    <row r="1649" spans="1:3">
      <c r="A1649" t="s">
        <v>2442</v>
      </c>
      <c r="B1649" t="s">
        <v>6250</v>
      </c>
    </row>
    <row r="1650" spans="1:3">
      <c r="A1650" t="s">
        <v>2443</v>
      </c>
      <c r="B1650" t="s">
        <v>6250</v>
      </c>
    </row>
    <row r="1651" spans="1:3">
      <c r="A1651" t="s">
        <v>2444</v>
      </c>
      <c r="B1651" t="s">
        <v>6251</v>
      </c>
      <c r="C1651" t="s">
        <v>6254</v>
      </c>
    </row>
    <row r="1652" spans="1:3">
      <c r="A1652" t="s">
        <v>2445</v>
      </c>
      <c r="B1652" t="s">
        <v>6250</v>
      </c>
    </row>
    <row r="1653" spans="1:3">
      <c r="A1653" t="s">
        <v>2446</v>
      </c>
      <c r="B1653" t="s">
        <v>6250</v>
      </c>
    </row>
    <row r="1654" spans="1:3">
      <c r="A1654" t="s">
        <v>2447</v>
      </c>
      <c r="B1654" t="s">
        <v>6250</v>
      </c>
    </row>
    <row r="1655" spans="1:3">
      <c r="A1655" t="s">
        <v>2448</v>
      </c>
      <c r="B1655" t="s">
        <v>6250</v>
      </c>
    </row>
    <row r="1656" spans="1:3">
      <c r="A1656" t="s">
        <v>2449</v>
      </c>
      <c r="B1656" t="s">
        <v>6250</v>
      </c>
    </row>
    <row r="1657" spans="1:3">
      <c r="A1657" t="s">
        <v>2450</v>
      </c>
      <c r="B1657" t="s">
        <v>6250</v>
      </c>
    </row>
    <row r="1658" spans="1:3">
      <c r="A1658" t="s">
        <v>2451</v>
      </c>
      <c r="B1658" t="s">
        <v>6250</v>
      </c>
    </row>
    <row r="1659" spans="1:3">
      <c r="A1659" t="s">
        <v>2452</v>
      </c>
      <c r="B1659" t="s">
        <v>6250</v>
      </c>
    </row>
    <row r="1660" spans="1:3">
      <c r="A1660" t="s">
        <v>2453</v>
      </c>
      <c r="B1660" t="s">
        <v>6250</v>
      </c>
    </row>
    <row r="1661" spans="1:3">
      <c r="A1661" t="s">
        <v>2454</v>
      </c>
      <c r="B1661" t="s">
        <v>6250</v>
      </c>
    </row>
    <row r="1662" spans="1:3">
      <c r="A1662" t="s">
        <v>2455</v>
      </c>
      <c r="B1662" t="s">
        <v>6250</v>
      </c>
    </row>
    <row r="1663" spans="1:3">
      <c r="A1663" t="s">
        <v>2456</v>
      </c>
      <c r="B1663" t="s">
        <v>6250</v>
      </c>
    </row>
    <row r="1664" spans="1:3">
      <c r="A1664" t="s">
        <v>2457</v>
      </c>
      <c r="B1664" t="s">
        <v>6250</v>
      </c>
    </row>
    <row r="1665" spans="1:3">
      <c r="A1665" t="s">
        <v>2458</v>
      </c>
      <c r="B1665" t="s">
        <v>6251</v>
      </c>
      <c r="C1665" t="s">
        <v>6255</v>
      </c>
    </row>
    <row r="1666" spans="1:3">
      <c r="A1666" t="s">
        <v>2459</v>
      </c>
      <c r="B1666" t="s">
        <v>6250</v>
      </c>
    </row>
    <row r="1667" spans="1:3">
      <c r="A1667" t="s">
        <v>2460</v>
      </c>
      <c r="B1667" t="s">
        <v>6250</v>
      </c>
    </row>
    <row r="1668" spans="1:3">
      <c r="A1668" t="s">
        <v>2461</v>
      </c>
      <c r="B1668" t="s">
        <v>6250</v>
      </c>
    </row>
    <row r="1669" spans="1:3">
      <c r="A1669" t="s">
        <v>2462</v>
      </c>
      <c r="B1669" t="s">
        <v>6250</v>
      </c>
    </row>
    <row r="1670" spans="1:3">
      <c r="A1670" t="s">
        <v>2463</v>
      </c>
      <c r="B1670" t="s">
        <v>6250</v>
      </c>
    </row>
    <row r="1671" spans="1:3">
      <c r="A1671" t="s">
        <v>2464</v>
      </c>
      <c r="B1671" t="s">
        <v>6250</v>
      </c>
    </row>
    <row r="1672" spans="1:3">
      <c r="A1672" t="s">
        <v>2465</v>
      </c>
      <c r="B1672" t="s">
        <v>6250</v>
      </c>
    </row>
    <row r="1673" spans="1:3">
      <c r="A1673" t="s">
        <v>2466</v>
      </c>
      <c r="B1673" t="s">
        <v>6250</v>
      </c>
    </row>
    <row r="1674" spans="1:3">
      <c r="A1674" t="s">
        <v>2467</v>
      </c>
      <c r="B1674" t="s">
        <v>6250</v>
      </c>
    </row>
    <row r="1675" spans="1:3">
      <c r="A1675" t="s">
        <v>2468</v>
      </c>
      <c r="B1675" t="s">
        <v>6250</v>
      </c>
    </row>
    <row r="1676" spans="1:3">
      <c r="A1676" t="s">
        <v>2469</v>
      </c>
      <c r="B1676" t="s">
        <v>6250</v>
      </c>
    </row>
    <row r="1677" spans="1:3">
      <c r="A1677" t="s">
        <v>2470</v>
      </c>
      <c r="B1677" t="s">
        <v>6250</v>
      </c>
    </row>
    <row r="1678" spans="1:3">
      <c r="A1678" t="s">
        <v>2471</v>
      </c>
      <c r="B1678" t="s">
        <v>6250</v>
      </c>
    </row>
    <row r="1679" spans="1:3">
      <c r="A1679" t="s">
        <v>2472</v>
      </c>
      <c r="B1679" t="s">
        <v>6250</v>
      </c>
    </row>
    <row r="1680" spans="1:3">
      <c r="A1680" t="s">
        <v>2473</v>
      </c>
      <c r="B1680" t="s">
        <v>6250</v>
      </c>
    </row>
    <row r="1681" spans="1:3">
      <c r="A1681" t="s">
        <v>2474</v>
      </c>
      <c r="B1681" t="s">
        <v>6251</v>
      </c>
      <c r="C1681" t="s">
        <v>6254</v>
      </c>
    </row>
    <row r="1682" spans="1:3">
      <c r="A1682" t="s">
        <v>2475</v>
      </c>
      <c r="B1682" t="s">
        <v>6250</v>
      </c>
    </row>
    <row r="1683" spans="1:3">
      <c r="A1683" t="s">
        <v>2476</v>
      </c>
      <c r="B1683" t="s">
        <v>6250</v>
      </c>
    </row>
    <row r="1684" spans="1:3">
      <c r="A1684" t="s">
        <v>2477</v>
      </c>
      <c r="B1684" t="s">
        <v>6250</v>
      </c>
    </row>
    <row r="1685" spans="1:3">
      <c r="A1685" t="s">
        <v>2478</v>
      </c>
      <c r="B1685" t="s">
        <v>6250</v>
      </c>
    </row>
    <row r="1686" spans="1:3">
      <c r="A1686" t="s">
        <v>2479</v>
      </c>
      <c r="B1686" t="s">
        <v>6250</v>
      </c>
    </row>
    <row r="1687" spans="1:3">
      <c r="A1687" t="s">
        <v>2480</v>
      </c>
      <c r="B1687" t="s">
        <v>6250</v>
      </c>
    </row>
    <row r="1688" spans="1:3">
      <c r="A1688" t="s">
        <v>2481</v>
      </c>
      <c r="B1688" t="s">
        <v>6250</v>
      </c>
    </row>
    <row r="1689" spans="1:3">
      <c r="A1689" t="s">
        <v>2482</v>
      </c>
      <c r="B1689" t="s">
        <v>6250</v>
      </c>
    </row>
    <row r="1690" spans="1:3">
      <c r="A1690" t="s">
        <v>2483</v>
      </c>
      <c r="B1690" t="s">
        <v>6250</v>
      </c>
    </row>
    <row r="1691" spans="1:3">
      <c r="A1691" t="s">
        <v>2484</v>
      </c>
      <c r="B1691" t="s">
        <v>6250</v>
      </c>
    </row>
    <row r="1692" spans="1:3">
      <c r="A1692" t="s">
        <v>2485</v>
      </c>
      <c r="B1692" t="s">
        <v>6250</v>
      </c>
    </row>
    <row r="1693" spans="1:3">
      <c r="A1693" t="s">
        <v>2486</v>
      </c>
      <c r="B1693" t="s">
        <v>6250</v>
      </c>
    </row>
    <row r="1694" spans="1:3">
      <c r="A1694" t="s">
        <v>2487</v>
      </c>
      <c r="B1694" t="s">
        <v>6250</v>
      </c>
    </row>
    <row r="1695" spans="1:3">
      <c r="A1695" t="s">
        <v>2488</v>
      </c>
      <c r="B1695" t="s">
        <v>6250</v>
      </c>
    </row>
    <row r="1696" spans="1:3">
      <c r="A1696" t="s">
        <v>2489</v>
      </c>
      <c r="B1696" t="s">
        <v>6250</v>
      </c>
    </row>
    <row r="1697" spans="1:3">
      <c r="A1697" t="s">
        <v>2490</v>
      </c>
      <c r="B1697" t="s">
        <v>6251</v>
      </c>
      <c r="C1697" t="s">
        <v>6252</v>
      </c>
    </row>
    <row r="1698" spans="1:3">
      <c r="A1698" t="s">
        <v>2491</v>
      </c>
      <c r="B1698" t="s">
        <v>6250</v>
      </c>
    </row>
    <row r="1699" spans="1:3">
      <c r="A1699" t="s">
        <v>2492</v>
      </c>
      <c r="B1699" t="s">
        <v>6250</v>
      </c>
    </row>
    <row r="1700" spans="1:3">
      <c r="A1700" t="s">
        <v>2493</v>
      </c>
      <c r="B1700" t="s">
        <v>6250</v>
      </c>
    </row>
    <row r="1701" spans="1:3">
      <c r="A1701" t="s">
        <v>2494</v>
      </c>
      <c r="B1701" t="s">
        <v>6250</v>
      </c>
    </row>
    <row r="1702" spans="1:3">
      <c r="A1702" t="s">
        <v>2495</v>
      </c>
      <c r="B1702" t="s">
        <v>6251</v>
      </c>
      <c r="C1702" t="s">
        <v>6255</v>
      </c>
    </row>
    <row r="1703" spans="1:3">
      <c r="A1703" t="s">
        <v>2496</v>
      </c>
      <c r="B1703" t="s">
        <v>6250</v>
      </c>
    </row>
    <row r="1704" spans="1:3">
      <c r="A1704" t="s">
        <v>2497</v>
      </c>
      <c r="B1704" t="s">
        <v>6250</v>
      </c>
    </row>
    <row r="1705" spans="1:3">
      <c r="A1705" t="s">
        <v>2498</v>
      </c>
      <c r="B1705" t="s">
        <v>6250</v>
      </c>
    </row>
    <row r="1706" spans="1:3">
      <c r="A1706" t="s">
        <v>2499</v>
      </c>
      <c r="B1706" t="s">
        <v>6250</v>
      </c>
    </row>
    <row r="1707" spans="1:3">
      <c r="A1707" t="s">
        <v>2500</v>
      </c>
      <c r="B1707" t="s">
        <v>6250</v>
      </c>
    </row>
    <row r="1708" spans="1:3">
      <c r="A1708" t="s">
        <v>2501</v>
      </c>
      <c r="B1708" t="s">
        <v>6250</v>
      </c>
    </row>
    <row r="1709" spans="1:3">
      <c r="A1709" t="s">
        <v>2502</v>
      </c>
      <c r="B1709" t="s">
        <v>6250</v>
      </c>
    </row>
    <row r="1710" spans="1:3">
      <c r="A1710" t="s">
        <v>2503</v>
      </c>
      <c r="B1710" t="s">
        <v>6250</v>
      </c>
    </row>
    <row r="1711" spans="1:3">
      <c r="A1711" t="s">
        <v>2504</v>
      </c>
      <c r="B1711" t="s">
        <v>6250</v>
      </c>
    </row>
    <row r="1712" spans="1:3">
      <c r="A1712" t="s">
        <v>2505</v>
      </c>
      <c r="B1712" t="s">
        <v>6250</v>
      </c>
    </row>
    <row r="1713" spans="1:3">
      <c r="A1713" t="s">
        <v>2506</v>
      </c>
      <c r="B1713" t="s">
        <v>6250</v>
      </c>
    </row>
    <row r="1714" spans="1:3">
      <c r="A1714" t="s">
        <v>2507</v>
      </c>
      <c r="B1714" t="s">
        <v>6250</v>
      </c>
    </row>
    <row r="1715" spans="1:3">
      <c r="A1715" t="s">
        <v>2508</v>
      </c>
      <c r="B1715" t="s">
        <v>6250</v>
      </c>
    </row>
    <row r="1716" spans="1:3">
      <c r="A1716" t="s">
        <v>2509</v>
      </c>
      <c r="B1716" t="s">
        <v>6250</v>
      </c>
    </row>
    <row r="1717" spans="1:3">
      <c r="A1717" t="s">
        <v>2510</v>
      </c>
      <c r="B1717" t="s">
        <v>6251</v>
      </c>
      <c r="C1717" t="s">
        <v>6253</v>
      </c>
    </row>
    <row r="1718" spans="1:3">
      <c r="A1718" t="s">
        <v>2511</v>
      </c>
      <c r="B1718" t="s">
        <v>6250</v>
      </c>
    </row>
    <row r="1719" spans="1:3">
      <c r="A1719" t="s">
        <v>2512</v>
      </c>
      <c r="B1719" t="s">
        <v>6250</v>
      </c>
    </row>
    <row r="1720" spans="1:3">
      <c r="A1720" t="s">
        <v>2513</v>
      </c>
      <c r="B1720" t="s">
        <v>6250</v>
      </c>
    </row>
    <row r="1721" spans="1:3">
      <c r="A1721" t="s">
        <v>2514</v>
      </c>
      <c r="B1721" t="s">
        <v>6250</v>
      </c>
    </row>
    <row r="1722" spans="1:3">
      <c r="A1722" t="s">
        <v>2515</v>
      </c>
      <c r="B1722" t="s">
        <v>6250</v>
      </c>
    </row>
    <row r="1723" spans="1:3">
      <c r="A1723" t="s">
        <v>2516</v>
      </c>
      <c r="B1723" t="s">
        <v>6250</v>
      </c>
    </row>
    <row r="1724" spans="1:3">
      <c r="A1724" t="s">
        <v>2517</v>
      </c>
      <c r="B1724" t="s">
        <v>6250</v>
      </c>
    </row>
    <row r="1725" spans="1:3">
      <c r="A1725" t="s">
        <v>2518</v>
      </c>
      <c r="B1725" t="s">
        <v>6250</v>
      </c>
    </row>
    <row r="1726" spans="1:3">
      <c r="A1726" t="s">
        <v>2519</v>
      </c>
      <c r="B1726" t="s">
        <v>6250</v>
      </c>
    </row>
    <row r="1727" spans="1:3">
      <c r="A1727" t="s">
        <v>2520</v>
      </c>
      <c r="B1727" t="s">
        <v>6250</v>
      </c>
    </row>
    <row r="1728" spans="1:3">
      <c r="A1728" t="s">
        <v>2521</v>
      </c>
      <c r="B1728" t="s">
        <v>6251</v>
      </c>
      <c r="C1728" t="s">
        <v>6255</v>
      </c>
    </row>
    <row r="1729" spans="1:3">
      <c r="A1729" t="s">
        <v>2522</v>
      </c>
      <c r="B1729" t="s">
        <v>6250</v>
      </c>
    </row>
    <row r="1730" spans="1:3">
      <c r="A1730" t="s">
        <v>2523</v>
      </c>
      <c r="B1730" t="s">
        <v>6250</v>
      </c>
    </row>
    <row r="1731" spans="1:3">
      <c r="A1731" t="s">
        <v>2524</v>
      </c>
      <c r="B1731" t="s">
        <v>6250</v>
      </c>
    </row>
    <row r="1732" spans="1:3">
      <c r="A1732" t="s">
        <v>2525</v>
      </c>
      <c r="B1732" t="s">
        <v>6250</v>
      </c>
    </row>
    <row r="1733" spans="1:3">
      <c r="A1733" t="s">
        <v>2526</v>
      </c>
      <c r="B1733" t="s">
        <v>6250</v>
      </c>
    </row>
    <row r="1734" spans="1:3">
      <c r="A1734" t="s">
        <v>2528</v>
      </c>
      <c r="B1734" t="s">
        <v>6250</v>
      </c>
    </row>
    <row r="1735" spans="1:3">
      <c r="A1735" t="s">
        <v>2529</v>
      </c>
      <c r="B1735" t="s">
        <v>6250</v>
      </c>
    </row>
    <row r="1736" spans="1:3">
      <c r="A1736" t="s">
        <v>2530</v>
      </c>
      <c r="B1736" t="s">
        <v>6250</v>
      </c>
    </row>
    <row r="1737" spans="1:3">
      <c r="A1737" t="s">
        <v>2531</v>
      </c>
      <c r="B1737" t="s">
        <v>6251</v>
      </c>
      <c r="C1737" t="s">
        <v>6254</v>
      </c>
    </row>
    <row r="1738" spans="1:3">
      <c r="A1738" t="s">
        <v>2532</v>
      </c>
      <c r="B1738" t="s">
        <v>6250</v>
      </c>
    </row>
    <row r="1739" spans="1:3">
      <c r="A1739" t="s">
        <v>2534</v>
      </c>
      <c r="B1739" t="s">
        <v>6250</v>
      </c>
    </row>
    <row r="1740" spans="1:3">
      <c r="A1740" t="s">
        <v>2535</v>
      </c>
      <c r="B1740" t="s">
        <v>6250</v>
      </c>
    </row>
    <row r="1741" spans="1:3">
      <c r="A1741" t="s">
        <v>2536</v>
      </c>
      <c r="B1741" t="s">
        <v>6250</v>
      </c>
    </row>
    <row r="1742" spans="1:3">
      <c r="A1742" t="s">
        <v>2537</v>
      </c>
      <c r="B1742" t="s">
        <v>6250</v>
      </c>
    </row>
    <row r="1743" spans="1:3">
      <c r="A1743" t="s">
        <v>2538</v>
      </c>
      <c r="B1743" t="s">
        <v>6250</v>
      </c>
    </row>
    <row r="1744" spans="1:3">
      <c r="A1744" t="s">
        <v>2539</v>
      </c>
      <c r="B1744" t="s">
        <v>6250</v>
      </c>
    </row>
    <row r="1745" spans="1:2">
      <c r="A1745" t="s">
        <v>2540</v>
      </c>
      <c r="B1745" t="s">
        <v>6250</v>
      </c>
    </row>
    <row r="1746" spans="1:2">
      <c r="A1746" t="s">
        <v>2541</v>
      </c>
      <c r="B1746" t="s">
        <v>6250</v>
      </c>
    </row>
    <row r="1747" spans="1:2">
      <c r="A1747" t="s">
        <v>2542</v>
      </c>
      <c r="B1747" t="s">
        <v>6250</v>
      </c>
    </row>
    <row r="1748" spans="1:2">
      <c r="A1748" t="s">
        <v>2543</v>
      </c>
      <c r="B1748" t="s">
        <v>6250</v>
      </c>
    </row>
    <row r="1749" spans="1:2">
      <c r="A1749" t="s">
        <v>2544</v>
      </c>
      <c r="B1749" t="s">
        <v>6250</v>
      </c>
    </row>
    <row r="1750" spans="1:2">
      <c r="A1750" t="s">
        <v>2545</v>
      </c>
      <c r="B1750" t="s">
        <v>6250</v>
      </c>
    </row>
    <row r="1751" spans="1:2">
      <c r="A1751" t="s">
        <v>2546</v>
      </c>
      <c r="B1751" t="s">
        <v>6250</v>
      </c>
    </row>
    <row r="1752" spans="1:2">
      <c r="A1752" t="s">
        <v>2547</v>
      </c>
      <c r="B1752" t="s">
        <v>6250</v>
      </c>
    </row>
    <row r="1753" spans="1:2">
      <c r="A1753" t="s">
        <v>2548</v>
      </c>
      <c r="B1753" t="s">
        <v>6250</v>
      </c>
    </row>
    <row r="1754" spans="1:2">
      <c r="A1754" t="s">
        <v>2549</v>
      </c>
      <c r="B1754" t="s">
        <v>6250</v>
      </c>
    </row>
    <row r="1755" spans="1:2">
      <c r="A1755" t="s">
        <v>2550</v>
      </c>
      <c r="B1755" t="s">
        <v>6250</v>
      </c>
    </row>
    <row r="1756" spans="1:2">
      <c r="A1756" t="s">
        <v>2551</v>
      </c>
      <c r="B1756" t="s">
        <v>6250</v>
      </c>
    </row>
    <row r="1757" spans="1:2">
      <c r="A1757" t="s">
        <v>2552</v>
      </c>
      <c r="B1757" t="s">
        <v>6250</v>
      </c>
    </row>
    <row r="1758" spans="1:2">
      <c r="A1758" t="s">
        <v>2553</v>
      </c>
      <c r="B1758" t="s">
        <v>6250</v>
      </c>
    </row>
    <row r="1759" spans="1:2">
      <c r="A1759" t="s">
        <v>2554</v>
      </c>
      <c r="B1759" t="s">
        <v>6250</v>
      </c>
    </row>
    <row r="1760" spans="1:2">
      <c r="A1760" t="s">
        <v>2555</v>
      </c>
      <c r="B1760" t="s">
        <v>6250</v>
      </c>
    </row>
    <row r="1761" spans="1:2">
      <c r="A1761" t="s">
        <v>2556</v>
      </c>
      <c r="B1761" t="s">
        <v>6250</v>
      </c>
    </row>
    <row r="1762" spans="1:2">
      <c r="A1762" t="s">
        <v>2557</v>
      </c>
      <c r="B1762" t="s">
        <v>6250</v>
      </c>
    </row>
    <row r="1763" spans="1:2">
      <c r="A1763" t="s">
        <v>2558</v>
      </c>
      <c r="B1763" t="s">
        <v>6250</v>
      </c>
    </row>
    <row r="1764" spans="1:2">
      <c r="A1764" t="s">
        <v>2559</v>
      </c>
      <c r="B1764" t="s">
        <v>6250</v>
      </c>
    </row>
    <row r="1765" spans="1:2">
      <c r="A1765" t="s">
        <v>2560</v>
      </c>
      <c r="B1765" t="s">
        <v>6250</v>
      </c>
    </row>
    <row r="1766" spans="1:2">
      <c r="A1766" t="s">
        <v>2561</v>
      </c>
      <c r="B1766" t="s">
        <v>6250</v>
      </c>
    </row>
    <row r="1767" spans="1:2">
      <c r="A1767" t="s">
        <v>2562</v>
      </c>
      <c r="B1767" t="s">
        <v>6250</v>
      </c>
    </row>
    <row r="1768" spans="1:2">
      <c r="A1768" t="s">
        <v>2563</v>
      </c>
      <c r="B1768" t="s">
        <v>6250</v>
      </c>
    </row>
    <row r="1769" spans="1:2">
      <c r="A1769" t="s">
        <v>2564</v>
      </c>
      <c r="B1769" t="s">
        <v>6250</v>
      </c>
    </row>
    <row r="1770" spans="1:2">
      <c r="A1770" t="s">
        <v>2565</v>
      </c>
      <c r="B1770" t="s">
        <v>6250</v>
      </c>
    </row>
    <row r="1771" spans="1:2">
      <c r="A1771" t="s">
        <v>2566</v>
      </c>
      <c r="B1771" t="s">
        <v>6250</v>
      </c>
    </row>
    <row r="1772" spans="1:2">
      <c r="A1772" t="s">
        <v>2567</v>
      </c>
      <c r="B1772" t="s">
        <v>6250</v>
      </c>
    </row>
    <row r="1773" spans="1:2">
      <c r="A1773" t="s">
        <v>2568</v>
      </c>
      <c r="B1773" t="s">
        <v>6250</v>
      </c>
    </row>
    <row r="1774" spans="1:2">
      <c r="A1774" t="s">
        <v>2569</v>
      </c>
      <c r="B1774" t="s">
        <v>6250</v>
      </c>
    </row>
    <row r="1775" spans="1:2">
      <c r="A1775" t="s">
        <v>2570</v>
      </c>
      <c r="B1775" t="s">
        <v>6250</v>
      </c>
    </row>
    <row r="1776" spans="1:2">
      <c r="A1776" t="s">
        <v>2571</v>
      </c>
      <c r="B1776" t="s">
        <v>6250</v>
      </c>
    </row>
    <row r="1777" spans="1:2">
      <c r="A1777" t="s">
        <v>2572</v>
      </c>
      <c r="B1777" t="s">
        <v>6250</v>
      </c>
    </row>
    <row r="1778" spans="1:2">
      <c r="A1778" t="s">
        <v>2573</v>
      </c>
      <c r="B1778" t="s">
        <v>6250</v>
      </c>
    </row>
    <row r="1779" spans="1:2">
      <c r="A1779" t="s">
        <v>2574</v>
      </c>
      <c r="B1779" t="s">
        <v>6250</v>
      </c>
    </row>
    <row r="1780" spans="1:2">
      <c r="A1780" t="s">
        <v>2575</v>
      </c>
      <c r="B1780" t="s">
        <v>6250</v>
      </c>
    </row>
    <row r="1781" spans="1:2">
      <c r="A1781" t="s">
        <v>2576</v>
      </c>
      <c r="B1781" t="s">
        <v>6250</v>
      </c>
    </row>
    <row r="1782" spans="1:2">
      <c r="A1782" t="s">
        <v>2577</v>
      </c>
      <c r="B1782" t="s">
        <v>6250</v>
      </c>
    </row>
    <row r="1783" spans="1:2">
      <c r="A1783" t="s">
        <v>2578</v>
      </c>
      <c r="B1783" t="s">
        <v>6250</v>
      </c>
    </row>
    <row r="1784" spans="1:2">
      <c r="A1784" t="s">
        <v>2579</v>
      </c>
      <c r="B1784" t="s">
        <v>6250</v>
      </c>
    </row>
    <row r="1785" spans="1:2">
      <c r="A1785" t="s">
        <v>2580</v>
      </c>
      <c r="B1785" t="s">
        <v>6250</v>
      </c>
    </row>
    <row r="1786" spans="1:2">
      <c r="A1786" t="s">
        <v>2581</v>
      </c>
      <c r="B1786" t="s">
        <v>6250</v>
      </c>
    </row>
    <row r="1787" spans="1:2">
      <c r="A1787" t="s">
        <v>2582</v>
      </c>
      <c r="B1787" t="s">
        <v>6250</v>
      </c>
    </row>
    <row r="1788" spans="1:2">
      <c r="A1788" t="s">
        <v>2583</v>
      </c>
      <c r="B1788" t="s">
        <v>6250</v>
      </c>
    </row>
    <row r="1789" spans="1:2">
      <c r="A1789" t="s">
        <v>2584</v>
      </c>
      <c r="B1789" t="s">
        <v>6250</v>
      </c>
    </row>
    <row r="1790" spans="1:2">
      <c r="A1790" t="s">
        <v>2585</v>
      </c>
      <c r="B1790" t="s">
        <v>6250</v>
      </c>
    </row>
    <row r="1791" spans="1:2">
      <c r="A1791" t="s">
        <v>2586</v>
      </c>
      <c r="B1791" t="s">
        <v>6250</v>
      </c>
    </row>
    <row r="1792" spans="1:2">
      <c r="A1792" t="s">
        <v>2587</v>
      </c>
      <c r="B1792" t="s">
        <v>6250</v>
      </c>
    </row>
    <row r="1793" spans="1:3">
      <c r="A1793" t="s">
        <v>2588</v>
      </c>
      <c r="B1793" t="s">
        <v>6250</v>
      </c>
    </row>
    <row r="1794" spans="1:3">
      <c r="A1794" t="s">
        <v>2589</v>
      </c>
      <c r="B1794" t="s">
        <v>6250</v>
      </c>
    </row>
    <row r="1795" spans="1:3">
      <c r="A1795" t="s">
        <v>2590</v>
      </c>
      <c r="B1795" t="s">
        <v>6250</v>
      </c>
    </row>
    <row r="1796" spans="1:3">
      <c r="A1796" t="s">
        <v>2591</v>
      </c>
      <c r="B1796" t="s">
        <v>6250</v>
      </c>
    </row>
    <row r="1797" spans="1:3">
      <c r="A1797" t="s">
        <v>2592</v>
      </c>
      <c r="B1797" t="s">
        <v>6250</v>
      </c>
    </row>
    <row r="1798" spans="1:3">
      <c r="A1798" t="s">
        <v>2593</v>
      </c>
      <c r="B1798" t="s">
        <v>6250</v>
      </c>
    </row>
    <row r="1799" spans="1:3">
      <c r="A1799" t="s">
        <v>2594</v>
      </c>
      <c r="B1799" t="s">
        <v>6250</v>
      </c>
    </row>
    <row r="1800" spans="1:3">
      <c r="A1800" t="s">
        <v>2595</v>
      </c>
      <c r="B1800" t="s">
        <v>6250</v>
      </c>
    </row>
    <row r="1801" spans="1:3">
      <c r="A1801" t="s">
        <v>2596</v>
      </c>
      <c r="B1801" t="s">
        <v>6250</v>
      </c>
    </row>
    <row r="1802" spans="1:3">
      <c r="A1802" t="s">
        <v>2597</v>
      </c>
      <c r="B1802" t="s">
        <v>6251</v>
      </c>
      <c r="C1802" t="s">
        <v>6254</v>
      </c>
    </row>
    <row r="1803" spans="1:3">
      <c r="A1803" t="s">
        <v>2598</v>
      </c>
      <c r="B1803" t="s">
        <v>6250</v>
      </c>
    </row>
    <row r="1804" spans="1:3">
      <c r="A1804" t="s">
        <v>2599</v>
      </c>
      <c r="B1804" t="s">
        <v>6250</v>
      </c>
    </row>
    <row r="1805" spans="1:3">
      <c r="A1805" t="s">
        <v>2600</v>
      </c>
      <c r="B1805" t="s">
        <v>6250</v>
      </c>
    </row>
    <row r="1806" spans="1:3">
      <c r="A1806" t="s">
        <v>2601</v>
      </c>
      <c r="B1806" t="s">
        <v>6250</v>
      </c>
    </row>
    <row r="1807" spans="1:3">
      <c r="A1807" t="s">
        <v>2602</v>
      </c>
      <c r="B1807" t="s">
        <v>6250</v>
      </c>
    </row>
    <row r="1808" spans="1:3">
      <c r="A1808" t="s">
        <v>2603</v>
      </c>
      <c r="B1808" t="s">
        <v>6250</v>
      </c>
    </row>
    <row r="1809" spans="1:2">
      <c r="A1809" t="s">
        <v>2604</v>
      </c>
      <c r="B1809" t="s">
        <v>6250</v>
      </c>
    </row>
    <row r="1810" spans="1:2">
      <c r="A1810" t="s">
        <v>2605</v>
      </c>
      <c r="B1810" t="s">
        <v>6250</v>
      </c>
    </row>
    <row r="1811" spans="1:2">
      <c r="A1811" t="s">
        <v>2606</v>
      </c>
      <c r="B1811" t="s">
        <v>6250</v>
      </c>
    </row>
    <row r="1812" spans="1:2">
      <c r="A1812" t="s">
        <v>2607</v>
      </c>
      <c r="B1812" t="s">
        <v>6250</v>
      </c>
    </row>
    <row r="1813" spans="1:2">
      <c r="A1813" t="s">
        <v>2608</v>
      </c>
      <c r="B1813" t="s">
        <v>6250</v>
      </c>
    </row>
    <row r="1814" spans="1:2">
      <c r="A1814" t="s">
        <v>2609</v>
      </c>
      <c r="B1814" t="s">
        <v>6250</v>
      </c>
    </row>
    <row r="1815" spans="1:2">
      <c r="A1815" t="s">
        <v>2610</v>
      </c>
      <c r="B1815" t="s">
        <v>6250</v>
      </c>
    </row>
    <row r="1816" spans="1:2">
      <c r="A1816" t="s">
        <v>2611</v>
      </c>
      <c r="B1816" t="s">
        <v>6250</v>
      </c>
    </row>
    <row r="1817" spans="1:2">
      <c r="A1817" t="s">
        <v>2612</v>
      </c>
      <c r="B1817" t="s">
        <v>6250</v>
      </c>
    </row>
    <row r="1818" spans="1:2">
      <c r="A1818" t="s">
        <v>2613</v>
      </c>
      <c r="B1818" t="s">
        <v>6250</v>
      </c>
    </row>
    <row r="1819" spans="1:2">
      <c r="A1819" t="s">
        <v>2614</v>
      </c>
      <c r="B1819" t="s">
        <v>6250</v>
      </c>
    </row>
    <row r="1820" spans="1:2">
      <c r="A1820" t="s">
        <v>2615</v>
      </c>
      <c r="B1820" t="s">
        <v>6250</v>
      </c>
    </row>
    <row r="1821" spans="1:2">
      <c r="A1821" t="s">
        <v>2616</v>
      </c>
      <c r="B1821" t="s">
        <v>6250</v>
      </c>
    </row>
    <row r="1822" spans="1:2">
      <c r="A1822" t="s">
        <v>2617</v>
      </c>
      <c r="B1822" t="s">
        <v>6250</v>
      </c>
    </row>
    <row r="1823" spans="1:2">
      <c r="A1823" t="s">
        <v>2618</v>
      </c>
      <c r="B1823" t="s">
        <v>6250</v>
      </c>
    </row>
    <row r="1824" spans="1:2">
      <c r="A1824" t="s">
        <v>2619</v>
      </c>
      <c r="B1824" t="s">
        <v>6250</v>
      </c>
    </row>
    <row r="1825" spans="1:3">
      <c r="A1825" t="s">
        <v>2620</v>
      </c>
      <c r="B1825" t="s">
        <v>6250</v>
      </c>
    </row>
    <row r="1826" spans="1:3">
      <c r="A1826" t="s">
        <v>2621</v>
      </c>
      <c r="B1826" t="s">
        <v>6250</v>
      </c>
    </row>
    <row r="1827" spans="1:3">
      <c r="A1827" t="s">
        <v>2622</v>
      </c>
      <c r="B1827" t="s">
        <v>6251</v>
      </c>
      <c r="C1827" t="s">
        <v>6253</v>
      </c>
    </row>
    <row r="1828" spans="1:3">
      <c r="A1828" t="s">
        <v>2623</v>
      </c>
      <c r="B1828" t="s">
        <v>6250</v>
      </c>
    </row>
    <row r="1829" spans="1:3">
      <c r="A1829" t="s">
        <v>2624</v>
      </c>
      <c r="B1829" t="s">
        <v>6250</v>
      </c>
    </row>
    <row r="1830" spans="1:3">
      <c r="A1830" t="s">
        <v>2625</v>
      </c>
      <c r="B1830" t="s">
        <v>6250</v>
      </c>
    </row>
    <row r="1831" spans="1:3">
      <c r="A1831" t="s">
        <v>2626</v>
      </c>
      <c r="B1831" t="s">
        <v>6250</v>
      </c>
    </row>
    <row r="1832" spans="1:3">
      <c r="A1832" t="s">
        <v>2627</v>
      </c>
      <c r="B1832" t="s">
        <v>6250</v>
      </c>
    </row>
    <row r="1833" spans="1:3">
      <c r="A1833" t="s">
        <v>2628</v>
      </c>
      <c r="B1833" t="s">
        <v>6250</v>
      </c>
    </row>
    <row r="1834" spans="1:3">
      <c r="A1834" t="s">
        <v>2629</v>
      </c>
      <c r="B1834" t="s">
        <v>6250</v>
      </c>
    </row>
    <row r="1835" spans="1:3">
      <c r="A1835" t="s">
        <v>2630</v>
      </c>
      <c r="B1835" t="s">
        <v>6250</v>
      </c>
    </row>
    <row r="1836" spans="1:3">
      <c r="A1836" t="s">
        <v>2631</v>
      </c>
      <c r="B1836" t="s">
        <v>6250</v>
      </c>
    </row>
    <row r="1837" spans="1:3">
      <c r="A1837" t="s">
        <v>2632</v>
      </c>
      <c r="B1837" t="s">
        <v>6250</v>
      </c>
    </row>
    <row r="1838" spans="1:3">
      <c r="A1838" t="s">
        <v>2633</v>
      </c>
      <c r="B1838" t="s">
        <v>6250</v>
      </c>
    </row>
    <row r="1839" spans="1:3">
      <c r="A1839" t="s">
        <v>2634</v>
      </c>
      <c r="B1839" t="s">
        <v>6250</v>
      </c>
    </row>
    <row r="1840" spans="1:3">
      <c r="A1840" t="s">
        <v>2635</v>
      </c>
      <c r="B1840" t="s">
        <v>6250</v>
      </c>
    </row>
    <row r="1841" spans="1:3">
      <c r="A1841" t="s">
        <v>2636</v>
      </c>
      <c r="B1841" t="s">
        <v>6250</v>
      </c>
    </row>
    <row r="1842" spans="1:3">
      <c r="A1842" t="s">
        <v>2637</v>
      </c>
      <c r="B1842" t="s">
        <v>6250</v>
      </c>
    </row>
    <row r="1843" spans="1:3">
      <c r="A1843" t="s">
        <v>2638</v>
      </c>
      <c r="B1843" t="s">
        <v>6250</v>
      </c>
    </row>
    <row r="1844" spans="1:3">
      <c r="A1844" t="s">
        <v>2639</v>
      </c>
      <c r="B1844" t="s">
        <v>6250</v>
      </c>
    </row>
    <row r="1845" spans="1:3">
      <c r="A1845" t="s">
        <v>2640</v>
      </c>
      <c r="B1845" t="s">
        <v>6250</v>
      </c>
    </row>
    <row r="1846" spans="1:3">
      <c r="A1846" t="s">
        <v>2641</v>
      </c>
      <c r="B1846" t="s">
        <v>6250</v>
      </c>
    </row>
    <row r="1847" spans="1:3">
      <c r="A1847" t="s">
        <v>2642</v>
      </c>
      <c r="B1847" t="s">
        <v>6251</v>
      </c>
      <c r="C1847" t="s">
        <v>6255</v>
      </c>
    </row>
    <row r="1848" spans="1:3">
      <c r="A1848" t="s">
        <v>2643</v>
      </c>
      <c r="B1848" t="s">
        <v>6250</v>
      </c>
    </row>
    <row r="1849" spans="1:3">
      <c r="A1849" t="s">
        <v>2644</v>
      </c>
      <c r="B1849" t="s">
        <v>6250</v>
      </c>
    </row>
    <row r="1850" spans="1:3">
      <c r="A1850" t="s">
        <v>2645</v>
      </c>
      <c r="B1850" t="s">
        <v>6250</v>
      </c>
    </row>
    <row r="1851" spans="1:3">
      <c r="A1851" t="s">
        <v>2646</v>
      </c>
      <c r="B1851" t="s">
        <v>6250</v>
      </c>
    </row>
    <row r="1852" spans="1:3">
      <c r="A1852" t="s">
        <v>2647</v>
      </c>
      <c r="B1852" t="s">
        <v>6250</v>
      </c>
    </row>
    <row r="1853" spans="1:3">
      <c r="A1853" t="s">
        <v>2648</v>
      </c>
      <c r="B1853" t="s">
        <v>6250</v>
      </c>
    </row>
    <row r="1854" spans="1:3">
      <c r="A1854" t="s">
        <v>2649</v>
      </c>
      <c r="B1854" t="s">
        <v>6250</v>
      </c>
    </row>
    <row r="1855" spans="1:3">
      <c r="A1855" t="s">
        <v>2650</v>
      </c>
      <c r="B1855" t="s">
        <v>6250</v>
      </c>
    </row>
    <row r="1856" spans="1:3">
      <c r="A1856" t="s">
        <v>2651</v>
      </c>
      <c r="B1856" t="s">
        <v>6250</v>
      </c>
    </row>
    <row r="1857" spans="1:3">
      <c r="A1857" t="s">
        <v>2652</v>
      </c>
      <c r="B1857" t="s">
        <v>6250</v>
      </c>
    </row>
    <row r="1858" spans="1:3">
      <c r="A1858" t="s">
        <v>2653</v>
      </c>
      <c r="B1858" t="s">
        <v>6251</v>
      </c>
      <c r="C1858" t="s">
        <v>6255</v>
      </c>
    </row>
    <row r="1859" spans="1:3">
      <c r="A1859" t="s">
        <v>2654</v>
      </c>
      <c r="B1859" t="s">
        <v>6250</v>
      </c>
    </row>
    <row r="1860" spans="1:3">
      <c r="A1860" t="s">
        <v>2655</v>
      </c>
      <c r="B1860" t="s">
        <v>6250</v>
      </c>
    </row>
    <row r="1861" spans="1:3">
      <c r="A1861" t="s">
        <v>2656</v>
      </c>
      <c r="B1861" t="s">
        <v>6250</v>
      </c>
    </row>
    <row r="1862" spans="1:3">
      <c r="A1862" t="s">
        <v>2657</v>
      </c>
      <c r="B1862" t="s">
        <v>6250</v>
      </c>
    </row>
    <row r="1863" spans="1:3">
      <c r="A1863" t="s">
        <v>2658</v>
      </c>
      <c r="B1863" t="s">
        <v>6250</v>
      </c>
    </row>
    <row r="1864" spans="1:3">
      <c r="A1864" t="s">
        <v>2659</v>
      </c>
      <c r="B1864" t="s">
        <v>6250</v>
      </c>
    </row>
    <row r="1865" spans="1:3">
      <c r="A1865" t="s">
        <v>2660</v>
      </c>
      <c r="B1865" t="s">
        <v>6250</v>
      </c>
    </row>
    <row r="1866" spans="1:3">
      <c r="A1866" t="s">
        <v>2661</v>
      </c>
      <c r="B1866" t="s">
        <v>6250</v>
      </c>
    </row>
    <row r="1867" spans="1:3">
      <c r="A1867" t="s">
        <v>2662</v>
      </c>
      <c r="B1867" t="s">
        <v>6250</v>
      </c>
    </row>
    <row r="1868" spans="1:3">
      <c r="A1868" t="s">
        <v>2663</v>
      </c>
      <c r="B1868" t="s">
        <v>6251</v>
      </c>
      <c r="C1868" t="s">
        <v>6253</v>
      </c>
    </row>
    <row r="1869" spans="1:3">
      <c r="A1869" t="s">
        <v>2664</v>
      </c>
      <c r="B1869" t="s">
        <v>6250</v>
      </c>
    </row>
    <row r="1870" spans="1:3">
      <c r="A1870" t="s">
        <v>2665</v>
      </c>
      <c r="B1870" t="s">
        <v>6250</v>
      </c>
    </row>
    <row r="1871" spans="1:3">
      <c r="A1871" t="s">
        <v>2666</v>
      </c>
      <c r="B1871" t="s">
        <v>6250</v>
      </c>
    </row>
    <row r="1872" spans="1:3">
      <c r="A1872" t="s">
        <v>2667</v>
      </c>
      <c r="B1872" t="s">
        <v>6250</v>
      </c>
    </row>
    <row r="1873" spans="1:3">
      <c r="A1873" t="s">
        <v>2668</v>
      </c>
      <c r="B1873" t="s">
        <v>6250</v>
      </c>
    </row>
    <row r="1874" spans="1:3">
      <c r="A1874" t="s">
        <v>2669</v>
      </c>
      <c r="B1874" t="s">
        <v>6250</v>
      </c>
    </row>
    <row r="1875" spans="1:3">
      <c r="A1875" t="s">
        <v>2670</v>
      </c>
      <c r="B1875" t="s">
        <v>6250</v>
      </c>
    </row>
    <row r="1876" spans="1:3">
      <c r="A1876" t="s">
        <v>2671</v>
      </c>
      <c r="B1876" t="s">
        <v>6250</v>
      </c>
    </row>
    <row r="1877" spans="1:3">
      <c r="A1877" t="s">
        <v>2672</v>
      </c>
      <c r="B1877" t="s">
        <v>6250</v>
      </c>
    </row>
    <row r="1878" spans="1:3">
      <c r="A1878" t="s">
        <v>2673</v>
      </c>
      <c r="B1878" t="s">
        <v>6250</v>
      </c>
    </row>
    <row r="1879" spans="1:3">
      <c r="A1879" t="s">
        <v>2674</v>
      </c>
      <c r="B1879" t="s">
        <v>6250</v>
      </c>
    </row>
    <row r="1880" spans="1:3">
      <c r="A1880" t="s">
        <v>2675</v>
      </c>
      <c r="B1880" t="s">
        <v>6250</v>
      </c>
    </row>
    <row r="1881" spans="1:3">
      <c r="A1881" t="s">
        <v>2676</v>
      </c>
      <c r="B1881" t="s">
        <v>6250</v>
      </c>
    </row>
    <row r="1882" spans="1:3">
      <c r="A1882" t="s">
        <v>2677</v>
      </c>
      <c r="B1882" t="s">
        <v>6250</v>
      </c>
    </row>
    <row r="1883" spans="1:3">
      <c r="A1883" t="s">
        <v>2678</v>
      </c>
      <c r="B1883" t="s">
        <v>6250</v>
      </c>
    </row>
    <row r="1884" spans="1:3">
      <c r="A1884" t="s">
        <v>2679</v>
      </c>
      <c r="B1884" t="s">
        <v>6251</v>
      </c>
      <c r="C1884" t="s">
        <v>6254</v>
      </c>
    </row>
    <row r="1885" spans="1:3">
      <c r="A1885" t="s">
        <v>2680</v>
      </c>
      <c r="B1885" t="s">
        <v>6250</v>
      </c>
    </row>
    <row r="1886" spans="1:3">
      <c r="A1886" t="s">
        <v>2681</v>
      </c>
      <c r="B1886" t="s">
        <v>6250</v>
      </c>
    </row>
    <row r="1887" spans="1:3">
      <c r="A1887" t="s">
        <v>2682</v>
      </c>
      <c r="B1887" t="s">
        <v>6250</v>
      </c>
    </row>
    <row r="1888" spans="1:3">
      <c r="A1888" t="s">
        <v>2683</v>
      </c>
      <c r="B1888" t="s">
        <v>6250</v>
      </c>
    </row>
    <row r="1889" spans="1:2">
      <c r="A1889" t="s">
        <v>2684</v>
      </c>
      <c r="B1889" t="s">
        <v>6250</v>
      </c>
    </row>
    <row r="1890" spans="1:2">
      <c r="A1890" t="s">
        <v>2685</v>
      </c>
      <c r="B1890" t="s">
        <v>6250</v>
      </c>
    </row>
    <row r="1891" spans="1:2">
      <c r="A1891" t="s">
        <v>2686</v>
      </c>
      <c r="B1891" t="s">
        <v>6250</v>
      </c>
    </row>
    <row r="1892" spans="1:2">
      <c r="A1892" t="s">
        <v>2687</v>
      </c>
      <c r="B1892" t="s">
        <v>6250</v>
      </c>
    </row>
    <row r="1893" spans="1:2">
      <c r="A1893" t="s">
        <v>2688</v>
      </c>
      <c r="B1893" t="s">
        <v>6250</v>
      </c>
    </row>
    <row r="1894" spans="1:2">
      <c r="A1894" t="s">
        <v>2689</v>
      </c>
      <c r="B1894" t="s">
        <v>6250</v>
      </c>
    </row>
    <row r="1895" spans="1:2">
      <c r="A1895" t="s">
        <v>2690</v>
      </c>
      <c r="B1895" t="s">
        <v>6250</v>
      </c>
    </row>
    <row r="1896" spans="1:2">
      <c r="A1896" t="s">
        <v>2691</v>
      </c>
      <c r="B1896" t="s">
        <v>6250</v>
      </c>
    </row>
    <row r="1897" spans="1:2">
      <c r="A1897" t="s">
        <v>2692</v>
      </c>
      <c r="B1897" t="s">
        <v>6250</v>
      </c>
    </row>
    <row r="1898" spans="1:2">
      <c r="A1898" t="s">
        <v>2693</v>
      </c>
      <c r="B1898" t="s">
        <v>6250</v>
      </c>
    </row>
    <row r="1899" spans="1:2">
      <c r="A1899" t="s">
        <v>2694</v>
      </c>
      <c r="B1899" t="s">
        <v>6250</v>
      </c>
    </row>
    <row r="1900" spans="1:2">
      <c r="A1900" t="s">
        <v>2695</v>
      </c>
      <c r="B1900" t="s">
        <v>6250</v>
      </c>
    </row>
    <row r="1901" spans="1:2">
      <c r="A1901" t="s">
        <v>2696</v>
      </c>
      <c r="B1901" t="s">
        <v>6250</v>
      </c>
    </row>
    <row r="1902" spans="1:2">
      <c r="A1902" t="s">
        <v>2697</v>
      </c>
      <c r="B1902" t="s">
        <v>6250</v>
      </c>
    </row>
    <row r="1903" spans="1:2">
      <c r="A1903" t="s">
        <v>2698</v>
      </c>
      <c r="B1903" t="s">
        <v>6250</v>
      </c>
    </row>
    <row r="1904" spans="1:2">
      <c r="A1904" t="s">
        <v>2699</v>
      </c>
      <c r="B1904" t="s">
        <v>6250</v>
      </c>
    </row>
    <row r="1905" spans="1:3">
      <c r="A1905" t="s">
        <v>2700</v>
      </c>
      <c r="B1905" t="s">
        <v>6250</v>
      </c>
    </row>
    <row r="1906" spans="1:3">
      <c r="A1906" t="s">
        <v>2701</v>
      </c>
      <c r="B1906" t="s">
        <v>6250</v>
      </c>
    </row>
    <row r="1907" spans="1:3">
      <c r="A1907" t="s">
        <v>2702</v>
      </c>
      <c r="B1907" t="s">
        <v>6250</v>
      </c>
    </row>
    <row r="1908" spans="1:3">
      <c r="A1908" t="s">
        <v>2703</v>
      </c>
      <c r="B1908" t="s">
        <v>6250</v>
      </c>
    </row>
    <row r="1909" spans="1:3">
      <c r="A1909" t="s">
        <v>2704</v>
      </c>
      <c r="B1909" t="s">
        <v>6250</v>
      </c>
    </row>
    <row r="1910" spans="1:3">
      <c r="A1910" t="s">
        <v>2705</v>
      </c>
      <c r="B1910" t="s">
        <v>6250</v>
      </c>
    </row>
    <row r="1911" spans="1:3">
      <c r="A1911" t="s">
        <v>2706</v>
      </c>
      <c r="B1911" t="s">
        <v>6250</v>
      </c>
    </row>
    <row r="1912" spans="1:3">
      <c r="A1912" t="s">
        <v>2707</v>
      </c>
      <c r="B1912" t="s">
        <v>6251</v>
      </c>
      <c r="C1912" t="s">
        <v>6254</v>
      </c>
    </row>
    <row r="1913" spans="1:3">
      <c r="A1913" t="s">
        <v>2708</v>
      </c>
      <c r="B1913" t="s">
        <v>6250</v>
      </c>
    </row>
    <row r="1914" spans="1:3">
      <c r="A1914" t="s">
        <v>2709</v>
      </c>
      <c r="B1914" t="s">
        <v>6250</v>
      </c>
    </row>
    <row r="1915" spans="1:3">
      <c r="A1915" t="s">
        <v>2710</v>
      </c>
      <c r="B1915" t="s">
        <v>6250</v>
      </c>
    </row>
    <row r="1916" spans="1:3">
      <c r="A1916" t="s">
        <v>2711</v>
      </c>
      <c r="B1916" t="s">
        <v>6250</v>
      </c>
    </row>
    <row r="1917" spans="1:3">
      <c r="A1917" t="s">
        <v>2712</v>
      </c>
      <c r="B1917" t="s">
        <v>6250</v>
      </c>
    </row>
    <row r="1918" spans="1:3">
      <c r="A1918" t="s">
        <v>2713</v>
      </c>
      <c r="B1918" t="s">
        <v>6250</v>
      </c>
    </row>
    <row r="1919" spans="1:3">
      <c r="A1919" t="s">
        <v>2714</v>
      </c>
      <c r="B1919" t="s">
        <v>6250</v>
      </c>
    </row>
    <row r="1920" spans="1:3">
      <c r="A1920" t="s">
        <v>2715</v>
      </c>
      <c r="B1920" t="s">
        <v>6250</v>
      </c>
    </row>
    <row r="1921" spans="1:2">
      <c r="A1921" t="s">
        <v>2716</v>
      </c>
      <c r="B1921" t="s">
        <v>6250</v>
      </c>
    </row>
    <row r="1922" spans="1:2">
      <c r="A1922" t="s">
        <v>2717</v>
      </c>
      <c r="B1922" t="s">
        <v>6250</v>
      </c>
    </row>
    <row r="1923" spans="1:2">
      <c r="A1923" t="s">
        <v>2718</v>
      </c>
      <c r="B1923" t="s">
        <v>6250</v>
      </c>
    </row>
    <row r="1924" spans="1:2">
      <c r="A1924" t="s">
        <v>2719</v>
      </c>
      <c r="B1924" t="s">
        <v>6250</v>
      </c>
    </row>
    <row r="1925" spans="1:2">
      <c r="A1925" t="s">
        <v>2720</v>
      </c>
      <c r="B1925" t="s">
        <v>6250</v>
      </c>
    </row>
    <row r="1926" spans="1:2">
      <c r="A1926" t="s">
        <v>2721</v>
      </c>
      <c r="B1926" t="s">
        <v>6250</v>
      </c>
    </row>
    <row r="1927" spans="1:2">
      <c r="A1927" t="s">
        <v>2722</v>
      </c>
      <c r="B1927" t="s">
        <v>6250</v>
      </c>
    </row>
    <row r="1928" spans="1:2">
      <c r="A1928" t="s">
        <v>2723</v>
      </c>
      <c r="B1928" t="s">
        <v>6250</v>
      </c>
    </row>
    <row r="1929" spans="1:2">
      <c r="A1929" t="s">
        <v>2724</v>
      </c>
      <c r="B1929" t="s">
        <v>6250</v>
      </c>
    </row>
    <row r="1930" spans="1:2">
      <c r="A1930" t="s">
        <v>2725</v>
      </c>
      <c r="B1930" t="s">
        <v>6250</v>
      </c>
    </row>
    <row r="1931" spans="1:2">
      <c r="A1931" t="s">
        <v>2726</v>
      </c>
      <c r="B1931" t="s">
        <v>6250</v>
      </c>
    </row>
    <row r="1932" spans="1:2">
      <c r="A1932" t="s">
        <v>2727</v>
      </c>
      <c r="B1932" t="s">
        <v>6250</v>
      </c>
    </row>
    <row r="1933" spans="1:2">
      <c r="A1933" t="s">
        <v>2728</v>
      </c>
      <c r="B1933" t="s">
        <v>6250</v>
      </c>
    </row>
    <row r="1934" spans="1:2">
      <c r="A1934" t="s">
        <v>2729</v>
      </c>
      <c r="B1934" t="s">
        <v>6250</v>
      </c>
    </row>
    <row r="1935" spans="1:2">
      <c r="A1935" t="s">
        <v>2730</v>
      </c>
      <c r="B1935" t="s">
        <v>6250</v>
      </c>
    </row>
    <row r="1936" spans="1:2">
      <c r="A1936" t="s">
        <v>2731</v>
      </c>
      <c r="B1936" t="s">
        <v>6250</v>
      </c>
    </row>
    <row r="1937" spans="1:3">
      <c r="A1937" t="s">
        <v>2732</v>
      </c>
      <c r="B1937" t="s">
        <v>6250</v>
      </c>
    </row>
    <row r="1938" spans="1:3">
      <c r="A1938" t="s">
        <v>2733</v>
      </c>
      <c r="B1938" t="s">
        <v>6250</v>
      </c>
    </row>
    <row r="1939" spans="1:3">
      <c r="A1939" t="s">
        <v>2734</v>
      </c>
      <c r="B1939" t="s">
        <v>6250</v>
      </c>
    </row>
    <row r="1940" spans="1:3">
      <c r="A1940" t="s">
        <v>2735</v>
      </c>
      <c r="B1940" t="s">
        <v>6250</v>
      </c>
    </row>
    <row r="1941" spans="1:3">
      <c r="A1941" t="s">
        <v>2736</v>
      </c>
      <c r="B1941" t="s">
        <v>6250</v>
      </c>
    </row>
    <row r="1942" spans="1:3">
      <c r="A1942" t="s">
        <v>2737</v>
      </c>
      <c r="B1942" t="s">
        <v>6250</v>
      </c>
    </row>
    <row r="1943" spans="1:3">
      <c r="A1943" t="s">
        <v>2738</v>
      </c>
      <c r="B1943" t="s">
        <v>6250</v>
      </c>
    </row>
    <row r="1944" spans="1:3">
      <c r="A1944" t="s">
        <v>2739</v>
      </c>
      <c r="B1944" t="s">
        <v>6251</v>
      </c>
      <c r="C1944" t="s">
        <v>6254</v>
      </c>
    </row>
    <row r="1945" spans="1:3">
      <c r="A1945" t="s">
        <v>2740</v>
      </c>
      <c r="B1945" t="s">
        <v>6250</v>
      </c>
    </row>
    <row r="1946" spans="1:3">
      <c r="A1946" t="s">
        <v>2741</v>
      </c>
      <c r="B1946" t="s">
        <v>6251</v>
      </c>
      <c r="C1946" t="s">
        <v>6254</v>
      </c>
    </row>
    <row r="1947" spans="1:3">
      <c r="A1947" t="s">
        <v>2742</v>
      </c>
      <c r="B1947" t="s">
        <v>6250</v>
      </c>
    </row>
    <row r="1948" spans="1:3">
      <c r="A1948" t="s">
        <v>2743</v>
      </c>
      <c r="B1948" t="s">
        <v>6250</v>
      </c>
    </row>
    <row r="1949" spans="1:3">
      <c r="A1949" t="s">
        <v>2744</v>
      </c>
      <c r="B1949" t="s">
        <v>6251</v>
      </c>
      <c r="C1949" t="s">
        <v>6254</v>
      </c>
    </row>
    <row r="1950" spans="1:3">
      <c r="A1950" t="s">
        <v>2745</v>
      </c>
      <c r="B1950" t="s">
        <v>6250</v>
      </c>
    </row>
    <row r="1951" spans="1:3">
      <c r="A1951" t="s">
        <v>2746</v>
      </c>
      <c r="B1951" t="s">
        <v>6250</v>
      </c>
    </row>
    <row r="1952" spans="1:3">
      <c r="A1952" t="s">
        <v>2747</v>
      </c>
      <c r="B1952" t="s">
        <v>6251</v>
      </c>
      <c r="C1952" t="s">
        <v>6255</v>
      </c>
    </row>
    <row r="1953" spans="1:3">
      <c r="A1953" t="s">
        <v>2748</v>
      </c>
      <c r="B1953" t="s">
        <v>6251</v>
      </c>
      <c r="C1953" t="s">
        <v>6252</v>
      </c>
    </row>
    <row r="1954" spans="1:3">
      <c r="A1954" t="s">
        <v>2749</v>
      </c>
      <c r="B1954" t="s">
        <v>6250</v>
      </c>
    </row>
    <row r="1955" spans="1:3">
      <c r="A1955" t="s">
        <v>2750</v>
      </c>
      <c r="B1955" t="s">
        <v>6250</v>
      </c>
    </row>
    <row r="1956" spans="1:3">
      <c r="A1956" t="s">
        <v>2751</v>
      </c>
      <c r="B1956" t="s">
        <v>6250</v>
      </c>
    </row>
    <row r="1957" spans="1:3">
      <c r="A1957" t="s">
        <v>2752</v>
      </c>
      <c r="B1957" t="s">
        <v>6250</v>
      </c>
    </row>
    <row r="1958" spans="1:3">
      <c r="A1958" t="s">
        <v>2753</v>
      </c>
      <c r="B1958" t="s">
        <v>6251</v>
      </c>
      <c r="C1958" t="s">
        <v>6255</v>
      </c>
    </row>
    <row r="1959" spans="1:3">
      <c r="A1959" t="s">
        <v>2754</v>
      </c>
      <c r="B1959" t="s">
        <v>6250</v>
      </c>
    </row>
    <row r="1960" spans="1:3">
      <c r="A1960" t="s">
        <v>2755</v>
      </c>
      <c r="B1960" t="s">
        <v>6250</v>
      </c>
    </row>
    <row r="1961" spans="1:3">
      <c r="A1961" t="s">
        <v>2756</v>
      </c>
      <c r="B1961" t="s">
        <v>6250</v>
      </c>
    </row>
    <row r="1962" spans="1:3">
      <c r="A1962" t="s">
        <v>2757</v>
      </c>
      <c r="B1962" t="s">
        <v>6250</v>
      </c>
    </row>
    <row r="1963" spans="1:3">
      <c r="A1963" t="s">
        <v>2758</v>
      </c>
      <c r="B1963" t="s">
        <v>6250</v>
      </c>
    </row>
    <row r="1964" spans="1:3">
      <c r="A1964" t="s">
        <v>2759</v>
      </c>
      <c r="B1964" t="s">
        <v>6250</v>
      </c>
    </row>
    <row r="1965" spans="1:3">
      <c r="A1965" t="s">
        <v>2760</v>
      </c>
      <c r="B1965" t="s">
        <v>6250</v>
      </c>
    </row>
    <row r="1966" spans="1:3">
      <c r="A1966" t="s">
        <v>2761</v>
      </c>
      <c r="B1966" t="s">
        <v>6250</v>
      </c>
    </row>
    <row r="1967" spans="1:3">
      <c r="A1967" t="s">
        <v>2762</v>
      </c>
      <c r="B1967" t="s">
        <v>6251</v>
      </c>
      <c r="C1967" t="s">
        <v>6255</v>
      </c>
    </row>
    <row r="1968" spans="1:3">
      <c r="A1968" t="s">
        <v>2763</v>
      </c>
      <c r="B1968" t="s">
        <v>6251</v>
      </c>
      <c r="C1968" t="s">
        <v>6253</v>
      </c>
    </row>
    <row r="1969" spans="1:3">
      <c r="A1969" t="s">
        <v>2764</v>
      </c>
      <c r="B1969" t="s">
        <v>6250</v>
      </c>
    </row>
    <row r="1970" spans="1:3">
      <c r="A1970" t="s">
        <v>2765</v>
      </c>
      <c r="B1970" t="s">
        <v>6250</v>
      </c>
    </row>
    <row r="1971" spans="1:3">
      <c r="A1971" t="s">
        <v>2766</v>
      </c>
      <c r="B1971" t="s">
        <v>6250</v>
      </c>
    </row>
    <row r="1972" spans="1:3">
      <c r="A1972" t="s">
        <v>2767</v>
      </c>
      <c r="B1972" t="s">
        <v>6250</v>
      </c>
    </row>
    <row r="1973" spans="1:3">
      <c r="A1973" t="s">
        <v>2768</v>
      </c>
      <c r="B1973" t="s">
        <v>6250</v>
      </c>
    </row>
    <row r="1974" spans="1:3">
      <c r="A1974" t="s">
        <v>2769</v>
      </c>
      <c r="B1974" t="s">
        <v>6251</v>
      </c>
      <c r="C1974" t="s">
        <v>6254</v>
      </c>
    </row>
    <row r="1975" spans="1:3">
      <c r="A1975" t="s">
        <v>2770</v>
      </c>
      <c r="B1975" t="s">
        <v>6250</v>
      </c>
    </row>
    <row r="1976" spans="1:3">
      <c r="A1976" t="s">
        <v>2771</v>
      </c>
      <c r="B1976" t="s">
        <v>6250</v>
      </c>
    </row>
    <row r="1977" spans="1:3">
      <c r="A1977" t="s">
        <v>2773</v>
      </c>
      <c r="B1977" t="s">
        <v>6250</v>
      </c>
    </row>
    <row r="1978" spans="1:3">
      <c r="A1978" t="s">
        <v>2774</v>
      </c>
      <c r="B1978" t="s">
        <v>6250</v>
      </c>
    </row>
    <row r="1979" spans="1:3">
      <c r="A1979" t="s">
        <v>2775</v>
      </c>
      <c r="B1979" t="s">
        <v>6250</v>
      </c>
    </row>
    <row r="1980" spans="1:3">
      <c r="A1980" t="s">
        <v>2776</v>
      </c>
      <c r="B1980" t="s">
        <v>6250</v>
      </c>
    </row>
    <row r="1981" spans="1:3">
      <c r="A1981" t="s">
        <v>2777</v>
      </c>
      <c r="B1981" t="s">
        <v>6250</v>
      </c>
    </row>
    <row r="1982" spans="1:3">
      <c r="A1982" t="s">
        <v>2778</v>
      </c>
      <c r="B1982" t="s">
        <v>6250</v>
      </c>
    </row>
    <row r="1983" spans="1:3">
      <c r="A1983" t="s">
        <v>2779</v>
      </c>
      <c r="B1983" t="s">
        <v>6251</v>
      </c>
      <c r="C1983" t="s">
        <v>6253</v>
      </c>
    </row>
    <row r="1984" spans="1:3">
      <c r="A1984" t="s">
        <v>2780</v>
      </c>
      <c r="B1984" t="s">
        <v>6250</v>
      </c>
    </row>
    <row r="1985" spans="1:2">
      <c r="A1985" t="s">
        <v>2781</v>
      </c>
      <c r="B1985" t="s">
        <v>6250</v>
      </c>
    </row>
    <row r="1986" spans="1:2">
      <c r="A1986" t="s">
        <v>2782</v>
      </c>
      <c r="B1986" t="s">
        <v>6250</v>
      </c>
    </row>
    <row r="1987" spans="1:2">
      <c r="A1987" t="s">
        <v>2783</v>
      </c>
      <c r="B1987" t="s">
        <v>6250</v>
      </c>
    </row>
    <row r="1988" spans="1:2">
      <c r="A1988" t="s">
        <v>2784</v>
      </c>
      <c r="B1988" t="s">
        <v>6250</v>
      </c>
    </row>
    <row r="1989" spans="1:2">
      <c r="A1989" t="s">
        <v>2785</v>
      </c>
      <c r="B1989" t="s">
        <v>6250</v>
      </c>
    </row>
    <row r="1990" spans="1:2">
      <c r="A1990" t="s">
        <v>2786</v>
      </c>
      <c r="B1990" t="s">
        <v>6250</v>
      </c>
    </row>
    <row r="1991" spans="1:2">
      <c r="A1991" t="s">
        <v>2787</v>
      </c>
      <c r="B1991" t="s">
        <v>6250</v>
      </c>
    </row>
    <row r="1992" spans="1:2">
      <c r="A1992" t="s">
        <v>2788</v>
      </c>
      <c r="B1992" t="s">
        <v>6250</v>
      </c>
    </row>
    <row r="1993" spans="1:2">
      <c r="A1993" t="s">
        <v>2789</v>
      </c>
      <c r="B1993" t="s">
        <v>6250</v>
      </c>
    </row>
    <row r="1994" spans="1:2">
      <c r="A1994" t="s">
        <v>2790</v>
      </c>
      <c r="B1994" t="s">
        <v>6250</v>
      </c>
    </row>
    <row r="1995" spans="1:2">
      <c r="A1995" t="s">
        <v>2791</v>
      </c>
      <c r="B1995" t="s">
        <v>6250</v>
      </c>
    </row>
    <row r="1996" spans="1:2">
      <c r="A1996" t="s">
        <v>2792</v>
      </c>
      <c r="B1996" t="s">
        <v>6250</v>
      </c>
    </row>
    <row r="1997" spans="1:2">
      <c r="A1997" t="s">
        <v>2793</v>
      </c>
      <c r="B1997" t="s">
        <v>6250</v>
      </c>
    </row>
    <row r="1998" spans="1:2">
      <c r="A1998" t="s">
        <v>2794</v>
      </c>
      <c r="B1998" t="s">
        <v>6250</v>
      </c>
    </row>
    <row r="1999" spans="1:2">
      <c r="A1999" t="s">
        <v>2796</v>
      </c>
      <c r="B1999" t="s">
        <v>6250</v>
      </c>
    </row>
    <row r="2000" spans="1:2">
      <c r="A2000" t="s">
        <v>2797</v>
      </c>
      <c r="B2000" t="s">
        <v>6250</v>
      </c>
    </row>
    <row r="2001" spans="1:3">
      <c r="A2001" t="s">
        <v>2798</v>
      </c>
      <c r="B2001" t="s">
        <v>6250</v>
      </c>
    </row>
    <row r="2002" spans="1:3">
      <c r="A2002" t="s">
        <v>2799</v>
      </c>
      <c r="B2002" t="s">
        <v>6250</v>
      </c>
    </row>
    <row r="2003" spans="1:3">
      <c r="A2003" t="s">
        <v>2800</v>
      </c>
      <c r="B2003" t="s">
        <v>6250</v>
      </c>
    </row>
    <row r="2004" spans="1:3">
      <c r="A2004" t="s">
        <v>2801</v>
      </c>
      <c r="B2004" t="s">
        <v>6250</v>
      </c>
    </row>
    <row r="2005" spans="1:3">
      <c r="A2005" t="s">
        <v>2802</v>
      </c>
      <c r="B2005" t="s">
        <v>6250</v>
      </c>
    </row>
    <row r="2006" spans="1:3">
      <c r="A2006" t="s">
        <v>2803</v>
      </c>
      <c r="B2006" t="s">
        <v>6250</v>
      </c>
    </row>
    <row r="2007" spans="1:3">
      <c r="A2007" t="s">
        <v>2804</v>
      </c>
      <c r="B2007" t="s">
        <v>6250</v>
      </c>
    </row>
    <row r="2008" spans="1:3">
      <c r="A2008" t="s">
        <v>2805</v>
      </c>
      <c r="B2008" t="s">
        <v>6250</v>
      </c>
    </row>
    <row r="2009" spans="1:3">
      <c r="A2009" t="s">
        <v>2806</v>
      </c>
      <c r="B2009" t="s">
        <v>6250</v>
      </c>
    </row>
    <row r="2010" spans="1:3">
      <c r="A2010" t="s">
        <v>2807</v>
      </c>
      <c r="B2010" t="s">
        <v>6251</v>
      </c>
      <c r="C2010" t="s">
        <v>6252</v>
      </c>
    </row>
    <row r="2011" spans="1:3">
      <c r="A2011" t="s">
        <v>2808</v>
      </c>
      <c r="B2011" t="s">
        <v>6250</v>
      </c>
    </row>
    <row r="2012" spans="1:3">
      <c r="A2012" t="s">
        <v>2809</v>
      </c>
      <c r="B2012" t="s">
        <v>6250</v>
      </c>
    </row>
    <row r="2013" spans="1:3">
      <c r="A2013" t="s">
        <v>2810</v>
      </c>
      <c r="B2013" t="s">
        <v>6250</v>
      </c>
    </row>
    <row r="2014" spans="1:3">
      <c r="A2014" t="s">
        <v>2811</v>
      </c>
      <c r="B2014" t="s">
        <v>6250</v>
      </c>
    </row>
    <row r="2015" spans="1:3">
      <c r="A2015" t="s">
        <v>2812</v>
      </c>
      <c r="B2015" t="s">
        <v>6250</v>
      </c>
    </row>
    <row r="2016" spans="1:3">
      <c r="A2016" t="s">
        <v>2813</v>
      </c>
      <c r="B2016" t="s">
        <v>6250</v>
      </c>
    </row>
    <row r="2017" spans="1:3">
      <c r="A2017" t="s">
        <v>2814</v>
      </c>
      <c r="B2017" t="s">
        <v>6251</v>
      </c>
      <c r="C2017" t="s">
        <v>6252</v>
      </c>
    </row>
    <row r="2018" spans="1:3">
      <c r="A2018" t="s">
        <v>2815</v>
      </c>
      <c r="B2018" t="s">
        <v>6250</v>
      </c>
    </row>
    <row r="2019" spans="1:3">
      <c r="A2019" t="s">
        <v>2816</v>
      </c>
      <c r="B2019" t="s">
        <v>6250</v>
      </c>
    </row>
    <row r="2020" spans="1:3">
      <c r="A2020" t="s">
        <v>2817</v>
      </c>
      <c r="B2020" t="s">
        <v>6250</v>
      </c>
    </row>
    <row r="2021" spans="1:3">
      <c r="A2021" t="s">
        <v>2818</v>
      </c>
      <c r="B2021" t="s">
        <v>6250</v>
      </c>
    </row>
    <row r="2022" spans="1:3">
      <c r="A2022" t="s">
        <v>2819</v>
      </c>
      <c r="B2022" t="s">
        <v>6250</v>
      </c>
    </row>
    <row r="2023" spans="1:3">
      <c r="A2023" t="s">
        <v>2820</v>
      </c>
      <c r="B2023" t="s">
        <v>6250</v>
      </c>
    </row>
    <row r="2024" spans="1:3">
      <c r="A2024" t="s">
        <v>2821</v>
      </c>
      <c r="B2024" t="s">
        <v>6250</v>
      </c>
    </row>
    <row r="2025" spans="1:3">
      <c r="A2025" t="s">
        <v>2822</v>
      </c>
      <c r="B2025" t="s">
        <v>6250</v>
      </c>
    </row>
    <row r="2026" spans="1:3">
      <c r="A2026" t="s">
        <v>2823</v>
      </c>
      <c r="B2026" t="s">
        <v>6250</v>
      </c>
    </row>
    <row r="2027" spans="1:3">
      <c r="A2027" t="s">
        <v>2824</v>
      </c>
      <c r="B2027" t="s">
        <v>6250</v>
      </c>
    </row>
    <row r="2028" spans="1:3">
      <c r="A2028" t="s">
        <v>2825</v>
      </c>
      <c r="B2028" t="s">
        <v>6250</v>
      </c>
    </row>
    <row r="2029" spans="1:3">
      <c r="A2029" t="s">
        <v>2826</v>
      </c>
      <c r="B2029" t="s">
        <v>6250</v>
      </c>
    </row>
    <row r="2030" spans="1:3">
      <c r="A2030" t="s">
        <v>2827</v>
      </c>
      <c r="B2030" t="s">
        <v>6250</v>
      </c>
    </row>
    <row r="2031" spans="1:3">
      <c r="A2031" t="s">
        <v>2828</v>
      </c>
      <c r="B2031" t="s">
        <v>6250</v>
      </c>
    </row>
    <row r="2032" spans="1:3">
      <c r="A2032" t="s">
        <v>2829</v>
      </c>
      <c r="B2032" t="s">
        <v>6251</v>
      </c>
      <c r="C2032" t="s">
        <v>6254</v>
      </c>
    </row>
    <row r="2033" spans="1:2">
      <c r="A2033" t="s">
        <v>2830</v>
      </c>
      <c r="B2033" t="s">
        <v>6250</v>
      </c>
    </row>
    <row r="2034" spans="1:2">
      <c r="A2034" t="s">
        <v>2831</v>
      </c>
      <c r="B2034" t="s">
        <v>6250</v>
      </c>
    </row>
    <row r="2035" spans="1:2">
      <c r="A2035" t="s">
        <v>2832</v>
      </c>
      <c r="B2035" t="s">
        <v>6250</v>
      </c>
    </row>
    <row r="2036" spans="1:2">
      <c r="A2036" t="s">
        <v>2833</v>
      </c>
      <c r="B2036" t="s">
        <v>6250</v>
      </c>
    </row>
    <row r="2037" spans="1:2">
      <c r="A2037" t="s">
        <v>2834</v>
      </c>
      <c r="B2037" t="s">
        <v>6250</v>
      </c>
    </row>
    <row r="2038" spans="1:2">
      <c r="A2038" t="s">
        <v>2835</v>
      </c>
      <c r="B2038" t="s">
        <v>6250</v>
      </c>
    </row>
    <row r="2039" spans="1:2">
      <c r="A2039" t="s">
        <v>2836</v>
      </c>
      <c r="B2039" t="s">
        <v>6250</v>
      </c>
    </row>
    <row r="2040" spans="1:2">
      <c r="A2040" t="s">
        <v>2837</v>
      </c>
      <c r="B2040" t="s">
        <v>6250</v>
      </c>
    </row>
    <row r="2041" spans="1:2">
      <c r="A2041" t="s">
        <v>2838</v>
      </c>
      <c r="B2041" t="s">
        <v>6250</v>
      </c>
    </row>
    <row r="2042" spans="1:2">
      <c r="A2042" t="s">
        <v>2839</v>
      </c>
      <c r="B2042" t="s">
        <v>6250</v>
      </c>
    </row>
    <row r="2043" spans="1:2">
      <c r="A2043" t="s">
        <v>2840</v>
      </c>
      <c r="B2043" t="s">
        <v>6250</v>
      </c>
    </row>
    <row r="2044" spans="1:2">
      <c r="A2044" t="s">
        <v>2841</v>
      </c>
      <c r="B2044" t="s">
        <v>6250</v>
      </c>
    </row>
    <row r="2045" spans="1:2">
      <c r="A2045" t="s">
        <v>2842</v>
      </c>
      <c r="B2045" t="s">
        <v>6250</v>
      </c>
    </row>
    <row r="2046" spans="1:2">
      <c r="A2046" t="s">
        <v>2843</v>
      </c>
      <c r="B2046" t="s">
        <v>6250</v>
      </c>
    </row>
    <row r="2047" spans="1:2">
      <c r="A2047" t="s">
        <v>2844</v>
      </c>
      <c r="B2047" t="s">
        <v>6250</v>
      </c>
    </row>
    <row r="2048" spans="1:2">
      <c r="A2048" t="s">
        <v>2845</v>
      </c>
      <c r="B2048" t="s">
        <v>6250</v>
      </c>
    </row>
    <row r="2049" spans="1:3">
      <c r="A2049" t="s">
        <v>2846</v>
      </c>
      <c r="B2049" t="s">
        <v>6250</v>
      </c>
    </row>
    <row r="2050" spans="1:3">
      <c r="A2050" t="s">
        <v>2847</v>
      </c>
      <c r="B2050" t="s">
        <v>6250</v>
      </c>
    </row>
    <row r="2051" spans="1:3">
      <c r="A2051" t="s">
        <v>2848</v>
      </c>
      <c r="B2051" t="s">
        <v>6250</v>
      </c>
    </row>
    <row r="2052" spans="1:3">
      <c r="A2052" t="s">
        <v>2849</v>
      </c>
      <c r="B2052" t="s">
        <v>6250</v>
      </c>
    </row>
    <row r="2053" spans="1:3">
      <c r="A2053" t="s">
        <v>2850</v>
      </c>
      <c r="B2053" t="s">
        <v>6251</v>
      </c>
      <c r="C2053" t="s">
        <v>6254</v>
      </c>
    </row>
    <row r="2054" spans="1:3">
      <c r="A2054" t="s">
        <v>2851</v>
      </c>
      <c r="B2054" t="s">
        <v>6250</v>
      </c>
    </row>
    <row r="2055" spans="1:3">
      <c r="A2055" t="s">
        <v>2852</v>
      </c>
      <c r="B2055" t="s">
        <v>6250</v>
      </c>
    </row>
    <row r="2056" spans="1:3">
      <c r="A2056" t="s">
        <v>2853</v>
      </c>
      <c r="B2056" t="s">
        <v>6250</v>
      </c>
    </row>
    <row r="2057" spans="1:3">
      <c r="A2057" t="s">
        <v>2854</v>
      </c>
      <c r="B2057" t="s">
        <v>6250</v>
      </c>
    </row>
    <row r="2058" spans="1:3">
      <c r="A2058" t="s">
        <v>2855</v>
      </c>
      <c r="B2058" t="s">
        <v>6250</v>
      </c>
    </row>
    <row r="2059" spans="1:3">
      <c r="A2059" t="s">
        <v>2856</v>
      </c>
      <c r="B2059" t="s">
        <v>6250</v>
      </c>
    </row>
    <row r="2060" spans="1:3">
      <c r="A2060" t="s">
        <v>2857</v>
      </c>
      <c r="B2060" t="s">
        <v>6250</v>
      </c>
    </row>
    <row r="2061" spans="1:3">
      <c r="A2061" t="s">
        <v>2858</v>
      </c>
      <c r="B2061" t="s">
        <v>6250</v>
      </c>
    </row>
    <row r="2062" spans="1:3">
      <c r="A2062" t="s">
        <v>2859</v>
      </c>
      <c r="B2062" t="s">
        <v>6250</v>
      </c>
    </row>
    <row r="2063" spans="1:3">
      <c r="A2063" t="s">
        <v>2860</v>
      </c>
      <c r="B2063" t="s">
        <v>6250</v>
      </c>
    </row>
    <row r="2064" spans="1:3">
      <c r="A2064" t="s">
        <v>2861</v>
      </c>
      <c r="B2064" t="s">
        <v>6250</v>
      </c>
    </row>
    <row r="2065" spans="1:3">
      <c r="A2065" t="s">
        <v>2862</v>
      </c>
      <c r="B2065" t="s">
        <v>6250</v>
      </c>
    </row>
    <row r="2066" spans="1:3">
      <c r="A2066" t="s">
        <v>2863</v>
      </c>
      <c r="B2066" t="s">
        <v>6251</v>
      </c>
      <c r="C2066" t="s">
        <v>6254</v>
      </c>
    </row>
    <row r="2067" spans="1:3">
      <c r="A2067" t="s">
        <v>2864</v>
      </c>
      <c r="B2067" t="s">
        <v>6250</v>
      </c>
    </row>
    <row r="2068" spans="1:3">
      <c r="A2068" t="s">
        <v>2865</v>
      </c>
      <c r="B2068" t="s">
        <v>6250</v>
      </c>
    </row>
    <row r="2069" spans="1:3">
      <c r="A2069" t="s">
        <v>2866</v>
      </c>
      <c r="B2069" t="s">
        <v>6250</v>
      </c>
    </row>
    <row r="2070" spans="1:3">
      <c r="A2070" t="s">
        <v>2867</v>
      </c>
      <c r="B2070" t="s">
        <v>6250</v>
      </c>
    </row>
    <row r="2071" spans="1:3">
      <c r="A2071" t="s">
        <v>2868</v>
      </c>
      <c r="B2071" t="s">
        <v>6250</v>
      </c>
    </row>
    <row r="2072" spans="1:3">
      <c r="A2072" t="s">
        <v>2869</v>
      </c>
      <c r="B2072" t="s">
        <v>6250</v>
      </c>
    </row>
    <row r="2073" spans="1:3">
      <c r="A2073" t="s">
        <v>2870</v>
      </c>
      <c r="B2073" t="s">
        <v>6250</v>
      </c>
    </row>
    <row r="2074" spans="1:3">
      <c r="A2074" t="s">
        <v>2871</v>
      </c>
      <c r="B2074" t="s">
        <v>6251</v>
      </c>
      <c r="C2074" t="s">
        <v>6252</v>
      </c>
    </row>
    <row r="2075" spans="1:3">
      <c r="A2075" t="s">
        <v>2872</v>
      </c>
      <c r="B2075" t="s">
        <v>6250</v>
      </c>
    </row>
    <row r="2076" spans="1:3">
      <c r="A2076" t="s">
        <v>2873</v>
      </c>
      <c r="B2076" t="s">
        <v>6250</v>
      </c>
    </row>
    <row r="2077" spans="1:3">
      <c r="A2077" t="s">
        <v>2874</v>
      </c>
      <c r="B2077" t="s">
        <v>6250</v>
      </c>
    </row>
    <row r="2078" spans="1:3">
      <c r="A2078" t="s">
        <v>2875</v>
      </c>
      <c r="B2078" t="s">
        <v>6250</v>
      </c>
    </row>
    <row r="2079" spans="1:3">
      <c r="A2079" t="s">
        <v>2876</v>
      </c>
      <c r="B2079" t="s">
        <v>6250</v>
      </c>
    </row>
    <row r="2080" spans="1:3">
      <c r="A2080" t="s">
        <v>2877</v>
      </c>
      <c r="B2080" t="s">
        <v>6250</v>
      </c>
    </row>
    <row r="2081" spans="1:3">
      <c r="A2081" t="s">
        <v>2878</v>
      </c>
      <c r="B2081" t="s">
        <v>6251</v>
      </c>
      <c r="C2081" t="s">
        <v>6255</v>
      </c>
    </row>
    <row r="2082" spans="1:3">
      <c r="A2082" t="s">
        <v>2879</v>
      </c>
      <c r="B2082" t="s">
        <v>6250</v>
      </c>
    </row>
    <row r="2083" spans="1:3">
      <c r="A2083" t="s">
        <v>2880</v>
      </c>
      <c r="B2083" t="s">
        <v>6250</v>
      </c>
    </row>
    <row r="2084" spans="1:3">
      <c r="A2084" t="s">
        <v>2881</v>
      </c>
      <c r="B2084" t="s">
        <v>6250</v>
      </c>
    </row>
    <row r="2085" spans="1:3">
      <c r="A2085" t="s">
        <v>2882</v>
      </c>
      <c r="B2085" t="s">
        <v>6250</v>
      </c>
    </row>
    <row r="2086" spans="1:3">
      <c r="A2086" t="s">
        <v>2883</v>
      </c>
      <c r="B2086" t="s">
        <v>6250</v>
      </c>
    </row>
    <row r="2087" spans="1:3">
      <c r="A2087" t="s">
        <v>2884</v>
      </c>
      <c r="B2087" t="s">
        <v>6250</v>
      </c>
    </row>
    <row r="2088" spans="1:3">
      <c r="A2088" t="s">
        <v>2885</v>
      </c>
      <c r="B2088" t="s">
        <v>6250</v>
      </c>
    </row>
    <row r="2089" spans="1:3">
      <c r="A2089" t="s">
        <v>2886</v>
      </c>
      <c r="B2089" t="s">
        <v>6250</v>
      </c>
    </row>
    <row r="2090" spans="1:3">
      <c r="A2090" t="s">
        <v>2887</v>
      </c>
      <c r="B2090" t="s">
        <v>6250</v>
      </c>
    </row>
    <row r="2091" spans="1:3">
      <c r="A2091" t="s">
        <v>2888</v>
      </c>
      <c r="B2091" t="s">
        <v>6250</v>
      </c>
    </row>
    <row r="2092" spans="1:3">
      <c r="A2092" t="s">
        <v>2889</v>
      </c>
      <c r="B2092" t="s">
        <v>6250</v>
      </c>
    </row>
    <row r="2093" spans="1:3">
      <c r="A2093" t="s">
        <v>2890</v>
      </c>
      <c r="B2093" t="s">
        <v>6250</v>
      </c>
    </row>
    <row r="2094" spans="1:3">
      <c r="A2094" t="s">
        <v>2891</v>
      </c>
      <c r="B2094" t="s">
        <v>6250</v>
      </c>
    </row>
    <row r="2095" spans="1:3">
      <c r="A2095" t="s">
        <v>2892</v>
      </c>
      <c r="B2095" t="s">
        <v>6250</v>
      </c>
    </row>
    <row r="2096" spans="1:3">
      <c r="A2096" t="s">
        <v>2893</v>
      </c>
      <c r="B2096" t="s">
        <v>6250</v>
      </c>
    </row>
    <row r="2097" spans="1:3">
      <c r="A2097" t="s">
        <v>2894</v>
      </c>
      <c r="B2097" t="s">
        <v>6250</v>
      </c>
    </row>
    <row r="2098" spans="1:3">
      <c r="A2098" t="s">
        <v>2895</v>
      </c>
      <c r="B2098" t="s">
        <v>6250</v>
      </c>
    </row>
    <row r="2099" spans="1:3">
      <c r="A2099" t="s">
        <v>2896</v>
      </c>
      <c r="B2099" t="s">
        <v>6250</v>
      </c>
    </row>
    <row r="2100" spans="1:3">
      <c r="A2100" t="s">
        <v>2897</v>
      </c>
      <c r="B2100" t="s">
        <v>6250</v>
      </c>
    </row>
    <row r="2101" spans="1:3">
      <c r="A2101" t="s">
        <v>2898</v>
      </c>
      <c r="B2101" t="s">
        <v>6250</v>
      </c>
    </row>
    <row r="2102" spans="1:3">
      <c r="A2102" t="s">
        <v>2899</v>
      </c>
      <c r="B2102" t="s">
        <v>6250</v>
      </c>
    </row>
    <row r="2103" spans="1:3">
      <c r="A2103" t="s">
        <v>2900</v>
      </c>
      <c r="B2103" t="s">
        <v>6250</v>
      </c>
    </row>
    <row r="2104" spans="1:3">
      <c r="A2104" t="s">
        <v>2901</v>
      </c>
      <c r="B2104" t="s">
        <v>6250</v>
      </c>
    </row>
    <row r="2105" spans="1:3">
      <c r="A2105" t="s">
        <v>2902</v>
      </c>
      <c r="B2105" t="s">
        <v>6250</v>
      </c>
    </row>
    <row r="2106" spans="1:3">
      <c r="A2106" t="s">
        <v>2903</v>
      </c>
      <c r="B2106" t="s">
        <v>6250</v>
      </c>
    </row>
    <row r="2107" spans="1:3">
      <c r="A2107" t="s">
        <v>2904</v>
      </c>
      <c r="B2107" t="s">
        <v>6250</v>
      </c>
    </row>
    <row r="2108" spans="1:3">
      <c r="A2108" t="s">
        <v>2905</v>
      </c>
      <c r="B2108" t="s">
        <v>6250</v>
      </c>
    </row>
    <row r="2109" spans="1:3">
      <c r="A2109" t="s">
        <v>2906</v>
      </c>
      <c r="B2109" t="s">
        <v>6250</v>
      </c>
    </row>
    <row r="2110" spans="1:3">
      <c r="A2110" t="s">
        <v>2907</v>
      </c>
      <c r="B2110" t="s">
        <v>6250</v>
      </c>
    </row>
    <row r="2111" spans="1:3">
      <c r="A2111" t="s">
        <v>2908</v>
      </c>
      <c r="B2111" t="s">
        <v>6251</v>
      </c>
      <c r="C2111" t="s">
        <v>6253</v>
      </c>
    </row>
    <row r="2112" spans="1:3">
      <c r="A2112" t="s">
        <v>2909</v>
      </c>
      <c r="B2112" t="s">
        <v>6250</v>
      </c>
    </row>
    <row r="2113" spans="1:2">
      <c r="A2113" t="s">
        <v>2910</v>
      </c>
      <c r="B2113" t="s">
        <v>6250</v>
      </c>
    </row>
    <row r="2114" spans="1:2">
      <c r="A2114" t="s">
        <v>2911</v>
      </c>
      <c r="B2114" t="s">
        <v>6250</v>
      </c>
    </row>
    <row r="2115" spans="1:2">
      <c r="A2115" t="s">
        <v>2912</v>
      </c>
      <c r="B2115" t="s">
        <v>6250</v>
      </c>
    </row>
    <row r="2116" spans="1:2">
      <c r="A2116" t="s">
        <v>2913</v>
      </c>
      <c r="B2116" t="s">
        <v>6250</v>
      </c>
    </row>
    <row r="2117" spans="1:2">
      <c r="A2117" t="s">
        <v>2914</v>
      </c>
      <c r="B2117" t="s">
        <v>6250</v>
      </c>
    </row>
    <row r="2118" spans="1:2">
      <c r="A2118" t="s">
        <v>2915</v>
      </c>
      <c r="B2118" t="s">
        <v>6250</v>
      </c>
    </row>
    <row r="2119" spans="1:2">
      <c r="A2119" t="s">
        <v>2916</v>
      </c>
      <c r="B2119" t="s">
        <v>6250</v>
      </c>
    </row>
    <row r="2120" spans="1:2">
      <c r="A2120" t="s">
        <v>2917</v>
      </c>
      <c r="B2120" t="s">
        <v>6250</v>
      </c>
    </row>
    <row r="2121" spans="1:2">
      <c r="A2121" t="s">
        <v>2918</v>
      </c>
      <c r="B2121" t="s">
        <v>6250</v>
      </c>
    </row>
    <row r="2122" spans="1:2">
      <c r="A2122" t="s">
        <v>2919</v>
      </c>
      <c r="B2122" t="s">
        <v>6250</v>
      </c>
    </row>
    <row r="2123" spans="1:2">
      <c r="A2123" t="s">
        <v>2920</v>
      </c>
      <c r="B2123" t="s">
        <v>6250</v>
      </c>
    </row>
    <row r="2124" spans="1:2">
      <c r="A2124" t="s">
        <v>2921</v>
      </c>
      <c r="B2124" t="s">
        <v>6250</v>
      </c>
    </row>
    <row r="2125" spans="1:2">
      <c r="A2125" t="s">
        <v>2922</v>
      </c>
      <c r="B2125" t="s">
        <v>6250</v>
      </c>
    </row>
    <row r="2126" spans="1:2">
      <c r="A2126" t="s">
        <v>2923</v>
      </c>
      <c r="B2126" t="s">
        <v>6250</v>
      </c>
    </row>
    <row r="2127" spans="1:2">
      <c r="A2127" t="s">
        <v>2924</v>
      </c>
      <c r="B2127" t="s">
        <v>6250</v>
      </c>
    </row>
    <row r="2128" spans="1:2">
      <c r="A2128" t="s">
        <v>2925</v>
      </c>
      <c r="B2128" t="s">
        <v>6250</v>
      </c>
    </row>
    <row r="2129" spans="1:3">
      <c r="A2129" t="s">
        <v>2926</v>
      </c>
      <c r="B2129" t="s">
        <v>6250</v>
      </c>
    </row>
    <row r="2130" spans="1:3">
      <c r="A2130" t="s">
        <v>2927</v>
      </c>
      <c r="B2130" t="s">
        <v>6250</v>
      </c>
    </row>
    <row r="2131" spans="1:3">
      <c r="A2131" t="s">
        <v>2928</v>
      </c>
      <c r="B2131" t="s">
        <v>6250</v>
      </c>
    </row>
    <row r="2132" spans="1:3">
      <c r="A2132" t="s">
        <v>2929</v>
      </c>
      <c r="B2132" t="s">
        <v>6251</v>
      </c>
      <c r="C2132" t="s">
        <v>6252</v>
      </c>
    </row>
    <row r="2133" spans="1:3">
      <c r="A2133" t="s">
        <v>2930</v>
      </c>
      <c r="B2133" t="s">
        <v>6250</v>
      </c>
    </row>
    <row r="2134" spans="1:3">
      <c r="A2134" t="s">
        <v>2931</v>
      </c>
      <c r="B2134" t="s">
        <v>6250</v>
      </c>
    </row>
    <row r="2135" spans="1:3">
      <c r="A2135" t="s">
        <v>2932</v>
      </c>
      <c r="B2135" t="s">
        <v>6250</v>
      </c>
    </row>
    <row r="2136" spans="1:3">
      <c r="A2136" t="s">
        <v>2933</v>
      </c>
      <c r="B2136" t="s">
        <v>6250</v>
      </c>
    </row>
    <row r="2137" spans="1:3">
      <c r="A2137" t="s">
        <v>2934</v>
      </c>
      <c r="B2137" t="s">
        <v>6250</v>
      </c>
    </row>
    <row r="2138" spans="1:3">
      <c r="A2138" t="s">
        <v>2935</v>
      </c>
      <c r="B2138" t="s">
        <v>6250</v>
      </c>
    </row>
    <row r="2139" spans="1:3">
      <c r="A2139" t="s">
        <v>2936</v>
      </c>
      <c r="B2139" t="s">
        <v>6250</v>
      </c>
    </row>
    <row r="2140" spans="1:3">
      <c r="A2140" t="s">
        <v>2937</v>
      </c>
      <c r="B2140" t="s">
        <v>6250</v>
      </c>
    </row>
    <row r="2141" spans="1:3">
      <c r="A2141" t="s">
        <v>2938</v>
      </c>
      <c r="B2141" t="s">
        <v>6250</v>
      </c>
    </row>
    <row r="2142" spans="1:3">
      <c r="A2142" t="s">
        <v>2939</v>
      </c>
      <c r="B2142" t="s">
        <v>6250</v>
      </c>
    </row>
    <row r="2143" spans="1:3">
      <c r="A2143" t="s">
        <v>2940</v>
      </c>
      <c r="B2143" t="s">
        <v>6250</v>
      </c>
    </row>
    <row r="2144" spans="1:3">
      <c r="A2144" t="s">
        <v>2941</v>
      </c>
      <c r="B2144" t="s">
        <v>6250</v>
      </c>
    </row>
    <row r="2145" spans="1:3">
      <c r="A2145" t="s">
        <v>2942</v>
      </c>
      <c r="B2145" t="s">
        <v>6250</v>
      </c>
    </row>
    <row r="2146" spans="1:3">
      <c r="A2146" t="s">
        <v>2943</v>
      </c>
      <c r="B2146" t="s">
        <v>6250</v>
      </c>
    </row>
    <row r="2147" spans="1:3">
      <c r="A2147" t="s">
        <v>2944</v>
      </c>
      <c r="B2147" t="s">
        <v>6250</v>
      </c>
    </row>
    <row r="2148" spans="1:3">
      <c r="A2148" t="s">
        <v>2945</v>
      </c>
      <c r="B2148" t="s">
        <v>6250</v>
      </c>
    </row>
    <row r="2149" spans="1:3">
      <c r="A2149" t="s">
        <v>2946</v>
      </c>
      <c r="B2149" t="s">
        <v>6250</v>
      </c>
    </row>
    <row r="2150" spans="1:3">
      <c r="A2150" t="s">
        <v>2947</v>
      </c>
      <c r="B2150" t="s">
        <v>6251</v>
      </c>
      <c r="C2150" t="s">
        <v>6252</v>
      </c>
    </row>
    <row r="2151" spans="1:3">
      <c r="A2151" t="s">
        <v>2948</v>
      </c>
      <c r="B2151" t="s">
        <v>6250</v>
      </c>
    </row>
    <row r="2152" spans="1:3">
      <c r="A2152" t="s">
        <v>2949</v>
      </c>
      <c r="B2152" t="s">
        <v>6250</v>
      </c>
    </row>
    <row r="2153" spans="1:3">
      <c r="A2153" t="s">
        <v>2950</v>
      </c>
      <c r="B2153" t="s">
        <v>6250</v>
      </c>
    </row>
    <row r="2154" spans="1:3">
      <c r="A2154" t="s">
        <v>2951</v>
      </c>
      <c r="B2154" t="s">
        <v>6250</v>
      </c>
    </row>
    <row r="2155" spans="1:3">
      <c r="A2155" t="s">
        <v>2952</v>
      </c>
      <c r="B2155" t="s">
        <v>6250</v>
      </c>
    </row>
    <row r="2156" spans="1:3">
      <c r="A2156" t="s">
        <v>2953</v>
      </c>
      <c r="B2156" t="s">
        <v>6250</v>
      </c>
    </row>
    <row r="2157" spans="1:3">
      <c r="A2157" t="s">
        <v>2954</v>
      </c>
      <c r="B2157" t="s">
        <v>6250</v>
      </c>
    </row>
    <row r="2158" spans="1:3">
      <c r="A2158" t="s">
        <v>2955</v>
      </c>
      <c r="B2158" t="s">
        <v>6250</v>
      </c>
    </row>
    <row r="2159" spans="1:3">
      <c r="A2159" t="s">
        <v>2956</v>
      </c>
      <c r="B2159" t="s">
        <v>6251</v>
      </c>
      <c r="C2159" t="s">
        <v>6254</v>
      </c>
    </row>
    <row r="2160" spans="1:3">
      <c r="A2160" t="s">
        <v>2957</v>
      </c>
      <c r="B2160" t="s">
        <v>6250</v>
      </c>
    </row>
    <row r="2161" spans="1:3">
      <c r="A2161" t="s">
        <v>2958</v>
      </c>
      <c r="B2161" t="s">
        <v>6250</v>
      </c>
    </row>
    <row r="2162" spans="1:3">
      <c r="A2162" t="s">
        <v>2959</v>
      </c>
      <c r="B2162" t="s">
        <v>6250</v>
      </c>
    </row>
    <row r="2163" spans="1:3">
      <c r="A2163" t="s">
        <v>2960</v>
      </c>
      <c r="B2163" t="s">
        <v>6250</v>
      </c>
    </row>
    <row r="2164" spans="1:3">
      <c r="A2164" t="s">
        <v>2961</v>
      </c>
      <c r="B2164" t="s">
        <v>6250</v>
      </c>
    </row>
    <row r="2165" spans="1:3">
      <c r="A2165" t="s">
        <v>2962</v>
      </c>
      <c r="B2165" t="s">
        <v>6250</v>
      </c>
    </row>
    <row r="2166" spans="1:3">
      <c r="A2166" t="s">
        <v>2963</v>
      </c>
      <c r="B2166" t="s">
        <v>6250</v>
      </c>
    </row>
    <row r="2167" spans="1:3">
      <c r="A2167" t="s">
        <v>2964</v>
      </c>
      <c r="B2167" t="s">
        <v>6250</v>
      </c>
    </row>
    <row r="2168" spans="1:3">
      <c r="A2168" t="s">
        <v>2965</v>
      </c>
      <c r="B2168" t="s">
        <v>6250</v>
      </c>
    </row>
    <row r="2169" spans="1:3">
      <c r="A2169" t="s">
        <v>2966</v>
      </c>
      <c r="B2169" t="s">
        <v>6250</v>
      </c>
    </row>
    <row r="2170" spans="1:3">
      <c r="A2170" t="s">
        <v>2967</v>
      </c>
      <c r="B2170" t="s">
        <v>6250</v>
      </c>
    </row>
    <row r="2171" spans="1:3">
      <c r="A2171" t="s">
        <v>2968</v>
      </c>
      <c r="B2171" t="s">
        <v>6250</v>
      </c>
    </row>
    <row r="2172" spans="1:3">
      <c r="A2172" t="s">
        <v>2969</v>
      </c>
      <c r="B2172" t="s">
        <v>6250</v>
      </c>
    </row>
    <row r="2173" spans="1:3">
      <c r="A2173" t="s">
        <v>2970</v>
      </c>
      <c r="B2173" t="s">
        <v>6250</v>
      </c>
    </row>
    <row r="2174" spans="1:3">
      <c r="A2174" t="s">
        <v>2971</v>
      </c>
      <c r="B2174" t="s">
        <v>6250</v>
      </c>
    </row>
    <row r="2175" spans="1:3">
      <c r="A2175" t="s">
        <v>2972</v>
      </c>
      <c r="B2175" t="s">
        <v>6251</v>
      </c>
      <c r="C2175" t="s">
        <v>6255</v>
      </c>
    </row>
    <row r="2176" spans="1:3">
      <c r="A2176" t="s">
        <v>2973</v>
      </c>
      <c r="B2176" t="s">
        <v>6250</v>
      </c>
    </row>
    <row r="2177" spans="1:3">
      <c r="A2177" t="s">
        <v>2974</v>
      </c>
      <c r="B2177" t="s">
        <v>6250</v>
      </c>
    </row>
    <row r="2178" spans="1:3">
      <c r="A2178" t="s">
        <v>2975</v>
      </c>
      <c r="B2178" t="s">
        <v>6250</v>
      </c>
    </row>
    <row r="2179" spans="1:3">
      <c r="A2179" t="s">
        <v>2976</v>
      </c>
      <c r="B2179" t="s">
        <v>6250</v>
      </c>
    </row>
    <row r="2180" spans="1:3">
      <c r="A2180" t="s">
        <v>2977</v>
      </c>
      <c r="B2180" t="s">
        <v>6250</v>
      </c>
    </row>
    <row r="2181" spans="1:3">
      <c r="A2181" t="s">
        <v>2978</v>
      </c>
      <c r="B2181" t="s">
        <v>6250</v>
      </c>
    </row>
    <row r="2182" spans="1:3">
      <c r="A2182" t="s">
        <v>2979</v>
      </c>
      <c r="B2182" t="s">
        <v>6250</v>
      </c>
    </row>
    <row r="2183" spans="1:3">
      <c r="A2183" t="s">
        <v>2980</v>
      </c>
      <c r="B2183" t="s">
        <v>6250</v>
      </c>
    </row>
    <row r="2184" spans="1:3">
      <c r="A2184" t="s">
        <v>2981</v>
      </c>
      <c r="B2184" t="s">
        <v>6250</v>
      </c>
    </row>
    <row r="2185" spans="1:3">
      <c r="A2185" t="s">
        <v>2982</v>
      </c>
      <c r="B2185" t="s">
        <v>6251</v>
      </c>
      <c r="C2185" t="s">
        <v>6255</v>
      </c>
    </row>
    <row r="2186" spans="1:3">
      <c r="A2186" t="s">
        <v>2983</v>
      </c>
      <c r="B2186" t="s">
        <v>6251</v>
      </c>
      <c r="C2186" t="s">
        <v>6253</v>
      </c>
    </row>
    <row r="2187" spans="1:3">
      <c r="A2187" t="s">
        <v>2984</v>
      </c>
      <c r="B2187" t="s">
        <v>6250</v>
      </c>
    </row>
    <row r="2188" spans="1:3">
      <c r="A2188" t="s">
        <v>2985</v>
      </c>
      <c r="B2188" t="s">
        <v>6250</v>
      </c>
    </row>
    <row r="2189" spans="1:3">
      <c r="A2189" t="s">
        <v>2986</v>
      </c>
      <c r="B2189" t="s">
        <v>6250</v>
      </c>
    </row>
    <row r="2190" spans="1:3">
      <c r="A2190" t="s">
        <v>2987</v>
      </c>
      <c r="B2190" t="s">
        <v>6250</v>
      </c>
    </row>
    <row r="2191" spans="1:3">
      <c r="A2191" t="s">
        <v>2988</v>
      </c>
      <c r="B2191" t="s">
        <v>6250</v>
      </c>
    </row>
    <row r="2192" spans="1:3">
      <c r="A2192" t="s">
        <v>2989</v>
      </c>
      <c r="B2192" t="s">
        <v>6250</v>
      </c>
    </row>
    <row r="2193" spans="1:3">
      <c r="A2193" t="s">
        <v>2990</v>
      </c>
      <c r="B2193" t="s">
        <v>6250</v>
      </c>
    </row>
    <row r="2194" spans="1:3">
      <c r="A2194" t="s">
        <v>2991</v>
      </c>
      <c r="B2194" t="s">
        <v>6250</v>
      </c>
    </row>
    <row r="2195" spans="1:3">
      <c r="A2195" t="s">
        <v>2992</v>
      </c>
      <c r="B2195" t="s">
        <v>6250</v>
      </c>
    </row>
    <row r="2196" spans="1:3">
      <c r="A2196" t="s">
        <v>2993</v>
      </c>
      <c r="B2196" t="s">
        <v>6250</v>
      </c>
    </row>
    <row r="2197" spans="1:3">
      <c r="A2197" t="s">
        <v>2994</v>
      </c>
      <c r="B2197" t="s">
        <v>6250</v>
      </c>
    </row>
    <row r="2198" spans="1:3">
      <c r="A2198" t="s">
        <v>2995</v>
      </c>
      <c r="B2198" t="s">
        <v>6250</v>
      </c>
    </row>
    <row r="2199" spans="1:3">
      <c r="A2199" t="s">
        <v>2996</v>
      </c>
      <c r="B2199" t="s">
        <v>6250</v>
      </c>
    </row>
    <row r="2200" spans="1:3">
      <c r="A2200" t="s">
        <v>2997</v>
      </c>
      <c r="B2200" t="s">
        <v>6250</v>
      </c>
    </row>
    <row r="2201" spans="1:3">
      <c r="A2201" t="s">
        <v>2998</v>
      </c>
      <c r="B2201" t="s">
        <v>6250</v>
      </c>
    </row>
    <row r="2202" spans="1:3">
      <c r="A2202" t="s">
        <v>2999</v>
      </c>
      <c r="B2202" t="s">
        <v>6250</v>
      </c>
    </row>
    <row r="2203" spans="1:3">
      <c r="A2203" t="s">
        <v>3000</v>
      </c>
      <c r="B2203" t="s">
        <v>6250</v>
      </c>
    </row>
    <row r="2204" spans="1:3">
      <c r="A2204" t="s">
        <v>3001</v>
      </c>
      <c r="B2204" t="s">
        <v>6250</v>
      </c>
    </row>
    <row r="2205" spans="1:3">
      <c r="A2205" t="s">
        <v>3002</v>
      </c>
      <c r="B2205" t="s">
        <v>6250</v>
      </c>
    </row>
    <row r="2206" spans="1:3">
      <c r="A2206" t="s">
        <v>3003</v>
      </c>
      <c r="B2206" t="s">
        <v>6250</v>
      </c>
    </row>
    <row r="2207" spans="1:3">
      <c r="A2207" t="s">
        <v>3004</v>
      </c>
      <c r="B2207" t="s">
        <v>6250</v>
      </c>
    </row>
    <row r="2208" spans="1:3">
      <c r="A2208" t="s">
        <v>3005</v>
      </c>
      <c r="B2208" t="s">
        <v>6251</v>
      </c>
      <c r="C2208" t="s">
        <v>6255</v>
      </c>
    </row>
    <row r="2209" spans="1:3">
      <c r="A2209" t="s">
        <v>3006</v>
      </c>
      <c r="B2209" t="s">
        <v>6250</v>
      </c>
    </row>
    <row r="2210" spans="1:3">
      <c r="A2210" t="s">
        <v>3007</v>
      </c>
      <c r="B2210" t="s">
        <v>6250</v>
      </c>
    </row>
    <row r="2211" spans="1:3">
      <c r="A2211" t="s">
        <v>3008</v>
      </c>
      <c r="B2211" t="s">
        <v>6250</v>
      </c>
    </row>
    <row r="2212" spans="1:3">
      <c r="A2212" t="s">
        <v>3009</v>
      </c>
      <c r="B2212" t="s">
        <v>6250</v>
      </c>
    </row>
    <row r="2213" spans="1:3">
      <c r="A2213" t="s">
        <v>3010</v>
      </c>
      <c r="B2213" t="s">
        <v>6250</v>
      </c>
    </row>
    <row r="2214" spans="1:3">
      <c r="A2214" t="s">
        <v>3011</v>
      </c>
      <c r="B2214" t="s">
        <v>6250</v>
      </c>
    </row>
    <row r="2215" spans="1:3">
      <c r="A2215" t="s">
        <v>3012</v>
      </c>
      <c r="B2215" t="s">
        <v>6250</v>
      </c>
    </row>
    <row r="2216" spans="1:3">
      <c r="A2216" t="s">
        <v>3013</v>
      </c>
      <c r="B2216" t="s">
        <v>6251</v>
      </c>
      <c r="C2216" t="s">
        <v>6254</v>
      </c>
    </row>
    <row r="2217" spans="1:3">
      <c r="A2217" t="s">
        <v>3014</v>
      </c>
      <c r="B2217" t="s">
        <v>6251</v>
      </c>
      <c r="C2217" t="s">
        <v>6254</v>
      </c>
    </row>
    <row r="2218" spans="1:3">
      <c r="A2218" t="s">
        <v>3015</v>
      </c>
      <c r="B2218" t="s">
        <v>6251</v>
      </c>
      <c r="C2218" t="s">
        <v>6252</v>
      </c>
    </row>
    <row r="2219" spans="1:3">
      <c r="A2219" t="s">
        <v>3016</v>
      </c>
      <c r="B2219" t="s">
        <v>6250</v>
      </c>
    </row>
    <row r="2220" spans="1:3">
      <c r="A2220" t="s">
        <v>3017</v>
      </c>
      <c r="B2220" t="s">
        <v>6250</v>
      </c>
    </row>
    <row r="2221" spans="1:3">
      <c r="A2221" t="s">
        <v>3018</v>
      </c>
      <c r="B2221" t="s">
        <v>6251</v>
      </c>
      <c r="C2221" t="s">
        <v>6254</v>
      </c>
    </row>
    <row r="2222" spans="1:3">
      <c r="A2222" t="s">
        <v>3019</v>
      </c>
      <c r="B2222" t="s">
        <v>6250</v>
      </c>
    </row>
    <row r="2223" spans="1:3">
      <c r="A2223" t="s">
        <v>3020</v>
      </c>
      <c r="B2223" t="s">
        <v>6250</v>
      </c>
    </row>
    <row r="2224" spans="1:3">
      <c r="A2224" t="s">
        <v>3021</v>
      </c>
      <c r="B2224" t="s">
        <v>6250</v>
      </c>
    </row>
    <row r="2225" spans="1:3">
      <c r="A2225" t="s">
        <v>3022</v>
      </c>
      <c r="B2225" t="s">
        <v>6250</v>
      </c>
    </row>
    <row r="2226" spans="1:3">
      <c r="A2226" t="s">
        <v>3023</v>
      </c>
      <c r="B2226" t="s">
        <v>6250</v>
      </c>
    </row>
    <row r="2227" spans="1:3">
      <c r="A2227" t="s">
        <v>3024</v>
      </c>
      <c r="B2227" t="s">
        <v>6250</v>
      </c>
    </row>
    <row r="2228" spans="1:3">
      <c r="A2228" t="s">
        <v>3025</v>
      </c>
      <c r="B2228" t="s">
        <v>6250</v>
      </c>
    </row>
    <row r="2229" spans="1:3">
      <c r="A2229" t="s">
        <v>3026</v>
      </c>
      <c r="B2229" t="s">
        <v>6251</v>
      </c>
      <c r="C2229" t="s">
        <v>6253</v>
      </c>
    </row>
    <row r="2230" spans="1:3">
      <c r="A2230" t="s">
        <v>3027</v>
      </c>
      <c r="B2230" t="s">
        <v>6250</v>
      </c>
    </row>
    <row r="2231" spans="1:3">
      <c r="A2231" t="s">
        <v>3028</v>
      </c>
      <c r="B2231" t="s">
        <v>6250</v>
      </c>
    </row>
    <row r="2232" spans="1:3">
      <c r="A2232" t="s">
        <v>3029</v>
      </c>
      <c r="B2232" t="s">
        <v>6250</v>
      </c>
    </row>
    <row r="2233" spans="1:3">
      <c r="A2233" t="s">
        <v>3030</v>
      </c>
      <c r="B2233" t="s">
        <v>6251</v>
      </c>
      <c r="C2233" t="s">
        <v>6255</v>
      </c>
    </row>
    <row r="2234" spans="1:3">
      <c r="A2234" t="s">
        <v>3031</v>
      </c>
      <c r="B2234" t="s">
        <v>6250</v>
      </c>
    </row>
    <row r="2235" spans="1:3">
      <c r="A2235" t="s">
        <v>3032</v>
      </c>
      <c r="B2235" t="s">
        <v>6250</v>
      </c>
    </row>
    <row r="2236" spans="1:3">
      <c r="A2236" t="s">
        <v>3033</v>
      </c>
      <c r="B2236" t="s">
        <v>6250</v>
      </c>
    </row>
    <row r="2237" spans="1:3">
      <c r="A2237" t="s">
        <v>3034</v>
      </c>
      <c r="B2237" t="s">
        <v>6251</v>
      </c>
      <c r="C2237" t="s">
        <v>6253</v>
      </c>
    </row>
    <row r="2238" spans="1:3">
      <c r="A2238" t="s">
        <v>3035</v>
      </c>
      <c r="B2238" t="s">
        <v>6251</v>
      </c>
      <c r="C2238" t="s">
        <v>6255</v>
      </c>
    </row>
    <row r="2239" spans="1:3">
      <c r="A2239" t="s">
        <v>3036</v>
      </c>
      <c r="B2239" t="s">
        <v>6250</v>
      </c>
    </row>
    <row r="2240" spans="1:3">
      <c r="A2240" t="s">
        <v>3037</v>
      </c>
      <c r="B2240" t="s">
        <v>6250</v>
      </c>
    </row>
    <row r="2241" spans="1:3">
      <c r="A2241" t="s">
        <v>3038</v>
      </c>
      <c r="B2241" t="s">
        <v>6250</v>
      </c>
    </row>
    <row r="2242" spans="1:3">
      <c r="A2242" t="s">
        <v>3039</v>
      </c>
      <c r="B2242" t="s">
        <v>6251</v>
      </c>
      <c r="C2242" t="s">
        <v>6254</v>
      </c>
    </row>
    <row r="2243" spans="1:3">
      <c r="A2243" t="s">
        <v>3040</v>
      </c>
      <c r="B2243" t="s">
        <v>6250</v>
      </c>
    </row>
    <row r="2244" spans="1:3">
      <c r="A2244" t="s">
        <v>3041</v>
      </c>
      <c r="B2244" t="s">
        <v>6250</v>
      </c>
    </row>
    <row r="2245" spans="1:3">
      <c r="A2245" t="s">
        <v>3042</v>
      </c>
      <c r="B2245" t="s">
        <v>6250</v>
      </c>
    </row>
    <row r="2246" spans="1:3">
      <c r="A2246" t="s">
        <v>3043</v>
      </c>
      <c r="B2246" t="s">
        <v>6250</v>
      </c>
    </row>
    <row r="2247" spans="1:3">
      <c r="A2247" t="s">
        <v>3044</v>
      </c>
      <c r="B2247" t="s">
        <v>6250</v>
      </c>
    </row>
    <row r="2248" spans="1:3">
      <c r="A2248" t="s">
        <v>3045</v>
      </c>
      <c r="B2248" t="s">
        <v>6250</v>
      </c>
    </row>
    <row r="2249" spans="1:3">
      <c r="A2249" t="s">
        <v>3046</v>
      </c>
      <c r="B2249" t="s">
        <v>6250</v>
      </c>
    </row>
    <row r="2250" spans="1:3">
      <c r="A2250" t="s">
        <v>3047</v>
      </c>
      <c r="B2250" t="s">
        <v>6250</v>
      </c>
    </row>
    <row r="2251" spans="1:3">
      <c r="A2251" t="s">
        <v>3048</v>
      </c>
      <c r="B2251" t="s">
        <v>6250</v>
      </c>
    </row>
    <row r="2252" spans="1:3">
      <c r="A2252" t="s">
        <v>3049</v>
      </c>
      <c r="B2252" t="s">
        <v>6250</v>
      </c>
    </row>
    <row r="2253" spans="1:3">
      <c r="A2253" t="s">
        <v>3050</v>
      </c>
      <c r="B2253" t="s">
        <v>6250</v>
      </c>
    </row>
    <row r="2254" spans="1:3">
      <c r="A2254" t="s">
        <v>3051</v>
      </c>
      <c r="B2254" t="s">
        <v>6250</v>
      </c>
    </row>
    <row r="2255" spans="1:3">
      <c r="A2255" t="s">
        <v>3052</v>
      </c>
      <c r="B2255" t="s">
        <v>6250</v>
      </c>
    </row>
    <row r="2256" spans="1:3">
      <c r="A2256" t="s">
        <v>3053</v>
      </c>
      <c r="B2256" t="s">
        <v>6250</v>
      </c>
    </row>
    <row r="2257" spans="1:3">
      <c r="A2257" t="s">
        <v>3054</v>
      </c>
      <c r="B2257" t="s">
        <v>6250</v>
      </c>
    </row>
    <row r="2258" spans="1:3">
      <c r="A2258" t="s">
        <v>3055</v>
      </c>
      <c r="B2258" t="s">
        <v>6250</v>
      </c>
    </row>
    <row r="2259" spans="1:3">
      <c r="A2259" t="s">
        <v>3056</v>
      </c>
      <c r="B2259" t="s">
        <v>6251</v>
      </c>
      <c r="C2259" t="s">
        <v>6253</v>
      </c>
    </row>
    <row r="2260" spans="1:3">
      <c r="A2260" t="s">
        <v>3057</v>
      </c>
      <c r="B2260" t="s">
        <v>6250</v>
      </c>
    </row>
    <row r="2261" spans="1:3">
      <c r="A2261" t="s">
        <v>3058</v>
      </c>
      <c r="B2261" t="s">
        <v>6250</v>
      </c>
    </row>
    <row r="2262" spans="1:3">
      <c r="A2262" t="s">
        <v>3059</v>
      </c>
      <c r="B2262" t="s">
        <v>6250</v>
      </c>
    </row>
    <row r="2263" spans="1:3">
      <c r="A2263" t="s">
        <v>3060</v>
      </c>
      <c r="B2263" t="s">
        <v>6250</v>
      </c>
    </row>
    <row r="2264" spans="1:3">
      <c r="A2264" t="s">
        <v>3061</v>
      </c>
      <c r="B2264" t="s">
        <v>6250</v>
      </c>
    </row>
    <row r="2265" spans="1:3">
      <c r="A2265" t="s">
        <v>3062</v>
      </c>
      <c r="B2265" t="s">
        <v>6251</v>
      </c>
      <c r="C2265" t="s">
        <v>6253</v>
      </c>
    </row>
    <row r="2266" spans="1:3">
      <c r="A2266" t="s">
        <v>3063</v>
      </c>
      <c r="B2266" t="s">
        <v>6251</v>
      </c>
      <c r="C2266" t="s">
        <v>6254</v>
      </c>
    </row>
    <row r="2267" spans="1:3">
      <c r="A2267" t="s">
        <v>3064</v>
      </c>
      <c r="B2267" t="s">
        <v>6250</v>
      </c>
    </row>
    <row r="2268" spans="1:3">
      <c r="A2268" t="s">
        <v>3065</v>
      </c>
      <c r="B2268" t="s">
        <v>6250</v>
      </c>
    </row>
    <row r="2269" spans="1:3">
      <c r="A2269" t="s">
        <v>3066</v>
      </c>
      <c r="B2269" t="s">
        <v>6250</v>
      </c>
    </row>
    <row r="2270" spans="1:3">
      <c r="A2270" t="s">
        <v>3067</v>
      </c>
      <c r="B2270" t="s">
        <v>6250</v>
      </c>
    </row>
    <row r="2271" spans="1:3">
      <c r="A2271" t="s">
        <v>3068</v>
      </c>
      <c r="B2271" t="s">
        <v>6250</v>
      </c>
    </row>
    <row r="2272" spans="1:3">
      <c r="A2272" t="s">
        <v>3069</v>
      </c>
      <c r="B2272" t="s">
        <v>6250</v>
      </c>
    </row>
    <row r="2273" spans="1:3">
      <c r="A2273" t="s">
        <v>3070</v>
      </c>
      <c r="B2273" t="s">
        <v>6250</v>
      </c>
    </row>
    <row r="2274" spans="1:3">
      <c r="A2274" t="s">
        <v>3071</v>
      </c>
      <c r="B2274" t="s">
        <v>6250</v>
      </c>
    </row>
    <row r="2275" spans="1:3">
      <c r="A2275" t="s">
        <v>3072</v>
      </c>
      <c r="B2275" t="s">
        <v>6250</v>
      </c>
    </row>
    <row r="2276" spans="1:3">
      <c r="A2276" t="s">
        <v>3073</v>
      </c>
      <c r="B2276" t="s">
        <v>6250</v>
      </c>
    </row>
    <row r="2277" spans="1:3">
      <c r="A2277" t="s">
        <v>3074</v>
      </c>
      <c r="B2277" t="s">
        <v>6251</v>
      </c>
      <c r="C2277" t="s">
        <v>6252</v>
      </c>
    </row>
    <row r="2278" spans="1:3">
      <c r="A2278" t="s">
        <v>3075</v>
      </c>
      <c r="B2278" t="s">
        <v>6250</v>
      </c>
    </row>
    <row r="2279" spans="1:3">
      <c r="A2279" t="s">
        <v>3076</v>
      </c>
      <c r="B2279" t="s">
        <v>6250</v>
      </c>
    </row>
    <row r="2280" spans="1:3">
      <c r="A2280" t="s">
        <v>3077</v>
      </c>
      <c r="B2280" t="s">
        <v>6250</v>
      </c>
    </row>
    <row r="2281" spans="1:3">
      <c r="A2281" t="s">
        <v>3078</v>
      </c>
      <c r="B2281" t="s">
        <v>6250</v>
      </c>
    </row>
    <row r="2282" spans="1:3">
      <c r="A2282" t="s">
        <v>3079</v>
      </c>
      <c r="B2282" t="s">
        <v>6250</v>
      </c>
    </row>
    <row r="2283" spans="1:3">
      <c r="A2283" t="s">
        <v>3080</v>
      </c>
      <c r="B2283" t="s">
        <v>6250</v>
      </c>
    </row>
    <row r="2284" spans="1:3">
      <c r="A2284" t="s">
        <v>3081</v>
      </c>
      <c r="B2284" t="s">
        <v>6250</v>
      </c>
    </row>
    <row r="2285" spans="1:3">
      <c r="A2285" t="s">
        <v>3082</v>
      </c>
      <c r="B2285" t="s">
        <v>6250</v>
      </c>
    </row>
    <row r="2286" spans="1:3">
      <c r="A2286" t="s">
        <v>3083</v>
      </c>
      <c r="B2286" t="s">
        <v>6250</v>
      </c>
    </row>
    <row r="2287" spans="1:3">
      <c r="A2287" t="s">
        <v>3084</v>
      </c>
      <c r="B2287" t="s">
        <v>6251</v>
      </c>
      <c r="C2287" t="s">
        <v>6255</v>
      </c>
    </row>
    <row r="2288" spans="1:3">
      <c r="A2288" t="s">
        <v>3085</v>
      </c>
      <c r="B2288" t="s">
        <v>6250</v>
      </c>
    </row>
    <row r="2289" spans="1:3">
      <c r="A2289" t="s">
        <v>3086</v>
      </c>
      <c r="B2289" t="s">
        <v>6250</v>
      </c>
    </row>
    <row r="2290" spans="1:3">
      <c r="A2290" t="s">
        <v>3087</v>
      </c>
      <c r="B2290" t="s">
        <v>6250</v>
      </c>
    </row>
    <row r="2291" spans="1:3">
      <c r="A2291" t="s">
        <v>3088</v>
      </c>
      <c r="B2291" t="s">
        <v>6250</v>
      </c>
    </row>
    <row r="2292" spans="1:3">
      <c r="A2292" t="s">
        <v>3089</v>
      </c>
      <c r="B2292" t="s">
        <v>6250</v>
      </c>
    </row>
    <row r="2293" spans="1:3">
      <c r="A2293" t="s">
        <v>3090</v>
      </c>
      <c r="B2293" t="s">
        <v>6250</v>
      </c>
    </row>
    <row r="2294" spans="1:3">
      <c r="A2294" t="s">
        <v>3091</v>
      </c>
      <c r="B2294" t="s">
        <v>6250</v>
      </c>
    </row>
    <row r="2295" spans="1:3">
      <c r="A2295" t="s">
        <v>3092</v>
      </c>
      <c r="B2295" t="s">
        <v>6250</v>
      </c>
    </row>
    <row r="2296" spans="1:3">
      <c r="A2296" t="s">
        <v>3093</v>
      </c>
      <c r="B2296" t="s">
        <v>6250</v>
      </c>
    </row>
    <row r="2297" spans="1:3">
      <c r="A2297" t="s">
        <v>3094</v>
      </c>
      <c r="B2297" t="s">
        <v>6250</v>
      </c>
    </row>
    <row r="2298" spans="1:3">
      <c r="A2298" t="s">
        <v>3095</v>
      </c>
      <c r="B2298" t="s">
        <v>6250</v>
      </c>
    </row>
    <row r="2299" spans="1:3">
      <c r="A2299" t="s">
        <v>3096</v>
      </c>
      <c r="B2299" t="s">
        <v>6250</v>
      </c>
    </row>
    <row r="2300" spans="1:3">
      <c r="A2300" t="s">
        <v>3097</v>
      </c>
      <c r="B2300" t="s">
        <v>6250</v>
      </c>
    </row>
    <row r="2301" spans="1:3">
      <c r="A2301" t="s">
        <v>3098</v>
      </c>
      <c r="B2301" t="s">
        <v>6250</v>
      </c>
    </row>
    <row r="2302" spans="1:3">
      <c r="A2302" t="s">
        <v>3099</v>
      </c>
      <c r="B2302" t="s">
        <v>6250</v>
      </c>
    </row>
    <row r="2303" spans="1:3">
      <c r="A2303" t="s">
        <v>3100</v>
      </c>
      <c r="B2303" t="s">
        <v>6250</v>
      </c>
    </row>
    <row r="2304" spans="1:3">
      <c r="A2304" t="s">
        <v>3101</v>
      </c>
      <c r="B2304" t="s">
        <v>6251</v>
      </c>
      <c r="C2304" t="s">
        <v>6253</v>
      </c>
    </row>
    <row r="2305" spans="1:3">
      <c r="A2305" t="s">
        <v>3102</v>
      </c>
      <c r="B2305" t="s">
        <v>6250</v>
      </c>
    </row>
    <row r="2306" spans="1:3">
      <c r="A2306" t="s">
        <v>3103</v>
      </c>
      <c r="B2306" t="s">
        <v>6250</v>
      </c>
    </row>
    <row r="2307" spans="1:3">
      <c r="A2307" t="s">
        <v>3104</v>
      </c>
      <c r="B2307" t="s">
        <v>6250</v>
      </c>
    </row>
    <row r="2308" spans="1:3">
      <c r="A2308" t="s">
        <v>3105</v>
      </c>
      <c r="B2308" t="s">
        <v>6250</v>
      </c>
    </row>
    <row r="2309" spans="1:3">
      <c r="A2309" t="s">
        <v>3106</v>
      </c>
      <c r="B2309" t="s">
        <v>6250</v>
      </c>
    </row>
    <row r="2310" spans="1:3">
      <c r="A2310" t="s">
        <v>3107</v>
      </c>
      <c r="B2310" t="s">
        <v>6250</v>
      </c>
    </row>
    <row r="2311" spans="1:3">
      <c r="A2311" t="s">
        <v>3108</v>
      </c>
      <c r="B2311" t="s">
        <v>6250</v>
      </c>
    </row>
    <row r="2312" spans="1:3">
      <c r="A2312" t="s">
        <v>3109</v>
      </c>
      <c r="B2312" t="s">
        <v>6250</v>
      </c>
    </row>
    <row r="2313" spans="1:3">
      <c r="A2313" t="s">
        <v>3110</v>
      </c>
      <c r="B2313" t="s">
        <v>6251</v>
      </c>
      <c r="C2313" t="s">
        <v>6252</v>
      </c>
    </row>
    <row r="2314" spans="1:3">
      <c r="A2314" t="s">
        <v>3111</v>
      </c>
      <c r="B2314" t="s">
        <v>6250</v>
      </c>
    </row>
    <row r="2315" spans="1:3">
      <c r="A2315" t="s">
        <v>3112</v>
      </c>
      <c r="B2315" t="s">
        <v>6250</v>
      </c>
    </row>
    <row r="2316" spans="1:3">
      <c r="A2316" t="s">
        <v>3113</v>
      </c>
      <c r="B2316" t="s">
        <v>6250</v>
      </c>
    </row>
    <row r="2317" spans="1:3">
      <c r="A2317" t="s">
        <v>3114</v>
      </c>
      <c r="B2317" t="s">
        <v>6250</v>
      </c>
    </row>
    <row r="2318" spans="1:3">
      <c r="A2318" t="s">
        <v>3115</v>
      </c>
      <c r="B2318" t="s">
        <v>6250</v>
      </c>
    </row>
    <row r="2319" spans="1:3">
      <c r="A2319" t="s">
        <v>3116</v>
      </c>
      <c r="B2319" t="s">
        <v>6250</v>
      </c>
    </row>
    <row r="2320" spans="1:3">
      <c r="A2320" t="s">
        <v>3117</v>
      </c>
      <c r="B2320" t="s">
        <v>6250</v>
      </c>
    </row>
    <row r="2321" spans="1:3">
      <c r="A2321" t="s">
        <v>3118</v>
      </c>
      <c r="B2321" t="s">
        <v>6250</v>
      </c>
    </row>
    <row r="2322" spans="1:3">
      <c r="A2322" t="s">
        <v>3119</v>
      </c>
      <c r="B2322" t="s">
        <v>6250</v>
      </c>
    </row>
    <row r="2323" spans="1:3">
      <c r="A2323" t="s">
        <v>3120</v>
      </c>
      <c r="B2323" t="s">
        <v>6250</v>
      </c>
    </row>
    <row r="2324" spans="1:3">
      <c r="A2324" t="s">
        <v>3121</v>
      </c>
      <c r="B2324" t="s">
        <v>6251</v>
      </c>
      <c r="C2324" t="s">
        <v>6254</v>
      </c>
    </row>
    <row r="2325" spans="1:3">
      <c r="A2325" t="s">
        <v>3122</v>
      </c>
      <c r="B2325" t="s">
        <v>6250</v>
      </c>
    </row>
    <row r="2326" spans="1:3">
      <c r="A2326" t="s">
        <v>3123</v>
      </c>
      <c r="B2326" t="s">
        <v>6251</v>
      </c>
      <c r="C2326" t="s">
        <v>6254</v>
      </c>
    </row>
    <row r="2327" spans="1:3">
      <c r="A2327" t="s">
        <v>3124</v>
      </c>
      <c r="B2327" t="s">
        <v>6250</v>
      </c>
    </row>
    <row r="2328" spans="1:3">
      <c r="A2328" t="s">
        <v>3125</v>
      </c>
      <c r="B2328" t="s">
        <v>6250</v>
      </c>
    </row>
    <row r="2329" spans="1:3">
      <c r="A2329" t="s">
        <v>3126</v>
      </c>
      <c r="B2329" t="s">
        <v>6250</v>
      </c>
    </row>
    <row r="2330" spans="1:3">
      <c r="A2330" t="s">
        <v>3127</v>
      </c>
      <c r="B2330" t="s">
        <v>6250</v>
      </c>
    </row>
    <row r="2331" spans="1:3">
      <c r="A2331" t="s">
        <v>3128</v>
      </c>
      <c r="B2331" t="s">
        <v>6251</v>
      </c>
      <c r="C2331" t="s">
        <v>6254</v>
      </c>
    </row>
    <row r="2332" spans="1:3">
      <c r="A2332" t="s">
        <v>3129</v>
      </c>
      <c r="B2332" t="s">
        <v>6250</v>
      </c>
    </row>
    <row r="2333" spans="1:3">
      <c r="A2333" t="s">
        <v>3130</v>
      </c>
      <c r="B2333" t="s">
        <v>6250</v>
      </c>
    </row>
    <row r="2334" spans="1:3">
      <c r="A2334" t="s">
        <v>3131</v>
      </c>
      <c r="B2334" t="s">
        <v>6250</v>
      </c>
    </row>
    <row r="2335" spans="1:3">
      <c r="A2335" t="s">
        <v>3132</v>
      </c>
      <c r="B2335" t="s">
        <v>6250</v>
      </c>
    </row>
    <row r="2336" spans="1:3">
      <c r="A2336" t="s">
        <v>3133</v>
      </c>
      <c r="B2336" t="s">
        <v>6250</v>
      </c>
    </row>
    <row r="2337" spans="1:2">
      <c r="A2337" t="s">
        <v>3134</v>
      </c>
      <c r="B2337" t="s">
        <v>6250</v>
      </c>
    </row>
    <row r="2338" spans="1:2">
      <c r="A2338" t="s">
        <v>3135</v>
      </c>
      <c r="B2338" t="s">
        <v>6250</v>
      </c>
    </row>
    <row r="2339" spans="1:2">
      <c r="A2339" t="s">
        <v>3136</v>
      </c>
      <c r="B2339" t="s">
        <v>6250</v>
      </c>
    </row>
    <row r="2340" spans="1:2">
      <c r="A2340" t="s">
        <v>3137</v>
      </c>
      <c r="B2340" t="s">
        <v>6250</v>
      </c>
    </row>
    <row r="2341" spans="1:2">
      <c r="A2341" t="s">
        <v>3138</v>
      </c>
      <c r="B2341" t="s">
        <v>6250</v>
      </c>
    </row>
    <row r="2342" spans="1:2">
      <c r="A2342" t="s">
        <v>3139</v>
      </c>
      <c r="B2342" t="s">
        <v>6250</v>
      </c>
    </row>
    <row r="2343" spans="1:2">
      <c r="A2343" t="s">
        <v>3140</v>
      </c>
      <c r="B2343" t="s">
        <v>6250</v>
      </c>
    </row>
    <row r="2344" spans="1:2">
      <c r="A2344" t="s">
        <v>3141</v>
      </c>
      <c r="B2344" t="s">
        <v>6250</v>
      </c>
    </row>
    <row r="2345" spans="1:2">
      <c r="A2345" t="s">
        <v>3142</v>
      </c>
      <c r="B2345" t="s">
        <v>6250</v>
      </c>
    </row>
    <row r="2346" spans="1:2">
      <c r="A2346" t="s">
        <v>3143</v>
      </c>
      <c r="B2346" t="s">
        <v>6250</v>
      </c>
    </row>
    <row r="2347" spans="1:2">
      <c r="A2347" t="s">
        <v>3144</v>
      </c>
      <c r="B2347" t="s">
        <v>6250</v>
      </c>
    </row>
    <row r="2348" spans="1:2">
      <c r="A2348" t="s">
        <v>3145</v>
      </c>
      <c r="B2348" t="s">
        <v>6250</v>
      </c>
    </row>
    <row r="2349" spans="1:2">
      <c r="A2349" t="s">
        <v>3146</v>
      </c>
      <c r="B2349" t="s">
        <v>6250</v>
      </c>
    </row>
    <row r="2350" spans="1:2">
      <c r="A2350" t="s">
        <v>3147</v>
      </c>
      <c r="B2350" t="s">
        <v>6250</v>
      </c>
    </row>
    <row r="2351" spans="1:2">
      <c r="A2351" t="s">
        <v>3148</v>
      </c>
      <c r="B2351" t="s">
        <v>6250</v>
      </c>
    </row>
    <row r="2352" spans="1:2">
      <c r="A2352" t="s">
        <v>3149</v>
      </c>
      <c r="B2352" t="s">
        <v>6250</v>
      </c>
    </row>
    <row r="2353" spans="1:2">
      <c r="A2353" t="s">
        <v>3150</v>
      </c>
      <c r="B2353" t="s">
        <v>6250</v>
      </c>
    </row>
    <row r="2354" spans="1:2">
      <c r="A2354" t="s">
        <v>3151</v>
      </c>
      <c r="B2354" t="s">
        <v>6250</v>
      </c>
    </row>
    <row r="2355" spans="1:2">
      <c r="A2355" t="s">
        <v>3152</v>
      </c>
      <c r="B2355" t="s">
        <v>6250</v>
      </c>
    </row>
    <row r="2356" spans="1:2">
      <c r="A2356" t="s">
        <v>3153</v>
      </c>
      <c r="B2356" t="s">
        <v>6250</v>
      </c>
    </row>
    <row r="2357" spans="1:2">
      <c r="A2357" t="s">
        <v>3154</v>
      </c>
      <c r="B2357" t="s">
        <v>6250</v>
      </c>
    </row>
    <row r="2358" spans="1:2">
      <c r="A2358" t="s">
        <v>3155</v>
      </c>
      <c r="B2358" t="s">
        <v>6250</v>
      </c>
    </row>
    <row r="2359" spans="1:2">
      <c r="A2359" t="s">
        <v>3156</v>
      </c>
      <c r="B2359" t="s">
        <v>6250</v>
      </c>
    </row>
    <row r="2360" spans="1:2">
      <c r="A2360" t="s">
        <v>3157</v>
      </c>
      <c r="B2360" t="s">
        <v>6250</v>
      </c>
    </row>
    <row r="2361" spans="1:2">
      <c r="A2361" t="s">
        <v>3158</v>
      </c>
      <c r="B2361" t="s">
        <v>6250</v>
      </c>
    </row>
    <row r="2362" spans="1:2">
      <c r="A2362" t="s">
        <v>3159</v>
      </c>
      <c r="B2362" t="s">
        <v>6250</v>
      </c>
    </row>
    <row r="2363" spans="1:2">
      <c r="A2363" t="s">
        <v>3160</v>
      </c>
      <c r="B2363" t="s">
        <v>6250</v>
      </c>
    </row>
    <row r="2364" spans="1:2">
      <c r="A2364" t="s">
        <v>3161</v>
      </c>
      <c r="B2364" t="s">
        <v>6250</v>
      </c>
    </row>
    <row r="2365" spans="1:2">
      <c r="A2365" t="s">
        <v>3162</v>
      </c>
      <c r="B2365" t="s">
        <v>6250</v>
      </c>
    </row>
    <row r="2366" spans="1:2">
      <c r="A2366" t="s">
        <v>3163</v>
      </c>
      <c r="B2366" t="s">
        <v>6250</v>
      </c>
    </row>
    <row r="2367" spans="1:2">
      <c r="A2367" t="s">
        <v>3164</v>
      </c>
      <c r="B2367" t="s">
        <v>6250</v>
      </c>
    </row>
    <row r="2368" spans="1:2">
      <c r="A2368" t="s">
        <v>3165</v>
      </c>
      <c r="B2368" t="s">
        <v>6250</v>
      </c>
    </row>
    <row r="2369" spans="1:2">
      <c r="A2369" t="s">
        <v>3166</v>
      </c>
      <c r="B2369" t="s">
        <v>6250</v>
      </c>
    </row>
    <row r="2370" spans="1:2">
      <c r="A2370" t="s">
        <v>3167</v>
      </c>
      <c r="B2370" t="s">
        <v>6250</v>
      </c>
    </row>
    <row r="2371" spans="1:2">
      <c r="A2371" t="s">
        <v>3168</v>
      </c>
      <c r="B2371" t="s">
        <v>6250</v>
      </c>
    </row>
    <row r="2372" spans="1:2">
      <c r="A2372" t="s">
        <v>3169</v>
      </c>
      <c r="B2372" t="s">
        <v>6250</v>
      </c>
    </row>
    <row r="2373" spans="1:2">
      <c r="A2373" t="s">
        <v>3170</v>
      </c>
      <c r="B2373" t="s">
        <v>6250</v>
      </c>
    </row>
    <row r="2374" spans="1:2">
      <c r="A2374" t="s">
        <v>3171</v>
      </c>
      <c r="B2374" t="s">
        <v>6250</v>
      </c>
    </row>
    <row r="2375" spans="1:2">
      <c r="A2375" t="s">
        <v>3172</v>
      </c>
      <c r="B2375" t="s">
        <v>6250</v>
      </c>
    </row>
    <row r="2376" spans="1:2">
      <c r="A2376" t="s">
        <v>3173</v>
      </c>
      <c r="B2376" t="s">
        <v>6250</v>
      </c>
    </row>
    <row r="2377" spans="1:2">
      <c r="A2377" t="s">
        <v>3174</v>
      </c>
      <c r="B2377" t="s">
        <v>6250</v>
      </c>
    </row>
    <row r="2378" spans="1:2">
      <c r="A2378" t="s">
        <v>3175</v>
      </c>
      <c r="B2378" t="s">
        <v>6250</v>
      </c>
    </row>
    <row r="2379" spans="1:2">
      <c r="A2379" t="s">
        <v>3176</v>
      </c>
      <c r="B2379" t="s">
        <v>6250</v>
      </c>
    </row>
    <row r="2380" spans="1:2">
      <c r="A2380" t="s">
        <v>3177</v>
      </c>
      <c r="B2380" t="s">
        <v>6250</v>
      </c>
    </row>
    <row r="2381" spans="1:2">
      <c r="A2381" t="s">
        <v>3178</v>
      </c>
      <c r="B2381" t="s">
        <v>6250</v>
      </c>
    </row>
    <row r="2382" spans="1:2">
      <c r="A2382" t="s">
        <v>3179</v>
      </c>
      <c r="B2382" t="s">
        <v>6250</v>
      </c>
    </row>
    <row r="2383" spans="1:2">
      <c r="A2383" t="s">
        <v>3180</v>
      </c>
      <c r="B2383" t="s">
        <v>6250</v>
      </c>
    </row>
    <row r="2384" spans="1:2">
      <c r="A2384" t="s">
        <v>3181</v>
      </c>
      <c r="B2384" t="s">
        <v>6250</v>
      </c>
    </row>
    <row r="2385" spans="1:3">
      <c r="A2385" t="s">
        <v>3182</v>
      </c>
      <c r="B2385" t="s">
        <v>6250</v>
      </c>
    </row>
    <row r="2386" spans="1:3">
      <c r="A2386" t="s">
        <v>3183</v>
      </c>
      <c r="B2386" t="s">
        <v>6250</v>
      </c>
    </row>
    <row r="2387" spans="1:3">
      <c r="A2387" t="s">
        <v>3184</v>
      </c>
      <c r="B2387" t="s">
        <v>6250</v>
      </c>
    </row>
    <row r="2388" spans="1:3">
      <c r="A2388" t="s">
        <v>3185</v>
      </c>
      <c r="B2388" t="s">
        <v>6250</v>
      </c>
    </row>
    <row r="2389" spans="1:3">
      <c r="A2389" t="s">
        <v>3186</v>
      </c>
      <c r="B2389" t="s">
        <v>6250</v>
      </c>
    </row>
    <row r="2390" spans="1:3">
      <c r="A2390" t="s">
        <v>3187</v>
      </c>
      <c r="B2390" t="s">
        <v>6250</v>
      </c>
    </row>
    <row r="2391" spans="1:3">
      <c r="A2391" t="s">
        <v>3188</v>
      </c>
      <c r="B2391" t="s">
        <v>6250</v>
      </c>
    </row>
    <row r="2392" spans="1:3">
      <c r="A2392" t="s">
        <v>3189</v>
      </c>
      <c r="B2392" t="s">
        <v>6250</v>
      </c>
    </row>
    <row r="2393" spans="1:3">
      <c r="A2393" t="s">
        <v>3190</v>
      </c>
      <c r="B2393" t="s">
        <v>6250</v>
      </c>
    </row>
    <row r="2394" spans="1:3">
      <c r="A2394" t="s">
        <v>3191</v>
      </c>
      <c r="B2394" t="s">
        <v>6250</v>
      </c>
    </row>
    <row r="2395" spans="1:3">
      <c r="A2395" t="s">
        <v>3192</v>
      </c>
      <c r="B2395" t="s">
        <v>6250</v>
      </c>
    </row>
    <row r="2396" spans="1:3">
      <c r="A2396" t="s">
        <v>3193</v>
      </c>
      <c r="B2396" t="s">
        <v>6250</v>
      </c>
    </row>
    <row r="2397" spans="1:3">
      <c r="A2397" t="s">
        <v>3194</v>
      </c>
      <c r="B2397" t="s">
        <v>6250</v>
      </c>
    </row>
    <row r="2398" spans="1:3">
      <c r="A2398" t="s">
        <v>3195</v>
      </c>
      <c r="B2398" t="s">
        <v>6251</v>
      </c>
      <c r="C2398" t="s">
        <v>6255</v>
      </c>
    </row>
    <row r="2399" spans="1:3">
      <c r="A2399" t="s">
        <v>3196</v>
      </c>
      <c r="B2399" t="s">
        <v>6250</v>
      </c>
    </row>
    <row r="2400" spans="1:3">
      <c r="A2400" t="s">
        <v>3197</v>
      </c>
      <c r="B2400" t="s">
        <v>6250</v>
      </c>
    </row>
    <row r="2401" spans="1:3">
      <c r="A2401" t="s">
        <v>3198</v>
      </c>
      <c r="B2401" t="s">
        <v>6250</v>
      </c>
    </row>
    <row r="2402" spans="1:3">
      <c r="A2402" t="s">
        <v>3199</v>
      </c>
      <c r="B2402" t="s">
        <v>6250</v>
      </c>
    </row>
    <row r="2403" spans="1:3">
      <c r="A2403" t="s">
        <v>3200</v>
      </c>
      <c r="B2403" t="s">
        <v>6250</v>
      </c>
    </row>
    <row r="2404" spans="1:3">
      <c r="A2404" t="s">
        <v>3201</v>
      </c>
      <c r="B2404" t="s">
        <v>6250</v>
      </c>
    </row>
    <row r="2405" spans="1:3">
      <c r="A2405" t="s">
        <v>3202</v>
      </c>
      <c r="B2405" t="s">
        <v>6250</v>
      </c>
    </row>
    <row r="2406" spans="1:3">
      <c r="A2406" t="s">
        <v>3203</v>
      </c>
      <c r="B2406" t="s">
        <v>6250</v>
      </c>
    </row>
    <row r="2407" spans="1:3">
      <c r="A2407" t="s">
        <v>3204</v>
      </c>
      <c r="B2407" t="s">
        <v>6250</v>
      </c>
    </row>
    <row r="2408" spans="1:3">
      <c r="A2408" t="s">
        <v>3205</v>
      </c>
      <c r="B2408" t="s">
        <v>6250</v>
      </c>
    </row>
    <row r="2409" spans="1:3">
      <c r="A2409" t="s">
        <v>3206</v>
      </c>
      <c r="B2409" t="s">
        <v>6250</v>
      </c>
    </row>
    <row r="2410" spans="1:3">
      <c r="A2410" t="s">
        <v>3207</v>
      </c>
      <c r="B2410" t="s">
        <v>6250</v>
      </c>
    </row>
    <row r="2411" spans="1:3">
      <c r="A2411" t="s">
        <v>3208</v>
      </c>
      <c r="B2411" t="s">
        <v>6250</v>
      </c>
    </row>
    <row r="2412" spans="1:3">
      <c r="A2412" t="s">
        <v>3209</v>
      </c>
      <c r="B2412" t="s">
        <v>6250</v>
      </c>
    </row>
    <row r="2413" spans="1:3">
      <c r="A2413" t="s">
        <v>3210</v>
      </c>
      <c r="B2413" t="s">
        <v>6250</v>
      </c>
    </row>
    <row r="2414" spans="1:3">
      <c r="A2414" t="s">
        <v>3211</v>
      </c>
      <c r="B2414" t="s">
        <v>6250</v>
      </c>
    </row>
    <row r="2415" spans="1:3">
      <c r="A2415" t="s">
        <v>3212</v>
      </c>
      <c r="B2415" t="s">
        <v>6251</v>
      </c>
      <c r="C2415" t="s">
        <v>6253</v>
      </c>
    </row>
    <row r="2416" spans="1:3">
      <c r="A2416" t="s">
        <v>3213</v>
      </c>
      <c r="B2416" t="s">
        <v>6250</v>
      </c>
    </row>
    <row r="2417" spans="1:3">
      <c r="A2417" t="s">
        <v>3214</v>
      </c>
      <c r="B2417" t="s">
        <v>6250</v>
      </c>
    </row>
    <row r="2418" spans="1:3">
      <c r="A2418" t="s">
        <v>3215</v>
      </c>
      <c r="B2418" t="s">
        <v>6250</v>
      </c>
    </row>
    <row r="2419" spans="1:3">
      <c r="A2419" t="s">
        <v>3216</v>
      </c>
      <c r="B2419" t="s">
        <v>6250</v>
      </c>
    </row>
    <row r="2420" spans="1:3">
      <c r="A2420" t="s">
        <v>3217</v>
      </c>
      <c r="B2420" t="s">
        <v>6250</v>
      </c>
    </row>
    <row r="2421" spans="1:3">
      <c r="A2421" t="s">
        <v>3218</v>
      </c>
      <c r="B2421" t="s">
        <v>6250</v>
      </c>
    </row>
    <row r="2422" spans="1:3">
      <c r="A2422" t="s">
        <v>3219</v>
      </c>
      <c r="B2422" t="s">
        <v>6250</v>
      </c>
    </row>
    <row r="2423" spans="1:3">
      <c r="A2423" t="s">
        <v>3220</v>
      </c>
      <c r="B2423" t="s">
        <v>6251</v>
      </c>
      <c r="C2423" t="s">
        <v>6255</v>
      </c>
    </row>
    <row r="2424" spans="1:3">
      <c r="A2424" t="s">
        <v>3221</v>
      </c>
      <c r="B2424" t="s">
        <v>6250</v>
      </c>
    </row>
    <row r="2425" spans="1:3">
      <c r="A2425" t="s">
        <v>3222</v>
      </c>
      <c r="B2425" t="s">
        <v>6250</v>
      </c>
    </row>
    <row r="2426" spans="1:3">
      <c r="A2426" t="s">
        <v>3223</v>
      </c>
      <c r="B2426" t="s">
        <v>6250</v>
      </c>
    </row>
    <row r="2427" spans="1:3">
      <c r="A2427" t="s">
        <v>3224</v>
      </c>
      <c r="B2427" t="s">
        <v>6250</v>
      </c>
    </row>
    <row r="2428" spans="1:3">
      <c r="A2428" t="s">
        <v>3225</v>
      </c>
      <c r="B2428" t="s">
        <v>6250</v>
      </c>
    </row>
    <row r="2429" spans="1:3">
      <c r="A2429" t="s">
        <v>3226</v>
      </c>
      <c r="B2429" t="s">
        <v>6251</v>
      </c>
      <c r="C2429" t="s">
        <v>6252</v>
      </c>
    </row>
    <row r="2430" spans="1:3">
      <c r="A2430" t="s">
        <v>3227</v>
      </c>
      <c r="B2430" t="s">
        <v>6250</v>
      </c>
    </row>
    <row r="2431" spans="1:3">
      <c r="A2431" t="s">
        <v>3228</v>
      </c>
      <c r="B2431" t="s">
        <v>6250</v>
      </c>
    </row>
    <row r="2432" spans="1:3">
      <c r="A2432" t="s">
        <v>3229</v>
      </c>
      <c r="B2432" t="s">
        <v>6250</v>
      </c>
    </row>
    <row r="2433" spans="1:2">
      <c r="A2433" t="s">
        <v>3230</v>
      </c>
      <c r="B2433" t="s">
        <v>6250</v>
      </c>
    </row>
    <row r="2434" spans="1:2">
      <c r="A2434" t="s">
        <v>3231</v>
      </c>
      <c r="B2434" t="s">
        <v>6250</v>
      </c>
    </row>
    <row r="2435" spans="1:2">
      <c r="A2435" t="s">
        <v>3232</v>
      </c>
      <c r="B2435" t="s">
        <v>6250</v>
      </c>
    </row>
    <row r="2436" spans="1:2">
      <c r="A2436" t="s">
        <v>3233</v>
      </c>
      <c r="B2436" t="s">
        <v>6250</v>
      </c>
    </row>
    <row r="2437" spans="1:2">
      <c r="A2437" t="s">
        <v>3234</v>
      </c>
      <c r="B2437" t="s">
        <v>6250</v>
      </c>
    </row>
    <row r="2438" spans="1:2">
      <c r="A2438" t="s">
        <v>3235</v>
      </c>
      <c r="B2438" t="s">
        <v>6250</v>
      </c>
    </row>
    <row r="2439" spans="1:2">
      <c r="A2439" t="s">
        <v>3236</v>
      </c>
      <c r="B2439" t="s">
        <v>6250</v>
      </c>
    </row>
    <row r="2440" spans="1:2">
      <c r="A2440" t="s">
        <v>3237</v>
      </c>
      <c r="B2440" t="s">
        <v>6250</v>
      </c>
    </row>
    <row r="2441" spans="1:2">
      <c r="A2441" t="s">
        <v>3238</v>
      </c>
      <c r="B2441" t="s">
        <v>6250</v>
      </c>
    </row>
    <row r="2442" spans="1:2">
      <c r="A2442" t="s">
        <v>3239</v>
      </c>
      <c r="B2442" t="s">
        <v>6250</v>
      </c>
    </row>
    <row r="2443" spans="1:2">
      <c r="A2443" t="s">
        <v>3240</v>
      </c>
      <c r="B2443" t="s">
        <v>6250</v>
      </c>
    </row>
    <row r="2444" spans="1:2">
      <c r="A2444" t="s">
        <v>3241</v>
      </c>
      <c r="B2444" t="s">
        <v>6250</v>
      </c>
    </row>
    <row r="2445" spans="1:2">
      <c r="A2445" t="s">
        <v>3242</v>
      </c>
      <c r="B2445" t="s">
        <v>6250</v>
      </c>
    </row>
    <row r="2446" spans="1:2">
      <c r="A2446" t="s">
        <v>3243</v>
      </c>
      <c r="B2446" t="s">
        <v>6250</v>
      </c>
    </row>
    <row r="2447" spans="1:2">
      <c r="A2447" t="s">
        <v>3244</v>
      </c>
      <c r="B2447" t="s">
        <v>6250</v>
      </c>
    </row>
    <row r="2448" spans="1:2">
      <c r="A2448" t="s">
        <v>3245</v>
      </c>
      <c r="B2448" t="s">
        <v>6250</v>
      </c>
    </row>
    <row r="2449" spans="1:3">
      <c r="A2449" t="s">
        <v>3246</v>
      </c>
      <c r="B2449" t="s">
        <v>6250</v>
      </c>
    </row>
    <row r="2450" spans="1:3">
      <c r="A2450" t="s">
        <v>3247</v>
      </c>
      <c r="B2450" t="s">
        <v>6251</v>
      </c>
      <c r="C2450" t="s">
        <v>6253</v>
      </c>
    </row>
    <row r="2451" spans="1:3">
      <c r="A2451" t="s">
        <v>3248</v>
      </c>
      <c r="B2451" t="s">
        <v>6250</v>
      </c>
    </row>
    <row r="2452" spans="1:3">
      <c r="A2452" t="s">
        <v>3249</v>
      </c>
      <c r="B2452" t="s">
        <v>6250</v>
      </c>
    </row>
    <row r="2453" spans="1:3">
      <c r="A2453" t="s">
        <v>3250</v>
      </c>
      <c r="B2453" t="s">
        <v>6250</v>
      </c>
    </row>
    <row r="2454" spans="1:3">
      <c r="A2454" t="s">
        <v>3251</v>
      </c>
      <c r="B2454" t="s">
        <v>6250</v>
      </c>
    </row>
    <row r="2455" spans="1:3">
      <c r="A2455" t="s">
        <v>3252</v>
      </c>
      <c r="B2455" t="s">
        <v>6250</v>
      </c>
    </row>
    <row r="2456" spans="1:3">
      <c r="A2456" t="s">
        <v>3253</v>
      </c>
      <c r="B2456" t="s">
        <v>6250</v>
      </c>
    </row>
    <row r="2457" spans="1:3">
      <c r="A2457" t="s">
        <v>3254</v>
      </c>
      <c r="B2457" t="s">
        <v>6250</v>
      </c>
    </row>
    <row r="2458" spans="1:3">
      <c r="A2458" t="s">
        <v>3255</v>
      </c>
      <c r="B2458" t="s">
        <v>6250</v>
      </c>
    </row>
    <row r="2459" spans="1:3">
      <c r="A2459" t="s">
        <v>3256</v>
      </c>
      <c r="B2459" t="s">
        <v>6250</v>
      </c>
    </row>
    <row r="2460" spans="1:3">
      <c r="A2460" t="s">
        <v>3257</v>
      </c>
      <c r="B2460" t="s">
        <v>6250</v>
      </c>
    </row>
    <row r="2461" spans="1:3">
      <c r="A2461" t="s">
        <v>3258</v>
      </c>
      <c r="B2461" t="s">
        <v>6250</v>
      </c>
    </row>
    <row r="2462" spans="1:3">
      <c r="A2462" t="s">
        <v>3259</v>
      </c>
      <c r="B2462" t="s">
        <v>6250</v>
      </c>
    </row>
    <row r="2463" spans="1:3">
      <c r="A2463" t="s">
        <v>3260</v>
      </c>
      <c r="B2463" t="s">
        <v>6250</v>
      </c>
    </row>
    <row r="2464" spans="1:3">
      <c r="A2464" t="s">
        <v>3261</v>
      </c>
      <c r="B2464" t="s">
        <v>6250</v>
      </c>
    </row>
    <row r="2465" spans="1:3">
      <c r="A2465" t="s">
        <v>3262</v>
      </c>
      <c r="B2465" t="s">
        <v>6250</v>
      </c>
    </row>
    <row r="2466" spans="1:3">
      <c r="A2466" t="s">
        <v>3263</v>
      </c>
      <c r="B2466" t="s">
        <v>6251</v>
      </c>
      <c r="C2466" t="s">
        <v>6252</v>
      </c>
    </row>
    <row r="2467" spans="1:3">
      <c r="A2467" t="s">
        <v>3264</v>
      </c>
      <c r="B2467" t="s">
        <v>6250</v>
      </c>
    </row>
    <row r="2468" spans="1:3">
      <c r="A2468" t="s">
        <v>3265</v>
      </c>
      <c r="B2468" t="s">
        <v>6251</v>
      </c>
      <c r="C2468" t="s">
        <v>6255</v>
      </c>
    </row>
    <row r="2469" spans="1:3">
      <c r="A2469" t="s">
        <v>3266</v>
      </c>
      <c r="B2469" t="s">
        <v>6250</v>
      </c>
    </row>
    <row r="2470" spans="1:3">
      <c r="A2470" t="s">
        <v>3267</v>
      </c>
      <c r="B2470" t="s">
        <v>6250</v>
      </c>
    </row>
    <row r="2471" spans="1:3">
      <c r="A2471" t="s">
        <v>3268</v>
      </c>
      <c r="B2471" t="s">
        <v>6251</v>
      </c>
      <c r="C2471" t="s">
        <v>6254</v>
      </c>
    </row>
    <row r="2472" spans="1:3">
      <c r="A2472" t="s">
        <v>3269</v>
      </c>
      <c r="B2472" t="s">
        <v>6250</v>
      </c>
    </row>
    <row r="2473" spans="1:3">
      <c r="A2473" t="s">
        <v>3270</v>
      </c>
      <c r="B2473" t="s">
        <v>6250</v>
      </c>
    </row>
    <row r="2474" spans="1:3">
      <c r="A2474" t="s">
        <v>3271</v>
      </c>
      <c r="B2474" t="s">
        <v>6250</v>
      </c>
    </row>
    <row r="2475" spans="1:3">
      <c r="A2475" t="s">
        <v>3272</v>
      </c>
      <c r="B2475" t="s">
        <v>6250</v>
      </c>
    </row>
    <row r="2476" spans="1:3">
      <c r="A2476" t="s">
        <v>3273</v>
      </c>
      <c r="B2476" t="s">
        <v>6250</v>
      </c>
    </row>
    <row r="2477" spans="1:3">
      <c r="A2477" t="s">
        <v>3274</v>
      </c>
      <c r="B2477" t="s">
        <v>6250</v>
      </c>
    </row>
    <row r="2478" spans="1:3">
      <c r="A2478" t="s">
        <v>3275</v>
      </c>
      <c r="B2478" t="s">
        <v>6250</v>
      </c>
    </row>
    <row r="2479" spans="1:3">
      <c r="A2479" t="s">
        <v>3276</v>
      </c>
      <c r="B2479" t="s">
        <v>6250</v>
      </c>
    </row>
    <row r="2480" spans="1:3">
      <c r="A2480" t="s">
        <v>3277</v>
      </c>
      <c r="B2480" t="s">
        <v>6250</v>
      </c>
    </row>
    <row r="2481" spans="1:3">
      <c r="A2481" t="s">
        <v>3278</v>
      </c>
      <c r="B2481" t="s">
        <v>6250</v>
      </c>
    </row>
    <row r="2482" spans="1:3">
      <c r="A2482" t="s">
        <v>3279</v>
      </c>
      <c r="B2482" t="s">
        <v>6250</v>
      </c>
    </row>
    <row r="2483" spans="1:3">
      <c r="A2483" t="s">
        <v>3280</v>
      </c>
      <c r="B2483" t="s">
        <v>6250</v>
      </c>
    </row>
    <row r="2484" spans="1:3">
      <c r="A2484" t="s">
        <v>3281</v>
      </c>
      <c r="B2484" t="s">
        <v>6250</v>
      </c>
    </row>
    <row r="2485" spans="1:3">
      <c r="A2485" t="s">
        <v>3282</v>
      </c>
      <c r="B2485" t="s">
        <v>6250</v>
      </c>
    </row>
    <row r="2486" spans="1:3">
      <c r="A2486" t="s">
        <v>3283</v>
      </c>
      <c r="B2486" t="s">
        <v>6250</v>
      </c>
    </row>
    <row r="2487" spans="1:3">
      <c r="A2487" t="s">
        <v>3284</v>
      </c>
      <c r="B2487" t="s">
        <v>6250</v>
      </c>
    </row>
    <row r="2488" spans="1:3">
      <c r="A2488" t="s">
        <v>3285</v>
      </c>
      <c r="B2488" t="s">
        <v>6251</v>
      </c>
      <c r="C2488" t="s">
        <v>6252</v>
      </c>
    </row>
    <row r="2489" spans="1:3">
      <c r="A2489" t="s">
        <v>3286</v>
      </c>
      <c r="B2489" t="s">
        <v>6250</v>
      </c>
    </row>
    <row r="2490" spans="1:3">
      <c r="A2490" t="s">
        <v>3287</v>
      </c>
      <c r="B2490" t="s">
        <v>6250</v>
      </c>
    </row>
    <row r="2491" spans="1:3">
      <c r="A2491" t="s">
        <v>3288</v>
      </c>
      <c r="B2491" t="s">
        <v>6250</v>
      </c>
    </row>
    <row r="2492" spans="1:3">
      <c r="A2492" t="s">
        <v>3289</v>
      </c>
      <c r="B2492" t="s">
        <v>6250</v>
      </c>
    </row>
    <row r="2493" spans="1:3">
      <c r="A2493" t="s">
        <v>3290</v>
      </c>
      <c r="B2493" t="s">
        <v>6250</v>
      </c>
    </row>
    <row r="2494" spans="1:3">
      <c r="A2494" t="s">
        <v>3291</v>
      </c>
      <c r="B2494" t="s">
        <v>6250</v>
      </c>
    </row>
    <row r="2495" spans="1:3">
      <c r="A2495" t="s">
        <v>3292</v>
      </c>
      <c r="B2495" t="s">
        <v>6250</v>
      </c>
    </row>
    <row r="2496" spans="1:3">
      <c r="A2496" t="s">
        <v>3293</v>
      </c>
      <c r="B2496" t="s">
        <v>6250</v>
      </c>
    </row>
    <row r="2497" spans="1:3">
      <c r="A2497" t="s">
        <v>3294</v>
      </c>
      <c r="B2497" t="s">
        <v>6250</v>
      </c>
    </row>
    <row r="2498" spans="1:3">
      <c r="A2498" t="s">
        <v>3295</v>
      </c>
      <c r="B2498" t="s">
        <v>6250</v>
      </c>
    </row>
    <row r="2499" spans="1:3">
      <c r="A2499" t="s">
        <v>3296</v>
      </c>
      <c r="B2499" t="s">
        <v>6250</v>
      </c>
    </row>
    <row r="2500" spans="1:3">
      <c r="A2500" t="s">
        <v>3297</v>
      </c>
      <c r="B2500" t="s">
        <v>6250</v>
      </c>
    </row>
    <row r="2501" spans="1:3">
      <c r="A2501" t="s">
        <v>3298</v>
      </c>
      <c r="B2501" t="s">
        <v>6251</v>
      </c>
      <c r="C2501" t="s">
        <v>6253</v>
      </c>
    </row>
    <row r="2502" spans="1:3">
      <c r="A2502" t="s">
        <v>3299</v>
      </c>
      <c r="B2502" t="s">
        <v>6250</v>
      </c>
    </row>
    <row r="2503" spans="1:3">
      <c r="A2503" t="s">
        <v>3300</v>
      </c>
      <c r="B2503" t="s">
        <v>6250</v>
      </c>
    </row>
    <row r="2504" spans="1:3">
      <c r="A2504" t="s">
        <v>3301</v>
      </c>
      <c r="B2504" t="s">
        <v>6250</v>
      </c>
    </row>
    <row r="2505" spans="1:3">
      <c r="A2505" t="s">
        <v>3302</v>
      </c>
      <c r="B2505" t="s">
        <v>6251</v>
      </c>
      <c r="C2505" t="s">
        <v>6254</v>
      </c>
    </row>
    <row r="2506" spans="1:3">
      <c r="A2506" t="s">
        <v>3303</v>
      </c>
      <c r="B2506" t="s">
        <v>6250</v>
      </c>
    </row>
    <row r="2507" spans="1:3">
      <c r="A2507" t="s">
        <v>3304</v>
      </c>
      <c r="B2507" t="s">
        <v>6250</v>
      </c>
    </row>
    <row r="2508" spans="1:3">
      <c r="A2508" t="s">
        <v>3305</v>
      </c>
      <c r="B2508" t="s">
        <v>6250</v>
      </c>
    </row>
    <row r="2509" spans="1:3">
      <c r="A2509" t="s">
        <v>3306</v>
      </c>
      <c r="B2509" t="s">
        <v>6250</v>
      </c>
    </row>
    <row r="2510" spans="1:3">
      <c r="A2510" t="s">
        <v>3307</v>
      </c>
      <c r="B2510" t="s">
        <v>6251</v>
      </c>
      <c r="C2510" t="s">
        <v>6255</v>
      </c>
    </row>
    <row r="2511" spans="1:3">
      <c r="A2511" t="s">
        <v>3308</v>
      </c>
      <c r="B2511" t="s">
        <v>6250</v>
      </c>
    </row>
    <row r="2512" spans="1:3">
      <c r="A2512" t="s">
        <v>3309</v>
      </c>
      <c r="B2512" t="s">
        <v>6250</v>
      </c>
    </row>
    <row r="2513" spans="1:3">
      <c r="A2513" t="s">
        <v>3310</v>
      </c>
      <c r="B2513" t="s">
        <v>6250</v>
      </c>
    </row>
    <row r="2514" spans="1:3">
      <c r="A2514" t="s">
        <v>3311</v>
      </c>
      <c r="B2514" t="s">
        <v>6250</v>
      </c>
    </row>
    <row r="2515" spans="1:3">
      <c r="A2515" t="s">
        <v>3312</v>
      </c>
      <c r="B2515" t="s">
        <v>6251</v>
      </c>
      <c r="C2515" t="s">
        <v>6253</v>
      </c>
    </row>
    <row r="2516" spans="1:3">
      <c r="A2516" t="s">
        <v>3313</v>
      </c>
      <c r="B2516" t="s">
        <v>6250</v>
      </c>
    </row>
    <row r="2517" spans="1:3">
      <c r="A2517" t="s">
        <v>3314</v>
      </c>
      <c r="B2517" t="s">
        <v>6250</v>
      </c>
    </row>
    <row r="2518" spans="1:3">
      <c r="A2518" t="s">
        <v>3315</v>
      </c>
      <c r="B2518" t="s">
        <v>6250</v>
      </c>
    </row>
    <row r="2519" spans="1:3">
      <c r="A2519" t="s">
        <v>3316</v>
      </c>
      <c r="B2519" t="s">
        <v>6250</v>
      </c>
    </row>
    <row r="2520" spans="1:3">
      <c r="A2520" t="s">
        <v>3317</v>
      </c>
      <c r="B2520" t="s">
        <v>6250</v>
      </c>
    </row>
    <row r="2521" spans="1:3">
      <c r="A2521" t="s">
        <v>3318</v>
      </c>
      <c r="B2521" t="s">
        <v>6250</v>
      </c>
    </row>
    <row r="2522" spans="1:3">
      <c r="A2522" t="s">
        <v>3319</v>
      </c>
      <c r="B2522" t="s">
        <v>6251</v>
      </c>
      <c r="C2522" t="s">
        <v>6255</v>
      </c>
    </row>
    <row r="2523" spans="1:3">
      <c r="A2523" t="s">
        <v>3320</v>
      </c>
      <c r="B2523" t="s">
        <v>6250</v>
      </c>
    </row>
    <row r="2524" spans="1:3">
      <c r="A2524" t="s">
        <v>3321</v>
      </c>
      <c r="B2524" t="s">
        <v>6250</v>
      </c>
    </row>
    <row r="2525" spans="1:3">
      <c r="A2525" t="s">
        <v>3322</v>
      </c>
      <c r="B2525" t="s">
        <v>6250</v>
      </c>
    </row>
    <row r="2526" spans="1:3">
      <c r="A2526" t="s">
        <v>3323</v>
      </c>
      <c r="B2526" t="s">
        <v>6250</v>
      </c>
    </row>
    <row r="2527" spans="1:3">
      <c r="A2527" t="s">
        <v>3324</v>
      </c>
      <c r="B2527" t="s">
        <v>6250</v>
      </c>
    </row>
    <row r="2528" spans="1:3">
      <c r="A2528" t="s">
        <v>3325</v>
      </c>
      <c r="B2528" t="s">
        <v>6250</v>
      </c>
    </row>
    <row r="2529" spans="1:3">
      <c r="A2529" t="s">
        <v>3326</v>
      </c>
      <c r="B2529" t="s">
        <v>6250</v>
      </c>
    </row>
    <row r="2530" spans="1:3">
      <c r="A2530" t="s">
        <v>3327</v>
      </c>
      <c r="B2530" t="s">
        <v>6250</v>
      </c>
    </row>
    <row r="2531" spans="1:3">
      <c r="A2531" t="s">
        <v>3328</v>
      </c>
      <c r="B2531" t="s">
        <v>6250</v>
      </c>
    </row>
    <row r="2532" spans="1:3">
      <c r="A2532" t="s">
        <v>3329</v>
      </c>
      <c r="B2532" t="s">
        <v>6251</v>
      </c>
      <c r="C2532" t="s">
        <v>6253</v>
      </c>
    </row>
    <row r="2533" spans="1:3">
      <c r="A2533" t="s">
        <v>3330</v>
      </c>
      <c r="B2533" t="s">
        <v>6250</v>
      </c>
    </row>
    <row r="2534" spans="1:3">
      <c r="A2534" t="s">
        <v>3331</v>
      </c>
      <c r="B2534" t="s">
        <v>6250</v>
      </c>
    </row>
    <row r="2535" spans="1:3">
      <c r="A2535" t="s">
        <v>3332</v>
      </c>
      <c r="B2535" t="s">
        <v>6250</v>
      </c>
    </row>
    <row r="2536" spans="1:3">
      <c r="A2536" t="s">
        <v>3333</v>
      </c>
      <c r="B2536" t="s">
        <v>6250</v>
      </c>
    </row>
    <row r="2537" spans="1:3">
      <c r="A2537" t="s">
        <v>3334</v>
      </c>
      <c r="B2537" t="s">
        <v>6250</v>
      </c>
    </row>
    <row r="2538" spans="1:3">
      <c r="A2538" t="s">
        <v>3335</v>
      </c>
      <c r="B2538" t="s">
        <v>6250</v>
      </c>
    </row>
    <row r="2539" spans="1:3">
      <c r="A2539" t="s">
        <v>3336</v>
      </c>
      <c r="B2539" t="s">
        <v>6250</v>
      </c>
    </row>
    <row r="2540" spans="1:3">
      <c r="A2540" t="s">
        <v>3337</v>
      </c>
      <c r="B2540" t="s">
        <v>6250</v>
      </c>
    </row>
    <row r="2541" spans="1:3">
      <c r="A2541" t="s">
        <v>3338</v>
      </c>
      <c r="B2541" t="s">
        <v>6250</v>
      </c>
    </row>
    <row r="2542" spans="1:3">
      <c r="A2542" t="s">
        <v>3339</v>
      </c>
      <c r="B2542" t="s">
        <v>6250</v>
      </c>
    </row>
    <row r="2543" spans="1:3">
      <c r="A2543" t="s">
        <v>3340</v>
      </c>
      <c r="B2543" t="s">
        <v>6250</v>
      </c>
    </row>
    <row r="2544" spans="1:3">
      <c r="A2544" t="s">
        <v>3341</v>
      </c>
      <c r="B2544" t="s">
        <v>6250</v>
      </c>
    </row>
    <row r="2545" spans="1:3">
      <c r="A2545" t="s">
        <v>3342</v>
      </c>
      <c r="B2545" t="s">
        <v>6250</v>
      </c>
    </row>
    <row r="2546" spans="1:3">
      <c r="A2546" t="s">
        <v>3343</v>
      </c>
      <c r="B2546" t="s">
        <v>6250</v>
      </c>
    </row>
    <row r="2547" spans="1:3">
      <c r="A2547" t="s">
        <v>3344</v>
      </c>
      <c r="B2547" t="s">
        <v>6250</v>
      </c>
    </row>
    <row r="2548" spans="1:3">
      <c r="A2548" t="s">
        <v>3345</v>
      </c>
      <c r="B2548" t="s">
        <v>6250</v>
      </c>
    </row>
    <row r="2549" spans="1:3">
      <c r="A2549" t="s">
        <v>3346</v>
      </c>
      <c r="B2549" t="s">
        <v>6250</v>
      </c>
    </row>
    <row r="2550" spans="1:3">
      <c r="A2550" t="s">
        <v>3347</v>
      </c>
      <c r="B2550" t="s">
        <v>6250</v>
      </c>
    </row>
    <row r="2551" spans="1:3">
      <c r="A2551" t="s">
        <v>3348</v>
      </c>
      <c r="B2551" t="s">
        <v>6250</v>
      </c>
    </row>
    <row r="2552" spans="1:3">
      <c r="A2552" t="s">
        <v>3349</v>
      </c>
      <c r="B2552" t="s">
        <v>6250</v>
      </c>
    </row>
    <row r="2553" spans="1:3">
      <c r="A2553" t="s">
        <v>3350</v>
      </c>
      <c r="B2553" t="s">
        <v>6250</v>
      </c>
    </row>
    <row r="2554" spans="1:3">
      <c r="A2554" t="s">
        <v>3351</v>
      </c>
      <c r="B2554" t="s">
        <v>6250</v>
      </c>
    </row>
    <row r="2555" spans="1:3">
      <c r="A2555" t="s">
        <v>3352</v>
      </c>
      <c r="B2555" t="s">
        <v>6250</v>
      </c>
    </row>
    <row r="2556" spans="1:3">
      <c r="A2556" t="s">
        <v>3353</v>
      </c>
      <c r="B2556" t="s">
        <v>6250</v>
      </c>
    </row>
    <row r="2557" spans="1:3">
      <c r="A2557" t="s">
        <v>3354</v>
      </c>
      <c r="B2557" t="s">
        <v>6250</v>
      </c>
    </row>
    <row r="2558" spans="1:3">
      <c r="A2558" t="s">
        <v>3355</v>
      </c>
      <c r="B2558" t="s">
        <v>6250</v>
      </c>
    </row>
    <row r="2559" spans="1:3">
      <c r="A2559" t="s">
        <v>3356</v>
      </c>
      <c r="B2559" t="s">
        <v>6250</v>
      </c>
    </row>
    <row r="2560" spans="1:3">
      <c r="A2560" t="s">
        <v>3357</v>
      </c>
      <c r="B2560" t="s">
        <v>6251</v>
      </c>
      <c r="C2560" t="s">
        <v>6252</v>
      </c>
    </row>
    <row r="2561" spans="1:3">
      <c r="A2561" t="s">
        <v>3358</v>
      </c>
      <c r="B2561" t="s">
        <v>6250</v>
      </c>
    </row>
    <row r="2562" spans="1:3">
      <c r="A2562" t="s">
        <v>3359</v>
      </c>
      <c r="B2562" t="s">
        <v>6250</v>
      </c>
    </row>
    <row r="2563" spans="1:3">
      <c r="A2563" t="s">
        <v>3360</v>
      </c>
      <c r="B2563" t="s">
        <v>6250</v>
      </c>
    </row>
    <row r="2564" spans="1:3">
      <c r="A2564" t="s">
        <v>3361</v>
      </c>
      <c r="B2564" t="s">
        <v>6250</v>
      </c>
    </row>
    <row r="2565" spans="1:3">
      <c r="A2565" t="s">
        <v>3362</v>
      </c>
      <c r="B2565" t="s">
        <v>6250</v>
      </c>
    </row>
    <row r="2566" spans="1:3">
      <c r="A2566" t="s">
        <v>3363</v>
      </c>
      <c r="B2566" t="s">
        <v>6250</v>
      </c>
    </row>
    <row r="2567" spans="1:3">
      <c r="A2567" t="s">
        <v>3364</v>
      </c>
      <c r="B2567" t="s">
        <v>6250</v>
      </c>
    </row>
    <row r="2568" spans="1:3">
      <c r="A2568" t="s">
        <v>3365</v>
      </c>
      <c r="B2568" t="s">
        <v>6250</v>
      </c>
    </row>
    <row r="2569" spans="1:3">
      <c r="A2569" t="s">
        <v>3366</v>
      </c>
      <c r="B2569" t="s">
        <v>6250</v>
      </c>
    </row>
    <row r="2570" spans="1:3">
      <c r="A2570" t="s">
        <v>3367</v>
      </c>
      <c r="B2570" t="s">
        <v>6250</v>
      </c>
    </row>
    <row r="2571" spans="1:3">
      <c r="A2571" t="s">
        <v>3368</v>
      </c>
      <c r="B2571" t="s">
        <v>6250</v>
      </c>
    </row>
    <row r="2572" spans="1:3">
      <c r="A2572" t="s">
        <v>3369</v>
      </c>
      <c r="B2572" t="s">
        <v>6250</v>
      </c>
    </row>
    <row r="2573" spans="1:3">
      <c r="A2573" t="s">
        <v>3370</v>
      </c>
      <c r="B2573" t="s">
        <v>6251</v>
      </c>
      <c r="C2573" t="s">
        <v>6252</v>
      </c>
    </row>
    <row r="2574" spans="1:3">
      <c r="A2574" t="s">
        <v>3371</v>
      </c>
      <c r="B2574" t="s">
        <v>6250</v>
      </c>
    </row>
    <row r="2575" spans="1:3">
      <c r="A2575" t="s">
        <v>3372</v>
      </c>
      <c r="B2575" t="s">
        <v>6250</v>
      </c>
    </row>
    <row r="2576" spans="1:3">
      <c r="A2576" t="s">
        <v>3373</v>
      </c>
      <c r="B2576" t="s">
        <v>6250</v>
      </c>
    </row>
    <row r="2577" spans="1:3">
      <c r="A2577" t="s">
        <v>3374</v>
      </c>
      <c r="B2577" t="s">
        <v>6250</v>
      </c>
    </row>
    <row r="2578" spans="1:3">
      <c r="A2578" t="s">
        <v>3375</v>
      </c>
      <c r="B2578" t="s">
        <v>6250</v>
      </c>
    </row>
    <row r="2579" spans="1:3">
      <c r="A2579" t="s">
        <v>3376</v>
      </c>
      <c r="B2579" t="s">
        <v>6250</v>
      </c>
    </row>
    <row r="2580" spans="1:3">
      <c r="A2580" t="s">
        <v>3377</v>
      </c>
      <c r="B2580" t="s">
        <v>6250</v>
      </c>
    </row>
    <row r="2581" spans="1:3">
      <c r="A2581" t="s">
        <v>3378</v>
      </c>
      <c r="B2581" t="s">
        <v>6250</v>
      </c>
    </row>
    <row r="2582" spans="1:3">
      <c r="A2582" t="s">
        <v>3379</v>
      </c>
      <c r="B2582" t="s">
        <v>6250</v>
      </c>
    </row>
    <row r="2583" spans="1:3">
      <c r="A2583" t="s">
        <v>3380</v>
      </c>
      <c r="B2583" t="s">
        <v>6250</v>
      </c>
    </row>
    <row r="2584" spans="1:3">
      <c r="A2584" t="s">
        <v>3381</v>
      </c>
      <c r="B2584" t="s">
        <v>6250</v>
      </c>
    </row>
    <row r="2585" spans="1:3">
      <c r="A2585" t="s">
        <v>3382</v>
      </c>
      <c r="B2585" t="s">
        <v>6250</v>
      </c>
    </row>
    <row r="2586" spans="1:3">
      <c r="A2586" t="s">
        <v>3383</v>
      </c>
      <c r="B2586" t="s">
        <v>6251</v>
      </c>
      <c r="C2586" t="s">
        <v>6252</v>
      </c>
    </row>
    <row r="2587" spans="1:3">
      <c r="A2587" t="s">
        <v>3384</v>
      </c>
      <c r="B2587" t="s">
        <v>6250</v>
      </c>
    </row>
    <row r="2588" spans="1:3">
      <c r="A2588" t="s">
        <v>3385</v>
      </c>
      <c r="B2588" t="s">
        <v>6250</v>
      </c>
    </row>
    <row r="2589" spans="1:3">
      <c r="A2589" t="s">
        <v>3386</v>
      </c>
      <c r="B2589" t="s">
        <v>6250</v>
      </c>
    </row>
    <row r="2590" spans="1:3">
      <c r="A2590" t="s">
        <v>3387</v>
      </c>
      <c r="B2590" t="s">
        <v>6250</v>
      </c>
    </row>
    <row r="2591" spans="1:3">
      <c r="A2591" t="s">
        <v>3388</v>
      </c>
      <c r="B2591" t="s">
        <v>6250</v>
      </c>
    </row>
    <row r="2592" spans="1:3">
      <c r="A2592" t="s">
        <v>3389</v>
      </c>
      <c r="B2592" t="s">
        <v>6250</v>
      </c>
    </row>
    <row r="2593" spans="1:3">
      <c r="A2593" t="s">
        <v>3390</v>
      </c>
      <c r="B2593" t="s">
        <v>6250</v>
      </c>
    </row>
    <row r="2594" spans="1:3">
      <c r="A2594" t="s">
        <v>3391</v>
      </c>
      <c r="B2594" t="s">
        <v>6250</v>
      </c>
    </row>
    <row r="2595" spans="1:3">
      <c r="A2595" t="s">
        <v>3392</v>
      </c>
      <c r="B2595" t="s">
        <v>6250</v>
      </c>
    </row>
    <row r="2596" spans="1:3">
      <c r="A2596" t="s">
        <v>3393</v>
      </c>
      <c r="B2596" t="s">
        <v>6250</v>
      </c>
    </row>
    <row r="2597" spans="1:3">
      <c r="A2597" t="s">
        <v>3394</v>
      </c>
      <c r="B2597" t="s">
        <v>6250</v>
      </c>
    </row>
    <row r="2598" spans="1:3">
      <c r="A2598" t="s">
        <v>3395</v>
      </c>
      <c r="B2598" t="s">
        <v>6250</v>
      </c>
    </row>
    <row r="2599" spans="1:3">
      <c r="A2599" t="s">
        <v>3396</v>
      </c>
      <c r="B2599" t="s">
        <v>6250</v>
      </c>
    </row>
    <row r="2600" spans="1:3">
      <c r="A2600" t="s">
        <v>3397</v>
      </c>
      <c r="B2600" t="s">
        <v>6250</v>
      </c>
    </row>
    <row r="2601" spans="1:3">
      <c r="A2601" t="s">
        <v>3398</v>
      </c>
      <c r="B2601" t="s">
        <v>6250</v>
      </c>
    </row>
    <row r="2602" spans="1:3">
      <c r="A2602" t="s">
        <v>3399</v>
      </c>
      <c r="B2602" t="s">
        <v>6250</v>
      </c>
    </row>
    <row r="2603" spans="1:3">
      <c r="A2603" t="s">
        <v>3400</v>
      </c>
      <c r="B2603" t="s">
        <v>6250</v>
      </c>
    </row>
    <row r="2604" spans="1:3">
      <c r="A2604" t="s">
        <v>3401</v>
      </c>
      <c r="B2604" t="s">
        <v>6251</v>
      </c>
      <c r="C2604" t="s">
        <v>6253</v>
      </c>
    </row>
    <row r="2605" spans="1:3">
      <c r="A2605" t="s">
        <v>3402</v>
      </c>
      <c r="B2605" t="s">
        <v>6250</v>
      </c>
    </row>
    <row r="2606" spans="1:3">
      <c r="A2606" t="s">
        <v>3403</v>
      </c>
      <c r="B2606" t="s">
        <v>6250</v>
      </c>
    </row>
    <row r="2607" spans="1:3">
      <c r="A2607" t="s">
        <v>3404</v>
      </c>
      <c r="B2607" t="s">
        <v>6250</v>
      </c>
    </row>
    <row r="2608" spans="1:3">
      <c r="A2608" t="s">
        <v>3405</v>
      </c>
      <c r="B2608" t="s">
        <v>6250</v>
      </c>
    </row>
    <row r="2609" spans="1:3">
      <c r="A2609" t="s">
        <v>3406</v>
      </c>
      <c r="B2609" t="s">
        <v>6250</v>
      </c>
    </row>
    <row r="2610" spans="1:3">
      <c r="A2610" t="s">
        <v>3407</v>
      </c>
      <c r="B2610" t="s">
        <v>6251</v>
      </c>
      <c r="C2610" t="s">
        <v>6252</v>
      </c>
    </row>
    <row r="2611" spans="1:3">
      <c r="A2611" t="s">
        <v>3408</v>
      </c>
      <c r="B2611" t="s">
        <v>6250</v>
      </c>
    </row>
    <row r="2612" spans="1:3">
      <c r="A2612" t="s">
        <v>3409</v>
      </c>
      <c r="B2612" t="s">
        <v>6250</v>
      </c>
    </row>
    <row r="2613" spans="1:3">
      <c r="A2613" t="s">
        <v>3410</v>
      </c>
      <c r="B2613" t="s">
        <v>6250</v>
      </c>
    </row>
    <row r="2614" spans="1:3">
      <c r="A2614" t="s">
        <v>3411</v>
      </c>
      <c r="B2614" t="s">
        <v>6250</v>
      </c>
    </row>
    <row r="2615" spans="1:3">
      <c r="A2615" t="s">
        <v>3412</v>
      </c>
      <c r="B2615" t="s">
        <v>6250</v>
      </c>
    </row>
    <row r="2616" spans="1:3">
      <c r="A2616" t="s">
        <v>3413</v>
      </c>
      <c r="B2616" t="s">
        <v>6250</v>
      </c>
    </row>
    <row r="2617" spans="1:3">
      <c r="A2617" t="s">
        <v>3414</v>
      </c>
      <c r="B2617" t="s">
        <v>6250</v>
      </c>
    </row>
    <row r="2618" spans="1:3">
      <c r="A2618" t="s">
        <v>3415</v>
      </c>
      <c r="B2618" t="s">
        <v>6250</v>
      </c>
    </row>
    <row r="2619" spans="1:3">
      <c r="A2619" t="s">
        <v>3416</v>
      </c>
      <c r="B2619" t="s">
        <v>6250</v>
      </c>
    </row>
    <row r="2620" spans="1:3">
      <c r="A2620" t="s">
        <v>3417</v>
      </c>
      <c r="B2620" t="s">
        <v>6250</v>
      </c>
    </row>
    <row r="2621" spans="1:3">
      <c r="A2621" t="s">
        <v>3418</v>
      </c>
      <c r="B2621" t="s">
        <v>6250</v>
      </c>
    </row>
    <row r="2622" spans="1:3">
      <c r="A2622" t="s">
        <v>3419</v>
      </c>
      <c r="B2622" t="s">
        <v>6250</v>
      </c>
    </row>
    <row r="2623" spans="1:3">
      <c r="A2623" t="s">
        <v>3420</v>
      </c>
      <c r="B2623" t="s">
        <v>6250</v>
      </c>
    </row>
    <row r="2624" spans="1:3">
      <c r="A2624" t="s">
        <v>3421</v>
      </c>
      <c r="B2624" t="s">
        <v>6250</v>
      </c>
    </row>
    <row r="2625" spans="1:3">
      <c r="A2625" t="s">
        <v>3422</v>
      </c>
      <c r="B2625" t="s">
        <v>6250</v>
      </c>
    </row>
    <row r="2626" spans="1:3">
      <c r="A2626" t="s">
        <v>3423</v>
      </c>
      <c r="B2626" t="s">
        <v>6250</v>
      </c>
    </row>
    <row r="2627" spans="1:3">
      <c r="A2627" t="s">
        <v>3424</v>
      </c>
      <c r="B2627" t="s">
        <v>6250</v>
      </c>
    </row>
    <row r="2628" spans="1:3">
      <c r="A2628" t="s">
        <v>3425</v>
      </c>
      <c r="B2628" t="s">
        <v>6250</v>
      </c>
    </row>
    <row r="2629" spans="1:3">
      <c r="A2629" t="s">
        <v>3426</v>
      </c>
      <c r="B2629" t="s">
        <v>6250</v>
      </c>
    </row>
    <row r="2630" spans="1:3">
      <c r="A2630" t="s">
        <v>3427</v>
      </c>
      <c r="B2630" t="s">
        <v>6250</v>
      </c>
    </row>
    <row r="2631" spans="1:3">
      <c r="A2631" t="s">
        <v>3428</v>
      </c>
      <c r="B2631" t="s">
        <v>6250</v>
      </c>
    </row>
    <row r="2632" spans="1:3">
      <c r="A2632" t="s">
        <v>3429</v>
      </c>
      <c r="B2632" t="s">
        <v>6250</v>
      </c>
    </row>
    <row r="2633" spans="1:3">
      <c r="A2633" t="s">
        <v>3430</v>
      </c>
      <c r="B2633" t="s">
        <v>6250</v>
      </c>
    </row>
    <row r="2634" spans="1:3">
      <c r="A2634" t="s">
        <v>3431</v>
      </c>
      <c r="B2634" t="s">
        <v>6251</v>
      </c>
      <c r="C2634" t="s">
        <v>6254</v>
      </c>
    </row>
    <row r="2635" spans="1:3">
      <c r="A2635" t="s">
        <v>3432</v>
      </c>
      <c r="B2635" t="s">
        <v>6250</v>
      </c>
    </row>
    <row r="2636" spans="1:3">
      <c r="A2636" t="s">
        <v>3433</v>
      </c>
      <c r="B2636" t="s">
        <v>6250</v>
      </c>
    </row>
    <row r="2637" spans="1:3">
      <c r="A2637" t="s">
        <v>3434</v>
      </c>
      <c r="B2637" t="s">
        <v>6250</v>
      </c>
    </row>
    <row r="2638" spans="1:3">
      <c r="A2638" t="s">
        <v>3435</v>
      </c>
      <c r="B2638" t="s">
        <v>6250</v>
      </c>
    </row>
    <row r="2639" spans="1:3">
      <c r="A2639" t="s">
        <v>3436</v>
      </c>
      <c r="B2639" t="s">
        <v>6251</v>
      </c>
      <c r="C2639" t="s">
        <v>6252</v>
      </c>
    </row>
    <row r="2640" spans="1:3">
      <c r="A2640" t="s">
        <v>3437</v>
      </c>
      <c r="B2640" t="s">
        <v>6250</v>
      </c>
    </row>
    <row r="2641" spans="1:3">
      <c r="A2641" t="s">
        <v>3438</v>
      </c>
      <c r="B2641" t="s">
        <v>6251</v>
      </c>
      <c r="C2641" t="s">
        <v>6253</v>
      </c>
    </row>
    <row r="2642" spans="1:3">
      <c r="A2642" t="s">
        <v>3439</v>
      </c>
      <c r="B2642" t="s">
        <v>6250</v>
      </c>
    </row>
    <row r="2643" spans="1:3">
      <c r="A2643" t="s">
        <v>3440</v>
      </c>
      <c r="B2643" t="s">
        <v>6250</v>
      </c>
    </row>
    <row r="2644" spans="1:3">
      <c r="A2644" t="s">
        <v>3441</v>
      </c>
      <c r="B2644" t="s">
        <v>6250</v>
      </c>
    </row>
    <row r="2645" spans="1:3">
      <c r="A2645" t="s">
        <v>3442</v>
      </c>
      <c r="B2645" t="s">
        <v>6250</v>
      </c>
    </row>
    <row r="2646" spans="1:3">
      <c r="A2646" t="s">
        <v>3443</v>
      </c>
      <c r="B2646" t="s">
        <v>6250</v>
      </c>
    </row>
    <row r="2647" spans="1:3">
      <c r="A2647" t="s">
        <v>3444</v>
      </c>
      <c r="B2647" t="s">
        <v>6250</v>
      </c>
    </row>
    <row r="2648" spans="1:3">
      <c r="A2648" t="s">
        <v>3445</v>
      </c>
      <c r="B2648" t="s">
        <v>6250</v>
      </c>
    </row>
    <row r="2649" spans="1:3">
      <c r="A2649" t="s">
        <v>3446</v>
      </c>
      <c r="B2649" t="s">
        <v>6250</v>
      </c>
    </row>
    <row r="2650" spans="1:3">
      <c r="A2650" t="s">
        <v>3447</v>
      </c>
      <c r="B2650" t="s">
        <v>6250</v>
      </c>
    </row>
    <row r="2651" spans="1:3">
      <c r="A2651" t="s">
        <v>3448</v>
      </c>
      <c r="B2651" t="s">
        <v>6250</v>
      </c>
    </row>
    <row r="2652" spans="1:3">
      <c r="A2652" t="s">
        <v>3449</v>
      </c>
      <c r="B2652" t="s">
        <v>6250</v>
      </c>
    </row>
    <row r="2653" spans="1:3">
      <c r="A2653" t="s">
        <v>3450</v>
      </c>
      <c r="B2653" t="s">
        <v>6250</v>
      </c>
    </row>
    <row r="2654" spans="1:3">
      <c r="A2654" t="s">
        <v>3451</v>
      </c>
      <c r="B2654" t="s">
        <v>6250</v>
      </c>
    </row>
    <row r="2655" spans="1:3">
      <c r="A2655" t="s">
        <v>3452</v>
      </c>
      <c r="B2655" t="s">
        <v>6250</v>
      </c>
    </row>
    <row r="2656" spans="1:3">
      <c r="A2656" t="s">
        <v>3453</v>
      </c>
      <c r="B2656" t="s">
        <v>6250</v>
      </c>
    </row>
    <row r="2657" spans="1:3">
      <c r="A2657" t="s">
        <v>3454</v>
      </c>
      <c r="B2657" t="s">
        <v>6250</v>
      </c>
    </row>
    <row r="2658" spans="1:3">
      <c r="A2658" t="s">
        <v>3455</v>
      </c>
      <c r="B2658" t="s">
        <v>6250</v>
      </c>
    </row>
    <row r="2659" spans="1:3">
      <c r="A2659" t="s">
        <v>3456</v>
      </c>
      <c r="B2659" t="s">
        <v>6250</v>
      </c>
    </row>
    <row r="2660" spans="1:3">
      <c r="A2660" t="s">
        <v>3457</v>
      </c>
      <c r="B2660" t="s">
        <v>6250</v>
      </c>
    </row>
    <row r="2661" spans="1:3">
      <c r="A2661" t="s">
        <v>3458</v>
      </c>
      <c r="B2661" t="s">
        <v>6250</v>
      </c>
    </row>
    <row r="2662" spans="1:3">
      <c r="A2662" t="s">
        <v>3459</v>
      </c>
      <c r="B2662" t="s">
        <v>6250</v>
      </c>
    </row>
    <row r="2663" spans="1:3">
      <c r="A2663" t="s">
        <v>3460</v>
      </c>
      <c r="B2663" t="s">
        <v>6250</v>
      </c>
    </row>
    <row r="2664" spans="1:3">
      <c r="A2664" t="s">
        <v>3461</v>
      </c>
      <c r="B2664" t="s">
        <v>6250</v>
      </c>
    </row>
    <row r="2665" spans="1:3">
      <c r="A2665" t="s">
        <v>3462</v>
      </c>
      <c r="B2665" t="s">
        <v>6250</v>
      </c>
    </row>
    <row r="2666" spans="1:3">
      <c r="A2666" t="s">
        <v>3463</v>
      </c>
      <c r="B2666" t="s">
        <v>6250</v>
      </c>
    </row>
    <row r="2667" spans="1:3">
      <c r="A2667" t="s">
        <v>3464</v>
      </c>
      <c r="B2667" t="s">
        <v>6251</v>
      </c>
      <c r="C2667" t="s">
        <v>6255</v>
      </c>
    </row>
    <row r="2668" spans="1:3">
      <c r="A2668" t="s">
        <v>3465</v>
      </c>
      <c r="B2668" t="s">
        <v>6250</v>
      </c>
    </row>
    <row r="2669" spans="1:3">
      <c r="A2669" t="s">
        <v>3466</v>
      </c>
      <c r="B2669" t="s">
        <v>6250</v>
      </c>
    </row>
    <row r="2670" spans="1:3">
      <c r="A2670" t="s">
        <v>3467</v>
      </c>
      <c r="B2670" t="s">
        <v>6250</v>
      </c>
    </row>
    <row r="2671" spans="1:3">
      <c r="A2671" t="s">
        <v>3468</v>
      </c>
      <c r="B2671" t="s">
        <v>6250</v>
      </c>
    </row>
    <row r="2672" spans="1:3">
      <c r="A2672" t="s">
        <v>3469</v>
      </c>
      <c r="B2672" t="s">
        <v>6250</v>
      </c>
    </row>
    <row r="2673" spans="1:3">
      <c r="A2673" t="s">
        <v>3470</v>
      </c>
      <c r="B2673" t="s">
        <v>6250</v>
      </c>
    </row>
    <row r="2674" spans="1:3">
      <c r="A2674" t="s">
        <v>3471</v>
      </c>
      <c r="B2674" t="s">
        <v>6250</v>
      </c>
    </row>
    <row r="2675" spans="1:3">
      <c r="A2675" t="s">
        <v>3472</v>
      </c>
      <c r="B2675" t="s">
        <v>6250</v>
      </c>
    </row>
    <row r="2676" spans="1:3">
      <c r="A2676" t="s">
        <v>3473</v>
      </c>
      <c r="B2676" t="s">
        <v>6250</v>
      </c>
    </row>
    <row r="2677" spans="1:3">
      <c r="A2677" t="s">
        <v>3474</v>
      </c>
      <c r="B2677" t="s">
        <v>6250</v>
      </c>
    </row>
    <row r="2678" spans="1:3">
      <c r="A2678" t="s">
        <v>3475</v>
      </c>
      <c r="B2678" t="s">
        <v>6250</v>
      </c>
    </row>
    <row r="2679" spans="1:3">
      <c r="A2679" t="s">
        <v>3476</v>
      </c>
      <c r="B2679" t="s">
        <v>6251</v>
      </c>
      <c r="C2679" t="s">
        <v>6253</v>
      </c>
    </row>
    <row r="2680" spans="1:3">
      <c r="A2680" t="s">
        <v>3477</v>
      </c>
      <c r="B2680" t="s">
        <v>6251</v>
      </c>
      <c r="C2680" t="s">
        <v>6252</v>
      </c>
    </row>
    <row r="2681" spans="1:3">
      <c r="A2681" t="s">
        <v>3478</v>
      </c>
      <c r="B2681" t="s">
        <v>6250</v>
      </c>
    </row>
    <row r="2682" spans="1:3">
      <c r="A2682" t="s">
        <v>3479</v>
      </c>
      <c r="B2682" t="s">
        <v>6250</v>
      </c>
    </row>
    <row r="2683" spans="1:3">
      <c r="A2683" t="s">
        <v>3480</v>
      </c>
      <c r="B2683" t="s">
        <v>6251</v>
      </c>
      <c r="C2683" t="s">
        <v>6252</v>
      </c>
    </row>
    <row r="2684" spans="1:3">
      <c r="A2684" t="s">
        <v>3481</v>
      </c>
      <c r="B2684" t="s">
        <v>6250</v>
      </c>
    </row>
    <row r="2685" spans="1:3">
      <c r="A2685" t="s">
        <v>3482</v>
      </c>
      <c r="B2685" t="s">
        <v>6250</v>
      </c>
    </row>
    <row r="2686" spans="1:3">
      <c r="A2686" t="s">
        <v>3483</v>
      </c>
      <c r="B2686" t="s">
        <v>6250</v>
      </c>
    </row>
    <row r="2687" spans="1:3">
      <c r="A2687" t="s">
        <v>3484</v>
      </c>
      <c r="B2687" t="s">
        <v>6250</v>
      </c>
    </row>
    <row r="2688" spans="1:3">
      <c r="A2688" t="s">
        <v>3485</v>
      </c>
      <c r="B2688" t="s">
        <v>6250</v>
      </c>
    </row>
    <row r="2689" spans="1:2">
      <c r="A2689" t="s">
        <v>3486</v>
      </c>
      <c r="B2689" t="s">
        <v>6250</v>
      </c>
    </row>
    <row r="2690" spans="1:2">
      <c r="A2690" t="s">
        <v>3487</v>
      </c>
      <c r="B2690" t="s">
        <v>6250</v>
      </c>
    </row>
    <row r="2691" spans="1:2">
      <c r="A2691" t="s">
        <v>3488</v>
      </c>
      <c r="B2691" t="s">
        <v>6250</v>
      </c>
    </row>
    <row r="2692" spans="1:2">
      <c r="A2692" t="s">
        <v>3489</v>
      </c>
      <c r="B2692" t="s">
        <v>6250</v>
      </c>
    </row>
    <row r="2693" spans="1:2">
      <c r="A2693" t="s">
        <v>3490</v>
      </c>
      <c r="B2693" t="s">
        <v>6250</v>
      </c>
    </row>
    <row r="2694" spans="1:2">
      <c r="A2694" t="s">
        <v>3491</v>
      </c>
      <c r="B2694" t="s">
        <v>6250</v>
      </c>
    </row>
    <row r="2695" spans="1:2">
      <c r="A2695" t="s">
        <v>3492</v>
      </c>
      <c r="B2695" t="s">
        <v>6250</v>
      </c>
    </row>
    <row r="2696" spans="1:2">
      <c r="A2696" t="s">
        <v>3493</v>
      </c>
      <c r="B2696" t="s">
        <v>6250</v>
      </c>
    </row>
    <row r="2697" spans="1:2">
      <c r="A2697" t="s">
        <v>3494</v>
      </c>
      <c r="B2697" t="s">
        <v>6250</v>
      </c>
    </row>
    <row r="2698" spans="1:2">
      <c r="A2698" t="s">
        <v>3495</v>
      </c>
      <c r="B2698" t="s">
        <v>6250</v>
      </c>
    </row>
    <row r="2699" spans="1:2">
      <c r="A2699" t="s">
        <v>3496</v>
      </c>
      <c r="B2699" t="s">
        <v>6250</v>
      </c>
    </row>
    <row r="2700" spans="1:2">
      <c r="A2700" t="s">
        <v>3497</v>
      </c>
      <c r="B2700" t="s">
        <v>6250</v>
      </c>
    </row>
    <row r="2701" spans="1:2">
      <c r="A2701" t="s">
        <v>3498</v>
      </c>
      <c r="B2701" t="s">
        <v>6250</v>
      </c>
    </row>
    <row r="2702" spans="1:2">
      <c r="A2702" t="s">
        <v>3499</v>
      </c>
      <c r="B2702" t="s">
        <v>6250</v>
      </c>
    </row>
    <row r="2703" spans="1:2">
      <c r="A2703" t="s">
        <v>3500</v>
      </c>
      <c r="B2703" t="s">
        <v>6250</v>
      </c>
    </row>
    <row r="2704" spans="1:2">
      <c r="A2704" t="s">
        <v>3501</v>
      </c>
      <c r="B2704" t="s">
        <v>6250</v>
      </c>
    </row>
    <row r="2705" spans="1:3">
      <c r="A2705" t="s">
        <v>3502</v>
      </c>
      <c r="B2705" t="s">
        <v>6250</v>
      </c>
    </row>
    <row r="2706" spans="1:3">
      <c r="A2706" t="s">
        <v>3503</v>
      </c>
      <c r="B2706" t="s">
        <v>6250</v>
      </c>
    </row>
    <row r="2707" spans="1:3">
      <c r="A2707" t="s">
        <v>3504</v>
      </c>
      <c r="B2707" t="s">
        <v>6250</v>
      </c>
    </row>
    <row r="2708" spans="1:3">
      <c r="A2708" t="s">
        <v>3505</v>
      </c>
      <c r="B2708" t="s">
        <v>6250</v>
      </c>
    </row>
    <row r="2709" spans="1:3">
      <c r="A2709" t="s">
        <v>3506</v>
      </c>
      <c r="B2709" t="s">
        <v>6251</v>
      </c>
      <c r="C2709" t="s">
        <v>6252</v>
      </c>
    </row>
    <row r="2710" spans="1:3">
      <c r="A2710" t="s">
        <v>3507</v>
      </c>
      <c r="B2710" t="s">
        <v>6250</v>
      </c>
    </row>
    <row r="2711" spans="1:3">
      <c r="A2711" t="s">
        <v>3508</v>
      </c>
      <c r="B2711" t="s">
        <v>6250</v>
      </c>
    </row>
    <row r="2712" spans="1:3">
      <c r="A2712" t="s">
        <v>3509</v>
      </c>
      <c r="B2712" t="s">
        <v>6250</v>
      </c>
    </row>
    <row r="2713" spans="1:3">
      <c r="A2713" t="s">
        <v>3510</v>
      </c>
      <c r="B2713" t="s">
        <v>6250</v>
      </c>
    </row>
    <row r="2714" spans="1:3">
      <c r="A2714" t="s">
        <v>3511</v>
      </c>
      <c r="B2714" t="s">
        <v>6250</v>
      </c>
    </row>
    <row r="2715" spans="1:3">
      <c r="A2715" t="s">
        <v>3512</v>
      </c>
      <c r="B2715" t="s">
        <v>6250</v>
      </c>
    </row>
    <row r="2716" spans="1:3">
      <c r="A2716" t="s">
        <v>3513</v>
      </c>
      <c r="B2716" t="s">
        <v>6250</v>
      </c>
    </row>
    <row r="2717" spans="1:3">
      <c r="A2717" t="s">
        <v>3514</v>
      </c>
      <c r="B2717" t="s">
        <v>6250</v>
      </c>
    </row>
    <row r="2718" spans="1:3">
      <c r="A2718" t="s">
        <v>3515</v>
      </c>
      <c r="B2718" t="s">
        <v>6250</v>
      </c>
    </row>
    <row r="2719" spans="1:3">
      <c r="A2719" t="s">
        <v>3516</v>
      </c>
      <c r="B2719" t="s">
        <v>6250</v>
      </c>
    </row>
    <row r="2720" spans="1:3">
      <c r="A2720" t="s">
        <v>3517</v>
      </c>
      <c r="B2720" t="s">
        <v>6251</v>
      </c>
      <c r="C2720" t="s">
        <v>6254</v>
      </c>
    </row>
    <row r="2721" spans="1:3">
      <c r="A2721" t="s">
        <v>3518</v>
      </c>
      <c r="B2721" t="s">
        <v>6250</v>
      </c>
    </row>
    <row r="2722" spans="1:3">
      <c r="A2722" t="s">
        <v>3519</v>
      </c>
      <c r="B2722" t="s">
        <v>6250</v>
      </c>
    </row>
    <row r="2723" spans="1:3">
      <c r="A2723" t="s">
        <v>3520</v>
      </c>
      <c r="B2723" t="s">
        <v>6250</v>
      </c>
    </row>
    <row r="2724" spans="1:3">
      <c r="A2724" t="s">
        <v>3521</v>
      </c>
      <c r="B2724" t="s">
        <v>6251</v>
      </c>
      <c r="C2724" t="s">
        <v>6252</v>
      </c>
    </row>
    <row r="2725" spans="1:3">
      <c r="A2725" t="s">
        <v>3522</v>
      </c>
      <c r="B2725" t="s">
        <v>6250</v>
      </c>
    </row>
    <row r="2726" spans="1:3">
      <c r="A2726" t="s">
        <v>3523</v>
      </c>
      <c r="B2726" t="s">
        <v>6250</v>
      </c>
    </row>
    <row r="2727" spans="1:3">
      <c r="A2727" t="s">
        <v>3524</v>
      </c>
      <c r="B2727" t="s">
        <v>6250</v>
      </c>
    </row>
    <row r="2728" spans="1:3">
      <c r="A2728" t="s">
        <v>3525</v>
      </c>
      <c r="B2728" t="s">
        <v>6250</v>
      </c>
    </row>
    <row r="2729" spans="1:3">
      <c r="A2729" t="s">
        <v>3526</v>
      </c>
      <c r="B2729" t="s">
        <v>6250</v>
      </c>
    </row>
    <row r="2730" spans="1:3">
      <c r="A2730" t="s">
        <v>3527</v>
      </c>
      <c r="B2730" t="s">
        <v>6250</v>
      </c>
    </row>
    <row r="2731" spans="1:3">
      <c r="A2731" t="s">
        <v>3528</v>
      </c>
      <c r="B2731" t="s">
        <v>6250</v>
      </c>
    </row>
    <row r="2732" spans="1:3">
      <c r="A2732" t="s">
        <v>3529</v>
      </c>
      <c r="B2732" t="s">
        <v>6250</v>
      </c>
    </row>
    <row r="2733" spans="1:3">
      <c r="A2733" t="s">
        <v>3530</v>
      </c>
      <c r="B2733" t="s">
        <v>6250</v>
      </c>
    </row>
    <row r="2734" spans="1:3">
      <c r="A2734" t="s">
        <v>3531</v>
      </c>
      <c r="B2734" t="s">
        <v>6250</v>
      </c>
    </row>
    <row r="2735" spans="1:3">
      <c r="A2735" t="s">
        <v>3532</v>
      </c>
      <c r="B2735" t="s">
        <v>6250</v>
      </c>
    </row>
    <row r="2736" spans="1:3">
      <c r="A2736" t="s">
        <v>3533</v>
      </c>
      <c r="B2736" t="s">
        <v>6250</v>
      </c>
    </row>
    <row r="2737" spans="1:3">
      <c r="A2737" t="s">
        <v>3534</v>
      </c>
      <c r="B2737" t="s">
        <v>6250</v>
      </c>
    </row>
    <row r="2738" spans="1:3">
      <c r="A2738" t="s">
        <v>3535</v>
      </c>
      <c r="B2738" t="s">
        <v>6250</v>
      </c>
    </row>
    <row r="2739" spans="1:3">
      <c r="A2739" t="s">
        <v>3536</v>
      </c>
      <c r="B2739" t="s">
        <v>6250</v>
      </c>
    </row>
    <row r="2740" spans="1:3">
      <c r="A2740" t="s">
        <v>3537</v>
      </c>
      <c r="B2740" t="s">
        <v>6250</v>
      </c>
    </row>
    <row r="2741" spans="1:3">
      <c r="A2741" t="s">
        <v>3538</v>
      </c>
      <c r="B2741" t="s">
        <v>6250</v>
      </c>
    </row>
    <row r="2742" spans="1:3">
      <c r="A2742" t="s">
        <v>3539</v>
      </c>
      <c r="B2742" t="s">
        <v>6250</v>
      </c>
    </row>
    <row r="2743" spans="1:3">
      <c r="A2743" t="s">
        <v>3540</v>
      </c>
      <c r="B2743" t="s">
        <v>6250</v>
      </c>
    </row>
    <row r="2744" spans="1:3">
      <c r="A2744" t="s">
        <v>3541</v>
      </c>
      <c r="B2744" t="s">
        <v>6250</v>
      </c>
    </row>
    <row r="2745" spans="1:3">
      <c r="A2745" t="s">
        <v>3542</v>
      </c>
      <c r="B2745" t="s">
        <v>6250</v>
      </c>
    </row>
    <row r="2746" spans="1:3">
      <c r="A2746" t="s">
        <v>3543</v>
      </c>
      <c r="B2746" t="s">
        <v>6250</v>
      </c>
    </row>
    <row r="2747" spans="1:3">
      <c r="A2747" t="s">
        <v>3544</v>
      </c>
      <c r="B2747" t="s">
        <v>6250</v>
      </c>
    </row>
    <row r="2748" spans="1:3">
      <c r="A2748" t="s">
        <v>3545</v>
      </c>
      <c r="B2748" t="s">
        <v>6250</v>
      </c>
    </row>
    <row r="2749" spans="1:3">
      <c r="A2749" t="s">
        <v>3546</v>
      </c>
      <c r="B2749" t="s">
        <v>6250</v>
      </c>
    </row>
    <row r="2750" spans="1:3">
      <c r="A2750" t="s">
        <v>3547</v>
      </c>
      <c r="B2750" t="s">
        <v>6250</v>
      </c>
    </row>
    <row r="2751" spans="1:3">
      <c r="A2751" t="s">
        <v>3548</v>
      </c>
      <c r="B2751" t="s">
        <v>6250</v>
      </c>
    </row>
    <row r="2752" spans="1:3">
      <c r="A2752" t="s">
        <v>3549</v>
      </c>
      <c r="B2752" t="s">
        <v>6251</v>
      </c>
      <c r="C2752" t="s">
        <v>6252</v>
      </c>
    </row>
    <row r="2753" spans="1:3">
      <c r="A2753" t="s">
        <v>3550</v>
      </c>
      <c r="B2753" t="s">
        <v>6250</v>
      </c>
    </row>
    <row r="2754" spans="1:3">
      <c r="A2754" t="s">
        <v>3551</v>
      </c>
      <c r="B2754" t="s">
        <v>6250</v>
      </c>
    </row>
    <row r="2755" spans="1:3">
      <c r="A2755" t="s">
        <v>3552</v>
      </c>
      <c r="B2755" t="s">
        <v>6250</v>
      </c>
    </row>
    <row r="2756" spans="1:3">
      <c r="A2756" t="s">
        <v>3553</v>
      </c>
      <c r="B2756" t="s">
        <v>6250</v>
      </c>
    </row>
    <row r="2757" spans="1:3">
      <c r="A2757" t="s">
        <v>3554</v>
      </c>
      <c r="B2757" t="s">
        <v>6250</v>
      </c>
    </row>
    <row r="2758" spans="1:3">
      <c r="A2758" t="s">
        <v>3555</v>
      </c>
      <c r="B2758" t="s">
        <v>6250</v>
      </c>
    </row>
    <row r="2759" spans="1:3">
      <c r="A2759" t="s">
        <v>3556</v>
      </c>
      <c r="B2759" t="s">
        <v>6250</v>
      </c>
    </row>
    <row r="2760" spans="1:3">
      <c r="A2760" t="s">
        <v>3557</v>
      </c>
      <c r="B2760" t="s">
        <v>6250</v>
      </c>
    </row>
    <row r="2761" spans="1:3">
      <c r="A2761" t="s">
        <v>3558</v>
      </c>
      <c r="B2761" t="s">
        <v>6250</v>
      </c>
    </row>
    <row r="2762" spans="1:3">
      <c r="A2762" t="s">
        <v>3559</v>
      </c>
      <c r="B2762" t="s">
        <v>6250</v>
      </c>
    </row>
    <row r="2763" spans="1:3">
      <c r="A2763" t="s">
        <v>3560</v>
      </c>
      <c r="B2763" t="s">
        <v>6251</v>
      </c>
      <c r="C2763" t="s">
        <v>6255</v>
      </c>
    </row>
    <row r="2764" spans="1:3">
      <c r="A2764" t="s">
        <v>3561</v>
      </c>
      <c r="B2764" t="s">
        <v>6251</v>
      </c>
      <c r="C2764" t="s">
        <v>6254</v>
      </c>
    </row>
    <row r="2765" spans="1:3">
      <c r="A2765" t="s">
        <v>3562</v>
      </c>
      <c r="B2765" t="s">
        <v>6250</v>
      </c>
    </row>
    <row r="2766" spans="1:3">
      <c r="A2766" t="s">
        <v>3563</v>
      </c>
      <c r="B2766" t="s">
        <v>6250</v>
      </c>
    </row>
    <row r="2767" spans="1:3">
      <c r="A2767" t="s">
        <v>3564</v>
      </c>
      <c r="B2767" t="s">
        <v>6250</v>
      </c>
    </row>
    <row r="2768" spans="1:3">
      <c r="A2768" t="s">
        <v>3565</v>
      </c>
      <c r="B2768" t="s">
        <v>6250</v>
      </c>
    </row>
    <row r="2769" spans="1:2">
      <c r="A2769" t="s">
        <v>3566</v>
      </c>
      <c r="B2769" t="s">
        <v>6250</v>
      </c>
    </row>
    <row r="2770" spans="1:2">
      <c r="A2770" t="s">
        <v>3567</v>
      </c>
      <c r="B2770" t="s">
        <v>6250</v>
      </c>
    </row>
    <row r="2771" spans="1:2">
      <c r="A2771" t="s">
        <v>3568</v>
      </c>
      <c r="B2771" t="s">
        <v>6250</v>
      </c>
    </row>
    <row r="2772" spans="1:2">
      <c r="A2772" t="s">
        <v>3569</v>
      </c>
      <c r="B2772" t="s">
        <v>6250</v>
      </c>
    </row>
    <row r="2773" spans="1:2">
      <c r="A2773" t="s">
        <v>3570</v>
      </c>
      <c r="B2773" t="s">
        <v>6250</v>
      </c>
    </row>
    <row r="2774" spans="1:2">
      <c r="A2774" t="s">
        <v>3571</v>
      </c>
      <c r="B2774" t="s">
        <v>6250</v>
      </c>
    </row>
    <row r="2775" spans="1:2">
      <c r="A2775" t="s">
        <v>3572</v>
      </c>
      <c r="B2775" t="s">
        <v>6250</v>
      </c>
    </row>
    <row r="2776" spans="1:2">
      <c r="A2776" t="s">
        <v>3573</v>
      </c>
      <c r="B2776" t="s">
        <v>6250</v>
      </c>
    </row>
    <row r="2777" spans="1:2">
      <c r="A2777" t="s">
        <v>3574</v>
      </c>
      <c r="B2777" t="s">
        <v>6250</v>
      </c>
    </row>
    <row r="2778" spans="1:2">
      <c r="A2778" t="s">
        <v>3575</v>
      </c>
      <c r="B2778" t="s">
        <v>6250</v>
      </c>
    </row>
    <row r="2779" spans="1:2">
      <c r="A2779" t="s">
        <v>3576</v>
      </c>
      <c r="B2779" t="s">
        <v>6250</v>
      </c>
    </row>
    <row r="2780" spans="1:2">
      <c r="A2780" t="s">
        <v>3577</v>
      </c>
      <c r="B2780" t="s">
        <v>6250</v>
      </c>
    </row>
    <row r="2781" spans="1:2">
      <c r="A2781" t="s">
        <v>3578</v>
      </c>
      <c r="B2781" t="s">
        <v>6250</v>
      </c>
    </row>
    <row r="2782" spans="1:2">
      <c r="A2782" t="s">
        <v>3579</v>
      </c>
      <c r="B2782" t="s">
        <v>6250</v>
      </c>
    </row>
    <row r="2783" spans="1:2">
      <c r="A2783" t="s">
        <v>3580</v>
      </c>
      <c r="B2783" t="s">
        <v>6250</v>
      </c>
    </row>
    <row r="2784" spans="1:2">
      <c r="A2784" t="s">
        <v>3581</v>
      </c>
      <c r="B2784" t="s">
        <v>6250</v>
      </c>
    </row>
    <row r="2785" spans="1:3">
      <c r="A2785" t="s">
        <v>3582</v>
      </c>
      <c r="B2785" t="s">
        <v>6250</v>
      </c>
    </row>
    <row r="2786" spans="1:3">
      <c r="A2786" t="s">
        <v>3583</v>
      </c>
      <c r="B2786" t="s">
        <v>6250</v>
      </c>
    </row>
    <row r="2787" spans="1:3">
      <c r="A2787" t="s">
        <v>3584</v>
      </c>
      <c r="B2787" t="s">
        <v>6250</v>
      </c>
    </row>
    <row r="2788" spans="1:3">
      <c r="A2788" t="s">
        <v>3585</v>
      </c>
      <c r="B2788" t="s">
        <v>6250</v>
      </c>
    </row>
    <row r="2789" spans="1:3">
      <c r="A2789" t="s">
        <v>3586</v>
      </c>
      <c r="B2789" t="s">
        <v>6251</v>
      </c>
      <c r="C2789" t="s">
        <v>6252</v>
      </c>
    </row>
    <row r="2790" spans="1:3">
      <c r="A2790" t="s">
        <v>3587</v>
      </c>
      <c r="B2790" t="s">
        <v>6250</v>
      </c>
    </row>
    <row r="2791" spans="1:3">
      <c r="A2791" t="s">
        <v>3588</v>
      </c>
      <c r="B2791" t="s">
        <v>6250</v>
      </c>
    </row>
    <row r="2792" spans="1:3">
      <c r="A2792" t="s">
        <v>3589</v>
      </c>
      <c r="B2792" t="s">
        <v>6250</v>
      </c>
    </row>
    <row r="2793" spans="1:3">
      <c r="A2793" t="s">
        <v>3590</v>
      </c>
      <c r="B2793" t="s">
        <v>6250</v>
      </c>
    </row>
    <row r="2794" spans="1:3">
      <c r="A2794" t="s">
        <v>3591</v>
      </c>
      <c r="B2794" t="s">
        <v>6250</v>
      </c>
    </row>
    <row r="2795" spans="1:3">
      <c r="A2795" t="s">
        <v>3592</v>
      </c>
      <c r="B2795" t="s">
        <v>6250</v>
      </c>
    </row>
    <row r="2796" spans="1:3">
      <c r="A2796" t="s">
        <v>3593</v>
      </c>
      <c r="B2796" t="s">
        <v>6250</v>
      </c>
    </row>
    <row r="2797" spans="1:3">
      <c r="A2797" t="s">
        <v>3594</v>
      </c>
      <c r="B2797" t="s">
        <v>6250</v>
      </c>
    </row>
    <row r="2798" spans="1:3">
      <c r="A2798" t="s">
        <v>3595</v>
      </c>
      <c r="B2798" t="s">
        <v>6250</v>
      </c>
    </row>
    <row r="2799" spans="1:3">
      <c r="A2799" t="s">
        <v>3596</v>
      </c>
      <c r="B2799" t="s">
        <v>6250</v>
      </c>
    </row>
    <row r="2800" spans="1:3">
      <c r="A2800" t="s">
        <v>3597</v>
      </c>
      <c r="B2800" t="s">
        <v>6250</v>
      </c>
    </row>
    <row r="2801" spans="1:3">
      <c r="A2801" t="s">
        <v>3598</v>
      </c>
      <c r="B2801" t="s">
        <v>6250</v>
      </c>
    </row>
    <row r="2802" spans="1:3">
      <c r="A2802" t="s">
        <v>3599</v>
      </c>
      <c r="B2802" t="s">
        <v>6250</v>
      </c>
    </row>
    <row r="2803" spans="1:3">
      <c r="A2803" t="s">
        <v>3600</v>
      </c>
      <c r="B2803" t="s">
        <v>6250</v>
      </c>
    </row>
    <row r="2804" spans="1:3">
      <c r="A2804" t="s">
        <v>3601</v>
      </c>
      <c r="B2804" t="s">
        <v>6250</v>
      </c>
    </row>
    <row r="2805" spans="1:3">
      <c r="A2805" t="s">
        <v>3602</v>
      </c>
      <c r="B2805" t="s">
        <v>6250</v>
      </c>
    </row>
    <row r="2806" spans="1:3">
      <c r="A2806" t="s">
        <v>3603</v>
      </c>
      <c r="B2806" t="s">
        <v>6250</v>
      </c>
    </row>
    <row r="2807" spans="1:3">
      <c r="A2807" t="s">
        <v>3604</v>
      </c>
      <c r="B2807" t="s">
        <v>6251</v>
      </c>
      <c r="C2807" t="s">
        <v>6253</v>
      </c>
    </row>
    <row r="2808" spans="1:3">
      <c r="A2808" t="s">
        <v>3605</v>
      </c>
      <c r="B2808" t="s">
        <v>6251</v>
      </c>
      <c r="C2808" t="s">
        <v>6253</v>
      </c>
    </row>
    <row r="2809" spans="1:3">
      <c r="A2809" t="s">
        <v>3606</v>
      </c>
      <c r="B2809" t="s">
        <v>6250</v>
      </c>
    </row>
    <row r="2810" spans="1:3">
      <c r="A2810" t="s">
        <v>3607</v>
      </c>
      <c r="B2810" t="s">
        <v>6250</v>
      </c>
    </row>
    <row r="2811" spans="1:3">
      <c r="A2811" t="s">
        <v>3608</v>
      </c>
      <c r="B2811" t="s">
        <v>6250</v>
      </c>
    </row>
    <row r="2812" spans="1:3">
      <c r="A2812" t="s">
        <v>3609</v>
      </c>
      <c r="B2812" t="s">
        <v>6250</v>
      </c>
    </row>
    <row r="2813" spans="1:3">
      <c r="A2813" t="s">
        <v>3610</v>
      </c>
      <c r="B2813" t="s">
        <v>6250</v>
      </c>
    </row>
    <row r="2814" spans="1:3">
      <c r="A2814" t="s">
        <v>3611</v>
      </c>
      <c r="B2814" t="s">
        <v>6250</v>
      </c>
    </row>
    <row r="2815" spans="1:3">
      <c r="A2815" t="s">
        <v>3612</v>
      </c>
      <c r="B2815" t="s">
        <v>6250</v>
      </c>
    </row>
    <row r="2816" spans="1:3">
      <c r="A2816" t="s">
        <v>3613</v>
      </c>
      <c r="B2816" t="s">
        <v>6250</v>
      </c>
    </row>
    <row r="2817" spans="1:3">
      <c r="A2817" t="s">
        <v>3614</v>
      </c>
      <c r="B2817" t="s">
        <v>6250</v>
      </c>
    </row>
    <row r="2818" spans="1:3">
      <c r="A2818" t="s">
        <v>3615</v>
      </c>
      <c r="B2818" t="s">
        <v>6250</v>
      </c>
    </row>
    <row r="2819" spans="1:3">
      <c r="A2819" t="s">
        <v>3616</v>
      </c>
      <c r="B2819" t="s">
        <v>6250</v>
      </c>
    </row>
    <row r="2820" spans="1:3">
      <c r="A2820" t="s">
        <v>3617</v>
      </c>
      <c r="B2820" t="s">
        <v>6250</v>
      </c>
    </row>
    <row r="2821" spans="1:3">
      <c r="A2821" t="s">
        <v>3618</v>
      </c>
      <c r="B2821" t="s">
        <v>6250</v>
      </c>
    </row>
    <row r="2822" spans="1:3">
      <c r="A2822" t="s">
        <v>3619</v>
      </c>
      <c r="B2822" t="s">
        <v>6250</v>
      </c>
    </row>
    <row r="2823" spans="1:3">
      <c r="A2823" t="s">
        <v>3620</v>
      </c>
      <c r="B2823" t="s">
        <v>6251</v>
      </c>
      <c r="C2823" t="s">
        <v>6255</v>
      </c>
    </row>
    <row r="2824" spans="1:3">
      <c r="A2824" t="s">
        <v>3621</v>
      </c>
      <c r="B2824" t="s">
        <v>6251</v>
      </c>
      <c r="C2824" t="s">
        <v>6252</v>
      </c>
    </row>
    <row r="2825" spans="1:3">
      <c r="A2825" t="s">
        <v>3622</v>
      </c>
      <c r="B2825" t="s">
        <v>6251</v>
      </c>
      <c r="C2825" t="s">
        <v>6253</v>
      </c>
    </row>
    <row r="2826" spans="1:3">
      <c r="A2826" t="s">
        <v>3623</v>
      </c>
      <c r="B2826" t="s">
        <v>6250</v>
      </c>
    </row>
    <row r="2827" spans="1:3">
      <c r="A2827" t="s">
        <v>3624</v>
      </c>
      <c r="B2827" t="s">
        <v>6250</v>
      </c>
    </row>
    <row r="2828" spans="1:3">
      <c r="A2828" t="s">
        <v>3625</v>
      </c>
      <c r="B2828" t="s">
        <v>6250</v>
      </c>
    </row>
    <row r="2829" spans="1:3">
      <c r="A2829" t="s">
        <v>3626</v>
      </c>
      <c r="B2829" t="s">
        <v>6251</v>
      </c>
      <c r="C2829" t="s">
        <v>6255</v>
      </c>
    </row>
    <row r="2830" spans="1:3">
      <c r="A2830" t="s">
        <v>3627</v>
      </c>
      <c r="B2830" t="s">
        <v>6250</v>
      </c>
    </row>
    <row r="2831" spans="1:3">
      <c r="A2831" t="s">
        <v>3628</v>
      </c>
      <c r="B2831" t="s">
        <v>6250</v>
      </c>
    </row>
    <row r="2832" spans="1:3">
      <c r="A2832" t="s">
        <v>3629</v>
      </c>
      <c r="B2832" t="s">
        <v>6250</v>
      </c>
    </row>
    <row r="2833" spans="1:3">
      <c r="A2833" t="s">
        <v>3630</v>
      </c>
      <c r="B2833" t="s">
        <v>6250</v>
      </c>
    </row>
    <row r="2834" spans="1:3">
      <c r="A2834" t="s">
        <v>3631</v>
      </c>
      <c r="B2834" t="s">
        <v>6250</v>
      </c>
    </row>
    <row r="2835" spans="1:3">
      <c r="A2835" t="s">
        <v>3632</v>
      </c>
      <c r="B2835" t="s">
        <v>6250</v>
      </c>
    </row>
    <row r="2836" spans="1:3">
      <c r="A2836" t="s">
        <v>3633</v>
      </c>
      <c r="B2836" t="s">
        <v>6250</v>
      </c>
    </row>
    <row r="2837" spans="1:3">
      <c r="A2837" t="s">
        <v>3634</v>
      </c>
      <c r="B2837" t="s">
        <v>6250</v>
      </c>
    </row>
    <row r="2838" spans="1:3">
      <c r="A2838" t="s">
        <v>3635</v>
      </c>
      <c r="B2838" t="s">
        <v>6250</v>
      </c>
    </row>
    <row r="2839" spans="1:3">
      <c r="A2839" t="s">
        <v>3636</v>
      </c>
      <c r="B2839" t="s">
        <v>6250</v>
      </c>
    </row>
    <row r="2840" spans="1:3">
      <c r="A2840" t="s">
        <v>3637</v>
      </c>
      <c r="B2840" t="s">
        <v>6251</v>
      </c>
      <c r="C2840" t="s">
        <v>6255</v>
      </c>
    </row>
    <row r="2841" spans="1:3">
      <c r="A2841" t="s">
        <v>3638</v>
      </c>
      <c r="B2841" t="s">
        <v>6250</v>
      </c>
    </row>
    <row r="2842" spans="1:3">
      <c r="A2842" t="s">
        <v>3639</v>
      </c>
      <c r="B2842" t="s">
        <v>6250</v>
      </c>
    </row>
    <row r="2843" spans="1:3">
      <c r="A2843" t="s">
        <v>3640</v>
      </c>
      <c r="B2843" t="s">
        <v>6250</v>
      </c>
    </row>
    <row r="2844" spans="1:3">
      <c r="A2844" t="s">
        <v>3641</v>
      </c>
      <c r="B2844" t="s">
        <v>6250</v>
      </c>
    </row>
    <row r="2845" spans="1:3">
      <c r="A2845" t="s">
        <v>3642</v>
      </c>
      <c r="B2845" t="s">
        <v>6250</v>
      </c>
    </row>
    <row r="2846" spans="1:3">
      <c r="A2846" t="s">
        <v>3643</v>
      </c>
      <c r="B2846" t="s">
        <v>6250</v>
      </c>
    </row>
    <row r="2847" spans="1:3">
      <c r="A2847" t="s">
        <v>3644</v>
      </c>
      <c r="B2847" t="s">
        <v>6250</v>
      </c>
    </row>
    <row r="2848" spans="1:3">
      <c r="A2848" t="s">
        <v>3645</v>
      </c>
      <c r="B2848" t="s">
        <v>6250</v>
      </c>
    </row>
    <row r="2849" spans="1:3">
      <c r="A2849" t="s">
        <v>3646</v>
      </c>
      <c r="B2849" t="s">
        <v>6250</v>
      </c>
    </row>
    <row r="2850" spans="1:3">
      <c r="A2850" t="s">
        <v>3647</v>
      </c>
      <c r="B2850" t="s">
        <v>6250</v>
      </c>
    </row>
    <row r="2851" spans="1:3">
      <c r="A2851" t="s">
        <v>3648</v>
      </c>
      <c r="B2851" t="s">
        <v>6251</v>
      </c>
      <c r="C2851" t="s">
        <v>6252</v>
      </c>
    </row>
    <row r="2852" spans="1:3">
      <c r="A2852" t="s">
        <v>3649</v>
      </c>
      <c r="B2852" t="s">
        <v>6250</v>
      </c>
    </row>
    <row r="2853" spans="1:3">
      <c r="A2853" t="s">
        <v>3650</v>
      </c>
      <c r="B2853" t="s">
        <v>6250</v>
      </c>
    </row>
    <row r="2854" spans="1:3">
      <c r="A2854" t="s">
        <v>3651</v>
      </c>
      <c r="B2854" t="s">
        <v>6250</v>
      </c>
    </row>
    <row r="2855" spans="1:3">
      <c r="A2855" t="s">
        <v>3652</v>
      </c>
      <c r="B2855" t="s">
        <v>6250</v>
      </c>
    </row>
    <row r="2856" spans="1:3">
      <c r="A2856" t="s">
        <v>3653</v>
      </c>
      <c r="B2856" t="s">
        <v>6250</v>
      </c>
    </row>
    <row r="2857" spans="1:3">
      <c r="A2857" t="s">
        <v>3654</v>
      </c>
      <c r="B2857" t="s">
        <v>6250</v>
      </c>
    </row>
    <row r="2858" spans="1:3">
      <c r="A2858" t="s">
        <v>3655</v>
      </c>
      <c r="B2858" t="s">
        <v>6250</v>
      </c>
    </row>
    <row r="2859" spans="1:3">
      <c r="A2859" t="s">
        <v>3656</v>
      </c>
      <c r="B2859" t="s">
        <v>6251</v>
      </c>
      <c r="C2859" t="s">
        <v>6254</v>
      </c>
    </row>
    <row r="2860" spans="1:3">
      <c r="A2860" t="s">
        <v>3657</v>
      </c>
      <c r="B2860" t="s">
        <v>6250</v>
      </c>
    </row>
    <row r="2861" spans="1:3">
      <c r="A2861" t="s">
        <v>3658</v>
      </c>
      <c r="B2861" t="s">
        <v>6250</v>
      </c>
    </row>
    <row r="2862" spans="1:3">
      <c r="A2862" t="s">
        <v>3659</v>
      </c>
      <c r="B2862" t="s">
        <v>6250</v>
      </c>
    </row>
    <row r="2863" spans="1:3">
      <c r="A2863" t="s">
        <v>3660</v>
      </c>
      <c r="B2863" t="s">
        <v>6251</v>
      </c>
      <c r="C2863" t="s">
        <v>6253</v>
      </c>
    </row>
    <row r="2864" spans="1:3">
      <c r="A2864" t="s">
        <v>3661</v>
      </c>
      <c r="B2864" t="s">
        <v>6250</v>
      </c>
    </row>
    <row r="2865" spans="1:3">
      <c r="A2865" t="s">
        <v>3662</v>
      </c>
      <c r="B2865" t="s">
        <v>6250</v>
      </c>
    </row>
    <row r="2866" spans="1:3">
      <c r="A2866" t="s">
        <v>3663</v>
      </c>
      <c r="B2866" t="s">
        <v>6250</v>
      </c>
    </row>
    <row r="2867" spans="1:3">
      <c r="A2867" t="s">
        <v>3664</v>
      </c>
      <c r="B2867" t="s">
        <v>6250</v>
      </c>
    </row>
    <row r="2868" spans="1:3">
      <c r="A2868" t="s">
        <v>3665</v>
      </c>
      <c r="B2868" t="s">
        <v>6251</v>
      </c>
      <c r="C2868" t="s">
        <v>6252</v>
      </c>
    </row>
    <row r="2869" spans="1:3">
      <c r="A2869" t="s">
        <v>3666</v>
      </c>
      <c r="B2869" t="s">
        <v>6250</v>
      </c>
    </row>
    <row r="2870" spans="1:3">
      <c r="A2870" t="s">
        <v>3667</v>
      </c>
      <c r="B2870" t="s">
        <v>6250</v>
      </c>
    </row>
    <row r="2871" spans="1:3">
      <c r="A2871" t="s">
        <v>3668</v>
      </c>
      <c r="B2871" t="s">
        <v>6250</v>
      </c>
    </row>
    <row r="2872" spans="1:3">
      <c r="A2872" t="s">
        <v>3669</v>
      </c>
      <c r="B2872" t="s">
        <v>6250</v>
      </c>
    </row>
    <row r="2873" spans="1:3">
      <c r="A2873" t="s">
        <v>3670</v>
      </c>
      <c r="B2873" t="s">
        <v>6250</v>
      </c>
    </row>
    <row r="2874" spans="1:3">
      <c r="A2874" t="s">
        <v>3671</v>
      </c>
      <c r="B2874" t="s">
        <v>6251</v>
      </c>
      <c r="C2874" t="s">
        <v>6255</v>
      </c>
    </row>
    <row r="2875" spans="1:3">
      <c r="A2875" t="s">
        <v>3672</v>
      </c>
      <c r="B2875" t="s">
        <v>6250</v>
      </c>
    </row>
    <row r="2876" spans="1:3">
      <c r="A2876" t="s">
        <v>3673</v>
      </c>
      <c r="B2876" t="s">
        <v>6250</v>
      </c>
    </row>
    <row r="2877" spans="1:3">
      <c r="A2877" t="s">
        <v>3674</v>
      </c>
      <c r="B2877" t="s">
        <v>6251</v>
      </c>
      <c r="C2877" t="s">
        <v>6254</v>
      </c>
    </row>
    <row r="2878" spans="1:3">
      <c r="A2878" t="s">
        <v>3675</v>
      </c>
      <c r="B2878" t="s">
        <v>6250</v>
      </c>
    </row>
    <row r="2879" spans="1:3">
      <c r="A2879" t="s">
        <v>3676</v>
      </c>
      <c r="B2879" t="s">
        <v>6250</v>
      </c>
    </row>
    <row r="2880" spans="1:3">
      <c r="A2880" t="s">
        <v>3677</v>
      </c>
      <c r="B2880" t="s">
        <v>6250</v>
      </c>
    </row>
    <row r="2881" spans="1:2">
      <c r="A2881" t="s">
        <v>3678</v>
      </c>
      <c r="B2881" t="s">
        <v>6250</v>
      </c>
    </row>
    <row r="2882" spans="1:2">
      <c r="A2882" t="s">
        <v>3679</v>
      </c>
      <c r="B2882" t="s">
        <v>6250</v>
      </c>
    </row>
    <row r="2883" spans="1:2">
      <c r="A2883" t="s">
        <v>3680</v>
      </c>
      <c r="B2883" t="s">
        <v>6250</v>
      </c>
    </row>
    <row r="2884" spans="1:2">
      <c r="A2884" t="s">
        <v>3681</v>
      </c>
      <c r="B2884" t="s">
        <v>6250</v>
      </c>
    </row>
    <row r="2885" spans="1:2">
      <c r="A2885" t="s">
        <v>3682</v>
      </c>
      <c r="B2885" t="s">
        <v>6250</v>
      </c>
    </row>
    <row r="2886" spans="1:2">
      <c r="A2886" t="s">
        <v>3683</v>
      </c>
      <c r="B2886" t="s">
        <v>6250</v>
      </c>
    </row>
    <row r="2887" spans="1:2">
      <c r="A2887" t="s">
        <v>3684</v>
      </c>
      <c r="B2887" t="s">
        <v>6250</v>
      </c>
    </row>
    <row r="2888" spans="1:2">
      <c r="A2888" t="s">
        <v>3685</v>
      </c>
      <c r="B2888" t="s">
        <v>6250</v>
      </c>
    </row>
    <row r="2889" spans="1:2">
      <c r="A2889" t="s">
        <v>3686</v>
      </c>
      <c r="B2889" t="s">
        <v>6250</v>
      </c>
    </row>
    <row r="2890" spans="1:2">
      <c r="A2890" t="s">
        <v>3687</v>
      </c>
      <c r="B2890" t="s">
        <v>6250</v>
      </c>
    </row>
    <row r="2891" spans="1:2">
      <c r="A2891" t="s">
        <v>3688</v>
      </c>
      <c r="B2891" t="s">
        <v>6250</v>
      </c>
    </row>
    <row r="2892" spans="1:2">
      <c r="A2892" t="s">
        <v>3689</v>
      </c>
      <c r="B2892" t="s">
        <v>6250</v>
      </c>
    </row>
    <row r="2893" spans="1:2">
      <c r="A2893" t="s">
        <v>3690</v>
      </c>
      <c r="B2893" t="s">
        <v>6250</v>
      </c>
    </row>
    <row r="2894" spans="1:2">
      <c r="A2894" t="s">
        <v>3691</v>
      </c>
      <c r="B2894" t="s">
        <v>6250</v>
      </c>
    </row>
    <row r="2895" spans="1:2">
      <c r="A2895" t="s">
        <v>3692</v>
      </c>
      <c r="B2895" t="s">
        <v>6250</v>
      </c>
    </row>
    <row r="2896" spans="1:2">
      <c r="A2896" t="s">
        <v>3693</v>
      </c>
      <c r="B2896" t="s">
        <v>6250</v>
      </c>
    </row>
    <row r="2897" spans="1:3">
      <c r="A2897" t="s">
        <v>3694</v>
      </c>
      <c r="B2897" t="s">
        <v>6250</v>
      </c>
    </row>
    <row r="2898" spans="1:3">
      <c r="A2898" t="s">
        <v>3695</v>
      </c>
      <c r="B2898" t="s">
        <v>6250</v>
      </c>
    </row>
    <row r="2899" spans="1:3">
      <c r="A2899" t="s">
        <v>3696</v>
      </c>
      <c r="B2899" t="s">
        <v>6250</v>
      </c>
    </row>
    <row r="2900" spans="1:3">
      <c r="A2900" t="s">
        <v>3697</v>
      </c>
      <c r="B2900" t="s">
        <v>6250</v>
      </c>
    </row>
    <row r="2901" spans="1:3">
      <c r="A2901" t="s">
        <v>3698</v>
      </c>
      <c r="B2901" t="s">
        <v>6250</v>
      </c>
    </row>
    <row r="2902" spans="1:3">
      <c r="A2902" t="s">
        <v>3699</v>
      </c>
      <c r="B2902" t="s">
        <v>6250</v>
      </c>
    </row>
    <row r="2903" spans="1:3">
      <c r="A2903" t="s">
        <v>3700</v>
      </c>
      <c r="B2903" t="s">
        <v>6250</v>
      </c>
    </row>
    <row r="2904" spans="1:3">
      <c r="A2904" t="s">
        <v>3701</v>
      </c>
      <c r="B2904" t="s">
        <v>6250</v>
      </c>
    </row>
    <row r="2905" spans="1:3">
      <c r="A2905" t="s">
        <v>3702</v>
      </c>
      <c r="B2905" t="s">
        <v>6250</v>
      </c>
    </row>
    <row r="2906" spans="1:3">
      <c r="A2906" t="s">
        <v>3703</v>
      </c>
      <c r="B2906" t="s">
        <v>6250</v>
      </c>
    </row>
    <row r="2907" spans="1:3">
      <c r="A2907" t="s">
        <v>3704</v>
      </c>
      <c r="B2907" t="s">
        <v>6250</v>
      </c>
    </row>
    <row r="2908" spans="1:3">
      <c r="A2908" t="s">
        <v>3705</v>
      </c>
      <c r="B2908" t="s">
        <v>6250</v>
      </c>
    </row>
    <row r="2909" spans="1:3">
      <c r="A2909" t="s">
        <v>3706</v>
      </c>
      <c r="B2909" t="s">
        <v>6251</v>
      </c>
      <c r="C2909" t="s">
        <v>6254</v>
      </c>
    </row>
    <row r="2910" spans="1:3">
      <c r="A2910" t="s">
        <v>3707</v>
      </c>
      <c r="B2910" t="s">
        <v>6250</v>
      </c>
    </row>
    <row r="2911" spans="1:3">
      <c r="A2911" t="s">
        <v>3708</v>
      </c>
      <c r="B2911" t="s">
        <v>6250</v>
      </c>
    </row>
    <row r="2912" spans="1:3">
      <c r="A2912" t="s">
        <v>3709</v>
      </c>
      <c r="B2912" t="s">
        <v>6250</v>
      </c>
    </row>
    <row r="2913" spans="1:3">
      <c r="A2913" t="s">
        <v>3710</v>
      </c>
      <c r="B2913" t="s">
        <v>6250</v>
      </c>
    </row>
    <row r="2914" spans="1:3">
      <c r="A2914" t="s">
        <v>3711</v>
      </c>
      <c r="B2914" t="s">
        <v>6251</v>
      </c>
      <c r="C2914" t="s">
        <v>6253</v>
      </c>
    </row>
    <row r="2915" spans="1:3">
      <c r="A2915" t="s">
        <v>3712</v>
      </c>
      <c r="B2915" t="s">
        <v>6250</v>
      </c>
    </row>
    <row r="2916" spans="1:3">
      <c r="A2916" t="s">
        <v>3713</v>
      </c>
      <c r="B2916" t="s">
        <v>6250</v>
      </c>
    </row>
    <row r="2917" spans="1:3">
      <c r="A2917" t="s">
        <v>3714</v>
      </c>
      <c r="B2917" t="s">
        <v>6250</v>
      </c>
    </row>
    <row r="2918" spans="1:3">
      <c r="A2918" t="s">
        <v>3715</v>
      </c>
      <c r="B2918" t="s">
        <v>6250</v>
      </c>
    </row>
    <row r="2919" spans="1:3">
      <c r="A2919" t="s">
        <v>3716</v>
      </c>
      <c r="B2919" t="s">
        <v>6250</v>
      </c>
    </row>
    <row r="2920" spans="1:3">
      <c r="A2920" t="s">
        <v>3717</v>
      </c>
      <c r="B2920" t="s">
        <v>6250</v>
      </c>
    </row>
    <row r="2921" spans="1:3">
      <c r="A2921" t="s">
        <v>3718</v>
      </c>
      <c r="B2921" t="s">
        <v>6250</v>
      </c>
    </row>
    <row r="2922" spans="1:3">
      <c r="A2922" t="s">
        <v>3719</v>
      </c>
      <c r="B2922" t="s">
        <v>6250</v>
      </c>
    </row>
    <row r="2923" spans="1:3">
      <c r="A2923" t="s">
        <v>3720</v>
      </c>
      <c r="B2923" t="s">
        <v>6250</v>
      </c>
    </row>
    <row r="2924" spans="1:3">
      <c r="A2924" t="s">
        <v>3721</v>
      </c>
      <c r="B2924" t="s">
        <v>6250</v>
      </c>
    </row>
    <row r="2925" spans="1:3">
      <c r="A2925" t="s">
        <v>3722</v>
      </c>
      <c r="B2925" t="s">
        <v>6250</v>
      </c>
    </row>
    <row r="2926" spans="1:3">
      <c r="A2926" t="s">
        <v>3723</v>
      </c>
      <c r="B2926" t="s">
        <v>6250</v>
      </c>
    </row>
    <row r="2927" spans="1:3">
      <c r="A2927" t="s">
        <v>3724</v>
      </c>
      <c r="B2927" t="s">
        <v>6250</v>
      </c>
    </row>
    <row r="2928" spans="1:3">
      <c r="A2928" t="s">
        <v>3725</v>
      </c>
      <c r="B2928" t="s">
        <v>6250</v>
      </c>
    </row>
    <row r="2929" spans="1:3">
      <c r="A2929" t="s">
        <v>3726</v>
      </c>
      <c r="B2929" t="s">
        <v>6250</v>
      </c>
    </row>
    <row r="2930" spans="1:3">
      <c r="A2930" t="s">
        <v>3727</v>
      </c>
      <c r="B2930" t="s">
        <v>6250</v>
      </c>
    </row>
    <row r="2931" spans="1:3">
      <c r="A2931" t="s">
        <v>3728</v>
      </c>
      <c r="B2931" t="s">
        <v>6250</v>
      </c>
    </row>
    <row r="2932" spans="1:3">
      <c r="A2932" t="s">
        <v>3729</v>
      </c>
      <c r="B2932" t="s">
        <v>6250</v>
      </c>
    </row>
    <row r="2933" spans="1:3">
      <c r="A2933" t="s">
        <v>3730</v>
      </c>
      <c r="B2933" t="s">
        <v>6250</v>
      </c>
    </row>
    <row r="2934" spans="1:3">
      <c r="A2934" t="s">
        <v>3731</v>
      </c>
      <c r="B2934" t="s">
        <v>6250</v>
      </c>
    </row>
    <row r="2935" spans="1:3">
      <c r="A2935" t="s">
        <v>3732</v>
      </c>
      <c r="B2935" t="s">
        <v>6250</v>
      </c>
    </row>
    <row r="2936" spans="1:3">
      <c r="A2936" t="s">
        <v>3733</v>
      </c>
      <c r="B2936" t="s">
        <v>6250</v>
      </c>
    </row>
    <row r="2937" spans="1:3">
      <c r="A2937" t="s">
        <v>3734</v>
      </c>
      <c r="B2937" t="s">
        <v>6250</v>
      </c>
    </row>
    <row r="2938" spans="1:3">
      <c r="A2938" t="s">
        <v>3735</v>
      </c>
      <c r="B2938" t="s">
        <v>6250</v>
      </c>
    </row>
    <row r="2939" spans="1:3">
      <c r="A2939" t="s">
        <v>3736</v>
      </c>
      <c r="B2939" t="s">
        <v>6250</v>
      </c>
    </row>
    <row r="2940" spans="1:3">
      <c r="A2940" t="s">
        <v>3737</v>
      </c>
      <c r="B2940" t="s">
        <v>6250</v>
      </c>
    </row>
    <row r="2941" spans="1:3">
      <c r="A2941" t="s">
        <v>3738</v>
      </c>
      <c r="B2941" t="s">
        <v>6250</v>
      </c>
    </row>
    <row r="2942" spans="1:3">
      <c r="A2942" t="s">
        <v>3739</v>
      </c>
      <c r="B2942" t="s">
        <v>6250</v>
      </c>
    </row>
    <row r="2943" spans="1:3">
      <c r="A2943" t="s">
        <v>3740</v>
      </c>
      <c r="B2943" t="s">
        <v>6250</v>
      </c>
    </row>
    <row r="2944" spans="1:3">
      <c r="A2944" t="s">
        <v>3741</v>
      </c>
      <c r="B2944" t="s">
        <v>6251</v>
      </c>
      <c r="C2944" t="s">
        <v>6252</v>
      </c>
    </row>
    <row r="2945" spans="1:3">
      <c r="A2945" t="s">
        <v>3742</v>
      </c>
      <c r="B2945" t="s">
        <v>6250</v>
      </c>
    </row>
    <row r="2946" spans="1:3">
      <c r="A2946" t="s">
        <v>3743</v>
      </c>
      <c r="B2946" t="s">
        <v>6250</v>
      </c>
    </row>
    <row r="2947" spans="1:3">
      <c r="A2947" t="s">
        <v>3744</v>
      </c>
      <c r="B2947" t="s">
        <v>6251</v>
      </c>
      <c r="C2947" t="s">
        <v>6255</v>
      </c>
    </row>
    <row r="2948" spans="1:3">
      <c r="A2948" t="s">
        <v>3745</v>
      </c>
      <c r="B2948" t="s">
        <v>6250</v>
      </c>
    </row>
    <row r="2949" spans="1:3">
      <c r="A2949" t="s">
        <v>3746</v>
      </c>
      <c r="B2949" t="s">
        <v>6250</v>
      </c>
    </row>
    <row r="2950" spans="1:3">
      <c r="A2950" t="s">
        <v>3747</v>
      </c>
      <c r="B2950" t="s">
        <v>6250</v>
      </c>
    </row>
    <row r="2951" spans="1:3">
      <c r="A2951" t="s">
        <v>3748</v>
      </c>
      <c r="B2951" t="s">
        <v>6250</v>
      </c>
    </row>
    <row r="2952" spans="1:3">
      <c r="A2952" t="s">
        <v>3749</v>
      </c>
      <c r="B2952" t="s">
        <v>6250</v>
      </c>
    </row>
    <row r="2953" spans="1:3">
      <c r="A2953" t="s">
        <v>3750</v>
      </c>
      <c r="B2953" t="s">
        <v>6250</v>
      </c>
    </row>
    <row r="2954" spans="1:3">
      <c r="A2954" t="s">
        <v>3751</v>
      </c>
      <c r="B2954" t="s">
        <v>6250</v>
      </c>
    </row>
    <row r="2955" spans="1:3">
      <c r="A2955" t="s">
        <v>3752</v>
      </c>
      <c r="B2955" t="s">
        <v>6250</v>
      </c>
    </row>
    <row r="2956" spans="1:3">
      <c r="A2956" t="s">
        <v>3753</v>
      </c>
      <c r="B2956" t="s">
        <v>6250</v>
      </c>
    </row>
    <row r="2957" spans="1:3">
      <c r="A2957" t="s">
        <v>3754</v>
      </c>
      <c r="B2957" t="s">
        <v>6250</v>
      </c>
    </row>
    <row r="2958" spans="1:3">
      <c r="A2958" t="s">
        <v>3755</v>
      </c>
      <c r="B2958" t="s">
        <v>6250</v>
      </c>
    </row>
    <row r="2959" spans="1:3">
      <c r="A2959" t="s">
        <v>3756</v>
      </c>
      <c r="B2959" t="s">
        <v>6251</v>
      </c>
      <c r="C2959" t="s">
        <v>6254</v>
      </c>
    </row>
    <row r="2960" spans="1:3">
      <c r="A2960" t="s">
        <v>3757</v>
      </c>
      <c r="B2960" t="s">
        <v>6250</v>
      </c>
    </row>
    <row r="2961" spans="1:2">
      <c r="A2961" t="s">
        <v>3758</v>
      </c>
      <c r="B2961" t="s">
        <v>6250</v>
      </c>
    </row>
    <row r="2962" spans="1:2">
      <c r="A2962" t="s">
        <v>3759</v>
      </c>
      <c r="B2962" t="s">
        <v>6250</v>
      </c>
    </row>
    <row r="2963" spans="1:2">
      <c r="A2963" t="s">
        <v>3760</v>
      </c>
      <c r="B2963" t="s">
        <v>6250</v>
      </c>
    </row>
    <row r="2964" spans="1:2">
      <c r="A2964" t="s">
        <v>3761</v>
      </c>
      <c r="B2964" t="s">
        <v>6250</v>
      </c>
    </row>
    <row r="2965" spans="1:2">
      <c r="A2965" t="s">
        <v>3762</v>
      </c>
      <c r="B2965" t="s">
        <v>6250</v>
      </c>
    </row>
    <row r="2966" spans="1:2">
      <c r="A2966" t="s">
        <v>3763</v>
      </c>
      <c r="B2966" t="s">
        <v>6250</v>
      </c>
    </row>
    <row r="2967" spans="1:2">
      <c r="A2967" t="s">
        <v>3764</v>
      </c>
      <c r="B2967" t="s">
        <v>6250</v>
      </c>
    </row>
    <row r="2968" spans="1:2">
      <c r="A2968" t="s">
        <v>3765</v>
      </c>
      <c r="B2968" t="s">
        <v>6250</v>
      </c>
    </row>
    <row r="2969" spans="1:2">
      <c r="A2969" t="s">
        <v>3766</v>
      </c>
      <c r="B2969" t="s">
        <v>6250</v>
      </c>
    </row>
    <row r="2970" spans="1:2">
      <c r="A2970" t="s">
        <v>3767</v>
      </c>
      <c r="B2970" t="s">
        <v>6250</v>
      </c>
    </row>
    <row r="2971" spans="1:2">
      <c r="A2971" t="s">
        <v>3768</v>
      </c>
      <c r="B2971" t="s">
        <v>6250</v>
      </c>
    </row>
    <row r="2972" spans="1:2">
      <c r="A2972" t="s">
        <v>3769</v>
      </c>
      <c r="B2972" t="s">
        <v>6250</v>
      </c>
    </row>
    <row r="2973" spans="1:2">
      <c r="A2973" t="s">
        <v>3770</v>
      </c>
      <c r="B2973" t="s">
        <v>6250</v>
      </c>
    </row>
    <row r="2974" spans="1:2">
      <c r="A2974" t="s">
        <v>3771</v>
      </c>
      <c r="B2974" t="s">
        <v>6250</v>
      </c>
    </row>
    <row r="2975" spans="1:2">
      <c r="A2975" t="s">
        <v>3772</v>
      </c>
      <c r="B2975" t="s">
        <v>6250</v>
      </c>
    </row>
    <row r="2976" spans="1:2">
      <c r="A2976" t="s">
        <v>3773</v>
      </c>
      <c r="B2976" t="s">
        <v>6250</v>
      </c>
    </row>
    <row r="2977" spans="1:2">
      <c r="A2977" t="s">
        <v>3774</v>
      </c>
      <c r="B2977" t="s">
        <v>6250</v>
      </c>
    </row>
    <row r="2978" spans="1:2">
      <c r="A2978" t="s">
        <v>3775</v>
      </c>
      <c r="B2978" t="s">
        <v>6250</v>
      </c>
    </row>
    <row r="2979" spans="1:2">
      <c r="A2979" t="s">
        <v>3776</v>
      </c>
      <c r="B2979" t="s">
        <v>6250</v>
      </c>
    </row>
    <row r="2980" spans="1:2">
      <c r="A2980" t="s">
        <v>3777</v>
      </c>
      <c r="B2980" t="s">
        <v>6250</v>
      </c>
    </row>
    <row r="2981" spans="1:2">
      <c r="A2981" t="s">
        <v>3778</v>
      </c>
      <c r="B2981" t="s">
        <v>6250</v>
      </c>
    </row>
    <row r="2982" spans="1:2">
      <c r="A2982" t="s">
        <v>3779</v>
      </c>
      <c r="B2982" t="s">
        <v>6250</v>
      </c>
    </row>
    <row r="2983" spans="1:2">
      <c r="A2983" t="s">
        <v>3780</v>
      </c>
      <c r="B2983" t="s">
        <v>6250</v>
      </c>
    </row>
    <row r="2984" spans="1:2">
      <c r="A2984" t="s">
        <v>3781</v>
      </c>
      <c r="B2984" t="s">
        <v>6250</v>
      </c>
    </row>
    <row r="2985" spans="1:2">
      <c r="A2985" t="s">
        <v>3782</v>
      </c>
      <c r="B2985" t="s">
        <v>6250</v>
      </c>
    </row>
    <row r="2986" spans="1:2">
      <c r="A2986" t="s">
        <v>3783</v>
      </c>
      <c r="B2986" t="s">
        <v>6250</v>
      </c>
    </row>
    <row r="2987" spans="1:2">
      <c r="A2987" t="s">
        <v>3784</v>
      </c>
      <c r="B2987" t="s">
        <v>6250</v>
      </c>
    </row>
    <row r="2988" spans="1:2">
      <c r="A2988" t="s">
        <v>3785</v>
      </c>
      <c r="B2988" t="s">
        <v>6250</v>
      </c>
    </row>
    <row r="2989" spans="1:2">
      <c r="A2989" t="s">
        <v>3786</v>
      </c>
      <c r="B2989" t="s">
        <v>6250</v>
      </c>
    </row>
    <row r="2990" spans="1:2">
      <c r="A2990" t="s">
        <v>3787</v>
      </c>
      <c r="B2990" t="s">
        <v>6250</v>
      </c>
    </row>
    <row r="2991" spans="1:2">
      <c r="A2991" t="s">
        <v>3788</v>
      </c>
      <c r="B2991" t="s">
        <v>6250</v>
      </c>
    </row>
    <row r="2992" spans="1:2">
      <c r="A2992" t="s">
        <v>3789</v>
      </c>
      <c r="B2992" t="s">
        <v>6250</v>
      </c>
    </row>
    <row r="2993" spans="1:3">
      <c r="A2993" t="s">
        <v>3790</v>
      </c>
      <c r="B2993" t="s">
        <v>6250</v>
      </c>
    </row>
    <row r="2994" spans="1:3">
      <c r="A2994" t="s">
        <v>3791</v>
      </c>
      <c r="B2994" t="s">
        <v>6250</v>
      </c>
    </row>
    <row r="2995" spans="1:3">
      <c r="A2995" t="s">
        <v>3792</v>
      </c>
      <c r="B2995" t="s">
        <v>6250</v>
      </c>
    </row>
    <row r="2996" spans="1:3">
      <c r="A2996" t="s">
        <v>3793</v>
      </c>
      <c r="B2996" t="s">
        <v>6250</v>
      </c>
    </row>
    <row r="2997" spans="1:3">
      <c r="A2997" t="s">
        <v>3794</v>
      </c>
      <c r="B2997" t="s">
        <v>6250</v>
      </c>
    </row>
    <row r="2998" spans="1:3">
      <c r="A2998" t="s">
        <v>3795</v>
      </c>
      <c r="B2998" t="s">
        <v>6250</v>
      </c>
    </row>
    <row r="2999" spans="1:3">
      <c r="A2999" t="s">
        <v>3796</v>
      </c>
      <c r="B2999" t="s">
        <v>6250</v>
      </c>
    </row>
    <row r="3000" spans="1:3">
      <c r="A3000" t="s">
        <v>3797</v>
      </c>
      <c r="B3000" t="s">
        <v>6250</v>
      </c>
    </row>
    <row r="3001" spans="1:3">
      <c r="A3001" t="s">
        <v>3798</v>
      </c>
      <c r="B3001" t="s">
        <v>6250</v>
      </c>
    </row>
    <row r="3002" spans="1:3">
      <c r="A3002" t="s">
        <v>3799</v>
      </c>
      <c r="B3002" t="s">
        <v>6250</v>
      </c>
    </row>
    <row r="3003" spans="1:3">
      <c r="A3003" t="s">
        <v>3800</v>
      </c>
      <c r="B3003" t="s">
        <v>6251</v>
      </c>
      <c r="C3003" t="s">
        <v>6255</v>
      </c>
    </row>
    <row r="3004" spans="1:3">
      <c r="A3004" t="s">
        <v>3801</v>
      </c>
      <c r="B3004" t="s">
        <v>6250</v>
      </c>
    </row>
    <row r="3005" spans="1:3">
      <c r="A3005" t="s">
        <v>3802</v>
      </c>
      <c r="B3005" t="s">
        <v>6250</v>
      </c>
    </row>
    <row r="3006" spans="1:3">
      <c r="A3006" t="s">
        <v>3803</v>
      </c>
      <c r="B3006" t="s">
        <v>6250</v>
      </c>
    </row>
    <row r="3007" spans="1:3">
      <c r="A3007" t="s">
        <v>3804</v>
      </c>
      <c r="B3007" t="s">
        <v>6250</v>
      </c>
    </row>
    <row r="3008" spans="1:3">
      <c r="A3008" t="s">
        <v>3805</v>
      </c>
      <c r="B3008" t="s">
        <v>6250</v>
      </c>
    </row>
    <row r="3009" spans="1:3">
      <c r="A3009" t="s">
        <v>3806</v>
      </c>
      <c r="B3009" t="s">
        <v>6250</v>
      </c>
    </row>
    <row r="3010" spans="1:3">
      <c r="A3010" t="s">
        <v>3807</v>
      </c>
      <c r="B3010" t="s">
        <v>6250</v>
      </c>
    </row>
    <row r="3011" spans="1:3">
      <c r="A3011" t="s">
        <v>3808</v>
      </c>
      <c r="B3011" t="s">
        <v>6250</v>
      </c>
    </row>
    <row r="3012" spans="1:3">
      <c r="A3012" t="s">
        <v>3809</v>
      </c>
      <c r="B3012" t="s">
        <v>6250</v>
      </c>
    </row>
    <row r="3013" spans="1:3">
      <c r="A3013" t="s">
        <v>3810</v>
      </c>
      <c r="B3013" t="s">
        <v>6251</v>
      </c>
      <c r="C3013" t="s">
        <v>6252</v>
      </c>
    </row>
    <row r="3014" spans="1:3">
      <c r="A3014" t="s">
        <v>3811</v>
      </c>
      <c r="B3014" t="s">
        <v>6250</v>
      </c>
    </row>
    <row r="3015" spans="1:3">
      <c r="A3015" t="s">
        <v>3812</v>
      </c>
      <c r="B3015" t="s">
        <v>6250</v>
      </c>
    </row>
    <row r="3016" spans="1:3">
      <c r="A3016" t="s">
        <v>3813</v>
      </c>
      <c r="B3016" t="s">
        <v>6250</v>
      </c>
    </row>
    <row r="3017" spans="1:3">
      <c r="A3017" t="s">
        <v>3814</v>
      </c>
      <c r="B3017" t="s">
        <v>6250</v>
      </c>
    </row>
    <row r="3018" spans="1:3">
      <c r="A3018" t="s">
        <v>3815</v>
      </c>
      <c r="B3018" t="s">
        <v>6250</v>
      </c>
    </row>
    <row r="3019" spans="1:3">
      <c r="A3019" t="s">
        <v>3816</v>
      </c>
      <c r="B3019" t="s">
        <v>6250</v>
      </c>
    </row>
    <row r="3020" spans="1:3">
      <c r="A3020" t="s">
        <v>3817</v>
      </c>
      <c r="B3020" t="s">
        <v>6250</v>
      </c>
    </row>
    <row r="3021" spans="1:3">
      <c r="A3021" t="s">
        <v>3818</v>
      </c>
      <c r="B3021" t="s">
        <v>6250</v>
      </c>
    </row>
    <row r="3022" spans="1:3">
      <c r="A3022" t="s">
        <v>3819</v>
      </c>
      <c r="B3022" t="s">
        <v>6250</v>
      </c>
    </row>
    <row r="3023" spans="1:3">
      <c r="A3023" t="s">
        <v>3820</v>
      </c>
      <c r="B3023" t="s">
        <v>6250</v>
      </c>
    </row>
    <row r="3024" spans="1:3">
      <c r="A3024" t="s">
        <v>3821</v>
      </c>
      <c r="B3024" t="s">
        <v>6250</v>
      </c>
    </row>
    <row r="3025" spans="1:3">
      <c r="A3025" t="s">
        <v>3822</v>
      </c>
      <c r="B3025" t="s">
        <v>6250</v>
      </c>
    </row>
    <row r="3026" spans="1:3">
      <c r="A3026" t="s">
        <v>3823</v>
      </c>
      <c r="B3026" t="s">
        <v>6251</v>
      </c>
      <c r="C3026" t="s">
        <v>6254</v>
      </c>
    </row>
    <row r="3027" spans="1:3">
      <c r="A3027" t="s">
        <v>3824</v>
      </c>
      <c r="B3027" t="s">
        <v>6251</v>
      </c>
      <c r="C3027" t="s">
        <v>6253</v>
      </c>
    </row>
    <row r="3028" spans="1:3">
      <c r="A3028" t="s">
        <v>3825</v>
      </c>
      <c r="B3028" t="s">
        <v>6250</v>
      </c>
    </row>
    <row r="3029" spans="1:3">
      <c r="A3029" t="s">
        <v>3826</v>
      </c>
      <c r="B3029" t="s">
        <v>6250</v>
      </c>
    </row>
    <row r="3030" spans="1:3">
      <c r="A3030" t="s">
        <v>3827</v>
      </c>
      <c r="B3030" t="s">
        <v>6250</v>
      </c>
    </row>
    <row r="3031" spans="1:3">
      <c r="A3031" t="s">
        <v>3828</v>
      </c>
      <c r="B3031" t="s">
        <v>6250</v>
      </c>
    </row>
    <row r="3032" spans="1:3">
      <c r="A3032" t="s">
        <v>3829</v>
      </c>
      <c r="B3032" t="s">
        <v>6250</v>
      </c>
    </row>
    <row r="3033" spans="1:3">
      <c r="A3033" t="s">
        <v>3830</v>
      </c>
      <c r="B3033" t="s">
        <v>6250</v>
      </c>
    </row>
    <row r="3034" spans="1:3">
      <c r="A3034" t="s">
        <v>3831</v>
      </c>
      <c r="B3034" t="s">
        <v>6250</v>
      </c>
    </row>
    <row r="3035" spans="1:3">
      <c r="A3035" t="s">
        <v>3832</v>
      </c>
      <c r="B3035" t="s">
        <v>6250</v>
      </c>
    </row>
    <row r="3036" spans="1:3">
      <c r="A3036" t="s">
        <v>3833</v>
      </c>
      <c r="B3036" t="s">
        <v>6250</v>
      </c>
    </row>
    <row r="3037" spans="1:3">
      <c r="A3037" t="s">
        <v>3834</v>
      </c>
      <c r="B3037" t="s">
        <v>6250</v>
      </c>
    </row>
    <row r="3038" spans="1:3">
      <c r="A3038" t="s">
        <v>3835</v>
      </c>
      <c r="B3038" t="s">
        <v>6250</v>
      </c>
    </row>
    <row r="3039" spans="1:3">
      <c r="A3039" t="s">
        <v>3836</v>
      </c>
      <c r="B3039" t="s">
        <v>6250</v>
      </c>
    </row>
    <row r="3040" spans="1:3">
      <c r="A3040" t="s">
        <v>3837</v>
      </c>
      <c r="B3040" t="s">
        <v>6251</v>
      </c>
      <c r="C3040" t="s">
        <v>6253</v>
      </c>
    </row>
    <row r="3041" spans="1:3">
      <c r="A3041" t="s">
        <v>3838</v>
      </c>
      <c r="B3041" t="s">
        <v>6250</v>
      </c>
    </row>
    <row r="3042" spans="1:3">
      <c r="A3042" t="s">
        <v>3839</v>
      </c>
      <c r="B3042" t="s">
        <v>6250</v>
      </c>
    </row>
    <row r="3043" spans="1:3">
      <c r="A3043" t="s">
        <v>3840</v>
      </c>
      <c r="B3043" t="s">
        <v>6250</v>
      </c>
    </row>
    <row r="3044" spans="1:3">
      <c r="A3044" t="s">
        <v>3841</v>
      </c>
      <c r="B3044" t="s">
        <v>6251</v>
      </c>
      <c r="C3044" t="s">
        <v>6253</v>
      </c>
    </row>
    <row r="3045" spans="1:3">
      <c r="A3045" t="s">
        <v>3842</v>
      </c>
      <c r="B3045" t="s">
        <v>6250</v>
      </c>
    </row>
    <row r="3046" spans="1:3">
      <c r="A3046" t="s">
        <v>3843</v>
      </c>
      <c r="B3046" t="s">
        <v>6250</v>
      </c>
    </row>
    <row r="3047" spans="1:3">
      <c r="A3047" t="s">
        <v>3844</v>
      </c>
      <c r="B3047" t="s">
        <v>6250</v>
      </c>
    </row>
    <row r="3048" spans="1:3">
      <c r="A3048" t="s">
        <v>3845</v>
      </c>
      <c r="B3048" t="s">
        <v>6250</v>
      </c>
    </row>
    <row r="3049" spans="1:3">
      <c r="A3049" t="s">
        <v>3846</v>
      </c>
      <c r="B3049" t="s">
        <v>6250</v>
      </c>
    </row>
    <row r="3050" spans="1:3">
      <c r="A3050" t="s">
        <v>3847</v>
      </c>
      <c r="B3050" t="s">
        <v>6251</v>
      </c>
      <c r="C3050" t="s">
        <v>6253</v>
      </c>
    </row>
    <row r="3051" spans="1:3">
      <c r="A3051" t="s">
        <v>3848</v>
      </c>
      <c r="B3051" t="s">
        <v>6251</v>
      </c>
      <c r="C3051" t="s">
        <v>6253</v>
      </c>
    </row>
    <row r="3052" spans="1:3">
      <c r="A3052" t="s">
        <v>3849</v>
      </c>
      <c r="B3052" t="s">
        <v>6250</v>
      </c>
    </row>
    <row r="3053" spans="1:3">
      <c r="A3053" t="s">
        <v>3850</v>
      </c>
      <c r="B3053" t="s">
        <v>6250</v>
      </c>
    </row>
    <row r="3054" spans="1:3">
      <c r="A3054" t="s">
        <v>3851</v>
      </c>
      <c r="B3054" t="s">
        <v>6250</v>
      </c>
    </row>
    <row r="3055" spans="1:3">
      <c r="A3055" t="s">
        <v>3852</v>
      </c>
      <c r="B3055" t="s">
        <v>6250</v>
      </c>
    </row>
    <row r="3056" spans="1:3">
      <c r="A3056" t="s">
        <v>3853</v>
      </c>
      <c r="B3056" t="s">
        <v>6250</v>
      </c>
    </row>
    <row r="3057" spans="1:3">
      <c r="A3057" t="s">
        <v>3854</v>
      </c>
      <c r="B3057" t="s">
        <v>6250</v>
      </c>
    </row>
    <row r="3058" spans="1:3">
      <c r="A3058" t="s">
        <v>3855</v>
      </c>
      <c r="B3058" t="s">
        <v>6250</v>
      </c>
    </row>
    <row r="3059" spans="1:3">
      <c r="A3059" t="s">
        <v>3856</v>
      </c>
      <c r="B3059" t="s">
        <v>6250</v>
      </c>
    </row>
    <row r="3060" spans="1:3">
      <c r="A3060" t="s">
        <v>3857</v>
      </c>
      <c r="B3060" t="s">
        <v>6250</v>
      </c>
    </row>
    <row r="3061" spans="1:3">
      <c r="A3061" t="s">
        <v>3858</v>
      </c>
      <c r="B3061" t="s">
        <v>6251</v>
      </c>
      <c r="C3061" t="s">
        <v>6255</v>
      </c>
    </row>
    <row r="3062" spans="1:3">
      <c r="A3062" t="s">
        <v>3859</v>
      </c>
      <c r="B3062" t="s">
        <v>6250</v>
      </c>
    </row>
    <row r="3063" spans="1:3">
      <c r="A3063" t="s">
        <v>3860</v>
      </c>
      <c r="B3063" t="s">
        <v>6250</v>
      </c>
    </row>
    <row r="3064" spans="1:3">
      <c r="A3064" t="s">
        <v>3861</v>
      </c>
      <c r="B3064" t="s">
        <v>6250</v>
      </c>
    </row>
    <row r="3065" spans="1:3">
      <c r="A3065" t="s">
        <v>3862</v>
      </c>
      <c r="B3065" t="s">
        <v>6250</v>
      </c>
    </row>
    <row r="3066" spans="1:3">
      <c r="A3066" t="s">
        <v>3863</v>
      </c>
      <c r="B3066" t="s">
        <v>6250</v>
      </c>
    </row>
    <row r="3067" spans="1:3">
      <c r="A3067" t="s">
        <v>3864</v>
      </c>
      <c r="B3067" t="s">
        <v>6250</v>
      </c>
    </row>
    <row r="3068" spans="1:3">
      <c r="A3068" t="s">
        <v>3865</v>
      </c>
      <c r="B3068" t="s">
        <v>6250</v>
      </c>
    </row>
    <row r="3069" spans="1:3">
      <c r="A3069" t="s">
        <v>3866</v>
      </c>
      <c r="B3069" t="s">
        <v>6250</v>
      </c>
    </row>
    <row r="3070" spans="1:3">
      <c r="A3070" t="s">
        <v>3867</v>
      </c>
      <c r="B3070" t="s">
        <v>6250</v>
      </c>
    </row>
    <row r="3071" spans="1:3">
      <c r="A3071" t="s">
        <v>3868</v>
      </c>
      <c r="B3071" t="s">
        <v>6251</v>
      </c>
      <c r="C3071" t="s">
        <v>6254</v>
      </c>
    </row>
    <row r="3072" spans="1:3">
      <c r="A3072" t="s">
        <v>3869</v>
      </c>
      <c r="B3072" t="s">
        <v>6251</v>
      </c>
      <c r="C3072" t="s">
        <v>6254</v>
      </c>
    </row>
    <row r="3073" spans="1:2">
      <c r="A3073" t="s">
        <v>3870</v>
      </c>
      <c r="B3073" t="s">
        <v>6250</v>
      </c>
    </row>
    <row r="3074" spans="1:2">
      <c r="A3074" t="s">
        <v>3871</v>
      </c>
      <c r="B3074" t="s">
        <v>6250</v>
      </c>
    </row>
    <row r="3075" spans="1:2">
      <c r="A3075" t="s">
        <v>3872</v>
      </c>
      <c r="B3075" t="s">
        <v>6250</v>
      </c>
    </row>
    <row r="3076" spans="1:2">
      <c r="A3076" t="s">
        <v>3873</v>
      </c>
      <c r="B3076" t="s">
        <v>6250</v>
      </c>
    </row>
    <row r="3077" spans="1:2">
      <c r="A3077" t="s">
        <v>3874</v>
      </c>
      <c r="B3077" t="s">
        <v>6250</v>
      </c>
    </row>
    <row r="3078" spans="1:2">
      <c r="A3078" t="s">
        <v>3875</v>
      </c>
      <c r="B3078" t="s">
        <v>6250</v>
      </c>
    </row>
    <row r="3079" spans="1:2">
      <c r="A3079" t="s">
        <v>3876</v>
      </c>
      <c r="B3079" t="s">
        <v>6250</v>
      </c>
    </row>
    <row r="3080" spans="1:2">
      <c r="A3080" t="s">
        <v>3877</v>
      </c>
      <c r="B3080" t="s">
        <v>6250</v>
      </c>
    </row>
    <row r="3081" spans="1:2">
      <c r="A3081" t="s">
        <v>3878</v>
      </c>
      <c r="B3081" t="s">
        <v>6250</v>
      </c>
    </row>
    <row r="3082" spans="1:2">
      <c r="A3082" t="s">
        <v>3879</v>
      </c>
      <c r="B3082" t="s">
        <v>6250</v>
      </c>
    </row>
    <row r="3083" spans="1:2">
      <c r="A3083" t="s">
        <v>3880</v>
      </c>
      <c r="B3083" t="s">
        <v>6250</v>
      </c>
    </row>
    <row r="3084" spans="1:2">
      <c r="A3084" t="s">
        <v>3881</v>
      </c>
      <c r="B3084" t="s">
        <v>6250</v>
      </c>
    </row>
    <row r="3085" spans="1:2">
      <c r="A3085" t="s">
        <v>3882</v>
      </c>
      <c r="B3085" t="s">
        <v>6250</v>
      </c>
    </row>
    <row r="3086" spans="1:2">
      <c r="A3086" t="s">
        <v>3883</v>
      </c>
      <c r="B3086" t="s">
        <v>6250</v>
      </c>
    </row>
    <row r="3087" spans="1:2">
      <c r="A3087" t="s">
        <v>3884</v>
      </c>
      <c r="B3087" t="s">
        <v>6250</v>
      </c>
    </row>
    <row r="3088" spans="1:2">
      <c r="A3088" t="s">
        <v>3885</v>
      </c>
      <c r="B3088" t="s">
        <v>6250</v>
      </c>
    </row>
    <row r="3089" spans="1:3">
      <c r="A3089" t="s">
        <v>3886</v>
      </c>
      <c r="B3089" t="s">
        <v>6250</v>
      </c>
    </row>
    <row r="3090" spans="1:3">
      <c r="A3090" t="s">
        <v>3887</v>
      </c>
      <c r="B3090" t="s">
        <v>6251</v>
      </c>
      <c r="C3090" t="s">
        <v>6253</v>
      </c>
    </row>
    <row r="3091" spans="1:3">
      <c r="A3091" t="s">
        <v>3888</v>
      </c>
      <c r="B3091" t="s">
        <v>6250</v>
      </c>
    </row>
    <row r="3092" spans="1:3">
      <c r="A3092" t="s">
        <v>3889</v>
      </c>
      <c r="B3092" t="s">
        <v>6250</v>
      </c>
    </row>
    <row r="3093" spans="1:3">
      <c r="A3093" t="s">
        <v>3890</v>
      </c>
      <c r="B3093" t="s">
        <v>6250</v>
      </c>
    </row>
    <row r="3094" spans="1:3">
      <c r="A3094" t="s">
        <v>3891</v>
      </c>
      <c r="B3094" t="s">
        <v>6251</v>
      </c>
      <c r="C3094" t="s">
        <v>6253</v>
      </c>
    </row>
    <row r="3095" spans="1:3">
      <c r="A3095" t="s">
        <v>3892</v>
      </c>
      <c r="B3095" t="s">
        <v>6250</v>
      </c>
    </row>
    <row r="3096" spans="1:3">
      <c r="A3096" t="s">
        <v>3893</v>
      </c>
      <c r="B3096" t="s">
        <v>6250</v>
      </c>
    </row>
    <row r="3097" spans="1:3">
      <c r="A3097" t="s">
        <v>3894</v>
      </c>
      <c r="B3097" t="s">
        <v>6250</v>
      </c>
    </row>
    <row r="3098" spans="1:3">
      <c r="A3098" t="s">
        <v>3895</v>
      </c>
      <c r="B3098" t="s">
        <v>6251</v>
      </c>
      <c r="C3098" t="s">
        <v>6253</v>
      </c>
    </row>
    <row r="3099" spans="1:3">
      <c r="A3099" t="s">
        <v>3896</v>
      </c>
      <c r="B3099" t="s">
        <v>6250</v>
      </c>
    </row>
    <row r="3100" spans="1:3">
      <c r="A3100" t="s">
        <v>3897</v>
      </c>
      <c r="B3100" t="s">
        <v>6250</v>
      </c>
    </row>
    <row r="3101" spans="1:3">
      <c r="A3101" t="s">
        <v>3898</v>
      </c>
      <c r="B3101" t="s">
        <v>6250</v>
      </c>
    </row>
    <row r="3102" spans="1:3">
      <c r="A3102" t="s">
        <v>3899</v>
      </c>
      <c r="B3102" t="s">
        <v>6250</v>
      </c>
    </row>
    <row r="3103" spans="1:3">
      <c r="A3103" t="s">
        <v>3900</v>
      </c>
      <c r="B3103" t="s">
        <v>6250</v>
      </c>
    </row>
    <row r="3104" spans="1:3">
      <c r="A3104" t="s">
        <v>3901</v>
      </c>
      <c r="B3104" t="s">
        <v>6250</v>
      </c>
    </row>
    <row r="3105" spans="1:3">
      <c r="A3105" t="s">
        <v>3902</v>
      </c>
      <c r="B3105" t="s">
        <v>6250</v>
      </c>
    </row>
    <row r="3106" spans="1:3">
      <c r="A3106" t="s">
        <v>3903</v>
      </c>
      <c r="B3106" t="s">
        <v>6250</v>
      </c>
    </row>
    <row r="3107" spans="1:3">
      <c r="A3107" t="s">
        <v>3904</v>
      </c>
      <c r="B3107" t="s">
        <v>6250</v>
      </c>
    </row>
    <row r="3108" spans="1:3">
      <c r="A3108" t="s">
        <v>3905</v>
      </c>
      <c r="B3108" t="s">
        <v>6250</v>
      </c>
    </row>
    <row r="3109" spans="1:3">
      <c r="A3109" t="s">
        <v>3906</v>
      </c>
      <c r="B3109" t="s">
        <v>6250</v>
      </c>
    </row>
    <row r="3110" spans="1:3">
      <c r="A3110" t="s">
        <v>3907</v>
      </c>
      <c r="B3110" t="s">
        <v>6250</v>
      </c>
    </row>
    <row r="3111" spans="1:3">
      <c r="A3111" t="s">
        <v>3908</v>
      </c>
      <c r="B3111" t="s">
        <v>6250</v>
      </c>
    </row>
    <row r="3112" spans="1:3">
      <c r="A3112" t="s">
        <v>3909</v>
      </c>
      <c r="B3112" t="s">
        <v>6250</v>
      </c>
    </row>
    <row r="3113" spans="1:3">
      <c r="A3113" t="s">
        <v>3910</v>
      </c>
      <c r="B3113" t="s">
        <v>6251</v>
      </c>
      <c r="C3113" t="s">
        <v>6254</v>
      </c>
    </row>
    <row r="3114" spans="1:3">
      <c r="A3114" t="s">
        <v>3911</v>
      </c>
      <c r="B3114" t="s">
        <v>6250</v>
      </c>
    </row>
    <row r="3115" spans="1:3">
      <c r="A3115" t="s">
        <v>3912</v>
      </c>
      <c r="B3115" t="s">
        <v>6250</v>
      </c>
    </row>
    <row r="3116" spans="1:3">
      <c r="A3116" t="s">
        <v>3913</v>
      </c>
      <c r="B3116" t="s">
        <v>6250</v>
      </c>
    </row>
    <row r="3117" spans="1:3">
      <c r="A3117" t="s">
        <v>3914</v>
      </c>
      <c r="B3117" t="s">
        <v>6250</v>
      </c>
    </row>
    <row r="3118" spans="1:3">
      <c r="A3118" t="s">
        <v>3915</v>
      </c>
      <c r="B3118" t="s">
        <v>6250</v>
      </c>
    </row>
    <row r="3119" spans="1:3">
      <c r="A3119" t="s">
        <v>3916</v>
      </c>
      <c r="B3119" t="s">
        <v>6250</v>
      </c>
    </row>
    <row r="3120" spans="1:3">
      <c r="A3120" t="s">
        <v>3917</v>
      </c>
      <c r="B3120" t="s">
        <v>6251</v>
      </c>
      <c r="C3120" t="s">
        <v>6253</v>
      </c>
    </row>
    <row r="3121" spans="1:3">
      <c r="A3121" t="s">
        <v>3918</v>
      </c>
      <c r="B3121" t="s">
        <v>6250</v>
      </c>
    </row>
    <row r="3122" spans="1:3">
      <c r="A3122" t="s">
        <v>3919</v>
      </c>
      <c r="B3122" t="s">
        <v>6250</v>
      </c>
    </row>
    <row r="3123" spans="1:3">
      <c r="A3123" t="s">
        <v>3920</v>
      </c>
      <c r="B3123" t="s">
        <v>6250</v>
      </c>
    </row>
    <row r="3124" spans="1:3">
      <c r="A3124" t="s">
        <v>3921</v>
      </c>
      <c r="B3124" t="s">
        <v>6250</v>
      </c>
    </row>
    <row r="3125" spans="1:3">
      <c r="A3125" t="s">
        <v>3922</v>
      </c>
      <c r="B3125" t="s">
        <v>6251</v>
      </c>
      <c r="C3125" t="s">
        <v>6253</v>
      </c>
    </row>
    <row r="3126" spans="1:3">
      <c r="A3126" t="s">
        <v>3923</v>
      </c>
      <c r="B3126" t="s">
        <v>6250</v>
      </c>
    </row>
    <row r="3127" spans="1:3">
      <c r="A3127" t="s">
        <v>3924</v>
      </c>
      <c r="B3127" t="s">
        <v>6250</v>
      </c>
    </row>
    <row r="3128" spans="1:3">
      <c r="A3128" t="s">
        <v>3925</v>
      </c>
      <c r="B3128" t="s">
        <v>6250</v>
      </c>
    </row>
    <row r="3129" spans="1:3">
      <c r="A3129" t="s">
        <v>3926</v>
      </c>
      <c r="B3129" t="s">
        <v>6250</v>
      </c>
    </row>
    <row r="3130" spans="1:3">
      <c r="A3130" t="s">
        <v>3927</v>
      </c>
      <c r="B3130" t="s">
        <v>6250</v>
      </c>
    </row>
    <row r="3131" spans="1:3">
      <c r="A3131" t="s">
        <v>3928</v>
      </c>
      <c r="B3131" t="s">
        <v>6250</v>
      </c>
    </row>
    <row r="3132" spans="1:3">
      <c r="A3132" t="s">
        <v>3929</v>
      </c>
      <c r="B3132" t="s">
        <v>6250</v>
      </c>
    </row>
    <row r="3133" spans="1:3">
      <c r="A3133" t="s">
        <v>3930</v>
      </c>
      <c r="B3133" t="s">
        <v>6250</v>
      </c>
    </row>
    <row r="3134" spans="1:3">
      <c r="A3134" t="s">
        <v>3931</v>
      </c>
      <c r="B3134" t="s">
        <v>6250</v>
      </c>
    </row>
    <row r="3135" spans="1:3">
      <c r="A3135" t="s">
        <v>3932</v>
      </c>
      <c r="B3135" t="s">
        <v>6250</v>
      </c>
    </row>
    <row r="3136" spans="1:3">
      <c r="A3136" t="s">
        <v>3933</v>
      </c>
      <c r="B3136" t="s">
        <v>6250</v>
      </c>
    </row>
    <row r="3137" spans="1:3">
      <c r="A3137" t="s">
        <v>3934</v>
      </c>
      <c r="B3137" t="s">
        <v>6250</v>
      </c>
    </row>
    <row r="3138" spans="1:3">
      <c r="A3138" t="s">
        <v>3935</v>
      </c>
      <c r="B3138" t="s">
        <v>6250</v>
      </c>
    </row>
    <row r="3139" spans="1:3">
      <c r="A3139" t="s">
        <v>3936</v>
      </c>
      <c r="B3139" t="s">
        <v>6250</v>
      </c>
    </row>
    <row r="3140" spans="1:3">
      <c r="A3140" t="s">
        <v>3937</v>
      </c>
      <c r="B3140" t="s">
        <v>6250</v>
      </c>
    </row>
    <row r="3141" spans="1:3">
      <c r="A3141" t="s">
        <v>3938</v>
      </c>
      <c r="B3141" t="s">
        <v>6251</v>
      </c>
      <c r="C3141" t="s">
        <v>6252</v>
      </c>
    </row>
    <row r="3142" spans="1:3">
      <c r="A3142" t="s">
        <v>3939</v>
      </c>
      <c r="B3142" t="s">
        <v>6250</v>
      </c>
    </row>
    <row r="3143" spans="1:3">
      <c r="A3143" t="s">
        <v>3940</v>
      </c>
      <c r="B3143" t="s">
        <v>6250</v>
      </c>
    </row>
    <row r="3144" spans="1:3">
      <c r="A3144" t="s">
        <v>3941</v>
      </c>
      <c r="B3144" t="s">
        <v>6250</v>
      </c>
    </row>
    <row r="3145" spans="1:3">
      <c r="A3145" t="s">
        <v>3942</v>
      </c>
      <c r="B3145" t="s">
        <v>6250</v>
      </c>
    </row>
    <row r="3146" spans="1:3">
      <c r="A3146" t="s">
        <v>3943</v>
      </c>
      <c r="B3146" t="s">
        <v>6250</v>
      </c>
    </row>
    <row r="3147" spans="1:3">
      <c r="A3147" t="s">
        <v>3944</v>
      </c>
      <c r="B3147" t="s">
        <v>6250</v>
      </c>
    </row>
    <row r="3148" spans="1:3">
      <c r="A3148" t="s">
        <v>3945</v>
      </c>
      <c r="B3148" t="s">
        <v>6250</v>
      </c>
    </row>
    <row r="3149" spans="1:3">
      <c r="A3149" t="s">
        <v>3946</v>
      </c>
      <c r="B3149" t="s">
        <v>6250</v>
      </c>
    </row>
    <row r="3150" spans="1:3">
      <c r="A3150" t="s">
        <v>3947</v>
      </c>
      <c r="B3150" t="s">
        <v>6250</v>
      </c>
    </row>
    <row r="3151" spans="1:3">
      <c r="A3151" t="s">
        <v>3948</v>
      </c>
      <c r="B3151" t="s">
        <v>6250</v>
      </c>
    </row>
    <row r="3152" spans="1:3">
      <c r="A3152" t="s">
        <v>3949</v>
      </c>
      <c r="B3152" t="s">
        <v>6250</v>
      </c>
    </row>
    <row r="3153" spans="1:2">
      <c r="A3153" t="s">
        <v>3950</v>
      </c>
      <c r="B3153" t="s">
        <v>6250</v>
      </c>
    </row>
    <row r="3154" spans="1:2">
      <c r="A3154" t="s">
        <v>3951</v>
      </c>
      <c r="B3154" t="s">
        <v>6250</v>
      </c>
    </row>
    <row r="3155" spans="1:2">
      <c r="A3155" t="s">
        <v>3952</v>
      </c>
      <c r="B3155" t="s">
        <v>6250</v>
      </c>
    </row>
    <row r="3156" spans="1:2">
      <c r="A3156" t="s">
        <v>3953</v>
      </c>
      <c r="B3156" t="s">
        <v>6250</v>
      </c>
    </row>
    <row r="3157" spans="1:2">
      <c r="A3157" t="s">
        <v>3954</v>
      </c>
      <c r="B3157" t="s">
        <v>6250</v>
      </c>
    </row>
    <row r="3158" spans="1:2">
      <c r="A3158" t="s">
        <v>3955</v>
      </c>
      <c r="B3158" t="s">
        <v>6250</v>
      </c>
    </row>
    <row r="3159" spans="1:2">
      <c r="A3159" t="s">
        <v>3956</v>
      </c>
      <c r="B3159" t="s">
        <v>6250</v>
      </c>
    </row>
    <row r="3160" spans="1:2">
      <c r="A3160" t="s">
        <v>3957</v>
      </c>
      <c r="B3160" t="s">
        <v>6250</v>
      </c>
    </row>
    <row r="3161" spans="1:2">
      <c r="A3161" t="s">
        <v>3958</v>
      </c>
      <c r="B3161" t="s">
        <v>6250</v>
      </c>
    </row>
    <row r="3162" spans="1:2">
      <c r="A3162" t="s">
        <v>3959</v>
      </c>
      <c r="B3162" t="s">
        <v>6250</v>
      </c>
    </row>
    <row r="3163" spans="1:2">
      <c r="A3163" t="s">
        <v>3960</v>
      </c>
      <c r="B3163" t="s">
        <v>6250</v>
      </c>
    </row>
    <row r="3164" spans="1:2">
      <c r="A3164" t="s">
        <v>3961</v>
      </c>
      <c r="B3164" t="s">
        <v>6250</v>
      </c>
    </row>
    <row r="3165" spans="1:2">
      <c r="A3165" t="s">
        <v>3962</v>
      </c>
      <c r="B3165" t="s">
        <v>6250</v>
      </c>
    </row>
    <row r="3166" spans="1:2">
      <c r="A3166" t="s">
        <v>3963</v>
      </c>
      <c r="B3166" t="s">
        <v>6250</v>
      </c>
    </row>
    <row r="3167" spans="1:2">
      <c r="A3167" t="s">
        <v>3964</v>
      </c>
      <c r="B3167" t="s">
        <v>6250</v>
      </c>
    </row>
    <row r="3168" spans="1:2">
      <c r="A3168" t="s">
        <v>3965</v>
      </c>
      <c r="B3168" t="s">
        <v>6250</v>
      </c>
    </row>
    <row r="3169" spans="1:2">
      <c r="A3169" t="s">
        <v>3966</v>
      </c>
      <c r="B3169" t="s">
        <v>6250</v>
      </c>
    </row>
    <row r="3170" spans="1:2">
      <c r="A3170" t="s">
        <v>3967</v>
      </c>
      <c r="B3170" t="s">
        <v>6250</v>
      </c>
    </row>
    <row r="3171" spans="1:2">
      <c r="A3171" t="s">
        <v>3968</v>
      </c>
      <c r="B3171" t="s">
        <v>6250</v>
      </c>
    </row>
    <row r="3172" spans="1:2">
      <c r="A3172" t="s">
        <v>3969</v>
      </c>
      <c r="B3172" t="s">
        <v>6250</v>
      </c>
    </row>
    <row r="3173" spans="1:2">
      <c r="A3173" t="s">
        <v>3970</v>
      </c>
      <c r="B3173" t="s">
        <v>6250</v>
      </c>
    </row>
    <row r="3174" spans="1:2">
      <c r="A3174" t="s">
        <v>3971</v>
      </c>
      <c r="B3174" t="s">
        <v>6250</v>
      </c>
    </row>
    <row r="3175" spans="1:2">
      <c r="A3175" t="s">
        <v>3972</v>
      </c>
      <c r="B3175" t="s">
        <v>6250</v>
      </c>
    </row>
    <row r="3176" spans="1:2">
      <c r="A3176" t="s">
        <v>3973</v>
      </c>
      <c r="B3176" t="s">
        <v>6250</v>
      </c>
    </row>
    <row r="3177" spans="1:2">
      <c r="A3177" t="s">
        <v>3974</v>
      </c>
      <c r="B3177" t="s">
        <v>6250</v>
      </c>
    </row>
    <row r="3178" spans="1:2">
      <c r="A3178" t="s">
        <v>3975</v>
      </c>
      <c r="B3178" t="s">
        <v>6250</v>
      </c>
    </row>
    <row r="3179" spans="1:2">
      <c r="A3179" t="s">
        <v>3976</v>
      </c>
      <c r="B3179" t="s">
        <v>6250</v>
      </c>
    </row>
    <row r="3180" spans="1:2">
      <c r="A3180" t="s">
        <v>3977</v>
      </c>
      <c r="B3180" t="s">
        <v>6250</v>
      </c>
    </row>
    <row r="3181" spans="1:2">
      <c r="A3181" t="s">
        <v>3978</v>
      </c>
      <c r="B3181" t="s">
        <v>6250</v>
      </c>
    </row>
    <row r="3182" spans="1:2">
      <c r="A3182" t="s">
        <v>3979</v>
      </c>
      <c r="B3182" t="s">
        <v>6250</v>
      </c>
    </row>
    <row r="3183" spans="1:2">
      <c r="A3183" t="s">
        <v>3980</v>
      </c>
      <c r="B3183" t="s">
        <v>6250</v>
      </c>
    </row>
    <row r="3184" spans="1:2">
      <c r="A3184" t="s">
        <v>3981</v>
      </c>
      <c r="B3184" t="s">
        <v>6250</v>
      </c>
    </row>
    <row r="3185" spans="1:3">
      <c r="A3185" t="s">
        <v>3982</v>
      </c>
      <c r="B3185" t="s">
        <v>6250</v>
      </c>
    </row>
    <row r="3186" spans="1:3">
      <c r="A3186" t="s">
        <v>3983</v>
      </c>
      <c r="B3186" t="s">
        <v>6250</v>
      </c>
    </row>
    <row r="3187" spans="1:3">
      <c r="A3187" t="s">
        <v>3984</v>
      </c>
      <c r="B3187" t="s">
        <v>6250</v>
      </c>
    </row>
    <row r="3188" spans="1:3">
      <c r="A3188" t="s">
        <v>3985</v>
      </c>
      <c r="B3188" t="s">
        <v>6250</v>
      </c>
    </row>
    <row r="3189" spans="1:3">
      <c r="A3189" t="s">
        <v>3986</v>
      </c>
      <c r="B3189" t="s">
        <v>6251</v>
      </c>
      <c r="C3189" t="s">
        <v>6255</v>
      </c>
    </row>
    <row r="3190" spans="1:3">
      <c r="A3190" t="s">
        <v>3987</v>
      </c>
      <c r="B3190" t="s">
        <v>6250</v>
      </c>
    </row>
    <row r="3191" spans="1:3">
      <c r="A3191" t="s">
        <v>3988</v>
      </c>
      <c r="B3191" t="s">
        <v>6250</v>
      </c>
    </row>
    <row r="3192" spans="1:3">
      <c r="A3192" t="s">
        <v>3989</v>
      </c>
      <c r="B3192" t="s">
        <v>6250</v>
      </c>
    </row>
    <row r="3193" spans="1:3">
      <c r="A3193" t="s">
        <v>3990</v>
      </c>
      <c r="B3193" t="s">
        <v>6250</v>
      </c>
    </row>
    <row r="3194" spans="1:3">
      <c r="A3194" t="s">
        <v>3991</v>
      </c>
      <c r="B3194" t="s">
        <v>6250</v>
      </c>
    </row>
    <row r="3195" spans="1:3">
      <c r="A3195" t="s">
        <v>3992</v>
      </c>
      <c r="B3195" t="s">
        <v>6251</v>
      </c>
      <c r="C3195" t="s">
        <v>6255</v>
      </c>
    </row>
    <row r="3196" spans="1:3">
      <c r="A3196" t="s">
        <v>3993</v>
      </c>
      <c r="B3196" t="s">
        <v>6251</v>
      </c>
      <c r="C3196" t="s">
        <v>6254</v>
      </c>
    </row>
    <row r="3197" spans="1:3">
      <c r="A3197" t="s">
        <v>3994</v>
      </c>
      <c r="B3197" t="s">
        <v>6250</v>
      </c>
    </row>
    <row r="3198" spans="1:3">
      <c r="A3198" t="s">
        <v>3995</v>
      </c>
      <c r="B3198" t="s">
        <v>6250</v>
      </c>
    </row>
    <row r="3199" spans="1:3">
      <c r="A3199" t="s">
        <v>3996</v>
      </c>
      <c r="B3199" t="s">
        <v>6250</v>
      </c>
    </row>
    <row r="3200" spans="1:3">
      <c r="A3200" t="s">
        <v>3997</v>
      </c>
      <c r="B3200" t="s">
        <v>6250</v>
      </c>
    </row>
    <row r="3201" spans="1:2">
      <c r="A3201" t="s">
        <v>3998</v>
      </c>
      <c r="B3201" t="s">
        <v>6250</v>
      </c>
    </row>
    <row r="3202" spans="1:2">
      <c r="A3202" t="s">
        <v>3999</v>
      </c>
      <c r="B3202" t="s">
        <v>6250</v>
      </c>
    </row>
    <row r="3203" spans="1:2">
      <c r="A3203" t="s">
        <v>4000</v>
      </c>
      <c r="B3203" t="s">
        <v>6250</v>
      </c>
    </row>
    <row r="3204" spans="1:2">
      <c r="A3204" t="s">
        <v>4001</v>
      </c>
      <c r="B3204" t="s">
        <v>6250</v>
      </c>
    </row>
    <row r="3205" spans="1:2">
      <c r="A3205" t="s">
        <v>4002</v>
      </c>
      <c r="B3205" t="s">
        <v>6250</v>
      </c>
    </row>
    <row r="3206" spans="1:2">
      <c r="A3206" t="s">
        <v>4003</v>
      </c>
      <c r="B3206" t="s">
        <v>6250</v>
      </c>
    </row>
    <row r="3207" spans="1:2">
      <c r="A3207" t="s">
        <v>4004</v>
      </c>
      <c r="B3207" t="s">
        <v>6250</v>
      </c>
    </row>
    <row r="3208" spans="1:2">
      <c r="A3208" t="s">
        <v>4005</v>
      </c>
      <c r="B3208" t="s">
        <v>6250</v>
      </c>
    </row>
    <row r="3209" spans="1:2">
      <c r="A3209" t="s">
        <v>4006</v>
      </c>
      <c r="B3209" t="s">
        <v>6250</v>
      </c>
    </row>
    <row r="3210" spans="1:2">
      <c r="A3210" t="s">
        <v>4007</v>
      </c>
      <c r="B3210" t="s">
        <v>6250</v>
      </c>
    </row>
    <row r="3211" spans="1:2">
      <c r="A3211" t="s">
        <v>4008</v>
      </c>
      <c r="B3211" t="s">
        <v>6250</v>
      </c>
    </row>
    <row r="3212" spans="1:2">
      <c r="A3212" t="s">
        <v>4009</v>
      </c>
      <c r="B3212" t="s">
        <v>6250</v>
      </c>
    </row>
    <row r="3213" spans="1:2">
      <c r="A3213" t="s">
        <v>4010</v>
      </c>
      <c r="B3213" t="s">
        <v>6250</v>
      </c>
    </row>
    <row r="3214" spans="1:2">
      <c r="A3214" t="s">
        <v>4011</v>
      </c>
      <c r="B3214" t="s">
        <v>6250</v>
      </c>
    </row>
    <row r="3215" spans="1:2">
      <c r="A3215" t="s">
        <v>4012</v>
      </c>
      <c r="B3215" t="s">
        <v>6250</v>
      </c>
    </row>
    <row r="3216" spans="1:2">
      <c r="A3216" t="s">
        <v>4013</v>
      </c>
      <c r="B3216" t="s">
        <v>6250</v>
      </c>
    </row>
    <row r="3217" spans="1:3">
      <c r="A3217" t="s">
        <v>4014</v>
      </c>
      <c r="B3217" t="s">
        <v>6250</v>
      </c>
    </row>
    <row r="3218" spans="1:3">
      <c r="A3218" t="s">
        <v>4015</v>
      </c>
      <c r="B3218" t="s">
        <v>6251</v>
      </c>
      <c r="C3218" t="s">
        <v>6252</v>
      </c>
    </row>
    <row r="3219" spans="1:3">
      <c r="A3219" t="s">
        <v>4016</v>
      </c>
      <c r="B3219" t="s">
        <v>6250</v>
      </c>
    </row>
    <row r="3220" spans="1:3">
      <c r="A3220" t="s">
        <v>4017</v>
      </c>
      <c r="B3220" t="s">
        <v>6250</v>
      </c>
    </row>
    <row r="3221" spans="1:3">
      <c r="A3221" t="s">
        <v>4018</v>
      </c>
      <c r="B3221" t="s">
        <v>6250</v>
      </c>
    </row>
    <row r="3222" spans="1:3">
      <c r="A3222" t="s">
        <v>4019</v>
      </c>
      <c r="B3222" t="s">
        <v>6250</v>
      </c>
    </row>
    <row r="3223" spans="1:3">
      <c r="A3223" t="s">
        <v>4020</v>
      </c>
      <c r="B3223" t="s">
        <v>6250</v>
      </c>
    </row>
    <row r="3224" spans="1:3">
      <c r="A3224" t="s">
        <v>4021</v>
      </c>
      <c r="B3224" t="s">
        <v>6250</v>
      </c>
    </row>
    <row r="3225" spans="1:3">
      <c r="A3225" t="s">
        <v>4022</v>
      </c>
      <c r="B3225" t="s">
        <v>6251</v>
      </c>
      <c r="C3225" t="s">
        <v>6253</v>
      </c>
    </row>
    <row r="3226" spans="1:3">
      <c r="A3226" t="s">
        <v>4023</v>
      </c>
      <c r="B3226" t="s">
        <v>6250</v>
      </c>
    </row>
    <row r="3227" spans="1:3">
      <c r="A3227" t="s">
        <v>4024</v>
      </c>
      <c r="B3227" t="s">
        <v>6250</v>
      </c>
    </row>
    <row r="3228" spans="1:3">
      <c r="A3228" t="s">
        <v>4025</v>
      </c>
      <c r="B3228" t="s">
        <v>6250</v>
      </c>
    </row>
    <row r="3229" spans="1:3">
      <c r="A3229" t="s">
        <v>4026</v>
      </c>
      <c r="B3229" t="s">
        <v>6250</v>
      </c>
    </row>
    <row r="3230" spans="1:3">
      <c r="A3230" t="s">
        <v>4027</v>
      </c>
      <c r="B3230" t="s">
        <v>6250</v>
      </c>
    </row>
    <row r="3231" spans="1:3">
      <c r="A3231" t="s">
        <v>4028</v>
      </c>
      <c r="B3231" t="s">
        <v>6250</v>
      </c>
    </row>
    <row r="3232" spans="1:3">
      <c r="A3232" t="s">
        <v>4029</v>
      </c>
      <c r="B3232" t="s">
        <v>6250</v>
      </c>
    </row>
    <row r="3233" spans="1:3">
      <c r="A3233" t="s">
        <v>4030</v>
      </c>
      <c r="B3233" t="s">
        <v>6250</v>
      </c>
    </row>
    <row r="3234" spans="1:3">
      <c r="A3234" t="s">
        <v>4031</v>
      </c>
      <c r="B3234" t="s">
        <v>6250</v>
      </c>
    </row>
    <row r="3235" spans="1:3">
      <c r="A3235" t="s">
        <v>4032</v>
      </c>
      <c r="B3235" t="s">
        <v>6250</v>
      </c>
    </row>
    <row r="3236" spans="1:3">
      <c r="A3236" t="s">
        <v>4033</v>
      </c>
      <c r="B3236" t="s">
        <v>6250</v>
      </c>
    </row>
    <row r="3237" spans="1:3">
      <c r="A3237" t="s">
        <v>4034</v>
      </c>
      <c r="B3237" t="s">
        <v>6250</v>
      </c>
    </row>
    <row r="3238" spans="1:3">
      <c r="A3238" t="s">
        <v>4035</v>
      </c>
      <c r="B3238" t="s">
        <v>6250</v>
      </c>
    </row>
    <row r="3239" spans="1:3">
      <c r="A3239" t="s">
        <v>4036</v>
      </c>
      <c r="B3239" t="s">
        <v>6250</v>
      </c>
    </row>
    <row r="3240" spans="1:3">
      <c r="A3240" t="s">
        <v>4037</v>
      </c>
      <c r="B3240" t="s">
        <v>6250</v>
      </c>
    </row>
    <row r="3241" spans="1:3">
      <c r="A3241" t="s">
        <v>4038</v>
      </c>
      <c r="B3241" t="s">
        <v>6250</v>
      </c>
    </row>
    <row r="3242" spans="1:3">
      <c r="A3242" t="s">
        <v>4039</v>
      </c>
      <c r="B3242" t="s">
        <v>6250</v>
      </c>
    </row>
    <row r="3243" spans="1:3">
      <c r="A3243" t="s">
        <v>4040</v>
      </c>
      <c r="B3243" t="s">
        <v>6250</v>
      </c>
    </row>
    <row r="3244" spans="1:3">
      <c r="A3244" t="s">
        <v>4041</v>
      </c>
      <c r="B3244" t="s">
        <v>6250</v>
      </c>
    </row>
    <row r="3245" spans="1:3">
      <c r="A3245" t="s">
        <v>4042</v>
      </c>
      <c r="B3245" t="s">
        <v>6250</v>
      </c>
    </row>
    <row r="3246" spans="1:3">
      <c r="A3246" t="s">
        <v>4043</v>
      </c>
      <c r="B3246" t="s">
        <v>6250</v>
      </c>
    </row>
    <row r="3247" spans="1:3">
      <c r="A3247" t="s">
        <v>4044</v>
      </c>
      <c r="B3247" t="s">
        <v>6250</v>
      </c>
    </row>
    <row r="3248" spans="1:3">
      <c r="A3248" t="s">
        <v>4045</v>
      </c>
      <c r="B3248" t="s">
        <v>6251</v>
      </c>
      <c r="C3248" t="s">
        <v>6252</v>
      </c>
    </row>
    <row r="3249" spans="1:3">
      <c r="A3249" t="s">
        <v>4046</v>
      </c>
      <c r="B3249" t="s">
        <v>6250</v>
      </c>
    </row>
    <row r="3250" spans="1:3">
      <c r="A3250" t="s">
        <v>4047</v>
      </c>
      <c r="B3250" t="s">
        <v>6251</v>
      </c>
      <c r="C3250" t="s">
        <v>6253</v>
      </c>
    </row>
    <row r="3251" spans="1:3">
      <c r="A3251" t="s">
        <v>4048</v>
      </c>
      <c r="B3251" t="s">
        <v>6250</v>
      </c>
    </row>
    <row r="3252" spans="1:3">
      <c r="A3252" t="s">
        <v>4049</v>
      </c>
      <c r="B3252" t="s">
        <v>6250</v>
      </c>
    </row>
    <row r="3253" spans="1:3">
      <c r="A3253" t="s">
        <v>4050</v>
      </c>
      <c r="B3253" t="s">
        <v>6250</v>
      </c>
    </row>
    <row r="3254" spans="1:3">
      <c r="A3254" t="s">
        <v>4051</v>
      </c>
      <c r="B3254" t="s">
        <v>6250</v>
      </c>
    </row>
    <row r="3255" spans="1:3">
      <c r="A3255" t="s">
        <v>4052</v>
      </c>
      <c r="B3255" t="s">
        <v>6250</v>
      </c>
    </row>
    <row r="3256" spans="1:3">
      <c r="A3256" t="s">
        <v>4053</v>
      </c>
      <c r="B3256" t="s">
        <v>6250</v>
      </c>
    </row>
    <row r="3257" spans="1:3">
      <c r="A3257" t="s">
        <v>4054</v>
      </c>
      <c r="B3257" t="s">
        <v>6250</v>
      </c>
    </row>
    <row r="3258" spans="1:3">
      <c r="A3258" t="s">
        <v>4055</v>
      </c>
      <c r="B3258" t="s">
        <v>6250</v>
      </c>
    </row>
    <row r="3259" spans="1:3">
      <c r="A3259" t="s">
        <v>4056</v>
      </c>
      <c r="B3259" t="s">
        <v>6250</v>
      </c>
    </row>
    <row r="3260" spans="1:3">
      <c r="A3260" t="s">
        <v>4057</v>
      </c>
      <c r="B3260" t="s">
        <v>6250</v>
      </c>
    </row>
    <row r="3261" spans="1:3">
      <c r="A3261" t="s">
        <v>4058</v>
      </c>
      <c r="B3261" t="s">
        <v>6250</v>
      </c>
    </row>
    <row r="3262" spans="1:3">
      <c r="A3262" t="s">
        <v>4059</v>
      </c>
      <c r="B3262" t="s">
        <v>6250</v>
      </c>
    </row>
    <row r="3263" spans="1:3">
      <c r="A3263" t="s">
        <v>4060</v>
      </c>
      <c r="B3263" t="s">
        <v>6250</v>
      </c>
    </row>
    <row r="3264" spans="1:3">
      <c r="A3264" t="s">
        <v>4061</v>
      </c>
      <c r="B3264" t="s">
        <v>6250</v>
      </c>
    </row>
    <row r="3265" spans="1:3">
      <c r="A3265" t="s">
        <v>4062</v>
      </c>
      <c r="B3265" t="s">
        <v>6250</v>
      </c>
    </row>
    <row r="3266" spans="1:3">
      <c r="A3266" t="s">
        <v>4063</v>
      </c>
      <c r="B3266" t="s">
        <v>6250</v>
      </c>
    </row>
    <row r="3267" spans="1:3">
      <c r="A3267" t="s">
        <v>4064</v>
      </c>
      <c r="B3267" t="s">
        <v>6250</v>
      </c>
    </row>
    <row r="3268" spans="1:3">
      <c r="A3268" t="s">
        <v>4065</v>
      </c>
      <c r="B3268" t="s">
        <v>6250</v>
      </c>
    </row>
    <row r="3269" spans="1:3">
      <c r="A3269" t="s">
        <v>4066</v>
      </c>
      <c r="B3269" t="s">
        <v>6250</v>
      </c>
    </row>
    <row r="3270" spans="1:3">
      <c r="A3270" t="s">
        <v>4067</v>
      </c>
      <c r="B3270" t="s">
        <v>6250</v>
      </c>
    </row>
    <row r="3271" spans="1:3">
      <c r="A3271" t="s">
        <v>4068</v>
      </c>
      <c r="B3271" t="s">
        <v>6250</v>
      </c>
    </row>
    <row r="3272" spans="1:3">
      <c r="A3272" t="s">
        <v>4069</v>
      </c>
      <c r="B3272" t="s">
        <v>6250</v>
      </c>
    </row>
    <row r="3273" spans="1:3">
      <c r="A3273" t="s">
        <v>4070</v>
      </c>
      <c r="B3273" t="s">
        <v>6250</v>
      </c>
    </row>
    <row r="3274" spans="1:3">
      <c r="A3274" t="s">
        <v>4071</v>
      </c>
      <c r="B3274" t="s">
        <v>6250</v>
      </c>
    </row>
    <row r="3275" spans="1:3">
      <c r="A3275" t="s">
        <v>4072</v>
      </c>
      <c r="B3275" t="s">
        <v>6250</v>
      </c>
    </row>
    <row r="3276" spans="1:3">
      <c r="A3276" t="s">
        <v>4073</v>
      </c>
      <c r="B3276" t="s">
        <v>6250</v>
      </c>
    </row>
    <row r="3277" spans="1:3">
      <c r="A3277" t="s">
        <v>4074</v>
      </c>
      <c r="B3277" t="s">
        <v>6251</v>
      </c>
      <c r="C3277" t="s">
        <v>6252</v>
      </c>
    </row>
    <row r="3278" spans="1:3">
      <c r="A3278" t="s">
        <v>4075</v>
      </c>
      <c r="B3278" t="s">
        <v>6250</v>
      </c>
    </row>
    <row r="3279" spans="1:3">
      <c r="A3279" t="s">
        <v>4076</v>
      </c>
      <c r="B3279" t="s">
        <v>6250</v>
      </c>
    </row>
    <row r="3280" spans="1:3">
      <c r="A3280" t="s">
        <v>4077</v>
      </c>
      <c r="B3280" t="s">
        <v>6250</v>
      </c>
    </row>
    <row r="3281" spans="1:3">
      <c r="A3281" t="s">
        <v>4078</v>
      </c>
      <c r="B3281" t="s">
        <v>6250</v>
      </c>
    </row>
    <row r="3282" spans="1:3">
      <c r="A3282" t="s">
        <v>4079</v>
      </c>
      <c r="B3282" t="s">
        <v>6250</v>
      </c>
    </row>
    <row r="3283" spans="1:3">
      <c r="A3283" t="s">
        <v>4080</v>
      </c>
      <c r="B3283" t="s">
        <v>6251</v>
      </c>
      <c r="C3283" t="s">
        <v>6255</v>
      </c>
    </row>
    <row r="3284" spans="1:3">
      <c r="A3284" t="s">
        <v>4081</v>
      </c>
      <c r="B3284" t="s">
        <v>6250</v>
      </c>
    </row>
    <row r="3285" spans="1:3">
      <c r="A3285" t="s">
        <v>4082</v>
      </c>
      <c r="B3285" t="s">
        <v>6250</v>
      </c>
    </row>
    <row r="3286" spans="1:3">
      <c r="A3286" t="s">
        <v>4083</v>
      </c>
      <c r="B3286" t="s">
        <v>6250</v>
      </c>
    </row>
    <row r="3287" spans="1:3">
      <c r="A3287" t="s">
        <v>4084</v>
      </c>
      <c r="B3287" t="s">
        <v>6250</v>
      </c>
    </row>
    <row r="3288" spans="1:3">
      <c r="A3288" t="s">
        <v>4085</v>
      </c>
      <c r="B3288" t="s">
        <v>6250</v>
      </c>
    </row>
    <row r="3289" spans="1:3">
      <c r="A3289" t="s">
        <v>4086</v>
      </c>
      <c r="B3289" t="s">
        <v>6251</v>
      </c>
      <c r="C3289" t="s">
        <v>6252</v>
      </c>
    </row>
    <row r="3290" spans="1:3">
      <c r="A3290" t="s">
        <v>4087</v>
      </c>
      <c r="B3290" t="s">
        <v>6250</v>
      </c>
    </row>
    <row r="3291" spans="1:3">
      <c r="A3291" t="s">
        <v>4088</v>
      </c>
      <c r="B3291" t="s">
        <v>6250</v>
      </c>
    </row>
    <row r="3292" spans="1:3">
      <c r="A3292" t="s">
        <v>4089</v>
      </c>
      <c r="B3292" t="s">
        <v>6250</v>
      </c>
    </row>
    <row r="3293" spans="1:3">
      <c r="A3293" t="s">
        <v>4090</v>
      </c>
      <c r="B3293" t="s">
        <v>6250</v>
      </c>
    </row>
    <row r="3294" spans="1:3">
      <c r="A3294" t="s">
        <v>4091</v>
      </c>
      <c r="B3294" t="s">
        <v>6251</v>
      </c>
      <c r="C3294" t="s">
        <v>6255</v>
      </c>
    </row>
    <row r="3295" spans="1:3">
      <c r="A3295" t="s">
        <v>4092</v>
      </c>
      <c r="B3295" t="s">
        <v>6250</v>
      </c>
    </row>
    <row r="3296" spans="1:3">
      <c r="A3296" t="s">
        <v>4093</v>
      </c>
      <c r="B3296" t="s">
        <v>6250</v>
      </c>
    </row>
    <row r="3297" spans="1:3">
      <c r="A3297" t="s">
        <v>4094</v>
      </c>
      <c r="B3297" t="s">
        <v>6250</v>
      </c>
    </row>
    <row r="3298" spans="1:3">
      <c r="A3298" t="s">
        <v>4095</v>
      </c>
      <c r="B3298" t="s">
        <v>6250</v>
      </c>
    </row>
    <row r="3299" spans="1:3">
      <c r="A3299" t="s">
        <v>4096</v>
      </c>
      <c r="B3299" t="s">
        <v>6251</v>
      </c>
      <c r="C3299" t="s">
        <v>6255</v>
      </c>
    </row>
    <row r="3300" spans="1:3">
      <c r="A3300" t="s">
        <v>4097</v>
      </c>
      <c r="B3300" t="s">
        <v>6250</v>
      </c>
    </row>
    <row r="3301" spans="1:3">
      <c r="A3301" t="s">
        <v>4098</v>
      </c>
      <c r="B3301" t="s">
        <v>6250</v>
      </c>
    </row>
    <row r="3302" spans="1:3">
      <c r="A3302" t="s">
        <v>4099</v>
      </c>
      <c r="B3302" t="s">
        <v>6250</v>
      </c>
    </row>
    <row r="3303" spans="1:3">
      <c r="A3303" t="s">
        <v>4100</v>
      </c>
      <c r="B3303" t="s">
        <v>6250</v>
      </c>
    </row>
    <row r="3304" spans="1:3">
      <c r="A3304" t="s">
        <v>4101</v>
      </c>
      <c r="B3304" t="s">
        <v>6250</v>
      </c>
    </row>
    <row r="3305" spans="1:3">
      <c r="A3305" t="s">
        <v>4102</v>
      </c>
      <c r="B3305" t="s">
        <v>6250</v>
      </c>
    </row>
    <row r="3306" spans="1:3">
      <c r="A3306" t="s">
        <v>4103</v>
      </c>
      <c r="B3306" t="s">
        <v>6250</v>
      </c>
    </row>
    <row r="3307" spans="1:3">
      <c r="A3307" t="s">
        <v>4104</v>
      </c>
      <c r="B3307" t="s">
        <v>6250</v>
      </c>
    </row>
    <row r="3308" spans="1:3">
      <c r="A3308" t="s">
        <v>4105</v>
      </c>
      <c r="B3308" t="s">
        <v>6250</v>
      </c>
    </row>
    <row r="3309" spans="1:3">
      <c r="A3309" t="s">
        <v>4106</v>
      </c>
      <c r="B3309" t="s">
        <v>6250</v>
      </c>
    </row>
    <row r="3310" spans="1:3">
      <c r="A3310" t="s">
        <v>4107</v>
      </c>
      <c r="B3310" t="s">
        <v>6250</v>
      </c>
    </row>
    <row r="3311" spans="1:3">
      <c r="A3311" t="s">
        <v>4108</v>
      </c>
      <c r="B3311" t="s">
        <v>6250</v>
      </c>
    </row>
    <row r="3312" spans="1:3">
      <c r="A3312" t="s">
        <v>4109</v>
      </c>
      <c r="B3312" t="s">
        <v>6250</v>
      </c>
    </row>
    <row r="3313" spans="1:2">
      <c r="A3313" t="s">
        <v>4110</v>
      </c>
      <c r="B3313" t="s">
        <v>6250</v>
      </c>
    </row>
    <row r="3314" spans="1:2">
      <c r="A3314" t="s">
        <v>4111</v>
      </c>
      <c r="B3314" t="s">
        <v>6250</v>
      </c>
    </row>
    <row r="3315" spans="1:2">
      <c r="A3315" t="s">
        <v>4112</v>
      </c>
      <c r="B3315" t="s">
        <v>6250</v>
      </c>
    </row>
    <row r="3316" spans="1:2">
      <c r="A3316" t="s">
        <v>4113</v>
      </c>
      <c r="B3316" t="s">
        <v>6250</v>
      </c>
    </row>
    <row r="3317" spans="1:2">
      <c r="A3317" t="s">
        <v>4114</v>
      </c>
      <c r="B3317" t="s">
        <v>6250</v>
      </c>
    </row>
    <row r="3318" spans="1:2">
      <c r="A3318" t="s">
        <v>4115</v>
      </c>
      <c r="B3318" t="s">
        <v>6250</v>
      </c>
    </row>
    <row r="3319" spans="1:2">
      <c r="A3319" t="s">
        <v>4116</v>
      </c>
      <c r="B3319" t="s">
        <v>6250</v>
      </c>
    </row>
    <row r="3320" spans="1:2">
      <c r="A3320" t="s">
        <v>4117</v>
      </c>
      <c r="B3320" t="s">
        <v>6250</v>
      </c>
    </row>
    <row r="3321" spans="1:2">
      <c r="A3321" t="s">
        <v>4118</v>
      </c>
      <c r="B3321" t="s">
        <v>6250</v>
      </c>
    </row>
    <row r="3322" spans="1:2">
      <c r="A3322" t="s">
        <v>4119</v>
      </c>
      <c r="B3322" t="s">
        <v>6250</v>
      </c>
    </row>
    <row r="3323" spans="1:2">
      <c r="A3323" t="s">
        <v>4120</v>
      </c>
      <c r="B3323" t="s">
        <v>6250</v>
      </c>
    </row>
    <row r="3324" spans="1:2">
      <c r="A3324" t="s">
        <v>4121</v>
      </c>
      <c r="B3324" t="s">
        <v>6250</v>
      </c>
    </row>
    <row r="3325" spans="1:2">
      <c r="A3325" t="s">
        <v>4122</v>
      </c>
      <c r="B3325" t="s">
        <v>6250</v>
      </c>
    </row>
    <row r="3326" spans="1:2">
      <c r="A3326" t="s">
        <v>4123</v>
      </c>
      <c r="B3326" t="s">
        <v>6250</v>
      </c>
    </row>
    <row r="3327" spans="1:2">
      <c r="A3327" t="s">
        <v>4124</v>
      </c>
      <c r="B3327" t="s">
        <v>6250</v>
      </c>
    </row>
    <row r="3328" spans="1:2">
      <c r="A3328" t="s">
        <v>4125</v>
      </c>
      <c r="B3328" t="s">
        <v>6250</v>
      </c>
    </row>
    <row r="3329" spans="1:3">
      <c r="A3329" t="s">
        <v>4126</v>
      </c>
      <c r="B3329" t="s">
        <v>6250</v>
      </c>
    </row>
    <row r="3330" spans="1:3">
      <c r="A3330" t="s">
        <v>4127</v>
      </c>
      <c r="B3330" t="s">
        <v>6250</v>
      </c>
    </row>
    <row r="3331" spans="1:3">
      <c r="A3331" t="s">
        <v>4128</v>
      </c>
      <c r="B3331" t="s">
        <v>6250</v>
      </c>
    </row>
    <row r="3332" spans="1:3">
      <c r="A3332" t="s">
        <v>4129</v>
      </c>
      <c r="B3332" t="s">
        <v>6250</v>
      </c>
    </row>
    <row r="3333" spans="1:3">
      <c r="A3333" t="s">
        <v>4130</v>
      </c>
      <c r="B3333" t="s">
        <v>6250</v>
      </c>
    </row>
    <row r="3334" spans="1:3">
      <c r="A3334" t="s">
        <v>4131</v>
      </c>
      <c r="B3334" t="s">
        <v>6250</v>
      </c>
    </row>
    <row r="3335" spans="1:3">
      <c r="A3335" t="s">
        <v>4132</v>
      </c>
      <c r="B3335" t="s">
        <v>6250</v>
      </c>
    </row>
    <row r="3336" spans="1:3">
      <c r="A3336" t="s">
        <v>4133</v>
      </c>
      <c r="B3336" t="s">
        <v>6250</v>
      </c>
    </row>
    <row r="3337" spans="1:3">
      <c r="A3337" t="s">
        <v>4134</v>
      </c>
      <c r="B3337" t="s">
        <v>6251</v>
      </c>
      <c r="C3337" t="s">
        <v>6253</v>
      </c>
    </row>
    <row r="3338" spans="1:3">
      <c r="A3338" t="s">
        <v>4135</v>
      </c>
      <c r="B3338" t="s">
        <v>6250</v>
      </c>
    </row>
    <row r="3339" spans="1:3">
      <c r="A3339" t="s">
        <v>4136</v>
      </c>
      <c r="B3339" t="s">
        <v>6250</v>
      </c>
    </row>
    <row r="3340" spans="1:3">
      <c r="A3340" t="s">
        <v>4137</v>
      </c>
      <c r="B3340" t="s">
        <v>6250</v>
      </c>
    </row>
    <row r="3341" spans="1:3">
      <c r="A3341" t="s">
        <v>4138</v>
      </c>
      <c r="B3341" t="s">
        <v>6250</v>
      </c>
    </row>
    <row r="3342" spans="1:3">
      <c r="A3342" t="s">
        <v>4139</v>
      </c>
      <c r="B3342" t="s">
        <v>6250</v>
      </c>
    </row>
    <row r="3343" spans="1:3">
      <c r="A3343" t="s">
        <v>4140</v>
      </c>
      <c r="B3343" t="s">
        <v>6250</v>
      </c>
    </row>
    <row r="3344" spans="1:3">
      <c r="A3344" t="s">
        <v>4141</v>
      </c>
      <c r="B3344" t="s">
        <v>6250</v>
      </c>
    </row>
    <row r="3345" spans="1:3">
      <c r="A3345" t="s">
        <v>4142</v>
      </c>
      <c r="B3345" t="s">
        <v>6250</v>
      </c>
    </row>
    <row r="3346" spans="1:3">
      <c r="A3346" t="s">
        <v>4143</v>
      </c>
      <c r="B3346" t="s">
        <v>6250</v>
      </c>
    </row>
    <row r="3347" spans="1:3">
      <c r="A3347" t="s">
        <v>4144</v>
      </c>
      <c r="B3347" t="s">
        <v>6250</v>
      </c>
    </row>
    <row r="3348" spans="1:3">
      <c r="A3348" t="s">
        <v>4145</v>
      </c>
      <c r="B3348" t="s">
        <v>6250</v>
      </c>
    </row>
    <row r="3349" spans="1:3">
      <c r="A3349" t="s">
        <v>4146</v>
      </c>
      <c r="B3349" t="s">
        <v>6250</v>
      </c>
    </row>
    <row r="3350" spans="1:3">
      <c r="A3350" t="s">
        <v>4147</v>
      </c>
      <c r="B3350" t="s">
        <v>6250</v>
      </c>
    </row>
    <row r="3351" spans="1:3">
      <c r="A3351" t="s">
        <v>4148</v>
      </c>
      <c r="B3351" t="s">
        <v>6250</v>
      </c>
    </row>
    <row r="3352" spans="1:3">
      <c r="A3352" t="s">
        <v>4149</v>
      </c>
      <c r="B3352" t="s">
        <v>6250</v>
      </c>
    </row>
    <row r="3353" spans="1:3">
      <c r="A3353" t="s">
        <v>4150</v>
      </c>
      <c r="B3353" t="s">
        <v>6250</v>
      </c>
    </row>
    <row r="3354" spans="1:3">
      <c r="A3354" t="s">
        <v>4151</v>
      </c>
      <c r="B3354" t="s">
        <v>6251</v>
      </c>
      <c r="C3354" t="s">
        <v>6253</v>
      </c>
    </row>
    <row r="3355" spans="1:3">
      <c r="A3355" t="s">
        <v>4152</v>
      </c>
      <c r="B3355" t="s">
        <v>6250</v>
      </c>
    </row>
    <row r="3356" spans="1:3">
      <c r="A3356" t="s">
        <v>4153</v>
      </c>
      <c r="B3356" t="s">
        <v>6250</v>
      </c>
    </row>
    <row r="3357" spans="1:3">
      <c r="A3357" t="s">
        <v>4154</v>
      </c>
      <c r="B3357" t="s">
        <v>6250</v>
      </c>
    </row>
    <row r="3358" spans="1:3">
      <c r="A3358" t="s">
        <v>4155</v>
      </c>
      <c r="B3358" t="s">
        <v>6250</v>
      </c>
    </row>
    <row r="3359" spans="1:3">
      <c r="A3359" t="s">
        <v>4156</v>
      </c>
      <c r="B3359" t="s">
        <v>6251</v>
      </c>
      <c r="C3359" t="s">
        <v>6252</v>
      </c>
    </row>
    <row r="3360" spans="1:3">
      <c r="A3360" t="s">
        <v>4157</v>
      </c>
      <c r="B3360" t="s">
        <v>6250</v>
      </c>
    </row>
    <row r="3361" spans="1:3">
      <c r="A3361" t="s">
        <v>4158</v>
      </c>
      <c r="B3361" t="s">
        <v>6250</v>
      </c>
    </row>
    <row r="3362" spans="1:3">
      <c r="A3362" t="s">
        <v>4159</v>
      </c>
      <c r="B3362" t="s">
        <v>6250</v>
      </c>
    </row>
    <row r="3363" spans="1:3">
      <c r="A3363" t="s">
        <v>4160</v>
      </c>
      <c r="B3363" t="s">
        <v>6250</v>
      </c>
    </row>
    <row r="3364" spans="1:3">
      <c r="A3364" t="s">
        <v>4161</v>
      </c>
      <c r="B3364" t="s">
        <v>6251</v>
      </c>
      <c r="C3364" t="s">
        <v>6252</v>
      </c>
    </row>
    <row r="3365" spans="1:3">
      <c r="A3365" t="s">
        <v>4162</v>
      </c>
      <c r="B3365" t="s">
        <v>6250</v>
      </c>
    </row>
    <row r="3366" spans="1:3">
      <c r="A3366" t="s">
        <v>4163</v>
      </c>
      <c r="B3366" t="s">
        <v>6250</v>
      </c>
    </row>
    <row r="3367" spans="1:3">
      <c r="A3367" t="s">
        <v>4164</v>
      </c>
      <c r="B3367" t="s">
        <v>6250</v>
      </c>
    </row>
    <row r="3368" spans="1:3">
      <c r="A3368" t="s">
        <v>4165</v>
      </c>
      <c r="B3368" t="s">
        <v>6250</v>
      </c>
    </row>
    <row r="3369" spans="1:3">
      <c r="A3369" t="s">
        <v>4166</v>
      </c>
      <c r="B3369" t="s">
        <v>6250</v>
      </c>
    </row>
    <row r="3370" spans="1:3">
      <c r="A3370" t="s">
        <v>4167</v>
      </c>
      <c r="B3370" t="s">
        <v>6250</v>
      </c>
    </row>
    <row r="3371" spans="1:3">
      <c r="A3371" t="s">
        <v>4168</v>
      </c>
      <c r="B3371" t="s">
        <v>6250</v>
      </c>
    </row>
    <row r="3372" spans="1:3">
      <c r="A3372" t="s">
        <v>4169</v>
      </c>
      <c r="B3372" t="s">
        <v>6250</v>
      </c>
    </row>
    <row r="3373" spans="1:3">
      <c r="A3373" t="s">
        <v>4170</v>
      </c>
      <c r="B3373" t="s">
        <v>6250</v>
      </c>
    </row>
    <row r="3374" spans="1:3">
      <c r="A3374" t="s">
        <v>4171</v>
      </c>
      <c r="B3374" t="s">
        <v>6250</v>
      </c>
    </row>
    <row r="3375" spans="1:3">
      <c r="A3375" t="s">
        <v>4172</v>
      </c>
      <c r="B3375" t="s">
        <v>6250</v>
      </c>
    </row>
    <row r="3376" spans="1:3">
      <c r="A3376" t="s">
        <v>4173</v>
      </c>
      <c r="B3376" t="s">
        <v>6250</v>
      </c>
    </row>
    <row r="3377" spans="1:3">
      <c r="A3377" t="s">
        <v>4174</v>
      </c>
      <c r="B3377" t="s">
        <v>6250</v>
      </c>
    </row>
    <row r="3378" spans="1:3">
      <c r="A3378" t="s">
        <v>4175</v>
      </c>
      <c r="B3378" t="s">
        <v>6250</v>
      </c>
    </row>
    <row r="3379" spans="1:3">
      <c r="A3379" t="s">
        <v>4176</v>
      </c>
      <c r="B3379" t="s">
        <v>6250</v>
      </c>
    </row>
    <row r="3380" spans="1:3">
      <c r="A3380" t="s">
        <v>4177</v>
      </c>
      <c r="B3380" t="s">
        <v>6250</v>
      </c>
    </row>
    <row r="3381" spans="1:3">
      <c r="A3381" t="s">
        <v>4178</v>
      </c>
      <c r="B3381" t="s">
        <v>6250</v>
      </c>
    </row>
    <row r="3382" spans="1:3">
      <c r="A3382" t="s">
        <v>4179</v>
      </c>
      <c r="B3382" t="s">
        <v>6250</v>
      </c>
    </row>
    <row r="3383" spans="1:3">
      <c r="A3383" t="s">
        <v>4180</v>
      </c>
      <c r="B3383" t="s">
        <v>6250</v>
      </c>
    </row>
    <row r="3384" spans="1:3">
      <c r="A3384" t="s">
        <v>4181</v>
      </c>
      <c r="B3384" t="s">
        <v>6250</v>
      </c>
    </row>
    <row r="3385" spans="1:3">
      <c r="A3385" t="s">
        <v>4182</v>
      </c>
      <c r="B3385" t="s">
        <v>6250</v>
      </c>
    </row>
    <row r="3386" spans="1:3">
      <c r="A3386" t="s">
        <v>4183</v>
      </c>
      <c r="B3386" t="s">
        <v>6251</v>
      </c>
      <c r="C3386" t="s">
        <v>6252</v>
      </c>
    </row>
    <row r="3387" spans="1:3">
      <c r="A3387" t="s">
        <v>4184</v>
      </c>
      <c r="B3387" t="s">
        <v>6250</v>
      </c>
    </row>
    <row r="3388" spans="1:3">
      <c r="A3388" t="s">
        <v>4185</v>
      </c>
      <c r="B3388" t="s">
        <v>6250</v>
      </c>
    </row>
    <row r="3389" spans="1:3">
      <c r="A3389" t="s">
        <v>4186</v>
      </c>
      <c r="B3389" t="s">
        <v>6250</v>
      </c>
    </row>
    <row r="3390" spans="1:3">
      <c r="A3390" t="s">
        <v>4187</v>
      </c>
      <c r="B3390" t="s">
        <v>6250</v>
      </c>
    </row>
    <row r="3391" spans="1:3">
      <c r="A3391" t="s">
        <v>4188</v>
      </c>
      <c r="B3391" t="s">
        <v>6250</v>
      </c>
    </row>
    <row r="3392" spans="1:3">
      <c r="A3392" t="s">
        <v>4189</v>
      </c>
      <c r="B3392" t="s">
        <v>6250</v>
      </c>
    </row>
    <row r="3393" spans="1:3">
      <c r="A3393" t="s">
        <v>4190</v>
      </c>
      <c r="B3393" t="s">
        <v>6250</v>
      </c>
    </row>
    <row r="3394" spans="1:3">
      <c r="A3394" t="s">
        <v>4191</v>
      </c>
      <c r="B3394" t="s">
        <v>6250</v>
      </c>
    </row>
    <row r="3395" spans="1:3">
      <c r="A3395" t="s">
        <v>4192</v>
      </c>
      <c r="B3395" t="s">
        <v>6250</v>
      </c>
    </row>
    <row r="3396" spans="1:3">
      <c r="A3396" t="s">
        <v>4193</v>
      </c>
      <c r="B3396" t="s">
        <v>6251</v>
      </c>
      <c r="C3396" t="s">
        <v>6254</v>
      </c>
    </row>
    <row r="3397" spans="1:3">
      <c r="A3397" t="s">
        <v>4194</v>
      </c>
      <c r="B3397" t="s">
        <v>6251</v>
      </c>
      <c r="C3397" t="s">
        <v>6252</v>
      </c>
    </row>
    <row r="3398" spans="1:3">
      <c r="A3398" t="s">
        <v>4195</v>
      </c>
      <c r="B3398" t="s">
        <v>6250</v>
      </c>
    </row>
    <row r="3399" spans="1:3">
      <c r="A3399" t="s">
        <v>4196</v>
      </c>
      <c r="B3399" t="s">
        <v>6250</v>
      </c>
    </row>
    <row r="3400" spans="1:3">
      <c r="A3400" t="s">
        <v>4197</v>
      </c>
      <c r="B3400" t="s">
        <v>6250</v>
      </c>
    </row>
    <row r="3401" spans="1:3">
      <c r="A3401" t="s">
        <v>4198</v>
      </c>
      <c r="B3401" t="s">
        <v>6250</v>
      </c>
    </row>
    <row r="3402" spans="1:3">
      <c r="A3402" t="s">
        <v>4199</v>
      </c>
      <c r="B3402" t="s">
        <v>6251</v>
      </c>
      <c r="C3402" t="s">
        <v>6255</v>
      </c>
    </row>
    <row r="3403" spans="1:3">
      <c r="A3403" t="s">
        <v>4200</v>
      </c>
      <c r="B3403" t="s">
        <v>6250</v>
      </c>
    </row>
    <row r="3404" spans="1:3">
      <c r="A3404" t="s">
        <v>4201</v>
      </c>
      <c r="B3404" t="s">
        <v>6250</v>
      </c>
    </row>
    <row r="3405" spans="1:3">
      <c r="A3405" t="s">
        <v>4202</v>
      </c>
      <c r="B3405" t="s">
        <v>6250</v>
      </c>
    </row>
    <row r="3406" spans="1:3">
      <c r="A3406" t="s">
        <v>4203</v>
      </c>
      <c r="B3406" t="s">
        <v>6250</v>
      </c>
    </row>
    <row r="3407" spans="1:3">
      <c r="A3407" t="s">
        <v>4204</v>
      </c>
      <c r="B3407" t="s">
        <v>6250</v>
      </c>
    </row>
    <row r="3408" spans="1:3">
      <c r="A3408" t="s">
        <v>4205</v>
      </c>
      <c r="B3408" t="s">
        <v>6250</v>
      </c>
    </row>
    <row r="3409" spans="1:2">
      <c r="A3409" t="s">
        <v>4206</v>
      </c>
      <c r="B3409" t="s">
        <v>6250</v>
      </c>
    </row>
    <row r="3410" spans="1:2">
      <c r="A3410" t="s">
        <v>4207</v>
      </c>
      <c r="B3410" t="s">
        <v>6250</v>
      </c>
    </row>
    <row r="3411" spans="1:2">
      <c r="A3411" t="s">
        <v>4208</v>
      </c>
      <c r="B3411" t="s">
        <v>6250</v>
      </c>
    </row>
    <row r="3412" spans="1:2">
      <c r="A3412" t="s">
        <v>4209</v>
      </c>
      <c r="B3412" t="s">
        <v>6250</v>
      </c>
    </row>
    <row r="3413" spans="1:2">
      <c r="A3413" t="s">
        <v>4210</v>
      </c>
      <c r="B3413" t="s">
        <v>6250</v>
      </c>
    </row>
    <row r="3414" spans="1:2">
      <c r="A3414" t="s">
        <v>4211</v>
      </c>
      <c r="B3414" t="s">
        <v>6250</v>
      </c>
    </row>
    <row r="3415" spans="1:2">
      <c r="A3415" t="s">
        <v>4212</v>
      </c>
      <c r="B3415" t="s">
        <v>6250</v>
      </c>
    </row>
    <row r="3416" spans="1:2">
      <c r="A3416" t="s">
        <v>4213</v>
      </c>
      <c r="B3416" t="s">
        <v>6250</v>
      </c>
    </row>
    <row r="3417" spans="1:2">
      <c r="A3417" t="s">
        <v>4214</v>
      </c>
      <c r="B3417" t="s">
        <v>6250</v>
      </c>
    </row>
    <row r="3418" spans="1:2">
      <c r="A3418" t="s">
        <v>4215</v>
      </c>
      <c r="B3418" t="s">
        <v>6250</v>
      </c>
    </row>
    <row r="3419" spans="1:2">
      <c r="A3419" t="s">
        <v>4216</v>
      </c>
      <c r="B3419" t="s">
        <v>6250</v>
      </c>
    </row>
    <row r="3420" spans="1:2">
      <c r="A3420" t="s">
        <v>4217</v>
      </c>
      <c r="B3420" t="s">
        <v>6250</v>
      </c>
    </row>
    <row r="3421" spans="1:2">
      <c r="A3421" t="s">
        <v>4218</v>
      </c>
      <c r="B3421" t="s">
        <v>6250</v>
      </c>
    </row>
    <row r="3422" spans="1:2">
      <c r="A3422" t="s">
        <v>4219</v>
      </c>
      <c r="B3422" t="s">
        <v>6250</v>
      </c>
    </row>
    <row r="3423" spans="1:2">
      <c r="A3423" t="s">
        <v>4220</v>
      </c>
      <c r="B3423" t="s">
        <v>6250</v>
      </c>
    </row>
    <row r="3424" spans="1:2">
      <c r="A3424" t="s">
        <v>4221</v>
      </c>
      <c r="B3424" t="s">
        <v>6250</v>
      </c>
    </row>
    <row r="3425" spans="1:2">
      <c r="A3425" t="s">
        <v>4222</v>
      </c>
      <c r="B3425" t="s">
        <v>6250</v>
      </c>
    </row>
    <row r="3426" spans="1:2">
      <c r="A3426" t="s">
        <v>4223</v>
      </c>
      <c r="B3426" t="s">
        <v>6250</v>
      </c>
    </row>
    <row r="3427" spans="1:2">
      <c r="A3427" t="s">
        <v>4224</v>
      </c>
      <c r="B3427" t="s">
        <v>6250</v>
      </c>
    </row>
    <row r="3428" spans="1:2">
      <c r="A3428" t="s">
        <v>4225</v>
      </c>
      <c r="B3428" t="s">
        <v>6250</v>
      </c>
    </row>
    <row r="3429" spans="1:2">
      <c r="A3429" t="s">
        <v>4226</v>
      </c>
      <c r="B3429" t="s">
        <v>6250</v>
      </c>
    </row>
    <row r="3430" spans="1:2">
      <c r="A3430" t="s">
        <v>4227</v>
      </c>
      <c r="B3430" t="s">
        <v>6250</v>
      </c>
    </row>
    <row r="3431" spans="1:2">
      <c r="A3431" t="s">
        <v>4228</v>
      </c>
      <c r="B3431" t="s">
        <v>6250</v>
      </c>
    </row>
    <row r="3432" spans="1:2">
      <c r="A3432" t="s">
        <v>4229</v>
      </c>
      <c r="B3432" t="s">
        <v>6250</v>
      </c>
    </row>
    <row r="3433" spans="1:2">
      <c r="A3433" t="s">
        <v>4230</v>
      </c>
      <c r="B3433" t="s">
        <v>6250</v>
      </c>
    </row>
    <row r="3434" spans="1:2">
      <c r="A3434" t="s">
        <v>4231</v>
      </c>
      <c r="B3434" t="s">
        <v>6250</v>
      </c>
    </row>
    <row r="3435" spans="1:2">
      <c r="A3435" t="s">
        <v>4232</v>
      </c>
      <c r="B3435" t="s">
        <v>6250</v>
      </c>
    </row>
    <row r="3436" spans="1:2">
      <c r="A3436" t="s">
        <v>4233</v>
      </c>
      <c r="B3436" t="s">
        <v>6250</v>
      </c>
    </row>
    <row r="3437" spans="1:2">
      <c r="A3437" t="s">
        <v>4234</v>
      </c>
      <c r="B3437" t="s">
        <v>6250</v>
      </c>
    </row>
    <row r="3438" spans="1:2">
      <c r="A3438" t="s">
        <v>4235</v>
      </c>
      <c r="B3438" t="s">
        <v>6250</v>
      </c>
    </row>
    <row r="3439" spans="1:2">
      <c r="A3439" t="s">
        <v>4236</v>
      </c>
      <c r="B3439" t="s">
        <v>6250</v>
      </c>
    </row>
    <row r="3440" spans="1:2">
      <c r="A3440" t="s">
        <v>4237</v>
      </c>
      <c r="B3440" t="s">
        <v>6250</v>
      </c>
    </row>
    <row r="3441" spans="1:3">
      <c r="A3441" t="s">
        <v>4238</v>
      </c>
      <c r="B3441" t="s">
        <v>6250</v>
      </c>
    </row>
    <row r="3442" spans="1:3">
      <c r="A3442" t="s">
        <v>4239</v>
      </c>
      <c r="B3442" t="s">
        <v>6250</v>
      </c>
    </row>
    <row r="3443" spans="1:3">
      <c r="A3443" t="s">
        <v>4240</v>
      </c>
      <c r="B3443" t="s">
        <v>6250</v>
      </c>
    </row>
    <row r="3444" spans="1:3">
      <c r="A3444" t="s">
        <v>4241</v>
      </c>
      <c r="B3444" t="s">
        <v>6250</v>
      </c>
    </row>
    <row r="3445" spans="1:3">
      <c r="A3445" t="s">
        <v>4242</v>
      </c>
      <c r="B3445" t="s">
        <v>6250</v>
      </c>
    </row>
    <row r="3446" spans="1:3">
      <c r="A3446" t="s">
        <v>4243</v>
      </c>
      <c r="B3446" t="s">
        <v>6250</v>
      </c>
    </row>
    <row r="3447" spans="1:3">
      <c r="A3447" t="s">
        <v>4244</v>
      </c>
      <c r="B3447" t="s">
        <v>6250</v>
      </c>
    </row>
    <row r="3448" spans="1:3">
      <c r="A3448" t="s">
        <v>4245</v>
      </c>
      <c r="B3448" t="s">
        <v>6251</v>
      </c>
      <c r="C3448" t="s">
        <v>6253</v>
      </c>
    </row>
    <row r="3449" spans="1:3">
      <c r="A3449" t="s">
        <v>4246</v>
      </c>
      <c r="B3449" t="s">
        <v>6250</v>
      </c>
    </row>
    <row r="3450" spans="1:3">
      <c r="A3450" t="s">
        <v>4247</v>
      </c>
      <c r="B3450" t="s">
        <v>6250</v>
      </c>
    </row>
    <row r="3451" spans="1:3">
      <c r="A3451" t="s">
        <v>4248</v>
      </c>
      <c r="B3451" t="s">
        <v>6250</v>
      </c>
    </row>
    <row r="3452" spans="1:3">
      <c r="A3452" t="s">
        <v>4249</v>
      </c>
      <c r="B3452" t="s">
        <v>6250</v>
      </c>
    </row>
    <row r="3453" spans="1:3">
      <c r="A3453" t="s">
        <v>4250</v>
      </c>
      <c r="B3453" t="s">
        <v>6250</v>
      </c>
    </row>
    <row r="3454" spans="1:3">
      <c r="A3454" t="s">
        <v>4251</v>
      </c>
      <c r="B3454" t="s">
        <v>6250</v>
      </c>
    </row>
    <row r="3455" spans="1:3">
      <c r="A3455" t="s">
        <v>4252</v>
      </c>
      <c r="B3455" t="s">
        <v>6250</v>
      </c>
    </row>
    <row r="3456" spans="1:3">
      <c r="A3456" t="s">
        <v>4253</v>
      </c>
      <c r="B3456" t="s">
        <v>6250</v>
      </c>
    </row>
    <row r="3457" spans="1:2">
      <c r="A3457" t="s">
        <v>4254</v>
      </c>
      <c r="B3457" t="s">
        <v>6250</v>
      </c>
    </row>
    <row r="3458" spans="1:2">
      <c r="A3458" t="s">
        <v>4255</v>
      </c>
      <c r="B3458" t="s">
        <v>6250</v>
      </c>
    </row>
    <row r="3459" spans="1:2">
      <c r="A3459" t="s">
        <v>4256</v>
      </c>
      <c r="B3459" t="s">
        <v>6250</v>
      </c>
    </row>
    <row r="3460" spans="1:2">
      <c r="A3460" t="s">
        <v>4257</v>
      </c>
      <c r="B3460" t="s">
        <v>6250</v>
      </c>
    </row>
    <row r="3461" spans="1:2">
      <c r="A3461" t="s">
        <v>4258</v>
      </c>
      <c r="B3461" t="s">
        <v>6250</v>
      </c>
    </row>
    <row r="3462" spans="1:2">
      <c r="A3462" t="s">
        <v>4259</v>
      </c>
      <c r="B3462" t="s">
        <v>6250</v>
      </c>
    </row>
    <row r="3463" spans="1:2">
      <c r="A3463" t="s">
        <v>4260</v>
      </c>
      <c r="B3463" t="s">
        <v>6250</v>
      </c>
    </row>
    <row r="3464" spans="1:2">
      <c r="A3464" t="s">
        <v>4261</v>
      </c>
      <c r="B3464" t="s">
        <v>6250</v>
      </c>
    </row>
    <row r="3465" spans="1:2">
      <c r="A3465" t="s">
        <v>4262</v>
      </c>
      <c r="B3465" t="s">
        <v>6250</v>
      </c>
    </row>
    <row r="3466" spans="1:2">
      <c r="A3466" t="s">
        <v>4263</v>
      </c>
      <c r="B3466" t="s">
        <v>6250</v>
      </c>
    </row>
    <row r="3467" spans="1:2">
      <c r="A3467" t="s">
        <v>4264</v>
      </c>
      <c r="B3467" t="s">
        <v>6250</v>
      </c>
    </row>
    <row r="3468" spans="1:2">
      <c r="A3468" t="s">
        <v>4265</v>
      </c>
      <c r="B3468" t="s">
        <v>6250</v>
      </c>
    </row>
    <row r="3469" spans="1:2">
      <c r="A3469" t="s">
        <v>4266</v>
      </c>
      <c r="B3469" t="s">
        <v>6250</v>
      </c>
    </row>
    <row r="3470" spans="1:2">
      <c r="A3470" t="s">
        <v>4267</v>
      </c>
      <c r="B3470" t="s">
        <v>6250</v>
      </c>
    </row>
    <row r="3471" spans="1:2">
      <c r="A3471" t="s">
        <v>4268</v>
      </c>
      <c r="B3471" t="s">
        <v>6250</v>
      </c>
    </row>
    <row r="3472" spans="1:2">
      <c r="A3472" t="s">
        <v>4269</v>
      </c>
      <c r="B3472" t="s">
        <v>6250</v>
      </c>
    </row>
    <row r="3473" spans="1:3">
      <c r="A3473" t="s">
        <v>4270</v>
      </c>
      <c r="B3473" t="s">
        <v>6250</v>
      </c>
    </row>
    <row r="3474" spans="1:3">
      <c r="A3474" t="s">
        <v>4271</v>
      </c>
      <c r="B3474" t="s">
        <v>6250</v>
      </c>
    </row>
    <row r="3475" spans="1:3">
      <c r="A3475" t="s">
        <v>4272</v>
      </c>
      <c r="B3475" t="s">
        <v>6250</v>
      </c>
    </row>
    <row r="3476" spans="1:3">
      <c r="A3476" t="s">
        <v>4273</v>
      </c>
      <c r="B3476" t="s">
        <v>6250</v>
      </c>
    </row>
    <row r="3477" spans="1:3">
      <c r="A3477" t="s">
        <v>4274</v>
      </c>
      <c r="B3477" t="s">
        <v>6250</v>
      </c>
    </row>
    <row r="3478" spans="1:3">
      <c r="A3478" t="s">
        <v>4275</v>
      </c>
      <c r="B3478" t="s">
        <v>6250</v>
      </c>
    </row>
    <row r="3479" spans="1:3">
      <c r="A3479" t="s">
        <v>4276</v>
      </c>
      <c r="B3479" t="s">
        <v>6251</v>
      </c>
      <c r="C3479" t="s">
        <v>6253</v>
      </c>
    </row>
    <row r="3480" spans="1:3">
      <c r="A3480" t="s">
        <v>4277</v>
      </c>
      <c r="B3480" t="s">
        <v>6251</v>
      </c>
      <c r="C3480" t="s">
        <v>6253</v>
      </c>
    </row>
    <row r="3481" spans="1:3">
      <c r="A3481" t="s">
        <v>4278</v>
      </c>
      <c r="B3481" t="s">
        <v>6250</v>
      </c>
    </row>
    <row r="3482" spans="1:3">
      <c r="A3482" t="s">
        <v>4279</v>
      </c>
      <c r="B3482" t="s">
        <v>6250</v>
      </c>
    </row>
    <row r="3483" spans="1:3">
      <c r="A3483" t="s">
        <v>4280</v>
      </c>
      <c r="B3483" t="s">
        <v>6250</v>
      </c>
    </row>
    <row r="3484" spans="1:3">
      <c r="A3484" t="s">
        <v>4281</v>
      </c>
      <c r="B3484" t="s">
        <v>6250</v>
      </c>
    </row>
    <row r="3485" spans="1:3">
      <c r="A3485" t="s">
        <v>4282</v>
      </c>
      <c r="B3485" t="s">
        <v>6250</v>
      </c>
    </row>
    <row r="3486" spans="1:3">
      <c r="A3486" t="s">
        <v>4283</v>
      </c>
      <c r="B3486" t="s">
        <v>6250</v>
      </c>
    </row>
    <row r="3487" spans="1:3">
      <c r="A3487" t="s">
        <v>4284</v>
      </c>
      <c r="B3487" t="s">
        <v>6250</v>
      </c>
    </row>
    <row r="3488" spans="1:3">
      <c r="A3488" t="s">
        <v>4285</v>
      </c>
      <c r="B3488" t="s">
        <v>6250</v>
      </c>
    </row>
    <row r="3489" spans="1:3">
      <c r="A3489" t="s">
        <v>4286</v>
      </c>
      <c r="B3489" t="s">
        <v>6251</v>
      </c>
      <c r="C3489" t="s">
        <v>6253</v>
      </c>
    </row>
    <row r="3490" spans="1:3">
      <c r="A3490" t="s">
        <v>4287</v>
      </c>
      <c r="B3490" t="s">
        <v>6251</v>
      </c>
      <c r="C3490" t="s">
        <v>6255</v>
      </c>
    </row>
    <row r="3491" spans="1:3">
      <c r="A3491" t="s">
        <v>4288</v>
      </c>
      <c r="B3491" t="s">
        <v>6250</v>
      </c>
    </row>
    <row r="3492" spans="1:3">
      <c r="A3492" t="s">
        <v>4289</v>
      </c>
      <c r="B3492" t="s">
        <v>6250</v>
      </c>
    </row>
    <row r="3493" spans="1:3">
      <c r="A3493" t="s">
        <v>4290</v>
      </c>
      <c r="B3493" t="s">
        <v>6250</v>
      </c>
    </row>
    <row r="3494" spans="1:3">
      <c r="A3494" t="s">
        <v>4291</v>
      </c>
      <c r="B3494" t="s">
        <v>6250</v>
      </c>
    </row>
    <row r="3495" spans="1:3">
      <c r="A3495" t="s">
        <v>4292</v>
      </c>
      <c r="B3495" t="s">
        <v>6250</v>
      </c>
    </row>
    <row r="3496" spans="1:3">
      <c r="A3496" t="s">
        <v>4293</v>
      </c>
      <c r="B3496" t="s">
        <v>6250</v>
      </c>
    </row>
    <row r="3497" spans="1:3">
      <c r="A3497" t="s">
        <v>4294</v>
      </c>
      <c r="B3497" t="s">
        <v>6250</v>
      </c>
    </row>
    <row r="3498" spans="1:3">
      <c r="A3498" t="s">
        <v>4295</v>
      </c>
      <c r="B3498" t="s">
        <v>6250</v>
      </c>
    </row>
    <row r="3499" spans="1:3">
      <c r="A3499" t="s">
        <v>4296</v>
      </c>
      <c r="B3499" t="s">
        <v>6250</v>
      </c>
    </row>
    <row r="3500" spans="1:3">
      <c r="A3500" t="s">
        <v>4297</v>
      </c>
      <c r="B3500" t="s">
        <v>6250</v>
      </c>
    </row>
    <row r="3501" spans="1:3">
      <c r="A3501" t="s">
        <v>4298</v>
      </c>
      <c r="B3501" t="s">
        <v>6251</v>
      </c>
      <c r="C3501" t="s">
        <v>6255</v>
      </c>
    </row>
    <row r="3502" spans="1:3">
      <c r="A3502" t="s">
        <v>4299</v>
      </c>
      <c r="B3502" t="s">
        <v>6250</v>
      </c>
    </row>
    <row r="3503" spans="1:3">
      <c r="A3503" t="s">
        <v>4300</v>
      </c>
      <c r="B3503" t="s">
        <v>6250</v>
      </c>
    </row>
    <row r="3504" spans="1:3">
      <c r="A3504" t="s">
        <v>4301</v>
      </c>
      <c r="B3504" t="s">
        <v>6250</v>
      </c>
    </row>
    <row r="3505" spans="1:3">
      <c r="A3505" t="s">
        <v>4302</v>
      </c>
      <c r="B3505" t="s">
        <v>6250</v>
      </c>
    </row>
    <row r="3506" spans="1:3">
      <c r="A3506" t="s">
        <v>4303</v>
      </c>
      <c r="B3506" t="s">
        <v>6251</v>
      </c>
      <c r="C3506" t="s">
        <v>6253</v>
      </c>
    </row>
    <row r="3507" spans="1:3">
      <c r="A3507" t="s">
        <v>4304</v>
      </c>
      <c r="B3507" t="s">
        <v>6250</v>
      </c>
    </row>
    <row r="3508" spans="1:3">
      <c r="A3508" t="s">
        <v>4305</v>
      </c>
      <c r="B3508" t="s">
        <v>6250</v>
      </c>
    </row>
    <row r="3509" spans="1:3">
      <c r="A3509" t="s">
        <v>4306</v>
      </c>
      <c r="B3509" t="s">
        <v>6250</v>
      </c>
    </row>
    <row r="3510" spans="1:3">
      <c r="A3510" t="s">
        <v>4307</v>
      </c>
      <c r="B3510" t="s">
        <v>6250</v>
      </c>
    </row>
    <row r="3511" spans="1:3">
      <c r="A3511" t="s">
        <v>4308</v>
      </c>
      <c r="B3511" t="s">
        <v>6250</v>
      </c>
    </row>
    <row r="3512" spans="1:3">
      <c r="A3512" t="s">
        <v>4309</v>
      </c>
      <c r="B3512" t="s">
        <v>6250</v>
      </c>
    </row>
    <row r="3513" spans="1:3">
      <c r="A3513" t="s">
        <v>4310</v>
      </c>
      <c r="B3513" t="s">
        <v>6250</v>
      </c>
    </row>
    <row r="3514" spans="1:3">
      <c r="A3514" t="s">
        <v>4311</v>
      </c>
      <c r="B3514" t="s">
        <v>6250</v>
      </c>
    </row>
    <row r="3515" spans="1:3">
      <c r="A3515" t="s">
        <v>4312</v>
      </c>
      <c r="B3515" t="s">
        <v>6250</v>
      </c>
    </row>
    <row r="3516" spans="1:3">
      <c r="A3516" t="s">
        <v>4313</v>
      </c>
      <c r="B3516" t="s">
        <v>6250</v>
      </c>
    </row>
    <row r="3517" spans="1:3">
      <c r="A3517" t="s">
        <v>4314</v>
      </c>
      <c r="B3517" t="s">
        <v>6250</v>
      </c>
    </row>
    <row r="3518" spans="1:3">
      <c r="A3518" t="s">
        <v>4315</v>
      </c>
      <c r="B3518" t="s">
        <v>6250</v>
      </c>
    </row>
    <row r="3519" spans="1:3">
      <c r="A3519" t="s">
        <v>4316</v>
      </c>
      <c r="B3519" t="s">
        <v>6250</v>
      </c>
    </row>
    <row r="3520" spans="1:3">
      <c r="A3520" t="s">
        <v>4317</v>
      </c>
      <c r="B3520" t="s">
        <v>6251</v>
      </c>
      <c r="C3520" t="s">
        <v>6254</v>
      </c>
    </row>
    <row r="3521" spans="1:3">
      <c r="A3521" t="s">
        <v>4318</v>
      </c>
      <c r="B3521" t="s">
        <v>6250</v>
      </c>
    </row>
    <row r="3522" spans="1:3">
      <c r="A3522" t="s">
        <v>4319</v>
      </c>
      <c r="B3522" t="s">
        <v>6250</v>
      </c>
    </row>
    <row r="3523" spans="1:3">
      <c r="A3523" t="s">
        <v>4320</v>
      </c>
      <c r="B3523" t="s">
        <v>6251</v>
      </c>
      <c r="C3523" t="s">
        <v>6252</v>
      </c>
    </row>
    <row r="3524" spans="1:3">
      <c r="A3524" t="s">
        <v>4321</v>
      </c>
      <c r="B3524" t="s">
        <v>6250</v>
      </c>
    </row>
    <row r="3525" spans="1:3">
      <c r="A3525" t="s">
        <v>4322</v>
      </c>
      <c r="B3525" t="s">
        <v>6250</v>
      </c>
    </row>
    <row r="3526" spans="1:3">
      <c r="A3526" t="s">
        <v>4323</v>
      </c>
      <c r="B3526" t="s">
        <v>6250</v>
      </c>
    </row>
    <row r="3527" spans="1:3">
      <c r="A3527" t="s">
        <v>4324</v>
      </c>
      <c r="B3527" t="s">
        <v>6251</v>
      </c>
      <c r="C3527" t="s">
        <v>6255</v>
      </c>
    </row>
    <row r="3528" spans="1:3">
      <c r="A3528" t="s">
        <v>4325</v>
      </c>
      <c r="B3528" t="s">
        <v>6250</v>
      </c>
    </row>
    <row r="3529" spans="1:3">
      <c r="A3529" t="s">
        <v>4326</v>
      </c>
      <c r="B3529" t="s">
        <v>6250</v>
      </c>
    </row>
    <row r="3530" spans="1:3">
      <c r="A3530" t="s">
        <v>4327</v>
      </c>
      <c r="B3530" t="s">
        <v>6250</v>
      </c>
    </row>
    <row r="3531" spans="1:3">
      <c r="A3531" t="s">
        <v>4328</v>
      </c>
      <c r="B3531" t="s">
        <v>6250</v>
      </c>
    </row>
    <row r="3532" spans="1:3">
      <c r="A3532" t="s">
        <v>4329</v>
      </c>
      <c r="B3532" t="s">
        <v>6250</v>
      </c>
    </row>
    <row r="3533" spans="1:3">
      <c r="A3533" t="s">
        <v>4330</v>
      </c>
      <c r="B3533" t="s">
        <v>6250</v>
      </c>
    </row>
    <row r="3534" spans="1:3">
      <c r="A3534" t="s">
        <v>4331</v>
      </c>
      <c r="B3534" t="s">
        <v>6250</v>
      </c>
    </row>
    <row r="3535" spans="1:3">
      <c r="A3535" t="s">
        <v>4332</v>
      </c>
      <c r="B3535" t="s">
        <v>6250</v>
      </c>
    </row>
    <row r="3536" spans="1:3">
      <c r="A3536" t="s">
        <v>4333</v>
      </c>
      <c r="B3536" t="s">
        <v>6250</v>
      </c>
    </row>
    <row r="3537" spans="1:2">
      <c r="A3537" t="s">
        <v>4334</v>
      </c>
      <c r="B3537" t="s">
        <v>6250</v>
      </c>
    </row>
    <row r="3538" spans="1:2">
      <c r="A3538" t="s">
        <v>4335</v>
      </c>
      <c r="B3538" t="s">
        <v>6250</v>
      </c>
    </row>
    <row r="3539" spans="1:2">
      <c r="A3539" t="s">
        <v>4336</v>
      </c>
      <c r="B3539" t="s">
        <v>6250</v>
      </c>
    </row>
    <row r="3540" spans="1:2">
      <c r="A3540" t="s">
        <v>4337</v>
      </c>
      <c r="B3540" t="s">
        <v>6250</v>
      </c>
    </row>
    <row r="3541" spans="1:2">
      <c r="A3541" t="s">
        <v>4338</v>
      </c>
      <c r="B3541" t="s">
        <v>6250</v>
      </c>
    </row>
    <row r="3542" spans="1:2">
      <c r="A3542" t="s">
        <v>4339</v>
      </c>
      <c r="B3542" t="s">
        <v>6250</v>
      </c>
    </row>
    <row r="3543" spans="1:2">
      <c r="A3543" t="s">
        <v>4340</v>
      </c>
      <c r="B3543" t="s">
        <v>6250</v>
      </c>
    </row>
    <row r="3544" spans="1:2">
      <c r="A3544" t="s">
        <v>4341</v>
      </c>
      <c r="B3544" t="s">
        <v>6250</v>
      </c>
    </row>
    <row r="3545" spans="1:2">
      <c r="A3545" t="s">
        <v>4342</v>
      </c>
      <c r="B3545" t="s">
        <v>6250</v>
      </c>
    </row>
    <row r="3546" spans="1:2">
      <c r="A3546" t="s">
        <v>4343</v>
      </c>
      <c r="B3546" t="s">
        <v>6250</v>
      </c>
    </row>
    <row r="3547" spans="1:2">
      <c r="A3547" t="s">
        <v>4344</v>
      </c>
      <c r="B3547" t="s">
        <v>6250</v>
      </c>
    </row>
    <row r="3548" spans="1:2">
      <c r="A3548" t="s">
        <v>4345</v>
      </c>
      <c r="B3548" t="s">
        <v>6250</v>
      </c>
    </row>
    <row r="3549" spans="1:2">
      <c r="A3549" t="s">
        <v>4346</v>
      </c>
      <c r="B3549" t="s">
        <v>6250</v>
      </c>
    </row>
    <row r="3550" spans="1:2">
      <c r="A3550" t="s">
        <v>4347</v>
      </c>
      <c r="B3550" t="s">
        <v>6250</v>
      </c>
    </row>
    <row r="3551" spans="1:2">
      <c r="A3551" t="s">
        <v>4348</v>
      </c>
      <c r="B3551" t="s">
        <v>6250</v>
      </c>
    </row>
    <row r="3552" spans="1:2">
      <c r="A3552" t="s">
        <v>4349</v>
      </c>
      <c r="B3552" t="s">
        <v>6250</v>
      </c>
    </row>
    <row r="3553" spans="1:3">
      <c r="A3553" t="s">
        <v>4350</v>
      </c>
      <c r="B3553" t="s">
        <v>6250</v>
      </c>
    </row>
    <row r="3554" spans="1:3">
      <c r="A3554" t="s">
        <v>4351</v>
      </c>
      <c r="B3554" t="s">
        <v>6250</v>
      </c>
    </row>
    <row r="3555" spans="1:3">
      <c r="A3555" t="s">
        <v>4352</v>
      </c>
      <c r="B3555" t="s">
        <v>6250</v>
      </c>
    </row>
    <row r="3556" spans="1:3">
      <c r="A3556" t="s">
        <v>4353</v>
      </c>
      <c r="B3556" t="s">
        <v>6250</v>
      </c>
    </row>
    <row r="3557" spans="1:3">
      <c r="A3557" t="s">
        <v>4354</v>
      </c>
      <c r="B3557" t="s">
        <v>6250</v>
      </c>
    </row>
    <row r="3558" spans="1:3">
      <c r="A3558" t="s">
        <v>4355</v>
      </c>
      <c r="B3558" t="s">
        <v>6250</v>
      </c>
    </row>
    <row r="3559" spans="1:3">
      <c r="A3559" t="s">
        <v>4356</v>
      </c>
      <c r="B3559" t="s">
        <v>6250</v>
      </c>
    </row>
    <row r="3560" spans="1:3">
      <c r="A3560" t="s">
        <v>4357</v>
      </c>
      <c r="B3560" t="s">
        <v>6250</v>
      </c>
    </row>
    <row r="3561" spans="1:3">
      <c r="A3561" t="s">
        <v>4358</v>
      </c>
      <c r="B3561" t="s">
        <v>6250</v>
      </c>
    </row>
    <row r="3562" spans="1:3">
      <c r="A3562" t="s">
        <v>4359</v>
      </c>
      <c r="B3562" t="s">
        <v>6250</v>
      </c>
    </row>
    <row r="3563" spans="1:3">
      <c r="A3563" t="s">
        <v>4360</v>
      </c>
      <c r="B3563" t="s">
        <v>6251</v>
      </c>
      <c r="C3563" t="s">
        <v>6254</v>
      </c>
    </row>
    <row r="3564" spans="1:3">
      <c r="A3564" t="s">
        <v>4361</v>
      </c>
      <c r="B3564" t="s">
        <v>6250</v>
      </c>
    </row>
    <row r="3565" spans="1:3">
      <c r="A3565" t="s">
        <v>4362</v>
      </c>
      <c r="B3565" t="s">
        <v>6250</v>
      </c>
    </row>
    <row r="3566" spans="1:3">
      <c r="A3566" t="s">
        <v>4363</v>
      </c>
      <c r="B3566" t="s">
        <v>6250</v>
      </c>
    </row>
    <row r="3567" spans="1:3">
      <c r="A3567" t="s">
        <v>4364</v>
      </c>
      <c r="B3567" t="s">
        <v>6250</v>
      </c>
    </row>
    <row r="3568" spans="1:3">
      <c r="A3568" t="s">
        <v>4365</v>
      </c>
      <c r="B3568" t="s">
        <v>6250</v>
      </c>
    </row>
    <row r="3569" spans="1:3">
      <c r="A3569" t="s">
        <v>4366</v>
      </c>
      <c r="B3569" t="s">
        <v>6250</v>
      </c>
    </row>
    <row r="3570" spans="1:3">
      <c r="A3570" t="s">
        <v>4367</v>
      </c>
      <c r="B3570" t="s">
        <v>6250</v>
      </c>
    </row>
    <row r="3571" spans="1:3">
      <c r="A3571" t="s">
        <v>4368</v>
      </c>
      <c r="B3571" t="s">
        <v>6250</v>
      </c>
    </row>
    <row r="3572" spans="1:3">
      <c r="A3572" t="s">
        <v>4369</v>
      </c>
      <c r="B3572" t="s">
        <v>6250</v>
      </c>
    </row>
    <row r="3573" spans="1:3">
      <c r="A3573" t="s">
        <v>4370</v>
      </c>
      <c r="B3573" t="s">
        <v>6250</v>
      </c>
    </row>
    <row r="3574" spans="1:3">
      <c r="A3574" t="s">
        <v>4371</v>
      </c>
      <c r="B3574" t="s">
        <v>6250</v>
      </c>
    </row>
    <row r="3575" spans="1:3">
      <c r="A3575" t="s">
        <v>4372</v>
      </c>
      <c r="B3575" t="s">
        <v>6250</v>
      </c>
    </row>
    <row r="3576" spans="1:3">
      <c r="A3576" t="s">
        <v>4373</v>
      </c>
      <c r="B3576" t="s">
        <v>6250</v>
      </c>
    </row>
    <row r="3577" spans="1:3">
      <c r="A3577" t="s">
        <v>4374</v>
      </c>
      <c r="B3577" t="s">
        <v>6250</v>
      </c>
    </row>
    <row r="3578" spans="1:3">
      <c r="A3578" t="s">
        <v>4375</v>
      </c>
      <c r="B3578" t="s">
        <v>6250</v>
      </c>
    </row>
    <row r="3579" spans="1:3">
      <c r="A3579" t="s">
        <v>4376</v>
      </c>
      <c r="B3579" t="s">
        <v>6250</v>
      </c>
    </row>
    <row r="3580" spans="1:3">
      <c r="A3580" t="s">
        <v>4377</v>
      </c>
      <c r="B3580" t="s">
        <v>6250</v>
      </c>
    </row>
    <row r="3581" spans="1:3">
      <c r="A3581" t="s">
        <v>4378</v>
      </c>
      <c r="B3581" t="s">
        <v>6250</v>
      </c>
    </row>
    <row r="3582" spans="1:3">
      <c r="A3582" t="s">
        <v>4379</v>
      </c>
      <c r="B3582" t="s">
        <v>6250</v>
      </c>
    </row>
    <row r="3583" spans="1:3">
      <c r="A3583" t="s">
        <v>4380</v>
      </c>
      <c r="B3583" t="s">
        <v>6250</v>
      </c>
    </row>
    <row r="3584" spans="1:3">
      <c r="A3584" t="s">
        <v>4381</v>
      </c>
      <c r="B3584" t="s">
        <v>6251</v>
      </c>
      <c r="C3584" t="s">
        <v>6252</v>
      </c>
    </row>
    <row r="3585" spans="1:3">
      <c r="A3585" t="s">
        <v>4382</v>
      </c>
      <c r="B3585" t="s">
        <v>6250</v>
      </c>
    </row>
    <row r="3586" spans="1:3">
      <c r="A3586" t="s">
        <v>4383</v>
      </c>
      <c r="B3586" t="s">
        <v>6250</v>
      </c>
    </row>
    <row r="3587" spans="1:3">
      <c r="A3587" t="s">
        <v>4384</v>
      </c>
      <c r="B3587" t="s">
        <v>6250</v>
      </c>
    </row>
    <row r="3588" spans="1:3">
      <c r="A3588" t="s">
        <v>4385</v>
      </c>
      <c r="B3588" t="s">
        <v>6251</v>
      </c>
      <c r="C3588" t="s">
        <v>6253</v>
      </c>
    </row>
    <row r="3589" spans="1:3">
      <c r="A3589" t="s">
        <v>4386</v>
      </c>
      <c r="B3589" t="s">
        <v>6250</v>
      </c>
    </row>
    <row r="3590" spans="1:3">
      <c r="A3590" t="s">
        <v>4387</v>
      </c>
      <c r="B3590" t="s">
        <v>6250</v>
      </c>
    </row>
    <row r="3591" spans="1:3">
      <c r="A3591" t="s">
        <v>4388</v>
      </c>
      <c r="B3591" t="s">
        <v>6250</v>
      </c>
    </row>
    <row r="3592" spans="1:3">
      <c r="A3592" t="s">
        <v>4389</v>
      </c>
      <c r="B3592" t="s">
        <v>6250</v>
      </c>
    </row>
    <row r="3593" spans="1:3">
      <c r="A3593" t="s">
        <v>4390</v>
      </c>
      <c r="B3593" t="s">
        <v>6250</v>
      </c>
    </row>
    <row r="3594" spans="1:3">
      <c r="A3594" t="s">
        <v>4391</v>
      </c>
      <c r="B3594" t="s">
        <v>6250</v>
      </c>
    </row>
    <row r="3595" spans="1:3">
      <c r="A3595" t="s">
        <v>4392</v>
      </c>
      <c r="B3595" t="s">
        <v>6250</v>
      </c>
    </row>
    <row r="3596" spans="1:3">
      <c r="A3596" t="s">
        <v>4393</v>
      </c>
      <c r="B3596" t="s">
        <v>6250</v>
      </c>
    </row>
    <row r="3597" spans="1:3">
      <c r="A3597" t="s">
        <v>4394</v>
      </c>
      <c r="B3597" t="s">
        <v>6250</v>
      </c>
    </row>
    <row r="3598" spans="1:3">
      <c r="A3598" t="s">
        <v>4395</v>
      </c>
      <c r="B3598" t="s">
        <v>6250</v>
      </c>
    </row>
    <row r="3599" spans="1:3">
      <c r="A3599" t="s">
        <v>4396</v>
      </c>
      <c r="B3599" t="s">
        <v>6250</v>
      </c>
    </row>
    <row r="3600" spans="1:3">
      <c r="A3600" t="s">
        <v>4397</v>
      </c>
      <c r="B3600" t="s">
        <v>6250</v>
      </c>
    </row>
    <row r="3601" spans="1:3">
      <c r="A3601" t="s">
        <v>4398</v>
      </c>
      <c r="B3601" t="s">
        <v>6250</v>
      </c>
    </row>
    <row r="3602" spans="1:3">
      <c r="A3602" t="s">
        <v>4399</v>
      </c>
      <c r="B3602" t="s">
        <v>6250</v>
      </c>
    </row>
    <row r="3603" spans="1:3">
      <c r="A3603" t="s">
        <v>4400</v>
      </c>
      <c r="B3603" t="s">
        <v>6250</v>
      </c>
    </row>
    <row r="3604" spans="1:3">
      <c r="A3604" t="s">
        <v>4401</v>
      </c>
      <c r="B3604" t="s">
        <v>6251</v>
      </c>
      <c r="C3604" t="s">
        <v>6253</v>
      </c>
    </row>
    <row r="3605" spans="1:3">
      <c r="A3605" t="s">
        <v>4402</v>
      </c>
      <c r="B3605" t="s">
        <v>6250</v>
      </c>
    </row>
    <row r="3606" spans="1:3">
      <c r="A3606" t="s">
        <v>4403</v>
      </c>
      <c r="B3606" t="s">
        <v>6250</v>
      </c>
    </row>
    <row r="3607" spans="1:3">
      <c r="A3607" t="s">
        <v>4404</v>
      </c>
      <c r="B3607" t="s">
        <v>6250</v>
      </c>
    </row>
    <row r="3608" spans="1:3">
      <c r="A3608" t="s">
        <v>4405</v>
      </c>
      <c r="B3608" t="s">
        <v>6250</v>
      </c>
    </row>
    <row r="3609" spans="1:3">
      <c r="A3609" t="s">
        <v>4406</v>
      </c>
      <c r="B3609" t="s">
        <v>6250</v>
      </c>
    </row>
    <row r="3610" spans="1:3">
      <c r="A3610" t="s">
        <v>4407</v>
      </c>
      <c r="B3610" t="s">
        <v>6251</v>
      </c>
      <c r="C3610" t="s">
        <v>6254</v>
      </c>
    </row>
    <row r="3611" spans="1:3">
      <c r="A3611" t="s">
        <v>4408</v>
      </c>
      <c r="B3611" t="s">
        <v>6250</v>
      </c>
    </row>
    <row r="3612" spans="1:3">
      <c r="A3612" t="s">
        <v>4409</v>
      </c>
      <c r="B3612" t="s">
        <v>6250</v>
      </c>
    </row>
    <row r="3613" spans="1:3">
      <c r="A3613" t="s">
        <v>4410</v>
      </c>
      <c r="B3613" t="s">
        <v>6250</v>
      </c>
    </row>
    <row r="3614" spans="1:3">
      <c r="A3614" t="s">
        <v>4411</v>
      </c>
      <c r="B3614" t="s">
        <v>6250</v>
      </c>
    </row>
    <row r="3615" spans="1:3">
      <c r="A3615" t="s">
        <v>4412</v>
      </c>
      <c r="B3615" t="s">
        <v>6250</v>
      </c>
    </row>
    <row r="3616" spans="1:3">
      <c r="A3616" t="s">
        <v>4413</v>
      </c>
      <c r="B3616" t="s">
        <v>6250</v>
      </c>
    </row>
    <row r="3617" spans="1:3">
      <c r="A3617" t="s">
        <v>4414</v>
      </c>
      <c r="B3617" t="s">
        <v>6250</v>
      </c>
    </row>
    <row r="3618" spans="1:3">
      <c r="A3618" t="s">
        <v>4415</v>
      </c>
      <c r="B3618" t="s">
        <v>6250</v>
      </c>
    </row>
    <row r="3619" spans="1:3">
      <c r="A3619" t="s">
        <v>4416</v>
      </c>
      <c r="B3619" t="s">
        <v>6250</v>
      </c>
    </row>
    <row r="3620" spans="1:3">
      <c r="A3620" t="s">
        <v>4417</v>
      </c>
      <c r="B3620" t="s">
        <v>6250</v>
      </c>
    </row>
    <row r="3621" spans="1:3">
      <c r="A3621" t="s">
        <v>4418</v>
      </c>
      <c r="B3621" t="s">
        <v>6251</v>
      </c>
      <c r="C3621" t="s">
        <v>6254</v>
      </c>
    </row>
    <row r="3622" spans="1:3">
      <c r="A3622" t="s">
        <v>4419</v>
      </c>
      <c r="B3622" t="s">
        <v>6250</v>
      </c>
    </row>
    <row r="3623" spans="1:3">
      <c r="A3623" t="s">
        <v>4420</v>
      </c>
      <c r="B3623" t="s">
        <v>6250</v>
      </c>
    </row>
    <row r="3624" spans="1:3">
      <c r="A3624" t="s">
        <v>4421</v>
      </c>
      <c r="B3624" t="s">
        <v>6250</v>
      </c>
    </row>
    <row r="3625" spans="1:3">
      <c r="A3625" t="s">
        <v>4422</v>
      </c>
      <c r="B3625" t="s">
        <v>6250</v>
      </c>
    </row>
    <row r="3626" spans="1:3">
      <c r="A3626" t="s">
        <v>4423</v>
      </c>
      <c r="B3626" t="s">
        <v>6250</v>
      </c>
    </row>
    <row r="3627" spans="1:3">
      <c r="A3627" t="s">
        <v>4424</v>
      </c>
      <c r="B3627" t="s">
        <v>6250</v>
      </c>
    </row>
    <row r="3628" spans="1:3">
      <c r="A3628" t="s">
        <v>4425</v>
      </c>
      <c r="B3628" t="s">
        <v>6250</v>
      </c>
    </row>
    <row r="3629" spans="1:3">
      <c r="A3629" t="s">
        <v>4426</v>
      </c>
      <c r="B3629" t="s">
        <v>6250</v>
      </c>
    </row>
    <row r="3630" spans="1:3">
      <c r="A3630" t="s">
        <v>4427</v>
      </c>
      <c r="B3630" t="s">
        <v>6251</v>
      </c>
      <c r="C3630" t="s">
        <v>6255</v>
      </c>
    </row>
    <row r="3631" spans="1:3">
      <c r="A3631" t="s">
        <v>4428</v>
      </c>
      <c r="B3631" t="s">
        <v>6250</v>
      </c>
    </row>
    <row r="3632" spans="1:3">
      <c r="A3632" t="s">
        <v>4429</v>
      </c>
      <c r="B3632" t="s">
        <v>6251</v>
      </c>
      <c r="C3632" t="s">
        <v>6253</v>
      </c>
    </row>
    <row r="3633" spans="1:3">
      <c r="A3633" t="s">
        <v>4430</v>
      </c>
      <c r="B3633" t="s">
        <v>6250</v>
      </c>
    </row>
    <row r="3634" spans="1:3">
      <c r="A3634" t="s">
        <v>4431</v>
      </c>
      <c r="B3634" t="s">
        <v>6250</v>
      </c>
    </row>
    <row r="3635" spans="1:3">
      <c r="A3635" t="s">
        <v>4432</v>
      </c>
      <c r="B3635" t="s">
        <v>6250</v>
      </c>
    </row>
    <row r="3636" spans="1:3">
      <c r="A3636" t="s">
        <v>4433</v>
      </c>
      <c r="B3636" t="s">
        <v>6250</v>
      </c>
    </row>
    <row r="3637" spans="1:3">
      <c r="A3637" t="s">
        <v>4434</v>
      </c>
      <c r="B3637" t="s">
        <v>6250</v>
      </c>
    </row>
    <row r="3638" spans="1:3">
      <c r="A3638" t="s">
        <v>4435</v>
      </c>
      <c r="B3638" t="s">
        <v>6250</v>
      </c>
    </row>
    <row r="3639" spans="1:3">
      <c r="A3639" t="s">
        <v>4436</v>
      </c>
      <c r="B3639" t="s">
        <v>6250</v>
      </c>
    </row>
    <row r="3640" spans="1:3">
      <c r="A3640" t="s">
        <v>4437</v>
      </c>
      <c r="B3640" t="s">
        <v>6250</v>
      </c>
    </row>
    <row r="3641" spans="1:3">
      <c r="A3641" t="s">
        <v>4438</v>
      </c>
      <c r="B3641" t="s">
        <v>6250</v>
      </c>
    </row>
    <row r="3642" spans="1:3">
      <c r="A3642" t="s">
        <v>4439</v>
      </c>
      <c r="B3642" t="s">
        <v>6251</v>
      </c>
      <c r="C3642" t="s">
        <v>6252</v>
      </c>
    </row>
    <row r="3643" spans="1:3">
      <c r="A3643" t="s">
        <v>4440</v>
      </c>
      <c r="B3643" t="s">
        <v>6250</v>
      </c>
    </row>
    <row r="3644" spans="1:3">
      <c r="A3644" t="s">
        <v>4441</v>
      </c>
      <c r="B3644" t="s">
        <v>6250</v>
      </c>
    </row>
    <row r="3645" spans="1:3">
      <c r="A3645" t="s">
        <v>4442</v>
      </c>
      <c r="B3645" t="s">
        <v>6251</v>
      </c>
      <c r="C3645" t="s">
        <v>6255</v>
      </c>
    </row>
    <row r="3646" spans="1:3">
      <c r="A3646" t="s">
        <v>4443</v>
      </c>
      <c r="B3646" t="s">
        <v>6250</v>
      </c>
    </row>
    <row r="3647" spans="1:3">
      <c r="A3647" t="s">
        <v>4444</v>
      </c>
      <c r="B3647" t="s">
        <v>6250</v>
      </c>
    </row>
    <row r="3648" spans="1:3">
      <c r="A3648" t="s">
        <v>4445</v>
      </c>
      <c r="B3648" t="s">
        <v>6250</v>
      </c>
    </row>
    <row r="3649" spans="1:3">
      <c r="A3649" t="s">
        <v>4446</v>
      </c>
      <c r="B3649" t="s">
        <v>6251</v>
      </c>
      <c r="C3649" t="s">
        <v>6253</v>
      </c>
    </row>
    <row r="3650" spans="1:3">
      <c r="A3650" t="s">
        <v>4447</v>
      </c>
      <c r="B3650" t="s">
        <v>6250</v>
      </c>
    </row>
    <row r="3651" spans="1:3">
      <c r="A3651" t="s">
        <v>4448</v>
      </c>
      <c r="B3651" t="s">
        <v>6250</v>
      </c>
    </row>
    <row r="3652" spans="1:3">
      <c r="A3652" t="s">
        <v>4449</v>
      </c>
      <c r="B3652" t="s">
        <v>6250</v>
      </c>
    </row>
    <row r="3653" spans="1:3">
      <c r="A3653" t="s">
        <v>4450</v>
      </c>
      <c r="B3653" t="s">
        <v>6250</v>
      </c>
    </row>
    <row r="3654" spans="1:3">
      <c r="A3654" t="s">
        <v>4451</v>
      </c>
      <c r="B3654" t="s">
        <v>6250</v>
      </c>
    </row>
    <row r="3655" spans="1:3">
      <c r="A3655" t="s">
        <v>4452</v>
      </c>
      <c r="B3655" t="s">
        <v>6250</v>
      </c>
    </row>
    <row r="3656" spans="1:3">
      <c r="A3656" t="s">
        <v>4453</v>
      </c>
      <c r="B3656" t="s">
        <v>6250</v>
      </c>
    </row>
    <row r="3657" spans="1:3">
      <c r="A3657" t="s">
        <v>4454</v>
      </c>
      <c r="B3657" t="s">
        <v>6250</v>
      </c>
    </row>
    <row r="3658" spans="1:3">
      <c r="A3658" t="s">
        <v>4455</v>
      </c>
      <c r="B3658" t="s">
        <v>6250</v>
      </c>
    </row>
    <row r="3659" spans="1:3">
      <c r="A3659" t="s">
        <v>4456</v>
      </c>
      <c r="B3659" t="s">
        <v>6250</v>
      </c>
    </row>
    <row r="3660" spans="1:3">
      <c r="A3660" t="s">
        <v>4457</v>
      </c>
      <c r="B3660" t="s">
        <v>6250</v>
      </c>
    </row>
    <row r="3661" spans="1:3">
      <c r="A3661" t="s">
        <v>4458</v>
      </c>
      <c r="B3661" t="s">
        <v>6250</v>
      </c>
    </row>
    <row r="3662" spans="1:3">
      <c r="A3662" t="s">
        <v>4459</v>
      </c>
      <c r="B3662" t="s">
        <v>6250</v>
      </c>
    </row>
    <row r="3663" spans="1:3">
      <c r="A3663" t="s">
        <v>4460</v>
      </c>
      <c r="B3663" t="s">
        <v>6250</v>
      </c>
    </row>
    <row r="3664" spans="1:3">
      <c r="A3664" t="s">
        <v>4461</v>
      </c>
      <c r="B3664" t="s">
        <v>6250</v>
      </c>
    </row>
    <row r="3665" spans="1:3">
      <c r="A3665" t="s">
        <v>4462</v>
      </c>
      <c r="B3665" t="s">
        <v>6250</v>
      </c>
    </row>
    <row r="3666" spans="1:3">
      <c r="A3666" t="s">
        <v>4463</v>
      </c>
      <c r="B3666" t="s">
        <v>6251</v>
      </c>
      <c r="C3666" t="s">
        <v>6255</v>
      </c>
    </row>
    <row r="3667" spans="1:3">
      <c r="A3667" t="s">
        <v>4464</v>
      </c>
      <c r="B3667" t="s">
        <v>6250</v>
      </c>
    </row>
    <row r="3668" spans="1:3">
      <c r="A3668" t="s">
        <v>4465</v>
      </c>
      <c r="B3668" t="s">
        <v>6250</v>
      </c>
    </row>
    <row r="3669" spans="1:3">
      <c r="A3669" t="s">
        <v>4466</v>
      </c>
      <c r="B3669" t="s">
        <v>6250</v>
      </c>
    </row>
    <row r="3670" spans="1:3">
      <c r="A3670" t="s">
        <v>4467</v>
      </c>
      <c r="B3670" t="s">
        <v>6250</v>
      </c>
    </row>
    <row r="3671" spans="1:3">
      <c r="A3671" t="s">
        <v>4468</v>
      </c>
      <c r="B3671" t="s">
        <v>6250</v>
      </c>
    </row>
    <row r="3672" spans="1:3">
      <c r="A3672" t="s">
        <v>4469</v>
      </c>
      <c r="B3672" t="s">
        <v>6250</v>
      </c>
    </row>
    <row r="3673" spans="1:3">
      <c r="A3673" t="s">
        <v>4470</v>
      </c>
      <c r="B3673" t="s">
        <v>6250</v>
      </c>
    </row>
    <row r="3674" spans="1:3">
      <c r="A3674" t="s">
        <v>4471</v>
      </c>
      <c r="B3674" t="s">
        <v>6250</v>
      </c>
    </row>
    <row r="3675" spans="1:3">
      <c r="A3675" t="s">
        <v>4472</v>
      </c>
      <c r="B3675" t="s">
        <v>6250</v>
      </c>
    </row>
    <row r="3676" spans="1:3">
      <c r="A3676" t="s">
        <v>4473</v>
      </c>
      <c r="B3676" t="s">
        <v>6251</v>
      </c>
      <c r="C3676" t="s">
        <v>6254</v>
      </c>
    </row>
    <row r="3677" spans="1:3">
      <c r="A3677" t="s">
        <v>4474</v>
      </c>
      <c r="B3677" t="s">
        <v>6250</v>
      </c>
    </row>
    <row r="3678" spans="1:3">
      <c r="A3678" t="s">
        <v>4475</v>
      </c>
      <c r="B3678" t="s">
        <v>6250</v>
      </c>
    </row>
    <row r="3679" spans="1:3">
      <c r="A3679" t="s">
        <v>4476</v>
      </c>
      <c r="B3679" t="s">
        <v>6250</v>
      </c>
    </row>
    <row r="3680" spans="1:3">
      <c r="A3680" t="s">
        <v>4477</v>
      </c>
      <c r="B3680" t="s">
        <v>6250</v>
      </c>
    </row>
    <row r="3681" spans="1:3">
      <c r="A3681" t="s">
        <v>4478</v>
      </c>
      <c r="B3681" t="s">
        <v>6251</v>
      </c>
      <c r="C3681" t="s">
        <v>6252</v>
      </c>
    </row>
    <row r="3682" spans="1:3">
      <c r="A3682" t="s">
        <v>4479</v>
      </c>
      <c r="B3682" t="s">
        <v>6250</v>
      </c>
    </row>
    <row r="3683" spans="1:3">
      <c r="A3683" t="s">
        <v>4480</v>
      </c>
      <c r="B3683" t="s">
        <v>6250</v>
      </c>
    </row>
    <row r="3684" spans="1:3">
      <c r="A3684" t="s">
        <v>4481</v>
      </c>
      <c r="B3684" t="s">
        <v>6250</v>
      </c>
    </row>
    <row r="3685" spans="1:3">
      <c r="A3685" t="s">
        <v>4482</v>
      </c>
      <c r="B3685" t="s">
        <v>6250</v>
      </c>
    </row>
    <row r="3686" spans="1:3">
      <c r="A3686" t="s">
        <v>4483</v>
      </c>
      <c r="B3686" t="s">
        <v>6250</v>
      </c>
    </row>
    <row r="3687" spans="1:3">
      <c r="A3687" t="s">
        <v>4484</v>
      </c>
      <c r="B3687" t="s">
        <v>6250</v>
      </c>
    </row>
    <row r="3688" spans="1:3">
      <c r="A3688" t="s">
        <v>4485</v>
      </c>
      <c r="B3688" t="s">
        <v>6250</v>
      </c>
    </row>
    <row r="3689" spans="1:3">
      <c r="A3689" t="s">
        <v>4486</v>
      </c>
      <c r="B3689" t="s">
        <v>6251</v>
      </c>
      <c r="C3689" t="s">
        <v>6254</v>
      </c>
    </row>
    <row r="3690" spans="1:3">
      <c r="A3690" t="s">
        <v>4487</v>
      </c>
      <c r="B3690" t="s">
        <v>6250</v>
      </c>
    </row>
    <row r="3691" spans="1:3">
      <c r="A3691" t="s">
        <v>4488</v>
      </c>
      <c r="B3691" t="s">
        <v>6250</v>
      </c>
    </row>
    <row r="3692" spans="1:3">
      <c r="A3692" t="s">
        <v>4489</v>
      </c>
      <c r="B3692" t="s">
        <v>6250</v>
      </c>
    </row>
    <row r="3693" spans="1:3">
      <c r="A3693" t="s">
        <v>4490</v>
      </c>
      <c r="B3693" t="s">
        <v>6250</v>
      </c>
    </row>
    <row r="3694" spans="1:3">
      <c r="A3694" t="s">
        <v>4491</v>
      </c>
      <c r="B3694" t="s">
        <v>6250</v>
      </c>
    </row>
    <row r="3695" spans="1:3">
      <c r="A3695" t="s">
        <v>4492</v>
      </c>
      <c r="B3695" t="s">
        <v>6250</v>
      </c>
    </row>
    <row r="3696" spans="1:3">
      <c r="A3696" t="s">
        <v>4493</v>
      </c>
      <c r="B3696" t="s">
        <v>6250</v>
      </c>
    </row>
    <row r="3697" spans="1:3">
      <c r="A3697" t="s">
        <v>4494</v>
      </c>
      <c r="B3697" t="s">
        <v>6250</v>
      </c>
    </row>
    <row r="3698" spans="1:3">
      <c r="A3698" t="s">
        <v>4495</v>
      </c>
      <c r="B3698" t="s">
        <v>6250</v>
      </c>
    </row>
    <row r="3699" spans="1:3">
      <c r="A3699" t="s">
        <v>4496</v>
      </c>
      <c r="B3699" t="s">
        <v>6251</v>
      </c>
      <c r="C3699" t="s">
        <v>6252</v>
      </c>
    </row>
    <row r="3700" spans="1:3">
      <c r="A3700" t="s">
        <v>4497</v>
      </c>
      <c r="B3700" t="s">
        <v>6250</v>
      </c>
    </row>
    <row r="3701" spans="1:3">
      <c r="A3701" t="s">
        <v>4498</v>
      </c>
      <c r="B3701" t="s">
        <v>6251</v>
      </c>
      <c r="C3701" t="s">
        <v>6254</v>
      </c>
    </row>
    <row r="3702" spans="1:3">
      <c r="A3702" t="s">
        <v>4499</v>
      </c>
      <c r="B3702" t="s">
        <v>6250</v>
      </c>
    </row>
    <row r="3703" spans="1:3">
      <c r="A3703" t="s">
        <v>4500</v>
      </c>
      <c r="B3703" t="s">
        <v>6251</v>
      </c>
      <c r="C3703" t="s">
        <v>6255</v>
      </c>
    </row>
    <row r="3704" spans="1:3">
      <c r="A3704" t="s">
        <v>4501</v>
      </c>
      <c r="B3704" t="s">
        <v>6250</v>
      </c>
    </row>
    <row r="3705" spans="1:3">
      <c r="A3705" t="s">
        <v>4502</v>
      </c>
      <c r="B3705" t="s">
        <v>6250</v>
      </c>
    </row>
    <row r="3706" spans="1:3">
      <c r="A3706" t="s">
        <v>4503</v>
      </c>
      <c r="B3706" t="s">
        <v>6250</v>
      </c>
    </row>
    <row r="3707" spans="1:3">
      <c r="A3707" t="s">
        <v>4504</v>
      </c>
      <c r="B3707" t="s">
        <v>6250</v>
      </c>
    </row>
    <row r="3708" spans="1:3">
      <c r="A3708" t="s">
        <v>4505</v>
      </c>
      <c r="B3708" t="s">
        <v>6250</v>
      </c>
    </row>
    <row r="3709" spans="1:3">
      <c r="A3709" t="s">
        <v>4506</v>
      </c>
      <c r="B3709" t="s">
        <v>6250</v>
      </c>
    </row>
    <row r="3710" spans="1:3">
      <c r="A3710" t="s">
        <v>4507</v>
      </c>
      <c r="B3710" t="s">
        <v>6250</v>
      </c>
    </row>
    <row r="3711" spans="1:3">
      <c r="A3711" t="s">
        <v>4508</v>
      </c>
      <c r="B3711" t="s">
        <v>6250</v>
      </c>
    </row>
    <row r="3712" spans="1:3">
      <c r="A3712" t="s">
        <v>4509</v>
      </c>
      <c r="B3712" t="s">
        <v>6250</v>
      </c>
    </row>
    <row r="3713" spans="1:2">
      <c r="A3713" t="s">
        <v>4510</v>
      </c>
      <c r="B3713" t="s">
        <v>6250</v>
      </c>
    </row>
    <row r="3714" spans="1:2">
      <c r="A3714" t="s">
        <v>4511</v>
      </c>
      <c r="B3714" t="s">
        <v>6250</v>
      </c>
    </row>
    <row r="3715" spans="1:2">
      <c r="A3715" t="s">
        <v>4512</v>
      </c>
      <c r="B3715" t="s">
        <v>6250</v>
      </c>
    </row>
    <row r="3716" spans="1:2">
      <c r="A3716" t="s">
        <v>4513</v>
      </c>
      <c r="B3716" t="s">
        <v>6250</v>
      </c>
    </row>
    <row r="3717" spans="1:2">
      <c r="A3717" t="s">
        <v>4514</v>
      </c>
      <c r="B3717" t="s">
        <v>6250</v>
      </c>
    </row>
    <row r="3718" spans="1:2">
      <c r="A3718" t="s">
        <v>4515</v>
      </c>
      <c r="B3718" t="s">
        <v>6250</v>
      </c>
    </row>
    <row r="3719" spans="1:2">
      <c r="A3719" t="s">
        <v>4516</v>
      </c>
      <c r="B3719" t="s">
        <v>6250</v>
      </c>
    </row>
    <row r="3720" spans="1:2">
      <c r="A3720" t="s">
        <v>4517</v>
      </c>
      <c r="B3720" t="s">
        <v>6250</v>
      </c>
    </row>
    <row r="3721" spans="1:2">
      <c r="A3721" t="s">
        <v>4518</v>
      </c>
      <c r="B3721" t="s">
        <v>6250</v>
      </c>
    </row>
    <row r="3722" spans="1:2">
      <c r="A3722" t="s">
        <v>4519</v>
      </c>
      <c r="B3722" t="s">
        <v>6250</v>
      </c>
    </row>
    <row r="3723" spans="1:2">
      <c r="A3723" t="s">
        <v>4520</v>
      </c>
      <c r="B3723" t="s">
        <v>6250</v>
      </c>
    </row>
    <row r="3724" spans="1:2">
      <c r="A3724" t="s">
        <v>4521</v>
      </c>
      <c r="B3724" t="s">
        <v>6250</v>
      </c>
    </row>
    <row r="3725" spans="1:2">
      <c r="A3725" t="s">
        <v>4522</v>
      </c>
      <c r="B3725" t="s">
        <v>6250</v>
      </c>
    </row>
    <row r="3726" spans="1:2">
      <c r="A3726" t="s">
        <v>4523</v>
      </c>
      <c r="B3726" t="s">
        <v>6250</v>
      </c>
    </row>
    <row r="3727" spans="1:2">
      <c r="A3727" t="s">
        <v>4524</v>
      </c>
      <c r="B3727" t="s">
        <v>6250</v>
      </c>
    </row>
    <row r="3728" spans="1:2">
      <c r="A3728" t="s">
        <v>4525</v>
      </c>
      <c r="B3728" t="s">
        <v>6250</v>
      </c>
    </row>
    <row r="3729" spans="1:2">
      <c r="A3729" t="s">
        <v>4526</v>
      </c>
      <c r="B3729" t="s">
        <v>6250</v>
      </c>
    </row>
    <row r="3730" spans="1:2">
      <c r="A3730" t="s">
        <v>4527</v>
      </c>
      <c r="B3730" t="s">
        <v>6250</v>
      </c>
    </row>
    <row r="3731" spans="1:2">
      <c r="A3731" t="s">
        <v>4528</v>
      </c>
      <c r="B3731" t="s">
        <v>6250</v>
      </c>
    </row>
    <row r="3732" spans="1:2">
      <c r="A3732" t="s">
        <v>4529</v>
      </c>
      <c r="B3732" t="s">
        <v>6250</v>
      </c>
    </row>
    <row r="3733" spans="1:2">
      <c r="A3733" t="s">
        <v>4530</v>
      </c>
      <c r="B3733" t="s">
        <v>6250</v>
      </c>
    </row>
    <row r="3734" spans="1:2">
      <c r="A3734" t="s">
        <v>4531</v>
      </c>
      <c r="B3734" t="s">
        <v>6250</v>
      </c>
    </row>
    <row r="3735" spans="1:2">
      <c r="A3735" t="s">
        <v>4532</v>
      </c>
      <c r="B3735" t="s">
        <v>6250</v>
      </c>
    </row>
    <row r="3736" spans="1:2">
      <c r="A3736" t="s">
        <v>4533</v>
      </c>
      <c r="B3736" t="s">
        <v>6250</v>
      </c>
    </row>
    <row r="3737" spans="1:2">
      <c r="A3737" t="s">
        <v>4534</v>
      </c>
      <c r="B3737" t="s">
        <v>6250</v>
      </c>
    </row>
    <row r="3738" spans="1:2">
      <c r="A3738" t="s">
        <v>4535</v>
      </c>
      <c r="B3738" t="s">
        <v>6250</v>
      </c>
    </row>
    <row r="3739" spans="1:2">
      <c r="A3739" t="s">
        <v>4536</v>
      </c>
      <c r="B3739" t="s">
        <v>6250</v>
      </c>
    </row>
    <row r="3740" spans="1:2">
      <c r="A3740" t="s">
        <v>4537</v>
      </c>
      <c r="B3740" t="s">
        <v>6250</v>
      </c>
    </row>
    <row r="3741" spans="1:2">
      <c r="A3741" t="s">
        <v>4538</v>
      </c>
      <c r="B3741" t="s">
        <v>6250</v>
      </c>
    </row>
    <row r="3742" spans="1:2">
      <c r="A3742" t="s">
        <v>4539</v>
      </c>
      <c r="B3742" t="s">
        <v>6250</v>
      </c>
    </row>
    <row r="3743" spans="1:2">
      <c r="A3743" t="s">
        <v>4540</v>
      </c>
      <c r="B3743" t="s">
        <v>6250</v>
      </c>
    </row>
    <row r="3744" spans="1:2">
      <c r="A3744" t="s">
        <v>4541</v>
      </c>
      <c r="B3744" t="s">
        <v>6250</v>
      </c>
    </row>
    <row r="3745" spans="1:2">
      <c r="A3745" t="s">
        <v>4542</v>
      </c>
      <c r="B3745" t="s">
        <v>6250</v>
      </c>
    </row>
    <row r="3746" spans="1:2">
      <c r="A3746" t="s">
        <v>4543</v>
      </c>
      <c r="B3746" t="s">
        <v>6250</v>
      </c>
    </row>
    <row r="3747" spans="1:2">
      <c r="A3747" t="s">
        <v>4544</v>
      </c>
      <c r="B3747" t="s">
        <v>6250</v>
      </c>
    </row>
    <row r="3748" spans="1:2">
      <c r="A3748" t="s">
        <v>4545</v>
      </c>
      <c r="B3748" t="s">
        <v>6250</v>
      </c>
    </row>
    <row r="3749" spans="1:2">
      <c r="A3749" t="s">
        <v>4546</v>
      </c>
      <c r="B3749" t="s">
        <v>6250</v>
      </c>
    </row>
    <row r="3750" spans="1:2">
      <c r="A3750" t="s">
        <v>4547</v>
      </c>
      <c r="B3750" t="s">
        <v>6250</v>
      </c>
    </row>
    <row r="3751" spans="1:2">
      <c r="A3751" t="s">
        <v>4548</v>
      </c>
      <c r="B3751" t="s">
        <v>6250</v>
      </c>
    </row>
    <row r="3752" spans="1:2">
      <c r="A3752" t="s">
        <v>4549</v>
      </c>
      <c r="B3752" t="s">
        <v>6250</v>
      </c>
    </row>
    <row r="3753" spans="1:2">
      <c r="A3753" t="s">
        <v>4550</v>
      </c>
      <c r="B3753" t="s">
        <v>6250</v>
      </c>
    </row>
    <row r="3754" spans="1:2">
      <c r="A3754" t="s">
        <v>4551</v>
      </c>
      <c r="B3754" t="s">
        <v>6250</v>
      </c>
    </row>
    <row r="3755" spans="1:2">
      <c r="A3755" t="s">
        <v>4552</v>
      </c>
      <c r="B3755" t="s">
        <v>6250</v>
      </c>
    </row>
    <row r="3756" spans="1:2">
      <c r="A3756" t="s">
        <v>4553</v>
      </c>
      <c r="B3756" t="s">
        <v>6250</v>
      </c>
    </row>
    <row r="3757" spans="1:2">
      <c r="A3757" t="s">
        <v>4554</v>
      </c>
      <c r="B3757" t="s">
        <v>6250</v>
      </c>
    </row>
    <row r="3758" spans="1:2">
      <c r="A3758" t="s">
        <v>4555</v>
      </c>
      <c r="B3758" t="s">
        <v>6250</v>
      </c>
    </row>
    <row r="3759" spans="1:2">
      <c r="A3759" t="s">
        <v>4556</v>
      </c>
      <c r="B3759" t="s">
        <v>6250</v>
      </c>
    </row>
    <row r="3760" spans="1:2">
      <c r="A3760" t="s">
        <v>4557</v>
      </c>
      <c r="B3760" t="s">
        <v>6250</v>
      </c>
    </row>
    <row r="3761" spans="1:2">
      <c r="A3761" t="s">
        <v>4558</v>
      </c>
      <c r="B3761" t="s">
        <v>6250</v>
      </c>
    </row>
    <row r="3762" spans="1:2">
      <c r="A3762" t="s">
        <v>4559</v>
      </c>
      <c r="B3762" t="s">
        <v>6250</v>
      </c>
    </row>
    <row r="3763" spans="1:2">
      <c r="A3763" t="s">
        <v>4560</v>
      </c>
      <c r="B3763" t="s">
        <v>6250</v>
      </c>
    </row>
    <row r="3764" spans="1:2">
      <c r="A3764" t="s">
        <v>4561</v>
      </c>
      <c r="B3764" t="s">
        <v>6250</v>
      </c>
    </row>
    <row r="3765" spans="1:2">
      <c r="A3765" t="s">
        <v>4562</v>
      </c>
      <c r="B3765" t="s">
        <v>6250</v>
      </c>
    </row>
    <row r="3766" spans="1:2">
      <c r="A3766" t="s">
        <v>4563</v>
      </c>
      <c r="B3766" t="s">
        <v>6250</v>
      </c>
    </row>
    <row r="3767" spans="1:2">
      <c r="A3767" t="s">
        <v>4564</v>
      </c>
      <c r="B3767" t="s">
        <v>6250</v>
      </c>
    </row>
    <row r="3768" spans="1:2">
      <c r="A3768" t="s">
        <v>4565</v>
      </c>
      <c r="B3768" t="s">
        <v>6250</v>
      </c>
    </row>
    <row r="3769" spans="1:2">
      <c r="A3769" t="s">
        <v>4566</v>
      </c>
      <c r="B3769" t="s">
        <v>6250</v>
      </c>
    </row>
    <row r="3770" spans="1:2">
      <c r="A3770" t="s">
        <v>4567</v>
      </c>
      <c r="B3770" t="s">
        <v>6250</v>
      </c>
    </row>
    <row r="3771" spans="1:2">
      <c r="A3771" t="s">
        <v>4568</v>
      </c>
      <c r="B3771" t="s">
        <v>6250</v>
      </c>
    </row>
    <row r="3772" spans="1:2">
      <c r="A3772" t="s">
        <v>4569</v>
      </c>
      <c r="B3772" t="s">
        <v>6250</v>
      </c>
    </row>
    <row r="3773" spans="1:2">
      <c r="A3773" t="s">
        <v>4570</v>
      </c>
      <c r="B3773" t="s">
        <v>6250</v>
      </c>
    </row>
    <row r="3774" spans="1:2">
      <c r="A3774" t="s">
        <v>4571</v>
      </c>
      <c r="B3774" t="s">
        <v>6250</v>
      </c>
    </row>
    <row r="3775" spans="1:2">
      <c r="A3775" t="s">
        <v>4572</v>
      </c>
      <c r="B3775" t="s">
        <v>6250</v>
      </c>
    </row>
    <row r="3776" spans="1:2">
      <c r="A3776" t="s">
        <v>4573</v>
      </c>
      <c r="B3776" t="s">
        <v>6250</v>
      </c>
    </row>
    <row r="3777" spans="1:3">
      <c r="A3777" t="s">
        <v>4574</v>
      </c>
      <c r="B3777" t="s">
        <v>6251</v>
      </c>
      <c r="C3777" t="s">
        <v>6254</v>
      </c>
    </row>
    <row r="3778" spans="1:3">
      <c r="A3778" t="s">
        <v>4575</v>
      </c>
      <c r="B3778" t="s">
        <v>6250</v>
      </c>
    </row>
    <row r="3779" spans="1:3">
      <c r="A3779" t="s">
        <v>4576</v>
      </c>
      <c r="B3779" t="s">
        <v>6250</v>
      </c>
    </row>
    <row r="3780" spans="1:3">
      <c r="A3780" t="s">
        <v>4577</v>
      </c>
      <c r="B3780" t="s">
        <v>6250</v>
      </c>
    </row>
    <row r="3781" spans="1:3">
      <c r="A3781" t="s">
        <v>4578</v>
      </c>
      <c r="B3781" t="s">
        <v>6251</v>
      </c>
      <c r="C3781" t="s">
        <v>6253</v>
      </c>
    </row>
    <row r="3782" spans="1:3">
      <c r="A3782" t="s">
        <v>4579</v>
      </c>
      <c r="B3782" t="s">
        <v>6250</v>
      </c>
    </row>
    <row r="3783" spans="1:3">
      <c r="A3783" t="s">
        <v>4580</v>
      </c>
      <c r="B3783" t="s">
        <v>6250</v>
      </c>
    </row>
    <row r="3784" spans="1:3">
      <c r="A3784" t="s">
        <v>4581</v>
      </c>
      <c r="B3784" t="s">
        <v>6250</v>
      </c>
    </row>
    <row r="3785" spans="1:3">
      <c r="A3785" t="s">
        <v>4582</v>
      </c>
      <c r="B3785" t="s">
        <v>6250</v>
      </c>
    </row>
    <row r="3786" spans="1:3">
      <c r="A3786" t="s">
        <v>4583</v>
      </c>
      <c r="B3786" t="s">
        <v>6250</v>
      </c>
    </row>
    <row r="3787" spans="1:3">
      <c r="A3787" t="s">
        <v>4584</v>
      </c>
      <c r="B3787" t="s">
        <v>6250</v>
      </c>
    </row>
    <row r="3788" spans="1:3">
      <c r="A3788" t="s">
        <v>4585</v>
      </c>
      <c r="B3788" t="s">
        <v>6250</v>
      </c>
    </row>
    <row r="3789" spans="1:3">
      <c r="A3789" t="s">
        <v>4586</v>
      </c>
      <c r="B3789" t="s">
        <v>6250</v>
      </c>
    </row>
    <row r="3790" spans="1:3">
      <c r="A3790" t="s">
        <v>4587</v>
      </c>
      <c r="B3790" t="s">
        <v>6250</v>
      </c>
    </row>
    <row r="3791" spans="1:3">
      <c r="A3791" t="s">
        <v>4588</v>
      </c>
      <c r="B3791" t="s">
        <v>6250</v>
      </c>
    </row>
    <row r="3792" spans="1:3">
      <c r="A3792" t="s">
        <v>4589</v>
      </c>
      <c r="B3792" t="s">
        <v>6250</v>
      </c>
    </row>
    <row r="3793" spans="1:3">
      <c r="A3793" t="s">
        <v>4590</v>
      </c>
      <c r="B3793" t="s">
        <v>6251</v>
      </c>
      <c r="C3793" t="s">
        <v>6253</v>
      </c>
    </row>
    <row r="3794" spans="1:3">
      <c r="A3794" t="s">
        <v>4591</v>
      </c>
      <c r="B3794" t="s">
        <v>6250</v>
      </c>
    </row>
    <row r="3795" spans="1:3">
      <c r="A3795" t="s">
        <v>4592</v>
      </c>
      <c r="B3795" t="s">
        <v>6250</v>
      </c>
    </row>
    <row r="3796" spans="1:3">
      <c r="A3796" t="s">
        <v>4593</v>
      </c>
      <c r="B3796" t="s">
        <v>6250</v>
      </c>
    </row>
    <row r="3797" spans="1:3">
      <c r="A3797" t="s">
        <v>4594</v>
      </c>
      <c r="B3797" t="s">
        <v>6250</v>
      </c>
    </row>
    <row r="3798" spans="1:3">
      <c r="A3798" t="s">
        <v>4595</v>
      </c>
      <c r="B3798" t="s">
        <v>6250</v>
      </c>
    </row>
    <row r="3799" spans="1:3">
      <c r="A3799" t="s">
        <v>4596</v>
      </c>
      <c r="B3799" t="s">
        <v>6250</v>
      </c>
    </row>
    <row r="3800" spans="1:3">
      <c r="A3800" t="s">
        <v>4597</v>
      </c>
      <c r="B3800" t="s">
        <v>6250</v>
      </c>
    </row>
    <row r="3801" spans="1:3">
      <c r="A3801" t="s">
        <v>4598</v>
      </c>
      <c r="B3801" t="s">
        <v>6250</v>
      </c>
    </row>
    <row r="3802" spans="1:3">
      <c r="A3802" t="s">
        <v>4599</v>
      </c>
      <c r="B3802" t="s">
        <v>6250</v>
      </c>
    </row>
    <row r="3803" spans="1:3">
      <c r="A3803" t="s">
        <v>4600</v>
      </c>
      <c r="B3803" t="s">
        <v>6250</v>
      </c>
    </row>
    <row r="3804" spans="1:3">
      <c r="A3804" t="s">
        <v>4601</v>
      </c>
      <c r="B3804" t="s">
        <v>6250</v>
      </c>
    </row>
    <row r="3805" spans="1:3">
      <c r="A3805" t="s">
        <v>4602</v>
      </c>
      <c r="B3805" t="s">
        <v>6250</v>
      </c>
    </row>
    <row r="3806" spans="1:3">
      <c r="A3806" t="s">
        <v>4603</v>
      </c>
      <c r="B3806" t="s">
        <v>6250</v>
      </c>
    </row>
    <row r="3807" spans="1:3">
      <c r="A3807" t="s">
        <v>4604</v>
      </c>
      <c r="B3807" t="s">
        <v>6250</v>
      </c>
    </row>
    <row r="3808" spans="1:3">
      <c r="A3808" t="s">
        <v>4605</v>
      </c>
      <c r="B3808" t="s">
        <v>6250</v>
      </c>
    </row>
    <row r="3809" spans="1:3">
      <c r="A3809" t="s">
        <v>4606</v>
      </c>
      <c r="B3809" t="s">
        <v>6250</v>
      </c>
    </row>
    <row r="3810" spans="1:3">
      <c r="A3810" t="s">
        <v>4607</v>
      </c>
      <c r="B3810" t="s">
        <v>6250</v>
      </c>
    </row>
    <row r="3811" spans="1:3">
      <c r="A3811" t="s">
        <v>4608</v>
      </c>
      <c r="B3811" t="s">
        <v>6250</v>
      </c>
    </row>
    <row r="3812" spans="1:3">
      <c r="A3812" t="s">
        <v>4609</v>
      </c>
      <c r="B3812" t="s">
        <v>6250</v>
      </c>
    </row>
    <row r="3813" spans="1:3">
      <c r="A3813" t="s">
        <v>4610</v>
      </c>
      <c r="B3813" t="s">
        <v>6250</v>
      </c>
    </row>
    <row r="3814" spans="1:3">
      <c r="A3814" t="s">
        <v>4611</v>
      </c>
      <c r="B3814" t="s">
        <v>6250</v>
      </c>
    </row>
    <row r="3815" spans="1:3">
      <c r="A3815" t="s">
        <v>4612</v>
      </c>
      <c r="B3815" t="s">
        <v>6250</v>
      </c>
    </row>
    <row r="3816" spans="1:3">
      <c r="A3816" t="s">
        <v>4613</v>
      </c>
      <c r="B3816" t="s">
        <v>6250</v>
      </c>
    </row>
    <row r="3817" spans="1:3">
      <c r="A3817" t="s">
        <v>4614</v>
      </c>
      <c r="B3817" t="s">
        <v>6250</v>
      </c>
    </row>
    <row r="3818" spans="1:3">
      <c r="A3818" t="s">
        <v>4615</v>
      </c>
      <c r="B3818" t="s">
        <v>6250</v>
      </c>
    </row>
    <row r="3819" spans="1:3">
      <c r="A3819" t="s">
        <v>4616</v>
      </c>
      <c r="B3819" t="s">
        <v>6250</v>
      </c>
    </row>
    <row r="3820" spans="1:3">
      <c r="A3820" t="s">
        <v>4617</v>
      </c>
      <c r="B3820" t="s">
        <v>6251</v>
      </c>
      <c r="C3820" t="s">
        <v>6253</v>
      </c>
    </row>
    <row r="3821" spans="1:3">
      <c r="A3821" t="s">
        <v>4618</v>
      </c>
      <c r="B3821" t="s">
        <v>6250</v>
      </c>
    </row>
    <row r="3822" spans="1:3">
      <c r="A3822" t="s">
        <v>4619</v>
      </c>
      <c r="B3822" t="s">
        <v>6250</v>
      </c>
    </row>
    <row r="3823" spans="1:3">
      <c r="A3823" t="s">
        <v>4620</v>
      </c>
      <c r="B3823" t="s">
        <v>6250</v>
      </c>
    </row>
    <row r="3824" spans="1:3">
      <c r="A3824" t="s">
        <v>4621</v>
      </c>
      <c r="B3824" t="s">
        <v>6250</v>
      </c>
    </row>
    <row r="3825" spans="1:3">
      <c r="A3825" t="s">
        <v>4622</v>
      </c>
      <c r="B3825" t="s">
        <v>6251</v>
      </c>
      <c r="C3825" t="s">
        <v>6255</v>
      </c>
    </row>
    <row r="3826" spans="1:3">
      <c r="A3826" t="s">
        <v>4623</v>
      </c>
      <c r="B3826" t="s">
        <v>6250</v>
      </c>
    </row>
    <row r="3827" spans="1:3">
      <c r="A3827" t="s">
        <v>4624</v>
      </c>
      <c r="B3827" t="s">
        <v>6250</v>
      </c>
    </row>
    <row r="3828" spans="1:3">
      <c r="A3828" t="s">
        <v>4625</v>
      </c>
      <c r="B3828" t="s">
        <v>6250</v>
      </c>
    </row>
    <row r="3829" spans="1:3">
      <c r="A3829" t="s">
        <v>4626</v>
      </c>
      <c r="B3829" t="s">
        <v>6250</v>
      </c>
    </row>
    <row r="3830" spans="1:3">
      <c r="A3830" t="s">
        <v>4627</v>
      </c>
      <c r="B3830" t="s">
        <v>6251</v>
      </c>
      <c r="C3830" t="s">
        <v>6253</v>
      </c>
    </row>
    <row r="3831" spans="1:3">
      <c r="A3831" t="s">
        <v>4628</v>
      </c>
      <c r="B3831" t="s">
        <v>6250</v>
      </c>
    </row>
    <row r="3832" spans="1:3">
      <c r="A3832" t="s">
        <v>4629</v>
      </c>
      <c r="B3832" t="s">
        <v>6250</v>
      </c>
    </row>
    <row r="3833" spans="1:3">
      <c r="A3833" t="s">
        <v>4630</v>
      </c>
      <c r="B3833" t="s">
        <v>6250</v>
      </c>
    </row>
    <row r="3834" spans="1:3">
      <c r="A3834" t="s">
        <v>4631</v>
      </c>
      <c r="B3834" t="s">
        <v>6250</v>
      </c>
    </row>
    <row r="3835" spans="1:3">
      <c r="A3835" t="s">
        <v>4632</v>
      </c>
      <c r="B3835" t="s">
        <v>6250</v>
      </c>
    </row>
    <row r="3836" spans="1:3">
      <c r="A3836" t="s">
        <v>4633</v>
      </c>
      <c r="B3836" t="s">
        <v>6250</v>
      </c>
    </row>
    <row r="3837" spans="1:3">
      <c r="A3837" t="s">
        <v>4634</v>
      </c>
      <c r="B3837" t="s">
        <v>6250</v>
      </c>
    </row>
    <row r="3838" spans="1:3">
      <c r="A3838" t="s">
        <v>4635</v>
      </c>
      <c r="B3838" t="s">
        <v>6250</v>
      </c>
    </row>
    <row r="3839" spans="1:3">
      <c r="A3839" t="s">
        <v>4636</v>
      </c>
      <c r="B3839" t="s">
        <v>6250</v>
      </c>
    </row>
    <row r="3840" spans="1:3">
      <c r="A3840" t="s">
        <v>4637</v>
      </c>
      <c r="B3840" t="s">
        <v>6250</v>
      </c>
    </row>
    <row r="3841" spans="1:3">
      <c r="A3841" t="s">
        <v>4638</v>
      </c>
      <c r="B3841" t="s">
        <v>6250</v>
      </c>
    </row>
    <row r="3842" spans="1:3">
      <c r="A3842" t="s">
        <v>4639</v>
      </c>
      <c r="B3842" t="s">
        <v>6250</v>
      </c>
    </row>
    <row r="3843" spans="1:3">
      <c r="A3843" t="s">
        <v>4640</v>
      </c>
      <c r="B3843" t="s">
        <v>6250</v>
      </c>
    </row>
    <row r="3844" spans="1:3">
      <c r="A3844" t="s">
        <v>4641</v>
      </c>
      <c r="B3844" t="s">
        <v>6250</v>
      </c>
    </row>
    <row r="3845" spans="1:3">
      <c r="A3845" t="s">
        <v>4642</v>
      </c>
      <c r="B3845" t="s">
        <v>6250</v>
      </c>
    </row>
    <row r="3846" spans="1:3">
      <c r="A3846" t="s">
        <v>4643</v>
      </c>
      <c r="B3846" t="s">
        <v>6250</v>
      </c>
    </row>
    <row r="3847" spans="1:3">
      <c r="A3847" t="s">
        <v>4644</v>
      </c>
      <c r="B3847" t="s">
        <v>6250</v>
      </c>
    </row>
    <row r="3848" spans="1:3">
      <c r="A3848" t="s">
        <v>4645</v>
      </c>
      <c r="B3848" t="s">
        <v>6250</v>
      </c>
    </row>
    <row r="3849" spans="1:3">
      <c r="A3849" t="s">
        <v>4646</v>
      </c>
      <c r="B3849" t="s">
        <v>6250</v>
      </c>
    </row>
    <row r="3850" spans="1:3">
      <c r="A3850" t="s">
        <v>4647</v>
      </c>
      <c r="B3850" t="s">
        <v>6251</v>
      </c>
      <c r="C3850" t="s">
        <v>6252</v>
      </c>
    </row>
    <row r="3851" spans="1:3">
      <c r="A3851" t="s">
        <v>4648</v>
      </c>
      <c r="B3851" t="s">
        <v>6250</v>
      </c>
    </row>
    <row r="3852" spans="1:3">
      <c r="A3852" t="s">
        <v>4649</v>
      </c>
      <c r="B3852" t="s">
        <v>6250</v>
      </c>
    </row>
    <row r="3853" spans="1:3">
      <c r="A3853" t="s">
        <v>4650</v>
      </c>
      <c r="B3853" t="s">
        <v>6250</v>
      </c>
    </row>
    <row r="3854" spans="1:3">
      <c r="A3854" t="s">
        <v>4651</v>
      </c>
      <c r="B3854" t="s">
        <v>6250</v>
      </c>
    </row>
    <row r="3855" spans="1:3">
      <c r="A3855" t="s">
        <v>4652</v>
      </c>
      <c r="B3855" t="s">
        <v>6250</v>
      </c>
    </row>
    <row r="3856" spans="1:3">
      <c r="A3856" t="s">
        <v>4653</v>
      </c>
      <c r="B3856" t="s">
        <v>6250</v>
      </c>
    </row>
    <row r="3857" spans="1:3">
      <c r="A3857" t="s">
        <v>4654</v>
      </c>
      <c r="B3857" t="s">
        <v>6250</v>
      </c>
    </row>
    <row r="3858" spans="1:3">
      <c r="A3858" t="s">
        <v>4655</v>
      </c>
      <c r="B3858" t="s">
        <v>6250</v>
      </c>
    </row>
    <row r="3859" spans="1:3">
      <c r="A3859" t="s">
        <v>4656</v>
      </c>
      <c r="B3859" t="s">
        <v>6251</v>
      </c>
      <c r="C3859" t="s">
        <v>6255</v>
      </c>
    </row>
    <row r="3860" spans="1:3">
      <c r="A3860" t="s">
        <v>4657</v>
      </c>
      <c r="B3860" t="s">
        <v>6250</v>
      </c>
    </row>
    <row r="3861" spans="1:3">
      <c r="A3861" t="s">
        <v>4658</v>
      </c>
      <c r="B3861" t="s">
        <v>6250</v>
      </c>
    </row>
    <row r="3862" spans="1:3">
      <c r="A3862" t="s">
        <v>4659</v>
      </c>
      <c r="B3862" t="s">
        <v>6250</v>
      </c>
    </row>
    <row r="3863" spans="1:3">
      <c r="A3863" t="s">
        <v>4660</v>
      </c>
      <c r="B3863" t="s">
        <v>6250</v>
      </c>
    </row>
    <row r="3864" spans="1:3">
      <c r="A3864" t="s">
        <v>4661</v>
      </c>
      <c r="B3864" t="s">
        <v>6250</v>
      </c>
    </row>
    <row r="3865" spans="1:3">
      <c r="A3865" t="s">
        <v>4662</v>
      </c>
      <c r="B3865" t="s">
        <v>6250</v>
      </c>
    </row>
    <row r="3866" spans="1:3">
      <c r="A3866" t="s">
        <v>4663</v>
      </c>
      <c r="B3866" t="s">
        <v>6250</v>
      </c>
    </row>
    <row r="3867" spans="1:3">
      <c r="A3867" t="s">
        <v>4664</v>
      </c>
      <c r="B3867" t="s">
        <v>6250</v>
      </c>
    </row>
    <row r="3868" spans="1:3">
      <c r="A3868" t="s">
        <v>4665</v>
      </c>
      <c r="B3868" t="s">
        <v>6250</v>
      </c>
    </row>
    <row r="3869" spans="1:3">
      <c r="A3869" t="s">
        <v>4666</v>
      </c>
      <c r="B3869" t="s">
        <v>6250</v>
      </c>
    </row>
    <row r="3870" spans="1:3">
      <c r="A3870" t="s">
        <v>4667</v>
      </c>
      <c r="B3870" t="s">
        <v>6251</v>
      </c>
      <c r="C3870" t="s">
        <v>6253</v>
      </c>
    </row>
    <row r="3871" spans="1:3">
      <c r="A3871" t="s">
        <v>4668</v>
      </c>
      <c r="B3871" t="s">
        <v>6250</v>
      </c>
    </row>
    <row r="3872" spans="1:3">
      <c r="A3872" t="s">
        <v>4669</v>
      </c>
      <c r="B3872" t="s">
        <v>6250</v>
      </c>
    </row>
    <row r="3873" spans="1:3">
      <c r="A3873" t="s">
        <v>4670</v>
      </c>
      <c r="B3873" t="s">
        <v>6250</v>
      </c>
    </row>
    <row r="3874" spans="1:3">
      <c r="A3874" t="s">
        <v>4671</v>
      </c>
      <c r="B3874" t="s">
        <v>6250</v>
      </c>
    </row>
    <row r="3875" spans="1:3">
      <c r="A3875" t="s">
        <v>4672</v>
      </c>
      <c r="B3875" t="s">
        <v>6250</v>
      </c>
    </row>
    <row r="3876" spans="1:3">
      <c r="A3876" t="s">
        <v>4673</v>
      </c>
      <c r="B3876" t="s">
        <v>6250</v>
      </c>
    </row>
    <row r="3877" spans="1:3">
      <c r="A3877" t="s">
        <v>4674</v>
      </c>
      <c r="B3877" t="s">
        <v>6251</v>
      </c>
      <c r="C3877" t="s">
        <v>6253</v>
      </c>
    </row>
    <row r="3878" spans="1:3">
      <c r="A3878" t="s">
        <v>4675</v>
      </c>
      <c r="B3878" t="s">
        <v>6250</v>
      </c>
    </row>
    <row r="3879" spans="1:3">
      <c r="A3879" t="s">
        <v>4676</v>
      </c>
      <c r="B3879" t="s">
        <v>6250</v>
      </c>
    </row>
    <row r="3880" spans="1:3">
      <c r="A3880" t="s">
        <v>4677</v>
      </c>
      <c r="B3880" t="s">
        <v>6250</v>
      </c>
    </row>
    <row r="3881" spans="1:3">
      <c r="A3881" t="s">
        <v>4678</v>
      </c>
      <c r="B3881" t="s">
        <v>6250</v>
      </c>
    </row>
    <row r="3882" spans="1:3">
      <c r="A3882" t="s">
        <v>4679</v>
      </c>
      <c r="B3882" t="s">
        <v>6250</v>
      </c>
    </row>
    <row r="3883" spans="1:3">
      <c r="A3883" t="s">
        <v>4680</v>
      </c>
      <c r="B3883" t="s">
        <v>6250</v>
      </c>
    </row>
    <row r="3884" spans="1:3">
      <c r="A3884" t="s">
        <v>4681</v>
      </c>
      <c r="B3884" t="s">
        <v>6250</v>
      </c>
    </row>
    <row r="3885" spans="1:3">
      <c r="A3885" t="s">
        <v>4682</v>
      </c>
      <c r="B3885" t="s">
        <v>6250</v>
      </c>
    </row>
    <row r="3886" spans="1:3">
      <c r="A3886" t="s">
        <v>4683</v>
      </c>
      <c r="B3886" t="s">
        <v>6250</v>
      </c>
    </row>
    <row r="3887" spans="1:3">
      <c r="A3887" t="s">
        <v>4684</v>
      </c>
      <c r="B3887" t="s">
        <v>6250</v>
      </c>
    </row>
    <row r="3888" spans="1:3">
      <c r="A3888" t="s">
        <v>4685</v>
      </c>
      <c r="B3888" t="s">
        <v>6250</v>
      </c>
    </row>
    <row r="3889" spans="1:3">
      <c r="A3889" t="s">
        <v>4686</v>
      </c>
      <c r="B3889" t="s">
        <v>6250</v>
      </c>
    </row>
    <row r="3890" spans="1:3">
      <c r="A3890" t="s">
        <v>4687</v>
      </c>
      <c r="B3890" t="s">
        <v>6250</v>
      </c>
    </row>
    <row r="3891" spans="1:3">
      <c r="A3891" t="s">
        <v>4688</v>
      </c>
      <c r="B3891" t="s">
        <v>6250</v>
      </c>
    </row>
    <row r="3892" spans="1:3">
      <c r="A3892" t="s">
        <v>4689</v>
      </c>
      <c r="B3892" t="s">
        <v>6250</v>
      </c>
    </row>
    <row r="3893" spans="1:3">
      <c r="A3893" t="s">
        <v>4690</v>
      </c>
      <c r="B3893" t="s">
        <v>6250</v>
      </c>
    </row>
    <row r="3894" spans="1:3">
      <c r="A3894" t="s">
        <v>4691</v>
      </c>
      <c r="B3894" t="s">
        <v>6250</v>
      </c>
    </row>
    <row r="3895" spans="1:3">
      <c r="A3895" t="s">
        <v>4692</v>
      </c>
      <c r="B3895" t="s">
        <v>6250</v>
      </c>
    </row>
    <row r="3896" spans="1:3">
      <c r="A3896" t="s">
        <v>4693</v>
      </c>
      <c r="B3896" t="s">
        <v>6250</v>
      </c>
    </row>
    <row r="3897" spans="1:3">
      <c r="A3897" t="s">
        <v>4694</v>
      </c>
      <c r="B3897" t="s">
        <v>6250</v>
      </c>
    </row>
    <row r="3898" spans="1:3">
      <c r="A3898" t="s">
        <v>4695</v>
      </c>
      <c r="B3898" t="s">
        <v>6250</v>
      </c>
    </row>
    <row r="3899" spans="1:3">
      <c r="A3899" t="s">
        <v>4696</v>
      </c>
      <c r="B3899" t="s">
        <v>6250</v>
      </c>
    </row>
    <row r="3900" spans="1:3">
      <c r="A3900" t="s">
        <v>4697</v>
      </c>
      <c r="B3900" t="s">
        <v>6251</v>
      </c>
      <c r="C3900" t="s">
        <v>6255</v>
      </c>
    </row>
    <row r="3901" spans="1:3">
      <c r="A3901" t="s">
        <v>4698</v>
      </c>
      <c r="B3901" t="s">
        <v>6251</v>
      </c>
      <c r="C3901" t="s">
        <v>6252</v>
      </c>
    </row>
    <row r="3902" spans="1:3">
      <c r="A3902" t="s">
        <v>4699</v>
      </c>
      <c r="B3902" t="s">
        <v>6250</v>
      </c>
    </row>
    <row r="3903" spans="1:3">
      <c r="A3903" t="s">
        <v>4700</v>
      </c>
      <c r="B3903" t="s">
        <v>6250</v>
      </c>
    </row>
    <row r="3904" spans="1:3">
      <c r="A3904" t="s">
        <v>4701</v>
      </c>
      <c r="B3904" t="s">
        <v>6250</v>
      </c>
    </row>
    <row r="3905" spans="1:2">
      <c r="A3905" t="s">
        <v>4702</v>
      </c>
      <c r="B3905" t="s">
        <v>6250</v>
      </c>
    </row>
    <row r="3906" spans="1:2">
      <c r="A3906" t="s">
        <v>4703</v>
      </c>
      <c r="B3906" t="s">
        <v>6250</v>
      </c>
    </row>
    <row r="3907" spans="1:2">
      <c r="A3907" t="s">
        <v>4704</v>
      </c>
      <c r="B3907" t="s">
        <v>6250</v>
      </c>
    </row>
    <row r="3908" spans="1:2">
      <c r="A3908" t="s">
        <v>4705</v>
      </c>
      <c r="B3908" t="s">
        <v>6250</v>
      </c>
    </row>
    <row r="3909" spans="1:2">
      <c r="A3909" t="s">
        <v>4706</v>
      </c>
      <c r="B3909" t="s">
        <v>6250</v>
      </c>
    </row>
    <row r="3910" spans="1:2">
      <c r="A3910" t="s">
        <v>4707</v>
      </c>
      <c r="B3910" t="s">
        <v>6250</v>
      </c>
    </row>
    <row r="3911" spans="1:2">
      <c r="A3911" t="s">
        <v>4708</v>
      </c>
      <c r="B3911" t="s">
        <v>6250</v>
      </c>
    </row>
    <row r="3912" spans="1:2">
      <c r="A3912" t="s">
        <v>4709</v>
      </c>
      <c r="B3912" t="s">
        <v>6250</v>
      </c>
    </row>
    <row r="3913" spans="1:2">
      <c r="A3913" t="s">
        <v>4710</v>
      </c>
      <c r="B3913" t="s">
        <v>6250</v>
      </c>
    </row>
    <row r="3914" spans="1:2">
      <c r="A3914" t="s">
        <v>4711</v>
      </c>
      <c r="B3914" t="s">
        <v>6250</v>
      </c>
    </row>
    <row r="3915" spans="1:2">
      <c r="A3915" t="s">
        <v>4712</v>
      </c>
      <c r="B3915" t="s">
        <v>6250</v>
      </c>
    </row>
    <row r="3916" spans="1:2">
      <c r="A3916" t="s">
        <v>4713</v>
      </c>
      <c r="B3916" t="s">
        <v>6250</v>
      </c>
    </row>
    <row r="3917" spans="1:2">
      <c r="A3917" t="s">
        <v>4714</v>
      </c>
      <c r="B3917" t="s">
        <v>6250</v>
      </c>
    </row>
    <row r="3918" spans="1:2">
      <c r="A3918" t="s">
        <v>4715</v>
      </c>
      <c r="B3918" t="s">
        <v>6250</v>
      </c>
    </row>
    <row r="3919" spans="1:2">
      <c r="A3919" t="s">
        <v>4716</v>
      </c>
      <c r="B3919" t="s">
        <v>6250</v>
      </c>
    </row>
    <row r="3920" spans="1:2">
      <c r="A3920" t="s">
        <v>4717</v>
      </c>
      <c r="B3920" t="s">
        <v>6250</v>
      </c>
    </row>
    <row r="3921" spans="1:3">
      <c r="A3921" t="s">
        <v>4718</v>
      </c>
      <c r="B3921" t="s">
        <v>6250</v>
      </c>
    </row>
    <row r="3922" spans="1:3">
      <c r="A3922" t="s">
        <v>4719</v>
      </c>
      <c r="B3922" t="s">
        <v>6251</v>
      </c>
      <c r="C3922" t="s">
        <v>6255</v>
      </c>
    </row>
    <row r="3923" spans="1:3">
      <c r="A3923" t="s">
        <v>4720</v>
      </c>
      <c r="B3923" t="s">
        <v>6250</v>
      </c>
    </row>
    <row r="3924" spans="1:3">
      <c r="A3924" t="s">
        <v>4721</v>
      </c>
      <c r="B3924" t="s">
        <v>6250</v>
      </c>
    </row>
    <row r="3925" spans="1:3">
      <c r="A3925" t="s">
        <v>4722</v>
      </c>
      <c r="B3925" t="s">
        <v>6251</v>
      </c>
      <c r="C3925" t="s">
        <v>6255</v>
      </c>
    </row>
    <row r="3926" spans="1:3">
      <c r="A3926" t="s">
        <v>4723</v>
      </c>
      <c r="B3926" t="s">
        <v>6250</v>
      </c>
    </row>
    <row r="3927" spans="1:3">
      <c r="A3927" t="s">
        <v>4724</v>
      </c>
      <c r="B3927" t="s">
        <v>6250</v>
      </c>
    </row>
    <row r="3928" spans="1:3">
      <c r="A3928" t="s">
        <v>4725</v>
      </c>
      <c r="B3928" t="s">
        <v>6250</v>
      </c>
    </row>
    <row r="3929" spans="1:3">
      <c r="A3929" t="s">
        <v>4726</v>
      </c>
      <c r="B3929" t="s">
        <v>6250</v>
      </c>
    </row>
    <row r="3930" spans="1:3">
      <c r="A3930" t="s">
        <v>4727</v>
      </c>
      <c r="B3930" t="s">
        <v>6250</v>
      </c>
    </row>
    <row r="3931" spans="1:3">
      <c r="A3931" t="s">
        <v>4728</v>
      </c>
      <c r="B3931" t="s">
        <v>6250</v>
      </c>
    </row>
    <row r="3932" spans="1:3">
      <c r="A3932" t="s">
        <v>4729</v>
      </c>
      <c r="B3932" t="s">
        <v>6250</v>
      </c>
    </row>
    <row r="3933" spans="1:3">
      <c r="A3933" t="s">
        <v>4730</v>
      </c>
      <c r="B3933" t="s">
        <v>6250</v>
      </c>
    </row>
    <row r="3934" spans="1:3">
      <c r="A3934" t="s">
        <v>4731</v>
      </c>
      <c r="B3934" t="s">
        <v>6250</v>
      </c>
    </row>
    <row r="3935" spans="1:3">
      <c r="A3935" t="s">
        <v>4732</v>
      </c>
      <c r="B3935" t="s">
        <v>6250</v>
      </c>
    </row>
    <row r="3936" spans="1:3">
      <c r="A3936" t="s">
        <v>4733</v>
      </c>
      <c r="B3936" t="s">
        <v>6250</v>
      </c>
    </row>
    <row r="3937" spans="1:2">
      <c r="A3937" t="s">
        <v>4734</v>
      </c>
      <c r="B3937" t="s">
        <v>6250</v>
      </c>
    </row>
    <row r="3938" spans="1:2">
      <c r="A3938" t="s">
        <v>4735</v>
      </c>
      <c r="B3938" t="s">
        <v>6250</v>
      </c>
    </row>
    <row r="3939" spans="1:2">
      <c r="A3939" t="s">
        <v>4736</v>
      </c>
      <c r="B3939" t="s">
        <v>6250</v>
      </c>
    </row>
    <row r="3940" spans="1:2">
      <c r="A3940" t="s">
        <v>4737</v>
      </c>
      <c r="B3940" t="s">
        <v>6250</v>
      </c>
    </row>
    <row r="3941" spans="1:2">
      <c r="A3941" t="s">
        <v>4738</v>
      </c>
      <c r="B3941" t="s">
        <v>6250</v>
      </c>
    </row>
    <row r="3942" spans="1:2">
      <c r="A3942" t="s">
        <v>4739</v>
      </c>
      <c r="B3942" t="s">
        <v>6250</v>
      </c>
    </row>
    <row r="3943" spans="1:2">
      <c r="A3943" t="s">
        <v>4740</v>
      </c>
      <c r="B3943" t="s">
        <v>6250</v>
      </c>
    </row>
    <row r="3944" spans="1:2">
      <c r="A3944" t="s">
        <v>4741</v>
      </c>
      <c r="B3944" t="s">
        <v>6250</v>
      </c>
    </row>
    <row r="3945" spans="1:2">
      <c r="A3945" t="s">
        <v>4742</v>
      </c>
      <c r="B3945" t="s">
        <v>6250</v>
      </c>
    </row>
    <row r="3946" spans="1:2">
      <c r="A3946" t="s">
        <v>4743</v>
      </c>
      <c r="B3946" t="s">
        <v>6250</v>
      </c>
    </row>
    <row r="3947" spans="1:2">
      <c r="A3947" t="s">
        <v>4744</v>
      </c>
      <c r="B3947" t="s">
        <v>6250</v>
      </c>
    </row>
    <row r="3948" spans="1:2">
      <c r="A3948" t="s">
        <v>4745</v>
      </c>
      <c r="B3948" t="s">
        <v>6250</v>
      </c>
    </row>
    <row r="3949" spans="1:2">
      <c r="A3949" t="s">
        <v>4746</v>
      </c>
      <c r="B3949" t="s">
        <v>6250</v>
      </c>
    </row>
    <row r="3950" spans="1:2">
      <c r="A3950" t="s">
        <v>4747</v>
      </c>
      <c r="B3950" t="s">
        <v>6250</v>
      </c>
    </row>
    <row r="3951" spans="1:2">
      <c r="A3951" t="s">
        <v>4748</v>
      </c>
      <c r="B3951" t="s">
        <v>6250</v>
      </c>
    </row>
    <row r="3952" spans="1:2">
      <c r="A3952" t="s">
        <v>4749</v>
      </c>
      <c r="B3952" t="s">
        <v>6250</v>
      </c>
    </row>
    <row r="3953" spans="1:3">
      <c r="A3953" t="s">
        <v>4750</v>
      </c>
      <c r="B3953" t="s">
        <v>6250</v>
      </c>
    </row>
    <row r="3954" spans="1:3">
      <c r="A3954" t="s">
        <v>4751</v>
      </c>
      <c r="B3954" t="s">
        <v>6250</v>
      </c>
    </row>
    <row r="3955" spans="1:3">
      <c r="A3955" t="s">
        <v>4752</v>
      </c>
      <c r="B3955" t="s">
        <v>6251</v>
      </c>
      <c r="C3955" t="s">
        <v>6253</v>
      </c>
    </row>
    <row r="3956" spans="1:3">
      <c r="A3956" t="s">
        <v>4753</v>
      </c>
      <c r="B3956" t="s">
        <v>6250</v>
      </c>
    </row>
    <row r="3957" spans="1:3">
      <c r="A3957" t="s">
        <v>4754</v>
      </c>
      <c r="B3957" t="s">
        <v>6250</v>
      </c>
    </row>
    <row r="3958" spans="1:3">
      <c r="A3958" t="s">
        <v>4755</v>
      </c>
      <c r="B3958" t="s">
        <v>6251</v>
      </c>
      <c r="C3958" t="s">
        <v>6254</v>
      </c>
    </row>
    <row r="3959" spans="1:3">
      <c r="A3959" t="s">
        <v>4756</v>
      </c>
      <c r="B3959" t="s">
        <v>6250</v>
      </c>
    </row>
    <row r="3960" spans="1:3">
      <c r="A3960" t="s">
        <v>4757</v>
      </c>
      <c r="B3960" t="s">
        <v>6250</v>
      </c>
    </row>
    <row r="3961" spans="1:3">
      <c r="A3961" t="s">
        <v>4758</v>
      </c>
      <c r="B3961" t="s">
        <v>6250</v>
      </c>
    </row>
    <row r="3962" spans="1:3">
      <c r="A3962" t="s">
        <v>4759</v>
      </c>
      <c r="B3962" t="s">
        <v>6250</v>
      </c>
    </row>
    <row r="3963" spans="1:3">
      <c r="A3963" t="s">
        <v>4760</v>
      </c>
      <c r="B3963" t="s">
        <v>6251</v>
      </c>
      <c r="C3963" t="s">
        <v>6254</v>
      </c>
    </row>
    <row r="3964" spans="1:3">
      <c r="A3964" t="s">
        <v>4761</v>
      </c>
      <c r="B3964" t="s">
        <v>6250</v>
      </c>
    </row>
    <row r="3965" spans="1:3">
      <c r="A3965" t="s">
        <v>4762</v>
      </c>
      <c r="B3965" t="s">
        <v>6250</v>
      </c>
    </row>
    <row r="3966" spans="1:3">
      <c r="A3966" t="s">
        <v>4763</v>
      </c>
      <c r="B3966" t="s">
        <v>6250</v>
      </c>
    </row>
    <row r="3967" spans="1:3">
      <c r="A3967" t="s">
        <v>4764</v>
      </c>
      <c r="B3967" t="s">
        <v>6250</v>
      </c>
    </row>
    <row r="3968" spans="1:3">
      <c r="A3968" t="s">
        <v>4765</v>
      </c>
      <c r="B3968" t="s">
        <v>6250</v>
      </c>
    </row>
    <row r="3969" spans="1:2">
      <c r="A3969" t="s">
        <v>4766</v>
      </c>
      <c r="B3969" t="s">
        <v>6250</v>
      </c>
    </row>
    <row r="3970" spans="1:2">
      <c r="A3970" t="s">
        <v>4767</v>
      </c>
      <c r="B3970" t="s">
        <v>6250</v>
      </c>
    </row>
    <row r="3971" spans="1:2">
      <c r="A3971" t="s">
        <v>4768</v>
      </c>
      <c r="B3971" t="s">
        <v>6250</v>
      </c>
    </row>
    <row r="3972" spans="1:2">
      <c r="A3972" t="s">
        <v>4769</v>
      </c>
      <c r="B3972" t="s">
        <v>6250</v>
      </c>
    </row>
    <row r="3973" spans="1:2">
      <c r="A3973" t="s">
        <v>4770</v>
      </c>
      <c r="B3973" t="s">
        <v>6250</v>
      </c>
    </row>
    <row r="3974" spans="1:2">
      <c r="A3974" t="s">
        <v>4771</v>
      </c>
      <c r="B3974" t="s">
        <v>6250</v>
      </c>
    </row>
    <row r="3975" spans="1:2">
      <c r="A3975" t="s">
        <v>4772</v>
      </c>
      <c r="B3975" t="s">
        <v>6250</v>
      </c>
    </row>
    <row r="3976" spans="1:2">
      <c r="A3976" t="s">
        <v>4773</v>
      </c>
      <c r="B3976" t="s">
        <v>6250</v>
      </c>
    </row>
    <row r="3977" spans="1:2">
      <c r="A3977" t="s">
        <v>4774</v>
      </c>
      <c r="B3977" t="s">
        <v>6250</v>
      </c>
    </row>
    <row r="3978" spans="1:2">
      <c r="A3978" t="s">
        <v>4775</v>
      </c>
      <c r="B3978" t="s">
        <v>6250</v>
      </c>
    </row>
    <row r="3979" spans="1:2">
      <c r="A3979" t="s">
        <v>4776</v>
      </c>
      <c r="B3979" t="s">
        <v>6250</v>
      </c>
    </row>
    <row r="3980" spans="1:2">
      <c r="A3980" t="s">
        <v>4777</v>
      </c>
      <c r="B3980" t="s">
        <v>6250</v>
      </c>
    </row>
    <row r="3981" spans="1:2">
      <c r="A3981" t="s">
        <v>4778</v>
      </c>
      <c r="B3981" t="s">
        <v>6250</v>
      </c>
    </row>
    <row r="3982" spans="1:2">
      <c r="A3982" t="s">
        <v>4779</v>
      </c>
      <c r="B3982" t="s">
        <v>6250</v>
      </c>
    </row>
    <row r="3983" spans="1:2">
      <c r="A3983" t="s">
        <v>4780</v>
      </c>
      <c r="B3983" t="s">
        <v>6250</v>
      </c>
    </row>
    <row r="3984" spans="1:2">
      <c r="A3984" t="s">
        <v>4781</v>
      </c>
      <c r="B3984" t="s">
        <v>6250</v>
      </c>
    </row>
    <row r="3985" spans="1:3">
      <c r="A3985" t="s">
        <v>4782</v>
      </c>
      <c r="B3985" t="s">
        <v>6250</v>
      </c>
    </row>
    <row r="3986" spans="1:3">
      <c r="A3986" t="s">
        <v>4783</v>
      </c>
      <c r="B3986" t="s">
        <v>6250</v>
      </c>
    </row>
    <row r="3987" spans="1:3">
      <c r="A3987" t="s">
        <v>4784</v>
      </c>
      <c r="B3987" t="s">
        <v>6250</v>
      </c>
    </row>
    <row r="3988" spans="1:3">
      <c r="A3988" t="s">
        <v>4785</v>
      </c>
      <c r="B3988" t="s">
        <v>6250</v>
      </c>
    </row>
    <row r="3989" spans="1:3">
      <c r="A3989" t="s">
        <v>4786</v>
      </c>
      <c r="B3989" t="s">
        <v>6250</v>
      </c>
    </row>
    <row r="3990" spans="1:3">
      <c r="A3990" t="s">
        <v>4787</v>
      </c>
      <c r="B3990" t="s">
        <v>6250</v>
      </c>
    </row>
    <row r="3991" spans="1:3">
      <c r="A3991" t="s">
        <v>4788</v>
      </c>
      <c r="B3991" t="s">
        <v>6250</v>
      </c>
    </row>
    <row r="3992" spans="1:3">
      <c r="A3992" t="s">
        <v>4789</v>
      </c>
      <c r="B3992" t="s">
        <v>6250</v>
      </c>
    </row>
    <row r="3993" spans="1:3">
      <c r="A3993" t="s">
        <v>4790</v>
      </c>
      <c r="B3993" t="s">
        <v>6250</v>
      </c>
    </row>
    <row r="3994" spans="1:3">
      <c r="A3994" t="s">
        <v>4791</v>
      </c>
      <c r="B3994" t="s">
        <v>6250</v>
      </c>
    </row>
    <row r="3995" spans="1:3">
      <c r="A3995" t="s">
        <v>4792</v>
      </c>
      <c r="B3995" t="s">
        <v>6250</v>
      </c>
    </row>
    <row r="3996" spans="1:3">
      <c r="A3996" t="s">
        <v>4793</v>
      </c>
      <c r="B3996" t="s">
        <v>6250</v>
      </c>
    </row>
    <row r="3997" spans="1:3">
      <c r="A3997" t="s">
        <v>4794</v>
      </c>
      <c r="B3997" t="s">
        <v>6250</v>
      </c>
    </row>
    <row r="3998" spans="1:3">
      <c r="A3998" t="s">
        <v>4795</v>
      </c>
      <c r="B3998" t="s">
        <v>6250</v>
      </c>
    </row>
    <row r="3999" spans="1:3">
      <c r="A3999" t="s">
        <v>4796</v>
      </c>
      <c r="B3999" t="s">
        <v>6251</v>
      </c>
      <c r="C3999" t="s">
        <v>6253</v>
      </c>
    </row>
    <row r="4000" spans="1:3">
      <c r="A4000" t="s">
        <v>4797</v>
      </c>
      <c r="B4000" t="s">
        <v>6250</v>
      </c>
    </row>
    <row r="4001" spans="1:3">
      <c r="A4001" t="s">
        <v>4798</v>
      </c>
      <c r="B4001" t="s">
        <v>6250</v>
      </c>
    </row>
    <row r="4002" spans="1:3">
      <c r="A4002" t="s">
        <v>4799</v>
      </c>
      <c r="B4002" t="s">
        <v>6250</v>
      </c>
    </row>
    <row r="4003" spans="1:3">
      <c r="A4003" t="s">
        <v>4800</v>
      </c>
      <c r="B4003" t="s">
        <v>6250</v>
      </c>
    </row>
    <row r="4004" spans="1:3">
      <c r="A4004" t="s">
        <v>4801</v>
      </c>
      <c r="B4004" t="s">
        <v>6250</v>
      </c>
    </row>
    <row r="4005" spans="1:3">
      <c r="A4005" t="s">
        <v>4802</v>
      </c>
      <c r="B4005" t="s">
        <v>6251</v>
      </c>
      <c r="C4005" t="s">
        <v>6253</v>
      </c>
    </row>
    <row r="4006" spans="1:3">
      <c r="A4006" t="s">
        <v>4803</v>
      </c>
      <c r="B4006" t="s">
        <v>6250</v>
      </c>
    </row>
    <row r="4007" spans="1:3">
      <c r="A4007" t="s">
        <v>4804</v>
      </c>
      <c r="B4007" t="s">
        <v>6250</v>
      </c>
    </row>
    <row r="4008" spans="1:3">
      <c r="A4008" t="s">
        <v>4805</v>
      </c>
      <c r="B4008" t="s">
        <v>6250</v>
      </c>
    </row>
    <row r="4009" spans="1:3">
      <c r="A4009" t="s">
        <v>4806</v>
      </c>
      <c r="B4009" t="s">
        <v>6250</v>
      </c>
    </row>
    <row r="4010" spans="1:3">
      <c r="A4010" t="s">
        <v>4807</v>
      </c>
      <c r="B4010" t="s">
        <v>6251</v>
      </c>
      <c r="C4010" t="s">
        <v>6255</v>
      </c>
    </row>
    <row r="4011" spans="1:3">
      <c r="A4011" t="s">
        <v>4808</v>
      </c>
      <c r="B4011" t="s">
        <v>6250</v>
      </c>
    </row>
    <row r="4012" spans="1:3">
      <c r="A4012" t="s">
        <v>4809</v>
      </c>
      <c r="B4012" t="s">
        <v>6250</v>
      </c>
    </row>
    <row r="4013" spans="1:3">
      <c r="A4013" t="s">
        <v>4810</v>
      </c>
      <c r="B4013" t="s">
        <v>6250</v>
      </c>
    </row>
    <row r="4014" spans="1:3">
      <c r="A4014" t="s">
        <v>4811</v>
      </c>
      <c r="B4014" t="s">
        <v>6250</v>
      </c>
    </row>
    <row r="4015" spans="1:3">
      <c r="A4015" t="s">
        <v>4812</v>
      </c>
      <c r="B4015" t="s">
        <v>6250</v>
      </c>
    </row>
    <row r="4016" spans="1:3">
      <c r="A4016" t="s">
        <v>4813</v>
      </c>
      <c r="B4016" t="s">
        <v>6250</v>
      </c>
    </row>
    <row r="4017" spans="1:2">
      <c r="A4017" t="s">
        <v>4814</v>
      </c>
      <c r="B4017" t="s">
        <v>6250</v>
      </c>
    </row>
    <row r="4018" spans="1:2">
      <c r="A4018" t="s">
        <v>4815</v>
      </c>
      <c r="B4018" t="s">
        <v>6250</v>
      </c>
    </row>
    <row r="4019" spans="1:2">
      <c r="A4019" t="s">
        <v>4816</v>
      </c>
      <c r="B4019" t="s">
        <v>6250</v>
      </c>
    </row>
    <row r="4020" spans="1:2">
      <c r="A4020" t="s">
        <v>4817</v>
      </c>
      <c r="B4020" t="s">
        <v>6250</v>
      </c>
    </row>
    <row r="4021" spans="1:2">
      <c r="A4021" t="s">
        <v>4818</v>
      </c>
      <c r="B4021" t="s">
        <v>6250</v>
      </c>
    </row>
    <row r="4022" spans="1:2">
      <c r="A4022" t="s">
        <v>4819</v>
      </c>
      <c r="B4022" t="s">
        <v>6250</v>
      </c>
    </row>
    <row r="4023" spans="1:2">
      <c r="A4023" t="s">
        <v>4820</v>
      </c>
      <c r="B4023" t="s">
        <v>6250</v>
      </c>
    </row>
    <row r="4024" spans="1:2">
      <c r="A4024" t="s">
        <v>4821</v>
      </c>
      <c r="B4024" t="s">
        <v>6250</v>
      </c>
    </row>
    <row r="4025" spans="1:2">
      <c r="A4025" t="s">
        <v>4822</v>
      </c>
      <c r="B4025" t="s">
        <v>6250</v>
      </c>
    </row>
    <row r="4026" spans="1:2">
      <c r="A4026" t="s">
        <v>4823</v>
      </c>
      <c r="B4026" t="s">
        <v>6250</v>
      </c>
    </row>
    <row r="4027" spans="1:2">
      <c r="A4027" t="s">
        <v>4824</v>
      </c>
      <c r="B4027" t="s">
        <v>6250</v>
      </c>
    </row>
    <row r="4028" spans="1:2">
      <c r="A4028" t="s">
        <v>4825</v>
      </c>
      <c r="B4028" t="s">
        <v>6250</v>
      </c>
    </row>
    <row r="4029" spans="1:2">
      <c r="A4029" t="s">
        <v>4826</v>
      </c>
      <c r="B4029" t="s">
        <v>6250</v>
      </c>
    </row>
    <row r="4030" spans="1:2">
      <c r="A4030" t="s">
        <v>4827</v>
      </c>
      <c r="B4030" t="s">
        <v>6250</v>
      </c>
    </row>
    <row r="4031" spans="1:2">
      <c r="A4031" t="s">
        <v>4828</v>
      </c>
      <c r="B4031" t="s">
        <v>6250</v>
      </c>
    </row>
    <row r="4032" spans="1:2">
      <c r="A4032" t="s">
        <v>4829</v>
      </c>
      <c r="B4032" t="s">
        <v>6250</v>
      </c>
    </row>
    <row r="4033" spans="1:3">
      <c r="A4033" t="s">
        <v>4830</v>
      </c>
      <c r="B4033" t="s">
        <v>6250</v>
      </c>
    </row>
    <row r="4034" spans="1:3">
      <c r="A4034" t="s">
        <v>4831</v>
      </c>
      <c r="B4034" t="s">
        <v>6250</v>
      </c>
    </row>
    <row r="4035" spans="1:3">
      <c r="A4035" t="s">
        <v>4832</v>
      </c>
      <c r="B4035" t="s">
        <v>6250</v>
      </c>
    </row>
    <row r="4036" spans="1:3">
      <c r="A4036" t="s">
        <v>4833</v>
      </c>
      <c r="B4036" t="s">
        <v>6250</v>
      </c>
    </row>
    <row r="4037" spans="1:3">
      <c r="A4037" t="s">
        <v>4834</v>
      </c>
      <c r="B4037" t="s">
        <v>6251</v>
      </c>
      <c r="C4037" t="s">
        <v>6252</v>
      </c>
    </row>
    <row r="4038" spans="1:3">
      <c r="A4038" t="s">
        <v>4835</v>
      </c>
      <c r="B4038" t="s">
        <v>6250</v>
      </c>
    </row>
    <row r="4039" spans="1:3">
      <c r="A4039" t="s">
        <v>4836</v>
      </c>
      <c r="B4039" t="s">
        <v>6250</v>
      </c>
    </row>
    <row r="4040" spans="1:3">
      <c r="A4040" t="s">
        <v>4837</v>
      </c>
      <c r="B4040" t="s">
        <v>6250</v>
      </c>
    </row>
    <row r="4041" spans="1:3">
      <c r="A4041" t="s">
        <v>4838</v>
      </c>
      <c r="B4041" t="s">
        <v>6250</v>
      </c>
    </row>
    <row r="4042" spans="1:3">
      <c r="A4042" t="s">
        <v>4839</v>
      </c>
      <c r="B4042" t="s">
        <v>6250</v>
      </c>
    </row>
    <row r="4043" spans="1:3">
      <c r="A4043" t="s">
        <v>4840</v>
      </c>
      <c r="B4043" t="s">
        <v>6250</v>
      </c>
    </row>
    <row r="4044" spans="1:3">
      <c r="A4044" t="s">
        <v>4841</v>
      </c>
      <c r="B4044" t="s">
        <v>6250</v>
      </c>
    </row>
    <row r="4045" spans="1:3">
      <c r="A4045" t="s">
        <v>4842</v>
      </c>
      <c r="B4045" t="s">
        <v>6250</v>
      </c>
    </row>
    <row r="4046" spans="1:3">
      <c r="A4046" t="s">
        <v>4843</v>
      </c>
      <c r="B4046" t="s">
        <v>6250</v>
      </c>
    </row>
    <row r="4047" spans="1:3">
      <c r="A4047" t="s">
        <v>4844</v>
      </c>
      <c r="B4047" t="s">
        <v>6250</v>
      </c>
    </row>
    <row r="4048" spans="1:3">
      <c r="A4048" t="s">
        <v>4845</v>
      </c>
      <c r="B4048" t="s">
        <v>6250</v>
      </c>
    </row>
    <row r="4049" spans="1:3">
      <c r="A4049" t="s">
        <v>4846</v>
      </c>
      <c r="B4049" t="s">
        <v>6250</v>
      </c>
    </row>
    <row r="4050" spans="1:3">
      <c r="A4050" t="s">
        <v>4847</v>
      </c>
      <c r="B4050" t="s">
        <v>6250</v>
      </c>
    </row>
    <row r="4051" spans="1:3">
      <c r="A4051" t="s">
        <v>4848</v>
      </c>
      <c r="B4051" t="s">
        <v>6250</v>
      </c>
    </row>
    <row r="4052" spans="1:3">
      <c r="A4052" t="s">
        <v>4849</v>
      </c>
      <c r="B4052" t="s">
        <v>6250</v>
      </c>
    </row>
    <row r="4053" spans="1:3">
      <c r="A4053" t="s">
        <v>4850</v>
      </c>
      <c r="B4053" t="s">
        <v>6250</v>
      </c>
    </row>
    <row r="4054" spans="1:3">
      <c r="A4054" t="s">
        <v>4851</v>
      </c>
      <c r="B4054" t="s">
        <v>6250</v>
      </c>
    </row>
    <row r="4055" spans="1:3">
      <c r="A4055" t="s">
        <v>4852</v>
      </c>
      <c r="B4055" t="s">
        <v>6250</v>
      </c>
    </row>
    <row r="4056" spans="1:3">
      <c r="A4056" t="s">
        <v>4853</v>
      </c>
      <c r="B4056" t="s">
        <v>6250</v>
      </c>
    </row>
    <row r="4057" spans="1:3">
      <c r="A4057" t="s">
        <v>4854</v>
      </c>
      <c r="B4057" t="s">
        <v>6250</v>
      </c>
    </row>
    <row r="4058" spans="1:3">
      <c r="A4058" t="s">
        <v>4855</v>
      </c>
      <c r="B4058" t="s">
        <v>6251</v>
      </c>
      <c r="C4058" t="s">
        <v>6253</v>
      </c>
    </row>
    <row r="4059" spans="1:3">
      <c r="A4059" t="s">
        <v>4856</v>
      </c>
      <c r="B4059" t="s">
        <v>6250</v>
      </c>
    </row>
    <row r="4060" spans="1:3">
      <c r="A4060" t="s">
        <v>4857</v>
      </c>
      <c r="B4060" t="s">
        <v>6251</v>
      </c>
      <c r="C4060" t="s">
        <v>6255</v>
      </c>
    </row>
    <row r="4061" spans="1:3">
      <c r="A4061" t="s">
        <v>4858</v>
      </c>
      <c r="B4061" t="s">
        <v>6250</v>
      </c>
    </row>
    <row r="4062" spans="1:3">
      <c r="A4062" t="s">
        <v>4859</v>
      </c>
      <c r="B4062" t="s">
        <v>6250</v>
      </c>
    </row>
    <row r="4063" spans="1:3">
      <c r="A4063" t="s">
        <v>4860</v>
      </c>
      <c r="B4063" t="s">
        <v>6250</v>
      </c>
    </row>
    <row r="4064" spans="1:3">
      <c r="A4064" t="s">
        <v>4861</v>
      </c>
      <c r="B4064" t="s">
        <v>6250</v>
      </c>
    </row>
    <row r="4065" spans="1:2">
      <c r="A4065" t="s">
        <v>4862</v>
      </c>
      <c r="B4065" t="s">
        <v>6250</v>
      </c>
    </row>
    <row r="4066" spans="1:2">
      <c r="A4066" t="s">
        <v>4863</v>
      </c>
      <c r="B4066" t="s">
        <v>6250</v>
      </c>
    </row>
    <row r="4067" spans="1:2">
      <c r="A4067" t="s">
        <v>4864</v>
      </c>
      <c r="B4067" t="s">
        <v>6250</v>
      </c>
    </row>
    <row r="4068" spans="1:2">
      <c r="A4068" t="s">
        <v>4865</v>
      </c>
      <c r="B4068" t="s">
        <v>6250</v>
      </c>
    </row>
    <row r="4069" spans="1:2">
      <c r="A4069" t="s">
        <v>4866</v>
      </c>
      <c r="B4069" t="s">
        <v>6250</v>
      </c>
    </row>
    <row r="4070" spans="1:2">
      <c r="A4070" t="s">
        <v>4867</v>
      </c>
      <c r="B4070" t="s">
        <v>6250</v>
      </c>
    </row>
    <row r="4071" spans="1:2">
      <c r="A4071" t="s">
        <v>4868</v>
      </c>
      <c r="B4071" t="s">
        <v>6250</v>
      </c>
    </row>
    <row r="4072" spans="1:2">
      <c r="A4072" t="s">
        <v>4869</v>
      </c>
      <c r="B4072" t="s">
        <v>6250</v>
      </c>
    </row>
    <row r="4073" spans="1:2">
      <c r="A4073" t="s">
        <v>4870</v>
      </c>
      <c r="B4073" t="s">
        <v>6250</v>
      </c>
    </row>
    <row r="4074" spans="1:2">
      <c r="A4074" t="s">
        <v>4871</v>
      </c>
      <c r="B4074" t="s">
        <v>6250</v>
      </c>
    </row>
    <row r="4075" spans="1:2">
      <c r="A4075" t="s">
        <v>4872</v>
      </c>
      <c r="B4075" t="s">
        <v>6250</v>
      </c>
    </row>
    <row r="4076" spans="1:2">
      <c r="A4076" t="s">
        <v>4873</v>
      </c>
      <c r="B4076" t="s">
        <v>6250</v>
      </c>
    </row>
    <row r="4077" spans="1:2">
      <c r="A4077" t="s">
        <v>4874</v>
      </c>
      <c r="B4077" t="s">
        <v>6250</v>
      </c>
    </row>
    <row r="4078" spans="1:2">
      <c r="A4078" t="s">
        <v>4875</v>
      </c>
      <c r="B4078" t="s">
        <v>6250</v>
      </c>
    </row>
    <row r="4079" spans="1:2">
      <c r="A4079" t="s">
        <v>4876</v>
      </c>
      <c r="B4079" t="s">
        <v>6250</v>
      </c>
    </row>
    <row r="4080" spans="1:2">
      <c r="A4080" t="s">
        <v>4877</v>
      </c>
      <c r="B4080" t="s">
        <v>6250</v>
      </c>
    </row>
    <row r="4081" spans="1:2">
      <c r="A4081" t="s">
        <v>4878</v>
      </c>
      <c r="B4081" t="s">
        <v>6250</v>
      </c>
    </row>
    <row r="4082" spans="1:2">
      <c r="A4082" t="s">
        <v>4879</v>
      </c>
      <c r="B4082" t="s">
        <v>6250</v>
      </c>
    </row>
    <row r="4083" spans="1:2">
      <c r="A4083" t="s">
        <v>4880</v>
      </c>
      <c r="B4083" t="s">
        <v>6250</v>
      </c>
    </row>
    <row r="4084" spans="1:2">
      <c r="A4084" t="s">
        <v>4881</v>
      </c>
      <c r="B4084" t="s">
        <v>6250</v>
      </c>
    </row>
    <row r="4085" spans="1:2">
      <c r="A4085" t="s">
        <v>4882</v>
      </c>
      <c r="B4085" t="s">
        <v>6250</v>
      </c>
    </row>
    <row r="4086" spans="1:2">
      <c r="A4086" t="s">
        <v>4883</v>
      </c>
      <c r="B4086" t="s">
        <v>6250</v>
      </c>
    </row>
    <row r="4087" spans="1:2">
      <c r="A4087" t="s">
        <v>4884</v>
      </c>
      <c r="B4087" t="s">
        <v>6250</v>
      </c>
    </row>
    <row r="4088" spans="1:2">
      <c r="A4088" t="s">
        <v>4885</v>
      </c>
      <c r="B4088" t="s">
        <v>6250</v>
      </c>
    </row>
    <row r="4089" spans="1:2">
      <c r="A4089" t="s">
        <v>4886</v>
      </c>
      <c r="B4089" t="s">
        <v>6250</v>
      </c>
    </row>
    <row r="4090" spans="1:2">
      <c r="A4090" t="s">
        <v>4887</v>
      </c>
      <c r="B4090" t="s">
        <v>6250</v>
      </c>
    </row>
    <row r="4091" spans="1:2">
      <c r="A4091" t="s">
        <v>4888</v>
      </c>
      <c r="B4091" t="s">
        <v>6250</v>
      </c>
    </row>
    <row r="4092" spans="1:2">
      <c r="A4092" t="s">
        <v>4889</v>
      </c>
      <c r="B4092" t="s">
        <v>6250</v>
      </c>
    </row>
    <row r="4093" spans="1:2">
      <c r="A4093" t="s">
        <v>4890</v>
      </c>
      <c r="B4093" t="s">
        <v>6250</v>
      </c>
    </row>
    <row r="4094" spans="1:2">
      <c r="A4094" t="s">
        <v>4891</v>
      </c>
      <c r="B4094" t="s">
        <v>6250</v>
      </c>
    </row>
    <row r="4095" spans="1:2">
      <c r="A4095" t="s">
        <v>4892</v>
      </c>
      <c r="B4095" t="s">
        <v>6250</v>
      </c>
    </row>
    <row r="4096" spans="1:2">
      <c r="A4096" t="s">
        <v>4893</v>
      </c>
      <c r="B4096" t="s">
        <v>6250</v>
      </c>
    </row>
    <row r="4097" spans="1:3">
      <c r="A4097" t="s">
        <v>4894</v>
      </c>
      <c r="B4097" t="s">
        <v>6250</v>
      </c>
    </row>
    <row r="4098" spans="1:3">
      <c r="A4098" t="s">
        <v>4895</v>
      </c>
      <c r="B4098" t="s">
        <v>6250</v>
      </c>
    </row>
    <row r="4099" spans="1:3">
      <c r="A4099" t="s">
        <v>4896</v>
      </c>
      <c r="B4099" t="s">
        <v>6250</v>
      </c>
    </row>
    <row r="4100" spans="1:3">
      <c r="A4100" t="s">
        <v>4897</v>
      </c>
      <c r="B4100" t="s">
        <v>6250</v>
      </c>
    </row>
    <row r="4101" spans="1:3">
      <c r="A4101" t="s">
        <v>4898</v>
      </c>
      <c r="B4101" t="s">
        <v>6251</v>
      </c>
      <c r="C4101" t="s">
        <v>6255</v>
      </c>
    </row>
    <row r="4102" spans="1:3">
      <c r="A4102" t="s">
        <v>4899</v>
      </c>
      <c r="B4102" t="s">
        <v>6250</v>
      </c>
    </row>
    <row r="4103" spans="1:3">
      <c r="A4103" t="s">
        <v>4900</v>
      </c>
      <c r="B4103" t="s">
        <v>6250</v>
      </c>
    </row>
    <row r="4104" spans="1:3">
      <c r="A4104" t="s">
        <v>4901</v>
      </c>
      <c r="B4104" t="s">
        <v>6250</v>
      </c>
    </row>
    <row r="4105" spans="1:3">
      <c r="A4105" t="s">
        <v>4902</v>
      </c>
      <c r="B4105" t="s">
        <v>6250</v>
      </c>
    </row>
    <row r="4106" spans="1:3">
      <c r="A4106" t="s">
        <v>4903</v>
      </c>
      <c r="B4106" t="s">
        <v>6250</v>
      </c>
    </row>
    <row r="4107" spans="1:3">
      <c r="A4107" t="s">
        <v>4904</v>
      </c>
      <c r="B4107" t="s">
        <v>6250</v>
      </c>
    </row>
    <row r="4108" spans="1:3">
      <c r="A4108" t="s">
        <v>4905</v>
      </c>
      <c r="B4108" t="s">
        <v>6250</v>
      </c>
    </row>
    <row r="4109" spans="1:3">
      <c r="A4109" t="s">
        <v>4906</v>
      </c>
      <c r="B4109" t="s">
        <v>6250</v>
      </c>
    </row>
    <row r="4110" spans="1:3">
      <c r="A4110" t="s">
        <v>4907</v>
      </c>
      <c r="B4110" t="s">
        <v>6250</v>
      </c>
    </row>
    <row r="4111" spans="1:3">
      <c r="A4111" t="s">
        <v>4908</v>
      </c>
      <c r="B4111" t="s">
        <v>6250</v>
      </c>
    </row>
    <row r="4112" spans="1:3">
      <c r="A4112" t="s">
        <v>4909</v>
      </c>
      <c r="B4112" t="s">
        <v>6250</v>
      </c>
    </row>
    <row r="4113" spans="1:3">
      <c r="A4113" t="s">
        <v>4910</v>
      </c>
      <c r="B4113" t="s">
        <v>6250</v>
      </c>
    </row>
    <row r="4114" spans="1:3">
      <c r="A4114" t="s">
        <v>4911</v>
      </c>
      <c r="B4114" t="s">
        <v>6250</v>
      </c>
    </row>
    <row r="4115" spans="1:3">
      <c r="A4115" t="s">
        <v>4912</v>
      </c>
      <c r="B4115" t="s">
        <v>6250</v>
      </c>
    </row>
    <row r="4116" spans="1:3">
      <c r="A4116" t="s">
        <v>4913</v>
      </c>
      <c r="B4116" t="s">
        <v>6250</v>
      </c>
    </row>
    <row r="4117" spans="1:3">
      <c r="A4117" t="s">
        <v>4914</v>
      </c>
      <c r="B4117" t="s">
        <v>6250</v>
      </c>
    </row>
    <row r="4118" spans="1:3">
      <c r="A4118" t="s">
        <v>4915</v>
      </c>
      <c r="B4118" t="s">
        <v>6250</v>
      </c>
    </row>
    <row r="4119" spans="1:3">
      <c r="A4119" t="s">
        <v>4916</v>
      </c>
      <c r="B4119" t="s">
        <v>6250</v>
      </c>
    </row>
    <row r="4120" spans="1:3">
      <c r="A4120" t="s">
        <v>4917</v>
      </c>
      <c r="B4120" t="s">
        <v>6250</v>
      </c>
    </row>
    <row r="4121" spans="1:3">
      <c r="A4121" t="s">
        <v>4918</v>
      </c>
      <c r="B4121" t="s">
        <v>6250</v>
      </c>
    </row>
    <row r="4122" spans="1:3">
      <c r="A4122" t="s">
        <v>4919</v>
      </c>
      <c r="B4122" t="s">
        <v>6251</v>
      </c>
      <c r="C4122" t="s">
        <v>6255</v>
      </c>
    </row>
    <row r="4123" spans="1:3">
      <c r="A4123" t="s">
        <v>4920</v>
      </c>
      <c r="B4123" t="s">
        <v>6250</v>
      </c>
    </row>
    <row r="4124" spans="1:3">
      <c r="A4124" t="s">
        <v>4921</v>
      </c>
      <c r="B4124" t="s">
        <v>6250</v>
      </c>
    </row>
    <row r="4125" spans="1:3">
      <c r="A4125" t="s">
        <v>4922</v>
      </c>
      <c r="B4125" t="s">
        <v>6250</v>
      </c>
    </row>
    <row r="4126" spans="1:3">
      <c r="A4126" t="s">
        <v>4923</v>
      </c>
      <c r="B4126" t="s">
        <v>6250</v>
      </c>
    </row>
    <row r="4127" spans="1:3">
      <c r="A4127" t="s">
        <v>4924</v>
      </c>
      <c r="B4127" t="s">
        <v>6250</v>
      </c>
    </row>
    <row r="4128" spans="1:3">
      <c r="A4128" t="s">
        <v>4925</v>
      </c>
      <c r="B4128" t="s">
        <v>6250</v>
      </c>
    </row>
    <row r="4129" spans="1:3">
      <c r="A4129" t="s">
        <v>4926</v>
      </c>
      <c r="B4129" t="s">
        <v>6250</v>
      </c>
    </row>
    <row r="4130" spans="1:3">
      <c r="A4130" t="s">
        <v>4927</v>
      </c>
      <c r="B4130" t="s">
        <v>6250</v>
      </c>
    </row>
    <row r="4131" spans="1:3">
      <c r="A4131" t="s">
        <v>4928</v>
      </c>
      <c r="B4131" t="s">
        <v>6250</v>
      </c>
    </row>
    <row r="4132" spans="1:3">
      <c r="A4132" t="s">
        <v>4929</v>
      </c>
      <c r="B4132" t="s">
        <v>6250</v>
      </c>
    </row>
    <row r="4133" spans="1:3">
      <c r="A4133" t="s">
        <v>4930</v>
      </c>
      <c r="B4133" t="s">
        <v>6250</v>
      </c>
    </row>
    <row r="4134" spans="1:3">
      <c r="A4134" t="s">
        <v>4931</v>
      </c>
      <c r="B4134" t="s">
        <v>6250</v>
      </c>
    </row>
    <row r="4135" spans="1:3">
      <c r="A4135" t="s">
        <v>4932</v>
      </c>
      <c r="B4135" t="s">
        <v>6250</v>
      </c>
    </row>
    <row r="4136" spans="1:3">
      <c r="A4136" t="s">
        <v>4933</v>
      </c>
      <c r="B4136" t="s">
        <v>6250</v>
      </c>
    </row>
    <row r="4137" spans="1:3">
      <c r="A4137" t="s">
        <v>4934</v>
      </c>
      <c r="B4137" t="s">
        <v>6250</v>
      </c>
    </row>
    <row r="4138" spans="1:3">
      <c r="A4138" t="s">
        <v>4935</v>
      </c>
      <c r="B4138" t="s">
        <v>6250</v>
      </c>
    </row>
    <row r="4139" spans="1:3">
      <c r="A4139" t="s">
        <v>4936</v>
      </c>
      <c r="B4139" t="s">
        <v>6250</v>
      </c>
    </row>
    <row r="4140" spans="1:3">
      <c r="A4140" t="s">
        <v>4937</v>
      </c>
      <c r="B4140" t="s">
        <v>6250</v>
      </c>
    </row>
    <row r="4141" spans="1:3">
      <c r="A4141" t="s">
        <v>4938</v>
      </c>
      <c r="B4141" t="s">
        <v>6251</v>
      </c>
      <c r="C4141" t="s">
        <v>6255</v>
      </c>
    </row>
    <row r="4142" spans="1:3">
      <c r="A4142" t="s">
        <v>4939</v>
      </c>
      <c r="B4142" t="s">
        <v>6250</v>
      </c>
    </row>
    <row r="4143" spans="1:3">
      <c r="A4143" t="s">
        <v>4940</v>
      </c>
      <c r="B4143" t="s">
        <v>6250</v>
      </c>
    </row>
    <row r="4144" spans="1:3">
      <c r="A4144" t="s">
        <v>4941</v>
      </c>
      <c r="B4144" t="s">
        <v>6250</v>
      </c>
    </row>
    <row r="4145" spans="1:3">
      <c r="A4145" t="s">
        <v>4942</v>
      </c>
      <c r="B4145" t="s">
        <v>6250</v>
      </c>
    </row>
    <row r="4146" spans="1:3">
      <c r="A4146" t="s">
        <v>4943</v>
      </c>
      <c r="B4146" t="s">
        <v>6250</v>
      </c>
    </row>
    <row r="4147" spans="1:3">
      <c r="A4147" t="s">
        <v>4944</v>
      </c>
      <c r="B4147" t="s">
        <v>6251</v>
      </c>
      <c r="C4147" t="s">
        <v>6252</v>
      </c>
    </row>
    <row r="4148" spans="1:3">
      <c r="A4148" t="s">
        <v>4945</v>
      </c>
      <c r="B4148" t="s">
        <v>6250</v>
      </c>
    </row>
    <row r="4149" spans="1:3">
      <c r="A4149" t="s">
        <v>4946</v>
      </c>
      <c r="B4149" t="s">
        <v>6250</v>
      </c>
    </row>
    <row r="4150" spans="1:3">
      <c r="A4150" t="s">
        <v>4947</v>
      </c>
      <c r="B4150" t="s">
        <v>6250</v>
      </c>
    </row>
    <row r="4151" spans="1:3">
      <c r="A4151" t="s">
        <v>4948</v>
      </c>
      <c r="B4151" t="s">
        <v>6250</v>
      </c>
    </row>
    <row r="4152" spans="1:3">
      <c r="A4152" t="s">
        <v>4949</v>
      </c>
      <c r="B4152" t="s">
        <v>6250</v>
      </c>
    </row>
    <row r="4153" spans="1:3">
      <c r="A4153" t="s">
        <v>4950</v>
      </c>
      <c r="B4153" t="s">
        <v>6250</v>
      </c>
    </row>
    <row r="4154" spans="1:3">
      <c r="A4154" t="s">
        <v>4951</v>
      </c>
      <c r="B4154" t="s">
        <v>6250</v>
      </c>
    </row>
    <row r="4155" spans="1:3">
      <c r="A4155" t="s">
        <v>4952</v>
      </c>
      <c r="B4155" t="s">
        <v>6250</v>
      </c>
    </row>
    <row r="4156" spans="1:3">
      <c r="A4156" t="s">
        <v>4953</v>
      </c>
      <c r="B4156" t="s">
        <v>6250</v>
      </c>
    </row>
    <row r="4157" spans="1:3">
      <c r="A4157" t="s">
        <v>4954</v>
      </c>
      <c r="B4157" t="s">
        <v>6250</v>
      </c>
    </row>
    <row r="4158" spans="1:3">
      <c r="A4158" t="s">
        <v>4955</v>
      </c>
      <c r="B4158" t="s">
        <v>6250</v>
      </c>
    </row>
    <row r="4159" spans="1:3">
      <c r="A4159" t="s">
        <v>4956</v>
      </c>
      <c r="B4159" t="s">
        <v>6250</v>
      </c>
    </row>
    <row r="4160" spans="1:3">
      <c r="A4160" t="s">
        <v>4957</v>
      </c>
      <c r="B4160" t="s">
        <v>6250</v>
      </c>
    </row>
    <row r="4161" spans="1:2">
      <c r="A4161" t="s">
        <v>4958</v>
      </c>
      <c r="B4161" t="s">
        <v>6250</v>
      </c>
    </row>
    <row r="4162" spans="1:2">
      <c r="A4162" t="s">
        <v>4959</v>
      </c>
      <c r="B4162" t="s">
        <v>6250</v>
      </c>
    </row>
    <row r="4163" spans="1:2">
      <c r="A4163" t="s">
        <v>4960</v>
      </c>
      <c r="B4163" t="s">
        <v>6250</v>
      </c>
    </row>
    <row r="4164" spans="1:2">
      <c r="A4164" t="s">
        <v>4961</v>
      </c>
      <c r="B4164" t="s">
        <v>6250</v>
      </c>
    </row>
    <row r="4165" spans="1:2">
      <c r="A4165" t="s">
        <v>4962</v>
      </c>
      <c r="B4165" t="s">
        <v>6250</v>
      </c>
    </row>
    <row r="4166" spans="1:2">
      <c r="A4166" t="s">
        <v>4963</v>
      </c>
      <c r="B4166" t="s">
        <v>6250</v>
      </c>
    </row>
    <row r="4167" spans="1:2">
      <c r="A4167" t="s">
        <v>4964</v>
      </c>
      <c r="B4167" t="s">
        <v>6250</v>
      </c>
    </row>
    <row r="4168" spans="1:2">
      <c r="A4168" t="s">
        <v>4965</v>
      </c>
      <c r="B4168" t="s">
        <v>6250</v>
      </c>
    </row>
    <row r="4169" spans="1:2">
      <c r="A4169" t="s">
        <v>4966</v>
      </c>
      <c r="B4169" t="s">
        <v>6250</v>
      </c>
    </row>
    <row r="4170" spans="1:2">
      <c r="A4170" t="s">
        <v>4967</v>
      </c>
      <c r="B4170" t="s">
        <v>6250</v>
      </c>
    </row>
    <row r="4171" spans="1:2">
      <c r="A4171" t="s">
        <v>4968</v>
      </c>
      <c r="B4171" t="s">
        <v>6250</v>
      </c>
    </row>
    <row r="4172" spans="1:2">
      <c r="A4172" t="s">
        <v>4969</v>
      </c>
      <c r="B4172" t="s">
        <v>6250</v>
      </c>
    </row>
    <row r="4173" spans="1:2">
      <c r="A4173" t="s">
        <v>4970</v>
      </c>
      <c r="B4173" t="s">
        <v>6250</v>
      </c>
    </row>
    <row r="4174" spans="1:2">
      <c r="A4174" t="s">
        <v>4971</v>
      </c>
      <c r="B4174" t="s">
        <v>6250</v>
      </c>
    </row>
    <row r="4175" spans="1:2">
      <c r="A4175" t="s">
        <v>4972</v>
      </c>
      <c r="B4175" t="s">
        <v>6250</v>
      </c>
    </row>
    <row r="4176" spans="1:2">
      <c r="A4176" t="s">
        <v>4973</v>
      </c>
      <c r="B4176" t="s">
        <v>6250</v>
      </c>
    </row>
    <row r="4177" spans="1:3">
      <c r="A4177" t="s">
        <v>4974</v>
      </c>
      <c r="B4177" t="s">
        <v>6251</v>
      </c>
      <c r="C4177" t="s">
        <v>6255</v>
      </c>
    </row>
    <row r="4178" spans="1:3">
      <c r="A4178" t="s">
        <v>4975</v>
      </c>
      <c r="B4178" t="s">
        <v>6250</v>
      </c>
    </row>
    <row r="4179" spans="1:3">
      <c r="A4179" t="s">
        <v>4976</v>
      </c>
      <c r="B4179" t="s">
        <v>6250</v>
      </c>
    </row>
    <row r="4180" spans="1:3">
      <c r="A4180" t="s">
        <v>4977</v>
      </c>
      <c r="B4180" t="s">
        <v>6250</v>
      </c>
    </row>
    <row r="4181" spans="1:3">
      <c r="A4181" t="s">
        <v>4978</v>
      </c>
      <c r="B4181" t="s">
        <v>6250</v>
      </c>
    </row>
    <row r="4182" spans="1:3">
      <c r="A4182" t="s">
        <v>4979</v>
      </c>
      <c r="B4182" t="s">
        <v>6250</v>
      </c>
    </row>
    <row r="4183" spans="1:3">
      <c r="A4183" t="s">
        <v>4980</v>
      </c>
      <c r="B4183" t="s">
        <v>6250</v>
      </c>
    </row>
    <row r="4184" spans="1:3">
      <c r="A4184" t="s">
        <v>4981</v>
      </c>
      <c r="B4184" t="s">
        <v>6250</v>
      </c>
    </row>
    <row r="4185" spans="1:3">
      <c r="A4185" t="s">
        <v>4982</v>
      </c>
      <c r="B4185" t="s">
        <v>6250</v>
      </c>
    </row>
    <row r="4186" spans="1:3">
      <c r="A4186" t="s">
        <v>4983</v>
      </c>
      <c r="B4186" t="s">
        <v>6250</v>
      </c>
    </row>
    <row r="4187" spans="1:3">
      <c r="A4187" t="s">
        <v>4984</v>
      </c>
      <c r="B4187" t="s">
        <v>6250</v>
      </c>
    </row>
    <row r="4188" spans="1:3">
      <c r="A4188" t="s">
        <v>4985</v>
      </c>
      <c r="B4188" t="s">
        <v>6250</v>
      </c>
    </row>
    <row r="4189" spans="1:3">
      <c r="A4189" t="s">
        <v>4986</v>
      </c>
      <c r="B4189" t="s">
        <v>6250</v>
      </c>
    </row>
    <row r="4190" spans="1:3">
      <c r="A4190" t="s">
        <v>4987</v>
      </c>
      <c r="B4190" t="s">
        <v>6250</v>
      </c>
    </row>
    <row r="4191" spans="1:3">
      <c r="A4191" t="s">
        <v>4988</v>
      </c>
      <c r="B4191" t="s">
        <v>6251</v>
      </c>
      <c r="C4191" t="s">
        <v>6252</v>
      </c>
    </row>
    <row r="4192" spans="1:3">
      <c r="A4192" t="s">
        <v>4989</v>
      </c>
      <c r="B4192" t="s">
        <v>6250</v>
      </c>
    </row>
    <row r="4193" spans="1:3">
      <c r="A4193" t="s">
        <v>4990</v>
      </c>
      <c r="B4193" t="s">
        <v>6250</v>
      </c>
    </row>
    <row r="4194" spans="1:3">
      <c r="A4194" t="s">
        <v>4991</v>
      </c>
      <c r="B4194" t="s">
        <v>6250</v>
      </c>
    </row>
    <row r="4195" spans="1:3">
      <c r="A4195" t="s">
        <v>4992</v>
      </c>
      <c r="B4195" t="s">
        <v>6250</v>
      </c>
    </row>
    <row r="4196" spans="1:3">
      <c r="A4196" t="s">
        <v>4993</v>
      </c>
      <c r="B4196" t="s">
        <v>6250</v>
      </c>
    </row>
    <row r="4197" spans="1:3">
      <c r="A4197" t="s">
        <v>4994</v>
      </c>
      <c r="B4197" t="s">
        <v>6250</v>
      </c>
    </row>
    <row r="4198" spans="1:3">
      <c r="A4198" t="s">
        <v>4995</v>
      </c>
      <c r="B4198" t="s">
        <v>6250</v>
      </c>
    </row>
    <row r="4199" spans="1:3">
      <c r="A4199" t="s">
        <v>4996</v>
      </c>
      <c r="B4199" t="s">
        <v>6251</v>
      </c>
      <c r="C4199" t="s">
        <v>6252</v>
      </c>
    </row>
    <row r="4200" spans="1:3">
      <c r="A4200" t="s">
        <v>4997</v>
      </c>
      <c r="B4200" t="s">
        <v>6250</v>
      </c>
    </row>
    <row r="4201" spans="1:3">
      <c r="A4201" t="s">
        <v>4998</v>
      </c>
      <c r="B4201" t="s">
        <v>6250</v>
      </c>
    </row>
    <row r="4202" spans="1:3">
      <c r="A4202" t="s">
        <v>4999</v>
      </c>
      <c r="B4202" t="s">
        <v>6251</v>
      </c>
      <c r="C4202" t="s">
        <v>6252</v>
      </c>
    </row>
    <row r="4203" spans="1:3">
      <c r="A4203" t="s">
        <v>5000</v>
      </c>
      <c r="B4203" t="s">
        <v>6250</v>
      </c>
    </row>
    <row r="4204" spans="1:3">
      <c r="A4204" t="s">
        <v>5001</v>
      </c>
      <c r="B4204" t="s">
        <v>6251</v>
      </c>
      <c r="C4204" t="s">
        <v>6254</v>
      </c>
    </row>
    <row r="4205" spans="1:3">
      <c r="A4205" t="s">
        <v>5002</v>
      </c>
      <c r="B4205" t="s">
        <v>6250</v>
      </c>
    </row>
    <row r="4206" spans="1:3">
      <c r="A4206" t="s">
        <v>5003</v>
      </c>
      <c r="B4206" t="s">
        <v>6250</v>
      </c>
    </row>
    <row r="4207" spans="1:3">
      <c r="A4207" t="s">
        <v>5004</v>
      </c>
      <c r="B4207" t="s">
        <v>6250</v>
      </c>
    </row>
    <row r="4208" spans="1:3">
      <c r="A4208" t="s">
        <v>5005</v>
      </c>
      <c r="B4208" t="s">
        <v>6250</v>
      </c>
    </row>
    <row r="4209" spans="1:3">
      <c r="A4209" t="s">
        <v>5006</v>
      </c>
      <c r="B4209" t="s">
        <v>6250</v>
      </c>
    </row>
    <row r="4210" spans="1:3">
      <c r="A4210" t="s">
        <v>5007</v>
      </c>
      <c r="B4210" t="s">
        <v>6250</v>
      </c>
    </row>
    <row r="4211" spans="1:3">
      <c r="A4211" t="s">
        <v>5008</v>
      </c>
      <c r="B4211" t="s">
        <v>6250</v>
      </c>
    </row>
    <row r="4212" spans="1:3">
      <c r="A4212" t="s">
        <v>5009</v>
      </c>
      <c r="B4212" t="s">
        <v>6250</v>
      </c>
    </row>
    <row r="4213" spans="1:3">
      <c r="A4213" t="s">
        <v>5010</v>
      </c>
      <c r="B4213" t="s">
        <v>6250</v>
      </c>
    </row>
    <row r="4214" spans="1:3">
      <c r="A4214" t="s">
        <v>5011</v>
      </c>
      <c r="B4214" t="s">
        <v>6250</v>
      </c>
    </row>
    <row r="4215" spans="1:3">
      <c r="A4215" t="s">
        <v>5012</v>
      </c>
      <c r="B4215" t="s">
        <v>6251</v>
      </c>
      <c r="C4215" t="s">
        <v>6253</v>
      </c>
    </row>
    <row r="4216" spans="1:3">
      <c r="A4216" t="s">
        <v>5013</v>
      </c>
      <c r="B4216" t="s">
        <v>6250</v>
      </c>
    </row>
    <row r="4217" spans="1:3">
      <c r="A4217" t="s">
        <v>5014</v>
      </c>
      <c r="B4217" t="s">
        <v>6250</v>
      </c>
    </row>
    <row r="4218" spans="1:3">
      <c r="A4218" t="s">
        <v>5015</v>
      </c>
      <c r="B4218" t="s">
        <v>6250</v>
      </c>
    </row>
    <row r="4219" spans="1:3">
      <c r="A4219" t="s">
        <v>5016</v>
      </c>
      <c r="B4219" t="s">
        <v>6250</v>
      </c>
    </row>
    <row r="4220" spans="1:3">
      <c r="A4220" t="s">
        <v>5017</v>
      </c>
      <c r="B4220" t="s">
        <v>6250</v>
      </c>
    </row>
    <row r="4221" spans="1:3">
      <c r="A4221" t="s">
        <v>5018</v>
      </c>
      <c r="B4221" t="s">
        <v>6250</v>
      </c>
    </row>
    <row r="4222" spans="1:3">
      <c r="A4222" t="s">
        <v>5019</v>
      </c>
      <c r="B4222" t="s">
        <v>6250</v>
      </c>
    </row>
    <row r="4223" spans="1:3">
      <c r="A4223" t="s">
        <v>5020</v>
      </c>
      <c r="B4223" t="s">
        <v>6250</v>
      </c>
    </row>
    <row r="4224" spans="1:3">
      <c r="A4224" t="s">
        <v>5021</v>
      </c>
      <c r="B4224" t="s">
        <v>6250</v>
      </c>
    </row>
    <row r="4225" spans="1:2">
      <c r="A4225" t="s">
        <v>5022</v>
      </c>
      <c r="B4225" t="s">
        <v>6250</v>
      </c>
    </row>
    <row r="4226" spans="1:2">
      <c r="A4226" t="s">
        <v>5023</v>
      </c>
      <c r="B4226" t="s">
        <v>6250</v>
      </c>
    </row>
    <row r="4227" spans="1:2">
      <c r="A4227" t="s">
        <v>5024</v>
      </c>
      <c r="B4227" t="s">
        <v>6250</v>
      </c>
    </row>
    <row r="4228" spans="1:2">
      <c r="A4228" t="s">
        <v>5025</v>
      </c>
      <c r="B4228" t="s">
        <v>6250</v>
      </c>
    </row>
    <row r="4229" spans="1:2">
      <c r="A4229" t="s">
        <v>5026</v>
      </c>
      <c r="B4229" t="s">
        <v>6250</v>
      </c>
    </row>
    <row r="4230" spans="1:2">
      <c r="A4230" t="s">
        <v>5027</v>
      </c>
      <c r="B4230" t="s">
        <v>6250</v>
      </c>
    </row>
    <row r="4231" spans="1:2">
      <c r="A4231" t="s">
        <v>5028</v>
      </c>
      <c r="B4231" t="s">
        <v>6250</v>
      </c>
    </row>
    <row r="4232" spans="1:2">
      <c r="A4232" t="s">
        <v>5029</v>
      </c>
      <c r="B4232" t="s">
        <v>6250</v>
      </c>
    </row>
    <row r="4233" spans="1:2">
      <c r="A4233" t="s">
        <v>5030</v>
      </c>
      <c r="B4233" t="s">
        <v>6250</v>
      </c>
    </row>
    <row r="4234" spans="1:2">
      <c r="A4234" t="s">
        <v>5031</v>
      </c>
      <c r="B4234" t="s">
        <v>6250</v>
      </c>
    </row>
    <row r="4235" spans="1:2">
      <c r="A4235" t="s">
        <v>5032</v>
      </c>
      <c r="B4235" t="s">
        <v>6250</v>
      </c>
    </row>
    <row r="4236" spans="1:2">
      <c r="A4236" t="s">
        <v>5033</v>
      </c>
      <c r="B4236" t="s">
        <v>6250</v>
      </c>
    </row>
    <row r="4237" spans="1:2">
      <c r="A4237" t="s">
        <v>5034</v>
      </c>
      <c r="B4237" t="s">
        <v>6250</v>
      </c>
    </row>
    <row r="4238" spans="1:2">
      <c r="A4238" t="s">
        <v>5035</v>
      </c>
      <c r="B4238" t="s">
        <v>6250</v>
      </c>
    </row>
    <row r="4239" spans="1:2">
      <c r="A4239" t="s">
        <v>5036</v>
      </c>
      <c r="B4239" t="s">
        <v>6250</v>
      </c>
    </row>
    <row r="4240" spans="1:2">
      <c r="A4240" t="s">
        <v>5037</v>
      </c>
      <c r="B4240" t="s">
        <v>6250</v>
      </c>
    </row>
    <row r="4241" spans="1:2">
      <c r="A4241" t="s">
        <v>5038</v>
      </c>
      <c r="B4241" t="s">
        <v>6250</v>
      </c>
    </row>
    <row r="4242" spans="1:2">
      <c r="A4242" t="s">
        <v>5039</v>
      </c>
      <c r="B4242" t="s">
        <v>6250</v>
      </c>
    </row>
    <row r="4243" spans="1:2">
      <c r="A4243" t="s">
        <v>5040</v>
      </c>
      <c r="B4243" t="s">
        <v>6250</v>
      </c>
    </row>
    <row r="4244" spans="1:2">
      <c r="A4244" t="s">
        <v>5041</v>
      </c>
      <c r="B4244" t="s">
        <v>6250</v>
      </c>
    </row>
    <row r="4245" spans="1:2">
      <c r="A4245" t="s">
        <v>5042</v>
      </c>
      <c r="B4245" t="s">
        <v>6250</v>
      </c>
    </row>
    <row r="4246" spans="1:2">
      <c r="A4246" t="s">
        <v>5043</v>
      </c>
      <c r="B4246" t="s">
        <v>6250</v>
      </c>
    </row>
    <row r="4247" spans="1:2">
      <c r="A4247" t="s">
        <v>5044</v>
      </c>
      <c r="B4247" t="s">
        <v>6250</v>
      </c>
    </row>
    <row r="4248" spans="1:2">
      <c r="A4248" t="s">
        <v>5045</v>
      </c>
      <c r="B4248" t="s">
        <v>6250</v>
      </c>
    </row>
    <row r="4249" spans="1:2">
      <c r="A4249" t="s">
        <v>5046</v>
      </c>
      <c r="B4249" t="s">
        <v>6250</v>
      </c>
    </row>
    <row r="4250" spans="1:2">
      <c r="A4250" t="s">
        <v>5047</v>
      </c>
      <c r="B4250" t="s">
        <v>6250</v>
      </c>
    </row>
    <row r="4251" spans="1:2">
      <c r="A4251" t="s">
        <v>5048</v>
      </c>
      <c r="B4251" t="s">
        <v>6250</v>
      </c>
    </row>
    <row r="4252" spans="1:2">
      <c r="A4252" t="s">
        <v>5049</v>
      </c>
      <c r="B4252" t="s">
        <v>6250</v>
      </c>
    </row>
    <row r="4253" spans="1:2">
      <c r="A4253" t="s">
        <v>5050</v>
      </c>
      <c r="B4253" t="s">
        <v>6250</v>
      </c>
    </row>
    <row r="4254" spans="1:2">
      <c r="A4254" t="s">
        <v>5051</v>
      </c>
      <c r="B4254" t="s">
        <v>6250</v>
      </c>
    </row>
    <row r="4255" spans="1:2">
      <c r="A4255" t="s">
        <v>5052</v>
      </c>
      <c r="B4255" t="s">
        <v>6250</v>
      </c>
    </row>
    <row r="4256" spans="1:2">
      <c r="A4256" t="s">
        <v>5053</v>
      </c>
      <c r="B4256" t="s">
        <v>6250</v>
      </c>
    </row>
    <row r="4257" spans="1:3">
      <c r="A4257" t="s">
        <v>5054</v>
      </c>
      <c r="B4257" t="s">
        <v>6250</v>
      </c>
    </row>
    <row r="4258" spans="1:3">
      <c r="A4258" t="s">
        <v>5055</v>
      </c>
      <c r="B4258" t="s">
        <v>6250</v>
      </c>
    </row>
    <row r="4259" spans="1:3">
      <c r="A4259" t="s">
        <v>5056</v>
      </c>
      <c r="B4259" t="s">
        <v>6250</v>
      </c>
    </row>
    <row r="4260" spans="1:3">
      <c r="A4260" t="s">
        <v>5057</v>
      </c>
      <c r="B4260" t="s">
        <v>6250</v>
      </c>
    </row>
    <row r="4261" spans="1:3">
      <c r="A4261" t="s">
        <v>5058</v>
      </c>
      <c r="B4261" t="s">
        <v>6250</v>
      </c>
    </row>
    <row r="4262" spans="1:3">
      <c r="A4262" t="s">
        <v>5059</v>
      </c>
      <c r="B4262" t="s">
        <v>6250</v>
      </c>
    </row>
    <row r="4263" spans="1:3">
      <c r="A4263" t="s">
        <v>5060</v>
      </c>
      <c r="B4263" t="s">
        <v>6250</v>
      </c>
    </row>
    <row r="4264" spans="1:3">
      <c r="A4264" t="s">
        <v>5061</v>
      </c>
      <c r="B4264" t="s">
        <v>6250</v>
      </c>
    </row>
    <row r="4265" spans="1:3">
      <c r="A4265" t="s">
        <v>5062</v>
      </c>
      <c r="B4265" t="s">
        <v>6250</v>
      </c>
    </row>
    <row r="4266" spans="1:3">
      <c r="A4266" t="s">
        <v>5063</v>
      </c>
      <c r="B4266" t="s">
        <v>6250</v>
      </c>
    </row>
    <row r="4267" spans="1:3">
      <c r="A4267" t="s">
        <v>5064</v>
      </c>
      <c r="B4267" t="s">
        <v>6250</v>
      </c>
    </row>
    <row r="4268" spans="1:3">
      <c r="A4268" t="s">
        <v>5065</v>
      </c>
      <c r="B4268" t="s">
        <v>6250</v>
      </c>
    </row>
    <row r="4269" spans="1:3">
      <c r="A4269" t="s">
        <v>5066</v>
      </c>
      <c r="B4269" t="s">
        <v>6250</v>
      </c>
    </row>
    <row r="4270" spans="1:3">
      <c r="A4270" t="s">
        <v>5067</v>
      </c>
      <c r="B4270" t="s">
        <v>6251</v>
      </c>
      <c r="C4270" t="s">
        <v>6255</v>
      </c>
    </row>
    <row r="4271" spans="1:3">
      <c r="A4271" t="s">
        <v>5068</v>
      </c>
      <c r="B4271" t="s">
        <v>6250</v>
      </c>
    </row>
    <row r="4272" spans="1:3">
      <c r="A4272" t="s">
        <v>5069</v>
      </c>
      <c r="B4272" t="s">
        <v>6250</v>
      </c>
    </row>
    <row r="4273" spans="1:3">
      <c r="A4273" t="s">
        <v>5070</v>
      </c>
      <c r="B4273" t="s">
        <v>6250</v>
      </c>
    </row>
    <row r="4274" spans="1:3">
      <c r="A4274" t="s">
        <v>5071</v>
      </c>
      <c r="B4274" t="s">
        <v>6250</v>
      </c>
    </row>
    <row r="4275" spans="1:3">
      <c r="A4275" t="s">
        <v>5072</v>
      </c>
      <c r="B4275" t="s">
        <v>6250</v>
      </c>
    </row>
    <row r="4276" spans="1:3">
      <c r="A4276" t="s">
        <v>5073</v>
      </c>
      <c r="B4276" t="s">
        <v>6250</v>
      </c>
    </row>
    <row r="4277" spans="1:3">
      <c r="A4277" t="s">
        <v>5074</v>
      </c>
      <c r="B4277" t="s">
        <v>6250</v>
      </c>
    </row>
    <row r="4278" spans="1:3">
      <c r="A4278" t="s">
        <v>5075</v>
      </c>
      <c r="B4278" t="s">
        <v>6250</v>
      </c>
    </row>
    <row r="4279" spans="1:3">
      <c r="A4279" t="s">
        <v>5076</v>
      </c>
      <c r="B4279" t="s">
        <v>6250</v>
      </c>
    </row>
    <row r="4280" spans="1:3">
      <c r="A4280" t="s">
        <v>5077</v>
      </c>
      <c r="B4280" t="s">
        <v>6251</v>
      </c>
      <c r="C4280" t="s">
        <v>6255</v>
      </c>
    </row>
    <row r="4281" spans="1:3">
      <c r="A4281" t="s">
        <v>5078</v>
      </c>
      <c r="B4281" t="s">
        <v>6250</v>
      </c>
    </row>
    <row r="4282" spans="1:3">
      <c r="A4282" t="s">
        <v>5079</v>
      </c>
      <c r="B4282" t="s">
        <v>6250</v>
      </c>
    </row>
    <row r="4283" spans="1:3">
      <c r="A4283" t="s">
        <v>5080</v>
      </c>
      <c r="B4283" t="s">
        <v>6250</v>
      </c>
    </row>
    <row r="4284" spans="1:3">
      <c r="A4284" t="s">
        <v>5081</v>
      </c>
      <c r="B4284" t="s">
        <v>6250</v>
      </c>
    </row>
    <row r="4285" spans="1:3">
      <c r="A4285" t="s">
        <v>5082</v>
      </c>
      <c r="B4285" t="s">
        <v>6250</v>
      </c>
    </row>
    <row r="4286" spans="1:3">
      <c r="A4286" t="s">
        <v>5083</v>
      </c>
      <c r="B4286" t="s">
        <v>6250</v>
      </c>
    </row>
    <row r="4287" spans="1:3">
      <c r="A4287" t="s">
        <v>5084</v>
      </c>
      <c r="B4287" t="s">
        <v>6250</v>
      </c>
    </row>
    <row r="4288" spans="1:3">
      <c r="A4288" t="s">
        <v>5085</v>
      </c>
      <c r="B4288" t="s">
        <v>6250</v>
      </c>
    </row>
    <row r="4289" spans="1:3">
      <c r="A4289" t="s">
        <v>5086</v>
      </c>
      <c r="B4289" t="s">
        <v>6250</v>
      </c>
    </row>
    <row r="4290" spans="1:3">
      <c r="A4290" t="s">
        <v>5087</v>
      </c>
      <c r="B4290" t="s">
        <v>6250</v>
      </c>
    </row>
    <row r="4291" spans="1:3">
      <c r="A4291" t="s">
        <v>5088</v>
      </c>
      <c r="B4291" t="s">
        <v>6251</v>
      </c>
      <c r="C4291" t="s">
        <v>6254</v>
      </c>
    </row>
    <row r="4292" spans="1:3">
      <c r="A4292" t="s">
        <v>5089</v>
      </c>
      <c r="B4292" t="s">
        <v>6250</v>
      </c>
    </row>
    <row r="4293" spans="1:3">
      <c r="A4293" t="s">
        <v>5090</v>
      </c>
      <c r="B4293" t="s">
        <v>6250</v>
      </c>
    </row>
    <row r="4294" spans="1:3">
      <c r="A4294" t="s">
        <v>5091</v>
      </c>
      <c r="B4294" t="s">
        <v>6250</v>
      </c>
    </row>
    <row r="4295" spans="1:3">
      <c r="A4295" t="s">
        <v>5092</v>
      </c>
      <c r="B4295" t="s">
        <v>6251</v>
      </c>
      <c r="C4295" t="s">
        <v>6252</v>
      </c>
    </row>
    <row r="4296" spans="1:3">
      <c r="A4296" t="s">
        <v>5093</v>
      </c>
      <c r="B4296" t="s">
        <v>6250</v>
      </c>
    </row>
    <row r="4297" spans="1:3">
      <c r="A4297" t="s">
        <v>5094</v>
      </c>
      <c r="B4297" t="s">
        <v>6250</v>
      </c>
    </row>
    <row r="4298" spans="1:3">
      <c r="A4298" t="s">
        <v>5095</v>
      </c>
      <c r="B4298" t="s">
        <v>6251</v>
      </c>
      <c r="C4298" t="s">
        <v>6252</v>
      </c>
    </row>
    <row r="4299" spans="1:3">
      <c r="A4299" t="s">
        <v>5096</v>
      </c>
      <c r="B4299" t="s">
        <v>6250</v>
      </c>
    </row>
    <row r="4300" spans="1:3">
      <c r="A4300" t="s">
        <v>5097</v>
      </c>
      <c r="B4300" t="s">
        <v>6251</v>
      </c>
      <c r="C4300" t="s">
        <v>6252</v>
      </c>
    </row>
    <row r="4301" spans="1:3">
      <c r="A4301" t="s">
        <v>5098</v>
      </c>
      <c r="B4301" t="s">
        <v>6250</v>
      </c>
    </row>
    <row r="4302" spans="1:3">
      <c r="A4302" t="s">
        <v>5099</v>
      </c>
      <c r="B4302" t="s">
        <v>6250</v>
      </c>
    </row>
    <row r="4303" spans="1:3">
      <c r="A4303" t="s">
        <v>5100</v>
      </c>
      <c r="B4303" t="s">
        <v>6250</v>
      </c>
    </row>
    <row r="4304" spans="1:3">
      <c r="A4304" t="s">
        <v>5101</v>
      </c>
      <c r="B4304" t="s">
        <v>6250</v>
      </c>
    </row>
    <row r="4305" spans="1:2">
      <c r="A4305" t="s">
        <v>5102</v>
      </c>
      <c r="B4305" t="s">
        <v>6250</v>
      </c>
    </row>
    <row r="4306" spans="1:2">
      <c r="A4306" t="s">
        <v>5103</v>
      </c>
      <c r="B4306" t="s">
        <v>6250</v>
      </c>
    </row>
    <row r="4307" spans="1:2">
      <c r="A4307" t="s">
        <v>5104</v>
      </c>
      <c r="B4307" t="s">
        <v>6250</v>
      </c>
    </row>
    <row r="4308" spans="1:2">
      <c r="A4308" t="s">
        <v>5105</v>
      </c>
      <c r="B4308" t="s">
        <v>6250</v>
      </c>
    </row>
    <row r="4309" spans="1:2">
      <c r="A4309" t="s">
        <v>5106</v>
      </c>
      <c r="B4309" t="s">
        <v>6250</v>
      </c>
    </row>
    <row r="4310" spans="1:2">
      <c r="A4310" t="s">
        <v>5107</v>
      </c>
      <c r="B4310" t="s">
        <v>6250</v>
      </c>
    </row>
    <row r="4311" spans="1:2">
      <c r="A4311" t="s">
        <v>5108</v>
      </c>
      <c r="B4311" t="s">
        <v>6250</v>
      </c>
    </row>
    <row r="4312" spans="1:2">
      <c r="A4312" t="s">
        <v>5109</v>
      </c>
      <c r="B4312" t="s">
        <v>6250</v>
      </c>
    </row>
    <row r="4313" spans="1:2">
      <c r="A4313" t="s">
        <v>5110</v>
      </c>
      <c r="B4313" t="s">
        <v>6250</v>
      </c>
    </row>
    <row r="4314" spans="1:2">
      <c r="A4314" t="s">
        <v>5111</v>
      </c>
      <c r="B4314" t="s">
        <v>6250</v>
      </c>
    </row>
    <row r="4315" spans="1:2">
      <c r="A4315" t="s">
        <v>5112</v>
      </c>
      <c r="B4315" t="s">
        <v>6250</v>
      </c>
    </row>
    <row r="4316" spans="1:2">
      <c r="A4316" t="s">
        <v>5113</v>
      </c>
      <c r="B4316" t="s">
        <v>6250</v>
      </c>
    </row>
    <row r="4317" spans="1:2">
      <c r="A4317" t="s">
        <v>5114</v>
      </c>
      <c r="B4317" t="s">
        <v>6250</v>
      </c>
    </row>
    <row r="4318" spans="1:2">
      <c r="A4318" t="s">
        <v>5115</v>
      </c>
      <c r="B4318" t="s">
        <v>6250</v>
      </c>
    </row>
    <row r="4319" spans="1:2">
      <c r="A4319" t="s">
        <v>5116</v>
      </c>
      <c r="B4319" t="s">
        <v>6250</v>
      </c>
    </row>
    <row r="4320" spans="1:2">
      <c r="A4320" t="s">
        <v>5117</v>
      </c>
      <c r="B4320" t="s">
        <v>6250</v>
      </c>
    </row>
    <row r="4321" spans="1:2">
      <c r="A4321" t="s">
        <v>5118</v>
      </c>
      <c r="B4321" t="s">
        <v>6250</v>
      </c>
    </row>
    <row r="4322" spans="1:2">
      <c r="A4322" t="s">
        <v>5119</v>
      </c>
      <c r="B4322" t="s">
        <v>6250</v>
      </c>
    </row>
    <row r="4323" spans="1:2">
      <c r="A4323" t="s">
        <v>5120</v>
      </c>
      <c r="B4323" t="s">
        <v>6250</v>
      </c>
    </row>
    <row r="4324" spans="1:2">
      <c r="A4324" t="s">
        <v>5121</v>
      </c>
      <c r="B4324" t="s">
        <v>6250</v>
      </c>
    </row>
    <row r="4325" spans="1:2">
      <c r="A4325" t="s">
        <v>5122</v>
      </c>
      <c r="B4325" t="s">
        <v>6250</v>
      </c>
    </row>
    <row r="4326" spans="1:2">
      <c r="A4326" t="s">
        <v>5123</v>
      </c>
      <c r="B4326" t="s">
        <v>6250</v>
      </c>
    </row>
    <row r="4327" spans="1:2">
      <c r="A4327" t="s">
        <v>5124</v>
      </c>
      <c r="B4327" t="s">
        <v>6250</v>
      </c>
    </row>
    <row r="4328" spans="1:2">
      <c r="A4328" t="s">
        <v>5125</v>
      </c>
      <c r="B4328" t="s">
        <v>6250</v>
      </c>
    </row>
    <row r="4329" spans="1:2">
      <c r="A4329" t="s">
        <v>5126</v>
      </c>
      <c r="B4329" t="s">
        <v>6250</v>
      </c>
    </row>
    <row r="4330" spans="1:2">
      <c r="A4330" t="s">
        <v>5127</v>
      </c>
      <c r="B4330" t="s">
        <v>6250</v>
      </c>
    </row>
    <row r="4331" spans="1:2">
      <c r="A4331" t="s">
        <v>5128</v>
      </c>
      <c r="B4331" t="s">
        <v>6250</v>
      </c>
    </row>
    <row r="4332" spans="1:2">
      <c r="A4332" t="s">
        <v>5129</v>
      </c>
      <c r="B4332" t="s">
        <v>6250</v>
      </c>
    </row>
    <row r="4333" spans="1:2">
      <c r="A4333" t="s">
        <v>5130</v>
      </c>
      <c r="B4333" t="s">
        <v>6250</v>
      </c>
    </row>
    <row r="4334" spans="1:2">
      <c r="A4334" t="s">
        <v>5131</v>
      </c>
      <c r="B4334" t="s">
        <v>6250</v>
      </c>
    </row>
    <row r="4335" spans="1:2">
      <c r="A4335" t="s">
        <v>5132</v>
      </c>
      <c r="B4335" t="s">
        <v>6250</v>
      </c>
    </row>
    <row r="4336" spans="1:2">
      <c r="A4336" t="s">
        <v>5133</v>
      </c>
      <c r="B4336" t="s">
        <v>6250</v>
      </c>
    </row>
    <row r="4337" spans="1:2">
      <c r="A4337" t="s">
        <v>5134</v>
      </c>
      <c r="B4337" t="s">
        <v>6250</v>
      </c>
    </row>
    <row r="4338" spans="1:2">
      <c r="A4338" t="s">
        <v>5135</v>
      </c>
      <c r="B4338" t="s">
        <v>6250</v>
      </c>
    </row>
    <row r="4339" spans="1:2">
      <c r="A4339" t="s">
        <v>5136</v>
      </c>
      <c r="B4339" t="s">
        <v>6250</v>
      </c>
    </row>
    <row r="4340" spans="1:2">
      <c r="A4340" t="s">
        <v>5137</v>
      </c>
      <c r="B4340" t="s">
        <v>6250</v>
      </c>
    </row>
    <row r="4341" spans="1:2">
      <c r="A4341" t="s">
        <v>5138</v>
      </c>
      <c r="B4341" t="s">
        <v>6250</v>
      </c>
    </row>
    <row r="4342" spans="1:2">
      <c r="A4342" t="s">
        <v>5139</v>
      </c>
      <c r="B4342" t="s">
        <v>6250</v>
      </c>
    </row>
    <row r="4343" spans="1:2">
      <c r="A4343" t="s">
        <v>5140</v>
      </c>
      <c r="B4343" t="s">
        <v>6250</v>
      </c>
    </row>
    <row r="4344" spans="1:2">
      <c r="A4344" t="s">
        <v>5141</v>
      </c>
      <c r="B4344" t="s">
        <v>6250</v>
      </c>
    </row>
    <row r="4345" spans="1:2">
      <c r="A4345" t="s">
        <v>5142</v>
      </c>
      <c r="B4345" t="s">
        <v>6250</v>
      </c>
    </row>
    <row r="4346" spans="1:2">
      <c r="A4346" t="s">
        <v>5143</v>
      </c>
      <c r="B4346" t="s">
        <v>6250</v>
      </c>
    </row>
    <row r="4347" spans="1:2">
      <c r="A4347" t="s">
        <v>5144</v>
      </c>
      <c r="B4347" t="s">
        <v>6250</v>
      </c>
    </row>
    <row r="4348" spans="1:2">
      <c r="A4348" t="s">
        <v>5145</v>
      </c>
      <c r="B4348" t="s">
        <v>6250</v>
      </c>
    </row>
    <row r="4349" spans="1:2">
      <c r="A4349" t="s">
        <v>5146</v>
      </c>
      <c r="B4349" t="s">
        <v>6250</v>
      </c>
    </row>
    <row r="4350" spans="1:2">
      <c r="A4350" t="s">
        <v>5147</v>
      </c>
      <c r="B4350" t="s">
        <v>6250</v>
      </c>
    </row>
    <row r="4351" spans="1:2">
      <c r="A4351" t="s">
        <v>5148</v>
      </c>
      <c r="B4351" t="s">
        <v>6250</v>
      </c>
    </row>
    <row r="4352" spans="1:2">
      <c r="A4352" t="s">
        <v>5149</v>
      </c>
      <c r="B4352" t="s">
        <v>6250</v>
      </c>
    </row>
    <row r="4353" spans="1:3">
      <c r="A4353" t="s">
        <v>5150</v>
      </c>
      <c r="B4353" t="s">
        <v>6250</v>
      </c>
    </row>
    <row r="4354" spans="1:3">
      <c r="A4354" t="s">
        <v>5151</v>
      </c>
      <c r="B4354" t="s">
        <v>6251</v>
      </c>
      <c r="C4354" t="s">
        <v>6252</v>
      </c>
    </row>
    <row r="4355" spans="1:3">
      <c r="A4355" t="s">
        <v>5152</v>
      </c>
      <c r="B4355" t="s">
        <v>6250</v>
      </c>
    </row>
    <row r="4356" spans="1:3">
      <c r="A4356" t="s">
        <v>5153</v>
      </c>
      <c r="B4356" t="s">
        <v>6250</v>
      </c>
    </row>
    <row r="4357" spans="1:3">
      <c r="A4357" t="s">
        <v>5154</v>
      </c>
      <c r="B4357" t="s">
        <v>6250</v>
      </c>
    </row>
    <row r="4358" spans="1:3">
      <c r="A4358" t="s">
        <v>5155</v>
      </c>
      <c r="B4358" t="s">
        <v>6250</v>
      </c>
    </row>
    <row r="4359" spans="1:3">
      <c r="A4359" t="s">
        <v>5156</v>
      </c>
      <c r="B4359" t="s">
        <v>6250</v>
      </c>
    </row>
    <row r="4360" spans="1:3">
      <c r="A4360" t="s">
        <v>5157</v>
      </c>
      <c r="B4360" t="s">
        <v>6250</v>
      </c>
    </row>
    <row r="4361" spans="1:3">
      <c r="A4361" t="s">
        <v>5158</v>
      </c>
      <c r="B4361" t="s">
        <v>6250</v>
      </c>
    </row>
    <row r="4362" spans="1:3">
      <c r="A4362" t="s">
        <v>5159</v>
      </c>
      <c r="B4362" t="s">
        <v>6250</v>
      </c>
    </row>
    <row r="4363" spans="1:3">
      <c r="A4363" t="s">
        <v>5160</v>
      </c>
      <c r="B4363" t="s">
        <v>6250</v>
      </c>
    </row>
    <row r="4364" spans="1:3">
      <c r="A4364" t="s">
        <v>5161</v>
      </c>
      <c r="B4364" t="s">
        <v>6250</v>
      </c>
    </row>
    <row r="4365" spans="1:3">
      <c r="A4365" t="s">
        <v>5162</v>
      </c>
      <c r="B4365" t="s">
        <v>6251</v>
      </c>
      <c r="C4365" t="s">
        <v>6252</v>
      </c>
    </row>
    <row r="4366" spans="1:3">
      <c r="A4366" t="s">
        <v>5163</v>
      </c>
      <c r="B4366" t="s">
        <v>6250</v>
      </c>
    </row>
    <row r="4367" spans="1:3">
      <c r="A4367" t="s">
        <v>5164</v>
      </c>
      <c r="B4367" t="s">
        <v>6250</v>
      </c>
    </row>
    <row r="4368" spans="1:3">
      <c r="A4368" t="s">
        <v>5165</v>
      </c>
      <c r="B4368" t="s">
        <v>6250</v>
      </c>
    </row>
    <row r="4369" spans="1:3">
      <c r="A4369" t="s">
        <v>5166</v>
      </c>
      <c r="B4369" t="s">
        <v>6250</v>
      </c>
    </row>
    <row r="4370" spans="1:3">
      <c r="A4370" t="s">
        <v>5167</v>
      </c>
      <c r="B4370" t="s">
        <v>6250</v>
      </c>
    </row>
    <row r="4371" spans="1:3">
      <c r="A4371" t="s">
        <v>5168</v>
      </c>
      <c r="B4371" t="s">
        <v>6251</v>
      </c>
      <c r="C4371" t="s">
        <v>6252</v>
      </c>
    </row>
    <row r="4372" spans="1:3">
      <c r="A4372" t="s">
        <v>5169</v>
      </c>
      <c r="B4372" t="s">
        <v>6250</v>
      </c>
    </row>
    <row r="4373" spans="1:3">
      <c r="A4373" t="s">
        <v>5170</v>
      </c>
      <c r="B4373" t="s">
        <v>6251</v>
      </c>
      <c r="C4373" t="s">
        <v>6253</v>
      </c>
    </row>
    <row r="4374" spans="1:3">
      <c r="A4374" t="s">
        <v>5171</v>
      </c>
      <c r="B4374" t="s">
        <v>6250</v>
      </c>
    </row>
    <row r="4375" spans="1:3">
      <c r="A4375" t="s">
        <v>5172</v>
      </c>
      <c r="B4375" t="s">
        <v>6250</v>
      </c>
    </row>
    <row r="4376" spans="1:3">
      <c r="A4376" t="s">
        <v>5173</v>
      </c>
      <c r="B4376" t="s">
        <v>6251</v>
      </c>
      <c r="C4376" t="s">
        <v>6255</v>
      </c>
    </row>
    <row r="4377" spans="1:3">
      <c r="A4377" t="s">
        <v>5174</v>
      </c>
      <c r="B4377" t="s">
        <v>6250</v>
      </c>
    </row>
    <row r="4378" spans="1:3">
      <c r="A4378" t="s">
        <v>5175</v>
      </c>
      <c r="B4378" t="s">
        <v>6250</v>
      </c>
    </row>
    <row r="4379" spans="1:3">
      <c r="A4379" t="s">
        <v>5176</v>
      </c>
      <c r="B4379" t="s">
        <v>6250</v>
      </c>
    </row>
    <row r="4380" spans="1:3">
      <c r="A4380" t="s">
        <v>5177</v>
      </c>
      <c r="B4380" t="s">
        <v>6250</v>
      </c>
    </row>
    <row r="4381" spans="1:3">
      <c r="A4381" t="s">
        <v>5178</v>
      </c>
      <c r="B4381" t="s">
        <v>6250</v>
      </c>
    </row>
    <row r="4382" spans="1:3">
      <c r="A4382" t="s">
        <v>5179</v>
      </c>
      <c r="B4382" t="s">
        <v>6250</v>
      </c>
    </row>
    <row r="4383" spans="1:3">
      <c r="A4383" t="s">
        <v>5180</v>
      </c>
      <c r="B4383" t="s">
        <v>6250</v>
      </c>
    </row>
    <row r="4384" spans="1:3">
      <c r="A4384" t="s">
        <v>5181</v>
      </c>
      <c r="B4384" t="s">
        <v>6250</v>
      </c>
    </row>
    <row r="4385" spans="1:3">
      <c r="A4385" t="s">
        <v>5182</v>
      </c>
      <c r="B4385" t="s">
        <v>6250</v>
      </c>
    </row>
    <row r="4386" spans="1:3">
      <c r="A4386" t="s">
        <v>5183</v>
      </c>
      <c r="B4386" t="s">
        <v>6250</v>
      </c>
    </row>
    <row r="4387" spans="1:3">
      <c r="A4387" t="s">
        <v>5184</v>
      </c>
      <c r="B4387" t="s">
        <v>6250</v>
      </c>
    </row>
    <row r="4388" spans="1:3">
      <c r="A4388" t="s">
        <v>5185</v>
      </c>
      <c r="B4388" t="s">
        <v>6250</v>
      </c>
    </row>
    <row r="4389" spans="1:3">
      <c r="A4389" t="s">
        <v>5186</v>
      </c>
      <c r="B4389" t="s">
        <v>6250</v>
      </c>
    </row>
    <row r="4390" spans="1:3">
      <c r="A4390" t="s">
        <v>5187</v>
      </c>
      <c r="B4390" t="s">
        <v>6250</v>
      </c>
    </row>
    <row r="4391" spans="1:3">
      <c r="A4391" t="s">
        <v>5188</v>
      </c>
      <c r="B4391" t="s">
        <v>6250</v>
      </c>
    </row>
    <row r="4392" spans="1:3">
      <c r="A4392" t="s">
        <v>5189</v>
      </c>
      <c r="B4392" t="s">
        <v>6250</v>
      </c>
    </row>
    <row r="4393" spans="1:3">
      <c r="A4393" t="s">
        <v>5190</v>
      </c>
      <c r="B4393" t="s">
        <v>6250</v>
      </c>
    </row>
    <row r="4394" spans="1:3">
      <c r="A4394" t="s">
        <v>5191</v>
      </c>
      <c r="B4394" t="s">
        <v>6250</v>
      </c>
    </row>
    <row r="4395" spans="1:3">
      <c r="A4395" t="s">
        <v>5192</v>
      </c>
      <c r="B4395" t="s">
        <v>6250</v>
      </c>
    </row>
    <row r="4396" spans="1:3">
      <c r="A4396" t="s">
        <v>5193</v>
      </c>
      <c r="B4396" t="s">
        <v>6250</v>
      </c>
    </row>
    <row r="4397" spans="1:3">
      <c r="A4397" t="s">
        <v>5194</v>
      </c>
      <c r="B4397" t="s">
        <v>6251</v>
      </c>
      <c r="C4397" t="s">
        <v>6252</v>
      </c>
    </row>
    <row r="4398" spans="1:3">
      <c r="A4398" t="s">
        <v>5195</v>
      </c>
      <c r="B4398" t="s">
        <v>6251</v>
      </c>
      <c r="C4398" t="s">
        <v>6252</v>
      </c>
    </row>
    <row r="4399" spans="1:3">
      <c r="A4399" t="s">
        <v>5196</v>
      </c>
      <c r="B4399" t="s">
        <v>6250</v>
      </c>
    </row>
    <row r="4400" spans="1:3">
      <c r="A4400" t="s">
        <v>5197</v>
      </c>
      <c r="B4400" t="s">
        <v>6250</v>
      </c>
    </row>
    <row r="4401" spans="1:2">
      <c r="A4401" t="s">
        <v>5198</v>
      </c>
      <c r="B4401" t="s">
        <v>6250</v>
      </c>
    </row>
    <row r="4402" spans="1:2">
      <c r="A4402" t="s">
        <v>5199</v>
      </c>
      <c r="B4402" t="s">
        <v>6250</v>
      </c>
    </row>
    <row r="4403" spans="1:2">
      <c r="A4403" t="s">
        <v>5200</v>
      </c>
      <c r="B4403" t="s">
        <v>6250</v>
      </c>
    </row>
    <row r="4404" spans="1:2">
      <c r="A4404" t="s">
        <v>5201</v>
      </c>
      <c r="B4404" t="s">
        <v>6250</v>
      </c>
    </row>
    <row r="4405" spans="1:2">
      <c r="A4405" t="s">
        <v>5202</v>
      </c>
      <c r="B4405" t="s">
        <v>6250</v>
      </c>
    </row>
    <row r="4406" spans="1:2">
      <c r="A4406" t="s">
        <v>5203</v>
      </c>
      <c r="B4406" t="s">
        <v>6250</v>
      </c>
    </row>
    <row r="4407" spans="1:2">
      <c r="A4407" t="s">
        <v>5204</v>
      </c>
      <c r="B4407" t="s">
        <v>6250</v>
      </c>
    </row>
    <row r="4408" spans="1:2">
      <c r="A4408" t="s">
        <v>5205</v>
      </c>
      <c r="B4408" t="s">
        <v>6250</v>
      </c>
    </row>
    <row r="4409" spans="1:2">
      <c r="A4409" t="s">
        <v>5206</v>
      </c>
      <c r="B4409" t="s">
        <v>6250</v>
      </c>
    </row>
    <row r="4410" spans="1:2">
      <c r="A4410" t="s">
        <v>5207</v>
      </c>
      <c r="B4410" t="s">
        <v>6250</v>
      </c>
    </row>
    <row r="4411" spans="1:2">
      <c r="A4411" t="s">
        <v>5208</v>
      </c>
      <c r="B4411" t="s">
        <v>6250</v>
      </c>
    </row>
    <row r="4412" spans="1:2">
      <c r="A4412" t="s">
        <v>5209</v>
      </c>
      <c r="B4412" t="s">
        <v>6250</v>
      </c>
    </row>
    <row r="4413" spans="1:2">
      <c r="A4413" t="s">
        <v>5210</v>
      </c>
      <c r="B4413" t="s">
        <v>6250</v>
      </c>
    </row>
    <row r="4414" spans="1:2">
      <c r="A4414" t="s">
        <v>5211</v>
      </c>
      <c r="B4414" t="s">
        <v>6250</v>
      </c>
    </row>
    <row r="4415" spans="1:2">
      <c r="A4415" t="s">
        <v>5212</v>
      </c>
      <c r="B4415" t="s">
        <v>6250</v>
      </c>
    </row>
    <row r="4416" spans="1:2">
      <c r="A4416" t="s">
        <v>5213</v>
      </c>
      <c r="B4416" t="s">
        <v>6250</v>
      </c>
    </row>
    <row r="4417" spans="1:3">
      <c r="A4417" t="s">
        <v>5214</v>
      </c>
      <c r="B4417" t="s">
        <v>6251</v>
      </c>
      <c r="C4417" t="s">
        <v>6254</v>
      </c>
    </row>
    <row r="4418" spans="1:3">
      <c r="A4418" t="s">
        <v>5215</v>
      </c>
      <c r="B4418" t="s">
        <v>6250</v>
      </c>
    </row>
    <row r="4419" spans="1:3">
      <c r="A4419" t="s">
        <v>5216</v>
      </c>
      <c r="B4419" t="s">
        <v>6250</v>
      </c>
    </row>
    <row r="4420" spans="1:3">
      <c r="A4420" t="s">
        <v>5217</v>
      </c>
      <c r="B4420" t="s">
        <v>6250</v>
      </c>
    </row>
    <row r="4421" spans="1:3">
      <c r="A4421" t="s">
        <v>5218</v>
      </c>
      <c r="B4421" t="s">
        <v>6250</v>
      </c>
    </row>
    <row r="4422" spans="1:3">
      <c r="A4422" t="s">
        <v>5219</v>
      </c>
      <c r="B4422" t="s">
        <v>6250</v>
      </c>
    </row>
    <row r="4423" spans="1:3">
      <c r="A4423" t="s">
        <v>5220</v>
      </c>
      <c r="B4423" t="s">
        <v>6250</v>
      </c>
    </row>
    <row r="4424" spans="1:3">
      <c r="A4424" t="s">
        <v>5221</v>
      </c>
      <c r="B4424" t="s">
        <v>6250</v>
      </c>
    </row>
    <row r="4425" spans="1:3">
      <c r="A4425" t="s">
        <v>5222</v>
      </c>
      <c r="B4425" t="s">
        <v>6250</v>
      </c>
    </row>
    <row r="4426" spans="1:3">
      <c r="A4426" t="s">
        <v>5223</v>
      </c>
      <c r="B4426" t="s">
        <v>6250</v>
      </c>
    </row>
    <row r="4427" spans="1:3">
      <c r="A4427" t="s">
        <v>5224</v>
      </c>
      <c r="B4427" t="s">
        <v>6250</v>
      </c>
    </row>
    <row r="4428" spans="1:3">
      <c r="A4428" t="s">
        <v>5225</v>
      </c>
      <c r="B4428" t="s">
        <v>6250</v>
      </c>
    </row>
    <row r="4429" spans="1:3">
      <c r="A4429" t="s">
        <v>5226</v>
      </c>
      <c r="B4429" t="s">
        <v>6250</v>
      </c>
    </row>
    <row r="4430" spans="1:3">
      <c r="A4430" t="s">
        <v>5227</v>
      </c>
      <c r="B4430" t="s">
        <v>6250</v>
      </c>
    </row>
    <row r="4431" spans="1:3">
      <c r="A4431" t="s">
        <v>5228</v>
      </c>
      <c r="B4431" t="s">
        <v>6250</v>
      </c>
    </row>
    <row r="4432" spans="1:3">
      <c r="A4432" t="s">
        <v>5229</v>
      </c>
      <c r="B4432" t="s">
        <v>6250</v>
      </c>
    </row>
    <row r="4433" spans="1:3">
      <c r="A4433" t="s">
        <v>5230</v>
      </c>
      <c r="B4433" t="s">
        <v>6250</v>
      </c>
    </row>
    <row r="4434" spans="1:3">
      <c r="A4434" t="s">
        <v>5231</v>
      </c>
      <c r="B4434" t="s">
        <v>6250</v>
      </c>
    </row>
    <row r="4435" spans="1:3">
      <c r="A4435" t="s">
        <v>5232</v>
      </c>
      <c r="B4435" t="s">
        <v>6250</v>
      </c>
    </row>
    <row r="4436" spans="1:3">
      <c r="A4436" t="s">
        <v>5233</v>
      </c>
      <c r="B4436" t="s">
        <v>6250</v>
      </c>
    </row>
    <row r="4437" spans="1:3">
      <c r="A4437" t="s">
        <v>5234</v>
      </c>
      <c r="B4437" t="s">
        <v>6250</v>
      </c>
    </row>
    <row r="4438" spans="1:3">
      <c r="A4438" t="s">
        <v>5235</v>
      </c>
      <c r="B4438" t="s">
        <v>6251</v>
      </c>
      <c r="C4438" t="s">
        <v>6252</v>
      </c>
    </row>
    <row r="4439" spans="1:3">
      <c r="A4439" t="s">
        <v>5236</v>
      </c>
      <c r="B4439" t="s">
        <v>6250</v>
      </c>
    </row>
    <row r="4440" spans="1:3">
      <c r="A4440" t="s">
        <v>5237</v>
      </c>
      <c r="B4440" t="s">
        <v>6250</v>
      </c>
    </row>
    <row r="4441" spans="1:3">
      <c r="A4441" t="s">
        <v>5238</v>
      </c>
      <c r="B4441" t="s">
        <v>6250</v>
      </c>
    </row>
    <row r="4442" spans="1:3">
      <c r="A4442" t="s">
        <v>5239</v>
      </c>
      <c r="B4442" t="s">
        <v>6250</v>
      </c>
    </row>
    <row r="4443" spans="1:3">
      <c r="A4443" t="s">
        <v>5240</v>
      </c>
      <c r="B4443" t="s">
        <v>6250</v>
      </c>
    </row>
    <row r="4444" spans="1:3">
      <c r="A4444" t="s">
        <v>5241</v>
      </c>
      <c r="B4444" t="s">
        <v>6250</v>
      </c>
    </row>
    <row r="4445" spans="1:3">
      <c r="A4445" t="s">
        <v>5242</v>
      </c>
      <c r="B4445" t="s">
        <v>6250</v>
      </c>
    </row>
    <row r="4446" spans="1:3">
      <c r="A4446" t="s">
        <v>5243</v>
      </c>
      <c r="B4446" t="s">
        <v>6250</v>
      </c>
    </row>
    <row r="4447" spans="1:3">
      <c r="A4447" t="s">
        <v>5244</v>
      </c>
      <c r="B4447" t="s">
        <v>6250</v>
      </c>
    </row>
    <row r="4448" spans="1:3">
      <c r="A4448" t="s">
        <v>5245</v>
      </c>
      <c r="B4448" t="s">
        <v>6250</v>
      </c>
    </row>
    <row r="4449" spans="1:3">
      <c r="A4449" t="s">
        <v>5246</v>
      </c>
      <c r="B4449" t="s">
        <v>6250</v>
      </c>
    </row>
    <row r="4450" spans="1:3">
      <c r="A4450" t="s">
        <v>5247</v>
      </c>
      <c r="B4450" t="s">
        <v>6250</v>
      </c>
    </row>
    <row r="4451" spans="1:3">
      <c r="A4451" t="s">
        <v>5248</v>
      </c>
      <c r="B4451" t="s">
        <v>6250</v>
      </c>
    </row>
    <row r="4452" spans="1:3">
      <c r="A4452" t="s">
        <v>5249</v>
      </c>
      <c r="B4452" t="s">
        <v>6250</v>
      </c>
    </row>
    <row r="4453" spans="1:3">
      <c r="A4453" t="s">
        <v>5250</v>
      </c>
      <c r="B4453" t="s">
        <v>6251</v>
      </c>
      <c r="C4453" t="s">
        <v>6252</v>
      </c>
    </row>
    <row r="4454" spans="1:3">
      <c r="A4454" t="s">
        <v>5251</v>
      </c>
      <c r="B4454" t="s">
        <v>6250</v>
      </c>
    </row>
    <row r="4455" spans="1:3">
      <c r="A4455" t="s">
        <v>5252</v>
      </c>
      <c r="B4455" t="s">
        <v>6250</v>
      </c>
    </row>
    <row r="4456" spans="1:3">
      <c r="A4456" t="s">
        <v>5253</v>
      </c>
      <c r="B4456" t="s">
        <v>6251</v>
      </c>
      <c r="C4456" t="s">
        <v>6252</v>
      </c>
    </row>
    <row r="4457" spans="1:3">
      <c r="A4457" t="s">
        <v>5254</v>
      </c>
      <c r="B4457" t="s">
        <v>6250</v>
      </c>
    </row>
    <row r="4458" spans="1:3">
      <c r="A4458" t="s">
        <v>5255</v>
      </c>
      <c r="B4458" t="s">
        <v>6250</v>
      </c>
    </row>
    <row r="4459" spans="1:3">
      <c r="A4459" t="s">
        <v>5256</v>
      </c>
      <c r="B4459" t="s">
        <v>6250</v>
      </c>
    </row>
    <row r="4460" spans="1:3">
      <c r="A4460" t="s">
        <v>5257</v>
      </c>
      <c r="B4460" t="s">
        <v>6250</v>
      </c>
    </row>
    <row r="4461" spans="1:3">
      <c r="A4461" t="s">
        <v>5258</v>
      </c>
      <c r="B4461" t="s">
        <v>6251</v>
      </c>
      <c r="C4461" t="s">
        <v>6253</v>
      </c>
    </row>
    <row r="4462" spans="1:3">
      <c r="A4462" t="s">
        <v>5259</v>
      </c>
      <c r="B4462" t="s">
        <v>6250</v>
      </c>
    </row>
    <row r="4463" spans="1:3">
      <c r="A4463" t="s">
        <v>5260</v>
      </c>
      <c r="B4463" t="s">
        <v>6250</v>
      </c>
    </row>
    <row r="4464" spans="1:3">
      <c r="A4464" t="s">
        <v>5261</v>
      </c>
      <c r="B4464" t="s">
        <v>6250</v>
      </c>
    </row>
    <row r="4465" spans="1:3">
      <c r="A4465" t="s">
        <v>5262</v>
      </c>
      <c r="B4465" t="s">
        <v>6250</v>
      </c>
    </row>
    <row r="4466" spans="1:3">
      <c r="A4466" t="s">
        <v>5263</v>
      </c>
      <c r="B4466" t="s">
        <v>6250</v>
      </c>
    </row>
    <row r="4467" spans="1:3">
      <c r="A4467" t="s">
        <v>5264</v>
      </c>
      <c r="B4467" t="s">
        <v>6251</v>
      </c>
      <c r="C4467" t="s">
        <v>6254</v>
      </c>
    </row>
    <row r="4468" spans="1:3">
      <c r="A4468" t="s">
        <v>5265</v>
      </c>
      <c r="B4468" t="s">
        <v>6250</v>
      </c>
    </row>
    <row r="4469" spans="1:3">
      <c r="A4469" t="s">
        <v>5266</v>
      </c>
      <c r="B4469" t="s">
        <v>6250</v>
      </c>
    </row>
    <row r="4470" spans="1:3">
      <c r="A4470" t="s">
        <v>5267</v>
      </c>
      <c r="B4470" t="s">
        <v>6250</v>
      </c>
    </row>
    <row r="4471" spans="1:3">
      <c r="A4471" t="s">
        <v>5268</v>
      </c>
      <c r="B4471" t="s">
        <v>6250</v>
      </c>
    </row>
    <row r="4472" spans="1:3">
      <c r="A4472" t="s">
        <v>5269</v>
      </c>
      <c r="B4472" t="s">
        <v>6250</v>
      </c>
    </row>
    <row r="4473" spans="1:3">
      <c r="A4473" t="s">
        <v>5270</v>
      </c>
      <c r="B4473" t="s">
        <v>6251</v>
      </c>
      <c r="C4473" t="s">
        <v>6252</v>
      </c>
    </row>
    <row r="4474" spans="1:3">
      <c r="A4474" t="s">
        <v>5271</v>
      </c>
      <c r="B4474" t="s">
        <v>6250</v>
      </c>
    </row>
    <row r="4475" spans="1:3">
      <c r="A4475" t="s">
        <v>5272</v>
      </c>
      <c r="B4475" t="s">
        <v>6250</v>
      </c>
    </row>
    <row r="4476" spans="1:3">
      <c r="A4476" t="s">
        <v>5273</v>
      </c>
      <c r="B4476" t="s">
        <v>6250</v>
      </c>
    </row>
    <row r="4477" spans="1:3">
      <c r="A4477" t="s">
        <v>5274</v>
      </c>
      <c r="B4477" t="s">
        <v>6250</v>
      </c>
    </row>
    <row r="4478" spans="1:3">
      <c r="A4478" t="s">
        <v>5275</v>
      </c>
      <c r="B4478" t="s">
        <v>6250</v>
      </c>
    </row>
    <row r="4479" spans="1:3">
      <c r="A4479" t="s">
        <v>5276</v>
      </c>
      <c r="B4479" t="s">
        <v>6250</v>
      </c>
    </row>
    <row r="4480" spans="1:3">
      <c r="A4480" t="s">
        <v>5277</v>
      </c>
      <c r="B4480" t="s">
        <v>6250</v>
      </c>
    </row>
    <row r="4481" spans="1:2">
      <c r="A4481" t="s">
        <v>5278</v>
      </c>
      <c r="B4481" t="s">
        <v>6250</v>
      </c>
    </row>
    <row r="4482" spans="1:2">
      <c r="A4482" t="s">
        <v>5279</v>
      </c>
      <c r="B4482" t="s">
        <v>6250</v>
      </c>
    </row>
    <row r="4483" spans="1:2">
      <c r="A4483" t="s">
        <v>5280</v>
      </c>
      <c r="B4483" t="s">
        <v>6250</v>
      </c>
    </row>
    <row r="4484" spans="1:2">
      <c r="A4484" t="s">
        <v>5281</v>
      </c>
      <c r="B4484" t="s">
        <v>6250</v>
      </c>
    </row>
    <row r="4485" spans="1:2">
      <c r="A4485" t="s">
        <v>5282</v>
      </c>
      <c r="B4485" t="s">
        <v>6250</v>
      </c>
    </row>
    <row r="4486" spans="1:2">
      <c r="A4486" t="s">
        <v>5283</v>
      </c>
      <c r="B4486" t="s">
        <v>6250</v>
      </c>
    </row>
    <row r="4487" spans="1:2">
      <c r="A4487" t="s">
        <v>5284</v>
      </c>
      <c r="B4487" t="s">
        <v>6250</v>
      </c>
    </row>
    <row r="4488" spans="1:2">
      <c r="A4488" t="s">
        <v>5285</v>
      </c>
      <c r="B4488" t="s">
        <v>6250</v>
      </c>
    </row>
    <row r="4489" spans="1:2">
      <c r="A4489" t="s">
        <v>5286</v>
      </c>
      <c r="B4489" t="s">
        <v>6250</v>
      </c>
    </row>
    <row r="4490" spans="1:2">
      <c r="A4490" t="s">
        <v>5287</v>
      </c>
      <c r="B4490" t="s">
        <v>6250</v>
      </c>
    </row>
    <row r="4491" spans="1:2">
      <c r="A4491" t="s">
        <v>5288</v>
      </c>
      <c r="B4491" t="s">
        <v>6250</v>
      </c>
    </row>
    <row r="4492" spans="1:2">
      <c r="A4492" t="s">
        <v>5289</v>
      </c>
      <c r="B4492" t="s">
        <v>6250</v>
      </c>
    </row>
    <row r="4493" spans="1:2">
      <c r="A4493" t="s">
        <v>5290</v>
      </c>
      <c r="B4493" t="s">
        <v>6250</v>
      </c>
    </row>
    <row r="4494" spans="1:2">
      <c r="A4494" t="s">
        <v>5291</v>
      </c>
      <c r="B4494" t="s">
        <v>6250</v>
      </c>
    </row>
    <row r="4495" spans="1:2">
      <c r="A4495" t="s">
        <v>5292</v>
      </c>
      <c r="B4495" t="s">
        <v>6250</v>
      </c>
    </row>
    <row r="4496" spans="1:2">
      <c r="A4496" t="s">
        <v>5293</v>
      </c>
      <c r="B4496" t="s">
        <v>6250</v>
      </c>
    </row>
    <row r="4497" spans="1:3">
      <c r="A4497" t="s">
        <v>5294</v>
      </c>
      <c r="B4497" t="s">
        <v>6250</v>
      </c>
    </row>
    <row r="4498" spans="1:3">
      <c r="A4498" t="s">
        <v>5295</v>
      </c>
      <c r="B4498" t="s">
        <v>6250</v>
      </c>
    </row>
    <row r="4499" spans="1:3">
      <c r="A4499" t="s">
        <v>5296</v>
      </c>
      <c r="B4499" t="s">
        <v>6250</v>
      </c>
    </row>
    <row r="4500" spans="1:3">
      <c r="A4500" t="s">
        <v>5297</v>
      </c>
      <c r="B4500" t="s">
        <v>6250</v>
      </c>
    </row>
    <row r="4501" spans="1:3">
      <c r="A4501" t="s">
        <v>5298</v>
      </c>
      <c r="B4501" t="s">
        <v>6250</v>
      </c>
    </row>
    <row r="4502" spans="1:3">
      <c r="A4502" t="s">
        <v>5299</v>
      </c>
      <c r="B4502" t="s">
        <v>6250</v>
      </c>
    </row>
    <row r="4503" spans="1:3">
      <c r="A4503" t="s">
        <v>5300</v>
      </c>
      <c r="B4503" t="s">
        <v>6250</v>
      </c>
    </row>
    <row r="4504" spans="1:3">
      <c r="A4504" t="s">
        <v>5301</v>
      </c>
      <c r="B4504" t="s">
        <v>6250</v>
      </c>
    </row>
    <row r="4505" spans="1:3">
      <c r="A4505" t="s">
        <v>5302</v>
      </c>
      <c r="B4505" t="s">
        <v>6250</v>
      </c>
    </row>
    <row r="4506" spans="1:3">
      <c r="A4506" t="s">
        <v>5303</v>
      </c>
      <c r="B4506" t="s">
        <v>6251</v>
      </c>
      <c r="C4506" t="s">
        <v>6252</v>
      </c>
    </row>
    <row r="4507" spans="1:3">
      <c r="A4507" t="s">
        <v>5304</v>
      </c>
      <c r="B4507" t="s">
        <v>6250</v>
      </c>
    </row>
    <row r="4508" spans="1:3">
      <c r="A4508" t="s">
        <v>5305</v>
      </c>
      <c r="B4508" t="s">
        <v>6250</v>
      </c>
    </row>
    <row r="4509" spans="1:3">
      <c r="A4509" t="s">
        <v>5306</v>
      </c>
      <c r="B4509" t="s">
        <v>6250</v>
      </c>
    </row>
    <row r="4510" spans="1:3">
      <c r="A4510" t="s">
        <v>5307</v>
      </c>
      <c r="B4510" t="s">
        <v>6250</v>
      </c>
    </row>
    <row r="4511" spans="1:3">
      <c r="A4511" t="s">
        <v>5308</v>
      </c>
      <c r="B4511" t="s">
        <v>6250</v>
      </c>
    </row>
    <row r="4512" spans="1:3">
      <c r="A4512" t="s">
        <v>5309</v>
      </c>
      <c r="B4512" t="s">
        <v>6250</v>
      </c>
    </row>
    <row r="4513" spans="1:2">
      <c r="A4513" t="s">
        <v>5310</v>
      </c>
      <c r="B4513" t="s">
        <v>6250</v>
      </c>
    </row>
    <row r="4514" spans="1:2">
      <c r="A4514" t="s">
        <v>5311</v>
      </c>
      <c r="B4514" t="s">
        <v>6250</v>
      </c>
    </row>
    <row r="4515" spans="1:2">
      <c r="A4515" t="s">
        <v>5312</v>
      </c>
      <c r="B4515" t="s">
        <v>6250</v>
      </c>
    </row>
    <row r="4516" spans="1:2">
      <c r="A4516" t="s">
        <v>5313</v>
      </c>
      <c r="B4516" t="s">
        <v>6250</v>
      </c>
    </row>
    <row r="4517" spans="1:2">
      <c r="A4517" t="s">
        <v>5314</v>
      </c>
      <c r="B4517" t="s">
        <v>6250</v>
      </c>
    </row>
    <row r="4518" spans="1:2">
      <c r="A4518" t="s">
        <v>5315</v>
      </c>
      <c r="B4518" t="s">
        <v>6250</v>
      </c>
    </row>
    <row r="4519" spans="1:2">
      <c r="A4519" t="s">
        <v>5316</v>
      </c>
      <c r="B4519" t="s">
        <v>6250</v>
      </c>
    </row>
    <row r="4520" spans="1:2">
      <c r="A4520" t="s">
        <v>5317</v>
      </c>
      <c r="B4520" t="s">
        <v>6250</v>
      </c>
    </row>
    <row r="4521" spans="1:2">
      <c r="A4521" t="s">
        <v>5318</v>
      </c>
      <c r="B4521" t="s">
        <v>6250</v>
      </c>
    </row>
    <row r="4522" spans="1:2">
      <c r="A4522" t="s">
        <v>5319</v>
      </c>
      <c r="B4522" t="s">
        <v>6250</v>
      </c>
    </row>
    <row r="4523" spans="1:2">
      <c r="A4523" t="s">
        <v>5320</v>
      </c>
      <c r="B4523" t="s">
        <v>6250</v>
      </c>
    </row>
    <row r="4524" spans="1:2">
      <c r="A4524" t="s">
        <v>5321</v>
      </c>
      <c r="B4524" t="s">
        <v>6250</v>
      </c>
    </row>
    <row r="4525" spans="1:2">
      <c r="A4525" t="s">
        <v>5322</v>
      </c>
      <c r="B4525" t="s">
        <v>6250</v>
      </c>
    </row>
    <row r="4526" spans="1:2">
      <c r="A4526" t="s">
        <v>5323</v>
      </c>
      <c r="B4526" t="s">
        <v>6250</v>
      </c>
    </row>
    <row r="4527" spans="1:2">
      <c r="A4527" t="s">
        <v>5324</v>
      </c>
      <c r="B4527" t="s">
        <v>6250</v>
      </c>
    </row>
    <row r="4528" spans="1:2">
      <c r="A4528" t="s">
        <v>5325</v>
      </c>
      <c r="B4528" t="s">
        <v>6250</v>
      </c>
    </row>
    <row r="4529" spans="1:3">
      <c r="A4529" t="s">
        <v>5326</v>
      </c>
      <c r="B4529" t="s">
        <v>6250</v>
      </c>
    </row>
    <row r="4530" spans="1:3">
      <c r="A4530" t="s">
        <v>5327</v>
      </c>
      <c r="B4530" t="s">
        <v>6250</v>
      </c>
    </row>
    <row r="4531" spans="1:3">
      <c r="A4531" t="s">
        <v>5328</v>
      </c>
      <c r="B4531" t="s">
        <v>6250</v>
      </c>
    </row>
    <row r="4532" spans="1:3">
      <c r="A4532" t="s">
        <v>5329</v>
      </c>
      <c r="B4532" t="s">
        <v>6251</v>
      </c>
      <c r="C4532" t="s">
        <v>6252</v>
      </c>
    </row>
    <row r="4533" spans="1:3">
      <c r="A4533" t="s">
        <v>5330</v>
      </c>
      <c r="B4533" t="s">
        <v>6250</v>
      </c>
    </row>
    <row r="4534" spans="1:3">
      <c r="A4534" t="s">
        <v>5331</v>
      </c>
      <c r="B4534" t="s">
        <v>6250</v>
      </c>
    </row>
    <row r="4535" spans="1:3">
      <c r="A4535" t="s">
        <v>5332</v>
      </c>
      <c r="B4535" t="s">
        <v>6250</v>
      </c>
    </row>
    <row r="4536" spans="1:3">
      <c r="A4536" t="s">
        <v>5333</v>
      </c>
      <c r="B4536" t="s">
        <v>6250</v>
      </c>
    </row>
    <row r="4537" spans="1:3">
      <c r="A4537" t="s">
        <v>5334</v>
      </c>
      <c r="B4537" t="s">
        <v>6250</v>
      </c>
    </row>
    <row r="4538" spans="1:3">
      <c r="A4538" t="s">
        <v>5335</v>
      </c>
      <c r="B4538" t="s">
        <v>6250</v>
      </c>
    </row>
    <row r="4539" spans="1:3">
      <c r="A4539" t="s">
        <v>5336</v>
      </c>
      <c r="B4539" t="s">
        <v>6250</v>
      </c>
    </row>
    <row r="4540" spans="1:3">
      <c r="A4540" t="s">
        <v>5337</v>
      </c>
      <c r="B4540" t="s">
        <v>6251</v>
      </c>
      <c r="C4540" t="s">
        <v>6252</v>
      </c>
    </row>
    <row r="4541" spans="1:3">
      <c r="A4541" t="s">
        <v>5338</v>
      </c>
      <c r="B4541" t="s">
        <v>6250</v>
      </c>
    </row>
    <row r="4542" spans="1:3">
      <c r="A4542" t="s">
        <v>5339</v>
      </c>
      <c r="B4542" t="s">
        <v>6250</v>
      </c>
    </row>
    <row r="4543" spans="1:3">
      <c r="A4543" t="s">
        <v>5340</v>
      </c>
      <c r="B4543" t="s">
        <v>6251</v>
      </c>
      <c r="C4543" t="s">
        <v>6254</v>
      </c>
    </row>
    <row r="4544" spans="1:3">
      <c r="A4544" t="s">
        <v>5341</v>
      </c>
      <c r="B4544" t="s">
        <v>6250</v>
      </c>
    </row>
    <row r="4545" spans="1:3">
      <c r="A4545" t="s">
        <v>5342</v>
      </c>
      <c r="B4545" t="s">
        <v>6250</v>
      </c>
    </row>
    <row r="4546" spans="1:3">
      <c r="A4546" t="s">
        <v>5343</v>
      </c>
      <c r="B4546" t="s">
        <v>6250</v>
      </c>
    </row>
    <row r="4547" spans="1:3">
      <c r="A4547" t="s">
        <v>5344</v>
      </c>
      <c r="B4547" t="s">
        <v>6250</v>
      </c>
    </row>
    <row r="4548" spans="1:3">
      <c r="A4548" t="s">
        <v>5345</v>
      </c>
      <c r="B4548" t="s">
        <v>6250</v>
      </c>
    </row>
    <row r="4549" spans="1:3">
      <c r="A4549" t="s">
        <v>5346</v>
      </c>
      <c r="B4549" t="s">
        <v>6251</v>
      </c>
      <c r="C4549" t="s">
        <v>6253</v>
      </c>
    </row>
    <row r="4550" spans="1:3">
      <c r="A4550" t="s">
        <v>5347</v>
      </c>
      <c r="B4550" t="s">
        <v>6251</v>
      </c>
      <c r="C4550" t="s">
        <v>6252</v>
      </c>
    </row>
    <row r="4551" spans="1:3">
      <c r="A4551" t="s">
        <v>5348</v>
      </c>
      <c r="B4551" t="s">
        <v>6250</v>
      </c>
    </row>
    <row r="4552" spans="1:3">
      <c r="A4552" t="s">
        <v>5349</v>
      </c>
      <c r="B4552" t="s">
        <v>6250</v>
      </c>
    </row>
    <row r="4553" spans="1:3">
      <c r="A4553" t="s">
        <v>5350</v>
      </c>
      <c r="B4553" t="s">
        <v>6251</v>
      </c>
      <c r="C4553" t="s">
        <v>6255</v>
      </c>
    </row>
    <row r="4554" spans="1:3">
      <c r="A4554" t="s">
        <v>5351</v>
      </c>
      <c r="B4554" t="s">
        <v>6250</v>
      </c>
    </row>
    <row r="4555" spans="1:3">
      <c r="A4555" t="s">
        <v>5352</v>
      </c>
      <c r="B4555" t="s">
        <v>6251</v>
      </c>
      <c r="C4555" t="s">
        <v>6252</v>
      </c>
    </row>
    <row r="4556" spans="1:3">
      <c r="A4556" t="s">
        <v>5353</v>
      </c>
      <c r="B4556" t="s">
        <v>6250</v>
      </c>
    </row>
    <row r="4557" spans="1:3">
      <c r="A4557" t="s">
        <v>5354</v>
      </c>
      <c r="B4557" t="s">
        <v>6250</v>
      </c>
    </row>
    <row r="4558" spans="1:3">
      <c r="A4558" t="s">
        <v>5355</v>
      </c>
      <c r="B4558" t="s">
        <v>6250</v>
      </c>
    </row>
    <row r="4559" spans="1:3">
      <c r="A4559" t="s">
        <v>5356</v>
      </c>
      <c r="B4559" t="s">
        <v>6250</v>
      </c>
    </row>
    <row r="4560" spans="1:3">
      <c r="A4560" t="s">
        <v>5357</v>
      </c>
      <c r="B4560" t="s">
        <v>6251</v>
      </c>
      <c r="C4560" t="s">
        <v>6254</v>
      </c>
    </row>
    <row r="4561" spans="1:3">
      <c r="A4561" t="s">
        <v>5358</v>
      </c>
      <c r="B4561" t="s">
        <v>6250</v>
      </c>
    </row>
    <row r="4562" spans="1:3">
      <c r="A4562" t="s">
        <v>5359</v>
      </c>
      <c r="B4562" t="s">
        <v>6250</v>
      </c>
    </row>
    <row r="4563" spans="1:3">
      <c r="A4563" t="s">
        <v>5360</v>
      </c>
      <c r="B4563" t="s">
        <v>6250</v>
      </c>
    </row>
    <row r="4564" spans="1:3">
      <c r="A4564" t="s">
        <v>5361</v>
      </c>
      <c r="B4564" t="s">
        <v>6250</v>
      </c>
    </row>
    <row r="4565" spans="1:3">
      <c r="A4565" t="s">
        <v>5362</v>
      </c>
      <c r="B4565" t="s">
        <v>6250</v>
      </c>
    </row>
    <row r="4566" spans="1:3">
      <c r="A4566" t="s">
        <v>5363</v>
      </c>
      <c r="B4566" t="s">
        <v>6250</v>
      </c>
    </row>
    <row r="4567" spans="1:3">
      <c r="A4567" t="s">
        <v>5364</v>
      </c>
      <c r="B4567" t="s">
        <v>6250</v>
      </c>
    </row>
    <row r="4568" spans="1:3">
      <c r="A4568" t="s">
        <v>5365</v>
      </c>
      <c r="B4568" t="s">
        <v>6250</v>
      </c>
    </row>
    <row r="4569" spans="1:3">
      <c r="A4569" t="s">
        <v>5366</v>
      </c>
      <c r="B4569" t="s">
        <v>6250</v>
      </c>
    </row>
    <row r="4570" spans="1:3">
      <c r="A4570" t="s">
        <v>5367</v>
      </c>
      <c r="B4570" t="s">
        <v>6251</v>
      </c>
      <c r="C4570" t="s">
        <v>6255</v>
      </c>
    </row>
    <row r="4571" spans="1:3">
      <c r="A4571" t="s">
        <v>5368</v>
      </c>
      <c r="B4571" t="s">
        <v>6250</v>
      </c>
    </row>
    <row r="4572" spans="1:3">
      <c r="A4572" t="s">
        <v>5369</v>
      </c>
      <c r="B4572" t="s">
        <v>6250</v>
      </c>
    </row>
    <row r="4573" spans="1:3">
      <c r="A4573" t="s">
        <v>5370</v>
      </c>
      <c r="B4573" t="s">
        <v>6250</v>
      </c>
    </row>
    <row r="4574" spans="1:3">
      <c r="A4574" t="s">
        <v>5371</v>
      </c>
      <c r="B4574" t="s">
        <v>6250</v>
      </c>
    </row>
    <row r="4575" spans="1:3">
      <c r="A4575" t="s">
        <v>5372</v>
      </c>
      <c r="B4575" t="s">
        <v>6250</v>
      </c>
    </row>
    <row r="4576" spans="1:3">
      <c r="A4576" t="s">
        <v>5373</v>
      </c>
      <c r="B4576" t="s">
        <v>6250</v>
      </c>
    </row>
    <row r="4577" spans="1:3">
      <c r="A4577" t="s">
        <v>5374</v>
      </c>
      <c r="B4577" t="s">
        <v>6250</v>
      </c>
    </row>
    <row r="4578" spans="1:3">
      <c r="A4578" t="s">
        <v>5375</v>
      </c>
      <c r="B4578" t="s">
        <v>6250</v>
      </c>
    </row>
    <row r="4579" spans="1:3">
      <c r="A4579" t="s">
        <v>5376</v>
      </c>
      <c r="B4579" t="s">
        <v>6250</v>
      </c>
    </row>
    <row r="4580" spans="1:3">
      <c r="A4580" t="s">
        <v>5377</v>
      </c>
      <c r="B4580" t="s">
        <v>6250</v>
      </c>
    </row>
    <row r="4581" spans="1:3">
      <c r="A4581" t="s">
        <v>5378</v>
      </c>
      <c r="B4581" t="s">
        <v>6250</v>
      </c>
    </row>
    <row r="4582" spans="1:3">
      <c r="A4582" t="s">
        <v>5379</v>
      </c>
      <c r="B4582" t="s">
        <v>6250</v>
      </c>
    </row>
    <row r="4583" spans="1:3">
      <c r="A4583" t="s">
        <v>5380</v>
      </c>
      <c r="B4583" t="s">
        <v>6250</v>
      </c>
    </row>
    <row r="4584" spans="1:3">
      <c r="A4584" t="s">
        <v>5381</v>
      </c>
      <c r="B4584" t="s">
        <v>6250</v>
      </c>
    </row>
    <row r="4585" spans="1:3">
      <c r="A4585" t="s">
        <v>5382</v>
      </c>
      <c r="B4585" t="s">
        <v>6250</v>
      </c>
    </row>
    <row r="4586" spans="1:3">
      <c r="A4586" t="s">
        <v>5383</v>
      </c>
      <c r="B4586" t="s">
        <v>6250</v>
      </c>
    </row>
    <row r="4587" spans="1:3">
      <c r="A4587" t="s">
        <v>5384</v>
      </c>
      <c r="B4587" t="s">
        <v>6250</v>
      </c>
    </row>
    <row r="4588" spans="1:3">
      <c r="A4588" t="s">
        <v>5385</v>
      </c>
      <c r="B4588" t="s">
        <v>6250</v>
      </c>
    </row>
    <row r="4589" spans="1:3">
      <c r="A4589" t="s">
        <v>5386</v>
      </c>
      <c r="B4589" t="s">
        <v>6250</v>
      </c>
    </row>
    <row r="4590" spans="1:3">
      <c r="A4590" t="s">
        <v>5387</v>
      </c>
      <c r="B4590" t="s">
        <v>6250</v>
      </c>
    </row>
    <row r="4591" spans="1:3">
      <c r="A4591" t="s">
        <v>5388</v>
      </c>
      <c r="B4591" t="s">
        <v>6251</v>
      </c>
      <c r="C4591" t="s">
        <v>6254</v>
      </c>
    </row>
    <row r="4592" spans="1:3">
      <c r="A4592" t="s">
        <v>5389</v>
      </c>
      <c r="B4592" t="s">
        <v>6250</v>
      </c>
    </row>
    <row r="4593" spans="1:3">
      <c r="A4593" t="s">
        <v>5390</v>
      </c>
      <c r="B4593" t="s">
        <v>6251</v>
      </c>
      <c r="C4593" t="s">
        <v>6255</v>
      </c>
    </row>
    <row r="4594" spans="1:3">
      <c r="A4594" t="s">
        <v>5391</v>
      </c>
      <c r="B4594" t="s">
        <v>6250</v>
      </c>
    </row>
    <row r="4595" spans="1:3">
      <c r="A4595" t="s">
        <v>5392</v>
      </c>
      <c r="B4595" t="s">
        <v>6250</v>
      </c>
    </row>
    <row r="4596" spans="1:3">
      <c r="A4596" t="s">
        <v>5393</v>
      </c>
      <c r="B4596" t="s">
        <v>6250</v>
      </c>
    </row>
    <row r="4597" spans="1:3">
      <c r="A4597" t="s">
        <v>5394</v>
      </c>
      <c r="B4597" t="s">
        <v>6250</v>
      </c>
    </row>
    <row r="4598" spans="1:3">
      <c r="A4598" t="s">
        <v>5395</v>
      </c>
      <c r="B4598" t="s">
        <v>6250</v>
      </c>
    </row>
    <row r="4599" spans="1:3">
      <c r="A4599" t="s">
        <v>5396</v>
      </c>
      <c r="B4599" t="s">
        <v>6250</v>
      </c>
    </row>
    <row r="4600" spans="1:3">
      <c r="A4600" t="s">
        <v>5397</v>
      </c>
      <c r="B4600" t="s">
        <v>6250</v>
      </c>
    </row>
    <row r="4601" spans="1:3">
      <c r="A4601" t="s">
        <v>5398</v>
      </c>
      <c r="B4601" t="s">
        <v>6250</v>
      </c>
    </row>
    <row r="4602" spans="1:3">
      <c r="A4602" t="s">
        <v>5399</v>
      </c>
      <c r="B4602" t="s">
        <v>6250</v>
      </c>
    </row>
    <row r="4603" spans="1:3">
      <c r="A4603" t="s">
        <v>5400</v>
      </c>
      <c r="B4603" t="s">
        <v>6250</v>
      </c>
    </row>
    <row r="4604" spans="1:3">
      <c r="A4604" t="s">
        <v>5401</v>
      </c>
      <c r="B4604" t="s">
        <v>6250</v>
      </c>
    </row>
    <row r="4605" spans="1:3">
      <c r="A4605" t="s">
        <v>5402</v>
      </c>
      <c r="B4605" t="s">
        <v>6250</v>
      </c>
    </row>
    <row r="4606" spans="1:3">
      <c r="A4606" t="s">
        <v>5403</v>
      </c>
      <c r="B4606" t="s">
        <v>6250</v>
      </c>
    </row>
    <row r="4607" spans="1:3">
      <c r="A4607" t="s">
        <v>5404</v>
      </c>
      <c r="B4607" t="s">
        <v>6250</v>
      </c>
    </row>
    <row r="4608" spans="1:3">
      <c r="A4608" t="s">
        <v>5405</v>
      </c>
      <c r="B4608" t="s">
        <v>6250</v>
      </c>
    </row>
    <row r="4609" spans="1:3">
      <c r="A4609" t="s">
        <v>5406</v>
      </c>
      <c r="B4609" t="s">
        <v>6250</v>
      </c>
    </row>
    <row r="4610" spans="1:3">
      <c r="A4610" t="s">
        <v>5407</v>
      </c>
      <c r="B4610" t="s">
        <v>6250</v>
      </c>
    </row>
    <row r="4611" spans="1:3">
      <c r="A4611" t="s">
        <v>5408</v>
      </c>
      <c r="B4611" t="s">
        <v>6251</v>
      </c>
      <c r="C4611" t="s">
        <v>6252</v>
      </c>
    </row>
    <row r="4612" spans="1:3">
      <c r="A4612" t="s">
        <v>5409</v>
      </c>
      <c r="B4612" t="s">
        <v>6250</v>
      </c>
    </row>
    <row r="4613" spans="1:3">
      <c r="A4613" t="s">
        <v>5410</v>
      </c>
      <c r="B4613" t="s">
        <v>6250</v>
      </c>
    </row>
    <row r="4614" spans="1:3">
      <c r="A4614" t="s">
        <v>5411</v>
      </c>
      <c r="B4614" t="s">
        <v>6250</v>
      </c>
    </row>
    <row r="4615" spans="1:3">
      <c r="A4615" t="s">
        <v>5412</v>
      </c>
      <c r="B4615" t="s">
        <v>6250</v>
      </c>
    </row>
    <row r="4616" spans="1:3">
      <c r="A4616" t="s">
        <v>5413</v>
      </c>
      <c r="B4616" t="s">
        <v>6251</v>
      </c>
      <c r="C4616" t="s">
        <v>6254</v>
      </c>
    </row>
    <row r="4617" spans="1:3">
      <c r="A4617" t="s">
        <v>5414</v>
      </c>
      <c r="B4617" t="s">
        <v>6250</v>
      </c>
    </row>
    <row r="4618" spans="1:3">
      <c r="A4618" t="s">
        <v>5415</v>
      </c>
      <c r="B4618" t="s">
        <v>6250</v>
      </c>
    </row>
    <row r="4619" spans="1:3">
      <c r="A4619" t="s">
        <v>5416</v>
      </c>
      <c r="B4619" t="s">
        <v>6251</v>
      </c>
      <c r="C4619" t="s">
        <v>6253</v>
      </c>
    </row>
    <row r="4620" spans="1:3">
      <c r="A4620" t="s">
        <v>5417</v>
      </c>
      <c r="B4620" t="s">
        <v>6250</v>
      </c>
    </row>
    <row r="4621" spans="1:3">
      <c r="A4621" t="s">
        <v>5418</v>
      </c>
      <c r="B4621" t="s">
        <v>6250</v>
      </c>
    </row>
    <row r="4622" spans="1:3">
      <c r="A4622" t="s">
        <v>5419</v>
      </c>
      <c r="B4622" t="s">
        <v>6250</v>
      </c>
    </row>
    <row r="4623" spans="1:3">
      <c r="A4623" t="s">
        <v>5420</v>
      </c>
      <c r="B4623" t="s">
        <v>6250</v>
      </c>
    </row>
    <row r="4624" spans="1:3">
      <c r="A4624" t="s">
        <v>5421</v>
      </c>
      <c r="B4624" t="s">
        <v>6250</v>
      </c>
    </row>
    <row r="4625" spans="1:3">
      <c r="A4625" t="s">
        <v>5422</v>
      </c>
      <c r="B4625" t="s">
        <v>6250</v>
      </c>
    </row>
    <row r="4626" spans="1:3">
      <c r="A4626" t="s">
        <v>5423</v>
      </c>
      <c r="B4626" t="s">
        <v>6250</v>
      </c>
    </row>
    <row r="4627" spans="1:3">
      <c r="A4627" t="s">
        <v>5424</v>
      </c>
      <c r="B4627" t="s">
        <v>6250</v>
      </c>
    </row>
    <row r="4628" spans="1:3">
      <c r="A4628" t="s">
        <v>5425</v>
      </c>
      <c r="B4628" t="s">
        <v>6250</v>
      </c>
    </row>
    <row r="4629" spans="1:3">
      <c r="A4629" t="s">
        <v>5426</v>
      </c>
      <c r="B4629" t="s">
        <v>6250</v>
      </c>
    </row>
    <row r="4630" spans="1:3">
      <c r="A4630" t="s">
        <v>5427</v>
      </c>
      <c r="B4630" t="s">
        <v>6250</v>
      </c>
    </row>
    <row r="4631" spans="1:3">
      <c r="A4631" t="s">
        <v>5428</v>
      </c>
      <c r="B4631" t="s">
        <v>6250</v>
      </c>
    </row>
    <row r="4632" spans="1:3">
      <c r="A4632" t="s">
        <v>5429</v>
      </c>
      <c r="B4632" t="s">
        <v>6250</v>
      </c>
    </row>
    <row r="4633" spans="1:3">
      <c r="A4633" t="s">
        <v>5430</v>
      </c>
      <c r="B4633" t="s">
        <v>6251</v>
      </c>
      <c r="C4633" t="s">
        <v>6252</v>
      </c>
    </row>
    <row r="4634" spans="1:3">
      <c r="A4634" t="s">
        <v>5431</v>
      </c>
      <c r="B4634" t="s">
        <v>6250</v>
      </c>
    </row>
    <row r="4635" spans="1:3">
      <c r="A4635" t="s">
        <v>5432</v>
      </c>
      <c r="B4635" t="s">
        <v>6250</v>
      </c>
    </row>
    <row r="4636" spans="1:3">
      <c r="A4636" t="s">
        <v>5433</v>
      </c>
      <c r="B4636" t="s">
        <v>6250</v>
      </c>
    </row>
    <row r="4637" spans="1:3">
      <c r="A4637" t="s">
        <v>5434</v>
      </c>
      <c r="B4637" t="s">
        <v>6250</v>
      </c>
    </row>
    <row r="4638" spans="1:3">
      <c r="A4638" t="s">
        <v>5435</v>
      </c>
      <c r="B4638" t="s">
        <v>6250</v>
      </c>
    </row>
    <row r="4639" spans="1:3">
      <c r="A4639" t="s">
        <v>5436</v>
      </c>
      <c r="B4639" t="s">
        <v>6251</v>
      </c>
      <c r="C4639" t="s">
        <v>6255</v>
      </c>
    </row>
    <row r="4640" spans="1:3">
      <c r="A4640" t="s">
        <v>5437</v>
      </c>
      <c r="B4640" t="s">
        <v>6250</v>
      </c>
    </row>
    <row r="4641" spans="1:3">
      <c r="A4641" t="s">
        <v>5438</v>
      </c>
      <c r="B4641" t="s">
        <v>6250</v>
      </c>
    </row>
    <row r="4642" spans="1:3">
      <c r="A4642" t="s">
        <v>5439</v>
      </c>
      <c r="B4642" t="s">
        <v>6250</v>
      </c>
    </row>
    <row r="4643" spans="1:3">
      <c r="A4643" t="s">
        <v>5440</v>
      </c>
      <c r="B4643" t="s">
        <v>6250</v>
      </c>
    </row>
    <row r="4644" spans="1:3">
      <c r="A4644" t="s">
        <v>5441</v>
      </c>
      <c r="B4644" t="s">
        <v>6250</v>
      </c>
    </row>
    <row r="4645" spans="1:3">
      <c r="A4645" t="s">
        <v>5442</v>
      </c>
      <c r="B4645" t="s">
        <v>6250</v>
      </c>
    </row>
    <row r="4646" spans="1:3">
      <c r="A4646" t="s">
        <v>5443</v>
      </c>
      <c r="B4646" t="s">
        <v>6251</v>
      </c>
      <c r="C4646" t="s">
        <v>6255</v>
      </c>
    </row>
    <row r="4647" spans="1:3">
      <c r="A4647" t="s">
        <v>5444</v>
      </c>
      <c r="B4647" t="s">
        <v>6250</v>
      </c>
    </row>
    <row r="4648" spans="1:3">
      <c r="A4648" t="s">
        <v>5445</v>
      </c>
      <c r="B4648" t="s">
        <v>6250</v>
      </c>
    </row>
    <row r="4649" spans="1:3">
      <c r="A4649" t="s">
        <v>5446</v>
      </c>
      <c r="B4649" t="s">
        <v>6250</v>
      </c>
    </row>
    <row r="4650" spans="1:3">
      <c r="A4650" t="s">
        <v>5447</v>
      </c>
      <c r="B4650" t="s">
        <v>6251</v>
      </c>
      <c r="C4650" t="s">
        <v>6254</v>
      </c>
    </row>
    <row r="4651" spans="1:3">
      <c r="A4651" t="s">
        <v>5448</v>
      </c>
      <c r="B4651" t="s">
        <v>6250</v>
      </c>
    </row>
    <row r="4652" spans="1:3">
      <c r="A4652" t="s">
        <v>5449</v>
      </c>
      <c r="B4652" t="s">
        <v>6250</v>
      </c>
    </row>
    <row r="4653" spans="1:3">
      <c r="A4653" t="s">
        <v>5450</v>
      </c>
      <c r="B4653" t="s">
        <v>6250</v>
      </c>
    </row>
    <row r="4654" spans="1:3">
      <c r="A4654" t="s">
        <v>5451</v>
      </c>
      <c r="B4654" t="s">
        <v>6250</v>
      </c>
    </row>
    <row r="4655" spans="1:3">
      <c r="A4655" t="s">
        <v>5452</v>
      </c>
      <c r="B4655" t="s">
        <v>6250</v>
      </c>
    </row>
    <row r="4656" spans="1:3">
      <c r="A4656" t="s">
        <v>5453</v>
      </c>
      <c r="B4656" t="s">
        <v>6251</v>
      </c>
      <c r="C4656" t="s">
        <v>6255</v>
      </c>
    </row>
    <row r="4657" spans="1:3">
      <c r="A4657" t="s">
        <v>5454</v>
      </c>
      <c r="B4657" t="s">
        <v>6250</v>
      </c>
    </row>
    <row r="4658" spans="1:3">
      <c r="A4658" t="s">
        <v>5455</v>
      </c>
      <c r="B4658" t="s">
        <v>6250</v>
      </c>
    </row>
    <row r="4659" spans="1:3">
      <c r="A4659" t="s">
        <v>5456</v>
      </c>
      <c r="B4659" t="s">
        <v>6251</v>
      </c>
      <c r="C4659" t="s">
        <v>6255</v>
      </c>
    </row>
    <row r="4660" spans="1:3">
      <c r="A4660" t="s">
        <v>5457</v>
      </c>
      <c r="B4660" t="s">
        <v>6250</v>
      </c>
    </row>
    <row r="4661" spans="1:3">
      <c r="A4661" t="s">
        <v>5458</v>
      </c>
      <c r="B4661" t="s">
        <v>6250</v>
      </c>
    </row>
    <row r="4662" spans="1:3">
      <c r="A4662" t="s">
        <v>5459</v>
      </c>
      <c r="B4662" t="s">
        <v>6250</v>
      </c>
    </row>
    <row r="4663" spans="1:3">
      <c r="A4663" t="s">
        <v>5460</v>
      </c>
      <c r="B4663" t="s">
        <v>6250</v>
      </c>
    </row>
    <row r="4664" spans="1:3">
      <c r="A4664" t="s">
        <v>5461</v>
      </c>
      <c r="B4664" t="s">
        <v>6250</v>
      </c>
    </row>
    <row r="4665" spans="1:3">
      <c r="A4665" t="s">
        <v>5462</v>
      </c>
      <c r="B4665" t="s">
        <v>6250</v>
      </c>
    </row>
    <row r="4666" spans="1:3">
      <c r="A4666" t="s">
        <v>5463</v>
      </c>
      <c r="B4666" t="s">
        <v>6250</v>
      </c>
    </row>
    <row r="4667" spans="1:3">
      <c r="A4667" t="s">
        <v>5464</v>
      </c>
      <c r="B4667" t="s">
        <v>6250</v>
      </c>
    </row>
    <row r="4668" spans="1:3">
      <c r="A4668" t="s">
        <v>5465</v>
      </c>
      <c r="B4668" t="s">
        <v>6250</v>
      </c>
    </row>
    <row r="4669" spans="1:3">
      <c r="A4669" t="s">
        <v>5466</v>
      </c>
      <c r="B4669" t="s">
        <v>6250</v>
      </c>
    </row>
    <row r="4670" spans="1:3">
      <c r="A4670" t="s">
        <v>5467</v>
      </c>
      <c r="B4670" t="s">
        <v>6250</v>
      </c>
    </row>
    <row r="4671" spans="1:3">
      <c r="A4671" t="s">
        <v>5468</v>
      </c>
      <c r="B4671" t="s">
        <v>6250</v>
      </c>
    </row>
    <row r="4672" spans="1:3">
      <c r="A4672" t="s">
        <v>5469</v>
      </c>
      <c r="B4672" t="s">
        <v>6250</v>
      </c>
    </row>
    <row r="4673" spans="1:3">
      <c r="A4673" t="s">
        <v>5470</v>
      </c>
      <c r="B4673" t="s">
        <v>6250</v>
      </c>
    </row>
    <row r="4674" spans="1:3">
      <c r="A4674" t="s">
        <v>5471</v>
      </c>
      <c r="B4674" t="s">
        <v>6250</v>
      </c>
    </row>
    <row r="4675" spans="1:3">
      <c r="A4675" t="s">
        <v>5472</v>
      </c>
      <c r="B4675" t="s">
        <v>6250</v>
      </c>
    </row>
    <row r="4676" spans="1:3">
      <c r="A4676" t="s">
        <v>5473</v>
      </c>
      <c r="B4676" t="s">
        <v>6250</v>
      </c>
    </row>
    <row r="4677" spans="1:3">
      <c r="A4677" t="s">
        <v>5474</v>
      </c>
      <c r="B4677" t="s">
        <v>6250</v>
      </c>
    </row>
    <row r="4678" spans="1:3">
      <c r="A4678" t="s">
        <v>5475</v>
      </c>
      <c r="B4678" t="s">
        <v>6250</v>
      </c>
    </row>
    <row r="4679" spans="1:3">
      <c r="A4679" t="s">
        <v>5476</v>
      </c>
      <c r="B4679" t="s">
        <v>6250</v>
      </c>
    </row>
    <row r="4680" spans="1:3">
      <c r="A4680" t="s">
        <v>5477</v>
      </c>
      <c r="B4680" t="s">
        <v>6250</v>
      </c>
    </row>
    <row r="4681" spans="1:3">
      <c r="A4681" t="s">
        <v>5478</v>
      </c>
      <c r="B4681" t="s">
        <v>6250</v>
      </c>
    </row>
    <row r="4682" spans="1:3">
      <c r="A4682" t="s">
        <v>5479</v>
      </c>
      <c r="B4682" t="s">
        <v>6250</v>
      </c>
    </row>
    <row r="4683" spans="1:3">
      <c r="A4683" t="s">
        <v>5480</v>
      </c>
      <c r="B4683" t="s">
        <v>6251</v>
      </c>
      <c r="C4683" t="s">
        <v>6253</v>
      </c>
    </row>
    <row r="4684" spans="1:3">
      <c r="A4684" t="s">
        <v>5481</v>
      </c>
      <c r="B4684" t="s">
        <v>6250</v>
      </c>
    </row>
    <row r="4685" spans="1:3">
      <c r="A4685" t="s">
        <v>5482</v>
      </c>
      <c r="B4685" t="s">
        <v>6250</v>
      </c>
    </row>
    <row r="4686" spans="1:3">
      <c r="A4686" t="s">
        <v>5483</v>
      </c>
      <c r="B4686" t="s">
        <v>6250</v>
      </c>
    </row>
    <row r="4687" spans="1:3">
      <c r="A4687" t="s">
        <v>5484</v>
      </c>
      <c r="B4687" t="s">
        <v>6250</v>
      </c>
    </row>
    <row r="4688" spans="1:3">
      <c r="A4688" t="s">
        <v>5485</v>
      </c>
      <c r="B4688" t="s">
        <v>6250</v>
      </c>
    </row>
    <row r="4689" spans="1:3">
      <c r="A4689" t="s">
        <v>5486</v>
      </c>
      <c r="B4689" t="s">
        <v>6250</v>
      </c>
    </row>
    <row r="4690" spans="1:3">
      <c r="A4690" t="s">
        <v>5487</v>
      </c>
      <c r="B4690" t="s">
        <v>6250</v>
      </c>
    </row>
    <row r="4691" spans="1:3">
      <c r="A4691" t="s">
        <v>5488</v>
      </c>
      <c r="B4691" t="s">
        <v>6250</v>
      </c>
    </row>
    <row r="4692" spans="1:3">
      <c r="A4692" t="s">
        <v>5489</v>
      </c>
      <c r="B4692" t="s">
        <v>6250</v>
      </c>
    </row>
    <row r="4693" spans="1:3">
      <c r="A4693" t="s">
        <v>5490</v>
      </c>
      <c r="B4693" t="s">
        <v>6250</v>
      </c>
    </row>
    <row r="4694" spans="1:3">
      <c r="A4694" t="s">
        <v>5491</v>
      </c>
      <c r="B4694" t="s">
        <v>6250</v>
      </c>
    </row>
    <row r="4695" spans="1:3">
      <c r="A4695" t="s">
        <v>5492</v>
      </c>
      <c r="B4695" t="s">
        <v>6250</v>
      </c>
    </row>
    <row r="4696" spans="1:3">
      <c r="A4696" t="s">
        <v>5493</v>
      </c>
      <c r="B4696" t="s">
        <v>6250</v>
      </c>
    </row>
    <row r="4697" spans="1:3">
      <c r="A4697" t="s">
        <v>5494</v>
      </c>
      <c r="B4697" t="s">
        <v>6250</v>
      </c>
    </row>
    <row r="4698" spans="1:3">
      <c r="A4698" t="s">
        <v>5495</v>
      </c>
      <c r="B4698" t="s">
        <v>6251</v>
      </c>
      <c r="C4698" t="s">
        <v>6254</v>
      </c>
    </row>
    <row r="4699" spans="1:3">
      <c r="A4699" t="s">
        <v>5496</v>
      </c>
      <c r="B4699" t="s">
        <v>6250</v>
      </c>
    </row>
    <row r="4700" spans="1:3">
      <c r="A4700" t="s">
        <v>5497</v>
      </c>
      <c r="B4700" t="s">
        <v>6250</v>
      </c>
    </row>
    <row r="4701" spans="1:3">
      <c r="A4701" t="s">
        <v>5498</v>
      </c>
      <c r="B4701" t="s">
        <v>6250</v>
      </c>
    </row>
    <row r="4702" spans="1:3">
      <c r="A4702" t="s">
        <v>5499</v>
      </c>
      <c r="B4702" t="s">
        <v>6250</v>
      </c>
    </row>
    <row r="4703" spans="1:3">
      <c r="A4703" t="s">
        <v>5500</v>
      </c>
      <c r="B4703" t="s">
        <v>6250</v>
      </c>
    </row>
    <row r="4704" spans="1:3">
      <c r="A4704" t="s">
        <v>5501</v>
      </c>
      <c r="B4704" t="s">
        <v>6250</v>
      </c>
    </row>
    <row r="4705" spans="1:3">
      <c r="A4705" t="s">
        <v>5502</v>
      </c>
      <c r="B4705" t="s">
        <v>6250</v>
      </c>
    </row>
    <row r="4706" spans="1:3">
      <c r="A4706" t="s">
        <v>5503</v>
      </c>
      <c r="B4706" t="s">
        <v>6250</v>
      </c>
    </row>
    <row r="4707" spans="1:3">
      <c r="A4707" t="s">
        <v>5504</v>
      </c>
      <c r="B4707" t="s">
        <v>6250</v>
      </c>
    </row>
    <row r="4708" spans="1:3">
      <c r="A4708" t="s">
        <v>5505</v>
      </c>
      <c r="B4708" t="s">
        <v>6250</v>
      </c>
    </row>
    <row r="4709" spans="1:3">
      <c r="A4709" t="s">
        <v>5506</v>
      </c>
      <c r="B4709" t="s">
        <v>6250</v>
      </c>
    </row>
    <row r="4710" spans="1:3">
      <c r="A4710" t="s">
        <v>5507</v>
      </c>
      <c r="B4710" t="s">
        <v>6251</v>
      </c>
      <c r="C4710" t="s">
        <v>6254</v>
      </c>
    </row>
    <row r="4711" spans="1:3">
      <c r="A4711" t="s">
        <v>5508</v>
      </c>
      <c r="B4711" t="s">
        <v>6250</v>
      </c>
    </row>
    <row r="4712" spans="1:3">
      <c r="A4712" t="s">
        <v>5509</v>
      </c>
      <c r="B4712" t="s">
        <v>6250</v>
      </c>
    </row>
    <row r="4713" spans="1:3">
      <c r="A4713" t="s">
        <v>5510</v>
      </c>
      <c r="B4713" t="s">
        <v>6250</v>
      </c>
    </row>
    <row r="4714" spans="1:3">
      <c r="A4714" t="s">
        <v>5511</v>
      </c>
      <c r="B4714" t="s">
        <v>6250</v>
      </c>
    </row>
    <row r="4715" spans="1:3">
      <c r="A4715" t="s">
        <v>5512</v>
      </c>
      <c r="B4715" t="s">
        <v>6250</v>
      </c>
    </row>
    <row r="4716" spans="1:3">
      <c r="A4716" t="s">
        <v>5513</v>
      </c>
      <c r="B4716" t="s">
        <v>6250</v>
      </c>
    </row>
    <row r="4717" spans="1:3">
      <c r="A4717" t="s">
        <v>5514</v>
      </c>
      <c r="B4717" t="s">
        <v>6250</v>
      </c>
    </row>
    <row r="4718" spans="1:3">
      <c r="A4718" t="s">
        <v>5515</v>
      </c>
      <c r="B4718" t="s">
        <v>6250</v>
      </c>
    </row>
    <row r="4719" spans="1:3">
      <c r="A4719" t="s">
        <v>5516</v>
      </c>
      <c r="B4719" t="s">
        <v>6250</v>
      </c>
    </row>
    <row r="4720" spans="1:3">
      <c r="A4720" t="s">
        <v>5517</v>
      </c>
      <c r="B4720" t="s">
        <v>6250</v>
      </c>
    </row>
    <row r="4721" spans="1:2">
      <c r="A4721" t="s">
        <v>5518</v>
      </c>
      <c r="B4721" t="s">
        <v>6250</v>
      </c>
    </row>
    <row r="4722" spans="1:2">
      <c r="A4722" t="s">
        <v>5519</v>
      </c>
      <c r="B4722" t="s">
        <v>6250</v>
      </c>
    </row>
    <row r="4723" spans="1:2">
      <c r="A4723" t="s">
        <v>5520</v>
      </c>
      <c r="B4723" t="s">
        <v>6250</v>
      </c>
    </row>
    <row r="4724" spans="1:2">
      <c r="A4724" t="s">
        <v>5521</v>
      </c>
      <c r="B4724" t="s">
        <v>6250</v>
      </c>
    </row>
    <row r="4725" spans="1:2">
      <c r="A4725" t="s">
        <v>5522</v>
      </c>
      <c r="B4725" t="s">
        <v>6250</v>
      </c>
    </row>
    <row r="4726" spans="1:2">
      <c r="A4726" t="s">
        <v>5523</v>
      </c>
      <c r="B4726" t="s">
        <v>6250</v>
      </c>
    </row>
    <row r="4727" spans="1:2">
      <c r="A4727" t="s">
        <v>5524</v>
      </c>
      <c r="B4727" t="s">
        <v>6250</v>
      </c>
    </row>
    <row r="4728" spans="1:2">
      <c r="A4728" t="s">
        <v>5525</v>
      </c>
      <c r="B4728" t="s">
        <v>6250</v>
      </c>
    </row>
    <row r="4729" spans="1:2">
      <c r="A4729" t="s">
        <v>5526</v>
      </c>
      <c r="B4729" t="s">
        <v>6250</v>
      </c>
    </row>
    <row r="4730" spans="1:2">
      <c r="A4730" t="s">
        <v>5527</v>
      </c>
      <c r="B4730" t="s">
        <v>6250</v>
      </c>
    </row>
    <row r="4731" spans="1:2">
      <c r="A4731" t="s">
        <v>5528</v>
      </c>
      <c r="B4731" t="s">
        <v>6250</v>
      </c>
    </row>
    <row r="4732" spans="1:2">
      <c r="A4732" t="s">
        <v>5529</v>
      </c>
      <c r="B4732" t="s">
        <v>6250</v>
      </c>
    </row>
    <row r="4733" spans="1:2">
      <c r="A4733" t="s">
        <v>5530</v>
      </c>
      <c r="B4733" t="s">
        <v>6250</v>
      </c>
    </row>
    <row r="4734" spans="1:2">
      <c r="A4734" t="s">
        <v>5531</v>
      </c>
      <c r="B4734" t="s">
        <v>6250</v>
      </c>
    </row>
    <row r="4735" spans="1:2">
      <c r="A4735" t="s">
        <v>5532</v>
      </c>
      <c r="B4735" t="s">
        <v>6250</v>
      </c>
    </row>
    <row r="4736" spans="1:2">
      <c r="A4736" t="s">
        <v>5533</v>
      </c>
      <c r="B4736" t="s">
        <v>6250</v>
      </c>
    </row>
    <row r="4737" spans="1:2">
      <c r="A4737" t="s">
        <v>5534</v>
      </c>
      <c r="B4737" t="s">
        <v>6250</v>
      </c>
    </row>
    <row r="4738" spans="1:2">
      <c r="A4738" t="s">
        <v>5535</v>
      </c>
      <c r="B4738" t="s">
        <v>6250</v>
      </c>
    </row>
    <row r="4739" spans="1:2">
      <c r="A4739" t="s">
        <v>5536</v>
      </c>
      <c r="B4739" t="s">
        <v>6250</v>
      </c>
    </row>
    <row r="4740" spans="1:2">
      <c r="A4740" t="s">
        <v>5537</v>
      </c>
      <c r="B4740" t="s">
        <v>6250</v>
      </c>
    </row>
    <row r="4741" spans="1:2">
      <c r="A4741" t="s">
        <v>5538</v>
      </c>
      <c r="B4741" t="s">
        <v>6250</v>
      </c>
    </row>
    <row r="4742" spans="1:2">
      <c r="A4742" t="s">
        <v>5539</v>
      </c>
      <c r="B4742" t="s">
        <v>6250</v>
      </c>
    </row>
    <row r="4743" spans="1:2">
      <c r="A4743" t="s">
        <v>5540</v>
      </c>
      <c r="B4743" t="s">
        <v>6250</v>
      </c>
    </row>
    <row r="4744" spans="1:2">
      <c r="A4744" t="s">
        <v>5541</v>
      </c>
      <c r="B4744" t="s">
        <v>6250</v>
      </c>
    </row>
    <row r="4745" spans="1:2">
      <c r="A4745" t="s">
        <v>5542</v>
      </c>
      <c r="B4745" t="s">
        <v>6250</v>
      </c>
    </row>
    <row r="4746" spans="1:2">
      <c r="A4746" t="s">
        <v>5543</v>
      </c>
      <c r="B4746" t="s">
        <v>6250</v>
      </c>
    </row>
    <row r="4747" spans="1:2">
      <c r="A4747" t="s">
        <v>5544</v>
      </c>
      <c r="B4747" t="s">
        <v>6250</v>
      </c>
    </row>
    <row r="4748" spans="1:2">
      <c r="A4748" t="s">
        <v>5545</v>
      </c>
      <c r="B4748" t="s">
        <v>6250</v>
      </c>
    </row>
    <row r="4749" spans="1:2">
      <c r="A4749" t="s">
        <v>5546</v>
      </c>
      <c r="B4749" t="s">
        <v>6250</v>
      </c>
    </row>
    <row r="4750" spans="1:2">
      <c r="A4750" t="s">
        <v>5547</v>
      </c>
      <c r="B4750" t="s">
        <v>6250</v>
      </c>
    </row>
    <row r="4751" spans="1:2">
      <c r="A4751" t="s">
        <v>5548</v>
      </c>
      <c r="B4751" t="s">
        <v>6250</v>
      </c>
    </row>
    <row r="4752" spans="1:2">
      <c r="A4752" t="s">
        <v>5549</v>
      </c>
      <c r="B4752" t="s">
        <v>6250</v>
      </c>
    </row>
    <row r="4753" spans="1:2">
      <c r="A4753" t="s">
        <v>5550</v>
      </c>
      <c r="B4753" t="s">
        <v>6250</v>
      </c>
    </row>
    <row r="4754" spans="1:2">
      <c r="A4754" t="s">
        <v>5551</v>
      </c>
      <c r="B4754" t="s">
        <v>6250</v>
      </c>
    </row>
    <row r="4755" spans="1:2">
      <c r="A4755" t="s">
        <v>5552</v>
      </c>
      <c r="B4755" t="s">
        <v>6250</v>
      </c>
    </row>
    <row r="4756" spans="1:2">
      <c r="A4756" t="s">
        <v>5553</v>
      </c>
      <c r="B4756" t="s">
        <v>6250</v>
      </c>
    </row>
    <row r="4757" spans="1:2">
      <c r="A4757" t="s">
        <v>5554</v>
      </c>
      <c r="B4757" t="s">
        <v>6250</v>
      </c>
    </row>
    <row r="4758" spans="1:2">
      <c r="A4758" t="s">
        <v>5555</v>
      </c>
      <c r="B4758" t="s">
        <v>6250</v>
      </c>
    </row>
    <row r="4759" spans="1:2">
      <c r="A4759" t="s">
        <v>5556</v>
      </c>
      <c r="B4759" t="s">
        <v>6250</v>
      </c>
    </row>
    <row r="4760" spans="1:2">
      <c r="A4760" t="s">
        <v>5557</v>
      </c>
      <c r="B4760" t="s">
        <v>6250</v>
      </c>
    </row>
    <row r="4761" spans="1:2">
      <c r="A4761" t="s">
        <v>5558</v>
      </c>
      <c r="B4761" t="s">
        <v>6250</v>
      </c>
    </row>
    <row r="4762" spans="1:2">
      <c r="A4762" t="s">
        <v>5559</v>
      </c>
      <c r="B4762" t="s">
        <v>6250</v>
      </c>
    </row>
    <row r="4763" spans="1:2">
      <c r="A4763" t="s">
        <v>5560</v>
      </c>
      <c r="B4763" t="s">
        <v>6250</v>
      </c>
    </row>
    <row r="4764" spans="1:2">
      <c r="A4764" t="s">
        <v>5561</v>
      </c>
      <c r="B4764" t="s">
        <v>6250</v>
      </c>
    </row>
    <row r="4765" spans="1:2">
      <c r="A4765" t="s">
        <v>5562</v>
      </c>
      <c r="B4765" t="s">
        <v>6250</v>
      </c>
    </row>
    <row r="4766" spans="1:2">
      <c r="A4766" t="s">
        <v>5563</v>
      </c>
      <c r="B4766" t="s">
        <v>6250</v>
      </c>
    </row>
    <row r="4767" spans="1:2">
      <c r="A4767" t="s">
        <v>5564</v>
      </c>
      <c r="B4767" t="s">
        <v>6250</v>
      </c>
    </row>
    <row r="4768" spans="1:2">
      <c r="A4768" t="s">
        <v>5565</v>
      </c>
      <c r="B4768" t="s">
        <v>6250</v>
      </c>
    </row>
    <row r="4769" spans="1:2">
      <c r="A4769" t="s">
        <v>5566</v>
      </c>
      <c r="B4769" t="s">
        <v>6250</v>
      </c>
    </row>
    <row r="4770" spans="1:2">
      <c r="A4770" t="s">
        <v>5567</v>
      </c>
      <c r="B4770" t="s">
        <v>6250</v>
      </c>
    </row>
    <row r="4771" spans="1:2">
      <c r="A4771" t="s">
        <v>5568</v>
      </c>
      <c r="B4771" t="s">
        <v>6250</v>
      </c>
    </row>
    <row r="4772" spans="1:2">
      <c r="A4772" t="s">
        <v>5569</v>
      </c>
      <c r="B4772" t="s">
        <v>6250</v>
      </c>
    </row>
    <row r="4773" spans="1:2">
      <c r="A4773" t="s">
        <v>5570</v>
      </c>
      <c r="B4773" t="s">
        <v>6250</v>
      </c>
    </row>
    <row r="4774" spans="1:2">
      <c r="A4774" t="s">
        <v>5571</v>
      </c>
      <c r="B4774" t="s">
        <v>6250</v>
      </c>
    </row>
    <row r="4775" spans="1:2">
      <c r="A4775" t="s">
        <v>5572</v>
      </c>
      <c r="B4775" t="s">
        <v>6250</v>
      </c>
    </row>
    <row r="4776" spans="1:2">
      <c r="A4776" t="s">
        <v>5573</v>
      </c>
      <c r="B4776" t="s">
        <v>6250</v>
      </c>
    </row>
    <row r="4777" spans="1:2">
      <c r="A4777" t="s">
        <v>5574</v>
      </c>
      <c r="B4777" t="s">
        <v>6250</v>
      </c>
    </row>
    <row r="4778" spans="1:2">
      <c r="A4778" t="s">
        <v>5575</v>
      </c>
      <c r="B4778" t="s">
        <v>6250</v>
      </c>
    </row>
    <row r="4779" spans="1:2">
      <c r="A4779" t="s">
        <v>5576</v>
      </c>
      <c r="B4779" t="s">
        <v>6250</v>
      </c>
    </row>
    <row r="4780" spans="1:2">
      <c r="A4780" t="s">
        <v>5577</v>
      </c>
      <c r="B4780" t="s">
        <v>6250</v>
      </c>
    </row>
    <row r="4781" spans="1:2">
      <c r="A4781" t="s">
        <v>5578</v>
      </c>
      <c r="B4781" t="s">
        <v>6250</v>
      </c>
    </row>
    <row r="4782" spans="1:2">
      <c r="A4782" t="s">
        <v>5579</v>
      </c>
      <c r="B4782" t="s">
        <v>6250</v>
      </c>
    </row>
    <row r="4783" spans="1:2">
      <c r="A4783" t="s">
        <v>5580</v>
      </c>
      <c r="B4783" t="s">
        <v>6250</v>
      </c>
    </row>
    <row r="4784" spans="1:2">
      <c r="A4784" t="s">
        <v>5581</v>
      </c>
      <c r="B4784" t="s">
        <v>6250</v>
      </c>
    </row>
    <row r="4785" spans="1:3">
      <c r="A4785" t="s">
        <v>5582</v>
      </c>
      <c r="B4785" t="s">
        <v>6250</v>
      </c>
    </row>
    <row r="4786" spans="1:3">
      <c r="A4786" t="s">
        <v>5583</v>
      </c>
      <c r="B4786" t="s">
        <v>6250</v>
      </c>
    </row>
    <row r="4787" spans="1:3">
      <c r="A4787" t="s">
        <v>5584</v>
      </c>
      <c r="B4787" t="s">
        <v>6250</v>
      </c>
    </row>
    <row r="4788" spans="1:3">
      <c r="A4788" t="s">
        <v>5585</v>
      </c>
      <c r="B4788" t="s">
        <v>6250</v>
      </c>
    </row>
    <row r="4789" spans="1:3">
      <c r="A4789" t="s">
        <v>5586</v>
      </c>
      <c r="B4789" t="s">
        <v>6250</v>
      </c>
    </row>
    <row r="4790" spans="1:3">
      <c r="A4790" t="s">
        <v>5587</v>
      </c>
      <c r="B4790" t="s">
        <v>6251</v>
      </c>
      <c r="C4790" t="s">
        <v>6252</v>
      </c>
    </row>
    <row r="4791" spans="1:3">
      <c r="A4791" t="s">
        <v>5588</v>
      </c>
      <c r="B4791" t="s">
        <v>6250</v>
      </c>
    </row>
    <row r="4792" spans="1:3">
      <c r="A4792" t="s">
        <v>5589</v>
      </c>
      <c r="B4792" t="s">
        <v>6250</v>
      </c>
    </row>
    <row r="4793" spans="1:3">
      <c r="A4793" t="s">
        <v>5590</v>
      </c>
      <c r="B4793" t="s">
        <v>6250</v>
      </c>
    </row>
    <row r="4794" spans="1:3">
      <c r="A4794" t="s">
        <v>5591</v>
      </c>
      <c r="B4794" t="s">
        <v>6250</v>
      </c>
    </row>
    <row r="4795" spans="1:3">
      <c r="A4795" t="s">
        <v>5592</v>
      </c>
      <c r="B4795" t="s">
        <v>6250</v>
      </c>
    </row>
    <row r="4796" spans="1:3">
      <c r="A4796" t="s">
        <v>5593</v>
      </c>
      <c r="B4796" t="s">
        <v>6250</v>
      </c>
    </row>
    <row r="4797" spans="1:3">
      <c r="A4797" t="s">
        <v>5594</v>
      </c>
      <c r="B4797" t="s">
        <v>6250</v>
      </c>
    </row>
    <row r="4798" spans="1:3">
      <c r="A4798" t="s">
        <v>5595</v>
      </c>
      <c r="B4798" t="s">
        <v>6250</v>
      </c>
    </row>
    <row r="4799" spans="1:3">
      <c r="A4799" t="s">
        <v>5596</v>
      </c>
      <c r="B4799" t="s">
        <v>6250</v>
      </c>
    </row>
    <row r="4800" spans="1:3">
      <c r="A4800" t="s">
        <v>5597</v>
      </c>
      <c r="B4800" t="s">
        <v>6250</v>
      </c>
    </row>
    <row r="4801" spans="1:3">
      <c r="A4801" t="s">
        <v>5598</v>
      </c>
      <c r="B4801" t="s">
        <v>6250</v>
      </c>
    </row>
    <row r="4802" spans="1:3">
      <c r="A4802" t="s">
        <v>5599</v>
      </c>
      <c r="B4802" t="s">
        <v>6250</v>
      </c>
    </row>
    <row r="4803" spans="1:3">
      <c r="A4803" t="s">
        <v>5600</v>
      </c>
      <c r="B4803" t="s">
        <v>6250</v>
      </c>
    </row>
    <row r="4804" spans="1:3">
      <c r="A4804" t="s">
        <v>5601</v>
      </c>
      <c r="B4804" t="s">
        <v>6250</v>
      </c>
    </row>
    <row r="4805" spans="1:3">
      <c r="A4805" t="s">
        <v>5602</v>
      </c>
      <c r="B4805" t="s">
        <v>6250</v>
      </c>
    </row>
    <row r="4806" spans="1:3">
      <c r="A4806" t="s">
        <v>5603</v>
      </c>
      <c r="B4806" t="s">
        <v>6250</v>
      </c>
    </row>
    <row r="4807" spans="1:3">
      <c r="A4807" t="s">
        <v>5604</v>
      </c>
      <c r="B4807" t="s">
        <v>6250</v>
      </c>
    </row>
    <row r="4808" spans="1:3">
      <c r="A4808" t="s">
        <v>5605</v>
      </c>
      <c r="B4808" t="s">
        <v>6251</v>
      </c>
      <c r="C4808" t="s">
        <v>6255</v>
      </c>
    </row>
    <row r="4809" spans="1:3">
      <c r="A4809" t="s">
        <v>5606</v>
      </c>
      <c r="B4809" t="s">
        <v>6250</v>
      </c>
    </row>
    <row r="4810" spans="1:3">
      <c r="A4810" t="s">
        <v>5607</v>
      </c>
      <c r="B4810" t="s">
        <v>6250</v>
      </c>
    </row>
    <row r="4811" spans="1:3">
      <c r="A4811" t="s">
        <v>5608</v>
      </c>
      <c r="B4811" t="s">
        <v>6250</v>
      </c>
    </row>
    <row r="4812" spans="1:3">
      <c r="A4812" t="s">
        <v>5609</v>
      </c>
      <c r="B4812" t="s">
        <v>6250</v>
      </c>
    </row>
    <row r="4813" spans="1:3">
      <c r="A4813" t="s">
        <v>5610</v>
      </c>
      <c r="B4813" t="s">
        <v>6251</v>
      </c>
      <c r="C4813" t="s">
        <v>6255</v>
      </c>
    </row>
    <row r="4814" spans="1:3">
      <c r="A4814" t="s">
        <v>5611</v>
      </c>
      <c r="B4814" t="s">
        <v>6250</v>
      </c>
    </row>
    <row r="4815" spans="1:3">
      <c r="A4815" t="s">
        <v>5612</v>
      </c>
      <c r="B4815" t="s">
        <v>6250</v>
      </c>
    </row>
    <row r="4816" spans="1:3">
      <c r="A4816" t="s">
        <v>5613</v>
      </c>
      <c r="B4816" t="s">
        <v>6250</v>
      </c>
    </row>
    <row r="4817" spans="1:3">
      <c r="A4817" t="s">
        <v>5614</v>
      </c>
      <c r="B4817" t="s">
        <v>6250</v>
      </c>
    </row>
    <row r="4818" spans="1:3">
      <c r="A4818" t="s">
        <v>5615</v>
      </c>
      <c r="B4818" t="s">
        <v>6250</v>
      </c>
    </row>
    <row r="4819" spans="1:3">
      <c r="A4819" t="s">
        <v>5616</v>
      </c>
      <c r="B4819" t="s">
        <v>6250</v>
      </c>
    </row>
    <row r="4820" spans="1:3">
      <c r="A4820" t="s">
        <v>5617</v>
      </c>
      <c r="B4820" t="s">
        <v>6251</v>
      </c>
      <c r="C4820" t="s">
        <v>6254</v>
      </c>
    </row>
    <row r="4821" spans="1:3">
      <c r="A4821" t="s">
        <v>5618</v>
      </c>
      <c r="B4821" t="s">
        <v>6250</v>
      </c>
    </row>
    <row r="4822" spans="1:3">
      <c r="A4822" t="s">
        <v>5619</v>
      </c>
      <c r="B4822" t="s">
        <v>6250</v>
      </c>
    </row>
    <row r="4823" spans="1:3">
      <c r="A4823" t="s">
        <v>5620</v>
      </c>
      <c r="B4823" t="s">
        <v>6250</v>
      </c>
    </row>
    <row r="4824" spans="1:3">
      <c r="A4824" t="s">
        <v>5621</v>
      </c>
      <c r="B4824" t="s">
        <v>6250</v>
      </c>
    </row>
    <row r="4825" spans="1:3">
      <c r="A4825" t="s">
        <v>5622</v>
      </c>
      <c r="B4825" t="s">
        <v>6250</v>
      </c>
    </row>
    <row r="4826" spans="1:3">
      <c r="A4826" t="s">
        <v>5623</v>
      </c>
      <c r="B4826" t="s">
        <v>6251</v>
      </c>
      <c r="C4826" t="s">
        <v>6253</v>
      </c>
    </row>
    <row r="4827" spans="1:3">
      <c r="A4827" t="s">
        <v>5624</v>
      </c>
      <c r="B4827" t="s">
        <v>6250</v>
      </c>
    </row>
    <row r="4828" spans="1:3">
      <c r="A4828" t="s">
        <v>5625</v>
      </c>
      <c r="B4828" t="s">
        <v>6250</v>
      </c>
    </row>
    <row r="4829" spans="1:3">
      <c r="A4829" t="s">
        <v>5626</v>
      </c>
      <c r="B4829" t="s">
        <v>6250</v>
      </c>
    </row>
    <row r="4830" spans="1:3">
      <c r="A4830" t="s">
        <v>5627</v>
      </c>
      <c r="B4830" t="s">
        <v>6250</v>
      </c>
    </row>
    <row r="4831" spans="1:3">
      <c r="A4831" t="s">
        <v>5628</v>
      </c>
      <c r="B4831" t="s">
        <v>6250</v>
      </c>
    </row>
    <row r="4832" spans="1:3">
      <c r="A4832" t="s">
        <v>5629</v>
      </c>
      <c r="B4832" t="s">
        <v>6250</v>
      </c>
    </row>
    <row r="4833" spans="1:2">
      <c r="A4833" t="s">
        <v>5630</v>
      </c>
      <c r="B4833" t="s">
        <v>6250</v>
      </c>
    </row>
    <row r="4834" spans="1:2">
      <c r="A4834" t="s">
        <v>5631</v>
      </c>
      <c r="B4834" t="s">
        <v>6250</v>
      </c>
    </row>
    <row r="4835" spans="1:2">
      <c r="A4835" t="s">
        <v>5632</v>
      </c>
      <c r="B4835" t="s">
        <v>6250</v>
      </c>
    </row>
    <row r="4836" spans="1:2">
      <c r="A4836" t="s">
        <v>5633</v>
      </c>
      <c r="B4836" t="s">
        <v>6250</v>
      </c>
    </row>
    <row r="4837" spans="1:2">
      <c r="A4837" t="s">
        <v>5634</v>
      </c>
      <c r="B4837" t="s">
        <v>6250</v>
      </c>
    </row>
    <row r="4838" spans="1:2">
      <c r="A4838" t="s">
        <v>5635</v>
      </c>
      <c r="B4838" t="s">
        <v>6250</v>
      </c>
    </row>
    <row r="4839" spans="1:2">
      <c r="A4839" t="s">
        <v>5636</v>
      </c>
      <c r="B4839" t="s">
        <v>6250</v>
      </c>
    </row>
    <row r="4840" spans="1:2">
      <c r="A4840" t="s">
        <v>5637</v>
      </c>
      <c r="B4840" t="s">
        <v>6250</v>
      </c>
    </row>
    <row r="4841" spans="1:2">
      <c r="A4841" t="s">
        <v>5638</v>
      </c>
      <c r="B4841" t="s">
        <v>6250</v>
      </c>
    </row>
    <row r="4842" spans="1:2">
      <c r="A4842" t="s">
        <v>5639</v>
      </c>
      <c r="B4842" t="s">
        <v>6250</v>
      </c>
    </row>
    <row r="4843" spans="1:2">
      <c r="A4843" t="s">
        <v>5640</v>
      </c>
      <c r="B4843" t="s">
        <v>6250</v>
      </c>
    </row>
    <row r="4844" spans="1:2">
      <c r="A4844" t="s">
        <v>5641</v>
      </c>
      <c r="B4844" t="s">
        <v>6250</v>
      </c>
    </row>
    <row r="4845" spans="1:2">
      <c r="A4845" t="s">
        <v>5642</v>
      </c>
      <c r="B4845" t="s">
        <v>6250</v>
      </c>
    </row>
    <row r="4846" spans="1:2">
      <c r="A4846" t="s">
        <v>5643</v>
      </c>
      <c r="B4846" t="s">
        <v>6250</v>
      </c>
    </row>
    <row r="4847" spans="1:2">
      <c r="A4847" t="s">
        <v>5644</v>
      </c>
      <c r="B4847" t="s">
        <v>6250</v>
      </c>
    </row>
    <row r="4848" spans="1:2">
      <c r="A4848" t="s">
        <v>5645</v>
      </c>
      <c r="B4848" t="s">
        <v>6250</v>
      </c>
    </row>
    <row r="4849" spans="1:3">
      <c r="A4849" t="s">
        <v>5646</v>
      </c>
      <c r="B4849" t="s">
        <v>6251</v>
      </c>
      <c r="C4849" t="s">
        <v>6255</v>
      </c>
    </row>
    <row r="4850" spans="1:3">
      <c r="A4850" t="s">
        <v>5647</v>
      </c>
      <c r="B4850" t="s">
        <v>6250</v>
      </c>
    </row>
    <row r="4851" spans="1:3">
      <c r="A4851" t="s">
        <v>5648</v>
      </c>
      <c r="B4851" t="s">
        <v>6250</v>
      </c>
    </row>
    <row r="4852" spans="1:3">
      <c r="A4852" t="s">
        <v>5649</v>
      </c>
      <c r="B4852" t="s">
        <v>6250</v>
      </c>
    </row>
    <row r="4853" spans="1:3">
      <c r="A4853" t="s">
        <v>5650</v>
      </c>
      <c r="B4853" t="s">
        <v>6250</v>
      </c>
    </row>
    <row r="4854" spans="1:3">
      <c r="A4854" t="s">
        <v>5651</v>
      </c>
      <c r="B4854" t="s">
        <v>6251</v>
      </c>
      <c r="C4854" t="s">
        <v>6255</v>
      </c>
    </row>
    <row r="4855" spans="1:3">
      <c r="A4855" t="s">
        <v>5652</v>
      </c>
      <c r="B4855" t="s">
        <v>6250</v>
      </c>
    </row>
    <row r="4856" spans="1:3">
      <c r="A4856" t="s">
        <v>5653</v>
      </c>
      <c r="B4856" t="s">
        <v>6250</v>
      </c>
    </row>
    <row r="4857" spans="1:3">
      <c r="A4857" t="s">
        <v>5654</v>
      </c>
      <c r="B4857" t="s">
        <v>6250</v>
      </c>
    </row>
    <row r="4858" spans="1:3">
      <c r="A4858" t="s">
        <v>5655</v>
      </c>
      <c r="B4858" t="s">
        <v>6250</v>
      </c>
    </row>
    <row r="4859" spans="1:3">
      <c r="A4859" t="s">
        <v>5656</v>
      </c>
      <c r="B4859" t="s">
        <v>6250</v>
      </c>
    </row>
    <row r="4860" spans="1:3">
      <c r="A4860" t="s">
        <v>5657</v>
      </c>
      <c r="B4860" t="s">
        <v>6250</v>
      </c>
    </row>
    <row r="4861" spans="1:3">
      <c r="A4861" t="s">
        <v>5658</v>
      </c>
      <c r="B4861" t="s">
        <v>6251</v>
      </c>
      <c r="C4861" t="s">
        <v>6254</v>
      </c>
    </row>
    <row r="4862" spans="1:3">
      <c r="A4862" t="s">
        <v>5659</v>
      </c>
      <c r="B4862" t="s">
        <v>6250</v>
      </c>
    </row>
    <row r="4863" spans="1:3">
      <c r="A4863" t="s">
        <v>5660</v>
      </c>
      <c r="B4863" t="s">
        <v>6250</v>
      </c>
    </row>
    <row r="4864" spans="1:3">
      <c r="A4864" t="s">
        <v>5661</v>
      </c>
      <c r="B4864" t="s">
        <v>6251</v>
      </c>
      <c r="C4864" t="s">
        <v>6254</v>
      </c>
    </row>
    <row r="4865" spans="1:2">
      <c r="A4865" t="s">
        <v>5662</v>
      </c>
      <c r="B4865" t="s">
        <v>6250</v>
      </c>
    </row>
    <row r="4866" spans="1:2">
      <c r="A4866" t="s">
        <v>5663</v>
      </c>
      <c r="B4866" t="s">
        <v>6250</v>
      </c>
    </row>
    <row r="4867" spans="1:2">
      <c r="A4867" t="s">
        <v>5664</v>
      </c>
      <c r="B4867" t="s">
        <v>6250</v>
      </c>
    </row>
    <row r="4868" spans="1:2">
      <c r="A4868" t="s">
        <v>5665</v>
      </c>
      <c r="B4868" t="s">
        <v>6250</v>
      </c>
    </row>
    <row r="4869" spans="1:2">
      <c r="A4869" t="s">
        <v>5666</v>
      </c>
      <c r="B4869" t="s">
        <v>6250</v>
      </c>
    </row>
    <row r="4870" spans="1:2">
      <c r="A4870" t="s">
        <v>5667</v>
      </c>
      <c r="B4870" t="s">
        <v>6250</v>
      </c>
    </row>
    <row r="4871" spans="1:2">
      <c r="A4871" t="s">
        <v>5668</v>
      </c>
      <c r="B4871" t="s">
        <v>6250</v>
      </c>
    </row>
    <row r="4872" spans="1:2">
      <c r="A4872" t="s">
        <v>5669</v>
      </c>
      <c r="B4872" t="s">
        <v>6250</v>
      </c>
    </row>
    <row r="4873" spans="1:2">
      <c r="A4873" t="s">
        <v>5670</v>
      </c>
      <c r="B4873" t="s">
        <v>6250</v>
      </c>
    </row>
    <row r="4874" spans="1:2">
      <c r="A4874" t="s">
        <v>5671</v>
      </c>
      <c r="B4874" t="s">
        <v>6250</v>
      </c>
    </row>
    <row r="4875" spans="1:2">
      <c r="A4875" t="s">
        <v>5672</v>
      </c>
      <c r="B4875" t="s">
        <v>6250</v>
      </c>
    </row>
    <row r="4876" spans="1:2">
      <c r="A4876" t="s">
        <v>5673</v>
      </c>
      <c r="B4876" t="s">
        <v>6250</v>
      </c>
    </row>
    <row r="4877" spans="1:2">
      <c r="A4877" t="s">
        <v>5674</v>
      </c>
      <c r="B4877" t="s">
        <v>6250</v>
      </c>
    </row>
    <row r="4878" spans="1:2">
      <c r="A4878" t="s">
        <v>5675</v>
      </c>
      <c r="B4878" t="s">
        <v>6250</v>
      </c>
    </row>
    <row r="4879" spans="1:2">
      <c r="A4879" t="s">
        <v>5676</v>
      </c>
      <c r="B4879" t="s">
        <v>6250</v>
      </c>
    </row>
    <row r="4880" spans="1:2">
      <c r="A4880" t="s">
        <v>5677</v>
      </c>
      <c r="B4880" t="s">
        <v>6250</v>
      </c>
    </row>
    <row r="4881" spans="1:2">
      <c r="A4881" t="s">
        <v>5678</v>
      </c>
      <c r="B4881" t="s">
        <v>6250</v>
      </c>
    </row>
    <row r="4882" spans="1:2">
      <c r="A4882" t="s">
        <v>5679</v>
      </c>
      <c r="B4882" t="s">
        <v>6250</v>
      </c>
    </row>
    <row r="4883" spans="1:2">
      <c r="A4883" t="s">
        <v>5680</v>
      </c>
      <c r="B4883" t="s">
        <v>6250</v>
      </c>
    </row>
    <row r="4884" spans="1:2">
      <c r="A4884" t="s">
        <v>5681</v>
      </c>
      <c r="B4884" t="s">
        <v>6250</v>
      </c>
    </row>
    <row r="4885" spans="1:2">
      <c r="A4885" t="s">
        <v>5682</v>
      </c>
      <c r="B4885" t="s">
        <v>6250</v>
      </c>
    </row>
    <row r="4886" spans="1:2">
      <c r="A4886" t="s">
        <v>5683</v>
      </c>
      <c r="B4886" t="s">
        <v>6250</v>
      </c>
    </row>
    <row r="4887" spans="1:2">
      <c r="A4887" t="s">
        <v>5684</v>
      </c>
      <c r="B4887" t="s">
        <v>6250</v>
      </c>
    </row>
    <row r="4888" spans="1:2">
      <c r="A4888" t="s">
        <v>5685</v>
      </c>
      <c r="B4888" t="s">
        <v>6250</v>
      </c>
    </row>
    <row r="4889" spans="1:2">
      <c r="A4889" t="s">
        <v>5686</v>
      </c>
      <c r="B4889" t="s">
        <v>6250</v>
      </c>
    </row>
    <row r="4890" spans="1:2">
      <c r="A4890" t="s">
        <v>5687</v>
      </c>
      <c r="B4890" t="s">
        <v>6250</v>
      </c>
    </row>
    <row r="4891" spans="1:2">
      <c r="A4891" t="s">
        <v>5688</v>
      </c>
      <c r="B4891" t="s">
        <v>6250</v>
      </c>
    </row>
    <row r="4892" spans="1:2">
      <c r="A4892" t="s">
        <v>5689</v>
      </c>
      <c r="B4892" t="s">
        <v>6250</v>
      </c>
    </row>
    <row r="4893" spans="1:2">
      <c r="A4893" t="s">
        <v>5690</v>
      </c>
      <c r="B4893" t="s">
        <v>6250</v>
      </c>
    </row>
    <row r="4894" spans="1:2">
      <c r="A4894" t="s">
        <v>5691</v>
      </c>
      <c r="B4894" t="s">
        <v>6250</v>
      </c>
    </row>
    <row r="4895" spans="1:2">
      <c r="A4895" t="s">
        <v>5692</v>
      </c>
      <c r="B4895" t="s">
        <v>6250</v>
      </c>
    </row>
    <row r="4896" spans="1:2">
      <c r="A4896" t="s">
        <v>5693</v>
      </c>
      <c r="B4896" t="s">
        <v>6250</v>
      </c>
    </row>
    <row r="4897" spans="1:3">
      <c r="A4897" t="s">
        <v>5694</v>
      </c>
      <c r="B4897" t="s">
        <v>6250</v>
      </c>
    </row>
    <row r="4898" spans="1:3">
      <c r="A4898" t="s">
        <v>5695</v>
      </c>
      <c r="B4898" t="s">
        <v>6250</v>
      </c>
    </row>
    <row r="4899" spans="1:3">
      <c r="A4899" t="s">
        <v>5696</v>
      </c>
      <c r="B4899" t="s">
        <v>6250</v>
      </c>
    </row>
    <row r="4900" spans="1:3">
      <c r="A4900" t="s">
        <v>5697</v>
      </c>
      <c r="B4900" t="s">
        <v>6250</v>
      </c>
    </row>
    <row r="4901" spans="1:3">
      <c r="A4901" t="s">
        <v>5698</v>
      </c>
      <c r="B4901" t="s">
        <v>6250</v>
      </c>
    </row>
    <row r="4902" spans="1:3">
      <c r="A4902" t="s">
        <v>5699</v>
      </c>
      <c r="B4902" t="s">
        <v>6251</v>
      </c>
      <c r="C4902" t="s">
        <v>6255</v>
      </c>
    </row>
    <row r="4903" spans="1:3">
      <c r="A4903" t="s">
        <v>5700</v>
      </c>
      <c r="B4903" t="s">
        <v>6250</v>
      </c>
    </row>
    <row r="4904" spans="1:3">
      <c r="A4904" t="s">
        <v>5701</v>
      </c>
      <c r="B4904" t="s">
        <v>6250</v>
      </c>
    </row>
    <row r="4905" spans="1:3">
      <c r="A4905" t="s">
        <v>5702</v>
      </c>
      <c r="B4905" t="s">
        <v>6250</v>
      </c>
    </row>
    <row r="4906" spans="1:3">
      <c r="A4906" t="s">
        <v>5703</v>
      </c>
      <c r="B4906" t="s">
        <v>6251</v>
      </c>
      <c r="C4906" t="s">
        <v>6252</v>
      </c>
    </row>
    <row r="4907" spans="1:3">
      <c r="A4907" t="s">
        <v>5704</v>
      </c>
      <c r="B4907" t="s">
        <v>6250</v>
      </c>
    </row>
    <row r="4908" spans="1:3">
      <c r="A4908" t="s">
        <v>5705</v>
      </c>
      <c r="B4908" t="s">
        <v>6250</v>
      </c>
    </row>
    <row r="4909" spans="1:3">
      <c r="A4909" t="s">
        <v>5706</v>
      </c>
      <c r="B4909" t="s">
        <v>6250</v>
      </c>
    </row>
    <row r="4910" spans="1:3">
      <c r="A4910" t="s">
        <v>5707</v>
      </c>
      <c r="B4910" t="s">
        <v>6250</v>
      </c>
    </row>
    <row r="4911" spans="1:3">
      <c r="A4911" t="s">
        <v>5708</v>
      </c>
      <c r="B4911" t="s">
        <v>6250</v>
      </c>
    </row>
    <row r="4912" spans="1:3">
      <c r="A4912" t="s">
        <v>5709</v>
      </c>
      <c r="B4912" t="s">
        <v>6250</v>
      </c>
    </row>
    <row r="4913" spans="1:2">
      <c r="A4913" t="s">
        <v>5710</v>
      </c>
      <c r="B4913" t="s">
        <v>6250</v>
      </c>
    </row>
    <row r="4914" spans="1:2">
      <c r="A4914" t="s">
        <v>5711</v>
      </c>
      <c r="B4914" t="s">
        <v>6250</v>
      </c>
    </row>
    <row r="4915" spans="1:2">
      <c r="A4915" t="s">
        <v>5712</v>
      </c>
      <c r="B4915" t="s">
        <v>6250</v>
      </c>
    </row>
    <row r="4916" spans="1:2">
      <c r="A4916" t="s">
        <v>5713</v>
      </c>
      <c r="B4916" t="s">
        <v>6250</v>
      </c>
    </row>
    <row r="4917" spans="1:2">
      <c r="A4917" t="s">
        <v>5714</v>
      </c>
      <c r="B4917" t="s">
        <v>6250</v>
      </c>
    </row>
    <row r="4918" spans="1:2">
      <c r="A4918" t="s">
        <v>5715</v>
      </c>
      <c r="B4918" t="s">
        <v>6250</v>
      </c>
    </row>
    <row r="4919" spans="1:2">
      <c r="A4919" t="s">
        <v>5716</v>
      </c>
      <c r="B4919" t="s">
        <v>6250</v>
      </c>
    </row>
    <row r="4920" spans="1:2">
      <c r="A4920" t="s">
        <v>5717</v>
      </c>
      <c r="B4920" t="s">
        <v>6250</v>
      </c>
    </row>
    <row r="4921" spans="1:2">
      <c r="A4921" t="s">
        <v>5718</v>
      </c>
      <c r="B4921" t="s">
        <v>6250</v>
      </c>
    </row>
    <row r="4922" spans="1:2">
      <c r="A4922" t="s">
        <v>5719</v>
      </c>
      <c r="B4922" t="s">
        <v>6250</v>
      </c>
    </row>
    <row r="4923" spans="1:2">
      <c r="A4923" t="s">
        <v>5720</v>
      </c>
      <c r="B4923" t="s">
        <v>6250</v>
      </c>
    </row>
    <row r="4924" spans="1:2">
      <c r="A4924" t="s">
        <v>5721</v>
      </c>
      <c r="B4924" t="s">
        <v>6250</v>
      </c>
    </row>
    <row r="4925" spans="1:2">
      <c r="A4925" t="s">
        <v>5722</v>
      </c>
      <c r="B4925" t="s">
        <v>6250</v>
      </c>
    </row>
    <row r="4926" spans="1:2">
      <c r="A4926" t="s">
        <v>5723</v>
      </c>
      <c r="B4926" t="s">
        <v>6250</v>
      </c>
    </row>
    <row r="4927" spans="1:2">
      <c r="A4927" t="s">
        <v>5724</v>
      </c>
      <c r="B4927" t="s">
        <v>6250</v>
      </c>
    </row>
    <row r="4928" spans="1:2">
      <c r="A4928" t="s">
        <v>5725</v>
      </c>
      <c r="B4928" t="s">
        <v>6250</v>
      </c>
    </row>
    <row r="4929" spans="1:2">
      <c r="A4929" t="s">
        <v>5726</v>
      </c>
      <c r="B4929" t="s">
        <v>6250</v>
      </c>
    </row>
    <row r="4930" spans="1:2">
      <c r="A4930" t="s">
        <v>5727</v>
      </c>
      <c r="B4930" t="s">
        <v>6250</v>
      </c>
    </row>
    <row r="4931" spans="1:2">
      <c r="A4931" t="s">
        <v>5728</v>
      </c>
      <c r="B4931" t="s">
        <v>6250</v>
      </c>
    </row>
    <row r="4932" spans="1:2">
      <c r="A4932" t="s">
        <v>5729</v>
      </c>
      <c r="B4932" t="s">
        <v>6250</v>
      </c>
    </row>
    <row r="4933" spans="1:2">
      <c r="A4933" t="s">
        <v>5730</v>
      </c>
      <c r="B4933" t="s">
        <v>6250</v>
      </c>
    </row>
    <row r="4934" spans="1:2">
      <c r="A4934" t="s">
        <v>5731</v>
      </c>
      <c r="B4934" t="s">
        <v>6250</v>
      </c>
    </row>
    <row r="4935" spans="1:2">
      <c r="A4935" t="s">
        <v>5732</v>
      </c>
      <c r="B4935" t="s">
        <v>6250</v>
      </c>
    </row>
    <row r="4936" spans="1:2">
      <c r="A4936" t="s">
        <v>5733</v>
      </c>
      <c r="B4936" t="s">
        <v>6250</v>
      </c>
    </row>
    <row r="4937" spans="1:2">
      <c r="A4937" t="s">
        <v>5734</v>
      </c>
      <c r="B4937" t="s">
        <v>6250</v>
      </c>
    </row>
    <row r="4938" spans="1:2">
      <c r="A4938" t="s">
        <v>5735</v>
      </c>
      <c r="B4938" t="s">
        <v>6250</v>
      </c>
    </row>
    <row r="4939" spans="1:2">
      <c r="A4939" t="s">
        <v>5736</v>
      </c>
      <c r="B4939" t="s">
        <v>6250</v>
      </c>
    </row>
    <row r="4940" spans="1:2">
      <c r="A4940" t="s">
        <v>5737</v>
      </c>
      <c r="B4940" t="s">
        <v>6250</v>
      </c>
    </row>
    <row r="4941" spans="1:2">
      <c r="A4941" t="s">
        <v>5738</v>
      </c>
      <c r="B4941" t="s">
        <v>6250</v>
      </c>
    </row>
    <row r="4942" spans="1:2">
      <c r="A4942" t="s">
        <v>5739</v>
      </c>
      <c r="B4942" t="s">
        <v>6250</v>
      </c>
    </row>
    <row r="4943" spans="1:2">
      <c r="A4943" t="s">
        <v>5740</v>
      </c>
      <c r="B4943" t="s">
        <v>6250</v>
      </c>
    </row>
    <row r="4944" spans="1:2">
      <c r="A4944" t="s">
        <v>5741</v>
      </c>
      <c r="B4944" t="s">
        <v>6250</v>
      </c>
    </row>
    <row r="4945" spans="1:3">
      <c r="A4945" t="s">
        <v>5742</v>
      </c>
      <c r="B4945" t="s">
        <v>6250</v>
      </c>
    </row>
    <row r="4946" spans="1:3">
      <c r="A4946" t="s">
        <v>5743</v>
      </c>
      <c r="B4946" t="s">
        <v>6250</v>
      </c>
    </row>
    <row r="4947" spans="1:3">
      <c r="A4947" t="s">
        <v>5744</v>
      </c>
      <c r="B4947" t="s">
        <v>6250</v>
      </c>
    </row>
    <row r="4948" spans="1:3">
      <c r="A4948" t="s">
        <v>5745</v>
      </c>
      <c r="B4948" t="s">
        <v>6250</v>
      </c>
    </row>
    <row r="4949" spans="1:3">
      <c r="A4949" t="s">
        <v>5746</v>
      </c>
      <c r="B4949" t="s">
        <v>6251</v>
      </c>
      <c r="C4949" t="s">
        <v>6255</v>
      </c>
    </row>
    <row r="4950" spans="1:3">
      <c r="A4950" t="s">
        <v>5747</v>
      </c>
      <c r="B4950" t="s">
        <v>6250</v>
      </c>
    </row>
    <row r="4951" spans="1:3">
      <c r="A4951" t="s">
        <v>5748</v>
      </c>
      <c r="B4951" t="s">
        <v>6250</v>
      </c>
    </row>
    <row r="4952" spans="1:3">
      <c r="A4952" t="s">
        <v>5749</v>
      </c>
      <c r="B4952" t="s">
        <v>6250</v>
      </c>
    </row>
    <row r="4953" spans="1:3">
      <c r="A4953" t="s">
        <v>5750</v>
      </c>
      <c r="B4953" t="s">
        <v>6250</v>
      </c>
    </row>
    <row r="4954" spans="1:3">
      <c r="A4954" t="s">
        <v>5751</v>
      </c>
      <c r="B4954" t="s">
        <v>6250</v>
      </c>
    </row>
    <row r="4955" spans="1:3">
      <c r="A4955" t="s">
        <v>5752</v>
      </c>
      <c r="B4955" t="s">
        <v>6250</v>
      </c>
    </row>
    <row r="4956" spans="1:3">
      <c r="A4956" t="s">
        <v>5753</v>
      </c>
      <c r="B4956" t="s">
        <v>6250</v>
      </c>
    </row>
    <row r="4957" spans="1:3">
      <c r="A4957" t="s">
        <v>5754</v>
      </c>
      <c r="B4957" t="s">
        <v>6250</v>
      </c>
    </row>
    <row r="4958" spans="1:3">
      <c r="A4958" t="s">
        <v>5755</v>
      </c>
      <c r="B4958" t="s">
        <v>6250</v>
      </c>
    </row>
    <row r="4959" spans="1:3">
      <c r="A4959" t="s">
        <v>5756</v>
      </c>
      <c r="B4959" t="s">
        <v>6250</v>
      </c>
    </row>
    <row r="4960" spans="1:3">
      <c r="A4960" t="s">
        <v>5757</v>
      </c>
      <c r="B4960" t="s">
        <v>6250</v>
      </c>
    </row>
    <row r="4961" spans="1:3">
      <c r="A4961" t="s">
        <v>5758</v>
      </c>
      <c r="B4961" t="s">
        <v>6250</v>
      </c>
    </row>
    <row r="4962" spans="1:3">
      <c r="A4962" t="s">
        <v>5759</v>
      </c>
      <c r="B4962" t="s">
        <v>6250</v>
      </c>
    </row>
    <row r="4963" spans="1:3">
      <c r="A4963" t="s">
        <v>5760</v>
      </c>
      <c r="B4963" t="s">
        <v>6250</v>
      </c>
    </row>
    <row r="4964" spans="1:3">
      <c r="A4964" t="s">
        <v>5761</v>
      </c>
      <c r="B4964" t="s">
        <v>6250</v>
      </c>
    </row>
    <row r="4965" spans="1:3">
      <c r="A4965" t="s">
        <v>5762</v>
      </c>
      <c r="B4965" t="s">
        <v>6250</v>
      </c>
    </row>
    <row r="4966" spans="1:3">
      <c r="A4966" t="s">
        <v>5763</v>
      </c>
      <c r="B4966" t="s">
        <v>6250</v>
      </c>
    </row>
    <row r="4967" spans="1:3">
      <c r="A4967" t="s">
        <v>5764</v>
      </c>
      <c r="B4967" t="s">
        <v>6250</v>
      </c>
    </row>
    <row r="4968" spans="1:3">
      <c r="A4968" t="s">
        <v>5765</v>
      </c>
      <c r="B4968" t="s">
        <v>6250</v>
      </c>
    </row>
    <row r="4969" spans="1:3">
      <c r="A4969" t="s">
        <v>5766</v>
      </c>
      <c r="B4969" t="s">
        <v>6250</v>
      </c>
    </row>
    <row r="4970" spans="1:3">
      <c r="A4970" t="s">
        <v>5767</v>
      </c>
      <c r="B4970" t="s">
        <v>6250</v>
      </c>
    </row>
    <row r="4971" spans="1:3">
      <c r="A4971" t="s">
        <v>5768</v>
      </c>
      <c r="B4971" t="s">
        <v>6250</v>
      </c>
    </row>
    <row r="4972" spans="1:3">
      <c r="A4972" t="s">
        <v>5769</v>
      </c>
      <c r="B4972" t="s">
        <v>6251</v>
      </c>
      <c r="C4972" t="s">
        <v>6253</v>
      </c>
    </row>
    <row r="4973" spans="1:3">
      <c r="A4973" t="s">
        <v>5770</v>
      </c>
      <c r="B4973" t="s">
        <v>6250</v>
      </c>
    </row>
    <row r="4974" spans="1:3">
      <c r="A4974" t="s">
        <v>5771</v>
      </c>
      <c r="B4974" t="s">
        <v>6250</v>
      </c>
    </row>
    <row r="4975" spans="1:3">
      <c r="A4975" t="s">
        <v>5772</v>
      </c>
      <c r="B4975" t="s">
        <v>6250</v>
      </c>
    </row>
    <row r="4976" spans="1:3">
      <c r="A4976" t="s">
        <v>5773</v>
      </c>
      <c r="B4976" t="s">
        <v>6250</v>
      </c>
    </row>
    <row r="4977" spans="1:3">
      <c r="A4977" t="s">
        <v>5774</v>
      </c>
      <c r="B4977" t="s">
        <v>6250</v>
      </c>
    </row>
    <row r="4978" spans="1:3">
      <c r="A4978" t="s">
        <v>5775</v>
      </c>
      <c r="B4978" t="s">
        <v>6250</v>
      </c>
    </row>
    <row r="4979" spans="1:3">
      <c r="A4979" t="s">
        <v>5776</v>
      </c>
      <c r="B4979" t="s">
        <v>6250</v>
      </c>
    </row>
    <row r="4980" spans="1:3">
      <c r="A4980" t="s">
        <v>5777</v>
      </c>
      <c r="B4980" t="s">
        <v>6250</v>
      </c>
    </row>
    <row r="4981" spans="1:3">
      <c r="A4981" t="s">
        <v>5778</v>
      </c>
      <c r="B4981" t="s">
        <v>6250</v>
      </c>
    </row>
    <row r="4982" spans="1:3">
      <c r="A4982" t="s">
        <v>5779</v>
      </c>
      <c r="B4982" t="s">
        <v>6251</v>
      </c>
      <c r="C4982" t="s">
        <v>6253</v>
      </c>
    </row>
    <row r="4983" spans="1:3">
      <c r="A4983" t="s">
        <v>5780</v>
      </c>
      <c r="B4983" t="s">
        <v>6250</v>
      </c>
    </row>
    <row r="4984" spans="1:3">
      <c r="A4984" t="s">
        <v>5781</v>
      </c>
      <c r="B4984" t="s">
        <v>6250</v>
      </c>
    </row>
    <row r="4985" spans="1:3">
      <c r="A4985" t="s">
        <v>5782</v>
      </c>
      <c r="B4985" t="s">
        <v>6250</v>
      </c>
    </row>
    <row r="4986" spans="1:3">
      <c r="A4986" t="s">
        <v>5783</v>
      </c>
      <c r="B4986" t="s">
        <v>6250</v>
      </c>
    </row>
    <row r="4987" spans="1:3">
      <c r="A4987" t="s">
        <v>5784</v>
      </c>
      <c r="B4987" t="s">
        <v>6250</v>
      </c>
    </row>
    <row r="4988" spans="1:3">
      <c r="A4988" t="s">
        <v>5785</v>
      </c>
      <c r="B4988" t="s">
        <v>6250</v>
      </c>
    </row>
    <row r="4989" spans="1:3">
      <c r="A4989" t="s">
        <v>5786</v>
      </c>
      <c r="B4989" t="s">
        <v>6250</v>
      </c>
    </row>
    <row r="4990" spans="1:3">
      <c r="A4990" t="s">
        <v>5787</v>
      </c>
      <c r="B4990" t="s">
        <v>6250</v>
      </c>
    </row>
    <row r="4991" spans="1:3">
      <c r="A4991" t="s">
        <v>5788</v>
      </c>
      <c r="B4991" t="s">
        <v>6250</v>
      </c>
    </row>
    <row r="4992" spans="1:3">
      <c r="A4992" t="s">
        <v>5789</v>
      </c>
      <c r="B4992" t="s">
        <v>6250</v>
      </c>
    </row>
    <row r="4993" spans="1:2">
      <c r="A4993" t="s">
        <v>5790</v>
      </c>
      <c r="B4993" t="s">
        <v>6250</v>
      </c>
    </row>
    <row r="4994" spans="1:2">
      <c r="A4994" t="s">
        <v>5791</v>
      </c>
      <c r="B4994" t="s">
        <v>6250</v>
      </c>
    </row>
    <row r="4995" spans="1:2">
      <c r="A4995" t="s">
        <v>5792</v>
      </c>
      <c r="B4995" t="s">
        <v>6250</v>
      </c>
    </row>
    <row r="4996" spans="1:2">
      <c r="A4996" t="s">
        <v>5793</v>
      </c>
      <c r="B4996" t="s">
        <v>6250</v>
      </c>
    </row>
    <row r="4997" spans="1:2">
      <c r="A4997" t="s">
        <v>5794</v>
      </c>
      <c r="B4997" t="s">
        <v>6250</v>
      </c>
    </row>
    <row r="4998" spans="1:2">
      <c r="A4998" t="s">
        <v>5795</v>
      </c>
      <c r="B4998" t="s">
        <v>6250</v>
      </c>
    </row>
    <row r="4999" spans="1:2">
      <c r="A4999" t="s">
        <v>5796</v>
      </c>
      <c r="B4999" t="s">
        <v>6250</v>
      </c>
    </row>
    <row r="5000" spans="1:2">
      <c r="A5000" t="s">
        <v>5797</v>
      </c>
      <c r="B5000" t="s">
        <v>6250</v>
      </c>
    </row>
    <row r="5001" spans="1:2">
      <c r="A5001" t="s">
        <v>5798</v>
      </c>
      <c r="B5001" t="s">
        <v>6250</v>
      </c>
    </row>
  </sheetData>
  <conditionalFormatting sqref="A1:A1048576">
    <cfRule type="duplicateValues" dxfId="2" priority="1"/>
  </conditionalFormatting>
  <pageMargins left="0.75" right="0.75" top="1" bottom="1" header="0.5" footer="0.5"/>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5001"/>
  <sheetViews>
    <sheetView workbookViewId="0">
      <selection activeCell="K13" sqref="K13"/>
    </sheetView>
  </sheetViews>
  <sheetFormatPr defaultRowHeight="14.5"/>
  <cols>
    <col min="1" max="1" width="9.81640625" bestFit="1" customWidth="1"/>
    <col min="2" max="2" width="11.54296875" bestFit="1" customWidth="1"/>
    <col min="3" max="3" width="10.36328125" customWidth="1"/>
    <col min="4" max="4" width="13.7265625" bestFit="1" customWidth="1"/>
  </cols>
  <sheetData>
    <row r="1" spans="1:4">
      <c r="A1" t="s">
        <v>0</v>
      </c>
      <c r="B1" t="s">
        <v>6256</v>
      </c>
      <c r="C1" t="s">
        <v>6257</v>
      </c>
      <c r="D1" t="s">
        <v>6258</v>
      </c>
    </row>
    <row r="2" spans="1:4">
      <c r="A2" t="s">
        <v>9</v>
      </c>
      <c r="B2" t="s">
        <v>6259</v>
      </c>
      <c r="C2" t="s">
        <v>1238</v>
      </c>
      <c r="D2" t="s">
        <v>1043</v>
      </c>
    </row>
    <row r="3" spans="1:4">
      <c r="A3" t="s">
        <v>15</v>
      </c>
      <c r="B3" t="s">
        <v>6259</v>
      </c>
      <c r="C3" t="s">
        <v>486</v>
      </c>
      <c r="D3" t="s">
        <v>98</v>
      </c>
    </row>
    <row r="4" spans="1:4">
      <c r="A4" t="s">
        <v>21</v>
      </c>
      <c r="B4" t="s">
        <v>6259</v>
      </c>
      <c r="C4" t="s">
        <v>76</v>
      </c>
      <c r="D4" t="s">
        <v>303</v>
      </c>
    </row>
    <row r="5" spans="1:4">
      <c r="A5" t="s">
        <v>27</v>
      </c>
      <c r="B5" t="s">
        <v>6259</v>
      </c>
      <c r="C5" t="s">
        <v>1324</v>
      </c>
      <c r="D5" t="s">
        <v>646</v>
      </c>
    </row>
    <row r="6" spans="1:4">
      <c r="A6" t="s">
        <v>31</v>
      </c>
      <c r="B6" t="s">
        <v>6260</v>
      </c>
      <c r="C6" t="s">
        <v>887</v>
      </c>
      <c r="D6" t="s">
        <v>1169</v>
      </c>
    </row>
    <row r="7" spans="1:4">
      <c r="A7" t="s">
        <v>36</v>
      </c>
      <c r="B7" t="s">
        <v>6259</v>
      </c>
      <c r="C7" t="s">
        <v>1933</v>
      </c>
      <c r="D7" t="s">
        <v>299</v>
      </c>
    </row>
    <row r="8" spans="1:4">
      <c r="A8" t="s">
        <v>41</v>
      </c>
      <c r="B8" t="s">
        <v>6259</v>
      </c>
      <c r="C8" t="s">
        <v>326</v>
      </c>
      <c r="D8" t="s">
        <v>577</v>
      </c>
    </row>
    <row r="9" spans="1:4">
      <c r="A9" t="s">
        <v>46</v>
      </c>
      <c r="B9" t="s">
        <v>6260</v>
      </c>
      <c r="C9" t="s">
        <v>480</v>
      </c>
      <c r="D9" t="s">
        <v>1683</v>
      </c>
    </row>
    <row r="10" spans="1:4">
      <c r="A10" t="s">
        <v>52</v>
      </c>
      <c r="B10" t="s">
        <v>6259</v>
      </c>
      <c r="C10" t="s">
        <v>459</v>
      </c>
      <c r="D10" t="s">
        <v>856</v>
      </c>
    </row>
    <row r="11" spans="1:4">
      <c r="A11" t="s">
        <v>57</v>
      </c>
      <c r="B11" t="s">
        <v>6261</v>
      </c>
      <c r="C11" t="s">
        <v>381</v>
      </c>
      <c r="D11" t="s">
        <v>637</v>
      </c>
    </row>
    <row r="12" spans="1:4">
      <c r="A12" t="s">
        <v>61</v>
      </c>
      <c r="B12" t="s">
        <v>6259</v>
      </c>
      <c r="C12" t="s">
        <v>218</v>
      </c>
      <c r="D12" t="s">
        <v>291</v>
      </c>
    </row>
    <row r="13" spans="1:4">
      <c r="A13" t="s">
        <v>65</v>
      </c>
      <c r="B13" t="s">
        <v>6261</v>
      </c>
      <c r="C13" t="s">
        <v>407</v>
      </c>
      <c r="D13" t="s">
        <v>1268</v>
      </c>
    </row>
    <row r="14" spans="1:4">
      <c r="A14" t="s">
        <v>70</v>
      </c>
      <c r="B14" t="s">
        <v>6259</v>
      </c>
      <c r="C14" t="s">
        <v>734</v>
      </c>
      <c r="D14" t="s">
        <v>1618</v>
      </c>
    </row>
    <row r="15" spans="1:4">
      <c r="A15" t="s">
        <v>75</v>
      </c>
      <c r="B15" t="s">
        <v>6259</v>
      </c>
      <c r="C15" t="s">
        <v>568</v>
      </c>
      <c r="D15" t="s">
        <v>575</v>
      </c>
    </row>
    <row r="16" spans="1:4">
      <c r="A16" t="s">
        <v>80</v>
      </c>
      <c r="B16" t="s">
        <v>6259</v>
      </c>
      <c r="C16" t="s">
        <v>799</v>
      </c>
      <c r="D16" t="s">
        <v>117</v>
      </c>
    </row>
    <row r="17" spans="1:4">
      <c r="A17" t="s">
        <v>84</v>
      </c>
      <c r="B17" t="s">
        <v>6259</v>
      </c>
      <c r="C17" t="s">
        <v>10</v>
      </c>
      <c r="D17" t="s">
        <v>1683</v>
      </c>
    </row>
    <row r="18" spans="1:4">
      <c r="A18" t="s">
        <v>89</v>
      </c>
      <c r="B18" t="s">
        <v>6259</v>
      </c>
      <c r="C18" t="s">
        <v>214</v>
      </c>
      <c r="D18" t="s">
        <v>495</v>
      </c>
    </row>
    <row r="19" spans="1:4">
      <c r="A19" t="s">
        <v>93</v>
      </c>
      <c r="B19" t="s">
        <v>6261</v>
      </c>
      <c r="C19" t="s">
        <v>548</v>
      </c>
      <c r="D19" t="s">
        <v>280</v>
      </c>
    </row>
    <row r="20" spans="1:4">
      <c r="A20" t="s">
        <v>97</v>
      </c>
      <c r="B20" t="s">
        <v>6259</v>
      </c>
      <c r="C20" t="s">
        <v>1330</v>
      </c>
      <c r="D20" t="s">
        <v>1523</v>
      </c>
    </row>
    <row r="21" spans="1:4">
      <c r="A21" t="s">
        <v>101</v>
      </c>
      <c r="B21" t="s">
        <v>6261</v>
      </c>
      <c r="C21" t="s">
        <v>1045</v>
      </c>
      <c r="D21" t="s">
        <v>844</v>
      </c>
    </row>
    <row r="22" spans="1:4">
      <c r="A22" t="s">
        <v>106</v>
      </c>
      <c r="B22" t="s">
        <v>6259</v>
      </c>
      <c r="C22" t="s">
        <v>623</v>
      </c>
      <c r="D22" t="s">
        <v>2006</v>
      </c>
    </row>
    <row r="23" spans="1:4">
      <c r="A23" t="s">
        <v>109</v>
      </c>
      <c r="B23" t="s">
        <v>6260</v>
      </c>
      <c r="C23" t="s">
        <v>463</v>
      </c>
      <c r="D23" t="s">
        <v>1399</v>
      </c>
    </row>
    <row r="24" spans="1:4">
      <c r="A24" t="s">
        <v>112</v>
      </c>
      <c r="B24" t="s">
        <v>6261</v>
      </c>
      <c r="C24" t="s">
        <v>1683</v>
      </c>
      <c r="D24" t="s">
        <v>562</v>
      </c>
    </row>
    <row r="25" spans="1:4">
      <c r="A25" t="s">
        <v>116</v>
      </c>
      <c r="B25" t="s">
        <v>6261</v>
      </c>
      <c r="C25" t="s">
        <v>942</v>
      </c>
      <c r="D25" t="s">
        <v>102</v>
      </c>
    </row>
    <row r="26" spans="1:4">
      <c r="A26" t="s">
        <v>120</v>
      </c>
      <c r="B26" t="s">
        <v>6260</v>
      </c>
      <c r="C26" t="s">
        <v>666</v>
      </c>
      <c r="D26" t="s">
        <v>274</v>
      </c>
    </row>
    <row r="27" spans="1:4">
      <c r="A27" t="s">
        <v>123</v>
      </c>
      <c r="B27" t="s">
        <v>6261</v>
      </c>
      <c r="C27" t="s">
        <v>28</v>
      </c>
      <c r="D27" t="s">
        <v>230</v>
      </c>
    </row>
    <row r="28" spans="1:4">
      <c r="A28" t="s">
        <v>127</v>
      </c>
      <c r="B28" t="s">
        <v>6260</v>
      </c>
      <c r="C28" t="s">
        <v>335</v>
      </c>
      <c r="D28" t="s">
        <v>1340</v>
      </c>
    </row>
    <row r="29" spans="1:4">
      <c r="A29" t="s">
        <v>131</v>
      </c>
      <c r="B29" t="s">
        <v>6259</v>
      </c>
      <c r="C29" t="s">
        <v>2533</v>
      </c>
      <c r="D29" t="s">
        <v>1033</v>
      </c>
    </row>
    <row r="30" spans="1:4">
      <c r="A30" t="s">
        <v>134</v>
      </c>
      <c r="B30" t="s">
        <v>6259</v>
      </c>
      <c r="C30" t="s">
        <v>1104</v>
      </c>
      <c r="D30" t="s">
        <v>113</v>
      </c>
    </row>
    <row r="31" spans="1:4">
      <c r="A31" t="s">
        <v>138</v>
      </c>
      <c r="B31" t="s">
        <v>6260</v>
      </c>
      <c r="C31" t="s">
        <v>1055</v>
      </c>
      <c r="D31" t="s">
        <v>758</v>
      </c>
    </row>
    <row r="32" spans="1:4">
      <c r="A32" t="s">
        <v>142</v>
      </c>
      <c r="B32" t="s">
        <v>6259</v>
      </c>
      <c r="C32" t="s">
        <v>612</v>
      </c>
      <c r="D32" t="s">
        <v>889</v>
      </c>
    </row>
    <row r="33" spans="1:4">
      <c r="A33" t="s">
        <v>146</v>
      </c>
      <c r="B33" t="s">
        <v>6259</v>
      </c>
      <c r="C33" t="s">
        <v>135</v>
      </c>
      <c r="D33" t="s">
        <v>1296</v>
      </c>
    </row>
    <row r="34" spans="1:4">
      <c r="A34" t="s">
        <v>148</v>
      </c>
      <c r="B34" t="s">
        <v>6260</v>
      </c>
      <c r="C34" t="s">
        <v>610</v>
      </c>
      <c r="D34" t="s">
        <v>1129</v>
      </c>
    </row>
    <row r="35" spans="1:4">
      <c r="A35" t="s">
        <v>152</v>
      </c>
      <c r="B35" t="s">
        <v>6261</v>
      </c>
      <c r="C35" t="s">
        <v>509</v>
      </c>
      <c r="D35" t="s">
        <v>972</v>
      </c>
    </row>
    <row r="36" spans="1:4">
      <c r="A36" t="s">
        <v>156</v>
      </c>
      <c r="B36" t="s">
        <v>6261</v>
      </c>
      <c r="C36" t="s">
        <v>777</v>
      </c>
      <c r="D36" t="s">
        <v>840</v>
      </c>
    </row>
    <row r="37" spans="1:4">
      <c r="A37" t="s">
        <v>159</v>
      </c>
      <c r="B37" t="s">
        <v>6260</v>
      </c>
      <c r="C37" t="s">
        <v>71</v>
      </c>
      <c r="D37" t="s">
        <v>1214</v>
      </c>
    </row>
    <row r="38" spans="1:4">
      <c r="A38" t="s">
        <v>163</v>
      </c>
      <c r="B38" t="s">
        <v>6260</v>
      </c>
      <c r="C38" t="s">
        <v>195</v>
      </c>
      <c r="D38" t="s">
        <v>1819</v>
      </c>
    </row>
    <row r="39" spans="1:4">
      <c r="A39" t="s">
        <v>166</v>
      </c>
      <c r="B39" t="s">
        <v>6259</v>
      </c>
      <c r="C39" t="s">
        <v>899</v>
      </c>
      <c r="D39" t="s">
        <v>995</v>
      </c>
    </row>
    <row r="40" spans="1:4">
      <c r="A40" t="s">
        <v>170</v>
      </c>
      <c r="B40" t="s">
        <v>6260</v>
      </c>
      <c r="C40" t="s">
        <v>631</v>
      </c>
      <c r="D40" t="s">
        <v>1045</v>
      </c>
    </row>
    <row r="41" spans="1:4">
      <c r="A41" t="s">
        <v>172</v>
      </c>
      <c r="B41" t="s">
        <v>6260</v>
      </c>
      <c r="C41" t="s">
        <v>666</v>
      </c>
      <c r="D41" t="s">
        <v>94</v>
      </c>
    </row>
    <row r="42" spans="1:4">
      <c r="A42" t="s">
        <v>175</v>
      </c>
      <c r="B42" t="s">
        <v>6260</v>
      </c>
      <c r="C42" t="s">
        <v>329</v>
      </c>
      <c r="D42" t="s">
        <v>871</v>
      </c>
    </row>
    <row r="43" spans="1:4">
      <c r="A43" t="s">
        <v>179</v>
      </c>
      <c r="B43" t="s">
        <v>6261</v>
      </c>
      <c r="C43" t="s">
        <v>90</v>
      </c>
      <c r="D43" t="s">
        <v>988</v>
      </c>
    </row>
    <row r="44" spans="1:4">
      <c r="A44" t="s">
        <v>183</v>
      </c>
      <c r="B44" t="s">
        <v>6261</v>
      </c>
      <c r="C44" t="s">
        <v>918</v>
      </c>
      <c r="D44" t="s">
        <v>976</v>
      </c>
    </row>
    <row r="45" spans="1:4">
      <c r="A45" t="s">
        <v>187</v>
      </c>
      <c r="B45" t="s">
        <v>6261</v>
      </c>
      <c r="C45" t="s">
        <v>575</v>
      </c>
      <c r="D45" t="s">
        <v>367</v>
      </c>
    </row>
    <row r="46" spans="1:4">
      <c r="A46" t="s">
        <v>191</v>
      </c>
      <c r="B46" t="s">
        <v>6261</v>
      </c>
      <c r="C46" t="s">
        <v>296</v>
      </c>
      <c r="D46" t="s">
        <v>1154</v>
      </c>
    </row>
    <row r="47" spans="1:4">
      <c r="A47" t="s">
        <v>194</v>
      </c>
      <c r="B47" t="s">
        <v>6261</v>
      </c>
      <c r="C47" t="s">
        <v>414</v>
      </c>
      <c r="D47" t="s">
        <v>139</v>
      </c>
    </row>
    <row r="48" spans="1:4">
      <c r="A48" t="s">
        <v>198</v>
      </c>
      <c r="B48" t="s">
        <v>6261</v>
      </c>
      <c r="C48" t="s">
        <v>10</v>
      </c>
      <c r="D48" t="s">
        <v>1949</v>
      </c>
    </row>
    <row r="49" spans="1:4">
      <c r="A49" t="s">
        <v>203</v>
      </c>
      <c r="B49" t="s">
        <v>6259</v>
      </c>
      <c r="C49" t="s">
        <v>715</v>
      </c>
      <c r="D49" t="s">
        <v>1048</v>
      </c>
    </row>
    <row r="50" spans="1:4">
      <c r="A50" t="s">
        <v>206</v>
      </c>
      <c r="B50" t="s">
        <v>6261</v>
      </c>
      <c r="C50" t="s">
        <v>879</v>
      </c>
      <c r="D50" t="s">
        <v>523</v>
      </c>
    </row>
    <row r="51" spans="1:4">
      <c r="A51" t="s">
        <v>211</v>
      </c>
      <c r="B51" t="s">
        <v>6260</v>
      </c>
      <c r="C51" t="s">
        <v>1324</v>
      </c>
      <c r="D51" t="s">
        <v>1618</v>
      </c>
    </row>
    <row r="52" spans="1:4">
      <c r="A52" t="s">
        <v>213</v>
      </c>
      <c r="B52" t="s">
        <v>6260</v>
      </c>
      <c r="C52" t="s">
        <v>976</v>
      </c>
      <c r="D52" t="s">
        <v>1048</v>
      </c>
    </row>
    <row r="53" spans="1:4">
      <c r="A53" t="s">
        <v>217</v>
      </c>
      <c r="B53" t="s">
        <v>6259</v>
      </c>
      <c r="C53" t="s">
        <v>394</v>
      </c>
      <c r="D53" t="s">
        <v>486</v>
      </c>
    </row>
    <row r="54" spans="1:4">
      <c r="A54" t="s">
        <v>220</v>
      </c>
      <c r="B54" t="s">
        <v>6260</v>
      </c>
      <c r="C54" t="s">
        <v>743</v>
      </c>
      <c r="D54" t="s">
        <v>153</v>
      </c>
    </row>
    <row r="55" spans="1:4">
      <c r="A55" t="s">
        <v>224</v>
      </c>
      <c r="B55" t="s">
        <v>6260</v>
      </c>
      <c r="C55" t="s">
        <v>1178</v>
      </c>
      <c r="D55" t="s">
        <v>1618</v>
      </c>
    </row>
    <row r="56" spans="1:4">
      <c r="A56" t="s">
        <v>227</v>
      </c>
      <c r="B56" t="s">
        <v>6259</v>
      </c>
      <c r="C56" t="s">
        <v>1242</v>
      </c>
      <c r="D56" t="s">
        <v>895</v>
      </c>
    </row>
    <row r="57" spans="1:4">
      <c r="A57" t="s">
        <v>229</v>
      </c>
      <c r="B57" t="s">
        <v>6259</v>
      </c>
      <c r="C57" t="s">
        <v>391</v>
      </c>
      <c r="D57" t="s">
        <v>1949</v>
      </c>
    </row>
    <row r="58" spans="1:4">
      <c r="A58" t="s">
        <v>233</v>
      </c>
      <c r="B58" t="s">
        <v>6260</v>
      </c>
      <c r="C58" t="s">
        <v>1296</v>
      </c>
      <c r="D58" t="s">
        <v>698</v>
      </c>
    </row>
    <row r="59" spans="1:4">
      <c r="A59" t="s">
        <v>237</v>
      </c>
      <c r="B59" t="s">
        <v>6260</v>
      </c>
      <c r="C59" t="s">
        <v>1872</v>
      </c>
      <c r="D59" t="s">
        <v>10</v>
      </c>
    </row>
    <row r="60" spans="1:4">
      <c r="A60" t="s">
        <v>240</v>
      </c>
      <c r="B60" t="s">
        <v>6261</v>
      </c>
      <c r="C60" t="s">
        <v>1933</v>
      </c>
      <c r="D60" t="s">
        <v>364</v>
      </c>
    </row>
    <row r="61" spans="1:4">
      <c r="A61" t="s">
        <v>241</v>
      </c>
      <c r="B61" t="s">
        <v>6261</v>
      </c>
      <c r="C61" t="s">
        <v>1872</v>
      </c>
      <c r="D61" t="s">
        <v>391</v>
      </c>
    </row>
    <row r="62" spans="1:4">
      <c r="A62" t="s">
        <v>245</v>
      </c>
      <c r="B62" t="s">
        <v>6261</v>
      </c>
      <c r="C62" t="s">
        <v>891</v>
      </c>
      <c r="D62" t="s">
        <v>655</v>
      </c>
    </row>
    <row r="63" spans="1:4">
      <c r="A63" t="s">
        <v>249</v>
      </c>
      <c r="B63" t="s">
        <v>6261</v>
      </c>
      <c r="C63" t="s">
        <v>242</v>
      </c>
      <c r="D63" t="s">
        <v>16</v>
      </c>
    </row>
    <row r="64" spans="1:4">
      <c r="A64" t="s">
        <v>252</v>
      </c>
      <c r="B64" t="s">
        <v>6260</v>
      </c>
      <c r="C64" t="s">
        <v>81</v>
      </c>
      <c r="D64" t="s">
        <v>110</v>
      </c>
    </row>
    <row r="65" spans="1:4">
      <c r="A65" t="s">
        <v>256</v>
      </c>
      <c r="B65" t="s">
        <v>6261</v>
      </c>
      <c r="C65" t="s">
        <v>391</v>
      </c>
      <c r="D65" t="s">
        <v>10</v>
      </c>
    </row>
    <row r="66" spans="1:4">
      <c r="A66" t="s">
        <v>259</v>
      </c>
      <c r="B66" t="s">
        <v>6259</v>
      </c>
      <c r="C66" t="s">
        <v>94</v>
      </c>
      <c r="D66" t="s">
        <v>357</v>
      </c>
    </row>
    <row r="67" spans="1:4">
      <c r="A67" t="s">
        <v>262</v>
      </c>
      <c r="B67" t="s">
        <v>6260</v>
      </c>
      <c r="C67" t="s">
        <v>988</v>
      </c>
      <c r="D67" t="s">
        <v>572</v>
      </c>
    </row>
    <row r="68" spans="1:4">
      <c r="A68" t="s">
        <v>266</v>
      </c>
      <c r="B68" t="s">
        <v>6261</v>
      </c>
      <c r="C68" t="s">
        <v>1008</v>
      </c>
      <c r="D68" t="s">
        <v>323</v>
      </c>
    </row>
    <row r="69" spans="1:4">
      <c r="A69" t="s">
        <v>270</v>
      </c>
      <c r="B69" t="s">
        <v>6259</v>
      </c>
      <c r="C69" t="s">
        <v>1857</v>
      </c>
      <c r="D69" t="s">
        <v>871</v>
      </c>
    </row>
    <row r="70" spans="1:4">
      <c r="A70" t="s">
        <v>273</v>
      </c>
      <c r="B70" t="s">
        <v>6260</v>
      </c>
      <c r="C70" t="s">
        <v>113</v>
      </c>
      <c r="D70" t="s">
        <v>329</v>
      </c>
    </row>
    <row r="71" spans="1:4">
      <c r="A71" t="s">
        <v>276</v>
      </c>
      <c r="B71" t="s">
        <v>6259</v>
      </c>
      <c r="C71" t="s">
        <v>927</v>
      </c>
      <c r="D71" t="s">
        <v>518</v>
      </c>
    </row>
    <row r="72" spans="1:4">
      <c r="A72" t="s">
        <v>279</v>
      </c>
      <c r="B72" t="s">
        <v>6260</v>
      </c>
      <c r="C72" t="s">
        <v>135</v>
      </c>
      <c r="D72" t="s">
        <v>951</v>
      </c>
    </row>
    <row r="73" spans="1:4">
      <c r="A73" t="s">
        <v>282</v>
      </c>
      <c r="B73" t="s">
        <v>6261</v>
      </c>
      <c r="C73" t="s">
        <v>568</v>
      </c>
      <c r="D73" t="s">
        <v>167</v>
      </c>
    </row>
    <row r="74" spans="1:4">
      <c r="A74" t="s">
        <v>285</v>
      </c>
      <c r="B74" t="s">
        <v>6259</v>
      </c>
      <c r="C74" t="s">
        <v>1793</v>
      </c>
      <c r="D74" t="s">
        <v>1031</v>
      </c>
    </row>
    <row r="75" spans="1:4">
      <c r="A75" t="s">
        <v>289</v>
      </c>
      <c r="B75" t="s">
        <v>6259</v>
      </c>
      <c r="C75" t="s">
        <v>1095</v>
      </c>
      <c r="D75" t="s">
        <v>1212</v>
      </c>
    </row>
    <row r="76" spans="1:4">
      <c r="A76" t="s">
        <v>290</v>
      </c>
      <c r="B76" t="s">
        <v>6259</v>
      </c>
      <c r="C76" t="s">
        <v>417</v>
      </c>
      <c r="D76" t="s">
        <v>143</v>
      </c>
    </row>
    <row r="77" spans="1:4">
      <c r="A77" t="s">
        <v>292</v>
      </c>
      <c r="B77" t="s">
        <v>6260</v>
      </c>
      <c r="C77" t="s">
        <v>1212</v>
      </c>
      <c r="D77" t="s">
        <v>686</v>
      </c>
    </row>
    <row r="78" spans="1:4">
      <c r="A78" t="s">
        <v>295</v>
      </c>
      <c r="B78" t="s">
        <v>6259</v>
      </c>
      <c r="C78" t="s">
        <v>94</v>
      </c>
      <c r="D78" t="s">
        <v>214</v>
      </c>
    </row>
    <row r="79" spans="1:4">
      <c r="A79" t="s">
        <v>298</v>
      </c>
      <c r="B79" t="s">
        <v>6259</v>
      </c>
      <c r="C79" t="s">
        <v>1605</v>
      </c>
      <c r="D79" t="s">
        <v>58</v>
      </c>
    </row>
    <row r="80" spans="1:4">
      <c r="A80" t="s">
        <v>302</v>
      </c>
      <c r="B80" t="s">
        <v>6260</v>
      </c>
      <c r="C80" t="s">
        <v>293</v>
      </c>
      <c r="D80" t="s">
        <v>407</v>
      </c>
    </row>
    <row r="81" spans="1:4">
      <c r="A81" t="s">
        <v>305</v>
      </c>
      <c r="B81" t="s">
        <v>6259</v>
      </c>
      <c r="C81" t="s">
        <v>107</v>
      </c>
      <c r="D81" t="s">
        <v>143</v>
      </c>
    </row>
    <row r="82" spans="1:4">
      <c r="A82" t="s">
        <v>309</v>
      </c>
      <c r="B82" t="s">
        <v>6259</v>
      </c>
      <c r="C82" t="s">
        <v>932</v>
      </c>
      <c r="D82" t="s">
        <v>85</v>
      </c>
    </row>
    <row r="83" spans="1:4">
      <c r="A83" t="s">
        <v>312</v>
      </c>
      <c r="B83" t="s">
        <v>6260</v>
      </c>
      <c r="C83" t="s">
        <v>990</v>
      </c>
      <c r="D83" t="s">
        <v>280</v>
      </c>
    </row>
    <row r="84" spans="1:4">
      <c r="A84" t="s">
        <v>315</v>
      </c>
      <c r="B84" t="s">
        <v>6260</v>
      </c>
      <c r="C84" t="s">
        <v>1100</v>
      </c>
      <c r="D84" t="s">
        <v>180</v>
      </c>
    </row>
    <row r="85" spans="1:4">
      <c r="A85" t="s">
        <v>319</v>
      </c>
      <c r="B85" t="s">
        <v>6259</v>
      </c>
      <c r="C85" t="s">
        <v>553</v>
      </c>
      <c r="D85" t="s">
        <v>932</v>
      </c>
    </row>
    <row r="86" spans="1:4">
      <c r="A86" t="s">
        <v>322</v>
      </c>
      <c r="B86" t="s">
        <v>6261</v>
      </c>
      <c r="C86" t="s">
        <v>930</v>
      </c>
      <c r="D86" t="s">
        <v>509</v>
      </c>
    </row>
    <row r="87" spans="1:4">
      <c r="A87" t="s">
        <v>325</v>
      </c>
      <c r="B87" t="s">
        <v>6259</v>
      </c>
      <c r="C87" t="s">
        <v>755</v>
      </c>
      <c r="D87" t="s">
        <v>323</v>
      </c>
    </row>
    <row r="88" spans="1:4">
      <c r="A88" t="s">
        <v>328</v>
      </c>
      <c r="B88" t="s">
        <v>6260</v>
      </c>
      <c r="C88" t="s">
        <v>824</v>
      </c>
      <c r="D88" t="s">
        <v>612</v>
      </c>
    </row>
    <row r="89" spans="1:4">
      <c r="A89" t="s">
        <v>331</v>
      </c>
      <c r="B89" t="s">
        <v>6260</v>
      </c>
      <c r="C89" t="s">
        <v>1169</v>
      </c>
      <c r="D89" t="s">
        <v>612</v>
      </c>
    </row>
    <row r="90" spans="1:4">
      <c r="A90" t="s">
        <v>334</v>
      </c>
      <c r="B90" t="s">
        <v>6259</v>
      </c>
      <c r="C90" t="s">
        <v>550</v>
      </c>
      <c r="D90" t="s">
        <v>414</v>
      </c>
    </row>
    <row r="91" spans="1:4">
      <c r="A91" t="s">
        <v>336</v>
      </c>
      <c r="B91" t="s">
        <v>6260</v>
      </c>
      <c r="C91" t="s">
        <v>1399</v>
      </c>
      <c r="D91" t="s">
        <v>1246</v>
      </c>
    </row>
    <row r="92" spans="1:4">
      <c r="A92" t="s">
        <v>340</v>
      </c>
      <c r="B92" t="s">
        <v>6261</v>
      </c>
      <c r="C92" t="s">
        <v>720</v>
      </c>
      <c r="D92" t="s">
        <v>2290</v>
      </c>
    </row>
    <row r="93" spans="1:4">
      <c r="A93" t="s">
        <v>343</v>
      </c>
      <c r="B93" t="s">
        <v>6259</v>
      </c>
      <c r="C93" t="s">
        <v>225</v>
      </c>
      <c r="D93" t="s">
        <v>942</v>
      </c>
    </row>
    <row r="94" spans="1:4">
      <c r="A94" t="s">
        <v>345</v>
      </c>
      <c r="B94" t="s">
        <v>6260</v>
      </c>
      <c r="C94" t="s">
        <v>775</v>
      </c>
      <c r="D94" t="s">
        <v>1089</v>
      </c>
    </row>
    <row r="95" spans="1:4">
      <c r="A95" t="s">
        <v>346</v>
      </c>
      <c r="B95" t="s">
        <v>6261</v>
      </c>
      <c r="C95" t="s">
        <v>1073</v>
      </c>
      <c r="D95" t="s">
        <v>758</v>
      </c>
    </row>
    <row r="96" spans="1:4">
      <c r="A96" t="s">
        <v>348</v>
      </c>
      <c r="B96" t="s">
        <v>6259</v>
      </c>
      <c r="C96" t="s">
        <v>102</v>
      </c>
      <c r="D96" t="s">
        <v>1190</v>
      </c>
    </row>
    <row r="97" spans="1:4">
      <c r="A97" t="s">
        <v>350</v>
      </c>
      <c r="B97" t="s">
        <v>6260</v>
      </c>
      <c r="C97" t="s">
        <v>299</v>
      </c>
      <c r="D97" t="s">
        <v>575</v>
      </c>
    </row>
    <row r="98" spans="1:4">
      <c r="A98" t="s">
        <v>353</v>
      </c>
      <c r="B98" t="s">
        <v>6260</v>
      </c>
      <c r="C98" t="s">
        <v>110</v>
      </c>
      <c r="D98" t="s">
        <v>1104</v>
      </c>
    </row>
    <row r="99" spans="1:4">
      <c r="A99" t="s">
        <v>356</v>
      </c>
      <c r="B99" t="s">
        <v>6261</v>
      </c>
      <c r="C99" t="s">
        <v>480</v>
      </c>
      <c r="D99" t="s">
        <v>391</v>
      </c>
    </row>
    <row r="100" spans="1:4">
      <c r="A100" t="s">
        <v>359</v>
      </c>
      <c r="B100" t="s">
        <v>6259</v>
      </c>
      <c r="C100" t="s">
        <v>1019</v>
      </c>
      <c r="D100" t="s">
        <v>1178</v>
      </c>
    </row>
    <row r="101" spans="1:4">
      <c r="A101" t="s">
        <v>363</v>
      </c>
      <c r="B101" t="s">
        <v>6259</v>
      </c>
      <c r="C101" t="s">
        <v>1395</v>
      </c>
      <c r="D101" t="s">
        <v>293</v>
      </c>
    </row>
    <row r="102" spans="1:4">
      <c r="A102" t="s">
        <v>366</v>
      </c>
      <c r="B102" t="s">
        <v>6261</v>
      </c>
      <c r="C102" t="s">
        <v>769</v>
      </c>
      <c r="D102" t="s">
        <v>1162</v>
      </c>
    </row>
    <row r="103" spans="1:4">
      <c r="A103" t="s">
        <v>370</v>
      </c>
      <c r="B103" t="s">
        <v>6259</v>
      </c>
      <c r="C103" t="s">
        <v>634</v>
      </c>
      <c r="D103" t="s">
        <v>722</v>
      </c>
    </row>
    <row r="104" spans="1:4">
      <c r="A104" t="s">
        <v>371</v>
      </c>
      <c r="B104" t="s">
        <v>6259</v>
      </c>
      <c r="C104" t="s">
        <v>949</v>
      </c>
      <c r="D104" t="s">
        <v>495</v>
      </c>
    </row>
    <row r="105" spans="1:4">
      <c r="A105" t="s">
        <v>373</v>
      </c>
      <c r="B105" t="s">
        <v>6259</v>
      </c>
      <c r="C105" t="s">
        <v>575</v>
      </c>
      <c r="D105" t="s">
        <v>367</v>
      </c>
    </row>
    <row r="106" spans="1:4">
      <c r="A106" t="s">
        <v>375</v>
      </c>
      <c r="B106" t="s">
        <v>6260</v>
      </c>
      <c r="C106" t="s">
        <v>884</v>
      </c>
      <c r="D106" t="s">
        <v>199</v>
      </c>
    </row>
    <row r="107" spans="1:4">
      <c r="A107" t="s">
        <v>378</v>
      </c>
      <c r="B107" t="s">
        <v>6261</v>
      </c>
      <c r="C107" t="s">
        <v>195</v>
      </c>
      <c r="D107" t="s">
        <v>875</v>
      </c>
    </row>
    <row r="108" spans="1:4">
      <c r="A108" t="s">
        <v>379</v>
      </c>
      <c r="B108" t="s">
        <v>6260</v>
      </c>
      <c r="C108" t="s">
        <v>160</v>
      </c>
      <c r="D108" t="s">
        <v>291</v>
      </c>
    </row>
    <row r="109" spans="1:4">
      <c r="A109" t="s">
        <v>380</v>
      </c>
      <c r="B109" t="s">
        <v>6260</v>
      </c>
      <c r="C109" t="s">
        <v>623</v>
      </c>
      <c r="D109" t="s">
        <v>506</v>
      </c>
    </row>
    <row r="110" spans="1:4">
      <c r="A110" t="s">
        <v>383</v>
      </c>
      <c r="B110" t="s">
        <v>6259</v>
      </c>
      <c r="C110" t="s">
        <v>1031</v>
      </c>
      <c r="D110" t="s">
        <v>1349</v>
      </c>
    </row>
    <row r="111" spans="1:4">
      <c r="A111" t="s">
        <v>385</v>
      </c>
      <c r="B111" t="s">
        <v>6260</v>
      </c>
      <c r="C111" t="s">
        <v>604</v>
      </c>
      <c r="D111" t="s">
        <v>553</v>
      </c>
    </row>
    <row r="112" spans="1:4">
      <c r="A112" t="s">
        <v>388</v>
      </c>
      <c r="B112" t="s">
        <v>6261</v>
      </c>
      <c r="C112" t="s">
        <v>16</v>
      </c>
      <c r="D112" t="s">
        <v>518</v>
      </c>
    </row>
    <row r="113" spans="1:4">
      <c r="A113" t="s">
        <v>390</v>
      </c>
      <c r="B113" t="s">
        <v>6260</v>
      </c>
      <c r="C113" t="s">
        <v>296</v>
      </c>
      <c r="D113" t="s">
        <v>1532</v>
      </c>
    </row>
    <row r="114" spans="1:4">
      <c r="A114" t="s">
        <v>393</v>
      </c>
      <c r="B114" t="s">
        <v>6261</v>
      </c>
      <c r="C114" t="s">
        <v>310</v>
      </c>
      <c r="D114" t="s">
        <v>1113</v>
      </c>
    </row>
    <row r="115" spans="1:4">
      <c r="A115" t="s">
        <v>395</v>
      </c>
      <c r="B115" t="s">
        <v>6260</v>
      </c>
      <c r="C115" t="s">
        <v>701</v>
      </c>
      <c r="D115" t="s">
        <v>844</v>
      </c>
    </row>
    <row r="116" spans="1:4">
      <c r="A116" t="s">
        <v>398</v>
      </c>
      <c r="B116" t="s">
        <v>6259</v>
      </c>
      <c r="C116" t="s">
        <v>456</v>
      </c>
      <c r="D116" t="s">
        <v>1033</v>
      </c>
    </row>
    <row r="117" spans="1:4">
      <c r="A117" t="s">
        <v>401</v>
      </c>
      <c r="B117" t="s">
        <v>6259</v>
      </c>
      <c r="C117" t="s">
        <v>783</v>
      </c>
      <c r="D117" t="s">
        <v>802</v>
      </c>
    </row>
    <row r="118" spans="1:4">
      <c r="A118" t="s">
        <v>404</v>
      </c>
      <c r="B118" t="s">
        <v>6259</v>
      </c>
      <c r="C118" t="s">
        <v>599</v>
      </c>
      <c r="D118" t="s">
        <v>267</v>
      </c>
    </row>
    <row r="119" spans="1:4">
      <c r="A119" t="s">
        <v>406</v>
      </c>
      <c r="B119" t="s">
        <v>6259</v>
      </c>
      <c r="C119" t="s">
        <v>572</v>
      </c>
      <c r="D119" t="s">
        <v>631</v>
      </c>
    </row>
    <row r="120" spans="1:4">
      <c r="A120" t="s">
        <v>408</v>
      </c>
      <c r="B120" t="s">
        <v>6260</v>
      </c>
      <c r="C120" t="s">
        <v>446</v>
      </c>
      <c r="D120" t="s">
        <v>988</v>
      </c>
    </row>
    <row r="121" spans="1:4">
      <c r="A121" t="s">
        <v>410</v>
      </c>
      <c r="B121" t="s">
        <v>6261</v>
      </c>
      <c r="C121" t="s">
        <v>1178</v>
      </c>
      <c r="D121" t="s">
        <v>1089</v>
      </c>
    </row>
    <row r="122" spans="1:4">
      <c r="A122" t="s">
        <v>413</v>
      </c>
      <c r="B122" t="s">
        <v>6259</v>
      </c>
      <c r="C122" t="s">
        <v>1949</v>
      </c>
      <c r="D122" t="s">
        <v>718</v>
      </c>
    </row>
    <row r="123" spans="1:4">
      <c r="A123" t="s">
        <v>416</v>
      </c>
      <c r="B123" t="s">
        <v>6260</v>
      </c>
      <c r="C123" t="s">
        <v>16</v>
      </c>
      <c r="D123" t="s">
        <v>299</v>
      </c>
    </row>
    <row r="124" spans="1:4">
      <c r="A124" t="s">
        <v>419</v>
      </c>
      <c r="B124" t="s">
        <v>6260</v>
      </c>
      <c r="C124" t="s">
        <v>1793</v>
      </c>
      <c r="D124" t="s">
        <v>1349</v>
      </c>
    </row>
    <row r="125" spans="1:4">
      <c r="A125" t="s">
        <v>423</v>
      </c>
      <c r="B125" t="s">
        <v>6259</v>
      </c>
      <c r="C125" t="s">
        <v>267</v>
      </c>
      <c r="D125" t="s">
        <v>341</v>
      </c>
    </row>
    <row r="126" spans="1:4">
      <c r="A126" t="s">
        <v>425</v>
      </c>
      <c r="B126" t="s">
        <v>6259</v>
      </c>
      <c r="C126" t="s">
        <v>90</v>
      </c>
      <c r="D126" t="s">
        <v>640</v>
      </c>
    </row>
    <row r="127" spans="1:4">
      <c r="A127" t="s">
        <v>427</v>
      </c>
      <c r="B127" t="s">
        <v>6259</v>
      </c>
      <c r="C127" t="s">
        <v>797</v>
      </c>
      <c r="D127" t="s">
        <v>1701</v>
      </c>
    </row>
    <row r="128" spans="1:4">
      <c r="A128" t="s">
        <v>431</v>
      </c>
      <c r="B128" t="s">
        <v>6259</v>
      </c>
      <c r="C128" t="s">
        <v>124</v>
      </c>
      <c r="D128" t="s">
        <v>90</v>
      </c>
    </row>
    <row r="129" spans="1:4">
      <c r="A129" t="s">
        <v>432</v>
      </c>
      <c r="B129" t="s">
        <v>6261</v>
      </c>
      <c r="C129" t="s">
        <v>1889</v>
      </c>
      <c r="D129" t="s">
        <v>149</v>
      </c>
    </row>
    <row r="130" spans="1:4">
      <c r="A130" t="s">
        <v>435</v>
      </c>
      <c r="B130" t="s">
        <v>6259</v>
      </c>
      <c r="C130" t="s">
        <v>506</v>
      </c>
      <c r="D130" t="s">
        <v>663</v>
      </c>
    </row>
    <row r="131" spans="1:4">
      <c r="A131" t="s">
        <v>437</v>
      </c>
      <c r="B131" t="s">
        <v>6261</v>
      </c>
      <c r="C131" t="s">
        <v>1219</v>
      </c>
      <c r="D131" t="s">
        <v>773</v>
      </c>
    </row>
    <row r="132" spans="1:4">
      <c r="A132" t="s">
        <v>439</v>
      </c>
      <c r="B132" t="s">
        <v>6260</v>
      </c>
      <c r="C132" t="s">
        <v>777</v>
      </c>
      <c r="D132" t="s">
        <v>711</v>
      </c>
    </row>
    <row r="133" spans="1:4">
      <c r="A133" t="s">
        <v>442</v>
      </c>
      <c r="B133" t="s">
        <v>6261</v>
      </c>
      <c r="C133" t="s">
        <v>1819</v>
      </c>
      <c r="D133" t="s">
        <v>341</v>
      </c>
    </row>
    <row r="134" spans="1:4">
      <c r="A134" t="s">
        <v>445</v>
      </c>
      <c r="B134" t="s">
        <v>6261</v>
      </c>
      <c r="C134" t="s">
        <v>357</v>
      </c>
      <c r="D134" t="s">
        <v>199</v>
      </c>
    </row>
    <row r="135" spans="1:4">
      <c r="A135" t="s">
        <v>448</v>
      </c>
      <c r="B135" t="s">
        <v>6260</v>
      </c>
      <c r="C135" t="s">
        <v>204</v>
      </c>
      <c r="D135" t="s">
        <v>506</v>
      </c>
    </row>
    <row r="136" spans="1:4">
      <c r="A136" t="s">
        <v>450</v>
      </c>
      <c r="B136" t="s">
        <v>6261</v>
      </c>
      <c r="C136" t="s">
        <v>824</v>
      </c>
      <c r="D136" t="s">
        <v>113</v>
      </c>
    </row>
    <row r="137" spans="1:4">
      <c r="A137" t="s">
        <v>452</v>
      </c>
      <c r="B137" t="s">
        <v>6259</v>
      </c>
      <c r="C137" t="s">
        <v>976</v>
      </c>
      <c r="D137" t="s">
        <v>483</v>
      </c>
    </row>
    <row r="138" spans="1:4">
      <c r="A138" t="s">
        <v>455</v>
      </c>
      <c r="B138" t="s">
        <v>6259</v>
      </c>
      <c r="C138" t="s">
        <v>619</v>
      </c>
      <c r="D138" t="s">
        <v>809</v>
      </c>
    </row>
    <row r="139" spans="1:4">
      <c r="A139" t="s">
        <v>458</v>
      </c>
      <c r="B139" t="s">
        <v>6260</v>
      </c>
      <c r="C139" t="s">
        <v>777</v>
      </c>
      <c r="D139" t="s">
        <v>500</v>
      </c>
    </row>
    <row r="140" spans="1:4">
      <c r="A140" t="s">
        <v>460</v>
      </c>
      <c r="B140" t="s">
        <v>6261</v>
      </c>
      <c r="C140" t="s">
        <v>824</v>
      </c>
      <c r="D140" t="s">
        <v>612</v>
      </c>
    </row>
    <row r="141" spans="1:4">
      <c r="A141" t="s">
        <v>462</v>
      </c>
      <c r="B141" t="s">
        <v>6261</v>
      </c>
      <c r="C141" t="s">
        <v>949</v>
      </c>
      <c r="D141" t="s">
        <v>1961</v>
      </c>
    </row>
    <row r="142" spans="1:4">
      <c r="A142" t="s">
        <v>465</v>
      </c>
      <c r="B142" t="s">
        <v>6261</v>
      </c>
      <c r="C142" t="s">
        <v>180</v>
      </c>
      <c r="D142" t="s">
        <v>708</v>
      </c>
    </row>
    <row r="143" spans="1:4">
      <c r="A143" t="s">
        <v>467</v>
      </c>
      <c r="B143" t="s">
        <v>6259</v>
      </c>
      <c r="C143" t="s">
        <v>230</v>
      </c>
      <c r="D143" t="s">
        <v>1031</v>
      </c>
    </row>
    <row r="144" spans="1:4">
      <c r="A144" t="s">
        <v>469</v>
      </c>
      <c r="B144" t="s">
        <v>6260</v>
      </c>
      <c r="C144" t="s">
        <v>698</v>
      </c>
      <c r="D144" t="s">
        <v>218</v>
      </c>
    </row>
    <row r="145" spans="1:4">
      <c r="A145" t="s">
        <v>471</v>
      </c>
      <c r="B145" t="s">
        <v>6260</v>
      </c>
      <c r="C145" t="s">
        <v>329</v>
      </c>
      <c r="D145" t="s">
        <v>420</v>
      </c>
    </row>
    <row r="146" spans="1:4">
      <c r="A146" t="s">
        <v>473</v>
      </c>
      <c r="B146" t="s">
        <v>6261</v>
      </c>
      <c r="C146" t="s">
        <v>1961</v>
      </c>
      <c r="D146" t="s">
        <v>357</v>
      </c>
    </row>
    <row r="147" spans="1:4">
      <c r="A147" t="s">
        <v>475</v>
      </c>
      <c r="B147" t="s">
        <v>6261</v>
      </c>
      <c r="C147" t="s">
        <v>153</v>
      </c>
      <c r="D147" t="s">
        <v>604</v>
      </c>
    </row>
    <row r="148" spans="1:4">
      <c r="A148" t="s">
        <v>477</v>
      </c>
      <c r="B148" t="s">
        <v>6259</v>
      </c>
      <c r="C148" t="s">
        <v>799</v>
      </c>
      <c r="D148" t="s">
        <v>1429</v>
      </c>
    </row>
    <row r="149" spans="1:4">
      <c r="A149" t="s">
        <v>479</v>
      </c>
      <c r="B149" t="s">
        <v>6260</v>
      </c>
      <c r="C149" t="s">
        <v>2164</v>
      </c>
      <c r="D149" t="s">
        <v>2006</v>
      </c>
    </row>
    <row r="150" spans="1:4">
      <c r="A150" t="s">
        <v>482</v>
      </c>
      <c r="B150" t="s">
        <v>6259</v>
      </c>
      <c r="C150" t="s">
        <v>1872</v>
      </c>
      <c r="D150" t="s">
        <v>1949</v>
      </c>
    </row>
    <row r="151" spans="1:4">
      <c r="A151" t="s">
        <v>485</v>
      </c>
      <c r="B151" t="s">
        <v>6260</v>
      </c>
      <c r="C151" t="s">
        <v>1206</v>
      </c>
      <c r="D151" t="s">
        <v>548</v>
      </c>
    </row>
    <row r="152" spans="1:4">
      <c r="A152" t="s">
        <v>488</v>
      </c>
      <c r="B152" t="s">
        <v>6259</v>
      </c>
      <c r="C152" t="s">
        <v>1149</v>
      </c>
      <c r="D152" t="s">
        <v>1055</v>
      </c>
    </row>
    <row r="153" spans="1:4">
      <c r="A153" t="s">
        <v>492</v>
      </c>
      <c r="B153" t="s">
        <v>6261</v>
      </c>
      <c r="C153" t="s">
        <v>1523</v>
      </c>
      <c r="D153" t="s">
        <v>899</v>
      </c>
    </row>
    <row r="154" spans="1:4">
      <c r="A154" t="s">
        <v>494</v>
      </c>
      <c r="B154" t="s">
        <v>6261</v>
      </c>
      <c r="C154" t="s">
        <v>797</v>
      </c>
      <c r="D154" t="s">
        <v>1701</v>
      </c>
    </row>
    <row r="155" spans="1:4">
      <c r="A155" t="s">
        <v>496</v>
      </c>
      <c r="B155" t="s">
        <v>6259</v>
      </c>
      <c r="C155" t="s">
        <v>1120</v>
      </c>
      <c r="D155" t="s">
        <v>1255</v>
      </c>
    </row>
    <row r="156" spans="1:4">
      <c r="A156" t="s">
        <v>499</v>
      </c>
      <c r="B156" t="s">
        <v>6261</v>
      </c>
      <c r="C156" t="s">
        <v>711</v>
      </c>
      <c r="D156" t="s">
        <v>1212</v>
      </c>
    </row>
    <row r="157" spans="1:4">
      <c r="A157" t="s">
        <v>502</v>
      </c>
      <c r="B157" t="s">
        <v>6261</v>
      </c>
      <c r="C157" t="s">
        <v>671</v>
      </c>
      <c r="D157" t="s">
        <v>449</v>
      </c>
    </row>
    <row r="158" spans="1:4">
      <c r="A158" t="s">
        <v>505</v>
      </c>
      <c r="B158" t="s">
        <v>6259</v>
      </c>
      <c r="C158" t="s">
        <v>1238</v>
      </c>
      <c r="D158" t="s">
        <v>720</v>
      </c>
    </row>
    <row r="159" spans="1:4">
      <c r="A159" t="s">
        <v>508</v>
      </c>
      <c r="B159" t="s">
        <v>6261</v>
      </c>
      <c r="C159" t="s">
        <v>1204</v>
      </c>
      <c r="D159" t="s">
        <v>679</v>
      </c>
    </row>
    <row r="160" spans="1:4">
      <c r="A160" t="s">
        <v>511</v>
      </c>
      <c r="B160" t="s">
        <v>6261</v>
      </c>
      <c r="C160" t="s">
        <v>577</v>
      </c>
      <c r="D160" t="s">
        <v>6262</v>
      </c>
    </row>
    <row r="161" spans="1:4">
      <c r="A161" t="s">
        <v>514</v>
      </c>
      <c r="B161" t="s">
        <v>6260</v>
      </c>
      <c r="C161" t="s">
        <v>1502</v>
      </c>
      <c r="D161" t="s">
        <v>640</v>
      </c>
    </row>
    <row r="162" spans="1:4">
      <c r="A162" t="s">
        <v>517</v>
      </c>
      <c r="B162" t="s">
        <v>6261</v>
      </c>
      <c r="C162" t="s">
        <v>62</v>
      </c>
      <c r="D162" t="s">
        <v>1005</v>
      </c>
    </row>
    <row r="163" spans="1:4">
      <c r="A163" t="s">
        <v>519</v>
      </c>
      <c r="B163" t="s">
        <v>6260</v>
      </c>
      <c r="C163" t="s">
        <v>777</v>
      </c>
      <c r="D163" t="s">
        <v>1095</v>
      </c>
    </row>
    <row r="164" spans="1:4">
      <c r="A164" t="s">
        <v>522</v>
      </c>
      <c r="B164" t="s">
        <v>6261</v>
      </c>
      <c r="C164" t="s">
        <v>2290</v>
      </c>
      <c r="D164" t="s">
        <v>847</v>
      </c>
    </row>
    <row r="165" spans="1:4">
      <c r="A165" t="s">
        <v>524</v>
      </c>
      <c r="B165" t="s">
        <v>6259</v>
      </c>
      <c r="C165" t="s">
        <v>42</v>
      </c>
      <c r="D165" t="s">
        <v>428</v>
      </c>
    </row>
    <row r="166" spans="1:4">
      <c r="A166" t="s">
        <v>527</v>
      </c>
      <c r="B166" t="s">
        <v>6259</v>
      </c>
      <c r="C166" t="s">
        <v>518</v>
      </c>
      <c r="D166" t="s">
        <v>299</v>
      </c>
    </row>
    <row r="167" spans="1:4">
      <c r="A167" t="s">
        <v>530</v>
      </c>
      <c r="B167" t="s">
        <v>6261</v>
      </c>
      <c r="C167" t="s">
        <v>1399</v>
      </c>
      <c r="D167" t="s">
        <v>260</v>
      </c>
    </row>
    <row r="168" spans="1:4">
      <c r="A168" t="s">
        <v>532</v>
      </c>
      <c r="B168" t="s">
        <v>6261</v>
      </c>
      <c r="C168" t="s">
        <v>1095</v>
      </c>
      <c r="D168" t="s">
        <v>686</v>
      </c>
    </row>
    <row r="169" spans="1:4">
      <c r="A169" t="s">
        <v>535</v>
      </c>
      <c r="B169" t="s">
        <v>6261</v>
      </c>
      <c r="C169" t="s">
        <v>293</v>
      </c>
      <c r="D169" t="s">
        <v>1268</v>
      </c>
    </row>
    <row r="170" spans="1:4">
      <c r="A170" t="s">
        <v>538</v>
      </c>
      <c r="B170" t="s">
        <v>6259</v>
      </c>
      <c r="C170" t="s">
        <v>147</v>
      </c>
      <c r="D170" t="s">
        <v>407</v>
      </c>
    </row>
    <row r="171" spans="1:4">
      <c r="A171" t="s">
        <v>541</v>
      </c>
      <c r="B171" t="s">
        <v>6261</v>
      </c>
      <c r="C171" t="s">
        <v>969</v>
      </c>
      <c r="D171" t="s">
        <v>1701</v>
      </c>
    </row>
    <row r="172" spans="1:4">
      <c r="A172" t="s">
        <v>544</v>
      </c>
      <c r="B172" t="s">
        <v>6261</v>
      </c>
      <c r="C172" t="s">
        <v>463</v>
      </c>
      <c r="D172" t="s">
        <v>1255</v>
      </c>
    </row>
    <row r="173" spans="1:4">
      <c r="A173" t="s">
        <v>547</v>
      </c>
      <c r="B173" t="s">
        <v>6259</v>
      </c>
      <c r="C173" t="s">
        <v>489</v>
      </c>
      <c r="D173" t="s">
        <v>238</v>
      </c>
    </row>
    <row r="174" spans="1:4">
      <c r="A174" t="s">
        <v>549</v>
      </c>
      <c r="B174" t="s">
        <v>6261</v>
      </c>
      <c r="C174" t="s">
        <v>167</v>
      </c>
      <c r="D174" t="s">
        <v>391</v>
      </c>
    </row>
    <row r="175" spans="1:4">
      <c r="A175" t="s">
        <v>552</v>
      </c>
      <c r="B175" t="s">
        <v>6259</v>
      </c>
      <c r="C175" t="s">
        <v>394</v>
      </c>
      <c r="D175" t="s">
        <v>761</v>
      </c>
    </row>
    <row r="176" spans="1:4">
      <c r="A176" t="s">
        <v>555</v>
      </c>
      <c r="B176" t="s">
        <v>6261</v>
      </c>
      <c r="C176" t="s">
        <v>1532</v>
      </c>
      <c r="D176" t="s">
        <v>1154</v>
      </c>
    </row>
    <row r="177" spans="1:4">
      <c r="A177" t="s">
        <v>557</v>
      </c>
      <c r="B177" t="s">
        <v>6259</v>
      </c>
      <c r="C177" t="s">
        <v>1246</v>
      </c>
      <c r="D177" t="s">
        <v>320</v>
      </c>
    </row>
    <row r="178" spans="1:4">
      <c r="A178" t="s">
        <v>561</v>
      </c>
      <c r="B178" t="s">
        <v>6260</v>
      </c>
      <c r="C178" t="s">
        <v>1154</v>
      </c>
      <c r="D178" t="s">
        <v>869</v>
      </c>
    </row>
    <row r="179" spans="1:4">
      <c r="A179" t="s">
        <v>564</v>
      </c>
      <c r="B179" t="s">
        <v>6260</v>
      </c>
      <c r="C179" t="s">
        <v>417</v>
      </c>
      <c r="D179" t="s">
        <v>143</v>
      </c>
    </row>
    <row r="180" spans="1:4">
      <c r="A180" t="s">
        <v>567</v>
      </c>
      <c r="B180" t="s">
        <v>6260</v>
      </c>
      <c r="C180" t="s">
        <v>827</v>
      </c>
      <c r="D180" t="s">
        <v>94</v>
      </c>
    </row>
    <row r="181" spans="1:4">
      <c r="A181" t="s">
        <v>570</v>
      </c>
      <c r="B181" t="s">
        <v>6260</v>
      </c>
      <c r="C181" t="s">
        <v>110</v>
      </c>
      <c r="D181" t="s">
        <v>612</v>
      </c>
    </row>
    <row r="182" spans="1:4">
      <c r="A182" t="s">
        <v>571</v>
      </c>
      <c r="B182" t="s">
        <v>6259</v>
      </c>
      <c r="C182" t="s">
        <v>323</v>
      </c>
      <c r="D182" t="s">
        <v>1683</v>
      </c>
    </row>
    <row r="183" spans="1:4">
      <c r="A183" t="s">
        <v>574</v>
      </c>
      <c r="B183" t="s">
        <v>6259</v>
      </c>
      <c r="C183" t="s">
        <v>381</v>
      </c>
      <c r="D183" t="s">
        <v>637</v>
      </c>
    </row>
    <row r="184" spans="1:4">
      <c r="A184" t="s">
        <v>576</v>
      </c>
      <c r="B184" t="s">
        <v>6260</v>
      </c>
      <c r="C184" t="s">
        <v>604</v>
      </c>
      <c r="D184" t="s">
        <v>221</v>
      </c>
    </row>
    <row r="185" spans="1:4">
      <c r="A185" t="s">
        <v>579</v>
      </c>
      <c r="B185" t="s">
        <v>6259</v>
      </c>
      <c r="C185" t="s">
        <v>1819</v>
      </c>
      <c r="D185" t="s">
        <v>341</v>
      </c>
    </row>
    <row r="186" spans="1:4">
      <c r="A186" t="s">
        <v>580</v>
      </c>
      <c r="B186" t="s">
        <v>6260</v>
      </c>
      <c r="C186" t="s">
        <v>143</v>
      </c>
      <c r="D186" t="s">
        <v>660</v>
      </c>
    </row>
    <row r="187" spans="1:4">
      <c r="A187" t="s">
        <v>582</v>
      </c>
      <c r="B187" t="s">
        <v>6261</v>
      </c>
      <c r="C187" t="s">
        <v>47</v>
      </c>
      <c r="D187" t="s">
        <v>234</v>
      </c>
    </row>
    <row r="188" spans="1:4">
      <c r="A188" t="s">
        <v>586</v>
      </c>
      <c r="B188" t="s">
        <v>6261</v>
      </c>
      <c r="C188" t="s">
        <v>1246</v>
      </c>
      <c r="D188" t="s">
        <v>550</v>
      </c>
    </row>
    <row r="189" spans="1:4">
      <c r="A189" t="s">
        <v>588</v>
      </c>
      <c r="B189" t="s">
        <v>6259</v>
      </c>
      <c r="C189" t="s">
        <v>1240</v>
      </c>
      <c r="D189" t="s">
        <v>381</v>
      </c>
    </row>
    <row r="190" spans="1:4">
      <c r="A190" t="s">
        <v>589</v>
      </c>
      <c r="B190" t="s">
        <v>6259</v>
      </c>
      <c r="C190" t="s">
        <v>274</v>
      </c>
      <c r="D190" t="s">
        <v>214</v>
      </c>
    </row>
    <row r="191" spans="1:4">
      <c r="A191" t="s">
        <v>592</v>
      </c>
      <c r="B191" t="s">
        <v>6260</v>
      </c>
      <c r="C191" t="s">
        <v>1335</v>
      </c>
      <c r="D191" t="s">
        <v>734</v>
      </c>
    </row>
    <row r="192" spans="1:4">
      <c r="A192" t="s">
        <v>594</v>
      </c>
      <c r="B192" t="s">
        <v>6259</v>
      </c>
      <c r="C192" t="s">
        <v>143</v>
      </c>
      <c r="D192" t="s">
        <v>1523</v>
      </c>
    </row>
    <row r="193" spans="1:4">
      <c r="A193" t="s">
        <v>598</v>
      </c>
      <c r="B193" t="s">
        <v>6261</v>
      </c>
      <c r="C193" t="s">
        <v>234</v>
      </c>
      <c r="D193" t="s">
        <v>2527</v>
      </c>
    </row>
    <row r="194" spans="1:4">
      <c r="A194" t="s">
        <v>601</v>
      </c>
      <c r="B194" t="s">
        <v>6259</v>
      </c>
      <c r="C194" t="s">
        <v>1063</v>
      </c>
      <c r="D194" t="s">
        <v>204</v>
      </c>
    </row>
    <row r="195" spans="1:4">
      <c r="A195" t="s">
        <v>603</v>
      </c>
      <c r="B195" t="s">
        <v>6261</v>
      </c>
      <c r="C195" t="s">
        <v>503</v>
      </c>
      <c r="D195" t="s">
        <v>1502</v>
      </c>
    </row>
    <row r="196" spans="1:4">
      <c r="A196" t="s">
        <v>606</v>
      </c>
      <c r="B196" t="s">
        <v>6261</v>
      </c>
      <c r="C196" t="s">
        <v>113</v>
      </c>
      <c r="D196" t="s">
        <v>1810</v>
      </c>
    </row>
    <row r="197" spans="1:4">
      <c r="A197" t="s">
        <v>608</v>
      </c>
      <c r="B197" t="s">
        <v>6260</v>
      </c>
      <c r="C197" t="s">
        <v>1510</v>
      </c>
      <c r="D197" t="s">
        <v>686</v>
      </c>
    </row>
    <row r="198" spans="1:4">
      <c r="A198" t="s">
        <v>609</v>
      </c>
      <c r="B198" t="s">
        <v>6261</v>
      </c>
      <c r="C198" t="s">
        <v>827</v>
      </c>
      <c r="D198" t="s">
        <v>32</v>
      </c>
    </row>
    <row r="199" spans="1:4">
      <c r="A199" t="s">
        <v>611</v>
      </c>
      <c r="B199" t="s">
        <v>6259</v>
      </c>
      <c r="C199" t="s">
        <v>332</v>
      </c>
      <c r="D199" t="s">
        <v>951</v>
      </c>
    </row>
    <row r="200" spans="1:4">
      <c r="A200" t="s">
        <v>614</v>
      </c>
      <c r="B200" t="s">
        <v>6260</v>
      </c>
      <c r="C200" t="s">
        <v>354</v>
      </c>
      <c r="D200" t="s">
        <v>351</v>
      </c>
    </row>
    <row r="201" spans="1:4">
      <c r="A201" t="s">
        <v>618</v>
      </c>
      <c r="B201" t="s">
        <v>6261</v>
      </c>
      <c r="C201" t="s">
        <v>1510</v>
      </c>
      <c r="D201" t="s">
        <v>250</v>
      </c>
    </row>
    <row r="202" spans="1:4">
      <c r="A202" t="s">
        <v>620</v>
      </c>
      <c r="B202" t="s">
        <v>6260</v>
      </c>
      <c r="C202" t="s">
        <v>988</v>
      </c>
      <c r="D202" t="s">
        <v>443</v>
      </c>
    </row>
    <row r="203" spans="1:4">
      <c r="A203" t="s">
        <v>622</v>
      </c>
      <c r="B203" t="s">
        <v>6261</v>
      </c>
      <c r="C203" t="s">
        <v>1219</v>
      </c>
      <c r="D203" t="s">
        <v>135</v>
      </c>
    </row>
    <row r="204" spans="1:4">
      <c r="A204" t="s">
        <v>625</v>
      </c>
      <c r="B204" t="s">
        <v>6260</v>
      </c>
      <c r="C204" t="s">
        <v>1605</v>
      </c>
      <c r="D204" t="s">
        <v>572</v>
      </c>
    </row>
    <row r="205" spans="1:4">
      <c r="A205" t="s">
        <v>627</v>
      </c>
      <c r="B205" t="s">
        <v>6260</v>
      </c>
      <c r="C205" t="s">
        <v>1008</v>
      </c>
      <c r="D205" t="s">
        <v>391</v>
      </c>
    </row>
    <row r="206" spans="1:4">
      <c r="A206" t="s">
        <v>630</v>
      </c>
      <c r="B206" t="s">
        <v>6259</v>
      </c>
      <c r="C206" t="s">
        <v>1810</v>
      </c>
      <c r="D206" t="s">
        <v>889</v>
      </c>
    </row>
    <row r="207" spans="1:4">
      <c r="A207" t="s">
        <v>633</v>
      </c>
      <c r="B207" t="s">
        <v>6261</v>
      </c>
      <c r="C207" t="s">
        <v>1793</v>
      </c>
      <c r="D207" t="s">
        <v>1031</v>
      </c>
    </row>
    <row r="208" spans="1:4">
      <c r="A208" t="s">
        <v>636</v>
      </c>
      <c r="B208" t="s">
        <v>6260</v>
      </c>
      <c r="C208" t="s">
        <v>495</v>
      </c>
      <c r="D208" t="s">
        <v>805</v>
      </c>
    </row>
    <row r="209" spans="1:4">
      <c r="A209" t="s">
        <v>638</v>
      </c>
      <c r="B209" t="s">
        <v>6261</v>
      </c>
      <c r="C209" t="s">
        <v>773</v>
      </c>
      <c r="D209" t="s">
        <v>332</v>
      </c>
    </row>
    <row r="210" spans="1:4">
      <c r="A210" t="s">
        <v>639</v>
      </c>
      <c r="B210" t="s">
        <v>6260</v>
      </c>
      <c r="C210" t="s">
        <v>28</v>
      </c>
      <c r="D210" t="s">
        <v>1219</v>
      </c>
    </row>
    <row r="211" spans="1:4">
      <c r="A211" t="s">
        <v>642</v>
      </c>
      <c r="B211" t="s">
        <v>6260</v>
      </c>
      <c r="C211" t="s">
        <v>923</v>
      </c>
      <c r="D211" t="s">
        <v>509</v>
      </c>
    </row>
    <row r="212" spans="1:4">
      <c r="A212" t="s">
        <v>644</v>
      </c>
      <c r="B212" t="s">
        <v>6259</v>
      </c>
      <c r="C212" t="s">
        <v>604</v>
      </c>
      <c r="D212" t="s">
        <v>792</v>
      </c>
    </row>
    <row r="213" spans="1:4">
      <c r="A213" t="s">
        <v>645</v>
      </c>
      <c r="B213" t="s">
        <v>6260</v>
      </c>
      <c r="C213" t="s">
        <v>720</v>
      </c>
      <c r="D213" t="s">
        <v>649</v>
      </c>
    </row>
    <row r="214" spans="1:4">
      <c r="A214" t="s">
        <v>647</v>
      </c>
      <c r="B214" t="s">
        <v>6259</v>
      </c>
      <c r="C214" t="s">
        <v>548</v>
      </c>
      <c r="D214" t="s">
        <v>135</v>
      </c>
    </row>
    <row r="215" spans="1:4">
      <c r="A215" t="s">
        <v>648</v>
      </c>
      <c r="B215" t="s">
        <v>6259</v>
      </c>
      <c r="C215" t="s">
        <v>411</v>
      </c>
      <c r="D215" t="s">
        <v>22</v>
      </c>
    </row>
    <row r="216" spans="1:4">
      <c r="A216" t="s">
        <v>651</v>
      </c>
      <c r="B216" t="s">
        <v>6259</v>
      </c>
      <c r="C216" t="s">
        <v>1438</v>
      </c>
      <c r="D216" t="s">
        <v>461</v>
      </c>
    </row>
    <row r="217" spans="1:4">
      <c r="A217" t="s">
        <v>652</v>
      </c>
      <c r="B217" t="s">
        <v>6259</v>
      </c>
      <c r="C217" t="s">
        <v>184</v>
      </c>
      <c r="D217" t="s">
        <v>1260</v>
      </c>
    </row>
    <row r="218" spans="1:4">
      <c r="A218" t="s">
        <v>654</v>
      </c>
      <c r="B218" t="s">
        <v>6259</v>
      </c>
      <c r="C218" t="s">
        <v>1510</v>
      </c>
      <c r="D218" t="s">
        <v>1212</v>
      </c>
    </row>
    <row r="219" spans="1:4">
      <c r="A219" t="s">
        <v>656</v>
      </c>
      <c r="B219" t="s">
        <v>6259</v>
      </c>
      <c r="C219" t="s">
        <v>47</v>
      </c>
      <c r="D219" t="s">
        <v>533</v>
      </c>
    </row>
    <row r="220" spans="1:4">
      <c r="A220" t="s">
        <v>659</v>
      </c>
      <c r="B220" t="s">
        <v>6260</v>
      </c>
      <c r="C220" t="s">
        <v>856</v>
      </c>
      <c r="D220" t="s">
        <v>28</v>
      </c>
    </row>
    <row r="221" spans="1:4">
      <c r="A221" t="s">
        <v>661</v>
      </c>
      <c r="B221" t="s">
        <v>6261</v>
      </c>
      <c r="C221" t="s">
        <v>364</v>
      </c>
      <c r="D221" t="s">
        <v>1162</v>
      </c>
    </row>
    <row r="222" spans="1:4">
      <c r="A222" t="s">
        <v>662</v>
      </c>
      <c r="B222" t="s">
        <v>6260</v>
      </c>
      <c r="C222" t="s">
        <v>990</v>
      </c>
      <c r="D222" t="s">
        <v>1349</v>
      </c>
    </row>
    <row r="223" spans="1:4">
      <c r="A223" t="s">
        <v>665</v>
      </c>
      <c r="B223" t="s">
        <v>6261</v>
      </c>
      <c r="C223" t="s">
        <v>1031</v>
      </c>
      <c r="D223" t="s">
        <v>1219</v>
      </c>
    </row>
    <row r="224" spans="1:4">
      <c r="A224" t="s">
        <v>668</v>
      </c>
      <c r="B224" t="s">
        <v>6261</v>
      </c>
      <c r="C224" t="s">
        <v>1761</v>
      </c>
      <c r="D224" t="s">
        <v>1249</v>
      </c>
    </row>
    <row r="225" spans="1:4">
      <c r="A225" t="s">
        <v>670</v>
      </c>
      <c r="B225" t="s">
        <v>6260</v>
      </c>
      <c r="C225" t="s">
        <v>381</v>
      </c>
      <c r="D225" t="s">
        <v>679</v>
      </c>
    </row>
    <row r="226" spans="1:4">
      <c r="A226" t="s">
        <v>673</v>
      </c>
      <c r="B226" t="s">
        <v>6260</v>
      </c>
      <c r="C226" t="s">
        <v>1869</v>
      </c>
      <c r="D226" t="s">
        <v>1055</v>
      </c>
    </row>
    <row r="227" spans="1:4">
      <c r="A227" t="s">
        <v>675</v>
      </c>
      <c r="B227" t="s">
        <v>6260</v>
      </c>
      <c r="C227" t="s">
        <v>737</v>
      </c>
      <c r="D227" t="s">
        <v>71</v>
      </c>
    </row>
    <row r="228" spans="1:4">
      <c r="A228" t="s">
        <v>676</v>
      </c>
      <c r="B228" t="s">
        <v>6259</v>
      </c>
      <c r="C228" t="s">
        <v>1154</v>
      </c>
      <c r="D228" t="s">
        <v>869</v>
      </c>
    </row>
    <row r="229" spans="1:4">
      <c r="A229" t="s">
        <v>678</v>
      </c>
      <c r="B229" t="s">
        <v>6259</v>
      </c>
      <c r="C229" t="s">
        <v>132</v>
      </c>
      <c r="D229" t="s">
        <v>176</v>
      </c>
    </row>
    <row r="230" spans="1:4">
      <c r="A230" t="s">
        <v>680</v>
      </c>
      <c r="B230" t="s">
        <v>6259</v>
      </c>
      <c r="C230" t="s">
        <v>799</v>
      </c>
      <c r="D230" t="s">
        <v>117</v>
      </c>
    </row>
    <row r="231" spans="1:4">
      <c r="A231" t="s">
        <v>682</v>
      </c>
      <c r="B231" t="s">
        <v>6259</v>
      </c>
      <c r="C231" t="s">
        <v>1100</v>
      </c>
      <c r="D231" t="s">
        <v>263</v>
      </c>
    </row>
    <row r="232" spans="1:4">
      <c r="A232" t="s">
        <v>685</v>
      </c>
      <c r="B232" t="s">
        <v>6259</v>
      </c>
      <c r="C232" t="s">
        <v>1296</v>
      </c>
      <c r="D232" t="s">
        <v>291</v>
      </c>
    </row>
    <row r="233" spans="1:4">
      <c r="A233" t="s">
        <v>688</v>
      </c>
      <c r="B233" t="s">
        <v>6259</v>
      </c>
      <c r="C233" t="s">
        <v>184</v>
      </c>
      <c r="D233" t="s">
        <v>1949</v>
      </c>
    </row>
    <row r="234" spans="1:4">
      <c r="A234" t="s">
        <v>689</v>
      </c>
      <c r="B234" t="s">
        <v>6260</v>
      </c>
      <c r="C234" t="s">
        <v>698</v>
      </c>
      <c r="D234" t="s">
        <v>218</v>
      </c>
    </row>
    <row r="235" spans="1:4">
      <c r="A235" t="s">
        <v>691</v>
      </c>
      <c r="B235" t="s">
        <v>6261</v>
      </c>
      <c r="C235" t="s">
        <v>797</v>
      </c>
      <c r="D235" t="s">
        <v>701</v>
      </c>
    </row>
    <row r="236" spans="1:4">
      <c r="A236" t="s">
        <v>693</v>
      </c>
      <c r="B236" t="s">
        <v>6261</v>
      </c>
      <c r="C236" t="s">
        <v>827</v>
      </c>
      <c r="D236" t="s">
        <v>949</v>
      </c>
    </row>
    <row r="237" spans="1:4">
      <c r="A237" t="s">
        <v>695</v>
      </c>
      <c r="B237" t="s">
        <v>6261</v>
      </c>
      <c r="C237" t="s">
        <v>1541</v>
      </c>
      <c r="D237" t="s">
        <v>610</v>
      </c>
    </row>
    <row r="238" spans="1:4">
      <c r="A238" t="s">
        <v>697</v>
      </c>
      <c r="B238" t="s">
        <v>6260</v>
      </c>
      <c r="C238" t="s">
        <v>238</v>
      </c>
      <c r="D238" t="s">
        <v>807</v>
      </c>
    </row>
    <row r="239" spans="1:4">
      <c r="A239" t="s">
        <v>699</v>
      </c>
      <c r="B239" t="s">
        <v>6259</v>
      </c>
      <c r="C239" t="s">
        <v>939</v>
      </c>
      <c r="D239" t="s">
        <v>792</v>
      </c>
    </row>
    <row r="240" spans="1:4">
      <c r="A240" t="s">
        <v>700</v>
      </c>
      <c r="B240" t="s">
        <v>6260</v>
      </c>
      <c r="C240" t="s">
        <v>1330</v>
      </c>
      <c r="D240" t="s">
        <v>335</v>
      </c>
    </row>
    <row r="241" spans="1:4">
      <c r="A241" t="s">
        <v>702</v>
      </c>
      <c r="B241" t="s">
        <v>6259</v>
      </c>
      <c r="C241" t="s">
        <v>85</v>
      </c>
      <c r="D241" t="s">
        <v>777</v>
      </c>
    </row>
    <row r="242" spans="1:4">
      <c r="A242" t="s">
        <v>704</v>
      </c>
      <c r="B242" t="s">
        <v>6260</v>
      </c>
      <c r="C242" t="s">
        <v>932</v>
      </c>
      <c r="D242" t="s">
        <v>1151</v>
      </c>
    </row>
    <row r="243" spans="1:4">
      <c r="A243" t="s">
        <v>706</v>
      </c>
      <c r="B243" t="s">
        <v>6260</v>
      </c>
      <c r="C243" t="s">
        <v>143</v>
      </c>
      <c r="D243" t="s">
        <v>354</v>
      </c>
    </row>
    <row r="244" spans="1:4">
      <c r="A244" t="s">
        <v>707</v>
      </c>
      <c r="B244" t="s">
        <v>6261</v>
      </c>
      <c r="C244" t="s">
        <v>775</v>
      </c>
      <c r="D244" t="s">
        <v>1618</v>
      </c>
    </row>
    <row r="245" spans="1:4">
      <c r="A245" t="s">
        <v>710</v>
      </c>
      <c r="B245" t="s">
        <v>6260</v>
      </c>
      <c r="C245" t="s">
        <v>1857</v>
      </c>
      <c r="D245" t="s">
        <v>420</v>
      </c>
    </row>
    <row r="246" spans="1:4">
      <c r="A246" t="s">
        <v>713</v>
      </c>
      <c r="B246" t="s">
        <v>6260</v>
      </c>
      <c r="C246" t="s">
        <v>531</v>
      </c>
      <c r="D246" t="s">
        <v>139</v>
      </c>
    </row>
    <row r="247" spans="1:4">
      <c r="A247" t="s">
        <v>714</v>
      </c>
      <c r="B247" t="s">
        <v>6259</v>
      </c>
      <c r="C247" t="s">
        <v>2051</v>
      </c>
      <c r="D247" t="s">
        <v>982</v>
      </c>
    </row>
    <row r="248" spans="1:4">
      <c r="A248" t="s">
        <v>717</v>
      </c>
      <c r="B248" t="s">
        <v>6261</v>
      </c>
      <c r="C248" t="s">
        <v>528</v>
      </c>
      <c r="D248" t="s">
        <v>167</v>
      </c>
    </row>
    <row r="249" spans="1:4">
      <c r="A249" t="s">
        <v>719</v>
      </c>
      <c r="B249" t="s">
        <v>6260</v>
      </c>
      <c r="C249" t="s">
        <v>2127</v>
      </c>
      <c r="D249" t="s">
        <v>221</v>
      </c>
    </row>
    <row r="250" spans="1:4">
      <c r="A250" t="s">
        <v>721</v>
      </c>
      <c r="B250" t="s">
        <v>6260</v>
      </c>
      <c r="C250" t="s">
        <v>533</v>
      </c>
      <c r="D250" t="s">
        <v>830</v>
      </c>
    </row>
    <row r="251" spans="1:4">
      <c r="A251" t="s">
        <v>723</v>
      </c>
      <c r="B251" t="s">
        <v>6261</v>
      </c>
      <c r="C251" t="s">
        <v>604</v>
      </c>
      <c r="D251" t="s">
        <v>1281</v>
      </c>
    </row>
    <row r="252" spans="1:4">
      <c r="A252" t="s">
        <v>725</v>
      </c>
      <c r="B252" t="s">
        <v>6259</v>
      </c>
      <c r="C252" t="s">
        <v>955</v>
      </c>
      <c r="D252" t="s">
        <v>22</v>
      </c>
    </row>
    <row r="253" spans="1:4">
      <c r="A253" t="s">
        <v>727</v>
      </c>
      <c r="B253" t="s">
        <v>6260</v>
      </c>
      <c r="C253" t="s">
        <v>1050</v>
      </c>
      <c r="D253" t="s">
        <v>718</v>
      </c>
    </row>
    <row r="254" spans="1:4">
      <c r="A254" t="s">
        <v>729</v>
      </c>
      <c r="B254" t="s">
        <v>6259</v>
      </c>
      <c r="C254" t="s">
        <v>1015</v>
      </c>
      <c r="D254" t="s">
        <v>550</v>
      </c>
    </row>
    <row r="255" spans="1:4">
      <c r="A255" t="s">
        <v>730</v>
      </c>
      <c r="B255" t="s">
        <v>6261</v>
      </c>
      <c r="C255" t="s">
        <v>920</v>
      </c>
      <c r="D255" t="s">
        <v>884</v>
      </c>
    </row>
    <row r="256" spans="1:4">
      <c r="A256" t="s">
        <v>733</v>
      </c>
      <c r="B256" t="s">
        <v>6260</v>
      </c>
      <c r="C256" t="s">
        <v>291</v>
      </c>
      <c r="D256" t="s">
        <v>615</v>
      </c>
    </row>
    <row r="257" spans="1:4">
      <c r="A257" t="s">
        <v>736</v>
      </c>
      <c r="B257" t="s">
        <v>6259</v>
      </c>
      <c r="C257" t="s">
        <v>1502</v>
      </c>
      <c r="D257" t="s">
        <v>90</v>
      </c>
    </row>
    <row r="258" spans="1:4">
      <c r="A258" t="s">
        <v>738</v>
      </c>
      <c r="B258" t="s">
        <v>6259</v>
      </c>
      <c r="C258" t="s">
        <v>214</v>
      </c>
      <c r="D258" t="s">
        <v>805</v>
      </c>
    </row>
    <row r="259" spans="1:4">
      <c r="A259" t="s">
        <v>739</v>
      </c>
      <c r="B259" t="s">
        <v>6261</v>
      </c>
      <c r="C259" t="s">
        <v>640</v>
      </c>
      <c r="D259" t="s">
        <v>879</v>
      </c>
    </row>
    <row r="260" spans="1:4">
      <c r="A260" t="s">
        <v>740</v>
      </c>
      <c r="B260" t="s">
        <v>6261</v>
      </c>
      <c r="C260" t="s">
        <v>749</v>
      </c>
      <c r="D260" t="s">
        <v>354</v>
      </c>
    </row>
    <row r="261" spans="1:4">
      <c r="A261" t="s">
        <v>741</v>
      </c>
      <c r="B261" t="s">
        <v>6261</v>
      </c>
      <c r="C261" t="s">
        <v>149</v>
      </c>
      <c r="D261" t="s">
        <v>1235</v>
      </c>
    </row>
    <row r="262" spans="1:4">
      <c r="A262" t="s">
        <v>742</v>
      </c>
      <c r="B262" t="s">
        <v>6260</v>
      </c>
      <c r="C262" t="s">
        <v>381</v>
      </c>
      <c r="D262" t="s">
        <v>637</v>
      </c>
    </row>
    <row r="263" spans="1:4">
      <c r="A263" t="s">
        <v>745</v>
      </c>
      <c r="B263" t="s">
        <v>6260</v>
      </c>
      <c r="C263" t="s">
        <v>913</v>
      </c>
      <c r="D263" t="s">
        <v>1012</v>
      </c>
    </row>
    <row r="264" spans="1:4">
      <c r="A264" t="s">
        <v>747</v>
      </c>
      <c r="B264" t="s">
        <v>6261</v>
      </c>
      <c r="C264" t="s">
        <v>1395</v>
      </c>
      <c r="D264" t="s">
        <v>293</v>
      </c>
    </row>
    <row r="265" spans="1:4">
      <c r="A265" t="s">
        <v>748</v>
      </c>
      <c r="B265" t="s">
        <v>6260</v>
      </c>
      <c r="C265" t="s">
        <v>81</v>
      </c>
      <c r="D265" t="s">
        <v>708</v>
      </c>
    </row>
    <row r="266" spans="1:4">
      <c r="A266" t="s">
        <v>751</v>
      </c>
      <c r="B266" t="s">
        <v>6259</v>
      </c>
      <c r="C266" t="s">
        <v>381</v>
      </c>
      <c r="D266" t="s">
        <v>62</v>
      </c>
    </row>
    <row r="267" spans="1:4">
      <c r="A267" t="s">
        <v>754</v>
      </c>
      <c r="B267" t="s">
        <v>6259</v>
      </c>
      <c r="C267" t="s">
        <v>797</v>
      </c>
      <c r="D267" t="s">
        <v>969</v>
      </c>
    </row>
    <row r="268" spans="1:4">
      <c r="A268" t="s">
        <v>757</v>
      </c>
      <c r="B268" t="s">
        <v>6259</v>
      </c>
      <c r="C268" t="s">
        <v>895</v>
      </c>
      <c r="D268" t="s">
        <v>649</v>
      </c>
    </row>
    <row r="269" spans="1:4">
      <c r="A269" t="s">
        <v>760</v>
      </c>
      <c r="B269" t="s">
        <v>6260</v>
      </c>
      <c r="C269" t="s">
        <v>792</v>
      </c>
      <c r="D269" t="s">
        <v>553</v>
      </c>
    </row>
    <row r="270" spans="1:4">
      <c r="A270" t="s">
        <v>762</v>
      </c>
      <c r="B270" t="s">
        <v>6259</v>
      </c>
      <c r="C270" t="s">
        <v>628</v>
      </c>
      <c r="D270" t="s">
        <v>6263</v>
      </c>
    </row>
    <row r="271" spans="1:4">
      <c r="A271" t="s">
        <v>764</v>
      </c>
      <c r="B271" t="s">
        <v>6259</v>
      </c>
      <c r="C271" t="s">
        <v>955</v>
      </c>
      <c r="D271" t="s">
        <v>47</v>
      </c>
    </row>
    <row r="272" spans="1:4">
      <c r="A272" t="s">
        <v>766</v>
      </c>
      <c r="B272" t="s">
        <v>6259</v>
      </c>
      <c r="C272" t="s">
        <v>1050</v>
      </c>
      <c r="D272" t="s">
        <v>913</v>
      </c>
    </row>
    <row r="273" spans="1:4">
      <c r="A273" t="s">
        <v>768</v>
      </c>
      <c r="B273" t="s">
        <v>6260</v>
      </c>
      <c r="C273" t="s">
        <v>918</v>
      </c>
      <c r="D273" t="s">
        <v>1048</v>
      </c>
    </row>
    <row r="274" spans="1:4">
      <c r="A274" t="s">
        <v>770</v>
      </c>
      <c r="B274" t="s">
        <v>6259</v>
      </c>
      <c r="C274" t="s">
        <v>37</v>
      </c>
      <c r="D274" t="s">
        <v>1330</v>
      </c>
    </row>
    <row r="275" spans="1:4">
      <c r="A275" t="s">
        <v>772</v>
      </c>
      <c r="B275" t="s">
        <v>6260</v>
      </c>
      <c r="C275" t="s">
        <v>1872</v>
      </c>
      <c r="D275" t="s">
        <v>10</v>
      </c>
    </row>
    <row r="276" spans="1:4">
      <c r="A276" t="s">
        <v>774</v>
      </c>
      <c r="B276" t="s">
        <v>6260</v>
      </c>
      <c r="C276" t="s">
        <v>212</v>
      </c>
      <c r="D276" t="s">
        <v>718</v>
      </c>
    </row>
    <row r="277" spans="1:4">
      <c r="A277" t="s">
        <v>776</v>
      </c>
      <c r="B277" t="s">
        <v>6261</v>
      </c>
      <c r="C277" t="s">
        <v>1027</v>
      </c>
      <c r="D277" t="s">
        <v>1823</v>
      </c>
    </row>
    <row r="278" spans="1:4">
      <c r="A278" t="s">
        <v>779</v>
      </c>
      <c r="B278" t="s">
        <v>6261</v>
      </c>
      <c r="C278" t="s">
        <v>720</v>
      </c>
      <c r="D278" t="s">
        <v>847</v>
      </c>
    </row>
    <row r="279" spans="1:4">
      <c r="A279" t="s">
        <v>782</v>
      </c>
      <c r="B279" t="s">
        <v>6260</v>
      </c>
      <c r="C279" t="s">
        <v>2772</v>
      </c>
      <c r="D279" t="s">
        <v>726</v>
      </c>
    </row>
    <row r="280" spans="1:4">
      <c r="A280" t="s">
        <v>784</v>
      </c>
      <c r="B280" t="s">
        <v>6259</v>
      </c>
      <c r="C280" t="s">
        <v>856</v>
      </c>
      <c r="D280" t="s">
        <v>1302</v>
      </c>
    </row>
    <row r="281" spans="1:4">
      <c r="A281" t="s">
        <v>786</v>
      </c>
      <c r="B281" t="s">
        <v>6260</v>
      </c>
      <c r="C281" t="s">
        <v>1823</v>
      </c>
      <c r="D281" t="s">
        <v>615</v>
      </c>
    </row>
    <row r="282" spans="1:4">
      <c r="A282" t="s">
        <v>788</v>
      </c>
      <c r="B282" t="s">
        <v>6261</v>
      </c>
      <c r="C282" t="s">
        <v>775</v>
      </c>
      <c r="D282" t="s">
        <v>1618</v>
      </c>
    </row>
    <row r="283" spans="1:4">
      <c r="A283" t="s">
        <v>790</v>
      </c>
      <c r="B283" t="s">
        <v>6259</v>
      </c>
      <c r="C283" t="s">
        <v>214</v>
      </c>
      <c r="D283" t="s">
        <v>780</v>
      </c>
    </row>
    <row r="284" spans="1:4">
      <c r="A284" t="s">
        <v>791</v>
      </c>
      <c r="B284" t="s">
        <v>6259</v>
      </c>
      <c r="C284" t="s">
        <v>407</v>
      </c>
      <c r="D284" t="s">
        <v>1869</v>
      </c>
    </row>
    <row r="285" spans="1:4">
      <c r="A285" t="s">
        <v>794</v>
      </c>
      <c r="B285" t="s">
        <v>6259</v>
      </c>
      <c r="C285" t="s">
        <v>797</v>
      </c>
      <c r="D285" t="s">
        <v>1701</v>
      </c>
    </row>
    <row r="286" spans="1:4">
      <c r="A286" t="s">
        <v>795</v>
      </c>
      <c r="B286" t="s">
        <v>6261</v>
      </c>
      <c r="C286" t="s">
        <v>128</v>
      </c>
      <c r="D286" t="s">
        <v>961</v>
      </c>
    </row>
    <row r="287" spans="1:4">
      <c r="A287" t="s">
        <v>796</v>
      </c>
      <c r="B287" t="s">
        <v>6259</v>
      </c>
      <c r="C287" t="s">
        <v>595</v>
      </c>
      <c r="D287" t="s">
        <v>420</v>
      </c>
    </row>
    <row r="288" spans="1:4">
      <c r="A288" t="s">
        <v>798</v>
      </c>
      <c r="B288" t="s">
        <v>6260</v>
      </c>
      <c r="C288" t="s">
        <v>28</v>
      </c>
      <c r="D288" t="s">
        <v>230</v>
      </c>
    </row>
    <row r="289" spans="1:4">
      <c r="A289" t="s">
        <v>801</v>
      </c>
      <c r="B289" t="s">
        <v>6260</v>
      </c>
      <c r="C289" t="s">
        <v>1092</v>
      </c>
      <c r="D289" t="s">
        <v>884</v>
      </c>
    </row>
    <row r="290" spans="1:4">
      <c r="A290" t="s">
        <v>804</v>
      </c>
      <c r="B290" t="s">
        <v>6261</v>
      </c>
      <c r="C290" t="s">
        <v>374</v>
      </c>
      <c r="D290" t="s">
        <v>28</v>
      </c>
    </row>
    <row r="291" spans="1:4">
      <c r="A291" t="s">
        <v>806</v>
      </c>
      <c r="B291" t="s">
        <v>6260</v>
      </c>
      <c r="C291" t="s">
        <v>1817</v>
      </c>
      <c r="D291" t="s">
        <v>113</v>
      </c>
    </row>
    <row r="292" spans="1:4">
      <c r="A292" t="s">
        <v>808</v>
      </c>
      <c r="B292" t="s">
        <v>6260</v>
      </c>
      <c r="C292" t="s">
        <v>1862</v>
      </c>
      <c r="D292" t="s">
        <v>396</v>
      </c>
    </row>
    <row r="293" spans="1:4">
      <c r="A293" t="s">
        <v>811</v>
      </c>
      <c r="B293" t="s">
        <v>6259</v>
      </c>
      <c r="C293" t="s">
        <v>963</v>
      </c>
      <c r="D293" t="s">
        <v>1418</v>
      </c>
    </row>
    <row r="294" spans="1:4">
      <c r="A294" t="s">
        <v>813</v>
      </c>
      <c r="B294" t="s">
        <v>6261</v>
      </c>
      <c r="C294" t="s">
        <v>1165</v>
      </c>
      <c r="D294" t="s">
        <v>428</v>
      </c>
    </row>
    <row r="295" spans="1:4">
      <c r="A295" t="s">
        <v>815</v>
      </c>
      <c r="B295" t="s">
        <v>6260</v>
      </c>
      <c r="C295" t="s">
        <v>1418</v>
      </c>
      <c r="D295" t="s">
        <v>895</v>
      </c>
    </row>
    <row r="296" spans="1:4">
      <c r="A296" t="s">
        <v>818</v>
      </c>
      <c r="B296" t="s">
        <v>6259</v>
      </c>
      <c r="C296" t="s">
        <v>230</v>
      </c>
      <c r="D296" t="s">
        <v>1349</v>
      </c>
    </row>
    <row r="297" spans="1:4">
      <c r="A297" t="s">
        <v>821</v>
      </c>
      <c r="B297" t="s">
        <v>6259</v>
      </c>
      <c r="C297" t="s">
        <v>234</v>
      </c>
      <c r="D297" t="s">
        <v>2527</v>
      </c>
    </row>
    <row r="298" spans="1:4">
      <c r="A298" t="s">
        <v>822</v>
      </c>
      <c r="B298" t="s">
        <v>6259</v>
      </c>
      <c r="C298" t="s">
        <v>799</v>
      </c>
      <c r="D298" t="s">
        <v>955</v>
      </c>
    </row>
    <row r="299" spans="1:4">
      <c r="A299" t="s">
        <v>823</v>
      </c>
      <c r="B299" t="s">
        <v>6259</v>
      </c>
      <c r="C299" t="s">
        <v>646</v>
      </c>
      <c r="D299" t="s">
        <v>769</v>
      </c>
    </row>
    <row r="300" spans="1:4">
      <c r="A300" t="s">
        <v>826</v>
      </c>
      <c r="B300" t="s">
        <v>6259</v>
      </c>
      <c r="C300" t="s">
        <v>1502</v>
      </c>
      <c r="D300" t="s">
        <v>90</v>
      </c>
    </row>
    <row r="301" spans="1:4">
      <c r="A301" t="s">
        <v>829</v>
      </c>
      <c r="B301" t="s">
        <v>6260</v>
      </c>
      <c r="C301" t="s">
        <v>263</v>
      </c>
      <c r="D301" t="s">
        <v>71</v>
      </c>
    </row>
    <row r="302" spans="1:4">
      <c r="A302" t="s">
        <v>832</v>
      </c>
      <c r="B302" t="s">
        <v>6261</v>
      </c>
      <c r="C302" t="s">
        <v>1206</v>
      </c>
      <c r="D302" t="s">
        <v>548</v>
      </c>
    </row>
    <row r="303" spans="1:4">
      <c r="A303" t="s">
        <v>834</v>
      </c>
      <c r="B303" t="s">
        <v>6260</v>
      </c>
      <c r="C303" t="s">
        <v>1190</v>
      </c>
      <c r="D303" t="s">
        <v>263</v>
      </c>
    </row>
    <row r="304" spans="1:4">
      <c r="A304" t="s">
        <v>835</v>
      </c>
      <c r="B304" t="s">
        <v>6260</v>
      </c>
      <c r="C304" t="s">
        <v>76</v>
      </c>
      <c r="D304" t="s">
        <v>303</v>
      </c>
    </row>
    <row r="305" spans="1:4">
      <c r="A305" t="s">
        <v>836</v>
      </c>
      <c r="B305" t="s">
        <v>6259</v>
      </c>
      <c r="C305" t="s">
        <v>149</v>
      </c>
      <c r="D305" t="s">
        <v>121</v>
      </c>
    </row>
    <row r="306" spans="1:4">
      <c r="A306" t="s">
        <v>837</v>
      </c>
      <c r="B306" t="s">
        <v>6261</v>
      </c>
      <c r="C306" t="s">
        <v>303</v>
      </c>
      <c r="D306" t="s">
        <v>1151</v>
      </c>
    </row>
    <row r="307" spans="1:4">
      <c r="A307" t="s">
        <v>839</v>
      </c>
      <c r="B307" t="s">
        <v>6261</v>
      </c>
      <c r="C307" t="s">
        <v>899</v>
      </c>
      <c r="D307" t="s">
        <v>1340</v>
      </c>
    </row>
    <row r="308" spans="1:4">
      <c r="A308" t="s">
        <v>842</v>
      </c>
      <c r="B308" t="s">
        <v>6260</v>
      </c>
      <c r="C308" t="s">
        <v>1204</v>
      </c>
      <c r="D308" t="s">
        <v>726</v>
      </c>
    </row>
    <row r="309" spans="1:4">
      <c r="A309" t="s">
        <v>843</v>
      </c>
      <c r="B309" t="s">
        <v>6261</v>
      </c>
      <c r="C309" t="s">
        <v>1545</v>
      </c>
      <c r="D309" t="s">
        <v>396</v>
      </c>
    </row>
    <row r="310" spans="1:4">
      <c r="A310" t="s">
        <v>846</v>
      </c>
      <c r="B310" t="s">
        <v>6261</v>
      </c>
      <c r="C310" t="s">
        <v>715</v>
      </c>
      <c r="D310" t="s">
        <v>961</v>
      </c>
    </row>
    <row r="311" spans="1:4">
      <c r="A311" t="s">
        <v>849</v>
      </c>
      <c r="B311" t="s">
        <v>6259</v>
      </c>
      <c r="C311" t="s">
        <v>737</v>
      </c>
      <c r="D311" t="s">
        <v>1214</v>
      </c>
    </row>
    <row r="312" spans="1:4">
      <c r="A312" t="s">
        <v>850</v>
      </c>
      <c r="B312" t="s">
        <v>6261</v>
      </c>
      <c r="C312" t="s">
        <v>260</v>
      </c>
      <c r="D312" t="s">
        <v>1887</v>
      </c>
    </row>
    <row r="313" spans="1:4">
      <c r="A313" t="s">
        <v>851</v>
      </c>
      <c r="B313" t="s">
        <v>6259</v>
      </c>
      <c r="C313" t="s">
        <v>293</v>
      </c>
      <c r="D313" t="s">
        <v>1073</v>
      </c>
    </row>
    <row r="314" spans="1:4">
      <c r="A314" t="s">
        <v>853</v>
      </c>
      <c r="B314" t="s">
        <v>6260</v>
      </c>
      <c r="C314" t="s">
        <v>310</v>
      </c>
      <c r="D314" t="s">
        <v>1274</v>
      </c>
    </row>
    <row r="315" spans="1:4">
      <c r="A315" t="s">
        <v>855</v>
      </c>
      <c r="B315" t="s">
        <v>6259</v>
      </c>
      <c r="C315" t="s">
        <v>1296</v>
      </c>
      <c r="D315" t="s">
        <v>291</v>
      </c>
    </row>
    <row r="316" spans="1:4">
      <c r="A316" t="s">
        <v>857</v>
      </c>
      <c r="B316" t="s">
        <v>6260</v>
      </c>
      <c r="C316" t="s">
        <v>420</v>
      </c>
      <c r="D316" t="s">
        <v>657</v>
      </c>
    </row>
    <row r="317" spans="1:4">
      <c r="A317" t="s">
        <v>859</v>
      </c>
      <c r="B317" t="s">
        <v>6259</v>
      </c>
      <c r="C317" t="s">
        <v>649</v>
      </c>
      <c r="D317" t="s">
        <v>1324</v>
      </c>
    </row>
    <row r="318" spans="1:4">
      <c r="A318" t="s">
        <v>860</v>
      </c>
      <c r="B318" t="s">
        <v>6260</v>
      </c>
      <c r="C318" t="s">
        <v>671</v>
      </c>
      <c r="D318" t="s">
        <v>449</v>
      </c>
    </row>
    <row r="319" spans="1:4">
      <c r="A319" t="s">
        <v>861</v>
      </c>
      <c r="B319" t="s">
        <v>6260</v>
      </c>
      <c r="C319" t="s">
        <v>840</v>
      </c>
      <c r="D319" t="s">
        <v>456</v>
      </c>
    </row>
    <row r="320" spans="1:4">
      <c r="A320" t="s">
        <v>864</v>
      </c>
      <c r="B320" t="s">
        <v>6259</v>
      </c>
      <c r="C320" t="s">
        <v>758</v>
      </c>
      <c r="D320" t="s">
        <v>881</v>
      </c>
    </row>
    <row r="321" spans="1:4">
      <c r="A321" t="s">
        <v>865</v>
      </c>
      <c r="B321" t="s">
        <v>6260</v>
      </c>
      <c r="C321" t="s">
        <v>443</v>
      </c>
      <c r="D321" t="s">
        <v>655</v>
      </c>
    </row>
    <row r="322" spans="1:4">
      <c r="A322" t="s">
        <v>867</v>
      </c>
      <c r="B322" t="s">
        <v>6259</v>
      </c>
      <c r="C322" t="s">
        <v>1190</v>
      </c>
      <c r="D322" t="s">
        <v>263</v>
      </c>
    </row>
    <row r="323" spans="1:4">
      <c r="A323" t="s">
        <v>868</v>
      </c>
      <c r="B323" t="s">
        <v>6259</v>
      </c>
      <c r="C323" t="s">
        <v>539</v>
      </c>
      <c r="D323" t="s">
        <v>623</v>
      </c>
    </row>
    <row r="324" spans="1:4">
      <c r="A324" t="s">
        <v>870</v>
      </c>
      <c r="B324" t="s">
        <v>6261</v>
      </c>
      <c r="C324" t="s">
        <v>604</v>
      </c>
      <c r="D324" t="s">
        <v>553</v>
      </c>
    </row>
    <row r="325" spans="1:4">
      <c r="A325" t="s">
        <v>872</v>
      </c>
      <c r="B325" t="s">
        <v>6259</v>
      </c>
      <c r="C325" t="s">
        <v>332</v>
      </c>
      <c r="D325" t="s">
        <v>951</v>
      </c>
    </row>
    <row r="326" spans="1:4">
      <c r="A326" t="s">
        <v>873</v>
      </c>
      <c r="B326" t="s">
        <v>6259</v>
      </c>
      <c r="C326" t="s">
        <v>807</v>
      </c>
      <c r="D326" t="s">
        <v>1862</v>
      </c>
    </row>
    <row r="327" spans="1:4">
      <c r="A327" t="s">
        <v>874</v>
      </c>
      <c r="B327" t="s">
        <v>6261</v>
      </c>
      <c r="C327" t="s">
        <v>1474</v>
      </c>
      <c r="D327" t="s">
        <v>341</v>
      </c>
    </row>
    <row r="328" spans="1:4">
      <c r="A328" t="s">
        <v>876</v>
      </c>
      <c r="B328" t="s">
        <v>6260</v>
      </c>
      <c r="C328" t="s">
        <v>94</v>
      </c>
      <c r="D328" t="s">
        <v>1092</v>
      </c>
    </row>
    <row r="329" spans="1:4">
      <c r="A329" t="s">
        <v>877</v>
      </c>
      <c r="B329" t="s">
        <v>6261</v>
      </c>
      <c r="C329" t="s">
        <v>424</v>
      </c>
      <c r="D329" t="s">
        <v>930</v>
      </c>
    </row>
    <row r="330" spans="1:4">
      <c r="A330" t="s">
        <v>878</v>
      </c>
      <c r="B330" t="s">
        <v>6261</v>
      </c>
      <c r="C330" t="s">
        <v>357</v>
      </c>
      <c r="D330" t="s">
        <v>326</v>
      </c>
    </row>
    <row r="331" spans="1:4">
      <c r="A331" t="s">
        <v>880</v>
      </c>
      <c r="B331" t="s">
        <v>6259</v>
      </c>
      <c r="C331" t="s">
        <v>1210</v>
      </c>
      <c r="D331" t="s">
        <v>879</v>
      </c>
    </row>
    <row r="332" spans="1:4">
      <c r="A332" t="s">
        <v>883</v>
      </c>
      <c r="B332" t="s">
        <v>6260</v>
      </c>
      <c r="C332" t="s">
        <v>889</v>
      </c>
      <c r="D332" t="s">
        <v>1567</v>
      </c>
    </row>
    <row r="333" spans="1:4">
      <c r="A333" t="s">
        <v>886</v>
      </c>
      <c r="B333" t="s">
        <v>6260</v>
      </c>
      <c r="C333" t="s">
        <v>85</v>
      </c>
      <c r="D333" t="s">
        <v>257</v>
      </c>
    </row>
    <row r="334" spans="1:4">
      <c r="A334" t="s">
        <v>888</v>
      </c>
      <c r="B334" t="s">
        <v>6261</v>
      </c>
      <c r="C334" t="s">
        <v>783</v>
      </c>
      <c r="D334" t="s">
        <v>802</v>
      </c>
    </row>
    <row r="335" spans="1:4">
      <c r="A335" t="s">
        <v>890</v>
      </c>
      <c r="B335" t="s">
        <v>6261</v>
      </c>
      <c r="C335" t="s">
        <v>160</v>
      </c>
      <c r="D335" t="s">
        <v>731</v>
      </c>
    </row>
    <row r="336" spans="1:4">
      <c r="A336" t="s">
        <v>892</v>
      </c>
      <c r="B336" t="s">
        <v>6259</v>
      </c>
      <c r="C336" t="s">
        <v>472</v>
      </c>
      <c r="D336" t="s">
        <v>2290</v>
      </c>
    </row>
    <row r="337" spans="1:4">
      <c r="A337" t="s">
        <v>894</v>
      </c>
      <c r="B337" t="s">
        <v>6259</v>
      </c>
      <c r="C337" t="s">
        <v>277</v>
      </c>
      <c r="D337" t="s">
        <v>225</v>
      </c>
    </row>
    <row r="338" spans="1:4">
      <c r="A338" t="s">
        <v>896</v>
      </c>
      <c r="B338" t="s">
        <v>6259</v>
      </c>
      <c r="C338" t="s">
        <v>414</v>
      </c>
      <c r="D338" t="s">
        <v>634</v>
      </c>
    </row>
    <row r="339" spans="1:4">
      <c r="A339" t="s">
        <v>898</v>
      </c>
      <c r="B339" t="s">
        <v>6260</v>
      </c>
      <c r="C339" t="s">
        <v>789</v>
      </c>
      <c r="D339" t="s">
        <v>1862</v>
      </c>
    </row>
    <row r="340" spans="1:4">
      <c r="A340" t="s">
        <v>900</v>
      </c>
      <c r="B340" t="s">
        <v>6259</v>
      </c>
      <c r="C340" t="s">
        <v>1399</v>
      </c>
      <c r="D340" t="s">
        <v>1249</v>
      </c>
    </row>
    <row r="341" spans="1:4">
      <c r="A341" t="s">
        <v>903</v>
      </c>
      <c r="B341" t="s">
        <v>6259</v>
      </c>
      <c r="C341" t="s">
        <v>124</v>
      </c>
      <c r="D341" t="s">
        <v>90</v>
      </c>
    </row>
    <row r="342" spans="1:4">
      <c r="A342" t="s">
        <v>904</v>
      </c>
      <c r="B342" t="s">
        <v>6260</v>
      </c>
      <c r="C342" t="s">
        <v>1541</v>
      </c>
      <c r="D342" t="s">
        <v>628</v>
      </c>
    </row>
    <row r="343" spans="1:4">
      <c r="A343" t="s">
        <v>905</v>
      </c>
      <c r="B343" t="s">
        <v>6259</v>
      </c>
      <c r="C343" t="s">
        <v>263</v>
      </c>
      <c r="D343" t="s">
        <v>81</v>
      </c>
    </row>
    <row r="344" spans="1:4">
      <c r="A344" t="s">
        <v>906</v>
      </c>
      <c r="B344" t="s">
        <v>6259</v>
      </c>
      <c r="C344" t="s">
        <v>81</v>
      </c>
      <c r="D344" t="s">
        <v>71</v>
      </c>
    </row>
    <row r="345" spans="1:4">
      <c r="A345" t="s">
        <v>907</v>
      </c>
      <c r="B345" t="s">
        <v>6261</v>
      </c>
      <c r="C345" t="s">
        <v>407</v>
      </c>
      <c r="D345" t="s">
        <v>1055</v>
      </c>
    </row>
    <row r="346" spans="1:4">
      <c r="A346" t="s">
        <v>909</v>
      </c>
      <c r="B346" t="s">
        <v>6261</v>
      </c>
      <c r="C346" t="s">
        <v>1098</v>
      </c>
      <c r="D346" t="s">
        <v>6264</v>
      </c>
    </row>
    <row r="347" spans="1:4">
      <c r="A347" t="s">
        <v>910</v>
      </c>
      <c r="B347" t="s">
        <v>6260</v>
      </c>
      <c r="C347" t="s">
        <v>443</v>
      </c>
      <c r="D347" t="s">
        <v>572</v>
      </c>
    </row>
    <row r="348" spans="1:4">
      <c r="A348" t="s">
        <v>911</v>
      </c>
      <c r="B348" t="s">
        <v>6259</v>
      </c>
      <c r="C348" t="s">
        <v>1364</v>
      </c>
      <c r="D348" t="s">
        <v>107</v>
      </c>
    </row>
    <row r="349" spans="1:4">
      <c r="A349" t="s">
        <v>912</v>
      </c>
      <c r="B349" t="s">
        <v>6260</v>
      </c>
      <c r="C349" t="s">
        <v>1015</v>
      </c>
      <c r="D349" t="s">
        <v>743</v>
      </c>
    </row>
    <row r="350" spans="1:4">
      <c r="A350" t="s">
        <v>915</v>
      </c>
      <c r="B350" t="s">
        <v>6260</v>
      </c>
      <c r="C350" t="s">
        <v>881</v>
      </c>
      <c r="D350" t="s">
        <v>583</v>
      </c>
    </row>
    <row r="351" spans="1:4">
      <c r="A351" t="s">
        <v>917</v>
      </c>
      <c r="B351" t="s">
        <v>6260</v>
      </c>
      <c r="C351" t="s">
        <v>37</v>
      </c>
      <c r="D351" t="s">
        <v>107</v>
      </c>
    </row>
    <row r="352" spans="1:4">
      <c r="A352" t="s">
        <v>919</v>
      </c>
      <c r="B352" t="s">
        <v>6260</v>
      </c>
      <c r="C352" t="s">
        <v>780</v>
      </c>
      <c r="D352" t="s">
        <v>884</v>
      </c>
    </row>
    <row r="353" spans="1:4">
      <c r="A353" t="s">
        <v>922</v>
      </c>
      <c r="B353" t="s">
        <v>6261</v>
      </c>
      <c r="C353" t="s">
        <v>972</v>
      </c>
      <c r="D353" t="s">
        <v>1149</v>
      </c>
    </row>
    <row r="354" spans="1:4">
      <c r="A354" t="s">
        <v>925</v>
      </c>
      <c r="B354" t="s">
        <v>6259</v>
      </c>
      <c r="C354" t="s">
        <v>913</v>
      </c>
      <c r="D354" t="s">
        <v>562</v>
      </c>
    </row>
    <row r="355" spans="1:4">
      <c r="A355" t="s">
        <v>926</v>
      </c>
      <c r="B355" t="s">
        <v>6259</v>
      </c>
      <c r="C355" t="s">
        <v>47</v>
      </c>
      <c r="D355" t="s">
        <v>533</v>
      </c>
    </row>
    <row r="356" spans="1:4">
      <c r="A356" t="s">
        <v>928</v>
      </c>
      <c r="B356" t="s">
        <v>6261</v>
      </c>
      <c r="C356" t="s">
        <v>1151</v>
      </c>
      <c r="D356" t="s">
        <v>257</v>
      </c>
    </row>
    <row r="357" spans="1:4">
      <c r="A357" t="s">
        <v>929</v>
      </c>
      <c r="B357" t="s">
        <v>6260</v>
      </c>
      <c r="C357" t="s">
        <v>188</v>
      </c>
      <c r="D357" t="s">
        <v>407</v>
      </c>
    </row>
    <row r="358" spans="1:4">
      <c r="A358" t="s">
        <v>931</v>
      </c>
      <c r="B358" t="s">
        <v>6261</v>
      </c>
      <c r="C358" t="s">
        <v>780</v>
      </c>
      <c r="D358" t="s">
        <v>199</v>
      </c>
    </row>
    <row r="359" spans="1:4">
      <c r="A359" t="s">
        <v>933</v>
      </c>
      <c r="B359" t="s">
        <v>6260</v>
      </c>
      <c r="C359" t="s">
        <v>881</v>
      </c>
      <c r="D359" t="s">
        <v>583</v>
      </c>
    </row>
    <row r="360" spans="1:4">
      <c r="A360" t="s">
        <v>935</v>
      </c>
      <c r="B360" t="s">
        <v>6259</v>
      </c>
      <c r="C360" t="s">
        <v>792</v>
      </c>
      <c r="D360" t="s">
        <v>221</v>
      </c>
    </row>
    <row r="361" spans="1:4">
      <c r="A361" t="s">
        <v>937</v>
      </c>
      <c r="B361" t="s">
        <v>6261</v>
      </c>
      <c r="C361" t="s">
        <v>62</v>
      </c>
      <c r="D361" t="s">
        <v>1204</v>
      </c>
    </row>
    <row r="362" spans="1:4">
      <c r="A362" t="s">
        <v>938</v>
      </c>
      <c r="B362" t="s">
        <v>6260</v>
      </c>
      <c r="C362" t="s">
        <v>374</v>
      </c>
      <c r="D362" t="s">
        <v>2006</v>
      </c>
    </row>
    <row r="363" spans="1:4">
      <c r="A363" t="s">
        <v>940</v>
      </c>
      <c r="B363" t="s">
        <v>6259</v>
      </c>
      <c r="C363" t="s">
        <v>1357</v>
      </c>
      <c r="D363" t="s">
        <v>887</v>
      </c>
    </row>
    <row r="364" spans="1:4">
      <c r="A364" t="s">
        <v>941</v>
      </c>
      <c r="B364" t="s">
        <v>6261</v>
      </c>
      <c r="C364" t="s">
        <v>1274</v>
      </c>
      <c r="D364" t="s">
        <v>1438</v>
      </c>
    </row>
    <row r="365" spans="1:4">
      <c r="A365" t="s">
        <v>943</v>
      </c>
      <c r="B365" t="s">
        <v>6259</v>
      </c>
      <c r="C365" t="s">
        <v>761</v>
      </c>
      <c r="D365" t="s">
        <v>98</v>
      </c>
    </row>
    <row r="366" spans="1:4">
      <c r="A366" t="s">
        <v>944</v>
      </c>
      <c r="B366" t="s">
        <v>6261</v>
      </c>
      <c r="C366" t="s">
        <v>715</v>
      </c>
      <c r="D366" t="s">
        <v>961</v>
      </c>
    </row>
    <row r="367" spans="1:4">
      <c r="A367" t="s">
        <v>946</v>
      </c>
      <c r="B367" t="s">
        <v>6259</v>
      </c>
      <c r="C367" t="s">
        <v>335</v>
      </c>
      <c r="D367" t="s">
        <v>1523</v>
      </c>
    </row>
    <row r="368" spans="1:4">
      <c r="A368" t="s">
        <v>947</v>
      </c>
      <c r="B368" t="s">
        <v>6259</v>
      </c>
      <c r="C368" t="s">
        <v>1327</v>
      </c>
      <c r="D368" t="s">
        <v>267</v>
      </c>
    </row>
    <row r="369" spans="1:4">
      <c r="A369" t="s">
        <v>948</v>
      </c>
      <c r="B369" t="s">
        <v>6261</v>
      </c>
      <c r="C369" t="s">
        <v>663</v>
      </c>
      <c r="D369" t="s">
        <v>1031</v>
      </c>
    </row>
    <row r="370" spans="1:4">
      <c r="A370" t="s">
        <v>950</v>
      </c>
      <c r="B370" t="s">
        <v>6260</v>
      </c>
      <c r="C370" t="s">
        <v>720</v>
      </c>
      <c r="D370" t="s">
        <v>895</v>
      </c>
    </row>
    <row r="371" spans="1:4">
      <c r="A371" t="s">
        <v>953</v>
      </c>
      <c r="B371" t="s">
        <v>6260</v>
      </c>
      <c r="C371" t="s">
        <v>1240</v>
      </c>
      <c r="D371" t="s">
        <v>62</v>
      </c>
    </row>
    <row r="372" spans="1:4">
      <c r="A372" t="s">
        <v>954</v>
      </c>
      <c r="B372" t="s">
        <v>6260</v>
      </c>
      <c r="C372" t="s">
        <v>637</v>
      </c>
      <c r="D372" t="s">
        <v>807</v>
      </c>
    </row>
    <row r="373" spans="1:4">
      <c r="A373" t="s">
        <v>957</v>
      </c>
      <c r="B373" t="s">
        <v>6259</v>
      </c>
      <c r="C373" t="s">
        <v>797</v>
      </c>
      <c r="D373" t="s">
        <v>37</v>
      </c>
    </row>
    <row r="374" spans="1:4">
      <c r="A374" t="s">
        <v>958</v>
      </c>
      <c r="B374" t="s">
        <v>6260</v>
      </c>
      <c r="C374" t="s">
        <v>1474</v>
      </c>
      <c r="D374" t="s">
        <v>121</v>
      </c>
    </row>
    <row r="375" spans="1:4">
      <c r="A375" t="s">
        <v>959</v>
      </c>
      <c r="B375" t="s">
        <v>6260</v>
      </c>
      <c r="C375" t="s">
        <v>1008</v>
      </c>
      <c r="D375" t="s">
        <v>1260</v>
      </c>
    </row>
    <row r="376" spans="1:4">
      <c r="A376" t="s">
        <v>960</v>
      </c>
      <c r="B376" t="s">
        <v>6260</v>
      </c>
      <c r="C376" t="s">
        <v>542</v>
      </c>
      <c r="D376" t="s">
        <v>631</v>
      </c>
    </row>
    <row r="377" spans="1:4">
      <c r="A377" t="s">
        <v>962</v>
      </c>
      <c r="B377" t="s">
        <v>6259</v>
      </c>
      <c r="C377" t="s">
        <v>663</v>
      </c>
      <c r="D377" t="s">
        <v>671</v>
      </c>
    </row>
    <row r="378" spans="1:4">
      <c r="A378" t="s">
        <v>964</v>
      </c>
      <c r="B378" t="s">
        <v>6259</v>
      </c>
      <c r="C378" t="s">
        <v>858</v>
      </c>
      <c r="D378" t="s">
        <v>1429</v>
      </c>
    </row>
    <row r="379" spans="1:4">
      <c r="A379" t="s">
        <v>965</v>
      </c>
      <c r="B379" t="s">
        <v>6260</v>
      </c>
      <c r="C379" t="s">
        <v>1235</v>
      </c>
      <c r="D379" t="s">
        <v>1100</v>
      </c>
    </row>
    <row r="380" spans="1:4">
      <c r="A380" t="s">
        <v>966</v>
      </c>
      <c r="B380" t="s">
        <v>6261</v>
      </c>
      <c r="C380" t="s">
        <v>536</v>
      </c>
      <c r="D380" t="s">
        <v>927</v>
      </c>
    </row>
    <row r="381" spans="1:4">
      <c r="A381" t="s">
        <v>967</v>
      </c>
      <c r="B381" t="s">
        <v>6261</v>
      </c>
      <c r="C381" t="s">
        <v>124</v>
      </c>
      <c r="D381" t="s">
        <v>1605</v>
      </c>
    </row>
    <row r="382" spans="1:4">
      <c r="A382" t="s">
        <v>968</v>
      </c>
      <c r="B382" t="s">
        <v>6260</v>
      </c>
      <c r="C382" t="s">
        <v>679</v>
      </c>
      <c r="D382" t="s">
        <v>2772</v>
      </c>
    </row>
    <row r="383" spans="1:4">
      <c r="A383" t="s">
        <v>971</v>
      </c>
      <c r="B383" t="s">
        <v>6260</v>
      </c>
      <c r="C383" t="s">
        <v>1260</v>
      </c>
      <c r="D383" t="s">
        <v>1683</v>
      </c>
    </row>
    <row r="384" spans="1:4">
      <c r="A384" t="s">
        <v>974</v>
      </c>
      <c r="B384" t="s">
        <v>6261</v>
      </c>
      <c r="C384" t="s">
        <v>518</v>
      </c>
      <c r="D384" t="s">
        <v>575</v>
      </c>
    </row>
    <row r="385" spans="1:4">
      <c r="A385" t="s">
        <v>975</v>
      </c>
      <c r="B385" t="s">
        <v>6260</v>
      </c>
      <c r="C385" t="s">
        <v>66</v>
      </c>
      <c r="D385" t="s">
        <v>895</v>
      </c>
    </row>
    <row r="386" spans="1:4">
      <c r="A386" t="s">
        <v>978</v>
      </c>
      <c r="B386" t="s">
        <v>6261</v>
      </c>
      <c r="C386" t="s">
        <v>94</v>
      </c>
      <c r="D386" t="s">
        <v>214</v>
      </c>
    </row>
    <row r="387" spans="1:4">
      <c r="A387" t="s">
        <v>979</v>
      </c>
      <c r="B387" t="s">
        <v>6261</v>
      </c>
      <c r="C387" t="s">
        <v>2006</v>
      </c>
      <c r="D387" t="s">
        <v>1302</v>
      </c>
    </row>
    <row r="388" spans="1:4">
      <c r="A388" t="s">
        <v>981</v>
      </c>
      <c r="B388" t="s">
        <v>6261</v>
      </c>
      <c r="C388" t="s">
        <v>1015</v>
      </c>
      <c r="D388" t="s">
        <v>550</v>
      </c>
    </row>
    <row r="389" spans="1:4">
      <c r="A389" t="s">
        <v>983</v>
      </c>
      <c r="B389" t="s">
        <v>6261</v>
      </c>
      <c r="C389" t="s">
        <v>607</v>
      </c>
      <c r="D389" t="s">
        <v>1098</v>
      </c>
    </row>
    <row r="390" spans="1:4">
      <c r="A390" t="s">
        <v>984</v>
      </c>
      <c r="B390" t="s">
        <v>6259</v>
      </c>
      <c r="C390" t="s">
        <v>337</v>
      </c>
      <c r="D390" t="s">
        <v>1761</v>
      </c>
    </row>
    <row r="391" spans="1:4">
      <c r="A391" t="s">
        <v>985</v>
      </c>
      <c r="B391" t="s">
        <v>6261</v>
      </c>
      <c r="C391" t="s">
        <v>1246</v>
      </c>
      <c r="D391" t="s">
        <v>438</v>
      </c>
    </row>
    <row r="392" spans="1:4">
      <c r="A392" t="s">
        <v>986</v>
      </c>
      <c r="B392" t="s">
        <v>6259</v>
      </c>
      <c r="C392" t="s">
        <v>1302</v>
      </c>
      <c r="D392" t="s">
        <v>1219</v>
      </c>
    </row>
    <row r="393" spans="1:4">
      <c r="A393" t="s">
        <v>987</v>
      </c>
      <c r="B393" t="s">
        <v>6259</v>
      </c>
      <c r="C393" t="s">
        <v>615</v>
      </c>
      <c r="D393" t="s">
        <v>411</v>
      </c>
    </row>
    <row r="394" spans="1:4">
      <c r="A394" t="s">
        <v>989</v>
      </c>
      <c r="B394" t="s">
        <v>6261</v>
      </c>
      <c r="C394" t="s">
        <v>47</v>
      </c>
      <c r="D394" t="s">
        <v>98</v>
      </c>
    </row>
    <row r="395" spans="1:4">
      <c r="A395" t="s">
        <v>991</v>
      </c>
      <c r="B395" t="s">
        <v>6260</v>
      </c>
      <c r="C395" t="s">
        <v>357</v>
      </c>
      <c r="D395" t="s">
        <v>558</v>
      </c>
    </row>
    <row r="396" spans="1:4">
      <c r="A396" t="s">
        <v>992</v>
      </c>
      <c r="B396" t="s">
        <v>6259</v>
      </c>
      <c r="C396" t="s">
        <v>128</v>
      </c>
      <c r="D396" t="s">
        <v>715</v>
      </c>
    </row>
    <row r="397" spans="1:4">
      <c r="A397" t="s">
        <v>994</v>
      </c>
      <c r="B397" t="s">
        <v>6260</v>
      </c>
      <c r="C397" t="s">
        <v>988</v>
      </c>
      <c r="D397" t="s">
        <v>572</v>
      </c>
    </row>
    <row r="398" spans="1:4">
      <c r="A398" t="s">
        <v>997</v>
      </c>
      <c r="B398" t="s">
        <v>6260</v>
      </c>
      <c r="C398" t="s">
        <v>228</v>
      </c>
      <c r="D398" t="s">
        <v>536</v>
      </c>
    </row>
    <row r="399" spans="1:4">
      <c r="A399" t="s">
        <v>999</v>
      </c>
      <c r="B399" t="s">
        <v>6259</v>
      </c>
      <c r="C399" t="s">
        <v>1008</v>
      </c>
      <c r="D399" t="s">
        <v>323</v>
      </c>
    </row>
    <row r="400" spans="1:4">
      <c r="A400" t="s">
        <v>1001</v>
      </c>
      <c r="B400" t="s">
        <v>6259</v>
      </c>
      <c r="C400" t="s">
        <v>612</v>
      </c>
      <c r="D400" t="s">
        <v>1810</v>
      </c>
    </row>
    <row r="401" spans="1:4">
      <c r="A401" t="s">
        <v>1002</v>
      </c>
      <c r="B401" t="s">
        <v>6259</v>
      </c>
      <c r="C401" t="s">
        <v>1100</v>
      </c>
      <c r="D401" t="s">
        <v>1190</v>
      </c>
    </row>
    <row r="402" spans="1:4">
      <c r="A402" t="s">
        <v>1003</v>
      </c>
      <c r="B402" t="s">
        <v>6260</v>
      </c>
      <c r="C402" t="s">
        <v>1274</v>
      </c>
      <c r="D402" t="s">
        <v>1438</v>
      </c>
    </row>
    <row r="403" spans="1:4">
      <c r="A403" t="s">
        <v>1004</v>
      </c>
      <c r="B403" t="s">
        <v>6260</v>
      </c>
      <c r="C403" t="s">
        <v>1324</v>
      </c>
      <c r="D403" t="s">
        <v>1618</v>
      </c>
    </row>
    <row r="404" spans="1:4">
      <c r="A404" t="s">
        <v>1007</v>
      </c>
      <c r="B404" t="s">
        <v>6260</v>
      </c>
      <c r="C404" t="s">
        <v>42</v>
      </c>
      <c r="D404" t="s">
        <v>1761</v>
      </c>
    </row>
    <row r="405" spans="1:4">
      <c r="A405" t="s">
        <v>1009</v>
      </c>
      <c r="B405" t="s">
        <v>6259</v>
      </c>
      <c r="C405" t="s">
        <v>357</v>
      </c>
      <c r="D405" t="s">
        <v>884</v>
      </c>
    </row>
    <row r="406" spans="1:4">
      <c r="A406" t="s">
        <v>1011</v>
      </c>
      <c r="B406" t="s">
        <v>6259</v>
      </c>
      <c r="C406" t="s">
        <v>204</v>
      </c>
      <c r="D406" t="s">
        <v>2164</v>
      </c>
    </row>
    <row r="407" spans="1:4">
      <c r="A407" t="s">
        <v>1013</v>
      </c>
      <c r="B407" t="s">
        <v>6259</v>
      </c>
      <c r="C407" t="s">
        <v>1869</v>
      </c>
      <c r="D407" t="s">
        <v>1268</v>
      </c>
    </row>
    <row r="408" spans="1:4">
      <c r="A408" t="s">
        <v>1014</v>
      </c>
      <c r="B408" t="s">
        <v>6260</v>
      </c>
      <c r="C408" t="s">
        <v>1887</v>
      </c>
      <c r="D408" t="s">
        <v>320</v>
      </c>
    </row>
    <row r="409" spans="1:4">
      <c r="A409" t="s">
        <v>1016</v>
      </c>
      <c r="B409" t="s">
        <v>6259</v>
      </c>
      <c r="C409" t="s">
        <v>590</v>
      </c>
      <c r="D409" t="s">
        <v>184</v>
      </c>
    </row>
    <row r="410" spans="1:4">
      <c r="A410" t="s">
        <v>1018</v>
      </c>
      <c r="B410" t="s">
        <v>6261</v>
      </c>
      <c r="C410" t="s">
        <v>871</v>
      </c>
      <c r="D410" t="s">
        <v>313</v>
      </c>
    </row>
    <row r="411" spans="1:4">
      <c r="A411" t="s">
        <v>1020</v>
      </c>
      <c r="B411" t="s">
        <v>6259</v>
      </c>
      <c r="C411" t="s">
        <v>225</v>
      </c>
      <c r="D411" t="s">
        <v>341</v>
      </c>
    </row>
    <row r="412" spans="1:4">
      <c r="A412" t="s">
        <v>1022</v>
      </c>
      <c r="B412" t="s">
        <v>6260</v>
      </c>
      <c r="C412" t="s">
        <v>360</v>
      </c>
      <c r="D412" t="s">
        <v>1113</v>
      </c>
    </row>
    <row r="413" spans="1:4">
      <c r="A413" t="s">
        <v>1024</v>
      </c>
      <c r="B413" t="s">
        <v>6260</v>
      </c>
      <c r="C413" t="s">
        <v>1098</v>
      </c>
      <c r="D413" t="s">
        <v>6265</v>
      </c>
    </row>
    <row r="414" spans="1:4">
      <c r="A414" t="s">
        <v>1025</v>
      </c>
      <c r="B414" t="s">
        <v>6261</v>
      </c>
      <c r="C414" t="s">
        <v>646</v>
      </c>
      <c r="D414" t="s">
        <v>242</v>
      </c>
    </row>
    <row r="415" spans="1:4">
      <c r="A415" t="s">
        <v>1026</v>
      </c>
      <c r="B415" t="s">
        <v>6259</v>
      </c>
      <c r="C415" t="s">
        <v>1889</v>
      </c>
      <c r="D415" t="s">
        <v>149</v>
      </c>
    </row>
    <row r="416" spans="1:4">
      <c r="A416" t="s">
        <v>1028</v>
      </c>
      <c r="B416" t="s">
        <v>6260</v>
      </c>
      <c r="C416" t="s">
        <v>472</v>
      </c>
      <c r="D416" t="s">
        <v>895</v>
      </c>
    </row>
    <row r="417" spans="1:4">
      <c r="A417" t="s">
        <v>1030</v>
      </c>
      <c r="B417" t="s">
        <v>6260</v>
      </c>
      <c r="C417" t="s">
        <v>755</v>
      </c>
      <c r="D417" t="s">
        <v>590</v>
      </c>
    </row>
    <row r="418" spans="1:4">
      <c r="A418" t="s">
        <v>1032</v>
      </c>
      <c r="B418" t="s">
        <v>6261</v>
      </c>
      <c r="C418" t="s">
        <v>1100</v>
      </c>
      <c r="D418" t="s">
        <v>1040</v>
      </c>
    </row>
    <row r="419" spans="1:4">
      <c r="A419" t="s">
        <v>1035</v>
      </c>
      <c r="B419" t="s">
        <v>6261</v>
      </c>
      <c r="C419" t="s">
        <v>2164</v>
      </c>
      <c r="D419" t="s">
        <v>663</v>
      </c>
    </row>
    <row r="420" spans="1:4">
      <c r="A420" t="s">
        <v>1037</v>
      </c>
      <c r="B420" t="s">
        <v>6259</v>
      </c>
      <c r="C420" t="s">
        <v>568</v>
      </c>
      <c r="D420" t="s">
        <v>528</v>
      </c>
    </row>
    <row r="421" spans="1:4">
      <c r="A421" t="s">
        <v>1038</v>
      </c>
      <c r="B421" t="s">
        <v>6261</v>
      </c>
      <c r="C421" t="s">
        <v>887</v>
      </c>
      <c r="D421" t="s">
        <v>1169</v>
      </c>
    </row>
    <row r="422" spans="1:4">
      <c r="A422" t="s">
        <v>1039</v>
      </c>
      <c r="B422" t="s">
        <v>6261</v>
      </c>
      <c r="C422" t="s">
        <v>575</v>
      </c>
      <c r="D422" t="s">
        <v>755</v>
      </c>
    </row>
    <row r="423" spans="1:4">
      <c r="A423" t="s">
        <v>1041</v>
      </c>
      <c r="B423" t="s">
        <v>6261</v>
      </c>
      <c r="C423" t="s">
        <v>746</v>
      </c>
      <c r="D423" t="s">
        <v>132</v>
      </c>
    </row>
    <row r="424" spans="1:4">
      <c r="A424" t="s">
        <v>1042</v>
      </c>
      <c r="B424" t="s">
        <v>6260</v>
      </c>
      <c r="C424" t="s">
        <v>329</v>
      </c>
      <c r="D424" t="s">
        <v>420</v>
      </c>
    </row>
    <row r="425" spans="1:4">
      <c r="A425" t="s">
        <v>1044</v>
      </c>
      <c r="B425" t="s">
        <v>6260</v>
      </c>
      <c r="C425" t="s">
        <v>612</v>
      </c>
      <c r="D425" t="s">
        <v>1017</v>
      </c>
    </row>
    <row r="426" spans="1:4">
      <c r="A426" t="s">
        <v>1047</v>
      </c>
      <c r="B426" t="s">
        <v>6261</v>
      </c>
      <c r="C426" t="s">
        <v>335</v>
      </c>
      <c r="D426" t="s">
        <v>1523</v>
      </c>
    </row>
    <row r="427" spans="1:4">
      <c r="A427" t="s">
        <v>1049</v>
      </c>
      <c r="B427" t="s">
        <v>6260</v>
      </c>
      <c r="C427" t="s">
        <v>1249</v>
      </c>
      <c r="D427" t="s">
        <v>1887</v>
      </c>
    </row>
    <row r="428" spans="1:4">
      <c r="A428" t="s">
        <v>1052</v>
      </c>
      <c r="B428" t="s">
        <v>6261</v>
      </c>
      <c r="C428" t="s">
        <v>394</v>
      </c>
      <c r="D428" t="s">
        <v>486</v>
      </c>
    </row>
    <row r="429" spans="1:4">
      <c r="A429" t="s">
        <v>1053</v>
      </c>
      <c r="B429" t="s">
        <v>6259</v>
      </c>
      <c r="C429" t="s">
        <v>221</v>
      </c>
      <c r="D429" t="s">
        <v>246</v>
      </c>
    </row>
    <row r="430" spans="1:4">
      <c r="A430" t="s">
        <v>1054</v>
      </c>
      <c r="B430" t="s">
        <v>6261</v>
      </c>
      <c r="C430" t="s">
        <v>493</v>
      </c>
      <c r="D430" t="s">
        <v>1151</v>
      </c>
    </row>
    <row r="431" spans="1:4">
      <c r="A431" t="s">
        <v>1056</v>
      </c>
      <c r="B431" t="s">
        <v>6259</v>
      </c>
      <c r="C431" t="s">
        <v>824</v>
      </c>
      <c r="D431" t="s">
        <v>1817</v>
      </c>
    </row>
    <row r="432" spans="1:4">
      <c r="A432" t="s">
        <v>1057</v>
      </c>
      <c r="B432" t="s">
        <v>6259</v>
      </c>
      <c r="C432" t="s">
        <v>497</v>
      </c>
      <c r="D432" t="s">
        <v>461</v>
      </c>
    </row>
    <row r="433" spans="1:4">
      <c r="A433" t="s">
        <v>1058</v>
      </c>
      <c r="B433" t="s">
        <v>6259</v>
      </c>
      <c r="C433" t="s">
        <v>283</v>
      </c>
      <c r="D433" t="s">
        <v>2127</v>
      </c>
    </row>
    <row r="434" spans="1:4">
      <c r="A434" t="s">
        <v>1059</v>
      </c>
      <c r="B434" t="s">
        <v>6259</v>
      </c>
      <c r="C434" t="s">
        <v>414</v>
      </c>
      <c r="D434" t="s">
        <v>2127</v>
      </c>
    </row>
    <row r="435" spans="1:4">
      <c r="A435" t="s">
        <v>1060</v>
      </c>
      <c r="B435" t="s">
        <v>6260</v>
      </c>
      <c r="C435" t="s">
        <v>1162</v>
      </c>
      <c r="D435" t="s">
        <v>568</v>
      </c>
    </row>
    <row r="436" spans="1:4">
      <c r="A436" t="s">
        <v>1061</v>
      </c>
      <c r="B436" t="s">
        <v>6259</v>
      </c>
      <c r="C436" t="s">
        <v>271</v>
      </c>
      <c r="D436" t="s">
        <v>1165</v>
      </c>
    </row>
    <row r="437" spans="1:4">
      <c r="A437" t="s">
        <v>1062</v>
      </c>
      <c r="B437" t="s">
        <v>6259</v>
      </c>
      <c r="C437" t="s">
        <v>1810</v>
      </c>
      <c r="D437" t="s">
        <v>1857</v>
      </c>
    </row>
    <row r="438" spans="1:4">
      <c r="A438" t="s">
        <v>1064</v>
      </c>
      <c r="B438" t="s">
        <v>6259</v>
      </c>
      <c r="C438" t="s">
        <v>1198</v>
      </c>
      <c r="D438" t="s">
        <v>1438</v>
      </c>
    </row>
    <row r="439" spans="1:4">
      <c r="A439" t="s">
        <v>1065</v>
      </c>
      <c r="B439" t="s">
        <v>6259</v>
      </c>
      <c r="C439" t="s">
        <v>53</v>
      </c>
      <c r="D439" t="s">
        <v>755</v>
      </c>
    </row>
    <row r="440" spans="1:4">
      <c r="A440" t="s">
        <v>1066</v>
      </c>
      <c r="B440" t="s">
        <v>6261</v>
      </c>
      <c r="C440" t="s">
        <v>1048</v>
      </c>
      <c r="D440" t="s">
        <v>337</v>
      </c>
    </row>
    <row r="441" spans="1:4">
      <c r="A441" t="s">
        <v>1067</v>
      </c>
      <c r="B441" t="s">
        <v>6261</v>
      </c>
      <c r="C441" t="s">
        <v>1005</v>
      </c>
      <c r="D441" t="s">
        <v>807</v>
      </c>
    </row>
    <row r="442" spans="1:4">
      <c r="A442" t="s">
        <v>1069</v>
      </c>
      <c r="B442" t="s">
        <v>6259</v>
      </c>
      <c r="C442" t="s">
        <v>1933</v>
      </c>
      <c r="D442" t="s">
        <v>299</v>
      </c>
    </row>
    <row r="443" spans="1:4">
      <c r="A443" t="s">
        <v>1070</v>
      </c>
      <c r="B443" t="s">
        <v>6260</v>
      </c>
      <c r="C443" t="s">
        <v>840</v>
      </c>
      <c r="D443" t="s">
        <v>456</v>
      </c>
    </row>
    <row r="444" spans="1:4">
      <c r="A444" t="s">
        <v>1071</v>
      </c>
      <c r="B444" t="s">
        <v>6260</v>
      </c>
      <c r="C444" t="s">
        <v>976</v>
      </c>
      <c r="D444" t="s">
        <v>961</v>
      </c>
    </row>
    <row r="445" spans="1:4">
      <c r="A445" t="s">
        <v>1072</v>
      </c>
      <c r="B445" t="s">
        <v>6260</v>
      </c>
      <c r="C445" t="s">
        <v>533</v>
      </c>
      <c r="D445" t="s">
        <v>830</v>
      </c>
    </row>
    <row r="446" spans="1:4">
      <c r="A446" t="s">
        <v>1074</v>
      </c>
      <c r="B446" t="s">
        <v>6260</v>
      </c>
      <c r="C446" t="s">
        <v>955</v>
      </c>
      <c r="D446" t="s">
        <v>486</v>
      </c>
    </row>
    <row r="447" spans="1:4">
      <c r="A447" t="s">
        <v>1075</v>
      </c>
      <c r="B447" t="s">
        <v>6260</v>
      </c>
      <c r="C447" t="s">
        <v>623</v>
      </c>
      <c r="D447" t="s">
        <v>374</v>
      </c>
    </row>
    <row r="448" spans="1:4">
      <c r="A448" t="s">
        <v>1077</v>
      </c>
      <c r="B448" t="s">
        <v>6261</v>
      </c>
      <c r="C448" t="s">
        <v>889</v>
      </c>
      <c r="D448" t="s">
        <v>1532</v>
      </c>
    </row>
    <row r="449" spans="1:4">
      <c r="A449" t="s">
        <v>1078</v>
      </c>
      <c r="B449" t="s">
        <v>6259</v>
      </c>
      <c r="C449" t="s">
        <v>1887</v>
      </c>
      <c r="D449" t="s">
        <v>531</v>
      </c>
    </row>
    <row r="450" spans="1:4">
      <c r="A450" t="s">
        <v>1080</v>
      </c>
      <c r="B450" t="s">
        <v>6261</v>
      </c>
      <c r="C450" t="s">
        <v>792</v>
      </c>
      <c r="D450" t="s">
        <v>246</v>
      </c>
    </row>
    <row r="451" spans="1:4">
      <c r="A451" t="s">
        <v>1081</v>
      </c>
      <c r="B451" t="s">
        <v>6259</v>
      </c>
      <c r="C451" t="s">
        <v>335</v>
      </c>
      <c r="D451" t="s">
        <v>899</v>
      </c>
    </row>
    <row r="452" spans="1:4">
      <c r="A452" t="s">
        <v>1082</v>
      </c>
      <c r="B452" t="s">
        <v>6260</v>
      </c>
      <c r="C452" t="s">
        <v>250</v>
      </c>
      <c r="D452" t="s">
        <v>2164</v>
      </c>
    </row>
    <row r="453" spans="1:4">
      <c r="A453" t="s">
        <v>1083</v>
      </c>
      <c r="B453" t="s">
        <v>6260</v>
      </c>
      <c r="C453" t="s">
        <v>1178</v>
      </c>
      <c r="D453" t="s">
        <v>242</v>
      </c>
    </row>
    <row r="454" spans="1:4">
      <c r="A454" t="s">
        <v>1084</v>
      </c>
      <c r="B454" t="s">
        <v>6260</v>
      </c>
      <c r="C454" t="s">
        <v>660</v>
      </c>
      <c r="D454" t="s">
        <v>147</v>
      </c>
    </row>
    <row r="455" spans="1:4">
      <c r="A455" t="s">
        <v>1085</v>
      </c>
      <c r="B455" t="s">
        <v>6261</v>
      </c>
      <c r="C455" t="s">
        <v>1510</v>
      </c>
      <c r="D455" t="s">
        <v>1212</v>
      </c>
    </row>
    <row r="456" spans="1:4">
      <c r="A456" t="s">
        <v>1087</v>
      </c>
      <c r="B456" t="s">
        <v>6259</v>
      </c>
      <c r="C456" t="s">
        <v>438</v>
      </c>
      <c r="D456" t="s">
        <v>139</v>
      </c>
    </row>
    <row r="457" spans="1:4">
      <c r="A457" t="s">
        <v>1088</v>
      </c>
      <c r="B457" t="s">
        <v>6259</v>
      </c>
      <c r="C457" t="s">
        <v>646</v>
      </c>
      <c r="D457" t="s">
        <v>769</v>
      </c>
    </row>
    <row r="458" spans="1:4">
      <c r="A458" t="s">
        <v>1090</v>
      </c>
      <c r="B458" t="s">
        <v>6261</v>
      </c>
      <c r="C458" t="s">
        <v>374</v>
      </c>
      <c r="D458" t="s">
        <v>28</v>
      </c>
    </row>
    <row r="459" spans="1:4">
      <c r="A459" t="s">
        <v>1091</v>
      </c>
      <c r="B459" t="s">
        <v>6260</v>
      </c>
      <c r="C459" t="s">
        <v>90</v>
      </c>
      <c r="D459" t="s">
        <v>1427</v>
      </c>
    </row>
    <row r="460" spans="1:4">
      <c r="A460" t="s">
        <v>1094</v>
      </c>
      <c r="B460" t="s">
        <v>6261</v>
      </c>
      <c r="C460" t="s">
        <v>2127</v>
      </c>
      <c r="D460" t="s">
        <v>1281</v>
      </c>
    </row>
    <row r="461" spans="1:4">
      <c r="A461" t="s">
        <v>1097</v>
      </c>
      <c r="B461" t="s">
        <v>6261</v>
      </c>
      <c r="C461" t="s">
        <v>1214</v>
      </c>
      <c r="D461" t="s">
        <v>110</v>
      </c>
    </row>
    <row r="462" spans="1:4">
      <c r="A462" t="s">
        <v>1099</v>
      </c>
      <c r="B462" t="s">
        <v>6259</v>
      </c>
      <c r="C462" t="s">
        <v>32</v>
      </c>
      <c r="D462" t="s">
        <v>214</v>
      </c>
    </row>
    <row r="463" spans="1:4">
      <c r="A463" t="s">
        <v>1101</v>
      </c>
      <c r="B463" t="s">
        <v>6260</v>
      </c>
      <c r="C463" t="s">
        <v>550</v>
      </c>
      <c r="D463" t="s">
        <v>438</v>
      </c>
    </row>
    <row r="464" spans="1:4">
      <c r="A464" t="s">
        <v>1103</v>
      </c>
      <c r="B464" t="s">
        <v>6260</v>
      </c>
      <c r="C464" t="s">
        <v>812</v>
      </c>
      <c r="D464" t="s">
        <v>316</v>
      </c>
    </row>
    <row r="465" spans="1:4">
      <c r="A465" t="s">
        <v>1105</v>
      </c>
      <c r="B465" t="s">
        <v>6260</v>
      </c>
      <c r="C465" t="s">
        <v>313</v>
      </c>
      <c r="D465" t="s">
        <v>32</v>
      </c>
    </row>
    <row r="466" spans="1:4">
      <c r="A466" t="s">
        <v>1106</v>
      </c>
      <c r="B466" t="s">
        <v>6261</v>
      </c>
      <c r="C466" t="s">
        <v>918</v>
      </c>
      <c r="D466" t="s">
        <v>483</v>
      </c>
    </row>
    <row r="467" spans="1:4">
      <c r="A467" t="s">
        <v>1107</v>
      </c>
      <c r="B467" t="s">
        <v>6259</v>
      </c>
      <c r="C467" t="s">
        <v>1019</v>
      </c>
      <c r="D467" t="s">
        <v>1618</v>
      </c>
    </row>
    <row r="468" spans="1:4">
      <c r="A468" t="s">
        <v>1108</v>
      </c>
      <c r="B468" t="s">
        <v>6261</v>
      </c>
      <c r="C468" t="s">
        <v>1132</v>
      </c>
      <c r="D468" t="s">
        <v>1340</v>
      </c>
    </row>
    <row r="469" spans="1:4">
      <c r="A469" t="s">
        <v>1110</v>
      </c>
      <c r="B469" t="s">
        <v>6261</v>
      </c>
      <c r="C469" t="s">
        <v>2290</v>
      </c>
      <c r="D469" t="s">
        <v>649</v>
      </c>
    </row>
    <row r="470" spans="1:4">
      <c r="A470" t="s">
        <v>1111</v>
      </c>
      <c r="B470" t="s">
        <v>6260</v>
      </c>
      <c r="C470" t="s">
        <v>1162</v>
      </c>
      <c r="D470" t="s">
        <v>575</v>
      </c>
    </row>
    <row r="471" spans="1:4">
      <c r="A471" t="s">
        <v>1112</v>
      </c>
      <c r="B471" t="s">
        <v>6259</v>
      </c>
      <c r="C471" t="s">
        <v>1532</v>
      </c>
      <c r="D471" t="s">
        <v>329</v>
      </c>
    </row>
    <row r="472" spans="1:4">
      <c r="A472" t="s">
        <v>1114</v>
      </c>
      <c r="B472" t="s">
        <v>6259</v>
      </c>
      <c r="C472" t="s">
        <v>686</v>
      </c>
      <c r="D472" t="s">
        <v>374</v>
      </c>
    </row>
    <row r="473" spans="1:4">
      <c r="A473" t="s">
        <v>1115</v>
      </c>
      <c r="B473" t="s">
        <v>6259</v>
      </c>
      <c r="C473" t="s">
        <v>299</v>
      </c>
      <c r="D473" t="s">
        <v>167</v>
      </c>
    </row>
    <row r="474" spans="1:4">
      <c r="A474" t="s">
        <v>1116</v>
      </c>
      <c r="B474" t="s">
        <v>6259</v>
      </c>
      <c r="C474" t="s">
        <v>472</v>
      </c>
      <c r="D474" t="s">
        <v>2290</v>
      </c>
    </row>
    <row r="475" spans="1:4">
      <c r="A475" t="s">
        <v>1118</v>
      </c>
      <c r="B475" t="s">
        <v>6259</v>
      </c>
      <c r="C475" t="s">
        <v>1683</v>
      </c>
      <c r="D475" t="s">
        <v>1050</v>
      </c>
    </row>
    <row r="476" spans="1:4">
      <c r="A476" t="s">
        <v>1119</v>
      </c>
      <c r="B476" t="s">
        <v>6259</v>
      </c>
      <c r="C476" t="s">
        <v>1214</v>
      </c>
      <c r="D476" t="s">
        <v>824</v>
      </c>
    </row>
    <row r="477" spans="1:4">
      <c r="A477" t="s">
        <v>1121</v>
      </c>
      <c r="B477" t="s">
        <v>6261</v>
      </c>
      <c r="C477" t="s">
        <v>1031</v>
      </c>
      <c r="D477" t="s">
        <v>548</v>
      </c>
    </row>
    <row r="478" spans="1:4">
      <c r="A478" t="s">
        <v>1123</v>
      </c>
      <c r="B478" t="s">
        <v>6261</v>
      </c>
      <c r="C478" t="s">
        <v>238</v>
      </c>
      <c r="D478" t="s">
        <v>1204</v>
      </c>
    </row>
    <row r="479" spans="1:4">
      <c r="A479" t="s">
        <v>1124</v>
      </c>
      <c r="B479" t="s">
        <v>6261</v>
      </c>
      <c r="C479" t="s">
        <v>260</v>
      </c>
      <c r="D479" t="s">
        <v>1887</v>
      </c>
    </row>
    <row r="480" spans="1:4">
      <c r="A480" t="s">
        <v>1125</v>
      </c>
      <c r="B480" t="s">
        <v>6259</v>
      </c>
      <c r="C480" t="s">
        <v>1210</v>
      </c>
      <c r="D480" t="s">
        <v>879</v>
      </c>
    </row>
    <row r="481" spans="1:4">
      <c r="A481" t="s">
        <v>1126</v>
      </c>
      <c r="B481" t="s">
        <v>6261</v>
      </c>
      <c r="C481" t="s">
        <v>472</v>
      </c>
      <c r="D481" t="s">
        <v>895</v>
      </c>
    </row>
    <row r="482" spans="1:4">
      <c r="A482" t="s">
        <v>1127</v>
      </c>
      <c r="B482" t="s">
        <v>6260</v>
      </c>
      <c r="C482" t="s">
        <v>71</v>
      </c>
      <c r="D482" t="s">
        <v>708</v>
      </c>
    </row>
    <row r="483" spans="1:4">
      <c r="A483" t="s">
        <v>1128</v>
      </c>
      <c r="B483" t="s">
        <v>6260</v>
      </c>
      <c r="C483" t="s">
        <v>326</v>
      </c>
      <c r="D483" t="s">
        <v>610</v>
      </c>
    </row>
    <row r="484" spans="1:4">
      <c r="A484" t="s">
        <v>1131</v>
      </c>
      <c r="B484" t="s">
        <v>6261</v>
      </c>
      <c r="C484" t="s">
        <v>1045</v>
      </c>
      <c r="D484" t="s">
        <v>701</v>
      </c>
    </row>
    <row r="485" spans="1:4">
      <c r="A485" t="s">
        <v>1133</v>
      </c>
      <c r="B485" t="s">
        <v>6259</v>
      </c>
      <c r="C485" t="s">
        <v>463</v>
      </c>
      <c r="D485" t="s">
        <v>1249</v>
      </c>
    </row>
    <row r="486" spans="1:4">
      <c r="A486" t="s">
        <v>1134</v>
      </c>
      <c r="B486" t="s">
        <v>6260</v>
      </c>
      <c r="C486" t="s">
        <v>737</v>
      </c>
      <c r="D486" t="s">
        <v>887</v>
      </c>
    </row>
    <row r="487" spans="1:4">
      <c r="A487" t="s">
        <v>1135</v>
      </c>
      <c r="B487" t="s">
        <v>6261</v>
      </c>
      <c r="C487" t="s">
        <v>212</v>
      </c>
      <c r="D487" t="s">
        <v>128</v>
      </c>
    </row>
    <row r="488" spans="1:4">
      <c r="A488" t="s">
        <v>1136</v>
      </c>
      <c r="B488" t="s">
        <v>6260</v>
      </c>
      <c r="C488" t="s">
        <v>1862</v>
      </c>
      <c r="D488" t="s">
        <v>1122</v>
      </c>
    </row>
    <row r="489" spans="1:4">
      <c r="A489" t="s">
        <v>1137</v>
      </c>
      <c r="B489" t="s">
        <v>6261</v>
      </c>
      <c r="C489" t="s">
        <v>1335</v>
      </c>
      <c r="D489" t="s">
        <v>734</v>
      </c>
    </row>
    <row r="490" spans="1:4">
      <c r="A490" t="s">
        <v>1139</v>
      </c>
      <c r="B490" t="s">
        <v>6259</v>
      </c>
      <c r="C490" t="s">
        <v>583</v>
      </c>
      <c r="D490" t="s">
        <v>1238</v>
      </c>
    </row>
    <row r="491" spans="1:4">
      <c r="A491" t="s">
        <v>1140</v>
      </c>
      <c r="B491" t="s">
        <v>6260</v>
      </c>
      <c r="C491" t="s">
        <v>303</v>
      </c>
      <c r="D491" t="s">
        <v>2051</v>
      </c>
    </row>
    <row r="492" spans="1:4">
      <c r="A492" t="s">
        <v>1141</v>
      </c>
      <c r="B492" t="s">
        <v>6260</v>
      </c>
      <c r="C492" t="s">
        <v>238</v>
      </c>
      <c r="D492" t="s">
        <v>789</v>
      </c>
    </row>
    <row r="493" spans="1:4">
      <c r="A493" t="s">
        <v>1142</v>
      </c>
      <c r="B493" t="s">
        <v>6261</v>
      </c>
      <c r="C493" t="s">
        <v>1327</v>
      </c>
      <c r="D493" t="s">
        <v>225</v>
      </c>
    </row>
    <row r="494" spans="1:4">
      <c r="A494" t="s">
        <v>1143</v>
      </c>
      <c r="B494" t="s">
        <v>6259</v>
      </c>
      <c r="C494" t="s">
        <v>752</v>
      </c>
      <c r="D494" t="s">
        <v>1204</v>
      </c>
    </row>
    <row r="495" spans="1:4">
      <c r="A495" t="s">
        <v>1144</v>
      </c>
      <c r="B495" t="s">
        <v>6261</v>
      </c>
      <c r="C495" t="s">
        <v>951</v>
      </c>
      <c r="D495" t="s">
        <v>731</v>
      </c>
    </row>
    <row r="496" spans="1:4">
      <c r="A496" t="s">
        <v>1145</v>
      </c>
      <c r="B496" t="s">
        <v>6259</v>
      </c>
      <c r="C496" t="s">
        <v>595</v>
      </c>
      <c r="D496" t="s">
        <v>827</v>
      </c>
    </row>
    <row r="497" spans="1:4">
      <c r="A497" t="s">
        <v>1146</v>
      </c>
      <c r="B497" t="s">
        <v>6259</v>
      </c>
      <c r="C497" t="s">
        <v>623</v>
      </c>
      <c r="D497" t="s">
        <v>506</v>
      </c>
    </row>
    <row r="498" spans="1:4">
      <c r="A498" t="s">
        <v>1148</v>
      </c>
      <c r="B498" t="s">
        <v>6261</v>
      </c>
      <c r="C498" t="s">
        <v>62</v>
      </c>
      <c r="D498" t="s">
        <v>726</v>
      </c>
    </row>
    <row r="499" spans="1:4">
      <c r="A499" t="s">
        <v>1150</v>
      </c>
      <c r="B499" t="s">
        <v>6261</v>
      </c>
      <c r="C499" t="s">
        <v>443</v>
      </c>
      <c r="D499" t="s">
        <v>520</v>
      </c>
    </row>
    <row r="500" spans="1:4">
      <c r="A500" t="s">
        <v>1152</v>
      </c>
      <c r="B500" t="s">
        <v>6259</v>
      </c>
      <c r="C500" t="s">
        <v>711</v>
      </c>
      <c r="D500" t="s">
        <v>500</v>
      </c>
    </row>
    <row r="501" spans="1:4">
      <c r="A501" t="s">
        <v>1153</v>
      </c>
      <c r="B501" t="s">
        <v>6259</v>
      </c>
      <c r="C501" t="s">
        <v>274</v>
      </c>
      <c r="D501" t="s">
        <v>32</v>
      </c>
    </row>
    <row r="502" spans="1:4">
      <c r="A502" t="s">
        <v>1156</v>
      </c>
      <c r="B502" t="s">
        <v>6260</v>
      </c>
      <c r="C502" t="s">
        <v>809</v>
      </c>
      <c r="D502" t="s">
        <v>1242</v>
      </c>
    </row>
    <row r="503" spans="1:4">
      <c r="A503" t="s">
        <v>1157</v>
      </c>
      <c r="B503" t="s">
        <v>6261</v>
      </c>
      <c r="C503" t="s">
        <v>66</v>
      </c>
      <c r="D503" t="s">
        <v>862</v>
      </c>
    </row>
    <row r="504" spans="1:4">
      <c r="A504" t="s">
        <v>1159</v>
      </c>
      <c r="B504" t="s">
        <v>6260</v>
      </c>
      <c r="C504" t="s">
        <v>631</v>
      </c>
      <c r="D504" t="s">
        <v>1364</v>
      </c>
    </row>
    <row r="505" spans="1:4">
      <c r="A505" t="s">
        <v>1161</v>
      </c>
      <c r="B505" t="s">
        <v>6260</v>
      </c>
      <c r="C505" t="s">
        <v>525</v>
      </c>
      <c r="D505" t="s">
        <v>283</v>
      </c>
    </row>
    <row r="506" spans="1:4">
      <c r="A506" t="s">
        <v>1164</v>
      </c>
      <c r="B506" t="s">
        <v>6259</v>
      </c>
      <c r="C506" t="s">
        <v>463</v>
      </c>
      <c r="D506" t="s">
        <v>260</v>
      </c>
    </row>
    <row r="507" spans="1:4">
      <c r="A507" t="s">
        <v>1166</v>
      </c>
      <c r="B507" t="s">
        <v>6260</v>
      </c>
      <c r="C507" t="s">
        <v>812</v>
      </c>
      <c r="D507" t="s">
        <v>234</v>
      </c>
    </row>
    <row r="508" spans="1:4">
      <c r="A508" t="s">
        <v>1167</v>
      </c>
      <c r="B508" t="s">
        <v>6261</v>
      </c>
      <c r="C508" t="s">
        <v>303</v>
      </c>
      <c r="D508" t="s">
        <v>493</v>
      </c>
    </row>
    <row r="509" spans="1:4">
      <c r="A509" t="s">
        <v>1168</v>
      </c>
      <c r="B509" t="s">
        <v>6260</v>
      </c>
      <c r="C509" t="s">
        <v>773</v>
      </c>
      <c r="D509" t="s">
        <v>135</v>
      </c>
    </row>
    <row r="510" spans="1:4">
      <c r="A510" t="s">
        <v>1170</v>
      </c>
      <c r="B510" t="s">
        <v>6261</v>
      </c>
      <c r="C510" t="s">
        <v>701</v>
      </c>
      <c r="D510" t="s">
        <v>749</v>
      </c>
    </row>
    <row r="511" spans="1:4">
      <c r="A511" t="s">
        <v>1171</v>
      </c>
      <c r="B511" t="s">
        <v>6260</v>
      </c>
      <c r="C511" t="s">
        <v>942</v>
      </c>
      <c r="D511" t="s">
        <v>783</v>
      </c>
    </row>
    <row r="512" spans="1:4">
      <c r="A512" t="s">
        <v>1172</v>
      </c>
      <c r="B512" t="s">
        <v>6260</v>
      </c>
      <c r="C512" t="s">
        <v>1100</v>
      </c>
      <c r="D512" t="s">
        <v>180</v>
      </c>
    </row>
    <row r="513" spans="1:4">
      <c r="A513" t="s">
        <v>1173</v>
      </c>
      <c r="B513" t="s">
        <v>6261</v>
      </c>
      <c r="C513" t="s">
        <v>316</v>
      </c>
      <c r="D513" t="s">
        <v>238</v>
      </c>
    </row>
    <row r="514" spans="1:4">
      <c r="A514" t="s">
        <v>1174</v>
      </c>
      <c r="B514" t="s">
        <v>6261</v>
      </c>
      <c r="C514" t="s">
        <v>167</v>
      </c>
      <c r="D514" t="s">
        <v>590</v>
      </c>
    </row>
    <row r="515" spans="1:4">
      <c r="A515" t="s">
        <v>1175</v>
      </c>
      <c r="B515" t="s">
        <v>6260</v>
      </c>
      <c r="C515" t="s">
        <v>449</v>
      </c>
      <c r="D515" t="s">
        <v>1793</v>
      </c>
    </row>
    <row r="516" spans="1:4">
      <c r="A516" t="s">
        <v>1177</v>
      </c>
      <c r="B516" t="s">
        <v>6260</v>
      </c>
      <c r="C516" t="s">
        <v>486</v>
      </c>
      <c r="D516" t="s">
        <v>22</v>
      </c>
    </row>
    <row r="517" spans="1:4">
      <c r="A517" t="s">
        <v>1179</v>
      </c>
      <c r="B517" t="s">
        <v>6259</v>
      </c>
      <c r="C517" t="s">
        <v>506</v>
      </c>
      <c r="D517" t="s">
        <v>449</v>
      </c>
    </row>
    <row r="518" spans="1:4">
      <c r="A518" t="s">
        <v>1180</v>
      </c>
      <c r="B518" t="s">
        <v>6259</v>
      </c>
      <c r="C518" t="s">
        <v>686</v>
      </c>
      <c r="D518" t="s">
        <v>856</v>
      </c>
    </row>
    <row r="519" spans="1:4">
      <c r="A519" t="s">
        <v>1183</v>
      </c>
      <c r="B519" t="s">
        <v>6260</v>
      </c>
      <c r="C519" t="s">
        <v>1012</v>
      </c>
      <c r="D519" t="s">
        <v>961</v>
      </c>
    </row>
    <row r="520" spans="1:4">
      <c r="A520" t="s">
        <v>1184</v>
      </c>
      <c r="B520" t="s">
        <v>6261</v>
      </c>
      <c r="C520" t="s">
        <v>461</v>
      </c>
      <c r="D520" t="s">
        <v>1043</v>
      </c>
    </row>
    <row r="521" spans="1:4">
      <c r="A521" t="s">
        <v>1185</v>
      </c>
      <c r="B521" t="s">
        <v>6259</v>
      </c>
      <c r="C521" t="s">
        <v>533</v>
      </c>
      <c r="D521" t="s">
        <v>830</v>
      </c>
    </row>
    <row r="522" spans="1:4">
      <c r="A522" t="s">
        <v>1186</v>
      </c>
      <c r="B522" t="s">
        <v>6260</v>
      </c>
      <c r="C522" t="s">
        <v>961</v>
      </c>
      <c r="D522" t="s">
        <v>463</v>
      </c>
    </row>
    <row r="523" spans="1:4">
      <c r="A523" t="s">
        <v>1187</v>
      </c>
      <c r="B523" t="s">
        <v>6259</v>
      </c>
      <c r="C523" t="s">
        <v>785</v>
      </c>
      <c r="D523" t="s">
        <v>32</v>
      </c>
    </row>
    <row r="524" spans="1:4">
      <c r="A524" t="s">
        <v>1189</v>
      </c>
      <c r="B524" t="s">
        <v>6261</v>
      </c>
      <c r="C524" t="s">
        <v>927</v>
      </c>
      <c r="D524" t="s">
        <v>1181</v>
      </c>
    </row>
    <row r="525" spans="1:4">
      <c r="A525" t="s">
        <v>1191</v>
      </c>
      <c r="B525" t="s">
        <v>6259</v>
      </c>
      <c r="C525" t="s">
        <v>503</v>
      </c>
      <c r="D525" t="s">
        <v>988</v>
      </c>
    </row>
    <row r="526" spans="1:4">
      <c r="A526" t="s">
        <v>1192</v>
      </c>
      <c r="B526" t="s">
        <v>6260</v>
      </c>
      <c r="C526" t="s">
        <v>176</v>
      </c>
      <c r="D526" t="s">
        <v>1605</v>
      </c>
    </row>
    <row r="527" spans="1:4">
      <c r="A527" t="s">
        <v>1194</v>
      </c>
      <c r="B527" t="s">
        <v>6260</v>
      </c>
      <c r="C527" t="s">
        <v>341</v>
      </c>
      <c r="D527" t="s">
        <v>121</v>
      </c>
    </row>
    <row r="528" spans="1:4">
      <c r="A528" t="s">
        <v>1195</v>
      </c>
      <c r="B528" t="s">
        <v>6259</v>
      </c>
      <c r="C528" t="s">
        <v>1887</v>
      </c>
      <c r="D528" t="s">
        <v>550</v>
      </c>
    </row>
    <row r="529" spans="1:4">
      <c r="A529" t="s">
        <v>1196</v>
      </c>
      <c r="B529" t="s">
        <v>6260</v>
      </c>
      <c r="C529" t="s">
        <v>204</v>
      </c>
      <c r="D529" t="s">
        <v>2164</v>
      </c>
    </row>
    <row r="530" spans="1:4">
      <c r="A530" t="s">
        <v>1197</v>
      </c>
      <c r="B530" t="s">
        <v>6260</v>
      </c>
      <c r="C530" t="s">
        <v>299</v>
      </c>
      <c r="D530" t="s">
        <v>53</v>
      </c>
    </row>
    <row r="531" spans="1:4">
      <c r="A531" t="s">
        <v>1199</v>
      </c>
      <c r="B531" t="s">
        <v>6260</v>
      </c>
      <c r="C531" t="s">
        <v>1222</v>
      </c>
      <c r="D531" t="s">
        <v>110</v>
      </c>
    </row>
    <row r="532" spans="1:4">
      <c r="A532" t="s">
        <v>1200</v>
      </c>
      <c r="B532" t="s">
        <v>6260</v>
      </c>
      <c r="C532" t="s">
        <v>260</v>
      </c>
      <c r="D532" t="s">
        <v>1887</v>
      </c>
    </row>
    <row r="533" spans="1:4">
      <c r="A533" t="s">
        <v>1201</v>
      </c>
      <c r="B533" t="s">
        <v>6261</v>
      </c>
      <c r="C533" t="s">
        <v>827</v>
      </c>
      <c r="D533" t="s">
        <v>274</v>
      </c>
    </row>
    <row r="534" spans="1:4">
      <c r="A534" t="s">
        <v>1202</v>
      </c>
      <c r="B534" t="s">
        <v>6261</v>
      </c>
      <c r="C534" t="s">
        <v>396</v>
      </c>
      <c r="D534" t="s">
        <v>277</v>
      </c>
    </row>
    <row r="535" spans="1:4">
      <c r="A535" t="s">
        <v>1203</v>
      </c>
      <c r="B535" t="s">
        <v>6259</v>
      </c>
      <c r="C535" t="s">
        <v>752</v>
      </c>
      <c r="D535" t="s">
        <v>1204</v>
      </c>
    </row>
    <row r="536" spans="1:4">
      <c r="A536" t="s">
        <v>1205</v>
      </c>
      <c r="B536" t="s">
        <v>6260</v>
      </c>
      <c r="C536" t="s">
        <v>147</v>
      </c>
      <c r="D536" t="s">
        <v>188</v>
      </c>
    </row>
    <row r="537" spans="1:4">
      <c r="A537" t="s">
        <v>1208</v>
      </c>
      <c r="B537" t="s">
        <v>6260</v>
      </c>
      <c r="C537" t="s">
        <v>1012</v>
      </c>
      <c r="D537" t="s">
        <v>483</v>
      </c>
    </row>
    <row r="538" spans="1:4">
      <c r="A538" t="s">
        <v>1209</v>
      </c>
      <c r="B538" t="s">
        <v>6259</v>
      </c>
      <c r="C538" t="s">
        <v>558</v>
      </c>
      <c r="D538" t="s">
        <v>884</v>
      </c>
    </row>
    <row r="539" spans="1:4">
      <c r="A539" t="s">
        <v>1211</v>
      </c>
      <c r="B539" t="s">
        <v>6260</v>
      </c>
      <c r="C539" t="s">
        <v>221</v>
      </c>
      <c r="D539" t="s">
        <v>76</v>
      </c>
    </row>
    <row r="540" spans="1:4">
      <c r="A540" t="s">
        <v>1213</v>
      </c>
      <c r="B540" t="s">
        <v>6259</v>
      </c>
      <c r="C540" t="s">
        <v>1567</v>
      </c>
      <c r="D540" t="s">
        <v>1532</v>
      </c>
    </row>
    <row r="541" spans="1:4">
      <c r="A541" t="s">
        <v>1215</v>
      </c>
      <c r="B541" t="s">
        <v>6261</v>
      </c>
      <c r="C541" t="s">
        <v>1869</v>
      </c>
      <c r="D541" t="s">
        <v>758</v>
      </c>
    </row>
    <row r="542" spans="1:4">
      <c r="A542" t="s">
        <v>1216</v>
      </c>
      <c r="B542" t="s">
        <v>6261</v>
      </c>
      <c r="C542" t="s">
        <v>655</v>
      </c>
      <c r="D542" t="s">
        <v>631</v>
      </c>
    </row>
    <row r="543" spans="1:4">
      <c r="A543" t="s">
        <v>1218</v>
      </c>
      <c r="B543" t="s">
        <v>6260</v>
      </c>
      <c r="C543" t="s">
        <v>271</v>
      </c>
      <c r="D543" t="s">
        <v>1165</v>
      </c>
    </row>
    <row r="544" spans="1:4">
      <c r="A544" t="s">
        <v>1220</v>
      </c>
      <c r="B544" t="s">
        <v>6259</v>
      </c>
      <c r="C544" t="s">
        <v>199</v>
      </c>
      <c r="D544" t="s">
        <v>610</v>
      </c>
    </row>
    <row r="545" spans="1:4">
      <c r="A545" t="s">
        <v>1221</v>
      </c>
      <c r="B545" t="s">
        <v>6261</v>
      </c>
      <c r="C545" t="s">
        <v>1113</v>
      </c>
      <c r="D545" t="s">
        <v>963</v>
      </c>
    </row>
    <row r="546" spans="1:4">
      <c r="A546" t="s">
        <v>1224</v>
      </c>
      <c r="B546" t="s">
        <v>6261</v>
      </c>
      <c r="C546" t="s">
        <v>1327</v>
      </c>
      <c r="D546" t="s">
        <v>277</v>
      </c>
    </row>
    <row r="547" spans="1:4">
      <c r="A547" t="s">
        <v>1225</v>
      </c>
      <c r="B547" t="s">
        <v>6259</v>
      </c>
      <c r="C547" t="s">
        <v>286</v>
      </c>
      <c r="D547" t="s">
        <v>32</v>
      </c>
    </row>
    <row r="548" spans="1:4">
      <c r="A548" t="s">
        <v>1226</v>
      </c>
      <c r="B548" t="s">
        <v>6261</v>
      </c>
      <c r="C548" t="s">
        <v>1364</v>
      </c>
      <c r="D548" t="s">
        <v>749</v>
      </c>
    </row>
    <row r="549" spans="1:4">
      <c r="A549" t="s">
        <v>1227</v>
      </c>
      <c r="B549" t="s">
        <v>6260</v>
      </c>
      <c r="C549" t="s">
        <v>1246</v>
      </c>
      <c r="D549" t="s">
        <v>320</v>
      </c>
    </row>
    <row r="550" spans="1:4">
      <c r="A550" t="s">
        <v>1228</v>
      </c>
      <c r="B550" t="s">
        <v>6260</v>
      </c>
      <c r="C550" t="s">
        <v>1212</v>
      </c>
      <c r="D550" t="s">
        <v>623</v>
      </c>
    </row>
    <row r="551" spans="1:4">
      <c r="A551" t="s">
        <v>1229</v>
      </c>
      <c r="B551" t="s">
        <v>6260</v>
      </c>
      <c r="C551" t="s">
        <v>16</v>
      </c>
      <c r="D551" t="s">
        <v>1162</v>
      </c>
    </row>
    <row r="552" spans="1:4">
      <c r="A552" t="s">
        <v>1231</v>
      </c>
      <c r="B552" t="s">
        <v>6260</v>
      </c>
      <c r="C552" t="s">
        <v>246</v>
      </c>
      <c r="D552" t="s">
        <v>982</v>
      </c>
    </row>
    <row r="553" spans="1:4">
      <c r="A553" t="s">
        <v>1232</v>
      </c>
      <c r="B553" t="s">
        <v>6261</v>
      </c>
      <c r="C553" t="s">
        <v>1296</v>
      </c>
      <c r="D553" t="s">
        <v>698</v>
      </c>
    </row>
    <row r="554" spans="1:4">
      <c r="A554" t="s">
        <v>1233</v>
      </c>
      <c r="B554" t="s">
        <v>6261</v>
      </c>
      <c r="C554" t="s">
        <v>686</v>
      </c>
      <c r="D554" t="s">
        <v>623</v>
      </c>
    </row>
    <row r="555" spans="1:4">
      <c r="A555" t="s">
        <v>1234</v>
      </c>
      <c r="B555" t="s">
        <v>6260</v>
      </c>
      <c r="C555" t="s">
        <v>85</v>
      </c>
      <c r="D555" t="s">
        <v>1033</v>
      </c>
    </row>
    <row r="556" spans="1:4">
      <c r="A556" t="s">
        <v>1236</v>
      </c>
      <c r="B556" t="s">
        <v>6259</v>
      </c>
      <c r="C556" t="s">
        <v>1178</v>
      </c>
      <c r="D556" t="s">
        <v>228</v>
      </c>
    </row>
    <row r="557" spans="1:4">
      <c r="A557" t="s">
        <v>1237</v>
      </c>
      <c r="B557" t="s">
        <v>6261</v>
      </c>
      <c r="C557" t="s">
        <v>1810</v>
      </c>
      <c r="D557" t="s">
        <v>1857</v>
      </c>
    </row>
    <row r="558" spans="1:4">
      <c r="A558" t="s">
        <v>1239</v>
      </c>
      <c r="B558" t="s">
        <v>6260</v>
      </c>
      <c r="C558" t="s">
        <v>539</v>
      </c>
      <c r="D558" t="s">
        <v>623</v>
      </c>
    </row>
    <row r="559" spans="1:4">
      <c r="A559" t="s">
        <v>1241</v>
      </c>
      <c r="B559" t="s">
        <v>6261</v>
      </c>
      <c r="C559" t="s">
        <v>2127</v>
      </c>
      <c r="D559" t="s">
        <v>76</v>
      </c>
    </row>
    <row r="560" spans="1:4">
      <c r="A560" t="s">
        <v>1244</v>
      </c>
      <c r="B560" t="s">
        <v>6260</v>
      </c>
      <c r="C560" t="s">
        <v>610</v>
      </c>
      <c r="D560" t="s">
        <v>1129</v>
      </c>
    </row>
    <row r="561" spans="1:4">
      <c r="A561" t="s">
        <v>1245</v>
      </c>
      <c r="B561" t="s">
        <v>6260</v>
      </c>
      <c r="C561" t="s">
        <v>1005</v>
      </c>
      <c r="D561" t="s">
        <v>1204</v>
      </c>
    </row>
    <row r="562" spans="1:4">
      <c r="A562" t="s">
        <v>1247</v>
      </c>
      <c r="B562" t="s">
        <v>6261</v>
      </c>
      <c r="C562" t="s">
        <v>417</v>
      </c>
      <c r="D562" t="s">
        <v>354</v>
      </c>
    </row>
    <row r="563" spans="1:4">
      <c r="A563" t="s">
        <v>1248</v>
      </c>
      <c r="B563" t="s">
        <v>6261</v>
      </c>
      <c r="C563" t="s">
        <v>969</v>
      </c>
      <c r="D563" t="s">
        <v>844</v>
      </c>
    </row>
    <row r="564" spans="1:4">
      <c r="A564" t="s">
        <v>1251</v>
      </c>
      <c r="B564" t="s">
        <v>6260</v>
      </c>
      <c r="C564" t="s">
        <v>891</v>
      </c>
      <c r="D564" t="s">
        <v>523</v>
      </c>
    </row>
    <row r="565" spans="1:4">
      <c r="A565" t="s">
        <v>1252</v>
      </c>
      <c r="B565" t="s">
        <v>6259</v>
      </c>
      <c r="C565" t="s">
        <v>683</v>
      </c>
      <c r="D565" t="s">
        <v>812</v>
      </c>
    </row>
    <row r="566" spans="1:4">
      <c r="A566" t="s">
        <v>1253</v>
      </c>
      <c r="B566" t="s">
        <v>6259</v>
      </c>
      <c r="C566" t="s">
        <v>518</v>
      </c>
      <c r="D566" t="s">
        <v>53</v>
      </c>
    </row>
    <row r="567" spans="1:4">
      <c r="A567" t="s">
        <v>1254</v>
      </c>
      <c r="B567" t="s">
        <v>6259</v>
      </c>
      <c r="C567" t="s">
        <v>1274</v>
      </c>
      <c r="D567" t="s">
        <v>881</v>
      </c>
    </row>
    <row r="568" spans="1:4">
      <c r="A568" t="s">
        <v>1256</v>
      </c>
      <c r="B568" t="s">
        <v>6260</v>
      </c>
      <c r="C568" t="s">
        <v>1129</v>
      </c>
      <c r="D568" t="s">
        <v>628</v>
      </c>
    </row>
    <row r="569" spans="1:4">
      <c r="A569" t="s">
        <v>1257</v>
      </c>
      <c r="B569" t="s">
        <v>6260</v>
      </c>
      <c r="C569" t="s">
        <v>746</v>
      </c>
      <c r="D569" t="s">
        <v>176</v>
      </c>
    </row>
    <row r="570" spans="1:4">
      <c r="A570" t="s">
        <v>1258</v>
      </c>
      <c r="B570" t="s">
        <v>6260</v>
      </c>
      <c r="C570" t="s">
        <v>1255</v>
      </c>
      <c r="D570" t="s">
        <v>550</v>
      </c>
    </row>
    <row r="571" spans="1:4">
      <c r="A571" t="s">
        <v>1259</v>
      </c>
      <c r="B571" t="s">
        <v>6261</v>
      </c>
      <c r="C571" t="s">
        <v>1098</v>
      </c>
      <c r="D571" t="s">
        <v>6266</v>
      </c>
    </row>
    <row r="572" spans="1:4">
      <c r="A572" t="s">
        <v>1261</v>
      </c>
      <c r="B572" t="s">
        <v>6259</v>
      </c>
      <c r="C572" t="s">
        <v>777</v>
      </c>
      <c r="D572" t="s">
        <v>840</v>
      </c>
    </row>
    <row r="573" spans="1:4">
      <c r="A573" t="s">
        <v>1262</v>
      </c>
      <c r="B573" t="s">
        <v>6261</v>
      </c>
      <c r="C573" t="s">
        <v>1395</v>
      </c>
      <c r="D573" t="s">
        <v>147</v>
      </c>
    </row>
    <row r="574" spans="1:4">
      <c r="A574" t="s">
        <v>1263</v>
      </c>
      <c r="B574" t="s">
        <v>6260</v>
      </c>
      <c r="C574" t="s">
        <v>558</v>
      </c>
      <c r="D574" t="s">
        <v>884</v>
      </c>
    </row>
    <row r="575" spans="1:4">
      <c r="A575" t="s">
        <v>1264</v>
      </c>
      <c r="B575" t="s">
        <v>6261</v>
      </c>
      <c r="C575" t="s">
        <v>2051</v>
      </c>
      <c r="D575" t="s">
        <v>840</v>
      </c>
    </row>
    <row r="576" spans="1:4">
      <c r="A576" t="s">
        <v>1265</v>
      </c>
      <c r="B576" t="s">
        <v>6261</v>
      </c>
      <c r="C576" t="s">
        <v>495</v>
      </c>
      <c r="D576" t="s">
        <v>780</v>
      </c>
    </row>
    <row r="577" spans="1:4">
      <c r="A577" t="s">
        <v>1267</v>
      </c>
      <c r="B577" t="s">
        <v>6260</v>
      </c>
      <c r="C577" t="s">
        <v>988</v>
      </c>
      <c r="D577" t="s">
        <v>1427</v>
      </c>
    </row>
    <row r="578" spans="1:4">
      <c r="A578" t="s">
        <v>1269</v>
      </c>
      <c r="B578" t="s">
        <v>6259</v>
      </c>
      <c r="C578" t="s">
        <v>518</v>
      </c>
      <c r="D578" t="s">
        <v>575</v>
      </c>
    </row>
    <row r="579" spans="1:4">
      <c r="A579" t="s">
        <v>1270</v>
      </c>
      <c r="B579" t="s">
        <v>6259</v>
      </c>
      <c r="C579" t="s">
        <v>976</v>
      </c>
      <c r="D579" t="s">
        <v>42</v>
      </c>
    </row>
    <row r="580" spans="1:4">
      <c r="A580" t="s">
        <v>1271</v>
      </c>
      <c r="B580" t="s">
        <v>6260</v>
      </c>
      <c r="C580" t="s">
        <v>394</v>
      </c>
      <c r="D580" t="s">
        <v>812</v>
      </c>
    </row>
    <row r="581" spans="1:4">
      <c r="A581" t="s">
        <v>1272</v>
      </c>
      <c r="B581" t="s">
        <v>6259</v>
      </c>
      <c r="C581" t="s">
        <v>1122</v>
      </c>
      <c r="D581" t="s">
        <v>1819</v>
      </c>
    </row>
    <row r="582" spans="1:4">
      <c r="A582" t="s">
        <v>1273</v>
      </c>
      <c r="B582" t="s">
        <v>6260</v>
      </c>
      <c r="C582" t="s">
        <v>188</v>
      </c>
      <c r="D582" t="s">
        <v>1869</v>
      </c>
    </row>
    <row r="583" spans="1:4">
      <c r="A583" t="s">
        <v>1275</v>
      </c>
      <c r="B583" t="s">
        <v>6260</v>
      </c>
      <c r="C583" t="s">
        <v>2127</v>
      </c>
      <c r="D583" t="s">
        <v>76</v>
      </c>
    </row>
    <row r="584" spans="1:4">
      <c r="A584" t="s">
        <v>1277</v>
      </c>
      <c r="B584" t="s">
        <v>6259</v>
      </c>
      <c r="C584" t="s">
        <v>1933</v>
      </c>
      <c r="D584" t="s">
        <v>16</v>
      </c>
    </row>
    <row r="585" spans="1:4">
      <c r="A585" t="s">
        <v>1278</v>
      </c>
      <c r="B585" t="s">
        <v>6260</v>
      </c>
      <c r="C585" t="s">
        <v>918</v>
      </c>
      <c r="D585" t="s">
        <v>271</v>
      </c>
    </row>
    <row r="586" spans="1:4">
      <c r="A586" t="s">
        <v>1280</v>
      </c>
      <c r="B586" t="s">
        <v>6260</v>
      </c>
      <c r="C586" t="s">
        <v>303</v>
      </c>
      <c r="D586" t="s">
        <v>1151</v>
      </c>
    </row>
    <row r="587" spans="1:4">
      <c r="A587" t="s">
        <v>1282</v>
      </c>
      <c r="B587" t="s">
        <v>6259</v>
      </c>
      <c r="C587" t="s">
        <v>274</v>
      </c>
      <c r="D587" t="s">
        <v>32</v>
      </c>
    </row>
    <row r="588" spans="1:4">
      <c r="A588" t="s">
        <v>1283</v>
      </c>
      <c r="B588" t="s">
        <v>6259</v>
      </c>
      <c r="C588" t="s">
        <v>856</v>
      </c>
      <c r="D588" t="s">
        <v>506</v>
      </c>
    </row>
    <row r="589" spans="1:4">
      <c r="A589" t="s">
        <v>1284</v>
      </c>
      <c r="B589" t="s">
        <v>6259</v>
      </c>
      <c r="C589" t="s">
        <v>583</v>
      </c>
      <c r="D589" t="s">
        <v>963</v>
      </c>
    </row>
    <row r="590" spans="1:4">
      <c r="A590" t="s">
        <v>1285</v>
      </c>
      <c r="B590" t="s">
        <v>6259</v>
      </c>
      <c r="C590" t="s">
        <v>411</v>
      </c>
      <c r="D590" t="s">
        <v>22</v>
      </c>
    </row>
    <row r="591" spans="1:4">
      <c r="A591" t="s">
        <v>1286</v>
      </c>
      <c r="B591" t="s">
        <v>6260</v>
      </c>
      <c r="C591" t="s">
        <v>1715</v>
      </c>
      <c r="D591" t="s">
        <v>1810</v>
      </c>
    </row>
    <row r="592" spans="1:4">
      <c r="A592" t="s">
        <v>1287</v>
      </c>
      <c r="B592" t="s">
        <v>6260</v>
      </c>
      <c r="C592" t="s">
        <v>2527</v>
      </c>
      <c r="D592" t="s">
        <v>62</v>
      </c>
    </row>
    <row r="593" spans="1:4">
      <c r="A593" t="s">
        <v>1288</v>
      </c>
      <c r="B593" t="s">
        <v>6260</v>
      </c>
      <c r="C593" t="s">
        <v>493</v>
      </c>
      <c r="D593" t="s">
        <v>2051</v>
      </c>
    </row>
    <row r="594" spans="1:4">
      <c r="A594" t="s">
        <v>1289</v>
      </c>
      <c r="B594" t="s">
        <v>6261</v>
      </c>
      <c r="C594" t="s">
        <v>204</v>
      </c>
      <c r="D594" t="s">
        <v>374</v>
      </c>
    </row>
    <row r="595" spans="1:4">
      <c r="A595" t="s">
        <v>1290</v>
      </c>
      <c r="B595" t="s">
        <v>6259</v>
      </c>
      <c r="C595" t="s">
        <v>847</v>
      </c>
      <c r="D595" t="s">
        <v>734</v>
      </c>
    </row>
    <row r="596" spans="1:4">
      <c r="A596" t="s">
        <v>1291</v>
      </c>
      <c r="B596" t="s">
        <v>6259</v>
      </c>
      <c r="C596" t="s">
        <v>147</v>
      </c>
      <c r="D596" t="s">
        <v>407</v>
      </c>
    </row>
    <row r="597" spans="1:4">
      <c r="A597" t="s">
        <v>1292</v>
      </c>
      <c r="B597" t="s">
        <v>6261</v>
      </c>
      <c r="C597" t="s">
        <v>440</v>
      </c>
      <c r="D597" t="s">
        <v>1817</v>
      </c>
    </row>
    <row r="598" spans="1:4">
      <c r="A598" t="s">
        <v>1293</v>
      </c>
      <c r="B598" t="s">
        <v>6261</v>
      </c>
      <c r="C598" t="s">
        <v>132</v>
      </c>
      <c r="D598" t="s">
        <v>503</v>
      </c>
    </row>
    <row r="599" spans="1:4">
      <c r="A599" t="s">
        <v>1294</v>
      </c>
      <c r="B599" t="s">
        <v>6261</v>
      </c>
      <c r="C599" t="s">
        <v>2527</v>
      </c>
      <c r="D599" t="s">
        <v>62</v>
      </c>
    </row>
    <row r="600" spans="1:4">
      <c r="A600" t="s">
        <v>1295</v>
      </c>
      <c r="B600" t="s">
        <v>6261</v>
      </c>
      <c r="C600" t="s">
        <v>66</v>
      </c>
      <c r="D600" t="s">
        <v>649</v>
      </c>
    </row>
    <row r="601" spans="1:4">
      <c r="A601" t="s">
        <v>1297</v>
      </c>
      <c r="B601" t="s">
        <v>6259</v>
      </c>
      <c r="C601" t="s">
        <v>147</v>
      </c>
      <c r="D601" t="s">
        <v>1869</v>
      </c>
    </row>
    <row r="602" spans="1:4">
      <c r="A602" t="s">
        <v>1298</v>
      </c>
      <c r="B602" t="s">
        <v>6260</v>
      </c>
      <c r="C602" t="s">
        <v>486</v>
      </c>
      <c r="D602" t="s">
        <v>761</v>
      </c>
    </row>
    <row r="603" spans="1:4">
      <c r="A603" t="s">
        <v>1299</v>
      </c>
      <c r="B603" t="s">
        <v>6259</v>
      </c>
      <c r="C603" t="s">
        <v>1095</v>
      </c>
      <c r="D603" t="s">
        <v>711</v>
      </c>
    </row>
    <row r="604" spans="1:4">
      <c r="A604" t="s">
        <v>1300</v>
      </c>
      <c r="B604" t="s">
        <v>6260</v>
      </c>
      <c r="C604" t="s">
        <v>1212</v>
      </c>
      <c r="D604" t="s">
        <v>623</v>
      </c>
    </row>
    <row r="605" spans="1:4">
      <c r="A605" t="s">
        <v>1301</v>
      </c>
      <c r="B605" t="s">
        <v>6261</v>
      </c>
      <c r="C605" t="s">
        <v>1120</v>
      </c>
      <c r="D605" t="s">
        <v>1246</v>
      </c>
    </row>
    <row r="606" spans="1:4">
      <c r="A606" t="s">
        <v>1303</v>
      </c>
      <c r="B606" t="s">
        <v>6259</v>
      </c>
      <c r="C606" t="s">
        <v>610</v>
      </c>
      <c r="D606" t="s">
        <v>577</v>
      </c>
    </row>
    <row r="607" spans="1:4">
      <c r="A607" t="s">
        <v>1304</v>
      </c>
      <c r="B607" t="s">
        <v>6261</v>
      </c>
      <c r="C607" t="s">
        <v>238</v>
      </c>
      <c r="D607" t="s">
        <v>807</v>
      </c>
    </row>
    <row r="608" spans="1:4">
      <c r="A608" t="s">
        <v>1305</v>
      </c>
      <c r="B608" t="s">
        <v>6259</v>
      </c>
      <c r="C608" t="s">
        <v>847</v>
      </c>
      <c r="D608" t="s">
        <v>734</v>
      </c>
    </row>
    <row r="609" spans="1:4">
      <c r="A609" t="s">
        <v>1306</v>
      </c>
      <c r="B609" t="s">
        <v>6261</v>
      </c>
      <c r="C609" t="s">
        <v>777</v>
      </c>
      <c r="D609" t="s">
        <v>1033</v>
      </c>
    </row>
    <row r="610" spans="1:4">
      <c r="A610" t="s">
        <v>1307</v>
      </c>
      <c r="B610" t="s">
        <v>6259</v>
      </c>
      <c r="C610" t="s">
        <v>1949</v>
      </c>
      <c r="D610" t="s">
        <v>913</v>
      </c>
    </row>
    <row r="611" spans="1:4">
      <c r="A611" t="s">
        <v>1308</v>
      </c>
      <c r="B611" t="s">
        <v>6261</v>
      </c>
      <c r="C611" t="s">
        <v>1019</v>
      </c>
      <c r="D611" t="s">
        <v>1178</v>
      </c>
    </row>
    <row r="612" spans="1:4">
      <c r="A612" t="s">
        <v>1309</v>
      </c>
      <c r="B612" t="s">
        <v>6260</v>
      </c>
      <c r="C612" t="s">
        <v>110</v>
      </c>
      <c r="D612" t="s">
        <v>440</v>
      </c>
    </row>
    <row r="613" spans="1:4">
      <c r="A613" t="s">
        <v>1310</v>
      </c>
      <c r="B613" t="s">
        <v>6259</v>
      </c>
      <c r="C613" t="s">
        <v>1889</v>
      </c>
      <c r="D613" t="s">
        <v>802</v>
      </c>
    </row>
    <row r="614" spans="1:4">
      <c r="A614" t="s">
        <v>1311</v>
      </c>
      <c r="B614" t="s">
        <v>6260</v>
      </c>
      <c r="C614" t="s">
        <v>2124</v>
      </c>
      <c r="D614" t="s">
        <v>708</v>
      </c>
    </row>
    <row r="615" spans="1:4">
      <c r="A615" t="s">
        <v>1312</v>
      </c>
      <c r="B615" t="s">
        <v>6260</v>
      </c>
      <c r="C615" t="s">
        <v>734</v>
      </c>
      <c r="D615" t="s">
        <v>769</v>
      </c>
    </row>
    <row r="616" spans="1:4">
      <c r="A616" t="s">
        <v>1313</v>
      </c>
      <c r="B616" t="s">
        <v>6261</v>
      </c>
      <c r="C616" t="s">
        <v>1198</v>
      </c>
      <c r="D616" t="s">
        <v>1274</v>
      </c>
    </row>
    <row r="617" spans="1:4">
      <c r="A617" t="s">
        <v>1314</v>
      </c>
      <c r="B617" t="s">
        <v>6261</v>
      </c>
      <c r="C617" t="s">
        <v>167</v>
      </c>
      <c r="D617" t="s">
        <v>391</v>
      </c>
    </row>
    <row r="618" spans="1:4">
      <c r="A618" t="s">
        <v>1316</v>
      </c>
      <c r="B618" t="s">
        <v>6259</v>
      </c>
      <c r="C618" t="s">
        <v>124</v>
      </c>
      <c r="D618" t="s">
        <v>1502</v>
      </c>
    </row>
    <row r="619" spans="1:4">
      <c r="A619" t="s">
        <v>1317</v>
      </c>
      <c r="B619" t="s">
        <v>6261</v>
      </c>
      <c r="C619" t="s">
        <v>446</v>
      </c>
      <c r="D619" t="s">
        <v>58</v>
      </c>
    </row>
    <row r="620" spans="1:4">
      <c r="A620" t="s">
        <v>1318</v>
      </c>
      <c r="B620" t="s">
        <v>6261</v>
      </c>
      <c r="C620" t="s">
        <v>1095</v>
      </c>
      <c r="D620" t="s">
        <v>686</v>
      </c>
    </row>
    <row r="621" spans="1:4">
      <c r="A621" t="s">
        <v>1319</v>
      </c>
      <c r="B621" t="s">
        <v>6260</v>
      </c>
      <c r="C621" t="s">
        <v>443</v>
      </c>
      <c r="D621" t="s">
        <v>879</v>
      </c>
    </row>
    <row r="622" spans="1:4">
      <c r="A622" t="s">
        <v>1320</v>
      </c>
      <c r="B622" t="s">
        <v>6261</v>
      </c>
      <c r="C622" t="s">
        <v>153</v>
      </c>
      <c r="D622" t="s">
        <v>722</v>
      </c>
    </row>
    <row r="623" spans="1:4">
      <c r="A623" t="s">
        <v>1321</v>
      </c>
      <c r="B623" t="s">
        <v>6260</v>
      </c>
      <c r="C623" t="s">
        <v>619</v>
      </c>
      <c r="D623" t="s">
        <v>963</v>
      </c>
    </row>
    <row r="624" spans="1:4">
      <c r="A624" t="s">
        <v>1322</v>
      </c>
      <c r="B624" t="s">
        <v>6260</v>
      </c>
      <c r="C624" t="s">
        <v>657</v>
      </c>
      <c r="D624" t="s">
        <v>785</v>
      </c>
    </row>
    <row r="625" spans="1:4">
      <c r="A625" t="s">
        <v>1323</v>
      </c>
      <c r="B625" t="s">
        <v>6260</v>
      </c>
      <c r="C625" t="s">
        <v>246</v>
      </c>
      <c r="D625" t="s">
        <v>303</v>
      </c>
    </row>
    <row r="626" spans="1:4">
      <c r="A626" t="s">
        <v>1325</v>
      </c>
      <c r="B626" t="s">
        <v>6261</v>
      </c>
      <c r="C626" t="s">
        <v>90</v>
      </c>
      <c r="D626" t="s">
        <v>1427</v>
      </c>
    </row>
    <row r="627" spans="1:4">
      <c r="A627" t="s">
        <v>1326</v>
      </c>
      <c r="B627" t="s">
        <v>6259</v>
      </c>
      <c r="C627" t="s">
        <v>90</v>
      </c>
      <c r="D627" t="s">
        <v>443</v>
      </c>
    </row>
    <row r="628" spans="1:4">
      <c r="A628" t="s">
        <v>1328</v>
      </c>
      <c r="B628" t="s">
        <v>6261</v>
      </c>
      <c r="C628" t="s">
        <v>761</v>
      </c>
      <c r="D628" t="s">
        <v>533</v>
      </c>
    </row>
    <row r="629" spans="1:4">
      <c r="A629" t="s">
        <v>1329</v>
      </c>
      <c r="B629" t="s">
        <v>6261</v>
      </c>
      <c r="C629" t="s">
        <v>1169</v>
      </c>
      <c r="D629" t="s">
        <v>1715</v>
      </c>
    </row>
    <row r="630" spans="1:4">
      <c r="A630" t="s">
        <v>1331</v>
      </c>
      <c r="B630" t="s">
        <v>6261</v>
      </c>
      <c r="C630" t="s">
        <v>623</v>
      </c>
      <c r="D630" t="s">
        <v>459</v>
      </c>
    </row>
    <row r="631" spans="1:4">
      <c r="A631" t="s">
        <v>1332</v>
      </c>
      <c r="B631" t="s">
        <v>6259</v>
      </c>
      <c r="C631" t="s">
        <v>1701</v>
      </c>
      <c r="D631" t="s">
        <v>844</v>
      </c>
    </row>
    <row r="632" spans="1:4">
      <c r="A632" t="s">
        <v>1333</v>
      </c>
      <c r="B632" t="s">
        <v>6259</v>
      </c>
      <c r="C632" t="s">
        <v>357</v>
      </c>
      <c r="D632" t="s">
        <v>884</v>
      </c>
    </row>
    <row r="633" spans="1:4">
      <c r="A633" t="s">
        <v>1334</v>
      </c>
      <c r="B633" t="s">
        <v>6259</v>
      </c>
      <c r="C633" t="s">
        <v>2051</v>
      </c>
      <c r="D633" t="s">
        <v>982</v>
      </c>
    </row>
    <row r="634" spans="1:4">
      <c r="A634" t="s">
        <v>1337</v>
      </c>
      <c r="B634" t="s">
        <v>6261</v>
      </c>
      <c r="C634" t="s">
        <v>173</v>
      </c>
      <c r="D634" t="s">
        <v>2051</v>
      </c>
    </row>
    <row r="635" spans="1:4">
      <c r="A635" t="s">
        <v>1338</v>
      </c>
      <c r="B635" t="s">
        <v>6259</v>
      </c>
      <c r="C635" t="s">
        <v>533</v>
      </c>
      <c r="D635" t="s">
        <v>2527</v>
      </c>
    </row>
    <row r="636" spans="1:4">
      <c r="A636" t="s">
        <v>1339</v>
      </c>
      <c r="B636" t="s">
        <v>6260</v>
      </c>
      <c r="C636" t="s">
        <v>686</v>
      </c>
      <c r="D636" t="s">
        <v>204</v>
      </c>
    </row>
    <row r="637" spans="1:4">
      <c r="A637" t="s">
        <v>1341</v>
      </c>
      <c r="B637" t="s">
        <v>6260</v>
      </c>
      <c r="C637" t="s">
        <v>110</v>
      </c>
      <c r="D637" t="s">
        <v>1817</v>
      </c>
    </row>
    <row r="638" spans="1:4">
      <c r="A638" t="s">
        <v>1342</v>
      </c>
      <c r="B638" t="s">
        <v>6259</v>
      </c>
      <c r="C638" t="s">
        <v>655</v>
      </c>
      <c r="D638" t="s">
        <v>523</v>
      </c>
    </row>
    <row r="639" spans="1:4">
      <c r="A639" t="s">
        <v>1343</v>
      </c>
      <c r="B639" t="s">
        <v>6261</v>
      </c>
      <c r="C639" t="s">
        <v>918</v>
      </c>
      <c r="D639" t="s">
        <v>271</v>
      </c>
    </row>
    <row r="640" spans="1:4">
      <c r="A640" t="s">
        <v>1345</v>
      </c>
      <c r="B640" t="s">
        <v>6261</v>
      </c>
      <c r="C640" t="s">
        <v>1523</v>
      </c>
      <c r="D640" t="s">
        <v>923</v>
      </c>
    </row>
    <row r="641" spans="1:4">
      <c r="A641" t="s">
        <v>1346</v>
      </c>
      <c r="B641" t="s">
        <v>6261</v>
      </c>
      <c r="C641" t="s">
        <v>1268</v>
      </c>
      <c r="D641" t="s">
        <v>1274</v>
      </c>
    </row>
    <row r="642" spans="1:4">
      <c r="A642" t="s">
        <v>1347</v>
      </c>
      <c r="B642" t="s">
        <v>6260</v>
      </c>
      <c r="C642" t="s">
        <v>360</v>
      </c>
      <c r="D642" t="s">
        <v>838</v>
      </c>
    </row>
    <row r="643" spans="1:4">
      <c r="A643" t="s">
        <v>1348</v>
      </c>
      <c r="B643" t="s">
        <v>6261</v>
      </c>
      <c r="C643" t="s">
        <v>184</v>
      </c>
      <c r="D643" t="s">
        <v>323</v>
      </c>
    </row>
    <row r="644" spans="1:4">
      <c r="A644" t="s">
        <v>1350</v>
      </c>
      <c r="B644" t="s">
        <v>6260</v>
      </c>
      <c r="C644" t="s">
        <v>869</v>
      </c>
      <c r="D644" t="s">
        <v>666</v>
      </c>
    </row>
    <row r="645" spans="1:4">
      <c r="A645" t="s">
        <v>1351</v>
      </c>
      <c r="B645" t="s">
        <v>6260</v>
      </c>
      <c r="C645" t="s">
        <v>1633</v>
      </c>
      <c r="D645" t="s">
        <v>360</v>
      </c>
    </row>
    <row r="646" spans="1:4">
      <c r="A646" t="s">
        <v>1353</v>
      </c>
      <c r="B646" t="s">
        <v>6260</v>
      </c>
      <c r="C646" t="s">
        <v>1567</v>
      </c>
      <c r="D646" t="s">
        <v>1857</v>
      </c>
    </row>
    <row r="647" spans="1:4">
      <c r="A647" t="s">
        <v>1355</v>
      </c>
      <c r="B647" t="s">
        <v>6259</v>
      </c>
      <c r="C647" t="s">
        <v>2006</v>
      </c>
      <c r="D647" t="s">
        <v>663</v>
      </c>
    </row>
    <row r="648" spans="1:4">
      <c r="A648" t="s">
        <v>1356</v>
      </c>
      <c r="B648" t="s">
        <v>6259</v>
      </c>
      <c r="C648" t="s">
        <v>1027</v>
      </c>
      <c r="D648" t="s">
        <v>433</v>
      </c>
    </row>
    <row r="649" spans="1:4">
      <c r="A649" t="s">
        <v>1358</v>
      </c>
      <c r="B649" t="s">
        <v>6261</v>
      </c>
      <c r="C649" t="s">
        <v>62</v>
      </c>
      <c r="D649" t="s">
        <v>789</v>
      </c>
    </row>
    <row r="650" spans="1:4">
      <c r="A650" t="s">
        <v>1359</v>
      </c>
      <c r="B650" t="s">
        <v>6261</v>
      </c>
      <c r="C650" t="s">
        <v>341</v>
      </c>
      <c r="D650" t="s">
        <v>802</v>
      </c>
    </row>
    <row r="651" spans="1:4">
      <c r="A651" t="s">
        <v>1360</v>
      </c>
      <c r="B651" t="s">
        <v>6261</v>
      </c>
      <c r="C651" t="s">
        <v>615</v>
      </c>
      <c r="D651" t="s">
        <v>1429</v>
      </c>
    </row>
    <row r="652" spans="1:4">
      <c r="A652" t="s">
        <v>1361</v>
      </c>
      <c r="B652" t="s">
        <v>6261</v>
      </c>
      <c r="C652" t="s">
        <v>1045</v>
      </c>
      <c r="D652" t="s">
        <v>1701</v>
      </c>
    </row>
    <row r="653" spans="1:4">
      <c r="A653" t="s">
        <v>1362</v>
      </c>
      <c r="B653" t="s">
        <v>6260</v>
      </c>
      <c r="C653" t="s">
        <v>263</v>
      </c>
      <c r="D653" t="s">
        <v>81</v>
      </c>
    </row>
    <row r="654" spans="1:4">
      <c r="A654" t="s">
        <v>1363</v>
      </c>
      <c r="B654" t="s">
        <v>6260</v>
      </c>
      <c r="C654" t="s">
        <v>558</v>
      </c>
      <c r="D654" t="s">
        <v>326</v>
      </c>
    </row>
    <row r="655" spans="1:4">
      <c r="A655" t="s">
        <v>1365</v>
      </c>
      <c r="B655" t="s">
        <v>6261</v>
      </c>
      <c r="C655" t="s">
        <v>895</v>
      </c>
      <c r="D655" t="s">
        <v>1324</v>
      </c>
    </row>
    <row r="656" spans="1:4">
      <c r="A656" t="s">
        <v>1366</v>
      </c>
      <c r="B656" t="s">
        <v>6260</v>
      </c>
      <c r="C656" t="s">
        <v>271</v>
      </c>
      <c r="D656" t="s">
        <v>1048</v>
      </c>
    </row>
    <row r="657" spans="1:4">
      <c r="A657" t="s">
        <v>1367</v>
      </c>
      <c r="B657" t="s">
        <v>6260</v>
      </c>
      <c r="C657" t="s">
        <v>711</v>
      </c>
      <c r="D657" t="s">
        <v>1510</v>
      </c>
    </row>
    <row r="658" spans="1:4">
      <c r="A658" t="s">
        <v>1369</v>
      </c>
      <c r="B658" t="s">
        <v>6259</v>
      </c>
      <c r="C658" t="s">
        <v>752</v>
      </c>
      <c r="D658" t="s">
        <v>62</v>
      </c>
    </row>
    <row r="659" spans="1:4">
      <c r="A659" t="s">
        <v>1370</v>
      </c>
      <c r="B659" t="s">
        <v>6261</v>
      </c>
      <c r="C659" t="s">
        <v>149</v>
      </c>
      <c r="D659" t="s">
        <v>1040</v>
      </c>
    </row>
    <row r="660" spans="1:4">
      <c r="A660" t="s">
        <v>1371</v>
      </c>
      <c r="B660" t="s">
        <v>6261</v>
      </c>
      <c r="C660" t="s">
        <v>1364</v>
      </c>
      <c r="D660" t="s">
        <v>143</v>
      </c>
    </row>
    <row r="661" spans="1:4">
      <c r="A661" t="s">
        <v>1372</v>
      </c>
      <c r="B661" t="s">
        <v>6259</v>
      </c>
      <c r="C661" t="s">
        <v>1260</v>
      </c>
      <c r="D661" t="s">
        <v>212</v>
      </c>
    </row>
    <row r="662" spans="1:4">
      <c r="A662" t="s">
        <v>1373</v>
      </c>
      <c r="B662" t="s">
        <v>6260</v>
      </c>
      <c r="C662" t="s">
        <v>117</v>
      </c>
      <c r="D662" t="s">
        <v>411</v>
      </c>
    </row>
    <row r="663" spans="1:4">
      <c r="A663" t="s">
        <v>1375</v>
      </c>
      <c r="B663" t="s">
        <v>6261</v>
      </c>
      <c r="C663" t="s">
        <v>2527</v>
      </c>
      <c r="D663" t="s">
        <v>381</v>
      </c>
    </row>
    <row r="664" spans="1:4">
      <c r="A664" t="s">
        <v>1376</v>
      </c>
      <c r="B664" t="s">
        <v>6260</v>
      </c>
      <c r="C664" t="s">
        <v>218</v>
      </c>
      <c r="D664" t="s">
        <v>1823</v>
      </c>
    </row>
    <row r="665" spans="1:4">
      <c r="A665" t="s">
        <v>1377</v>
      </c>
      <c r="B665" t="s">
        <v>6260</v>
      </c>
      <c r="C665" t="s">
        <v>2527</v>
      </c>
      <c r="D665" t="s">
        <v>637</v>
      </c>
    </row>
    <row r="666" spans="1:4">
      <c r="A666" t="s">
        <v>1378</v>
      </c>
      <c r="B666" t="s">
        <v>6260</v>
      </c>
      <c r="C666" t="s">
        <v>90</v>
      </c>
      <c r="D666" t="s">
        <v>58</v>
      </c>
    </row>
    <row r="667" spans="1:4">
      <c r="A667" t="s">
        <v>1379</v>
      </c>
      <c r="B667" t="s">
        <v>6261</v>
      </c>
      <c r="C667" t="s">
        <v>726</v>
      </c>
      <c r="D667" t="s">
        <v>599</v>
      </c>
    </row>
    <row r="668" spans="1:4">
      <c r="A668" t="s">
        <v>1380</v>
      </c>
      <c r="B668" t="s">
        <v>6260</v>
      </c>
      <c r="C668" t="s">
        <v>856</v>
      </c>
      <c r="D668" t="s">
        <v>449</v>
      </c>
    </row>
    <row r="669" spans="1:4">
      <c r="A669" t="s">
        <v>1381</v>
      </c>
      <c r="B669" t="s">
        <v>6260</v>
      </c>
      <c r="C669" t="s">
        <v>951</v>
      </c>
      <c r="D669" t="s">
        <v>1823</v>
      </c>
    </row>
    <row r="670" spans="1:4">
      <c r="A670" t="s">
        <v>1383</v>
      </c>
      <c r="B670" t="s">
        <v>6259</v>
      </c>
      <c r="C670" t="s">
        <v>299</v>
      </c>
      <c r="D670" t="s">
        <v>53</v>
      </c>
    </row>
    <row r="671" spans="1:4">
      <c r="A671" t="s">
        <v>1384</v>
      </c>
      <c r="B671" t="s">
        <v>6260</v>
      </c>
      <c r="C671" t="s">
        <v>293</v>
      </c>
      <c r="D671" t="s">
        <v>972</v>
      </c>
    </row>
    <row r="672" spans="1:4">
      <c r="A672" t="s">
        <v>1385</v>
      </c>
      <c r="B672" t="s">
        <v>6261</v>
      </c>
      <c r="C672" t="s">
        <v>263</v>
      </c>
      <c r="D672" t="s">
        <v>887</v>
      </c>
    </row>
    <row r="673" spans="1:4">
      <c r="A673" t="s">
        <v>1386</v>
      </c>
      <c r="B673" t="s">
        <v>6259</v>
      </c>
      <c r="C673" t="s">
        <v>1015</v>
      </c>
      <c r="D673" t="s">
        <v>743</v>
      </c>
    </row>
    <row r="674" spans="1:4">
      <c r="A674" t="s">
        <v>1387</v>
      </c>
      <c r="B674" t="s">
        <v>6260</v>
      </c>
      <c r="C674" t="s">
        <v>354</v>
      </c>
      <c r="D674" t="s">
        <v>351</v>
      </c>
    </row>
    <row r="675" spans="1:4">
      <c r="A675" t="s">
        <v>1388</v>
      </c>
      <c r="B675" t="s">
        <v>6261</v>
      </c>
      <c r="C675" t="s">
        <v>28</v>
      </c>
      <c r="D675" t="s">
        <v>1219</v>
      </c>
    </row>
    <row r="676" spans="1:4">
      <c r="A676" t="s">
        <v>1389</v>
      </c>
      <c r="B676" t="s">
        <v>6259</v>
      </c>
      <c r="C676" t="s">
        <v>607</v>
      </c>
      <c r="D676" t="s">
        <v>207</v>
      </c>
    </row>
    <row r="677" spans="1:4">
      <c r="A677" t="s">
        <v>1390</v>
      </c>
      <c r="B677" t="s">
        <v>6260</v>
      </c>
      <c r="C677" t="s">
        <v>1017</v>
      </c>
      <c r="D677" t="s">
        <v>329</v>
      </c>
    </row>
    <row r="678" spans="1:4">
      <c r="A678" t="s">
        <v>1391</v>
      </c>
      <c r="B678" t="s">
        <v>6261</v>
      </c>
      <c r="C678" t="s">
        <v>533</v>
      </c>
      <c r="D678" t="s">
        <v>381</v>
      </c>
    </row>
    <row r="679" spans="1:4">
      <c r="A679" t="s">
        <v>1392</v>
      </c>
      <c r="B679" t="s">
        <v>6261</v>
      </c>
      <c r="C679" t="s">
        <v>424</v>
      </c>
      <c r="D679" t="s">
        <v>188</v>
      </c>
    </row>
    <row r="680" spans="1:4">
      <c r="A680" t="s">
        <v>1393</v>
      </c>
      <c r="B680" t="s">
        <v>6260</v>
      </c>
      <c r="C680" t="s">
        <v>37</v>
      </c>
      <c r="D680" t="s">
        <v>749</v>
      </c>
    </row>
    <row r="681" spans="1:4">
      <c r="A681" t="s">
        <v>1394</v>
      </c>
      <c r="B681" t="s">
        <v>6261</v>
      </c>
      <c r="C681" t="s">
        <v>607</v>
      </c>
      <c r="D681" t="s">
        <v>6263</v>
      </c>
    </row>
    <row r="682" spans="1:4">
      <c r="A682" t="s">
        <v>1396</v>
      </c>
      <c r="B682" t="s">
        <v>6260</v>
      </c>
      <c r="C682" t="s">
        <v>463</v>
      </c>
      <c r="D682" t="s">
        <v>1120</v>
      </c>
    </row>
    <row r="683" spans="1:4">
      <c r="A683" t="s">
        <v>1398</v>
      </c>
      <c r="B683" t="s">
        <v>6260</v>
      </c>
      <c r="C683" t="s">
        <v>955</v>
      </c>
      <c r="D683" t="s">
        <v>394</v>
      </c>
    </row>
    <row r="684" spans="1:4">
      <c r="A684" t="s">
        <v>1400</v>
      </c>
      <c r="B684" t="s">
        <v>6261</v>
      </c>
      <c r="C684" t="s">
        <v>1266</v>
      </c>
      <c r="D684" t="s">
        <v>913</v>
      </c>
    </row>
    <row r="685" spans="1:4">
      <c r="A685" t="s">
        <v>1402</v>
      </c>
      <c r="B685" t="s">
        <v>6261</v>
      </c>
      <c r="C685" t="s">
        <v>1089</v>
      </c>
      <c r="D685" t="s">
        <v>1933</v>
      </c>
    </row>
    <row r="686" spans="1:4">
      <c r="A686" t="s">
        <v>1403</v>
      </c>
      <c r="B686" t="s">
        <v>6259</v>
      </c>
      <c r="C686" t="s">
        <v>972</v>
      </c>
      <c r="D686" t="s">
        <v>1149</v>
      </c>
    </row>
    <row r="687" spans="1:4">
      <c r="A687" t="s">
        <v>1404</v>
      </c>
      <c r="B687" t="s">
        <v>6261</v>
      </c>
      <c r="C687" t="s">
        <v>260</v>
      </c>
      <c r="D687" t="s">
        <v>1015</v>
      </c>
    </row>
    <row r="688" spans="1:4">
      <c r="A688" t="s">
        <v>1405</v>
      </c>
      <c r="B688" t="s">
        <v>6260</v>
      </c>
      <c r="C688" t="s">
        <v>583</v>
      </c>
      <c r="D688" t="s">
        <v>619</v>
      </c>
    </row>
    <row r="689" spans="1:4">
      <c r="A689" t="s">
        <v>1406</v>
      </c>
      <c r="B689" t="s">
        <v>6260</v>
      </c>
      <c r="C689" t="s">
        <v>459</v>
      </c>
      <c r="D689" t="s">
        <v>2164</v>
      </c>
    </row>
    <row r="690" spans="1:4">
      <c r="A690" t="s">
        <v>1407</v>
      </c>
      <c r="B690" t="s">
        <v>6259</v>
      </c>
      <c r="C690" t="s">
        <v>1104</v>
      </c>
      <c r="D690" t="s">
        <v>889</v>
      </c>
    </row>
    <row r="691" spans="1:4">
      <c r="A691" t="s">
        <v>1408</v>
      </c>
      <c r="B691" t="s">
        <v>6261</v>
      </c>
      <c r="C691" t="s">
        <v>188</v>
      </c>
      <c r="D691" t="s">
        <v>509</v>
      </c>
    </row>
    <row r="692" spans="1:4">
      <c r="A692" t="s">
        <v>1409</v>
      </c>
      <c r="B692" t="s">
        <v>6259</v>
      </c>
      <c r="C692" t="s">
        <v>1113</v>
      </c>
      <c r="D692" t="s">
        <v>838</v>
      </c>
    </row>
    <row r="693" spans="1:4">
      <c r="A693" t="s">
        <v>1410</v>
      </c>
      <c r="B693" t="s">
        <v>6260</v>
      </c>
      <c r="C693" t="s">
        <v>1474</v>
      </c>
      <c r="D693" t="s">
        <v>1889</v>
      </c>
    </row>
    <row r="694" spans="1:4">
      <c r="A694" t="s">
        <v>1411</v>
      </c>
      <c r="B694" t="s">
        <v>6260</v>
      </c>
      <c r="C694" t="s">
        <v>1349</v>
      </c>
      <c r="D694" t="s">
        <v>332</v>
      </c>
    </row>
    <row r="695" spans="1:4">
      <c r="A695" t="s">
        <v>1412</v>
      </c>
      <c r="B695" t="s">
        <v>6259</v>
      </c>
      <c r="C695" t="s">
        <v>1100</v>
      </c>
      <c r="D695" t="s">
        <v>1040</v>
      </c>
    </row>
    <row r="696" spans="1:4">
      <c r="A696" t="s">
        <v>1414</v>
      </c>
      <c r="B696" t="s">
        <v>6260</v>
      </c>
      <c r="C696" t="s">
        <v>1249</v>
      </c>
      <c r="D696" t="s">
        <v>1246</v>
      </c>
    </row>
    <row r="697" spans="1:4">
      <c r="A697" t="s">
        <v>1415</v>
      </c>
      <c r="B697" t="s">
        <v>6261</v>
      </c>
      <c r="C697" t="s">
        <v>1961</v>
      </c>
      <c r="D697" t="s">
        <v>357</v>
      </c>
    </row>
    <row r="698" spans="1:4">
      <c r="A698" t="s">
        <v>1416</v>
      </c>
      <c r="B698" t="s">
        <v>6261</v>
      </c>
      <c r="C698" t="s">
        <v>58</v>
      </c>
      <c r="D698" t="s">
        <v>520</v>
      </c>
    </row>
    <row r="699" spans="1:4">
      <c r="A699" t="s">
        <v>1417</v>
      </c>
      <c r="B699" t="s">
        <v>6260</v>
      </c>
      <c r="C699" t="s">
        <v>2051</v>
      </c>
      <c r="D699" t="s">
        <v>1151</v>
      </c>
    </row>
    <row r="700" spans="1:4">
      <c r="A700" t="s">
        <v>1419</v>
      </c>
      <c r="B700" t="s">
        <v>6261</v>
      </c>
      <c r="C700" t="s">
        <v>809</v>
      </c>
      <c r="D700" t="s">
        <v>720</v>
      </c>
    </row>
    <row r="701" spans="1:4">
      <c r="A701" t="s">
        <v>1420</v>
      </c>
      <c r="B701" t="s">
        <v>6260</v>
      </c>
      <c r="C701" t="s">
        <v>1154</v>
      </c>
      <c r="D701" t="s">
        <v>869</v>
      </c>
    </row>
    <row r="702" spans="1:4">
      <c r="A702" t="s">
        <v>1421</v>
      </c>
      <c r="B702" t="s">
        <v>6261</v>
      </c>
      <c r="C702" t="s">
        <v>1887</v>
      </c>
      <c r="D702" t="s">
        <v>531</v>
      </c>
    </row>
    <row r="703" spans="1:4">
      <c r="A703" t="s">
        <v>1422</v>
      </c>
      <c r="B703" t="s">
        <v>6259</v>
      </c>
      <c r="C703" t="s">
        <v>918</v>
      </c>
      <c r="D703" t="s">
        <v>271</v>
      </c>
    </row>
    <row r="704" spans="1:4">
      <c r="A704" t="s">
        <v>1423</v>
      </c>
      <c r="B704" t="s">
        <v>6259</v>
      </c>
      <c r="C704" t="s">
        <v>640</v>
      </c>
      <c r="D704" t="s">
        <v>443</v>
      </c>
    </row>
    <row r="705" spans="1:4">
      <c r="A705" t="s">
        <v>1424</v>
      </c>
      <c r="B705" t="s">
        <v>6260</v>
      </c>
      <c r="C705" t="s">
        <v>990</v>
      </c>
      <c r="D705" t="s">
        <v>548</v>
      </c>
    </row>
    <row r="706" spans="1:4">
      <c r="A706" t="s">
        <v>1426</v>
      </c>
      <c r="B706" t="s">
        <v>6259</v>
      </c>
      <c r="C706" t="s">
        <v>1502</v>
      </c>
      <c r="D706" t="s">
        <v>1605</v>
      </c>
    </row>
    <row r="707" spans="1:4">
      <c r="A707" t="s">
        <v>1428</v>
      </c>
      <c r="B707" t="s">
        <v>6261</v>
      </c>
      <c r="C707" t="s">
        <v>683</v>
      </c>
      <c r="D707" t="s">
        <v>486</v>
      </c>
    </row>
    <row r="708" spans="1:4">
      <c r="A708" t="s">
        <v>1430</v>
      </c>
      <c r="B708" t="s">
        <v>6261</v>
      </c>
      <c r="C708" t="s">
        <v>1889</v>
      </c>
      <c r="D708" t="s">
        <v>102</v>
      </c>
    </row>
    <row r="709" spans="1:4">
      <c r="A709" t="s">
        <v>1431</v>
      </c>
      <c r="B709" t="s">
        <v>6261</v>
      </c>
      <c r="C709" t="s">
        <v>214</v>
      </c>
      <c r="D709" t="s">
        <v>805</v>
      </c>
    </row>
    <row r="710" spans="1:4">
      <c r="A710" t="s">
        <v>1433</v>
      </c>
      <c r="B710" t="s">
        <v>6261</v>
      </c>
      <c r="C710" t="s">
        <v>367</v>
      </c>
      <c r="D710" t="s">
        <v>1008</v>
      </c>
    </row>
    <row r="711" spans="1:4">
      <c r="A711" t="s">
        <v>1434</v>
      </c>
      <c r="B711" t="s">
        <v>6261</v>
      </c>
      <c r="C711" t="s">
        <v>1246</v>
      </c>
      <c r="D711" t="s">
        <v>531</v>
      </c>
    </row>
    <row r="712" spans="1:4">
      <c r="A712" t="s">
        <v>1435</v>
      </c>
      <c r="B712" t="s">
        <v>6261</v>
      </c>
      <c r="C712" t="s">
        <v>271</v>
      </c>
      <c r="D712" t="s">
        <v>1165</v>
      </c>
    </row>
    <row r="713" spans="1:4">
      <c r="A713" t="s">
        <v>1436</v>
      </c>
      <c r="B713" t="s">
        <v>6259</v>
      </c>
      <c r="C713" t="s">
        <v>799</v>
      </c>
      <c r="D713" t="s">
        <v>1429</v>
      </c>
    </row>
    <row r="714" spans="1:4">
      <c r="A714" t="s">
        <v>1437</v>
      </c>
      <c r="B714" t="s">
        <v>6259</v>
      </c>
      <c r="C714" t="s">
        <v>1019</v>
      </c>
      <c r="D714" t="s">
        <v>1618</v>
      </c>
    </row>
    <row r="715" spans="1:4">
      <c r="A715" t="s">
        <v>1440</v>
      </c>
      <c r="B715" t="s">
        <v>6259</v>
      </c>
      <c r="C715" t="s">
        <v>124</v>
      </c>
      <c r="D715" t="s">
        <v>446</v>
      </c>
    </row>
    <row r="716" spans="1:4">
      <c r="A716" t="s">
        <v>1441</v>
      </c>
      <c r="B716" t="s">
        <v>6259</v>
      </c>
      <c r="C716" t="s">
        <v>98</v>
      </c>
      <c r="D716" t="s">
        <v>1240</v>
      </c>
    </row>
    <row r="717" spans="1:4">
      <c r="A717" t="s">
        <v>1442</v>
      </c>
      <c r="B717" t="s">
        <v>6260</v>
      </c>
      <c r="C717" t="s">
        <v>32</v>
      </c>
      <c r="D717" t="s">
        <v>1092</v>
      </c>
    </row>
    <row r="718" spans="1:4">
      <c r="A718" t="s">
        <v>1443</v>
      </c>
      <c r="B718" t="s">
        <v>6260</v>
      </c>
      <c r="C718" t="s">
        <v>1510</v>
      </c>
      <c r="D718" t="s">
        <v>204</v>
      </c>
    </row>
    <row r="719" spans="1:4">
      <c r="A719" t="s">
        <v>1445</v>
      </c>
      <c r="B719" t="s">
        <v>6259</v>
      </c>
      <c r="C719" t="s">
        <v>891</v>
      </c>
      <c r="D719" t="s">
        <v>631</v>
      </c>
    </row>
    <row r="720" spans="1:4">
      <c r="A720" t="s">
        <v>1446</v>
      </c>
      <c r="B720" t="s">
        <v>6260</v>
      </c>
      <c r="C720" t="s">
        <v>230</v>
      </c>
      <c r="D720" t="s">
        <v>1219</v>
      </c>
    </row>
    <row r="721" spans="1:4">
      <c r="A721" t="s">
        <v>1447</v>
      </c>
      <c r="B721" t="s">
        <v>6260</v>
      </c>
      <c r="C721" t="s">
        <v>1327</v>
      </c>
      <c r="D721" t="s">
        <v>267</v>
      </c>
    </row>
    <row r="722" spans="1:4">
      <c r="A722" t="s">
        <v>1448</v>
      </c>
      <c r="B722" t="s">
        <v>6259</v>
      </c>
      <c r="C722" t="s">
        <v>951</v>
      </c>
      <c r="D722" t="s">
        <v>291</v>
      </c>
    </row>
    <row r="723" spans="1:4">
      <c r="A723" t="s">
        <v>1449</v>
      </c>
      <c r="B723" t="s">
        <v>6259</v>
      </c>
      <c r="C723" t="s">
        <v>990</v>
      </c>
      <c r="D723" t="s">
        <v>332</v>
      </c>
    </row>
    <row r="724" spans="1:4">
      <c r="A724" t="s">
        <v>1450</v>
      </c>
      <c r="B724" t="s">
        <v>6261</v>
      </c>
      <c r="C724" t="s">
        <v>486</v>
      </c>
      <c r="D724" t="s">
        <v>47</v>
      </c>
    </row>
    <row r="725" spans="1:4">
      <c r="A725" t="s">
        <v>1451</v>
      </c>
      <c r="B725" t="s">
        <v>6261</v>
      </c>
      <c r="C725" t="s">
        <v>250</v>
      </c>
      <c r="D725" t="s">
        <v>204</v>
      </c>
    </row>
    <row r="726" spans="1:4">
      <c r="A726" t="s">
        <v>1452</v>
      </c>
      <c r="B726" t="s">
        <v>6260</v>
      </c>
      <c r="C726" t="s">
        <v>961</v>
      </c>
      <c r="D726" t="s">
        <v>1120</v>
      </c>
    </row>
    <row r="727" spans="1:4">
      <c r="A727" t="s">
        <v>1453</v>
      </c>
      <c r="B727" t="s">
        <v>6260</v>
      </c>
      <c r="C727" t="s">
        <v>720</v>
      </c>
      <c r="D727" t="s">
        <v>862</v>
      </c>
    </row>
    <row r="728" spans="1:4">
      <c r="A728" t="s">
        <v>1454</v>
      </c>
      <c r="B728" t="s">
        <v>6259</v>
      </c>
      <c r="C728" t="s">
        <v>1178</v>
      </c>
      <c r="D728" t="s">
        <v>228</v>
      </c>
    </row>
    <row r="729" spans="1:4">
      <c r="A729" t="s">
        <v>1456</v>
      </c>
      <c r="B729" t="s">
        <v>6260</v>
      </c>
      <c r="C729" t="s">
        <v>1151</v>
      </c>
      <c r="D729" t="s">
        <v>840</v>
      </c>
    </row>
    <row r="730" spans="1:4">
      <c r="A730" t="s">
        <v>1458</v>
      </c>
      <c r="B730" t="s">
        <v>6261</v>
      </c>
      <c r="C730" t="s">
        <v>411</v>
      </c>
      <c r="D730" t="s">
        <v>683</v>
      </c>
    </row>
    <row r="731" spans="1:4">
      <c r="A731" t="s">
        <v>1459</v>
      </c>
      <c r="B731" t="s">
        <v>6261</v>
      </c>
      <c r="C731" t="s">
        <v>160</v>
      </c>
      <c r="D731" t="s">
        <v>433</v>
      </c>
    </row>
    <row r="732" spans="1:4">
      <c r="A732" t="s">
        <v>1460</v>
      </c>
      <c r="B732" t="s">
        <v>6260</v>
      </c>
      <c r="C732" t="s">
        <v>1541</v>
      </c>
      <c r="D732" t="s">
        <v>207</v>
      </c>
    </row>
    <row r="733" spans="1:4">
      <c r="A733" t="s">
        <v>1461</v>
      </c>
      <c r="B733" t="s">
        <v>6261</v>
      </c>
      <c r="C733" t="s">
        <v>153</v>
      </c>
      <c r="D733" t="s">
        <v>792</v>
      </c>
    </row>
    <row r="734" spans="1:4">
      <c r="A734" t="s">
        <v>1462</v>
      </c>
      <c r="B734" t="s">
        <v>6260</v>
      </c>
      <c r="C734" t="s">
        <v>2772</v>
      </c>
      <c r="D734" t="s">
        <v>1327</v>
      </c>
    </row>
    <row r="735" spans="1:4">
      <c r="A735" t="s">
        <v>1463</v>
      </c>
      <c r="B735" t="s">
        <v>6261</v>
      </c>
      <c r="C735" t="s">
        <v>610</v>
      </c>
      <c r="D735" t="s">
        <v>1129</v>
      </c>
    </row>
    <row r="736" spans="1:4">
      <c r="A736" t="s">
        <v>1465</v>
      </c>
      <c r="B736" t="s">
        <v>6260</v>
      </c>
      <c r="C736" t="s">
        <v>649</v>
      </c>
      <c r="D736" t="s">
        <v>847</v>
      </c>
    </row>
    <row r="737" spans="1:4">
      <c r="A737" t="s">
        <v>1466</v>
      </c>
      <c r="B737" t="s">
        <v>6259</v>
      </c>
      <c r="C737" t="s">
        <v>483</v>
      </c>
      <c r="D737" t="s">
        <v>463</v>
      </c>
    </row>
    <row r="738" spans="1:4">
      <c r="A738" t="s">
        <v>1467</v>
      </c>
      <c r="B738" t="s">
        <v>6260</v>
      </c>
      <c r="C738" t="s">
        <v>94</v>
      </c>
      <c r="D738" t="s">
        <v>357</v>
      </c>
    </row>
    <row r="739" spans="1:4">
      <c r="A739" t="s">
        <v>1468</v>
      </c>
      <c r="B739" t="s">
        <v>6259</v>
      </c>
      <c r="C739" t="s">
        <v>575</v>
      </c>
      <c r="D739" t="s">
        <v>1008</v>
      </c>
    </row>
    <row r="740" spans="1:4">
      <c r="A740" t="s">
        <v>1469</v>
      </c>
      <c r="B740" t="s">
        <v>6260</v>
      </c>
      <c r="C740" t="s">
        <v>858</v>
      </c>
      <c r="D740" t="s">
        <v>1429</v>
      </c>
    </row>
    <row r="741" spans="1:4">
      <c r="A741" t="s">
        <v>1470</v>
      </c>
      <c r="B741" t="s">
        <v>6259</v>
      </c>
      <c r="C741" t="s">
        <v>85</v>
      </c>
      <c r="D741" t="s">
        <v>257</v>
      </c>
    </row>
    <row r="742" spans="1:4">
      <c r="A742" t="s">
        <v>1471</v>
      </c>
      <c r="B742" t="s">
        <v>6259</v>
      </c>
      <c r="C742" t="s">
        <v>773</v>
      </c>
      <c r="D742" t="s">
        <v>280</v>
      </c>
    </row>
    <row r="743" spans="1:4">
      <c r="A743" t="s">
        <v>1472</v>
      </c>
      <c r="B743" t="s">
        <v>6260</v>
      </c>
      <c r="C743" t="s">
        <v>207</v>
      </c>
      <c r="D743" t="s">
        <v>6267</v>
      </c>
    </row>
    <row r="744" spans="1:4">
      <c r="A744" t="s">
        <v>1473</v>
      </c>
      <c r="B744" t="s">
        <v>6260</v>
      </c>
      <c r="C744" t="s">
        <v>472</v>
      </c>
      <c r="D744" t="s">
        <v>895</v>
      </c>
    </row>
    <row r="745" spans="1:4">
      <c r="A745" t="s">
        <v>1476</v>
      </c>
      <c r="B745" t="s">
        <v>6260</v>
      </c>
      <c r="C745" t="s">
        <v>212</v>
      </c>
      <c r="D745" t="s">
        <v>128</v>
      </c>
    </row>
    <row r="746" spans="1:4">
      <c r="A746" t="s">
        <v>1477</v>
      </c>
      <c r="B746" t="s">
        <v>6259</v>
      </c>
      <c r="C746" t="s">
        <v>595</v>
      </c>
      <c r="D746" t="s">
        <v>286</v>
      </c>
    </row>
    <row r="747" spans="1:4">
      <c r="A747" t="s">
        <v>1478</v>
      </c>
      <c r="B747" t="s">
        <v>6259</v>
      </c>
      <c r="C747" t="s">
        <v>1154</v>
      </c>
      <c r="D747" t="s">
        <v>313</v>
      </c>
    </row>
    <row r="748" spans="1:4">
      <c r="A748" t="s">
        <v>1479</v>
      </c>
      <c r="B748" t="s">
        <v>6259</v>
      </c>
      <c r="C748" t="s">
        <v>1040</v>
      </c>
      <c r="D748" t="s">
        <v>1357</v>
      </c>
    </row>
    <row r="749" spans="1:4">
      <c r="A749" t="s">
        <v>1480</v>
      </c>
      <c r="B749" t="s">
        <v>6260</v>
      </c>
      <c r="C749" t="s">
        <v>1364</v>
      </c>
      <c r="D749" t="s">
        <v>417</v>
      </c>
    </row>
    <row r="750" spans="1:4">
      <c r="A750" t="s">
        <v>1481</v>
      </c>
      <c r="B750" t="s">
        <v>6259</v>
      </c>
      <c r="C750" t="s">
        <v>1092</v>
      </c>
      <c r="D750" t="s">
        <v>357</v>
      </c>
    </row>
    <row r="751" spans="1:4">
      <c r="A751" t="s">
        <v>1482</v>
      </c>
      <c r="B751" t="s">
        <v>6259</v>
      </c>
      <c r="C751" t="s">
        <v>731</v>
      </c>
      <c r="D751" t="s">
        <v>615</v>
      </c>
    </row>
    <row r="752" spans="1:4">
      <c r="A752" t="s">
        <v>1484</v>
      </c>
      <c r="B752" t="s">
        <v>6259</v>
      </c>
      <c r="C752" t="s">
        <v>737</v>
      </c>
      <c r="D752" t="s">
        <v>1214</v>
      </c>
    </row>
    <row r="753" spans="1:4">
      <c r="A753" t="s">
        <v>1485</v>
      </c>
      <c r="B753" t="s">
        <v>6259</v>
      </c>
      <c r="C753" t="s">
        <v>85</v>
      </c>
      <c r="D753" t="s">
        <v>1401</v>
      </c>
    </row>
    <row r="754" spans="1:4">
      <c r="A754" t="s">
        <v>1486</v>
      </c>
      <c r="B754" t="s">
        <v>6260</v>
      </c>
      <c r="C754" t="s">
        <v>637</v>
      </c>
      <c r="D754" t="s">
        <v>62</v>
      </c>
    </row>
    <row r="755" spans="1:4">
      <c r="A755" t="s">
        <v>1487</v>
      </c>
      <c r="B755" t="s">
        <v>6261</v>
      </c>
      <c r="C755" t="s">
        <v>143</v>
      </c>
      <c r="D755" t="s">
        <v>351</v>
      </c>
    </row>
    <row r="756" spans="1:4">
      <c r="A756" t="s">
        <v>1488</v>
      </c>
      <c r="B756" t="s">
        <v>6259</v>
      </c>
      <c r="C756" t="s">
        <v>143</v>
      </c>
      <c r="D756" t="s">
        <v>1330</v>
      </c>
    </row>
    <row r="757" spans="1:4">
      <c r="A757" t="s">
        <v>1489</v>
      </c>
      <c r="B757" t="s">
        <v>6260</v>
      </c>
      <c r="C757" t="s">
        <v>360</v>
      </c>
      <c r="D757" t="s">
        <v>583</v>
      </c>
    </row>
    <row r="758" spans="1:4">
      <c r="A758" t="s">
        <v>1490</v>
      </c>
      <c r="B758" t="s">
        <v>6260</v>
      </c>
      <c r="C758" t="s">
        <v>923</v>
      </c>
      <c r="D758" t="s">
        <v>509</v>
      </c>
    </row>
    <row r="759" spans="1:4">
      <c r="A759" t="s">
        <v>1491</v>
      </c>
      <c r="B759" t="s">
        <v>6259</v>
      </c>
      <c r="C759" t="s">
        <v>1510</v>
      </c>
      <c r="D759" t="s">
        <v>539</v>
      </c>
    </row>
    <row r="760" spans="1:4">
      <c r="A760" t="s">
        <v>1492</v>
      </c>
      <c r="B760" t="s">
        <v>6260</v>
      </c>
      <c r="C760" t="s">
        <v>949</v>
      </c>
      <c r="D760" t="s">
        <v>1092</v>
      </c>
    </row>
    <row r="761" spans="1:4">
      <c r="A761" t="s">
        <v>1493</v>
      </c>
      <c r="B761" t="s">
        <v>6261</v>
      </c>
      <c r="C761" t="s">
        <v>686</v>
      </c>
      <c r="D761" t="s">
        <v>250</v>
      </c>
    </row>
    <row r="762" spans="1:4">
      <c r="A762" t="s">
        <v>1494</v>
      </c>
      <c r="B762" t="s">
        <v>6261</v>
      </c>
      <c r="C762" t="s">
        <v>1132</v>
      </c>
      <c r="D762" t="s">
        <v>1523</v>
      </c>
    </row>
    <row r="763" spans="1:4">
      <c r="A763" t="s">
        <v>1495</v>
      </c>
      <c r="B763" t="s">
        <v>6259</v>
      </c>
      <c r="C763" t="s">
        <v>1438</v>
      </c>
      <c r="D763" t="s">
        <v>881</v>
      </c>
    </row>
    <row r="764" spans="1:4">
      <c r="A764" t="s">
        <v>1496</v>
      </c>
      <c r="B764" t="s">
        <v>6259</v>
      </c>
      <c r="C764" t="s">
        <v>568</v>
      </c>
      <c r="D764" t="s">
        <v>755</v>
      </c>
    </row>
    <row r="765" spans="1:4">
      <c r="A765" t="s">
        <v>1497</v>
      </c>
      <c r="B765" t="s">
        <v>6259</v>
      </c>
      <c r="C765" t="s">
        <v>167</v>
      </c>
      <c r="D765" t="s">
        <v>184</v>
      </c>
    </row>
    <row r="766" spans="1:4">
      <c r="A766" t="s">
        <v>1499</v>
      </c>
      <c r="B766" t="s">
        <v>6259</v>
      </c>
      <c r="C766" t="s">
        <v>277</v>
      </c>
      <c r="D766" t="s">
        <v>1474</v>
      </c>
    </row>
    <row r="767" spans="1:4">
      <c r="A767" t="s">
        <v>1500</v>
      </c>
      <c r="B767" t="s">
        <v>6261</v>
      </c>
      <c r="C767" t="s">
        <v>572</v>
      </c>
      <c r="D767" t="s">
        <v>891</v>
      </c>
    </row>
    <row r="768" spans="1:4">
      <c r="A768" t="s">
        <v>1501</v>
      </c>
      <c r="B768" t="s">
        <v>6260</v>
      </c>
      <c r="C768" t="s">
        <v>752</v>
      </c>
      <c r="D768" t="s">
        <v>62</v>
      </c>
    </row>
    <row r="769" spans="1:4">
      <c r="A769" t="s">
        <v>1503</v>
      </c>
      <c r="B769" t="s">
        <v>6259</v>
      </c>
      <c r="C769" t="s">
        <v>1268</v>
      </c>
      <c r="D769" t="s">
        <v>758</v>
      </c>
    </row>
    <row r="770" spans="1:4">
      <c r="A770" t="s">
        <v>1504</v>
      </c>
      <c r="B770" t="s">
        <v>6260</v>
      </c>
      <c r="C770" t="s">
        <v>881</v>
      </c>
      <c r="D770" t="s">
        <v>619</v>
      </c>
    </row>
    <row r="771" spans="1:4">
      <c r="A771" t="s">
        <v>1505</v>
      </c>
      <c r="B771" t="s">
        <v>6260</v>
      </c>
      <c r="C771" t="s">
        <v>1089</v>
      </c>
      <c r="D771" t="s">
        <v>769</v>
      </c>
    </row>
    <row r="772" spans="1:4">
      <c r="A772" t="s">
        <v>1506</v>
      </c>
      <c r="B772" t="s">
        <v>6259</v>
      </c>
      <c r="C772" t="s">
        <v>1149</v>
      </c>
      <c r="D772" t="s">
        <v>1633</v>
      </c>
    </row>
    <row r="773" spans="1:4">
      <c r="A773" t="s">
        <v>1507</v>
      </c>
      <c r="B773" t="s">
        <v>6260</v>
      </c>
      <c r="C773" t="s">
        <v>1364</v>
      </c>
      <c r="D773" t="s">
        <v>143</v>
      </c>
    </row>
    <row r="774" spans="1:4">
      <c r="A774" t="s">
        <v>1508</v>
      </c>
      <c r="B774" t="s">
        <v>6259</v>
      </c>
      <c r="C774" t="s">
        <v>1857</v>
      </c>
      <c r="D774" t="s">
        <v>595</v>
      </c>
    </row>
    <row r="775" spans="1:4">
      <c r="A775" t="s">
        <v>1509</v>
      </c>
      <c r="B775" t="s">
        <v>6260</v>
      </c>
      <c r="C775" t="s">
        <v>10</v>
      </c>
      <c r="D775" t="s">
        <v>1266</v>
      </c>
    </row>
    <row r="776" spans="1:4">
      <c r="A776" t="s">
        <v>1511</v>
      </c>
      <c r="B776" t="s">
        <v>6260</v>
      </c>
      <c r="C776" t="s">
        <v>799</v>
      </c>
      <c r="D776" t="s">
        <v>683</v>
      </c>
    </row>
    <row r="777" spans="1:4">
      <c r="A777" t="s">
        <v>1512</v>
      </c>
      <c r="B777" t="s">
        <v>6260</v>
      </c>
      <c r="C777" t="s">
        <v>1327</v>
      </c>
      <c r="D777" t="s">
        <v>195</v>
      </c>
    </row>
    <row r="778" spans="1:4">
      <c r="A778" t="s">
        <v>1513</v>
      </c>
      <c r="B778" t="s">
        <v>6260</v>
      </c>
      <c r="C778" t="s">
        <v>1266</v>
      </c>
      <c r="D778" t="s">
        <v>212</v>
      </c>
    </row>
    <row r="779" spans="1:4">
      <c r="A779" t="s">
        <v>1514</v>
      </c>
      <c r="B779" t="s">
        <v>6259</v>
      </c>
      <c r="C779" t="s">
        <v>107</v>
      </c>
      <c r="D779" t="s">
        <v>335</v>
      </c>
    </row>
    <row r="780" spans="1:4">
      <c r="A780" t="s">
        <v>1515</v>
      </c>
      <c r="B780" t="s">
        <v>6261</v>
      </c>
      <c r="C780" t="s">
        <v>838</v>
      </c>
      <c r="D780" t="s">
        <v>619</v>
      </c>
    </row>
    <row r="781" spans="1:4">
      <c r="A781" t="s">
        <v>1516</v>
      </c>
      <c r="B781" t="s">
        <v>6259</v>
      </c>
      <c r="C781" t="s">
        <v>737</v>
      </c>
      <c r="D781" t="s">
        <v>708</v>
      </c>
    </row>
    <row r="782" spans="1:4">
      <c r="A782" t="s">
        <v>1517</v>
      </c>
      <c r="B782" t="s">
        <v>6260</v>
      </c>
      <c r="C782" t="s">
        <v>1819</v>
      </c>
      <c r="D782" t="s">
        <v>102</v>
      </c>
    </row>
    <row r="783" spans="1:4">
      <c r="A783" t="s">
        <v>1518</v>
      </c>
      <c r="B783" t="s">
        <v>6260</v>
      </c>
      <c r="C783" t="s">
        <v>1238</v>
      </c>
      <c r="D783" t="s">
        <v>720</v>
      </c>
    </row>
    <row r="784" spans="1:4">
      <c r="A784" t="s">
        <v>1519</v>
      </c>
      <c r="B784" t="s">
        <v>6259</v>
      </c>
      <c r="C784" t="s">
        <v>963</v>
      </c>
      <c r="D784" t="s">
        <v>1418</v>
      </c>
    </row>
    <row r="785" spans="1:4">
      <c r="A785" t="s">
        <v>1520</v>
      </c>
      <c r="B785" t="s">
        <v>6260</v>
      </c>
      <c r="C785" t="s">
        <v>1190</v>
      </c>
      <c r="D785" t="s">
        <v>2124</v>
      </c>
    </row>
    <row r="786" spans="1:4">
      <c r="A786" t="s">
        <v>1521</v>
      </c>
      <c r="B786" t="s">
        <v>6259</v>
      </c>
      <c r="C786" t="s">
        <v>838</v>
      </c>
      <c r="D786" t="s">
        <v>583</v>
      </c>
    </row>
    <row r="787" spans="1:4">
      <c r="A787" t="s">
        <v>1522</v>
      </c>
      <c r="B787" t="s">
        <v>6260</v>
      </c>
      <c r="C787" t="s">
        <v>809</v>
      </c>
      <c r="D787" t="s">
        <v>472</v>
      </c>
    </row>
    <row r="788" spans="1:4">
      <c r="A788" t="s">
        <v>1524</v>
      </c>
      <c r="B788" t="s">
        <v>6259</v>
      </c>
      <c r="C788" t="s">
        <v>1335</v>
      </c>
      <c r="D788" t="s">
        <v>1178</v>
      </c>
    </row>
    <row r="789" spans="1:4">
      <c r="A789" t="s">
        <v>1526</v>
      </c>
      <c r="B789" t="s">
        <v>6260</v>
      </c>
      <c r="C789" t="s">
        <v>637</v>
      </c>
      <c r="D789" t="s">
        <v>1204</v>
      </c>
    </row>
    <row r="790" spans="1:4">
      <c r="A790" t="s">
        <v>1527</v>
      </c>
      <c r="B790" t="s">
        <v>6261</v>
      </c>
      <c r="C790" t="s">
        <v>840</v>
      </c>
      <c r="D790" t="s">
        <v>1095</v>
      </c>
    </row>
    <row r="791" spans="1:4">
      <c r="A791" t="s">
        <v>1528</v>
      </c>
      <c r="B791" t="s">
        <v>6261</v>
      </c>
      <c r="C791" t="s">
        <v>769</v>
      </c>
      <c r="D791" t="s">
        <v>927</v>
      </c>
    </row>
    <row r="792" spans="1:4">
      <c r="A792" t="s">
        <v>1529</v>
      </c>
      <c r="B792" t="s">
        <v>6259</v>
      </c>
      <c r="C792" t="s">
        <v>2164</v>
      </c>
      <c r="D792" t="s">
        <v>506</v>
      </c>
    </row>
    <row r="793" spans="1:4">
      <c r="A793" t="s">
        <v>1530</v>
      </c>
      <c r="B793" t="s">
        <v>6261</v>
      </c>
      <c r="C793" t="s">
        <v>446</v>
      </c>
      <c r="D793" t="s">
        <v>90</v>
      </c>
    </row>
    <row r="794" spans="1:4">
      <c r="A794" t="s">
        <v>1531</v>
      </c>
      <c r="B794" t="s">
        <v>6259</v>
      </c>
      <c r="C794" t="s">
        <v>274</v>
      </c>
      <c r="D794" t="s">
        <v>949</v>
      </c>
    </row>
    <row r="795" spans="1:4">
      <c r="A795" t="s">
        <v>1533</v>
      </c>
      <c r="B795" t="s">
        <v>6260</v>
      </c>
      <c r="C795" t="s">
        <v>1089</v>
      </c>
      <c r="D795" t="s">
        <v>536</v>
      </c>
    </row>
    <row r="796" spans="1:4">
      <c r="A796" t="s">
        <v>1534</v>
      </c>
      <c r="B796" t="s">
        <v>6261</v>
      </c>
      <c r="C796" t="s">
        <v>225</v>
      </c>
      <c r="D796" t="s">
        <v>341</v>
      </c>
    </row>
    <row r="797" spans="1:4">
      <c r="A797" t="s">
        <v>1535</v>
      </c>
      <c r="B797" t="s">
        <v>6261</v>
      </c>
      <c r="C797" t="s">
        <v>367</v>
      </c>
      <c r="D797" t="s">
        <v>1872</v>
      </c>
    </row>
    <row r="798" spans="1:4">
      <c r="A798" t="s">
        <v>1536</v>
      </c>
      <c r="B798" t="s">
        <v>6261</v>
      </c>
      <c r="C798" t="s">
        <v>2772</v>
      </c>
      <c r="D798" t="s">
        <v>1327</v>
      </c>
    </row>
    <row r="799" spans="1:4">
      <c r="A799" t="s">
        <v>1537</v>
      </c>
      <c r="B799" t="s">
        <v>6260</v>
      </c>
      <c r="C799" t="s">
        <v>961</v>
      </c>
      <c r="D799" t="s">
        <v>428</v>
      </c>
    </row>
    <row r="800" spans="1:4">
      <c r="A800" t="s">
        <v>1538</v>
      </c>
      <c r="B800" t="s">
        <v>6261</v>
      </c>
      <c r="C800" t="s">
        <v>424</v>
      </c>
      <c r="D800" t="s">
        <v>1395</v>
      </c>
    </row>
    <row r="801" spans="1:4">
      <c r="A801" t="s">
        <v>1539</v>
      </c>
      <c r="B801" t="s">
        <v>6259</v>
      </c>
      <c r="C801" t="s">
        <v>420</v>
      </c>
      <c r="D801" t="s">
        <v>313</v>
      </c>
    </row>
    <row r="802" spans="1:4">
      <c r="A802" t="s">
        <v>1540</v>
      </c>
      <c r="B802" t="s">
        <v>6260</v>
      </c>
      <c r="C802" t="s">
        <v>988</v>
      </c>
      <c r="D802" t="s">
        <v>1427</v>
      </c>
    </row>
    <row r="803" spans="1:4">
      <c r="A803" t="s">
        <v>1542</v>
      </c>
      <c r="B803" t="s">
        <v>6259</v>
      </c>
      <c r="C803" t="s">
        <v>167</v>
      </c>
      <c r="D803" t="s">
        <v>480</v>
      </c>
    </row>
    <row r="804" spans="1:4">
      <c r="A804" t="s">
        <v>1543</v>
      </c>
      <c r="B804" t="s">
        <v>6261</v>
      </c>
      <c r="C804" t="s">
        <v>1302</v>
      </c>
      <c r="D804" t="s">
        <v>449</v>
      </c>
    </row>
    <row r="805" spans="1:4">
      <c r="A805" t="s">
        <v>1544</v>
      </c>
      <c r="B805" t="s">
        <v>6260</v>
      </c>
      <c r="C805" t="s">
        <v>1235</v>
      </c>
      <c r="D805" t="s">
        <v>1100</v>
      </c>
    </row>
    <row r="806" spans="1:4">
      <c r="A806" t="s">
        <v>1546</v>
      </c>
      <c r="B806" t="s">
        <v>6259</v>
      </c>
      <c r="C806" t="s">
        <v>1104</v>
      </c>
      <c r="D806" t="s">
        <v>1017</v>
      </c>
    </row>
    <row r="807" spans="1:4">
      <c r="A807" t="s">
        <v>1547</v>
      </c>
      <c r="B807" t="s">
        <v>6259</v>
      </c>
      <c r="C807" t="s">
        <v>955</v>
      </c>
      <c r="D807" t="s">
        <v>22</v>
      </c>
    </row>
    <row r="808" spans="1:4">
      <c r="A808" t="s">
        <v>1550</v>
      </c>
      <c r="B808" t="s">
        <v>6260</v>
      </c>
      <c r="C808" t="s">
        <v>1015</v>
      </c>
      <c r="D808" t="s">
        <v>414</v>
      </c>
    </row>
    <row r="809" spans="1:4">
      <c r="A809" t="s">
        <v>1551</v>
      </c>
      <c r="B809" t="s">
        <v>6259</v>
      </c>
      <c r="C809" t="s">
        <v>1132</v>
      </c>
      <c r="D809" t="s">
        <v>351</v>
      </c>
    </row>
    <row r="810" spans="1:4">
      <c r="A810" t="s">
        <v>1552</v>
      </c>
      <c r="B810" t="s">
        <v>6261</v>
      </c>
      <c r="C810" t="s">
        <v>1715</v>
      </c>
      <c r="D810" t="s">
        <v>1017</v>
      </c>
    </row>
    <row r="811" spans="1:4">
      <c r="A811" t="s">
        <v>1553</v>
      </c>
      <c r="B811" t="s">
        <v>6260</v>
      </c>
      <c r="C811" t="s">
        <v>628</v>
      </c>
      <c r="D811" t="s">
        <v>6264</v>
      </c>
    </row>
    <row r="812" spans="1:4">
      <c r="A812" t="s">
        <v>1555</v>
      </c>
      <c r="B812" t="s">
        <v>6260</v>
      </c>
      <c r="C812" t="s">
        <v>1149</v>
      </c>
      <c r="D812" t="s">
        <v>1274</v>
      </c>
    </row>
    <row r="813" spans="1:4">
      <c r="A813" t="s">
        <v>1556</v>
      </c>
      <c r="B813" t="s">
        <v>6261</v>
      </c>
      <c r="C813" t="s">
        <v>303</v>
      </c>
      <c r="D813" t="s">
        <v>982</v>
      </c>
    </row>
    <row r="814" spans="1:4">
      <c r="A814" t="s">
        <v>1557</v>
      </c>
      <c r="B814" t="s">
        <v>6261</v>
      </c>
      <c r="C814" t="s">
        <v>509</v>
      </c>
      <c r="D814" t="s">
        <v>1149</v>
      </c>
    </row>
    <row r="815" spans="1:4">
      <c r="A815" t="s">
        <v>1558</v>
      </c>
      <c r="B815" t="s">
        <v>6260</v>
      </c>
      <c r="C815" t="s">
        <v>1438</v>
      </c>
      <c r="D815" t="s">
        <v>619</v>
      </c>
    </row>
    <row r="816" spans="1:4">
      <c r="A816" t="s">
        <v>1560</v>
      </c>
      <c r="B816" t="s">
        <v>6259</v>
      </c>
      <c r="C816" t="s">
        <v>961</v>
      </c>
      <c r="D816" t="s">
        <v>1761</v>
      </c>
    </row>
    <row r="817" spans="1:4">
      <c r="A817" t="s">
        <v>1561</v>
      </c>
      <c r="B817" t="s">
        <v>6260</v>
      </c>
      <c r="C817" t="s">
        <v>789</v>
      </c>
      <c r="D817" t="s">
        <v>1122</v>
      </c>
    </row>
    <row r="818" spans="1:4">
      <c r="A818" t="s">
        <v>1562</v>
      </c>
      <c r="B818" t="s">
        <v>6261</v>
      </c>
      <c r="C818" t="s">
        <v>1206</v>
      </c>
      <c r="D818" t="s">
        <v>1349</v>
      </c>
    </row>
    <row r="819" spans="1:4">
      <c r="A819" t="s">
        <v>1563</v>
      </c>
      <c r="B819" t="s">
        <v>6260</v>
      </c>
      <c r="C819" t="s">
        <v>951</v>
      </c>
      <c r="D819" t="s">
        <v>731</v>
      </c>
    </row>
    <row r="820" spans="1:4">
      <c r="A820" t="s">
        <v>1565</v>
      </c>
      <c r="B820" t="s">
        <v>6260</v>
      </c>
      <c r="C820" t="s">
        <v>847</v>
      </c>
      <c r="D820" t="s">
        <v>1178</v>
      </c>
    </row>
    <row r="821" spans="1:4">
      <c r="A821" t="s">
        <v>1566</v>
      </c>
      <c r="B821" t="s">
        <v>6261</v>
      </c>
      <c r="C821" t="s">
        <v>1033</v>
      </c>
      <c r="D821" t="s">
        <v>539</v>
      </c>
    </row>
    <row r="822" spans="1:4">
      <c r="A822" t="s">
        <v>1568</v>
      </c>
      <c r="B822" t="s">
        <v>6261</v>
      </c>
      <c r="C822" t="s">
        <v>483</v>
      </c>
      <c r="D822" t="s">
        <v>337</v>
      </c>
    </row>
    <row r="823" spans="1:4">
      <c r="A823" t="s">
        <v>1569</v>
      </c>
      <c r="B823" t="s">
        <v>6261</v>
      </c>
      <c r="C823" t="s">
        <v>195</v>
      </c>
      <c r="D823" t="s">
        <v>1819</v>
      </c>
    </row>
    <row r="824" spans="1:4">
      <c r="A824" t="s">
        <v>1570</v>
      </c>
      <c r="B824" t="s">
        <v>6260</v>
      </c>
      <c r="C824" t="s">
        <v>869</v>
      </c>
      <c r="D824" t="s">
        <v>286</v>
      </c>
    </row>
    <row r="825" spans="1:4">
      <c r="A825" t="s">
        <v>1571</v>
      </c>
      <c r="B825" t="s">
        <v>6259</v>
      </c>
      <c r="C825" t="s">
        <v>1033</v>
      </c>
      <c r="D825" t="s">
        <v>500</v>
      </c>
    </row>
    <row r="826" spans="1:4">
      <c r="A826" t="s">
        <v>1572</v>
      </c>
      <c r="B826" t="s">
        <v>6259</v>
      </c>
      <c r="C826" t="s">
        <v>438</v>
      </c>
      <c r="D826" t="s">
        <v>525</v>
      </c>
    </row>
    <row r="827" spans="1:4">
      <c r="A827" t="s">
        <v>1573</v>
      </c>
      <c r="B827" t="s">
        <v>6260</v>
      </c>
      <c r="C827" t="s">
        <v>414</v>
      </c>
      <c r="D827" t="s">
        <v>153</v>
      </c>
    </row>
    <row r="828" spans="1:4">
      <c r="A828" t="s">
        <v>1574</v>
      </c>
      <c r="B828" t="s">
        <v>6260</v>
      </c>
      <c r="C828" t="s">
        <v>1033</v>
      </c>
      <c r="D828" t="s">
        <v>1510</v>
      </c>
    </row>
    <row r="829" spans="1:4">
      <c r="A829" t="s">
        <v>1576</v>
      </c>
      <c r="B829" t="s">
        <v>6260</v>
      </c>
      <c r="C829" t="s">
        <v>58</v>
      </c>
      <c r="D829" t="s">
        <v>520</v>
      </c>
    </row>
    <row r="830" spans="1:4">
      <c r="A830" t="s">
        <v>1577</v>
      </c>
      <c r="B830" t="s">
        <v>6260</v>
      </c>
      <c r="C830" t="s">
        <v>260</v>
      </c>
      <c r="D830" t="s">
        <v>1249</v>
      </c>
    </row>
    <row r="831" spans="1:4">
      <c r="A831" t="s">
        <v>1578</v>
      </c>
      <c r="B831" t="s">
        <v>6260</v>
      </c>
      <c r="C831" t="s">
        <v>1198</v>
      </c>
      <c r="D831" t="s">
        <v>360</v>
      </c>
    </row>
    <row r="832" spans="1:4">
      <c r="A832" t="s">
        <v>1579</v>
      </c>
      <c r="B832" t="s">
        <v>6260</v>
      </c>
      <c r="C832" t="s">
        <v>520</v>
      </c>
      <c r="D832" t="s">
        <v>523</v>
      </c>
    </row>
    <row r="833" spans="1:4">
      <c r="A833" t="s">
        <v>1580</v>
      </c>
      <c r="B833" t="s">
        <v>6261</v>
      </c>
      <c r="C833" t="s">
        <v>1154</v>
      </c>
      <c r="D833" t="s">
        <v>420</v>
      </c>
    </row>
    <row r="834" spans="1:4">
      <c r="A834" t="s">
        <v>1581</v>
      </c>
      <c r="B834" t="s">
        <v>6259</v>
      </c>
      <c r="C834" t="s">
        <v>840</v>
      </c>
      <c r="D834" t="s">
        <v>1063</v>
      </c>
    </row>
    <row r="835" spans="1:4">
      <c r="A835" t="s">
        <v>1583</v>
      </c>
      <c r="B835" t="s">
        <v>6259</v>
      </c>
      <c r="C835" t="s">
        <v>1889</v>
      </c>
      <c r="D835" t="s">
        <v>783</v>
      </c>
    </row>
    <row r="836" spans="1:4">
      <c r="A836" t="s">
        <v>1585</v>
      </c>
      <c r="B836" t="s">
        <v>6261</v>
      </c>
      <c r="C836" t="s">
        <v>1095</v>
      </c>
      <c r="D836" t="s">
        <v>686</v>
      </c>
    </row>
    <row r="837" spans="1:4">
      <c r="A837" t="s">
        <v>1587</v>
      </c>
      <c r="B837" t="s">
        <v>6259</v>
      </c>
      <c r="C837" t="s">
        <v>472</v>
      </c>
      <c r="D837" t="s">
        <v>895</v>
      </c>
    </row>
    <row r="838" spans="1:4">
      <c r="A838" t="s">
        <v>1588</v>
      </c>
      <c r="B838" t="s">
        <v>6259</v>
      </c>
      <c r="C838" t="s">
        <v>1048</v>
      </c>
      <c r="D838" t="s">
        <v>337</v>
      </c>
    </row>
    <row r="839" spans="1:4">
      <c r="A839" t="s">
        <v>1589</v>
      </c>
      <c r="B839" t="s">
        <v>6260</v>
      </c>
      <c r="C839" t="s">
        <v>1429</v>
      </c>
      <c r="D839" t="s">
        <v>394</v>
      </c>
    </row>
    <row r="840" spans="1:4">
      <c r="A840" t="s">
        <v>1590</v>
      </c>
      <c r="B840" t="s">
        <v>6260</v>
      </c>
      <c r="C840" t="s">
        <v>780</v>
      </c>
      <c r="D840" t="s">
        <v>884</v>
      </c>
    </row>
    <row r="841" spans="1:4">
      <c r="A841" t="s">
        <v>1591</v>
      </c>
      <c r="B841" t="s">
        <v>6260</v>
      </c>
      <c r="C841" t="s">
        <v>173</v>
      </c>
      <c r="D841" t="s">
        <v>932</v>
      </c>
    </row>
    <row r="842" spans="1:4">
      <c r="A842" t="s">
        <v>1592</v>
      </c>
      <c r="B842" t="s">
        <v>6260</v>
      </c>
      <c r="C842" t="s">
        <v>1113</v>
      </c>
      <c r="D842" t="s">
        <v>619</v>
      </c>
    </row>
    <row r="843" spans="1:4">
      <c r="A843" t="s">
        <v>1593</v>
      </c>
      <c r="B843" t="s">
        <v>6261</v>
      </c>
      <c r="C843" t="s">
        <v>117</v>
      </c>
      <c r="D843" t="s">
        <v>22</v>
      </c>
    </row>
    <row r="844" spans="1:4">
      <c r="A844" t="s">
        <v>1594</v>
      </c>
      <c r="B844" t="s">
        <v>6261</v>
      </c>
      <c r="C844" t="s">
        <v>497</v>
      </c>
      <c r="D844" t="s">
        <v>1238</v>
      </c>
    </row>
    <row r="845" spans="1:4">
      <c r="A845" t="s">
        <v>1595</v>
      </c>
      <c r="B845" t="s">
        <v>6261</v>
      </c>
      <c r="C845" t="s">
        <v>1151</v>
      </c>
      <c r="D845" t="s">
        <v>1401</v>
      </c>
    </row>
    <row r="846" spans="1:4">
      <c r="A846" t="s">
        <v>1596</v>
      </c>
      <c r="B846" t="s">
        <v>6259</v>
      </c>
      <c r="C846" t="s">
        <v>683</v>
      </c>
      <c r="D846" t="s">
        <v>22</v>
      </c>
    </row>
    <row r="847" spans="1:4">
      <c r="A847" t="s">
        <v>1597</v>
      </c>
      <c r="B847" t="s">
        <v>6259</v>
      </c>
      <c r="C847" t="s">
        <v>28</v>
      </c>
      <c r="D847" t="s">
        <v>1219</v>
      </c>
    </row>
    <row r="848" spans="1:4">
      <c r="A848" t="s">
        <v>1598</v>
      </c>
      <c r="B848" t="s">
        <v>6261</v>
      </c>
      <c r="C848" t="s">
        <v>167</v>
      </c>
      <c r="D848" t="s">
        <v>1008</v>
      </c>
    </row>
    <row r="849" spans="1:4">
      <c r="A849" t="s">
        <v>1599</v>
      </c>
      <c r="B849" t="s">
        <v>6261</v>
      </c>
      <c r="C849" t="s">
        <v>879</v>
      </c>
      <c r="D849" t="s">
        <v>655</v>
      </c>
    </row>
    <row r="850" spans="1:4">
      <c r="A850" t="s">
        <v>1600</v>
      </c>
      <c r="B850" t="s">
        <v>6259</v>
      </c>
      <c r="C850" t="s">
        <v>1761</v>
      </c>
      <c r="D850" t="s">
        <v>1120</v>
      </c>
    </row>
    <row r="851" spans="1:4">
      <c r="A851" t="s">
        <v>1601</v>
      </c>
      <c r="B851" t="s">
        <v>6260</v>
      </c>
      <c r="C851" t="s">
        <v>214</v>
      </c>
      <c r="D851" t="s">
        <v>495</v>
      </c>
    </row>
    <row r="852" spans="1:4">
      <c r="A852" t="s">
        <v>1602</v>
      </c>
      <c r="B852" t="s">
        <v>6259</v>
      </c>
      <c r="C852" t="s">
        <v>1532</v>
      </c>
      <c r="D852" t="s">
        <v>869</v>
      </c>
    </row>
    <row r="853" spans="1:4">
      <c r="A853" t="s">
        <v>1604</v>
      </c>
      <c r="B853" t="s">
        <v>6259</v>
      </c>
      <c r="C853" t="s">
        <v>769</v>
      </c>
      <c r="D853" t="s">
        <v>1933</v>
      </c>
    </row>
    <row r="854" spans="1:4">
      <c r="A854" t="s">
        <v>1606</v>
      </c>
      <c r="B854" t="s">
        <v>6259</v>
      </c>
      <c r="C854" t="s">
        <v>1120</v>
      </c>
      <c r="D854" t="s">
        <v>1249</v>
      </c>
    </row>
    <row r="855" spans="1:4">
      <c r="A855" t="s">
        <v>1607</v>
      </c>
      <c r="B855" t="s">
        <v>6261</v>
      </c>
      <c r="C855" t="s">
        <v>640</v>
      </c>
      <c r="D855" t="s">
        <v>891</v>
      </c>
    </row>
    <row r="856" spans="1:4">
      <c r="A856" t="s">
        <v>1608</v>
      </c>
      <c r="B856" t="s">
        <v>6261</v>
      </c>
      <c r="C856" t="s">
        <v>963</v>
      </c>
      <c r="D856" t="s">
        <v>1242</v>
      </c>
    </row>
    <row r="857" spans="1:4">
      <c r="A857" t="s">
        <v>1609</v>
      </c>
      <c r="B857" t="s">
        <v>6260</v>
      </c>
      <c r="C857" t="s">
        <v>646</v>
      </c>
      <c r="D857" t="s">
        <v>927</v>
      </c>
    </row>
    <row r="858" spans="1:4">
      <c r="A858" t="s">
        <v>1610</v>
      </c>
      <c r="B858" t="s">
        <v>6259</v>
      </c>
      <c r="C858" t="s">
        <v>2316</v>
      </c>
      <c r="D858" t="s">
        <v>982</v>
      </c>
    </row>
    <row r="859" spans="1:4">
      <c r="A859" t="s">
        <v>1611</v>
      </c>
      <c r="B859" t="s">
        <v>6260</v>
      </c>
      <c r="C859" t="s">
        <v>66</v>
      </c>
      <c r="D859" t="s">
        <v>1019</v>
      </c>
    </row>
    <row r="860" spans="1:4">
      <c r="A860" t="s">
        <v>1612</v>
      </c>
      <c r="B860" t="s">
        <v>6261</v>
      </c>
      <c r="C860" t="s">
        <v>2051</v>
      </c>
      <c r="D860" t="s">
        <v>777</v>
      </c>
    </row>
    <row r="861" spans="1:4">
      <c r="A861" t="s">
        <v>1613</v>
      </c>
      <c r="B861" t="s">
        <v>6260</v>
      </c>
      <c r="C861" t="s">
        <v>1240</v>
      </c>
      <c r="D861" t="s">
        <v>62</v>
      </c>
    </row>
    <row r="862" spans="1:4">
      <c r="A862" t="s">
        <v>1614</v>
      </c>
      <c r="B862" t="s">
        <v>6259</v>
      </c>
      <c r="C862" t="s">
        <v>53</v>
      </c>
      <c r="D862" t="s">
        <v>755</v>
      </c>
    </row>
    <row r="863" spans="1:4">
      <c r="A863" t="s">
        <v>1615</v>
      </c>
      <c r="B863" t="s">
        <v>6261</v>
      </c>
      <c r="C863" t="s">
        <v>783</v>
      </c>
      <c r="D863" t="s">
        <v>121</v>
      </c>
    </row>
    <row r="864" spans="1:4">
      <c r="A864" t="s">
        <v>1616</v>
      </c>
      <c r="B864" t="s">
        <v>6261</v>
      </c>
      <c r="C864" t="s">
        <v>972</v>
      </c>
      <c r="D864" t="s">
        <v>1869</v>
      </c>
    </row>
    <row r="865" spans="1:4">
      <c r="A865" t="s">
        <v>1617</v>
      </c>
      <c r="B865" t="s">
        <v>6260</v>
      </c>
      <c r="C865" t="s">
        <v>708</v>
      </c>
      <c r="D865" t="s">
        <v>1169</v>
      </c>
    </row>
    <row r="866" spans="1:4">
      <c r="A866" t="s">
        <v>1620</v>
      </c>
      <c r="B866" t="s">
        <v>6261</v>
      </c>
      <c r="C866" t="s">
        <v>899</v>
      </c>
      <c r="D866" t="s">
        <v>424</v>
      </c>
    </row>
    <row r="867" spans="1:4">
      <c r="A867" t="s">
        <v>1621</v>
      </c>
      <c r="B867" t="s">
        <v>6261</v>
      </c>
      <c r="C867" t="s">
        <v>1162</v>
      </c>
      <c r="D867" t="s">
        <v>1181</v>
      </c>
    </row>
    <row r="868" spans="1:4">
      <c r="A868" t="s">
        <v>1622</v>
      </c>
      <c r="B868" t="s">
        <v>6261</v>
      </c>
      <c r="C868" t="s">
        <v>28</v>
      </c>
      <c r="D868" t="s">
        <v>449</v>
      </c>
    </row>
    <row r="869" spans="1:4">
      <c r="A869" t="s">
        <v>1623</v>
      </c>
      <c r="B869" t="s">
        <v>6261</v>
      </c>
      <c r="C869" t="s">
        <v>463</v>
      </c>
      <c r="D869" t="s">
        <v>1249</v>
      </c>
    </row>
    <row r="870" spans="1:4">
      <c r="A870" t="s">
        <v>1624</v>
      </c>
      <c r="B870" t="s">
        <v>6260</v>
      </c>
      <c r="C870" t="s">
        <v>2051</v>
      </c>
      <c r="D870" t="s">
        <v>85</v>
      </c>
    </row>
    <row r="871" spans="1:4">
      <c r="A871" t="s">
        <v>1625</v>
      </c>
      <c r="B871" t="s">
        <v>6261</v>
      </c>
      <c r="C871" t="s">
        <v>313</v>
      </c>
      <c r="D871" t="s">
        <v>274</v>
      </c>
    </row>
    <row r="872" spans="1:4">
      <c r="A872" t="s">
        <v>1626</v>
      </c>
      <c r="B872" t="s">
        <v>6259</v>
      </c>
      <c r="C872" t="s">
        <v>722</v>
      </c>
      <c r="D872" t="s">
        <v>792</v>
      </c>
    </row>
    <row r="873" spans="1:4">
      <c r="A873" t="s">
        <v>1627</v>
      </c>
      <c r="B873" t="s">
        <v>6260</v>
      </c>
      <c r="C873" t="s">
        <v>1872</v>
      </c>
      <c r="D873" t="s">
        <v>10</v>
      </c>
    </row>
    <row r="874" spans="1:4">
      <c r="A874" t="s">
        <v>1628</v>
      </c>
      <c r="B874" t="s">
        <v>6259</v>
      </c>
      <c r="C874" t="s">
        <v>2290</v>
      </c>
      <c r="D874" t="s">
        <v>895</v>
      </c>
    </row>
    <row r="875" spans="1:4">
      <c r="A875" t="s">
        <v>1629</v>
      </c>
      <c r="B875" t="s">
        <v>6260</v>
      </c>
      <c r="C875" t="s">
        <v>250</v>
      </c>
      <c r="D875" t="s">
        <v>204</v>
      </c>
    </row>
    <row r="876" spans="1:4">
      <c r="A876" t="s">
        <v>1630</v>
      </c>
      <c r="B876" t="s">
        <v>6260</v>
      </c>
      <c r="C876" t="s">
        <v>199</v>
      </c>
      <c r="D876" t="s">
        <v>610</v>
      </c>
    </row>
    <row r="877" spans="1:4">
      <c r="A877" t="s">
        <v>1631</v>
      </c>
      <c r="B877" t="s">
        <v>6261</v>
      </c>
      <c r="C877" t="s">
        <v>840</v>
      </c>
      <c r="D877" t="s">
        <v>1063</v>
      </c>
    </row>
    <row r="878" spans="1:4">
      <c r="A878" t="s">
        <v>1632</v>
      </c>
      <c r="B878" t="s">
        <v>6259</v>
      </c>
      <c r="C878" t="s">
        <v>2127</v>
      </c>
      <c r="D878" t="s">
        <v>221</v>
      </c>
    </row>
    <row r="879" spans="1:4">
      <c r="A879" t="s">
        <v>1635</v>
      </c>
      <c r="B879" t="s">
        <v>6261</v>
      </c>
      <c r="C879" t="s">
        <v>746</v>
      </c>
      <c r="D879" t="s">
        <v>446</v>
      </c>
    </row>
    <row r="880" spans="1:4">
      <c r="A880" t="s">
        <v>1636</v>
      </c>
      <c r="B880" t="s">
        <v>6261</v>
      </c>
      <c r="C880" t="s">
        <v>982</v>
      </c>
      <c r="D880" t="s">
        <v>1151</v>
      </c>
    </row>
    <row r="881" spans="1:4">
      <c r="A881" t="s">
        <v>1637</v>
      </c>
      <c r="B881" t="s">
        <v>6259</v>
      </c>
      <c r="C881" t="s">
        <v>961</v>
      </c>
      <c r="D881" t="s">
        <v>1165</v>
      </c>
    </row>
    <row r="882" spans="1:4">
      <c r="A882" t="s">
        <v>1638</v>
      </c>
      <c r="B882" t="s">
        <v>6261</v>
      </c>
      <c r="C882" t="s">
        <v>407</v>
      </c>
      <c r="D882" t="s">
        <v>758</v>
      </c>
    </row>
    <row r="883" spans="1:4">
      <c r="A883" t="s">
        <v>1639</v>
      </c>
      <c r="B883" t="s">
        <v>6259</v>
      </c>
      <c r="C883" t="s">
        <v>1040</v>
      </c>
      <c r="D883" t="s">
        <v>737</v>
      </c>
    </row>
    <row r="884" spans="1:4">
      <c r="A884" t="s">
        <v>1640</v>
      </c>
      <c r="B884" t="s">
        <v>6260</v>
      </c>
      <c r="C884" t="s">
        <v>1033</v>
      </c>
      <c r="D884" t="s">
        <v>1063</v>
      </c>
    </row>
    <row r="885" spans="1:4">
      <c r="A885" t="s">
        <v>1641</v>
      </c>
      <c r="B885" t="s">
        <v>6260</v>
      </c>
      <c r="C885" t="s">
        <v>1198</v>
      </c>
      <c r="D885" t="s">
        <v>310</v>
      </c>
    </row>
    <row r="886" spans="1:4">
      <c r="A886" t="s">
        <v>1642</v>
      </c>
      <c r="B886" t="s">
        <v>6261</v>
      </c>
      <c r="C886" t="s">
        <v>1274</v>
      </c>
      <c r="D886" t="s">
        <v>838</v>
      </c>
    </row>
    <row r="887" spans="1:4">
      <c r="A887" t="s">
        <v>1643</v>
      </c>
      <c r="B887" t="s">
        <v>6259</v>
      </c>
      <c r="C887" t="s">
        <v>124</v>
      </c>
      <c r="D887" t="s">
        <v>771</v>
      </c>
    </row>
    <row r="888" spans="1:4">
      <c r="A888" t="s">
        <v>1644</v>
      </c>
      <c r="B888" t="s">
        <v>6261</v>
      </c>
      <c r="C888" t="s">
        <v>184</v>
      </c>
      <c r="D888" t="s">
        <v>391</v>
      </c>
    </row>
    <row r="889" spans="1:4">
      <c r="A889" t="s">
        <v>1645</v>
      </c>
      <c r="B889" t="s">
        <v>6259</v>
      </c>
      <c r="C889" t="s">
        <v>257</v>
      </c>
      <c r="D889" t="s">
        <v>2533</v>
      </c>
    </row>
    <row r="890" spans="1:4">
      <c r="A890" t="s">
        <v>1646</v>
      </c>
      <c r="B890" t="s">
        <v>6260</v>
      </c>
      <c r="C890" t="s">
        <v>875</v>
      </c>
      <c r="D890" t="s">
        <v>942</v>
      </c>
    </row>
    <row r="891" spans="1:4">
      <c r="A891" t="s">
        <v>1647</v>
      </c>
      <c r="B891" t="s">
        <v>6260</v>
      </c>
      <c r="C891" t="s">
        <v>1327</v>
      </c>
      <c r="D891" t="s">
        <v>277</v>
      </c>
    </row>
    <row r="892" spans="1:4">
      <c r="A892" t="s">
        <v>1648</v>
      </c>
      <c r="B892" t="s">
        <v>6261</v>
      </c>
      <c r="C892" t="s">
        <v>720</v>
      </c>
      <c r="D892" t="s">
        <v>2290</v>
      </c>
    </row>
    <row r="893" spans="1:4">
      <c r="A893" t="s">
        <v>1649</v>
      </c>
      <c r="B893" t="s">
        <v>6259</v>
      </c>
      <c r="C893" t="s">
        <v>1031</v>
      </c>
      <c r="D893" t="s">
        <v>135</v>
      </c>
    </row>
    <row r="894" spans="1:4">
      <c r="A894" t="s">
        <v>1650</v>
      </c>
      <c r="B894" t="s">
        <v>6260</v>
      </c>
      <c r="C894" t="s">
        <v>480</v>
      </c>
      <c r="D894" t="s">
        <v>1683</v>
      </c>
    </row>
    <row r="895" spans="1:4">
      <c r="A895" t="s">
        <v>1651</v>
      </c>
      <c r="B895" t="s">
        <v>6259</v>
      </c>
      <c r="C895" t="s">
        <v>1949</v>
      </c>
      <c r="D895" t="s">
        <v>913</v>
      </c>
    </row>
    <row r="896" spans="1:4">
      <c r="A896" t="s">
        <v>1652</v>
      </c>
      <c r="B896" t="s">
        <v>6260</v>
      </c>
      <c r="C896" t="s">
        <v>424</v>
      </c>
      <c r="D896" t="s">
        <v>147</v>
      </c>
    </row>
    <row r="897" spans="1:4">
      <c r="A897" t="s">
        <v>1653</v>
      </c>
      <c r="B897" t="s">
        <v>6260</v>
      </c>
      <c r="C897" t="s">
        <v>553</v>
      </c>
      <c r="D897" t="s">
        <v>303</v>
      </c>
    </row>
    <row r="898" spans="1:4">
      <c r="A898" t="s">
        <v>1654</v>
      </c>
      <c r="B898" t="s">
        <v>6260</v>
      </c>
      <c r="C898" t="s">
        <v>472</v>
      </c>
      <c r="D898" t="s">
        <v>862</v>
      </c>
    </row>
    <row r="899" spans="1:4">
      <c r="A899" t="s">
        <v>1655</v>
      </c>
      <c r="B899" t="s">
        <v>6261</v>
      </c>
      <c r="C899" t="s">
        <v>1212</v>
      </c>
      <c r="D899" t="s">
        <v>539</v>
      </c>
    </row>
    <row r="900" spans="1:4">
      <c r="A900" t="s">
        <v>1656</v>
      </c>
      <c r="B900" t="s">
        <v>6260</v>
      </c>
      <c r="C900" t="s">
        <v>771</v>
      </c>
      <c r="D900" t="s">
        <v>1605</v>
      </c>
    </row>
    <row r="901" spans="1:4">
      <c r="A901" t="s">
        <v>1657</v>
      </c>
      <c r="B901" t="s">
        <v>6261</v>
      </c>
      <c r="C901" t="s">
        <v>257</v>
      </c>
      <c r="D901" t="s">
        <v>456</v>
      </c>
    </row>
    <row r="902" spans="1:4">
      <c r="A902" t="s">
        <v>1658</v>
      </c>
      <c r="B902" t="s">
        <v>6260</v>
      </c>
      <c r="C902" t="s">
        <v>2772</v>
      </c>
      <c r="D902" t="s">
        <v>789</v>
      </c>
    </row>
    <row r="903" spans="1:4">
      <c r="A903" t="s">
        <v>1659</v>
      </c>
      <c r="B903" t="s">
        <v>6261</v>
      </c>
      <c r="C903" t="s">
        <v>433</v>
      </c>
      <c r="D903" t="s">
        <v>799</v>
      </c>
    </row>
    <row r="904" spans="1:4">
      <c r="A904" t="s">
        <v>1660</v>
      </c>
      <c r="B904" t="s">
        <v>6259</v>
      </c>
      <c r="C904" t="s">
        <v>391</v>
      </c>
      <c r="D904" t="s">
        <v>10</v>
      </c>
    </row>
    <row r="905" spans="1:4">
      <c r="A905" t="s">
        <v>1661</v>
      </c>
      <c r="B905" t="s">
        <v>6259</v>
      </c>
      <c r="C905" t="s">
        <v>830</v>
      </c>
      <c r="D905" t="s">
        <v>489</v>
      </c>
    </row>
    <row r="906" spans="1:4">
      <c r="A906" t="s">
        <v>1662</v>
      </c>
      <c r="B906" t="s">
        <v>6260</v>
      </c>
      <c r="C906" t="s">
        <v>755</v>
      </c>
      <c r="D906" t="s">
        <v>590</v>
      </c>
    </row>
    <row r="907" spans="1:4">
      <c r="A907" t="s">
        <v>1663</v>
      </c>
      <c r="B907" t="s">
        <v>6260</v>
      </c>
      <c r="C907" t="s">
        <v>428</v>
      </c>
      <c r="D907" t="s">
        <v>1399</v>
      </c>
    </row>
    <row r="908" spans="1:4">
      <c r="A908" t="s">
        <v>1664</v>
      </c>
      <c r="B908" t="s">
        <v>6261</v>
      </c>
      <c r="C908" t="s">
        <v>726</v>
      </c>
      <c r="D908" t="s">
        <v>396</v>
      </c>
    </row>
    <row r="909" spans="1:4">
      <c r="A909" t="s">
        <v>1665</v>
      </c>
      <c r="B909" t="s">
        <v>6261</v>
      </c>
      <c r="C909" t="s">
        <v>214</v>
      </c>
      <c r="D909" t="s">
        <v>357</v>
      </c>
    </row>
    <row r="910" spans="1:4">
      <c r="A910" t="s">
        <v>1666</v>
      </c>
      <c r="B910" t="s">
        <v>6259</v>
      </c>
      <c r="C910" t="s">
        <v>1823</v>
      </c>
      <c r="D910" t="s">
        <v>858</v>
      </c>
    </row>
    <row r="911" spans="1:4">
      <c r="A911" t="s">
        <v>1667</v>
      </c>
      <c r="B911" t="s">
        <v>6260</v>
      </c>
      <c r="C911" t="s">
        <v>438</v>
      </c>
      <c r="D911" t="s">
        <v>939</v>
      </c>
    </row>
    <row r="912" spans="1:4">
      <c r="A912" t="s">
        <v>1668</v>
      </c>
      <c r="B912" t="s">
        <v>6260</v>
      </c>
      <c r="C912" t="s">
        <v>1633</v>
      </c>
      <c r="D912" t="s">
        <v>1438</v>
      </c>
    </row>
    <row r="913" spans="1:4">
      <c r="A913" t="s">
        <v>1669</v>
      </c>
      <c r="B913" t="s">
        <v>6260</v>
      </c>
      <c r="C913" t="s">
        <v>234</v>
      </c>
      <c r="D913" t="s">
        <v>316</v>
      </c>
    </row>
    <row r="914" spans="1:4">
      <c r="A914" t="s">
        <v>1670</v>
      </c>
      <c r="B914" t="s">
        <v>6260</v>
      </c>
      <c r="C914" t="s">
        <v>731</v>
      </c>
      <c r="D914" t="s">
        <v>799</v>
      </c>
    </row>
    <row r="915" spans="1:4">
      <c r="A915" t="s">
        <v>1671</v>
      </c>
      <c r="B915" t="s">
        <v>6260</v>
      </c>
      <c r="C915" t="s">
        <v>1040</v>
      </c>
      <c r="D915" t="s">
        <v>263</v>
      </c>
    </row>
    <row r="916" spans="1:4">
      <c r="A916" t="s">
        <v>1672</v>
      </c>
      <c r="B916" t="s">
        <v>6260</v>
      </c>
      <c r="C916" t="s">
        <v>326</v>
      </c>
      <c r="D916" t="s">
        <v>1129</v>
      </c>
    </row>
    <row r="917" spans="1:4">
      <c r="A917" t="s">
        <v>1673</v>
      </c>
      <c r="B917" t="s">
        <v>6261</v>
      </c>
      <c r="C917" t="s">
        <v>132</v>
      </c>
      <c r="D917" t="s">
        <v>1502</v>
      </c>
    </row>
    <row r="918" spans="1:4">
      <c r="A918" t="s">
        <v>1674</v>
      </c>
      <c r="B918" t="s">
        <v>6260</v>
      </c>
      <c r="C918" t="s">
        <v>449</v>
      </c>
      <c r="D918" t="s">
        <v>990</v>
      </c>
    </row>
    <row r="919" spans="1:4">
      <c r="A919" t="s">
        <v>1675</v>
      </c>
      <c r="B919" t="s">
        <v>6260</v>
      </c>
      <c r="C919" t="s">
        <v>743</v>
      </c>
      <c r="D919" t="s">
        <v>283</v>
      </c>
    </row>
    <row r="920" spans="1:4">
      <c r="A920" t="s">
        <v>1676</v>
      </c>
      <c r="B920" t="s">
        <v>6261</v>
      </c>
      <c r="C920" t="s">
        <v>1862</v>
      </c>
      <c r="D920" t="s">
        <v>277</v>
      </c>
    </row>
    <row r="921" spans="1:4">
      <c r="A921" t="s">
        <v>1677</v>
      </c>
      <c r="B921" t="s">
        <v>6260</v>
      </c>
      <c r="C921" t="s">
        <v>634</v>
      </c>
      <c r="D921" t="s">
        <v>792</v>
      </c>
    </row>
    <row r="922" spans="1:4">
      <c r="A922" t="s">
        <v>1678</v>
      </c>
      <c r="B922" t="s">
        <v>6260</v>
      </c>
      <c r="C922" t="s">
        <v>961</v>
      </c>
      <c r="D922" t="s">
        <v>1761</v>
      </c>
    </row>
    <row r="923" spans="1:4">
      <c r="A923" t="s">
        <v>1679</v>
      </c>
      <c r="B923" t="s">
        <v>6261</v>
      </c>
      <c r="C923" t="s">
        <v>623</v>
      </c>
      <c r="D923" t="s">
        <v>506</v>
      </c>
    </row>
    <row r="924" spans="1:4">
      <c r="A924" t="s">
        <v>1680</v>
      </c>
      <c r="B924" t="s">
        <v>6260</v>
      </c>
      <c r="C924" t="s">
        <v>737</v>
      </c>
      <c r="D924" t="s">
        <v>1222</v>
      </c>
    </row>
    <row r="925" spans="1:4">
      <c r="A925" t="s">
        <v>1681</v>
      </c>
      <c r="B925" t="s">
        <v>6260</v>
      </c>
      <c r="C925" t="s">
        <v>1222</v>
      </c>
      <c r="D925" t="s">
        <v>887</v>
      </c>
    </row>
    <row r="926" spans="1:4">
      <c r="A926" t="s">
        <v>1682</v>
      </c>
      <c r="B926" t="s">
        <v>6260</v>
      </c>
      <c r="C926" t="s">
        <v>1683</v>
      </c>
      <c r="D926" t="s">
        <v>212</v>
      </c>
    </row>
    <row r="927" spans="1:4">
      <c r="A927" t="s">
        <v>1684</v>
      </c>
      <c r="B927" t="s">
        <v>6259</v>
      </c>
      <c r="C927" t="s">
        <v>884</v>
      </c>
      <c r="D927" t="s">
        <v>199</v>
      </c>
    </row>
    <row r="928" spans="1:4">
      <c r="A928" t="s">
        <v>1685</v>
      </c>
      <c r="B928" t="s">
        <v>6260</v>
      </c>
      <c r="C928" t="s">
        <v>927</v>
      </c>
      <c r="D928" t="s">
        <v>53</v>
      </c>
    </row>
    <row r="929" spans="1:4">
      <c r="A929" t="s">
        <v>1686</v>
      </c>
      <c r="B929" t="s">
        <v>6261</v>
      </c>
      <c r="C929" t="s">
        <v>891</v>
      </c>
      <c r="D929" t="s">
        <v>1045</v>
      </c>
    </row>
    <row r="930" spans="1:4">
      <c r="A930" t="s">
        <v>1687</v>
      </c>
      <c r="B930" t="s">
        <v>6259</v>
      </c>
      <c r="C930" t="s">
        <v>792</v>
      </c>
      <c r="D930" t="s">
        <v>173</v>
      </c>
    </row>
    <row r="931" spans="1:4">
      <c r="A931" t="s">
        <v>1688</v>
      </c>
      <c r="B931" t="s">
        <v>6261</v>
      </c>
      <c r="C931" t="s">
        <v>2533</v>
      </c>
      <c r="D931" t="s">
        <v>456</v>
      </c>
    </row>
    <row r="932" spans="1:4">
      <c r="A932" t="s">
        <v>1689</v>
      </c>
      <c r="B932" t="s">
        <v>6259</v>
      </c>
      <c r="C932" t="s">
        <v>506</v>
      </c>
      <c r="D932" t="s">
        <v>449</v>
      </c>
    </row>
    <row r="933" spans="1:4">
      <c r="A933" t="s">
        <v>1690</v>
      </c>
      <c r="B933" t="s">
        <v>6259</v>
      </c>
      <c r="C933" t="s">
        <v>1154</v>
      </c>
      <c r="D933" t="s">
        <v>869</v>
      </c>
    </row>
    <row r="934" spans="1:4">
      <c r="A934" t="s">
        <v>1691</v>
      </c>
      <c r="B934" t="s">
        <v>6261</v>
      </c>
      <c r="C934" t="s">
        <v>1100</v>
      </c>
      <c r="D934" t="s">
        <v>1040</v>
      </c>
    </row>
    <row r="935" spans="1:4">
      <c r="A935" t="s">
        <v>1692</v>
      </c>
      <c r="B935" t="s">
        <v>6261</v>
      </c>
      <c r="C935" t="s">
        <v>1178</v>
      </c>
      <c r="D935" t="s">
        <v>242</v>
      </c>
    </row>
    <row r="936" spans="1:4">
      <c r="A936" t="s">
        <v>1693</v>
      </c>
      <c r="B936" t="s">
        <v>6261</v>
      </c>
      <c r="C936" t="s">
        <v>1098</v>
      </c>
      <c r="D936" t="s">
        <v>6265</v>
      </c>
    </row>
    <row r="937" spans="1:4">
      <c r="A937" t="s">
        <v>1695</v>
      </c>
      <c r="B937" t="s">
        <v>6259</v>
      </c>
      <c r="C937" t="s">
        <v>961</v>
      </c>
      <c r="D937" t="s">
        <v>428</v>
      </c>
    </row>
    <row r="938" spans="1:4">
      <c r="A938" t="s">
        <v>1696</v>
      </c>
      <c r="B938" t="s">
        <v>6261</v>
      </c>
      <c r="C938" t="s">
        <v>830</v>
      </c>
      <c r="D938" t="s">
        <v>381</v>
      </c>
    </row>
    <row r="939" spans="1:4">
      <c r="A939" t="s">
        <v>1697</v>
      </c>
      <c r="B939" t="s">
        <v>6259</v>
      </c>
      <c r="C939" t="s">
        <v>94</v>
      </c>
      <c r="D939" t="s">
        <v>1961</v>
      </c>
    </row>
    <row r="940" spans="1:4">
      <c r="A940" t="s">
        <v>1698</v>
      </c>
      <c r="B940" t="s">
        <v>6261</v>
      </c>
      <c r="C940" t="s">
        <v>520</v>
      </c>
      <c r="D940" t="s">
        <v>879</v>
      </c>
    </row>
    <row r="941" spans="1:4">
      <c r="A941" t="s">
        <v>1699</v>
      </c>
      <c r="B941" t="s">
        <v>6260</v>
      </c>
      <c r="C941" t="s">
        <v>1933</v>
      </c>
      <c r="D941" t="s">
        <v>16</v>
      </c>
    </row>
    <row r="942" spans="1:4">
      <c r="A942" t="s">
        <v>1700</v>
      </c>
      <c r="B942" t="s">
        <v>6260</v>
      </c>
      <c r="C942" t="s">
        <v>1324</v>
      </c>
      <c r="D942" t="s">
        <v>646</v>
      </c>
    </row>
    <row r="943" spans="1:4">
      <c r="A943" t="s">
        <v>1702</v>
      </c>
      <c r="B943" t="s">
        <v>6260</v>
      </c>
      <c r="C943" t="s">
        <v>1399</v>
      </c>
      <c r="D943" t="s">
        <v>1887</v>
      </c>
    </row>
    <row r="944" spans="1:4">
      <c r="A944" t="s">
        <v>1703</v>
      </c>
      <c r="B944" t="s">
        <v>6260</v>
      </c>
      <c r="C944" t="s">
        <v>722</v>
      </c>
      <c r="D944" t="s">
        <v>792</v>
      </c>
    </row>
    <row r="945" spans="1:4">
      <c r="A945" t="s">
        <v>1704</v>
      </c>
      <c r="B945" t="s">
        <v>6261</v>
      </c>
      <c r="C945" t="s">
        <v>1330</v>
      </c>
      <c r="D945" t="s">
        <v>899</v>
      </c>
    </row>
    <row r="946" spans="1:4">
      <c r="A946" t="s">
        <v>1705</v>
      </c>
      <c r="B946" t="s">
        <v>6259</v>
      </c>
      <c r="C946" t="s">
        <v>604</v>
      </c>
      <c r="D946" t="s">
        <v>246</v>
      </c>
    </row>
    <row r="947" spans="1:4">
      <c r="A947" t="s">
        <v>1706</v>
      </c>
      <c r="B947" t="s">
        <v>6260</v>
      </c>
      <c r="C947" t="s">
        <v>1701</v>
      </c>
      <c r="D947" t="s">
        <v>844</v>
      </c>
    </row>
    <row r="948" spans="1:4">
      <c r="A948" t="s">
        <v>1707</v>
      </c>
      <c r="B948" t="s">
        <v>6261</v>
      </c>
      <c r="C948" t="s">
        <v>160</v>
      </c>
      <c r="D948" t="s">
        <v>799</v>
      </c>
    </row>
    <row r="949" spans="1:4">
      <c r="A949" t="s">
        <v>1708</v>
      </c>
      <c r="B949" t="s">
        <v>6259</v>
      </c>
      <c r="C949" t="s">
        <v>990</v>
      </c>
      <c r="D949" t="s">
        <v>1349</v>
      </c>
    </row>
    <row r="950" spans="1:4">
      <c r="A950" t="s">
        <v>1709</v>
      </c>
      <c r="B950" t="s">
        <v>6259</v>
      </c>
      <c r="C950" t="s">
        <v>329</v>
      </c>
      <c r="D950" t="s">
        <v>286</v>
      </c>
    </row>
    <row r="951" spans="1:4">
      <c r="A951" t="s">
        <v>1710</v>
      </c>
      <c r="B951" t="s">
        <v>6261</v>
      </c>
      <c r="C951" t="s">
        <v>1364</v>
      </c>
      <c r="D951" t="s">
        <v>417</v>
      </c>
    </row>
    <row r="952" spans="1:4">
      <c r="A952" t="s">
        <v>1711</v>
      </c>
      <c r="B952" t="s">
        <v>6259</v>
      </c>
      <c r="C952" t="s">
        <v>509</v>
      </c>
      <c r="D952" t="s">
        <v>293</v>
      </c>
    </row>
    <row r="953" spans="1:4">
      <c r="A953" t="s">
        <v>1712</v>
      </c>
      <c r="B953" t="s">
        <v>6259</v>
      </c>
      <c r="C953" t="s">
        <v>271</v>
      </c>
      <c r="D953" t="s">
        <v>1165</v>
      </c>
    </row>
    <row r="954" spans="1:4">
      <c r="A954" t="s">
        <v>1713</v>
      </c>
      <c r="B954" t="s">
        <v>6260</v>
      </c>
      <c r="C954" t="s">
        <v>433</v>
      </c>
      <c r="D954" t="s">
        <v>411</v>
      </c>
    </row>
    <row r="955" spans="1:4">
      <c r="A955" t="s">
        <v>1714</v>
      </c>
      <c r="B955" t="s">
        <v>6260</v>
      </c>
      <c r="C955" t="s">
        <v>1933</v>
      </c>
      <c r="D955" t="s">
        <v>1181</v>
      </c>
    </row>
    <row r="956" spans="1:4">
      <c r="A956" t="s">
        <v>1716</v>
      </c>
      <c r="B956" t="s">
        <v>6261</v>
      </c>
      <c r="C956" t="s">
        <v>858</v>
      </c>
      <c r="D956" t="s">
        <v>117</v>
      </c>
    </row>
    <row r="957" spans="1:4">
      <c r="A957" t="s">
        <v>1717</v>
      </c>
      <c r="B957" t="s">
        <v>6260</v>
      </c>
      <c r="C957" t="s">
        <v>1169</v>
      </c>
      <c r="D957" t="s">
        <v>1017</v>
      </c>
    </row>
    <row r="958" spans="1:4">
      <c r="A958" t="s">
        <v>1718</v>
      </c>
      <c r="B958" t="s">
        <v>6261</v>
      </c>
      <c r="C958" t="s">
        <v>1715</v>
      </c>
      <c r="D958" t="s">
        <v>113</v>
      </c>
    </row>
    <row r="959" spans="1:4">
      <c r="A959" t="s">
        <v>1719</v>
      </c>
      <c r="B959" t="s">
        <v>6260</v>
      </c>
      <c r="C959" t="s">
        <v>1219</v>
      </c>
      <c r="D959" t="s">
        <v>548</v>
      </c>
    </row>
    <row r="960" spans="1:4">
      <c r="A960" t="s">
        <v>1720</v>
      </c>
      <c r="B960" t="s">
        <v>6259</v>
      </c>
      <c r="C960" t="s">
        <v>1340</v>
      </c>
      <c r="D960" t="s">
        <v>923</v>
      </c>
    </row>
    <row r="961" spans="1:4">
      <c r="A961" t="s">
        <v>1721</v>
      </c>
      <c r="B961" t="s">
        <v>6260</v>
      </c>
      <c r="C961" t="s">
        <v>438</v>
      </c>
      <c r="D961" t="s">
        <v>939</v>
      </c>
    </row>
    <row r="962" spans="1:4">
      <c r="A962" t="s">
        <v>1722</v>
      </c>
      <c r="B962" t="s">
        <v>6260</v>
      </c>
      <c r="C962" t="s">
        <v>711</v>
      </c>
      <c r="D962" t="s">
        <v>1212</v>
      </c>
    </row>
    <row r="963" spans="1:4">
      <c r="A963" t="s">
        <v>1723</v>
      </c>
      <c r="B963" t="s">
        <v>6260</v>
      </c>
      <c r="C963" t="s">
        <v>1017</v>
      </c>
      <c r="D963" t="s">
        <v>1567</v>
      </c>
    </row>
    <row r="964" spans="1:4">
      <c r="A964" t="s">
        <v>1724</v>
      </c>
      <c r="B964" t="s">
        <v>6261</v>
      </c>
      <c r="C964" t="s">
        <v>62</v>
      </c>
      <c r="D964" t="s">
        <v>1005</v>
      </c>
    </row>
    <row r="965" spans="1:4">
      <c r="A965" t="s">
        <v>1725</v>
      </c>
      <c r="B965" t="s">
        <v>6260</v>
      </c>
      <c r="C965" t="s">
        <v>188</v>
      </c>
      <c r="D965" t="s">
        <v>930</v>
      </c>
    </row>
    <row r="966" spans="1:4">
      <c r="A966" t="s">
        <v>1726</v>
      </c>
      <c r="B966" t="s">
        <v>6259</v>
      </c>
      <c r="C966" t="s">
        <v>360</v>
      </c>
      <c r="D966" t="s">
        <v>497</v>
      </c>
    </row>
    <row r="967" spans="1:4">
      <c r="A967" t="s">
        <v>1727</v>
      </c>
      <c r="B967" t="s">
        <v>6259</v>
      </c>
      <c r="C967" t="s">
        <v>1302</v>
      </c>
      <c r="D967" t="s">
        <v>230</v>
      </c>
    </row>
    <row r="968" spans="1:4">
      <c r="A968" t="s">
        <v>1728</v>
      </c>
      <c r="B968" t="s">
        <v>6260</v>
      </c>
      <c r="C968" t="s">
        <v>807</v>
      </c>
      <c r="D968" t="s">
        <v>726</v>
      </c>
    </row>
    <row r="969" spans="1:4">
      <c r="A969" t="s">
        <v>1729</v>
      </c>
      <c r="B969" t="s">
        <v>6261</v>
      </c>
      <c r="C969" t="s">
        <v>995</v>
      </c>
      <c r="D969" t="s">
        <v>972</v>
      </c>
    </row>
    <row r="970" spans="1:4">
      <c r="A970" t="s">
        <v>1730</v>
      </c>
      <c r="B970" t="s">
        <v>6260</v>
      </c>
      <c r="C970" t="s">
        <v>143</v>
      </c>
      <c r="D970" t="s">
        <v>1132</v>
      </c>
    </row>
    <row r="971" spans="1:4">
      <c r="A971" t="s">
        <v>1731</v>
      </c>
      <c r="B971" t="s">
        <v>6259</v>
      </c>
      <c r="C971" t="s">
        <v>607</v>
      </c>
      <c r="D971" t="s">
        <v>6266</v>
      </c>
    </row>
    <row r="972" spans="1:4">
      <c r="A972" t="s">
        <v>1732</v>
      </c>
      <c r="B972" t="s">
        <v>6260</v>
      </c>
      <c r="C972" t="s">
        <v>2772</v>
      </c>
      <c r="D972" t="s">
        <v>396</v>
      </c>
    </row>
    <row r="973" spans="1:4">
      <c r="A973" t="s">
        <v>1733</v>
      </c>
      <c r="B973" t="s">
        <v>6259</v>
      </c>
      <c r="C973" t="s">
        <v>472</v>
      </c>
      <c r="D973" t="s">
        <v>66</v>
      </c>
    </row>
    <row r="974" spans="1:4">
      <c r="A974" t="s">
        <v>1734</v>
      </c>
      <c r="B974" t="s">
        <v>6261</v>
      </c>
      <c r="C974" t="s">
        <v>42</v>
      </c>
      <c r="D974" t="s">
        <v>428</v>
      </c>
    </row>
    <row r="975" spans="1:4">
      <c r="A975" t="s">
        <v>1735</v>
      </c>
      <c r="B975" t="s">
        <v>6259</v>
      </c>
      <c r="C975" t="s">
        <v>1793</v>
      </c>
      <c r="D975" t="s">
        <v>773</v>
      </c>
    </row>
    <row r="976" spans="1:4">
      <c r="A976" t="s">
        <v>1736</v>
      </c>
      <c r="B976" t="s">
        <v>6260</v>
      </c>
      <c r="C976" t="s">
        <v>615</v>
      </c>
      <c r="D976" t="s">
        <v>683</v>
      </c>
    </row>
    <row r="977" spans="1:4">
      <c r="A977" t="s">
        <v>1737</v>
      </c>
      <c r="B977" t="s">
        <v>6261</v>
      </c>
      <c r="C977" t="s">
        <v>506</v>
      </c>
      <c r="D977" t="s">
        <v>663</v>
      </c>
    </row>
    <row r="978" spans="1:4">
      <c r="A978" t="s">
        <v>1738</v>
      </c>
      <c r="B978" t="s">
        <v>6259</v>
      </c>
      <c r="C978" t="s">
        <v>483</v>
      </c>
      <c r="D978" t="s">
        <v>1165</v>
      </c>
    </row>
    <row r="979" spans="1:4">
      <c r="A979" t="s">
        <v>1739</v>
      </c>
      <c r="B979" t="s">
        <v>6260</v>
      </c>
      <c r="C979" t="s">
        <v>417</v>
      </c>
      <c r="D979" t="s">
        <v>354</v>
      </c>
    </row>
    <row r="980" spans="1:4">
      <c r="A980" t="s">
        <v>1740</v>
      </c>
      <c r="B980" t="s">
        <v>6260</v>
      </c>
      <c r="C980" t="s">
        <v>895</v>
      </c>
      <c r="D980" t="s">
        <v>649</v>
      </c>
    </row>
    <row r="981" spans="1:4">
      <c r="A981" t="s">
        <v>1741</v>
      </c>
      <c r="B981" t="s">
        <v>6261</v>
      </c>
      <c r="C981" t="s">
        <v>610</v>
      </c>
      <c r="D981" t="s">
        <v>207</v>
      </c>
    </row>
    <row r="982" spans="1:4">
      <c r="A982" t="s">
        <v>1742</v>
      </c>
      <c r="B982" t="s">
        <v>6260</v>
      </c>
      <c r="C982" t="s">
        <v>1683</v>
      </c>
      <c r="D982" t="s">
        <v>1012</v>
      </c>
    </row>
    <row r="983" spans="1:4">
      <c r="A983" t="s">
        <v>1743</v>
      </c>
      <c r="B983" t="s">
        <v>6261</v>
      </c>
      <c r="C983" t="s">
        <v>604</v>
      </c>
      <c r="D983" t="s">
        <v>553</v>
      </c>
    </row>
    <row r="984" spans="1:4">
      <c r="A984" t="s">
        <v>1744</v>
      </c>
      <c r="B984" t="s">
        <v>6260</v>
      </c>
      <c r="C984" t="s">
        <v>887</v>
      </c>
      <c r="D984" t="s">
        <v>1817</v>
      </c>
    </row>
    <row r="985" spans="1:4">
      <c r="A985" t="s">
        <v>1745</v>
      </c>
      <c r="B985" t="s">
        <v>6260</v>
      </c>
      <c r="C985" t="s">
        <v>1327</v>
      </c>
      <c r="D985" t="s">
        <v>195</v>
      </c>
    </row>
    <row r="986" spans="1:4">
      <c r="A986" t="s">
        <v>1746</v>
      </c>
      <c r="B986" t="s">
        <v>6259</v>
      </c>
      <c r="C986" t="s">
        <v>329</v>
      </c>
      <c r="D986" t="s">
        <v>1154</v>
      </c>
    </row>
    <row r="987" spans="1:4">
      <c r="A987" t="s">
        <v>1747</v>
      </c>
      <c r="B987" t="s">
        <v>6259</v>
      </c>
      <c r="C987" t="s">
        <v>184</v>
      </c>
      <c r="D987" t="s">
        <v>391</v>
      </c>
    </row>
    <row r="988" spans="1:4">
      <c r="A988" t="s">
        <v>1748</v>
      </c>
      <c r="B988" t="s">
        <v>6261</v>
      </c>
      <c r="C988" t="s">
        <v>1532</v>
      </c>
      <c r="D988" t="s">
        <v>329</v>
      </c>
    </row>
    <row r="989" spans="1:4">
      <c r="A989" t="s">
        <v>1749</v>
      </c>
      <c r="B989" t="s">
        <v>6259</v>
      </c>
      <c r="C989" t="s">
        <v>341</v>
      </c>
      <c r="D989" t="s">
        <v>121</v>
      </c>
    </row>
    <row r="990" spans="1:4">
      <c r="A990" t="s">
        <v>1750</v>
      </c>
      <c r="B990" t="s">
        <v>6259</v>
      </c>
      <c r="C990" t="s">
        <v>374</v>
      </c>
      <c r="D990" t="s">
        <v>28</v>
      </c>
    </row>
    <row r="991" spans="1:4">
      <c r="A991" t="s">
        <v>1751</v>
      </c>
      <c r="B991" t="s">
        <v>6259</v>
      </c>
      <c r="C991" t="s">
        <v>932</v>
      </c>
      <c r="D991" t="s">
        <v>303</v>
      </c>
    </row>
    <row r="992" spans="1:4">
      <c r="A992" t="s">
        <v>1752</v>
      </c>
      <c r="B992" t="s">
        <v>6261</v>
      </c>
      <c r="C992" t="s">
        <v>536</v>
      </c>
      <c r="D992" t="s">
        <v>1933</v>
      </c>
    </row>
    <row r="993" spans="1:4">
      <c r="A993" t="s">
        <v>1753</v>
      </c>
      <c r="B993" t="s">
        <v>6260</v>
      </c>
      <c r="C993" t="s">
        <v>792</v>
      </c>
      <c r="D993" t="s">
        <v>173</v>
      </c>
    </row>
    <row r="994" spans="1:4">
      <c r="A994" t="s">
        <v>1754</v>
      </c>
      <c r="B994" t="s">
        <v>6260</v>
      </c>
      <c r="C994" t="s">
        <v>1219</v>
      </c>
      <c r="D994" t="s">
        <v>135</v>
      </c>
    </row>
    <row r="995" spans="1:4">
      <c r="A995" t="s">
        <v>1755</v>
      </c>
      <c r="B995" t="s">
        <v>6259</v>
      </c>
      <c r="C995" t="s">
        <v>528</v>
      </c>
      <c r="D995" t="s">
        <v>1872</v>
      </c>
    </row>
    <row r="996" spans="1:4">
      <c r="A996" t="s">
        <v>1756</v>
      </c>
      <c r="B996" t="s">
        <v>6259</v>
      </c>
      <c r="C996" t="s">
        <v>147</v>
      </c>
      <c r="D996" t="s">
        <v>188</v>
      </c>
    </row>
    <row r="997" spans="1:4">
      <c r="A997" t="s">
        <v>1757</v>
      </c>
      <c r="B997" t="s">
        <v>6260</v>
      </c>
      <c r="C997" t="s">
        <v>930</v>
      </c>
      <c r="D997" t="s">
        <v>1268</v>
      </c>
    </row>
    <row r="998" spans="1:4">
      <c r="A998" t="s">
        <v>1758</v>
      </c>
      <c r="B998" t="s">
        <v>6261</v>
      </c>
      <c r="C998" t="s">
        <v>1129</v>
      </c>
      <c r="D998" t="s">
        <v>607</v>
      </c>
    </row>
    <row r="999" spans="1:4">
      <c r="A999" t="s">
        <v>1759</v>
      </c>
      <c r="B999" t="s">
        <v>6261</v>
      </c>
      <c r="C999" t="s">
        <v>718</v>
      </c>
      <c r="D999" t="s">
        <v>918</v>
      </c>
    </row>
    <row r="1000" spans="1:4">
      <c r="A1000" t="s">
        <v>1760</v>
      </c>
      <c r="B1000" t="s">
        <v>6260</v>
      </c>
      <c r="C1000" t="s">
        <v>1633</v>
      </c>
      <c r="D1000" t="s">
        <v>1113</v>
      </c>
    </row>
    <row r="1001" spans="1:4">
      <c r="A1001" t="s">
        <v>1762</v>
      </c>
      <c r="B1001" t="s">
        <v>6261</v>
      </c>
      <c r="C1001" t="s">
        <v>920</v>
      </c>
      <c r="D1001" t="s">
        <v>199</v>
      </c>
    </row>
    <row r="1002" spans="1:4">
      <c r="A1002" t="s">
        <v>1763</v>
      </c>
      <c r="B1002" t="s">
        <v>6261</v>
      </c>
      <c r="C1002" t="s">
        <v>2127</v>
      </c>
      <c r="D1002" t="s">
        <v>722</v>
      </c>
    </row>
    <row r="1003" spans="1:4">
      <c r="A1003" t="s">
        <v>1764</v>
      </c>
      <c r="B1003" t="s">
        <v>6260</v>
      </c>
      <c r="C1003" t="s">
        <v>923</v>
      </c>
      <c r="D1003" t="s">
        <v>930</v>
      </c>
    </row>
    <row r="1004" spans="1:4">
      <c r="A1004" t="s">
        <v>1765</v>
      </c>
      <c r="B1004" t="s">
        <v>6260</v>
      </c>
      <c r="C1004" t="s">
        <v>671</v>
      </c>
      <c r="D1004" t="s">
        <v>1219</v>
      </c>
    </row>
    <row r="1005" spans="1:4">
      <c r="A1005" t="s">
        <v>1766</v>
      </c>
      <c r="B1005" t="s">
        <v>6260</v>
      </c>
      <c r="C1005" t="s">
        <v>1532</v>
      </c>
      <c r="D1005" t="s">
        <v>871</v>
      </c>
    </row>
    <row r="1006" spans="1:4">
      <c r="A1006" t="s">
        <v>1767</v>
      </c>
      <c r="B1006" t="s">
        <v>6259</v>
      </c>
      <c r="C1006" t="s">
        <v>121</v>
      </c>
      <c r="D1006" t="s">
        <v>180</v>
      </c>
    </row>
    <row r="1007" spans="1:4">
      <c r="A1007" t="s">
        <v>1768</v>
      </c>
      <c r="B1007" t="s">
        <v>6259</v>
      </c>
      <c r="C1007" t="s">
        <v>660</v>
      </c>
      <c r="D1007" t="s">
        <v>424</v>
      </c>
    </row>
    <row r="1008" spans="1:4">
      <c r="A1008" t="s">
        <v>1769</v>
      </c>
      <c r="B1008" t="s">
        <v>6261</v>
      </c>
      <c r="C1008" t="s">
        <v>2772</v>
      </c>
      <c r="D1008" t="s">
        <v>1122</v>
      </c>
    </row>
    <row r="1009" spans="1:4">
      <c r="A1009" t="s">
        <v>1770</v>
      </c>
      <c r="B1009" t="s">
        <v>6259</v>
      </c>
      <c r="C1009" t="s">
        <v>583</v>
      </c>
      <c r="D1009" t="s">
        <v>963</v>
      </c>
    </row>
    <row r="1010" spans="1:4">
      <c r="A1010" t="s">
        <v>1771</v>
      </c>
      <c r="B1010" t="s">
        <v>6259</v>
      </c>
      <c r="C1010" t="s">
        <v>218</v>
      </c>
      <c r="D1010" t="s">
        <v>160</v>
      </c>
    </row>
    <row r="1011" spans="1:4">
      <c r="A1011" t="s">
        <v>1772</v>
      </c>
      <c r="B1011" t="s">
        <v>6259</v>
      </c>
      <c r="C1011" t="s">
        <v>657</v>
      </c>
      <c r="D1011" t="s">
        <v>949</v>
      </c>
    </row>
    <row r="1012" spans="1:4">
      <c r="A1012" t="s">
        <v>1773</v>
      </c>
      <c r="B1012" t="s">
        <v>6260</v>
      </c>
      <c r="C1012" t="s">
        <v>351</v>
      </c>
      <c r="D1012" t="s">
        <v>923</v>
      </c>
    </row>
    <row r="1013" spans="1:4">
      <c r="A1013" t="s">
        <v>1774</v>
      </c>
      <c r="B1013" t="s">
        <v>6261</v>
      </c>
      <c r="C1013" t="s">
        <v>1008</v>
      </c>
      <c r="D1013" t="s">
        <v>1872</v>
      </c>
    </row>
    <row r="1014" spans="1:4">
      <c r="A1014" t="s">
        <v>1775</v>
      </c>
      <c r="B1014" t="s">
        <v>6261</v>
      </c>
      <c r="C1014" t="s">
        <v>568</v>
      </c>
      <c r="D1014" t="s">
        <v>1008</v>
      </c>
    </row>
    <row r="1015" spans="1:4">
      <c r="A1015" t="s">
        <v>1776</v>
      </c>
      <c r="B1015" t="s">
        <v>6259</v>
      </c>
      <c r="C1015" t="s">
        <v>313</v>
      </c>
      <c r="D1015" t="s">
        <v>827</v>
      </c>
    </row>
    <row r="1016" spans="1:4">
      <c r="A1016" t="s">
        <v>1777</v>
      </c>
      <c r="B1016" t="s">
        <v>6260</v>
      </c>
      <c r="C1016" t="s">
        <v>176</v>
      </c>
      <c r="D1016" t="s">
        <v>1502</v>
      </c>
    </row>
    <row r="1017" spans="1:4">
      <c r="A1017" t="s">
        <v>1778</v>
      </c>
      <c r="B1017" t="s">
        <v>6260</v>
      </c>
      <c r="C1017" t="s">
        <v>337</v>
      </c>
      <c r="D1017" t="s">
        <v>1399</v>
      </c>
    </row>
    <row r="1018" spans="1:4">
      <c r="A1018" t="s">
        <v>1779</v>
      </c>
      <c r="B1018" t="s">
        <v>6261</v>
      </c>
      <c r="C1018" t="s">
        <v>773</v>
      </c>
      <c r="D1018" t="s">
        <v>951</v>
      </c>
    </row>
    <row r="1019" spans="1:4">
      <c r="A1019" t="s">
        <v>1780</v>
      </c>
      <c r="B1019" t="s">
        <v>6259</v>
      </c>
      <c r="C1019" t="s">
        <v>899</v>
      </c>
      <c r="D1019" t="s">
        <v>1340</v>
      </c>
    </row>
    <row r="1020" spans="1:4">
      <c r="A1020" t="s">
        <v>1781</v>
      </c>
      <c r="B1020" t="s">
        <v>6261</v>
      </c>
      <c r="C1020" t="s">
        <v>85</v>
      </c>
      <c r="D1020" t="s">
        <v>257</v>
      </c>
    </row>
    <row r="1021" spans="1:4">
      <c r="A1021" t="s">
        <v>1782</v>
      </c>
      <c r="B1021" t="s">
        <v>6260</v>
      </c>
      <c r="C1021" t="s">
        <v>789</v>
      </c>
      <c r="D1021" t="s">
        <v>1122</v>
      </c>
    </row>
    <row r="1022" spans="1:4">
      <c r="A1022" t="s">
        <v>1783</v>
      </c>
      <c r="B1022" t="s">
        <v>6261</v>
      </c>
      <c r="C1022" t="s">
        <v>1545</v>
      </c>
      <c r="D1022" t="s">
        <v>1862</v>
      </c>
    </row>
    <row r="1023" spans="1:4">
      <c r="A1023" t="s">
        <v>1784</v>
      </c>
      <c r="B1023" t="s">
        <v>6260</v>
      </c>
      <c r="C1023" t="s">
        <v>351</v>
      </c>
      <c r="D1023" t="s">
        <v>424</v>
      </c>
    </row>
    <row r="1024" spans="1:4">
      <c r="A1024" t="s">
        <v>1785</v>
      </c>
      <c r="B1024" t="s">
        <v>6261</v>
      </c>
      <c r="C1024" t="s">
        <v>411</v>
      </c>
      <c r="D1024" t="s">
        <v>812</v>
      </c>
    </row>
    <row r="1025" spans="1:4">
      <c r="A1025" t="s">
        <v>1786</v>
      </c>
      <c r="B1025" t="s">
        <v>6259</v>
      </c>
      <c r="C1025" t="s">
        <v>871</v>
      </c>
      <c r="D1025" t="s">
        <v>827</v>
      </c>
    </row>
    <row r="1026" spans="1:4">
      <c r="A1026" t="s">
        <v>1787</v>
      </c>
      <c r="B1026" t="s">
        <v>6259</v>
      </c>
      <c r="C1026" t="s">
        <v>889</v>
      </c>
      <c r="D1026" t="s">
        <v>871</v>
      </c>
    </row>
    <row r="1027" spans="1:4">
      <c r="A1027" t="s">
        <v>1788</v>
      </c>
      <c r="B1027" t="s">
        <v>6261</v>
      </c>
      <c r="C1027" t="s">
        <v>1104</v>
      </c>
      <c r="D1027" t="s">
        <v>1017</v>
      </c>
    </row>
    <row r="1028" spans="1:4">
      <c r="A1028" t="s">
        <v>1789</v>
      </c>
      <c r="B1028" t="s">
        <v>6260</v>
      </c>
      <c r="C1028" t="s">
        <v>195</v>
      </c>
      <c r="D1028" t="s">
        <v>267</v>
      </c>
    </row>
    <row r="1029" spans="1:4">
      <c r="A1029" t="s">
        <v>1790</v>
      </c>
      <c r="B1029" t="s">
        <v>6260</v>
      </c>
      <c r="C1029" t="s">
        <v>1154</v>
      </c>
      <c r="D1029" t="s">
        <v>871</v>
      </c>
    </row>
    <row r="1030" spans="1:4">
      <c r="A1030" t="s">
        <v>1792</v>
      </c>
      <c r="B1030" t="s">
        <v>6259</v>
      </c>
      <c r="C1030" t="s">
        <v>354</v>
      </c>
      <c r="D1030" t="s">
        <v>1523</v>
      </c>
    </row>
    <row r="1031" spans="1:4">
      <c r="A1031" t="s">
        <v>1794</v>
      </c>
      <c r="B1031" t="s">
        <v>6259</v>
      </c>
      <c r="C1031" t="s">
        <v>942</v>
      </c>
      <c r="D1031" t="s">
        <v>121</v>
      </c>
    </row>
    <row r="1032" spans="1:4">
      <c r="A1032" t="s">
        <v>1795</v>
      </c>
      <c r="B1032" t="s">
        <v>6261</v>
      </c>
      <c r="C1032" t="s">
        <v>649</v>
      </c>
      <c r="D1032" t="s">
        <v>1019</v>
      </c>
    </row>
    <row r="1033" spans="1:4">
      <c r="A1033" t="s">
        <v>1796</v>
      </c>
      <c r="B1033" t="s">
        <v>6259</v>
      </c>
      <c r="C1033" t="s">
        <v>283</v>
      </c>
      <c r="D1033" t="s">
        <v>604</v>
      </c>
    </row>
    <row r="1034" spans="1:4">
      <c r="A1034" t="s">
        <v>1797</v>
      </c>
      <c r="B1034" t="s">
        <v>6259</v>
      </c>
      <c r="C1034" t="s">
        <v>323</v>
      </c>
      <c r="D1034" t="s">
        <v>10</v>
      </c>
    </row>
    <row r="1035" spans="1:4">
      <c r="A1035" t="s">
        <v>1798</v>
      </c>
      <c r="B1035" t="s">
        <v>6260</v>
      </c>
      <c r="C1035" t="s">
        <v>623</v>
      </c>
      <c r="D1035" t="s">
        <v>856</v>
      </c>
    </row>
    <row r="1036" spans="1:4">
      <c r="A1036" t="s">
        <v>1799</v>
      </c>
      <c r="B1036" t="s">
        <v>6261</v>
      </c>
      <c r="C1036" t="s">
        <v>1374</v>
      </c>
      <c r="D1036" t="s">
        <v>291</v>
      </c>
    </row>
    <row r="1037" spans="1:4">
      <c r="A1037" t="s">
        <v>1800</v>
      </c>
      <c r="B1037" t="s">
        <v>6259</v>
      </c>
      <c r="C1037" t="s">
        <v>1364</v>
      </c>
      <c r="D1037" t="s">
        <v>37</v>
      </c>
    </row>
    <row r="1038" spans="1:4">
      <c r="A1038" t="s">
        <v>1801</v>
      </c>
      <c r="B1038" t="s">
        <v>6261</v>
      </c>
      <c r="C1038" t="s">
        <v>62</v>
      </c>
      <c r="D1038" t="s">
        <v>807</v>
      </c>
    </row>
    <row r="1039" spans="1:4">
      <c r="A1039" t="s">
        <v>1802</v>
      </c>
      <c r="B1039" t="s">
        <v>6259</v>
      </c>
      <c r="C1039" t="s">
        <v>90</v>
      </c>
      <c r="D1039" t="s">
        <v>988</v>
      </c>
    </row>
    <row r="1040" spans="1:4">
      <c r="A1040" t="s">
        <v>1803</v>
      </c>
      <c r="B1040" t="s">
        <v>6261</v>
      </c>
      <c r="C1040" t="s">
        <v>414</v>
      </c>
      <c r="D1040" t="s">
        <v>525</v>
      </c>
    </row>
    <row r="1041" spans="1:4">
      <c r="A1041" t="s">
        <v>1804</v>
      </c>
      <c r="B1041" t="s">
        <v>6261</v>
      </c>
      <c r="C1041" t="s">
        <v>802</v>
      </c>
      <c r="D1041" t="s">
        <v>1190</v>
      </c>
    </row>
    <row r="1042" spans="1:4">
      <c r="A1042" t="s">
        <v>1805</v>
      </c>
      <c r="B1042" t="s">
        <v>6259</v>
      </c>
      <c r="C1042" t="s">
        <v>1862</v>
      </c>
      <c r="D1042" t="s">
        <v>267</v>
      </c>
    </row>
    <row r="1043" spans="1:4">
      <c r="A1043" t="s">
        <v>1807</v>
      </c>
      <c r="B1043" t="s">
        <v>6261</v>
      </c>
      <c r="C1043" t="s">
        <v>1605</v>
      </c>
      <c r="D1043" t="s">
        <v>572</v>
      </c>
    </row>
    <row r="1044" spans="1:4">
      <c r="A1044" t="s">
        <v>1808</v>
      </c>
      <c r="B1044" t="s">
        <v>6260</v>
      </c>
      <c r="C1044" t="s">
        <v>562</v>
      </c>
      <c r="D1044" t="s">
        <v>1012</v>
      </c>
    </row>
    <row r="1045" spans="1:4">
      <c r="A1045" t="s">
        <v>1809</v>
      </c>
      <c r="B1045" t="s">
        <v>6260</v>
      </c>
      <c r="C1045" t="s">
        <v>32</v>
      </c>
      <c r="D1045" t="s">
        <v>805</v>
      </c>
    </row>
    <row r="1046" spans="1:4">
      <c r="A1046" t="s">
        <v>1811</v>
      </c>
      <c r="B1046" t="s">
        <v>6260</v>
      </c>
      <c r="C1046" t="s">
        <v>930</v>
      </c>
      <c r="D1046" t="s">
        <v>1149</v>
      </c>
    </row>
    <row r="1047" spans="1:4">
      <c r="A1047" t="s">
        <v>1812</v>
      </c>
      <c r="B1047" t="s">
        <v>6260</v>
      </c>
      <c r="C1047" t="s">
        <v>1715</v>
      </c>
      <c r="D1047" t="s">
        <v>1810</v>
      </c>
    </row>
    <row r="1048" spans="1:4">
      <c r="A1048" t="s">
        <v>1813</v>
      </c>
      <c r="B1048" t="s">
        <v>6259</v>
      </c>
      <c r="C1048" t="s">
        <v>1063</v>
      </c>
      <c r="D1048" t="s">
        <v>686</v>
      </c>
    </row>
    <row r="1049" spans="1:4">
      <c r="A1049" t="s">
        <v>1814</v>
      </c>
      <c r="B1049" t="s">
        <v>6261</v>
      </c>
      <c r="C1049" t="s">
        <v>949</v>
      </c>
      <c r="D1049" t="s">
        <v>805</v>
      </c>
    </row>
    <row r="1050" spans="1:4">
      <c r="A1050" t="s">
        <v>1815</v>
      </c>
      <c r="B1050" t="s">
        <v>6259</v>
      </c>
      <c r="C1050" t="s">
        <v>1190</v>
      </c>
      <c r="D1050" t="s">
        <v>1040</v>
      </c>
    </row>
    <row r="1051" spans="1:4">
      <c r="A1051" t="s">
        <v>1816</v>
      </c>
      <c r="B1051" t="s">
        <v>6261</v>
      </c>
      <c r="C1051" t="s">
        <v>1548</v>
      </c>
      <c r="D1051" t="s">
        <v>572</v>
      </c>
    </row>
    <row r="1052" spans="1:4">
      <c r="A1052" t="s">
        <v>1818</v>
      </c>
      <c r="B1052" t="s">
        <v>6259</v>
      </c>
      <c r="C1052" t="s">
        <v>391</v>
      </c>
      <c r="D1052" t="s">
        <v>10</v>
      </c>
    </row>
    <row r="1053" spans="1:4">
      <c r="A1053" t="s">
        <v>1820</v>
      </c>
      <c r="B1053" t="s">
        <v>6259</v>
      </c>
      <c r="C1053" t="s">
        <v>1324</v>
      </c>
      <c r="D1053" t="s">
        <v>1178</v>
      </c>
    </row>
    <row r="1054" spans="1:4">
      <c r="A1054" t="s">
        <v>1821</v>
      </c>
      <c r="B1054" t="s">
        <v>6259</v>
      </c>
      <c r="C1054" t="s">
        <v>657</v>
      </c>
      <c r="D1054" t="s">
        <v>94</v>
      </c>
    </row>
    <row r="1055" spans="1:4">
      <c r="A1055" t="s">
        <v>1822</v>
      </c>
      <c r="B1055" t="s">
        <v>6259</v>
      </c>
      <c r="C1055" t="s">
        <v>303</v>
      </c>
      <c r="D1055" t="s">
        <v>85</v>
      </c>
    </row>
    <row r="1056" spans="1:4">
      <c r="A1056" t="s">
        <v>1824</v>
      </c>
      <c r="B1056" t="s">
        <v>6260</v>
      </c>
      <c r="C1056" t="s">
        <v>1242</v>
      </c>
      <c r="D1056" t="s">
        <v>720</v>
      </c>
    </row>
    <row r="1057" spans="1:4">
      <c r="A1057" t="s">
        <v>1825</v>
      </c>
      <c r="B1057" t="s">
        <v>6259</v>
      </c>
      <c r="C1057" t="s">
        <v>990</v>
      </c>
      <c r="D1057" t="s">
        <v>280</v>
      </c>
    </row>
    <row r="1058" spans="1:4">
      <c r="A1058" t="s">
        <v>1826</v>
      </c>
      <c r="B1058" t="s">
        <v>6259</v>
      </c>
      <c r="C1058" t="s">
        <v>486</v>
      </c>
      <c r="D1058" t="s">
        <v>761</v>
      </c>
    </row>
    <row r="1059" spans="1:4">
      <c r="A1059" t="s">
        <v>1827</v>
      </c>
      <c r="B1059" t="s">
        <v>6260</v>
      </c>
      <c r="C1059" t="s">
        <v>2124</v>
      </c>
      <c r="D1059" t="s">
        <v>263</v>
      </c>
    </row>
    <row r="1060" spans="1:4">
      <c r="A1060" t="s">
        <v>1828</v>
      </c>
      <c r="B1060" t="s">
        <v>6259</v>
      </c>
      <c r="C1060" t="s">
        <v>920</v>
      </c>
      <c r="D1060" t="s">
        <v>610</v>
      </c>
    </row>
    <row r="1061" spans="1:4">
      <c r="A1061" t="s">
        <v>1830</v>
      </c>
      <c r="B1061" t="s">
        <v>6259</v>
      </c>
      <c r="C1061" t="s">
        <v>1113</v>
      </c>
      <c r="D1061" t="s">
        <v>1238</v>
      </c>
    </row>
    <row r="1062" spans="1:4">
      <c r="A1062" t="s">
        <v>1831</v>
      </c>
      <c r="B1062" t="s">
        <v>6260</v>
      </c>
      <c r="C1062" t="s">
        <v>107</v>
      </c>
      <c r="D1062" t="s">
        <v>749</v>
      </c>
    </row>
    <row r="1063" spans="1:4">
      <c r="A1063" t="s">
        <v>1832</v>
      </c>
      <c r="B1063" t="s">
        <v>6261</v>
      </c>
      <c r="C1063" t="s">
        <v>1474</v>
      </c>
      <c r="D1063" t="s">
        <v>341</v>
      </c>
    </row>
    <row r="1064" spans="1:4">
      <c r="A1064" t="s">
        <v>1833</v>
      </c>
      <c r="B1064" t="s">
        <v>6260</v>
      </c>
      <c r="C1064" t="s">
        <v>440</v>
      </c>
      <c r="D1064" t="s">
        <v>1104</v>
      </c>
    </row>
    <row r="1065" spans="1:4">
      <c r="A1065" t="s">
        <v>1834</v>
      </c>
      <c r="B1065" t="s">
        <v>6261</v>
      </c>
      <c r="C1065" t="s">
        <v>969</v>
      </c>
      <c r="D1065" t="s">
        <v>844</v>
      </c>
    </row>
    <row r="1066" spans="1:4">
      <c r="A1066" t="s">
        <v>1835</v>
      </c>
      <c r="B1066" t="s">
        <v>6260</v>
      </c>
      <c r="C1066" t="s">
        <v>160</v>
      </c>
      <c r="D1066" t="s">
        <v>858</v>
      </c>
    </row>
    <row r="1067" spans="1:4">
      <c r="A1067" t="s">
        <v>1836</v>
      </c>
      <c r="B1067" t="s">
        <v>6261</v>
      </c>
      <c r="C1067" t="s">
        <v>720</v>
      </c>
      <c r="D1067" t="s">
        <v>2290</v>
      </c>
    </row>
    <row r="1068" spans="1:4">
      <c r="A1068" t="s">
        <v>1837</v>
      </c>
      <c r="B1068" t="s">
        <v>6261</v>
      </c>
      <c r="C1068" t="s">
        <v>459</v>
      </c>
      <c r="D1068" t="s">
        <v>856</v>
      </c>
    </row>
    <row r="1069" spans="1:4">
      <c r="A1069" t="s">
        <v>1838</v>
      </c>
      <c r="B1069" t="s">
        <v>6261</v>
      </c>
      <c r="C1069" t="s">
        <v>1154</v>
      </c>
      <c r="D1069" t="s">
        <v>420</v>
      </c>
    </row>
    <row r="1070" spans="1:4">
      <c r="A1070" t="s">
        <v>1839</v>
      </c>
      <c r="B1070" t="s">
        <v>6260</v>
      </c>
      <c r="C1070" t="s">
        <v>715</v>
      </c>
      <c r="D1070" t="s">
        <v>42</v>
      </c>
    </row>
    <row r="1071" spans="1:4">
      <c r="A1071" t="s">
        <v>1840</v>
      </c>
      <c r="B1071" t="s">
        <v>6259</v>
      </c>
      <c r="C1071" t="s">
        <v>107</v>
      </c>
      <c r="D1071" t="s">
        <v>354</v>
      </c>
    </row>
    <row r="1072" spans="1:4">
      <c r="A1072" t="s">
        <v>1841</v>
      </c>
      <c r="B1072" t="s">
        <v>6259</v>
      </c>
      <c r="C1072" t="s">
        <v>1633</v>
      </c>
      <c r="D1072" t="s">
        <v>497</v>
      </c>
    </row>
    <row r="1073" spans="1:4">
      <c r="A1073" t="s">
        <v>1842</v>
      </c>
      <c r="B1073" t="s">
        <v>6259</v>
      </c>
      <c r="C1073" t="s">
        <v>1113</v>
      </c>
      <c r="D1073" t="s">
        <v>1238</v>
      </c>
    </row>
    <row r="1074" spans="1:4">
      <c r="A1074" t="s">
        <v>1843</v>
      </c>
      <c r="B1074" t="s">
        <v>6261</v>
      </c>
      <c r="C1074" t="s">
        <v>1887</v>
      </c>
      <c r="D1074" t="s">
        <v>320</v>
      </c>
    </row>
    <row r="1075" spans="1:4">
      <c r="A1075" t="s">
        <v>1844</v>
      </c>
      <c r="B1075" t="s">
        <v>6259</v>
      </c>
      <c r="C1075" t="s">
        <v>204</v>
      </c>
      <c r="D1075" t="s">
        <v>506</v>
      </c>
    </row>
    <row r="1076" spans="1:4">
      <c r="A1076" t="s">
        <v>1845</v>
      </c>
      <c r="B1076" t="s">
        <v>6261</v>
      </c>
      <c r="C1076" t="s">
        <v>440</v>
      </c>
      <c r="D1076" t="s">
        <v>1715</v>
      </c>
    </row>
    <row r="1077" spans="1:4">
      <c r="A1077" t="s">
        <v>1846</v>
      </c>
      <c r="B1077" t="s">
        <v>6259</v>
      </c>
      <c r="C1077" t="s">
        <v>493</v>
      </c>
      <c r="D1077" t="s">
        <v>257</v>
      </c>
    </row>
    <row r="1078" spans="1:4">
      <c r="A1078" t="s">
        <v>1847</v>
      </c>
      <c r="B1078" t="s">
        <v>6260</v>
      </c>
      <c r="C1078" t="s">
        <v>1178</v>
      </c>
      <c r="D1078" t="s">
        <v>1089</v>
      </c>
    </row>
    <row r="1079" spans="1:4">
      <c r="A1079" t="s">
        <v>1848</v>
      </c>
      <c r="B1079" t="s">
        <v>6261</v>
      </c>
      <c r="C1079" t="s">
        <v>66</v>
      </c>
      <c r="D1079" t="s">
        <v>2290</v>
      </c>
    </row>
    <row r="1080" spans="1:4">
      <c r="A1080" t="s">
        <v>1849</v>
      </c>
      <c r="B1080" t="s">
        <v>6259</v>
      </c>
      <c r="C1080" t="s">
        <v>1633</v>
      </c>
      <c r="D1080" t="s">
        <v>881</v>
      </c>
    </row>
    <row r="1081" spans="1:4">
      <c r="A1081" t="s">
        <v>1850</v>
      </c>
      <c r="B1081" t="s">
        <v>6261</v>
      </c>
      <c r="C1081" t="s">
        <v>207</v>
      </c>
      <c r="D1081" t="s">
        <v>6266</v>
      </c>
    </row>
    <row r="1082" spans="1:4">
      <c r="A1082" t="s">
        <v>1851</v>
      </c>
      <c r="B1082" t="s">
        <v>6259</v>
      </c>
      <c r="C1082" t="s">
        <v>752</v>
      </c>
      <c r="D1082" t="s">
        <v>637</v>
      </c>
    </row>
    <row r="1083" spans="1:4">
      <c r="A1083" t="s">
        <v>1852</v>
      </c>
      <c r="B1083" t="s">
        <v>6259</v>
      </c>
      <c r="C1083" t="s">
        <v>1281</v>
      </c>
      <c r="D1083" t="s">
        <v>2051</v>
      </c>
    </row>
    <row r="1084" spans="1:4">
      <c r="A1084" t="s">
        <v>1853</v>
      </c>
      <c r="B1084" t="s">
        <v>6261</v>
      </c>
      <c r="C1084" t="s">
        <v>10</v>
      </c>
      <c r="D1084" t="s">
        <v>913</v>
      </c>
    </row>
    <row r="1085" spans="1:4">
      <c r="A1085" t="s">
        <v>1854</v>
      </c>
      <c r="B1085" t="s">
        <v>6261</v>
      </c>
      <c r="C1085" t="s">
        <v>1327</v>
      </c>
      <c r="D1085" t="s">
        <v>1122</v>
      </c>
    </row>
    <row r="1086" spans="1:4">
      <c r="A1086" t="s">
        <v>1855</v>
      </c>
      <c r="B1086" t="s">
        <v>6259</v>
      </c>
      <c r="C1086" t="s">
        <v>1015</v>
      </c>
      <c r="D1086" t="s">
        <v>320</v>
      </c>
    </row>
    <row r="1087" spans="1:4">
      <c r="A1087" t="s">
        <v>1856</v>
      </c>
      <c r="B1087" t="s">
        <v>6260</v>
      </c>
      <c r="C1087" t="s">
        <v>225</v>
      </c>
      <c r="D1087" t="s">
        <v>1889</v>
      </c>
    </row>
    <row r="1088" spans="1:4">
      <c r="A1088" t="s">
        <v>1858</v>
      </c>
      <c r="B1088" t="s">
        <v>6259</v>
      </c>
      <c r="C1088" t="s">
        <v>463</v>
      </c>
      <c r="D1088" t="s">
        <v>260</v>
      </c>
    </row>
    <row r="1089" spans="1:4">
      <c r="A1089" t="s">
        <v>1859</v>
      </c>
      <c r="B1089" t="s">
        <v>6261</v>
      </c>
      <c r="C1089" t="s">
        <v>746</v>
      </c>
      <c r="D1089" t="s">
        <v>124</v>
      </c>
    </row>
    <row r="1090" spans="1:4">
      <c r="A1090" t="s">
        <v>1860</v>
      </c>
      <c r="B1090" t="s">
        <v>6259</v>
      </c>
      <c r="C1090" t="s">
        <v>1149</v>
      </c>
      <c r="D1090" t="s">
        <v>1073</v>
      </c>
    </row>
    <row r="1091" spans="1:4">
      <c r="A1091" t="s">
        <v>1861</v>
      </c>
      <c r="B1091" t="s">
        <v>6259</v>
      </c>
      <c r="C1091" t="s">
        <v>805</v>
      </c>
      <c r="D1091" t="s">
        <v>1092</v>
      </c>
    </row>
    <row r="1092" spans="1:4">
      <c r="A1092" t="s">
        <v>1863</v>
      </c>
      <c r="B1092" t="s">
        <v>6261</v>
      </c>
      <c r="C1092" t="s">
        <v>1364</v>
      </c>
      <c r="D1092" t="s">
        <v>354</v>
      </c>
    </row>
    <row r="1093" spans="1:4">
      <c r="A1093" t="s">
        <v>1864</v>
      </c>
      <c r="B1093" t="s">
        <v>6260</v>
      </c>
      <c r="C1093" t="s">
        <v>533</v>
      </c>
      <c r="D1093" t="s">
        <v>830</v>
      </c>
    </row>
    <row r="1094" spans="1:4">
      <c r="A1094" t="s">
        <v>1865</v>
      </c>
      <c r="B1094" t="s">
        <v>6259</v>
      </c>
      <c r="C1094" t="s">
        <v>1260</v>
      </c>
      <c r="D1094" t="s">
        <v>10</v>
      </c>
    </row>
    <row r="1095" spans="1:4">
      <c r="A1095" t="s">
        <v>1866</v>
      </c>
      <c r="B1095" t="s">
        <v>6259</v>
      </c>
      <c r="C1095" t="s">
        <v>976</v>
      </c>
      <c r="D1095" t="s">
        <v>483</v>
      </c>
    </row>
    <row r="1096" spans="1:4">
      <c r="A1096" t="s">
        <v>1867</v>
      </c>
      <c r="B1096" t="s">
        <v>6261</v>
      </c>
      <c r="C1096" t="s">
        <v>572</v>
      </c>
      <c r="D1096" t="s">
        <v>879</v>
      </c>
    </row>
    <row r="1097" spans="1:4">
      <c r="A1097" t="s">
        <v>1868</v>
      </c>
      <c r="B1097" t="s">
        <v>6259</v>
      </c>
      <c r="C1097" t="s">
        <v>459</v>
      </c>
      <c r="D1097" t="s">
        <v>2164</v>
      </c>
    </row>
    <row r="1098" spans="1:4">
      <c r="A1098" t="s">
        <v>1870</v>
      </c>
      <c r="B1098" t="s">
        <v>6260</v>
      </c>
      <c r="C1098" t="s">
        <v>1040</v>
      </c>
      <c r="D1098" t="s">
        <v>81</v>
      </c>
    </row>
    <row r="1099" spans="1:4">
      <c r="A1099" t="s">
        <v>1871</v>
      </c>
      <c r="B1099" t="s">
        <v>6259</v>
      </c>
      <c r="C1099" t="s">
        <v>1296</v>
      </c>
      <c r="D1099" t="s">
        <v>160</v>
      </c>
    </row>
    <row r="1100" spans="1:4">
      <c r="A1100" t="s">
        <v>1873</v>
      </c>
      <c r="B1100" t="s">
        <v>6259</v>
      </c>
      <c r="C1100" t="s">
        <v>755</v>
      </c>
      <c r="D1100" t="s">
        <v>1008</v>
      </c>
    </row>
    <row r="1101" spans="1:4">
      <c r="A1101" t="s">
        <v>1874</v>
      </c>
      <c r="B1101" t="s">
        <v>6260</v>
      </c>
      <c r="C1101" t="s">
        <v>528</v>
      </c>
      <c r="D1101" t="s">
        <v>323</v>
      </c>
    </row>
    <row r="1102" spans="1:4">
      <c r="A1102" t="s">
        <v>1875</v>
      </c>
      <c r="B1102" t="s">
        <v>6261</v>
      </c>
      <c r="C1102" t="s">
        <v>102</v>
      </c>
      <c r="D1102" t="s">
        <v>1235</v>
      </c>
    </row>
    <row r="1103" spans="1:4">
      <c r="A1103" t="s">
        <v>1876</v>
      </c>
      <c r="B1103" t="s">
        <v>6261</v>
      </c>
      <c r="C1103" t="s">
        <v>895</v>
      </c>
      <c r="D1103" t="s">
        <v>847</v>
      </c>
    </row>
    <row r="1104" spans="1:4">
      <c r="A1104" t="s">
        <v>1877</v>
      </c>
      <c r="B1104" t="s">
        <v>6260</v>
      </c>
      <c r="C1104" t="s">
        <v>1949</v>
      </c>
      <c r="D1104" t="s">
        <v>1050</v>
      </c>
    </row>
    <row r="1105" spans="1:4">
      <c r="A1105" t="s">
        <v>1879</v>
      </c>
      <c r="B1105" t="s">
        <v>6261</v>
      </c>
      <c r="C1105" t="s">
        <v>1098</v>
      </c>
      <c r="D1105" t="s">
        <v>6264</v>
      </c>
    </row>
    <row r="1106" spans="1:4">
      <c r="A1106" t="s">
        <v>1880</v>
      </c>
      <c r="B1106" t="s">
        <v>6259</v>
      </c>
      <c r="C1106" t="s">
        <v>1050</v>
      </c>
      <c r="D1106" t="s">
        <v>562</v>
      </c>
    </row>
    <row r="1107" spans="1:4">
      <c r="A1107" t="s">
        <v>1881</v>
      </c>
      <c r="B1107" t="s">
        <v>6260</v>
      </c>
      <c r="C1107" t="s">
        <v>85</v>
      </c>
      <c r="D1107" t="s">
        <v>1401</v>
      </c>
    </row>
    <row r="1108" spans="1:4">
      <c r="A1108" t="s">
        <v>1882</v>
      </c>
      <c r="B1108" t="s">
        <v>6261</v>
      </c>
      <c r="C1108" t="s">
        <v>523</v>
      </c>
      <c r="D1108" t="s">
        <v>797</v>
      </c>
    </row>
    <row r="1109" spans="1:4">
      <c r="A1109" t="s">
        <v>1883</v>
      </c>
      <c r="B1109" t="s">
        <v>6260</v>
      </c>
      <c r="C1109" t="s">
        <v>1715</v>
      </c>
      <c r="D1109" t="s">
        <v>612</v>
      </c>
    </row>
    <row r="1110" spans="1:4">
      <c r="A1110" t="s">
        <v>1884</v>
      </c>
      <c r="B1110" t="s">
        <v>6261</v>
      </c>
      <c r="C1110" t="s">
        <v>32</v>
      </c>
      <c r="D1110" t="s">
        <v>949</v>
      </c>
    </row>
    <row r="1111" spans="1:4">
      <c r="A1111" t="s">
        <v>1885</v>
      </c>
      <c r="B1111" t="s">
        <v>6260</v>
      </c>
      <c r="C1111" t="s">
        <v>456</v>
      </c>
      <c r="D1111" t="s">
        <v>1212</v>
      </c>
    </row>
    <row r="1112" spans="1:4">
      <c r="A1112" t="s">
        <v>1886</v>
      </c>
      <c r="B1112" t="s">
        <v>6259</v>
      </c>
      <c r="C1112" t="s">
        <v>263</v>
      </c>
      <c r="D1112" t="s">
        <v>1214</v>
      </c>
    </row>
    <row r="1113" spans="1:4">
      <c r="A1113" t="s">
        <v>1888</v>
      </c>
      <c r="B1113" t="s">
        <v>6260</v>
      </c>
      <c r="C1113" t="s">
        <v>1100</v>
      </c>
      <c r="D1113" t="s">
        <v>1357</v>
      </c>
    </row>
    <row r="1114" spans="1:4">
      <c r="A1114" t="s">
        <v>1890</v>
      </c>
      <c r="B1114" t="s">
        <v>6261</v>
      </c>
      <c r="C1114" t="s">
        <v>374</v>
      </c>
      <c r="D1114" t="s">
        <v>856</v>
      </c>
    </row>
    <row r="1115" spans="1:4">
      <c r="A1115" t="s">
        <v>1891</v>
      </c>
      <c r="B1115" t="s">
        <v>6261</v>
      </c>
      <c r="C1115" t="s">
        <v>414</v>
      </c>
      <c r="D1115" t="s">
        <v>525</v>
      </c>
    </row>
    <row r="1116" spans="1:4">
      <c r="A1116" t="s">
        <v>1892</v>
      </c>
      <c r="B1116" t="s">
        <v>6261</v>
      </c>
      <c r="C1116" t="s">
        <v>1260</v>
      </c>
      <c r="D1116" t="s">
        <v>718</v>
      </c>
    </row>
    <row r="1117" spans="1:4">
      <c r="A1117" t="s">
        <v>1893</v>
      </c>
      <c r="B1117" t="s">
        <v>6261</v>
      </c>
      <c r="C1117" t="s">
        <v>847</v>
      </c>
      <c r="D1117" t="s">
        <v>1178</v>
      </c>
    </row>
    <row r="1118" spans="1:4">
      <c r="A1118" t="s">
        <v>1894</v>
      </c>
      <c r="B1118" t="s">
        <v>6260</v>
      </c>
      <c r="C1118" t="s">
        <v>228</v>
      </c>
      <c r="D1118" t="s">
        <v>16</v>
      </c>
    </row>
    <row r="1119" spans="1:4">
      <c r="A1119" t="s">
        <v>1895</v>
      </c>
      <c r="B1119" t="s">
        <v>6260</v>
      </c>
      <c r="C1119" t="s">
        <v>646</v>
      </c>
      <c r="D1119" t="s">
        <v>242</v>
      </c>
    </row>
    <row r="1120" spans="1:4">
      <c r="A1120" t="s">
        <v>1896</v>
      </c>
      <c r="B1120" t="s">
        <v>6260</v>
      </c>
      <c r="C1120" t="s">
        <v>548</v>
      </c>
      <c r="D1120" t="s">
        <v>332</v>
      </c>
    </row>
    <row r="1121" spans="1:4">
      <c r="A1121" t="s">
        <v>1898</v>
      </c>
      <c r="B1121" t="s">
        <v>6260</v>
      </c>
      <c r="C1121" t="s">
        <v>683</v>
      </c>
      <c r="D1121" t="s">
        <v>486</v>
      </c>
    </row>
    <row r="1122" spans="1:4">
      <c r="A1122" t="s">
        <v>1899</v>
      </c>
      <c r="B1122" t="s">
        <v>6259</v>
      </c>
      <c r="C1122" t="s">
        <v>326</v>
      </c>
      <c r="D1122" t="s">
        <v>607</v>
      </c>
    </row>
    <row r="1123" spans="1:4">
      <c r="A1123" t="s">
        <v>1900</v>
      </c>
      <c r="B1123" t="s">
        <v>6259</v>
      </c>
      <c r="C1123" t="s">
        <v>1683</v>
      </c>
      <c r="D1123" t="s">
        <v>562</v>
      </c>
    </row>
    <row r="1124" spans="1:4">
      <c r="A1124" t="s">
        <v>1901</v>
      </c>
      <c r="B1124" t="s">
        <v>6259</v>
      </c>
      <c r="C1124" t="s">
        <v>357</v>
      </c>
      <c r="D1124" t="s">
        <v>558</v>
      </c>
    </row>
    <row r="1125" spans="1:4">
      <c r="A1125" t="s">
        <v>1902</v>
      </c>
      <c r="B1125" t="s">
        <v>6260</v>
      </c>
      <c r="C1125" t="s">
        <v>1395</v>
      </c>
      <c r="D1125" t="s">
        <v>147</v>
      </c>
    </row>
    <row r="1126" spans="1:4">
      <c r="A1126" t="s">
        <v>1903</v>
      </c>
      <c r="B1126" t="s">
        <v>6261</v>
      </c>
      <c r="C1126" t="s">
        <v>1567</v>
      </c>
      <c r="D1126" t="s">
        <v>1532</v>
      </c>
    </row>
    <row r="1127" spans="1:4">
      <c r="A1127" t="s">
        <v>1904</v>
      </c>
      <c r="B1127" t="s">
        <v>6261</v>
      </c>
      <c r="C1127" t="s">
        <v>1829</v>
      </c>
      <c r="D1127" t="s">
        <v>66</v>
      </c>
    </row>
    <row r="1128" spans="1:4">
      <c r="A1128" t="s">
        <v>1905</v>
      </c>
      <c r="B1128" t="s">
        <v>6260</v>
      </c>
      <c r="C1128" t="s">
        <v>1872</v>
      </c>
      <c r="D1128" t="s">
        <v>1260</v>
      </c>
    </row>
    <row r="1129" spans="1:4">
      <c r="A1129" t="s">
        <v>1906</v>
      </c>
      <c r="B1129" t="s">
        <v>6260</v>
      </c>
      <c r="C1129" t="s">
        <v>280</v>
      </c>
      <c r="D1129" t="s">
        <v>1296</v>
      </c>
    </row>
    <row r="1130" spans="1:4">
      <c r="A1130" t="s">
        <v>1907</v>
      </c>
      <c r="B1130" t="s">
        <v>6259</v>
      </c>
      <c r="C1130" t="s">
        <v>961</v>
      </c>
      <c r="D1130" t="s">
        <v>337</v>
      </c>
    </row>
    <row r="1131" spans="1:4">
      <c r="A1131" t="s">
        <v>1908</v>
      </c>
      <c r="B1131" t="s">
        <v>6260</v>
      </c>
      <c r="C1131" t="s">
        <v>615</v>
      </c>
      <c r="D1131" t="s">
        <v>394</v>
      </c>
    </row>
    <row r="1132" spans="1:4">
      <c r="A1132" t="s">
        <v>1909</v>
      </c>
      <c r="B1132" t="s">
        <v>6259</v>
      </c>
      <c r="C1132" t="s">
        <v>920</v>
      </c>
      <c r="D1132" t="s">
        <v>1541</v>
      </c>
    </row>
    <row r="1133" spans="1:4">
      <c r="A1133" t="s">
        <v>1910</v>
      </c>
      <c r="B1133" t="s">
        <v>6260</v>
      </c>
      <c r="C1133" t="s">
        <v>461</v>
      </c>
      <c r="D1133" t="s">
        <v>809</v>
      </c>
    </row>
    <row r="1134" spans="1:4">
      <c r="A1134" t="s">
        <v>1911</v>
      </c>
      <c r="B1134" t="s">
        <v>6260</v>
      </c>
      <c r="C1134" t="s">
        <v>184</v>
      </c>
      <c r="D1134" t="s">
        <v>323</v>
      </c>
    </row>
    <row r="1135" spans="1:4">
      <c r="A1135" t="s">
        <v>1912</v>
      </c>
      <c r="B1135" t="s">
        <v>6261</v>
      </c>
      <c r="C1135" t="s">
        <v>1092</v>
      </c>
      <c r="D1135" t="s">
        <v>558</v>
      </c>
    </row>
    <row r="1136" spans="1:4">
      <c r="A1136" t="s">
        <v>1913</v>
      </c>
      <c r="B1136" t="s">
        <v>6260</v>
      </c>
      <c r="C1136" t="s">
        <v>230</v>
      </c>
      <c r="D1136" t="s">
        <v>1793</v>
      </c>
    </row>
    <row r="1137" spans="1:4">
      <c r="A1137" t="s">
        <v>1914</v>
      </c>
      <c r="B1137" t="s">
        <v>6259</v>
      </c>
      <c r="C1137" t="s">
        <v>824</v>
      </c>
      <c r="D1137" t="s">
        <v>612</v>
      </c>
    </row>
    <row r="1138" spans="1:4">
      <c r="A1138" t="s">
        <v>1915</v>
      </c>
      <c r="B1138" t="s">
        <v>6260</v>
      </c>
      <c r="C1138" t="s">
        <v>663</v>
      </c>
      <c r="D1138" t="s">
        <v>1793</v>
      </c>
    </row>
    <row r="1139" spans="1:4">
      <c r="A1139" t="s">
        <v>1916</v>
      </c>
      <c r="B1139" t="s">
        <v>6259</v>
      </c>
      <c r="C1139" t="s">
        <v>149</v>
      </c>
      <c r="D1139" t="s">
        <v>180</v>
      </c>
    </row>
    <row r="1140" spans="1:4">
      <c r="A1140" t="s">
        <v>1917</v>
      </c>
      <c r="B1140" t="s">
        <v>6259</v>
      </c>
      <c r="C1140" t="s">
        <v>1129</v>
      </c>
      <c r="D1140" t="s">
        <v>577</v>
      </c>
    </row>
    <row r="1141" spans="1:4">
      <c r="A1141" t="s">
        <v>1918</v>
      </c>
      <c r="B1141" t="s">
        <v>6260</v>
      </c>
      <c r="C1141" t="s">
        <v>743</v>
      </c>
      <c r="D1141" t="s">
        <v>414</v>
      </c>
    </row>
    <row r="1142" spans="1:4">
      <c r="A1142" t="s">
        <v>1919</v>
      </c>
      <c r="B1142" t="s">
        <v>6261</v>
      </c>
      <c r="C1142" t="s">
        <v>2533</v>
      </c>
      <c r="D1142" t="s">
        <v>711</v>
      </c>
    </row>
    <row r="1143" spans="1:4">
      <c r="A1143" t="s">
        <v>1920</v>
      </c>
      <c r="B1143" t="s">
        <v>6261</v>
      </c>
      <c r="C1143" t="s">
        <v>976</v>
      </c>
      <c r="D1143" t="s">
        <v>961</v>
      </c>
    </row>
    <row r="1144" spans="1:4">
      <c r="A1144" t="s">
        <v>1921</v>
      </c>
      <c r="B1144" t="s">
        <v>6260</v>
      </c>
      <c r="C1144" t="s">
        <v>995</v>
      </c>
      <c r="D1144" t="s">
        <v>1395</v>
      </c>
    </row>
    <row r="1145" spans="1:4">
      <c r="A1145" t="s">
        <v>1922</v>
      </c>
      <c r="B1145" t="s">
        <v>6260</v>
      </c>
      <c r="C1145" t="s">
        <v>1027</v>
      </c>
      <c r="D1145" t="s">
        <v>858</v>
      </c>
    </row>
    <row r="1146" spans="1:4">
      <c r="A1146" t="s">
        <v>1923</v>
      </c>
      <c r="B1146" t="s">
        <v>6259</v>
      </c>
      <c r="C1146" t="s">
        <v>417</v>
      </c>
      <c r="D1146" t="s">
        <v>107</v>
      </c>
    </row>
    <row r="1147" spans="1:4">
      <c r="A1147" t="s">
        <v>1924</v>
      </c>
      <c r="B1147" t="s">
        <v>6259</v>
      </c>
      <c r="C1147" t="s">
        <v>493</v>
      </c>
      <c r="D1147" t="s">
        <v>777</v>
      </c>
    </row>
    <row r="1148" spans="1:4">
      <c r="A1148" t="s">
        <v>1925</v>
      </c>
      <c r="B1148" t="s">
        <v>6260</v>
      </c>
      <c r="C1148" t="s">
        <v>483</v>
      </c>
      <c r="D1148" t="s">
        <v>961</v>
      </c>
    </row>
    <row r="1149" spans="1:4">
      <c r="A1149" t="s">
        <v>1926</v>
      </c>
      <c r="B1149" t="s">
        <v>6259</v>
      </c>
      <c r="C1149" t="s">
        <v>775</v>
      </c>
      <c r="D1149" t="s">
        <v>646</v>
      </c>
    </row>
    <row r="1150" spans="1:4">
      <c r="A1150" t="s">
        <v>1927</v>
      </c>
      <c r="B1150" t="s">
        <v>6259</v>
      </c>
      <c r="C1150" t="s">
        <v>433</v>
      </c>
      <c r="D1150" t="s">
        <v>1429</v>
      </c>
    </row>
    <row r="1151" spans="1:4">
      <c r="A1151" t="s">
        <v>1928</v>
      </c>
      <c r="B1151" t="s">
        <v>6261</v>
      </c>
      <c r="C1151" t="s">
        <v>1545</v>
      </c>
      <c r="D1151" t="s">
        <v>1327</v>
      </c>
    </row>
    <row r="1152" spans="1:4">
      <c r="A1152" t="s">
        <v>1929</v>
      </c>
      <c r="B1152" t="s">
        <v>6260</v>
      </c>
      <c r="C1152" t="s">
        <v>283</v>
      </c>
      <c r="D1152" t="s">
        <v>792</v>
      </c>
    </row>
    <row r="1153" spans="1:4">
      <c r="A1153" t="s">
        <v>1930</v>
      </c>
      <c r="B1153" t="s">
        <v>6259</v>
      </c>
      <c r="C1153" t="s">
        <v>360</v>
      </c>
      <c r="D1153" t="s">
        <v>838</v>
      </c>
    </row>
    <row r="1154" spans="1:4">
      <c r="A1154" t="s">
        <v>1931</v>
      </c>
      <c r="B1154" t="s">
        <v>6261</v>
      </c>
      <c r="C1154" t="s">
        <v>407</v>
      </c>
      <c r="D1154" t="s">
        <v>1268</v>
      </c>
    </row>
    <row r="1155" spans="1:4">
      <c r="A1155" t="s">
        <v>1932</v>
      </c>
      <c r="B1155" t="s">
        <v>6261</v>
      </c>
      <c r="C1155" t="s">
        <v>128</v>
      </c>
      <c r="D1155" t="s">
        <v>1165</v>
      </c>
    </row>
    <row r="1156" spans="1:4">
      <c r="A1156" t="s">
        <v>1934</v>
      </c>
      <c r="B1156" t="s">
        <v>6259</v>
      </c>
      <c r="C1156" t="s">
        <v>1219</v>
      </c>
      <c r="D1156" t="s">
        <v>1206</v>
      </c>
    </row>
    <row r="1157" spans="1:4">
      <c r="A1157" t="s">
        <v>1935</v>
      </c>
      <c r="B1157" t="s">
        <v>6260</v>
      </c>
      <c r="C1157" t="s">
        <v>858</v>
      </c>
      <c r="D1157" t="s">
        <v>394</v>
      </c>
    </row>
    <row r="1158" spans="1:4">
      <c r="A1158" t="s">
        <v>1936</v>
      </c>
      <c r="B1158" t="s">
        <v>6260</v>
      </c>
      <c r="C1158" t="s">
        <v>1235</v>
      </c>
      <c r="D1158" t="s">
        <v>1357</v>
      </c>
    </row>
    <row r="1159" spans="1:4">
      <c r="A1159" t="s">
        <v>1937</v>
      </c>
      <c r="B1159" t="s">
        <v>6259</v>
      </c>
      <c r="C1159" t="s">
        <v>718</v>
      </c>
      <c r="D1159" t="s">
        <v>918</v>
      </c>
    </row>
    <row r="1160" spans="1:4">
      <c r="A1160" t="s">
        <v>1938</v>
      </c>
      <c r="B1160" t="s">
        <v>6260</v>
      </c>
      <c r="C1160" t="s">
        <v>1050</v>
      </c>
      <c r="D1160" t="s">
        <v>1012</v>
      </c>
    </row>
    <row r="1161" spans="1:4">
      <c r="A1161" t="s">
        <v>1939</v>
      </c>
      <c r="B1161" t="s">
        <v>6261</v>
      </c>
      <c r="C1161" t="s">
        <v>577</v>
      </c>
      <c r="D1161" t="s">
        <v>607</v>
      </c>
    </row>
    <row r="1162" spans="1:4">
      <c r="A1162" t="s">
        <v>1940</v>
      </c>
      <c r="B1162" t="s">
        <v>6260</v>
      </c>
      <c r="C1162" t="s">
        <v>483</v>
      </c>
      <c r="D1162" t="s">
        <v>337</v>
      </c>
    </row>
    <row r="1163" spans="1:4">
      <c r="A1163" t="s">
        <v>1941</v>
      </c>
      <c r="B1163" t="s">
        <v>6260</v>
      </c>
      <c r="C1163" t="s">
        <v>955</v>
      </c>
      <c r="D1163" t="s">
        <v>47</v>
      </c>
    </row>
    <row r="1164" spans="1:4">
      <c r="A1164" t="s">
        <v>1942</v>
      </c>
      <c r="B1164" t="s">
        <v>6259</v>
      </c>
      <c r="C1164" t="s">
        <v>610</v>
      </c>
      <c r="D1164" t="s">
        <v>1129</v>
      </c>
    </row>
    <row r="1165" spans="1:4">
      <c r="A1165" t="s">
        <v>1943</v>
      </c>
      <c r="B1165" t="s">
        <v>6259</v>
      </c>
      <c r="C1165" t="s">
        <v>550</v>
      </c>
      <c r="D1165" t="s">
        <v>939</v>
      </c>
    </row>
    <row r="1166" spans="1:4">
      <c r="A1166" t="s">
        <v>1944</v>
      </c>
      <c r="B1166" t="s">
        <v>6261</v>
      </c>
      <c r="C1166" t="s">
        <v>1206</v>
      </c>
      <c r="D1166" t="s">
        <v>135</v>
      </c>
    </row>
    <row r="1167" spans="1:4">
      <c r="A1167" t="s">
        <v>1945</v>
      </c>
      <c r="B1167" t="s">
        <v>6259</v>
      </c>
      <c r="C1167" t="s">
        <v>1204</v>
      </c>
      <c r="D1167" t="s">
        <v>2772</v>
      </c>
    </row>
    <row r="1168" spans="1:4">
      <c r="A1168" t="s">
        <v>1946</v>
      </c>
      <c r="B1168" t="s">
        <v>6260</v>
      </c>
      <c r="C1168" t="s">
        <v>411</v>
      </c>
      <c r="D1168" t="s">
        <v>98</v>
      </c>
    </row>
    <row r="1169" spans="1:4">
      <c r="A1169" t="s">
        <v>1947</v>
      </c>
      <c r="B1169" t="s">
        <v>6259</v>
      </c>
      <c r="C1169" t="s">
        <v>277</v>
      </c>
      <c r="D1169" t="s">
        <v>875</v>
      </c>
    </row>
    <row r="1170" spans="1:4">
      <c r="A1170" t="s">
        <v>1948</v>
      </c>
      <c r="B1170" t="s">
        <v>6259</v>
      </c>
      <c r="C1170" t="s">
        <v>1302</v>
      </c>
      <c r="D1170" t="s">
        <v>1031</v>
      </c>
    </row>
    <row r="1171" spans="1:4">
      <c r="A1171" t="s">
        <v>1950</v>
      </c>
      <c r="B1171" t="s">
        <v>6259</v>
      </c>
      <c r="C1171" t="s">
        <v>414</v>
      </c>
      <c r="D1171" t="s">
        <v>283</v>
      </c>
    </row>
    <row r="1172" spans="1:4">
      <c r="A1172" t="s">
        <v>1951</v>
      </c>
      <c r="B1172" t="s">
        <v>6261</v>
      </c>
      <c r="C1172" t="s">
        <v>755</v>
      </c>
      <c r="D1172" t="s">
        <v>528</v>
      </c>
    </row>
    <row r="1173" spans="1:4">
      <c r="A1173" t="s">
        <v>1952</v>
      </c>
      <c r="B1173" t="s">
        <v>6261</v>
      </c>
      <c r="C1173" t="s">
        <v>500</v>
      </c>
      <c r="D1173" t="s">
        <v>686</v>
      </c>
    </row>
    <row r="1174" spans="1:4">
      <c r="A1174" t="s">
        <v>1953</v>
      </c>
      <c r="B1174" t="s">
        <v>6259</v>
      </c>
      <c r="C1174" t="s">
        <v>326</v>
      </c>
      <c r="D1174" t="s">
        <v>607</v>
      </c>
    </row>
    <row r="1175" spans="1:4">
      <c r="A1175" t="s">
        <v>1954</v>
      </c>
      <c r="B1175" t="s">
        <v>6261</v>
      </c>
      <c r="C1175" t="s">
        <v>590</v>
      </c>
      <c r="D1175" t="s">
        <v>391</v>
      </c>
    </row>
    <row r="1176" spans="1:4">
      <c r="A1176" t="s">
        <v>1955</v>
      </c>
      <c r="B1176" t="s">
        <v>6260</v>
      </c>
      <c r="C1176" t="s">
        <v>320</v>
      </c>
      <c r="D1176" t="s">
        <v>139</v>
      </c>
    </row>
    <row r="1177" spans="1:4">
      <c r="A1177" t="s">
        <v>1956</v>
      </c>
      <c r="B1177" t="s">
        <v>6260</v>
      </c>
      <c r="C1177" t="s">
        <v>761</v>
      </c>
      <c r="D1177" t="s">
        <v>2527</v>
      </c>
    </row>
    <row r="1178" spans="1:4">
      <c r="A1178" t="s">
        <v>1957</v>
      </c>
      <c r="B1178" t="s">
        <v>6260</v>
      </c>
      <c r="C1178" t="s">
        <v>858</v>
      </c>
      <c r="D1178" t="s">
        <v>955</v>
      </c>
    </row>
    <row r="1179" spans="1:4">
      <c r="A1179" t="s">
        <v>1958</v>
      </c>
      <c r="B1179" t="s">
        <v>6259</v>
      </c>
      <c r="C1179" t="s">
        <v>149</v>
      </c>
      <c r="D1179" t="s">
        <v>1100</v>
      </c>
    </row>
    <row r="1180" spans="1:4">
      <c r="A1180" t="s">
        <v>1959</v>
      </c>
      <c r="B1180" t="s">
        <v>6261</v>
      </c>
      <c r="C1180" t="s">
        <v>769</v>
      </c>
      <c r="D1180" t="s">
        <v>536</v>
      </c>
    </row>
    <row r="1181" spans="1:4">
      <c r="A1181" t="s">
        <v>1960</v>
      </c>
      <c r="B1181" t="s">
        <v>6260</v>
      </c>
      <c r="C1181" t="s">
        <v>961</v>
      </c>
      <c r="D1181" t="s">
        <v>337</v>
      </c>
    </row>
    <row r="1182" spans="1:4">
      <c r="A1182" t="s">
        <v>1962</v>
      </c>
      <c r="B1182" t="s">
        <v>6260</v>
      </c>
      <c r="C1182" t="s">
        <v>1210</v>
      </c>
      <c r="D1182" t="s">
        <v>879</v>
      </c>
    </row>
    <row r="1183" spans="1:4">
      <c r="A1183" t="s">
        <v>1963</v>
      </c>
      <c r="B1183" t="s">
        <v>6261</v>
      </c>
      <c r="C1183" t="s">
        <v>260</v>
      </c>
      <c r="D1183" t="s">
        <v>1249</v>
      </c>
    </row>
    <row r="1184" spans="1:4">
      <c r="A1184" t="s">
        <v>1964</v>
      </c>
      <c r="B1184" t="s">
        <v>6260</v>
      </c>
      <c r="C1184" t="s">
        <v>1017</v>
      </c>
      <c r="D1184" t="s">
        <v>889</v>
      </c>
    </row>
    <row r="1185" spans="1:4">
      <c r="A1185" t="s">
        <v>1965</v>
      </c>
      <c r="B1185" t="s">
        <v>6260</v>
      </c>
      <c r="C1185" t="s">
        <v>98</v>
      </c>
      <c r="D1185" t="s">
        <v>316</v>
      </c>
    </row>
    <row r="1186" spans="1:4">
      <c r="A1186" t="s">
        <v>1966</v>
      </c>
      <c r="B1186" t="s">
        <v>6260</v>
      </c>
      <c r="C1186" t="s">
        <v>449</v>
      </c>
      <c r="D1186" t="s">
        <v>990</v>
      </c>
    </row>
    <row r="1187" spans="1:4">
      <c r="A1187" t="s">
        <v>1967</v>
      </c>
      <c r="B1187" t="s">
        <v>6259</v>
      </c>
      <c r="C1187" t="s">
        <v>286</v>
      </c>
      <c r="D1187" t="s">
        <v>666</v>
      </c>
    </row>
    <row r="1188" spans="1:4">
      <c r="A1188" t="s">
        <v>1968</v>
      </c>
      <c r="B1188" t="s">
        <v>6260</v>
      </c>
      <c r="C1188" t="s">
        <v>805</v>
      </c>
      <c r="D1188" t="s">
        <v>920</v>
      </c>
    </row>
    <row r="1189" spans="1:4">
      <c r="A1189" t="s">
        <v>1969</v>
      </c>
      <c r="B1189" t="s">
        <v>6260</v>
      </c>
      <c r="C1189" t="s">
        <v>283</v>
      </c>
      <c r="D1189" t="s">
        <v>792</v>
      </c>
    </row>
    <row r="1190" spans="1:4">
      <c r="A1190" t="s">
        <v>1970</v>
      </c>
      <c r="B1190" t="s">
        <v>6260</v>
      </c>
      <c r="C1190" t="s">
        <v>1260</v>
      </c>
      <c r="D1190" t="s">
        <v>1050</v>
      </c>
    </row>
    <row r="1191" spans="1:4">
      <c r="A1191" t="s">
        <v>1971</v>
      </c>
      <c r="B1191" t="s">
        <v>6259</v>
      </c>
      <c r="C1191" t="s">
        <v>1151</v>
      </c>
      <c r="D1191" t="s">
        <v>1401</v>
      </c>
    </row>
    <row r="1192" spans="1:4">
      <c r="A1192" t="s">
        <v>1972</v>
      </c>
      <c r="B1192" t="s">
        <v>6259</v>
      </c>
      <c r="C1192" t="s">
        <v>81</v>
      </c>
      <c r="D1192" t="s">
        <v>110</v>
      </c>
    </row>
    <row r="1193" spans="1:4">
      <c r="A1193" t="s">
        <v>1974</v>
      </c>
      <c r="B1193" t="s">
        <v>6260</v>
      </c>
      <c r="C1193" t="s">
        <v>1429</v>
      </c>
      <c r="D1193" t="s">
        <v>22</v>
      </c>
    </row>
    <row r="1194" spans="1:4">
      <c r="A1194" t="s">
        <v>1975</v>
      </c>
      <c r="B1194" t="s">
        <v>6260</v>
      </c>
      <c r="C1194" t="s">
        <v>310</v>
      </c>
      <c r="D1194" t="s">
        <v>881</v>
      </c>
    </row>
    <row r="1195" spans="1:4">
      <c r="A1195" t="s">
        <v>1976</v>
      </c>
      <c r="B1195" t="s">
        <v>6261</v>
      </c>
      <c r="C1195" t="s">
        <v>972</v>
      </c>
      <c r="D1195" t="s">
        <v>1055</v>
      </c>
    </row>
    <row r="1196" spans="1:4">
      <c r="A1196" t="s">
        <v>1977</v>
      </c>
      <c r="B1196" t="s">
        <v>6259</v>
      </c>
      <c r="C1196" t="s">
        <v>195</v>
      </c>
      <c r="D1196" t="s">
        <v>277</v>
      </c>
    </row>
    <row r="1197" spans="1:4">
      <c r="A1197" t="s">
        <v>1978</v>
      </c>
      <c r="B1197" t="s">
        <v>6261</v>
      </c>
      <c r="C1197" t="s">
        <v>771</v>
      </c>
      <c r="D1197" t="s">
        <v>1605</v>
      </c>
    </row>
    <row r="1198" spans="1:4">
      <c r="A1198" t="s">
        <v>1979</v>
      </c>
      <c r="B1198" t="s">
        <v>6261</v>
      </c>
      <c r="C1198" t="s">
        <v>212</v>
      </c>
      <c r="D1198" t="s">
        <v>913</v>
      </c>
    </row>
    <row r="1199" spans="1:4">
      <c r="A1199" t="s">
        <v>1980</v>
      </c>
      <c r="B1199" t="s">
        <v>6261</v>
      </c>
      <c r="C1199" t="s">
        <v>71</v>
      </c>
      <c r="D1199" t="s">
        <v>887</v>
      </c>
    </row>
    <row r="1200" spans="1:4">
      <c r="A1200" t="s">
        <v>1981</v>
      </c>
      <c r="B1200" t="s">
        <v>6260</v>
      </c>
      <c r="C1200" t="s">
        <v>2124</v>
      </c>
      <c r="D1200" t="s">
        <v>1222</v>
      </c>
    </row>
    <row r="1201" spans="1:4">
      <c r="A1201" t="s">
        <v>1982</v>
      </c>
      <c r="B1201" t="s">
        <v>6261</v>
      </c>
      <c r="C1201" t="s">
        <v>443</v>
      </c>
      <c r="D1201" t="s">
        <v>542</v>
      </c>
    </row>
    <row r="1202" spans="1:4">
      <c r="A1202" t="s">
        <v>1983</v>
      </c>
      <c r="B1202" t="s">
        <v>6259</v>
      </c>
      <c r="C1202" t="s">
        <v>623</v>
      </c>
      <c r="D1202" t="s">
        <v>374</v>
      </c>
    </row>
    <row r="1203" spans="1:4">
      <c r="A1203" t="s">
        <v>1984</v>
      </c>
      <c r="B1203" t="s">
        <v>6261</v>
      </c>
      <c r="C1203" t="s">
        <v>253</v>
      </c>
      <c r="D1203" t="s">
        <v>1249</v>
      </c>
    </row>
    <row r="1204" spans="1:4">
      <c r="A1204" t="s">
        <v>1985</v>
      </c>
      <c r="B1204" t="s">
        <v>6259</v>
      </c>
      <c r="C1204" t="s">
        <v>628</v>
      </c>
      <c r="D1204" t="s">
        <v>6266</v>
      </c>
    </row>
    <row r="1205" spans="1:4">
      <c r="A1205" t="s">
        <v>1986</v>
      </c>
      <c r="B1205" t="s">
        <v>6259</v>
      </c>
      <c r="C1205" t="s">
        <v>752</v>
      </c>
      <c r="D1205" t="s">
        <v>637</v>
      </c>
    </row>
    <row r="1206" spans="1:4">
      <c r="A1206" t="s">
        <v>1987</v>
      </c>
      <c r="B1206" t="s">
        <v>6261</v>
      </c>
      <c r="C1206" t="s">
        <v>71</v>
      </c>
      <c r="D1206" t="s">
        <v>887</v>
      </c>
    </row>
    <row r="1207" spans="1:4">
      <c r="A1207" t="s">
        <v>1988</v>
      </c>
      <c r="B1207" t="s">
        <v>6259</v>
      </c>
      <c r="C1207" t="s">
        <v>726</v>
      </c>
      <c r="D1207" t="s">
        <v>1327</v>
      </c>
    </row>
    <row r="1208" spans="1:4">
      <c r="A1208" t="s">
        <v>1989</v>
      </c>
      <c r="B1208" t="s">
        <v>6261</v>
      </c>
      <c r="C1208" t="s">
        <v>1399</v>
      </c>
      <c r="D1208" t="s">
        <v>260</v>
      </c>
    </row>
    <row r="1209" spans="1:4">
      <c r="A1209" t="s">
        <v>1990</v>
      </c>
      <c r="B1209" t="s">
        <v>6259</v>
      </c>
      <c r="C1209" t="s">
        <v>1545</v>
      </c>
      <c r="D1209" t="s">
        <v>277</v>
      </c>
    </row>
    <row r="1210" spans="1:4">
      <c r="A1210" t="s">
        <v>1991</v>
      </c>
      <c r="B1210" t="s">
        <v>6261</v>
      </c>
      <c r="C1210" t="s">
        <v>577</v>
      </c>
      <c r="D1210" t="s">
        <v>6262</v>
      </c>
    </row>
    <row r="1211" spans="1:4">
      <c r="A1211" t="s">
        <v>1993</v>
      </c>
      <c r="B1211" t="s">
        <v>6259</v>
      </c>
      <c r="C1211" t="s">
        <v>812</v>
      </c>
      <c r="D1211" t="s">
        <v>2527</v>
      </c>
    </row>
    <row r="1212" spans="1:4">
      <c r="A1212" t="s">
        <v>1994</v>
      </c>
      <c r="B1212" t="s">
        <v>6259</v>
      </c>
      <c r="C1212" t="s">
        <v>1260</v>
      </c>
      <c r="D1212" t="s">
        <v>1949</v>
      </c>
    </row>
    <row r="1213" spans="1:4">
      <c r="A1213" t="s">
        <v>1995</v>
      </c>
      <c r="B1213" t="s">
        <v>6261</v>
      </c>
      <c r="C1213" t="s">
        <v>550</v>
      </c>
      <c r="D1213" t="s">
        <v>414</v>
      </c>
    </row>
    <row r="1214" spans="1:4">
      <c r="A1214" t="s">
        <v>1996</v>
      </c>
      <c r="B1214" t="s">
        <v>6260</v>
      </c>
      <c r="C1214" t="s">
        <v>1246</v>
      </c>
      <c r="D1214" t="s">
        <v>320</v>
      </c>
    </row>
    <row r="1215" spans="1:4">
      <c r="A1215" t="s">
        <v>1997</v>
      </c>
      <c r="B1215" t="s">
        <v>6260</v>
      </c>
      <c r="C1215" t="s">
        <v>797</v>
      </c>
      <c r="D1215" t="s">
        <v>969</v>
      </c>
    </row>
    <row r="1216" spans="1:4">
      <c r="A1216" t="s">
        <v>1998</v>
      </c>
      <c r="B1216" t="s">
        <v>6261</v>
      </c>
      <c r="C1216" t="s">
        <v>722</v>
      </c>
      <c r="D1216" t="s">
        <v>173</v>
      </c>
    </row>
    <row r="1217" spans="1:4">
      <c r="A1217" t="s">
        <v>1999</v>
      </c>
      <c r="B1217" t="s">
        <v>6260</v>
      </c>
      <c r="C1217" t="s">
        <v>930</v>
      </c>
      <c r="D1217" t="s">
        <v>407</v>
      </c>
    </row>
    <row r="1218" spans="1:4">
      <c r="A1218" t="s">
        <v>2000</v>
      </c>
      <c r="B1218" t="s">
        <v>6259</v>
      </c>
      <c r="C1218" t="s">
        <v>263</v>
      </c>
      <c r="D1218" t="s">
        <v>1222</v>
      </c>
    </row>
    <row r="1219" spans="1:4">
      <c r="A1219" t="s">
        <v>2001</v>
      </c>
      <c r="B1219" t="s">
        <v>6260</v>
      </c>
      <c r="C1219" t="s">
        <v>428</v>
      </c>
      <c r="D1219" t="s">
        <v>260</v>
      </c>
    </row>
    <row r="1220" spans="1:4">
      <c r="A1220" t="s">
        <v>2002</v>
      </c>
      <c r="B1220" t="s">
        <v>6259</v>
      </c>
      <c r="C1220" t="s">
        <v>1567</v>
      </c>
      <c r="D1220" t="s">
        <v>1857</v>
      </c>
    </row>
    <row r="1221" spans="1:4">
      <c r="A1221" t="s">
        <v>2003</v>
      </c>
      <c r="B1221" t="s">
        <v>6260</v>
      </c>
      <c r="C1221" t="s">
        <v>139</v>
      </c>
      <c r="D1221" t="s">
        <v>525</v>
      </c>
    </row>
    <row r="1222" spans="1:4">
      <c r="A1222" t="s">
        <v>2004</v>
      </c>
      <c r="B1222" t="s">
        <v>6261</v>
      </c>
      <c r="C1222" t="s">
        <v>1374</v>
      </c>
      <c r="D1222" t="s">
        <v>433</v>
      </c>
    </row>
    <row r="1223" spans="1:4">
      <c r="A1223" t="s">
        <v>2005</v>
      </c>
      <c r="B1223" t="s">
        <v>6260</v>
      </c>
      <c r="C1223" t="s">
        <v>599</v>
      </c>
      <c r="D1223" t="s">
        <v>277</v>
      </c>
    </row>
    <row r="1224" spans="1:4">
      <c r="A1224" t="s">
        <v>2007</v>
      </c>
      <c r="B1224" t="s">
        <v>6260</v>
      </c>
      <c r="C1224" t="s">
        <v>550</v>
      </c>
      <c r="D1224" t="s">
        <v>139</v>
      </c>
    </row>
    <row r="1225" spans="1:4">
      <c r="A1225" t="s">
        <v>2008</v>
      </c>
      <c r="B1225" t="s">
        <v>6261</v>
      </c>
      <c r="C1225" t="s">
        <v>1933</v>
      </c>
      <c r="D1225" t="s">
        <v>299</v>
      </c>
    </row>
    <row r="1226" spans="1:4">
      <c r="A1226" t="s">
        <v>2009</v>
      </c>
      <c r="B1226" t="s">
        <v>6259</v>
      </c>
      <c r="C1226" t="s">
        <v>1063</v>
      </c>
      <c r="D1226" t="s">
        <v>686</v>
      </c>
    </row>
    <row r="1227" spans="1:4">
      <c r="A1227" t="s">
        <v>2010</v>
      </c>
      <c r="B1227" t="s">
        <v>6259</v>
      </c>
      <c r="C1227" t="s">
        <v>824</v>
      </c>
      <c r="D1227" t="s">
        <v>1104</v>
      </c>
    </row>
    <row r="1228" spans="1:4">
      <c r="A1228" t="s">
        <v>2011</v>
      </c>
      <c r="B1228" t="s">
        <v>6259</v>
      </c>
      <c r="C1228" t="s">
        <v>1701</v>
      </c>
      <c r="D1228" t="s">
        <v>1364</v>
      </c>
    </row>
    <row r="1229" spans="1:4">
      <c r="A1229" t="s">
        <v>2012</v>
      </c>
      <c r="B1229" t="s">
        <v>6259</v>
      </c>
      <c r="C1229" t="s">
        <v>988</v>
      </c>
      <c r="D1229" t="s">
        <v>640</v>
      </c>
    </row>
    <row r="1230" spans="1:4">
      <c r="A1230" t="s">
        <v>2013</v>
      </c>
      <c r="B1230" t="s">
        <v>6259</v>
      </c>
      <c r="C1230" t="s">
        <v>242</v>
      </c>
      <c r="D1230" t="s">
        <v>536</v>
      </c>
    </row>
    <row r="1231" spans="1:4">
      <c r="A1231" t="s">
        <v>2014</v>
      </c>
      <c r="B1231" t="s">
        <v>6259</v>
      </c>
      <c r="C1231" t="s">
        <v>1063</v>
      </c>
      <c r="D1231" t="s">
        <v>539</v>
      </c>
    </row>
    <row r="1232" spans="1:4">
      <c r="A1232" t="s">
        <v>2015</v>
      </c>
      <c r="B1232" t="s">
        <v>6261</v>
      </c>
      <c r="C1232" t="s">
        <v>1120</v>
      </c>
      <c r="D1232" t="s">
        <v>1887</v>
      </c>
    </row>
    <row r="1233" spans="1:4">
      <c r="A1233" t="s">
        <v>2016</v>
      </c>
      <c r="B1233" t="s">
        <v>6260</v>
      </c>
      <c r="C1233" t="s">
        <v>1092</v>
      </c>
      <c r="D1233" t="s">
        <v>199</v>
      </c>
    </row>
    <row r="1234" spans="1:4">
      <c r="A1234" t="s">
        <v>2017</v>
      </c>
      <c r="B1234" t="s">
        <v>6261</v>
      </c>
      <c r="C1234" t="s">
        <v>1793</v>
      </c>
      <c r="D1234" t="s">
        <v>1206</v>
      </c>
    </row>
    <row r="1235" spans="1:4">
      <c r="A1235" t="s">
        <v>2018</v>
      </c>
      <c r="B1235" t="s">
        <v>6261</v>
      </c>
      <c r="C1235" t="s">
        <v>607</v>
      </c>
      <c r="D1235" t="s">
        <v>306</v>
      </c>
    </row>
    <row r="1236" spans="1:4">
      <c r="A1236" t="s">
        <v>2019</v>
      </c>
      <c r="B1236" t="s">
        <v>6261</v>
      </c>
      <c r="C1236" t="s">
        <v>976</v>
      </c>
      <c r="D1236" t="s">
        <v>961</v>
      </c>
    </row>
    <row r="1237" spans="1:4">
      <c r="A1237" t="s">
        <v>2020</v>
      </c>
      <c r="B1237" t="s">
        <v>6260</v>
      </c>
      <c r="C1237" t="s">
        <v>1429</v>
      </c>
      <c r="D1237" t="s">
        <v>117</v>
      </c>
    </row>
    <row r="1238" spans="1:4">
      <c r="A1238" t="s">
        <v>2021</v>
      </c>
      <c r="B1238" t="s">
        <v>6259</v>
      </c>
      <c r="C1238" t="s">
        <v>1887</v>
      </c>
      <c r="D1238" t="s">
        <v>1015</v>
      </c>
    </row>
    <row r="1239" spans="1:4">
      <c r="A1239" t="s">
        <v>2022</v>
      </c>
      <c r="B1239" t="s">
        <v>6260</v>
      </c>
      <c r="C1239" t="s">
        <v>2533</v>
      </c>
      <c r="D1239" t="s">
        <v>711</v>
      </c>
    </row>
    <row r="1240" spans="1:4">
      <c r="A1240" t="s">
        <v>2023</v>
      </c>
      <c r="B1240" t="s">
        <v>6261</v>
      </c>
      <c r="C1240" t="s">
        <v>381</v>
      </c>
      <c r="D1240" t="s">
        <v>637</v>
      </c>
    </row>
    <row r="1241" spans="1:4">
      <c r="A1241" t="s">
        <v>2024</v>
      </c>
      <c r="B1241" t="s">
        <v>6261</v>
      </c>
      <c r="C1241" t="s">
        <v>2124</v>
      </c>
      <c r="D1241" t="s">
        <v>81</v>
      </c>
    </row>
    <row r="1242" spans="1:4">
      <c r="A1242" t="s">
        <v>2025</v>
      </c>
      <c r="B1242" t="s">
        <v>6259</v>
      </c>
      <c r="C1242" t="s">
        <v>1015</v>
      </c>
      <c r="D1242" t="s">
        <v>414</v>
      </c>
    </row>
    <row r="1243" spans="1:4">
      <c r="A1243" t="s">
        <v>2026</v>
      </c>
      <c r="B1243" t="s">
        <v>6259</v>
      </c>
      <c r="C1243" t="s">
        <v>1438</v>
      </c>
      <c r="D1243" t="s">
        <v>497</v>
      </c>
    </row>
    <row r="1244" spans="1:4">
      <c r="A1244" t="s">
        <v>2027</v>
      </c>
      <c r="B1244" t="s">
        <v>6259</v>
      </c>
      <c r="C1244" t="s">
        <v>889</v>
      </c>
      <c r="D1244" t="s">
        <v>1567</v>
      </c>
    </row>
    <row r="1245" spans="1:4">
      <c r="A1245" t="s">
        <v>2028</v>
      </c>
      <c r="B1245" t="s">
        <v>6259</v>
      </c>
      <c r="C1245" t="s">
        <v>1401</v>
      </c>
      <c r="D1245" t="s">
        <v>1033</v>
      </c>
    </row>
    <row r="1246" spans="1:4">
      <c r="A1246" t="s">
        <v>2029</v>
      </c>
      <c r="B1246" t="s">
        <v>6261</v>
      </c>
      <c r="C1246" t="s">
        <v>718</v>
      </c>
      <c r="D1246" t="s">
        <v>271</v>
      </c>
    </row>
    <row r="1247" spans="1:4">
      <c r="A1247" t="s">
        <v>2030</v>
      </c>
      <c r="B1247" t="s">
        <v>6260</v>
      </c>
      <c r="C1247" t="s">
        <v>1618</v>
      </c>
      <c r="D1247" t="s">
        <v>769</v>
      </c>
    </row>
    <row r="1248" spans="1:4">
      <c r="A1248" t="s">
        <v>2031</v>
      </c>
      <c r="B1248" t="s">
        <v>6260</v>
      </c>
      <c r="C1248" t="s">
        <v>734</v>
      </c>
      <c r="D1248" t="s">
        <v>1618</v>
      </c>
    </row>
    <row r="1249" spans="1:4">
      <c r="A1249" t="s">
        <v>2032</v>
      </c>
      <c r="B1249" t="s">
        <v>6261</v>
      </c>
      <c r="C1249" t="s">
        <v>899</v>
      </c>
      <c r="D1249" t="s">
        <v>424</v>
      </c>
    </row>
    <row r="1250" spans="1:4">
      <c r="A1250" t="s">
        <v>2033</v>
      </c>
      <c r="B1250" t="s">
        <v>6261</v>
      </c>
      <c r="C1250" t="s">
        <v>949</v>
      </c>
      <c r="D1250" t="s">
        <v>495</v>
      </c>
    </row>
    <row r="1251" spans="1:4">
      <c r="A1251" t="s">
        <v>2034</v>
      </c>
      <c r="B1251" t="s">
        <v>6261</v>
      </c>
      <c r="C1251" t="s">
        <v>1113</v>
      </c>
      <c r="D1251" t="s">
        <v>461</v>
      </c>
    </row>
    <row r="1252" spans="1:4">
      <c r="A1252" t="s">
        <v>2035</v>
      </c>
      <c r="B1252" t="s">
        <v>6259</v>
      </c>
      <c r="C1252" t="s">
        <v>1401</v>
      </c>
      <c r="D1252" t="s">
        <v>840</v>
      </c>
    </row>
    <row r="1253" spans="1:4">
      <c r="A1253" t="s">
        <v>2036</v>
      </c>
      <c r="B1253" t="s">
        <v>6261</v>
      </c>
      <c r="C1253" t="s">
        <v>1043</v>
      </c>
      <c r="D1253" t="s">
        <v>472</v>
      </c>
    </row>
    <row r="1254" spans="1:4">
      <c r="A1254" t="s">
        <v>2037</v>
      </c>
      <c r="B1254" t="s">
        <v>6259</v>
      </c>
      <c r="C1254" t="s">
        <v>771</v>
      </c>
      <c r="D1254" t="s">
        <v>640</v>
      </c>
    </row>
    <row r="1255" spans="1:4">
      <c r="A1255" t="s">
        <v>2038</v>
      </c>
      <c r="B1255" t="s">
        <v>6259</v>
      </c>
      <c r="C1255" t="s">
        <v>628</v>
      </c>
      <c r="D1255" t="s">
        <v>6262</v>
      </c>
    </row>
    <row r="1256" spans="1:4">
      <c r="A1256" t="s">
        <v>2039</v>
      </c>
      <c r="B1256" t="s">
        <v>6259</v>
      </c>
      <c r="C1256" t="s">
        <v>2533</v>
      </c>
      <c r="D1256" t="s">
        <v>456</v>
      </c>
    </row>
    <row r="1257" spans="1:4">
      <c r="A1257" t="s">
        <v>2040</v>
      </c>
      <c r="B1257" t="s">
        <v>6260</v>
      </c>
      <c r="C1257" t="s">
        <v>1889</v>
      </c>
      <c r="D1257" t="s">
        <v>1235</v>
      </c>
    </row>
    <row r="1258" spans="1:4">
      <c r="A1258" t="s">
        <v>2041</v>
      </c>
      <c r="B1258" t="s">
        <v>6261</v>
      </c>
      <c r="C1258" t="s">
        <v>497</v>
      </c>
      <c r="D1258" t="s">
        <v>461</v>
      </c>
    </row>
    <row r="1259" spans="1:4">
      <c r="A1259" t="s">
        <v>2042</v>
      </c>
      <c r="B1259" t="s">
        <v>6259</v>
      </c>
      <c r="C1259" t="s">
        <v>22</v>
      </c>
      <c r="D1259" t="s">
        <v>812</v>
      </c>
    </row>
    <row r="1260" spans="1:4">
      <c r="A1260" t="s">
        <v>2043</v>
      </c>
      <c r="B1260" t="s">
        <v>6259</v>
      </c>
      <c r="C1260" t="s">
        <v>1532</v>
      </c>
      <c r="D1260" t="s">
        <v>869</v>
      </c>
    </row>
    <row r="1261" spans="1:4">
      <c r="A1261" t="s">
        <v>2044</v>
      </c>
      <c r="B1261" t="s">
        <v>6261</v>
      </c>
      <c r="C1261" t="s">
        <v>32</v>
      </c>
      <c r="D1261" t="s">
        <v>495</v>
      </c>
    </row>
    <row r="1262" spans="1:4">
      <c r="A1262" t="s">
        <v>2046</v>
      </c>
      <c r="B1262" t="s">
        <v>6259</v>
      </c>
      <c r="C1262" t="s">
        <v>1887</v>
      </c>
      <c r="D1262" t="s">
        <v>743</v>
      </c>
    </row>
    <row r="1263" spans="1:4">
      <c r="A1263" t="s">
        <v>2047</v>
      </c>
      <c r="B1263" t="s">
        <v>6260</v>
      </c>
      <c r="C1263" t="s">
        <v>615</v>
      </c>
      <c r="D1263" t="s">
        <v>486</v>
      </c>
    </row>
    <row r="1264" spans="1:4">
      <c r="A1264" t="s">
        <v>2048</v>
      </c>
      <c r="B1264" t="s">
        <v>6259</v>
      </c>
      <c r="C1264" t="s">
        <v>271</v>
      </c>
      <c r="D1264" t="s">
        <v>42</v>
      </c>
    </row>
    <row r="1265" spans="1:4">
      <c r="A1265" t="s">
        <v>2049</v>
      </c>
      <c r="B1265" t="s">
        <v>6259</v>
      </c>
      <c r="C1265" t="s">
        <v>1050</v>
      </c>
      <c r="D1265" t="s">
        <v>913</v>
      </c>
    </row>
    <row r="1266" spans="1:4">
      <c r="A1266" t="s">
        <v>2050</v>
      </c>
      <c r="B1266" t="s">
        <v>6259</v>
      </c>
      <c r="C1266" t="s">
        <v>701</v>
      </c>
      <c r="D1266" t="s">
        <v>417</v>
      </c>
    </row>
    <row r="1267" spans="1:4">
      <c r="A1267" t="s">
        <v>2052</v>
      </c>
      <c r="B1267" t="s">
        <v>6260</v>
      </c>
      <c r="C1267" t="s">
        <v>1823</v>
      </c>
      <c r="D1267" t="s">
        <v>955</v>
      </c>
    </row>
    <row r="1268" spans="1:4">
      <c r="A1268" t="s">
        <v>2053</v>
      </c>
      <c r="B1268" t="s">
        <v>6260</v>
      </c>
      <c r="C1268" t="s">
        <v>969</v>
      </c>
      <c r="D1268" t="s">
        <v>1701</v>
      </c>
    </row>
    <row r="1269" spans="1:4">
      <c r="A1269" t="s">
        <v>2054</v>
      </c>
      <c r="B1269" t="s">
        <v>6260</v>
      </c>
      <c r="C1269" t="s">
        <v>610</v>
      </c>
      <c r="D1269" t="s">
        <v>306</v>
      </c>
    </row>
    <row r="1270" spans="1:4">
      <c r="A1270" t="s">
        <v>2055</v>
      </c>
      <c r="B1270" t="s">
        <v>6259</v>
      </c>
      <c r="C1270" t="s">
        <v>812</v>
      </c>
      <c r="D1270" t="s">
        <v>489</v>
      </c>
    </row>
    <row r="1271" spans="1:4">
      <c r="A1271" t="s">
        <v>2056</v>
      </c>
      <c r="B1271" t="s">
        <v>6261</v>
      </c>
      <c r="C1271" t="s">
        <v>293</v>
      </c>
      <c r="D1271" t="s">
        <v>1055</v>
      </c>
    </row>
    <row r="1272" spans="1:4">
      <c r="A1272" t="s">
        <v>2057</v>
      </c>
      <c r="B1272" t="s">
        <v>6260</v>
      </c>
      <c r="C1272" t="s">
        <v>780</v>
      </c>
      <c r="D1272" t="s">
        <v>326</v>
      </c>
    </row>
    <row r="1273" spans="1:4">
      <c r="A1273" t="s">
        <v>2058</v>
      </c>
      <c r="B1273" t="s">
        <v>6260</v>
      </c>
      <c r="C1273" t="s">
        <v>274</v>
      </c>
      <c r="D1273" t="s">
        <v>495</v>
      </c>
    </row>
    <row r="1274" spans="1:4">
      <c r="A1274" t="s">
        <v>2059</v>
      </c>
      <c r="B1274" t="s">
        <v>6261</v>
      </c>
      <c r="C1274" t="s">
        <v>1162</v>
      </c>
      <c r="D1274" t="s">
        <v>367</v>
      </c>
    </row>
    <row r="1275" spans="1:4">
      <c r="A1275" t="s">
        <v>2060</v>
      </c>
      <c r="B1275" t="s">
        <v>6259</v>
      </c>
      <c r="C1275" t="s">
        <v>493</v>
      </c>
      <c r="D1275" t="s">
        <v>257</v>
      </c>
    </row>
    <row r="1276" spans="1:4">
      <c r="A1276" t="s">
        <v>2061</v>
      </c>
      <c r="B1276" t="s">
        <v>6260</v>
      </c>
      <c r="C1276" t="s">
        <v>2127</v>
      </c>
      <c r="D1276" t="s">
        <v>1281</v>
      </c>
    </row>
    <row r="1277" spans="1:4">
      <c r="A1277" t="s">
        <v>2062</v>
      </c>
      <c r="B1277" t="s">
        <v>6260</v>
      </c>
      <c r="C1277" t="s">
        <v>844</v>
      </c>
      <c r="D1277" t="s">
        <v>417</v>
      </c>
    </row>
    <row r="1278" spans="1:4">
      <c r="A1278" t="s">
        <v>2063</v>
      </c>
      <c r="B1278" t="s">
        <v>6260</v>
      </c>
      <c r="C1278" t="s">
        <v>610</v>
      </c>
      <c r="D1278" t="s">
        <v>607</v>
      </c>
    </row>
    <row r="1279" spans="1:4">
      <c r="A1279" t="s">
        <v>2064</v>
      </c>
      <c r="B1279" t="s">
        <v>6259</v>
      </c>
      <c r="C1279" t="s">
        <v>1364</v>
      </c>
      <c r="D1279" t="s">
        <v>354</v>
      </c>
    </row>
    <row r="1280" spans="1:4">
      <c r="A1280" t="s">
        <v>2065</v>
      </c>
      <c r="B1280" t="s">
        <v>6261</v>
      </c>
      <c r="C1280" t="s">
        <v>381</v>
      </c>
      <c r="D1280" t="s">
        <v>238</v>
      </c>
    </row>
    <row r="1281" spans="1:4">
      <c r="A1281" t="s">
        <v>2066</v>
      </c>
      <c r="B1281" t="s">
        <v>6259</v>
      </c>
      <c r="C1281" t="s">
        <v>809</v>
      </c>
      <c r="D1281" t="s">
        <v>472</v>
      </c>
    </row>
    <row r="1282" spans="1:4">
      <c r="A1282" t="s">
        <v>2067</v>
      </c>
      <c r="B1282" t="s">
        <v>6259</v>
      </c>
      <c r="C1282" t="s">
        <v>830</v>
      </c>
      <c r="D1282" t="s">
        <v>637</v>
      </c>
    </row>
    <row r="1283" spans="1:4">
      <c r="A1283" t="s">
        <v>2068</v>
      </c>
      <c r="B1283" t="s">
        <v>6261</v>
      </c>
      <c r="C1283" t="s">
        <v>1214</v>
      </c>
      <c r="D1283" t="s">
        <v>612</v>
      </c>
    </row>
    <row r="1284" spans="1:4">
      <c r="A1284" t="s">
        <v>2069</v>
      </c>
      <c r="B1284" t="s">
        <v>6259</v>
      </c>
      <c r="C1284" t="s">
        <v>495</v>
      </c>
      <c r="D1284" t="s">
        <v>920</v>
      </c>
    </row>
    <row r="1285" spans="1:4">
      <c r="A1285" t="s">
        <v>2070</v>
      </c>
      <c r="B1285" t="s">
        <v>6259</v>
      </c>
      <c r="C1285" t="s">
        <v>1340</v>
      </c>
      <c r="D1285" t="s">
        <v>147</v>
      </c>
    </row>
    <row r="1286" spans="1:4">
      <c r="A1286" t="s">
        <v>2071</v>
      </c>
      <c r="B1286" t="s">
        <v>6260</v>
      </c>
      <c r="C1286" t="s">
        <v>799</v>
      </c>
      <c r="D1286" t="s">
        <v>955</v>
      </c>
    </row>
    <row r="1287" spans="1:4">
      <c r="A1287" t="s">
        <v>2072</v>
      </c>
      <c r="B1287" t="s">
        <v>6259</v>
      </c>
      <c r="C1287" t="s">
        <v>758</v>
      </c>
      <c r="D1287" t="s">
        <v>1438</v>
      </c>
    </row>
    <row r="1288" spans="1:4">
      <c r="A1288" t="s">
        <v>2073</v>
      </c>
      <c r="B1288" t="s">
        <v>6261</v>
      </c>
      <c r="C1288" t="s">
        <v>147</v>
      </c>
      <c r="D1288" t="s">
        <v>407</v>
      </c>
    </row>
    <row r="1289" spans="1:4">
      <c r="A1289" t="s">
        <v>2074</v>
      </c>
      <c r="B1289" t="s">
        <v>6259</v>
      </c>
      <c r="C1289" t="s">
        <v>160</v>
      </c>
      <c r="D1289" t="s">
        <v>291</v>
      </c>
    </row>
    <row r="1290" spans="1:4">
      <c r="A1290" t="s">
        <v>2075</v>
      </c>
      <c r="B1290" t="s">
        <v>6261</v>
      </c>
      <c r="C1290" t="s">
        <v>1113</v>
      </c>
      <c r="D1290" t="s">
        <v>497</v>
      </c>
    </row>
    <row r="1291" spans="1:4">
      <c r="A1291" t="s">
        <v>2076</v>
      </c>
      <c r="B1291" t="s">
        <v>6261</v>
      </c>
      <c r="C1291" t="s">
        <v>1335</v>
      </c>
      <c r="D1291" t="s">
        <v>1089</v>
      </c>
    </row>
    <row r="1292" spans="1:4">
      <c r="A1292" t="s">
        <v>2077</v>
      </c>
      <c r="B1292" t="s">
        <v>6261</v>
      </c>
      <c r="C1292" t="s">
        <v>1961</v>
      </c>
      <c r="D1292" t="s">
        <v>780</v>
      </c>
    </row>
    <row r="1293" spans="1:4">
      <c r="A1293" t="s">
        <v>2078</v>
      </c>
      <c r="B1293" t="s">
        <v>6259</v>
      </c>
      <c r="C1293" t="s">
        <v>743</v>
      </c>
      <c r="D1293" t="s">
        <v>139</v>
      </c>
    </row>
    <row r="1294" spans="1:4">
      <c r="A1294" t="s">
        <v>2079</v>
      </c>
      <c r="B1294" t="s">
        <v>6260</v>
      </c>
      <c r="C1294" t="s">
        <v>110</v>
      </c>
      <c r="D1294" t="s">
        <v>1169</v>
      </c>
    </row>
    <row r="1295" spans="1:4">
      <c r="A1295" t="s">
        <v>2080</v>
      </c>
      <c r="B1295" t="s">
        <v>6260</v>
      </c>
      <c r="C1295" t="s">
        <v>1113</v>
      </c>
      <c r="D1295" t="s">
        <v>497</v>
      </c>
    </row>
    <row r="1296" spans="1:4">
      <c r="A1296" t="s">
        <v>2081</v>
      </c>
      <c r="B1296" t="s">
        <v>6259</v>
      </c>
      <c r="C1296" t="s">
        <v>10</v>
      </c>
      <c r="D1296" t="s">
        <v>1050</v>
      </c>
    </row>
    <row r="1297" spans="1:4">
      <c r="A1297" t="s">
        <v>2083</v>
      </c>
      <c r="B1297" t="s">
        <v>6259</v>
      </c>
      <c r="C1297" t="s">
        <v>884</v>
      </c>
      <c r="D1297" t="s">
        <v>199</v>
      </c>
    </row>
    <row r="1298" spans="1:4">
      <c r="A1298" t="s">
        <v>2084</v>
      </c>
      <c r="B1298" t="s">
        <v>6260</v>
      </c>
      <c r="C1298" t="s">
        <v>42</v>
      </c>
      <c r="D1298" t="s">
        <v>253</v>
      </c>
    </row>
    <row r="1299" spans="1:4">
      <c r="A1299" t="s">
        <v>2085</v>
      </c>
      <c r="B1299" t="s">
        <v>6261</v>
      </c>
      <c r="C1299" t="s">
        <v>887</v>
      </c>
      <c r="D1299" t="s">
        <v>440</v>
      </c>
    </row>
    <row r="1300" spans="1:4">
      <c r="A1300" t="s">
        <v>2086</v>
      </c>
      <c r="B1300" t="s">
        <v>6261</v>
      </c>
      <c r="C1300" t="s">
        <v>207</v>
      </c>
      <c r="D1300" t="s">
        <v>628</v>
      </c>
    </row>
    <row r="1301" spans="1:4">
      <c r="A1301" t="s">
        <v>2087</v>
      </c>
      <c r="B1301" t="s">
        <v>6261</v>
      </c>
      <c r="C1301" t="s">
        <v>932</v>
      </c>
      <c r="D1301" t="s">
        <v>1151</v>
      </c>
    </row>
    <row r="1302" spans="1:4">
      <c r="A1302" t="s">
        <v>2088</v>
      </c>
      <c r="B1302" t="s">
        <v>6259</v>
      </c>
      <c r="C1302" t="s">
        <v>320</v>
      </c>
      <c r="D1302" t="s">
        <v>139</v>
      </c>
    </row>
    <row r="1303" spans="1:4">
      <c r="A1303" t="s">
        <v>2089</v>
      </c>
      <c r="B1303" t="s">
        <v>6261</v>
      </c>
      <c r="C1303" t="s">
        <v>1050</v>
      </c>
      <c r="D1303" t="s">
        <v>562</v>
      </c>
    </row>
    <row r="1304" spans="1:4">
      <c r="A1304" t="s">
        <v>2090</v>
      </c>
      <c r="B1304" t="s">
        <v>6259</v>
      </c>
      <c r="C1304" t="s">
        <v>785</v>
      </c>
      <c r="D1304" t="s">
        <v>495</v>
      </c>
    </row>
    <row r="1305" spans="1:4">
      <c r="A1305" t="s">
        <v>2091</v>
      </c>
      <c r="B1305" t="s">
        <v>6260</v>
      </c>
      <c r="C1305" t="s">
        <v>590</v>
      </c>
      <c r="D1305" t="s">
        <v>184</v>
      </c>
    </row>
    <row r="1306" spans="1:4">
      <c r="A1306" t="s">
        <v>2092</v>
      </c>
      <c r="B1306" t="s">
        <v>6259</v>
      </c>
      <c r="C1306" t="s">
        <v>446</v>
      </c>
      <c r="D1306" t="s">
        <v>771</v>
      </c>
    </row>
    <row r="1307" spans="1:4">
      <c r="A1307" t="s">
        <v>2093</v>
      </c>
      <c r="B1307" t="s">
        <v>6261</v>
      </c>
      <c r="C1307" t="s">
        <v>1761</v>
      </c>
      <c r="D1307" t="s">
        <v>463</v>
      </c>
    </row>
    <row r="1308" spans="1:4">
      <c r="A1308" t="s">
        <v>2094</v>
      </c>
      <c r="B1308" t="s">
        <v>6260</v>
      </c>
      <c r="C1308" t="s">
        <v>758</v>
      </c>
      <c r="D1308" t="s">
        <v>310</v>
      </c>
    </row>
    <row r="1309" spans="1:4">
      <c r="A1309" t="s">
        <v>2095</v>
      </c>
      <c r="B1309" t="s">
        <v>6259</v>
      </c>
      <c r="C1309" t="s">
        <v>503</v>
      </c>
      <c r="D1309" t="s">
        <v>1605</v>
      </c>
    </row>
    <row r="1310" spans="1:4">
      <c r="A1310" t="s">
        <v>2096</v>
      </c>
      <c r="B1310" t="s">
        <v>6261</v>
      </c>
      <c r="C1310" t="s">
        <v>495</v>
      </c>
      <c r="D1310" t="s">
        <v>805</v>
      </c>
    </row>
    <row r="1311" spans="1:4">
      <c r="A1311" t="s">
        <v>2097</v>
      </c>
      <c r="B1311" t="s">
        <v>6261</v>
      </c>
      <c r="C1311" t="s">
        <v>1008</v>
      </c>
      <c r="D1311" t="s">
        <v>391</v>
      </c>
    </row>
    <row r="1312" spans="1:4">
      <c r="A1312" t="s">
        <v>2098</v>
      </c>
      <c r="B1312" t="s">
        <v>6261</v>
      </c>
      <c r="C1312" t="s">
        <v>10</v>
      </c>
      <c r="D1312" t="s">
        <v>913</v>
      </c>
    </row>
    <row r="1313" spans="1:4">
      <c r="A1313" t="s">
        <v>2099</v>
      </c>
      <c r="B1313" t="s">
        <v>6260</v>
      </c>
      <c r="C1313" t="s">
        <v>411</v>
      </c>
      <c r="D1313" t="s">
        <v>683</v>
      </c>
    </row>
    <row r="1314" spans="1:4">
      <c r="A1314" t="s">
        <v>2100</v>
      </c>
      <c r="B1314" t="s">
        <v>6261</v>
      </c>
      <c r="C1314" t="s">
        <v>663</v>
      </c>
      <c r="D1314" t="s">
        <v>230</v>
      </c>
    </row>
    <row r="1315" spans="1:4">
      <c r="A1315" t="s">
        <v>2101</v>
      </c>
      <c r="B1315" t="s">
        <v>6260</v>
      </c>
      <c r="C1315" t="s">
        <v>1095</v>
      </c>
      <c r="D1315" t="s">
        <v>1063</v>
      </c>
    </row>
    <row r="1316" spans="1:4">
      <c r="A1316" t="s">
        <v>2102</v>
      </c>
      <c r="B1316" t="s">
        <v>6260</v>
      </c>
      <c r="C1316" t="s">
        <v>76</v>
      </c>
      <c r="D1316" t="s">
        <v>553</v>
      </c>
    </row>
    <row r="1317" spans="1:4">
      <c r="A1317" t="s">
        <v>2103</v>
      </c>
      <c r="B1317" t="s">
        <v>6261</v>
      </c>
      <c r="C1317" t="s">
        <v>722</v>
      </c>
      <c r="D1317" t="s">
        <v>76</v>
      </c>
    </row>
    <row r="1318" spans="1:4">
      <c r="A1318" t="s">
        <v>2104</v>
      </c>
      <c r="B1318" t="s">
        <v>6261</v>
      </c>
      <c r="C1318" t="s">
        <v>523</v>
      </c>
      <c r="D1318" t="s">
        <v>1364</v>
      </c>
    </row>
    <row r="1319" spans="1:4">
      <c r="A1319" t="s">
        <v>2105</v>
      </c>
      <c r="B1319" t="s">
        <v>6260</v>
      </c>
      <c r="C1319" t="s">
        <v>2772</v>
      </c>
      <c r="D1319" t="s">
        <v>396</v>
      </c>
    </row>
    <row r="1320" spans="1:4">
      <c r="A1320" t="s">
        <v>2106</v>
      </c>
      <c r="B1320" t="s">
        <v>6259</v>
      </c>
      <c r="C1320" t="s">
        <v>493</v>
      </c>
      <c r="D1320" t="s">
        <v>2051</v>
      </c>
    </row>
    <row r="1321" spans="1:4">
      <c r="A1321" t="s">
        <v>2107</v>
      </c>
      <c r="B1321" t="s">
        <v>6261</v>
      </c>
      <c r="C1321" t="s">
        <v>755</v>
      </c>
      <c r="D1321" t="s">
        <v>323</v>
      </c>
    </row>
    <row r="1322" spans="1:4">
      <c r="A1322" t="s">
        <v>2108</v>
      </c>
      <c r="B1322" t="s">
        <v>6261</v>
      </c>
      <c r="C1322" t="s">
        <v>961</v>
      </c>
      <c r="D1322" t="s">
        <v>1761</v>
      </c>
    </row>
    <row r="1323" spans="1:4">
      <c r="A1323" t="s">
        <v>2109</v>
      </c>
      <c r="B1323" t="s">
        <v>6259</v>
      </c>
      <c r="C1323" t="s">
        <v>1327</v>
      </c>
      <c r="D1323" t="s">
        <v>1122</v>
      </c>
    </row>
    <row r="1324" spans="1:4">
      <c r="A1324" t="s">
        <v>2110</v>
      </c>
      <c r="B1324" t="s">
        <v>6261</v>
      </c>
      <c r="C1324" t="s">
        <v>449</v>
      </c>
      <c r="D1324" t="s">
        <v>1349</v>
      </c>
    </row>
    <row r="1325" spans="1:4">
      <c r="A1325" t="s">
        <v>2111</v>
      </c>
      <c r="B1325" t="s">
        <v>6259</v>
      </c>
      <c r="C1325" t="s">
        <v>1129</v>
      </c>
      <c r="D1325" t="s">
        <v>577</v>
      </c>
    </row>
    <row r="1326" spans="1:4">
      <c r="A1326" t="s">
        <v>2112</v>
      </c>
      <c r="B1326" t="s">
        <v>6260</v>
      </c>
      <c r="C1326" t="s">
        <v>761</v>
      </c>
      <c r="D1326" t="s">
        <v>234</v>
      </c>
    </row>
    <row r="1327" spans="1:4">
      <c r="A1327" t="s">
        <v>2113</v>
      </c>
      <c r="B1327" t="s">
        <v>6260</v>
      </c>
      <c r="C1327" t="s">
        <v>628</v>
      </c>
      <c r="D1327" t="s">
        <v>6264</v>
      </c>
    </row>
    <row r="1328" spans="1:4">
      <c r="A1328" t="s">
        <v>2114</v>
      </c>
      <c r="B1328" t="s">
        <v>6260</v>
      </c>
      <c r="C1328" t="s">
        <v>548</v>
      </c>
      <c r="D1328" t="s">
        <v>1296</v>
      </c>
    </row>
    <row r="1329" spans="1:4">
      <c r="A1329" t="s">
        <v>2115</v>
      </c>
      <c r="B1329" t="s">
        <v>6261</v>
      </c>
      <c r="C1329" t="s">
        <v>807</v>
      </c>
      <c r="D1329" t="s">
        <v>789</v>
      </c>
    </row>
    <row r="1330" spans="1:4">
      <c r="A1330" t="s">
        <v>2116</v>
      </c>
      <c r="B1330" t="s">
        <v>6261</v>
      </c>
      <c r="C1330" t="s">
        <v>391</v>
      </c>
      <c r="D1330" t="s">
        <v>1949</v>
      </c>
    </row>
    <row r="1331" spans="1:4">
      <c r="A1331" t="s">
        <v>2117</v>
      </c>
      <c r="B1331" t="s">
        <v>6261</v>
      </c>
      <c r="C1331" t="s">
        <v>755</v>
      </c>
      <c r="D1331" t="s">
        <v>323</v>
      </c>
    </row>
    <row r="1332" spans="1:4">
      <c r="A1332" t="s">
        <v>2118</v>
      </c>
      <c r="B1332" t="s">
        <v>6260</v>
      </c>
      <c r="C1332" t="s">
        <v>777</v>
      </c>
      <c r="D1332" t="s">
        <v>1033</v>
      </c>
    </row>
    <row r="1333" spans="1:4">
      <c r="A1333" t="s">
        <v>2119</v>
      </c>
      <c r="B1333" t="s">
        <v>6261</v>
      </c>
      <c r="C1333" t="s">
        <v>1008</v>
      </c>
      <c r="D1333" t="s">
        <v>323</v>
      </c>
    </row>
    <row r="1334" spans="1:4">
      <c r="A1334" t="s">
        <v>2120</v>
      </c>
      <c r="B1334" t="s">
        <v>6260</v>
      </c>
      <c r="C1334" t="s">
        <v>1040</v>
      </c>
      <c r="D1334" t="s">
        <v>2124</v>
      </c>
    </row>
    <row r="1335" spans="1:4">
      <c r="A1335" t="s">
        <v>2121</v>
      </c>
      <c r="B1335" t="s">
        <v>6260</v>
      </c>
      <c r="C1335" t="s">
        <v>1033</v>
      </c>
      <c r="D1335" t="s">
        <v>1212</v>
      </c>
    </row>
    <row r="1336" spans="1:4">
      <c r="A1336" t="s">
        <v>2122</v>
      </c>
      <c r="B1336" t="s">
        <v>6261</v>
      </c>
      <c r="C1336" t="s">
        <v>550</v>
      </c>
      <c r="D1336" t="s">
        <v>139</v>
      </c>
    </row>
    <row r="1337" spans="1:4">
      <c r="A1337" t="s">
        <v>2123</v>
      </c>
      <c r="B1337" t="s">
        <v>6261</v>
      </c>
      <c r="C1337" t="s">
        <v>53</v>
      </c>
      <c r="D1337" t="s">
        <v>367</v>
      </c>
    </row>
    <row r="1338" spans="1:4">
      <c r="A1338" t="s">
        <v>2125</v>
      </c>
      <c r="B1338" t="s">
        <v>6261</v>
      </c>
      <c r="C1338" t="s">
        <v>884</v>
      </c>
      <c r="D1338" t="s">
        <v>1541</v>
      </c>
    </row>
    <row r="1339" spans="1:4">
      <c r="A1339" t="s">
        <v>2126</v>
      </c>
      <c r="B1339" t="s">
        <v>6260</v>
      </c>
      <c r="C1339" t="s">
        <v>531</v>
      </c>
      <c r="D1339" t="s">
        <v>139</v>
      </c>
    </row>
    <row r="1340" spans="1:4">
      <c r="A1340" t="s">
        <v>2128</v>
      </c>
      <c r="B1340" t="s">
        <v>6259</v>
      </c>
      <c r="C1340" t="s">
        <v>135</v>
      </c>
      <c r="D1340" t="s">
        <v>698</v>
      </c>
    </row>
    <row r="1341" spans="1:4">
      <c r="A1341" t="s">
        <v>2129</v>
      </c>
      <c r="B1341" t="s">
        <v>6261</v>
      </c>
      <c r="C1341" t="s">
        <v>553</v>
      </c>
      <c r="D1341" t="s">
        <v>303</v>
      </c>
    </row>
    <row r="1342" spans="1:4">
      <c r="A1342" t="s">
        <v>2130</v>
      </c>
      <c r="B1342" t="s">
        <v>6260</v>
      </c>
      <c r="C1342" t="s">
        <v>1761</v>
      </c>
      <c r="D1342" t="s">
        <v>253</v>
      </c>
    </row>
    <row r="1343" spans="1:4">
      <c r="A1343" t="s">
        <v>2131</v>
      </c>
      <c r="B1343" t="s">
        <v>6261</v>
      </c>
      <c r="C1343" t="s">
        <v>124</v>
      </c>
      <c r="D1343" t="s">
        <v>1502</v>
      </c>
    </row>
    <row r="1344" spans="1:4">
      <c r="A1344" t="s">
        <v>2132</v>
      </c>
      <c r="B1344" t="s">
        <v>6259</v>
      </c>
      <c r="C1344" t="s">
        <v>708</v>
      </c>
      <c r="D1344" t="s">
        <v>1214</v>
      </c>
    </row>
    <row r="1345" spans="1:4">
      <c r="A1345" t="s">
        <v>2133</v>
      </c>
      <c r="B1345" t="s">
        <v>6261</v>
      </c>
      <c r="C1345" t="s">
        <v>1255</v>
      </c>
      <c r="D1345" t="s">
        <v>1887</v>
      </c>
    </row>
    <row r="1346" spans="1:4">
      <c r="A1346" t="s">
        <v>2134</v>
      </c>
      <c r="B1346" t="s">
        <v>6259</v>
      </c>
      <c r="C1346" t="s">
        <v>881</v>
      </c>
      <c r="D1346" t="s">
        <v>583</v>
      </c>
    </row>
    <row r="1347" spans="1:4">
      <c r="A1347" t="s">
        <v>2135</v>
      </c>
      <c r="B1347" t="s">
        <v>6261</v>
      </c>
      <c r="C1347" t="s">
        <v>28</v>
      </c>
      <c r="D1347" t="s">
        <v>1206</v>
      </c>
    </row>
    <row r="1348" spans="1:4">
      <c r="A1348" t="s">
        <v>2136</v>
      </c>
      <c r="B1348" t="s">
        <v>6261</v>
      </c>
      <c r="C1348" t="s">
        <v>218</v>
      </c>
      <c r="D1348" t="s">
        <v>1374</v>
      </c>
    </row>
    <row r="1349" spans="1:4">
      <c r="A1349" t="s">
        <v>2137</v>
      </c>
      <c r="B1349" t="s">
        <v>6261</v>
      </c>
      <c r="C1349" t="s">
        <v>94</v>
      </c>
      <c r="D1349" t="s">
        <v>1092</v>
      </c>
    </row>
    <row r="1350" spans="1:4">
      <c r="A1350" t="s">
        <v>2138</v>
      </c>
      <c r="B1350" t="s">
        <v>6259</v>
      </c>
      <c r="C1350" t="s">
        <v>1098</v>
      </c>
      <c r="D1350" t="s">
        <v>6268</v>
      </c>
    </row>
    <row r="1351" spans="1:4">
      <c r="A1351" t="s">
        <v>2139</v>
      </c>
      <c r="B1351" t="s">
        <v>6261</v>
      </c>
      <c r="C1351" t="s">
        <v>809</v>
      </c>
      <c r="D1351" t="s">
        <v>66</v>
      </c>
    </row>
    <row r="1352" spans="1:4">
      <c r="A1352" t="s">
        <v>2140</v>
      </c>
      <c r="B1352" t="s">
        <v>6259</v>
      </c>
      <c r="C1352" t="s">
        <v>1357</v>
      </c>
      <c r="D1352" t="s">
        <v>263</v>
      </c>
    </row>
    <row r="1353" spans="1:4">
      <c r="A1353" t="s">
        <v>2141</v>
      </c>
      <c r="B1353" t="s">
        <v>6259</v>
      </c>
      <c r="C1353" t="s">
        <v>869</v>
      </c>
      <c r="D1353" t="s">
        <v>666</v>
      </c>
    </row>
    <row r="1354" spans="1:4">
      <c r="A1354" t="s">
        <v>2142</v>
      </c>
      <c r="B1354" t="s">
        <v>6261</v>
      </c>
      <c r="C1354" t="s">
        <v>649</v>
      </c>
      <c r="D1354" t="s">
        <v>847</v>
      </c>
    </row>
    <row r="1355" spans="1:4">
      <c r="A1355" t="s">
        <v>2143</v>
      </c>
      <c r="B1355" t="s">
        <v>6259</v>
      </c>
      <c r="C1355" t="s">
        <v>1474</v>
      </c>
      <c r="D1355" t="s">
        <v>121</v>
      </c>
    </row>
    <row r="1356" spans="1:4">
      <c r="A1356" t="s">
        <v>2144</v>
      </c>
      <c r="B1356" t="s">
        <v>6259</v>
      </c>
      <c r="C1356" t="s">
        <v>357</v>
      </c>
      <c r="D1356" t="s">
        <v>884</v>
      </c>
    </row>
    <row r="1357" spans="1:4">
      <c r="A1357" t="s">
        <v>2145</v>
      </c>
      <c r="B1357" t="s">
        <v>6260</v>
      </c>
      <c r="C1357" t="s">
        <v>1017</v>
      </c>
      <c r="D1357" t="s">
        <v>1532</v>
      </c>
    </row>
    <row r="1358" spans="1:4">
      <c r="A1358" t="s">
        <v>2146</v>
      </c>
      <c r="B1358" t="s">
        <v>6260</v>
      </c>
      <c r="C1358" t="s">
        <v>53</v>
      </c>
      <c r="D1358" t="s">
        <v>755</v>
      </c>
    </row>
    <row r="1359" spans="1:4">
      <c r="A1359" t="s">
        <v>2147</v>
      </c>
      <c r="B1359" t="s">
        <v>6261</v>
      </c>
      <c r="C1359" t="s">
        <v>840</v>
      </c>
      <c r="D1359" t="s">
        <v>711</v>
      </c>
    </row>
    <row r="1360" spans="1:4">
      <c r="A1360" t="s">
        <v>2148</v>
      </c>
      <c r="B1360" t="s">
        <v>6261</v>
      </c>
      <c r="C1360" t="s">
        <v>990</v>
      </c>
      <c r="D1360" t="s">
        <v>1349</v>
      </c>
    </row>
    <row r="1361" spans="1:4">
      <c r="A1361" t="s">
        <v>2149</v>
      </c>
      <c r="B1361" t="s">
        <v>6260</v>
      </c>
      <c r="C1361" t="s">
        <v>1510</v>
      </c>
      <c r="D1361" t="s">
        <v>459</v>
      </c>
    </row>
    <row r="1362" spans="1:4">
      <c r="A1362" t="s">
        <v>2150</v>
      </c>
      <c r="B1362" t="s">
        <v>6261</v>
      </c>
      <c r="C1362" t="s">
        <v>37</v>
      </c>
      <c r="D1362" t="s">
        <v>143</v>
      </c>
    </row>
    <row r="1363" spans="1:4">
      <c r="A1363" t="s">
        <v>2151</v>
      </c>
      <c r="B1363" t="s">
        <v>6261</v>
      </c>
      <c r="C1363" t="s">
        <v>1869</v>
      </c>
      <c r="D1363" t="s">
        <v>1198</v>
      </c>
    </row>
    <row r="1364" spans="1:4">
      <c r="A1364" t="s">
        <v>2152</v>
      </c>
      <c r="B1364" t="s">
        <v>6261</v>
      </c>
      <c r="C1364" t="s">
        <v>1545</v>
      </c>
      <c r="D1364" t="s">
        <v>599</v>
      </c>
    </row>
    <row r="1365" spans="1:4">
      <c r="A1365" t="s">
        <v>2153</v>
      </c>
      <c r="B1365" t="s">
        <v>6259</v>
      </c>
      <c r="C1365" t="s">
        <v>701</v>
      </c>
      <c r="D1365" t="s">
        <v>107</v>
      </c>
    </row>
    <row r="1366" spans="1:4">
      <c r="A1366" t="s">
        <v>2154</v>
      </c>
      <c r="B1366" t="s">
        <v>6261</v>
      </c>
      <c r="C1366" t="s">
        <v>1092</v>
      </c>
      <c r="D1366" t="s">
        <v>920</v>
      </c>
    </row>
    <row r="1367" spans="1:4">
      <c r="A1367" t="s">
        <v>2155</v>
      </c>
      <c r="B1367" t="s">
        <v>6261</v>
      </c>
      <c r="C1367" t="s">
        <v>503</v>
      </c>
      <c r="D1367" t="s">
        <v>1605</v>
      </c>
    </row>
    <row r="1368" spans="1:4">
      <c r="A1368" t="s">
        <v>2156</v>
      </c>
      <c r="B1368" t="s">
        <v>6261</v>
      </c>
      <c r="C1368" t="s">
        <v>1889</v>
      </c>
      <c r="D1368" t="s">
        <v>1100</v>
      </c>
    </row>
    <row r="1369" spans="1:4">
      <c r="A1369" t="s">
        <v>2157</v>
      </c>
      <c r="B1369" t="s">
        <v>6259</v>
      </c>
      <c r="C1369" t="s">
        <v>875</v>
      </c>
      <c r="D1369" t="s">
        <v>1889</v>
      </c>
    </row>
    <row r="1370" spans="1:4">
      <c r="A1370" t="s">
        <v>2158</v>
      </c>
      <c r="B1370" t="s">
        <v>6261</v>
      </c>
      <c r="C1370" t="s">
        <v>558</v>
      </c>
      <c r="D1370" t="s">
        <v>920</v>
      </c>
    </row>
    <row r="1371" spans="1:4">
      <c r="A1371" t="s">
        <v>2159</v>
      </c>
      <c r="B1371" t="s">
        <v>6260</v>
      </c>
      <c r="C1371" t="s">
        <v>1017</v>
      </c>
      <c r="D1371" t="s">
        <v>329</v>
      </c>
    </row>
    <row r="1372" spans="1:4">
      <c r="A1372" t="s">
        <v>2160</v>
      </c>
      <c r="B1372" t="s">
        <v>6261</v>
      </c>
      <c r="C1372" t="s">
        <v>417</v>
      </c>
      <c r="D1372" t="s">
        <v>143</v>
      </c>
    </row>
    <row r="1373" spans="1:4">
      <c r="A1373" t="s">
        <v>2161</v>
      </c>
      <c r="B1373" t="s">
        <v>6261</v>
      </c>
      <c r="C1373" t="s">
        <v>1567</v>
      </c>
      <c r="D1373" t="s">
        <v>420</v>
      </c>
    </row>
    <row r="1374" spans="1:4">
      <c r="A1374" t="s">
        <v>2162</v>
      </c>
      <c r="B1374" t="s">
        <v>6260</v>
      </c>
      <c r="C1374" t="s">
        <v>783</v>
      </c>
      <c r="D1374" t="s">
        <v>1040</v>
      </c>
    </row>
    <row r="1375" spans="1:4">
      <c r="A1375" t="s">
        <v>2163</v>
      </c>
      <c r="B1375" t="s">
        <v>6259</v>
      </c>
      <c r="C1375" t="s">
        <v>184</v>
      </c>
      <c r="D1375" t="s">
        <v>323</v>
      </c>
    </row>
    <row r="1376" spans="1:4">
      <c r="A1376" t="s">
        <v>2165</v>
      </c>
      <c r="B1376" t="s">
        <v>6260</v>
      </c>
      <c r="C1376" t="s">
        <v>326</v>
      </c>
      <c r="D1376" t="s">
        <v>607</v>
      </c>
    </row>
    <row r="1377" spans="1:4">
      <c r="A1377" t="s">
        <v>2166</v>
      </c>
      <c r="B1377" t="s">
        <v>6261</v>
      </c>
      <c r="C1377" t="s">
        <v>1031</v>
      </c>
      <c r="D1377" t="s">
        <v>773</v>
      </c>
    </row>
    <row r="1378" spans="1:4">
      <c r="A1378" t="s">
        <v>2167</v>
      </c>
      <c r="B1378" t="s">
        <v>6259</v>
      </c>
      <c r="C1378" t="s">
        <v>777</v>
      </c>
      <c r="D1378" t="s">
        <v>456</v>
      </c>
    </row>
    <row r="1379" spans="1:4">
      <c r="A1379" t="s">
        <v>2168</v>
      </c>
      <c r="B1379" t="s">
        <v>6260</v>
      </c>
      <c r="C1379" t="s">
        <v>646</v>
      </c>
      <c r="D1379" t="s">
        <v>242</v>
      </c>
    </row>
    <row r="1380" spans="1:4">
      <c r="A1380" t="s">
        <v>2169</v>
      </c>
      <c r="B1380" t="s">
        <v>6261</v>
      </c>
      <c r="C1380" t="s">
        <v>683</v>
      </c>
      <c r="D1380" t="s">
        <v>98</v>
      </c>
    </row>
    <row r="1381" spans="1:4">
      <c r="A1381" t="s">
        <v>2170</v>
      </c>
      <c r="B1381" t="s">
        <v>6260</v>
      </c>
      <c r="C1381" t="s">
        <v>1862</v>
      </c>
      <c r="D1381" t="s">
        <v>1122</v>
      </c>
    </row>
    <row r="1382" spans="1:4">
      <c r="A1382" t="s">
        <v>2171</v>
      </c>
      <c r="B1382" t="s">
        <v>6261</v>
      </c>
      <c r="C1382" t="s">
        <v>62</v>
      </c>
      <c r="D1382" t="s">
        <v>1204</v>
      </c>
    </row>
    <row r="1383" spans="1:4">
      <c r="A1383" t="s">
        <v>2172</v>
      </c>
      <c r="B1383" t="s">
        <v>6261</v>
      </c>
      <c r="C1383" t="s">
        <v>94</v>
      </c>
      <c r="D1383" t="s">
        <v>949</v>
      </c>
    </row>
    <row r="1384" spans="1:4">
      <c r="A1384" t="s">
        <v>2173</v>
      </c>
      <c r="B1384" t="s">
        <v>6259</v>
      </c>
      <c r="C1384" t="s">
        <v>225</v>
      </c>
      <c r="D1384" t="s">
        <v>1474</v>
      </c>
    </row>
    <row r="1385" spans="1:4">
      <c r="A1385" t="s">
        <v>2174</v>
      </c>
      <c r="B1385" t="s">
        <v>6260</v>
      </c>
      <c r="C1385" t="s">
        <v>204</v>
      </c>
      <c r="D1385" t="s">
        <v>2164</v>
      </c>
    </row>
    <row r="1386" spans="1:4">
      <c r="A1386" t="s">
        <v>2175</v>
      </c>
      <c r="B1386" t="s">
        <v>6260</v>
      </c>
      <c r="C1386" t="s">
        <v>858</v>
      </c>
      <c r="D1386" t="s">
        <v>433</v>
      </c>
    </row>
    <row r="1387" spans="1:4">
      <c r="A1387" t="s">
        <v>2176</v>
      </c>
      <c r="B1387" t="s">
        <v>6261</v>
      </c>
      <c r="C1387" t="s">
        <v>871</v>
      </c>
      <c r="D1387" t="s">
        <v>420</v>
      </c>
    </row>
    <row r="1388" spans="1:4">
      <c r="A1388" t="s">
        <v>2177</v>
      </c>
      <c r="B1388" t="s">
        <v>6259</v>
      </c>
      <c r="C1388" t="s">
        <v>135</v>
      </c>
      <c r="D1388" t="s">
        <v>951</v>
      </c>
    </row>
    <row r="1389" spans="1:4">
      <c r="A1389" t="s">
        <v>2178</v>
      </c>
      <c r="B1389" t="s">
        <v>6261</v>
      </c>
      <c r="C1389" t="s">
        <v>438</v>
      </c>
      <c r="D1389" t="s">
        <v>525</v>
      </c>
    </row>
    <row r="1390" spans="1:4">
      <c r="A1390" t="s">
        <v>2179</v>
      </c>
      <c r="B1390" t="s">
        <v>6261</v>
      </c>
      <c r="C1390" t="s">
        <v>351</v>
      </c>
      <c r="D1390" t="s">
        <v>899</v>
      </c>
    </row>
    <row r="1391" spans="1:4">
      <c r="A1391" t="s">
        <v>2180</v>
      </c>
      <c r="B1391" t="s">
        <v>6261</v>
      </c>
      <c r="C1391" t="s">
        <v>443</v>
      </c>
      <c r="D1391" t="s">
        <v>520</v>
      </c>
    </row>
    <row r="1392" spans="1:4">
      <c r="A1392" t="s">
        <v>2181</v>
      </c>
      <c r="B1392" t="s">
        <v>6260</v>
      </c>
      <c r="C1392" t="s">
        <v>357</v>
      </c>
      <c r="D1392" t="s">
        <v>326</v>
      </c>
    </row>
    <row r="1393" spans="1:4">
      <c r="A1393" t="s">
        <v>2182</v>
      </c>
      <c r="B1393" t="s">
        <v>6259</v>
      </c>
      <c r="C1393" t="s">
        <v>720</v>
      </c>
      <c r="D1393" t="s">
        <v>649</v>
      </c>
    </row>
    <row r="1394" spans="1:4">
      <c r="A1394" t="s">
        <v>2183</v>
      </c>
      <c r="B1394" t="s">
        <v>6260</v>
      </c>
      <c r="C1394" t="s">
        <v>293</v>
      </c>
      <c r="D1394" t="s">
        <v>1055</v>
      </c>
    </row>
    <row r="1395" spans="1:4">
      <c r="A1395" t="s">
        <v>2184</v>
      </c>
      <c r="B1395" t="s">
        <v>6261</v>
      </c>
      <c r="C1395" t="s">
        <v>367</v>
      </c>
      <c r="D1395" t="s">
        <v>755</v>
      </c>
    </row>
    <row r="1396" spans="1:4">
      <c r="A1396" t="s">
        <v>2185</v>
      </c>
      <c r="B1396" t="s">
        <v>6259</v>
      </c>
      <c r="C1396" t="s">
        <v>1541</v>
      </c>
      <c r="D1396" t="s">
        <v>628</v>
      </c>
    </row>
    <row r="1397" spans="1:4">
      <c r="A1397" t="s">
        <v>2186</v>
      </c>
      <c r="B1397" t="s">
        <v>6261</v>
      </c>
      <c r="C1397" t="s">
        <v>1154</v>
      </c>
      <c r="D1397" t="s">
        <v>420</v>
      </c>
    </row>
    <row r="1398" spans="1:4">
      <c r="A1398" t="s">
        <v>2187</v>
      </c>
      <c r="B1398" t="s">
        <v>6260</v>
      </c>
      <c r="C1398" t="s">
        <v>267</v>
      </c>
      <c r="D1398" t="s">
        <v>341</v>
      </c>
    </row>
    <row r="1399" spans="1:4">
      <c r="A1399" t="s">
        <v>2188</v>
      </c>
      <c r="B1399" t="s">
        <v>6261</v>
      </c>
      <c r="C1399" t="s">
        <v>1429</v>
      </c>
      <c r="D1399" t="s">
        <v>955</v>
      </c>
    </row>
    <row r="1400" spans="1:4">
      <c r="A1400" t="s">
        <v>2189</v>
      </c>
      <c r="B1400" t="s">
        <v>6261</v>
      </c>
      <c r="C1400" t="s">
        <v>394</v>
      </c>
      <c r="D1400" t="s">
        <v>411</v>
      </c>
    </row>
    <row r="1401" spans="1:4">
      <c r="A1401" t="s">
        <v>2190</v>
      </c>
      <c r="B1401" t="s">
        <v>6261</v>
      </c>
      <c r="C1401" t="s">
        <v>1048</v>
      </c>
      <c r="D1401" t="s">
        <v>337</v>
      </c>
    </row>
    <row r="1402" spans="1:4">
      <c r="A1402" t="s">
        <v>2191</v>
      </c>
      <c r="B1402" t="s">
        <v>6259</v>
      </c>
      <c r="C1402" t="s">
        <v>506</v>
      </c>
      <c r="D1402" t="s">
        <v>230</v>
      </c>
    </row>
    <row r="1403" spans="1:4">
      <c r="A1403" t="s">
        <v>2192</v>
      </c>
      <c r="B1403" t="s">
        <v>6260</v>
      </c>
      <c r="C1403" t="s">
        <v>797</v>
      </c>
      <c r="D1403" t="s">
        <v>701</v>
      </c>
    </row>
    <row r="1404" spans="1:4">
      <c r="A1404" t="s">
        <v>2193</v>
      </c>
      <c r="B1404" t="s">
        <v>6261</v>
      </c>
      <c r="C1404" t="s">
        <v>932</v>
      </c>
      <c r="D1404" t="s">
        <v>303</v>
      </c>
    </row>
    <row r="1405" spans="1:4">
      <c r="A1405" t="s">
        <v>2194</v>
      </c>
      <c r="B1405" t="s">
        <v>6261</v>
      </c>
      <c r="C1405" t="s">
        <v>121</v>
      </c>
      <c r="D1405" t="s">
        <v>180</v>
      </c>
    </row>
    <row r="1406" spans="1:4">
      <c r="A1406" t="s">
        <v>2195</v>
      </c>
      <c r="B1406" t="s">
        <v>6259</v>
      </c>
      <c r="C1406" t="s">
        <v>1073</v>
      </c>
      <c r="D1406" t="s">
        <v>758</v>
      </c>
    </row>
    <row r="1407" spans="1:4">
      <c r="A1407" t="s">
        <v>2196</v>
      </c>
      <c r="B1407" t="s">
        <v>6260</v>
      </c>
      <c r="C1407" t="s">
        <v>411</v>
      </c>
      <c r="D1407" t="s">
        <v>683</v>
      </c>
    </row>
    <row r="1408" spans="1:4">
      <c r="A1408" t="s">
        <v>2197</v>
      </c>
      <c r="B1408" t="s">
        <v>6260</v>
      </c>
      <c r="C1408" t="s">
        <v>533</v>
      </c>
      <c r="D1408" t="s">
        <v>1240</v>
      </c>
    </row>
    <row r="1409" spans="1:4">
      <c r="A1409" t="s">
        <v>2198</v>
      </c>
      <c r="B1409" t="s">
        <v>6261</v>
      </c>
      <c r="C1409" t="s">
        <v>1357</v>
      </c>
      <c r="D1409" t="s">
        <v>887</v>
      </c>
    </row>
    <row r="1410" spans="1:4">
      <c r="A1410" t="s">
        <v>2199</v>
      </c>
      <c r="B1410" t="s">
        <v>6259</v>
      </c>
      <c r="C1410" t="s">
        <v>539</v>
      </c>
      <c r="D1410" t="s">
        <v>459</v>
      </c>
    </row>
    <row r="1411" spans="1:4">
      <c r="A1411" t="s">
        <v>2200</v>
      </c>
      <c r="B1411" t="s">
        <v>6260</v>
      </c>
      <c r="C1411" t="s">
        <v>918</v>
      </c>
      <c r="D1411" t="s">
        <v>1012</v>
      </c>
    </row>
    <row r="1412" spans="1:4">
      <c r="A1412" t="s">
        <v>2201</v>
      </c>
      <c r="B1412" t="s">
        <v>6259</v>
      </c>
      <c r="C1412" t="s">
        <v>1151</v>
      </c>
      <c r="D1412" t="s">
        <v>2533</v>
      </c>
    </row>
    <row r="1413" spans="1:4">
      <c r="A1413" t="s">
        <v>2202</v>
      </c>
      <c r="B1413" t="s">
        <v>6259</v>
      </c>
      <c r="C1413" t="s">
        <v>391</v>
      </c>
      <c r="D1413" t="s">
        <v>1050</v>
      </c>
    </row>
    <row r="1414" spans="1:4">
      <c r="A1414" t="s">
        <v>2203</v>
      </c>
      <c r="B1414" t="s">
        <v>6259</v>
      </c>
      <c r="C1414" t="s">
        <v>456</v>
      </c>
      <c r="D1414" t="s">
        <v>1095</v>
      </c>
    </row>
    <row r="1415" spans="1:4">
      <c r="A1415" t="s">
        <v>2204</v>
      </c>
      <c r="B1415" t="s">
        <v>6259</v>
      </c>
      <c r="C1415" t="s">
        <v>844</v>
      </c>
      <c r="D1415" t="s">
        <v>107</v>
      </c>
    </row>
    <row r="1416" spans="1:4">
      <c r="A1416" t="s">
        <v>2205</v>
      </c>
      <c r="B1416" t="s">
        <v>6261</v>
      </c>
      <c r="C1416" t="s">
        <v>238</v>
      </c>
      <c r="D1416" t="s">
        <v>1005</v>
      </c>
    </row>
    <row r="1417" spans="1:4">
      <c r="A1417" t="s">
        <v>2206</v>
      </c>
      <c r="B1417" t="s">
        <v>6259</v>
      </c>
      <c r="C1417" t="s">
        <v>1810</v>
      </c>
      <c r="D1417" t="s">
        <v>889</v>
      </c>
    </row>
    <row r="1418" spans="1:4">
      <c r="A1418" t="s">
        <v>2207</v>
      </c>
      <c r="B1418" t="s">
        <v>6260</v>
      </c>
      <c r="C1418" t="s">
        <v>805</v>
      </c>
      <c r="D1418" t="s">
        <v>920</v>
      </c>
    </row>
    <row r="1419" spans="1:4">
      <c r="A1419" t="s">
        <v>2208</v>
      </c>
      <c r="B1419" t="s">
        <v>6259</v>
      </c>
      <c r="C1419" t="s">
        <v>525</v>
      </c>
      <c r="D1419" t="s">
        <v>604</v>
      </c>
    </row>
    <row r="1420" spans="1:4">
      <c r="A1420" t="s">
        <v>2209</v>
      </c>
      <c r="B1420" t="s">
        <v>6261</v>
      </c>
      <c r="C1420" t="s">
        <v>326</v>
      </c>
      <c r="D1420" t="s">
        <v>610</v>
      </c>
    </row>
    <row r="1421" spans="1:4">
      <c r="A1421" t="s">
        <v>2210</v>
      </c>
      <c r="B1421" t="s">
        <v>6260</v>
      </c>
      <c r="C1421" t="s">
        <v>657</v>
      </c>
      <c r="D1421" t="s">
        <v>785</v>
      </c>
    </row>
    <row r="1422" spans="1:4">
      <c r="A1422" t="s">
        <v>2211</v>
      </c>
      <c r="B1422" t="s">
        <v>6259</v>
      </c>
      <c r="C1422" t="s">
        <v>1100</v>
      </c>
      <c r="D1422" t="s">
        <v>180</v>
      </c>
    </row>
    <row r="1423" spans="1:4">
      <c r="A1423" t="s">
        <v>2212</v>
      </c>
      <c r="B1423" t="s">
        <v>6261</v>
      </c>
      <c r="C1423" t="s">
        <v>257</v>
      </c>
      <c r="D1423" t="s">
        <v>777</v>
      </c>
    </row>
    <row r="1424" spans="1:4">
      <c r="A1424" t="s">
        <v>2213</v>
      </c>
      <c r="B1424" t="s">
        <v>6259</v>
      </c>
      <c r="C1424" t="s">
        <v>856</v>
      </c>
      <c r="D1424" t="s">
        <v>449</v>
      </c>
    </row>
    <row r="1425" spans="1:4">
      <c r="A1425" t="s">
        <v>2214</v>
      </c>
      <c r="B1425" t="s">
        <v>6261</v>
      </c>
      <c r="C1425" t="s">
        <v>1510</v>
      </c>
      <c r="D1425" t="s">
        <v>204</v>
      </c>
    </row>
    <row r="1426" spans="1:4">
      <c r="A1426" t="s">
        <v>2215</v>
      </c>
      <c r="B1426" t="s">
        <v>6260</v>
      </c>
      <c r="C1426" t="s">
        <v>856</v>
      </c>
      <c r="D1426" t="s">
        <v>671</v>
      </c>
    </row>
    <row r="1427" spans="1:4">
      <c r="A1427" t="s">
        <v>2216</v>
      </c>
      <c r="B1427" t="s">
        <v>6261</v>
      </c>
      <c r="C1427" t="s">
        <v>283</v>
      </c>
      <c r="D1427" t="s">
        <v>76</v>
      </c>
    </row>
    <row r="1428" spans="1:4">
      <c r="A1428" t="s">
        <v>2217</v>
      </c>
      <c r="B1428" t="s">
        <v>6259</v>
      </c>
      <c r="C1428" t="s">
        <v>951</v>
      </c>
      <c r="D1428" t="s">
        <v>160</v>
      </c>
    </row>
    <row r="1429" spans="1:4">
      <c r="A1429" t="s">
        <v>2218</v>
      </c>
      <c r="B1429" t="s">
        <v>6261</v>
      </c>
      <c r="C1429" t="s">
        <v>1502</v>
      </c>
      <c r="D1429" t="s">
        <v>988</v>
      </c>
    </row>
    <row r="1430" spans="1:4">
      <c r="A1430" t="s">
        <v>2219</v>
      </c>
      <c r="B1430" t="s">
        <v>6259</v>
      </c>
      <c r="C1430" t="s">
        <v>94</v>
      </c>
      <c r="D1430" t="s">
        <v>1092</v>
      </c>
    </row>
    <row r="1431" spans="1:4">
      <c r="A1431" t="s">
        <v>2220</v>
      </c>
      <c r="B1431" t="s">
        <v>6259</v>
      </c>
      <c r="C1431" t="s">
        <v>1395</v>
      </c>
      <c r="D1431" t="s">
        <v>147</v>
      </c>
    </row>
    <row r="1432" spans="1:4">
      <c r="A1432" t="s">
        <v>2221</v>
      </c>
      <c r="B1432" t="s">
        <v>6259</v>
      </c>
      <c r="C1432" t="s">
        <v>640</v>
      </c>
      <c r="D1432" t="s">
        <v>879</v>
      </c>
    </row>
    <row r="1433" spans="1:4">
      <c r="A1433" t="s">
        <v>2222</v>
      </c>
      <c r="B1433" t="s">
        <v>6259</v>
      </c>
      <c r="C1433" t="s">
        <v>184</v>
      </c>
      <c r="D1433" t="s">
        <v>10</v>
      </c>
    </row>
    <row r="1434" spans="1:4">
      <c r="A1434" t="s">
        <v>2223</v>
      </c>
      <c r="B1434" t="s">
        <v>6260</v>
      </c>
      <c r="C1434" t="s">
        <v>1008</v>
      </c>
      <c r="D1434" t="s">
        <v>323</v>
      </c>
    </row>
    <row r="1435" spans="1:4">
      <c r="A1435" t="s">
        <v>2224</v>
      </c>
      <c r="B1435" t="s">
        <v>6259</v>
      </c>
      <c r="C1435" t="s">
        <v>1567</v>
      </c>
      <c r="D1435" t="s">
        <v>1154</v>
      </c>
    </row>
    <row r="1436" spans="1:4">
      <c r="A1436" t="s">
        <v>2225</v>
      </c>
      <c r="B1436" t="s">
        <v>6261</v>
      </c>
      <c r="C1436" t="s">
        <v>98</v>
      </c>
      <c r="D1436" t="s">
        <v>234</v>
      </c>
    </row>
    <row r="1437" spans="1:4">
      <c r="A1437" t="s">
        <v>2226</v>
      </c>
      <c r="B1437" t="s">
        <v>6260</v>
      </c>
      <c r="C1437" t="s">
        <v>737</v>
      </c>
      <c r="D1437" t="s">
        <v>71</v>
      </c>
    </row>
    <row r="1438" spans="1:4">
      <c r="A1438" t="s">
        <v>2227</v>
      </c>
      <c r="B1438" t="s">
        <v>6259</v>
      </c>
      <c r="C1438" t="s">
        <v>16</v>
      </c>
      <c r="D1438" t="s">
        <v>568</v>
      </c>
    </row>
    <row r="1439" spans="1:4">
      <c r="A1439" t="s">
        <v>2228</v>
      </c>
      <c r="B1439" t="s">
        <v>6259</v>
      </c>
      <c r="C1439" t="s">
        <v>1092</v>
      </c>
      <c r="D1439" t="s">
        <v>326</v>
      </c>
    </row>
    <row r="1440" spans="1:4">
      <c r="A1440" t="s">
        <v>2229</v>
      </c>
      <c r="B1440" t="s">
        <v>6259</v>
      </c>
      <c r="C1440" t="s">
        <v>207</v>
      </c>
      <c r="D1440" t="s">
        <v>6266</v>
      </c>
    </row>
    <row r="1441" spans="1:4">
      <c r="A1441" t="s">
        <v>2230</v>
      </c>
      <c r="B1441" t="s">
        <v>6259</v>
      </c>
      <c r="C1441" t="s">
        <v>253</v>
      </c>
      <c r="D1441" t="s">
        <v>1249</v>
      </c>
    </row>
    <row r="1442" spans="1:4">
      <c r="A1442" t="s">
        <v>2231</v>
      </c>
      <c r="B1442" t="s">
        <v>6260</v>
      </c>
      <c r="C1442" t="s">
        <v>438</v>
      </c>
      <c r="D1442" t="s">
        <v>634</v>
      </c>
    </row>
    <row r="1443" spans="1:4">
      <c r="A1443" t="s">
        <v>2232</v>
      </c>
      <c r="B1443" t="s">
        <v>6259</v>
      </c>
      <c r="C1443" t="s">
        <v>271</v>
      </c>
      <c r="D1443" t="s">
        <v>337</v>
      </c>
    </row>
    <row r="1444" spans="1:4">
      <c r="A1444" t="s">
        <v>2233</v>
      </c>
      <c r="B1444" t="s">
        <v>6259</v>
      </c>
      <c r="C1444" t="s">
        <v>180</v>
      </c>
      <c r="D1444" t="s">
        <v>2124</v>
      </c>
    </row>
    <row r="1445" spans="1:4">
      <c r="A1445" t="s">
        <v>2234</v>
      </c>
      <c r="B1445" t="s">
        <v>6260</v>
      </c>
      <c r="C1445" t="s">
        <v>218</v>
      </c>
      <c r="D1445" t="s">
        <v>951</v>
      </c>
    </row>
    <row r="1446" spans="1:4">
      <c r="A1446" t="s">
        <v>2235</v>
      </c>
      <c r="B1446" t="s">
        <v>6259</v>
      </c>
      <c r="C1446" t="s">
        <v>66</v>
      </c>
      <c r="D1446" t="s">
        <v>895</v>
      </c>
    </row>
    <row r="1447" spans="1:4">
      <c r="A1447" t="s">
        <v>2236</v>
      </c>
      <c r="B1447" t="s">
        <v>6261</v>
      </c>
      <c r="C1447" t="s">
        <v>847</v>
      </c>
      <c r="D1447" t="s">
        <v>1324</v>
      </c>
    </row>
    <row r="1448" spans="1:4">
      <c r="A1448" t="s">
        <v>2237</v>
      </c>
      <c r="B1448" t="s">
        <v>6259</v>
      </c>
      <c r="C1448" t="s">
        <v>153</v>
      </c>
      <c r="D1448" t="s">
        <v>2127</v>
      </c>
    </row>
    <row r="1449" spans="1:4">
      <c r="A1449" t="s">
        <v>2238</v>
      </c>
      <c r="B1449" t="s">
        <v>6260</v>
      </c>
      <c r="C1449" t="s">
        <v>396</v>
      </c>
      <c r="D1449" t="s">
        <v>1122</v>
      </c>
    </row>
    <row r="1450" spans="1:4">
      <c r="A1450" t="s">
        <v>2239</v>
      </c>
      <c r="B1450" t="s">
        <v>6261</v>
      </c>
      <c r="C1450" t="s">
        <v>769</v>
      </c>
      <c r="D1450" t="s">
        <v>364</v>
      </c>
    </row>
    <row r="1451" spans="1:4">
      <c r="A1451" t="s">
        <v>2240</v>
      </c>
      <c r="B1451" t="s">
        <v>6259</v>
      </c>
      <c r="C1451" t="s">
        <v>1055</v>
      </c>
      <c r="D1451" t="s">
        <v>360</v>
      </c>
    </row>
    <row r="1452" spans="1:4">
      <c r="A1452" t="s">
        <v>2241</v>
      </c>
      <c r="B1452" t="s">
        <v>6260</v>
      </c>
      <c r="C1452" t="s">
        <v>1050</v>
      </c>
      <c r="D1452" t="s">
        <v>128</v>
      </c>
    </row>
    <row r="1453" spans="1:4">
      <c r="A1453" t="s">
        <v>2242</v>
      </c>
      <c r="B1453" t="s">
        <v>6259</v>
      </c>
      <c r="C1453" t="s">
        <v>752</v>
      </c>
      <c r="D1453" t="s">
        <v>637</v>
      </c>
    </row>
    <row r="1454" spans="1:4">
      <c r="A1454" t="s">
        <v>2243</v>
      </c>
      <c r="B1454" t="s">
        <v>6261</v>
      </c>
      <c r="C1454" t="s">
        <v>53</v>
      </c>
      <c r="D1454" t="s">
        <v>528</v>
      </c>
    </row>
    <row r="1455" spans="1:4">
      <c r="A1455" t="s">
        <v>2244</v>
      </c>
      <c r="B1455" t="s">
        <v>6260</v>
      </c>
      <c r="C1455" t="s">
        <v>558</v>
      </c>
      <c r="D1455" t="s">
        <v>326</v>
      </c>
    </row>
    <row r="1456" spans="1:4">
      <c r="A1456" t="s">
        <v>2245</v>
      </c>
      <c r="B1456" t="s">
        <v>6261</v>
      </c>
      <c r="C1456" t="s">
        <v>637</v>
      </c>
      <c r="D1456" t="s">
        <v>679</v>
      </c>
    </row>
    <row r="1457" spans="1:4">
      <c r="A1457" t="s">
        <v>2246</v>
      </c>
      <c r="B1457" t="s">
        <v>6259</v>
      </c>
      <c r="C1457" t="s">
        <v>53</v>
      </c>
      <c r="D1457" t="s">
        <v>755</v>
      </c>
    </row>
    <row r="1458" spans="1:4">
      <c r="A1458" t="s">
        <v>2247</v>
      </c>
      <c r="B1458" t="s">
        <v>6260</v>
      </c>
      <c r="C1458" t="s">
        <v>1162</v>
      </c>
      <c r="D1458" t="s">
        <v>575</v>
      </c>
    </row>
    <row r="1459" spans="1:4">
      <c r="A1459" t="s">
        <v>2248</v>
      </c>
      <c r="B1459" t="s">
        <v>6259</v>
      </c>
      <c r="C1459" t="s">
        <v>1012</v>
      </c>
      <c r="D1459" t="s">
        <v>271</v>
      </c>
    </row>
    <row r="1460" spans="1:4">
      <c r="A1460" t="s">
        <v>2249</v>
      </c>
      <c r="B1460" t="s">
        <v>6261</v>
      </c>
      <c r="C1460" t="s">
        <v>683</v>
      </c>
      <c r="D1460" t="s">
        <v>812</v>
      </c>
    </row>
    <row r="1461" spans="1:4">
      <c r="A1461" t="s">
        <v>2250</v>
      </c>
      <c r="B1461" t="s">
        <v>6261</v>
      </c>
      <c r="C1461" t="s">
        <v>838</v>
      </c>
      <c r="D1461" t="s">
        <v>619</v>
      </c>
    </row>
    <row r="1462" spans="1:4">
      <c r="A1462" t="s">
        <v>2251</v>
      </c>
      <c r="B1462" t="s">
        <v>6260</v>
      </c>
      <c r="C1462" t="s">
        <v>1212</v>
      </c>
      <c r="D1462" t="s">
        <v>250</v>
      </c>
    </row>
    <row r="1463" spans="1:4">
      <c r="A1463" t="s">
        <v>2252</v>
      </c>
      <c r="B1463" t="s">
        <v>6260</v>
      </c>
      <c r="C1463" t="s">
        <v>293</v>
      </c>
      <c r="D1463" t="s">
        <v>1073</v>
      </c>
    </row>
    <row r="1464" spans="1:4">
      <c r="A1464" t="s">
        <v>2253</v>
      </c>
      <c r="B1464" t="s">
        <v>6260</v>
      </c>
      <c r="C1464" t="s">
        <v>718</v>
      </c>
      <c r="D1464" t="s">
        <v>128</v>
      </c>
    </row>
    <row r="1465" spans="1:4">
      <c r="A1465" t="s">
        <v>2254</v>
      </c>
      <c r="B1465" t="s">
        <v>6260</v>
      </c>
      <c r="C1465" t="s">
        <v>769</v>
      </c>
      <c r="D1465" t="s">
        <v>16</v>
      </c>
    </row>
    <row r="1466" spans="1:4">
      <c r="A1466" t="s">
        <v>2255</v>
      </c>
      <c r="B1466" t="s">
        <v>6261</v>
      </c>
      <c r="C1466" t="s">
        <v>1374</v>
      </c>
      <c r="D1466" t="s">
        <v>291</v>
      </c>
    </row>
    <row r="1467" spans="1:4">
      <c r="A1467" t="s">
        <v>2256</v>
      </c>
      <c r="B1467" t="s">
        <v>6260</v>
      </c>
      <c r="C1467" t="s">
        <v>942</v>
      </c>
      <c r="D1467" t="s">
        <v>102</v>
      </c>
    </row>
    <row r="1468" spans="1:4">
      <c r="A1468" t="s">
        <v>2257</v>
      </c>
      <c r="B1468" t="s">
        <v>6261</v>
      </c>
      <c r="C1468" t="s">
        <v>830</v>
      </c>
      <c r="D1468" t="s">
        <v>316</v>
      </c>
    </row>
    <row r="1469" spans="1:4">
      <c r="A1469" t="s">
        <v>2258</v>
      </c>
      <c r="B1469" t="s">
        <v>6261</v>
      </c>
      <c r="C1469" t="s">
        <v>891</v>
      </c>
      <c r="D1469" t="s">
        <v>1045</v>
      </c>
    </row>
    <row r="1470" spans="1:4">
      <c r="A1470" t="s">
        <v>2259</v>
      </c>
      <c r="B1470" t="s">
        <v>6261</v>
      </c>
      <c r="C1470" t="s">
        <v>927</v>
      </c>
      <c r="D1470" t="s">
        <v>53</v>
      </c>
    </row>
    <row r="1471" spans="1:4">
      <c r="A1471" t="s">
        <v>2260</v>
      </c>
      <c r="B1471" t="s">
        <v>6260</v>
      </c>
      <c r="C1471" t="s">
        <v>310</v>
      </c>
      <c r="D1471" t="s">
        <v>1274</v>
      </c>
    </row>
    <row r="1472" spans="1:4">
      <c r="A1472" t="s">
        <v>2262</v>
      </c>
      <c r="B1472" t="s">
        <v>6259</v>
      </c>
      <c r="C1472" t="s">
        <v>1618</v>
      </c>
      <c r="D1472" t="s">
        <v>769</v>
      </c>
    </row>
    <row r="1473" spans="1:4">
      <c r="A1473" t="s">
        <v>2263</v>
      </c>
      <c r="B1473" t="s">
        <v>6259</v>
      </c>
      <c r="C1473" t="s">
        <v>1683</v>
      </c>
      <c r="D1473" t="s">
        <v>1012</v>
      </c>
    </row>
    <row r="1474" spans="1:4">
      <c r="A1474" t="s">
        <v>2264</v>
      </c>
      <c r="B1474" t="s">
        <v>6260</v>
      </c>
      <c r="C1474" t="s">
        <v>575</v>
      </c>
      <c r="D1474" t="s">
        <v>528</v>
      </c>
    </row>
    <row r="1475" spans="1:4">
      <c r="A1475" t="s">
        <v>2265</v>
      </c>
      <c r="B1475" t="s">
        <v>6261</v>
      </c>
      <c r="C1475" t="s">
        <v>913</v>
      </c>
      <c r="D1475" t="s">
        <v>128</v>
      </c>
    </row>
    <row r="1476" spans="1:4">
      <c r="A1476" t="s">
        <v>2266</v>
      </c>
      <c r="B1476" t="s">
        <v>6260</v>
      </c>
      <c r="C1476" t="s">
        <v>459</v>
      </c>
      <c r="D1476" t="s">
        <v>1302</v>
      </c>
    </row>
    <row r="1477" spans="1:4">
      <c r="A1477" t="s">
        <v>2267</v>
      </c>
      <c r="B1477" t="s">
        <v>6259</v>
      </c>
      <c r="C1477" t="s">
        <v>666</v>
      </c>
      <c r="D1477" t="s">
        <v>785</v>
      </c>
    </row>
    <row r="1478" spans="1:4">
      <c r="A1478" t="s">
        <v>2268</v>
      </c>
      <c r="B1478" t="s">
        <v>6259</v>
      </c>
      <c r="C1478" t="s">
        <v>805</v>
      </c>
      <c r="D1478" t="s">
        <v>780</v>
      </c>
    </row>
    <row r="1479" spans="1:4">
      <c r="A1479" t="s">
        <v>2269</v>
      </c>
      <c r="B1479" t="s">
        <v>6260</v>
      </c>
      <c r="C1479" t="s">
        <v>686</v>
      </c>
      <c r="D1479" t="s">
        <v>2164</v>
      </c>
    </row>
    <row r="1480" spans="1:4">
      <c r="A1480" t="s">
        <v>2270</v>
      </c>
      <c r="B1480" t="s">
        <v>6259</v>
      </c>
      <c r="C1480" t="s">
        <v>1502</v>
      </c>
      <c r="D1480" t="s">
        <v>1427</v>
      </c>
    </row>
    <row r="1481" spans="1:4">
      <c r="A1481" t="s">
        <v>2271</v>
      </c>
      <c r="B1481" t="s">
        <v>6261</v>
      </c>
      <c r="C1481" t="s">
        <v>303</v>
      </c>
      <c r="D1481" t="s">
        <v>2051</v>
      </c>
    </row>
    <row r="1482" spans="1:4">
      <c r="A1482" t="s">
        <v>2272</v>
      </c>
      <c r="B1482" t="s">
        <v>6260</v>
      </c>
      <c r="C1482" t="s">
        <v>923</v>
      </c>
      <c r="D1482" t="s">
        <v>188</v>
      </c>
    </row>
    <row r="1483" spans="1:4">
      <c r="A1483" t="s">
        <v>2273</v>
      </c>
      <c r="B1483" t="s">
        <v>6260</v>
      </c>
      <c r="C1483" t="s">
        <v>326</v>
      </c>
      <c r="D1483" t="s">
        <v>207</v>
      </c>
    </row>
    <row r="1484" spans="1:4">
      <c r="A1484" t="s">
        <v>2274</v>
      </c>
      <c r="B1484" t="s">
        <v>6260</v>
      </c>
      <c r="C1484" t="s">
        <v>1017</v>
      </c>
      <c r="D1484" t="s">
        <v>113</v>
      </c>
    </row>
    <row r="1485" spans="1:4">
      <c r="A1485" t="s">
        <v>2275</v>
      </c>
      <c r="B1485" t="s">
        <v>6261</v>
      </c>
      <c r="C1485" t="s">
        <v>6263</v>
      </c>
      <c r="D1485" t="s">
        <v>6265</v>
      </c>
    </row>
    <row r="1486" spans="1:4">
      <c r="A1486" t="s">
        <v>2276</v>
      </c>
      <c r="B1486" t="s">
        <v>6259</v>
      </c>
      <c r="C1486" t="s">
        <v>640</v>
      </c>
      <c r="D1486" t="s">
        <v>1548</v>
      </c>
    </row>
    <row r="1487" spans="1:4">
      <c r="A1487" t="s">
        <v>2277</v>
      </c>
      <c r="B1487" t="s">
        <v>6260</v>
      </c>
      <c r="C1487" t="s">
        <v>414</v>
      </c>
      <c r="D1487" t="s">
        <v>153</v>
      </c>
    </row>
    <row r="1488" spans="1:4">
      <c r="A1488" t="s">
        <v>2278</v>
      </c>
      <c r="B1488" t="s">
        <v>6261</v>
      </c>
      <c r="C1488" t="s">
        <v>286</v>
      </c>
      <c r="D1488" t="s">
        <v>274</v>
      </c>
    </row>
    <row r="1489" spans="1:4">
      <c r="A1489" t="s">
        <v>2279</v>
      </c>
      <c r="B1489" t="s">
        <v>6261</v>
      </c>
      <c r="C1489" t="s">
        <v>1017</v>
      </c>
      <c r="D1489" t="s">
        <v>1567</v>
      </c>
    </row>
    <row r="1490" spans="1:4">
      <c r="A1490" t="s">
        <v>2280</v>
      </c>
      <c r="B1490" t="s">
        <v>6260</v>
      </c>
      <c r="C1490" t="s">
        <v>374</v>
      </c>
      <c r="D1490" t="s">
        <v>671</v>
      </c>
    </row>
    <row r="1491" spans="1:4">
      <c r="A1491" t="s">
        <v>2281</v>
      </c>
      <c r="B1491" t="s">
        <v>6260</v>
      </c>
      <c r="C1491" t="s">
        <v>176</v>
      </c>
      <c r="D1491" t="s">
        <v>1605</v>
      </c>
    </row>
    <row r="1492" spans="1:4">
      <c r="A1492" t="s">
        <v>2282</v>
      </c>
      <c r="B1492" t="s">
        <v>6260</v>
      </c>
      <c r="C1492" t="s">
        <v>533</v>
      </c>
      <c r="D1492" t="s">
        <v>2527</v>
      </c>
    </row>
    <row r="1493" spans="1:4">
      <c r="A1493" t="s">
        <v>2283</v>
      </c>
      <c r="B1493" t="s">
        <v>6261</v>
      </c>
      <c r="C1493" t="s">
        <v>381</v>
      </c>
      <c r="D1493" t="s">
        <v>62</v>
      </c>
    </row>
    <row r="1494" spans="1:4">
      <c r="A1494" t="s">
        <v>2284</v>
      </c>
      <c r="B1494" t="s">
        <v>6261</v>
      </c>
      <c r="C1494" t="s">
        <v>167</v>
      </c>
      <c r="D1494" t="s">
        <v>391</v>
      </c>
    </row>
    <row r="1495" spans="1:4">
      <c r="A1495" t="s">
        <v>2285</v>
      </c>
      <c r="B1495" t="s">
        <v>6260</v>
      </c>
      <c r="C1495" t="s">
        <v>1510</v>
      </c>
      <c r="D1495" t="s">
        <v>459</v>
      </c>
    </row>
    <row r="1496" spans="1:4">
      <c r="A1496" t="s">
        <v>2286</v>
      </c>
      <c r="B1496" t="s">
        <v>6261</v>
      </c>
      <c r="C1496" t="s">
        <v>548</v>
      </c>
      <c r="D1496" t="s">
        <v>332</v>
      </c>
    </row>
    <row r="1497" spans="1:4">
      <c r="A1497" t="s">
        <v>2287</v>
      </c>
      <c r="B1497" t="s">
        <v>6261</v>
      </c>
      <c r="C1497" t="s">
        <v>6263</v>
      </c>
      <c r="D1497" t="s">
        <v>6268</v>
      </c>
    </row>
    <row r="1498" spans="1:4">
      <c r="A1498" t="s">
        <v>2288</v>
      </c>
      <c r="B1498" t="s">
        <v>6260</v>
      </c>
      <c r="C1498" t="s">
        <v>1165</v>
      </c>
      <c r="D1498" t="s">
        <v>1120</v>
      </c>
    </row>
    <row r="1499" spans="1:4">
      <c r="A1499" t="s">
        <v>2289</v>
      </c>
      <c r="B1499" t="s">
        <v>6260</v>
      </c>
      <c r="C1499" t="s">
        <v>326</v>
      </c>
      <c r="D1499" t="s">
        <v>1541</v>
      </c>
    </row>
    <row r="1500" spans="1:4">
      <c r="A1500" t="s">
        <v>2291</v>
      </c>
      <c r="B1500" t="s">
        <v>6259</v>
      </c>
      <c r="C1500" t="s">
        <v>85</v>
      </c>
      <c r="D1500" t="s">
        <v>1401</v>
      </c>
    </row>
    <row r="1501" spans="1:4">
      <c r="A1501" t="s">
        <v>2292</v>
      </c>
      <c r="B1501" t="s">
        <v>6260</v>
      </c>
      <c r="C1501" t="s">
        <v>1567</v>
      </c>
      <c r="D1501" t="s">
        <v>595</v>
      </c>
    </row>
    <row r="1502" spans="1:4">
      <c r="A1502" t="s">
        <v>2293</v>
      </c>
      <c r="B1502" t="s">
        <v>6260</v>
      </c>
      <c r="C1502" t="s">
        <v>718</v>
      </c>
      <c r="D1502" t="s">
        <v>128</v>
      </c>
    </row>
    <row r="1503" spans="1:4">
      <c r="A1503" t="s">
        <v>2294</v>
      </c>
      <c r="B1503" t="s">
        <v>6260</v>
      </c>
      <c r="C1503" t="s">
        <v>655</v>
      </c>
      <c r="D1503" t="s">
        <v>701</v>
      </c>
    </row>
    <row r="1504" spans="1:4">
      <c r="A1504" t="s">
        <v>2295</v>
      </c>
      <c r="B1504" t="s">
        <v>6259</v>
      </c>
      <c r="C1504" t="s">
        <v>113</v>
      </c>
      <c r="D1504" t="s">
        <v>1567</v>
      </c>
    </row>
    <row r="1505" spans="1:4">
      <c r="A1505" t="s">
        <v>2296</v>
      </c>
      <c r="B1505" t="s">
        <v>6259</v>
      </c>
      <c r="C1505" t="s">
        <v>139</v>
      </c>
      <c r="D1505" t="s">
        <v>283</v>
      </c>
    </row>
    <row r="1506" spans="1:4">
      <c r="A1506" t="s">
        <v>2297</v>
      </c>
      <c r="B1506" t="s">
        <v>6260</v>
      </c>
      <c r="C1506" t="s">
        <v>1169</v>
      </c>
      <c r="D1506" t="s">
        <v>1017</v>
      </c>
    </row>
    <row r="1507" spans="1:4">
      <c r="A1507" t="s">
        <v>2298</v>
      </c>
      <c r="B1507" t="s">
        <v>6261</v>
      </c>
      <c r="C1507" t="s">
        <v>2127</v>
      </c>
      <c r="D1507" t="s">
        <v>221</v>
      </c>
    </row>
    <row r="1508" spans="1:4">
      <c r="A1508" t="s">
        <v>2299</v>
      </c>
      <c r="B1508" t="s">
        <v>6259</v>
      </c>
      <c r="C1508" t="s">
        <v>335</v>
      </c>
      <c r="D1508" t="s">
        <v>660</v>
      </c>
    </row>
    <row r="1509" spans="1:4">
      <c r="A1509" t="s">
        <v>2300</v>
      </c>
      <c r="B1509" t="s">
        <v>6260</v>
      </c>
      <c r="C1509" t="s">
        <v>1113</v>
      </c>
      <c r="D1509" t="s">
        <v>461</v>
      </c>
    </row>
    <row r="1510" spans="1:4">
      <c r="A1510" t="s">
        <v>2301</v>
      </c>
      <c r="B1510" t="s">
        <v>6259</v>
      </c>
      <c r="C1510" t="s">
        <v>1019</v>
      </c>
      <c r="D1510" t="s">
        <v>1178</v>
      </c>
    </row>
    <row r="1511" spans="1:4">
      <c r="A1511" t="s">
        <v>2302</v>
      </c>
      <c r="B1511" t="s">
        <v>6259</v>
      </c>
      <c r="C1511" t="s">
        <v>990</v>
      </c>
      <c r="D1511" t="s">
        <v>1296</v>
      </c>
    </row>
    <row r="1512" spans="1:4">
      <c r="A1512" t="s">
        <v>2303</v>
      </c>
      <c r="B1512" t="s">
        <v>6260</v>
      </c>
      <c r="C1512" t="s">
        <v>792</v>
      </c>
      <c r="D1512" t="s">
        <v>173</v>
      </c>
    </row>
    <row r="1513" spans="1:4">
      <c r="A1513" t="s">
        <v>2304</v>
      </c>
      <c r="B1513" t="s">
        <v>6259</v>
      </c>
      <c r="C1513" t="s">
        <v>2127</v>
      </c>
      <c r="D1513" t="s">
        <v>792</v>
      </c>
    </row>
    <row r="1514" spans="1:4">
      <c r="A1514" t="s">
        <v>2305</v>
      </c>
      <c r="B1514" t="s">
        <v>6260</v>
      </c>
      <c r="C1514" t="s">
        <v>351</v>
      </c>
      <c r="D1514" t="s">
        <v>923</v>
      </c>
    </row>
    <row r="1515" spans="1:4">
      <c r="A1515" t="s">
        <v>2306</v>
      </c>
      <c r="B1515" t="s">
        <v>6260</v>
      </c>
      <c r="C1515" t="s">
        <v>1222</v>
      </c>
      <c r="D1515" t="s">
        <v>887</v>
      </c>
    </row>
    <row r="1516" spans="1:4">
      <c r="A1516" t="s">
        <v>2307</v>
      </c>
      <c r="B1516" t="s">
        <v>6259</v>
      </c>
      <c r="C1516" t="s">
        <v>280</v>
      </c>
      <c r="D1516" t="s">
        <v>698</v>
      </c>
    </row>
    <row r="1517" spans="1:4">
      <c r="A1517" t="s">
        <v>2308</v>
      </c>
      <c r="B1517" t="s">
        <v>6259</v>
      </c>
      <c r="C1517" t="s">
        <v>805</v>
      </c>
      <c r="D1517" t="s">
        <v>357</v>
      </c>
    </row>
    <row r="1518" spans="1:4">
      <c r="A1518" t="s">
        <v>2309</v>
      </c>
      <c r="B1518" t="s">
        <v>6260</v>
      </c>
      <c r="C1518" t="s">
        <v>1154</v>
      </c>
      <c r="D1518" t="s">
        <v>286</v>
      </c>
    </row>
    <row r="1519" spans="1:4">
      <c r="A1519" t="s">
        <v>2310</v>
      </c>
      <c r="B1519" t="s">
        <v>6260</v>
      </c>
      <c r="C1519" t="s">
        <v>969</v>
      </c>
      <c r="D1519" t="s">
        <v>37</v>
      </c>
    </row>
    <row r="1520" spans="1:4">
      <c r="A1520" t="s">
        <v>2311</v>
      </c>
      <c r="B1520" t="s">
        <v>6261</v>
      </c>
      <c r="C1520" t="s">
        <v>1008</v>
      </c>
      <c r="D1520" t="s">
        <v>480</v>
      </c>
    </row>
    <row r="1521" spans="1:4">
      <c r="A1521" t="s">
        <v>2312</v>
      </c>
      <c r="B1521" t="s">
        <v>6261</v>
      </c>
      <c r="C1521" t="s">
        <v>1120</v>
      </c>
      <c r="D1521" t="s">
        <v>1399</v>
      </c>
    </row>
    <row r="1522" spans="1:4">
      <c r="A1522" t="s">
        <v>2313</v>
      </c>
      <c r="B1522" t="s">
        <v>6259</v>
      </c>
      <c r="C1522" t="s">
        <v>731</v>
      </c>
      <c r="D1522" t="s">
        <v>799</v>
      </c>
    </row>
    <row r="1523" spans="1:4">
      <c r="A1523" t="s">
        <v>2314</v>
      </c>
      <c r="B1523" t="s">
        <v>6261</v>
      </c>
      <c r="C1523" t="s">
        <v>775</v>
      </c>
      <c r="D1523" t="s">
        <v>1178</v>
      </c>
    </row>
    <row r="1524" spans="1:4">
      <c r="A1524" t="s">
        <v>2315</v>
      </c>
      <c r="B1524" t="s">
        <v>6259</v>
      </c>
      <c r="C1524" t="s">
        <v>37</v>
      </c>
      <c r="D1524" t="s">
        <v>844</v>
      </c>
    </row>
    <row r="1525" spans="1:4">
      <c r="A1525" t="s">
        <v>2317</v>
      </c>
      <c r="B1525" t="s">
        <v>6261</v>
      </c>
      <c r="C1525" t="s">
        <v>663</v>
      </c>
      <c r="D1525" t="s">
        <v>28</v>
      </c>
    </row>
    <row r="1526" spans="1:4">
      <c r="A1526" t="s">
        <v>2318</v>
      </c>
      <c r="B1526" t="s">
        <v>6261</v>
      </c>
      <c r="C1526" t="s">
        <v>2290</v>
      </c>
      <c r="D1526" t="s">
        <v>1335</v>
      </c>
    </row>
    <row r="1527" spans="1:4">
      <c r="A1527" t="s">
        <v>2319</v>
      </c>
      <c r="B1527" t="s">
        <v>6261</v>
      </c>
      <c r="C1527" t="s">
        <v>456</v>
      </c>
      <c r="D1527" t="s">
        <v>1510</v>
      </c>
    </row>
    <row r="1528" spans="1:4">
      <c r="A1528" t="s">
        <v>2320</v>
      </c>
      <c r="B1528" t="s">
        <v>6260</v>
      </c>
      <c r="C1528" t="s">
        <v>1502</v>
      </c>
      <c r="D1528" t="s">
        <v>1605</v>
      </c>
    </row>
    <row r="1529" spans="1:4">
      <c r="A1529" t="s">
        <v>2321</v>
      </c>
      <c r="B1529" t="s">
        <v>6260</v>
      </c>
      <c r="C1529" t="s">
        <v>595</v>
      </c>
      <c r="D1529" t="s">
        <v>420</v>
      </c>
    </row>
    <row r="1530" spans="1:4">
      <c r="A1530" t="s">
        <v>2322</v>
      </c>
      <c r="B1530" t="s">
        <v>6260</v>
      </c>
      <c r="C1530" t="s">
        <v>463</v>
      </c>
      <c r="D1530" t="s">
        <v>1120</v>
      </c>
    </row>
    <row r="1531" spans="1:4">
      <c r="A1531" t="s">
        <v>2323</v>
      </c>
      <c r="B1531" t="s">
        <v>6259</v>
      </c>
      <c r="C1531" t="s">
        <v>1817</v>
      </c>
      <c r="D1531" t="s">
        <v>612</v>
      </c>
    </row>
    <row r="1532" spans="1:4">
      <c r="A1532" t="s">
        <v>2324</v>
      </c>
      <c r="B1532" t="s">
        <v>6261</v>
      </c>
      <c r="C1532" t="s">
        <v>102</v>
      </c>
      <c r="D1532" t="s">
        <v>121</v>
      </c>
    </row>
    <row r="1533" spans="1:4">
      <c r="A1533" t="s">
        <v>2325</v>
      </c>
      <c r="B1533" t="s">
        <v>6259</v>
      </c>
      <c r="C1533" t="s">
        <v>1045</v>
      </c>
      <c r="D1533" t="s">
        <v>37</v>
      </c>
    </row>
    <row r="1534" spans="1:4">
      <c r="A1534" t="s">
        <v>2326</v>
      </c>
      <c r="B1534" t="s">
        <v>6259</v>
      </c>
      <c r="C1534" t="s">
        <v>246</v>
      </c>
      <c r="D1534" t="s">
        <v>2051</v>
      </c>
    </row>
    <row r="1535" spans="1:4">
      <c r="A1535" t="s">
        <v>2327</v>
      </c>
      <c r="B1535" t="s">
        <v>6260</v>
      </c>
      <c r="C1535" t="s">
        <v>1249</v>
      </c>
      <c r="D1535" t="s">
        <v>1887</v>
      </c>
    </row>
    <row r="1536" spans="1:4">
      <c r="A1536" t="s">
        <v>2328</v>
      </c>
      <c r="B1536" t="s">
        <v>6260</v>
      </c>
      <c r="C1536" t="s">
        <v>533</v>
      </c>
      <c r="D1536" t="s">
        <v>1240</v>
      </c>
    </row>
    <row r="1537" spans="1:4">
      <c r="A1537" t="s">
        <v>2329</v>
      </c>
      <c r="B1537" t="s">
        <v>6260</v>
      </c>
      <c r="C1537" t="s">
        <v>746</v>
      </c>
      <c r="D1537" t="s">
        <v>132</v>
      </c>
    </row>
    <row r="1538" spans="1:4">
      <c r="A1538" t="s">
        <v>2330</v>
      </c>
      <c r="B1538" t="s">
        <v>6260</v>
      </c>
      <c r="C1538" t="s">
        <v>417</v>
      </c>
      <c r="D1538" t="s">
        <v>335</v>
      </c>
    </row>
    <row r="1539" spans="1:4">
      <c r="A1539" t="s">
        <v>2331</v>
      </c>
      <c r="B1539" t="s">
        <v>6259</v>
      </c>
      <c r="C1539" t="s">
        <v>623</v>
      </c>
      <c r="D1539" t="s">
        <v>2164</v>
      </c>
    </row>
    <row r="1540" spans="1:4">
      <c r="A1540" t="s">
        <v>2332</v>
      </c>
      <c r="B1540" t="s">
        <v>6260</v>
      </c>
      <c r="C1540" t="s">
        <v>797</v>
      </c>
      <c r="D1540" t="s">
        <v>969</v>
      </c>
    </row>
    <row r="1541" spans="1:4">
      <c r="A1541" t="s">
        <v>2333</v>
      </c>
      <c r="B1541" t="s">
        <v>6259</v>
      </c>
      <c r="C1541" t="s">
        <v>1401</v>
      </c>
      <c r="D1541" t="s">
        <v>1095</v>
      </c>
    </row>
    <row r="1542" spans="1:4">
      <c r="A1542" t="s">
        <v>2334</v>
      </c>
      <c r="B1542" t="s">
        <v>6261</v>
      </c>
      <c r="C1542" t="s">
        <v>449</v>
      </c>
      <c r="D1542" t="s">
        <v>230</v>
      </c>
    </row>
    <row r="1543" spans="1:4">
      <c r="A1543" t="s">
        <v>2335</v>
      </c>
      <c r="B1543" t="s">
        <v>6260</v>
      </c>
      <c r="C1543" t="s">
        <v>1429</v>
      </c>
      <c r="D1543" t="s">
        <v>394</v>
      </c>
    </row>
    <row r="1544" spans="1:4">
      <c r="A1544" t="s">
        <v>2336</v>
      </c>
      <c r="B1544" t="s">
        <v>6261</v>
      </c>
      <c r="C1544" t="s">
        <v>720</v>
      </c>
      <c r="D1544" t="s">
        <v>66</v>
      </c>
    </row>
    <row r="1545" spans="1:4">
      <c r="A1545" t="s">
        <v>2337</v>
      </c>
      <c r="B1545" t="s">
        <v>6259</v>
      </c>
      <c r="C1545" t="s">
        <v>1364</v>
      </c>
      <c r="D1545" t="s">
        <v>143</v>
      </c>
    </row>
    <row r="1546" spans="1:4">
      <c r="A1546" t="s">
        <v>2338</v>
      </c>
      <c r="B1546" t="s">
        <v>6259</v>
      </c>
      <c r="C1546" t="s">
        <v>62</v>
      </c>
      <c r="D1546" t="s">
        <v>679</v>
      </c>
    </row>
    <row r="1547" spans="1:4">
      <c r="A1547" t="s">
        <v>2339</v>
      </c>
      <c r="B1547" t="s">
        <v>6261</v>
      </c>
      <c r="C1547" t="s">
        <v>391</v>
      </c>
      <c r="D1547" t="s">
        <v>1260</v>
      </c>
    </row>
    <row r="1548" spans="1:4">
      <c r="A1548" t="s">
        <v>2340</v>
      </c>
      <c r="B1548" t="s">
        <v>6261</v>
      </c>
      <c r="C1548" t="s">
        <v>149</v>
      </c>
      <c r="D1548" t="s">
        <v>802</v>
      </c>
    </row>
    <row r="1549" spans="1:4">
      <c r="A1549" t="s">
        <v>2341</v>
      </c>
      <c r="B1549" t="s">
        <v>6260</v>
      </c>
      <c r="C1549" t="s">
        <v>1545</v>
      </c>
      <c r="D1549" t="s">
        <v>396</v>
      </c>
    </row>
    <row r="1550" spans="1:4">
      <c r="A1550" t="s">
        <v>2342</v>
      </c>
      <c r="B1550" t="s">
        <v>6261</v>
      </c>
      <c r="C1550" t="s">
        <v>246</v>
      </c>
      <c r="D1550" t="s">
        <v>2316</v>
      </c>
    </row>
    <row r="1551" spans="1:4">
      <c r="A1551" t="s">
        <v>2343</v>
      </c>
      <c r="B1551" t="s">
        <v>6260</v>
      </c>
      <c r="C1551" t="s">
        <v>660</v>
      </c>
      <c r="D1551" t="s">
        <v>899</v>
      </c>
    </row>
    <row r="1552" spans="1:4">
      <c r="A1552" t="s">
        <v>2344</v>
      </c>
      <c r="B1552" t="s">
        <v>6260</v>
      </c>
      <c r="C1552" t="s">
        <v>1242</v>
      </c>
      <c r="D1552" t="s">
        <v>2290</v>
      </c>
    </row>
    <row r="1553" spans="1:4">
      <c r="A1553" t="s">
        <v>2345</v>
      </c>
      <c r="B1553" t="s">
        <v>6261</v>
      </c>
      <c r="C1553" t="s">
        <v>214</v>
      </c>
      <c r="D1553" t="s">
        <v>495</v>
      </c>
    </row>
    <row r="1554" spans="1:4">
      <c r="A1554" t="s">
        <v>2346</v>
      </c>
      <c r="B1554" t="s">
        <v>6260</v>
      </c>
      <c r="C1554" t="s">
        <v>802</v>
      </c>
      <c r="D1554" t="s">
        <v>1040</v>
      </c>
    </row>
    <row r="1555" spans="1:4">
      <c r="A1555" t="s">
        <v>2347</v>
      </c>
      <c r="B1555" t="s">
        <v>6259</v>
      </c>
      <c r="C1555" t="s">
        <v>844</v>
      </c>
      <c r="D1555" t="s">
        <v>1132</v>
      </c>
    </row>
    <row r="1556" spans="1:4">
      <c r="A1556" t="s">
        <v>2348</v>
      </c>
      <c r="B1556" t="s">
        <v>6261</v>
      </c>
      <c r="C1556" t="s">
        <v>329</v>
      </c>
      <c r="D1556" t="s">
        <v>1857</v>
      </c>
    </row>
    <row r="1557" spans="1:4">
      <c r="A1557" t="s">
        <v>2349</v>
      </c>
      <c r="B1557" t="s">
        <v>6259</v>
      </c>
      <c r="C1557" t="s">
        <v>37</v>
      </c>
      <c r="D1557" t="s">
        <v>107</v>
      </c>
    </row>
    <row r="1558" spans="1:4">
      <c r="A1558" t="s">
        <v>2350</v>
      </c>
      <c r="B1558" t="s">
        <v>6259</v>
      </c>
      <c r="C1558" t="s">
        <v>1340</v>
      </c>
      <c r="D1558" t="s">
        <v>147</v>
      </c>
    </row>
    <row r="1559" spans="1:4">
      <c r="A1559" t="s">
        <v>2351</v>
      </c>
      <c r="B1559" t="s">
        <v>6260</v>
      </c>
      <c r="C1559" t="s">
        <v>718</v>
      </c>
      <c r="D1559" t="s">
        <v>1012</v>
      </c>
    </row>
    <row r="1560" spans="1:4">
      <c r="A1560" t="s">
        <v>2352</v>
      </c>
      <c r="B1560" t="s">
        <v>6261</v>
      </c>
      <c r="C1560" t="s">
        <v>263</v>
      </c>
      <c r="D1560" t="s">
        <v>1214</v>
      </c>
    </row>
    <row r="1561" spans="1:4">
      <c r="A1561" t="s">
        <v>2353</v>
      </c>
      <c r="B1561" t="s">
        <v>6261</v>
      </c>
      <c r="C1561" t="s">
        <v>799</v>
      </c>
      <c r="D1561" t="s">
        <v>411</v>
      </c>
    </row>
    <row r="1562" spans="1:4">
      <c r="A1562" t="s">
        <v>2354</v>
      </c>
      <c r="B1562" t="s">
        <v>6259</v>
      </c>
      <c r="C1562" t="s">
        <v>847</v>
      </c>
      <c r="D1562" t="s">
        <v>228</v>
      </c>
    </row>
    <row r="1563" spans="1:4">
      <c r="A1563" t="s">
        <v>2355</v>
      </c>
      <c r="B1563" t="s">
        <v>6259</v>
      </c>
      <c r="C1563" t="s">
        <v>1214</v>
      </c>
      <c r="D1563" t="s">
        <v>1169</v>
      </c>
    </row>
    <row r="1564" spans="1:4">
      <c r="A1564" t="s">
        <v>2356</v>
      </c>
      <c r="B1564" t="s">
        <v>6261</v>
      </c>
      <c r="C1564" t="s">
        <v>204</v>
      </c>
      <c r="D1564" t="s">
        <v>2164</v>
      </c>
    </row>
    <row r="1565" spans="1:4">
      <c r="A1565" t="s">
        <v>2357</v>
      </c>
      <c r="B1565" t="s">
        <v>6261</v>
      </c>
      <c r="C1565" t="s">
        <v>199</v>
      </c>
      <c r="D1565" t="s">
        <v>607</v>
      </c>
    </row>
    <row r="1566" spans="1:4">
      <c r="A1566" t="s">
        <v>2358</v>
      </c>
      <c r="B1566" t="s">
        <v>6259</v>
      </c>
      <c r="C1566" t="s">
        <v>1961</v>
      </c>
      <c r="D1566" t="s">
        <v>495</v>
      </c>
    </row>
    <row r="1567" spans="1:4">
      <c r="A1567" t="s">
        <v>2359</v>
      </c>
      <c r="B1567" t="s">
        <v>6259</v>
      </c>
      <c r="C1567" t="s">
        <v>1266</v>
      </c>
      <c r="D1567" t="s">
        <v>718</v>
      </c>
    </row>
    <row r="1568" spans="1:4">
      <c r="A1568" t="s">
        <v>2361</v>
      </c>
      <c r="B1568" t="s">
        <v>6260</v>
      </c>
      <c r="C1568" t="s">
        <v>85</v>
      </c>
      <c r="D1568" t="s">
        <v>1033</v>
      </c>
    </row>
    <row r="1569" spans="1:4">
      <c r="A1569" t="s">
        <v>2362</v>
      </c>
      <c r="B1569" t="s">
        <v>6259</v>
      </c>
      <c r="C1569" t="s">
        <v>153</v>
      </c>
      <c r="D1569" t="s">
        <v>792</v>
      </c>
    </row>
    <row r="1570" spans="1:4">
      <c r="A1570" t="s">
        <v>2363</v>
      </c>
      <c r="B1570" t="s">
        <v>6260</v>
      </c>
      <c r="C1570" t="s">
        <v>920</v>
      </c>
      <c r="D1570" t="s">
        <v>884</v>
      </c>
    </row>
    <row r="1571" spans="1:4">
      <c r="A1571" t="s">
        <v>2364</v>
      </c>
      <c r="B1571" t="s">
        <v>6261</v>
      </c>
      <c r="C1571" t="s">
        <v>1340</v>
      </c>
      <c r="D1571" t="s">
        <v>923</v>
      </c>
    </row>
    <row r="1572" spans="1:4">
      <c r="A1572" t="s">
        <v>2365</v>
      </c>
      <c r="B1572" t="s">
        <v>6260</v>
      </c>
      <c r="C1572" t="s">
        <v>1240</v>
      </c>
      <c r="D1572" t="s">
        <v>238</v>
      </c>
    </row>
    <row r="1573" spans="1:4">
      <c r="A1573" t="s">
        <v>2366</v>
      </c>
      <c r="B1573" t="s">
        <v>6261</v>
      </c>
      <c r="C1573" t="s">
        <v>463</v>
      </c>
      <c r="D1573" t="s">
        <v>1249</v>
      </c>
    </row>
    <row r="1574" spans="1:4">
      <c r="A1574" t="s">
        <v>2367</v>
      </c>
      <c r="B1574" t="s">
        <v>6260</v>
      </c>
      <c r="C1574" t="s">
        <v>731</v>
      </c>
      <c r="D1574" t="s">
        <v>433</v>
      </c>
    </row>
    <row r="1575" spans="1:4">
      <c r="A1575" t="s">
        <v>2368</v>
      </c>
      <c r="B1575" t="s">
        <v>6260</v>
      </c>
      <c r="C1575" t="s">
        <v>495</v>
      </c>
      <c r="D1575" t="s">
        <v>558</v>
      </c>
    </row>
    <row r="1576" spans="1:4">
      <c r="A1576" t="s">
        <v>2369</v>
      </c>
      <c r="B1576" t="s">
        <v>6261</v>
      </c>
      <c r="C1576" t="s">
        <v>1129</v>
      </c>
      <c r="D1576" t="s">
        <v>607</v>
      </c>
    </row>
    <row r="1577" spans="1:4">
      <c r="A1577" t="s">
        <v>2370</v>
      </c>
      <c r="B1577" t="s">
        <v>6261</v>
      </c>
      <c r="C1577" t="s">
        <v>1100</v>
      </c>
      <c r="D1577" t="s">
        <v>263</v>
      </c>
    </row>
    <row r="1578" spans="1:4">
      <c r="A1578" t="s">
        <v>2371</v>
      </c>
      <c r="B1578" t="s">
        <v>6261</v>
      </c>
      <c r="C1578" t="s">
        <v>230</v>
      </c>
      <c r="D1578" t="s">
        <v>1031</v>
      </c>
    </row>
    <row r="1579" spans="1:4">
      <c r="A1579" t="s">
        <v>2372</v>
      </c>
      <c r="B1579" t="s">
        <v>6261</v>
      </c>
      <c r="C1579" t="s">
        <v>1357</v>
      </c>
      <c r="D1579" t="s">
        <v>71</v>
      </c>
    </row>
    <row r="1580" spans="1:4">
      <c r="A1580" t="s">
        <v>2373</v>
      </c>
      <c r="B1580" t="s">
        <v>6261</v>
      </c>
      <c r="C1580" t="s">
        <v>32</v>
      </c>
      <c r="D1580" t="s">
        <v>949</v>
      </c>
    </row>
    <row r="1581" spans="1:4">
      <c r="A1581" t="s">
        <v>2374</v>
      </c>
      <c r="B1581" t="s">
        <v>6260</v>
      </c>
      <c r="C1581" t="s">
        <v>1474</v>
      </c>
      <c r="D1581" t="s">
        <v>802</v>
      </c>
    </row>
    <row r="1582" spans="1:4">
      <c r="A1582" t="s">
        <v>2375</v>
      </c>
      <c r="B1582" t="s">
        <v>6260</v>
      </c>
      <c r="C1582" t="s">
        <v>1162</v>
      </c>
      <c r="D1582" t="s">
        <v>367</v>
      </c>
    </row>
    <row r="1583" spans="1:4">
      <c r="A1583" t="s">
        <v>2376</v>
      </c>
      <c r="B1583" t="s">
        <v>6261</v>
      </c>
      <c r="C1583" t="s">
        <v>1548</v>
      </c>
      <c r="D1583" t="s">
        <v>572</v>
      </c>
    </row>
    <row r="1584" spans="1:4">
      <c r="A1584" t="s">
        <v>2377</v>
      </c>
      <c r="B1584" t="s">
        <v>6259</v>
      </c>
      <c r="C1584" t="s">
        <v>71</v>
      </c>
      <c r="D1584" t="s">
        <v>1222</v>
      </c>
    </row>
    <row r="1585" spans="1:4">
      <c r="A1585" t="s">
        <v>2378</v>
      </c>
      <c r="B1585" t="s">
        <v>6260</v>
      </c>
      <c r="C1585" t="s">
        <v>238</v>
      </c>
      <c r="D1585" t="s">
        <v>1204</v>
      </c>
    </row>
    <row r="1586" spans="1:4">
      <c r="A1586" t="s">
        <v>2379</v>
      </c>
      <c r="B1586" t="s">
        <v>6260</v>
      </c>
      <c r="C1586" t="s">
        <v>472</v>
      </c>
      <c r="D1586" t="s">
        <v>862</v>
      </c>
    </row>
    <row r="1587" spans="1:4">
      <c r="A1587" t="s">
        <v>2380</v>
      </c>
      <c r="B1587" t="s">
        <v>6260</v>
      </c>
      <c r="C1587" t="s">
        <v>497</v>
      </c>
      <c r="D1587" t="s">
        <v>461</v>
      </c>
    </row>
    <row r="1588" spans="1:4">
      <c r="A1588" t="s">
        <v>2381</v>
      </c>
      <c r="B1588" t="s">
        <v>6259</v>
      </c>
      <c r="C1588" t="s">
        <v>1095</v>
      </c>
      <c r="D1588" t="s">
        <v>539</v>
      </c>
    </row>
    <row r="1589" spans="1:4">
      <c r="A1589" t="s">
        <v>2382</v>
      </c>
      <c r="B1589" t="s">
        <v>6260</v>
      </c>
      <c r="C1589" t="s">
        <v>884</v>
      </c>
      <c r="D1589" t="s">
        <v>199</v>
      </c>
    </row>
    <row r="1590" spans="1:4">
      <c r="A1590" t="s">
        <v>2383</v>
      </c>
      <c r="B1590" t="s">
        <v>6259</v>
      </c>
      <c r="C1590" t="s">
        <v>783</v>
      </c>
      <c r="D1590" t="s">
        <v>1235</v>
      </c>
    </row>
    <row r="1591" spans="1:4">
      <c r="A1591" t="s">
        <v>2384</v>
      </c>
      <c r="B1591" t="s">
        <v>6259</v>
      </c>
      <c r="C1591" t="s">
        <v>1033</v>
      </c>
      <c r="D1591" t="s">
        <v>711</v>
      </c>
    </row>
    <row r="1592" spans="1:4">
      <c r="A1592" t="s">
        <v>2385</v>
      </c>
      <c r="B1592" t="s">
        <v>6261</v>
      </c>
      <c r="C1592" t="s">
        <v>731</v>
      </c>
      <c r="D1592" t="s">
        <v>1429</v>
      </c>
    </row>
    <row r="1593" spans="1:4">
      <c r="A1593" t="s">
        <v>2386</v>
      </c>
      <c r="B1593" t="s">
        <v>6259</v>
      </c>
      <c r="C1593" t="s">
        <v>879</v>
      </c>
      <c r="D1593" t="s">
        <v>1045</v>
      </c>
    </row>
    <row r="1594" spans="1:4">
      <c r="A1594" t="s">
        <v>2387</v>
      </c>
      <c r="B1594" t="s">
        <v>6260</v>
      </c>
      <c r="C1594" t="s">
        <v>634</v>
      </c>
      <c r="D1594" t="s">
        <v>221</v>
      </c>
    </row>
    <row r="1595" spans="1:4">
      <c r="A1595" t="s">
        <v>2388</v>
      </c>
      <c r="B1595" t="s">
        <v>6261</v>
      </c>
      <c r="C1595" t="s">
        <v>443</v>
      </c>
      <c r="D1595" t="s">
        <v>542</v>
      </c>
    </row>
    <row r="1596" spans="1:4">
      <c r="A1596" t="s">
        <v>2389</v>
      </c>
      <c r="B1596" t="s">
        <v>6260</v>
      </c>
      <c r="C1596" t="s">
        <v>840</v>
      </c>
      <c r="D1596" t="s">
        <v>1095</v>
      </c>
    </row>
    <row r="1597" spans="1:4">
      <c r="A1597" t="s">
        <v>2390</v>
      </c>
      <c r="B1597" t="s">
        <v>6260</v>
      </c>
      <c r="C1597" t="s">
        <v>785</v>
      </c>
      <c r="D1597" t="s">
        <v>32</v>
      </c>
    </row>
    <row r="1598" spans="1:4">
      <c r="A1598" t="s">
        <v>2391</v>
      </c>
      <c r="B1598" t="s">
        <v>6261</v>
      </c>
      <c r="C1598" t="s">
        <v>715</v>
      </c>
      <c r="D1598" t="s">
        <v>961</v>
      </c>
    </row>
    <row r="1599" spans="1:4">
      <c r="A1599" t="s">
        <v>2392</v>
      </c>
      <c r="B1599" t="s">
        <v>6260</v>
      </c>
      <c r="C1599" t="s">
        <v>1715</v>
      </c>
      <c r="D1599" t="s">
        <v>1817</v>
      </c>
    </row>
    <row r="1600" spans="1:4">
      <c r="A1600" t="s">
        <v>2393</v>
      </c>
      <c r="B1600" t="s">
        <v>6259</v>
      </c>
      <c r="C1600" t="s">
        <v>844</v>
      </c>
      <c r="D1600" t="s">
        <v>417</v>
      </c>
    </row>
    <row r="1601" spans="1:4">
      <c r="A1601" t="s">
        <v>2394</v>
      </c>
      <c r="B1601" t="s">
        <v>6259</v>
      </c>
      <c r="C1601" t="s">
        <v>789</v>
      </c>
      <c r="D1601" t="s">
        <v>1122</v>
      </c>
    </row>
    <row r="1602" spans="1:4">
      <c r="A1602" t="s">
        <v>2395</v>
      </c>
      <c r="B1602" t="s">
        <v>6259</v>
      </c>
      <c r="C1602" t="s">
        <v>497</v>
      </c>
      <c r="D1602" t="s">
        <v>1043</v>
      </c>
    </row>
    <row r="1603" spans="1:4">
      <c r="A1603" t="s">
        <v>2396</v>
      </c>
      <c r="B1603" t="s">
        <v>6261</v>
      </c>
      <c r="C1603" t="s">
        <v>525</v>
      </c>
      <c r="D1603" t="s">
        <v>634</v>
      </c>
    </row>
    <row r="1604" spans="1:4">
      <c r="A1604" t="s">
        <v>2397</v>
      </c>
      <c r="B1604" t="s">
        <v>6260</v>
      </c>
      <c r="C1604" t="s">
        <v>785</v>
      </c>
      <c r="D1604" t="s">
        <v>1961</v>
      </c>
    </row>
    <row r="1605" spans="1:4">
      <c r="A1605" t="s">
        <v>2398</v>
      </c>
      <c r="B1605" t="s">
        <v>6260</v>
      </c>
      <c r="C1605" t="s">
        <v>2124</v>
      </c>
      <c r="D1605" t="s">
        <v>737</v>
      </c>
    </row>
    <row r="1606" spans="1:4">
      <c r="A1606" t="s">
        <v>2399</v>
      </c>
      <c r="B1606" t="s">
        <v>6260</v>
      </c>
      <c r="C1606" t="s">
        <v>489</v>
      </c>
      <c r="D1606" t="s">
        <v>381</v>
      </c>
    </row>
    <row r="1607" spans="1:4">
      <c r="A1607" t="s">
        <v>2400</v>
      </c>
      <c r="B1607" t="s">
        <v>6259</v>
      </c>
      <c r="C1607" t="s">
        <v>500</v>
      </c>
      <c r="D1607" t="s">
        <v>1212</v>
      </c>
    </row>
    <row r="1608" spans="1:4">
      <c r="A1608" t="s">
        <v>2401</v>
      </c>
      <c r="B1608" t="s">
        <v>6259</v>
      </c>
      <c r="C1608" t="s">
        <v>1048</v>
      </c>
      <c r="D1608" t="s">
        <v>1761</v>
      </c>
    </row>
    <row r="1609" spans="1:4">
      <c r="A1609" t="s">
        <v>2402</v>
      </c>
      <c r="B1609" t="s">
        <v>6261</v>
      </c>
      <c r="C1609" t="s">
        <v>1474</v>
      </c>
      <c r="D1609" t="s">
        <v>341</v>
      </c>
    </row>
    <row r="1610" spans="1:4">
      <c r="A1610" t="s">
        <v>2403</v>
      </c>
      <c r="B1610" t="s">
        <v>6261</v>
      </c>
      <c r="C1610" t="s">
        <v>381</v>
      </c>
      <c r="D1610" t="s">
        <v>238</v>
      </c>
    </row>
    <row r="1611" spans="1:4">
      <c r="A1611" t="s">
        <v>2404</v>
      </c>
      <c r="B1611" t="s">
        <v>6261</v>
      </c>
      <c r="C1611" t="s">
        <v>396</v>
      </c>
      <c r="D1611" t="s">
        <v>277</v>
      </c>
    </row>
    <row r="1612" spans="1:4">
      <c r="A1612" t="s">
        <v>2405</v>
      </c>
      <c r="B1612" t="s">
        <v>6260</v>
      </c>
      <c r="C1612" t="s">
        <v>737</v>
      </c>
      <c r="D1612" t="s">
        <v>1214</v>
      </c>
    </row>
    <row r="1613" spans="1:4">
      <c r="A1613" t="s">
        <v>2406</v>
      </c>
      <c r="B1613" t="s">
        <v>6260</v>
      </c>
      <c r="C1613" t="s">
        <v>121</v>
      </c>
      <c r="D1613" t="s">
        <v>180</v>
      </c>
    </row>
    <row r="1614" spans="1:4">
      <c r="A1614" t="s">
        <v>2407</v>
      </c>
      <c r="B1614" t="s">
        <v>6259</v>
      </c>
      <c r="C1614" t="s">
        <v>221</v>
      </c>
      <c r="D1614" t="s">
        <v>1281</v>
      </c>
    </row>
    <row r="1615" spans="1:4">
      <c r="A1615" t="s">
        <v>2408</v>
      </c>
      <c r="B1615" t="s">
        <v>6259</v>
      </c>
      <c r="C1615" t="s">
        <v>824</v>
      </c>
      <c r="D1615" t="s">
        <v>612</v>
      </c>
    </row>
    <row r="1616" spans="1:4">
      <c r="A1616" t="s">
        <v>2409</v>
      </c>
      <c r="B1616" t="s">
        <v>6259</v>
      </c>
      <c r="C1616" t="s">
        <v>972</v>
      </c>
      <c r="D1616" t="s">
        <v>1149</v>
      </c>
    </row>
    <row r="1617" spans="1:4">
      <c r="A1617" t="s">
        <v>2410</v>
      </c>
      <c r="B1617" t="s">
        <v>6260</v>
      </c>
      <c r="C1617" t="s">
        <v>246</v>
      </c>
      <c r="D1617" t="s">
        <v>932</v>
      </c>
    </row>
    <row r="1618" spans="1:4">
      <c r="A1618" t="s">
        <v>2411</v>
      </c>
      <c r="B1618" t="s">
        <v>6259</v>
      </c>
      <c r="C1618" t="s">
        <v>1210</v>
      </c>
      <c r="D1618" t="s">
        <v>797</v>
      </c>
    </row>
    <row r="1619" spans="1:4">
      <c r="A1619" t="s">
        <v>2412</v>
      </c>
      <c r="B1619" t="s">
        <v>6260</v>
      </c>
      <c r="C1619" t="s">
        <v>575</v>
      </c>
      <c r="D1619" t="s">
        <v>1008</v>
      </c>
    </row>
    <row r="1620" spans="1:4">
      <c r="A1620" t="s">
        <v>2413</v>
      </c>
      <c r="B1620" t="s">
        <v>6261</v>
      </c>
      <c r="C1620" t="s">
        <v>2772</v>
      </c>
      <c r="D1620" t="s">
        <v>1545</v>
      </c>
    </row>
    <row r="1621" spans="1:4">
      <c r="A1621" t="s">
        <v>2414</v>
      </c>
      <c r="B1621" t="s">
        <v>6260</v>
      </c>
      <c r="C1621" t="s">
        <v>1324</v>
      </c>
      <c r="D1621" t="s">
        <v>734</v>
      </c>
    </row>
    <row r="1622" spans="1:4">
      <c r="A1622" t="s">
        <v>2415</v>
      </c>
      <c r="B1622" t="s">
        <v>6260</v>
      </c>
      <c r="C1622" t="s">
        <v>199</v>
      </c>
      <c r="D1622" t="s">
        <v>577</v>
      </c>
    </row>
    <row r="1623" spans="1:4">
      <c r="A1623" t="s">
        <v>2416</v>
      </c>
      <c r="B1623" t="s">
        <v>6260</v>
      </c>
      <c r="C1623" t="s">
        <v>1098</v>
      </c>
      <c r="D1623" t="s">
        <v>6266</v>
      </c>
    </row>
    <row r="1624" spans="1:4">
      <c r="A1624" t="s">
        <v>2417</v>
      </c>
      <c r="B1624" t="s">
        <v>6259</v>
      </c>
      <c r="C1624" t="s">
        <v>53</v>
      </c>
      <c r="D1624" t="s">
        <v>528</v>
      </c>
    </row>
    <row r="1625" spans="1:4">
      <c r="A1625" t="s">
        <v>2418</v>
      </c>
      <c r="B1625" t="s">
        <v>6259</v>
      </c>
      <c r="C1625" t="s">
        <v>1819</v>
      </c>
      <c r="D1625" t="s">
        <v>102</v>
      </c>
    </row>
    <row r="1626" spans="1:4">
      <c r="A1626" t="s">
        <v>2419</v>
      </c>
      <c r="B1626" t="s">
        <v>6259</v>
      </c>
      <c r="C1626" t="s">
        <v>769</v>
      </c>
      <c r="D1626" t="s">
        <v>16</v>
      </c>
    </row>
    <row r="1627" spans="1:4">
      <c r="A1627" t="s">
        <v>2420</v>
      </c>
      <c r="B1627" t="s">
        <v>6261</v>
      </c>
      <c r="C1627" t="s">
        <v>881</v>
      </c>
      <c r="D1627" t="s">
        <v>1113</v>
      </c>
    </row>
    <row r="1628" spans="1:4">
      <c r="A1628" t="s">
        <v>2421</v>
      </c>
      <c r="B1628" t="s">
        <v>6259</v>
      </c>
      <c r="C1628" t="s">
        <v>761</v>
      </c>
      <c r="D1628" t="s">
        <v>533</v>
      </c>
    </row>
    <row r="1629" spans="1:4">
      <c r="A1629" t="s">
        <v>2422</v>
      </c>
      <c r="B1629" t="s">
        <v>6259</v>
      </c>
      <c r="C1629" t="s">
        <v>1222</v>
      </c>
      <c r="D1629" t="s">
        <v>110</v>
      </c>
    </row>
    <row r="1630" spans="1:4">
      <c r="A1630" t="s">
        <v>2423</v>
      </c>
      <c r="B1630" t="s">
        <v>6260</v>
      </c>
      <c r="C1630" t="s">
        <v>207</v>
      </c>
      <c r="D1630" t="s">
        <v>6267</v>
      </c>
    </row>
    <row r="1631" spans="1:4">
      <c r="A1631" t="s">
        <v>2424</v>
      </c>
      <c r="B1631" t="s">
        <v>6260</v>
      </c>
      <c r="C1631" t="s">
        <v>838</v>
      </c>
      <c r="D1631" t="s">
        <v>1829</v>
      </c>
    </row>
    <row r="1632" spans="1:4">
      <c r="A1632" t="s">
        <v>2425</v>
      </c>
      <c r="B1632" t="s">
        <v>6260</v>
      </c>
      <c r="C1632" t="s">
        <v>160</v>
      </c>
      <c r="D1632" t="s">
        <v>731</v>
      </c>
    </row>
    <row r="1633" spans="1:4">
      <c r="A1633" t="s">
        <v>2426</v>
      </c>
      <c r="B1633" t="s">
        <v>6260</v>
      </c>
      <c r="C1633" t="s">
        <v>149</v>
      </c>
      <c r="D1633" t="s">
        <v>802</v>
      </c>
    </row>
    <row r="1634" spans="1:4">
      <c r="A1634" t="s">
        <v>2427</v>
      </c>
      <c r="B1634" t="s">
        <v>6261</v>
      </c>
      <c r="C1634" t="s">
        <v>214</v>
      </c>
      <c r="D1634" t="s">
        <v>1961</v>
      </c>
    </row>
    <row r="1635" spans="1:4">
      <c r="A1635" t="s">
        <v>2428</v>
      </c>
      <c r="B1635" t="s">
        <v>6259</v>
      </c>
      <c r="C1635" t="s">
        <v>1063</v>
      </c>
      <c r="D1635" t="s">
        <v>623</v>
      </c>
    </row>
    <row r="1636" spans="1:4">
      <c r="A1636" t="s">
        <v>2429</v>
      </c>
      <c r="B1636" t="s">
        <v>6261</v>
      </c>
      <c r="C1636" t="s">
        <v>329</v>
      </c>
      <c r="D1636" t="s">
        <v>420</v>
      </c>
    </row>
    <row r="1637" spans="1:4">
      <c r="A1637" t="s">
        <v>2430</v>
      </c>
      <c r="B1637" t="s">
        <v>6259</v>
      </c>
      <c r="C1637" t="s">
        <v>214</v>
      </c>
      <c r="D1637" t="s">
        <v>495</v>
      </c>
    </row>
    <row r="1638" spans="1:4">
      <c r="A1638" t="s">
        <v>2431</v>
      </c>
      <c r="B1638" t="s">
        <v>6261</v>
      </c>
      <c r="C1638" t="s">
        <v>990</v>
      </c>
      <c r="D1638" t="s">
        <v>548</v>
      </c>
    </row>
    <row r="1639" spans="1:4">
      <c r="A1639" t="s">
        <v>2432</v>
      </c>
      <c r="B1639" t="s">
        <v>6261</v>
      </c>
      <c r="C1639" t="s">
        <v>785</v>
      </c>
      <c r="D1639" t="s">
        <v>214</v>
      </c>
    </row>
    <row r="1640" spans="1:4">
      <c r="A1640" t="s">
        <v>2433</v>
      </c>
      <c r="B1640" t="s">
        <v>6261</v>
      </c>
      <c r="C1640" t="s">
        <v>895</v>
      </c>
      <c r="D1640" t="s">
        <v>649</v>
      </c>
    </row>
    <row r="1641" spans="1:4">
      <c r="A1641" t="s">
        <v>2434</v>
      </c>
      <c r="B1641" t="s">
        <v>6259</v>
      </c>
      <c r="C1641" t="s">
        <v>1349</v>
      </c>
      <c r="D1641" t="s">
        <v>773</v>
      </c>
    </row>
    <row r="1642" spans="1:4">
      <c r="A1642" t="s">
        <v>2435</v>
      </c>
      <c r="B1642" t="s">
        <v>6260</v>
      </c>
      <c r="C1642" t="s">
        <v>446</v>
      </c>
      <c r="D1642" t="s">
        <v>771</v>
      </c>
    </row>
    <row r="1643" spans="1:4">
      <c r="A1643" t="s">
        <v>2436</v>
      </c>
      <c r="B1643" t="s">
        <v>6261</v>
      </c>
      <c r="C1643" t="s">
        <v>506</v>
      </c>
      <c r="D1643" t="s">
        <v>1793</v>
      </c>
    </row>
    <row r="1644" spans="1:4">
      <c r="A1644" t="s">
        <v>2437</v>
      </c>
      <c r="B1644" t="s">
        <v>6259</v>
      </c>
      <c r="C1644" t="s">
        <v>856</v>
      </c>
      <c r="D1644" t="s">
        <v>28</v>
      </c>
    </row>
    <row r="1645" spans="1:4">
      <c r="A1645" t="s">
        <v>2438</v>
      </c>
      <c r="B1645" t="s">
        <v>6260</v>
      </c>
      <c r="C1645" t="s">
        <v>631</v>
      </c>
      <c r="D1645" t="s">
        <v>523</v>
      </c>
    </row>
    <row r="1646" spans="1:4">
      <c r="A1646" t="s">
        <v>2439</v>
      </c>
      <c r="B1646" t="s">
        <v>6259</v>
      </c>
      <c r="C1646" t="s">
        <v>1017</v>
      </c>
      <c r="D1646" t="s">
        <v>1810</v>
      </c>
    </row>
    <row r="1647" spans="1:4">
      <c r="A1647" t="s">
        <v>2440</v>
      </c>
      <c r="B1647" t="s">
        <v>6260</v>
      </c>
      <c r="C1647" t="s">
        <v>1238</v>
      </c>
      <c r="D1647" t="s">
        <v>809</v>
      </c>
    </row>
    <row r="1648" spans="1:4">
      <c r="A1648" t="s">
        <v>2441</v>
      </c>
      <c r="B1648" t="s">
        <v>6261</v>
      </c>
      <c r="C1648" t="s">
        <v>666</v>
      </c>
      <c r="D1648" t="s">
        <v>657</v>
      </c>
    </row>
    <row r="1649" spans="1:4">
      <c r="A1649" t="s">
        <v>2442</v>
      </c>
      <c r="B1649" t="s">
        <v>6260</v>
      </c>
      <c r="C1649" t="s">
        <v>1089</v>
      </c>
      <c r="D1649" t="s">
        <v>16</v>
      </c>
    </row>
    <row r="1650" spans="1:4">
      <c r="A1650" t="s">
        <v>2443</v>
      </c>
      <c r="B1650" t="s">
        <v>6259</v>
      </c>
      <c r="C1650" t="s">
        <v>1073</v>
      </c>
      <c r="D1650" t="s">
        <v>310</v>
      </c>
    </row>
    <row r="1651" spans="1:4">
      <c r="A1651" t="s">
        <v>2444</v>
      </c>
      <c r="B1651" t="s">
        <v>6260</v>
      </c>
      <c r="C1651" t="s">
        <v>869</v>
      </c>
      <c r="D1651" t="s">
        <v>286</v>
      </c>
    </row>
    <row r="1652" spans="1:4">
      <c r="A1652" t="s">
        <v>2445</v>
      </c>
      <c r="B1652" t="s">
        <v>6259</v>
      </c>
      <c r="C1652" t="s">
        <v>875</v>
      </c>
      <c r="D1652" t="s">
        <v>1889</v>
      </c>
    </row>
    <row r="1653" spans="1:4">
      <c r="A1653" t="s">
        <v>2446</v>
      </c>
      <c r="B1653" t="s">
        <v>6260</v>
      </c>
      <c r="C1653" t="s">
        <v>1048</v>
      </c>
      <c r="D1653" t="s">
        <v>337</v>
      </c>
    </row>
    <row r="1654" spans="1:4">
      <c r="A1654" t="s">
        <v>2447</v>
      </c>
      <c r="B1654" t="s">
        <v>6260</v>
      </c>
      <c r="C1654" t="s">
        <v>459</v>
      </c>
      <c r="D1654" t="s">
        <v>2164</v>
      </c>
    </row>
    <row r="1655" spans="1:4">
      <c r="A1655" t="s">
        <v>2448</v>
      </c>
      <c r="B1655" t="s">
        <v>6260</v>
      </c>
      <c r="C1655" t="s">
        <v>1073</v>
      </c>
      <c r="D1655" t="s">
        <v>1633</v>
      </c>
    </row>
    <row r="1656" spans="1:4">
      <c r="A1656" t="s">
        <v>2449</v>
      </c>
      <c r="B1656" t="s">
        <v>6260</v>
      </c>
      <c r="C1656" t="s">
        <v>407</v>
      </c>
      <c r="D1656" t="s">
        <v>1869</v>
      </c>
    </row>
    <row r="1657" spans="1:4">
      <c r="A1657" t="s">
        <v>2450</v>
      </c>
      <c r="B1657" t="s">
        <v>6259</v>
      </c>
      <c r="C1657" t="s">
        <v>1887</v>
      </c>
      <c r="D1657" t="s">
        <v>743</v>
      </c>
    </row>
    <row r="1658" spans="1:4">
      <c r="A1658" t="s">
        <v>2451</v>
      </c>
      <c r="B1658" t="s">
        <v>6260</v>
      </c>
      <c r="C1658" t="s">
        <v>844</v>
      </c>
      <c r="D1658" t="s">
        <v>417</v>
      </c>
    </row>
    <row r="1659" spans="1:4">
      <c r="A1659" t="s">
        <v>2452</v>
      </c>
      <c r="B1659" t="s">
        <v>6259</v>
      </c>
      <c r="C1659" t="s">
        <v>180</v>
      </c>
      <c r="D1659" t="s">
        <v>2124</v>
      </c>
    </row>
    <row r="1660" spans="1:4">
      <c r="A1660" t="s">
        <v>2453</v>
      </c>
      <c r="B1660" t="s">
        <v>6261</v>
      </c>
      <c r="C1660" t="s">
        <v>480</v>
      </c>
      <c r="D1660" t="s">
        <v>1949</v>
      </c>
    </row>
    <row r="1661" spans="1:4">
      <c r="A1661" t="s">
        <v>2454</v>
      </c>
      <c r="B1661" t="s">
        <v>6261</v>
      </c>
      <c r="C1661" t="s">
        <v>143</v>
      </c>
      <c r="D1661" t="s">
        <v>660</v>
      </c>
    </row>
    <row r="1662" spans="1:4">
      <c r="A1662" t="s">
        <v>2455</v>
      </c>
      <c r="B1662" t="s">
        <v>6261</v>
      </c>
      <c r="C1662" t="s">
        <v>260</v>
      </c>
      <c r="D1662" t="s">
        <v>1255</v>
      </c>
    </row>
    <row r="1663" spans="1:4">
      <c r="A1663" t="s">
        <v>2456</v>
      </c>
      <c r="B1663" t="s">
        <v>6260</v>
      </c>
      <c r="C1663" t="s">
        <v>81</v>
      </c>
      <c r="D1663" t="s">
        <v>110</v>
      </c>
    </row>
    <row r="1664" spans="1:4">
      <c r="A1664" t="s">
        <v>2457</v>
      </c>
      <c r="B1664" t="s">
        <v>6261</v>
      </c>
      <c r="C1664" t="s">
        <v>1266</v>
      </c>
      <c r="D1664" t="s">
        <v>562</v>
      </c>
    </row>
    <row r="1665" spans="1:4">
      <c r="A1665" t="s">
        <v>2458</v>
      </c>
      <c r="B1665" t="s">
        <v>6259</v>
      </c>
      <c r="C1665" t="s">
        <v>1190</v>
      </c>
      <c r="D1665" t="s">
        <v>1357</v>
      </c>
    </row>
    <row r="1666" spans="1:4">
      <c r="A1666" t="s">
        <v>2459</v>
      </c>
      <c r="B1666" t="s">
        <v>6261</v>
      </c>
      <c r="C1666" t="s">
        <v>844</v>
      </c>
      <c r="D1666" t="s">
        <v>107</v>
      </c>
    </row>
    <row r="1667" spans="1:4">
      <c r="A1667" t="s">
        <v>2460</v>
      </c>
      <c r="B1667" t="s">
        <v>6261</v>
      </c>
      <c r="C1667" t="s">
        <v>743</v>
      </c>
      <c r="D1667" t="s">
        <v>939</v>
      </c>
    </row>
    <row r="1668" spans="1:4">
      <c r="A1668" t="s">
        <v>2461</v>
      </c>
      <c r="B1668" t="s">
        <v>6261</v>
      </c>
      <c r="C1668" t="s">
        <v>98</v>
      </c>
      <c r="D1668" t="s">
        <v>1240</v>
      </c>
    </row>
    <row r="1669" spans="1:4">
      <c r="A1669" t="s">
        <v>2462</v>
      </c>
      <c r="B1669" t="s">
        <v>6261</v>
      </c>
      <c r="C1669" t="s">
        <v>204</v>
      </c>
      <c r="D1669" t="s">
        <v>506</v>
      </c>
    </row>
    <row r="1670" spans="1:4">
      <c r="A1670" t="s">
        <v>2463</v>
      </c>
      <c r="B1670" t="s">
        <v>6260</v>
      </c>
      <c r="C1670" t="s">
        <v>463</v>
      </c>
      <c r="D1670" t="s">
        <v>260</v>
      </c>
    </row>
    <row r="1671" spans="1:4">
      <c r="A1671" t="s">
        <v>2464</v>
      </c>
      <c r="B1671" t="s">
        <v>6261</v>
      </c>
      <c r="C1671" t="s">
        <v>972</v>
      </c>
      <c r="D1671" t="s">
        <v>407</v>
      </c>
    </row>
    <row r="1672" spans="1:4">
      <c r="A1672" t="s">
        <v>2465</v>
      </c>
      <c r="B1672" t="s">
        <v>6260</v>
      </c>
      <c r="C1672" t="s">
        <v>195</v>
      </c>
      <c r="D1672" t="s">
        <v>1474</v>
      </c>
    </row>
    <row r="1673" spans="1:4">
      <c r="A1673" t="s">
        <v>2466</v>
      </c>
      <c r="B1673" t="s">
        <v>6260</v>
      </c>
      <c r="C1673" t="s">
        <v>847</v>
      </c>
      <c r="D1673" t="s">
        <v>775</v>
      </c>
    </row>
    <row r="1674" spans="1:4">
      <c r="A1674" t="s">
        <v>2467</v>
      </c>
      <c r="B1674" t="s">
        <v>6260</v>
      </c>
      <c r="C1674" t="s">
        <v>1810</v>
      </c>
      <c r="D1674" t="s">
        <v>296</v>
      </c>
    </row>
    <row r="1675" spans="1:4">
      <c r="A1675" t="s">
        <v>2468</v>
      </c>
      <c r="B1675" t="s">
        <v>6259</v>
      </c>
      <c r="C1675" t="s">
        <v>1869</v>
      </c>
      <c r="D1675" t="s">
        <v>310</v>
      </c>
    </row>
    <row r="1676" spans="1:4">
      <c r="A1676" t="s">
        <v>2469</v>
      </c>
      <c r="B1676" t="s">
        <v>6260</v>
      </c>
      <c r="C1676" t="s">
        <v>862</v>
      </c>
      <c r="D1676" t="s">
        <v>775</v>
      </c>
    </row>
    <row r="1677" spans="1:4">
      <c r="A1677" t="s">
        <v>2470</v>
      </c>
      <c r="B1677" t="s">
        <v>6259</v>
      </c>
      <c r="C1677" t="s">
        <v>180</v>
      </c>
      <c r="D1677" t="s">
        <v>1357</v>
      </c>
    </row>
    <row r="1678" spans="1:4">
      <c r="A1678" t="s">
        <v>2471</v>
      </c>
      <c r="B1678" t="s">
        <v>6260</v>
      </c>
      <c r="C1678" t="s">
        <v>558</v>
      </c>
      <c r="D1678" t="s">
        <v>1541</v>
      </c>
    </row>
    <row r="1679" spans="1:4">
      <c r="A1679" t="s">
        <v>2472</v>
      </c>
      <c r="B1679" t="s">
        <v>6259</v>
      </c>
      <c r="C1679" t="s">
        <v>102</v>
      </c>
      <c r="D1679" t="s">
        <v>149</v>
      </c>
    </row>
    <row r="1680" spans="1:4">
      <c r="A1680" t="s">
        <v>2473</v>
      </c>
      <c r="B1680" t="s">
        <v>6259</v>
      </c>
      <c r="C1680" t="s">
        <v>357</v>
      </c>
      <c r="D1680" t="s">
        <v>558</v>
      </c>
    </row>
    <row r="1681" spans="1:4">
      <c r="A1681" t="s">
        <v>2474</v>
      </c>
      <c r="B1681" t="s">
        <v>6261</v>
      </c>
      <c r="C1681" t="s">
        <v>1246</v>
      </c>
      <c r="D1681" t="s">
        <v>531</v>
      </c>
    </row>
    <row r="1682" spans="1:4">
      <c r="A1682" t="s">
        <v>2475</v>
      </c>
      <c r="B1682" t="s">
        <v>6261</v>
      </c>
      <c r="C1682" t="s">
        <v>1374</v>
      </c>
      <c r="D1682" t="s">
        <v>858</v>
      </c>
    </row>
    <row r="1683" spans="1:4">
      <c r="A1683" t="s">
        <v>2476</v>
      </c>
      <c r="B1683" t="s">
        <v>6259</v>
      </c>
      <c r="C1683" t="s">
        <v>391</v>
      </c>
      <c r="D1683" t="s">
        <v>1683</v>
      </c>
    </row>
    <row r="1684" spans="1:4">
      <c r="A1684" t="s">
        <v>2477</v>
      </c>
      <c r="B1684" t="s">
        <v>6261</v>
      </c>
      <c r="C1684" t="s">
        <v>595</v>
      </c>
      <c r="D1684" t="s">
        <v>286</v>
      </c>
    </row>
    <row r="1685" spans="1:4">
      <c r="A1685" t="s">
        <v>2478</v>
      </c>
      <c r="B1685" t="s">
        <v>6260</v>
      </c>
      <c r="C1685" t="s">
        <v>260</v>
      </c>
      <c r="D1685" t="s">
        <v>1887</v>
      </c>
    </row>
    <row r="1686" spans="1:4">
      <c r="A1686" t="s">
        <v>2479</v>
      </c>
      <c r="B1686" t="s">
        <v>6259</v>
      </c>
      <c r="C1686" t="s">
        <v>858</v>
      </c>
      <c r="D1686" t="s">
        <v>394</v>
      </c>
    </row>
    <row r="1687" spans="1:4">
      <c r="A1687" t="s">
        <v>2480</v>
      </c>
      <c r="B1687" t="s">
        <v>6260</v>
      </c>
      <c r="C1687" t="s">
        <v>871</v>
      </c>
      <c r="D1687" t="s">
        <v>869</v>
      </c>
    </row>
    <row r="1688" spans="1:4">
      <c r="A1688" t="s">
        <v>2481</v>
      </c>
      <c r="B1688" t="s">
        <v>6260</v>
      </c>
      <c r="C1688" t="s">
        <v>1933</v>
      </c>
      <c r="D1688" t="s">
        <v>364</v>
      </c>
    </row>
    <row r="1689" spans="1:4">
      <c r="A1689" t="s">
        <v>2482</v>
      </c>
      <c r="B1689" t="s">
        <v>6259</v>
      </c>
      <c r="C1689" t="s">
        <v>2772</v>
      </c>
      <c r="D1689" t="s">
        <v>789</v>
      </c>
    </row>
    <row r="1690" spans="1:4">
      <c r="A1690" t="s">
        <v>2483</v>
      </c>
      <c r="B1690" t="s">
        <v>6259</v>
      </c>
      <c r="C1690" t="s">
        <v>1961</v>
      </c>
      <c r="D1690" t="s">
        <v>1092</v>
      </c>
    </row>
    <row r="1691" spans="1:4">
      <c r="A1691" t="s">
        <v>2484</v>
      </c>
      <c r="B1691" t="s">
        <v>6261</v>
      </c>
      <c r="C1691" t="s">
        <v>1823</v>
      </c>
      <c r="D1691" t="s">
        <v>799</v>
      </c>
    </row>
    <row r="1692" spans="1:4">
      <c r="A1692" t="s">
        <v>2485</v>
      </c>
      <c r="B1692" t="s">
        <v>6260</v>
      </c>
      <c r="C1692" t="s">
        <v>341</v>
      </c>
      <c r="D1692" t="s">
        <v>121</v>
      </c>
    </row>
    <row r="1693" spans="1:4">
      <c r="A1693" t="s">
        <v>2486</v>
      </c>
      <c r="B1693" t="s">
        <v>6259</v>
      </c>
      <c r="C1693" t="s">
        <v>949</v>
      </c>
      <c r="D1693" t="s">
        <v>214</v>
      </c>
    </row>
    <row r="1694" spans="1:4">
      <c r="A1694" t="s">
        <v>2487</v>
      </c>
      <c r="B1694" t="s">
        <v>6259</v>
      </c>
      <c r="C1694" t="s">
        <v>1429</v>
      </c>
      <c r="D1694" t="s">
        <v>117</v>
      </c>
    </row>
    <row r="1695" spans="1:4">
      <c r="A1695" t="s">
        <v>2488</v>
      </c>
      <c r="B1695" t="s">
        <v>6259</v>
      </c>
      <c r="C1695" t="s">
        <v>701</v>
      </c>
      <c r="D1695" t="s">
        <v>1701</v>
      </c>
    </row>
    <row r="1696" spans="1:4">
      <c r="A1696" t="s">
        <v>2489</v>
      </c>
      <c r="B1696" t="s">
        <v>6261</v>
      </c>
      <c r="C1696" t="s">
        <v>923</v>
      </c>
      <c r="D1696" t="s">
        <v>424</v>
      </c>
    </row>
    <row r="1697" spans="1:4">
      <c r="A1697" t="s">
        <v>2490</v>
      </c>
      <c r="B1697" t="s">
        <v>6261</v>
      </c>
      <c r="C1697" t="s">
        <v>2772</v>
      </c>
      <c r="D1697" t="s">
        <v>789</v>
      </c>
    </row>
    <row r="1698" spans="1:4">
      <c r="A1698" t="s">
        <v>2491</v>
      </c>
      <c r="B1698" t="s">
        <v>6260</v>
      </c>
      <c r="C1698" t="s">
        <v>1330</v>
      </c>
      <c r="D1698" t="s">
        <v>1523</v>
      </c>
    </row>
    <row r="1699" spans="1:4">
      <c r="A1699" t="s">
        <v>2492</v>
      </c>
      <c r="B1699" t="s">
        <v>6260</v>
      </c>
      <c r="C1699" t="s">
        <v>337</v>
      </c>
      <c r="D1699" t="s">
        <v>253</v>
      </c>
    </row>
    <row r="1700" spans="1:4">
      <c r="A1700" t="s">
        <v>2493</v>
      </c>
      <c r="B1700" t="s">
        <v>6259</v>
      </c>
      <c r="C1700" t="s">
        <v>218</v>
      </c>
      <c r="D1700" t="s">
        <v>160</v>
      </c>
    </row>
    <row r="1701" spans="1:4">
      <c r="A1701" t="s">
        <v>2494</v>
      </c>
      <c r="B1701" t="s">
        <v>6260</v>
      </c>
      <c r="C1701" t="s">
        <v>16</v>
      </c>
      <c r="D1701" t="s">
        <v>364</v>
      </c>
    </row>
    <row r="1702" spans="1:4">
      <c r="A1702" t="s">
        <v>2495</v>
      </c>
      <c r="B1702" t="s">
        <v>6261</v>
      </c>
      <c r="C1702" t="s">
        <v>568</v>
      </c>
      <c r="D1702" t="s">
        <v>367</v>
      </c>
    </row>
    <row r="1703" spans="1:4">
      <c r="A1703" t="s">
        <v>2496</v>
      </c>
      <c r="B1703" t="s">
        <v>6260</v>
      </c>
      <c r="C1703" t="s">
        <v>2124</v>
      </c>
      <c r="D1703" t="s">
        <v>1357</v>
      </c>
    </row>
    <row r="1704" spans="1:4">
      <c r="A1704" t="s">
        <v>2497</v>
      </c>
      <c r="B1704" t="s">
        <v>6260</v>
      </c>
      <c r="C1704" t="s">
        <v>433</v>
      </c>
      <c r="D1704" t="s">
        <v>615</v>
      </c>
    </row>
    <row r="1705" spans="1:4">
      <c r="A1705" t="s">
        <v>2498</v>
      </c>
      <c r="B1705" t="s">
        <v>6261</v>
      </c>
      <c r="C1705" t="s">
        <v>323</v>
      </c>
      <c r="D1705" t="s">
        <v>391</v>
      </c>
    </row>
    <row r="1706" spans="1:4">
      <c r="A1706" t="s">
        <v>2499</v>
      </c>
      <c r="B1706" t="s">
        <v>6260</v>
      </c>
      <c r="C1706" t="s">
        <v>881</v>
      </c>
      <c r="D1706" t="s">
        <v>583</v>
      </c>
    </row>
    <row r="1707" spans="1:4">
      <c r="A1707" t="s">
        <v>2500</v>
      </c>
      <c r="B1707" t="s">
        <v>6261</v>
      </c>
      <c r="C1707" t="s">
        <v>572</v>
      </c>
      <c r="D1707" t="s">
        <v>631</v>
      </c>
    </row>
    <row r="1708" spans="1:4">
      <c r="A1708" t="s">
        <v>2501</v>
      </c>
      <c r="B1708" t="s">
        <v>6260</v>
      </c>
      <c r="C1708" t="s">
        <v>280</v>
      </c>
      <c r="D1708" t="s">
        <v>698</v>
      </c>
    </row>
    <row r="1709" spans="1:4">
      <c r="A1709" t="s">
        <v>2502</v>
      </c>
      <c r="B1709" t="s">
        <v>6259</v>
      </c>
      <c r="C1709" t="s">
        <v>1242</v>
      </c>
      <c r="D1709" t="s">
        <v>720</v>
      </c>
    </row>
    <row r="1710" spans="1:4">
      <c r="A1710" t="s">
        <v>2503</v>
      </c>
      <c r="B1710" t="s">
        <v>6259</v>
      </c>
      <c r="C1710" t="s">
        <v>539</v>
      </c>
      <c r="D1710" t="s">
        <v>459</v>
      </c>
    </row>
    <row r="1711" spans="1:4">
      <c r="A1711" t="s">
        <v>2504</v>
      </c>
      <c r="B1711" t="s">
        <v>6261</v>
      </c>
      <c r="C1711" t="s">
        <v>424</v>
      </c>
      <c r="D1711" t="s">
        <v>995</v>
      </c>
    </row>
    <row r="1712" spans="1:4">
      <c r="A1712" t="s">
        <v>2505</v>
      </c>
      <c r="B1712" t="s">
        <v>6259</v>
      </c>
      <c r="C1712" t="s">
        <v>313</v>
      </c>
      <c r="D1712" t="s">
        <v>32</v>
      </c>
    </row>
    <row r="1713" spans="1:4">
      <c r="A1713" t="s">
        <v>2506</v>
      </c>
      <c r="B1713" t="s">
        <v>6259</v>
      </c>
      <c r="C1713" t="s">
        <v>2772</v>
      </c>
      <c r="D1713" t="s">
        <v>726</v>
      </c>
    </row>
    <row r="1714" spans="1:4">
      <c r="A1714" t="s">
        <v>2507</v>
      </c>
      <c r="B1714" t="s">
        <v>6259</v>
      </c>
      <c r="C1714" t="s">
        <v>949</v>
      </c>
      <c r="D1714" t="s">
        <v>805</v>
      </c>
    </row>
    <row r="1715" spans="1:4">
      <c r="A1715" t="s">
        <v>2508</v>
      </c>
      <c r="B1715" t="s">
        <v>6259</v>
      </c>
      <c r="C1715" t="s">
        <v>506</v>
      </c>
      <c r="D1715" t="s">
        <v>1302</v>
      </c>
    </row>
    <row r="1716" spans="1:4">
      <c r="A1716" t="s">
        <v>2509</v>
      </c>
      <c r="B1716" t="s">
        <v>6259</v>
      </c>
      <c r="C1716" t="s">
        <v>58</v>
      </c>
      <c r="D1716" t="s">
        <v>520</v>
      </c>
    </row>
    <row r="1717" spans="1:4">
      <c r="A1717" t="s">
        <v>2510</v>
      </c>
      <c r="B1717" t="s">
        <v>6261</v>
      </c>
      <c r="C1717" t="s">
        <v>1857</v>
      </c>
      <c r="D1717" t="s">
        <v>286</v>
      </c>
    </row>
    <row r="1718" spans="1:4">
      <c r="A1718" t="s">
        <v>2511</v>
      </c>
      <c r="B1718" t="s">
        <v>6259</v>
      </c>
      <c r="C1718" t="s">
        <v>42</v>
      </c>
      <c r="D1718" t="s">
        <v>337</v>
      </c>
    </row>
    <row r="1719" spans="1:4">
      <c r="A1719" t="s">
        <v>2512</v>
      </c>
      <c r="B1719" t="s">
        <v>6260</v>
      </c>
      <c r="C1719" t="s">
        <v>1374</v>
      </c>
      <c r="D1719" t="s">
        <v>1027</v>
      </c>
    </row>
    <row r="1720" spans="1:4">
      <c r="A1720" t="s">
        <v>2513</v>
      </c>
      <c r="B1720" t="s">
        <v>6259</v>
      </c>
      <c r="C1720" t="s">
        <v>456</v>
      </c>
      <c r="D1720" t="s">
        <v>500</v>
      </c>
    </row>
    <row r="1721" spans="1:4">
      <c r="A1721" t="s">
        <v>2514</v>
      </c>
      <c r="B1721" t="s">
        <v>6260</v>
      </c>
      <c r="C1721" t="s">
        <v>982</v>
      </c>
      <c r="D1721" t="s">
        <v>85</v>
      </c>
    </row>
    <row r="1722" spans="1:4">
      <c r="A1722" t="s">
        <v>2515</v>
      </c>
      <c r="B1722" t="s">
        <v>6260</v>
      </c>
      <c r="C1722" t="s">
        <v>982</v>
      </c>
      <c r="D1722" t="s">
        <v>840</v>
      </c>
    </row>
    <row r="1723" spans="1:4">
      <c r="A1723" t="s">
        <v>2516</v>
      </c>
      <c r="B1723" t="s">
        <v>6261</v>
      </c>
      <c r="C1723" t="s">
        <v>558</v>
      </c>
      <c r="D1723" t="s">
        <v>610</v>
      </c>
    </row>
    <row r="1724" spans="1:4">
      <c r="A1724" t="s">
        <v>2517</v>
      </c>
      <c r="B1724" t="s">
        <v>6260</v>
      </c>
      <c r="C1724" t="s">
        <v>827</v>
      </c>
      <c r="D1724" t="s">
        <v>949</v>
      </c>
    </row>
    <row r="1725" spans="1:4">
      <c r="A1725" t="s">
        <v>2518</v>
      </c>
      <c r="B1725" t="s">
        <v>6259</v>
      </c>
      <c r="C1725" t="s">
        <v>737</v>
      </c>
      <c r="D1725" t="s">
        <v>71</v>
      </c>
    </row>
    <row r="1726" spans="1:4">
      <c r="A1726" t="s">
        <v>2519</v>
      </c>
      <c r="B1726" t="s">
        <v>6261</v>
      </c>
      <c r="C1726" t="s">
        <v>1100</v>
      </c>
      <c r="D1726" t="s">
        <v>1190</v>
      </c>
    </row>
    <row r="1727" spans="1:4">
      <c r="A1727" t="s">
        <v>2520</v>
      </c>
      <c r="B1727" t="s">
        <v>6259</v>
      </c>
      <c r="C1727" t="s">
        <v>411</v>
      </c>
      <c r="D1727" t="s">
        <v>98</v>
      </c>
    </row>
    <row r="1728" spans="1:4">
      <c r="A1728" t="s">
        <v>2521</v>
      </c>
      <c r="B1728" t="s">
        <v>6260</v>
      </c>
      <c r="C1728" t="s">
        <v>306</v>
      </c>
      <c r="D1728" t="s">
        <v>6266</v>
      </c>
    </row>
    <row r="1729" spans="1:4">
      <c r="A1729" t="s">
        <v>2522</v>
      </c>
      <c r="B1729" t="s">
        <v>6261</v>
      </c>
      <c r="C1729" t="s">
        <v>1043</v>
      </c>
      <c r="D1729" t="s">
        <v>66</v>
      </c>
    </row>
    <row r="1730" spans="1:4">
      <c r="A1730" t="s">
        <v>2523</v>
      </c>
      <c r="B1730" t="s">
        <v>6261</v>
      </c>
      <c r="C1730" t="s">
        <v>62</v>
      </c>
      <c r="D1730" t="s">
        <v>679</v>
      </c>
    </row>
    <row r="1731" spans="1:4">
      <c r="A1731" t="s">
        <v>2524</v>
      </c>
      <c r="B1731" t="s">
        <v>6261</v>
      </c>
      <c r="C1731" t="s">
        <v>568</v>
      </c>
      <c r="D1731" t="s">
        <v>528</v>
      </c>
    </row>
    <row r="1732" spans="1:4">
      <c r="A1732" t="s">
        <v>2525</v>
      </c>
      <c r="B1732" t="s">
        <v>6260</v>
      </c>
      <c r="C1732" t="s">
        <v>128</v>
      </c>
      <c r="D1732" t="s">
        <v>483</v>
      </c>
    </row>
    <row r="1733" spans="1:4">
      <c r="A1733" t="s">
        <v>2526</v>
      </c>
      <c r="B1733" t="s">
        <v>6260</v>
      </c>
      <c r="C1733" t="s">
        <v>847</v>
      </c>
      <c r="D1733" t="s">
        <v>1618</v>
      </c>
    </row>
    <row r="1734" spans="1:4">
      <c r="A1734" t="s">
        <v>2528</v>
      </c>
      <c r="B1734" t="s">
        <v>6259</v>
      </c>
      <c r="C1734" t="s">
        <v>1395</v>
      </c>
      <c r="D1734" t="s">
        <v>930</v>
      </c>
    </row>
    <row r="1735" spans="1:4">
      <c r="A1735" t="s">
        <v>2529</v>
      </c>
      <c r="B1735" t="s">
        <v>6259</v>
      </c>
      <c r="C1735" t="s">
        <v>769</v>
      </c>
      <c r="D1735" t="s">
        <v>536</v>
      </c>
    </row>
    <row r="1736" spans="1:4">
      <c r="A1736" t="s">
        <v>2530</v>
      </c>
      <c r="B1736" t="s">
        <v>6259</v>
      </c>
      <c r="C1736" t="s">
        <v>1418</v>
      </c>
      <c r="D1736" t="s">
        <v>809</v>
      </c>
    </row>
    <row r="1737" spans="1:4">
      <c r="A1737" t="s">
        <v>2531</v>
      </c>
      <c r="B1737" t="s">
        <v>6260</v>
      </c>
      <c r="C1737" t="s">
        <v>503</v>
      </c>
      <c r="D1737" t="s">
        <v>1605</v>
      </c>
    </row>
    <row r="1738" spans="1:4">
      <c r="A1738" t="s">
        <v>2532</v>
      </c>
      <c r="B1738" t="s">
        <v>6261</v>
      </c>
      <c r="C1738" t="s">
        <v>871</v>
      </c>
      <c r="D1738" t="s">
        <v>420</v>
      </c>
    </row>
    <row r="1739" spans="1:4">
      <c r="A1739" t="s">
        <v>2534</v>
      </c>
      <c r="B1739" t="s">
        <v>6261</v>
      </c>
      <c r="C1739" t="s">
        <v>1340</v>
      </c>
      <c r="D1739" t="s">
        <v>1395</v>
      </c>
    </row>
    <row r="1740" spans="1:4">
      <c r="A1740" t="s">
        <v>2535</v>
      </c>
      <c r="B1740" t="s">
        <v>6260</v>
      </c>
      <c r="C1740" t="s">
        <v>969</v>
      </c>
      <c r="D1740" t="s">
        <v>417</v>
      </c>
    </row>
    <row r="1741" spans="1:4">
      <c r="A1741" t="s">
        <v>2536</v>
      </c>
      <c r="B1741" t="s">
        <v>6260</v>
      </c>
      <c r="C1741" t="s">
        <v>858</v>
      </c>
      <c r="D1741" t="s">
        <v>955</v>
      </c>
    </row>
    <row r="1742" spans="1:4">
      <c r="A1742" t="s">
        <v>2537</v>
      </c>
      <c r="B1742" t="s">
        <v>6261</v>
      </c>
      <c r="C1742" t="s">
        <v>2127</v>
      </c>
      <c r="D1742" t="s">
        <v>792</v>
      </c>
    </row>
    <row r="1743" spans="1:4">
      <c r="A1743" t="s">
        <v>2538</v>
      </c>
      <c r="B1743" t="s">
        <v>6261</v>
      </c>
      <c r="C1743" t="s">
        <v>500</v>
      </c>
      <c r="D1743" t="s">
        <v>686</v>
      </c>
    </row>
    <row r="1744" spans="1:4">
      <c r="A1744" t="s">
        <v>2539</v>
      </c>
      <c r="B1744" t="s">
        <v>6259</v>
      </c>
      <c r="C1744" t="s">
        <v>920</v>
      </c>
      <c r="D1744" t="s">
        <v>1129</v>
      </c>
    </row>
    <row r="1745" spans="1:4">
      <c r="A1745" t="s">
        <v>2540</v>
      </c>
      <c r="B1745" t="s">
        <v>6260</v>
      </c>
      <c r="C1745" t="s">
        <v>260</v>
      </c>
      <c r="D1745" t="s">
        <v>1255</v>
      </c>
    </row>
    <row r="1746" spans="1:4">
      <c r="A1746" t="s">
        <v>2541</v>
      </c>
      <c r="B1746" t="s">
        <v>6260</v>
      </c>
      <c r="C1746" t="s">
        <v>891</v>
      </c>
      <c r="D1746" t="s">
        <v>969</v>
      </c>
    </row>
    <row r="1747" spans="1:4">
      <c r="A1747" t="s">
        <v>2542</v>
      </c>
      <c r="B1747" t="s">
        <v>6259</v>
      </c>
      <c r="C1747" t="s">
        <v>503</v>
      </c>
      <c r="D1747" t="s">
        <v>988</v>
      </c>
    </row>
    <row r="1748" spans="1:4">
      <c r="A1748" t="s">
        <v>2543</v>
      </c>
      <c r="B1748" t="s">
        <v>6261</v>
      </c>
      <c r="C1748" t="s">
        <v>769</v>
      </c>
      <c r="D1748" t="s">
        <v>16</v>
      </c>
    </row>
    <row r="1749" spans="1:4">
      <c r="A1749" t="s">
        <v>2544</v>
      </c>
      <c r="B1749" t="s">
        <v>6260</v>
      </c>
      <c r="C1749" t="s">
        <v>242</v>
      </c>
      <c r="D1749" t="s">
        <v>536</v>
      </c>
    </row>
    <row r="1750" spans="1:4">
      <c r="A1750" t="s">
        <v>2545</v>
      </c>
      <c r="B1750" t="s">
        <v>6261</v>
      </c>
      <c r="C1750" t="s">
        <v>536</v>
      </c>
      <c r="D1750" t="s">
        <v>1181</v>
      </c>
    </row>
    <row r="1751" spans="1:4">
      <c r="A1751" t="s">
        <v>2546</v>
      </c>
      <c r="B1751" t="s">
        <v>6259</v>
      </c>
      <c r="C1751" t="s">
        <v>1961</v>
      </c>
      <c r="D1751" t="s">
        <v>920</v>
      </c>
    </row>
    <row r="1752" spans="1:4">
      <c r="A1752" t="s">
        <v>2547</v>
      </c>
      <c r="B1752" t="s">
        <v>6261</v>
      </c>
      <c r="C1752" t="s">
        <v>666</v>
      </c>
      <c r="D1752" t="s">
        <v>32</v>
      </c>
    </row>
    <row r="1753" spans="1:4">
      <c r="A1753" t="s">
        <v>2548</v>
      </c>
      <c r="B1753" t="s">
        <v>6261</v>
      </c>
      <c r="C1753" t="s">
        <v>42</v>
      </c>
      <c r="D1753" t="s">
        <v>463</v>
      </c>
    </row>
    <row r="1754" spans="1:4">
      <c r="A1754" t="s">
        <v>2549</v>
      </c>
      <c r="B1754" t="s">
        <v>6261</v>
      </c>
      <c r="C1754" t="s">
        <v>789</v>
      </c>
      <c r="D1754" t="s">
        <v>726</v>
      </c>
    </row>
    <row r="1755" spans="1:4">
      <c r="A1755" t="s">
        <v>2550</v>
      </c>
      <c r="B1755" t="s">
        <v>6261</v>
      </c>
      <c r="C1755" t="s">
        <v>752</v>
      </c>
      <c r="D1755" t="s">
        <v>1005</v>
      </c>
    </row>
    <row r="1756" spans="1:4">
      <c r="A1756" t="s">
        <v>2551</v>
      </c>
      <c r="B1756" t="s">
        <v>6259</v>
      </c>
      <c r="C1756" t="s">
        <v>844</v>
      </c>
      <c r="D1756" t="s">
        <v>143</v>
      </c>
    </row>
    <row r="1757" spans="1:4">
      <c r="A1757" t="s">
        <v>2552</v>
      </c>
      <c r="B1757" t="s">
        <v>6259</v>
      </c>
      <c r="C1757" t="s">
        <v>1063</v>
      </c>
      <c r="D1757" t="s">
        <v>1510</v>
      </c>
    </row>
    <row r="1758" spans="1:4">
      <c r="A1758" t="s">
        <v>2553</v>
      </c>
      <c r="B1758" t="s">
        <v>6261</v>
      </c>
      <c r="C1758" t="s">
        <v>160</v>
      </c>
      <c r="D1758" t="s">
        <v>433</v>
      </c>
    </row>
    <row r="1759" spans="1:4">
      <c r="A1759" t="s">
        <v>2554</v>
      </c>
      <c r="B1759" t="s">
        <v>6259</v>
      </c>
      <c r="C1759" t="s">
        <v>797</v>
      </c>
      <c r="D1759" t="s">
        <v>1364</v>
      </c>
    </row>
    <row r="1760" spans="1:4">
      <c r="A1760" t="s">
        <v>2555</v>
      </c>
      <c r="B1760" t="s">
        <v>6259</v>
      </c>
      <c r="C1760" t="s">
        <v>1165</v>
      </c>
      <c r="D1760" t="s">
        <v>42</v>
      </c>
    </row>
    <row r="1761" spans="1:4">
      <c r="A1761" t="s">
        <v>2556</v>
      </c>
      <c r="B1761" t="s">
        <v>6261</v>
      </c>
      <c r="C1761" t="s">
        <v>188</v>
      </c>
      <c r="D1761" t="s">
        <v>972</v>
      </c>
    </row>
    <row r="1762" spans="1:4">
      <c r="A1762" t="s">
        <v>2557</v>
      </c>
      <c r="B1762" t="s">
        <v>6260</v>
      </c>
      <c r="C1762" t="s">
        <v>1098</v>
      </c>
      <c r="D1762" t="s">
        <v>6268</v>
      </c>
    </row>
    <row r="1763" spans="1:4">
      <c r="A1763" t="s">
        <v>2558</v>
      </c>
      <c r="B1763" t="s">
        <v>6261</v>
      </c>
      <c r="C1763" t="s">
        <v>805</v>
      </c>
      <c r="D1763" t="s">
        <v>884</v>
      </c>
    </row>
    <row r="1764" spans="1:4">
      <c r="A1764" t="s">
        <v>2559</v>
      </c>
      <c r="B1764" t="s">
        <v>6260</v>
      </c>
      <c r="C1764" t="s">
        <v>660</v>
      </c>
      <c r="D1764" t="s">
        <v>424</v>
      </c>
    </row>
    <row r="1765" spans="1:4">
      <c r="A1765" t="s">
        <v>2560</v>
      </c>
      <c r="B1765" t="s">
        <v>6259</v>
      </c>
      <c r="C1765" t="s">
        <v>663</v>
      </c>
      <c r="D1765" t="s">
        <v>449</v>
      </c>
    </row>
    <row r="1766" spans="1:4">
      <c r="A1766" t="s">
        <v>2561</v>
      </c>
      <c r="B1766" t="s">
        <v>6260</v>
      </c>
      <c r="C1766" t="s">
        <v>37</v>
      </c>
      <c r="D1766" t="s">
        <v>354</v>
      </c>
    </row>
    <row r="1767" spans="1:4">
      <c r="A1767" t="s">
        <v>2562</v>
      </c>
      <c r="B1767" t="s">
        <v>6259</v>
      </c>
      <c r="C1767" t="s">
        <v>250</v>
      </c>
      <c r="D1767" t="s">
        <v>459</v>
      </c>
    </row>
    <row r="1768" spans="1:4">
      <c r="A1768" t="s">
        <v>2563</v>
      </c>
      <c r="B1768" t="s">
        <v>6261</v>
      </c>
      <c r="C1768" t="s">
        <v>1510</v>
      </c>
      <c r="D1768" t="s">
        <v>1212</v>
      </c>
    </row>
    <row r="1769" spans="1:4">
      <c r="A1769" t="s">
        <v>2564</v>
      </c>
      <c r="B1769" t="s">
        <v>6261</v>
      </c>
      <c r="C1769" t="s">
        <v>1169</v>
      </c>
      <c r="D1769" t="s">
        <v>612</v>
      </c>
    </row>
    <row r="1770" spans="1:4">
      <c r="A1770" t="s">
        <v>2565</v>
      </c>
      <c r="B1770" t="s">
        <v>6260</v>
      </c>
      <c r="C1770" t="s">
        <v>433</v>
      </c>
      <c r="D1770" t="s">
        <v>394</v>
      </c>
    </row>
    <row r="1771" spans="1:4">
      <c r="A1771" t="s">
        <v>2566</v>
      </c>
      <c r="B1771" t="s">
        <v>6260</v>
      </c>
      <c r="C1771" t="s">
        <v>531</v>
      </c>
      <c r="D1771" t="s">
        <v>438</v>
      </c>
    </row>
    <row r="1772" spans="1:4">
      <c r="A1772" t="s">
        <v>2567</v>
      </c>
      <c r="B1772" t="s">
        <v>6259</v>
      </c>
      <c r="C1772" t="s">
        <v>548</v>
      </c>
      <c r="D1772" t="s">
        <v>1296</v>
      </c>
    </row>
    <row r="1773" spans="1:4">
      <c r="A1773" t="s">
        <v>2568</v>
      </c>
      <c r="B1773" t="s">
        <v>6260</v>
      </c>
      <c r="C1773" t="s">
        <v>660</v>
      </c>
      <c r="D1773" t="s">
        <v>923</v>
      </c>
    </row>
    <row r="1774" spans="1:4">
      <c r="A1774" t="s">
        <v>2569</v>
      </c>
      <c r="B1774" t="s">
        <v>6259</v>
      </c>
      <c r="C1774" t="s">
        <v>1015</v>
      </c>
      <c r="D1774" t="s">
        <v>414</v>
      </c>
    </row>
    <row r="1775" spans="1:4">
      <c r="A1775" t="s">
        <v>2570</v>
      </c>
      <c r="B1775" t="s">
        <v>6261</v>
      </c>
      <c r="C1775" t="s">
        <v>1015</v>
      </c>
      <c r="D1775" t="s">
        <v>438</v>
      </c>
    </row>
    <row r="1776" spans="1:4">
      <c r="A1776" t="s">
        <v>2571</v>
      </c>
      <c r="B1776" t="s">
        <v>6259</v>
      </c>
      <c r="C1776" t="s">
        <v>446</v>
      </c>
      <c r="D1776" t="s">
        <v>771</v>
      </c>
    </row>
    <row r="1777" spans="1:4">
      <c r="A1777" t="s">
        <v>2572</v>
      </c>
      <c r="B1777" t="s">
        <v>6261</v>
      </c>
      <c r="C1777" t="s">
        <v>789</v>
      </c>
      <c r="D1777" t="s">
        <v>396</v>
      </c>
    </row>
    <row r="1778" spans="1:4">
      <c r="A1778" t="s">
        <v>2573</v>
      </c>
      <c r="B1778" t="s">
        <v>6260</v>
      </c>
      <c r="C1778" t="s">
        <v>2127</v>
      </c>
      <c r="D1778" t="s">
        <v>221</v>
      </c>
    </row>
    <row r="1779" spans="1:4">
      <c r="A1779" t="s">
        <v>2574</v>
      </c>
      <c r="B1779" t="s">
        <v>6260</v>
      </c>
      <c r="C1779" t="s">
        <v>1210</v>
      </c>
      <c r="D1779" t="s">
        <v>797</v>
      </c>
    </row>
    <row r="1780" spans="1:4">
      <c r="A1780" t="s">
        <v>2575</v>
      </c>
      <c r="B1780" t="s">
        <v>6260</v>
      </c>
      <c r="C1780" t="s">
        <v>1618</v>
      </c>
      <c r="D1780" t="s">
        <v>769</v>
      </c>
    </row>
    <row r="1781" spans="1:4">
      <c r="A1781" t="s">
        <v>2576</v>
      </c>
      <c r="B1781" t="s">
        <v>6260</v>
      </c>
      <c r="C1781" t="s">
        <v>280</v>
      </c>
      <c r="D1781" t="s">
        <v>1374</v>
      </c>
    </row>
    <row r="1782" spans="1:4">
      <c r="A1782" t="s">
        <v>2577</v>
      </c>
      <c r="B1782" t="s">
        <v>6261</v>
      </c>
      <c r="C1782" t="s">
        <v>456</v>
      </c>
      <c r="D1782" t="s">
        <v>1510</v>
      </c>
    </row>
    <row r="1783" spans="1:4">
      <c r="A1783" t="s">
        <v>2578</v>
      </c>
      <c r="B1783" t="s">
        <v>6260</v>
      </c>
      <c r="C1783" t="s">
        <v>274</v>
      </c>
      <c r="D1783" t="s">
        <v>785</v>
      </c>
    </row>
    <row r="1784" spans="1:4">
      <c r="A1784" t="s">
        <v>2579</v>
      </c>
      <c r="B1784" t="s">
        <v>6260</v>
      </c>
      <c r="C1784" t="s">
        <v>1178</v>
      </c>
      <c r="D1784" t="s">
        <v>536</v>
      </c>
    </row>
    <row r="1785" spans="1:4">
      <c r="A1785" t="s">
        <v>2580</v>
      </c>
      <c r="B1785" t="s">
        <v>6261</v>
      </c>
      <c r="C1785" t="s">
        <v>1015</v>
      </c>
      <c r="D1785" t="s">
        <v>414</v>
      </c>
    </row>
    <row r="1786" spans="1:4">
      <c r="A1786" t="s">
        <v>2581</v>
      </c>
      <c r="B1786" t="s">
        <v>6259</v>
      </c>
      <c r="C1786" t="s">
        <v>749</v>
      </c>
      <c r="D1786" t="s">
        <v>351</v>
      </c>
    </row>
    <row r="1787" spans="1:4">
      <c r="A1787" t="s">
        <v>2582</v>
      </c>
      <c r="B1787" t="s">
        <v>6261</v>
      </c>
      <c r="C1787" t="s">
        <v>789</v>
      </c>
      <c r="D1787" t="s">
        <v>396</v>
      </c>
    </row>
    <row r="1788" spans="1:4">
      <c r="A1788" t="s">
        <v>2583</v>
      </c>
      <c r="B1788" t="s">
        <v>6260</v>
      </c>
      <c r="C1788" t="s">
        <v>489</v>
      </c>
      <c r="D1788" t="s">
        <v>637</v>
      </c>
    </row>
    <row r="1789" spans="1:4">
      <c r="A1789" t="s">
        <v>2584</v>
      </c>
      <c r="B1789" t="s">
        <v>6260</v>
      </c>
      <c r="C1789" t="s">
        <v>22</v>
      </c>
      <c r="D1789" t="s">
        <v>234</v>
      </c>
    </row>
    <row r="1790" spans="1:4">
      <c r="A1790" t="s">
        <v>2585</v>
      </c>
      <c r="B1790" t="s">
        <v>6260</v>
      </c>
      <c r="C1790" t="s">
        <v>1633</v>
      </c>
      <c r="D1790" t="s">
        <v>881</v>
      </c>
    </row>
    <row r="1791" spans="1:4">
      <c r="A1791" t="s">
        <v>2586</v>
      </c>
      <c r="B1791" t="s">
        <v>6260</v>
      </c>
      <c r="C1791" t="s">
        <v>899</v>
      </c>
      <c r="D1791" t="s">
        <v>188</v>
      </c>
    </row>
    <row r="1792" spans="1:4">
      <c r="A1792" t="s">
        <v>2587</v>
      </c>
      <c r="B1792" t="s">
        <v>6261</v>
      </c>
      <c r="C1792" t="s">
        <v>2290</v>
      </c>
      <c r="D1792" t="s">
        <v>1019</v>
      </c>
    </row>
    <row r="1793" spans="1:4">
      <c r="A1793" t="s">
        <v>2588</v>
      </c>
      <c r="B1793" t="s">
        <v>6259</v>
      </c>
      <c r="C1793" t="s">
        <v>539</v>
      </c>
      <c r="D1793" t="s">
        <v>374</v>
      </c>
    </row>
    <row r="1794" spans="1:4">
      <c r="A1794" t="s">
        <v>2589</v>
      </c>
      <c r="B1794" t="s">
        <v>6261</v>
      </c>
      <c r="C1794" t="s">
        <v>969</v>
      </c>
      <c r="D1794" t="s">
        <v>1701</v>
      </c>
    </row>
    <row r="1795" spans="1:4">
      <c r="A1795" t="s">
        <v>2590</v>
      </c>
      <c r="B1795" t="s">
        <v>6260</v>
      </c>
      <c r="C1795" t="s">
        <v>433</v>
      </c>
      <c r="D1795" t="s">
        <v>615</v>
      </c>
    </row>
    <row r="1796" spans="1:4">
      <c r="A1796" t="s">
        <v>2591</v>
      </c>
      <c r="B1796" t="s">
        <v>6259</v>
      </c>
      <c r="C1796" t="s">
        <v>1349</v>
      </c>
      <c r="D1796" t="s">
        <v>332</v>
      </c>
    </row>
    <row r="1797" spans="1:4">
      <c r="A1797" t="s">
        <v>2592</v>
      </c>
      <c r="B1797" t="s">
        <v>6261</v>
      </c>
      <c r="C1797" t="s">
        <v>135</v>
      </c>
      <c r="D1797" t="s">
        <v>218</v>
      </c>
    </row>
    <row r="1798" spans="1:4">
      <c r="A1798" t="s">
        <v>2593</v>
      </c>
      <c r="B1798" t="s">
        <v>6259</v>
      </c>
      <c r="C1798" t="s">
        <v>623</v>
      </c>
      <c r="D1798" t="s">
        <v>663</v>
      </c>
    </row>
    <row r="1799" spans="1:4">
      <c r="A1799" t="s">
        <v>2594</v>
      </c>
      <c r="B1799" t="s">
        <v>6260</v>
      </c>
      <c r="C1799" t="s">
        <v>1212</v>
      </c>
      <c r="D1799" t="s">
        <v>2164</v>
      </c>
    </row>
    <row r="1800" spans="1:4">
      <c r="A1800" t="s">
        <v>2595</v>
      </c>
      <c r="B1800" t="s">
        <v>6259</v>
      </c>
      <c r="C1800" t="s">
        <v>417</v>
      </c>
      <c r="D1800" t="s">
        <v>335</v>
      </c>
    </row>
    <row r="1801" spans="1:4">
      <c r="A1801" t="s">
        <v>2596</v>
      </c>
      <c r="B1801" t="s">
        <v>6259</v>
      </c>
      <c r="C1801" t="s">
        <v>988</v>
      </c>
      <c r="D1801" t="s">
        <v>58</v>
      </c>
    </row>
    <row r="1802" spans="1:4">
      <c r="A1802" t="s">
        <v>2597</v>
      </c>
      <c r="B1802" t="s">
        <v>6260</v>
      </c>
      <c r="C1802" t="s">
        <v>42</v>
      </c>
      <c r="D1802" t="s">
        <v>337</v>
      </c>
    </row>
    <row r="1803" spans="1:4">
      <c r="A1803" t="s">
        <v>2598</v>
      </c>
      <c r="B1803" t="s">
        <v>6261</v>
      </c>
      <c r="C1803" t="s">
        <v>28</v>
      </c>
      <c r="D1803" t="s">
        <v>230</v>
      </c>
    </row>
    <row r="1804" spans="1:4">
      <c r="A1804" t="s">
        <v>2599</v>
      </c>
      <c r="B1804" t="s">
        <v>6259</v>
      </c>
      <c r="C1804" t="s">
        <v>548</v>
      </c>
      <c r="D1804" t="s">
        <v>773</v>
      </c>
    </row>
    <row r="1805" spans="1:4">
      <c r="A1805" t="s">
        <v>2600</v>
      </c>
      <c r="B1805" t="s">
        <v>6259</v>
      </c>
      <c r="C1805" t="s">
        <v>612</v>
      </c>
      <c r="D1805" t="s">
        <v>1017</v>
      </c>
    </row>
    <row r="1806" spans="1:4">
      <c r="A1806" t="s">
        <v>2601</v>
      </c>
      <c r="B1806" t="s">
        <v>6260</v>
      </c>
      <c r="C1806" t="s">
        <v>731</v>
      </c>
      <c r="D1806" t="s">
        <v>1429</v>
      </c>
    </row>
    <row r="1807" spans="1:4">
      <c r="A1807" t="s">
        <v>2602</v>
      </c>
      <c r="B1807" t="s">
        <v>6261</v>
      </c>
      <c r="C1807" t="s">
        <v>1178</v>
      </c>
      <c r="D1807" t="s">
        <v>242</v>
      </c>
    </row>
    <row r="1808" spans="1:4">
      <c r="A1808" t="s">
        <v>2603</v>
      </c>
      <c r="B1808" t="s">
        <v>6259</v>
      </c>
      <c r="C1808" t="s">
        <v>443</v>
      </c>
      <c r="D1808" t="s">
        <v>520</v>
      </c>
    </row>
    <row r="1809" spans="1:4">
      <c r="A1809" t="s">
        <v>2604</v>
      </c>
      <c r="B1809" t="s">
        <v>6259</v>
      </c>
      <c r="C1809" t="s">
        <v>539</v>
      </c>
      <c r="D1809" t="s">
        <v>623</v>
      </c>
    </row>
    <row r="1810" spans="1:4">
      <c r="A1810" t="s">
        <v>2605</v>
      </c>
      <c r="B1810" t="s">
        <v>6259</v>
      </c>
      <c r="C1810" t="s">
        <v>604</v>
      </c>
      <c r="D1810" t="s">
        <v>792</v>
      </c>
    </row>
    <row r="1811" spans="1:4">
      <c r="A1811" t="s">
        <v>2606</v>
      </c>
      <c r="B1811" t="s">
        <v>6259</v>
      </c>
      <c r="C1811" t="s">
        <v>28</v>
      </c>
      <c r="D1811" t="s">
        <v>1219</v>
      </c>
    </row>
    <row r="1812" spans="1:4">
      <c r="A1812" t="s">
        <v>2607</v>
      </c>
      <c r="B1812" t="s">
        <v>6259</v>
      </c>
      <c r="C1812" t="s">
        <v>718</v>
      </c>
      <c r="D1812" t="s">
        <v>562</v>
      </c>
    </row>
    <row r="1813" spans="1:4">
      <c r="A1813" t="s">
        <v>2608</v>
      </c>
      <c r="B1813" t="s">
        <v>6259</v>
      </c>
      <c r="C1813" t="s">
        <v>417</v>
      </c>
      <c r="D1813" t="s">
        <v>1132</v>
      </c>
    </row>
    <row r="1814" spans="1:4">
      <c r="A1814" t="s">
        <v>2609</v>
      </c>
      <c r="B1814" t="s">
        <v>6261</v>
      </c>
      <c r="C1814" t="s">
        <v>354</v>
      </c>
      <c r="D1814" t="s">
        <v>899</v>
      </c>
    </row>
    <row r="1815" spans="1:4">
      <c r="A1815" t="s">
        <v>2610</v>
      </c>
      <c r="B1815" t="s">
        <v>6259</v>
      </c>
      <c r="C1815" t="s">
        <v>847</v>
      </c>
      <c r="D1815" t="s">
        <v>1335</v>
      </c>
    </row>
    <row r="1816" spans="1:4">
      <c r="A1816" t="s">
        <v>2611</v>
      </c>
      <c r="B1816" t="s">
        <v>6259</v>
      </c>
      <c r="C1816" t="s">
        <v>332</v>
      </c>
      <c r="D1816" t="s">
        <v>1027</v>
      </c>
    </row>
    <row r="1817" spans="1:4">
      <c r="A1817" t="s">
        <v>2612</v>
      </c>
      <c r="B1817" t="s">
        <v>6261</v>
      </c>
      <c r="C1817" t="s">
        <v>303</v>
      </c>
      <c r="D1817" t="s">
        <v>493</v>
      </c>
    </row>
    <row r="1818" spans="1:4">
      <c r="A1818" t="s">
        <v>2613</v>
      </c>
      <c r="B1818" t="s">
        <v>6261</v>
      </c>
      <c r="C1818" t="s">
        <v>326</v>
      </c>
      <c r="D1818" t="s">
        <v>1541</v>
      </c>
    </row>
    <row r="1819" spans="1:4">
      <c r="A1819" t="s">
        <v>2614</v>
      </c>
      <c r="B1819" t="s">
        <v>6261</v>
      </c>
      <c r="C1819" t="s">
        <v>961</v>
      </c>
      <c r="D1819" t="s">
        <v>428</v>
      </c>
    </row>
    <row r="1820" spans="1:4">
      <c r="A1820" t="s">
        <v>2615</v>
      </c>
      <c r="B1820" t="s">
        <v>6261</v>
      </c>
      <c r="C1820" t="s">
        <v>143</v>
      </c>
      <c r="D1820" t="s">
        <v>351</v>
      </c>
    </row>
    <row r="1821" spans="1:4">
      <c r="A1821" t="s">
        <v>2616</v>
      </c>
      <c r="B1821" t="s">
        <v>6260</v>
      </c>
      <c r="C1821" t="s">
        <v>963</v>
      </c>
      <c r="D1821" t="s">
        <v>1242</v>
      </c>
    </row>
    <row r="1822" spans="1:4">
      <c r="A1822" t="s">
        <v>2617</v>
      </c>
      <c r="B1822" t="s">
        <v>6261</v>
      </c>
      <c r="C1822" t="s">
        <v>1027</v>
      </c>
      <c r="D1822" t="s">
        <v>1823</v>
      </c>
    </row>
    <row r="1823" spans="1:4">
      <c r="A1823" t="s">
        <v>2618</v>
      </c>
      <c r="B1823" t="s">
        <v>6261</v>
      </c>
      <c r="C1823" t="s">
        <v>889</v>
      </c>
      <c r="D1823" t="s">
        <v>871</v>
      </c>
    </row>
    <row r="1824" spans="1:4">
      <c r="A1824" t="s">
        <v>2619</v>
      </c>
      <c r="B1824" t="s">
        <v>6259</v>
      </c>
      <c r="C1824" t="s">
        <v>121</v>
      </c>
      <c r="D1824" t="s">
        <v>2124</v>
      </c>
    </row>
    <row r="1825" spans="1:4">
      <c r="A1825" t="s">
        <v>2620</v>
      </c>
      <c r="B1825" t="s">
        <v>6261</v>
      </c>
      <c r="C1825" t="s">
        <v>783</v>
      </c>
      <c r="D1825" t="s">
        <v>149</v>
      </c>
    </row>
    <row r="1826" spans="1:4">
      <c r="A1826" t="s">
        <v>2621</v>
      </c>
      <c r="B1826" t="s">
        <v>6259</v>
      </c>
      <c r="C1826" t="s">
        <v>711</v>
      </c>
      <c r="D1826" t="s">
        <v>686</v>
      </c>
    </row>
    <row r="1827" spans="1:4">
      <c r="A1827" t="s">
        <v>2622</v>
      </c>
      <c r="B1827" t="s">
        <v>6260</v>
      </c>
      <c r="C1827" t="s">
        <v>1242</v>
      </c>
      <c r="D1827" t="s">
        <v>2290</v>
      </c>
    </row>
    <row r="1828" spans="1:4">
      <c r="A1828" t="s">
        <v>2623</v>
      </c>
      <c r="B1828" t="s">
        <v>6261</v>
      </c>
      <c r="C1828" t="s">
        <v>972</v>
      </c>
      <c r="D1828" t="s">
        <v>1198</v>
      </c>
    </row>
    <row r="1829" spans="1:4">
      <c r="A1829" t="s">
        <v>2624</v>
      </c>
      <c r="B1829" t="s">
        <v>6260</v>
      </c>
      <c r="C1829" t="s">
        <v>718</v>
      </c>
      <c r="D1829" t="s">
        <v>271</v>
      </c>
    </row>
    <row r="1830" spans="1:4">
      <c r="A1830" t="s">
        <v>2625</v>
      </c>
      <c r="B1830" t="s">
        <v>6260</v>
      </c>
      <c r="C1830" t="s">
        <v>568</v>
      </c>
      <c r="D1830" t="s">
        <v>575</v>
      </c>
    </row>
    <row r="1831" spans="1:4">
      <c r="A1831" t="s">
        <v>2626</v>
      </c>
      <c r="B1831" t="s">
        <v>6260</v>
      </c>
      <c r="C1831" t="s">
        <v>824</v>
      </c>
      <c r="D1831" t="s">
        <v>1817</v>
      </c>
    </row>
    <row r="1832" spans="1:4">
      <c r="A1832" t="s">
        <v>2627</v>
      </c>
      <c r="B1832" t="s">
        <v>6260</v>
      </c>
      <c r="C1832" t="s">
        <v>414</v>
      </c>
      <c r="D1832" t="s">
        <v>139</v>
      </c>
    </row>
    <row r="1833" spans="1:4">
      <c r="A1833" t="s">
        <v>2628</v>
      </c>
      <c r="B1833" t="s">
        <v>6259</v>
      </c>
      <c r="C1833" t="s">
        <v>357</v>
      </c>
      <c r="D1833" t="s">
        <v>780</v>
      </c>
    </row>
    <row r="1834" spans="1:4">
      <c r="A1834" t="s">
        <v>2629</v>
      </c>
      <c r="B1834" t="s">
        <v>6261</v>
      </c>
      <c r="C1834" t="s">
        <v>1502</v>
      </c>
      <c r="D1834" t="s">
        <v>58</v>
      </c>
    </row>
    <row r="1835" spans="1:4">
      <c r="A1835" t="s">
        <v>2630</v>
      </c>
      <c r="B1835" t="s">
        <v>6261</v>
      </c>
      <c r="C1835" t="s">
        <v>128</v>
      </c>
      <c r="D1835" t="s">
        <v>715</v>
      </c>
    </row>
    <row r="1836" spans="1:4">
      <c r="A1836" t="s">
        <v>2631</v>
      </c>
      <c r="B1836" t="s">
        <v>6261</v>
      </c>
      <c r="C1836" t="s">
        <v>267</v>
      </c>
      <c r="D1836" t="s">
        <v>875</v>
      </c>
    </row>
    <row r="1837" spans="1:4">
      <c r="A1837" t="s">
        <v>2632</v>
      </c>
      <c r="B1837" t="s">
        <v>6260</v>
      </c>
      <c r="C1837" t="s">
        <v>1212</v>
      </c>
      <c r="D1837" t="s">
        <v>539</v>
      </c>
    </row>
    <row r="1838" spans="1:4">
      <c r="A1838" t="s">
        <v>2633</v>
      </c>
      <c r="B1838" t="s">
        <v>6261</v>
      </c>
      <c r="C1838" t="s">
        <v>525</v>
      </c>
      <c r="D1838" t="s">
        <v>939</v>
      </c>
    </row>
    <row r="1839" spans="1:4">
      <c r="A1839" t="s">
        <v>2634</v>
      </c>
      <c r="B1839" t="s">
        <v>6261</v>
      </c>
      <c r="C1839" t="s">
        <v>195</v>
      </c>
      <c r="D1839" t="s">
        <v>942</v>
      </c>
    </row>
    <row r="1840" spans="1:4">
      <c r="A1840" t="s">
        <v>2635</v>
      </c>
      <c r="B1840" t="s">
        <v>6260</v>
      </c>
      <c r="C1840" t="s">
        <v>1701</v>
      </c>
      <c r="D1840" t="s">
        <v>844</v>
      </c>
    </row>
    <row r="1841" spans="1:4">
      <c r="A1841" t="s">
        <v>2636</v>
      </c>
      <c r="B1841" t="s">
        <v>6259</v>
      </c>
      <c r="C1841" t="s">
        <v>1532</v>
      </c>
      <c r="D1841" t="s">
        <v>1857</v>
      </c>
    </row>
    <row r="1842" spans="1:4">
      <c r="A1842" t="s">
        <v>2637</v>
      </c>
      <c r="B1842" t="s">
        <v>6260</v>
      </c>
      <c r="C1842" t="s">
        <v>1701</v>
      </c>
      <c r="D1842" t="s">
        <v>107</v>
      </c>
    </row>
    <row r="1843" spans="1:4">
      <c r="A1843" t="s">
        <v>2638</v>
      </c>
      <c r="B1843" t="s">
        <v>6261</v>
      </c>
      <c r="C1843" t="s">
        <v>899</v>
      </c>
      <c r="D1843" t="s">
        <v>424</v>
      </c>
    </row>
    <row r="1844" spans="1:4">
      <c r="A1844" t="s">
        <v>2639</v>
      </c>
      <c r="B1844" t="s">
        <v>6259</v>
      </c>
      <c r="C1844" t="s">
        <v>1012</v>
      </c>
      <c r="D1844" t="s">
        <v>483</v>
      </c>
    </row>
    <row r="1845" spans="1:4">
      <c r="A1845" t="s">
        <v>2640</v>
      </c>
      <c r="B1845" t="s">
        <v>6260</v>
      </c>
      <c r="C1845" t="s">
        <v>663</v>
      </c>
      <c r="D1845" t="s">
        <v>1031</v>
      </c>
    </row>
    <row r="1846" spans="1:4">
      <c r="A1846" t="s">
        <v>2641</v>
      </c>
      <c r="B1846" t="s">
        <v>6259</v>
      </c>
      <c r="C1846" t="s">
        <v>590</v>
      </c>
      <c r="D1846" t="s">
        <v>391</v>
      </c>
    </row>
    <row r="1847" spans="1:4">
      <c r="A1847" t="s">
        <v>2642</v>
      </c>
      <c r="B1847" t="s">
        <v>6260</v>
      </c>
      <c r="C1847" t="s">
        <v>824</v>
      </c>
      <c r="D1847" t="s">
        <v>612</v>
      </c>
    </row>
    <row r="1848" spans="1:4">
      <c r="A1848" t="s">
        <v>2643</v>
      </c>
      <c r="B1848" t="s">
        <v>6260</v>
      </c>
      <c r="C1848" t="s">
        <v>1242</v>
      </c>
      <c r="D1848" t="s">
        <v>2290</v>
      </c>
    </row>
    <row r="1849" spans="1:4">
      <c r="A1849" t="s">
        <v>2644</v>
      </c>
      <c r="B1849" t="s">
        <v>6260</v>
      </c>
      <c r="C1849" t="s">
        <v>124</v>
      </c>
      <c r="D1849" t="s">
        <v>503</v>
      </c>
    </row>
    <row r="1850" spans="1:4">
      <c r="A1850" t="s">
        <v>2645</v>
      </c>
      <c r="B1850" t="s">
        <v>6260</v>
      </c>
      <c r="C1850" t="s">
        <v>1429</v>
      </c>
      <c r="D1850" t="s">
        <v>486</v>
      </c>
    </row>
    <row r="1851" spans="1:4">
      <c r="A1851" t="s">
        <v>2646</v>
      </c>
      <c r="B1851" t="s">
        <v>6261</v>
      </c>
      <c r="C1851" t="s">
        <v>1872</v>
      </c>
      <c r="D1851" t="s">
        <v>10</v>
      </c>
    </row>
    <row r="1852" spans="1:4">
      <c r="A1852" t="s">
        <v>2647</v>
      </c>
      <c r="B1852" t="s">
        <v>6259</v>
      </c>
      <c r="C1852" t="s">
        <v>1340</v>
      </c>
      <c r="D1852" t="s">
        <v>923</v>
      </c>
    </row>
    <row r="1853" spans="1:4">
      <c r="A1853" t="s">
        <v>2648</v>
      </c>
      <c r="B1853" t="s">
        <v>6259</v>
      </c>
      <c r="C1853" t="s">
        <v>207</v>
      </c>
      <c r="D1853" t="s">
        <v>6266</v>
      </c>
    </row>
    <row r="1854" spans="1:4">
      <c r="A1854" t="s">
        <v>2649</v>
      </c>
      <c r="B1854" t="s">
        <v>6259</v>
      </c>
      <c r="C1854" t="s">
        <v>1012</v>
      </c>
      <c r="D1854" t="s">
        <v>715</v>
      </c>
    </row>
    <row r="1855" spans="1:4">
      <c r="A1855" t="s">
        <v>2650</v>
      </c>
      <c r="B1855" t="s">
        <v>6261</v>
      </c>
      <c r="C1855" t="s">
        <v>1242</v>
      </c>
      <c r="D1855" t="s">
        <v>862</v>
      </c>
    </row>
    <row r="1856" spans="1:4">
      <c r="A1856" t="s">
        <v>2651</v>
      </c>
      <c r="B1856" t="s">
        <v>6259</v>
      </c>
      <c r="C1856" t="s">
        <v>1095</v>
      </c>
      <c r="D1856" t="s">
        <v>539</v>
      </c>
    </row>
    <row r="1857" spans="1:4">
      <c r="A1857" t="s">
        <v>2652</v>
      </c>
      <c r="B1857" t="s">
        <v>6259</v>
      </c>
      <c r="C1857" t="s">
        <v>879</v>
      </c>
      <c r="D1857" t="s">
        <v>891</v>
      </c>
    </row>
    <row r="1858" spans="1:4">
      <c r="A1858" t="s">
        <v>2653</v>
      </c>
      <c r="B1858" t="s">
        <v>6261</v>
      </c>
      <c r="C1858" t="s">
        <v>858</v>
      </c>
      <c r="D1858" t="s">
        <v>615</v>
      </c>
    </row>
    <row r="1859" spans="1:4">
      <c r="A1859" t="s">
        <v>2654</v>
      </c>
      <c r="B1859" t="s">
        <v>6259</v>
      </c>
      <c r="C1859" t="s">
        <v>590</v>
      </c>
      <c r="D1859" t="s">
        <v>184</v>
      </c>
    </row>
    <row r="1860" spans="1:4">
      <c r="A1860" t="s">
        <v>2655</v>
      </c>
      <c r="B1860" t="s">
        <v>6261</v>
      </c>
      <c r="C1860" t="s">
        <v>124</v>
      </c>
      <c r="D1860" t="s">
        <v>771</v>
      </c>
    </row>
    <row r="1861" spans="1:4">
      <c r="A1861" t="s">
        <v>2656</v>
      </c>
      <c r="B1861" t="s">
        <v>6261</v>
      </c>
      <c r="C1861" t="s">
        <v>102</v>
      </c>
      <c r="D1861" t="s">
        <v>802</v>
      </c>
    </row>
    <row r="1862" spans="1:4">
      <c r="A1862" t="s">
        <v>2657</v>
      </c>
      <c r="B1862" t="s">
        <v>6261</v>
      </c>
      <c r="C1862" t="s">
        <v>1246</v>
      </c>
      <c r="D1862" t="s">
        <v>320</v>
      </c>
    </row>
    <row r="1863" spans="1:4">
      <c r="A1863" t="s">
        <v>2658</v>
      </c>
      <c r="B1863" t="s">
        <v>6259</v>
      </c>
      <c r="C1863" t="s">
        <v>1605</v>
      </c>
      <c r="D1863" t="s">
        <v>1548</v>
      </c>
    </row>
    <row r="1864" spans="1:4">
      <c r="A1864" t="s">
        <v>2659</v>
      </c>
      <c r="B1864" t="s">
        <v>6260</v>
      </c>
      <c r="C1864" t="s">
        <v>1401</v>
      </c>
      <c r="D1864" t="s">
        <v>1033</v>
      </c>
    </row>
    <row r="1865" spans="1:4">
      <c r="A1865" t="s">
        <v>2660</v>
      </c>
      <c r="B1865" t="s">
        <v>6259</v>
      </c>
      <c r="C1865" t="s">
        <v>323</v>
      </c>
      <c r="D1865" t="s">
        <v>1683</v>
      </c>
    </row>
    <row r="1866" spans="1:4">
      <c r="A1866" t="s">
        <v>2661</v>
      </c>
      <c r="B1866" t="s">
        <v>6259</v>
      </c>
      <c r="C1866" t="s">
        <v>1048</v>
      </c>
      <c r="D1866" t="s">
        <v>483</v>
      </c>
    </row>
    <row r="1867" spans="1:4">
      <c r="A1867" t="s">
        <v>2662</v>
      </c>
      <c r="B1867" t="s">
        <v>6259</v>
      </c>
      <c r="C1867" t="s">
        <v>440</v>
      </c>
      <c r="D1867" t="s">
        <v>113</v>
      </c>
    </row>
    <row r="1868" spans="1:4">
      <c r="A1868" t="s">
        <v>2663</v>
      </c>
      <c r="B1868" t="s">
        <v>6261</v>
      </c>
      <c r="C1868" t="s">
        <v>615</v>
      </c>
      <c r="D1868" t="s">
        <v>1429</v>
      </c>
    </row>
    <row r="1869" spans="1:4">
      <c r="A1869" t="s">
        <v>2664</v>
      </c>
      <c r="B1869" t="s">
        <v>6259</v>
      </c>
      <c r="C1869" t="s">
        <v>520</v>
      </c>
      <c r="D1869" t="s">
        <v>542</v>
      </c>
    </row>
    <row r="1870" spans="1:4">
      <c r="A1870" t="s">
        <v>2665</v>
      </c>
      <c r="B1870" t="s">
        <v>6261</v>
      </c>
      <c r="C1870" t="s">
        <v>769</v>
      </c>
      <c r="D1870" t="s">
        <v>16</v>
      </c>
    </row>
    <row r="1871" spans="1:4">
      <c r="A1871" t="s">
        <v>2666</v>
      </c>
      <c r="B1871" t="s">
        <v>6261</v>
      </c>
      <c r="C1871" t="s">
        <v>2316</v>
      </c>
      <c r="D1871" t="s">
        <v>1151</v>
      </c>
    </row>
    <row r="1872" spans="1:4">
      <c r="A1872" t="s">
        <v>2667</v>
      </c>
      <c r="B1872" t="s">
        <v>6260</v>
      </c>
      <c r="C1872" t="s">
        <v>1715</v>
      </c>
      <c r="D1872" t="s">
        <v>1817</v>
      </c>
    </row>
    <row r="1873" spans="1:4">
      <c r="A1873" t="s">
        <v>2668</v>
      </c>
      <c r="B1873" t="s">
        <v>6261</v>
      </c>
      <c r="C1873" t="s">
        <v>230</v>
      </c>
      <c r="D1873" t="s">
        <v>990</v>
      </c>
    </row>
    <row r="1874" spans="1:4">
      <c r="A1874" t="s">
        <v>2669</v>
      </c>
      <c r="B1874" t="s">
        <v>6260</v>
      </c>
      <c r="C1874" t="s">
        <v>337</v>
      </c>
      <c r="D1874" t="s">
        <v>1120</v>
      </c>
    </row>
    <row r="1875" spans="1:4">
      <c r="A1875" t="s">
        <v>2670</v>
      </c>
      <c r="B1875" t="s">
        <v>6259</v>
      </c>
      <c r="C1875" t="s">
        <v>887</v>
      </c>
      <c r="D1875" t="s">
        <v>1817</v>
      </c>
    </row>
    <row r="1876" spans="1:4">
      <c r="A1876" t="s">
        <v>2671</v>
      </c>
      <c r="B1876" t="s">
        <v>6261</v>
      </c>
      <c r="C1876" t="s">
        <v>955</v>
      </c>
      <c r="D1876" t="s">
        <v>486</v>
      </c>
    </row>
    <row r="1877" spans="1:4">
      <c r="A1877" t="s">
        <v>2672</v>
      </c>
      <c r="B1877" t="s">
        <v>6259</v>
      </c>
      <c r="C1877" t="s">
        <v>199</v>
      </c>
      <c r="D1877" t="s">
        <v>1541</v>
      </c>
    </row>
    <row r="1878" spans="1:4">
      <c r="A1878" t="s">
        <v>2673</v>
      </c>
      <c r="B1878" t="s">
        <v>6260</v>
      </c>
      <c r="C1878" t="s">
        <v>16</v>
      </c>
      <c r="D1878" t="s">
        <v>568</v>
      </c>
    </row>
    <row r="1879" spans="1:4">
      <c r="A1879" t="s">
        <v>2674</v>
      </c>
      <c r="B1879" t="s">
        <v>6260</v>
      </c>
      <c r="C1879" t="s">
        <v>657</v>
      </c>
      <c r="D1879" t="s">
        <v>949</v>
      </c>
    </row>
    <row r="1880" spans="1:4">
      <c r="A1880" t="s">
        <v>2675</v>
      </c>
      <c r="B1880" t="s">
        <v>6259</v>
      </c>
      <c r="C1880" t="s">
        <v>1296</v>
      </c>
      <c r="D1880" t="s">
        <v>160</v>
      </c>
    </row>
    <row r="1881" spans="1:4">
      <c r="A1881" t="s">
        <v>2676</v>
      </c>
      <c r="B1881" t="s">
        <v>6261</v>
      </c>
      <c r="C1881" t="s">
        <v>225</v>
      </c>
      <c r="D1881" t="s">
        <v>875</v>
      </c>
    </row>
    <row r="1882" spans="1:4">
      <c r="A1882" t="s">
        <v>2677</v>
      </c>
      <c r="B1882" t="s">
        <v>6261</v>
      </c>
      <c r="C1882" t="s">
        <v>920</v>
      </c>
      <c r="D1882" t="s">
        <v>577</v>
      </c>
    </row>
    <row r="1883" spans="1:4">
      <c r="A1883" t="s">
        <v>2678</v>
      </c>
      <c r="B1883" t="s">
        <v>6261</v>
      </c>
      <c r="C1883" t="s">
        <v>1092</v>
      </c>
      <c r="D1883" t="s">
        <v>199</v>
      </c>
    </row>
    <row r="1884" spans="1:4">
      <c r="A1884" t="s">
        <v>2679</v>
      </c>
      <c r="B1884" t="s">
        <v>6260</v>
      </c>
      <c r="C1884" t="s">
        <v>780</v>
      </c>
      <c r="D1884" t="s">
        <v>920</v>
      </c>
    </row>
    <row r="1885" spans="1:4">
      <c r="A1885" t="s">
        <v>2680</v>
      </c>
      <c r="B1885" t="s">
        <v>6261</v>
      </c>
      <c r="C1885" t="s">
        <v>283</v>
      </c>
      <c r="D1885" t="s">
        <v>604</v>
      </c>
    </row>
    <row r="1886" spans="1:4">
      <c r="A1886" t="s">
        <v>2681</v>
      </c>
      <c r="B1886" t="s">
        <v>6261</v>
      </c>
      <c r="C1886" t="s">
        <v>542</v>
      </c>
      <c r="D1886" t="s">
        <v>1045</v>
      </c>
    </row>
    <row r="1887" spans="1:4">
      <c r="A1887" t="s">
        <v>2682</v>
      </c>
      <c r="B1887" t="s">
        <v>6261</v>
      </c>
      <c r="C1887" t="s">
        <v>1132</v>
      </c>
      <c r="D1887" t="s">
        <v>1523</v>
      </c>
    </row>
    <row r="1888" spans="1:4">
      <c r="A1888" t="s">
        <v>2683</v>
      </c>
      <c r="B1888" t="s">
        <v>6261</v>
      </c>
      <c r="C1888" t="s">
        <v>844</v>
      </c>
      <c r="D1888" t="s">
        <v>1132</v>
      </c>
    </row>
    <row r="1889" spans="1:4">
      <c r="A1889" t="s">
        <v>2684</v>
      </c>
      <c r="B1889" t="s">
        <v>6260</v>
      </c>
      <c r="C1889" t="s">
        <v>856</v>
      </c>
      <c r="D1889" t="s">
        <v>671</v>
      </c>
    </row>
    <row r="1890" spans="1:4">
      <c r="A1890" t="s">
        <v>2685</v>
      </c>
      <c r="B1890" t="s">
        <v>6259</v>
      </c>
      <c r="C1890" t="s">
        <v>923</v>
      </c>
      <c r="D1890" t="s">
        <v>424</v>
      </c>
    </row>
    <row r="1891" spans="1:4">
      <c r="A1891" t="s">
        <v>2686</v>
      </c>
      <c r="B1891" t="s">
        <v>6259</v>
      </c>
      <c r="C1891" t="s">
        <v>2006</v>
      </c>
      <c r="D1891" t="s">
        <v>671</v>
      </c>
    </row>
    <row r="1892" spans="1:4">
      <c r="A1892" t="s">
        <v>2687</v>
      </c>
      <c r="B1892" t="s">
        <v>6260</v>
      </c>
      <c r="C1892" t="s">
        <v>1154</v>
      </c>
      <c r="D1892" t="s">
        <v>666</v>
      </c>
    </row>
    <row r="1893" spans="1:4">
      <c r="A1893" t="s">
        <v>2688</v>
      </c>
      <c r="B1893" t="s">
        <v>6260</v>
      </c>
      <c r="C1893" t="s">
        <v>746</v>
      </c>
      <c r="D1893" t="s">
        <v>771</v>
      </c>
    </row>
    <row r="1894" spans="1:4">
      <c r="A1894" t="s">
        <v>2689</v>
      </c>
      <c r="B1894" t="s">
        <v>6259</v>
      </c>
      <c r="C1894" t="s">
        <v>500</v>
      </c>
      <c r="D1894" t="s">
        <v>1212</v>
      </c>
    </row>
    <row r="1895" spans="1:4">
      <c r="A1895" t="s">
        <v>2690</v>
      </c>
      <c r="B1895" t="s">
        <v>6261</v>
      </c>
      <c r="C1895" t="s">
        <v>271</v>
      </c>
      <c r="D1895" t="s">
        <v>337</v>
      </c>
    </row>
    <row r="1896" spans="1:4">
      <c r="A1896" t="s">
        <v>2691</v>
      </c>
      <c r="B1896" t="s">
        <v>6261</v>
      </c>
      <c r="C1896" t="s">
        <v>341</v>
      </c>
      <c r="D1896" t="s">
        <v>783</v>
      </c>
    </row>
    <row r="1897" spans="1:4">
      <c r="A1897" t="s">
        <v>2692</v>
      </c>
      <c r="B1897" t="s">
        <v>6259</v>
      </c>
      <c r="C1897" t="s">
        <v>6263</v>
      </c>
      <c r="D1897" t="s">
        <v>6269</v>
      </c>
    </row>
    <row r="1898" spans="1:4">
      <c r="A1898" t="s">
        <v>2693</v>
      </c>
      <c r="B1898" t="s">
        <v>6261</v>
      </c>
      <c r="C1898" t="s">
        <v>316</v>
      </c>
      <c r="D1898" t="s">
        <v>238</v>
      </c>
    </row>
    <row r="1899" spans="1:4">
      <c r="A1899" t="s">
        <v>2694</v>
      </c>
      <c r="B1899" t="s">
        <v>6261</v>
      </c>
      <c r="C1899" t="s">
        <v>679</v>
      </c>
      <c r="D1899" t="s">
        <v>789</v>
      </c>
    </row>
    <row r="1900" spans="1:4">
      <c r="A1900" t="s">
        <v>2695</v>
      </c>
      <c r="B1900" t="s">
        <v>6261</v>
      </c>
      <c r="C1900" t="s">
        <v>838</v>
      </c>
      <c r="D1900" t="s">
        <v>1238</v>
      </c>
    </row>
    <row r="1901" spans="1:4">
      <c r="A1901" t="s">
        <v>2696</v>
      </c>
      <c r="B1901" t="s">
        <v>6259</v>
      </c>
      <c r="C1901" t="s">
        <v>147</v>
      </c>
      <c r="D1901" t="s">
        <v>293</v>
      </c>
    </row>
    <row r="1902" spans="1:4">
      <c r="A1902" t="s">
        <v>2697</v>
      </c>
      <c r="B1902" t="s">
        <v>6259</v>
      </c>
      <c r="C1902" t="s">
        <v>862</v>
      </c>
      <c r="D1902" t="s">
        <v>1335</v>
      </c>
    </row>
    <row r="1903" spans="1:4">
      <c r="A1903" t="s">
        <v>2698</v>
      </c>
      <c r="B1903" t="s">
        <v>6260</v>
      </c>
      <c r="C1903" t="s">
        <v>149</v>
      </c>
      <c r="D1903" t="s">
        <v>802</v>
      </c>
    </row>
    <row r="1904" spans="1:4">
      <c r="A1904" t="s">
        <v>2699</v>
      </c>
      <c r="B1904" t="s">
        <v>6260</v>
      </c>
      <c r="C1904" t="s">
        <v>1364</v>
      </c>
      <c r="D1904" t="s">
        <v>354</v>
      </c>
    </row>
    <row r="1905" spans="1:4">
      <c r="A1905" t="s">
        <v>2700</v>
      </c>
      <c r="B1905" t="s">
        <v>6261</v>
      </c>
      <c r="C1905" t="s">
        <v>180</v>
      </c>
      <c r="D1905" t="s">
        <v>81</v>
      </c>
    </row>
    <row r="1906" spans="1:4">
      <c r="A1906" t="s">
        <v>2701</v>
      </c>
      <c r="B1906" t="s">
        <v>6260</v>
      </c>
      <c r="C1906" t="s">
        <v>316</v>
      </c>
      <c r="D1906" t="s">
        <v>238</v>
      </c>
    </row>
    <row r="1907" spans="1:4">
      <c r="A1907" t="s">
        <v>2702</v>
      </c>
      <c r="B1907" t="s">
        <v>6261</v>
      </c>
      <c r="C1907" t="s">
        <v>313</v>
      </c>
      <c r="D1907" t="s">
        <v>32</v>
      </c>
    </row>
    <row r="1908" spans="1:4">
      <c r="A1908" t="s">
        <v>2703</v>
      </c>
      <c r="B1908" t="s">
        <v>6259</v>
      </c>
      <c r="C1908" t="s">
        <v>1260</v>
      </c>
      <c r="D1908" t="s">
        <v>1949</v>
      </c>
    </row>
    <row r="1909" spans="1:4">
      <c r="A1909" t="s">
        <v>2704</v>
      </c>
      <c r="B1909" t="s">
        <v>6259</v>
      </c>
      <c r="C1909" t="s">
        <v>503</v>
      </c>
      <c r="D1909" t="s">
        <v>988</v>
      </c>
    </row>
    <row r="1910" spans="1:4">
      <c r="A1910" t="s">
        <v>2705</v>
      </c>
      <c r="B1910" t="s">
        <v>6260</v>
      </c>
      <c r="C1910" t="s">
        <v>805</v>
      </c>
      <c r="D1910" t="s">
        <v>357</v>
      </c>
    </row>
    <row r="1911" spans="1:4">
      <c r="A1911" t="s">
        <v>2706</v>
      </c>
      <c r="B1911" t="s">
        <v>6260</v>
      </c>
      <c r="C1911" t="s">
        <v>623</v>
      </c>
      <c r="D1911" t="s">
        <v>2164</v>
      </c>
    </row>
    <row r="1912" spans="1:4">
      <c r="A1912" t="s">
        <v>2707</v>
      </c>
      <c r="B1912" t="s">
        <v>6261</v>
      </c>
      <c r="C1912" t="s">
        <v>1204</v>
      </c>
      <c r="D1912" t="s">
        <v>679</v>
      </c>
    </row>
    <row r="1913" spans="1:4">
      <c r="A1913" t="s">
        <v>2708</v>
      </c>
      <c r="B1913" t="s">
        <v>6259</v>
      </c>
      <c r="C1913" t="s">
        <v>1222</v>
      </c>
      <c r="D1913" t="s">
        <v>887</v>
      </c>
    </row>
    <row r="1914" spans="1:4">
      <c r="A1914" t="s">
        <v>2709</v>
      </c>
      <c r="B1914" t="s">
        <v>6260</v>
      </c>
      <c r="C1914" t="s">
        <v>218</v>
      </c>
      <c r="D1914" t="s">
        <v>1027</v>
      </c>
    </row>
    <row r="1915" spans="1:4">
      <c r="A1915" t="s">
        <v>2710</v>
      </c>
      <c r="B1915" t="s">
        <v>6260</v>
      </c>
      <c r="C1915" t="s">
        <v>98</v>
      </c>
      <c r="D1915" t="s">
        <v>1240</v>
      </c>
    </row>
    <row r="1916" spans="1:4">
      <c r="A1916" t="s">
        <v>2711</v>
      </c>
      <c r="B1916" t="s">
        <v>6261</v>
      </c>
      <c r="C1916" t="s">
        <v>424</v>
      </c>
      <c r="D1916" t="s">
        <v>147</v>
      </c>
    </row>
    <row r="1917" spans="1:4">
      <c r="A1917" t="s">
        <v>2712</v>
      </c>
      <c r="B1917" t="s">
        <v>6260</v>
      </c>
      <c r="C1917" t="s">
        <v>90</v>
      </c>
      <c r="D1917" t="s">
        <v>58</v>
      </c>
    </row>
    <row r="1918" spans="1:4">
      <c r="A1918" t="s">
        <v>2713</v>
      </c>
      <c r="B1918" t="s">
        <v>6260</v>
      </c>
      <c r="C1918" t="s">
        <v>1212</v>
      </c>
      <c r="D1918" t="s">
        <v>623</v>
      </c>
    </row>
    <row r="1919" spans="1:4">
      <c r="A1919" t="s">
        <v>2714</v>
      </c>
      <c r="B1919" t="s">
        <v>6259</v>
      </c>
      <c r="C1919" t="s">
        <v>2051</v>
      </c>
      <c r="D1919" t="s">
        <v>1151</v>
      </c>
    </row>
    <row r="1920" spans="1:4">
      <c r="A1920" t="s">
        <v>2715</v>
      </c>
      <c r="B1920" t="s">
        <v>6261</v>
      </c>
      <c r="C1920" t="s">
        <v>184</v>
      </c>
      <c r="D1920" t="s">
        <v>480</v>
      </c>
    </row>
    <row r="1921" spans="1:4">
      <c r="A1921" t="s">
        <v>2716</v>
      </c>
      <c r="B1921" t="s">
        <v>6261</v>
      </c>
      <c r="C1921" t="s">
        <v>1268</v>
      </c>
      <c r="D1921" t="s">
        <v>1149</v>
      </c>
    </row>
    <row r="1922" spans="1:4">
      <c r="A1922" t="s">
        <v>2717</v>
      </c>
      <c r="B1922" t="s">
        <v>6261</v>
      </c>
      <c r="C1922" t="s">
        <v>531</v>
      </c>
      <c r="D1922" t="s">
        <v>525</v>
      </c>
    </row>
    <row r="1923" spans="1:4">
      <c r="A1923" t="s">
        <v>2718</v>
      </c>
      <c r="B1923" t="s">
        <v>6260</v>
      </c>
      <c r="C1923" t="s">
        <v>280</v>
      </c>
      <c r="D1923" t="s">
        <v>1296</v>
      </c>
    </row>
    <row r="1924" spans="1:4">
      <c r="A1924" t="s">
        <v>2719</v>
      </c>
      <c r="B1924" t="s">
        <v>6259</v>
      </c>
      <c r="C1924" t="s">
        <v>1122</v>
      </c>
      <c r="D1924" t="s">
        <v>599</v>
      </c>
    </row>
    <row r="1925" spans="1:4">
      <c r="A1925" t="s">
        <v>2720</v>
      </c>
      <c r="B1925" t="s">
        <v>6259</v>
      </c>
      <c r="C1925" t="s">
        <v>572</v>
      </c>
      <c r="D1925" t="s">
        <v>542</v>
      </c>
    </row>
    <row r="1926" spans="1:4">
      <c r="A1926" t="s">
        <v>2721</v>
      </c>
      <c r="B1926" t="s">
        <v>6261</v>
      </c>
      <c r="C1926" t="s">
        <v>424</v>
      </c>
      <c r="D1926" t="s">
        <v>188</v>
      </c>
    </row>
    <row r="1927" spans="1:4">
      <c r="A1927" t="s">
        <v>2722</v>
      </c>
      <c r="B1927" t="s">
        <v>6261</v>
      </c>
      <c r="C1927" t="s">
        <v>113</v>
      </c>
      <c r="D1927" t="s">
        <v>329</v>
      </c>
    </row>
    <row r="1928" spans="1:4">
      <c r="A1928" t="s">
        <v>2723</v>
      </c>
      <c r="B1928" t="s">
        <v>6260</v>
      </c>
      <c r="C1928" t="s">
        <v>610</v>
      </c>
      <c r="D1928" t="s">
        <v>1129</v>
      </c>
    </row>
    <row r="1929" spans="1:4">
      <c r="A1929" t="s">
        <v>2724</v>
      </c>
      <c r="B1929" t="s">
        <v>6261</v>
      </c>
      <c r="C1929" t="s">
        <v>590</v>
      </c>
      <c r="D1929" t="s">
        <v>1260</v>
      </c>
    </row>
    <row r="1930" spans="1:4">
      <c r="A1930" t="s">
        <v>2725</v>
      </c>
      <c r="B1930" t="s">
        <v>6261</v>
      </c>
      <c r="C1930" t="s">
        <v>113</v>
      </c>
      <c r="D1930" t="s">
        <v>1532</v>
      </c>
    </row>
    <row r="1931" spans="1:4">
      <c r="A1931" t="s">
        <v>2726</v>
      </c>
      <c r="B1931" t="s">
        <v>6260</v>
      </c>
      <c r="C1931" t="s">
        <v>988</v>
      </c>
      <c r="D1931" t="s">
        <v>640</v>
      </c>
    </row>
    <row r="1932" spans="1:4">
      <c r="A1932" t="s">
        <v>2727</v>
      </c>
      <c r="B1932" t="s">
        <v>6259</v>
      </c>
      <c r="C1932" t="s">
        <v>428</v>
      </c>
      <c r="D1932" t="s">
        <v>463</v>
      </c>
    </row>
    <row r="1933" spans="1:4">
      <c r="A1933" t="s">
        <v>2728</v>
      </c>
      <c r="B1933" t="s">
        <v>6260</v>
      </c>
      <c r="C1933" t="s">
        <v>949</v>
      </c>
      <c r="D1933" t="s">
        <v>495</v>
      </c>
    </row>
    <row r="1934" spans="1:4">
      <c r="A1934" t="s">
        <v>2729</v>
      </c>
      <c r="B1934" t="s">
        <v>6261</v>
      </c>
      <c r="C1934" t="s">
        <v>1249</v>
      </c>
      <c r="D1934" t="s">
        <v>550</v>
      </c>
    </row>
    <row r="1935" spans="1:4">
      <c r="A1935" t="s">
        <v>2730</v>
      </c>
      <c r="B1935" t="s">
        <v>6260</v>
      </c>
      <c r="C1935" t="s">
        <v>595</v>
      </c>
      <c r="D1935" t="s">
        <v>313</v>
      </c>
    </row>
    <row r="1936" spans="1:4">
      <c r="A1936" t="s">
        <v>2731</v>
      </c>
      <c r="B1936" t="s">
        <v>6260</v>
      </c>
      <c r="C1936" t="s">
        <v>1829</v>
      </c>
      <c r="D1936" t="s">
        <v>809</v>
      </c>
    </row>
    <row r="1937" spans="1:4">
      <c r="A1937" t="s">
        <v>2732</v>
      </c>
      <c r="B1937" t="s">
        <v>6259</v>
      </c>
      <c r="C1937" t="s">
        <v>927</v>
      </c>
      <c r="D1937" t="s">
        <v>53</v>
      </c>
    </row>
    <row r="1938" spans="1:4">
      <c r="A1938" t="s">
        <v>2733</v>
      </c>
      <c r="B1938" t="s">
        <v>6261</v>
      </c>
      <c r="C1938" t="s">
        <v>775</v>
      </c>
      <c r="D1938" t="s">
        <v>646</v>
      </c>
    </row>
    <row r="1939" spans="1:4">
      <c r="A1939" t="s">
        <v>2734</v>
      </c>
      <c r="B1939" t="s">
        <v>6261</v>
      </c>
      <c r="C1939" t="s">
        <v>1045</v>
      </c>
      <c r="D1939" t="s">
        <v>37</v>
      </c>
    </row>
    <row r="1940" spans="1:4">
      <c r="A1940" t="s">
        <v>2735</v>
      </c>
      <c r="B1940" t="s">
        <v>6259</v>
      </c>
      <c r="C1940" t="s">
        <v>446</v>
      </c>
      <c r="D1940" t="s">
        <v>58</v>
      </c>
    </row>
    <row r="1941" spans="1:4">
      <c r="A1941" t="s">
        <v>2736</v>
      </c>
      <c r="B1941" t="s">
        <v>6260</v>
      </c>
      <c r="C1941" t="s">
        <v>1129</v>
      </c>
      <c r="D1941" t="s">
        <v>577</v>
      </c>
    </row>
    <row r="1942" spans="1:4">
      <c r="A1942" t="s">
        <v>2737</v>
      </c>
      <c r="B1942" t="s">
        <v>6259</v>
      </c>
      <c r="C1942" t="s">
        <v>1961</v>
      </c>
      <c r="D1942" t="s">
        <v>920</v>
      </c>
    </row>
    <row r="1943" spans="1:4">
      <c r="A1943" t="s">
        <v>2738</v>
      </c>
      <c r="B1943" t="s">
        <v>6260</v>
      </c>
      <c r="C1943" t="s">
        <v>769</v>
      </c>
      <c r="D1943" t="s">
        <v>927</v>
      </c>
    </row>
    <row r="1944" spans="1:4">
      <c r="A1944" t="s">
        <v>2739</v>
      </c>
      <c r="B1944" t="s">
        <v>6260</v>
      </c>
      <c r="C1944" t="s">
        <v>364</v>
      </c>
      <c r="D1944" t="s">
        <v>1181</v>
      </c>
    </row>
    <row r="1945" spans="1:4">
      <c r="A1945" t="s">
        <v>2740</v>
      </c>
      <c r="B1945" t="s">
        <v>6259</v>
      </c>
      <c r="C1945" t="s">
        <v>913</v>
      </c>
      <c r="D1945" t="s">
        <v>271</v>
      </c>
    </row>
    <row r="1946" spans="1:4">
      <c r="A1946" t="s">
        <v>2741</v>
      </c>
      <c r="B1946" t="s">
        <v>6261</v>
      </c>
      <c r="C1946" t="s">
        <v>783</v>
      </c>
      <c r="D1946" t="s">
        <v>802</v>
      </c>
    </row>
    <row r="1947" spans="1:4">
      <c r="A1947" t="s">
        <v>2742</v>
      </c>
      <c r="B1947" t="s">
        <v>6259</v>
      </c>
      <c r="C1947" t="s">
        <v>525</v>
      </c>
      <c r="D1947" t="s">
        <v>2127</v>
      </c>
    </row>
    <row r="1948" spans="1:4">
      <c r="A1948" t="s">
        <v>2743</v>
      </c>
      <c r="B1948" t="s">
        <v>6260</v>
      </c>
      <c r="C1948" t="s">
        <v>1204</v>
      </c>
      <c r="D1948" t="s">
        <v>726</v>
      </c>
    </row>
    <row r="1949" spans="1:4">
      <c r="A1949" t="s">
        <v>2744</v>
      </c>
      <c r="B1949" t="s">
        <v>6259</v>
      </c>
      <c r="C1949" t="s">
        <v>1817</v>
      </c>
      <c r="D1949" t="s">
        <v>889</v>
      </c>
    </row>
    <row r="1950" spans="1:4">
      <c r="A1950" t="s">
        <v>2745</v>
      </c>
      <c r="B1950" t="s">
        <v>6261</v>
      </c>
      <c r="C1950" t="s">
        <v>135</v>
      </c>
      <c r="D1950" t="s">
        <v>280</v>
      </c>
    </row>
    <row r="1951" spans="1:4">
      <c r="A1951" t="s">
        <v>2746</v>
      </c>
      <c r="B1951" t="s">
        <v>6261</v>
      </c>
      <c r="C1951" t="s">
        <v>310</v>
      </c>
      <c r="D1951" t="s">
        <v>497</v>
      </c>
    </row>
    <row r="1952" spans="1:4">
      <c r="A1952" t="s">
        <v>2747</v>
      </c>
      <c r="B1952" t="s">
        <v>6261</v>
      </c>
      <c r="C1952" t="s">
        <v>1204</v>
      </c>
      <c r="D1952" t="s">
        <v>1862</v>
      </c>
    </row>
    <row r="1953" spans="1:4">
      <c r="A1953" t="s">
        <v>2748</v>
      </c>
      <c r="B1953" t="s">
        <v>6259</v>
      </c>
      <c r="C1953" t="s">
        <v>167</v>
      </c>
      <c r="D1953" t="s">
        <v>1008</v>
      </c>
    </row>
    <row r="1954" spans="1:4">
      <c r="A1954" t="s">
        <v>2749</v>
      </c>
      <c r="B1954" t="s">
        <v>6261</v>
      </c>
      <c r="C1954" t="s">
        <v>1605</v>
      </c>
      <c r="D1954" t="s">
        <v>1548</v>
      </c>
    </row>
    <row r="1955" spans="1:4">
      <c r="A1955" t="s">
        <v>2750</v>
      </c>
      <c r="B1955" t="s">
        <v>6259</v>
      </c>
      <c r="C1955" t="s">
        <v>184</v>
      </c>
      <c r="D1955" t="s">
        <v>1266</v>
      </c>
    </row>
    <row r="1956" spans="1:4">
      <c r="A1956" t="s">
        <v>2751</v>
      </c>
      <c r="B1956" t="s">
        <v>6260</v>
      </c>
      <c r="C1956" t="s">
        <v>1330</v>
      </c>
      <c r="D1956" t="s">
        <v>351</v>
      </c>
    </row>
    <row r="1957" spans="1:4">
      <c r="A1957" t="s">
        <v>2752</v>
      </c>
      <c r="B1957" t="s">
        <v>6260</v>
      </c>
      <c r="C1957" t="s">
        <v>761</v>
      </c>
      <c r="D1957" t="s">
        <v>830</v>
      </c>
    </row>
    <row r="1958" spans="1:4">
      <c r="A1958" t="s">
        <v>2753</v>
      </c>
      <c r="B1958" t="s">
        <v>6259</v>
      </c>
      <c r="C1958" t="s">
        <v>982</v>
      </c>
      <c r="D1958" t="s">
        <v>1151</v>
      </c>
    </row>
    <row r="1959" spans="1:4">
      <c r="A1959" t="s">
        <v>2754</v>
      </c>
      <c r="B1959" t="s">
        <v>6261</v>
      </c>
      <c r="C1959" t="s">
        <v>1222</v>
      </c>
      <c r="D1959" t="s">
        <v>1169</v>
      </c>
    </row>
    <row r="1960" spans="1:4">
      <c r="A1960" t="s">
        <v>2755</v>
      </c>
      <c r="B1960" t="s">
        <v>6259</v>
      </c>
      <c r="C1960" t="s">
        <v>711</v>
      </c>
      <c r="D1960" t="s">
        <v>686</v>
      </c>
    </row>
    <row r="1961" spans="1:4">
      <c r="A1961" t="s">
        <v>2756</v>
      </c>
      <c r="B1961" t="s">
        <v>6261</v>
      </c>
      <c r="C1961" t="s">
        <v>497</v>
      </c>
      <c r="D1961" t="s">
        <v>1043</v>
      </c>
    </row>
    <row r="1962" spans="1:4">
      <c r="A1962" t="s">
        <v>2757</v>
      </c>
      <c r="B1962" t="s">
        <v>6259</v>
      </c>
      <c r="C1962" t="s">
        <v>660</v>
      </c>
      <c r="D1962" t="s">
        <v>1395</v>
      </c>
    </row>
    <row r="1963" spans="1:4">
      <c r="A1963" t="s">
        <v>2758</v>
      </c>
      <c r="B1963" t="s">
        <v>6261</v>
      </c>
      <c r="C1963" t="s">
        <v>1149</v>
      </c>
      <c r="D1963" t="s">
        <v>758</v>
      </c>
    </row>
    <row r="1964" spans="1:4">
      <c r="A1964" t="s">
        <v>2759</v>
      </c>
      <c r="B1964" t="s">
        <v>6261</v>
      </c>
      <c r="C1964" t="s">
        <v>525</v>
      </c>
      <c r="D1964" t="s">
        <v>283</v>
      </c>
    </row>
    <row r="1965" spans="1:4">
      <c r="A1965" t="s">
        <v>2760</v>
      </c>
      <c r="B1965" t="s">
        <v>6260</v>
      </c>
      <c r="C1965" t="s">
        <v>351</v>
      </c>
      <c r="D1965" t="s">
        <v>923</v>
      </c>
    </row>
    <row r="1966" spans="1:4">
      <c r="A1966" t="s">
        <v>2761</v>
      </c>
      <c r="B1966" t="s">
        <v>6259</v>
      </c>
      <c r="C1966" t="s">
        <v>6263</v>
      </c>
      <c r="D1966" t="s">
        <v>6268</v>
      </c>
    </row>
    <row r="1967" spans="1:4">
      <c r="A1967" t="s">
        <v>2762</v>
      </c>
      <c r="B1967" t="s">
        <v>6261</v>
      </c>
      <c r="C1967" t="s">
        <v>780</v>
      </c>
      <c r="D1967" t="s">
        <v>920</v>
      </c>
    </row>
    <row r="1968" spans="1:4">
      <c r="A1968" t="s">
        <v>2763</v>
      </c>
      <c r="B1968" t="s">
        <v>6260</v>
      </c>
      <c r="C1968" t="s">
        <v>780</v>
      </c>
      <c r="D1968" t="s">
        <v>884</v>
      </c>
    </row>
    <row r="1969" spans="1:4">
      <c r="A1969" t="s">
        <v>2764</v>
      </c>
      <c r="B1969" t="s">
        <v>6259</v>
      </c>
      <c r="C1969" t="s">
        <v>2124</v>
      </c>
      <c r="D1969" t="s">
        <v>1222</v>
      </c>
    </row>
    <row r="1970" spans="1:4">
      <c r="A1970" t="s">
        <v>2765</v>
      </c>
      <c r="B1970" t="s">
        <v>6260</v>
      </c>
      <c r="C1970" t="s">
        <v>280</v>
      </c>
      <c r="D1970" t="s">
        <v>951</v>
      </c>
    </row>
    <row r="1971" spans="1:4">
      <c r="A1971" t="s">
        <v>2766</v>
      </c>
      <c r="B1971" t="s">
        <v>6260</v>
      </c>
      <c r="C1971" t="s">
        <v>472</v>
      </c>
      <c r="D1971" t="s">
        <v>720</v>
      </c>
    </row>
    <row r="1972" spans="1:4">
      <c r="A1972" t="s">
        <v>2767</v>
      </c>
      <c r="B1972" t="s">
        <v>6260</v>
      </c>
      <c r="C1972" t="s">
        <v>525</v>
      </c>
      <c r="D1972" t="s">
        <v>2127</v>
      </c>
    </row>
    <row r="1973" spans="1:4">
      <c r="A1973" t="s">
        <v>2768</v>
      </c>
      <c r="B1973" t="s">
        <v>6261</v>
      </c>
      <c r="C1973" t="s">
        <v>1098</v>
      </c>
      <c r="D1973" t="s">
        <v>6262</v>
      </c>
    </row>
    <row r="1974" spans="1:4">
      <c r="A1974" t="s">
        <v>2769</v>
      </c>
      <c r="B1974" t="s">
        <v>6261</v>
      </c>
      <c r="C1974" t="s">
        <v>1089</v>
      </c>
      <c r="D1974" t="s">
        <v>242</v>
      </c>
    </row>
    <row r="1975" spans="1:4">
      <c r="A1975" t="s">
        <v>2770</v>
      </c>
      <c r="B1975" t="s">
        <v>6260</v>
      </c>
      <c r="C1975" t="s">
        <v>1438</v>
      </c>
      <c r="D1975" t="s">
        <v>583</v>
      </c>
    </row>
    <row r="1976" spans="1:4">
      <c r="A1976" t="s">
        <v>2771</v>
      </c>
      <c r="B1976" t="s">
        <v>6261</v>
      </c>
      <c r="C1976" t="s">
        <v>316</v>
      </c>
      <c r="D1976" t="s">
        <v>489</v>
      </c>
    </row>
    <row r="1977" spans="1:4">
      <c r="A1977" t="s">
        <v>2773</v>
      </c>
      <c r="B1977" t="s">
        <v>6259</v>
      </c>
      <c r="C1977" t="s">
        <v>1605</v>
      </c>
      <c r="D1977" t="s">
        <v>58</v>
      </c>
    </row>
    <row r="1978" spans="1:4">
      <c r="A1978" t="s">
        <v>2774</v>
      </c>
      <c r="B1978" t="s">
        <v>6259</v>
      </c>
      <c r="C1978" t="s">
        <v>879</v>
      </c>
      <c r="D1978" t="s">
        <v>523</v>
      </c>
    </row>
    <row r="1979" spans="1:4">
      <c r="A1979" t="s">
        <v>2775</v>
      </c>
      <c r="B1979" t="s">
        <v>6259</v>
      </c>
      <c r="C1979" t="s">
        <v>1120</v>
      </c>
      <c r="D1979" t="s">
        <v>1246</v>
      </c>
    </row>
    <row r="1980" spans="1:4">
      <c r="A1980" t="s">
        <v>2776</v>
      </c>
      <c r="B1980" t="s">
        <v>6261</v>
      </c>
      <c r="C1980" t="s">
        <v>2527</v>
      </c>
      <c r="D1980" t="s">
        <v>1240</v>
      </c>
    </row>
    <row r="1981" spans="1:4">
      <c r="A1981" t="s">
        <v>2777</v>
      </c>
      <c r="B1981" t="s">
        <v>6260</v>
      </c>
      <c r="C1981" t="s">
        <v>417</v>
      </c>
      <c r="D1981" t="s">
        <v>1330</v>
      </c>
    </row>
    <row r="1982" spans="1:4">
      <c r="A1982" t="s">
        <v>2778</v>
      </c>
      <c r="B1982" t="s">
        <v>6260</v>
      </c>
      <c r="C1982" t="s">
        <v>98</v>
      </c>
      <c r="D1982" t="s">
        <v>1240</v>
      </c>
    </row>
    <row r="1983" spans="1:4">
      <c r="A1983" t="s">
        <v>2779</v>
      </c>
      <c r="B1983" t="s">
        <v>6260</v>
      </c>
      <c r="C1983" t="s">
        <v>1633</v>
      </c>
      <c r="D1983" t="s">
        <v>1113</v>
      </c>
    </row>
    <row r="1984" spans="1:4">
      <c r="A1984" t="s">
        <v>2780</v>
      </c>
      <c r="B1984" t="s">
        <v>6260</v>
      </c>
      <c r="C1984" t="s">
        <v>657</v>
      </c>
      <c r="D1984" t="s">
        <v>949</v>
      </c>
    </row>
    <row r="1985" spans="1:4">
      <c r="A1985" t="s">
        <v>2781</v>
      </c>
      <c r="B1985" t="s">
        <v>6259</v>
      </c>
      <c r="C1985" t="s">
        <v>528</v>
      </c>
      <c r="D1985" t="s">
        <v>1872</v>
      </c>
    </row>
    <row r="1986" spans="1:4">
      <c r="A1986" t="s">
        <v>2782</v>
      </c>
      <c r="B1986" t="s">
        <v>6260</v>
      </c>
      <c r="C1986" t="s">
        <v>212</v>
      </c>
      <c r="D1986" t="s">
        <v>562</v>
      </c>
    </row>
    <row r="1987" spans="1:4">
      <c r="A1987" t="s">
        <v>2783</v>
      </c>
      <c r="B1987" t="s">
        <v>6260</v>
      </c>
      <c r="C1987" t="s">
        <v>1887</v>
      </c>
      <c r="D1987" t="s">
        <v>438</v>
      </c>
    </row>
    <row r="1988" spans="1:4">
      <c r="A1988" t="s">
        <v>2784</v>
      </c>
      <c r="B1988" t="s">
        <v>6259</v>
      </c>
      <c r="C1988" t="s">
        <v>533</v>
      </c>
      <c r="D1988" t="s">
        <v>2527</v>
      </c>
    </row>
    <row r="1989" spans="1:4">
      <c r="A1989" t="s">
        <v>2785</v>
      </c>
      <c r="B1989" t="s">
        <v>6259</v>
      </c>
      <c r="C1989" t="s">
        <v>113</v>
      </c>
      <c r="D1989" t="s">
        <v>1532</v>
      </c>
    </row>
    <row r="1990" spans="1:4">
      <c r="A1990" t="s">
        <v>2786</v>
      </c>
      <c r="B1990" t="s">
        <v>6259</v>
      </c>
      <c r="C1990" t="s">
        <v>1266</v>
      </c>
      <c r="D1990" t="s">
        <v>1683</v>
      </c>
    </row>
    <row r="1991" spans="1:4">
      <c r="A1991" t="s">
        <v>2787</v>
      </c>
      <c r="B1991" t="s">
        <v>6259</v>
      </c>
      <c r="C1991" t="s">
        <v>783</v>
      </c>
      <c r="D1991" t="s">
        <v>1100</v>
      </c>
    </row>
    <row r="1992" spans="1:4">
      <c r="A1992" t="s">
        <v>2788</v>
      </c>
      <c r="B1992" t="s">
        <v>6261</v>
      </c>
      <c r="C1992" t="s">
        <v>306</v>
      </c>
      <c r="D1992" t="s">
        <v>1098</v>
      </c>
    </row>
    <row r="1993" spans="1:4">
      <c r="A1993" t="s">
        <v>2789</v>
      </c>
      <c r="B1993" t="s">
        <v>6259</v>
      </c>
      <c r="C1993" t="s">
        <v>6263</v>
      </c>
      <c r="D1993" t="s">
        <v>6267</v>
      </c>
    </row>
    <row r="1994" spans="1:4">
      <c r="A1994" t="s">
        <v>2790</v>
      </c>
      <c r="B1994" t="s">
        <v>6260</v>
      </c>
      <c r="C1994" t="s">
        <v>1817</v>
      </c>
      <c r="D1994" t="s">
        <v>1810</v>
      </c>
    </row>
    <row r="1995" spans="1:4">
      <c r="A1995" t="s">
        <v>2791</v>
      </c>
      <c r="B1995" t="s">
        <v>6261</v>
      </c>
      <c r="C1995" t="s">
        <v>655</v>
      </c>
      <c r="D1995" t="s">
        <v>701</v>
      </c>
    </row>
    <row r="1996" spans="1:4">
      <c r="A1996" t="s">
        <v>2792</v>
      </c>
      <c r="B1996" t="s">
        <v>6260</v>
      </c>
      <c r="C1996" t="s">
        <v>90</v>
      </c>
      <c r="D1996" t="s">
        <v>1427</v>
      </c>
    </row>
    <row r="1997" spans="1:4">
      <c r="A1997" t="s">
        <v>2793</v>
      </c>
      <c r="B1997" t="s">
        <v>6260</v>
      </c>
      <c r="C1997" t="s">
        <v>296</v>
      </c>
      <c r="D1997" t="s">
        <v>329</v>
      </c>
    </row>
    <row r="1998" spans="1:4">
      <c r="A1998" t="s">
        <v>2794</v>
      </c>
      <c r="B1998" t="s">
        <v>6260</v>
      </c>
      <c r="C1998" t="s">
        <v>758</v>
      </c>
      <c r="D1998" t="s">
        <v>310</v>
      </c>
    </row>
    <row r="1999" spans="1:4">
      <c r="A1999" t="s">
        <v>2796</v>
      </c>
      <c r="B1999" t="s">
        <v>6261</v>
      </c>
      <c r="C1999" t="s">
        <v>1523</v>
      </c>
      <c r="D1999" t="s">
        <v>899</v>
      </c>
    </row>
    <row r="2000" spans="1:4">
      <c r="A2000" t="s">
        <v>2797</v>
      </c>
      <c r="B2000" t="s">
        <v>6259</v>
      </c>
      <c r="C2000" t="s">
        <v>528</v>
      </c>
      <c r="D2000" t="s">
        <v>480</v>
      </c>
    </row>
    <row r="2001" spans="1:4">
      <c r="A2001" t="s">
        <v>2798</v>
      </c>
      <c r="B2001" t="s">
        <v>6261</v>
      </c>
      <c r="C2001" t="s">
        <v>752</v>
      </c>
      <c r="D2001" t="s">
        <v>1204</v>
      </c>
    </row>
    <row r="2002" spans="1:4">
      <c r="A2002" t="s">
        <v>2799</v>
      </c>
      <c r="B2002" t="s">
        <v>6259</v>
      </c>
      <c r="C2002" t="s">
        <v>1129</v>
      </c>
      <c r="D2002" t="s">
        <v>577</v>
      </c>
    </row>
    <row r="2003" spans="1:4">
      <c r="A2003" t="s">
        <v>2800</v>
      </c>
      <c r="B2003" t="s">
        <v>6261</v>
      </c>
      <c r="C2003" t="s">
        <v>780</v>
      </c>
      <c r="D2003" t="s">
        <v>1541</v>
      </c>
    </row>
    <row r="2004" spans="1:4">
      <c r="A2004" t="s">
        <v>2801</v>
      </c>
      <c r="B2004" t="s">
        <v>6259</v>
      </c>
      <c r="C2004" t="s">
        <v>85</v>
      </c>
      <c r="D2004" t="s">
        <v>777</v>
      </c>
    </row>
    <row r="2005" spans="1:4">
      <c r="A2005" t="s">
        <v>2802</v>
      </c>
      <c r="B2005" t="s">
        <v>6261</v>
      </c>
      <c r="C2005" t="s">
        <v>1015</v>
      </c>
      <c r="D2005" t="s">
        <v>320</v>
      </c>
    </row>
    <row r="2006" spans="1:4">
      <c r="A2006" t="s">
        <v>2803</v>
      </c>
      <c r="B2006" t="s">
        <v>6259</v>
      </c>
      <c r="C2006" t="s">
        <v>2772</v>
      </c>
      <c r="D2006" t="s">
        <v>1862</v>
      </c>
    </row>
    <row r="2007" spans="1:4">
      <c r="A2007" t="s">
        <v>2804</v>
      </c>
      <c r="B2007" t="s">
        <v>6260</v>
      </c>
      <c r="C2007" t="s">
        <v>663</v>
      </c>
      <c r="D2007" t="s">
        <v>449</v>
      </c>
    </row>
    <row r="2008" spans="1:4">
      <c r="A2008" t="s">
        <v>2805</v>
      </c>
      <c r="B2008" t="s">
        <v>6260</v>
      </c>
      <c r="C2008" t="s">
        <v>286</v>
      </c>
      <c r="D2008" t="s">
        <v>827</v>
      </c>
    </row>
    <row r="2009" spans="1:4">
      <c r="A2009" t="s">
        <v>2806</v>
      </c>
      <c r="B2009" t="s">
        <v>6261</v>
      </c>
      <c r="C2009" t="s">
        <v>615</v>
      </c>
      <c r="D2009" t="s">
        <v>1429</v>
      </c>
    </row>
    <row r="2010" spans="1:4">
      <c r="A2010" t="s">
        <v>2807</v>
      </c>
      <c r="B2010" t="s">
        <v>6259</v>
      </c>
      <c r="C2010" t="s">
        <v>623</v>
      </c>
      <c r="D2010" t="s">
        <v>2164</v>
      </c>
    </row>
    <row r="2011" spans="1:4">
      <c r="A2011" t="s">
        <v>2808</v>
      </c>
      <c r="B2011" t="s">
        <v>6259</v>
      </c>
      <c r="C2011" t="s">
        <v>117</v>
      </c>
      <c r="D2011" t="s">
        <v>47</v>
      </c>
    </row>
    <row r="2012" spans="1:4">
      <c r="A2012" t="s">
        <v>2809</v>
      </c>
      <c r="B2012" t="s">
        <v>6260</v>
      </c>
      <c r="C2012" t="s">
        <v>955</v>
      </c>
      <c r="D2012" t="s">
        <v>117</v>
      </c>
    </row>
    <row r="2013" spans="1:4">
      <c r="A2013" t="s">
        <v>2810</v>
      </c>
      <c r="B2013" t="s">
        <v>6260</v>
      </c>
      <c r="C2013" t="s">
        <v>1829</v>
      </c>
      <c r="D2013" t="s">
        <v>66</v>
      </c>
    </row>
    <row r="2014" spans="1:4">
      <c r="A2014" t="s">
        <v>2811</v>
      </c>
      <c r="B2014" t="s">
        <v>6260</v>
      </c>
      <c r="C2014" t="s">
        <v>121</v>
      </c>
      <c r="D2014" t="s">
        <v>2124</v>
      </c>
    </row>
    <row r="2015" spans="1:4">
      <c r="A2015" t="s">
        <v>2812</v>
      </c>
      <c r="B2015" t="s">
        <v>6259</v>
      </c>
      <c r="C2015" t="s">
        <v>792</v>
      </c>
      <c r="D2015" t="s">
        <v>553</v>
      </c>
    </row>
    <row r="2016" spans="1:4">
      <c r="A2016" t="s">
        <v>2813</v>
      </c>
      <c r="B2016" t="s">
        <v>6261</v>
      </c>
      <c r="C2016" t="s">
        <v>53</v>
      </c>
      <c r="D2016" t="s">
        <v>167</v>
      </c>
    </row>
    <row r="2017" spans="1:4">
      <c r="A2017" t="s">
        <v>2814</v>
      </c>
      <c r="B2017" t="s">
        <v>6261</v>
      </c>
      <c r="C2017" t="s">
        <v>2164</v>
      </c>
      <c r="D2017" t="s">
        <v>2006</v>
      </c>
    </row>
    <row r="2018" spans="1:4">
      <c r="A2018" t="s">
        <v>2815</v>
      </c>
      <c r="B2018" t="s">
        <v>6261</v>
      </c>
      <c r="C2018" t="s">
        <v>1190</v>
      </c>
      <c r="D2018" t="s">
        <v>180</v>
      </c>
    </row>
    <row r="2019" spans="1:4">
      <c r="A2019" t="s">
        <v>2816</v>
      </c>
      <c r="B2019" t="s">
        <v>6259</v>
      </c>
      <c r="C2019" t="s">
        <v>715</v>
      </c>
      <c r="D2019" t="s">
        <v>42</v>
      </c>
    </row>
    <row r="2020" spans="1:4">
      <c r="A2020" t="s">
        <v>2817</v>
      </c>
      <c r="B2020" t="s">
        <v>6260</v>
      </c>
      <c r="C2020" t="s">
        <v>1019</v>
      </c>
      <c r="D2020" t="s">
        <v>1618</v>
      </c>
    </row>
    <row r="2021" spans="1:4">
      <c r="A2021" t="s">
        <v>2818</v>
      </c>
      <c r="B2021" t="s">
        <v>6259</v>
      </c>
      <c r="C2021" t="s">
        <v>887</v>
      </c>
      <c r="D2021" t="s">
        <v>824</v>
      </c>
    </row>
    <row r="2022" spans="1:4">
      <c r="A2022" t="s">
        <v>2819</v>
      </c>
      <c r="B2022" t="s">
        <v>6261</v>
      </c>
      <c r="C2022" t="s">
        <v>414</v>
      </c>
      <c r="D2022" t="s">
        <v>139</v>
      </c>
    </row>
    <row r="2023" spans="1:4">
      <c r="A2023" t="s">
        <v>2820</v>
      </c>
      <c r="B2023" t="s">
        <v>6259</v>
      </c>
      <c r="C2023" t="s">
        <v>856</v>
      </c>
      <c r="D2023" t="s">
        <v>671</v>
      </c>
    </row>
    <row r="2024" spans="1:4">
      <c r="A2024" t="s">
        <v>2821</v>
      </c>
      <c r="B2024" t="s">
        <v>6261</v>
      </c>
      <c r="C2024" t="s">
        <v>1340</v>
      </c>
      <c r="D2024" t="s">
        <v>995</v>
      </c>
    </row>
    <row r="2025" spans="1:4">
      <c r="A2025" t="s">
        <v>2822</v>
      </c>
      <c r="B2025" t="s">
        <v>6259</v>
      </c>
      <c r="C2025" t="s">
        <v>280</v>
      </c>
      <c r="D2025" t="s">
        <v>218</v>
      </c>
    </row>
    <row r="2026" spans="1:4">
      <c r="A2026" t="s">
        <v>2823</v>
      </c>
      <c r="B2026" t="s">
        <v>6260</v>
      </c>
      <c r="C2026" t="s">
        <v>139</v>
      </c>
      <c r="D2026" t="s">
        <v>939</v>
      </c>
    </row>
    <row r="2027" spans="1:4">
      <c r="A2027" t="s">
        <v>2824</v>
      </c>
      <c r="B2027" t="s">
        <v>6261</v>
      </c>
      <c r="C2027" t="s">
        <v>963</v>
      </c>
      <c r="D2027" t="s">
        <v>1043</v>
      </c>
    </row>
    <row r="2028" spans="1:4">
      <c r="A2028" t="s">
        <v>2825</v>
      </c>
      <c r="B2028" t="s">
        <v>6259</v>
      </c>
      <c r="C2028" t="s">
        <v>1242</v>
      </c>
      <c r="D2028" t="s">
        <v>649</v>
      </c>
    </row>
    <row r="2029" spans="1:4">
      <c r="A2029" t="s">
        <v>2826</v>
      </c>
      <c r="B2029" t="s">
        <v>6259</v>
      </c>
      <c r="C2029" t="s">
        <v>918</v>
      </c>
      <c r="D2029" t="s">
        <v>271</v>
      </c>
    </row>
    <row r="2030" spans="1:4">
      <c r="A2030" t="s">
        <v>2827</v>
      </c>
      <c r="B2030" t="s">
        <v>6259</v>
      </c>
      <c r="C2030" t="s">
        <v>139</v>
      </c>
      <c r="D2030" t="s">
        <v>722</v>
      </c>
    </row>
    <row r="2031" spans="1:4">
      <c r="A2031" t="s">
        <v>2828</v>
      </c>
      <c r="B2031" t="s">
        <v>6260</v>
      </c>
      <c r="C2031" t="s">
        <v>2772</v>
      </c>
      <c r="D2031" t="s">
        <v>396</v>
      </c>
    </row>
    <row r="2032" spans="1:4">
      <c r="A2032" t="s">
        <v>2829</v>
      </c>
      <c r="B2032" t="s">
        <v>6261</v>
      </c>
      <c r="C2032" t="s">
        <v>326</v>
      </c>
      <c r="D2032" t="s">
        <v>610</v>
      </c>
    </row>
    <row r="2033" spans="1:4">
      <c r="A2033" t="s">
        <v>2830</v>
      </c>
      <c r="B2033" t="s">
        <v>6259</v>
      </c>
      <c r="C2033" t="s">
        <v>313</v>
      </c>
      <c r="D2033" t="s">
        <v>657</v>
      </c>
    </row>
    <row r="2034" spans="1:4">
      <c r="A2034" t="s">
        <v>2831</v>
      </c>
      <c r="B2034" t="s">
        <v>6259</v>
      </c>
      <c r="C2034" t="s">
        <v>1095</v>
      </c>
      <c r="D2034" t="s">
        <v>1212</v>
      </c>
    </row>
    <row r="2035" spans="1:4">
      <c r="A2035" t="s">
        <v>2832</v>
      </c>
      <c r="B2035" t="s">
        <v>6260</v>
      </c>
      <c r="C2035" t="s">
        <v>1214</v>
      </c>
      <c r="D2035" t="s">
        <v>824</v>
      </c>
    </row>
    <row r="2036" spans="1:4">
      <c r="A2036" t="s">
        <v>2833</v>
      </c>
      <c r="B2036" t="s">
        <v>6260</v>
      </c>
      <c r="C2036" t="s">
        <v>881</v>
      </c>
      <c r="D2036" t="s">
        <v>461</v>
      </c>
    </row>
    <row r="2037" spans="1:4">
      <c r="A2037" t="s">
        <v>2834</v>
      </c>
      <c r="B2037" t="s">
        <v>6260</v>
      </c>
      <c r="C2037" t="s">
        <v>726</v>
      </c>
      <c r="D2037" t="s">
        <v>1327</v>
      </c>
    </row>
    <row r="2038" spans="1:4">
      <c r="A2038" t="s">
        <v>2835</v>
      </c>
      <c r="B2038" t="s">
        <v>6259</v>
      </c>
      <c r="C2038" t="s">
        <v>1132</v>
      </c>
      <c r="D2038" t="s">
        <v>923</v>
      </c>
    </row>
    <row r="2039" spans="1:4">
      <c r="A2039" t="s">
        <v>2836</v>
      </c>
      <c r="B2039" t="s">
        <v>6259</v>
      </c>
      <c r="C2039" t="s">
        <v>94</v>
      </c>
      <c r="D2039" t="s">
        <v>805</v>
      </c>
    </row>
    <row r="2040" spans="1:4">
      <c r="A2040" t="s">
        <v>2837</v>
      </c>
      <c r="B2040" t="s">
        <v>6259</v>
      </c>
      <c r="C2040" t="s">
        <v>351</v>
      </c>
      <c r="D2040" t="s">
        <v>660</v>
      </c>
    </row>
    <row r="2041" spans="1:4">
      <c r="A2041" t="s">
        <v>2838</v>
      </c>
      <c r="B2041" t="s">
        <v>6261</v>
      </c>
      <c r="C2041" t="s">
        <v>743</v>
      </c>
      <c r="D2041" t="s">
        <v>153</v>
      </c>
    </row>
    <row r="2042" spans="1:4">
      <c r="A2042" t="s">
        <v>2839</v>
      </c>
      <c r="B2042" t="s">
        <v>6260</v>
      </c>
      <c r="C2042" t="s">
        <v>167</v>
      </c>
      <c r="D2042" t="s">
        <v>480</v>
      </c>
    </row>
    <row r="2043" spans="1:4">
      <c r="A2043" t="s">
        <v>2840</v>
      </c>
      <c r="B2043" t="s">
        <v>6261</v>
      </c>
      <c r="C2043" t="s">
        <v>1104</v>
      </c>
      <c r="D2043" t="s">
        <v>1532</v>
      </c>
    </row>
    <row r="2044" spans="1:4">
      <c r="A2044" t="s">
        <v>2841</v>
      </c>
      <c r="B2044" t="s">
        <v>6260</v>
      </c>
      <c r="C2044" t="s">
        <v>927</v>
      </c>
      <c r="D2044" t="s">
        <v>518</v>
      </c>
    </row>
    <row r="2045" spans="1:4">
      <c r="A2045" t="s">
        <v>2842</v>
      </c>
      <c r="B2045" t="s">
        <v>6259</v>
      </c>
      <c r="C2045" t="s">
        <v>607</v>
      </c>
      <c r="D2045" t="s">
        <v>207</v>
      </c>
    </row>
    <row r="2046" spans="1:4">
      <c r="A2046" t="s">
        <v>2843</v>
      </c>
      <c r="B2046" t="s">
        <v>6259</v>
      </c>
      <c r="C2046" t="s">
        <v>463</v>
      </c>
      <c r="D2046" t="s">
        <v>1399</v>
      </c>
    </row>
    <row r="2047" spans="1:4">
      <c r="A2047" t="s">
        <v>2844</v>
      </c>
      <c r="B2047" t="s">
        <v>6260</v>
      </c>
      <c r="C2047" t="s">
        <v>711</v>
      </c>
      <c r="D2047" t="s">
        <v>250</v>
      </c>
    </row>
    <row r="2048" spans="1:4">
      <c r="A2048" t="s">
        <v>2845</v>
      </c>
      <c r="B2048" t="s">
        <v>6259</v>
      </c>
      <c r="C2048" t="s">
        <v>623</v>
      </c>
      <c r="D2048" t="s">
        <v>459</v>
      </c>
    </row>
    <row r="2049" spans="1:4">
      <c r="A2049" t="s">
        <v>2846</v>
      </c>
      <c r="B2049" t="s">
        <v>6259</v>
      </c>
      <c r="C2049" t="s">
        <v>1181</v>
      </c>
      <c r="D2049" t="s">
        <v>518</v>
      </c>
    </row>
    <row r="2050" spans="1:4">
      <c r="A2050" t="s">
        <v>2847</v>
      </c>
      <c r="B2050" t="s">
        <v>6259</v>
      </c>
      <c r="C2050" t="s">
        <v>66</v>
      </c>
      <c r="D2050" t="s">
        <v>847</v>
      </c>
    </row>
    <row r="2051" spans="1:4">
      <c r="A2051" t="s">
        <v>2848</v>
      </c>
      <c r="B2051" t="s">
        <v>6260</v>
      </c>
      <c r="C2051" t="s">
        <v>539</v>
      </c>
      <c r="D2051" t="s">
        <v>623</v>
      </c>
    </row>
    <row r="2052" spans="1:4">
      <c r="A2052" t="s">
        <v>2849</v>
      </c>
      <c r="B2052" t="s">
        <v>6259</v>
      </c>
      <c r="C2052" t="s">
        <v>634</v>
      </c>
      <c r="D2052" t="s">
        <v>76</v>
      </c>
    </row>
    <row r="2053" spans="1:4">
      <c r="A2053" t="s">
        <v>2850</v>
      </c>
      <c r="B2053" t="s">
        <v>6260</v>
      </c>
      <c r="C2053" t="s">
        <v>548</v>
      </c>
      <c r="D2053" t="s">
        <v>1296</v>
      </c>
    </row>
    <row r="2054" spans="1:4">
      <c r="A2054" t="s">
        <v>2851</v>
      </c>
      <c r="B2054" t="s">
        <v>6259</v>
      </c>
      <c r="C2054" t="s">
        <v>81</v>
      </c>
      <c r="D2054" t="s">
        <v>71</v>
      </c>
    </row>
    <row r="2055" spans="1:4">
      <c r="A2055" t="s">
        <v>2852</v>
      </c>
      <c r="B2055" t="s">
        <v>6260</v>
      </c>
      <c r="C2055" t="s">
        <v>533</v>
      </c>
      <c r="D2055" t="s">
        <v>489</v>
      </c>
    </row>
    <row r="2056" spans="1:4">
      <c r="A2056" t="s">
        <v>2853</v>
      </c>
      <c r="B2056" t="s">
        <v>6261</v>
      </c>
      <c r="C2056" t="s">
        <v>542</v>
      </c>
      <c r="D2056" t="s">
        <v>701</v>
      </c>
    </row>
    <row r="2057" spans="1:4">
      <c r="A2057" t="s">
        <v>2854</v>
      </c>
      <c r="B2057" t="s">
        <v>6261</v>
      </c>
      <c r="C2057" t="s">
        <v>1031</v>
      </c>
      <c r="D2057" t="s">
        <v>773</v>
      </c>
    </row>
    <row r="2058" spans="1:4">
      <c r="A2058" t="s">
        <v>2855</v>
      </c>
      <c r="B2058" t="s">
        <v>6261</v>
      </c>
      <c r="C2058" t="s">
        <v>497</v>
      </c>
      <c r="D2058" t="s">
        <v>461</v>
      </c>
    </row>
    <row r="2059" spans="1:4">
      <c r="A2059" t="s">
        <v>2856</v>
      </c>
      <c r="B2059" t="s">
        <v>6260</v>
      </c>
      <c r="C2059" t="s">
        <v>62</v>
      </c>
      <c r="D2059" t="s">
        <v>1204</v>
      </c>
    </row>
    <row r="2060" spans="1:4">
      <c r="A2060" t="s">
        <v>2857</v>
      </c>
      <c r="B2060" t="s">
        <v>6261</v>
      </c>
      <c r="C2060" t="s">
        <v>769</v>
      </c>
      <c r="D2060" t="s">
        <v>364</v>
      </c>
    </row>
    <row r="2061" spans="1:4">
      <c r="A2061" t="s">
        <v>2858</v>
      </c>
      <c r="B2061" t="s">
        <v>6261</v>
      </c>
      <c r="C2061" t="s">
        <v>128</v>
      </c>
      <c r="D2061" t="s">
        <v>271</v>
      </c>
    </row>
    <row r="2062" spans="1:4">
      <c r="A2062" t="s">
        <v>2859</v>
      </c>
      <c r="B2062" t="s">
        <v>6260</v>
      </c>
      <c r="C2062" t="s">
        <v>634</v>
      </c>
      <c r="D2062" t="s">
        <v>722</v>
      </c>
    </row>
    <row r="2063" spans="1:4">
      <c r="A2063" t="s">
        <v>2860</v>
      </c>
      <c r="B2063" t="s">
        <v>6260</v>
      </c>
      <c r="C2063" t="s">
        <v>326</v>
      </c>
      <c r="D2063" t="s">
        <v>1129</v>
      </c>
    </row>
    <row r="2064" spans="1:4">
      <c r="A2064" t="s">
        <v>2861</v>
      </c>
      <c r="B2064" t="s">
        <v>6261</v>
      </c>
      <c r="C2064" t="s">
        <v>2051</v>
      </c>
      <c r="D2064" t="s">
        <v>982</v>
      </c>
    </row>
    <row r="2065" spans="1:4">
      <c r="A2065" t="s">
        <v>2862</v>
      </c>
      <c r="B2065" t="s">
        <v>6260</v>
      </c>
      <c r="C2065" t="s">
        <v>746</v>
      </c>
      <c r="D2065" t="s">
        <v>446</v>
      </c>
    </row>
    <row r="2066" spans="1:4">
      <c r="A2066" t="s">
        <v>2863</v>
      </c>
      <c r="B2066" t="s">
        <v>6261</v>
      </c>
      <c r="C2066" t="s">
        <v>107</v>
      </c>
      <c r="D2066" t="s">
        <v>1330</v>
      </c>
    </row>
    <row r="2067" spans="1:4">
      <c r="A2067" t="s">
        <v>2864</v>
      </c>
      <c r="B2067" t="s">
        <v>6259</v>
      </c>
      <c r="C2067" t="s">
        <v>671</v>
      </c>
      <c r="D2067" t="s">
        <v>1206</v>
      </c>
    </row>
    <row r="2068" spans="1:4">
      <c r="A2068" t="s">
        <v>2865</v>
      </c>
      <c r="B2068" t="s">
        <v>6260</v>
      </c>
      <c r="C2068" t="s">
        <v>98</v>
      </c>
      <c r="D2068" t="s">
        <v>1240</v>
      </c>
    </row>
    <row r="2069" spans="1:4">
      <c r="A2069" t="s">
        <v>2866</v>
      </c>
      <c r="B2069" t="s">
        <v>6261</v>
      </c>
      <c r="C2069" t="s">
        <v>230</v>
      </c>
      <c r="D2069" t="s">
        <v>548</v>
      </c>
    </row>
    <row r="2070" spans="1:4">
      <c r="A2070" t="s">
        <v>2867</v>
      </c>
      <c r="B2070" t="s">
        <v>6261</v>
      </c>
      <c r="C2070" t="s">
        <v>1132</v>
      </c>
      <c r="D2070" t="s">
        <v>660</v>
      </c>
    </row>
    <row r="2071" spans="1:4">
      <c r="A2071" t="s">
        <v>2868</v>
      </c>
      <c r="B2071" t="s">
        <v>6260</v>
      </c>
      <c r="C2071" t="s">
        <v>2527</v>
      </c>
      <c r="D2071" t="s">
        <v>637</v>
      </c>
    </row>
    <row r="2072" spans="1:4">
      <c r="A2072" t="s">
        <v>2869</v>
      </c>
      <c r="B2072" t="s">
        <v>6259</v>
      </c>
      <c r="C2072" t="s">
        <v>277</v>
      </c>
      <c r="D2072" t="s">
        <v>341</v>
      </c>
    </row>
    <row r="2073" spans="1:4">
      <c r="A2073" t="s">
        <v>2870</v>
      </c>
      <c r="B2073" t="s">
        <v>6259</v>
      </c>
      <c r="C2073" t="s">
        <v>1162</v>
      </c>
      <c r="D2073" t="s">
        <v>53</v>
      </c>
    </row>
    <row r="2074" spans="1:4">
      <c r="A2074" t="s">
        <v>2871</v>
      </c>
      <c r="B2074" t="s">
        <v>6259</v>
      </c>
      <c r="C2074" t="s">
        <v>10</v>
      </c>
      <c r="D2074" t="s">
        <v>1050</v>
      </c>
    </row>
    <row r="2075" spans="1:4">
      <c r="A2075" t="s">
        <v>2872</v>
      </c>
      <c r="B2075" t="s">
        <v>6261</v>
      </c>
      <c r="C2075" t="s">
        <v>1357</v>
      </c>
      <c r="D2075" t="s">
        <v>71</v>
      </c>
    </row>
    <row r="2076" spans="1:4">
      <c r="A2076" t="s">
        <v>2873</v>
      </c>
      <c r="B2076" t="s">
        <v>6261</v>
      </c>
      <c r="C2076" t="s">
        <v>113</v>
      </c>
      <c r="D2076" t="s">
        <v>1532</v>
      </c>
    </row>
    <row r="2077" spans="1:4">
      <c r="A2077" t="s">
        <v>2874</v>
      </c>
      <c r="B2077" t="s">
        <v>6260</v>
      </c>
      <c r="C2077" t="s">
        <v>858</v>
      </c>
      <c r="D2077" t="s">
        <v>799</v>
      </c>
    </row>
    <row r="2078" spans="1:4">
      <c r="A2078" t="s">
        <v>2875</v>
      </c>
      <c r="B2078" t="s">
        <v>6259</v>
      </c>
      <c r="C2078" t="s">
        <v>884</v>
      </c>
      <c r="D2078" t="s">
        <v>199</v>
      </c>
    </row>
    <row r="2079" spans="1:4">
      <c r="A2079" t="s">
        <v>2876</v>
      </c>
      <c r="B2079" t="s">
        <v>6261</v>
      </c>
      <c r="C2079" t="s">
        <v>982</v>
      </c>
      <c r="D2079" t="s">
        <v>1151</v>
      </c>
    </row>
    <row r="2080" spans="1:4">
      <c r="A2080" t="s">
        <v>2877</v>
      </c>
      <c r="B2080" t="s">
        <v>6260</v>
      </c>
      <c r="C2080" t="s">
        <v>500</v>
      </c>
      <c r="D2080" t="s">
        <v>204</v>
      </c>
    </row>
    <row r="2081" spans="1:4">
      <c r="A2081" t="s">
        <v>2878</v>
      </c>
      <c r="B2081" t="s">
        <v>6260</v>
      </c>
      <c r="C2081" t="s">
        <v>1324</v>
      </c>
      <c r="D2081" t="s">
        <v>1089</v>
      </c>
    </row>
    <row r="2082" spans="1:4">
      <c r="A2082" t="s">
        <v>2879</v>
      </c>
      <c r="B2082" t="s">
        <v>6260</v>
      </c>
      <c r="C2082" t="s">
        <v>320</v>
      </c>
      <c r="D2082" t="s">
        <v>743</v>
      </c>
    </row>
    <row r="2083" spans="1:4">
      <c r="A2083" t="s">
        <v>2880</v>
      </c>
      <c r="B2083" t="s">
        <v>6261</v>
      </c>
      <c r="C2083" t="s">
        <v>2316</v>
      </c>
      <c r="D2083" t="s">
        <v>2051</v>
      </c>
    </row>
    <row r="2084" spans="1:4">
      <c r="A2084" t="s">
        <v>2881</v>
      </c>
      <c r="B2084" t="s">
        <v>6259</v>
      </c>
      <c r="C2084" t="s">
        <v>731</v>
      </c>
      <c r="D2084" t="s">
        <v>615</v>
      </c>
    </row>
    <row r="2085" spans="1:4">
      <c r="A2085" t="s">
        <v>2882</v>
      </c>
      <c r="B2085" t="s">
        <v>6260</v>
      </c>
      <c r="C2085" t="s">
        <v>773</v>
      </c>
      <c r="D2085" t="s">
        <v>218</v>
      </c>
    </row>
    <row r="2086" spans="1:4">
      <c r="A2086" t="s">
        <v>2883</v>
      </c>
      <c r="B2086" t="s">
        <v>6260</v>
      </c>
      <c r="C2086" t="s">
        <v>483</v>
      </c>
      <c r="D2086" t="s">
        <v>337</v>
      </c>
    </row>
    <row r="2087" spans="1:4">
      <c r="A2087" t="s">
        <v>2884</v>
      </c>
      <c r="B2087" t="s">
        <v>6261</v>
      </c>
      <c r="C2087" t="s">
        <v>553</v>
      </c>
      <c r="D2087" t="s">
        <v>1281</v>
      </c>
    </row>
    <row r="2088" spans="1:4">
      <c r="A2088" t="s">
        <v>2885</v>
      </c>
      <c r="B2088" t="s">
        <v>6261</v>
      </c>
      <c r="C2088" t="s">
        <v>875</v>
      </c>
      <c r="D2088" t="s">
        <v>1819</v>
      </c>
    </row>
    <row r="2089" spans="1:4">
      <c r="A2089" t="s">
        <v>2886</v>
      </c>
      <c r="B2089" t="s">
        <v>6259</v>
      </c>
      <c r="C2089" t="s">
        <v>124</v>
      </c>
      <c r="D2089" t="s">
        <v>503</v>
      </c>
    </row>
    <row r="2090" spans="1:4">
      <c r="A2090" t="s">
        <v>2887</v>
      </c>
      <c r="B2090" t="s">
        <v>6261</v>
      </c>
      <c r="C2090" t="s">
        <v>2006</v>
      </c>
      <c r="D2090" t="s">
        <v>506</v>
      </c>
    </row>
    <row r="2091" spans="1:4">
      <c r="A2091" t="s">
        <v>2888</v>
      </c>
      <c r="B2091" t="s">
        <v>6261</v>
      </c>
      <c r="C2091" t="s">
        <v>1793</v>
      </c>
      <c r="D2091" t="s">
        <v>1349</v>
      </c>
    </row>
    <row r="2092" spans="1:4">
      <c r="A2092" t="s">
        <v>2889</v>
      </c>
      <c r="B2092" t="s">
        <v>6260</v>
      </c>
      <c r="C2092" t="s">
        <v>610</v>
      </c>
      <c r="D2092" t="s">
        <v>577</v>
      </c>
    </row>
    <row r="2093" spans="1:4">
      <c r="A2093" t="s">
        <v>2890</v>
      </c>
      <c r="B2093" t="s">
        <v>6261</v>
      </c>
      <c r="C2093" t="s">
        <v>1151</v>
      </c>
      <c r="D2093" t="s">
        <v>85</v>
      </c>
    </row>
    <row r="2094" spans="1:4">
      <c r="A2094" t="s">
        <v>2891</v>
      </c>
      <c r="B2094" t="s">
        <v>6259</v>
      </c>
      <c r="C2094" t="s">
        <v>568</v>
      </c>
      <c r="D2094" t="s">
        <v>167</v>
      </c>
    </row>
    <row r="2095" spans="1:4">
      <c r="A2095" t="s">
        <v>2892</v>
      </c>
      <c r="B2095" t="s">
        <v>6259</v>
      </c>
      <c r="C2095" t="s">
        <v>221</v>
      </c>
      <c r="D2095" t="s">
        <v>553</v>
      </c>
    </row>
    <row r="2096" spans="1:4">
      <c r="A2096" t="s">
        <v>2893</v>
      </c>
      <c r="B2096" t="s">
        <v>6259</v>
      </c>
      <c r="C2096" t="s">
        <v>417</v>
      </c>
      <c r="D2096" t="s">
        <v>749</v>
      </c>
    </row>
    <row r="2097" spans="1:4">
      <c r="A2097" t="s">
        <v>2894</v>
      </c>
      <c r="B2097" t="s">
        <v>6259</v>
      </c>
      <c r="C2097" t="s">
        <v>323</v>
      </c>
      <c r="D2097" t="s">
        <v>1949</v>
      </c>
    </row>
    <row r="2098" spans="1:4">
      <c r="A2098" t="s">
        <v>2895</v>
      </c>
      <c r="B2098" t="s">
        <v>6259</v>
      </c>
      <c r="C2098" t="s">
        <v>660</v>
      </c>
      <c r="D2098" t="s">
        <v>424</v>
      </c>
    </row>
    <row r="2099" spans="1:4">
      <c r="A2099" t="s">
        <v>2896</v>
      </c>
      <c r="B2099" t="s">
        <v>6259</v>
      </c>
      <c r="C2099" t="s">
        <v>367</v>
      </c>
      <c r="D2099" t="s">
        <v>528</v>
      </c>
    </row>
    <row r="2100" spans="1:4">
      <c r="A2100" t="s">
        <v>2897</v>
      </c>
      <c r="B2100" t="s">
        <v>6260</v>
      </c>
      <c r="C2100" t="s">
        <v>548</v>
      </c>
      <c r="D2100" t="s">
        <v>280</v>
      </c>
    </row>
    <row r="2101" spans="1:4">
      <c r="A2101" t="s">
        <v>2898</v>
      </c>
      <c r="B2101" t="s">
        <v>6260</v>
      </c>
      <c r="C2101" t="s">
        <v>640</v>
      </c>
      <c r="D2101" t="s">
        <v>443</v>
      </c>
    </row>
    <row r="2102" spans="1:4">
      <c r="A2102" t="s">
        <v>2899</v>
      </c>
      <c r="B2102" t="s">
        <v>6261</v>
      </c>
      <c r="C2102" t="s">
        <v>955</v>
      </c>
      <c r="D2102" t="s">
        <v>486</v>
      </c>
    </row>
    <row r="2103" spans="1:4">
      <c r="A2103" t="s">
        <v>2900</v>
      </c>
      <c r="B2103" t="s">
        <v>6261</v>
      </c>
      <c r="C2103" t="s">
        <v>1092</v>
      </c>
      <c r="D2103" t="s">
        <v>326</v>
      </c>
    </row>
    <row r="2104" spans="1:4">
      <c r="A2104" t="s">
        <v>2901</v>
      </c>
      <c r="B2104" t="s">
        <v>6259</v>
      </c>
      <c r="C2104" t="s">
        <v>228</v>
      </c>
      <c r="D2104" t="s">
        <v>242</v>
      </c>
    </row>
    <row r="2105" spans="1:4">
      <c r="A2105" t="s">
        <v>2902</v>
      </c>
      <c r="B2105" t="s">
        <v>6261</v>
      </c>
      <c r="C2105" t="s">
        <v>417</v>
      </c>
      <c r="D2105" t="s">
        <v>335</v>
      </c>
    </row>
    <row r="2106" spans="1:4">
      <c r="A2106" t="s">
        <v>2903</v>
      </c>
      <c r="B2106" t="s">
        <v>6261</v>
      </c>
      <c r="C2106" t="s">
        <v>139</v>
      </c>
      <c r="D2106" t="s">
        <v>525</v>
      </c>
    </row>
    <row r="2107" spans="1:4">
      <c r="A2107" t="s">
        <v>2904</v>
      </c>
      <c r="B2107" t="s">
        <v>6259</v>
      </c>
      <c r="C2107" t="s">
        <v>972</v>
      </c>
      <c r="D2107" t="s">
        <v>407</v>
      </c>
    </row>
    <row r="2108" spans="1:4">
      <c r="A2108" t="s">
        <v>2905</v>
      </c>
      <c r="B2108" t="s">
        <v>6259</v>
      </c>
      <c r="C2108" t="s">
        <v>666</v>
      </c>
      <c r="D2108" t="s">
        <v>657</v>
      </c>
    </row>
    <row r="2109" spans="1:4">
      <c r="A2109" t="s">
        <v>2906</v>
      </c>
      <c r="B2109" t="s">
        <v>6261</v>
      </c>
      <c r="C2109" t="s">
        <v>367</v>
      </c>
      <c r="D2109" t="s">
        <v>590</v>
      </c>
    </row>
    <row r="2110" spans="1:4">
      <c r="A2110" t="s">
        <v>2907</v>
      </c>
      <c r="B2110" t="s">
        <v>6261</v>
      </c>
      <c r="C2110" t="s">
        <v>357</v>
      </c>
      <c r="D2110" t="s">
        <v>1541</v>
      </c>
    </row>
    <row r="2111" spans="1:4">
      <c r="A2111" t="s">
        <v>2908</v>
      </c>
      <c r="B2111" t="s">
        <v>6261</v>
      </c>
      <c r="C2111" t="s">
        <v>646</v>
      </c>
      <c r="D2111" t="s">
        <v>769</v>
      </c>
    </row>
    <row r="2112" spans="1:4">
      <c r="A2112" t="s">
        <v>2909</v>
      </c>
      <c r="B2112" t="s">
        <v>6261</v>
      </c>
      <c r="C2112" t="s">
        <v>525</v>
      </c>
      <c r="D2112" t="s">
        <v>939</v>
      </c>
    </row>
    <row r="2113" spans="1:4">
      <c r="A2113" t="s">
        <v>2910</v>
      </c>
      <c r="B2113" t="s">
        <v>6260</v>
      </c>
      <c r="C2113" t="s">
        <v>769</v>
      </c>
      <c r="D2113" t="s">
        <v>16</v>
      </c>
    </row>
    <row r="2114" spans="1:4">
      <c r="A2114" t="s">
        <v>2911</v>
      </c>
      <c r="B2114" t="s">
        <v>6260</v>
      </c>
      <c r="C2114" t="s">
        <v>1869</v>
      </c>
      <c r="D2114" t="s">
        <v>310</v>
      </c>
    </row>
    <row r="2115" spans="1:4">
      <c r="A2115" t="s">
        <v>2912</v>
      </c>
      <c r="B2115" t="s">
        <v>6259</v>
      </c>
      <c r="C2115" t="s">
        <v>1335</v>
      </c>
      <c r="D2115" t="s">
        <v>1178</v>
      </c>
    </row>
    <row r="2116" spans="1:4">
      <c r="A2116" t="s">
        <v>2913</v>
      </c>
      <c r="B2116" t="s">
        <v>6260</v>
      </c>
      <c r="C2116" t="s">
        <v>1149</v>
      </c>
      <c r="D2116" t="s">
        <v>1633</v>
      </c>
    </row>
    <row r="2117" spans="1:4">
      <c r="A2117" t="s">
        <v>2914</v>
      </c>
      <c r="B2117" t="s">
        <v>6260</v>
      </c>
      <c r="C2117" t="s">
        <v>1268</v>
      </c>
      <c r="D2117" t="s">
        <v>1055</v>
      </c>
    </row>
    <row r="2118" spans="1:4">
      <c r="A2118" t="s">
        <v>2915</v>
      </c>
      <c r="B2118" t="s">
        <v>6259</v>
      </c>
      <c r="C2118" t="s">
        <v>1266</v>
      </c>
      <c r="D2118" t="s">
        <v>718</v>
      </c>
    </row>
    <row r="2119" spans="1:4">
      <c r="A2119" t="s">
        <v>2916</v>
      </c>
      <c r="B2119" t="s">
        <v>6261</v>
      </c>
      <c r="C2119" t="s">
        <v>1206</v>
      </c>
      <c r="D2119" t="s">
        <v>548</v>
      </c>
    </row>
    <row r="2120" spans="1:4">
      <c r="A2120" t="s">
        <v>2917</v>
      </c>
      <c r="B2120" t="s">
        <v>6261</v>
      </c>
      <c r="C2120" t="s">
        <v>1181</v>
      </c>
      <c r="D2120" t="s">
        <v>367</v>
      </c>
    </row>
    <row r="2121" spans="1:4">
      <c r="A2121" t="s">
        <v>2918</v>
      </c>
      <c r="B2121" t="s">
        <v>6260</v>
      </c>
      <c r="C2121" t="s">
        <v>927</v>
      </c>
      <c r="D2121" t="s">
        <v>1181</v>
      </c>
    </row>
    <row r="2122" spans="1:4">
      <c r="A2122" t="s">
        <v>2919</v>
      </c>
      <c r="B2122" t="s">
        <v>6259</v>
      </c>
      <c r="C2122" t="s">
        <v>37</v>
      </c>
      <c r="D2122" t="s">
        <v>143</v>
      </c>
    </row>
    <row r="2123" spans="1:4">
      <c r="A2123" t="s">
        <v>2920</v>
      </c>
      <c r="B2123" t="s">
        <v>6260</v>
      </c>
      <c r="C2123" t="s">
        <v>1040</v>
      </c>
      <c r="D2123" t="s">
        <v>263</v>
      </c>
    </row>
    <row r="2124" spans="1:4">
      <c r="A2124" t="s">
        <v>2921</v>
      </c>
      <c r="B2124" t="s">
        <v>6261</v>
      </c>
      <c r="C2124" t="s">
        <v>1092</v>
      </c>
      <c r="D2124" t="s">
        <v>558</v>
      </c>
    </row>
    <row r="2125" spans="1:4">
      <c r="A2125" t="s">
        <v>2922</v>
      </c>
      <c r="B2125" t="s">
        <v>6259</v>
      </c>
      <c r="C2125" t="s">
        <v>881</v>
      </c>
      <c r="D2125" t="s">
        <v>619</v>
      </c>
    </row>
    <row r="2126" spans="1:4">
      <c r="A2126" t="s">
        <v>2923</v>
      </c>
      <c r="B2126" t="s">
        <v>6261</v>
      </c>
      <c r="C2126" t="s">
        <v>1255</v>
      </c>
      <c r="D2126" t="s">
        <v>531</v>
      </c>
    </row>
    <row r="2127" spans="1:4">
      <c r="A2127" t="s">
        <v>2924</v>
      </c>
      <c r="B2127" t="s">
        <v>6260</v>
      </c>
      <c r="C2127" t="s">
        <v>188</v>
      </c>
      <c r="D2127" t="s">
        <v>293</v>
      </c>
    </row>
    <row r="2128" spans="1:4">
      <c r="A2128" t="s">
        <v>2925</v>
      </c>
      <c r="B2128" t="s">
        <v>6260</v>
      </c>
      <c r="C2128" t="s">
        <v>1949</v>
      </c>
      <c r="D2128" t="s">
        <v>913</v>
      </c>
    </row>
    <row r="2129" spans="1:4">
      <c r="A2129" t="s">
        <v>2926</v>
      </c>
      <c r="B2129" t="s">
        <v>6260</v>
      </c>
      <c r="C2129" t="s">
        <v>715</v>
      </c>
      <c r="D2129" t="s">
        <v>483</v>
      </c>
    </row>
    <row r="2130" spans="1:4">
      <c r="A2130" t="s">
        <v>2927</v>
      </c>
      <c r="B2130" t="s">
        <v>6261</v>
      </c>
      <c r="C2130" t="s">
        <v>749</v>
      </c>
      <c r="D2130" t="s">
        <v>1330</v>
      </c>
    </row>
    <row r="2131" spans="1:4">
      <c r="A2131" t="s">
        <v>2928</v>
      </c>
      <c r="B2131" t="s">
        <v>6260</v>
      </c>
      <c r="C2131" t="s">
        <v>28</v>
      </c>
      <c r="D2131" t="s">
        <v>230</v>
      </c>
    </row>
    <row r="2132" spans="1:4">
      <c r="A2132" t="s">
        <v>2929</v>
      </c>
      <c r="B2132" t="s">
        <v>6259</v>
      </c>
      <c r="C2132" t="s">
        <v>1330</v>
      </c>
      <c r="D2132" t="s">
        <v>899</v>
      </c>
    </row>
    <row r="2133" spans="1:4">
      <c r="A2133" t="s">
        <v>2930</v>
      </c>
      <c r="B2133" t="s">
        <v>6261</v>
      </c>
      <c r="C2133" t="s">
        <v>6263</v>
      </c>
      <c r="D2133" t="s">
        <v>6267</v>
      </c>
    </row>
    <row r="2134" spans="1:4">
      <c r="A2134" t="s">
        <v>2931</v>
      </c>
      <c r="B2134" t="s">
        <v>6260</v>
      </c>
      <c r="C2134" t="s">
        <v>612</v>
      </c>
      <c r="D2134" t="s">
        <v>889</v>
      </c>
    </row>
    <row r="2135" spans="1:4">
      <c r="A2135" t="s">
        <v>2932</v>
      </c>
      <c r="B2135" t="s">
        <v>6261</v>
      </c>
      <c r="C2135" t="s">
        <v>132</v>
      </c>
      <c r="D2135" t="s">
        <v>90</v>
      </c>
    </row>
    <row r="2136" spans="1:4">
      <c r="A2136" t="s">
        <v>2933</v>
      </c>
      <c r="B2136" t="s">
        <v>6261</v>
      </c>
      <c r="C2136" t="s">
        <v>1510</v>
      </c>
      <c r="D2136" t="s">
        <v>623</v>
      </c>
    </row>
    <row r="2137" spans="1:4">
      <c r="A2137" t="s">
        <v>2934</v>
      </c>
      <c r="B2137" t="s">
        <v>6260</v>
      </c>
      <c r="C2137" t="s">
        <v>1019</v>
      </c>
      <c r="D2137" t="s">
        <v>775</v>
      </c>
    </row>
    <row r="2138" spans="1:4">
      <c r="A2138" t="s">
        <v>2935</v>
      </c>
      <c r="B2138" t="s">
        <v>6261</v>
      </c>
      <c r="C2138" t="s">
        <v>797</v>
      </c>
      <c r="D2138" t="s">
        <v>37</v>
      </c>
    </row>
    <row r="2139" spans="1:4">
      <c r="A2139" t="s">
        <v>2936</v>
      </c>
      <c r="B2139" t="s">
        <v>6259</v>
      </c>
      <c r="C2139" t="s">
        <v>1095</v>
      </c>
      <c r="D2139" t="s">
        <v>1510</v>
      </c>
    </row>
    <row r="2140" spans="1:4">
      <c r="A2140" t="s">
        <v>2937</v>
      </c>
      <c r="B2140" t="s">
        <v>6260</v>
      </c>
      <c r="C2140" t="s">
        <v>58</v>
      </c>
      <c r="D2140" t="s">
        <v>1427</v>
      </c>
    </row>
    <row r="2141" spans="1:4">
      <c r="A2141" t="s">
        <v>2938</v>
      </c>
      <c r="B2141" t="s">
        <v>6261</v>
      </c>
      <c r="C2141" t="s">
        <v>277</v>
      </c>
      <c r="D2141" t="s">
        <v>1474</v>
      </c>
    </row>
    <row r="2142" spans="1:4">
      <c r="A2142" t="s">
        <v>2939</v>
      </c>
      <c r="B2142" t="s">
        <v>6259</v>
      </c>
      <c r="C2142" t="s">
        <v>149</v>
      </c>
      <c r="D2142" t="s">
        <v>802</v>
      </c>
    </row>
    <row r="2143" spans="1:4">
      <c r="A2143" t="s">
        <v>2940</v>
      </c>
      <c r="B2143" t="s">
        <v>6259</v>
      </c>
      <c r="C2143" t="s">
        <v>121</v>
      </c>
      <c r="D2143" t="s">
        <v>1190</v>
      </c>
    </row>
    <row r="2144" spans="1:4">
      <c r="A2144" t="s">
        <v>2941</v>
      </c>
      <c r="B2144" t="s">
        <v>6259</v>
      </c>
      <c r="C2144" t="s">
        <v>37</v>
      </c>
      <c r="D2144" t="s">
        <v>749</v>
      </c>
    </row>
    <row r="2145" spans="1:4">
      <c r="A2145" t="s">
        <v>2942</v>
      </c>
      <c r="B2145" t="s">
        <v>6261</v>
      </c>
      <c r="C2145" t="s">
        <v>81</v>
      </c>
      <c r="D2145" t="s">
        <v>1222</v>
      </c>
    </row>
    <row r="2146" spans="1:4">
      <c r="A2146" t="s">
        <v>2943</v>
      </c>
      <c r="B2146" t="s">
        <v>6261</v>
      </c>
      <c r="C2146" t="s">
        <v>799</v>
      </c>
      <c r="D2146" t="s">
        <v>955</v>
      </c>
    </row>
    <row r="2147" spans="1:4">
      <c r="A2147" t="s">
        <v>2944</v>
      </c>
      <c r="B2147" t="s">
        <v>6260</v>
      </c>
      <c r="C2147" t="s">
        <v>438</v>
      </c>
      <c r="D2147" t="s">
        <v>634</v>
      </c>
    </row>
    <row r="2148" spans="1:4">
      <c r="A2148" t="s">
        <v>2945</v>
      </c>
      <c r="B2148" t="s">
        <v>6260</v>
      </c>
      <c r="C2148" t="s">
        <v>634</v>
      </c>
      <c r="D2148" t="s">
        <v>792</v>
      </c>
    </row>
    <row r="2149" spans="1:4">
      <c r="A2149" t="s">
        <v>2946</v>
      </c>
      <c r="B2149" t="s">
        <v>6261</v>
      </c>
      <c r="C2149" t="s">
        <v>1429</v>
      </c>
      <c r="D2149" t="s">
        <v>955</v>
      </c>
    </row>
    <row r="2150" spans="1:4">
      <c r="A2150" t="s">
        <v>2947</v>
      </c>
      <c r="B2150" t="s">
        <v>6259</v>
      </c>
      <c r="C2150" t="s">
        <v>562</v>
      </c>
      <c r="D2150" t="s">
        <v>918</v>
      </c>
    </row>
    <row r="2151" spans="1:4">
      <c r="A2151" t="s">
        <v>2948</v>
      </c>
      <c r="B2151" t="s">
        <v>6261</v>
      </c>
      <c r="C2151" t="s">
        <v>2533</v>
      </c>
      <c r="D2151" t="s">
        <v>1033</v>
      </c>
    </row>
    <row r="2152" spans="1:4">
      <c r="A2152" t="s">
        <v>2949</v>
      </c>
      <c r="B2152" t="s">
        <v>6260</v>
      </c>
      <c r="C2152" t="s">
        <v>1862</v>
      </c>
      <c r="D2152" t="s">
        <v>277</v>
      </c>
    </row>
    <row r="2153" spans="1:4">
      <c r="A2153" t="s">
        <v>2950</v>
      </c>
      <c r="B2153" t="s">
        <v>6261</v>
      </c>
      <c r="C2153" t="s">
        <v>280</v>
      </c>
      <c r="D2153" t="s">
        <v>698</v>
      </c>
    </row>
    <row r="2154" spans="1:4">
      <c r="A2154" t="s">
        <v>2951</v>
      </c>
      <c r="B2154" t="s">
        <v>6261</v>
      </c>
      <c r="C2154" t="s">
        <v>480</v>
      </c>
      <c r="D2154" t="s">
        <v>1266</v>
      </c>
    </row>
    <row r="2155" spans="1:4">
      <c r="A2155" t="s">
        <v>2952</v>
      </c>
      <c r="B2155" t="s">
        <v>6260</v>
      </c>
      <c r="C2155" t="s">
        <v>1260</v>
      </c>
      <c r="D2155" t="s">
        <v>1266</v>
      </c>
    </row>
    <row r="2156" spans="1:4">
      <c r="A2156" t="s">
        <v>2953</v>
      </c>
      <c r="B2156" t="s">
        <v>6261</v>
      </c>
      <c r="C2156" t="s">
        <v>671</v>
      </c>
      <c r="D2156" t="s">
        <v>230</v>
      </c>
    </row>
    <row r="2157" spans="1:4">
      <c r="A2157" t="s">
        <v>2954</v>
      </c>
      <c r="B2157" t="s">
        <v>6261</v>
      </c>
      <c r="C2157" t="s">
        <v>1255</v>
      </c>
      <c r="D2157" t="s">
        <v>1249</v>
      </c>
    </row>
    <row r="2158" spans="1:4">
      <c r="A2158" t="s">
        <v>2955</v>
      </c>
      <c r="B2158" t="s">
        <v>6260</v>
      </c>
      <c r="C2158" t="s">
        <v>722</v>
      </c>
      <c r="D2158" t="s">
        <v>792</v>
      </c>
    </row>
    <row r="2159" spans="1:4">
      <c r="A2159" t="s">
        <v>2956</v>
      </c>
      <c r="B2159" t="s">
        <v>6261</v>
      </c>
      <c r="C2159" t="s">
        <v>1869</v>
      </c>
      <c r="D2159" t="s">
        <v>310</v>
      </c>
    </row>
    <row r="2160" spans="1:4">
      <c r="A2160" t="s">
        <v>2957</v>
      </c>
      <c r="B2160" t="s">
        <v>6261</v>
      </c>
      <c r="C2160" t="s">
        <v>1260</v>
      </c>
      <c r="D2160" t="s">
        <v>212</v>
      </c>
    </row>
    <row r="2161" spans="1:4">
      <c r="A2161" t="s">
        <v>2958</v>
      </c>
      <c r="B2161" t="s">
        <v>6261</v>
      </c>
      <c r="C2161" t="s">
        <v>66</v>
      </c>
      <c r="D2161" t="s">
        <v>1335</v>
      </c>
    </row>
    <row r="2162" spans="1:4">
      <c r="A2162" t="s">
        <v>2959</v>
      </c>
      <c r="B2162" t="s">
        <v>6259</v>
      </c>
      <c r="C2162" t="s">
        <v>1089</v>
      </c>
      <c r="D2162" t="s">
        <v>769</v>
      </c>
    </row>
    <row r="2163" spans="1:4">
      <c r="A2163" t="s">
        <v>2960</v>
      </c>
      <c r="B2163" t="s">
        <v>6259</v>
      </c>
      <c r="C2163" t="s">
        <v>438</v>
      </c>
      <c r="D2163" t="s">
        <v>153</v>
      </c>
    </row>
    <row r="2164" spans="1:4">
      <c r="A2164" t="s">
        <v>2961</v>
      </c>
      <c r="B2164" t="s">
        <v>6259</v>
      </c>
      <c r="C2164" t="s">
        <v>313</v>
      </c>
      <c r="D2164" t="s">
        <v>827</v>
      </c>
    </row>
    <row r="2165" spans="1:4">
      <c r="A2165" t="s">
        <v>2962</v>
      </c>
      <c r="B2165" t="s">
        <v>6261</v>
      </c>
      <c r="C2165" t="s">
        <v>58</v>
      </c>
      <c r="D2165" t="s">
        <v>1427</v>
      </c>
    </row>
    <row r="2166" spans="1:4">
      <c r="A2166" t="s">
        <v>2963</v>
      </c>
      <c r="B2166" t="s">
        <v>6259</v>
      </c>
      <c r="C2166" t="s">
        <v>1154</v>
      </c>
      <c r="D2166" t="s">
        <v>420</v>
      </c>
    </row>
    <row r="2167" spans="1:4">
      <c r="A2167" t="s">
        <v>2964</v>
      </c>
      <c r="B2167" t="s">
        <v>6260</v>
      </c>
      <c r="C2167" t="s">
        <v>875</v>
      </c>
      <c r="D2167" t="s">
        <v>102</v>
      </c>
    </row>
    <row r="2168" spans="1:4">
      <c r="A2168" t="s">
        <v>2965</v>
      </c>
      <c r="B2168" t="s">
        <v>6260</v>
      </c>
      <c r="C2168" t="s">
        <v>1040</v>
      </c>
      <c r="D2168" t="s">
        <v>71</v>
      </c>
    </row>
    <row r="2169" spans="1:4">
      <c r="A2169" t="s">
        <v>2966</v>
      </c>
      <c r="B2169" t="s">
        <v>6259</v>
      </c>
      <c r="C2169" t="s">
        <v>1050</v>
      </c>
      <c r="D2169" t="s">
        <v>128</v>
      </c>
    </row>
    <row r="2170" spans="1:4">
      <c r="A2170" t="s">
        <v>2967</v>
      </c>
      <c r="B2170" t="s">
        <v>6260</v>
      </c>
      <c r="C2170" t="s">
        <v>1043</v>
      </c>
      <c r="D2170" t="s">
        <v>1242</v>
      </c>
    </row>
    <row r="2171" spans="1:4">
      <c r="A2171" t="s">
        <v>2968</v>
      </c>
      <c r="B2171" t="s">
        <v>6260</v>
      </c>
      <c r="C2171" t="s">
        <v>414</v>
      </c>
      <c r="D2171" t="s">
        <v>2127</v>
      </c>
    </row>
    <row r="2172" spans="1:4">
      <c r="A2172" t="s">
        <v>2969</v>
      </c>
      <c r="B2172" t="s">
        <v>6259</v>
      </c>
      <c r="C2172" t="s">
        <v>326</v>
      </c>
      <c r="D2172" t="s">
        <v>607</v>
      </c>
    </row>
    <row r="2173" spans="1:4">
      <c r="A2173" t="s">
        <v>2970</v>
      </c>
      <c r="B2173" t="s">
        <v>6259</v>
      </c>
      <c r="C2173" t="s">
        <v>230</v>
      </c>
      <c r="D2173" t="s">
        <v>548</v>
      </c>
    </row>
    <row r="2174" spans="1:4">
      <c r="A2174" t="s">
        <v>2971</v>
      </c>
      <c r="B2174" t="s">
        <v>6261</v>
      </c>
      <c r="C2174" t="s">
        <v>1474</v>
      </c>
      <c r="D2174" t="s">
        <v>121</v>
      </c>
    </row>
    <row r="2175" spans="1:4">
      <c r="A2175" t="s">
        <v>2972</v>
      </c>
      <c r="B2175" t="s">
        <v>6261</v>
      </c>
      <c r="C2175" t="s">
        <v>889</v>
      </c>
      <c r="D2175" t="s">
        <v>329</v>
      </c>
    </row>
    <row r="2176" spans="1:4">
      <c r="A2176" t="s">
        <v>2973</v>
      </c>
      <c r="B2176" t="s">
        <v>6259</v>
      </c>
      <c r="C2176" t="s">
        <v>646</v>
      </c>
      <c r="D2176" t="s">
        <v>364</v>
      </c>
    </row>
    <row r="2177" spans="1:4">
      <c r="A2177" t="s">
        <v>2974</v>
      </c>
      <c r="B2177" t="s">
        <v>6260</v>
      </c>
      <c r="C2177" t="s">
        <v>2124</v>
      </c>
      <c r="D2177" t="s">
        <v>737</v>
      </c>
    </row>
    <row r="2178" spans="1:4">
      <c r="A2178" t="s">
        <v>2975</v>
      </c>
      <c r="B2178" t="s">
        <v>6259</v>
      </c>
      <c r="C2178" t="s">
        <v>871</v>
      </c>
      <c r="D2178" t="s">
        <v>827</v>
      </c>
    </row>
    <row r="2179" spans="1:4">
      <c r="A2179" t="s">
        <v>2976</v>
      </c>
      <c r="B2179" t="s">
        <v>6259</v>
      </c>
      <c r="C2179" t="s">
        <v>22</v>
      </c>
      <c r="D2179" t="s">
        <v>533</v>
      </c>
    </row>
    <row r="2180" spans="1:4">
      <c r="A2180" t="s">
        <v>2977</v>
      </c>
      <c r="B2180" t="s">
        <v>6261</v>
      </c>
      <c r="C2180" t="s">
        <v>1100</v>
      </c>
      <c r="D2180" t="s">
        <v>1190</v>
      </c>
    </row>
    <row r="2181" spans="1:4">
      <c r="A2181" t="s">
        <v>2978</v>
      </c>
      <c r="B2181" t="s">
        <v>6260</v>
      </c>
      <c r="C2181" t="s">
        <v>1889</v>
      </c>
      <c r="D2181" t="s">
        <v>149</v>
      </c>
    </row>
    <row r="2182" spans="1:4">
      <c r="A2182" t="s">
        <v>2979</v>
      </c>
      <c r="B2182" t="s">
        <v>6261</v>
      </c>
      <c r="C2182" t="s">
        <v>718</v>
      </c>
      <c r="D2182" t="s">
        <v>271</v>
      </c>
    </row>
    <row r="2183" spans="1:4">
      <c r="A2183" t="s">
        <v>2980</v>
      </c>
      <c r="B2183" t="s">
        <v>6260</v>
      </c>
      <c r="C2183" t="s">
        <v>785</v>
      </c>
      <c r="D2183" t="s">
        <v>495</v>
      </c>
    </row>
    <row r="2184" spans="1:4">
      <c r="A2184" t="s">
        <v>2981</v>
      </c>
      <c r="B2184" t="s">
        <v>6259</v>
      </c>
      <c r="C2184" t="s">
        <v>1031</v>
      </c>
      <c r="D2184" t="s">
        <v>1219</v>
      </c>
    </row>
    <row r="2185" spans="1:4">
      <c r="A2185" t="s">
        <v>2982</v>
      </c>
      <c r="B2185" t="s">
        <v>6259</v>
      </c>
      <c r="C2185" t="s">
        <v>1889</v>
      </c>
      <c r="D2185" t="s">
        <v>1235</v>
      </c>
    </row>
    <row r="2186" spans="1:4">
      <c r="A2186" t="s">
        <v>2983</v>
      </c>
      <c r="B2186" t="s">
        <v>6261</v>
      </c>
      <c r="C2186" t="s">
        <v>135</v>
      </c>
      <c r="D2186" t="s">
        <v>1374</v>
      </c>
    </row>
    <row r="2187" spans="1:4">
      <c r="A2187" t="s">
        <v>2984</v>
      </c>
      <c r="B2187" t="s">
        <v>6259</v>
      </c>
      <c r="C2187" t="s">
        <v>394</v>
      </c>
      <c r="D2187" t="s">
        <v>411</v>
      </c>
    </row>
    <row r="2188" spans="1:4">
      <c r="A2188" t="s">
        <v>2985</v>
      </c>
      <c r="B2188" t="s">
        <v>6259</v>
      </c>
      <c r="C2188" t="s">
        <v>10</v>
      </c>
      <c r="D2188" t="s">
        <v>1050</v>
      </c>
    </row>
    <row r="2189" spans="1:4">
      <c r="A2189" t="s">
        <v>2986</v>
      </c>
      <c r="B2189" t="s">
        <v>6259</v>
      </c>
      <c r="C2189" t="s">
        <v>440</v>
      </c>
      <c r="D2189" t="s">
        <v>1017</v>
      </c>
    </row>
    <row r="2190" spans="1:4">
      <c r="A2190" t="s">
        <v>2987</v>
      </c>
      <c r="B2190" t="s">
        <v>6261</v>
      </c>
      <c r="C2190" t="s">
        <v>128</v>
      </c>
      <c r="D2190" t="s">
        <v>976</v>
      </c>
    </row>
    <row r="2191" spans="1:4">
      <c r="A2191" t="s">
        <v>2988</v>
      </c>
      <c r="B2191" t="s">
        <v>6259</v>
      </c>
      <c r="C2191" t="s">
        <v>483</v>
      </c>
      <c r="D2191" t="s">
        <v>1165</v>
      </c>
    </row>
    <row r="2192" spans="1:4">
      <c r="A2192" t="s">
        <v>2989</v>
      </c>
      <c r="B2192" t="s">
        <v>6261</v>
      </c>
      <c r="C2192" t="s">
        <v>1961</v>
      </c>
      <c r="D2192" t="s">
        <v>805</v>
      </c>
    </row>
    <row r="2193" spans="1:4">
      <c r="A2193" t="s">
        <v>2990</v>
      </c>
      <c r="B2193" t="s">
        <v>6260</v>
      </c>
      <c r="C2193" t="s">
        <v>755</v>
      </c>
      <c r="D2193" t="s">
        <v>184</v>
      </c>
    </row>
    <row r="2194" spans="1:4">
      <c r="A2194" t="s">
        <v>2991</v>
      </c>
      <c r="B2194" t="s">
        <v>6261</v>
      </c>
      <c r="C2194" t="s">
        <v>1605</v>
      </c>
      <c r="D2194" t="s">
        <v>1427</v>
      </c>
    </row>
    <row r="2195" spans="1:4">
      <c r="A2195" t="s">
        <v>2992</v>
      </c>
      <c r="B2195" t="s">
        <v>6261</v>
      </c>
      <c r="C2195" t="s">
        <v>98</v>
      </c>
      <c r="D2195" t="s">
        <v>489</v>
      </c>
    </row>
    <row r="2196" spans="1:4">
      <c r="A2196" t="s">
        <v>2993</v>
      </c>
      <c r="B2196" t="s">
        <v>6259</v>
      </c>
      <c r="C2196" t="s">
        <v>483</v>
      </c>
      <c r="D2196" t="s">
        <v>1761</v>
      </c>
    </row>
    <row r="2197" spans="1:4">
      <c r="A2197" t="s">
        <v>2994</v>
      </c>
      <c r="B2197" t="s">
        <v>6260</v>
      </c>
      <c r="C2197" t="s">
        <v>1190</v>
      </c>
      <c r="D2197" t="s">
        <v>180</v>
      </c>
    </row>
    <row r="2198" spans="1:4">
      <c r="A2198" t="s">
        <v>2995</v>
      </c>
      <c r="B2198" t="s">
        <v>6259</v>
      </c>
      <c r="C2198" t="s">
        <v>797</v>
      </c>
      <c r="D2198" t="s">
        <v>969</v>
      </c>
    </row>
    <row r="2199" spans="1:4">
      <c r="A2199" t="s">
        <v>2996</v>
      </c>
      <c r="B2199" t="s">
        <v>6259</v>
      </c>
      <c r="C2199" t="s">
        <v>291</v>
      </c>
      <c r="D2199" t="s">
        <v>1429</v>
      </c>
    </row>
    <row r="2200" spans="1:4">
      <c r="A2200" t="s">
        <v>2997</v>
      </c>
      <c r="B2200" t="s">
        <v>6259</v>
      </c>
      <c r="C2200" t="s">
        <v>1169</v>
      </c>
      <c r="D2200" t="s">
        <v>1017</v>
      </c>
    </row>
    <row r="2201" spans="1:4">
      <c r="A2201" t="s">
        <v>2998</v>
      </c>
      <c r="B2201" t="s">
        <v>6260</v>
      </c>
      <c r="C2201" t="s">
        <v>94</v>
      </c>
      <c r="D2201" t="s">
        <v>357</v>
      </c>
    </row>
    <row r="2202" spans="1:4">
      <c r="A2202" t="s">
        <v>2999</v>
      </c>
      <c r="B2202" t="s">
        <v>6261</v>
      </c>
      <c r="C2202" t="s">
        <v>862</v>
      </c>
      <c r="D2202" t="s">
        <v>734</v>
      </c>
    </row>
    <row r="2203" spans="1:4">
      <c r="A2203" t="s">
        <v>3000</v>
      </c>
      <c r="B2203" t="s">
        <v>6259</v>
      </c>
      <c r="C2203" t="s">
        <v>1045</v>
      </c>
      <c r="D2203" t="s">
        <v>1364</v>
      </c>
    </row>
    <row r="2204" spans="1:4">
      <c r="A2204" t="s">
        <v>3001</v>
      </c>
      <c r="B2204" t="s">
        <v>6260</v>
      </c>
      <c r="C2204" t="s">
        <v>683</v>
      </c>
      <c r="D2204" t="s">
        <v>486</v>
      </c>
    </row>
    <row r="2205" spans="1:4">
      <c r="A2205" t="s">
        <v>3002</v>
      </c>
      <c r="B2205" t="s">
        <v>6259</v>
      </c>
      <c r="C2205" t="s">
        <v>153</v>
      </c>
      <c r="D2205" t="s">
        <v>792</v>
      </c>
    </row>
    <row r="2206" spans="1:4">
      <c r="A2206" t="s">
        <v>3003</v>
      </c>
      <c r="B2206" t="s">
        <v>6260</v>
      </c>
      <c r="C2206" t="s">
        <v>918</v>
      </c>
      <c r="D2206" t="s">
        <v>1012</v>
      </c>
    </row>
    <row r="2207" spans="1:4">
      <c r="A2207" t="s">
        <v>3004</v>
      </c>
      <c r="B2207" t="s">
        <v>6259</v>
      </c>
      <c r="C2207" t="s">
        <v>1340</v>
      </c>
      <c r="D2207" t="s">
        <v>188</v>
      </c>
    </row>
    <row r="2208" spans="1:4">
      <c r="A2208" t="s">
        <v>3005</v>
      </c>
      <c r="B2208" t="s">
        <v>6260</v>
      </c>
      <c r="C2208" t="s">
        <v>85</v>
      </c>
      <c r="D2208" t="s">
        <v>456</v>
      </c>
    </row>
    <row r="2209" spans="1:4">
      <c r="A2209" t="s">
        <v>3006</v>
      </c>
      <c r="B2209" t="s">
        <v>6260</v>
      </c>
      <c r="C2209" t="s">
        <v>286</v>
      </c>
      <c r="D2209" t="s">
        <v>313</v>
      </c>
    </row>
    <row r="2210" spans="1:4">
      <c r="A2210" t="s">
        <v>3007</v>
      </c>
      <c r="B2210" t="s">
        <v>6260</v>
      </c>
      <c r="C2210" t="s">
        <v>805</v>
      </c>
      <c r="D2210" t="s">
        <v>357</v>
      </c>
    </row>
    <row r="2211" spans="1:4">
      <c r="A2211" t="s">
        <v>3008</v>
      </c>
      <c r="B2211" t="s">
        <v>6260</v>
      </c>
      <c r="C2211" t="s">
        <v>708</v>
      </c>
      <c r="D2211" t="s">
        <v>1214</v>
      </c>
    </row>
    <row r="2212" spans="1:4">
      <c r="A2212" t="s">
        <v>3009</v>
      </c>
      <c r="B2212" t="s">
        <v>6260</v>
      </c>
      <c r="C2212" t="s">
        <v>525</v>
      </c>
      <c r="D2212" t="s">
        <v>153</v>
      </c>
    </row>
    <row r="2213" spans="1:4">
      <c r="A2213" t="s">
        <v>3010</v>
      </c>
      <c r="B2213" t="s">
        <v>6260</v>
      </c>
      <c r="C2213" t="s">
        <v>972</v>
      </c>
      <c r="D2213" t="s">
        <v>1073</v>
      </c>
    </row>
    <row r="2214" spans="1:4">
      <c r="A2214" t="s">
        <v>3011</v>
      </c>
      <c r="B2214" t="s">
        <v>6259</v>
      </c>
      <c r="C2214" t="s">
        <v>913</v>
      </c>
      <c r="D2214" t="s">
        <v>271</v>
      </c>
    </row>
    <row r="2215" spans="1:4">
      <c r="A2215" t="s">
        <v>3012</v>
      </c>
      <c r="B2215" t="s">
        <v>6261</v>
      </c>
      <c r="C2215" t="s">
        <v>726</v>
      </c>
      <c r="D2215" t="s">
        <v>599</v>
      </c>
    </row>
    <row r="2216" spans="1:4">
      <c r="A2216" t="s">
        <v>3013</v>
      </c>
      <c r="B2216" t="s">
        <v>6261</v>
      </c>
      <c r="C2216" t="s">
        <v>1335</v>
      </c>
      <c r="D2216" t="s">
        <v>775</v>
      </c>
    </row>
    <row r="2217" spans="1:4">
      <c r="A2217" t="s">
        <v>3014</v>
      </c>
      <c r="B2217" t="s">
        <v>6261</v>
      </c>
      <c r="C2217" t="s">
        <v>461</v>
      </c>
      <c r="D2217" t="s">
        <v>1829</v>
      </c>
    </row>
    <row r="2218" spans="1:4">
      <c r="A2218" t="s">
        <v>3015</v>
      </c>
      <c r="B2218" t="s">
        <v>6261</v>
      </c>
      <c r="C2218" t="s">
        <v>257</v>
      </c>
      <c r="D2218" t="s">
        <v>777</v>
      </c>
    </row>
    <row r="2219" spans="1:4">
      <c r="A2219" t="s">
        <v>3016</v>
      </c>
      <c r="B2219" t="s">
        <v>6260</v>
      </c>
      <c r="C2219" t="s">
        <v>1296</v>
      </c>
      <c r="D2219" t="s">
        <v>1027</v>
      </c>
    </row>
    <row r="2220" spans="1:4">
      <c r="A2220" t="s">
        <v>3017</v>
      </c>
      <c r="B2220" t="s">
        <v>6260</v>
      </c>
      <c r="C2220" t="s">
        <v>160</v>
      </c>
      <c r="D2220" t="s">
        <v>615</v>
      </c>
    </row>
    <row r="2221" spans="1:4">
      <c r="A2221" t="s">
        <v>3018</v>
      </c>
      <c r="B2221" t="s">
        <v>6259</v>
      </c>
      <c r="C2221" t="s">
        <v>1545</v>
      </c>
      <c r="D2221" t="s">
        <v>599</v>
      </c>
    </row>
    <row r="2222" spans="1:4">
      <c r="A2222" t="s">
        <v>3019</v>
      </c>
      <c r="B2222" t="s">
        <v>6260</v>
      </c>
      <c r="C2222" t="s">
        <v>891</v>
      </c>
      <c r="D2222" t="s">
        <v>631</v>
      </c>
    </row>
    <row r="2223" spans="1:4">
      <c r="A2223" t="s">
        <v>3020</v>
      </c>
      <c r="B2223" t="s">
        <v>6259</v>
      </c>
      <c r="C2223" t="s">
        <v>734</v>
      </c>
      <c r="D2223" t="s">
        <v>1618</v>
      </c>
    </row>
    <row r="2224" spans="1:4">
      <c r="A2224" t="s">
        <v>3021</v>
      </c>
      <c r="B2224" t="s">
        <v>6260</v>
      </c>
      <c r="C2224" t="s">
        <v>1095</v>
      </c>
      <c r="D2224" t="s">
        <v>1063</v>
      </c>
    </row>
    <row r="2225" spans="1:4">
      <c r="A2225" t="s">
        <v>3022</v>
      </c>
      <c r="B2225" t="s">
        <v>6260</v>
      </c>
      <c r="C2225" t="s">
        <v>1523</v>
      </c>
      <c r="D2225" t="s">
        <v>899</v>
      </c>
    </row>
    <row r="2226" spans="1:4">
      <c r="A2226" t="s">
        <v>3023</v>
      </c>
      <c r="B2226" t="s">
        <v>6260</v>
      </c>
      <c r="C2226" t="s">
        <v>313</v>
      </c>
      <c r="D2226" t="s">
        <v>827</v>
      </c>
    </row>
    <row r="2227" spans="1:4">
      <c r="A2227" t="s">
        <v>3024</v>
      </c>
      <c r="B2227" t="s">
        <v>6260</v>
      </c>
      <c r="C2227" t="s">
        <v>1242</v>
      </c>
      <c r="D2227" t="s">
        <v>649</v>
      </c>
    </row>
    <row r="2228" spans="1:4">
      <c r="A2228" t="s">
        <v>3025</v>
      </c>
      <c r="B2228" t="s">
        <v>6259</v>
      </c>
      <c r="C2228" t="s">
        <v>147</v>
      </c>
      <c r="D2228" t="s">
        <v>407</v>
      </c>
    </row>
    <row r="2229" spans="1:4">
      <c r="A2229" t="s">
        <v>3026</v>
      </c>
      <c r="B2229" t="s">
        <v>6261</v>
      </c>
      <c r="C2229" t="s">
        <v>743</v>
      </c>
      <c r="D2229" t="s">
        <v>438</v>
      </c>
    </row>
    <row r="2230" spans="1:4">
      <c r="A2230" t="s">
        <v>3027</v>
      </c>
      <c r="B2230" t="s">
        <v>6259</v>
      </c>
      <c r="C2230" t="s">
        <v>879</v>
      </c>
      <c r="D2230" t="s">
        <v>523</v>
      </c>
    </row>
    <row r="2231" spans="1:4">
      <c r="A2231" t="s">
        <v>3028</v>
      </c>
      <c r="B2231" t="s">
        <v>6261</v>
      </c>
      <c r="C2231" t="s">
        <v>1605</v>
      </c>
      <c r="D2231" t="s">
        <v>988</v>
      </c>
    </row>
    <row r="2232" spans="1:4">
      <c r="A2232" t="s">
        <v>3029</v>
      </c>
      <c r="B2232" t="s">
        <v>6259</v>
      </c>
      <c r="C2232" t="s">
        <v>1933</v>
      </c>
      <c r="D2232" t="s">
        <v>1162</v>
      </c>
    </row>
    <row r="2233" spans="1:4">
      <c r="A2233" t="s">
        <v>3030</v>
      </c>
      <c r="B2233" t="s">
        <v>6260</v>
      </c>
      <c r="C2233" t="s">
        <v>1190</v>
      </c>
      <c r="D2233" t="s">
        <v>2124</v>
      </c>
    </row>
    <row r="2234" spans="1:4">
      <c r="A2234" t="s">
        <v>3031</v>
      </c>
      <c r="B2234" t="s">
        <v>6259</v>
      </c>
      <c r="C2234" t="s">
        <v>1033</v>
      </c>
      <c r="D2234" t="s">
        <v>500</v>
      </c>
    </row>
    <row r="2235" spans="1:4">
      <c r="A2235" t="s">
        <v>3032</v>
      </c>
      <c r="B2235" t="s">
        <v>6259</v>
      </c>
      <c r="C2235" t="s">
        <v>1364</v>
      </c>
      <c r="D2235" t="s">
        <v>417</v>
      </c>
    </row>
    <row r="2236" spans="1:4">
      <c r="A2236" t="s">
        <v>3033</v>
      </c>
      <c r="B2236" t="s">
        <v>6259</v>
      </c>
      <c r="C2236" t="s">
        <v>963</v>
      </c>
      <c r="D2236" t="s">
        <v>1242</v>
      </c>
    </row>
    <row r="2237" spans="1:4">
      <c r="A2237" t="s">
        <v>3034</v>
      </c>
      <c r="B2237" t="s">
        <v>6260</v>
      </c>
      <c r="C2237" t="s">
        <v>176</v>
      </c>
      <c r="D2237" t="s">
        <v>1605</v>
      </c>
    </row>
    <row r="2238" spans="1:4">
      <c r="A2238" t="s">
        <v>3035</v>
      </c>
      <c r="B2238" t="s">
        <v>6260</v>
      </c>
      <c r="C2238" t="s">
        <v>2527</v>
      </c>
      <c r="D2238" t="s">
        <v>62</v>
      </c>
    </row>
    <row r="2239" spans="1:4">
      <c r="A2239" t="s">
        <v>3036</v>
      </c>
      <c r="B2239" t="s">
        <v>6260</v>
      </c>
      <c r="C2239" t="s">
        <v>1872</v>
      </c>
      <c r="D2239" t="s">
        <v>391</v>
      </c>
    </row>
    <row r="2240" spans="1:4">
      <c r="A2240" t="s">
        <v>3037</v>
      </c>
      <c r="B2240" t="s">
        <v>6260</v>
      </c>
      <c r="C2240" t="s">
        <v>296</v>
      </c>
      <c r="D2240" t="s">
        <v>871</v>
      </c>
    </row>
    <row r="2241" spans="1:4">
      <c r="A2241" t="s">
        <v>3038</v>
      </c>
      <c r="B2241" t="s">
        <v>6260</v>
      </c>
      <c r="C2241" t="s">
        <v>1618</v>
      </c>
      <c r="D2241" t="s">
        <v>242</v>
      </c>
    </row>
    <row r="2242" spans="1:4">
      <c r="A2242" t="s">
        <v>3039</v>
      </c>
      <c r="B2242" t="s">
        <v>6259</v>
      </c>
      <c r="C2242" t="s">
        <v>459</v>
      </c>
      <c r="D2242" t="s">
        <v>374</v>
      </c>
    </row>
    <row r="2243" spans="1:4">
      <c r="A2243" t="s">
        <v>3040</v>
      </c>
      <c r="B2243" t="s">
        <v>6260</v>
      </c>
      <c r="C2243" t="s">
        <v>1249</v>
      </c>
      <c r="D2243" t="s">
        <v>531</v>
      </c>
    </row>
    <row r="2244" spans="1:4">
      <c r="A2244" t="s">
        <v>3041</v>
      </c>
      <c r="B2244" t="s">
        <v>6261</v>
      </c>
      <c r="C2244" t="s">
        <v>634</v>
      </c>
      <c r="D2244" t="s">
        <v>76</v>
      </c>
    </row>
    <row r="2245" spans="1:4">
      <c r="A2245" t="s">
        <v>3042</v>
      </c>
      <c r="B2245" t="s">
        <v>6260</v>
      </c>
      <c r="C2245" t="s">
        <v>218</v>
      </c>
      <c r="D2245" t="s">
        <v>291</v>
      </c>
    </row>
    <row r="2246" spans="1:4">
      <c r="A2246" t="s">
        <v>3043</v>
      </c>
      <c r="B2246" t="s">
        <v>6261</v>
      </c>
      <c r="C2246" t="s">
        <v>459</v>
      </c>
      <c r="D2246" t="s">
        <v>663</v>
      </c>
    </row>
    <row r="2247" spans="1:4">
      <c r="A2247" t="s">
        <v>3044</v>
      </c>
      <c r="B2247" t="s">
        <v>6260</v>
      </c>
      <c r="C2247" t="s">
        <v>536</v>
      </c>
      <c r="D2247" t="s">
        <v>16</v>
      </c>
    </row>
    <row r="2248" spans="1:4">
      <c r="A2248" t="s">
        <v>3045</v>
      </c>
      <c r="B2248" t="s">
        <v>6260</v>
      </c>
      <c r="C2248" t="s">
        <v>995</v>
      </c>
      <c r="D2248" t="s">
        <v>972</v>
      </c>
    </row>
    <row r="2249" spans="1:4">
      <c r="A2249" t="s">
        <v>3046</v>
      </c>
      <c r="B2249" t="s">
        <v>6259</v>
      </c>
      <c r="C2249" t="s">
        <v>1401</v>
      </c>
      <c r="D2249" t="s">
        <v>1033</v>
      </c>
    </row>
    <row r="2250" spans="1:4">
      <c r="A2250" t="s">
        <v>3047</v>
      </c>
      <c r="B2250" t="s">
        <v>6259</v>
      </c>
      <c r="C2250" t="s">
        <v>951</v>
      </c>
      <c r="D2250" t="s">
        <v>858</v>
      </c>
    </row>
    <row r="2251" spans="1:4">
      <c r="A2251" t="s">
        <v>3048</v>
      </c>
      <c r="B2251" t="s">
        <v>6259</v>
      </c>
      <c r="C2251" t="s">
        <v>360</v>
      </c>
      <c r="D2251" t="s">
        <v>838</v>
      </c>
    </row>
    <row r="2252" spans="1:4">
      <c r="A2252" t="s">
        <v>3049</v>
      </c>
      <c r="B2252" t="s">
        <v>6259</v>
      </c>
      <c r="C2252" t="s">
        <v>107</v>
      </c>
      <c r="D2252" t="s">
        <v>335</v>
      </c>
    </row>
    <row r="2253" spans="1:4">
      <c r="A2253" t="s">
        <v>3050</v>
      </c>
      <c r="B2253" t="s">
        <v>6261</v>
      </c>
      <c r="C2253" t="s">
        <v>881</v>
      </c>
      <c r="D2253" t="s">
        <v>838</v>
      </c>
    </row>
    <row r="2254" spans="1:4">
      <c r="A2254" t="s">
        <v>3051</v>
      </c>
      <c r="B2254" t="s">
        <v>6260</v>
      </c>
      <c r="C2254" t="s">
        <v>483</v>
      </c>
      <c r="D2254" t="s">
        <v>337</v>
      </c>
    </row>
    <row r="2255" spans="1:4">
      <c r="A2255" t="s">
        <v>3052</v>
      </c>
      <c r="B2255" t="s">
        <v>6259</v>
      </c>
      <c r="C2255" t="s">
        <v>1869</v>
      </c>
      <c r="D2255" t="s">
        <v>758</v>
      </c>
    </row>
    <row r="2256" spans="1:4">
      <c r="A2256" t="s">
        <v>3053</v>
      </c>
      <c r="B2256" t="s">
        <v>6261</v>
      </c>
      <c r="C2256" t="s">
        <v>188</v>
      </c>
      <c r="D2256" t="s">
        <v>930</v>
      </c>
    </row>
    <row r="2257" spans="1:4">
      <c r="A2257" t="s">
        <v>3054</v>
      </c>
      <c r="B2257" t="s">
        <v>6260</v>
      </c>
      <c r="C2257" t="s">
        <v>1019</v>
      </c>
      <c r="D2257" t="s">
        <v>734</v>
      </c>
    </row>
    <row r="2258" spans="1:4">
      <c r="A2258" t="s">
        <v>3055</v>
      </c>
      <c r="B2258" t="s">
        <v>6260</v>
      </c>
      <c r="C2258" t="s">
        <v>607</v>
      </c>
      <c r="D2258" t="s">
        <v>6266</v>
      </c>
    </row>
    <row r="2259" spans="1:4">
      <c r="A2259" t="s">
        <v>3056</v>
      </c>
      <c r="B2259" t="s">
        <v>6261</v>
      </c>
      <c r="C2259" t="s">
        <v>204</v>
      </c>
      <c r="D2259" t="s">
        <v>2006</v>
      </c>
    </row>
    <row r="2260" spans="1:4">
      <c r="A2260" t="s">
        <v>3057</v>
      </c>
      <c r="B2260" t="s">
        <v>6259</v>
      </c>
      <c r="C2260" t="s">
        <v>761</v>
      </c>
      <c r="D2260" t="s">
        <v>2527</v>
      </c>
    </row>
    <row r="2261" spans="1:4">
      <c r="A2261" t="s">
        <v>3058</v>
      </c>
      <c r="B2261" t="s">
        <v>6261</v>
      </c>
      <c r="C2261" t="s">
        <v>28</v>
      </c>
      <c r="D2261" t="s">
        <v>1031</v>
      </c>
    </row>
    <row r="2262" spans="1:4">
      <c r="A2262" t="s">
        <v>3059</v>
      </c>
      <c r="B2262" t="s">
        <v>6260</v>
      </c>
      <c r="C2262" t="s">
        <v>218</v>
      </c>
      <c r="D2262" t="s">
        <v>1823</v>
      </c>
    </row>
    <row r="2263" spans="1:4">
      <c r="A2263" t="s">
        <v>3060</v>
      </c>
      <c r="B2263" t="s">
        <v>6259</v>
      </c>
      <c r="C2263" t="s">
        <v>364</v>
      </c>
      <c r="D2263" t="s">
        <v>299</v>
      </c>
    </row>
    <row r="2264" spans="1:4">
      <c r="A2264" t="s">
        <v>3061</v>
      </c>
      <c r="B2264" t="s">
        <v>6260</v>
      </c>
      <c r="C2264" t="s">
        <v>263</v>
      </c>
      <c r="D2264" t="s">
        <v>1222</v>
      </c>
    </row>
    <row r="2265" spans="1:4">
      <c r="A2265" t="s">
        <v>3062</v>
      </c>
      <c r="B2265" t="s">
        <v>6260</v>
      </c>
      <c r="C2265" t="s">
        <v>726</v>
      </c>
      <c r="D2265" t="s">
        <v>195</v>
      </c>
    </row>
    <row r="2266" spans="1:4">
      <c r="A2266" t="s">
        <v>3063</v>
      </c>
      <c r="B2266" t="s">
        <v>6261</v>
      </c>
      <c r="C2266" t="s">
        <v>461</v>
      </c>
      <c r="D2266" t="s">
        <v>809</v>
      </c>
    </row>
    <row r="2267" spans="1:4">
      <c r="A2267" t="s">
        <v>3064</v>
      </c>
      <c r="B2267" t="s">
        <v>6260</v>
      </c>
      <c r="C2267" t="s">
        <v>775</v>
      </c>
      <c r="D2267" t="s">
        <v>1178</v>
      </c>
    </row>
    <row r="2268" spans="1:4">
      <c r="A2268" t="s">
        <v>3065</v>
      </c>
      <c r="B2268" t="s">
        <v>6259</v>
      </c>
      <c r="C2268" t="s">
        <v>655</v>
      </c>
      <c r="D2268" t="s">
        <v>797</v>
      </c>
    </row>
    <row r="2269" spans="1:4">
      <c r="A2269" t="s">
        <v>3066</v>
      </c>
      <c r="B2269" t="s">
        <v>6260</v>
      </c>
      <c r="C2269" t="s">
        <v>1165</v>
      </c>
      <c r="D2269" t="s">
        <v>337</v>
      </c>
    </row>
    <row r="2270" spans="1:4">
      <c r="A2270" t="s">
        <v>3067</v>
      </c>
      <c r="B2270" t="s">
        <v>6261</v>
      </c>
      <c r="C2270" t="s">
        <v>637</v>
      </c>
      <c r="D2270" t="s">
        <v>679</v>
      </c>
    </row>
    <row r="2271" spans="1:4">
      <c r="A2271" t="s">
        <v>3068</v>
      </c>
      <c r="B2271" t="s">
        <v>6259</v>
      </c>
      <c r="C2271" t="s">
        <v>1715</v>
      </c>
      <c r="D2271" t="s">
        <v>612</v>
      </c>
    </row>
    <row r="2272" spans="1:4">
      <c r="A2272" t="s">
        <v>3069</v>
      </c>
      <c r="B2272" t="s">
        <v>6259</v>
      </c>
      <c r="C2272" t="s">
        <v>683</v>
      </c>
      <c r="D2272" t="s">
        <v>98</v>
      </c>
    </row>
    <row r="2273" spans="1:4">
      <c r="A2273" t="s">
        <v>3070</v>
      </c>
      <c r="B2273" t="s">
        <v>6260</v>
      </c>
      <c r="C2273" t="s">
        <v>58</v>
      </c>
      <c r="D2273" t="s">
        <v>1427</v>
      </c>
    </row>
    <row r="2274" spans="1:4">
      <c r="A2274" t="s">
        <v>3071</v>
      </c>
      <c r="B2274" t="s">
        <v>6261</v>
      </c>
      <c r="C2274" t="s">
        <v>792</v>
      </c>
      <c r="D2274" t="s">
        <v>173</v>
      </c>
    </row>
    <row r="2275" spans="1:4">
      <c r="A2275" t="s">
        <v>3072</v>
      </c>
      <c r="B2275" t="s">
        <v>6259</v>
      </c>
      <c r="C2275" t="s">
        <v>316</v>
      </c>
      <c r="D2275" t="s">
        <v>2527</v>
      </c>
    </row>
    <row r="2276" spans="1:4">
      <c r="A2276" t="s">
        <v>3073</v>
      </c>
      <c r="B2276" t="s">
        <v>6261</v>
      </c>
      <c r="C2276" t="s">
        <v>313</v>
      </c>
      <c r="D2276" t="s">
        <v>785</v>
      </c>
    </row>
    <row r="2277" spans="1:4">
      <c r="A2277" t="s">
        <v>3074</v>
      </c>
      <c r="B2277" t="s">
        <v>6260</v>
      </c>
      <c r="C2277" t="s">
        <v>1715</v>
      </c>
      <c r="D2277" t="s">
        <v>1810</v>
      </c>
    </row>
    <row r="2278" spans="1:4">
      <c r="A2278" t="s">
        <v>3075</v>
      </c>
      <c r="B2278" t="s">
        <v>6261</v>
      </c>
      <c r="C2278" t="s">
        <v>303</v>
      </c>
      <c r="D2278" t="s">
        <v>85</v>
      </c>
    </row>
    <row r="2279" spans="1:4">
      <c r="A2279" t="s">
        <v>3076</v>
      </c>
      <c r="B2279" t="s">
        <v>6259</v>
      </c>
      <c r="C2279" t="s">
        <v>1633</v>
      </c>
      <c r="D2279" t="s">
        <v>360</v>
      </c>
    </row>
    <row r="2280" spans="1:4">
      <c r="A2280" t="s">
        <v>3077</v>
      </c>
      <c r="B2280" t="s">
        <v>6260</v>
      </c>
      <c r="C2280" t="s">
        <v>807</v>
      </c>
      <c r="D2280" t="s">
        <v>726</v>
      </c>
    </row>
    <row r="2281" spans="1:4">
      <c r="A2281" t="s">
        <v>3078</v>
      </c>
      <c r="B2281" t="s">
        <v>6261</v>
      </c>
      <c r="C2281" t="s">
        <v>899</v>
      </c>
      <c r="D2281" t="s">
        <v>147</v>
      </c>
    </row>
    <row r="2282" spans="1:4">
      <c r="A2282" t="s">
        <v>3079</v>
      </c>
      <c r="B2282" t="s">
        <v>6260</v>
      </c>
      <c r="C2282" t="s">
        <v>1073</v>
      </c>
      <c r="D2282" t="s">
        <v>1198</v>
      </c>
    </row>
    <row r="2283" spans="1:4">
      <c r="A2283" t="s">
        <v>3080</v>
      </c>
      <c r="B2283" t="s">
        <v>6261</v>
      </c>
      <c r="C2283" t="s">
        <v>869</v>
      </c>
      <c r="D2283" t="s">
        <v>274</v>
      </c>
    </row>
    <row r="2284" spans="1:4">
      <c r="A2284" t="s">
        <v>3081</v>
      </c>
      <c r="B2284" t="s">
        <v>6260</v>
      </c>
      <c r="C2284" t="s">
        <v>1212</v>
      </c>
      <c r="D2284" t="s">
        <v>2164</v>
      </c>
    </row>
    <row r="2285" spans="1:4">
      <c r="A2285" t="s">
        <v>3082</v>
      </c>
      <c r="B2285" t="s">
        <v>6259</v>
      </c>
      <c r="C2285" t="s">
        <v>595</v>
      </c>
      <c r="D2285" t="s">
        <v>313</v>
      </c>
    </row>
    <row r="2286" spans="1:4">
      <c r="A2286" t="s">
        <v>3083</v>
      </c>
      <c r="B2286" t="s">
        <v>6261</v>
      </c>
      <c r="C2286" t="s">
        <v>341</v>
      </c>
      <c r="D2286" t="s">
        <v>802</v>
      </c>
    </row>
    <row r="2287" spans="1:4">
      <c r="A2287" t="s">
        <v>3084</v>
      </c>
      <c r="B2287" t="s">
        <v>6259</v>
      </c>
      <c r="C2287" t="s">
        <v>939</v>
      </c>
      <c r="D2287" t="s">
        <v>153</v>
      </c>
    </row>
    <row r="2288" spans="1:4">
      <c r="A2288" t="s">
        <v>3085</v>
      </c>
      <c r="B2288" t="s">
        <v>6259</v>
      </c>
      <c r="C2288" t="s">
        <v>1510</v>
      </c>
      <c r="D2288" t="s">
        <v>459</v>
      </c>
    </row>
    <row r="2289" spans="1:4">
      <c r="A2289" t="s">
        <v>3086</v>
      </c>
      <c r="B2289" t="s">
        <v>6259</v>
      </c>
      <c r="C2289" t="s">
        <v>1817</v>
      </c>
      <c r="D2289" t="s">
        <v>889</v>
      </c>
    </row>
    <row r="2290" spans="1:4">
      <c r="A2290" t="s">
        <v>3087</v>
      </c>
      <c r="B2290" t="s">
        <v>6261</v>
      </c>
      <c r="C2290" t="s">
        <v>1031</v>
      </c>
      <c r="D2290" t="s">
        <v>135</v>
      </c>
    </row>
    <row r="2291" spans="1:4">
      <c r="A2291" t="s">
        <v>3088</v>
      </c>
      <c r="B2291" t="s">
        <v>6259</v>
      </c>
      <c r="C2291" t="s">
        <v>1255</v>
      </c>
      <c r="D2291" t="s">
        <v>550</v>
      </c>
    </row>
    <row r="2292" spans="1:4">
      <c r="A2292" t="s">
        <v>3089</v>
      </c>
      <c r="B2292" t="s">
        <v>6259</v>
      </c>
      <c r="C2292" t="s">
        <v>746</v>
      </c>
      <c r="D2292" t="s">
        <v>1502</v>
      </c>
    </row>
    <row r="2293" spans="1:4">
      <c r="A2293" t="s">
        <v>3090</v>
      </c>
      <c r="B2293" t="s">
        <v>6261</v>
      </c>
      <c r="C2293" t="s">
        <v>1510</v>
      </c>
      <c r="D2293" t="s">
        <v>250</v>
      </c>
    </row>
    <row r="2294" spans="1:4">
      <c r="A2294" t="s">
        <v>3091</v>
      </c>
      <c r="B2294" t="s">
        <v>6260</v>
      </c>
      <c r="C2294" t="s">
        <v>1324</v>
      </c>
      <c r="D2294" t="s">
        <v>734</v>
      </c>
    </row>
    <row r="2295" spans="1:4">
      <c r="A2295" t="s">
        <v>3092</v>
      </c>
      <c r="B2295" t="s">
        <v>6259</v>
      </c>
      <c r="C2295" t="s">
        <v>1427</v>
      </c>
      <c r="D2295" t="s">
        <v>1548</v>
      </c>
    </row>
    <row r="2296" spans="1:4">
      <c r="A2296" t="s">
        <v>3093</v>
      </c>
      <c r="B2296" t="s">
        <v>6261</v>
      </c>
      <c r="C2296" t="s">
        <v>1222</v>
      </c>
      <c r="D2296" t="s">
        <v>110</v>
      </c>
    </row>
    <row r="2297" spans="1:4">
      <c r="A2297" t="s">
        <v>3094</v>
      </c>
      <c r="B2297" t="s">
        <v>6261</v>
      </c>
      <c r="C2297" t="s">
        <v>2127</v>
      </c>
      <c r="D2297" t="s">
        <v>1281</v>
      </c>
    </row>
    <row r="2298" spans="1:4">
      <c r="A2298" t="s">
        <v>3095</v>
      </c>
      <c r="B2298" t="s">
        <v>6261</v>
      </c>
      <c r="C2298" t="s">
        <v>827</v>
      </c>
      <c r="D2298" t="s">
        <v>214</v>
      </c>
    </row>
    <row r="2299" spans="1:4">
      <c r="A2299" t="s">
        <v>3096</v>
      </c>
      <c r="B2299" t="s">
        <v>6259</v>
      </c>
      <c r="C2299" t="s">
        <v>357</v>
      </c>
      <c r="D2299" t="s">
        <v>326</v>
      </c>
    </row>
    <row r="2300" spans="1:4">
      <c r="A2300" t="s">
        <v>3097</v>
      </c>
      <c r="B2300" t="s">
        <v>6260</v>
      </c>
      <c r="C2300" t="s">
        <v>107</v>
      </c>
      <c r="D2300" t="s">
        <v>354</v>
      </c>
    </row>
    <row r="2301" spans="1:4">
      <c r="A2301" t="s">
        <v>3098</v>
      </c>
      <c r="B2301" t="s">
        <v>6261</v>
      </c>
      <c r="C2301" t="s">
        <v>743</v>
      </c>
      <c r="D2301" t="s">
        <v>283</v>
      </c>
    </row>
    <row r="2302" spans="1:4">
      <c r="A2302" t="s">
        <v>3099</v>
      </c>
      <c r="B2302" t="s">
        <v>6261</v>
      </c>
      <c r="C2302" t="s">
        <v>1502</v>
      </c>
      <c r="D2302" t="s">
        <v>640</v>
      </c>
    </row>
    <row r="2303" spans="1:4">
      <c r="A2303" t="s">
        <v>3100</v>
      </c>
      <c r="B2303" t="s">
        <v>6260</v>
      </c>
      <c r="C2303" t="s">
        <v>407</v>
      </c>
      <c r="D2303" t="s">
        <v>1073</v>
      </c>
    </row>
    <row r="2304" spans="1:4">
      <c r="A2304" t="s">
        <v>3101</v>
      </c>
      <c r="B2304" t="s">
        <v>6261</v>
      </c>
      <c r="C2304" t="s">
        <v>949</v>
      </c>
      <c r="D2304" t="s">
        <v>805</v>
      </c>
    </row>
    <row r="2305" spans="1:4">
      <c r="A2305" t="s">
        <v>3102</v>
      </c>
      <c r="B2305" t="s">
        <v>6261</v>
      </c>
      <c r="C2305" t="s">
        <v>1274</v>
      </c>
      <c r="D2305" t="s">
        <v>360</v>
      </c>
    </row>
    <row r="2306" spans="1:4">
      <c r="A2306" t="s">
        <v>3103</v>
      </c>
      <c r="B2306" t="s">
        <v>6260</v>
      </c>
      <c r="C2306" t="s">
        <v>1008</v>
      </c>
      <c r="D2306" t="s">
        <v>1260</v>
      </c>
    </row>
    <row r="2307" spans="1:4">
      <c r="A2307" t="s">
        <v>3104</v>
      </c>
      <c r="B2307" t="s">
        <v>6260</v>
      </c>
      <c r="C2307" t="s">
        <v>619</v>
      </c>
      <c r="D2307" t="s">
        <v>1043</v>
      </c>
    </row>
    <row r="2308" spans="1:4">
      <c r="A2308" t="s">
        <v>3105</v>
      </c>
      <c r="B2308" t="s">
        <v>6261</v>
      </c>
      <c r="C2308" t="s">
        <v>167</v>
      </c>
      <c r="D2308" t="s">
        <v>1872</v>
      </c>
    </row>
    <row r="2309" spans="1:4">
      <c r="A2309" t="s">
        <v>3106</v>
      </c>
      <c r="B2309" t="s">
        <v>6261</v>
      </c>
      <c r="C2309" t="s">
        <v>1031</v>
      </c>
      <c r="D2309" t="s">
        <v>1206</v>
      </c>
    </row>
    <row r="2310" spans="1:4">
      <c r="A2310" t="s">
        <v>3107</v>
      </c>
      <c r="B2310" t="s">
        <v>6259</v>
      </c>
      <c r="C2310" t="s">
        <v>32</v>
      </c>
      <c r="D2310" t="s">
        <v>1092</v>
      </c>
    </row>
    <row r="2311" spans="1:4">
      <c r="A2311" t="s">
        <v>3108</v>
      </c>
      <c r="B2311" t="s">
        <v>6259</v>
      </c>
      <c r="C2311" t="s">
        <v>731</v>
      </c>
      <c r="D2311" t="s">
        <v>858</v>
      </c>
    </row>
    <row r="2312" spans="1:4">
      <c r="A2312" t="s">
        <v>3109</v>
      </c>
      <c r="B2312" t="s">
        <v>6260</v>
      </c>
      <c r="C2312" t="s">
        <v>1149</v>
      </c>
      <c r="D2312" t="s">
        <v>1055</v>
      </c>
    </row>
    <row r="2313" spans="1:4">
      <c r="A2313" t="s">
        <v>3110</v>
      </c>
      <c r="B2313" t="s">
        <v>6259</v>
      </c>
      <c r="C2313" t="s">
        <v>493</v>
      </c>
      <c r="D2313" t="s">
        <v>982</v>
      </c>
    </row>
    <row r="2314" spans="1:4">
      <c r="A2314" t="s">
        <v>3111</v>
      </c>
      <c r="B2314" t="s">
        <v>6261</v>
      </c>
      <c r="C2314" t="s">
        <v>1242</v>
      </c>
      <c r="D2314" t="s">
        <v>895</v>
      </c>
    </row>
    <row r="2315" spans="1:4">
      <c r="A2315" t="s">
        <v>3112</v>
      </c>
      <c r="B2315" t="s">
        <v>6261</v>
      </c>
      <c r="C2315" t="s">
        <v>827</v>
      </c>
      <c r="D2315" t="s">
        <v>214</v>
      </c>
    </row>
    <row r="2316" spans="1:4">
      <c r="A2316" t="s">
        <v>3113</v>
      </c>
      <c r="B2316" t="s">
        <v>6259</v>
      </c>
      <c r="C2316" t="s">
        <v>679</v>
      </c>
      <c r="D2316" t="s">
        <v>726</v>
      </c>
    </row>
    <row r="2317" spans="1:4">
      <c r="A2317" t="s">
        <v>3114</v>
      </c>
      <c r="B2317" t="s">
        <v>6259</v>
      </c>
      <c r="C2317" t="s">
        <v>1793</v>
      </c>
      <c r="D2317" t="s">
        <v>548</v>
      </c>
    </row>
    <row r="2318" spans="1:4">
      <c r="A2318" t="s">
        <v>3115</v>
      </c>
      <c r="B2318" t="s">
        <v>6259</v>
      </c>
      <c r="C2318" t="s">
        <v>1092</v>
      </c>
      <c r="D2318" t="s">
        <v>884</v>
      </c>
    </row>
    <row r="2319" spans="1:4">
      <c r="A2319" t="s">
        <v>3116</v>
      </c>
      <c r="B2319" t="s">
        <v>6260</v>
      </c>
      <c r="C2319" t="s">
        <v>212</v>
      </c>
      <c r="D2319" t="s">
        <v>1050</v>
      </c>
    </row>
    <row r="2320" spans="1:4">
      <c r="A2320" t="s">
        <v>3117</v>
      </c>
      <c r="B2320" t="s">
        <v>6259</v>
      </c>
      <c r="C2320" t="s">
        <v>1169</v>
      </c>
      <c r="D2320" t="s">
        <v>1104</v>
      </c>
    </row>
    <row r="2321" spans="1:4">
      <c r="A2321" t="s">
        <v>3118</v>
      </c>
      <c r="B2321" t="s">
        <v>6261</v>
      </c>
      <c r="C2321" t="s">
        <v>520</v>
      </c>
      <c r="D2321" t="s">
        <v>1210</v>
      </c>
    </row>
    <row r="2322" spans="1:4">
      <c r="A2322" t="s">
        <v>3119</v>
      </c>
      <c r="B2322" t="s">
        <v>6259</v>
      </c>
      <c r="C2322" t="s">
        <v>360</v>
      </c>
      <c r="D2322" t="s">
        <v>881</v>
      </c>
    </row>
    <row r="2323" spans="1:4">
      <c r="A2323" t="s">
        <v>3120</v>
      </c>
      <c r="B2323" t="s">
        <v>6261</v>
      </c>
      <c r="C2323" t="s">
        <v>1618</v>
      </c>
      <c r="D2323" t="s">
        <v>536</v>
      </c>
    </row>
    <row r="2324" spans="1:4">
      <c r="A2324" t="s">
        <v>3121</v>
      </c>
      <c r="B2324" t="s">
        <v>6260</v>
      </c>
      <c r="C2324" t="s">
        <v>263</v>
      </c>
      <c r="D2324" t="s">
        <v>81</v>
      </c>
    </row>
    <row r="2325" spans="1:4">
      <c r="A2325" t="s">
        <v>3122</v>
      </c>
      <c r="B2325" t="s">
        <v>6259</v>
      </c>
      <c r="C2325" t="s">
        <v>28</v>
      </c>
      <c r="D2325" t="s">
        <v>990</v>
      </c>
    </row>
    <row r="2326" spans="1:4">
      <c r="A2326" t="s">
        <v>3123</v>
      </c>
      <c r="B2326" t="s">
        <v>6261</v>
      </c>
      <c r="C2326" t="s">
        <v>657</v>
      </c>
      <c r="D2326" t="s">
        <v>274</v>
      </c>
    </row>
    <row r="2327" spans="1:4">
      <c r="A2327" t="s">
        <v>3124</v>
      </c>
      <c r="B2327" t="s">
        <v>6260</v>
      </c>
      <c r="C2327" t="s">
        <v>840</v>
      </c>
      <c r="D2327" t="s">
        <v>456</v>
      </c>
    </row>
    <row r="2328" spans="1:4">
      <c r="A2328" t="s">
        <v>3125</v>
      </c>
      <c r="B2328" t="s">
        <v>6259</v>
      </c>
      <c r="C2328" t="s">
        <v>990</v>
      </c>
      <c r="D2328" t="s">
        <v>280</v>
      </c>
    </row>
    <row r="2329" spans="1:4">
      <c r="A2329" t="s">
        <v>3126</v>
      </c>
      <c r="B2329" t="s">
        <v>6261</v>
      </c>
      <c r="C2329" t="s">
        <v>117</v>
      </c>
      <c r="D2329" t="s">
        <v>22</v>
      </c>
    </row>
    <row r="2330" spans="1:4">
      <c r="A2330" t="s">
        <v>3127</v>
      </c>
      <c r="B2330" t="s">
        <v>6261</v>
      </c>
      <c r="C2330" t="s">
        <v>291</v>
      </c>
      <c r="D2330" t="s">
        <v>858</v>
      </c>
    </row>
    <row r="2331" spans="1:4">
      <c r="A2331" t="s">
        <v>3128</v>
      </c>
      <c r="B2331" t="s">
        <v>6261</v>
      </c>
      <c r="C2331" t="s">
        <v>433</v>
      </c>
      <c r="D2331" t="s">
        <v>411</v>
      </c>
    </row>
    <row r="2332" spans="1:4">
      <c r="A2332" t="s">
        <v>3129</v>
      </c>
      <c r="B2332" t="s">
        <v>6261</v>
      </c>
      <c r="C2332" t="s">
        <v>160</v>
      </c>
      <c r="D2332" t="s">
        <v>799</v>
      </c>
    </row>
    <row r="2333" spans="1:4">
      <c r="A2333" t="s">
        <v>3130</v>
      </c>
      <c r="B2333" t="s">
        <v>6260</v>
      </c>
      <c r="C2333" t="s">
        <v>988</v>
      </c>
      <c r="D2333" t="s">
        <v>640</v>
      </c>
    </row>
    <row r="2334" spans="1:4">
      <c r="A2334" t="s">
        <v>3131</v>
      </c>
      <c r="B2334" t="s">
        <v>6260</v>
      </c>
      <c r="C2334" t="s">
        <v>1089</v>
      </c>
      <c r="D2334" t="s">
        <v>646</v>
      </c>
    </row>
    <row r="2335" spans="1:4">
      <c r="A2335" t="s">
        <v>3132</v>
      </c>
      <c r="B2335" t="s">
        <v>6260</v>
      </c>
      <c r="C2335" t="s">
        <v>173</v>
      </c>
      <c r="D2335" t="s">
        <v>246</v>
      </c>
    </row>
    <row r="2336" spans="1:4">
      <c r="A2336" t="s">
        <v>3133</v>
      </c>
      <c r="B2336" t="s">
        <v>6260</v>
      </c>
      <c r="C2336" t="s">
        <v>195</v>
      </c>
      <c r="D2336" t="s">
        <v>277</v>
      </c>
    </row>
    <row r="2337" spans="1:4">
      <c r="A2337" t="s">
        <v>3134</v>
      </c>
      <c r="B2337" t="s">
        <v>6260</v>
      </c>
      <c r="C2337" t="s">
        <v>951</v>
      </c>
      <c r="D2337" t="s">
        <v>160</v>
      </c>
    </row>
    <row r="2338" spans="1:4">
      <c r="A2338" t="s">
        <v>3135</v>
      </c>
      <c r="B2338" t="s">
        <v>6260</v>
      </c>
      <c r="C2338" t="s">
        <v>459</v>
      </c>
      <c r="D2338" t="s">
        <v>663</v>
      </c>
    </row>
    <row r="2339" spans="1:4">
      <c r="A2339" t="s">
        <v>3136</v>
      </c>
      <c r="B2339" t="s">
        <v>6259</v>
      </c>
      <c r="C2339" t="s">
        <v>1438</v>
      </c>
      <c r="D2339" t="s">
        <v>1113</v>
      </c>
    </row>
    <row r="2340" spans="1:4">
      <c r="A2340" t="s">
        <v>3137</v>
      </c>
      <c r="B2340" t="s">
        <v>6261</v>
      </c>
      <c r="C2340" t="s">
        <v>480</v>
      </c>
      <c r="D2340" t="s">
        <v>10</v>
      </c>
    </row>
    <row r="2341" spans="1:4">
      <c r="A2341" t="s">
        <v>3138</v>
      </c>
      <c r="B2341" t="s">
        <v>6261</v>
      </c>
      <c r="C2341" t="s">
        <v>1095</v>
      </c>
      <c r="D2341" t="s">
        <v>686</v>
      </c>
    </row>
    <row r="2342" spans="1:4">
      <c r="A2342" t="s">
        <v>3139</v>
      </c>
      <c r="B2342" t="s">
        <v>6261</v>
      </c>
      <c r="C2342" t="s">
        <v>221</v>
      </c>
      <c r="D2342" t="s">
        <v>303</v>
      </c>
    </row>
    <row r="2343" spans="1:4">
      <c r="A2343" t="s">
        <v>3140</v>
      </c>
      <c r="B2343" t="s">
        <v>6260</v>
      </c>
      <c r="C2343" t="s">
        <v>113</v>
      </c>
      <c r="D2343" t="s">
        <v>296</v>
      </c>
    </row>
    <row r="2344" spans="1:4">
      <c r="A2344" t="s">
        <v>3141</v>
      </c>
      <c r="B2344" t="s">
        <v>6260</v>
      </c>
      <c r="C2344" t="s">
        <v>173</v>
      </c>
      <c r="D2344" t="s">
        <v>2051</v>
      </c>
    </row>
    <row r="2345" spans="1:4">
      <c r="A2345" t="s">
        <v>3142</v>
      </c>
      <c r="B2345" t="s">
        <v>6259</v>
      </c>
      <c r="C2345" t="s">
        <v>1793</v>
      </c>
      <c r="D2345" t="s">
        <v>773</v>
      </c>
    </row>
    <row r="2346" spans="1:4">
      <c r="A2346" t="s">
        <v>3143</v>
      </c>
      <c r="B2346" t="s">
        <v>6260</v>
      </c>
      <c r="C2346" t="s">
        <v>805</v>
      </c>
      <c r="D2346" t="s">
        <v>1092</v>
      </c>
    </row>
    <row r="2347" spans="1:4">
      <c r="A2347" t="s">
        <v>3144</v>
      </c>
      <c r="B2347" t="s">
        <v>6259</v>
      </c>
      <c r="C2347" t="s">
        <v>230</v>
      </c>
      <c r="D2347" t="s">
        <v>1219</v>
      </c>
    </row>
    <row r="2348" spans="1:4">
      <c r="A2348" t="s">
        <v>3145</v>
      </c>
      <c r="B2348" t="s">
        <v>6260</v>
      </c>
      <c r="C2348" t="s">
        <v>726</v>
      </c>
      <c r="D2348" t="s">
        <v>599</v>
      </c>
    </row>
    <row r="2349" spans="1:4">
      <c r="A2349" t="s">
        <v>3146</v>
      </c>
      <c r="B2349" t="s">
        <v>6261</v>
      </c>
      <c r="C2349" t="s">
        <v>94</v>
      </c>
      <c r="D2349" t="s">
        <v>949</v>
      </c>
    </row>
    <row r="2350" spans="1:4">
      <c r="A2350" t="s">
        <v>3147</v>
      </c>
      <c r="B2350" t="s">
        <v>6261</v>
      </c>
      <c r="C2350" t="s">
        <v>271</v>
      </c>
      <c r="D2350" t="s">
        <v>976</v>
      </c>
    </row>
    <row r="2351" spans="1:4">
      <c r="A2351" t="s">
        <v>3148</v>
      </c>
      <c r="B2351" t="s">
        <v>6259</v>
      </c>
      <c r="C2351" t="s">
        <v>1857</v>
      </c>
      <c r="D2351" t="s">
        <v>1154</v>
      </c>
    </row>
    <row r="2352" spans="1:4">
      <c r="A2352" t="s">
        <v>3149</v>
      </c>
      <c r="B2352" t="s">
        <v>6259</v>
      </c>
      <c r="C2352" t="s">
        <v>394</v>
      </c>
      <c r="D2352" t="s">
        <v>22</v>
      </c>
    </row>
    <row r="2353" spans="1:4">
      <c r="A2353" t="s">
        <v>3150</v>
      </c>
      <c r="B2353" t="s">
        <v>6261</v>
      </c>
      <c r="C2353" t="s">
        <v>824</v>
      </c>
      <c r="D2353" t="s">
        <v>889</v>
      </c>
    </row>
    <row r="2354" spans="1:4">
      <c r="A2354" t="s">
        <v>3151</v>
      </c>
      <c r="B2354" t="s">
        <v>6259</v>
      </c>
      <c r="C2354" t="s">
        <v>296</v>
      </c>
      <c r="D2354" t="s">
        <v>1154</v>
      </c>
    </row>
    <row r="2355" spans="1:4">
      <c r="A2355" t="s">
        <v>3152</v>
      </c>
      <c r="B2355" t="s">
        <v>6261</v>
      </c>
      <c r="C2355" t="s">
        <v>1033</v>
      </c>
      <c r="D2355" t="s">
        <v>539</v>
      </c>
    </row>
    <row r="2356" spans="1:4">
      <c r="A2356" t="s">
        <v>3153</v>
      </c>
      <c r="B2356" t="s">
        <v>6261</v>
      </c>
      <c r="C2356" t="s">
        <v>939</v>
      </c>
      <c r="D2356" t="s">
        <v>604</v>
      </c>
    </row>
    <row r="2357" spans="1:4">
      <c r="A2357" t="s">
        <v>3154</v>
      </c>
      <c r="B2357" t="s">
        <v>6261</v>
      </c>
      <c r="C2357" t="s">
        <v>32</v>
      </c>
      <c r="D2357" t="s">
        <v>1092</v>
      </c>
    </row>
    <row r="2358" spans="1:4">
      <c r="A2358" t="s">
        <v>3155</v>
      </c>
      <c r="B2358" t="s">
        <v>6259</v>
      </c>
      <c r="C2358" t="s">
        <v>42</v>
      </c>
      <c r="D2358" t="s">
        <v>428</v>
      </c>
    </row>
    <row r="2359" spans="1:4">
      <c r="A2359" t="s">
        <v>3156</v>
      </c>
      <c r="B2359" t="s">
        <v>6260</v>
      </c>
      <c r="C2359" t="s">
        <v>1154</v>
      </c>
      <c r="D2359" t="s">
        <v>286</v>
      </c>
    </row>
    <row r="2360" spans="1:4">
      <c r="A2360" t="s">
        <v>3157</v>
      </c>
      <c r="B2360" t="s">
        <v>6259</v>
      </c>
      <c r="C2360" t="s">
        <v>360</v>
      </c>
      <c r="D2360" t="s">
        <v>838</v>
      </c>
    </row>
    <row r="2361" spans="1:4">
      <c r="A2361" t="s">
        <v>3158</v>
      </c>
      <c r="B2361" t="s">
        <v>6259</v>
      </c>
      <c r="C2361" t="s">
        <v>277</v>
      </c>
      <c r="D2361" t="s">
        <v>942</v>
      </c>
    </row>
    <row r="2362" spans="1:4">
      <c r="A2362" t="s">
        <v>3159</v>
      </c>
      <c r="B2362" t="s">
        <v>6261</v>
      </c>
      <c r="C2362" t="s">
        <v>553</v>
      </c>
      <c r="D2362" t="s">
        <v>303</v>
      </c>
    </row>
    <row r="2363" spans="1:4">
      <c r="A2363" t="s">
        <v>3160</v>
      </c>
      <c r="B2363" t="s">
        <v>6261</v>
      </c>
      <c r="C2363" t="s">
        <v>139</v>
      </c>
      <c r="D2363" t="s">
        <v>722</v>
      </c>
    </row>
    <row r="2364" spans="1:4">
      <c r="A2364" t="s">
        <v>3161</v>
      </c>
      <c r="B2364" t="s">
        <v>6259</v>
      </c>
      <c r="C2364" t="s">
        <v>634</v>
      </c>
      <c r="D2364" t="s">
        <v>792</v>
      </c>
    </row>
    <row r="2365" spans="1:4">
      <c r="A2365" t="s">
        <v>3162</v>
      </c>
      <c r="B2365" t="s">
        <v>6261</v>
      </c>
      <c r="C2365" t="s">
        <v>449</v>
      </c>
      <c r="D2365" t="s">
        <v>1793</v>
      </c>
    </row>
    <row r="2366" spans="1:4">
      <c r="A2366" t="s">
        <v>3163</v>
      </c>
      <c r="B2366" t="s">
        <v>6259</v>
      </c>
      <c r="C2366" t="s">
        <v>1761</v>
      </c>
      <c r="D2366" t="s">
        <v>1399</v>
      </c>
    </row>
    <row r="2367" spans="1:4">
      <c r="A2367" t="s">
        <v>3164</v>
      </c>
      <c r="B2367" t="s">
        <v>6260</v>
      </c>
      <c r="C2367" t="s">
        <v>1045</v>
      </c>
      <c r="D2367" t="s">
        <v>417</v>
      </c>
    </row>
    <row r="2368" spans="1:4">
      <c r="A2368" t="s">
        <v>3165</v>
      </c>
      <c r="B2368" t="s">
        <v>6260</v>
      </c>
      <c r="C2368" t="s">
        <v>1715</v>
      </c>
      <c r="D2368" t="s">
        <v>1017</v>
      </c>
    </row>
    <row r="2369" spans="1:4">
      <c r="A2369" t="s">
        <v>3166</v>
      </c>
      <c r="B2369" t="s">
        <v>6261</v>
      </c>
      <c r="C2369" t="s">
        <v>204</v>
      </c>
      <c r="D2369" t="s">
        <v>459</v>
      </c>
    </row>
    <row r="2370" spans="1:4">
      <c r="A2370" t="s">
        <v>3167</v>
      </c>
      <c r="B2370" t="s">
        <v>6261</v>
      </c>
      <c r="C2370" t="s">
        <v>1204</v>
      </c>
      <c r="D2370" t="s">
        <v>726</v>
      </c>
    </row>
    <row r="2371" spans="1:4">
      <c r="A2371" t="s">
        <v>3168</v>
      </c>
      <c r="B2371" t="s">
        <v>6259</v>
      </c>
      <c r="C2371" t="s">
        <v>1214</v>
      </c>
      <c r="D2371" t="s">
        <v>440</v>
      </c>
    </row>
    <row r="2372" spans="1:4">
      <c r="A2372" t="s">
        <v>3169</v>
      </c>
      <c r="B2372" t="s">
        <v>6259</v>
      </c>
      <c r="C2372" t="s">
        <v>1427</v>
      </c>
      <c r="D2372" t="s">
        <v>443</v>
      </c>
    </row>
    <row r="2373" spans="1:4">
      <c r="A2373" t="s">
        <v>3170</v>
      </c>
      <c r="B2373" t="s">
        <v>6259</v>
      </c>
      <c r="C2373" t="s">
        <v>1357</v>
      </c>
      <c r="D2373" t="s">
        <v>887</v>
      </c>
    </row>
    <row r="2374" spans="1:4">
      <c r="A2374" t="s">
        <v>3171</v>
      </c>
      <c r="B2374" t="s">
        <v>6261</v>
      </c>
      <c r="C2374" t="s">
        <v>1165</v>
      </c>
      <c r="D2374" t="s">
        <v>337</v>
      </c>
    </row>
    <row r="2375" spans="1:4">
      <c r="A2375" t="s">
        <v>3172</v>
      </c>
      <c r="B2375" t="s">
        <v>6260</v>
      </c>
      <c r="C2375" t="s">
        <v>701</v>
      </c>
      <c r="D2375" t="s">
        <v>749</v>
      </c>
    </row>
    <row r="2376" spans="1:4">
      <c r="A2376" t="s">
        <v>3173</v>
      </c>
      <c r="B2376" t="s">
        <v>6259</v>
      </c>
      <c r="C2376" t="s">
        <v>424</v>
      </c>
      <c r="D2376" t="s">
        <v>930</v>
      </c>
    </row>
    <row r="2377" spans="1:4">
      <c r="A2377" t="s">
        <v>3174</v>
      </c>
      <c r="B2377" t="s">
        <v>6260</v>
      </c>
      <c r="C2377" t="s">
        <v>802</v>
      </c>
      <c r="D2377" t="s">
        <v>1040</v>
      </c>
    </row>
    <row r="2378" spans="1:4">
      <c r="A2378" t="s">
        <v>3175</v>
      </c>
      <c r="B2378" t="s">
        <v>6260</v>
      </c>
      <c r="C2378" t="s">
        <v>930</v>
      </c>
      <c r="D2378" t="s">
        <v>407</v>
      </c>
    </row>
    <row r="2379" spans="1:4">
      <c r="A2379" t="s">
        <v>3176</v>
      </c>
      <c r="B2379" t="s">
        <v>6260</v>
      </c>
      <c r="C2379" t="s">
        <v>310</v>
      </c>
      <c r="D2379" t="s">
        <v>881</v>
      </c>
    </row>
    <row r="2380" spans="1:4">
      <c r="A2380" t="s">
        <v>3177</v>
      </c>
      <c r="B2380" t="s">
        <v>6261</v>
      </c>
      <c r="C2380" t="s">
        <v>792</v>
      </c>
      <c r="D2380" t="s">
        <v>1281</v>
      </c>
    </row>
    <row r="2381" spans="1:4">
      <c r="A2381" t="s">
        <v>3178</v>
      </c>
      <c r="B2381" t="s">
        <v>6259</v>
      </c>
      <c r="C2381" t="s">
        <v>1364</v>
      </c>
      <c r="D2381" t="s">
        <v>749</v>
      </c>
    </row>
    <row r="2382" spans="1:4">
      <c r="A2382" t="s">
        <v>3179</v>
      </c>
      <c r="B2382" t="s">
        <v>6261</v>
      </c>
      <c r="C2382" t="s">
        <v>428</v>
      </c>
      <c r="D2382" t="s">
        <v>260</v>
      </c>
    </row>
    <row r="2383" spans="1:4">
      <c r="A2383" t="s">
        <v>3180</v>
      </c>
      <c r="B2383" t="s">
        <v>6261</v>
      </c>
      <c r="C2383" t="s">
        <v>306</v>
      </c>
      <c r="D2383" t="s">
        <v>1098</v>
      </c>
    </row>
    <row r="2384" spans="1:4">
      <c r="A2384" t="s">
        <v>3181</v>
      </c>
      <c r="B2384" t="s">
        <v>6260</v>
      </c>
      <c r="C2384" t="s">
        <v>1190</v>
      </c>
      <c r="D2384" t="s">
        <v>2124</v>
      </c>
    </row>
    <row r="2385" spans="1:4">
      <c r="A2385" t="s">
        <v>3182</v>
      </c>
      <c r="B2385" t="s">
        <v>6261</v>
      </c>
      <c r="C2385" t="s">
        <v>107</v>
      </c>
      <c r="D2385" t="s">
        <v>1132</v>
      </c>
    </row>
    <row r="2386" spans="1:4">
      <c r="A2386" t="s">
        <v>3183</v>
      </c>
      <c r="B2386" t="s">
        <v>6261</v>
      </c>
      <c r="C2386" t="s">
        <v>1887</v>
      </c>
      <c r="D2386" t="s">
        <v>320</v>
      </c>
    </row>
    <row r="2387" spans="1:4">
      <c r="A2387" t="s">
        <v>3184</v>
      </c>
      <c r="B2387" t="s">
        <v>6259</v>
      </c>
      <c r="C2387" t="s">
        <v>887</v>
      </c>
      <c r="D2387" t="s">
        <v>1169</v>
      </c>
    </row>
    <row r="2388" spans="1:4">
      <c r="A2388" t="s">
        <v>3185</v>
      </c>
      <c r="B2388" t="s">
        <v>6259</v>
      </c>
      <c r="C2388" t="s">
        <v>1869</v>
      </c>
      <c r="D2388" t="s">
        <v>1073</v>
      </c>
    </row>
    <row r="2389" spans="1:4">
      <c r="A2389" t="s">
        <v>3186</v>
      </c>
      <c r="B2389" t="s">
        <v>6261</v>
      </c>
      <c r="C2389" t="s">
        <v>889</v>
      </c>
      <c r="D2389" t="s">
        <v>871</v>
      </c>
    </row>
    <row r="2390" spans="1:4">
      <c r="A2390" t="s">
        <v>3187</v>
      </c>
      <c r="B2390" t="s">
        <v>6260</v>
      </c>
      <c r="C2390" t="s">
        <v>1418</v>
      </c>
      <c r="D2390" t="s">
        <v>472</v>
      </c>
    </row>
    <row r="2391" spans="1:4">
      <c r="A2391" t="s">
        <v>3188</v>
      </c>
      <c r="B2391" t="s">
        <v>6261</v>
      </c>
      <c r="C2391" t="s">
        <v>506</v>
      </c>
      <c r="D2391" t="s">
        <v>28</v>
      </c>
    </row>
    <row r="2392" spans="1:4">
      <c r="A2392" t="s">
        <v>3189</v>
      </c>
      <c r="B2392" t="s">
        <v>6259</v>
      </c>
      <c r="C2392" t="s">
        <v>124</v>
      </c>
      <c r="D2392" t="s">
        <v>90</v>
      </c>
    </row>
    <row r="2393" spans="1:4">
      <c r="A2393" t="s">
        <v>3190</v>
      </c>
      <c r="B2393" t="s">
        <v>6261</v>
      </c>
      <c r="C2393" t="s">
        <v>590</v>
      </c>
      <c r="D2393" t="s">
        <v>391</v>
      </c>
    </row>
    <row r="2394" spans="1:4">
      <c r="A2394" t="s">
        <v>3191</v>
      </c>
      <c r="B2394" t="s">
        <v>6259</v>
      </c>
      <c r="C2394" t="s">
        <v>117</v>
      </c>
      <c r="D2394" t="s">
        <v>394</v>
      </c>
    </row>
    <row r="2395" spans="1:4">
      <c r="A2395" t="s">
        <v>3192</v>
      </c>
      <c r="B2395" t="s">
        <v>6260</v>
      </c>
      <c r="C2395" t="s">
        <v>22</v>
      </c>
      <c r="D2395" t="s">
        <v>761</v>
      </c>
    </row>
    <row r="2396" spans="1:4">
      <c r="A2396" t="s">
        <v>3193</v>
      </c>
      <c r="B2396" t="s">
        <v>6259</v>
      </c>
      <c r="C2396" t="s">
        <v>291</v>
      </c>
      <c r="D2396" t="s">
        <v>1823</v>
      </c>
    </row>
    <row r="2397" spans="1:4">
      <c r="A2397" t="s">
        <v>3194</v>
      </c>
      <c r="B2397" t="s">
        <v>6259</v>
      </c>
      <c r="C2397" t="s">
        <v>1296</v>
      </c>
      <c r="D2397" t="s">
        <v>218</v>
      </c>
    </row>
    <row r="2398" spans="1:4">
      <c r="A2398" t="s">
        <v>3195</v>
      </c>
      <c r="B2398" t="s">
        <v>6261</v>
      </c>
      <c r="C2398" t="s">
        <v>610</v>
      </c>
      <c r="D2398" t="s">
        <v>207</v>
      </c>
    </row>
    <row r="2399" spans="1:4">
      <c r="A2399" t="s">
        <v>3196</v>
      </c>
      <c r="B2399" t="s">
        <v>6261</v>
      </c>
      <c r="C2399" t="s">
        <v>634</v>
      </c>
      <c r="D2399" t="s">
        <v>722</v>
      </c>
    </row>
    <row r="2400" spans="1:4">
      <c r="A2400" t="s">
        <v>3197</v>
      </c>
      <c r="B2400" t="s">
        <v>6260</v>
      </c>
      <c r="C2400" t="s">
        <v>1961</v>
      </c>
      <c r="D2400" t="s">
        <v>495</v>
      </c>
    </row>
    <row r="2401" spans="1:4">
      <c r="A2401" t="s">
        <v>3198</v>
      </c>
      <c r="B2401" t="s">
        <v>6259</v>
      </c>
      <c r="C2401" t="s">
        <v>1683</v>
      </c>
      <c r="D2401" t="s">
        <v>562</v>
      </c>
    </row>
    <row r="2402" spans="1:4">
      <c r="A2402" t="s">
        <v>3199</v>
      </c>
      <c r="B2402" t="s">
        <v>6260</v>
      </c>
      <c r="C2402" t="s">
        <v>1683</v>
      </c>
      <c r="D2402" t="s">
        <v>1050</v>
      </c>
    </row>
    <row r="2403" spans="1:4">
      <c r="A2403" t="s">
        <v>3200</v>
      </c>
      <c r="B2403" t="s">
        <v>6261</v>
      </c>
      <c r="C2403" t="s">
        <v>1429</v>
      </c>
      <c r="D2403" t="s">
        <v>394</v>
      </c>
    </row>
    <row r="2404" spans="1:4">
      <c r="A2404" t="s">
        <v>3201</v>
      </c>
      <c r="B2404" t="s">
        <v>6260</v>
      </c>
      <c r="C2404" t="s">
        <v>306</v>
      </c>
      <c r="D2404" t="s">
        <v>6263</v>
      </c>
    </row>
    <row r="2405" spans="1:4">
      <c r="A2405" t="s">
        <v>3202</v>
      </c>
      <c r="B2405" t="s">
        <v>6259</v>
      </c>
      <c r="C2405" t="s">
        <v>296</v>
      </c>
      <c r="D2405" t="s">
        <v>1567</v>
      </c>
    </row>
    <row r="2406" spans="1:4">
      <c r="A2406" t="s">
        <v>3203</v>
      </c>
      <c r="B2406" t="s">
        <v>6259</v>
      </c>
      <c r="C2406" t="s">
        <v>520</v>
      </c>
      <c r="D2406" t="s">
        <v>891</v>
      </c>
    </row>
    <row r="2407" spans="1:4">
      <c r="A2407" t="s">
        <v>3204</v>
      </c>
      <c r="B2407" t="s">
        <v>6260</v>
      </c>
      <c r="C2407" t="s">
        <v>135</v>
      </c>
      <c r="D2407" t="s">
        <v>280</v>
      </c>
    </row>
    <row r="2408" spans="1:4">
      <c r="A2408" t="s">
        <v>3205</v>
      </c>
      <c r="B2408" t="s">
        <v>6259</v>
      </c>
      <c r="C2408" t="s">
        <v>525</v>
      </c>
      <c r="D2408" t="s">
        <v>722</v>
      </c>
    </row>
    <row r="2409" spans="1:4">
      <c r="A2409" t="s">
        <v>3206</v>
      </c>
      <c r="B2409" t="s">
        <v>6261</v>
      </c>
      <c r="C2409" t="s">
        <v>1961</v>
      </c>
      <c r="D2409" t="s">
        <v>1092</v>
      </c>
    </row>
    <row r="2410" spans="1:4">
      <c r="A2410" t="s">
        <v>3207</v>
      </c>
      <c r="B2410" t="s">
        <v>6259</v>
      </c>
      <c r="C2410" t="s">
        <v>988</v>
      </c>
      <c r="D2410" t="s">
        <v>58</v>
      </c>
    </row>
    <row r="2411" spans="1:4">
      <c r="A2411" t="s">
        <v>3208</v>
      </c>
      <c r="B2411" t="s">
        <v>6261</v>
      </c>
      <c r="C2411" t="s">
        <v>1887</v>
      </c>
      <c r="D2411" t="s">
        <v>531</v>
      </c>
    </row>
    <row r="2412" spans="1:4">
      <c r="A2412" t="s">
        <v>3209</v>
      </c>
      <c r="B2412" t="s">
        <v>6261</v>
      </c>
      <c r="C2412" t="s">
        <v>773</v>
      </c>
      <c r="D2412" t="s">
        <v>280</v>
      </c>
    </row>
    <row r="2413" spans="1:4">
      <c r="A2413" t="s">
        <v>3210</v>
      </c>
      <c r="B2413" t="s">
        <v>6261</v>
      </c>
      <c r="C2413" t="s">
        <v>749</v>
      </c>
      <c r="D2413" t="s">
        <v>351</v>
      </c>
    </row>
    <row r="2414" spans="1:4">
      <c r="A2414" t="s">
        <v>3211</v>
      </c>
      <c r="B2414" t="s">
        <v>6259</v>
      </c>
      <c r="C2414" t="s">
        <v>128</v>
      </c>
      <c r="D2414" t="s">
        <v>271</v>
      </c>
    </row>
    <row r="2415" spans="1:4">
      <c r="A2415" t="s">
        <v>3212</v>
      </c>
      <c r="B2415" t="s">
        <v>6261</v>
      </c>
      <c r="C2415" t="s">
        <v>167</v>
      </c>
      <c r="D2415" t="s">
        <v>1008</v>
      </c>
    </row>
    <row r="2416" spans="1:4">
      <c r="A2416" t="s">
        <v>3213</v>
      </c>
      <c r="B2416" t="s">
        <v>6259</v>
      </c>
      <c r="C2416" t="s">
        <v>1122</v>
      </c>
      <c r="D2416" t="s">
        <v>1819</v>
      </c>
    </row>
    <row r="2417" spans="1:4">
      <c r="A2417" t="s">
        <v>3214</v>
      </c>
      <c r="B2417" t="s">
        <v>6261</v>
      </c>
      <c r="C2417" t="s">
        <v>1889</v>
      </c>
      <c r="D2417" t="s">
        <v>802</v>
      </c>
    </row>
    <row r="2418" spans="1:4">
      <c r="A2418" t="s">
        <v>3215</v>
      </c>
      <c r="B2418" t="s">
        <v>6261</v>
      </c>
      <c r="C2418" t="s">
        <v>28</v>
      </c>
      <c r="D2418" t="s">
        <v>230</v>
      </c>
    </row>
    <row r="2419" spans="1:4">
      <c r="A2419" t="s">
        <v>3216</v>
      </c>
      <c r="B2419" t="s">
        <v>6260</v>
      </c>
      <c r="C2419" t="s">
        <v>1198</v>
      </c>
      <c r="D2419" t="s">
        <v>758</v>
      </c>
    </row>
    <row r="2420" spans="1:4">
      <c r="A2420" t="s">
        <v>3217</v>
      </c>
      <c r="B2420" t="s">
        <v>6261</v>
      </c>
      <c r="C2420" t="s">
        <v>459</v>
      </c>
      <c r="D2420" t="s">
        <v>856</v>
      </c>
    </row>
    <row r="2421" spans="1:4">
      <c r="A2421" t="s">
        <v>3218</v>
      </c>
      <c r="B2421" t="s">
        <v>6261</v>
      </c>
      <c r="C2421" t="s">
        <v>47</v>
      </c>
      <c r="D2421" t="s">
        <v>98</v>
      </c>
    </row>
    <row r="2422" spans="1:4">
      <c r="A2422" t="s">
        <v>3219</v>
      </c>
      <c r="B2422" t="s">
        <v>6259</v>
      </c>
      <c r="C2422" t="s">
        <v>1089</v>
      </c>
      <c r="D2422" t="s">
        <v>242</v>
      </c>
    </row>
    <row r="2423" spans="1:4">
      <c r="A2423" t="s">
        <v>3220</v>
      </c>
      <c r="B2423" t="s">
        <v>6261</v>
      </c>
      <c r="C2423" t="s">
        <v>533</v>
      </c>
      <c r="D2423" t="s">
        <v>234</v>
      </c>
    </row>
    <row r="2424" spans="1:4">
      <c r="A2424" t="s">
        <v>3221</v>
      </c>
      <c r="B2424" t="s">
        <v>6261</v>
      </c>
      <c r="C2424" t="s">
        <v>939</v>
      </c>
      <c r="D2424" t="s">
        <v>722</v>
      </c>
    </row>
    <row r="2425" spans="1:4">
      <c r="A2425" t="s">
        <v>3222</v>
      </c>
      <c r="B2425" t="s">
        <v>6260</v>
      </c>
      <c r="C2425" t="s">
        <v>139</v>
      </c>
      <c r="D2425" t="s">
        <v>153</v>
      </c>
    </row>
    <row r="2426" spans="1:4">
      <c r="A2426" t="s">
        <v>3223</v>
      </c>
      <c r="B2426" t="s">
        <v>6260</v>
      </c>
      <c r="C2426" t="s">
        <v>1829</v>
      </c>
      <c r="D2426" t="s">
        <v>472</v>
      </c>
    </row>
    <row r="2427" spans="1:4">
      <c r="A2427" t="s">
        <v>3224</v>
      </c>
      <c r="B2427" t="s">
        <v>6260</v>
      </c>
      <c r="C2427" t="s">
        <v>761</v>
      </c>
      <c r="D2427" t="s">
        <v>830</v>
      </c>
    </row>
    <row r="2428" spans="1:4">
      <c r="A2428" t="s">
        <v>3225</v>
      </c>
      <c r="B2428" t="s">
        <v>6261</v>
      </c>
      <c r="C2428" t="s">
        <v>1829</v>
      </c>
      <c r="D2428" t="s">
        <v>809</v>
      </c>
    </row>
    <row r="2429" spans="1:4">
      <c r="A2429" t="s">
        <v>3226</v>
      </c>
      <c r="B2429" t="s">
        <v>6261</v>
      </c>
      <c r="C2429" t="s">
        <v>218</v>
      </c>
      <c r="D2429" t="s">
        <v>1823</v>
      </c>
    </row>
    <row r="2430" spans="1:4">
      <c r="A2430" t="s">
        <v>3227</v>
      </c>
      <c r="B2430" t="s">
        <v>6261</v>
      </c>
      <c r="C2430" t="s">
        <v>1198</v>
      </c>
      <c r="D2430" t="s">
        <v>360</v>
      </c>
    </row>
    <row r="2431" spans="1:4">
      <c r="A2431" t="s">
        <v>3228</v>
      </c>
      <c r="B2431" t="s">
        <v>6261</v>
      </c>
      <c r="C2431" t="s">
        <v>1523</v>
      </c>
      <c r="D2431" t="s">
        <v>923</v>
      </c>
    </row>
    <row r="2432" spans="1:4">
      <c r="A2432" t="s">
        <v>3229</v>
      </c>
      <c r="B2432" t="s">
        <v>6260</v>
      </c>
      <c r="C2432" t="s">
        <v>58</v>
      </c>
      <c r="D2432" t="s">
        <v>640</v>
      </c>
    </row>
    <row r="2433" spans="1:4">
      <c r="A2433" t="s">
        <v>3230</v>
      </c>
      <c r="B2433" t="s">
        <v>6260</v>
      </c>
      <c r="C2433" t="s">
        <v>640</v>
      </c>
      <c r="D2433" t="s">
        <v>891</v>
      </c>
    </row>
    <row r="2434" spans="1:4">
      <c r="A2434" t="s">
        <v>3231</v>
      </c>
      <c r="B2434" t="s">
        <v>6260</v>
      </c>
      <c r="C2434" t="s">
        <v>102</v>
      </c>
      <c r="D2434" t="s">
        <v>149</v>
      </c>
    </row>
    <row r="2435" spans="1:4">
      <c r="A2435" t="s">
        <v>3232</v>
      </c>
      <c r="B2435" t="s">
        <v>6261</v>
      </c>
      <c r="C2435" t="s">
        <v>1100</v>
      </c>
      <c r="D2435" t="s">
        <v>180</v>
      </c>
    </row>
    <row r="2436" spans="1:4">
      <c r="A2436" t="s">
        <v>3233</v>
      </c>
      <c r="B2436" t="s">
        <v>6261</v>
      </c>
      <c r="C2436" t="s">
        <v>932</v>
      </c>
      <c r="D2436" t="s">
        <v>493</v>
      </c>
    </row>
    <row r="2437" spans="1:4">
      <c r="A2437" t="s">
        <v>3234</v>
      </c>
      <c r="B2437" t="s">
        <v>6261</v>
      </c>
      <c r="C2437" t="s">
        <v>1165</v>
      </c>
      <c r="D2437" t="s">
        <v>253</v>
      </c>
    </row>
    <row r="2438" spans="1:4">
      <c r="A2438" t="s">
        <v>3235</v>
      </c>
      <c r="B2438" t="s">
        <v>6261</v>
      </c>
      <c r="C2438" t="s">
        <v>2533</v>
      </c>
      <c r="D2438" t="s">
        <v>500</v>
      </c>
    </row>
    <row r="2439" spans="1:4">
      <c r="A2439" t="s">
        <v>3236</v>
      </c>
      <c r="B2439" t="s">
        <v>6259</v>
      </c>
      <c r="C2439" t="s">
        <v>686</v>
      </c>
      <c r="D2439" t="s">
        <v>204</v>
      </c>
    </row>
    <row r="2440" spans="1:4">
      <c r="A2440" t="s">
        <v>3237</v>
      </c>
      <c r="B2440" t="s">
        <v>6259</v>
      </c>
      <c r="C2440" t="s">
        <v>1357</v>
      </c>
      <c r="D2440" t="s">
        <v>263</v>
      </c>
    </row>
    <row r="2441" spans="1:4">
      <c r="A2441" t="s">
        <v>3238</v>
      </c>
      <c r="B2441" t="s">
        <v>6260</v>
      </c>
      <c r="C2441" t="s">
        <v>777</v>
      </c>
      <c r="D2441" t="s">
        <v>1095</v>
      </c>
    </row>
    <row r="2442" spans="1:4">
      <c r="A2442" t="s">
        <v>3239</v>
      </c>
      <c r="B2442" t="s">
        <v>6259</v>
      </c>
      <c r="C2442" t="s">
        <v>1761</v>
      </c>
      <c r="D2442" t="s">
        <v>253</v>
      </c>
    </row>
    <row r="2443" spans="1:4">
      <c r="A2443" t="s">
        <v>3240</v>
      </c>
      <c r="B2443" t="s">
        <v>6261</v>
      </c>
      <c r="C2443" t="s">
        <v>2772</v>
      </c>
      <c r="D2443" t="s">
        <v>1862</v>
      </c>
    </row>
    <row r="2444" spans="1:4">
      <c r="A2444" t="s">
        <v>3241</v>
      </c>
      <c r="B2444" t="s">
        <v>6261</v>
      </c>
      <c r="C2444" t="s">
        <v>1715</v>
      </c>
      <c r="D2444" t="s">
        <v>1017</v>
      </c>
    </row>
    <row r="2445" spans="1:4">
      <c r="A2445" t="s">
        <v>3242</v>
      </c>
      <c r="B2445" t="s">
        <v>6259</v>
      </c>
      <c r="C2445" t="s">
        <v>1933</v>
      </c>
      <c r="D2445" t="s">
        <v>518</v>
      </c>
    </row>
    <row r="2446" spans="1:4">
      <c r="A2446" t="s">
        <v>3243</v>
      </c>
      <c r="B2446" t="s">
        <v>6259</v>
      </c>
      <c r="C2446" t="s">
        <v>500</v>
      </c>
      <c r="D2446" t="s">
        <v>204</v>
      </c>
    </row>
    <row r="2447" spans="1:4">
      <c r="A2447" t="s">
        <v>3244</v>
      </c>
      <c r="B2447" t="s">
        <v>6259</v>
      </c>
      <c r="C2447" t="s">
        <v>1005</v>
      </c>
      <c r="D2447" t="s">
        <v>1204</v>
      </c>
    </row>
    <row r="2448" spans="1:4">
      <c r="A2448" t="s">
        <v>3245</v>
      </c>
      <c r="B2448" t="s">
        <v>6259</v>
      </c>
      <c r="C2448" t="s">
        <v>1260</v>
      </c>
      <c r="D2448" t="s">
        <v>1683</v>
      </c>
    </row>
    <row r="2449" spans="1:4">
      <c r="A2449" t="s">
        <v>3246</v>
      </c>
      <c r="B2449" t="s">
        <v>6259</v>
      </c>
      <c r="C2449" t="s">
        <v>847</v>
      </c>
      <c r="D2449" t="s">
        <v>1324</v>
      </c>
    </row>
    <row r="2450" spans="1:4">
      <c r="A2450" t="s">
        <v>3247</v>
      </c>
      <c r="B2450" t="s">
        <v>6261</v>
      </c>
      <c r="C2450" t="s">
        <v>1012</v>
      </c>
      <c r="D2450" t="s">
        <v>976</v>
      </c>
    </row>
    <row r="2451" spans="1:4">
      <c r="A2451" t="s">
        <v>3248</v>
      </c>
      <c r="B2451" t="s">
        <v>6260</v>
      </c>
      <c r="C2451" t="s">
        <v>299</v>
      </c>
      <c r="D2451" t="s">
        <v>367</v>
      </c>
    </row>
    <row r="2452" spans="1:4">
      <c r="A2452" t="s">
        <v>3249</v>
      </c>
      <c r="B2452" t="s">
        <v>6259</v>
      </c>
      <c r="C2452" t="s">
        <v>2316</v>
      </c>
      <c r="D2452" t="s">
        <v>257</v>
      </c>
    </row>
    <row r="2453" spans="1:4">
      <c r="A2453" t="s">
        <v>3250</v>
      </c>
      <c r="B2453" t="s">
        <v>6261</v>
      </c>
      <c r="C2453" t="s">
        <v>1019</v>
      </c>
      <c r="D2453" t="s">
        <v>1618</v>
      </c>
    </row>
    <row r="2454" spans="1:4">
      <c r="A2454" t="s">
        <v>3251</v>
      </c>
      <c r="B2454" t="s">
        <v>6261</v>
      </c>
      <c r="C2454" t="s">
        <v>972</v>
      </c>
      <c r="D2454" t="s">
        <v>1055</v>
      </c>
    </row>
    <row r="2455" spans="1:4">
      <c r="A2455" t="s">
        <v>3252</v>
      </c>
      <c r="B2455" t="s">
        <v>6259</v>
      </c>
      <c r="C2455" t="s">
        <v>1357</v>
      </c>
      <c r="D2455" t="s">
        <v>1222</v>
      </c>
    </row>
    <row r="2456" spans="1:4">
      <c r="A2456" t="s">
        <v>3253</v>
      </c>
      <c r="B2456" t="s">
        <v>6261</v>
      </c>
      <c r="C2456" t="s">
        <v>1701</v>
      </c>
      <c r="D2456" t="s">
        <v>143</v>
      </c>
    </row>
    <row r="2457" spans="1:4">
      <c r="A2457" t="s">
        <v>3254</v>
      </c>
      <c r="B2457" t="s">
        <v>6259</v>
      </c>
      <c r="C2457" t="s">
        <v>542</v>
      </c>
      <c r="D2457" t="s">
        <v>655</v>
      </c>
    </row>
    <row r="2458" spans="1:4">
      <c r="A2458" t="s">
        <v>3255</v>
      </c>
      <c r="B2458" t="s">
        <v>6261</v>
      </c>
      <c r="C2458" t="s">
        <v>523</v>
      </c>
      <c r="D2458" t="s">
        <v>1701</v>
      </c>
    </row>
    <row r="2459" spans="1:4">
      <c r="A2459" t="s">
        <v>3256</v>
      </c>
      <c r="B2459" t="s">
        <v>6260</v>
      </c>
      <c r="C2459" t="s">
        <v>1364</v>
      </c>
      <c r="D2459" t="s">
        <v>37</v>
      </c>
    </row>
    <row r="2460" spans="1:4">
      <c r="A2460" t="s">
        <v>3257</v>
      </c>
      <c r="B2460" t="s">
        <v>6259</v>
      </c>
      <c r="C2460" t="s">
        <v>1357</v>
      </c>
      <c r="D2460" t="s">
        <v>737</v>
      </c>
    </row>
    <row r="2461" spans="1:4">
      <c r="A2461" t="s">
        <v>3258</v>
      </c>
      <c r="B2461" t="s">
        <v>6261</v>
      </c>
      <c r="C2461" t="s">
        <v>2006</v>
      </c>
      <c r="D2461" t="s">
        <v>663</v>
      </c>
    </row>
    <row r="2462" spans="1:4">
      <c r="A2462" t="s">
        <v>3259</v>
      </c>
      <c r="B2462" t="s">
        <v>6260</v>
      </c>
      <c r="C2462" t="s">
        <v>94</v>
      </c>
      <c r="D2462" t="s">
        <v>495</v>
      </c>
    </row>
    <row r="2463" spans="1:4">
      <c r="A2463" t="s">
        <v>3260</v>
      </c>
      <c r="B2463" t="s">
        <v>6259</v>
      </c>
      <c r="C2463" t="s">
        <v>558</v>
      </c>
      <c r="D2463" t="s">
        <v>780</v>
      </c>
    </row>
    <row r="2464" spans="1:4">
      <c r="A2464" t="s">
        <v>3261</v>
      </c>
      <c r="B2464" t="s">
        <v>6260</v>
      </c>
      <c r="C2464" t="s">
        <v>296</v>
      </c>
      <c r="D2464" t="s">
        <v>1567</v>
      </c>
    </row>
    <row r="2465" spans="1:4">
      <c r="A2465" t="s">
        <v>3262</v>
      </c>
      <c r="B2465" t="s">
        <v>6260</v>
      </c>
      <c r="C2465" t="s">
        <v>260</v>
      </c>
      <c r="D2465" t="s">
        <v>1249</v>
      </c>
    </row>
    <row r="2466" spans="1:4">
      <c r="A2466" t="s">
        <v>3263</v>
      </c>
      <c r="B2466" t="s">
        <v>6259</v>
      </c>
      <c r="C2466" t="s">
        <v>1605</v>
      </c>
      <c r="D2466" t="s">
        <v>640</v>
      </c>
    </row>
    <row r="2467" spans="1:4">
      <c r="A2467" t="s">
        <v>3264</v>
      </c>
      <c r="B2467" t="s">
        <v>6261</v>
      </c>
      <c r="C2467" t="s">
        <v>2124</v>
      </c>
      <c r="D2467" t="s">
        <v>708</v>
      </c>
    </row>
    <row r="2468" spans="1:4">
      <c r="A2468" t="s">
        <v>3265</v>
      </c>
      <c r="B2468" t="s">
        <v>6261</v>
      </c>
      <c r="C2468" t="s">
        <v>1438</v>
      </c>
      <c r="D2468" t="s">
        <v>619</v>
      </c>
    </row>
    <row r="2469" spans="1:4">
      <c r="A2469" t="s">
        <v>3266</v>
      </c>
      <c r="B2469" t="s">
        <v>6261</v>
      </c>
      <c r="C2469" t="s">
        <v>722</v>
      </c>
      <c r="D2469" t="s">
        <v>792</v>
      </c>
    </row>
    <row r="2470" spans="1:4">
      <c r="A2470" t="s">
        <v>3267</v>
      </c>
      <c r="B2470" t="s">
        <v>6259</v>
      </c>
      <c r="C2470" t="s">
        <v>1605</v>
      </c>
      <c r="D2470" t="s">
        <v>988</v>
      </c>
    </row>
    <row r="2471" spans="1:4">
      <c r="A2471" t="s">
        <v>3268</v>
      </c>
      <c r="B2471" t="s">
        <v>6260</v>
      </c>
      <c r="C2471" t="s">
        <v>525</v>
      </c>
      <c r="D2471" t="s">
        <v>722</v>
      </c>
    </row>
    <row r="2472" spans="1:4">
      <c r="A2472" t="s">
        <v>3269</v>
      </c>
      <c r="B2472" t="s">
        <v>6259</v>
      </c>
      <c r="C2472" t="s">
        <v>176</v>
      </c>
      <c r="D2472" t="s">
        <v>90</v>
      </c>
    </row>
    <row r="2473" spans="1:4">
      <c r="A2473" t="s">
        <v>3270</v>
      </c>
      <c r="B2473" t="s">
        <v>6259</v>
      </c>
      <c r="C2473" t="s">
        <v>972</v>
      </c>
      <c r="D2473" t="s">
        <v>1073</v>
      </c>
    </row>
    <row r="2474" spans="1:4">
      <c r="A2474" t="s">
        <v>3271</v>
      </c>
      <c r="B2474" t="s">
        <v>6260</v>
      </c>
      <c r="C2474" t="s">
        <v>889</v>
      </c>
      <c r="D2474" t="s">
        <v>1567</v>
      </c>
    </row>
    <row r="2475" spans="1:4">
      <c r="A2475" t="s">
        <v>3272</v>
      </c>
      <c r="B2475" t="s">
        <v>6259</v>
      </c>
      <c r="C2475" t="s">
        <v>173</v>
      </c>
      <c r="D2475" t="s">
        <v>246</v>
      </c>
    </row>
    <row r="2476" spans="1:4">
      <c r="A2476" t="s">
        <v>3273</v>
      </c>
      <c r="B2476" t="s">
        <v>6259</v>
      </c>
      <c r="C2476" t="s">
        <v>1198</v>
      </c>
      <c r="D2476" t="s">
        <v>310</v>
      </c>
    </row>
    <row r="2477" spans="1:4">
      <c r="A2477" t="s">
        <v>3274</v>
      </c>
      <c r="B2477" t="s">
        <v>6260</v>
      </c>
      <c r="C2477" t="s">
        <v>531</v>
      </c>
      <c r="D2477" t="s">
        <v>525</v>
      </c>
    </row>
    <row r="2478" spans="1:4">
      <c r="A2478" t="s">
        <v>3275</v>
      </c>
      <c r="B2478" t="s">
        <v>6259</v>
      </c>
      <c r="C2478" t="s">
        <v>1274</v>
      </c>
      <c r="D2478" t="s">
        <v>497</v>
      </c>
    </row>
    <row r="2479" spans="1:4">
      <c r="A2479" t="s">
        <v>3276</v>
      </c>
      <c r="B2479" t="s">
        <v>6259</v>
      </c>
      <c r="C2479" t="s">
        <v>277</v>
      </c>
      <c r="D2479" t="s">
        <v>341</v>
      </c>
    </row>
    <row r="2480" spans="1:4">
      <c r="A2480" t="s">
        <v>3277</v>
      </c>
      <c r="B2480" t="s">
        <v>6260</v>
      </c>
      <c r="C2480" t="s">
        <v>830</v>
      </c>
      <c r="D2480" t="s">
        <v>489</v>
      </c>
    </row>
    <row r="2481" spans="1:4">
      <c r="A2481" t="s">
        <v>3278</v>
      </c>
      <c r="B2481" t="s">
        <v>6259</v>
      </c>
      <c r="C2481" t="s">
        <v>1151</v>
      </c>
      <c r="D2481" t="s">
        <v>257</v>
      </c>
    </row>
    <row r="2482" spans="1:4">
      <c r="A2482" t="s">
        <v>3279</v>
      </c>
      <c r="B2482" t="s">
        <v>6259</v>
      </c>
      <c r="C2482" t="s">
        <v>1222</v>
      </c>
      <c r="D2482" t="s">
        <v>824</v>
      </c>
    </row>
    <row r="2483" spans="1:4">
      <c r="A2483" t="s">
        <v>3280</v>
      </c>
      <c r="B2483" t="s">
        <v>6261</v>
      </c>
      <c r="C2483" t="s">
        <v>1100</v>
      </c>
      <c r="D2483" t="s">
        <v>263</v>
      </c>
    </row>
    <row r="2484" spans="1:4">
      <c r="A2484" t="s">
        <v>3281</v>
      </c>
      <c r="B2484" t="s">
        <v>6260</v>
      </c>
      <c r="C2484" t="s">
        <v>184</v>
      </c>
      <c r="D2484" t="s">
        <v>1949</v>
      </c>
    </row>
    <row r="2485" spans="1:4">
      <c r="A2485" t="s">
        <v>3282</v>
      </c>
      <c r="B2485" t="s">
        <v>6261</v>
      </c>
      <c r="C2485" t="s">
        <v>875</v>
      </c>
      <c r="D2485" t="s">
        <v>102</v>
      </c>
    </row>
    <row r="2486" spans="1:4">
      <c r="A2486" t="s">
        <v>3283</v>
      </c>
      <c r="B2486" t="s">
        <v>6259</v>
      </c>
      <c r="C2486" t="s">
        <v>1374</v>
      </c>
      <c r="D2486" t="s">
        <v>160</v>
      </c>
    </row>
    <row r="2487" spans="1:4">
      <c r="A2487" t="s">
        <v>3284</v>
      </c>
      <c r="B2487" t="s">
        <v>6261</v>
      </c>
      <c r="C2487" t="s">
        <v>1190</v>
      </c>
      <c r="D2487" t="s">
        <v>1040</v>
      </c>
    </row>
    <row r="2488" spans="1:4">
      <c r="A2488" t="s">
        <v>3285</v>
      </c>
      <c r="B2488" t="s">
        <v>6260</v>
      </c>
      <c r="C2488" t="s">
        <v>323</v>
      </c>
      <c r="D2488" t="s">
        <v>1683</v>
      </c>
    </row>
    <row r="2489" spans="1:4">
      <c r="A2489" t="s">
        <v>3286</v>
      </c>
      <c r="B2489" t="s">
        <v>6259</v>
      </c>
      <c r="C2489" t="s">
        <v>495</v>
      </c>
      <c r="D2489" t="s">
        <v>357</v>
      </c>
    </row>
    <row r="2490" spans="1:4">
      <c r="A2490" t="s">
        <v>3287</v>
      </c>
      <c r="B2490" t="s">
        <v>6261</v>
      </c>
      <c r="C2490" t="s">
        <v>830</v>
      </c>
      <c r="D2490" t="s">
        <v>316</v>
      </c>
    </row>
    <row r="2491" spans="1:4">
      <c r="A2491" t="s">
        <v>3288</v>
      </c>
      <c r="B2491" t="s">
        <v>6259</v>
      </c>
      <c r="C2491" t="s">
        <v>446</v>
      </c>
      <c r="D2491" t="s">
        <v>58</v>
      </c>
    </row>
    <row r="2492" spans="1:4">
      <c r="A2492" t="s">
        <v>3289</v>
      </c>
      <c r="B2492" t="s">
        <v>6261</v>
      </c>
      <c r="C2492" t="s">
        <v>891</v>
      </c>
      <c r="D2492" t="s">
        <v>797</v>
      </c>
    </row>
    <row r="2493" spans="1:4">
      <c r="A2493" t="s">
        <v>3290</v>
      </c>
      <c r="B2493" t="s">
        <v>6261</v>
      </c>
      <c r="C2493" t="s">
        <v>506</v>
      </c>
      <c r="D2493" t="s">
        <v>28</v>
      </c>
    </row>
    <row r="2494" spans="1:4">
      <c r="A2494" t="s">
        <v>3291</v>
      </c>
      <c r="B2494" t="s">
        <v>6260</v>
      </c>
      <c r="C2494" t="s">
        <v>1862</v>
      </c>
      <c r="D2494" t="s">
        <v>267</v>
      </c>
    </row>
    <row r="2495" spans="1:4">
      <c r="A2495" t="s">
        <v>3292</v>
      </c>
      <c r="B2495" t="s">
        <v>6260</v>
      </c>
      <c r="C2495" t="s">
        <v>1823</v>
      </c>
      <c r="D2495" t="s">
        <v>433</v>
      </c>
    </row>
    <row r="2496" spans="1:4">
      <c r="A2496" t="s">
        <v>3293</v>
      </c>
      <c r="B2496" t="s">
        <v>6260</v>
      </c>
      <c r="C2496" t="s">
        <v>2051</v>
      </c>
      <c r="D2496" t="s">
        <v>85</v>
      </c>
    </row>
    <row r="2497" spans="1:4">
      <c r="A2497" t="s">
        <v>3294</v>
      </c>
      <c r="B2497" t="s">
        <v>6261</v>
      </c>
      <c r="C2497" t="s">
        <v>1132</v>
      </c>
      <c r="D2497" t="s">
        <v>351</v>
      </c>
    </row>
    <row r="2498" spans="1:4">
      <c r="A2498" t="s">
        <v>3295</v>
      </c>
      <c r="B2498" t="s">
        <v>6259</v>
      </c>
      <c r="C2498" t="s">
        <v>1154</v>
      </c>
      <c r="D2498" t="s">
        <v>420</v>
      </c>
    </row>
    <row r="2499" spans="1:4">
      <c r="A2499" t="s">
        <v>3296</v>
      </c>
      <c r="B2499" t="s">
        <v>6260</v>
      </c>
      <c r="C2499" t="s">
        <v>769</v>
      </c>
      <c r="D2499" t="s">
        <v>16</v>
      </c>
    </row>
    <row r="2500" spans="1:4">
      <c r="A2500" t="s">
        <v>3297</v>
      </c>
      <c r="B2500" t="s">
        <v>6261</v>
      </c>
      <c r="C2500" t="s">
        <v>407</v>
      </c>
      <c r="D2500" t="s">
        <v>1268</v>
      </c>
    </row>
    <row r="2501" spans="1:4">
      <c r="A2501" t="s">
        <v>3298</v>
      </c>
      <c r="B2501" t="s">
        <v>6260</v>
      </c>
      <c r="C2501" t="s">
        <v>1548</v>
      </c>
      <c r="D2501" t="s">
        <v>443</v>
      </c>
    </row>
    <row r="2502" spans="1:4">
      <c r="A2502" t="s">
        <v>3299</v>
      </c>
      <c r="B2502" t="s">
        <v>6260</v>
      </c>
      <c r="C2502" t="s">
        <v>286</v>
      </c>
      <c r="D2502" t="s">
        <v>827</v>
      </c>
    </row>
    <row r="2503" spans="1:4">
      <c r="A2503" t="s">
        <v>3300</v>
      </c>
      <c r="B2503" t="s">
        <v>6261</v>
      </c>
      <c r="C2503" t="s">
        <v>58</v>
      </c>
      <c r="D2503" t="s">
        <v>572</v>
      </c>
    </row>
    <row r="2504" spans="1:4">
      <c r="A2504" t="s">
        <v>3301</v>
      </c>
      <c r="B2504" t="s">
        <v>6260</v>
      </c>
      <c r="C2504" t="s">
        <v>218</v>
      </c>
      <c r="D2504" t="s">
        <v>1823</v>
      </c>
    </row>
    <row r="2505" spans="1:4">
      <c r="A2505" t="s">
        <v>3302</v>
      </c>
      <c r="B2505" t="s">
        <v>6261</v>
      </c>
      <c r="C2505" t="s">
        <v>107</v>
      </c>
      <c r="D2505" t="s">
        <v>1132</v>
      </c>
    </row>
    <row r="2506" spans="1:4">
      <c r="A2506" t="s">
        <v>3303</v>
      </c>
      <c r="B2506" t="s">
        <v>6261</v>
      </c>
      <c r="C2506" t="s">
        <v>357</v>
      </c>
      <c r="D2506" t="s">
        <v>1541</v>
      </c>
    </row>
    <row r="2507" spans="1:4">
      <c r="A2507" t="s">
        <v>3304</v>
      </c>
      <c r="B2507" t="s">
        <v>6261</v>
      </c>
      <c r="C2507" t="s">
        <v>1330</v>
      </c>
      <c r="D2507" t="s">
        <v>660</v>
      </c>
    </row>
    <row r="2508" spans="1:4">
      <c r="A2508" t="s">
        <v>3305</v>
      </c>
      <c r="B2508" t="s">
        <v>6260</v>
      </c>
      <c r="C2508" t="s">
        <v>775</v>
      </c>
      <c r="D2508" t="s">
        <v>1178</v>
      </c>
    </row>
    <row r="2509" spans="1:4">
      <c r="A2509" t="s">
        <v>3306</v>
      </c>
      <c r="B2509" t="s">
        <v>6260</v>
      </c>
      <c r="C2509" t="s">
        <v>797</v>
      </c>
      <c r="D2509" t="s">
        <v>1364</v>
      </c>
    </row>
    <row r="2510" spans="1:4">
      <c r="A2510" t="s">
        <v>3307</v>
      </c>
      <c r="B2510" t="s">
        <v>6261</v>
      </c>
      <c r="C2510" t="s">
        <v>1246</v>
      </c>
      <c r="D2510" t="s">
        <v>550</v>
      </c>
    </row>
    <row r="2511" spans="1:4">
      <c r="A2511" t="s">
        <v>3308</v>
      </c>
      <c r="B2511" t="s">
        <v>6259</v>
      </c>
      <c r="C2511" t="s">
        <v>777</v>
      </c>
      <c r="D2511" t="s">
        <v>840</v>
      </c>
    </row>
    <row r="2512" spans="1:4">
      <c r="A2512" t="s">
        <v>3309</v>
      </c>
      <c r="B2512" t="s">
        <v>6260</v>
      </c>
      <c r="C2512" t="s">
        <v>204</v>
      </c>
      <c r="D2512" t="s">
        <v>2164</v>
      </c>
    </row>
    <row r="2513" spans="1:4">
      <c r="A2513" t="s">
        <v>3310</v>
      </c>
      <c r="B2513" t="s">
        <v>6260</v>
      </c>
      <c r="C2513" t="s">
        <v>391</v>
      </c>
      <c r="D2513" t="s">
        <v>1050</v>
      </c>
    </row>
    <row r="2514" spans="1:4">
      <c r="A2514" t="s">
        <v>3311</v>
      </c>
      <c r="B2514" t="s">
        <v>6259</v>
      </c>
      <c r="C2514" t="s">
        <v>895</v>
      </c>
      <c r="D2514" t="s">
        <v>1335</v>
      </c>
    </row>
    <row r="2515" spans="1:4">
      <c r="A2515" t="s">
        <v>3312</v>
      </c>
      <c r="B2515" t="s">
        <v>6261</v>
      </c>
      <c r="C2515" t="s">
        <v>1073</v>
      </c>
      <c r="D2515" t="s">
        <v>1274</v>
      </c>
    </row>
    <row r="2516" spans="1:4">
      <c r="A2516" t="s">
        <v>3313</v>
      </c>
      <c r="B2516" t="s">
        <v>6260</v>
      </c>
      <c r="C2516" t="s">
        <v>113</v>
      </c>
      <c r="D2516" t="s">
        <v>1857</v>
      </c>
    </row>
    <row r="2517" spans="1:4">
      <c r="A2517" t="s">
        <v>3314</v>
      </c>
      <c r="B2517" t="s">
        <v>6259</v>
      </c>
      <c r="C2517" t="s">
        <v>862</v>
      </c>
      <c r="D2517" t="s">
        <v>649</v>
      </c>
    </row>
    <row r="2518" spans="1:4">
      <c r="A2518" t="s">
        <v>3315</v>
      </c>
      <c r="B2518" t="s">
        <v>6260</v>
      </c>
      <c r="C2518" t="s">
        <v>562</v>
      </c>
      <c r="D2518" t="s">
        <v>715</v>
      </c>
    </row>
    <row r="2519" spans="1:4">
      <c r="A2519" t="s">
        <v>3316</v>
      </c>
      <c r="B2519" t="s">
        <v>6261</v>
      </c>
      <c r="C2519" t="s">
        <v>1063</v>
      </c>
      <c r="D2519" t="s">
        <v>1212</v>
      </c>
    </row>
    <row r="2520" spans="1:4">
      <c r="A2520" t="s">
        <v>3317</v>
      </c>
      <c r="B2520" t="s">
        <v>6259</v>
      </c>
      <c r="C2520" t="s">
        <v>920</v>
      </c>
      <c r="D2520" t="s">
        <v>610</v>
      </c>
    </row>
    <row r="2521" spans="1:4">
      <c r="A2521" t="s">
        <v>3318</v>
      </c>
      <c r="B2521" t="s">
        <v>6261</v>
      </c>
      <c r="C2521" t="s">
        <v>761</v>
      </c>
      <c r="D2521" t="s">
        <v>2527</v>
      </c>
    </row>
    <row r="2522" spans="1:4">
      <c r="A2522" t="s">
        <v>3319</v>
      </c>
      <c r="B2522" t="s">
        <v>6261</v>
      </c>
      <c r="C2522" t="s">
        <v>1887</v>
      </c>
      <c r="D2522" t="s">
        <v>743</v>
      </c>
    </row>
    <row r="2523" spans="1:4">
      <c r="A2523" t="s">
        <v>3320</v>
      </c>
      <c r="B2523" t="s">
        <v>6261</v>
      </c>
      <c r="C2523" t="s">
        <v>646</v>
      </c>
      <c r="D2523" t="s">
        <v>536</v>
      </c>
    </row>
    <row r="2524" spans="1:4">
      <c r="A2524" t="s">
        <v>3321</v>
      </c>
      <c r="B2524" t="s">
        <v>6261</v>
      </c>
      <c r="C2524" t="s">
        <v>420</v>
      </c>
      <c r="D2524" t="s">
        <v>869</v>
      </c>
    </row>
    <row r="2525" spans="1:4">
      <c r="A2525" t="s">
        <v>3322</v>
      </c>
      <c r="B2525" t="s">
        <v>6259</v>
      </c>
      <c r="C2525" t="s">
        <v>1857</v>
      </c>
      <c r="D2525" t="s">
        <v>869</v>
      </c>
    </row>
    <row r="2526" spans="1:4">
      <c r="A2526" t="s">
        <v>3323</v>
      </c>
      <c r="B2526" t="s">
        <v>6261</v>
      </c>
      <c r="C2526" t="s">
        <v>792</v>
      </c>
      <c r="D2526" t="s">
        <v>553</v>
      </c>
    </row>
    <row r="2527" spans="1:4">
      <c r="A2527" t="s">
        <v>3324</v>
      </c>
      <c r="B2527" t="s">
        <v>6261</v>
      </c>
      <c r="C2527" t="s">
        <v>253</v>
      </c>
      <c r="D2527" t="s">
        <v>1399</v>
      </c>
    </row>
    <row r="2528" spans="1:4">
      <c r="A2528" t="s">
        <v>3325</v>
      </c>
      <c r="B2528" t="s">
        <v>6259</v>
      </c>
      <c r="C2528" t="s">
        <v>708</v>
      </c>
      <c r="D2528" t="s">
        <v>440</v>
      </c>
    </row>
    <row r="2529" spans="1:4">
      <c r="A2529" t="s">
        <v>3326</v>
      </c>
      <c r="B2529" t="s">
        <v>6260</v>
      </c>
      <c r="C2529" t="s">
        <v>1040</v>
      </c>
      <c r="D2529" t="s">
        <v>1357</v>
      </c>
    </row>
    <row r="2530" spans="1:4">
      <c r="A2530" t="s">
        <v>3327</v>
      </c>
      <c r="B2530" t="s">
        <v>6259</v>
      </c>
      <c r="C2530" t="s">
        <v>1502</v>
      </c>
      <c r="D2530" t="s">
        <v>640</v>
      </c>
    </row>
    <row r="2531" spans="1:4">
      <c r="A2531" t="s">
        <v>3328</v>
      </c>
      <c r="B2531" t="s">
        <v>6261</v>
      </c>
      <c r="C2531" t="s">
        <v>881</v>
      </c>
      <c r="D2531" t="s">
        <v>497</v>
      </c>
    </row>
    <row r="2532" spans="1:4">
      <c r="A2532" t="s">
        <v>3329</v>
      </c>
      <c r="B2532" t="s">
        <v>6259</v>
      </c>
      <c r="C2532" t="s">
        <v>963</v>
      </c>
      <c r="D2532" t="s">
        <v>1043</v>
      </c>
    </row>
    <row r="2533" spans="1:4">
      <c r="A2533" t="s">
        <v>3330</v>
      </c>
      <c r="B2533" t="s">
        <v>6260</v>
      </c>
      <c r="C2533" t="s">
        <v>1210</v>
      </c>
      <c r="D2533" t="s">
        <v>879</v>
      </c>
    </row>
    <row r="2534" spans="1:4">
      <c r="A2534" t="s">
        <v>3331</v>
      </c>
      <c r="B2534" t="s">
        <v>6261</v>
      </c>
      <c r="C2534" t="s">
        <v>604</v>
      </c>
      <c r="D2534" t="s">
        <v>1281</v>
      </c>
    </row>
    <row r="2535" spans="1:4">
      <c r="A2535" t="s">
        <v>3332</v>
      </c>
      <c r="B2535" t="s">
        <v>6259</v>
      </c>
      <c r="C2535" t="s">
        <v>293</v>
      </c>
      <c r="D2535" t="s">
        <v>972</v>
      </c>
    </row>
    <row r="2536" spans="1:4">
      <c r="A2536" t="s">
        <v>3333</v>
      </c>
      <c r="B2536" t="s">
        <v>6259</v>
      </c>
      <c r="C2536" t="s">
        <v>799</v>
      </c>
      <c r="D2536" t="s">
        <v>955</v>
      </c>
    </row>
    <row r="2537" spans="1:4">
      <c r="A2537" t="s">
        <v>3334</v>
      </c>
      <c r="B2537" t="s">
        <v>6259</v>
      </c>
      <c r="C2537" t="s">
        <v>446</v>
      </c>
      <c r="D2537" t="s">
        <v>771</v>
      </c>
    </row>
    <row r="2538" spans="1:4">
      <c r="A2538" t="s">
        <v>3335</v>
      </c>
      <c r="B2538" t="s">
        <v>6259</v>
      </c>
      <c r="C2538" t="s">
        <v>1151</v>
      </c>
      <c r="D2538" t="s">
        <v>2533</v>
      </c>
    </row>
    <row r="2539" spans="1:4">
      <c r="A2539" t="s">
        <v>3336</v>
      </c>
      <c r="B2539" t="s">
        <v>6261</v>
      </c>
      <c r="C2539" t="s">
        <v>228</v>
      </c>
      <c r="D2539" t="s">
        <v>242</v>
      </c>
    </row>
    <row r="2540" spans="1:4">
      <c r="A2540" t="s">
        <v>3337</v>
      </c>
      <c r="B2540" t="s">
        <v>6261</v>
      </c>
      <c r="C2540" t="s">
        <v>807</v>
      </c>
      <c r="D2540" t="s">
        <v>1545</v>
      </c>
    </row>
    <row r="2541" spans="1:4">
      <c r="A2541" t="s">
        <v>3338</v>
      </c>
      <c r="B2541" t="s">
        <v>6259</v>
      </c>
      <c r="C2541" t="s">
        <v>1862</v>
      </c>
      <c r="D2541" t="s">
        <v>277</v>
      </c>
    </row>
    <row r="2542" spans="1:4">
      <c r="A2542" t="s">
        <v>3339</v>
      </c>
      <c r="B2542" t="s">
        <v>6261</v>
      </c>
      <c r="C2542" t="s">
        <v>167</v>
      </c>
      <c r="D2542" t="s">
        <v>590</v>
      </c>
    </row>
    <row r="2543" spans="1:4">
      <c r="A2543" t="s">
        <v>3340</v>
      </c>
      <c r="B2543" t="s">
        <v>6259</v>
      </c>
      <c r="C2543" t="s">
        <v>195</v>
      </c>
      <c r="D2543" t="s">
        <v>225</v>
      </c>
    </row>
    <row r="2544" spans="1:4">
      <c r="A2544" t="s">
        <v>3341</v>
      </c>
      <c r="B2544" t="s">
        <v>6261</v>
      </c>
      <c r="C2544" t="s">
        <v>6263</v>
      </c>
      <c r="D2544" t="s">
        <v>6268</v>
      </c>
    </row>
    <row r="2545" spans="1:4">
      <c r="A2545" t="s">
        <v>3342</v>
      </c>
      <c r="B2545" t="s">
        <v>6260</v>
      </c>
      <c r="C2545" t="s">
        <v>195</v>
      </c>
      <c r="D2545" t="s">
        <v>942</v>
      </c>
    </row>
    <row r="2546" spans="1:4">
      <c r="A2546" t="s">
        <v>3343</v>
      </c>
      <c r="B2546" t="s">
        <v>6259</v>
      </c>
      <c r="C2546" t="s">
        <v>590</v>
      </c>
      <c r="D2546" t="s">
        <v>323</v>
      </c>
    </row>
    <row r="2547" spans="1:4">
      <c r="A2547" t="s">
        <v>3344</v>
      </c>
      <c r="B2547" t="s">
        <v>6260</v>
      </c>
      <c r="C2547" t="s">
        <v>2124</v>
      </c>
      <c r="D2547" t="s">
        <v>263</v>
      </c>
    </row>
    <row r="2548" spans="1:4">
      <c r="A2548" t="s">
        <v>3345</v>
      </c>
      <c r="B2548" t="s">
        <v>6260</v>
      </c>
      <c r="C2548" t="s">
        <v>572</v>
      </c>
      <c r="D2548" t="s">
        <v>891</v>
      </c>
    </row>
    <row r="2549" spans="1:4">
      <c r="A2549" t="s">
        <v>3346</v>
      </c>
      <c r="B2549" t="s">
        <v>6261</v>
      </c>
      <c r="C2549" t="s">
        <v>623</v>
      </c>
      <c r="D2549" t="s">
        <v>2006</v>
      </c>
    </row>
    <row r="2550" spans="1:4">
      <c r="A2550" t="s">
        <v>3347</v>
      </c>
      <c r="B2550" t="s">
        <v>6259</v>
      </c>
      <c r="C2550" t="s">
        <v>889</v>
      </c>
      <c r="D2550" t="s">
        <v>1567</v>
      </c>
    </row>
    <row r="2551" spans="1:4">
      <c r="A2551" t="s">
        <v>3348</v>
      </c>
      <c r="B2551" t="s">
        <v>6259</v>
      </c>
      <c r="C2551" t="s">
        <v>310</v>
      </c>
      <c r="D2551" t="s">
        <v>881</v>
      </c>
    </row>
    <row r="2552" spans="1:4">
      <c r="A2552" t="s">
        <v>3349</v>
      </c>
      <c r="B2552" t="s">
        <v>6260</v>
      </c>
      <c r="C2552" t="s">
        <v>637</v>
      </c>
      <c r="D2552" t="s">
        <v>62</v>
      </c>
    </row>
    <row r="2553" spans="1:4">
      <c r="A2553" t="s">
        <v>3350</v>
      </c>
      <c r="B2553" t="s">
        <v>6259</v>
      </c>
      <c r="C2553" t="s">
        <v>98</v>
      </c>
      <c r="D2553" t="s">
        <v>830</v>
      </c>
    </row>
    <row r="2554" spans="1:4">
      <c r="A2554" t="s">
        <v>3351</v>
      </c>
      <c r="B2554" t="s">
        <v>6259</v>
      </c>
      <c r="C2554" t="s">
        <v>1050</v>
      </c>
      <c r="D2554" t="s">
        <v>913</v>
      </c>
    </row>
    <row r="2555" spans="1:4">
      <c r="A2555" t="s">
        <v>3352</v>
      </c>
      <c r="B2555" t="s">
        <v>6259</v>
      </c>
      <c r="C2555" t="s">
        <v>391</v>
      </c>
      <c r="D2555" t="s">
        <v>1266</v>
      </c>
    </row>
    <row r="2556" spans="1:4">
      <c r="A2556" t="s">
        <v>3353</v>
      </c>
      <c r="B2556" t="s">
        <v>6260</v>
      </c>
      <c r="C2556" t="s">
        <v>509</v>
      </c>
      <c r="D2556" t="s">
        <v>1869</v>
      </c>
    </row>
    <row r="2557" spans="1:4">
      <c r="A2557" t="s">
        <v>3354</v>
      </c>
      <c r="B2557" t="s">
        <v>6259</v>
      </c>
      <c r="C2557" t="s">
        <v>1063</v>
      </c>
      <c r="D2557" t="s">
        <v>686</v>
      </c>
    </row>
    <row r="2558" spans="1:4">
      <c r="A2558" t="s">
        <v>3355</v>
      </c>
      <c r="B2558" t="s">
        <v>6259</v>
      </c>
      <c r="C2558" t="s">
        <v>780</v>
      </c>
      <c r="D2558" t="s">
        <v>610</v>
      </c>
    </row>
    <row r="2559" spans="1:4">
      <c r="A2559" t="s">
        <v>3356</v>
      </c>
      <c r="B2559" t="s">
        <v>6260</v>
      </c>
      <c r="C2559" t="s">
        <v>1098</v>
      </c>
      <c r="D2559" t="s">
        <v>6266</v>
      </c>
    </row>
    <row r="2560" spans="1:4">
      <c r="A2560" t="s">
        <v>3357</v>
      </c>
      <c r="B2560" t="s">
        <v>6260</v>
      </c>
      <c r="C2560" t="s">
        <v>42</v>
      </c>
      <c r="D2560" t="s">
        <v>428</v>
      </c>
    </row>
    <row r="2561" spans="1:4">
      <c r="A2561" t="s">
        <v>3358</v>
      </c>
      <c r="B2561" t="s">
        <v>6259</v>
      </c>
      <c r="C2561" t="s">
        <v>752</v>
      </c>
      <c r="D2561" t="s">
        <v>637</v>
      </c>
    </row>
    <row r="2562" spans="1:4">
      <c r="A2562" t="s">
        <v>3359</v>
      </c>
      <c r="B2562" t="s">
        <v>6259</v>
      </c>
      <c r="C2562" t="s">
        <v>881</v>
      </c>
      <c r="D2562" t="s">
        <v>461</v>
      </c>
    </row>
    <row r="2563" spans="1:4">
      <c r="A2563" t="s">
        <v>3360</v>
      </c>
      <c r="B2563" t="s">
        <v>6261</v>
      </c>
      <c r="C2563" t="s">
        <v>147</v>
      </c>
      <c r="D2563" t="s">
        <v>293</v>
      </c>
    </row>
    <row r="2564" spans="1:4">
      <c r="A2564" t="s">
        <v>3361</v>
      </c>
      <c r="B2564" t="s">
        <v>6259</v>
      </c>
      <c r="C2564" t="s">
        <v>1817</v>
      </c>
      <c r="D2564" t="s">
        <v>612</v>
      </c>
    </row>
    <row r="2565" spans="1:4">
      <c r="A2565" t="s">
        <v>3362</v>
      </c>
      <c r="B2565" t="s">
        <v>6261</v>
      </c>
      <c r="C2565" t="s">
        <v>509</v>
      </c>
      <c r="D2565" t="s">
        <v>1869</v>
      </c>
    </row>
    <row r="2566" spans="1:4">
      <c r="A2566" t="s">
        <v>3363</v>
      </c>
      <c r="B2566" t="s">
        <v>6259</v>
      </c>
      <c r="C2566" t="s">
        <v>1418</v>
      </c>
      <c r="D2566" t="s">
        <v>895</v>
      </c>
    </row>
    <row r="2567" spans="1:4">
      <c r="A2567" t="s">
        <v>3364</v>
      </c>
      <c r="B2567" t="s">
        <v>6259</v>
      </c>
      <c r="C2567" t="s">
        <v>715</v>
      </c>
      <c r="D2567" t="s">
        <v>961</v>
      </c>
    </row>
    <row r="2568" spans="1:4">
      <c r="A2568" t="s">
        <v>3365</v>
      </c>
      <c r="B2568" t="s">
        <v>6260</v>
      </c>
      <c r="C2568" t="s">
        <v>180</v>
      </c>
      <c r="D2568" t="s">
        <v>263</v>
      </c>
    </row>
    <row r="2569" spans="1:4">
      <c r="A2569" t="s">
        <v>3366</v>
      </c>
      <c r="B2569" t="s">
        <v>6259</v>
      </c>
      <c r="C2569" t="s">
        <v>456</v>
      </c>
      <c r="D2569" t="s">
        <v>1063</v>
      </c>
    </row>
    <row r="2570" spans="1:4">
      <c r="A2570" t="s">
        <v>3367</v>
      </c>
      <c r="B2570" t="s">
        <v>6260</v>
      </c>
      <c r="C2570" t="s">
        <v>1793</v>
      </c>
      <c r="D2570" t="s">
        <v>548</v>
      </c>
    </row>
    <row r="2571" spans="1:4">
      <c r="A2571" t="s">
        <v>3368</v>
      </c>
      <c r="B2571" t="s">
        <v>6260</v>
      </c>
      <c r="C2571" t="s">
        <v>1033</v>
      </c>
      <c r="D2571" t="s">
        <v>1510</v>
      </c>
    </row>
    <row r="2572" spans="1:4">
      <c r="A2572" t="s">
        <v>3369</v>
      </c>
      <c r="B2572" t="s">
        <v>6261</v>
      </c>
      <c r="C2572" t="s">
        <v>1364</v>
      </c>
      <c r="D2572" t="s">
        <v>844</v>
      </c>
    </row>
    <row r="2573" spans="1:4">
      <c r="A2573" t="s">
        <v>3370</v>
      </c>
      <c r="B2573" t="s">
        <v>6259</v>
      </c>
      <c r="C2573" t="s">
        <v>32</v>
      </c>
      <c r="D2573" t="s">
        <v>1961</v>
      </c>
    </row>
    <row r="2574" spans="1:4">
      <c r="A2574" t="s">
        <v>3371</v>
      </c>
      <c r="B2574" t="s">
        <v>6261</v>
      </c>
      <c r="C2574" t="s">
        <v>1198</v>
      </c>
      <c r="D2574" t="s">
        <v>1274</v>
      </c>
    </row>
    <row r="2575" spans="1:4">
      <c r="A2575" t="s">
        <v>3372</v>
      </c>
      <c r="B2575" t="s">
        <v>6259</v>
      </c>
      <c r="C2575" t="s">
        <v>472</v>
      </c>
      <c r="D2575" t="s">
        <v>895</v>
      </c>
    </row>
    <row r="2576" spans="1:4">
      <c r="A2576" t="s">
        <v>3373</v>
      </c>
      <c r="B2576" t="s">
        <v>6259</v>
      </c>
      <c r="C2576" t="s">
        <v>411</v>
      </c>
      <c r="D2576" t="s">
        <v>486</v>
      </c>
    </row>
    <row r="2577" spans="1:4">
      <c r="A2577" t="s">
        <v>3374</v>
      </c>
      <c r="B2577" t="s">
        <v>6260</v>
      </c>
      <c r="C2577" t="s">
        <v>805</v>
      </c>
      <c r="D2577" t="s">
        <v>1092</v>
      </c>
    </row>
    <row r="2578" spans="1:4">
      <c r="A2578" t="s">
        <v>3375</v>
      </c>
      <c r="B2578" t="s">
        <v>6260</v>
      </c>
      <c r="C2578" t="s">
        <v>303</v>
      </c>
      <c r="D2578" t="s">
        <v>1151</v>
      </c>
    </row>
    <row r="2579" spans="1:4">
      <c r="A2579" t="s">
        <v>3376</v>
      </c>
      <c r="B2579" t="s">
        <v>6260</v>
      </c>
      <c r="C2579" t="s">
        <v>631</v>
      </c>
      <c r="D2579" t="s">
        <v>969</v>
      </c>
    </row>
    <row r="2580" spans="1:4">
      <c r="A2580" t="s">
        <v>3377</v>
      </c>
      <c r="B2580" t="s">
        <v>6259</v>
      </c>
      <c r="C2580" t="s">
        <v>316</v>
      </c>
      <c r="D2580" t="s">
        <v>489</v>
      </c>
    </row>
    <row r="2581" spans="1:4">
      <c r="A2581" t="s">
        <v>3378</v>
      </c>
      <c r="B2581" t="s">
        <v>6260</v>
      </c>
      <c r="C2581" t="s">
        <v>666</v>
      </c>
      <c r="D2581" t="s">
        <v>949</v>
      </c>
    </row>
    <row r="2582" spans="1:4">
      <c r="A2582" t="s">
        <v>3379</v>
      </c>
      <c r="B2582" t="s">
        <v>6259</v>
      </c>
      <c r="C2582" t="s">
        <v>1872</v>
      </c>
      <c r="D2582" t="s">
        <v>1260</v>
      </c>
    </row>
    <row r="2583" spans="1:4">
      <c r="A2583" t="s">
        <v>3380</v>
      </c>
      <c r="B2583" t="s">
        <v>6259</v>
      </c>
      <c r="C2583" t="s">
        <v>414</v>
      </c>
      <c r="D2583" t="s">
        <v>939</v>
      </c>
    </row>
    <row r="2584" spans="1:4">
      <c r="A2584" t="s">
        <v>3381</v>
      </c>
      <c r="B2584" t="s">
        <v>6261</v>
      </c>
      <c r="C2584" t="s">
        <v>459</v>
      </c>
      <c r="D2584" t="s">
        <v>506</v>
      </c>
    </row>
    <row r="2585" spans="1:4">
      <c r="A2585" t="s">
        <v>3382</v>
      </c>
      <c r="B2585" t="s">
        <v>6260</v>
      </c>
      <c r="C2585" t="s">
        <v>525</v>
      </c>
      <c r="D2585" t="s">
        <v>153</v>
      </c>
    </row>
    <row r="2586" spans="1:4">
      <c r="A2586" t="s">
        <v>3383</v>
      </c>
      <c r="B2586" t="s">
        <v>6261</v>
      </c>
      <c r="C2586" t="s">
        <v>391</v>
      </c>
      <c r="D2586" t="s">
        <v>1266</v>
      </c>
    </row>
    <row r="2587" spans="1:4">
      <c r="A2587" t="s">
        <v>3384</v>
      </c>
      <c r="B2587" t="s">
        <v>6259</v>
      </c>
      <c r="C2587" t="s">
        <v>207</v>
      </c>
      <c r="D2587" t="s">
        <v>6262</v>
      </c>
    </row>
    <row r="2588" spans="1:4">
      <c r="A2588" t="s">
        <v>3385</v>
      </c>
      <c r="B2588" t="s">
        <v>6259</v>
      </c>
      <c r="C2588" t="s">
        <v>124</v>
      </c>
      <c r="D2588" t="s">
        <v>90</v>
      </c>
    </row>
    <row r="2589" spans="1:4">
      <c r="A2589" t="s">
        <v>3386</v>
      </c>
      <c r="B2589" t="s">
        <v>6260</v>
      </c>
      <c r="C2589" t="s">
        <v>1092</v>
      </c>
      <c r="D2589" t="s">
        <v>558</v>
      </c>
    </row>
    <row r="2590" spans="1:4">
      <c r="A2590" t="s">
        <v>3387</v>
      </c>
      <c r="B2590" t="s">
        <v>6261</v>
      </c>
      <c r="C2590" t="s">
        <v>153</v>
      </c>
      <c r="D2590" t="s">
        <v>722</v>
      </c>
    </row>
    <row r="2591" spans="1:4">
      <c r="A2591" t="s">
        <v>3388</v>
      </c>
      <c r="B2591" t="s">
        <v>6261</v>
      </c>
      <c r="C2591" t="s">
        <v>149</v>
      </c>
      <c r="D2591" t="s">
        <v>1235</v>
      </c>
    </row>
    <row r="2592" spans="1:4">
      <c r="A2592" t="s">
        <v>3389</v>
      </c>
      <c r="B2592" t="s">
        <v>6260</v>
      </c>
      <c r="C2592" t="s">
        <v>1165</v>
      </c>
      <c r="D2592" t="s">
        <v>42</v>
      </c>
    </row>
    <row r="2593" spans="1:4">
      <c r="A2593" t="s">
        <v>3390</v>
      </c>
      <c r="B2593" t="s">
        <v>6261</v>
      </c>
      <c r="C2593" t="s">
        <v>718</v>
      </c>
      <c r="D2593" t="s">
        <v>1012</v>
      </c>
    </row>
    <row r="2594" spans="1:4">
      <c r="A2594" t="s">
        <v>3391</v>
      </c>
      <c r="B2594" t="s">
        <v>6259</v>
      </c>
      <c r="C2594" t="s">
        <v>71</v>
      </c>
      <c r="D2594" t="s">
        <v>1169</v>
      </c>
    </row>
    <row r="2595" spans="1:4">
      <c r="A2595" t="s">
        <v>3392</v>
      </c>
      <c r="B2595" t="s">
        <v>6259</v>
      </c>
      <c r="C2595" t="s">
        <v>1092</v>
      </c>
      <c r="D2595" t="s">
        <v>199</v>
      </c>
    </row>
    <row r="2596" spans="1:4">
      <c r="A2596" t="s">
        <v>3393</v>
      </c>
      <c r="B2596" t="s">
        <v>6261</v>
      </c>
      <c r="C2596" t="s">
        <v>722</v>
      </c>
      <c r="D2596" t="s">
        <v>221</v>
      </c>
    </row>
    <row r="2597" spans="1:4">
      <c r="A2597" t="s">
        <v>3394</v>
      </c>
      <c r="B2597" t="s">
        <v>6260</v>
      </c>
      <c r="C2597" t="s">
        <v>1340</v>
      </c>
      <c r="D2597" t="s">
        <v>188</v>
      </c>
    </row>
    <row r="2598" spans="1:4">
      <c r="A2598" t="s">
        <v>3395</v>
      </c>
      <c r="B2598" t="s">
        <v>6261</v>
      </c>
      <c r="C2598" t="s">
        <v>548</v>
      </c>
      <c r="D2598" t="s">
        <v>1296</v>
      </c>
    </row>
    <row r="2599" spans="1:4">
      <c r="A2599" t="s">
        <v>3396</v>
      </c>
      <c r="B2599" t="s">
        <v>6261</v>
      </c>
      <c r="C2599" t="s">
        <v>1418</v>
      </c>
      <c r="D2599" t="s">
        <v>720</v>
      </c>
    </row>
    <row r="2600" spans="1:4">
      <c r="A2600" t="s">
        <v>3397</v>
      </c>
      <c r="B2600" t="s">
        <v>6261</v>
      </c>
      <c r="C2600" t="s">
        <v>1206</v>
      </c>
      <c r="D2600" t="s">
        <v>990</v>
      </c>
    </row>
    <row r="2601" spans="1:4">
      <c r="A2601" t="s">
        <v>3398</v>
      </c>
      <c r="B2601" t="s">
        <v>6260</v>
      </c>
      <c r="C2601" t="s">
        <v>10</v>
      </c>
      <c r="D2601" t="s">
        <v>1683</v>
      </c>
    </row>
    <row r="2602" spans="1:4">
      <c r="A2602" t="s">
        <v>3399</v>
      </c>
      <c r="B2602" t="s">
        <v>6260</v>
      </c>
      <c r="C2602" t="s">
        <v>296</v>
      </c>
      <c r="D2602" t="s">
        <v>1154</v>
      </c>
    </row>
    <row r="2603" spans="1:4">
      <c r="A2603" t="s">
        <v>3400</v>
      </c>
      <c r="B2603" t="s">
        <v>6259</v>
      </c>
      <c r="C2603" t="s">
        <v>1810</v>
      </c>
      <c r="D2603" t="s">
        <v>1567</v>
      </c>
    </row>
    <row r="2604" spans="1:4">
      <c r="A2604" t="s">
        <v>3401</v>
      </c>
      <c r="B2604" t="s">
        <v>6260</v>
      </c>
      <c r="C2604" t="s">
        <v>1240</v>
      </c>
      <c r="D2604" t="s">
        <v>637</v>
      </c>
    </row>
    <row r="2605" spans="1:4">
      <c r="A2605" t="s">
        <v>3402</v>
      </c>
      <c r="B2605" t="s">
        <v>6260</v>
      </c>
      <c r="C2605" t="s">
        <v>1933</v>
      </c>
      <c r="D2605" t="s">
        <v>518</v>
      </c>
    </row>
    <row r="2606" spans="1:4">
      <c r="A2606" t="s">
        <v>3403</v>
      </c>
      <c r="B2606" t="s">
        <v>6259</v>
      </c>
      <c r="C2606" t="s">
        <v>1823</v>
      </c>
      <c r="D2606" t="s">
        <v>615</v>
      </c>
    </row>
    <row r="2607" spans="1:4">
      <c r="A2607" t="s">
        <v>3404</v>
      </c>
      <c r="B2607" t="s">
        <v>6259</v>
      </c>
      <c r="C2607" t="s">
        <v>1605</v>
      </c>
      <c r="D2607" t="s">
        <v>988</v>
      </c>
    </row>
    <row r="2608" spans="1:4">
      <c r="A2608" t="s">
        <v>3405</v>
      </c>
      <c r="B2608" t="s">
        <v>6260</v>
      </c>
      <c r="C2608" t="s">
        <v>623</v>
      </c>
      <c r="D2608" t="s">
        <v>856</v>
      </c>
    </row>
    <row r="2609" spans="1:4">
      <c r="A2609" t="s">
        <v>3406</v>
      </c>
      <c r="B2609" t="s">
        <v>6261</v>
      </c>
      <c r="C2609" t="s">
        <v>53</v>
      </c>
      <c r="D2609" t="s">
        <v>167</v>
      </c>
    </row>
    <row r="2610" spans="1:4">
      <c r="A2610" t="s">
        <v>3407</v>
      </c>
      <c r="B2610" t="s">
        <v>6261</v>
      </c>
      <c r="C2610" t="s">
        <v>2164</v>
      </c>
      <c r="D2610" t="s">
        <v>506</v>
      </c>
    </row>
    <row r="2611" spans="1:4">
      <c r="A2611" t="s">
        <v>3408</v>
      </c>
      <c r="B2611" t="s">
        <v>6260</v>
      </c>
      <c r="C2611" t="s">
        <v>528</v>
      </c>
      <c r="D2611" t="s">
        <v>323</v>
      </c>
    </row>
    <row r="2612" spans="1:4">
      <c r="A2612" t="s">
        <v>3409</v>
      </c>
      <c r="B2612" t="s">
        <v>6260</v>
      </c>
      <c r="C2612" t="s">
        <v>1418</v>
      </c>
      <c r="D2612" t="s">
        <v>720</v>
      </c>
    </row>
    <row r="2613" spans="1:4">
      <c r="A2613" t="s">
        <v>3410</v>
      </c>
      <c r="B2613" t="s">
        <v>6259</v>
      </c>
      <c r="C2613" t="s">
        <v>1005</v>
      </c>
      <c r="D2613" t="s">
        <v>2772</v>
      </c>
    </row>
    <row r="2614" spans="1:4">
      <c r="A2614" t="s">
        <v>3411</v>
      </c>
      <c r="B2614" t="s">
        <v>6260</v>
      </c>
      <c r="C2614" t="s">
        <v>858</v>
      </c>
      <c r="D2614" t="s">
        <v>394</v>
      </c>
    </row>
    <row r="2615" spans="1:4">
      <c r="A2615" t="s">
        <v>3412</v>
      </c>
      <c r="B2615" t="s">
        <v>6259</v>
      </c>
      <c r="C2615" t="s">
        <v>47</v>
      </c>
      <c r="D2615" t="s">
        <v>98</v>
      </c>
    </row>
    <row r="2616" spans="1:4">
      <c r="A2616" t="s">
        <v>3413</v>
      </c>
      <c r="B2616" t="s">
        <v>6261</v>
      </c>
      <c r="C2616" t="s">
        <v>58</v>
      </c>
      <c r="D2616" t="s">
        <v>1210</v>
      </c>
    </row>
    <row r="2617" spans="1:4">
      <c r="A2617" t="s">
        <v>3414</v>
      </c>
      <c r="B2617" t="s">
        <v>6260</v>
      </c>
      <c r="C2617" t="s">
        <v>575</v>
      </c>
      <c r="D2617" t="s">
        <v>167</v>
      </c>
    </row>
    <row r="2618" spans="1:4">
      <c r="A2618" t="s">
        <v>3415</v>
      </c>
      <c r="B2618" t="s">
        <v>6259</v>
      </c>
      <c r="C2618" t="s">
        <v>394</v>
      </c>
      <c r="D2618" t="s">
        <v>411</v>
      </c>
    </row>
    <row r="2619" spans="1:4">
      <c r="A2619" t="s">
        <v>3416</v>
      </c>
      <c r="B2619" t="s">
        <v>6260</v>
      </c>
      <c r="C2619" t="s">
        <v>679</v>
      </c>
      <c r="D2619" t="s">
        <v>1862</v>
      </c>
    </row>
    <row r="2620" spans="1:4">
      <c r="A2620" t="s">
        <v>3417</v>
      </c>
      <c r="B2620" t="s">
        <v>6260</v>
      </c>
      <c r="C2620" t="s">
        <v>884</v>
      </c>
      <c r="D2620" t="s">
        <v>577</v>
      </c>
    </row>
    <row r="2621" spans="1:4">
      <c r="A2621" t="s">
        <v>3418</v>
      </c>
      <c r="B2621" t="s">
        <v>6259</v>
      </c>
      <c r="C2621" t="s">
        <v>773</v>
      </c>
      <c r="D2621" t="s">
        <v>332</v>
      </c>
    </row>
    <row r="2622" spans="1:4">
      <c r="A2622" t="s">
        <v>3419</v>
      </c>
      <c r="B2622" t="s">
        <v>6260</v>
      </c>
      <c r="C2622" t="s">
        <v>1012</v>
      </c>
      <c r="D2622" t="s">
        <v>715</v>
      </c>
    </row>
    <row r="2623" spans="1:4">
      <c r="A2623" t="s">
        <v>3420</v>
      </c>
      <c r="B2623" t="s">
        <v>6259</v>
      </c>
      <c r="C2623" t="s">
        <v>167</v>
      </c>
      <c r="D2623" t="s">
        <v>391</v>
      </c>
    </row>
    <row r="2624" spans="1:4">
      <c r="A2624" t="s">
        <v>3421</v>
      </c>
      <c r="B2624" t="s">
        <v>6261</v>
      </c>
      <c r="C2624" t="s">
        <v>117</v>
      </c>
      <c r="D2624" t="s">
        <v>486</v>
      </c>
    </row>
    <row r="2625" spans="1:4">
      <c r="A2625" t="s">
        <v>3422</v>
      </c>
      <c r="B2625" t="s">
        <v>6261</v>
      </c>
      <c r="C2625" t="s">
        <v>420</v>
      </c>
      <c r="D2625" t="s">
        <v>274</v>
      </c>
    </row>
    <row r="2626" spans="1:4">
      <c r="A2626" t="s">
        <v>3423</v>
      </c>
      <c r="B2626" t="s">
        <v>6261</v>
      </c>
      <c r="C2626" t="s">
        <v>180</v>
      </c>
      <c r="D2626" t="s">
        <v>2124</v>
      </c>
    </row>
    <row r="2627" spans="1:4">
      <c r="A2627" t="s">
        <v>3424</v>
      </c>
      <c r="B2627" t="s">
        <v>6261</v>
      </c>
      <c r="C2627" t="s">
        <v>341</v>
      </c>
      <c r="D2627" t="s">
        <v>783</v>
      </c>
    </row>
    <row r="2628" spans="1:4">
      <c r="A2628" t="s">
        <v>3425</v>
      </c>
      <c r="B2628" t="s">
        <v>6261</v>
      </c>
      <c r="C2628" t="s">
        <v>489</v>
      </c>
      <c r="D2628" t="s">
        <v>1240</v>
      </c>
    </row>
    <row r="2629" spans="1:4">
      <c r="A2629" t="s">
        <v>3426</v>
      </c>
      <c r="B2629" t="s">
        <v>6259</v>
      </c>
      <c r="C2629" t="s">
        <v>1204</v>
      </c>
      <c r="D2629" t="s">
        <v>789</v>
      </c>
    </row>
    <row r="2630" spans="1:4">
      <c r="A2630" t="s">
        <v>3427</v>
      </c>
      <c r="B2630" t="s">
        <v>6260</v>
      </c>
      <c r="C2630" t="s">
        <v>889</v>
      </c>
      <c r="D2630" t="s">
        <v>1567</v>
      </c>
    </row>
    <row r="2631" spans="1:4">
      <c r="A2631" t="s">
        <v>3428</v>
      </c>
      <c r="B2631" t="s">
        <v>6261</v>
      </c>
      <c r="C2631" t="s">
        <v>520</v>
      </c>
      <c r="D2631" t="s">
        <v>879</v>
      </c>
    </row>
    <row r="2632" spans="1:4">
      <c r="A2632" t="s">
        <v>3429</v>
      </c>
      <c r="B2632" t="s">
        <v>6260</v>
      </c>
      <c r="C2632" t="s">
        <v>351</v>
      </c>
      <c r="D2632" t="s">
        <v>1523</v>
      </c>
    </row>
    <row r="2633" spans="1:4">
      <c r="A2633" t="s">
        <v>3430</v>
      </c>
      <c r="B2633" t="s">
        <v>6259</v>
      </c>
      <c r="C2633" t="s">
        <v>1214</v>
      </c>
      <c r="D2633" t="s">
        <v>1169</v>
      </c>
    </row>
    <row r="2634" spans="1:4">
      <c r="A2634" t="s">
        <v>3431</v>
      </c>
      <c r="B2634" t="s">
        <v>6260</v>
      </c>
      <c r="C2634" t="s">
        <v>1104</v>
      </c>
      <c r="D2634" t="s">
        <v>1810</v>
      </c>
    </row>
    <row r="2635" spans="1:4">
      <c r="A2635" t="s">
        <v>3432</v>
      </c>
      <c r="B2635" t="s">
        <v>6261</v>
      </c>
      <c r="C2635" t="s">
        <v>228</v>
      </c>
      <c r="D2635" t="s">
        <v>536</v>
      </c>
    </row>
    <row r="2636" spans="1:4">
      <c r="A2636" t="s">
        <v>3433</v>
      </c>
      <c r="B2636" t="s">
        <v>6261</v>
      </c>
      <c r="C2636" t="s">
        <v>394</v>
      </c>
      <c r="D2636" t="s">
        <v>683</v>
      </c>
    </row>
    <row r="2637" spans="1:4">
      <c r="A2637" t="s">
        <v>3434</v>
      </c>
      <c r="B2637" t="s">
        <v>6259</v>
      </c>
      <c r="C2637" t="s">
        <v>583</v>
      </c>
      <c r="D2637" t="s">
        <v>1043</v>
      </c>
    </row>
    <row r="2638" spans="1:4">
      <c r="A2638" t="s">
        <v>3435</v>
      </c>
      <c r="B2638" t="s">
        <v>6260</v>
      </c>
      <c r="C2638" t="s">
        <v>176</v>
      </c>
      <c r="D2638" t="s">
        <v>1605</v>
      </c>
    </row>
    <row r="2639" spans="1:4">
      <c r="A2639" t="s">
        <v>3436</v>
      </c>
      <c r="B2639" t="s">
        <v>6261</v>
      </c>
      <c r="C2639" t="s">
        <v>1240</v>
      </c>
      <c r="D2639" t="s">
        <v>381</v>
      </c>
    </row>
    <row r="2640" spans="1:4">
      <c r="A2640" t="s">
        <v>3437</v>
      </c>
      <c r="B2640" t="s">
        <v>6260</v>
      </c>
      <c r="C2640" t="s">
        <v>225</v>
      </c>
      <c r="D2640" t="s">
        <v>1819</v>
      </c>
    </row>
    <row r="2641" spans="1:4">
      <c r="A2641" t="s">
        <v>3438</v>
      </c>
      <c r="B2641" t="s">
        <v>6260</v>
      </c>
      <c r="C2641" t="s">
        <v>660</v>
      </c>
      <c r="D2641" t="s">
        <v>995</v>
      </c>
    </row>
    <row r="2642" spans="1:4">
      <c r="A2642" t="s">
        <v>3439</v>
      </c>
      <c r="B2642" t="s">
        <v>6261</v>
      </c>
      <c r="C2642" t="s">
        <v>443</v>
      </c>
      <c r="D2642" t="s">
        <v>1210</v>
      </c>
    </row>
    <row r="2643" spans="1:4">
      <c r="A2643" t="s">
        <v>3440</v>
      </c>
      <c r="B2643" t="s">
        <v>6259</v>
      </c>
      <c r="C2643" t="s">
        <v>758</v>
      </c>
      <c r="D2643" t="s">
        <v>1274</v>
      </c>
    </row>
    <row r="2644" spans="1:4">
      <c r="A2644" t="s">
        <v>3441</v>
      </c>
      <c r="B2644" t="s">
        <v>6261</v>
      </c>
      <c r="C2644" t="s">
        <v>320</v>
      </c>
      <c r="D2644" t="s">
        <v>139</v>
      </c>
    </row>
    <row r="2645" spans="1:4">
      <c r="A2645" t="s">
        <v>3442</v>
      </c>
      <c r="B2645" t="s">
        <v>6259</v>
      </c>
      <c r="C2645" t="s">
        <v>37</v>
      </c>
      <c r="D2645" t="s">
        <v>354</v>
      </c>
    </row>
    <row r="2646" spans="1:4">
      <c r="A2646" t="s">
        <v>3443</v>
      </c>
      <c r="B2646" t="s">
        <v>6259</v>
      </c>
      <c r="C2646" t="s">
        <v>1357</v>
      </c>
      <c r="D2646" t="s">
        <v>887</v>
      </c>
    </row>
    <row r="2647" spans="1:4">
      <c r="A2647" t="s">
        <v>3444</v>
      </c>
      <c r="B2647" t="s">
        <v>6261</v>
      </c>
      <c r="C2647" t="s">
        <v>37</v>
      </c>
      <c r="D2647" t="s">
        <v>143</v>
      </c>
    </row>
    <row r="2648" spans="1:4">
      <c r="A2648" t="s">
        <v>3445</v>
      </c>
      <c r="B2648" t="s">
        <v>6259</v>
      </c>
      <c r="C2648" t="s">
        <v>1817</v>
      </c>
      <c r="D2648" t="s">
        <v>1810</v>
      </c>
    </row>
    <row r="2649" spans="1:4">
      <c r="A2649" t="s">
        <v>3446</v>
      </c>
      <c r="B2649" t="s">
        <v>6260</v>
      </c>
      <c r="C2649" t="s">
        <v>646</v>
      </c>
      <c r="D2649" t="s">
        <v>536</v>
      </c>
    </row>
    <row r="2650" spans="1:4">
      <c r="A2650" t="s">
        <v>3447</v>
      </c>
      <c r="B2650" t="s">
        <v>6260</v>
      </c>
      <c r="C2650" t="s">
        <v>542</v>
      </c>
      <c r="D2650" t="s">
        <v>631</v>
      </c>
    </row>
    <row r="2651" spans="1:4">
      <c r="A2651" t="s">
        <v>3448</v>
      </c>
      <c r="B2651" t="s">
        <v>6261</v>
      </c>
      <c r="C2651" t="s">
        <v>1095</v>
      </c>
      <c r="D2651" t="s">
        <v>539</v>
      </c>
    </row>
    <row r="2652" spans="1:4">
      <c r="A2652" t="s">
        <v>3449</v>
      </c>
      <c r="B2652" t="s">
        <v>6259</v>
      </c>
      <c r="C2652" t="s">
        <v>1045</v>
      </c>
      <c r="D2652" t="s">
        <v>969</v>
      </c>
    </row>
    <row r="2653" spans="1:4">
      <c r="A2653" t="s">
        <v>3450</v>
      </c>
      <c r="B2653" t="s">
        <v>6261</v>
      </c>
      <c r="C2653" t="s">
        <v>1165</v>
      </c>
      <c r="D2653" t="s">
        <v>337</v>
      </c>
    </row>
    <row r="2654" spans="1:4">
      <c r="A2654" t="s">
        <v>3451</v>
      </c>
      <c r="B2654" t="s">
        <v>6260</v>
      </c>
      <c r="C2654" t="s">
        <v>2290</v>
      </c>
      <c r="D2654" t="s">
        <v>862</v>
      </c>
    </row>
    <row r="2655" spans="1:4">
      <c r="A2655" t="s">
        <v>3452</v>
      </c>
      <c r="B2655" t="s">
        <v>6261</v>
      </c>
      <c r="C2655" t="s">
        <v>1122</v>
      </c>
      <c r="D2655" t="s">
        <v>599</v>
      </c>
    </row>
    <row r="2656" spans="1:4">
      <c r="A2656" t="s">
        <v>3453</v>
      </c>
      <c r="B2656" t="s">
        <v>6260</v>
      </c>
      <c r="C2656" t="s">
        <v>53</v>
      </c>
      <c r="D2656" t="s">
        <v>1008</v>
      </c>
    </row>
    <row r="2657" spans="1:4">
      <c r="A2657" t="s">
        <v>3454</v>
      </c>
      <c r="B2657" t="s">
        <v>6260</v>
      </c>
      <c r="C2657" t="s">
        <v>1474</v>
      </c>
      <c r="D2657" t="s">
        <v>1889</v>
      </c>
    </row>
    <row r="2658" spans="1:4">
      <c r="A2658" t="s">
        <v>3455</v>
      </c>
      <c r="B2658" t="s">
        <v>6259</v>
      </c>
      <c r="C2658" t="s">
        <v>988</v>
      </c>
      <c r="D2658" t="s">
        <v>1548</v>
      </c>
    </row>
    <row r="2659" spans="1:4">
      <c r="A2659" t="s">
        <v>3456</v>
      </c>
      <c r="B2659" t="s">
        <v>6261</v>
      </c>
      <c r="C2659" t="s">
        <v>838</v>
      </c>
      <c r="D2659" t="s">
        <v>1043</v>
      </c>
    </row>
    <row r="2660" spans="1:4">
      <c r="A2660" t="s">
        <v>3457</v>
      </c>
      <c r="B2660" t="s">
        <v>6259</v>
      </c>
      <c r="C2660" t="s">
        <v>771</v>
      </c>
      <c r="D2660" t="s">
        <v>640</v>
      </c>
    </row>
    <row r="2661" spans="1:4">
      <c r="A2661" t="s">
        <v>3458</v>
      </c>
      <c r="B2661" t="s">
        <v>6260</v>
      </c>
      <c r="C2661" t="s">
        <v>969</v>
      </c>
      <c r="D2661" t="s">
        <v>1364</v>
      </c>
    </row>
    <row r="2662" spans="1:4">
      <c r="A2662" t="s">
        <v>3459</v>
      </c>
      <c r="B2662" t="s">
        <v>6261</v>
      </c>
      <c r="C2662" t="s">
        <v>438</v>
      </c>
      <c r="D2662" t="s">
        <v>153</v>
      </c>
    </row>
    <row r="2663" spans="1:4">
      <c r="A2663" t="s">
        <v>3460</v>
      </c>
      <c r="B2663" t="s">
        <v>6259</v>
      </c>
      <c r="C2663" t="s">
        <v>615</v>
      </c>
      <c r="D2663" t="s">
        <v>683</v>
      </c>
    </row>
    <row r="2664" spans="1:4">
      <c r="A2664" t="s">
        <v>3461</v>
      </c>
      <c r="B2664" t="s">
        <v>6260</v>
      </c>
      <c r="C2664" t="s">
        <v>420</v>
      </c>
      <c r="D2664" t="s">
        <v>869</v>
      </c>
    </row>
    <row r="2665" spans="1:4">
      <c r="A2665" t="s">
        <v>3462</v>
      </c>
      <c r="B2665" t="s">
        <v>6259</v>
      </c>
      <c r="C2665" t="s">
        <v>1364</v>
      </c>
      <c r="D2665" t="s">
        <v>37</v>
      </c>
    </row>
    <row r="2666" spans="1:4">
      <c r="A2666" t="s">
        <v>3463</v>
      </c>
      <c r="B2666" t="s">
        <v>6261</v>
      </c>
      <c r="C2666" t="s">
        <v>357</v>
      </c>
      <c r="D2666" t="s">
        <v>884</v>
      </c>
    </row>
    <row r="2667" spans="1:4">
      <c r="A2667" t="s">
        <v>3464</v>
      </c>
      <c r="B2667" t="s">
        <v>6261</v>
      </c>
      <c r="C2667" t="s">
        <v>335</v>
      </c>
      <c r="D2667" t="s">
        <v>899</v>
      </c>
    </row>
    <row r="2668" spans="1:4">
      <c r="A2668" t="s">
        <v>3465</v>
      </c>
      <c r="B2668" t="s">
        <v>6259</v>
      </c>
      <c r="C2668" t="s">
        <v>1017</v>
      </c>
      <c r="D2668" t="s">
        <v>1567</v>
      </c>
    </row>
    <row r="2669" spans="1:4">
      <c r="A2669" t="s">
        <v>3466</v>
      </c>
      <c r="B2669" t="s">
        <v>6259</v>
      </c>
      <c r="C2669" t="s">
        <v>1033</v>
      </c>
      <c r="D2669" t="s">
        <v>1063</v>
      </c>
    </row>
    <row r="2670" spans="1:4">
      <c r="A2670" t="s">
        <v>3467</v>
      </c>
      <c r="B2670" t="s">
        <v>6259</v>
      </c>
      <c r="C2670" t="s">
        <v>228</v>
      </c>
      <c r="D2670" t="s">
        <v>1089</v>
      </c>
    </row>
    <row r="2671" spans="1:4">
      <c r="A2671" t="s">
        <v>3468</v>
      </c>
      <c r="B2671" t="s">
        <v>6259</v>
      </c>
      <c r="C2671" t="s">
        <v>1605</v>
      </c>
      <c r="D2671" t="s">
        <v>443</v>
      </c>
    </row>
    <row r="2672" spans="1:4">
      <c r="A2672" t="s">
        <v>3469</v>
      </c>
      <c r="B2672" t="s">
        <v>6260</v>
      </c>
      <c r="C2672" t="s">
        <v>1395</v>
      </c>
      <c r="D2672" t="s">
        <v>147</v>
      </c>
    </row>
    <row r="2673" spans="1:4">
      <c r="A2673" t="s">
        <v>3470</v>
      </c>
      <c r="B2673" t="s">
        <v>6260</v>
      </c>
      <c r="C2673" t="s">
        <v>37</v>
      </c>
      <c r="D2673" t="s">
        <v>107</v>
      </c>
    </row>
    <row r="2674" spans="1:4">
      <c r="A2674" t="s">
        <v>3471</v>
      </c>
      <c r="B2674" t="s">
        <v>6260</v>
      </c>
      <c r="C2674" t="s">
        <v>1219</v>
      </c>
      <c r="D2674" t="s">
        <v>1349</v>
      </c>
    </row>
    <row r="2675" spans="1:4">
      <c r="A2675" t="s">
        <v>3472</v>
      </c>
      <c r="B2675" t="s">
        <v>6261</v>
      </c>
      <c r="C2675" t="s">
        <v>486</v>
      </c>
      <c r="D2675" t="s">
        <v>47</v>
      </c>
    </row>
    <row r="2676" spans="1:4">
      <c r="A2676" t="s">
        <v>3473</v>
      </c>
      <c r="B2676" t="s">
        <v>6259</v>
      </c>
      <c r="C2676" t="s">
        <v>277</v>
      </c>
      <c r="D2676" t="s">
        <v>341</v>
      </c>
    </row>
    <row r="2677" spans="1:4">
      <c r="A2677" t="s">
        <v>3474</v>
      </c>
      <c r="B2677" t="s">
        <v>6261</v>
      </c>
      <c r="C2677" t="s">
        <v>536</v>
      </c>
      <c r="D2677" t="s">
        <v>364</v>
      </c>
    </row>
    <row r="2678" spans="1:4">
      <c r="A2678" t="s">
        <v>3475</v>
      </c>
      <c r="B2678" t="s">
        <v>6261</v>
      </c>
      <c r="C2678" t="s">
        <v>10</v>
      </c>
      <c r="D2678" t="s">
        <v>1949</v>
      </c>
    </row>
    <row r="2679" spans="1:4">
      <c r="A2679" t="s">
        <v>3476</v>
      </c>
      <c r="B2679" t="s">
        <v>6259</v>
      </c>
      <c r="C2679" t="s">
        <v>785</v>
      </c>
      <c r="D2679" t="s">
        <v>949</v>
      </c>
    </row>
    <row r="2680" spans="1:4">
      <c r="A2680" t="s">
        <v>3477</v>
      </c>
      <c r="B2680" t="s">
        <v>6260</v>
      </c>
      <c r="C2680" t="s">
        <v>777</v>
      </c>
      <c r="D2680" t="s">
        <v>1033</v>
      </c>
    </row>
    <row r="2681" spans="1:4">
      <c r="A2681" t="s">
        <v>3478</v>
      </c>
      <c r="B2681" t="s">
        <v>6259</v>
      </c>
      <c r="C2681" t="s">
        <v>533</v>
      </c>
      <c r="D2681" t="s">
        <v>1240</v>
      </c>
    </row>
    <row r="2682" spans="1:4">
      <c r="A2682" t="s">
        <v>3479</v>
      </c>
      <c r="B2682" t="s">
        <v>6259</v>
      </c>
      <c r="C2682" t="s">
        <v>42</v>
      </c>
      <c r="D2682" t="s">
        <v>463</v>
      </c>
    </row>
    <row r="2683" spans="1:4">
      <c r="A2683" t="s">
        <v>3480</v>
      </c>
      <c r="B2683" t="s">
        <v>6261</v>
      </c>
      <c r="C2683" t="s">
        <v>1212</v>
      </c>
      <c r="D2683" t="s">
        <v>459</v>
      </c>
    </row>
    <row r="2684" spans="1:4">
      <c r="A2684" t="s">
        <v>3481</v>
      </c>
      <c r="B2684" t="s">
        <v>6261</v>
      </c>
      <c r="C2684" t="s">
        <v>1327</v>
      </c>
      <c r="D2684" t="s">
        <v>225</v>
      </c>
    </row>
    <row r="2685" spans="1:4">
      <c r="A2685" t="s">
        <v>3482</v>
      </c>
      <c r="B2685" t="s">
        <v>6261</v>
      </c>
      <c r="C2685" t="s">
        <v>184</v>
      </c>
      <c r="D2685" t="s">
        <v>10</v>
      </c>
    </row>
    <row r="2686" spans="1:4">
      <c r="A2686" t="s">
        <v>3483</v>
      </c>
      <c r="B2686" t="s">
        <v>6261</v>
      </c>
      <c r="C2686" t="s">
        <v>1819</v>
      </c>
      <c r="D2686" t="s">
        <v>102</v>
      </c>
    </row>
    <row r="2687" spans="1:4">
      <c r="A2687" t="s">
        <v>3484</v>
      </c>
      <c r="B2687" t="s">
        <v>6259</v>
      </c>
      <c r="C2687" t="s">
        <v>443</v>
      </c>
      <c r="D2687" t="s">
        <v>879</v>
      </c>
    </row>
    <row r="2688" spans="1:4">
      <c r="A2688" t="s">
        <v>3485</v>
      </c>
      <c r="B2688" t="s">
        <v>6261</v>
      </c>
      <c r="C2688" t="s">
        <v>542</v>
      </c>
      <c r="D2688" t="s">
        <v>631</v>
      </c>
    </row>
    <row r="2689" spans="1:4">
      <c r="A2689" t="s">
        <v>3486</v>
      </c>
      <c r="B2689" t="s">
        <v>6261</v>
      </c>
      <c r="C2689" t="s">
        <v>71</v>
      </c>
      <c r="D2689" t="s">
        <v>440</v>
      </c>
    </row>
    <row r="2690" spans="1:4">
      <c r="A2690" t="s">
        <v>3487</v>
      </c>
      <c r="B2690" t="s">
        <v>6260</v>
      </c>
      <c r="C2690" t="s">
        <v>847</v>
      </c>
      <c r="D2690" t="s">
        <v>1178</v>
      </c>
    </row>
    <row r="2691" spans="1:4">
      <c r="A2691" t="s">
        <v>3488</v>
      </c>
      <c r="B2691" t="s">
        <v>6260</v>
      </c>
      <c r="C2691" t="s">
        <v>1238</v>
      </c>
      <c r="D2691" t="s">
        <v>809</v>
      </c>
    </row>
    <row r="2692" spans="1:4">
      <c r="A2692" t="s">
        <v>3489</v>
      </c>
      <c r="B2692" t="s">
        <v>6261</v>
      </c>
      <c r="C2692" t="s">
        <v>1281</v>
      </c>
      <c r="D2692" t="s">
        <v>303</v>
      </c>
    </row>
    <row r="2693" spans="1:4">
      <c r="A2693" t="s">
        <v>3490</v>
      </c>
      <c r="B2693" t="s">
        <v>6259</v>
      </c>
      <c r="C2693" t="s">
        <v>1242</v>
      </c>
      <c r="D2693" t="s">
        <v>862</v>
      </c>
    </row>
    <row r="2694" spans="1:4">
      <c r="A2694" t="s">
        <v>3491</v>
      </c>
      <c r="B2694" t="s">
        <v>6260</v>
      </c>
      <c r="C2694" t="s">
        <v>263</v>
      </c>
      <c r="D2694" t="s">
        <v>1222</v>
      </c>
    </row>
    <row r="2695" spans="1:4">
      <c r="A2695" t="s">
        <v>3492</v>
      </c>
      <c r="B2695" t="s">
        <v>6260</v>
      </c>
      <c r="C2695" t="s">
        <v>1214</v>
      </c>
      <c r="D2695" t="s">
        <v>1169</v>
      </c>
    </row>
    <row r="2696" spans="1:4">
      <c r="A2696" t="s">
        <v>3493</v>
      </c>
      <c r="B2696" t="s">
        <v>6260</v>
      </c>
      <c r="C2696" t="s">
        <v>58</v>
      </c>
      <c r="D2696" t="s">
        <v>443</v>
      </c>
    </row>
    <row r="2697" spans="1:4">
      <c r="A2697" t="s">
        <v>3494</v>
      </c>
      <c r="B2697" t="s">
        <v>6259</v>
      </c>
      <c r="C2697" t="s">
        <v>277</v>
      </c>
      <c r="D2697" t="s">
        <v>1819</v>
      </c>
    </row>
    <row r="2698" spans="1:4">
      <c r="A2698" t="s">
        <v>3495</v>
      </c>
      <c r="B2698" t="s">
        <v>6260</v>
      </c>
      <c r="C2698" t="s">
        <v>110</v>
      </c>
      <c r="D2698" t="s">
        <v>612</v>
      </c>
    </row>
    <row r="2699" spans="1:4">
      <c r="A2699" t="s">
        <v>3496</v>
      </c>
      <c r="B2699" t="s">
        <v>6259</v>
      </c>
      <c r="C2699" t="s">
        <v>789</v>
      </c>
      <c r="D2699" t="s">
        <v>1545</v>
      </c>
    </row>
    <row r="2700" spans="1:4">
      <c r="A2700" t="s">
        <v>3497</v>
      </c>
      <c r="B2700" t="s">
        <v>6259</v>
      </c>
      <c r="C2700" t="s">
        <v>135</v>
      </c>
      <c r="D2700" t="s">
        <v>332</v>
      </c>
    </row>
    <row r="2701" spans="1:4">
      <c r="A2701" t="s">
        <v>3498</v>
      </c>
      <c r="B2701" t="s">
        <v>6260</v>
      </c>
      <c r="C2701" t="s">
        <v>1829</v>
      </c>
      <c r="D2701" t="s">
        <v>809</v>
      </c>
    </row>
    <row r="2702" spans="1:4">
      <c r="A2702" t="s">
        <v>3499</v>
      </c>
      <c r="B2702" t="s">
        <v>6260</v>
      </c>
      <c r="C2702" t="s">
        <v>726</v>
      </c>
      <c r="D2702" t="s">
        <v>396</v>
      </c>
    </row>
    <row r="2703" spans="1:4">
      <c r="A2703" t="s">
        <v>3500</v>
      </c>
      <c r="B2703" t="s">
        <v>6260</v>
      </c>
      <c r="C2703" t="s">
        <v>755</v>
      </c>
      <c r="D2703" t="s">
        <v>1008</v>
      </c>
    </row>
    <row r="2704" spans="1:4">
      <c r="A2704" t="s">
        <v>3501</v>
      </c>
      <c r="B2704" t="s">
        <v>6260</v>
      </c>
      <c r="C2704" t="s">
        <v>53</v>
      </c>
      <c r="D2704" t="s">
        <v>367</v>
      </c>
    </row>
    <row r="2705" spans="1:4">
      <c r="A2705" t="s">
        <v>3502</v>
      </c>
      <c r="B2705" t="s">
        <v>6260</v>
      </c>
      <c r="C2705" t="s">
        <v>802</v>
      </c>
      <c r="D2705" t="s">
        <v>1100</v>
      </c>
    </row>
    <row r="2706" spans="1:4">
      <c r="A2706" t="s">
        <v>3503</v>
      </c>
      <c r="B2706" t="s">
        <v>6260</v>
      </c>
      <c r="C2706" t="s">
        <v>1545</v>
      </c>
      <c r="D2706" t="s">
        <v>277</v>
      </c>
    </row>
    <row r="2707" spans="1:4">
      <c r="A2707" t="s">
        <v>3504</v>
      </c>
      <c r="B2707" t="s">
        <v>6260</v>
      </c>
      <c r="C2707" t="s">
        <v>1073</v>
      </c>
      <c r="D2707" t="s">
        <v>1198</v>
      </c>
    </row>
    <row r="2708" spans="1:4">
      <c r="A2708" t="s">
        <v>3505</v>
      </c>
      <c r="B2708" t="s">
        <v>6261</v>
      </c>
      <c r="C2708" t="s">
        <v>785</v>
      </c>
      <c r="D2708" t="s">
        <v>32</v>
      </c>
    </row>
    <row r="2709" spans="1:4">
      <c r="A2709" t="s">
        <v>3506</v>
      </c>
      <c r="B2709" t="s">
        <v>6259</v>
      </c>
      <c r="C2709" t="s">
        <v>1120</v>
      </c>
      <c r="D2709" t="s">
        <v>1887</v>
      </c>
    </row>
    <row r="2710" spans="1:4">
      <c r="A2710" t="s">
        <v>3507</v>
      </c>
      <c r="B2710" t="s">
        <v>6259</v>
      </c>
      <c r="C2710" t="s">
        <v>520</v>
      </c>
      <c r="D2710" t="s">
        <v>542</v>
      </c>
    </row>
    <row r="2711" spans="1:4">
      <c r="A2711" t="s">
        <v>3508</v>
      </c>
      <c r="B2711" t="s">
        <v>6260</v>
      </c>
      <c r="C2711" t="s">
        <v>1618</v>
      </c>
      <c r="D2711" t="s">
        <v>242</v>
      </c>
    </row>
    <row r="2712" spans="1:4">
      <c r="A2712" t="s">
        <v>3509</v>
      </c>
      <c r="B2712" t="s">
        <v>6259</v>
      </c>
      <c r="C2712" t="s">
        <v>525</v>
      </c>
      <c r="D2712" t="s">
        <v>722</v>
      </c>
    </row>
    <row r="2713" spans="1:4">
      <c r="A2713" t="s">
        <v>3510</v>
      </c>
      <c r="B2713" t="s">
        <v>6259</v>
      </c>
      <c r="C2713" t="s">
        <v>797</v>
      </c>
      <c r="D2713" t="s">
        <v>701</v>
      </c>
    </row>
    <row r="2714" spans="1:4">
      <c r="A2714" t="s">
        <v>3511</v>
      </c>
      <c r="B2714" t="s">
        <v>6261</v>
      </c>
      <c r="C2714" t="s">
        <v>303</v>
      </c>
      <c r="D2714" t="s">
        <v>1151</v>
      </c>
    </row>
    <row r="2715" spans="1:4">
      <c r="A2715" t="s">
        <v>3512</v>
      </c>
      <c r="B2715" t="s">
        <v>6260</v>
      </c>
      <c r="C2715" t="s">
        <v>1605</v>
      </c>
      <c r="D2715" t="s">
        <v>1548</v>
      </c>
    </row>
    <row r="2716" spans="1:4">
      <c r="A2716" t="s">
        <v>3513</v>
      </c>
      <c r="B2716" t="s">
        <v>6261</v>
      </c>
      <c r="C2716" t="s">
        <v>525</v>
      </c>
      <c r="D2716" t="s">
        <v>722</v>
      </c>
    </row>
    <row r="2717" spans="1:4">
      <c r="A2717" t="s">
        <v>3514</v>
      </c>
      <c r="B2717" t="s">
        <v>6260</v>
      </c>
      <c r="C2717" t="s">
        <v>509</v>
      </c>
      <c r="D2717" t="s">
        <v>1869</v>
      </c>
    </row>
    <row r="2718" spans="1:4">
      <c r="A2718" t="s">
        <v>3515</v>
      </c>
      <c r="B2718" t="s">
        <v>6259</v>
      </c>
      <c r="C2718" t="s">
        <v>969</v>
      </c>
      <c r="D2718" t="s">
        <v>844</v>
      </c>
    </row>
    <row r="2719" spans="1:4">
      <c r="A2719" t="s">
        <v>3516</v>
      </c>
      <c r="B2719" t="s">
        <v>6261</v>
      </c>
      <c r="C2719" t="s">
        <v>1092</v>
      </c>
      <c r="D2719" t="s">
        <v>199</v>
      </c>
    </row>
    <row r="2720" spans="1:4">
      <c r="A2720" t="s">
        <v>3517</v>
      </c>
      <c r="B2720" t="s">
        <v>6261</v>
      </c>
      <c r="C2720" t="s">
        <v>634</v>
      </c>
      <c r="D2720" t="s">
        <v>553</v>
      </c>
    </row>
    <row r="2721" spans="1:4">
      <c r="A2721" t="s">
        <v>3518</v>
      </c>
      <c r="B2721" t="s">
        <v>6260</v>
      </c>
      <c r="C2721" t="s">
        <v>918</v>
      </c>
      <c r="D2721" t="s">
        <v>271</v>
      </c>
    </row>
    <row r="2722" spans="1:4">
      <c r="A2722" t="s">
        <v>3519</v>
      </c>
      <c r="B2722" t="s">
        <v>6259</v>
      </c>
      <c r="C2722" t="s">
        <v>246</v>
      </c>
      <c r="D2722" t="s">
        <v>982</v>
      </c>
    </row>
    <row r="2723" spans="1:4">
      <c r="A2723" t="s">
        <v>3520</v>
      </c>
      <c r="B2723" t="s">
        <v>6259</v>
      </c>
      <c r="C2723" t="s">
        <v>1857</v>
      </c>
      <c r="D2723" t="s">
        <v>286</v>
      </c>
    </row>
    <row r="2724" spans="1:4">
      <c r="A2724" t="s">
        <v>3521</v>
      </c>
      <c r="B2724" t="s">
        <v>6260</v>
      </c>
      <c r="C2724" t="s">
        <v>932</v>
      </c>
      <c r="D2724" t="s">
        <v>2316</v>
      </c>
    </row>
    <row r="2725" spans="1:4">
      <c r="A2725" t="s">
        <v>3522</v>
      </c>
      <c r="B2725" t="s">
        <v>6259</v>
      </c>
      <c r="C2725" t="s">
        <v>228</v>
      </c>
      <c r="D2725" t="s">
        <v>769</v>
      </c>
    </row>
    <row r="2726" spans="1:4">
      <c r="A2726" t="s">
        <v>3523</v>
      </c>
      <c r="B2726" t="s">
        <v>6261</v>
      </c>
      <c r="C2726" t="s">
        <v>1510</v>
      </c>
      <c r="D2726" t="s">
        <v>1212</v>
      </c>
    </row>
    <row r="2727" spans="1:4">
      <c r="A2727" t="s">
        <v>3524</v>
      </c>
      <c r="B2727" t="s">
        <v>6260</v>
      </c>
      <c r="C2727" t="s">
        <v>1242</v>
      </c>
      <c r="D2727" t="s">
        <v>895</v>
      </c>
    </row>
    <row r="2728" spans="1:4">
      <c r="A2728" t="s">
        <v>3525</v>
      </c>
      <c r="B2728" t="s">
        <v>6260</v>
      </c>
      <c r="C2728" t="s">
        <v>71</v>
      </c>
      <c r="D2728" t="s">
        <v>887</v>
      </c>
    </row>
    <row r="2729" spans="1:4">
      <c r="A2729" t="s">
        <v>3526</v>
      </c>
      <c r="B2729" t="s">
        <v>6260</v>
      </c>
      <c r="C2729" t="s">
        <v>889</v>
      </c>
      <c r="D2729" t="s">
        <v>296</v>
      </c>
    </row>
    <row r="2730" spans="1:4">
      <c r="A2730" t="s">
        <v>3527</v>
      </c>
      <c r="B2730" t="s">
        <v>6259</v>
      </c>
      <c r="C2730" t="s">
        <v>671</v>
      </c>
      <c r="D2730" t="s">
        <v>1219</v>
      </c>
    </row>
    <row r="2731" spans="1:4">
      <c r="A2731" t="s">
        <v>3528</v>
      </c>
      <c r="B2731" t="s">
        <v>6260</v>
      </c>
      <c r="C2731" t="s">
        <v>698</v>
      </c>
      <c r="D2731" t="s">
        <v>1374</v>
      </c>
    </row>
    <row r="2732" spans="1:4">
      <c r="A2732" t="s">
        <v>3529</v>
      </c>
      <c r="B2732" t="s">
        <v>6259</v>
      </c>
      <c r="C2732" t="s">
        <v>572</v>
      </c>
      <c r="D2732" t="s">
        <v>631</v>
      </c>
    </row>
    <row r="2733" spans="1:4">
      <c r="A2733" t="s">
        <v>3530</v>
      </c>
      <c r="B2733" t="s">
        <v>6261</v>
      </c>
      <c r="C2733" t="s">
        <v>2527</v>
      </c>
      <c r="D2733" t="s">
        <v>1240</v>
      </c>
    </row>
    <row r="2734" spans="1:4">
      <c r="A2734" t="s">
        <v>3531</v>
      </c>
      <c r="B2734" t="s">
        <v>6259</v>
      </c>
      <c r="C2734" t="s">
        <v>1012</v>
      </c>
      <c r="D2734" t="s">
        <v>715</v>
      </c>
    </row>
    <row r="2735" spans="1:4">
      <c r="A2735" t="s">
        <v>3532</v>
      </c>
      <c r="B2735" t="s">
        <v>6260</v>
      </c>
      <c r="C2735" t="s">
        <v>969</v>
      </c>
      <c r="D2735" t="s">
        <v>417</v>
      </c>
    </row>
    <row r="2736" spans="1:4">
      <c r="A2736" t="s">
        <v>3533</v>
      </c>
      <c r="B2736" t="s">
        <v>6259</v>
      </c>
      <c r="C2736" t="s">
        <v>121</v>
      </c>
      <c r="D2736" t="s">
        <v>802</v>
      </c>
    </row>
    <row r="2737" spans="1:4">
      <c r="A2737" t="s">
        <v>3534</v>
      </c>
      <c r="B2737" t="s">
        <v>6259</v>
      </c>
      <c r="C2737" t="s">
        <v>195</v>
      </c>
      <c r="D2737" t="s">
        <v>875</v>
      </c>
    </row>
    <row r="2738" spans="1:4">
      <c r="A2738" t="s">
        <v>3535</v>
      </c>
      <c r="B2738" t="s">
        <v>6259</v>
      </c>
      <c r="C2738" t="s">
        <v>443</v>
      </c>
      <c r="D2738" t="s">
        <v>572</v>
      </c>
    </row>
    <row r="2739" spans="1:4">
      <c r="A2739" t="s">
        <v>3536</v>
      </c>
      <c r="B2739" t="s">
        <v>6260</v>
      </c>
      <c r="C2739" t="s">
        <v>887</v>
      </c>
      <c r="D2739" t="s">
        <v>1817</v>
      </c>
    </row>
    <row r="2740" spans="1:4">
      <c r="A2740" t="s">
        <v>3537</v>
      </c>
      <c r="B2740" t="s">
        <v>6261</v>
      </c>
      <c r="C2740" t="s">
        <v>228</v>
      </c>
      <c r="D2740" t="s">
        <v>1933</v>
      </c>
    </row>
    <row r="2741" spans="1:4">
      <c r="A2741" t="s">
        <v>3538</v>
      </c>
      <c r="B2741" t="s">
        <v>6259</v>
      </c>
      <c r="C2741" t="s">
        <v>291</v>
      </c>
      <c r="D2741" t="s">
        <v>858</v>
      </c>
    </row>
    <row r="2742" spans="1:4">
      <c r="A2742" t="s">
        <v>3539</v>
      </c>
      <c r="B2742" t="s">
        <v>6260</v>
      </c>
      <c r="C2742" t="s">
        <v>1330</v>
      </c>
      <c r="D2742" t="s">
        <v>899</v>
      </c>
    </row>
    <row r="2743" spans="1:4">
      <c r="A2743" t="s">
        <v>3540</v>
      </c>
      <c r="B2743" t="s">
        <v>6261</v>
      </c>
      <c r="C2743" t="s">
        <v>531</v>
      </c>
      <c r="D2743" t="s">
        <v>438</v>
      </c>
    </row>
    <row r="2744" spans="1:4">
      <c r="A2744" t="s">
        <v>3541</v>
      </c>
      <c r="B2744" t="s">
        <v>6259</v>
      </c>
      <c r="C2744" t="s">
        <v>472</v>
      </c>
      <c r="D2744" t="s">
        <v>862</v>
      </c>
    </row>
    <row r="2745" spans="1:4">
      <c r="A2745" t="s">
        <v>3542</v>
      </c>
      <c r="B2745" t="s">
        <v>6259</v>
      </c>
      <c r="C2745" t="s">
        <v>1214</v>
      </c>
      <c r="D2745" t="s">
        <v>612</v>
      </c>
    </row>
    <row r="2746" spans="1:4">
      <c r="A2746" t="s">
        <v>3543</v>
      </c>
      <c r="B2746" t="s">
        <v>6259</v>
      </c>
      <c r="C2746" t="s">
        <v>506</v>
      </c>
      <c r="D2746" t="s">
        <v>449</v>
      </c>
    </row>
    <row r="2747" spans="1:4">
      <c r="A2747" t="s">
        <v>3544</v>
      </c>
      <c r="B2747" t="s">
        <v>6260</v>
      </c>
      <c r="C2747" t="s">
        <v>506</v>
      </c>
      <c r="D2747" t="s">
        <v>663</v>
      </c>
    </row>
    <row r="2748" spans="1:4">
      <c r="A2748" t="s">
        <v>3545</v>
      </c>
      <c r="B2748" t="s">
        <v>6261</v>
      </c>
      <c r="C2748" t="s">
        <v>1545</v>
      </c>
      <c r="D2748" t="s">
        <v>195</v>
      </c>
    </row>
    <row r="2749" spans="1:4">
      <c r="A2749" t="s">
        <v>3546</v>
      </c>
      <c r="B2749" t="s">
        <v>6260</v>
      </c>
      <c r="C2749" t="s">
        <v>207</v>
      </c>
      <c r="D2749" t="s">
        <v>628</v>
      </c>
    </row>
    <row r="2750" spans="1:4">
      <c r="A2750" t="s">
        <v>3547</v>
      </c>
      <c r="B2750" t="s">
        <v>6259</v>
      </c>
      <c r="C2750" t="s">
        <v>671</v>
      </c>
      <c r="D2750" t="s">
        <v>1031</v>
      </c>
    </row>
    <row r="2751" spans="1:4">
      <c r="A2751" t="s">
        <v>3548</v>
      </c>
      <c r="B2751" t="s">
        <v>6260</v>
      </c>
      <c r="C2751" t="s">
        <v>663</v>
      </c>
      <c r="D2751" t="s">
        <v>449</v>
      </c>
    </row>
    <row r="2752" spans="1:4">
      <c r="A2752" t="s">
        <v>3549</v>
      </c>
      <c r="B2752" t="s">
        <v>6260</v>
      </c>
      <c r="C2752" t="s">
        <v>260</v>
      </c>
      <c r="D2752" t="s">
        <v>1246</v>
      </c>
    </row>
    <row r="2753" spans="1:4">
      <c r="A2753" t="s">
        <v>3550</v>
      </c>
      <c r="B2753" t="s">
        <v>6260</v>
      </c>
      <c r="C2753" t="s">
        <v>160</v>
      </c>
      <c r="D2753" t="s">
        <v>731</v>
      </c>
    </row>
    <row r="2754" spans="1:4">
      <c r="A2754" t="s">
        <v>3551</v>
      </c>
      <c r="B2754" t="s">
        <v>6260</v>
      </c>
      <c r="C2754" t="s">
        <v>230</v>
      </c>
      <c r="D2754" t="s">
        <v>1793</v>
      </c>
    </row>
    <row r="2755" spans="1:4">
      <c r="A2755" t="s">
        <v>3552</v>
      </c>
      <c r="B2755" t="s">
        <v>6260</v>
      </c>
      <c r="C2755" t="s">
        <v>1949</v>
      </c>
      <c r="D2755" t="s">
        <v>562</v>
      </c>
    </row>
    <row r="2756" spans="1:4">
      <c r="A2756" t="s">
        <v>3553</v>
      </c>
      <c r="B2756" t="s">
        <v>6260</v>
      </c>
      <c r="C2756" t="s">
        <v>242</v>
      </c>
      <c r="D2756" t="s">
        <v>16</v>
      </c>
    </row>
    <row r="2757" spans="1:4">
      <c r="A2757" t="s">
        <v>3554</v>
      </c>
      <c r="B2757" t="s">
        <v>6261</v>
      </c>
      <c r="C2757" t="s">
        <v>417</v>
      </c>
      <c r="D2757" t="s">
        <v>1330</v>
      </c>
    </row>
    <row r="2758" spans="1:4">
      <c r="A2758" t="s">
        <v>3555</v>
      </c>
      <c r="B2758" t="s">
        <v>6259</v>
      </c>
      <c r="C2758" t="s">
        <v>1810</v>
      </c>
      <c r="D2758" t="s">
        <v>889</v>
      </c>
    </row>
    <row r="2759" spans="1:4">
      <c r="A2759" t="s">
        <v>3556</v>
      </c>
      <c r="B2759" t="s">
        <v>6259</v>
      </c>
      <c r="C2759" t="s">
        <v>553</v>
      </c>
      <c r="D2759" t="s">
        <v>493</v>
      </c>
    </row>
    <row r="2760" spans="1:4">
      <c r="A2760" t="s">
        <v>3557</v>
      </c>
      <c r="B2760" t="s">
        <v>6259</v>
      </c>
      <c r="C2760" t="s">
        <v>792</v>
      </c>
      <c r="D2760" t="s">
        <v>76</v>
      </c>
    </row>
    <row r="2761" spans="1:4">
      <c r="A2761" t="s">
        <v>3558</v>
      </c>
      <c r="B2761" t="s">
        <v>6260</v>
      </c>
      <c r="C2761" t="s">
        <v>539</v>
      </c>
      <c r="D2761" t="s">
        <v>623</v>
      </c>
    </row>
    <row r="2762" spans="1:4">
      <c r="A2762" t="s">
        <v>3559</v>
      </c>
      <c r="B2762" t="s">
        <v>6261</v>
      </c>
      <c r="C2762" t="s">
        <v>1401</v>
      </c>
      <c r="D2762" t="s">
        <v>1033</v>
      </c>
    </row>
    <row r="2763" spans="1:4">
      <c r="A2763" t="s">
        <v>3560</v>
      </c>
      <c r="B2763" t="s">
        <v>6259</v>
      </c>
      <c r="C2763" t="s">
        <v>805</v>
      </c>
      <c r="D2763" t="s">
        <v>1092</v>
      </c>
    </row>
    <row r="2764" spans="1:4">
      <c r="A2764" t="s">
        <v>3561</v>
      </c>
      <c r="B2764" t="s">
        <v>6259</v>
      </c>
      <c r="C2764" t="s">
        <v>497</v>
      </c>
      <c r="D2764" t="s">
        <v>619</v>
      </c>
    </row>
    <row r="2765" spans="1:4">
      <c r="A2765" t="s">
        <v>3562</v>
      </c>
      <c r="B2765" t="s">
        <v>6260</v>
      </c>
      <c r="C2765" t="s">
        <v>306</v>
      </c>
      <c r="D2765" t="s">
        <v>1098</v>
      </c>
    </row>
    <row r="2766" spans="1:4">
      <c r="A2766" t="s">
        <v>3563</v>
      </c>
      <c r="B2766" t="s">
        <v>6259</v>
      </c>
      <c r="C2766" t="s">
        <v>1618</v>
      </c>
      <c r="D2766" t="s">
        <v>536</v>
      </c>
    </row>
    <row r="2767" spans="1:4">
      <c r="A2767" t="s">
        <v>3564</v>
      </c>
      <c r="B2767" t="s">
        <v>6261</v>
      </c>
      <c r="C2767" t="s">
        <v>523</v>
      </c>
      <c r="D2767" t="s">
        <v>701</v>
      </c>
    </row>
    <row r="2768" spans="1:4">
      <c r="A2768" t="s">
        <v>3565</v>
      </c>
      <c r="B2768" t="s">
        <v>6260</v>
      </c>
      <c r="C2768" t="s">
        <v>394</v>
      </c>
      <c r="D2768" t="s">
        <v>411</v>
      </c>
    </row>
    <row r="2769" spans="1:4">
      <c r="A2769" t="s">
        <v>3566</v>
      </c>
      <c r="B2769" t="s">
        <v>6259</v>
      </c>
      <c r="C2769" t="s">
        <v>655</v>
      </c>
      <c r="D2769" t="s">
        <v>631</v>
      </c>
    </row>
    <row r="2770" spans="1:4">
      <c r="A2770" t="s">
        <v>3567</v>
      </c>
      <c r="B2770" t="s">
        <v>6259</v>
      </c>
      <c r="C2770" t="s">
        <v>995</v>
      </c>
      <c r="D2770" t="s">
        <v>1395</v>
      </c>
    </row>
    <row r="2771" spans="1:4">
      <c r="A2771" t="s">
        <v>3568</v>
      </c>
      <c r="B2771" t="s">
        <v>6260</v>
      </c>
      <c r="C2771" t="s">
        <v>176</v>
      </c>
      <c r="D2771" t="s">
        <v>1605</v>
      </c>
    </row>
    <row r="2772" spans="1:4">
      <c r="A2772" t="s">
        <v>3569</v>
      </c>
      <c r="B2772" t="s">
        <v>6261</v>
      </c>
      <c r="C2772" t="s">
        <v>1438</v>
      </c>
      <c r="D2772" t="s">
        <v>838</v>
      </c>
    </row>
    <row r="2773" spans="1:4">
      <c r="A2773" t="s">
        <v>3570</v>
      </c>
      <c r="B2773" t="s">
        <v>6260</v>
      </c>
      <c r="C2773" t="s">
        <v>81</v>
      </c>
      <c r="D2773" t="s">
        <v>1169</v>
      </c>
    </row>
    <row r="2774" spans="1:4">
      <c r="A2774" t="s">
        <v>3571</v>
      </c>
      <c r="B2774" t="s">
        <v>6260</v>
      </c>
      <c r="C2774" t="s">
        <v>250</v>
      </c>
      <c r="D2774" t="s">
        <v>374</v>
      </c>
    </row>
    <row r="2775" spans="1:4">
      <c r="A2775" t="s">
        <v>3572</v>
      </c>
      <c r="B2775" t="s">
        <v>6261</v>
      </c>
      <c r="C2775" t="s">
        <v>257</v>
      </c>
      <c r="D2775" t="s">
        <v>840</v>
      </c>
    </row>
    <row r="2776" spans="1:4">
      <c r="A2776" t="s">
        <v>3573</v>
      </c>
      <c r="B2776" t="s">
        <v>6260</v>
      </c>
      <c r="C2776" t="s">
        <v>433</v>
      </c>
      <c r="D2776" t="s">
        <v>411</v>
      </c>
    </row>
    <row r="2777" spans="1:4">
      <c r="A2777" t="s">
        <v>3574</v>
      </c>
      <c r="B2777" t="s">
        <v>6260</v>
      </c>
      <c r="C2777" t="s">
        <v>357</v>
      </c>
      <c r="D2777" t="s">
        <v>558</v>
      </c>
    </row>
    <row r="2778" spans="1:4">
      <c r="A2778" t="s">
        <v>3575</v>
      </c>
      <c r="B2778" t="s">
        <v>6259</v>
      </c>
      <c r="C2778" t="s">
        <v>1238</v>
      </c>
      <c r="D2778" t="s">
        <v>1418</v>
      </c>
    </row>
    <row r="2779" spans="1:4">
      <c r="A2779" t="s">
        <v>3576</v>
      </c>
      <c r="B2779" t="s">
        <v>6259</v>
      </c>
      <c r="C2779" t="s">
        <v>1324</v>
      </c>
      <c r="D2779" t="s">
        <v>242</v>
      </c>
    </row>
    <row r="2780" spans="1:4">
      <c r="A2780" t="s">
        <v>3577</v>
      </c>
      <c r="B2780" t="s">
        <v>6260</v>
      </c>
      <c r="C2780" t="s">
        <v>1005</v>
      </c>
      <c r="D2780" t="s">
        <v>789</v>
      </c>
    </row>
    <row r="2781" spans="1:4">
      <c r="A2781" t="s">
        <v>3578</v>
      </c>
      <c r="B2781" t="s">
        <v>6261</v>
      </c>
      <c r="C2781" t="s">
        <v>711</v>
      </c>
      <c r="D2781" t="s">
        <v>1212</v>
      </c>
    </row>
    <row r="2782" spans="1:4">
      <c r="A2782" t="s">
        <v>3579</v>
      </c>
      <c r="B2782" t="s">
        <v>6261</v>
      </c>
      <c r="C2782" t="s">
        <v>486</v>
      </c>
      <c r="D2782" t="s">
        <v>812</v>
      </c>
    </row>
    <row r="2783" spans="1:4">
      <c r="A2783" t="s">
        <v>3580</v>
      </c>
      <c r="B2783" t="s">
        <v>6259</v>
      </c>
      <c r="C2783" t="s">
        <v>1120</v>
      </c>
      <c r="D2783" t="s">
        <v>1246</v>
      </c>
    </row>
    <row r="2784" spans="1:4">
      <c r="A2784" t="s">
        <v>3581</v>
      </c>
      <c r="B2784" t="s">
        <v>6259</v>
      </c>
      <c r="C2784" t="s">
        <v>663</v>
      </c>
      <c r="D2784" t="s">
        <v>28</v>
      </c>
    </row>
    <row r="2785" spans="1:4">
      <c r="A2785" t="s">
        <v>3582</v>
      </c>
      <c r="B2785" t="s">
        <v>6261</v>
      </c>
      <c r="C2785" t="s">
        <v>1567</v>
      </c>
      <c r="D2785" t="s">
        <v>871</v>
      </c>
    </row>
    <row r="2786" spans="1:4">
      <c r="A2786" t="s">
        <v>3583</v>
      </c>
      <c r="B2786" t="s">
        <v>6259</v>
      </c>
      <c r="C2786" t="s">
        <v>623</v>
      </c>
      <c r="D2786" t="s">
        <v>459</v>
      </c>
    </row>
    <row r="2787" spans="1:4">
      <c r="A2787" t="s">
        <v>3584</v>
      </c>
      <c r="B2787" t="s">
        <v>6261</v>
      </c>
      <c r="C2787" t="s">
        <v>121</v>
      </c>
      <c r="D2787" t="s">
        <v>180</v>
      </c>
    </row>
    <row r="2788" spans="1:4">
      <c r="A2788" t="s">
        <v>3585</v>
      </c>
      <c r="B2788" t="s">
        <v>6260</v>
      </c>
      <c r="C2788" t="s">
        <v>558</v>
      </c>
      <c r="D2788" t="s">
        <v>610</v>
      </c>
    </row>
    <row r="2789" spans="1:4">
      <c r="A2789" t="s">
        <v>3586</v>
      </c>
      <c r="B2789" t="s">
        <v>6259</v>
      </c>
      <c r="C2789" t="s">
        <v>2316</v>
      </c>
      <c r="D2789" t="s">
        <v>2051</v>
      </c>
    </row>
    <row r="2790" spans="1:4">
      <c r="A2790" t="s">
        <v>3587</v>
      </c>
      <c r="B2790" t="s">
        <v>6261</v>
      </c>
      <c r="C2790" t="s">
        <v>923</v>
      </c>
      <c r="D2790" t="s">
        <v>188</v>
      </c>
    </row>
    <row r="2791" spans="1:4">
      <c r="A2791" t="s">
        <v>3588</v>
      </c>
      <c r="B2791" t="s">
        <v>6261</v>
      </c>
      <c r="C2791" t="s">
        <v>214</v>
      </c>
      <c r="D2791" t="s">
        <v>558</v>
      </c>
    </row>
    <row r="2792" spans="1:4">
      <c r="A2792" t="s">
        <v>3589</v>
      </c>
      <c r="B2792" t="s">
        <v>6261</v>
      </c>
      <c r="C2792" t="s">
        <v>525</v>
      </c>
      <c r="D2792" t="s">
        <v>722</v>
      </c>
    </row>
    <row r="2793" spans="1:4">
      <c r="A2793" t="s">
        <v>3590</v>
      </c>
      <c r="B2793" t="s">
        <v>6260</v>
      </c>
      <c r="C2793" t="s">
        <v>296</v>
      </c>
      <c r="D2793" t="s">
        <v>1532</v>
      </c>
    </row>
    <row r="2794" spans="1:4">
      <c r="A2794" t="s">
        <v>3591</v>
      </c>
      <c r="B2794" t="s">
        <v>6259</v>
      </c>
      <c r="C2794" t="s">
        <v>212</v>
      </c>
      <c r="D2794" t="s">
        <v>128</v>
      </c>
    </row>
    <row r="2795" spans="1:4">
      <c r="A2795" t="s">
        <v>3592</v>
      </c>
      <c r="B2795" t="s">
        <v>6260</v>
      </c>
      <c r="C2795" t="s">
        <v>1340</v>
      </c>
      <c r="D2795" t="s">
        <v>188</v>
      </c>
    </row>
    <row r="2796" spans="1:4">
      <c r="A2796" t="s">
        <v>3593</v>
      </c>
      <c r="B2796" t="s">
        <v>6261</v>
      </c>
      <c r="C2796" t="s">
        <v>461</v>
      </c>
      <c r="D2796" t="s">
        <v>1418</v>
      </c>
    </row>
    <row r="2797" spans="1:4">
      <c r="A2797" t="s">
        <v>3594</v>
      </c>
      <c r="B2797" t="s">
        <v>6261</v>
      </c>
      <c r="C2797" t="s">
        <v>184</v>
      </c>
      <c r="D2797" t="s">
        <v>1949</v>
      </c>
    </row>
    <row r="2798" spans="1:4">
      <c r="A2798" t="s">
        <v>3595</v>
      </c>
      <c r="B2798" t="s">
        <v>6259</v>
      </c>
      <c r="C2798" t="s">
        <v>663</v>
      </c>
      <c r="D2798" t="s">
        <v>1302</v>
      </c>
    </row>
    <row r="2799" spans="1:4">
      <c r="A2799" t="s">
        <v>3596</v>
      </c>
      <c r="B2799" t="s">
        <v>6259</v>
      </c>
      <c r="C2799" t="s">
        <v>1129</v>
      </c>
      <c r="D2799" t="s">
        <v>1098</v>
      </c>
    </row>
    <row r="2800" spans="1:4">
      <c r="A2800" t="s">
        <v>3597</v>
      </c>
      <c r="B2800" t="s">
        <v>6261</v>
      </c>
      <c r="C2800" t="s">
        <v>480</v>
      </c>
      <c r="D2800" t="s">
        <v>1260</v>
      </c>
    </row>
    <row r="2801" spans="1:4">
      <c r="A2801" t="s">
        <v>3598</v>
      </c>
      <c r="B2801" t="s">
        <v>6260</v>
      </c>
      <c r="C2801" t="s">
        <v>884</v>
      </c>
      <c r="D2801" t="s">
        <v>577</v>
      </c>
    </row>
    <row r="2802" spans="1:4">
      <c r="A2802" t="s">
        <v>3599</v>
      </c>
      <c r="B2802" t="s">
        <v>6260</v>
      </c>
      <c r="C2802" t="s">
        <v>838</v>
      </c>
      <c r="D2802" t="s">
        <v>1238</v>
      </c>
    </row>
    <row r="2803" spans="1:4">
      <c r="A2803" t="s">
        <v>3600</v>
      </c>
      <c r="B2803" t="s">
        <v>6259</v>
      </c>
      <c r="C2803" t="s">
        <v>391</v>
      </c>
      <c r="D2803" t="s">
        <v>1050</v>
      </c>
    </row>
    <row r="2804" spans="1:4">
      <c r="A2804" t="s">
        <v>3601</v>
      </c>
      <c r="B2804" t="s">
        <v>6259</v>
      </c>
      <c r="C2804" t="s">
        <v>769</v>
      </c>
      <c r="D2804" t="s">
        <v>364</v>
      </c>
    </row>
    <row r="2805" spans="1:4">
      <c r="A2805" t="s">
        <v>3602</v>
      </c>
      <c r="B2805" t="s">
        <v>6259</v>
      </c>
      <c r="C2805" t="s">
        <v>1249</v>
      </c>
      <c r="D2805" t="s">
        <v>1246</v>
      </c>
    </row>
    <row r="2806" spans="1:4">
      <c r="A2806" t="s">
        <v>3603</v>
      </c>
      <c r="B2806" t="s">
        <v>6260</v>
      </c>
      <c r="C2806" t="s">
        <v>420</v>
      </c>
      <c r="D2806" t="s">
        <v>827</v>
      </c>
    </row>
    <row r="2807" spans="1:4">
      <c r="A2807" t="s">
        <v>3604</v>
      </c>
      <c r="B2807" t="s">
        <v>6259</v>
      </c>
      <c r="C2807" t="s">
        <v>628</v>
      </c>
      <c r="D2807" t="s">
        <v>6266</v>
      </c>
    </row>
    <row r="2808" spans="1:4">
      <c r="A2808" t="s">
        <v>3605</v>
      </c>
      <c r="B2808" t="s">
        <v>6259</v>
      </c>
      <c r="C2808" t="s">
        <v>812</v>
      </c>
      <c r="D2808" t="s">
        <v>98</v>
      </c>
    </row>
    <row r="2809" spans="1:4">
      <c r="A2809" t="s">
        <v>3606</v>
      </c>
      <c r="B2809" t="s">
        <v>6259</v>
      </c>
      <c r="C2809" t="s">
        <v>326</v>
      </c>
      <c r="D2809" t="s">
        <v>1129</v>
      </c>
    </row>
    <row r="2810" spans="1:4">
      <c r="A2810" t="s">
        <v>3607</v>
      </c>
      <c r="B2810" t="s">
        <v>6260</v>
      </c>
      <c r="C2810" t="s">
        <v>1548</v>
      </c>
      <c r="D2810" t="s">
        <v>1210</v>
      </c>
    </row>
    <row r="2811" spans="1:4">
      <c r="A2811" t="s">
        <v>3608</v>
      </c>
      <c r="B2811" t="s">
        <v>6260</v>
      </c>
      <c r="C2811" t="s">
        <v>277</v>
      </c>
      <c r="D2811" t="s">
        <v>875</v>
      </c>
    </row>
    <row r="2812" spans="1:4">
      <c r="A2812" t="s">
        <v>3609</v>
      </c>
      <c r="B2812" t="s">
        <v>6261</v>
      </c>
      <c r="C2812" t="s">
        <v>942</v>
      </c>
      <c r="D2812" t="s">
        <v>1474</v>
      </c>
    </row>
    <row r="2813" spans="1:4">
      <c r="A2813" t="s">
        <v>3610</v>
      </c>
      <c r="B2813" t="s">
        <v>6261</v>
      </c>
      <c r="C2813" t="s">
        <v>708</v>
      </c>
      <c r="D2813" t="s">
        <v>1169</v>
      </c>
    </row>
    <row r="2814" spans="1:4">
      <c r="A2814" t="s">
        <v>3611</v>
      </c>
      <c r="B2814" t="s">
        <v>6260</v>
      </c>
      <c r="C2814" t="s">
        <v>2527</v>
      </c>
      <c r="D2814" t="s">
        <v>637</v>
      </c>
    </row>
    <row r="2815" spans="1:4">
      <c r="A2815" t="s">
        <v>3612</v>
      </c>
      <c r="B2815" t="s">
        <v>6260</v>
      </c>
      <c r="C2815" t="s">
        <v>1235</v>
      </c>
      <c r="D2815" t="s">
        <v>1100</v>
      </c>
    </row>
    <row r="2816" spans="1:4">
      <c r="A2816" t="s">
        <v>3613</v>
      </c>
      <c r="B2816" t="s">
        <v>6259</v>
      </c>
      <c r="C2816" t="s">
        <v>1222</v>
      </c>
      <c r="D2816" t="s">
        <v>1169</v>
      </c>
    </row>
    <row r="2817" spans="1:4">
      <c r="A2817" t="s">
        <v>3614</v>
      </c>
      <c r="B2817" t="s">
        <v>6260</v>
      </c>
      <c r="C2817" t="s">
        <v>360</v>
      </c>
      <c r="D2817" t="s">
        <v>461</v>
      </c>
    </row>
    <row r="2818" spans="1:4">
      <c r="A2818" t="s">
        <v>3615</v>
      </c>
      <c r="B2818" t="s">
        <v>6259</v>
      </c>
      <c r="C2818" t="s">
        <v>869</v>
      </c>
      <c r="D2818" t="s">
        <v>657</v>
      </c>
    </row>
    <row r="2819" spans="1:4">
      <c r="A2819" t="s">
        <v>3616</v>
      </c>
      <c r="B2819" t="s">
        <v>6261</v>
      </c>
      <c r="C2819" t="s">
        <v>1027</v>
      </c>
      <c r="D2819" t="s">
        <v>160</v>
      </c>
    </row>
    <row r="2820" spans="1:4">
      <c r="A2820" t="s">
        <v>3617</v>
      </c>
      <c r="B2820" t="s">
        <v>6259</v>
      </c>
      <c r="C2820" t="s">
        <v>969</v>
      </c>
      <c r="D2820" t="s">
        <v>1701</v>
      </c>
    </row>
    <row r="2821" spans="1:4">
      <c r="A2821" t="s">
        <v>3618</v>
      </c>
      <c r="B2821" t="s">
        <v>6261</v>
      </c>
      <c r="C2821" t="s">
        <v>286</v>
      </c>
      <c r="D2821" t="s">
        <v>313</v>
      </c>
    </row>
    <row r="2822" spans="1:4">
      <c r="A2822" t="s">
        <v>3619</v>
      </c>
      <c r="B2822" t="s">
        <v>6259</v>
      </c>
      <c r="C2822" t="s">
        <v>180</v>
      </c>
      <c r="D2822" t="s">
        <v>1357</v>
      </c>
    </row>
    <row r="2823" spans="1:4">
      <c r="A2823" t="s">
        <v>3620</v>
      </c>
      <c r="B2823" t="s">
        <v>6261</v>
      </c>
      <c r="C2823" t="s">
        <v>523</v>
      </c>
      <c r="D2823" t="s">
        <v>969</v>
      </c>
    </row>
    <row r="2824" spans="1:4">
      <c r="A2824" t="s">
        <v>3621</v>
      </c>
      <c r="B2824" t="s">
        <v>6259</v>
      </c>
      <c r="C2824" t="s">
        <v>1857</v>
      </c>
      <c r="D2824" t="s">
        <v>420</v>
      </c>
    </row>
    <row r="2825" spans="1:4">
      <c r="A2825" t="s">
        <v>3622</v>
      </c>
      <c r="B2825" t="s">
        <v>6260</v>
      </c>
      <c r="C2825" t="s">
        <v>752</v>
      </c>
      <c r="D2825" t="s">
        <v>807</v>
      </c>
    </row>
    <row r="2826" spans="1:4">
      <c r="A2826" t="s">
        <v>3623</v>
      </c>
      <c r="B2826" t="s">
        <v>6261</v>
      </c>
      <c r="C2826" t="s">
        <v>1178</v>
      </c>
      <c r="D2826" t="s">
        <v>1089</v>
      </c>
    </row>
    <row r="2827" spans="1:4">
      <c r="A2827" t="s">
        <v>3624</v>
      </c>
      <c r="B2827" t="s">
        <v>6261</v>
      </c>
      <c r="C2827" t="s">
        <v>414</v>
      </c>
      <c r="D2827" t="s">
        <v>2127</v>
      </c>
    </row>
    <row r="2828" spans="1:4">
      <c r="A2828" t="s">
        <v>3625</v>
      </c>
      <c r="B2828" t="s">
        <v>6261</v>
      </c>
      <c r="C2828" t="s">
        <v>599</v>
      </c>
      <c r="D2828" t="s">
        <v>195</v>
      </c>
    </row>
    <row r="2829" spans="1:4">
      <c r="A2829" t="s">
        <v>3626</v>
      </c>
      <c r="B2829" t="s">
        <v>6260</v>
      </c>
      <c r="C2829" t="s">
        <v>830</v>
      </c>
      <c r="D2829" t="s">
        <v>752</v>
      </c>
    </row>
    <row r="2830" spans="1:4">
      <c r="A2830" t="s">
        <v>3627</v>
      </c>
      <c r="B2830" t="s">
        <v>6261</v>
      </c>
      <c r="C2830" t="s">
        <v>2127</v>
      </c>
      <c r="D2830" t="s">
        <v>722</v>
      </c>
    </row>
    <row r="2831" spans="1:4">
      <c r="A2831" t="s">
        <v>3628</v>
      </c>
      <c r="B2831" t="s">
        <v>6259</v>
      </c>
      <c r="C2831" t="s">
        <v>1268</v>
      </c>
      <c r="D2831" t="s">
        <v>1149</v>
      </c>
    </row>
    <row r="2832" spans="1:4">
      <c r="A2832" t="s">
        <v>3629</v>
      </c>
      <c r="B2832" t="s">
        <v>6260</v>
      </c>
      <c r="C2832" t="s">
        <v>881</v>
      </c>
      <c r="D2832" t="s">
        <v>838</v>
      </c>
    </row>
    <row r="2833" spans="1:4">
      <c r="A2833" t="s">
        <v>3630</v>
      </c>
      <c r="B2833" t="s">
        <v>6261</v>
      </c>
      <c r="C2833" t="s">
        <v>698</v>
      </c>
      <c r="D2833" t="s">
        <v>1027</v>
      </c>
    </row>
    <row r="2834" spans="1:4">
      <c r="A2834" t="s">
        <v>3631</v>
      </c>
      <c r="B2834" t="s">
        <v>6260</v>
      </c>
      <c r="C2834" t="s">
        <v>623</v>
      </c>
      <c r="D2834" t="s">
        <v>459</v>
      </c>
    </row>
    <row r="2835" spans="1:4">
      <c r="A2835" t="s">
        <v>3632</v>
      </c>
      <c r="B2835" t="s">
        <v>6260</v>
      </c>
      <c r="C2835" t="s">
        <v>293</v>
      </c>
      <c r="D2835" t="s">
        <v>972</v>
      </c>
    </row>
    <row r="2836" spans="1:4">
      <c r="A2836" t="s">
        <v>3633</v>
      </c>
      <c r="B2836" t="s">
        <v>6261</v>
      </c>
      <c r="C2836" t="s">
        <v>6263</v>
      </c>
      <c r="D2836" t="s">
        <v>6266</v>
      </c>
    </row>
    <row r="2837" spans="1:4">
      <c r="A2837" t="s">
        <v>3634</v>
      </c>
      <c r="B2837" t="s">
        <v>6260</v>
      </c>
      <c r="C2837" t="s">
        <v>698</v>
      </c>
      <c r="D2837" t="s">
        <v>1027</v>
      </c>
    </row>
    <row r="2838" spans="1:4">
      <c r="A2838" t="s">
        <v>3635</v>
      </c>
      <c r="B2838" t="s">
        <v>6260</v>
      </c>
      <c r="C2838" t="s">
        <v>698</v>
      </c>
      <c r="D2838" t="s">
        <v>218</v>
      </c>
    </row>
    <row r="2839" spans="1:4">
      <c r="A2839" t="s">
        <v>3636</v>
      </c>
      <c r="B2839" t="s">
        <v>6261</v>
      </c>
      <c r="C2839" t="s">
        <v>267</v>
      </c>
      <c r="D2839" t="s">
        <v>942</v>
      </c>
    </row>
    <row r="2840" spans="1:4">
      <c r="A2840" t="s">
        <v>3637</v>
      </c>
      <c r="B2840" t="s">
        <v>6260</v>
      </c>
      <c r="C2840" t="s">
        <v>503</v>
      </c>
      <c r="D2840" t="s">
        <v>90</v>
      </c>
    </row>
    <row r="2841" spans="1:4">
      <c r="A2841" t="s">
        <v>3638</v>
      </c>
      <c r="B2841" t="s">
        <v>6260</v>
      </c>
      <c r="C2841" t="s">
        <v>1162</v>
      </c>
      <c r="D2841" t="s">
        <v>518</v>
      </c>
    </row>
    <row r="2842" spans="1:4">
      <c r="A2842" t="s">
        <v>3639</v>
      </c>
      <c r="B2842" t="s">
        <v>6261</v>
      </c>
      <c r="C2842" t="s">
        <v>884</v>
      </c>
      <c r="D2842" t="s">
        <v>326</v>
      </c>
    </row>
    <row r="2843" spans="1:4">
      <c r="A2843" t="s">
        <v>3640</v>
      </c>
      <c r="B2843" t="s">
        <v>6260</v>
      </c>
      <c r="C2843" t="s">
        <v>785</v>
      </c>
      <c r="D2843" t="s">
        <v>1961</v>
      </c>
    </row>
    <row r="2844" spans="1:4">
      <c r="A2844" t="s">
        <v>3641</v>
      </c>
      <c r="B2844" t="s">
        <v>6261</v>
      </c>
      <c r="C2844" t="s">
        <v>364</v>
      </c>
      <c r="D2844" t="s">
        <v>568</v>
      </c>
    </row>
    <row r="2845" spans="1:4">
      <c r="A2845" t="s">
        <v>3642</v>
      </c>
      <c r="B2845" t="s">
        <v>6260</v>
      </c>
      <c r="C2845" t="s">
        <v>459</v>
      </c>
      <c r="D2845" t="s">
        <v>2164</v>
      </c>
    </row>
    <row r="2846" spans="1:4">
      <c r="A2846" t="s">
        <v>3643</v>
      </c>
      <c r="B2846" t="s">
        <v>6260</v>
      </c>
      <c r="C2846" t="s">
        <v>1040</v>
      </c>
      <c r="D2846" t="s">
        <v>180</v>
      </c>
    </row>
    <row r="2847" spans="1:4">
      <c r="A2847" t="s">
        <v>3644</v>
      </c>
      <c r="B2847" t="s">
        <v>6260</v>
      </c>
      <c r="C2847" t="s">
        <v>637</v>
      </c>
      <c r="D2847" t="s">
        <v>1005</v>
      </c>
    </row>
    <row r="2848" spans="1:4">
      <c r="A2848" t="s">
        <v>3645</v>
      </c>
      <c r="B2848" t="s">
        <v>6259</v>
      </c>
      <c r="C2848" t="s">
        <v>615</v>
      </c>
      <c r="D2848" t="s">
        <v>117</v>
      </c>
    </row>
    <row r="2849" spans="1:4">
      <c r="A2849" t="s">
        <v>3646</v>
      </c>
      <c r="B2849" t="s">
        <v>6261</v>
      </c>
      <c r="C2849" t="s">
        <v>486</v>
      </c>
      <c r="D2849" t="s">
        <v>22</v>
      </c>
    </row>
    <row r="2850" spans="1:4">
      <c r="A2850" t="s">
        <v>3647</v>
      </c>
      <c r="B2850" t="s">
        <v>6261</v>
      </c>
      <c r="C2850" t="s">
        <v>862</v>
      </c>
      <c r="D2850" t="s">
        <v>734</v>
      </c>
    </row>
    <row r="2851" spans="1:4">
      <c r="A2851" t="s">
        <v>3648</v>
      </c>
      <c r="B2851" t="s">
        <v>6261</v>
      </c>
      <c r="C2851" t="s">
        <v>381</v>
      </c>
      <c r="D2851" t="s">
        <v>1204</v>
      </c>
    </row>
    <row r="2852" spans="1:4">
      <c r="A2852" t="s">
        <v>3649</v>
      </c>
      <c r="B2852" t="s">
        <v>6261</v>
      </c>
      <c r="C2852" t="s">
        <v>743</v>
      </c>
      <c r="D2852" t="s">
        <v>153</v>
      </c>
    </row>
    <row r="2853" spans="1:4">
      <c r="A2853" t="s">
        <v>3650</v>
      </c>
      <c r="B2853" t="s">
        <v>6260</v>
      </c>
      <c r="C2853" t="s">
        <v>1401</v>
      </c>
      <c r="D2853" t="s">
        <v>2533</v>
      </c>
    </row>
    <row r="2854" spans="1:4">
      <c r="A2854" t="s">
        <v>3651</v>
      </c>
      <c r="B2854" t="s">
        <v>6260</v>
      </c>
      <c r="C2854" t="s">
        <v>1219</v>
      </c>
      <c r="D2854" t="s">
        <v>990</v>
      </c>
    </row>
    <row r="2855" spans="1:4">
      <c r="A2855" t="s">
        <v>3652</v>
      </c>
      <c r="B2855" t="s">
        <v>6259</v>
      </c>
      <c r="C2855" t="s">
        <v>789</v>
      </c>
      <c r="D2855" t="s">
        <v>1122</v>
      </c>
    </row>
    <row r="2856" spans="1:4">
      <c r="A2856" t="s">
        <v>3653</v>
      </c>
      <c r="B2856" t="s">
        <v>6259</v>
      </c>
      <c r="C2856" t="s">
        <v>2006</v>
      </c>
      <c r="D2856" t="s">
        <v>663</v>
      </c>
    </row>
    <row r="2857" spans="1:4">
      <c r="A2857" t="s">
        <v>3654</v>
      </c>
      <c r="B2857" t="s">
        <v>6259</v>
      </c>
      <c r="C2857" t="s">
        <v>536</v>
      </c>
      <c r="D2857" t="s">
        <v>518</v>
      </c>
    </row>
    <row r="2858" spans="1:4">
      <c r="A2858" t="s">
        <v>3655</v>
      </c>
      <c r="B2858" t="s">
        <v>6260</v>
      </c>
      <c r="C2858" t="s">
        <v>1429</v>
      </c>
      <c r="D2858" t="s">
        <v>394</v>
      </c>
    </row>
    <row r="2859" spans="1:4">
      <c r="A2859" t="s">
        <v>3656</v>
      </c>
      <c r="B2859" t="s">
        <v>6261</v>
      </c>
      <c r="C2859" t="s">
        <v>1324</v>
      </c>
      <c r="D2859" t="s">
        <v>1618</v>
      </c>
    </row>
    <row r="2860" spans="1:4">
      <c r="A2860" t="s">
        <v>3657</v>
      </c>
      <c r="B2860" t="s">
        <v>6260</v>
      </c>
      <c r="C2860" t="s">
        <v>577</v>
      </c>
      <c r="D2860" t="s">
        <v>628</v>
      </c>
    </row>
    <row r="2861" spans="1:4">
      <c r="A2861" t="s">
        <v>3658</v>
      </c>
      <c r="B2861" t="s">
        <v>6260</v>
      </c>
      <c r="C2861" t="s">
        <v>94</v>
      </c>
      <c r="D2861" t="s">
        <v>949</v>
      </c>
    </row>
    <row r="2862" spans="1:4">
      <c r="A2862" t="s">
        <v>3659</v>
      </c>
      <c r="B2862" t="s">
        <v>6260</v>
      </c>
      <c r="C2862" t="s">
        <v>225</v>
      </c>
      <c r="D2862" t="s">
        <v>1889</v>
      </c>
    </row>
    <row r="2863" spans="1:4">
      <c r="A2863" t="s">
        <v>3660</v>
      </c>
      <c r="B2863" t="s">
        <v>6260</v>
      </c>
      <c r="C2863" t="s">
        <v>701</v>
      </c>
      <c r="D2863" t="s">
        <v>749</v>
      </c>
    </row>
    <row r="2864" spans="1:4">
      <c r="A2864" t="s">
        <v>3661</v>
      </c>
      <c r="B2864" t="s">
        <v>6260</v>
      </c>
      <c r="C2864" t="s">
        <v>113</v>
      </c>
      <c r="D2864" t="s">
        <v>329</v>
      </c>
    </row>
    <row r="2865" spans="1:4">
      <c r="A2865" t="s">
        <v>3662</v>
      </c>
      <c r="B2865" t="s">
        <v>6261</v>
      </c>
      <c r="C2865" t="s">
        <v>250</v>
      </c>
      <c r="D2865" t="s">
        <v>374</v>
      </c>
    </row>
    <row r="2866" spans="1:4">
      <c r="A2866" t="s">
        <v>3663</v>
      </c>
      <c r="B2866" t="s">
        <v>6261</v>
      </c>
      <c r="C2866" t="s">
        <v>1302</v>
      </c>
      <c r="D2866" t="s">
        <v>28</v>
      </c>
    </row>
    <row r="2867" spans="1:4">
      <c r="A2867" t="s">
        <v>3664</v>
      </c>
      <c r="B2867" t="s">
        <v>6260</v>
      </c>
      <c r="C2867" t="s">
        <v>995</v>
      </c>
      <c r="D2867" t="s">
        <v>188</v>
      </c>
    </row>
    <row r="2868" spans="1:4">
      <c r="A2868" t="s">
        <v>3665</v>
      </c>
      <c r="B2868" t="s">
        <v>6259</v>
      </c>
      <c r="C2868" t="s">
        <v>927</v>
      </c>
      <c r="D2868" t="s">
        <v>1181</v>
      </c>
    </row>
    <row r="2869" spans="1:4">
      <c r="A2869" t="s">
        <v>3666</v>
      </c>
      <c r="B2869" t="s">
        <v>6259</v>
      </c>
      <c r="C2869" t="s">
        <v>139</v>
      </c>
      <c r="D2869" t="s">
        <v>722</v>
      </c>
    </row>
    <row r="2870" spans="1:4">
      <c r="A2870" t="s">
        <v>3667</v>
      </c>
      <c r="B2870" t="s">
        <v>6261</v>
      </c>
      <c r="C2870" t="s">
        <v>411</v>
      </c>
      <c r="D2870" t="s">
        <v>812</v>
      </c>
    </row>
    <row r="2871" spans="1:4">
      <c r="A2871" t="s">
        <v>3668</v>
      </c>
      <c r="B2871" t="s">
        <v>6260</v>
      </c>
      <c r="C2871" t="s">
        <v>1510</v>
      </c>
      <c r="D2871" t="s">
        <v>1212</v>
      </c>
    </row>
    <row r="2872" spans="1:4">
      <c r="A2872" t="s">
        <v>3669</v>
      </c>
      <c r="B2872" t="s">
        <v>6260</v>
      </c>
      <c r="C2872" t="s">
        <v>424</v>
      </c>
      <c r="D2872" t="s">
        <v>930</v>
      </c>
    </row>
    <row r="2873" spans="1:4">
      <c r="A2873" t="s">
        <v>3670</v>
      </c>
      <c r="B2873" t="s">
        <v>6260</v>
      </c>
      <c r="C2873" t="s">
        <v>341</v>
      </c>
      <c r="D2873" t="s">
        <v>121</v>
      </c>
    </row>
    <row r="2874" spans="1:4">
      <c r="A2874" t="s">
        <v>3671</v>
      </c>
      <c r="B2874" t="s">
        <v>6260</v>
      </c>
      <c r="C2874" t="s">
        <v>599</v>
      </c>
      <c r="D2874" t="s">
        <v>195</v>
      </c>
    </row>
    <row r="2875" spans="1:4">
      <c r="A2875" t="s">
        <v>3672</v>
      </c>
      <c r="B2875" t="s">
        <v>6260</v>
      </c>
      <c r="C2875" t="s">
        <v>1374</v>
      </c>
      <c r="D2875" t="s">
        <v>160</v>
      </c>
    </row>
    <row r="2876" spans="1:4">
      <c r="A2876" t="s">
        <v>3673</v>
      </c>
      <c r="B2876" t="s">
        <v>6261</v>
      </c>
      <c r="C2876" t="s">
        <v>715</v>
      </c>
      <c r="D2876" t="s">
        <v>483</v>
      </c>
    </row>
    <row r="2877" spans="1:4">
      <c r="A2877" t="s">
        <v>3674</v>
      </c>
      <c r="B2877" t="s">
        <v>6261</v>
      </c>
      <c r="C2877" t="s">
        <v>612</v>
      </c>
      <c r="D2877" t="s">
        <v>1104</v>
      </c>
    </row>
    <row r="2878" spans="1:4">
      <c r="A2878" t="s">
        <v>3675</v>
      </c>
      <c r="B2878" t="s">
        <v>6259</v>
      </c>
      <c r="C2878" t="s">
        <v>1149</v>
      </c>
      <c r="D2878" t="s">
        <v>1274</v>
      </c>
    </row>
    <row r="2879" spans="1:4">
      <c r="A2879" t="s">
        <v>3676</v>
      </c>
      <c r="B2879" t="s">
        <v>6259</v>
      </c>
      <c r="C2879" t="s">
        <v>1190</v>
      </c>
      <c r="D2879" t="s">
        <v>2124</v>
      </c>
    </row>
    <row r="2880" spans="1:4">
      <c r="A2880" t="s">
        <v>3677</v>
      </c>
      <c r="B2880" t="s">
        <v>6261</v>
      </c>
      <c r="C2880" t="s">
        <v>899</v>
      </c>
      <c r="D2880" t="s">
        <v>188</v>
      </c>
    </row>
    <row r="2881" spans="1:4">
      <c r="A2881" t="s">
        <v>3678</v>
      </c>
      <c r="B2881" t="s">
        <v>6261</v>
      </c>
      <c r="C2881" t="s">
        <v>313</v>
      </c>
      <c r="D2881" t="s">
        <v>274</v>
      </c>
    </row>
    <row r="2882" spans="1:4">
      <c r="A2882" t="s">
        <v>3679</v>
      </c>
      <c r="B2882" t="s">
        <v>6259</v>
      </c>
      <c r="C2882" t="s">
        <v>671</v>
      </c>
      <c r="D2882" t="s">
        <v>28</v>
      </c>
    </row>
    <row r="2883" spans="1:4">
      <c r="A2883" t="s">
        <v>3680</v>
      </c>
      <c r="B2883" t="s">
        <v>6261</v>
      </c>
      <c r="C2883" t="s">
        <v>214</v>
      </c>
      <c r="D2883" t="s">
        <v>495</v>
      </c>
    </row>
    <row r="2884" spans="1:4">
      <c r="A2884" t="s">
        <v>3681</v>
      </c>
      <c r="B2884" t="s">
        <v>6261</v>
      </c>
      <c r="C2884" t="s">
        <v>840</v>
      </c>
      <c r="D2884" t="s">
        <v>1095</v>
      </c>
    </row>
    <row r="2885" spans="1:4">
      <c r="A2885" t="s">
        <v>3682</v>
      </c>
      <c r="B2885" t="s">
        <v>6260</v>
      </c>
      <c r="C2885" t="s">
        <v>949</v>
      </c>
      <c r="D2885" t="s">
        <v>495</v>
      </c>
    </row>
    <row r="2886" spans="1:4">
      <c r="A2886" t="s">
        <v>3683</v>
      </c>
      <c r="B2886" t="s">
        <v>6261</v>
      </c>
      <c r="C2886" t="s">
        <v>797</v>
      </c>
      <c r="D2886" t="s">
        <v>1045</v>
      </c>
    </row>
    <row r="2887" spans="1:4">
      <c r="A2887" t="s">
        <v>3684</v>
      </c>
      <c r="B2887" t="s">
        <v>6261</v>
      </c>
      <c r="C2887" t="s">
        <v>1302</v>
      </c>
      <c r="D2887" t="s">
        <v>230</v>
      </c>
    </row>
    <row r="2888" spans="1:4">
      <c r="A2888" t="s">
        <v>3685</v>
      </c>
      <c r="B2888" t="s">
        <v>6260</v>
      </c>
      <c r="C2888" t="s">
        <v>758</v>
      </c>
      <c r="D2888" t="s">
        <v>1438</v>
      </c>
    </row>
    <row r="2889" spans="1:4">
      <c r="A2889" t="s">
        <v>3686</v>
      </c>
      <c r="B2889" t="s">
        <v>6261</v>
      </c>
      <c r="C2889" t="s">
        <v>489</v>
      </c>
      <c r="D2889" t="s">
        <v>1005</v>
      </c>
    </row>
    <row r="2890" spans="1:4">
      <c r="A2890" t="s">
        <v>3687</v>
      </c>
      <c r="B2890" t="s">
        <v>6260</v>
      </c>
      <c r="C2890" t="s">
        <v>1364</v>
      </c>
      <c r="D2890" t="s">
        <v>749</v>
      </c>
    </row>
    <row r="2891" spans="1:4">
      <c r="A2891" t="s">
        <v>3688</v>
      </c>
      <c r="B2891" t="s">
        <v>6260</v>
      </c>
      <c r="C2891" t="s">
        <v>666</v>
      </c>
      <c r="D2891" t="s">
        <v>274</v>
      </c>
    </row>
    <row r="2892" spans="1:4">
      <c r="A2892" t="s">
        <v>3689</v>
      </c>
      <c r="B2892" t="s">
        <v>6261</v>
      </c>
      <c r="C2892" t="s">
        <v>260</v>
      </c>
      <c r="D2892" t="s">
        <v>1887</v>
      </c>
    </row>
    <row r="2893" spans="1:4">
      <c r="A2893" t="s">
        <v>3690</v>
      </c>
      <c r="B2893" t="s">
        <v>6261</v>
      </c>
      <c r="C2893" t="s">
        <v>230</v>
      </c>
      <c r="D2893" t="s">
        <v>990</v>
      </c>
    </row>
    <row r="2894" spans="1:4">
      <c r="A2894" t="s">
        <v>3691</v>
      </c>
      <c r="B2894" t="s">
        <v>6261</v>
      </c>
      <c r="C2894" t="s">
        <v>640</v>
      </c>
      <c r="D2894" t="s">
        <v>520</v>
      </c>
    </row>
    <row r="2895" spans="1:4">
      <c r="A2895" t="s">
        <v>3692</v>
      </c>
      <c r="B2895" t="s">
        <v>6261</v>
      </c>
      <c r="C2895" t="s">
        <v>128</v>
      </c>
      <c r="D2895" t="s">
        <v>271</v>
      </c>
    </row>
    <row r="2896" spans="1:4">
      <c r="A2896" t="s">
        <v>3693</v>
      </c>
      <c r="B2896" t="s">
        <v>6260</v>
      </c>
      <c r="C2896" t="s">
        <v>2006</v>
      </c>
      <c r="D2896" t="s">
        <v>28</v>
      </c>
    </row>
    <row r="2897" spans="1:4">
      <c r="A2897" t="s">
        <v>3694</v>
      </c>
      <c r="B2897" t="s">
        <v>6260</v>
      </c>
      <c r="C2897" t="s">
        <v>1015</v>
      </c>
      <c r="D2897" t="s">
        <v>743</v>
      </c>
    </row>
    <row r="2898" spans="1:4">
      <c r="A2898" t="s">
        <v>3695</v>
      </c>
      <c r="B2898" t="s">
        <v>6261</v>
      </c>
      <c r="C2898" t="s">
        <v>847</v>
      </c>
      <c r="D2898" t="s">
        <v>775</v>
      </c>
    </row>
    <row r="2899" spans="1:4">
      <c r="A2899" t="s">
        <v>3696</v>
      </c>
      <c r="B2899" t="s">
        <v>6259</v>
      </c>
      <c r="C2899" t="s">
        <v>923</v>
      </c>
      <c r="D2899" t="s">
        <v>424</v>
      </c>
    </row>
    <row r="2900" spans="1:4">
      <c r="A2900" t="s">
        <v>3697</v>
      </c>
      <c r="B2900" t="s">
        <v>6259</v>
      </c>
      <c r="C2900" t="s">
        <v>2290</v>
      </c>
      <c r="D2900" t="s">
        <v>1335</v>
      </c>
    </row>
    <row r="2901" spans="1:4">
      <c r="A2901" t="s">
        <v>3698</v>
      </c>
      <c r="B2901" t="s">
        <v>6260</v>
      </c>
      <c r="C2901" t="s">
        <v>1113</v>
      </c>
      <c r="D2901" t="s">
        <v>461</v>
      </c>
    </row>
    <row r="2902" spans="1:4">
      <c r="A2902" t="s">
        <v>3699</v>
      </c>
      <c r="B2902" t="s">
        <v>6260</v>
      </c>
      <c r="C2902" t="s">
        <v>805</v>
      </c>
      <c r="D2902" t="s">
        <v>780</v>
      </c>
    </row>
    <row r="2903" spans="1:4">
      <c r="A2903" t="s">
        <v>3700</v>
      </c>
      <c r="B2903" t="s">
        <v>6260</v>
      </c>
      <c r="C2903" t="s">
        <v>698</v>
      </c>
      <c r="D2903" t="s">
        <v>160</v>
      </c>
    </row>
    <row r="2904" spans="1:4">
      <c r="A2904" t="s">
        <v>3701</v>
      </c>
      <c r="B2904" t="s">
        <v>6259</v>
      </c>
      <c r="C2904" t="s">
        <v>2006</v>
      </c>
      <c r="D2904" t="s">
        <v>449</v>
      </c>
    </row>
    <row r="2905" spans="1:4">
      <c r="A2905" t="s">
        <v>3702</v>
      </c>
      <c r="B2905" t="s">
        <v>6261</v>
      </c>
      <c r="C2905" t="s">
        <v>354</v>
      </c>
      <c r="D2905" t="s">
        <v>351</v>
      </c>
    </row>
    <row r="2906" spans="1:4">
      <c r="A2906" t="s">
        <v>3703</v>
      </c>
      <c r="B2906" t="s">
        <v>6261</v>
      </c>
      <c r="C2906" t="s">
        <v>1395</v>
      </c>
      <c r="D2906" t="s">
        <v>147</v>
      </c>
    </row>
    <row r="2907" spans="1:4">
      <c r="A2907" t="s">
        <v>3704</v>
      </c>
      <c r="B2907" t="s">
        <v>6260</v>
      </c>
      <c r="C2907" t="s">
        <v>1793</v>
      </c>
      <c r="D2907" t="s">
        <v>1349</v>
      </c>
    </row>
    <row r="2908" spans="1:4">
      <c r="A2908" t="s">
        <v>3705</v>
      </c>
      <c r="B2908" t="s">
        <v>6260</v>
      </c>
      <c r="C2908" t="s">
        <v>663</v>
      </c>
      <c r="D2908" t="s">
        <v>1302</v>
      </c>
    </row>
    <row r="2909" spans="1:4">
      <c r="A2909" t="s">
        <v>3706</v>
      </c>
      <c r="B2909" t="s">
        <v>6259</v>
      </c>
      <c r="C2909" t="s">
        <v>708</v>
      </c>
      <c r="D2909" t="s">
        <v>1169</v>
      </c>
    </row>
    <row r="2910" spans="1:4">
      <c r="A2910" t="s">
        <v>3707</v>
      </c>
      <c r="B2910" t="s">
        <v>6259</v>
      </c>
      <c r="C2910" t="s">
        <v>1255</v>
      </c>
      <c r="D2910" t="s">
        <v>531</v>
      </c>
    </row>
    <row r="2911" spans="1:4">
      <c r="A2911" t="s">
        <v>3708</v>
      </c>
      <c r="B2911" t="s">
        <v>6261</v>
      </c>
      <c r="C2911" t="s">
        <v>838</v>
      </c>
      <c r="D2911" t="s">
        <v>1043</v>
      </c>
    </row>
    <row r="2912" spans="1:4">
      <c r="A2912" t="s">
        <v>3709</v>
      </c>
      <c r="B2912" t="s">
        <v>6260</v>
      </c>
      <c r="C2912" t="s">
        <v>1210</v>
      </c>
      <c r="D2912" t="s">
        <v>631</v>
      </c>
    </row>
    <row r="2913" spans="1:4">
      <c r="A2913" t="s">
        <v>3710</v>
      </c>
      <c r="B2913" t="s">
        <v>6261</v>
      </c>
      <c r="C2913" t="s">
        <v>1532</v>
      </c>
      <c r="D2913" t="s">
        <v>1154</v>
      </c>
    </row>
    <row r="2914" spans="1:4">
      <c r="A2914" t="s">
        <v>3711</v>
      </c>
      <c r="B2914" t="s">
        <v>6261</v>
      </c>
      <c r="C2914" t="s">
        <v>797</v>
      </c>
      <c r="D2914" t="s">
        <v>1045</v>
      </c>
    </row>
    <row r="2915" spans="1:4">
      <c r="A2915" t="s">
        <v>3712</v>
      </c>
      <c r="B2915" t="s">
        <v>6259</v>
      </c>
      <c r="C2915" t="s">
        <v>85</v>
      </c>
      <c r="D2915" t="s">
        <v>1401</v>
      </c>
    </row>
    <row r="2916" spans="1:4">
      <c r="A2916" t="s">
        <v>3713</v>
      </c>
      <c r="B2916" t="s">
        <v>6260</v>
      </c>
      <c r="C2916" t="s">
        <v>1219</v>
      </c>
      <c r="D2916" t="s">
        <v>280</v>
      </c>
    </row>
    <row r="2917" spans="1:4">
      <c r="A2917" t="s">
        <v>3714</v>
      </c>
      <c r="B2917" t="s">
        <v>6261</v>
      </c>
      <c r="C2917" t="s">
        <v>1238</v>
      </c>
      <c r="D2917" t="s">
        <v>472</v>
      </c>
    </row>
    <row r="2918" spans="1:4">
      <c r="A2918" t="s">
        <v>3715</v>
      </c>
      <c r="B2918" t="s">
        <v>6259</v>
      </c>
      <c r="C2918" t="s">
        <v>2533</v>
      </c>
      <c r="D2918" t="s">
        <v>1063</v>
      </c>
    </row>
    <row r="2919" spans="1:4">
      <c r="A2919" t="s">
        <v>3716</v>
      </c>
      <c r="B2919" t="s">
        <v>6261</v>
      </c>
      <c r="C2919" t="s">
        <v>337</v>
      </c>
      <c r="D2919" t="s">
        <v>428</v>
      </c>
    </row>
    <row r="2920" spans="1:4">
      <c r="A2920" t="s">
        <v>3717</v>
      </c>
      <c r="B2920" t="s">
        <v>6260</v>
      </c>
      <c r="C2920" t="s">
        <v>889</v>
      </c>
      <c r="D2920" t="s">
        <v>871</v>
      </c>
    </row>
    <row r="2921" spans="1:4">
      <c r="A2921" t="s">
        <v>3718</v>
      </c>
      <c r="B2921" t="s">
        <v>6259</v>
      </c>
      <c r="C2921" t="s">
        <v>1165</v>
      </c>
      <c r="D2921" t="s">
        <v>428</v>
      </c>
    </row>
    <row r="2922" spans="1:4">
      <c r="A2922" t="s">
        <v>3719</v>
      </c>
      <c r="B2922" t="s">
        <v>6260</v>
      </c>
      <c r="C2922" t="s">
        <v>1120</v>
      </c>
      <c r="D2922" t="s">
        <v>1255</v>
      </c>
    </row>
    <row r="2923" spans="1:4">
      <c r="A2923" t="s">
        <v>3720</v>
      </c>
      <c r="B2923" t="s">
        <v>6260</v>
      </c>
      <c r="C2923" t="s">
        <v>420</v>
      </c>
      <c r="D2923" t="s">
        <v>827</v>
      </c>
    </row>
    <row r="2924" spans="1:4">
      <c r="A2924" t="s">
        <v>3721</v>
      </c>
      <c r="B2924" t="s">
        <v>6259</v>
      </c>
      <c r="C2924" t="s">
        <v>862</v>
      </c>
      <c r="D2924" t="s">
        <v>1324</v>
      </c>
    </row>
    <row r="2925" spans="1:4">
      <c r="A2925" t="s">
        <v>3722</v>
      </c>
      <c r="B2925" t="s">
        <v>6261</v>
      </c>
      <c r="C2925" t="s">
        <v>2124</v>
      </c>
      <c r="D2925" t="s">
        <v>708</v>
      </c>
    </row>
    <row r="2926" spans="1:4">
      <c r="A2926" t="s">
        <v>3723</v>
      </c>
      <c r="B2926" t="s">
        <v>6260</v>
      </c>
      <c r="C2926" t="s">
        <v>335</v>
      </c>
      <c r="D2926" t="s">
        <v>351</v>
      </c>
    </row>
    <row r="2927" spans="1:4">
      <c r="A2927" t="s">
        <v>3724</v>
      </c>
      <c r="B2927" t="s">
        <v>6261</v>
      </c>
      <c r="C2927" t="s">
        <v>1532</v>
      </c>
      <c r="D2927" t="s">
        <v>871</v>
      </c>
    </row>
    <row r="2928" spans="1:4">
      <c r="A2928" t="s">
        <v>3725</v>
      </c>
      <c r="B2928" t="s">
        <v>6260</v>
      </c>
      <c r="C2928" t="s">
        <v>1073</v>
      </c>
      <c r="D2928" t="s">
        <v>1633</v>
      </c>
    </row>
    <row r="2929" spans="1:4">
      <c r="A2929" t="s">
        <v>3726</v>
      </c>
      <c r="B2929" t="s">
        <v>6260</v>
      </c>
      <c r="C2929" t="s">
        <v>1335</v>
      </c>
      <c r="D2929" t="s">
        <v>1178</v>
      </c>
    </row>
    <row r="2930" spans="1:4">
      <c r="A2930" t="s">
        <v>3727</v>
      </c>
      <c r="B2930" t="s">
        <v>6259</v>
      </c>
      <c r="C2930" t="s">
        <v>844</v>
      </c>
      <c r="D2930" t="s">
        <v>1132</v>
      </c>
    </row>
    <row r="2931" spans="1:4">
      <c r="A2931" t="s">
        <v>3728</v>
      </c>
      <c r="B2931" t="s">
        <v>6259</v>
      </c>
      <c r="C2931" t="s">
        <v>891</v>
      </c>
      <c r="D2931" t="s">
        <v>1045</v>
      </c>
    </row>
    <row r="2932" spans="1:4">
      <c r="A2932" t="s">
        <v>3729</v>
      </c>
      <c r="B2932" t="s">
        <v>6260</v>
      </c>
      <c r="C2932" t="s">
        <v>553</v>
      </c>
      <c r="D2932" t="s">
        <v>303</v>
      </c>
    </row>
    <row r="2933" spans="1:4">
      <c r="A2933" t="s">
        <v>3730</v>
      </c>
      <c r="B2933" t="s">
        <v>6261</v>
      </c>
      <c r="C2933" t="s">
        <v>562</v>
      </c>
      <c r="D2933" t="s">
        <v>128</v>
      </c>
    </row>
    <row r="2934" spans="1:4">
      <c r="A2934" t="s">
        <v>3731</v>
      </c>
      <c r="B2934" t="s">
        <v>6261</v>
      </c>
      <c r="C2934" t="s">
        <v>1281</v>
      </c>
      <c r="D2934" t="s">
        <v>493</v>
      </c>
    </row>
    <row r="2935" spans="1:4">
      <c r="A2935" t="s">
        <v>3732</v>
      </c>
      <c r="B2935" t="s">
        <v>6259</v>
      </c>
      <c r="C2935" t="s">
        <v>726</v>
      </c>
      <c r="D2935" t="s">
        <v>1122</v>
      </c>
    </row>
    <row r="2936" spans="1:4">
      <c r="A2936" t="s">
        <v>3733</v>
      </c>
      <c r="B2936" t="s">
        <v>6259</v>
      </c>
      <c r="C2936" t="s">
        <v>932</v>
      </c>
      <c r="D2936" t="s">
        <v>2316</v>
      </c>
    </row>
    <row r="2937" spans="1:4">
      <c r="A2937" t="s">
        <v>3734</v>
      </c>
      <c r="B2937" t="s">
        <v>6259</v>
      </c>
      <c r="C2937" t="s">
        <v>296</v>
      </c>
      <c r="D2937" t="s">
        <v>1532</v>
      </c>
    </row>
    <row r="2938" spans="1:4">
      <c r="A2938" t="s">
        <v>3735</v>
      </c>
      <c r="B2938" t="s">
        <v>6259</v>
      </c>
      <c r="C2938" t="s">
        <v>1401</v>
      </c>
      <c r="D2938" t="s">
        <v>840</v>
      </c>
    </row>
    <row r="2939" spans="1:4">
      <c r="A2939" t="s">
        <v>3736</v>
      </c>
      <c r="B2939" t="s">
        <v>6260</v>
      </c>
      <c r="C2939" t="s">
        <v>809</v>
      </c>
      <c r="D2939" t="s">
        <v>1242</v>
      </c>
    </row>
    <row r="2940" spans="1:4">
      <c r="A2940" t="s">
        <v>3737</v>
      </c>
      <c r="B2940" t="s">
        <v>6261</v>
      </c>
      <c r="C2940" t="s">
        <v>737</v>
      </c>
      <c r="D2940" t="s">
        <v>263</v>
      </c>
    </row>
    <row r="2941" spans="1:4">
      <c r="A2941" t="s">
        <v>3738</v>
      </c>
      <c r="B2941" t="s">
        <v>6260</v>
      </c>
      <c r="C2941" t="s">
        <v>520</v>
      </c>
      <c r="D2941" t="s">
        <v>655</v>
      </c>
    </row>
    <row r="2942" spans="1:4">
      <c r="A2942" t="s">
        <v>3739</v>
      </c>
      <c r="B2942" t="s">
        <v>6260</v>
      </c>
      <c r="C2942" t="s">
        <v>785</v>
      </c>
      <c r="D2942" t="s">
        <v>94</v>
      </c>
    </row>
    <row r="2943" spans="1:4">
      <c r="A2943" t="s">
        <v>3740</v>
      </c>
      <c r="B2943" t="s">
        <v>6261</v>
      </c>
      <c r="C2943" t="s">
        <v>440</v>
      </c>
      <c r="D2943" t="s">
        <v>824</v>
      </c>
    </row>
    <row r="2944" spans="1:4">
      <c r="A2944" t="s">
        <v>3741</v>
      </c>
      <c r="B2944" t="s">
        <v>6259</v>
      </c>
      <c r="C2944" t="s">
        <v>923</v>
      </c>
      <c r="D2944" t="s">
        <v>995</v>
      </c>
    </row>
    <row r="2945" spans="1:4">
      <c r="A2945" t="s">
        <v>3742</v>
      </c>
      <c r="B2945" t="s">
        <v>6261</v>
      </c>
      <c r="C2945" t="s">
        <v>969</v>
      </c>
      <c r="D2945" t="s">
        <v>844</v>
      </c>
    </row>
    <row r="2946" spans="1:4">
      <c r="A2946" t="s">
        <v>3743</v>
      </c>
      <c r="B2946" t="s">
        <v>6259</v>
      </c>
      <c r="C2946" t="s">
        <v>53</v>
      </c>
      <c r="D2946" t="s">
        <v>590</v>
      </c>
    </row>
    <row r="2947" spans="1:4">
      <c r="A2947" t="s">
        <v>3744</v>
      </c>
      <c r="B2947" t="s">
        <v>6259</v>
      </c>
      <c r="C2947" t="s">
        <v>698</v>
      </c>
      <c r="D2947" t="s">
        <v>291</v>
      </c>
    </row>
    <row r="2948" spans="1:4">
      <c r="A2948" t="s">
        <v>3745</v>
      </c>
      <c r="B2948" t="s">
        <v>6259</v>
      </c>
      <c r="C2948" t="s">
        <v>135</v>
      </c>
      <c r="D2948" t="s">
        <v>1374</v>
      </c>
    </row>
    <row r="2949" spans="1:4">
      <c r="A2949" t="s">
        <v>3746</v>
      </c>
      <c r="B2949" t="s">
        <v>6260</v>
      </c>
      <c r="C2949" t="s">
        <v>1012</v>
      </c>
      <c r="D2949" t="s">
        <v>715</v>
      </c>
    </row>
    <row r="2950" spans="1:4">
      <c r="A2950" t="s">
        <v>3747</v>
      </c>
      <c r="B2950" t="s">
        <v>6260</v>
      </c>
      <c r="C2950" t="s">
        <v>1349</v>
      </c>
      <c r="D2950" t="s">
        <v>332</v>
      </c>
    </row>
    <row r="2951" spans="1:4">
      <c r="A2951" t="s">
        <v>3748</v>
      </c>
      <c r="B2951" t="s">
        <v>6261</v>
      </c>
      <c r="C2951" t="s">
        <v>132</v>
      </c>
      <c r="D2951" t="s">
        <v>124</v>
      </c>
    </row>
    <row r="2952" spans="1:4">
      <c r="A2952" t="s">
        <v>3749</v>
      </c>
      <c r="B2952" t="s">
        <v>6261</v>
      </c>
      <c r="C2952" t="s">
        <v>62</v>
      </c>
      <c r="D2952" t="s">
        <v>679</v>
      </c>
    </row>
    <row r="2953" spans="1:4">
      <c r="A2953" t="s">
        <v>3750</v>
      </c>
      <c r="B2953" t="s">
        <v>6261</v>
      </c>
      <c r="C2953" t="s">
        <v>110</v>
      </c>
      <c r="D2953" t="s">
        <v>1817</v>
      </c>
    </row>
    <row r="2954" spans="1:4">
      <c r="A2954" t="s">
        <v>3751</v>
      </c>
      <c r="B2954" t="s">
        <v>6259</v>
      </c>
      <c r="C2954" t="s">
        <v>731</v>
      </c>
      <c r="D2954" t="s">
        <v>615</v>
      </c>
    </row>
    <row r="2955" spans="1:4">
      <c r="A2955" t="s">
        <v>3752</v>
      </c>
      <c r="B2955" t="s">
        <v>6260</v>
      </c>
      <c r="C2955" t="s">
        <v>655</v>
      </c>
      <c r="D2955" t="s">
        <v>797</v>
      </c>
    </row>
    <row r="2956" spans="1:4">
      <c r="A2956" t="s">
        <v>3753</v>
      </c>
      <c r="B2956" t="s">
        <v>6261</v>
      </c>
      <c r="C2956" t="s">
        <v>1008</v>
      </c>
      <c r="D2956" t="s">
        <v>1872</v>
      </c>
    </row>
    <row r="2957" spans="1:4">
      <c r="A2957" t="s">
        <v>3754</v>
      </c>
      <c r="B2957" t="s">
        <v>6259</v>
      </c>
      <c r="C2957" t="s">
        <v>1113</v>
      </c>
      <c r="D2957" t="s">
        <v>497</v>
      </c>
    </row>
    <row r="2958" spans="1:4">
      <c r="A2958" t="s">
        <v>3755</v>
      </c>
      <c r="B2958" t="s">
        <v>6261</v>
      </c>
      <c r="C2958" t="s">
        <v>188</v>
      </c>
      <c r="D2958" t="s">
        <v>1268</v>
      </c>
    </row>
    <row r="2959" spans="1:4">
      <c r="A2959" t="s">
        <v>3756</v>
      </c>
      <c r="B2959" t="s">
        <v>6260</v>
      </c>
      <c r="C2959" t="s">
        <v>149</v>
      </c>
      <c r="D2959" t="s">
        <v>802</v>
      </c>
    </row>
    <row r="2960" spans="1:4">
      <c r="A2960" t="s">
        <v>3757</v>
      </c>
      <c r="B2960" t="s">
        <v>6261</v>
      </c>
      <c r="C2960" t="s">
        <v>640</v>
      </c>
      <c r="D2960" t="s">
        <v>572</v>
      </c>
    </row>
    <row r="2961" spans="1:4">
      <c r="A2961" t="s">
        <v>3758</v>
      </c>
      <c r="B2961" t="s">
        <v>6260</v>
      </c>
      <c r="C2961" t="s">
        <v>646</v>
      </c>
      <c r="D2961" t="s">
        <v>536</v>
      </c>
    </row>
    <row r="2962" spans="1:4">
      <c r="A2962" t="s">
        <v>3759</v>
      </c>
      <c r="B2962" t="s">
        <v>6259</v>
      </c>
      <c r="C2962" t="s">
        <v>37</v>
      </c>
      <c r="D2962" t="s">
        <v>143</v>
      </c>
    </row>
    <row r="2963" spans="1:4">
      <c r="A2963" t="s">
        <v>3760</v>
      </c>
      <c r="B2963" t="s">
        <v>6260</v>
      </c>
      <c r="C2963" t="s">
        <v>506</v>
      </c>
      <c r="D2963" t="s">
        <v>1302</v>
      </c>
    </row>
    <row r="2964" spans="1:4">
      <c r="A2964" t="s">
        <v>3761</v>
      </c>
      <c r="B2964" t="s">
        <v>6259</v>
      </c>
      <c r="C2964" t="s">
        <v>1165</v>
      </c>
      <c r="D2964" t="s">
        <v>42</v>
      </c>
    </row>
    <row r="2965" spans="1:4">
      <c r="A2965" t="s">
        <v>3762</v>
      </c>
      <c r="B2965" t="s">
        <v>6261</v>
      </c>
      <c r="C2965" t="s">
        <v>1165</v>
      </c>
      <c r="D2965" t="s">
        <v>1120</v>
      </c>
    </row>
    <row r="2966" spans="1:4">
      <c r="A2966" t="s">
        <v>3763</v>
      </c>
      <c r="B2966" t="s">
        <v>6260</v>
      </c>
      <c r="C2966" t="s">
        <v>456</v>
      </c>
      <c r="D2966" t="s">
        <v>1033</v>
      </c>
    </row>
    <row r="2967" spans="1:4">
      <c r="A2967" t="s">
        <v>3764</v>
      </c>
      <c r="B2967" t="s">
        <v>6261</v>
      </c>
      <c r="C2967" t="s">
        <v>310</v>
      </c>
      <c r="D2967" t="s">
        <v>881</v>
      </c>
    </row>
    <row r="2968" spans="1:4">
      <c r="A2968" t="s">
        <v>3765</v>
      </c>
      <c r="B2968" t="s">
        <v>6261</v>
      </c>
      <c r="C2968" t="s">
        <v>1154</v>
      </c>
      <c r="D2968" t="s">
        <v>871</v>
      </c>
    </row>
    <row r="2969" spans="1:4">
      <c r="A2969" t="s">
        <v>3766</v>
      </c>
      <c r="B2969" t="s">
        <v>6260</v>
      </c>
      <c r="C2969" t="s">
        <v>1240</v>
      </c>
      <c r="D2969" t="s">
        <v>238</v>
      </c>
    </row>
    <row r="2970" spans="1:4">
      <c r="A2970" t="s">
        <v>3767</v>
      </c>
      <c r="B2970" t="s">
        <v>6260</v>
      </c>
      <c r="C2970" t="s">
        <v>357</v>
      </c>
      <c r="D2970" t="s">
        <v>884</v>
      </c>
    </row>
    <row r="2971" spans="1:4">
      <c r="A2971" t="s">
        <v>3768</v>
      </c>
      <c r="B2971" t="s">
        <v>6259</v>
      </c>
      <c r="C2971" t="s">
        <v>42</v>
      </c>
      <c r="D2971" t="s">
        <v>1399</v>
      </c>
    </row>
    <row r="2972" spans="1:4">
      <c r="A2972" t="s">
        <v>3769</v>
      </c>
      <c r="B2972" t="s">
        <v>6261</v>
      </c>
      <c r="C2972" t="s">
        <v>335</v>
      </c>
      <c r="D2972" t="s">
        <v>351</v>
      </c>
    </row>
    <row r="2973" spans="1:4">
      <c r="A2973" t="s">
        <v>3770</v>
      </c>
      <c r="B2973" t="s">
        <v>6259</v>
      </c>
      <c r="C2973" t="s">
        <v>575</v>
      </c>
      <c r="D2973" t="s">
        <v>590</v>
      </c>
    </row>
    <row r="2974" spans="1:4">
      <c r="A2974" t="s">
        <v>3771</v>
      </c>
      <c r="B2974" t="s">
        <v>6261</v>
      </c>
      <c r="C2974" t="s">
        <v>323</v>
      </c>
      <c r="D2974" t="s">
        <v>1266</v>
      </c>
    </row>
    <row r="2975" spans="1:4">
      <c r="A2975" t="s">
        <v>3772</v>
      </c>
      <c r="B2975" t="s">
        <v>6259</v>
      </c>
      <c r="C2975" t="s">
        <v>1817</v>
      </c>
      <c r="D2975" t="s">
        <v>612</v>
      </c>
    </row>
    <row r="2976" spans="1:4">
      <c r="A2976" t="s">
        <v>3773</v>
      </c>
      <c r="B2976" t="s">
        <v>6260</v>
      </c>
      <c r="C2976" t="s">
        <v>895</v>
      </c>
      <c r="D2976" t="s">
        <v>775</v>
      </c>
    </row>
    <row r="2977" spans="1:4">
      <c r="A2977" t="s">
        <v>3774</v>
      </c>
      <c r="B2977" t="s">
        <v>6259</v>
      </c>
      <c r="C2977" t="s">
        <v>228</v>
      </c>
      <c r="D2977" t="s">
        <v>242</v>
      </c>
    </row>
    <row r="2978" spans="1:4">
      <c r="A2978" t="s">
        <v>3775</v>
      </c>
      <c r="B2978" t="s">
        <v>6261</v>
      </c>
      <c r="C2978" t="s">
        <v>575</v>
      </c>
      <c r="D2978" t="s">
        <v>590</v>
      </c>
    </row>
    <row r="2979" spans="1:4">
      <c r="A2979" t="s">
        <v>3776</v>
      </c>
      <c r="B2979" t="s">
        <v>6261</v>
      </c>
      <c r="C2979" t="s">
        <v>1401</v>
      </c>
      <c r="D2979" t="s">
        <v>1033</v>
      </c>
    </row>
    <row r="2980" spans="1:4">
      <c r="A2980" t="s">
        <v>3777</v>
      </c>
      <c r="B2980" t="s">
        <v>6259</v>
      </c>
      <c r="C2980" t="s">
        <v>1045</v>
      </c>
      <c r="D2980" t="s">
        <v>1364</v>
      </c>
    </row>
    <row r="2981" spans="1:4">
      <c r="A2981" t="s">
        <v>3778</v>
      </c>
      <c r="B2981" t="s">
        <v>6259</v>
      </c>
      <c r="C2981" t="s">
        <v>871</v>
      </c>
      <c r="D2981" t="s">
        <v>827</v>
      </c>
    </row>
    <row r="2982" spans="1:4">
      <c r="A2982" t="s">
        <v>3779</v>
      </c>
      <c r="B2982" t="s">
        <v>6261</v>
      </c>
      <c r="C2982" t="s">
        <v>85</v>
      </c>
      <c r="D2982" t="s">
        <v>2533</v>
      </c>
    </row>
    <row r="2983" spans="1:4">
      <c r="A2983" t="s">
        <v>3780</v>
      </c>
      <c r="B2983" t="s">
        <v>6260</v>
      </c>
      <c r="C2983" t="s">
        <v>1364</v>
      </c>
      <c r="D2983" t="s">
        <v>749</v>
      </c>
    </row>
    <row r="2984" spans="1:4">
      <c r="A2984" t="s">
        <v>3781</v>
      </c>
      <c r="B2984" t="s">
        <v>6259</v>
      </c>
      <c r="C2984" t="s">
        <v>2772</v>
      </c>
      <c r="D2984" t="s">
        <v>1545</v>
      </c>
    </row>
    <row r="2985" spans="1:4">
      <c r="A2985" t="s">
        <v>3782</v>
      </c>
      <c r="B2985" t="s">
        <v>6261</v>
      </c>
      <c r="C2985" t="s">
        <v>218</v>
      </c>
      <c r="D2985" t="s">
        <v>1027</v>
      </c>
    </row>
    <row r="2986" spans="1:4">
      <c r="A2986" t="s">
        <v>3783</v>
      </c>
      <c r="B2986" t="s">
        <v>6261</v>
      </c>
      <c r="C2986" t="s">
        <v>1222</v>
      </c>
      <c r="D2986" t="s">
        <v>1715</v>
      </c>
    </row>
    <row r="2987" spans="1:4">
      <c r="A2987" t="s">
        <v>3784</v>
      </c>
      <c r="B2987" t="s">
        <v>6259</v>
      </c>
      <c r="C2987" t="s">
        <v>1120</v>
      </c>
      <c r="D2987" t="s">
        <v>1399</v>
      </c>
    </row>
    <row r="2988" spans="1:4">
      <c r="A2988" t="s">
        <v>3785</v>
      </c>
      <c r="B2988" t="s">
        <v>6261</v>
      </c>
      <c r="C2988" t="s">
        <v>955</v>
      </c>
      <c r="D2988" t="s">
        <v>47</v>
      </c>
    </row>
    <row r="2989" spans="1:4">
      <c r="A2989" t="s">
        <v>3786</v>
      </c>
      <c r="B2989" t="s">
        <v>6259</v>
      </c>
      <c r="C2989" t="s">
        <v>167</v>
      </c>
      <c r="D2989" t="s">
        <v>590</v>
      </c>
    </row>
    <row r="2990" spans="1:4">
      <c r="A2990" t="s">
        <v>3787</v>
      </c>
      <c r="B2990" t="s">
        <v>6261</v>
      </c>
      <c r="C2990" t="s">
        <v>1151</v>
      </c>
      <c r="D2990" t="s">
        <v>1401</v>
      </c>
    </row>
    <row r="2991" spans="1:4">
      <c r="A2991" t="s">
        <v>3788</v>
      </c>
      <c r="B2991" t="s">
        <v>6260</v>
      </c>
      <c r="C2991" t="s">
        <v>1027</v>
      </c>
      <c r="D2991" t="s">
        <v>160</v>
      </c>
    </row>
    <row r="2992" spans="1:4">
      <c r="A2992" t="s">
        <v>3789</v>
      </c>
      <c r="B2992" t="s">
        <v>6261</v>
      </c>
      <c r="C2992" t="s">
        <v>337</v>
      </c>
      <c r="D2992" t="s">
        <v>1761</v>
      </c>
    </row>
    <row r="2993" spans="1:4">
      <c r="A2993" t="s">
        <v>3790</v>
      </c>
      <c r="B2993" t="s">
        <v>6260</v>
      </c>
      <c r="C2993" t="s">
        <v>204</v>
      </c>
      <c r="D2993" t="s">
        <v>2164</v>
      </c>
    </row>
    <row r="2994" spans="1:4">
      <c r="A2994" t="s">
        <v>3791</v>
      </c>
      <c r="B2994" t="s">
        <v>6259</v>
      </c>
      <c r="C2994" t="s">
        <v>180</v>
      </c>
      <c r="D2994" t="s">
        <v>708</v>
      </c>
    </row>
    <row r="2995" spans="1:4">
      <c r="A2995" t="s">
        <v>3792</v>
      </c>
      <c r="B2995" t="s">
        <v>6261</v>
      </c>
      <c r="C2995" t="s">
        <v>391</v>
      </c>
      <c r="D2995" t="s">
        <v>1266</v>
      </c>
    </row>
    <row r="2996" spans="1:4">
      <c r="A2996" t="s">
        <v>3793</v>
      </c>
      <c r="B2996" t="s">
        <v>6260</v>
      </c>
      <c r="C2996" t="s">
        <v>1961</v>
      </c>
      <c r="D2996" t="s">
        <v>1092</v>
      </c>
    </row>
    <row r="2997" spans="1:4">
      <c r="A2997" t="s">
        <v>3794</v>
      </c>
      <c r="B2997" t="s">
        <v>6261</v>
      </c>
      <c r="C2997" t="s">
        <v>1817</v>
      </c>
      <c r="D2997" t="s">
        <v>889</v>
      </c>
    </row>
    <row r="2998" spans="1:4">
      <c r="A2998" t="s">
        <v>3795</v>
      </c>
      <c r="B2998" t="s">
        <v>6259</v>
      </c>
      <c r="C2998" t="s">
        <v>749</v>
      </c>
      <c r="D2998" t="s">
        <v>143</v>
      </c>
    </row>
    <row r="2999" spans="1:4">
      <c r="A2999" t="s">
        <v>3796</v>
      </c>
      <c r="B2999" t="s">
        <v>6260</v>
      </c>
      <c r="C2999" t="s">
        <v>743</v>
      </c>
      <c r="D2999" t="s">
        <v>438</v>
      </c>
    </row>
    <row r="3000" spans="1:4">
      <c r="A3000" t="s">
        <v>3797</v>
      </c>
      <c r="B3000" t="s">
        <v>6259</v>
      </c>
      <c r="C3000" t="s">
        <v>1212</v>
      </c>
      <c r="D3000" t="s">
        <v>539</v>
      </c>
    </row>
    <row r="3001" spans="1:4">
      <c r="A3001" t="s">
        <v>3798</v>
      </c>
      <c r="B3001" t="s">
        <v>6259</v>
      </c>
      <c r="C3001" t="s">
        <v>539</v>
      </c>
      <c r="D3001" t="s">
        <v>459</v>
      </c>
    </row>
    <row r="3002" spans="1:4">
      <c r="A3002" t="s">
        <v>3799</v>
      </c>
      <c r="B3002" t="s">
        <v>6260</v>
      </c>
      <c r="C3002" t="s">
        <v>1266</v>
      </c>
      <c r="D3002" t="s">
        <v>718</v>
      </c>
    </row>
    <row r="3003" spans="1:4">
      <c r="A3003" t="s">
        <v>3800</v>
      </c>
      <c r="B3003" t="s">
        <v>6261</v>
      </c>
      <c r="C3003" t="s">
        <v>463</v>
      </c>
      <c r="D3003" t="s">
        <v>1120</v>
      </c>
    </row>
    <row r="3004" spans="1:4">
      <c r="A3004" t="s">
        <v>3801</v>
      </c>
      <c r="B3004" t="s">
        <v>6260</v>
      </c>
      <c r="C3004" t="s">
        <v>663</v>
      </c>
      <c r="D3004" t="s">
        <v>1031</v>
      </c>
    </row>
    <row r="3005" spans="1:4">
      <c r="A3005" t="s">
        <v>3802</v>
      </c>
      <c r="B3005" t="s">
        <v>6260</v>
      </c>
      <c r="C3005" t="s">
        <v>884</v>
      </c>
      <c r="D3005" t="s">
        <v>1129</v>
      </c>
    </row>
    <row r="3006" spans="1:4">
      <c r="A3006" t="s">
        <v>3803</v>
      </c>
      <c r="B3006" t="s">
        <v>6261</v>
      </c>
      <c r="C3006" t="s">
        <v>1104</v>
      </c>
      <c r="D3006" t="s">
        <v>1810</v>
      </c>
    </row>
    <row r="3007" spans="1:4">
      <c r="A3007" t="s">
        <v>3804</v>
      </c>
      <c r="B3007" t="s">
        <v>6261</v>
      </c>
      <c r="C3007" t="s">
        <v>660</v>
      </c>
      <c r="D3007" t="s">
        <v>995</v>
      </c>
    </row>
    <row r="3008" spans="1:4">
      <c r="A3008" t="s">
        <v>3805</v>
      </c>
      <c r="B3008" t="s">
        <v>6260</v>
      </c>
      <c r="C3008" t="s">
        <v>506</v>
      </c>
      <c r="D3008" t="s">
        <v>28</v>
      </c>
    </row>
    <row r="3009" spans="1:4">
      <c r="A3009" t="s">
        <v>3806</v>
      </c>
      <c r="B3009" t="s">
        <v>6259</v>
      </c>
      <c r="C3009" t="s">
        <v>329</v>
      </c>
      <c r="D3009" t="s">
        <v>869</v>
      </c>
    </row>
    <row r="3010" spans="1:4">
      <c r="A3010" t="s">
        <v>3807</v>
      </c>
      <c r="B3010" t="s">
        <v>6261</v>
      </c>
      <c r="C3010" t="s">
        <v>949</v>
      </c>
      <c r="D3010" t="s">
        <v>495</v>
      </c>
    </row>
    <row r="3011" spans="1:4">
      <c r="A3011" t="s">
        <v>3808</v>
      </c>
      <c r="B3011" t="s">
        <v>6260</v>
      </c>
      <c r="C3011" t="s">
        <v>1040</v>
      </c>
      <c r="D3011" t="s">
        <v>81</v>
      </c>
    </row>
    <row r="3012" spans="1:4">
      <c r="A3012" t="s">
        <v>3809</v>
      </c>
      <c r="B3012" t="s">
        <v>6261</v>
      </c>
      <c r="C3012" t="s">
        <v>128</v>
      </c>
      <c r="D3012" t="s">
        <v>1165</v>
      </c>
    </row>
    <row r="3013" spans="1:4">
      <c r="A3013" t="s">
        <v>3810</v>
      </c>
      <c r="B3013" t="s">
        <v>6259</v>
      </c>
      <c r="C3013" t="s">
        <v>463</v>
      </c>
      <c r="D3013" t="s">
        <v>1255</v>
      </c>
    </row>
    <row r="3014" spans="1:4">
      <c r="A3014" t="s">
        <v>3811</v>
      </c>
      <c r="B3014" t="s">
        <v>6261</v>
      </c>
      <c r="C3014" t="s">
        <v>1438</v>
      </c>
      <c r="D3014" t="s">
        <v>1113</v>
      </c>
    </row>
    <row r="3015" spans="1:4">
      <c r="A3015" t="s">
        <v>3812</v>
      </c>
      <c r="B3015" t="s">
        <v>6261</v>
      </c>
      <c r="C3015" t="s">
        <v>1129</v>
      </c>
      <c r="D3015" t="s">
        <v>577</v>
      </c>
    </row>
    <row r="3016" spans="1:4">
      <c r="A3016" t="s">
        <v>3813</v>
      </c>
      <c r="B3016" t="s">
        <v>6260</v>
      </c>
      <c r="C3016" t="s">
        <v>489</v>
      </c>
      <c r="D3016" t="s">
        <v>1240</v>
      </c>
    </row>
    <row r="3017" spans="1:4">
      <c r="A3017" t="s">
        <v>3814</v>
      </c>
      <c r="B3017" t="s">
        <v>6259</v>
      </c>
      <c r="C3017" t="s">
        <v>443</v>
      </c>
      <c r="D3017" t="s">
        <v>520</v>
      </c>
    </row>
    <row r="3018" spans="1:4">
      <c r="A3018" t="s">
        <v>3815</v>
      </c>
      <c r="B3018" t="s">
        <v>6261</v>
      </c>
      <c r="C3018" t="s">
        <v>260</v>
      </c>
      <c r="D3018" t="s">
        <v>1015</v>
      </c>
    </row>
    <row r="3019" spans="1:4">
      <c r="A3019" t="s">
        <v>3816</v>
      </c>
      <c r="B3019" t="s">
        <v>6259</v>
      </c>
      <c r="C3019" t="s">
        <v>1862</v>
      </c>
      <c r="D3019" t="s">
        <v>195</v>
      </c>
    </row>
    <row r="3020" spans="1:4">
      <c r="A3020" t="s">
        <v>3817</v>
      </c>
      <c r="B3020" t="s">
        <v>6260</v>
      </c>
      <c r="C3020" t="s">
        <v>291</v>
      </c>
      <c r="D3020" t="s">
        <v>858</v>
      </c>
    </row>
    <row r="3021" spans="1:4">
      <c r="A3021" t="s">
        <v>3818</v>
      </c>
      <c r="B3021" t="s">
        <v>6259</v>
      </c>
      <c r="C3021" t="s">
        <v>528</v>
      </c>
      <c r="D3021" t="s">
        <v>590</v>
      </c>
    </row>
    <row r="3022" spans="1:4">
      <c r="A3022" t="s">
        <v>3819</v>
      </c>
      <c r="B3022" t="s">
        <v>6261</v>
      </c>
      <c r="C3022" t="s">
        <v>969</v>
      </c>
      <c r="D3022" t="s">
        <v>417</v>
      </c>
    </row>
    <row r="3023" spans="1:4">
      <c r="A3023" t="s">
        <v>3820</v>
      </c>
      <c r="B3023" t="s">
        <v>6261</v>
      </c>
      <c r="C3023" t="s">
        <v>660</v>
      </c>
      <c r="D3023" t="s">
        <v>1395</v>
      </c>
    </row>
    <row r="3024" spans="1:4">
      <c r="A3024" t="s">
        <v>3821</v>
      </c>
      <c r="B3024" t="s">
        <v>6259</v>
      </c>
      <c r="C3024" t="s">
        <v>701</v>
      </c>
      <c r="D3024" t="s">
        <v>844</v>
      </c>
    </row>
    <row r="3025" spans="1:4">
      <c r="A3025" t="s">
        <v>3822</v>
      </c>
      <c r="B3025" t="s">
        <v>6259</v>
      </c>
      <c r="C3025" t="s">
        <v>1098</v>
      </c>
      <c r="D3025" t="s">
        <v>6262</v>
      </c>
    </row>
    <row r="3026" spans="1:4">
      <c r="A3026" t="s">
        <v>3823</v>
      </c>
      <c r="B3026" t="s">
        <v>6260</v>
      </c>
      <c r="C3026" t="s">
        <v>440</v>
      </c>
      <c r="D3026" t="s">
        <v>824</v>
      </c>
    </row>
    <row r="3027" spans="1:4">
      <c r="A3027" t="s">
        <v>3824</v>
      </c>
      <c r="B3027" t="s">
        <v>6260</v>
      </c>
      <c r="C3027" t="s">
        <v>306</v>
      </c>
      <c r="D3027" t="s">
        <v>6262</v>
      </c>
    </row>
    <row r="3028" spans="1:4">
      <c r="A3028" t="s">
        <v>3825</v>
      </c>
      <c r="B3028" t="s">
        <v>6260</v>
      </c>
      <c r="C3028" t="s">
        <v>1260</v>
      </c>
      <c r="D3028" t="s">
        <v>1266</v>
      </c>
    </row>
    <row r="3029" spans="1:4">
      <c r="A3029" t="s">
        <v>3826</v>
      </c>
      <c r="B3029" t="s">
        <v>6261</v>
      </c>
      <c r="C3029" t="s">
        <v>607</v>
      </c>
      <c r="D3029" t="s">
        <v>6263</v>
      </c>
    </row>
    <row r="3030" spans="1:4">
      <c r="A3030" t="s">
        <v>3827</v>
      </c>
      <c r="B3030" t="s">
        <v>6260</v>
      </c>
      <c r="C3030" t="s">
        <v>1098</v>
      </c>
      <c r="D3030" t="s">
        <v>6264</v>
      </c>
    </row>
    <row r="3031" spans="1:4">
      <c r="A3031" t="s">
        <v>3828</v>
      </c>
      <c r="B3031" t="s">
        <v>6260</v>
      </c>
      <c r="C3031" t="s">
        <v>562</v>
      </c>
      <c r="D3031" t="s">
        <v>271</v>
      </c>
    </row>
    <row r="3032" spans="1:4">
      <c r="A3032" t="s">
        <v>3829</v>
      </c>
      <c r="B3032" t="s">
        <v>6260</v>
      </c>
      <c r="C3032" t="s">
        <v>780</v>
      </c>
      <c r="D3032" t="s">
        <v>326</v>
      </c>
    </row>
    <row r="3033" spans="1:4">
      <c r="A3033" t="s">
        <v>3830</v>
      </c>
      <c r="B3033" t="s">
        <v>6259</v>
      </c>
      <c r="C3033" t="s">
        <v>809</v>
      </c>
      <c r="D3033" t="s">
        <v>66</v>
      </c>
    </row>
    <row r="3034" spans="1:4">
      <c r="A3034" t="s">
        <v>3831</v>
      </c>
      <c r="B3034" t="s">
        <v>6259</v>
      </c>
      <c r="C3034" t="s">
        <v>1399</v>
      </c>
      <c r="D3034" t="s">
        <v>1249</v>
      </c>
    </row>
    <row r="3035" spans="1:4">
      <c r="A3035" t="s">
        <v>3832</v>
      </c>
      <c r="B3035" t="s">
        <v>6261</v>
      </c>
      <c r="C3035" t="s">
        <v>28</v>
      </c>
      <c r="D3035" t="s">
        <v>1031</v>
      </c>
    </row>
    <row r="3036" spans="1:4">
      <c r="A3036" t="s">
        <v>3833</v>
      </c>
      <c r="B3036" t="s">
        <v>6261</v>
      </c>
      <c r="C3036" t="s">
        <v>1330</v>
      </c>
      <c r="D3036" t="s">
        <v>1523</v>
      </c>
    </row>
    <row r="3037" spans="1:4">
      <c r="A3037" t="s">
        <v>3834</v>
      </c>
      <c r="B3037" t="s">
        <v>6259</v>
      </c>
      <c r="C3037" t="s">
        <v>267</v>
      </c>
      <c r="D3037" t="s">
        <v>1819</v>
      </c>
    </row>
    <row r="3038" spans="1:4">
      <c r="A3038" t="s">
        <v>3835</v>
      </c>
      <c r="B3038" t="s">
        <v>6260</v>
      </c>
      <c r="C3038" t="s">
        <v>649</v>
      </c>
      <c r="D3038" t="s">
        <v>775</v>
      </c>
    </row>
    <row r="3039" spans="1:4">
      <c r="A3039" t="s">
        <v>3836</v>
      </c>
      <c r="B3039" t="s">
        <v>6259</v>
      </c>
      <c r="C3039" t="s">
        <v>1012</v>
      </c>
      <c r="D3039" t="s">
        <v>271</v>
      </c>
    </row>
    <row r="3040" spans="1:4">
      <c r="A3040" t="s">
        <v>3837</v>
      </c>
      <c r="B3040" t="s">
        <v>6259</v>
      </c>
      <c r="C3040" t="s">
        <v>1246</v>
      </c>
      <c r="D3040" t="s">
        <v>550</v>
      </c>
    </row>
    <row r="3041" spans="1:4">
      <c r="A3041" t="s">
        <v>3838</v>
      </c>
      <c r="B3041" t="s">
        <v>6260</v>
      </c>
      <c r="C3041" t="s">
        <v>480</v>
      </c>
      <c r="D3041" t="s">
        <v>1266</v>
      </c>
    </row>
    <row r="3042" spans="1:4">
      <c r="A3042" t="s">
        <v>3839</v>
      </c>
      <c r="B3042" t="s">
        <v>6259</v>
      </c>
      <c r="C3042" t="s">
        <v>228</v>
      </c>
      <c r="D3042" t="s">
        <v>1089</v>
      </c>
    </row>
    <row r="3043" spans="1:4">
      <c r="A3043" t="s">
        <v>3840</v>
      </c>
      <c r="B3043" t="s">
        <v>6261</v>
      </c>
      <c r="C3043" t="s">
        <v>271</v>
      </c>
      <c r="D3043" t="s">
        <v>1165</v>
      </c>
    </row>
    <row r="3044" spans="1:4">
      <c r="A3044" t="s">
        <v>3841</v>
      </c>
      <c r="B3044" t="s">
        <v>6259</v>
      </c>
      <c r="C3044" t="s">
        <v>577</v>
      </c>
      <c r="D3044" t="s">
        <v>1098</v>
      </c>
    </row>
    <row r="3045" spans="1:4">
      <c r="A3045" t="s">
        <v>3842</v>
      </c>
      <c r="B3045" t="s">
        <v>6261</v>
      </c>
      <c r="C3045" t="s">
        <v>1017</v>
      </c>
      <c r="D3045" t="s">
        <v>1810</v>
      </c>
    </row>
    <row r="3046" spans="1:4">
      <c r="A3046" t="s">
        <v>3843</v>
      </c>
      <c r="B3046" t="s">
        <v>6260</v>
      </c>
      <c r="C3046" t="s">
        <v>329</v>
      </c>
      <c r="D3046" t="s">
        <v>1154</v>
      </c>
    </row>
    <row r="3047" spans="1:4">
      <c r="A3047" t="s">
        <v>3844</v>
      </c>
      <c r="B3047" t="s">
        <v>6259</v>
      </c>
      <c r="C3047" t="s">
        <v>396</v>
      </c>
      <c r="D3047" t="s">
        <v>267</v>
      </c>
    </row>
    <row r="3048" spans="1:4">
      <c r="A3048" t="s">
        <v>3845</v>
      </c>
      <c r="B3048" t="s">
        <v>6261</v>
      </c>
      <c r="C3048" t="s">
        <v>1113</v>
      </c>
      <c r="D3048" t="s">
        <v>461</v>
      </c>
    </row>
    <row r="3049" spans="1:4">
      <c r="A3049" t="s">
        <v>3846</v>
      </c>
      <c r="B3049" t="s">
        <v>6261</v>
      </c>
      <c r="C3049" t="s">
        <v>446</v>
      </c>
      <c r="D3049" t="s">
        <v>1427</v>
      </c>
    </row>
    <row r="3050" spans="1:4">
      <c r="A3050" t="s">
        <v>3847</v>
      </c>
      <c r="B3050" t="s">
        <v>6261</v>
      </c>
      <c r="C3050" t="s">
        <v>663</v>
      </c>
      <c r="D3050" t="s">
        <v>230</v>
      </c>
    </row>
    <row r="3051" spans="1:4">
      <c r="A3051" t="s">
        <v>3848</v>
      </c>
      <c r="B3051" t="s">
        <v>6259</v>
      </c>
      <c r="C3051" t="s">
        <v>649</v>
      </c>
      <c r="D3051" t="s">
        <v>847</v>
      </c>
    </row>
    <row r="3052" spans="1:4">
      <c r="A3052" t="s">
        <v>3849</v>
      </c>
      <c r="B3052" t="s">
        <v>6259</v>
      </c>
      <c r="C3052" t="s">
        <v>310</v>
      </c>
      <c r="D3052" t="s">
        <v>1438</v>
      </c>
    </row>
    <row r="3053" spans="1:4">
      <c r="A3053" t="s">
        <v>3850</v>
      </c>
      <c r="B3053" t="s">
        <v>6259</v>
      </c>
      <c r="C3053" t="s">
        <v>824</v>
      </c>
      <c r="D3053" t="s">
        <v>1817</v>
      </c>
    </row>
    <row r="3054" spans="1:4">
      <c r="A3054" t="s">
        <v>3851</v>
      </c>
      <c r="B3054" t="s">
        <v>6259</v>
      </c>
      <c r="C3054" t="s">
        <v>212</v>
      </c>
      <c r="D3054" t="s">
        <v>913</v>
      </c>
    </row>
    <row r="3055" spans="1:4">
      <c r="A3055" t="s">
        <v>3852</v>
      </c>
      <c r="B3055" t="s">
        <v>6259</v>
      </c>
      <c r="C3055" t="s">
        <v>830</v>
      </c>
      <c r="D3055" t="s">
        <v>1240</v>
      </c>
    </row>
    <row r="3056" spans="1:4">
      <c r="A3056" t="s">
        <v>3853</v>
      </c>
      <c r="B3056" t="s">
        <v>6261</v>
      </c>
      <c r="C3056" t="s">
        <v>204</v>
      </c>
      <c r="D3056" t="s">
        <v>506</v>
      </c>
    </row>
    <row r="3057" spans="1:4">
      <c r="A3057" t="s">
        <v>3854</v>
      </c>
      <c r="B3057" t="s">
        <v>6261</v>
      </c>
      <c r="C3057" t="s">
        <v>180</v>
      </c>
      <c r="D3057" t="s">
        <v>2124</v>
      </c>
    </row>
    <row r="3058" spans="1:4">
      <c r="A3058" t="s">
        <v>3855</v>
      </c>
      <c r="B3058" t="s">
        <v>6259</v>
      </c>
      <c r="C3058" t="s">
        <v>734</v>
      </c>
      <c r="D3058" t="s">
        <v>646</v>
      </c>
    </row>
    <row r="3059" spans="1:4">
      <c r="A3059" t="s">
        <v>3856</v>
      </c>
      <c r="B3059" t="s">
        <v>6259</v>
      </c>
      <c r="C3059" t="s">
        <v>539</v>
      </c>
      <c r="D3059" t="s">
        <v>459</v>
      </c>
    </row>
    <row r="3060" spans="1:4">
      <c r="A3060" t="s">
        <v>3857</v>
      </c>
      <c r="B3060" t="s">
        <v>6261</v>
      </c>
      <c r="C3060" t="s">
        <v>497</v>
      </c>
      <c r="D3060" t="s">
        <v>461</v>
      </c>
    </row>
    <row r="3061" spans="1:4">
      <c r="A3061" t="s">
        <v>3858</v>
      </c>
      <c r="B3061" t="s">
        <v>6260</v>
      </c>
      <c r="C3061" t="s">
        <v>1829</v>
      </c>
      <c r="D3061" t="s">
        <v>2290</v>
      </c>
    </row>
    <row r="3062" spans="1:4">
      <c r="A3062" t="s">
        <v>3859</v>
      </c>
      <c r="B3062" t="s">
        <v>6260</v>
      </c>
      <c r="C3062" t="s">
        <v>701</v>
      </c>
      <c r="D3062" t="s">
        <v>844</v>
      </c>
    </row>
    <row r="3063" spans="1:4">
      <c r="A3063" t="s">
        <v>3860</v>
      </c>
      <c r="B3063" t="s">
        <v>6259</v>
      </c>
      <c r="C3063" t="s">
        <v>568</v>
      </c>
      <c r="D3063" t="s">
        <v>755</v>
      </c>
    </row>
    <row r="3064" spans="1:4">
      <c r="A3064" t="s">
        <v>3861</v>
      </c>
      <c r="B3064" t="s">
        <v>6259</v>
      </c>
      <c r="C3064" t="s">
        <v>1523</v>
      </c>
      <c r="D3064" t="s">
        <v>899</v>
      </c>
    </row>
    <row r="3065" spans="1:4">
      <c r="A3065" t="s">
        <v>3862</v>
      </c>
      <c r="B3065" t="s">
        <v>6261</v>
      </c>
      <c r="C3065" t="s">
        <v>113</v>
      </c>
      <c r="D3065" t="s">
        <v>296</v>
      </c>
    </row>
    <row r="3066" spans="1:4">
      <c r="A3066" t="s">
        <v>3863</v>
      </c>
      <c r="B3066" t="s">
        <v>6260</v>
      </c>
      <c r="C3066" t="s">
        <v>76</v>
      </c>
      <c r="D3066" t="s">
        <v>173</v>
      </c>
    </row>
    <row r="3067" spans="1:4">
      <c r="A3067" t="s">
        <v>3864</v>
      </c>
      <c r="B3067" t="s">
        <v>6260</v>
      </c>
      <c r="C3067" t="s">
        <v>607</v>
      </c>
      <c r="D3067" t="s">
        <v>6263</v>
      </c>
    </row>
    <row r="3068" spans="1:4">
      <c r="A3068" t="s">
        <v>3865</v>
      </c>
      <c r="B3068" t="s">
        <v>6259</v>
      </c>
      <c r="C3068" t="s">
        <v>428</v>
      </c>
      <c r="D3068" t="s">
        <v>260</v>
      </c>
    </row>
    <row r="3069" spans="1:4">
      <c r="A3069" t="s">
        <v>3866</v>
      </c>
      <c r="B3069" t="s">
        <v>6261</v>
      </c>
      <c r="C3069" t="s">
        <v>838</v>
      </c>
      <c r="D3069" t="s">
        <v>583</v>
      </c>
    </row>
    <row r="3070" spans="1:4">
      <c r="A3070" t="s">
        <v>3867</v>
      </c>
      <c r="B3070" t="s">
        <v>6259</v>
      </c>
      <c r="C3070" t="s">
        <v>10</v>
      </c>
      <c r="D3070" t="s">
        <v>913</v>
      </c>
    </row>
    <row r="3071" spans="1:4">
      <c r="A3071" t="s">
        <v>3868</v>
      </c>
      <c r="B3071" t="s">
        <v>6259</v>
      </c>
      <c r="C3071" t="s">
        <v>812</v>
      </c>
      <c r="D3071" t="s">
        <v>533</v>
      </c>
    </row>
    <row r="3072" spans="1:4">
      <c r="A3072" t="s">
        <v>3869</v>
      </c>
      <c r="B3072" t="s">
        <v>6261</v>
      </c>
      <c r="C3072" t="s">
        <v>47</v>
      </c>
      <c r="D3072" t="s">
        <v>234</v>
      </c>
    </row>
    <row r="3073" spans="1:4">
      <c r="A3073" t="s">
        <v>3870</v>
      </c>
      <c r="B3073" t="s">
        <v>6259</v>
      </c>
      <c r="C3073" t="s">
        <v>773</v>
      </c>
      <c r="D3073" t="s">
        <v>698</v>
      </c>
    </row>
    <row r="3074" spans="1:4">
      <c r="A3074" t="s">
        <v>3871</v>
      </c>
      <c r="B3074" t="s">
        <v>6259</v>
      </c>
      <c r="C3074" t="s">
        <v>456</v>
      </c>
      <c r="D3074" t="s">
        <v>1510</v>
      </c>
    </row>
    <row r="3075" spans="1:4">
      <c r="A3075" t="s">
        <v>3872</v>
      </c>
      <c r="B3075" t="s">
        <v>6261</v>
      </c>
      <c r="C3075" t="s">
        <v>640</v>
      </c>
      <c r="D3075" t="s">
        <v>572</v>
      </c>
    </row>
    <row r="3076" spans="1:4">
      <c r="A3076" t="s">
        <v>3873</v>
      </c>
      <c r="B3076" t="s">
        <v>6259</v>
      </c>
      <c r="C3076" t="s">
        <v>271</v>
      </c>
      <c r="D3076" t="s">
        <v>337</v>
      </c>
    </row>
    <row r="3077" spans="1:4">
      <c r="A3077" t="s">
        <v>3874</v>
      </c>
      <c r="B3077" t="s">
        <v>6259</v>
      </c>
      <c r="C3077" t="s">
        <v>417</v>
      </c>
      <c r="D3077" t="s">
        <v>1330</v>
      </c>
    </row>
    <row r="3078" spans="1:4">
      <c r="A3078" t="s">
        <v>3875</v>
      </c>
      <c r="B3078" t="s">
        <v>6260</v>
      </c>
      <c r="C3078" t="s">
        <v>637</v>
      </c>
      <c r="D3078" t="s">
        <v>2772</v>
      </c>
    </row>
    <row r="3079" spans="1:4">
      <c r="A3079" t="s">
        <v>3876</v>
      </c>
      <c r="B3079" t="s">
        <v>6261</v>
      </c>
      <c r="C3079" t="s">
        <v>1327</v>
      </c>
      <c r="D3079" t="s">
        <v>277</v>
      </c>
    </row>
    <row r="3080" spans="1:4">
      <c r="A3080" t="s">
        <v>3877</v>
      </c>
      <c r="B3080" t="s">
        <v>6261</v>
      </c>
      <c r="C3080" t="s">
        <v>646</v>
      </c>
      <c r="D3080" t="s">
        <v>927</v>
      </c>
    </row>
    <row r="3081" spans="1:4">
      <c r="A3081" t="s">
        <v>3878</v>
      </c>
      <c r="B3081" t="s">
        <v>6261</v>
      </c>
      <c r="C3081" t="s">
        <v>1364</v>
      </c>
      <c r="D3081" t="s">
        <v>844</v>
      </c>
    </row>
    <row r="3082" spans="1:4">
      <c r="A3082" t="s">
        <v>3879</v>
      </c>
      <c r="B3082" t="s">
        <v>6260</v>
      </c>
      <c r="C3082" t="s">
        <v>326</v>
      </c>
      <c r="D3082" t="s">
        <v>207</v>
      </c>
    </row>
    <row r="3083" spans="1:4">
      <c r="A3083" t="s">
        <v>3880</v>
      </c>
      <c r="B3083" t="s">
        <v>6261</v>
      </c>
      <c r="C3083" t="s">
        <v>1545</v>
      </c>
      <c r="D3083" t="s">
        <v>1327</v>
      </c>
    </row>
    <row r="3084" spans="1:4">
      <c r="A3084" t="s">
        <v>3881</v>
      </c>
      <c r="B3084" t="s">
        <v>6260</v>
      </c>
      <c r="C3084" t="s">
        <v>500</v>
      </c>
      <c r="D3084" t="s">
        <v>686</v>
      </c>
    </row>
    <row r="3085" spans="1:4">
      <c r="A3085" t="s">
        <v>3882</v>
      </c>
      <c r="B3085" t="s">
        <v>6259</v>
      </c>
      <c r="C3085" t="s">
        <v>1357</v>
      </c>
      <c r="D3085" t="s">
        <v>71</v>
      </c>
    </row>
    <row r="3086" spans="1:4">
      <c r="A3086" t="s">
        <v>3883</v>
      </c>
      <c r="B3086" t="s">
        <v>6261</v>
      </c>
      <c r="C3086" t="s">
        <v>489</v>
      </c>
      <c r="D3086" t="s">
        <v>752</v>
      </c>
    </row>
    <row r="3087" spans="1:4">
      <c r="A3087" t="s">
        <v>3884</v>
      </c>
      <c r="B3087" t="s">
        <v>6261</v>
      </c>
      <c r="C3087" t="s">
        <v>2164</v>
      </c>
      <c r="D3087" t="s">
        <v>856</v>
      </c>
    </row>
    <row r="3088" spans="1:4">
      <c r="A3088" t="s">
        <v>3885</v>
      </c>
      <c r="B3088" t="s">
        <v>6259</v>
      </c>
      <c r="C3088" t="s">
        <v>623</v>
      </c>
      <c r="D3088" t="s">
        <v>506</v>
      </c>
    </row>
    <row r="3089" spans="1:4">
      <c r="A3089" t="s">
        <v>3886</v>
      </c>
      <c r="B3089" t="s">
        <v>6260</v>
      </c>
      <c r="C3089" t="s">
        <v>1178</v>
      </c>
      <c r="D3089" t="s">
        <v>242</v>
      </c>
    </row>
    <row r="3090" spans="1:4">
      <c r="A3090" t="s">
        <v>3887</v>
      </c>
      <c r="B3090" t="s">
        <v>6260</v>
      </c>
      <c r="C3090" t="s">
        <v>995</v>
      </c>
      <c r="D3090" t="s">
        <v>972</v>
      </c>
    </row>
    <row r="3091" spans="1:4">
      <c r="A3091" t="s">
        <v>3888</v>
      </c>
      <c r="B3091" t="s">
        <v>6261</v>
      </c>
      <c r="C3091" t="s">
        <v>90</v>
      </c>
      <c r="D3091" t="s">
        <v>1427</v>
      </c>
    </row>
    <row r="3092" spans="1:4">
      <c r="A3092" t="s">
        <v>3889</v>
      </c>
      <c r="B3092" t="s">
        <v>6260</v>
      </c>
      <c r="C3092" t="s">
        <v>2006</v>
      </c>
      <c r="D3092" t="s">
        <v>671</v>
      </c>
    </row>
    <row r="3093" spans="1:4">
      <c r="A3093" t="s">
        <v>3890</v>
      </c>
      <c r="B3093" t="s">
        <v>6259</v>
      </c>
      <c r="C3093" t="s">
        <v>2772</v>
      </c>
      <c r="D3093" t="s">
        <v>1327</v>
      </c>
    </row>
    <row r="3094" spans="1:4">
      <c r="A3094" t="s">
        <v>3891</v>
      </c>
      <c r="B3094" t="s">
        <v>6260</v>
      </c>
      <c r="C3094" t="s">
        <v>1048</v>
      </c>
      <c r="D3094" t="s">
        <v>483</v>
      </c>
    </row>
    <row r="3095" spans="1:4">
      <c r="A3095" t="s">
        <v>3892</v>
      </c>
      <c r="B3095" t="s">
        <v>6259</v>
      </c>
      <c r="C3095" t="s">
        <v>1823</v>
      </c>
      <c r="D3095" t="s">
        <v>858</v>
      </c>
    </row>
    <row r="3096" spans="1:4">
      <c r="A3096" t="s">
        <v>3893</v>
      </c>
      <c r="B3096" t="s">
        <v>6260</v>
      </c>
      <c r="C3096" t="s">
        <v>16</v>
      </c>
      <c r="D3096" t="s">
        <v>299</v>
      </c>
    </row>
    <row r="3097" spans="1:4">
      <c r="A3097" t="s">
        <v>3894</v>
      </c>
      <c r="B3097" t="s">
        <v>6259</v>
      </c>
      <c r="C3097" t="s">
        <v>407</v>
      </c>
      <c r="D3097" t="s">
        <v>1869</v>
      </c>
    </row>
    <row r="3098" spans="1:4">
      <c r="A3098" t="s">
        <v>3895</v>
      </c>
      <c r="B3098" t="s">
        <v>6259</v>
      </c>
      <c r="C3098" t="s">
        <v>722</v>
      </c>
      <c r="D3098" t="s">
        <v>173</v>
      </c>
    </row>
    <row r="3099" spans="1:4">
      <c r="A3099" t="s">
        <v>3896</v>
      </c>
      <c r="B3099" t="s">
        <v>6259</v>
      </c>
      <c r="C3099" t="s">
        <v>737</v>
      </c>
      <c r="D3099" t="s">
        <v>263</v>
      </c>
    </row>
    <row r="3100" spans="1:4">
      <c r="A3100" t="s">
        <v>3897</v>
      </c>
      <c r="B3100" t="s">
        <v>6259</v>
      </c>
      <c r="C3100" t="s">
        <v>204</v>
      </c>
      <c r="D3100" t="s">
        <v>2164</v>
      </c>
    </row>
    <row r="3101" spans="1:4">
      <c r="A3101" t="s">
        <v>3898</v>
      </c>
      <c r="B3101" t="s">
        <v>6261</v>
      </c>
      <c r="C3101" t="s">
        <v>920</v>
      </c>
      <c r="D3101" t="s">
        <v>577</v>
      </c>
    </row>
    <row r="3102" spans="1:4">
      <c r="A3102" t="s">
        <v>3899</v>
      </c>
      <c r="B3102" t="s">
        <v>6260</v>
      </c>
      <c r="C3102" t="s">
        <v>58</v>
      </c>
      <c r="D3102" t="s">
        <v>520</v>
      </c>
    </row>
    <row r="3103" spans="1:4">
      <c r="A3103" t="s">
        <v>3900</v>
      </c>
      <c r="B3103" t="s">
        <v>6261</v>
      </c>
      <c r="C3103" t="s">
        <v>117</v>
      </c>
      <c r="D3103" t="s">
        <v>486</v>
      </c>
    </row>
    <row r="3104" spans="1:4">
      <c r="A3104" t="s">
        <v>3901</v>
      </c>
      <c r="B3104" t="s">
        <v>6260</v>
      </c>
      <c r="C3104" t="s">
        <v>335</v>
      </c>
      <c r="D3104" t="s">
        <v>923</v>
      </c>
    </row>
    <row r="3105" spans="1:4">
      <c r="A3105" t="s">
        <v>3902</v>
      </c>
      <c r="B3105" t="s">
        <v>6261</v>
      </c>
      <c r="C3105" t="s">
        <v>218</v>
      </c>
      <c r="D3105" t="s">
        <v>731</v>
      </c>
    </row>
    <row r="3106" spans="1:4">
      <c r="A3106" t="s">
        <v>3903</v>
      </c>
      <c r="B3106" t="s">
        <v>6260</v>
      </c>
      <c r="C3106" t="s">
        <v>1095</v>
      </c>
      <c r="D3106" t="s">
        <v>686</v>
      </c>
    </row>
    <row r="3107" spans="1:4">
      <c r="A3107" t="s">
        <v>3904</v>
      </c>
      <c r="B3107" t="s">
        <v>6261</v>
      </c>
      <c r="C3107" t="s">
        <v>1050</v>
      </c>
      <c r="D3107" t="s">
        <v>128</v>
      </c>
    </row>
    <row r="3108" spans="1:4">
      <c r="A3108" t="s">
        <v>3905</v>
      </c>
      <c r="B3108" t="s">
        <v>6261</v>
      </c>
      <c r="C3108" t="s">
        <v>785</v>
      </c>
      <c r="D3108" t="s">
        <v>949</v>
      </c>
    </row>
    <row r="3109" spans="1:4">
      <c r="A3109" t="s">
        <v>3906</v>
      </c>
      <c r="B3109" t="s">
        <v>6260</v>
      </c>
      <c r="C3109" t="s">
        <v>394</v>
      </c>
      <c r="D3109" t="s">
        <v>47</v>
      </c>
    </row>
    <row r="3110" spans="1:4">
      <c r="A3110" t="s">
        <v>3907</v>
      </c>
      <c r="B3110" t="s">
        <v>6260</v>
      </c>
      <c r="C3110" t="s">
        <v>660</v>
      </c>
      <c r="D3110" t="s">
        <v>1395</v>
      </c>
    </row>
    <row r="3111" spans="1:4">
      <c r="A3111" t="s">
        <v>3908</v>
      </c>
      <c r="B3111" t="s">
        <v>6261</v>
      </c>
      <c r="C3111" t="s">
        <v>737</v>
      </c>
      <c r="D3111" t="s">
        <v>1214</v>
      </c>
    </row>
    <row r="3112" spans="1:4">
      <c r="A3112" t="s">
        <v>3909</v>
      </c>
      <c r="B3112" t="s">
        <v>6261</v>
      </c>
      <c r="C3112" t="s">
        <v>509</v>
      </c>
      <c r="D3112" t="s">
        <v>1268</v>
      </c>
    </row>
    <row r="3113" spans="1:4">
      <c r="A3113" t="s">
        <v>3910</v>
      </c>
      <c r="B3113" t="s">
        <v>6259</v>
      </c>
      <c r="C3113" t="s">
        <v>66</v>
      </c>
      <c r="D3113" t="s">
        <v>895</v>
      </c>
    </row>
    <row r="3114" spans="1:4">
      <c r="A3114" t="s">
        <v>3911</v>
      </c>
      <c r="B3114" t="s">
        <v>6260</v>
      </c>
      <c r="C3114" t="s">
        <v>972</v>
      </c>
      <c r="D3114" t="s">
        <v>1198</v>
      </c>
    </row>
    <row r="3115" spans="1:4">
      <c r="A3115" t="s">
        <v>3912</v>
      </c>
      <c r="B3115" t="s">
        <v>6259</v>
      </c>
      <c r="C3115" t="s">
        <v>2533</v>
      </c>
      <c r="D3115" t="s">
        <v>1033</v>
      </c>
    </row>
    <row r="3116" spans="1:4">
      <c r="A3116" t="s">
        <v>3913</v>
      </c>
      <c r="B3116" t="s">
        <v>6260</v>
      </c>
      <c r="C3116" t="s">
        <v>98</v>
      </c>
      <c r="D3116" t="s">
        <v>234</v>
      </c>
    </row>
    <row r="3117" spans="1:4">
      <c r="A3117" t="s">
        <v>3914</v>
      </c>
      <c r="B3117" t="s">
        <v>6260</v>
      </c>
      <c r="C3117" t="s">
        <v>761</v>
      </c>
      <c r="D3117" t="s">
        <v>316</v>
      </c>
    </row>
    <row r="3118" spans="1:4">
      <c r="A3118" t="s">
        <v>3915</v>
      </c>
      <c r="B3118" t="s">
        <v>6261</v>
      </c>
      <c r="C3118" t="s">
        <v>995</v>
      </c>
      <c r="D3118" t="s">
        <v>509</v>
      </c>
    </row>
    <row r="3119" spans="1:4">
      <c r="A3119" t="s">
        <v>3916</v>
      </c>
      <c r="B3119" t="s">
        <v>6261</v>
      </c>
      <c r="C3119" t="s">
        <v>214</v>
      </c>
      <c r="D3119" t="s">
        <v>357</v>
      </c>
    </row>
    <row r="3120" spans="1:4">
      <c r="A3120" t="s">
        <v>3917</v>
      </c>
      <c r="B3120" t="s">
        <v>6261</v>
      </c>
      <c r="C3120" t="s">
        <v>489</v>
      </c>
      <c r="D3120" t="s">
        <v>1005</v>
      </c>
    </row>
    <row r="3121" spans="1:4">
      <c r="A3121" t="s">
        <v>3918</v>
      </c>
      <c r="B3121" t="s">
        <v>6259</v>
      </c>
      <c r="C3121" t="s">
        <v>528</v>
      </c>
      <c r="D3121" t="s">
        <v>167</v>
      </c>
    </row>
    <row r="3122" spans="1:4">
      <c r="A3122" t="s">
        <v>3919</v>
      </c>
      <c r="B3122" t="s">
        <v>6261</v>
      </c>
      <c r="C3122" t="s">
        <v>257</v>
      </c>
      <c r="D3122" t="s">
        <v>1033</v>
      </c>
    </row>
    <row r="3123" spans="1:4">
      <c r="A3123" t="s">
        <v>3920</v>
      </c>
      <c r="B3123" t="s">
        <v>6261</v>
      </c>
      <c r="C3123" t="s">
        <v>486</v>
      </c>
      <c r="D3123" t="s">
        <v>533</v>
      </c>
    </row>
    <row r="3124" spans="1:4">
      <c r="A3124" t="s">
        <v>3921</v>
      </c>
      <c r="B3124" t="s">
        <v>6260</v>
      </c>
      <c r="C3124" t="s">
        <v>550</v>
      </c>
      <c r="D3124" t="s">
        <v>139</v>
      </c>
    </row>
    <row r="3125" spans="1:4">
      <c r="A3125" t="s">
        <v>3922</v>
      </c>
      <c r="B3125" t="s">
        <v>6260</v>
      </c>
      <c r="C3125" t="s">
        <v>1149</v>
      </c>
      <c r="D3125" t="s">
        <v>1198</v>
      </c>
    </row>
    <row r="3126" spans="1:4">
      <c r="A3126" t="s">
        <v>3923</v>
      </c>
      <c r="B3126" t="s">
        <v>6260</v>
      </c>
      <c r="C3126" t="s">
        <v>188</v>
      </c>
      <c r="D3126" t="s">
        <v>1268</v>
      </c>
    </row>
    <row r="3127" spans="1:4">
      <c r="A3127" t="s">
        <v>3924</v>
      </c>
      <c r="B3127" t="s">
        <v>6259</v>
      </c>
      <c r="C3127" t="s">
        <v>660</v>
      </c>
      <c r="D3127" t="s">
        <v>147</v>
      </c>
    </row>
    <row r="3128" spans="1:4">
      <c r="A3128" t="s">
        <v>3925</v>
      </c>
      <c r="B3128" t="s">
        <v>6259</v>
      </c>
      <c r="C3128" t="s">
        <v>310</v>
      </c>
      <c r="D3128" t="s">
        <v>497</v>
      </c>
    </row>
    <row r="3129" spans="1:4">
      <c r="A3129" t="s">
        <v>3926</v>
      </c>
      <c r="B3129" t="s">
        <v>6261</v>
      </c>
      <c r="C3129" t="s">
        <v>590</v>
      </c>
      <c r="D3129" t="s">
        <v>1872</v>
      </c>
    </row>
    <row r="3130" spans="1:4">
      <c r="A3130" t="s">
        <v>3927</v>
      </c>
      <c r="B3130" t="s">
        <v>6261</v>
      </c>
      <c r="C3130" t="s">
        <v>1474</v>
      </c>
      <c r="D3130" t="s">
        <v>1889</v>
      </c>
    </row>
    <row r="3131" spans="1:4">
      <c r="A3131" t="s">
        <v>3928</v>
      </c>
      <c r="B3131" t="s">
        <v>6260</v>
      </c>
      <c r="C3131" t="s">
        <v>37</v>
      </c>
      <c r="D3131" t="s">
        <v>417</v>
      </c>
    </row>
    <row r="3132" spans="1:4">
      <c r="A3132" t="s">
        <v>3929</v>
      </c>
      <c r="B3132" t="s">
        <v>6261</v>
      </c>
      <c r="C3132" t="s">
        <v>752</v>
      </c>
      <c r="D3132" t="s">
        <v>637</v>
      </c>
    </row>
    <row r="3133" spans="1:4">
      <c r="A3133" t="s">
        <v>3930</v>
      </c>
      <c r="B3133" t="s">
        <v>6261</v>
      </c>
      <c r="C3133" t="s">
        <v>737</v>
      </c>
      <c r="D3133" t="s">
        <v>708</v>
      </c>
    </row>
    <row r="3134" spans="1:4">
      <c r="A3134" t="s">
        <v>3931</v>
      </c>
      <c r="B3134" t="s">
        <v>6260</v>
      </c>
      <c r="C3134" t="s">
        <v>257</v>
      </c>
      <c r="D3134" t="s">
        <v>456</v>
      </c>
    </row>
    <row r="3135" spans="1:4">
      <c r="A3135" t="s">
        <v>3932</v>
      </c>
      <c r="B3135" t="s">
        <v>6260</v>
      </c>
      <c r="C3135" t="s">
        <v>755</v>
      </c>
      <c r="D3135" t="s">
        <v>167</v>
      </c>
    </row>
    <row r="3136" spans="1:4">
      <c r="A3136" t="s">
        <v>3933</v>
      </c>
      <c r="B3136" t="s">
        <v>6259</v>
      </c>
      <c r="C3136" t="s">
        <v>221</v>
      </c>
      <c r="D3136" t="s">
        <v>1281</v>
      </c>
    </row>
    <row r="3137" spans="1:4">
      <c r="A3137" t="s">
        <v>3934</v>
      </c>
      <c r="B3137" t="s">
        <v>6259</v>
      </c>
      <c r="C3137" t="s">
        <v>1683</v>
      </c>
      <c r="D3137" t="s">
        <v>1050</v>
      </c>
    </row>
    <row r="3138" spans="1:4">
      <c r="A3138" t="s">
        <v>3935</v>
      </c>
      <c r="B3138" t="s">
        <v>6259</v>
      </c>
      <c r="C3138" t="s">
        <v>459</v>
      </c>
      <c r="D3138" t="s">
        <v>2164</v>
      </c>
    </row>
    <row r="3139" spans="1:4">
      <c r="A3139" t="s">
        <v>3936</v>
      </c>
      <c r="B3139" t="s">
        <v>6260</v>
      </c>
      <c r="C3139" t="s">
        <v>840</v>
      </c>
      <c r="D3139" t="s">
        <v>500</v>
      </c>
    </row>
    <row r="3140" spans="1:4">
      <c r="A3140" t="s">
        <v>3937</v>
      </c>
      <c r="B3140" t="s">
        <v>6261</v>
      </c>
      <c r="C3140" t="s">
        <v>666</v>
      </c>
      <c r="D3140" t="s">
        <v>827</v>
      </c>
    </row>
    <row r="3141" spans="1:4">
      <c r="A3141" t="s">
        <v>3938</v>
      </c>
      <c r="B3141" t="s">
        <v>6260</v>
      </c>
      <c r="C3141" t="s">
        <v>394</v>
      </c>
      <c r="D3141" t="s">
        <v>47</v>
      </c>
    </row>
    <row r="3142" spans="1:4">
      <c r="A3142" t="s">
        <v>3939</v>
      </c>
      <c r="B3142" t="s">
        <v>6259</v>
      </c>
      <c r="C3142" t="s">
        <v>679</v>
      </c>
      <c r="D3142" t="s">
        <v>807</v>
      </c>
    </row>
    <row r="3143" spans="1:4">
      <c r="A3143" t="s">
        <v>3940</v>
      </c>
      <c r="B3143" t="s">
        <v>6259</v>
      </c>
      <c r="C3143" t="s">
        <v>2772</v>
      </c>
      <c r="D3143" t="s">
        <v>396</v>
      </c>
    </row>
    <row r="3144" spans="1:4">
      <c r="A3144" t="s">
        <v>3941</v>
      </c>
      <c r="B3144" t="s">
        <v>6260</v>
      </c>
      <c r="C3144" t="s">
        <v>686</v>
      </c>
      <c r="D3144" t="s">
        <v>250</v>
      </c>
    </row>
    <row r="3145" spans="1:4">
      <c r="A3145" t="s">
        <v>3942</v>
      </c>
      <c r="B3145" t="s">
        <v>6259</v>
      </c>
      <c r="C3145" t="s">
        <v>94</v>
      </c>
      <c r="D3145" t="s">
        <v>357</v>
      </c>
    </row>
    <row r="3146" spans="1:4">
      <c r="A3146" t="s">
        <v>3943</v>
      </c>
      <c r="B3146" t="s">
        <v>6260</v>
      </c>
      <c r="C3146" t="s">
        <v>396</v>
      </c>
      <c r="D3146" t="s">
        <v>195</v>
      </c>
    </row>
    <row r="3147" spans="1:4">
      <c r="A3147" t="s">
        <v>3944</v>
      </c>
      <c r="B3147" t="s">
        <v>6260</v>
      </c>
      <c r="C3147" t="s">
        <v>1357</v>
      </c>
      <c r="D3147" t="s">
        <v>887</v>
      </c>
    </row>
    <row r="3148" spans="1:4">
      <c r="A3148" t="s">
        <v>3945</v>
      </c>
      <c r="B3148" t="s">
        <v>6261</v>
      </c>
      <c r="C3148" t="s">
        <v>720</v>
      </c>
      <c r="D3148" t="s">
        <v>1019</v>
      </c>
    </row>
    <row r="3149" spans="1:4">
      <c r="A3149" t="s">
        <v>3946</v>
      </c>
      <c r="B3149" t="s">
        <v>6259</v>
      </c>
      <c r="C3149" t="s">
        <v>76</v>
      </c>
      <c r="D3149" t="s">
        <v>246</v>
      </c>
    </row>
    <row r="3150" spans="1:4">
      <c r="A3150" t="s">
        <v>3947</v>
      </c>
      <c r="B3150" t="s">
        <v>6259</v>
      </c>
      <c r="C3150" t="s">
        <v>523</v>
      </c>
      <c r="D3150" t="s">
        <v>1701</v>
      </c>
    </row>
    <row r="3151" spans="1:4">
      <c r="A3151" t="s">
        <v>3948</v>
      </c>
      <c r="B3151" t="s">
        <v>6261</v>
      </c>
      <c r="C3151" t="s">
        <v>939</v>
      </c>
      <c r="D3151" t="s">
        <v>2127</v>
      </c>
    </row>
    <row r="3152" spans="1:4">
      <c r="A3152" t="s">
        <v>3949</v>
      </c>
      <c r="B3152" t="s">
        <v>6259</v>
      </c>
      <c r="C3152" t="s">
        <v>1169</v>
      </c>
      <c r="D3152" t="s">
        <v>1017</v>
      </c>
    </row>
    <row r="3153" spans="1:4">
      <c r="A3153" t="s">
        <v>3950</v>
      </c>
      <c r="B3153" t="s">
        <v>6261</v>
      </c>
      <c r="C3153" t="s">
        <v>407</v>
      </c>
      <c r="D3153" t="s">
        <v>1198</v>
      </c>
    </row>
    <row r="3154" spans="1:4">
      <c r="A3154" t="s">
        <v>3951</v>
      </c>
      <c r="B3154" t="s">
        <v>6261</v>
      </c>
      <c r="C3154" t="s">
        <v>583</v>
      </c>
      <c r="D3154" t="s">
        <v>963</v>
      </c>
    </row>
    <row r="3155" spans="1:4">
      <c r="A3155" t="s">
        <v>3952</v>
      </c>
      <c r="B3155" t="s">
        <v>6261</v>
      </c>
      <c r="C3155" t="s">
        <v>443</v>
      </c>
      <c r="D3155" t="s">
        <v>879</v>
      </c>
    </row>
    <row r="3156" spans="1:4">
      <c r="A3156" t="s">
        <v>3953</v>
      </c>
      <c r="B3156" t="s">
        <v>6261</v>
      </c>
      <c r="C3156" t="s">
        <v>337</v>
      </c>
      <c r="D3156" t="s">
        <v>1761</v>
      </c>
    </row>
    <row r="3157" spans="1:4">
      <c r="A3157" t="s">
        <v>3954</v>
      </c>
      <c r="B3157" t="s">
        <v>6261</v>
      </c>
      <c r="C3157" t="s">
        <v>440</v>
      </c>
      <c r="D3157" t="s">
        <v>824</v>
      </c>
    </row>
    <row r="3158" spans="1:4">
      <c r="A3158" t="s">
        <v>3955</v>
      </c>
      <c r="B3158" t="s">
        <v>6261</v>
      </c>
      <c r="C3158" t="s">
        <v>775</v>
      </c>
      <c r="D3158" t="s">
        <v>1324</v>
      </c>
    </row>
    <row r="3159" spans="1:4">
      <c r="A3159" t="s">
        <v>3956</v>
      </c>
      <c r="B3159" t="s">
        <v>6260</v>
      </c>
      <c r="C3159" t="s">
        <v>663</v>
      </c>
      <c r="D3159" t="s">
        <v>230</v>
      </c>
    </row>
    <row r="3160" spans="1:4">
      <c r="A3160" t="s">
        <v>3957</v>
      </c>
      <c r="B3160" t="s">
        <v>6261</v>
      </c>
      <c r="C3160" t="s">
        <v>1541</v>
      </c>
      <c r="D3160" t="s">
        <v>207</v>
      </c>
    </row>
    <row r="3161" spans="1:4">
      <c r="A3161" t="s">
        <v>3958</v>
      </c>
      <c r="B3161" t="s">
        <v>6261</v>
      </c>
      <c r="C3161" t="s">
        <v>657</v>
      </c>
      <c r="D3161" t="s">
        <v>1961</v>
      </c>
    </row>
    <row r="3162" spans="1:4">
      <c r="A3162" t="s">
        <v>3959</v>
      </c>
      <c r="B3162" t="s">
        <v>6261</v>
      </c>
      <c r="C3162" t="s">
        <v>263</v>
      </c>
      <c r="D3162" t="s">
        <v>708</v>
      </c>
    </row>
    <row r="3163" spans="1:4">
      <c r="A3163" t="s">
        <v>3960</v>
      </c>
      <c r="B3163" t="s">
        <v>6261</v>
      </c>
      <c r="C3163" t="s">
        <v>351</v>
      </c>
      <c r="D3163" t="s">
        <v>995</v>
      </c>
    </row>
    <row r="3164" spans="1:4">
      <c r="A3164" t="s">
        <v>3961</v>
      </c>
      <c r="B3164" t="s">
        <v>6261</v>
      </c>
      <c r="C3164" t="s">
        <v>364</v>
      </c>
      <c r="D3164" t="s">
        <v>1162</v>
      </c>
    </row>
    <row r="3165" spans="1:4">
      <c r="A3165" t="s">
        <v>3962</v>
      </c>
      <c r="B3165" t="s">
        <v>6259</v>
      </c>
      <c r="C3165" t="s">
        <v>666</v>
      </c>
      <c r="D3165" t="s">
        <v>827</v>
      </c>
    </row>
    <row r="3166" spans="1:4">
      <c r="A3166" t="s">
        <v>3963</v>
      </c>
      <c r="B3166" t="s">
        <v>6261</v>
      </c>
      <c r="C3166" t="s">
        <v>316</v>
      </c>
      <c r="D3166" t="s">
        <v>489</v>
      </c>
    </row>
    <row r="3167" spans="1:4">
      <c r="A3167" t="s">
        <v>3964</v>
      </c>
      <c r="B3167" t="s">
        <v>6259</v>
      </c>
      <c r="C3167" t="s">
        <v>963</v>
      </c>
      <c r="D3167" t="s">
        <v>472</v>
      </c>
    </row>
    <row r="3168" spans="1:4">
      <c r="A3168" t="s">
        <v>3965</v>
      </c>
      <c r="B3168" t="s">
        <v>6261</v>
      </c>
      <c r="C3168" t="s">
        <v>963</v>
      </c>
      <c r="D3168" t="s">
        <v>472</v>
      </c>
    </row>
    <row r="3169" spans="1:4">
      <c r="A3169" t="s">
        <v>3966</v>
      </c>
      <c r="B3169" t="s">
        <v>6259</v>
      </c>
      <c r="C3169" t="s">
        <v>528</v>
      </c>
      <c r="D3169" t="s">
        <v>1872</v>
      </c>
    </row>
    <row r="3170" spans="1:4">
      <c r="A3170" t="s">
        <v>3967</v>
      </c>
      <c r="B3170" t="s">
        <v>6261</v>
      </c>
      <c r="C3170" t="s">
        <v>323</v>
      </c>
      <c r="D3170" t="s">
        <v>480</v>
      </c>
    </row>
    <row r="3171" spans="1:4">
      <c r="A3171" t="s">
        <v>3968</v>
      </c>
      <c r="B3171" t="s">
        <v>6261</v>
      </c>
      <c r="C3171" t="s">
        <v>640</v>
      </c>
      <c r="D3171" t="s">
        <v>572</v>
      </c>
    </row>
    <row r="3172" spans="1:4">
      <c r="A3172" t="s">
        <v>3969</v>
      </c>
      <c r="B3172" t="s">
        <v>6261</v>
      </c>
      <c r="C3172" t="s">
        <v>1302</v>
      </c>
      <c r="D3172" t="s">
        <v>671</v>
      </c>
    </row>
    <row r="3173" spans="1:4">
      <c r="A3173" t="s">
        <v>3970</v>
      </c>
      <c r="B3173" t="s">
        <v>6260</v>
      </c>
      <c r="C3173" t="s">
        <v>634</v>
      </c>
      <c r="D3173" t="s">
        <v>792</v>
      </c>
    </row>
    <row r="3174" spans="1:4">
      <c r="A3174" t="s">
        <v>3971</v>
      </c>
      <c r="B3174" t="s">
        <v>6260</v>
      </c>
      <c r="C3174" t="s">
        <v>1510</v>
      </c>
      <c r="D3174" t="s">
        <v>1212</v>
      </c>
    </row>
    <row r="3175" spans="1:4">
      <c r="A3175" t="s">
        <v>3972</v>
      </c>
      <c r="B3175" t="s">
        <v>6259</v>
      </c>
      <c r="C3175" t="s">
        <v>881</v>
      </c>
      <c r="D3175" t="s">
        <v>963</v>
      </c>
    </row>
    <row r="3176" spans="1:4">
      <c r="A3176" t="s">
        <v>3973</v>
      </c>
      <c r="B3176" t="s">
        <v>6259</v>
      </c>
      <c r="C3176" t="s">
        <v>1429</v>
      </c>
      <c r="D3176" t="s">
        <v>486</v>
      </c>
    </row>
    <row r="3177" spans="1:4">
      <c r="A3177" t="s">
        <v>3974</v>
      </c>
      <c r="B3177" t="s">
        <v>6259</v>
      </c>
      <c r="C3177" t="s">
        <v>1120</v>
      </c>
      <c r="D3177" t="s">
        <v>253</v>
      </c>
    </row>
    <row r="3178" spans="1:4">
      <c r="A3178" t="s">
        <v>3975</v>
      </c>
      <c r="B3178" t="s">
        <v>6261</v>
      </c>
      <c r="C3178" t="s">
        <v>1120</v>
      </c>
      <c r="D3178" t="s">
        <v>1399</v>
      </c>
    </row>
    <row r="3179" spans="1:4">
      <c r="A3179" t="s">
        <v>3976</v>
      </c>
      <c r="B3179" t="s">
        <v>6261</v>
      </c>
      <c r="C3179" t="s">
        <v>871</v>
      </c>
      <c r="D3179" t="s">
        <v>666</v>
      </c>
    </row>
    <row r="3180" spans="1:4">
      <c r="A3180" t="s">
        <v>3977</v>
      </c>
      <c r="B3180" t="s">
        <v>6259</v>
      </c>
      <c r="C3180" t="s">
        <v>1281</v>
      </c>
      <c r="D3180" t="s">
        <v>2316</v>
      </c>
    </row>
    <row r="3181" spans="1:4">
      <c r="A3181" t="s">
        <v>3978</v>
      </c>
      <c r="B3181" t="s">
        <v>6260</v>
      </c>
      <c r="C3181" t="s">
        <v>1100</v>
      </c>
      <c r="D3181" t="s">
        <v>1190</v>
      </c>
    </row>
    <row r="3182" spans="1:4">
      <c r="A3182" t="s">
        <v>3979</v>
      </c>
      <c r="B3182" t="s">
        <v>6260</v>
      </c>
      <c r="C3182" t="s">
        <v>286</v>
      </c>
      <c r="D3182" t="s">
        <v>827</v>
      </c>
    </row>
    <row r="3183" spans="1:4">
      <c r="A3183" t="s">
        <v>3980</v>
      </c>
      <c r="B3183" t="s">
        <v>6260</v>
      </c>
      <c r="C3183" t="s">
        <v>920</v>
      </c>
      <c r="D3183" t="s">
        <v>884</v>
      </c>
    </row>
    <row r="3184" spans="1:4">
      <c r="A3184" t="s">
        <v>3981</v>
      </c>
      <c r="B3184" t="s">
        <v>6259</v>
      </c>
      <c r="C3184" t="s">
        <v>982</v>
      </c>
      <c r="D3184" t="s">
        <v>257</v>
      </c>
    </row>
    <row r="3185" spans="1:4">
      <c r="A3185" t="s">
        <v>3982</v>
      </c>
      <c r="B3185" t="s">
        <v>6259</v>
      </c>
      <c r="C3185" t="s">
        <v>364</v>
      </c>
      <c r="D3185" t="s">
        <v>299</v>
      </c>
    </row>
    <row r="3186" spans="1:4">
      <c r="A3186" t="s">
        <v>3983</v>
      </c>
      <c r="B3186" t="s">
        <v>6260</v>
      </c>
      <c r="C3186" t="s">
        <v>1548</v>
      </c>
      <c r="D3186" t="s">
        <v>542</v>
      </c>
    </row>
    <row r="3187" spans="1:4">
      <c r="A3187" t="s">
        <v>3984</v>
      </c>
      <c r="B3187" t="s">
        <v>6259</v>
      </c>
      <c r="C3187" t="s">
        <v>657</v>
      </c>
      <c r="D3187" t="s">
        <v>1961</v>
      </c>
    </row>
    <row r="3188" spans="1:4">
      <c r="A3188" t="s">
        <v>3985</v>
      </c>
      <c r="B3188" t="s">
        <v>6259</v>
      </c>
      <c r="C3188" t="s">
        <v>722</v>
      </c>
      <c r="D3188" t="s">
        <v>1281</v>
      </c>
    </row>
    <row r="3189" spans="1:4">
      <c r="A3189" t="s">
        <v>3986</v>
      </c>
      <c r="B3189" t="s">
        <v>6259</v>
      </c>
      <c r="C3189" t="s">
        <v>932</v>
      </c>
      <c r="D3189" t="s">
        <v>1151</v>
      </c>
    </row>
    <row r="3190" spans="1:4">
      <c r="A3190" t="s">
        <v>3987</v>
      </c>
      <c r="B3190" t="s">
        <v>6260</v>
      </c>
      <c r="C3190" t="s">
        <v>417</v>
      </c>
      <c r="D3190" t="s">
        <v>749</v>
      </c>
    </row>
    <row r="3191" spans="1:4">
      <c r="A3191" t="s">
        <v>3988</v>
      </c>
      <c r="B3191" t="s">
        <v>6259</v>
      </c>
      <c r="C3191" t="s">
        <v>94</v>
      </c>
      <c r="D3191" t="s">
        <v>495</v>
      </c>
    </row>
    <row r="3192" spans="1:4">
      <c r="A3192" t="s">
        <v>3989</v>
      </c>
      <c r="B3192" t="s">
        <v>6261</v>
      </c>
      <c r="C3192" t="s">
        <v>2051</v>
      </c>
      <c r="D3192" t="s">
        <v>1151</v>
      </c>
    </row>
    <row r="3193" spans="1:4">
      <c r="A3193" t="s">
        <v>3990</v>
      </c>
      <c r="B3193" t="s">
        <v>6260</v>
      </c>
      <c r="C3193" t="s">
        <v>1129</v>
      </c>
      <c r="D3193" t="s">
        <v>1098</v>
      </c>
    </row>
    <row r="3194" spans="1:4">
      <c r="A3194" t="s">
        <v>3991</v>
      </c>
      <c r="B3194" t="s">
        <v>6259</v>
      </c>
      <c r="C3194" t="s">
        <v>1165</v>
      </c>
      <c r="D3194" t="s">
        <v>463</v>
      </c>
    </row>
    <row r="3195" spans="1:4">
      <c r="A3195" t="s">
        <v>3992</v>
      </c>
      <c r="B3195" t="s">
        <v>6261</v>
      </c>
      <c r="C3195" t="s">
        <v>783</v>
      </c>
      <c r="D3195" t="s">
        <v>149</v>
      </c>
    </row>
    <row r="3196" spans="1:4">
      <c r="A3196" t="s">
        <v>3993</v>
      </c>
      <c r="B3196" t="s">
        <v>6259</v>
      </c>
      <c r="C3196" t="s">
        <v>1181</v>
      </c>
      <c r="D3196" t="s">
        <v>575</v>
      </c>
    </row>
    <row r="3197" spans="1:4">
      <c r="A3197" t="s">
        <v>3994</v>
      </c>
      <c r="B3197" t="s">
        <v>6261</v>
      </c>
      <c r="C3197" t="s">
        <v>335</v>
      </c>
      <c r="D3197" t="s">
        <v>1523</v>
      </c>
    </row>
    <row r="3198" spans="1:4">
      <c r="A3198" t="s">
        <v>3995</v>
      </c>
      <c r="B3198" t="s">
        <v>6259</v>
      </c>
      <c r="C3198" t="s">
        <v>167</v>
      </c>
      <c r="D3198" t="s">
        <v>590</v>
      </c>
    </row>
    <row r="3199" spans="1:4">
      <c r="A3199" t="s">
        <v>3996</v>
      </c>
      <c r="B3199" t="s">
        <v>6259</v>
      </c>
      <c r="C3199" t="s">
        <v>847</v>
      </c>
      <c r="D3199" t="s">
        <v>734</v>
      </c>
    </row>
    <row r="3200" spans="1:4">
      <c r="A3200" t="s">
        <v>3997</v>
      </c>
      <c r="B3200" t="s">
        <v>6260</v>
      </c>
      <c r="C3200" t="s">
        <v>875</v>
      </c>
      <c r="D3200" t="s">
        <v>1474</v>
      </c>
    </row>
    <row r="3201" spans="1:4">
      <c r="A3201" t="s">
        <v>3998</v>
      </c>
      <c r="B3201" t="s">
        <v>6259</v>
      </c>
      <c r="C3201" t="s">
        <v>28</v>
      </c>
      <c r="D3201" t="s">
        <v>990</v>
      </c>
    </row>
    <row r="3202" spans="1:4">
      <c r="A3202" t="s">
        <v>3999</v>
      </c>
      <c r="B3202" t="s">
        <v>6261</v>
      </c>
      <c r="C3202" t="s">
        <v>1541</v>
      </c>
      <c r="D3202" t="s">
        <v>607</v>
      </c>
    </row>
    <row r="3203" spans="1:4">
      <c r="A3203" t="s">
        <v>4000</v>
      </c>
      <c r="B3203" t="s">
        <v>6260</v>
      </c>
      <c r="C3203" t="s">
        <v>1033</v>
      </c>
      <c r="D3203" t="s">
        <v>1095</v>
      </c>
    </row>
    <row r="3204" spans="1:4">
      <c r="A3204" t="s">
        <v>4001</v>
      </c>
      <c r="B3204" t="s">
        <v>6259</v>
      </c>
      <c r="C3204" t="s">
        <v>797</v>
      </c>
      <c r="D3204" t="s">
        <v>969</v>
      </c>
    </row>
    <row r="3205" spans="1:4">
      <c r="A3205" t="s">
        <v>4002</v>
      </c>
      <c r="B3205" t="s">
        <v>6260</v>
      </c>
      <c r="C3205" t="s">
        <v>320</v>
      </c>
      <c r="D3205" t="s">
        <v>743</v>
      </c>
    </row>
    <row r="3206" spans="1:4">
      <c r="A3206" t="s">
        <v>4003</v>
      </c>
      <c r="B3206" t="s">
        <v>6261</v>
      </c>
      <c r="C3206" t="s">
        <v>637</v>
      </c>
      <c r="D3206" t="s">
        <v>1005</v>
      </c>
    </row>
    <row r="3207" spans="1:4">
      <c r="A3207" t="s">
        <v>4004</v>
      </c>
      <c r="B3207" t="s">
        <v>6259</v>
      </c>
      <c r="C3207" t="s">
        <v>335</v>
      </c>
      <c r="D3207" t="s">
        <v>424</v>
      </c>
    </row>
    <row r="3208" spans="1:4">
      <c r="A3208" t="s">
        <v>4005</v>
      </c>
      <c r="B3208" t="s">
        <v>6261</v>
      </c>
      <c r="C3208" t="s">
        <v>500</v>
      </c>
      <c r="D3208" t="s">
        <v>204</v>
      </c>
    </row>
    <row r="3209" spans="1:4">
      <c r="A3209" t="s">
        <v>4006</v>
      </c>
      <c r="B3209" t="s">
        <v>6259</v>
      </c>
      <c r="C3209" t="s">
        <v>631</v>
      </c>
      <c r="D3209" t="s">
        <v>1045</v>
      </c>
    </row>
    <row r="3210" spans="1:4">
      <c r="A3210" t="s">
        <v>4007</v>
      </c>
      <c r="B3210" t="s">
        <v>6261</v>
      </c>
      <c r="C3210" t="s">
        <v>506</v>
      </c>
      <c r="D3210" t="s">
        <v>1793</v>
      </c>
    </row>
    <row r="3211" spans="1:4">
      <c r="A3211" t="s">
        <v>4008</v>
      </c>
      <c r="B3211" t="s">
        <v>6261</v>
      </c>
      <c r="C3211" t="s">
        <v>1395</v>
      </c>
      <c r="D3211" t="s">
        <v>407</v>
      </c>
    </row>
    <row r="3212" spans="1:4">
      <c r="A3212" t="s">
        <v>4009</v>
      </c>
      <c r="B3212" t="s">
        <v>6260</v>
      </c>
      <c r="C3212" t="s">
        <v>542</v>
      </c>
      <c r="D3212" t="s">
        <v>1045</v>
      </c>
    </row>
    <row r="3213" spans="1:4">
      <c r="A3213" t="s">
        <v>4010</v>
      </c>
      <c r="B3213" t="s">
        <v>6261</v>
      </c>
      <c r="C3213" t="s">
        <v>107</v>
      </c>
      <c r="D3213" t="s">
        <v>1132</v>
      </c>
    </row>
    <row r="3214" spans="1:4">
      <c r="A3214" t="s">
        <v>4011</v>
      </c>
      <c r="B3214" t="s">
        <v>6259</v>
      </c>
      <c r="C3214" t="s">
        <v>799</v>
      </c>
      <c r="D3214" t="s">
        <v>117</v>
      </c>
    </row>
    <row r="3215" spans="1:4">
      <c r="A3215" t="s">
        <v>4012</v>
      </c>
      <c r="B3215" t="s">
        <v>6261</v>
      </c>
      <c r="C3215" t="s">
        <v>480</v>
      </c>
      <c r="D3215" t="s">
        <v>1266</v>
      </c>
    </row>
    <row r="3216" spans="1:4">
      <c r="A3216" t="s">
        <v>4013</v>
      </c>
      <c r="B3216" t="s">
        <v>6260</v>
      </c>
      <c r="C3216" t="s">
        <v>802</v>
      </c>
      <c r="D3216" t="s">
        <v>1235</v>
      </c>
    </row>
    <row r="3217" spans="1:4">
      <c r="A3217" t="s">
        <v>4014</v>
      </c>
      <c r="B3217" t="s">
        <v>6259</v>
      </c>
      <c r="C3217" t="s">
        <v>1238</v>
      </c>
      <c r="D3217" t="s">
        <v>1242</v>
      </c>
    </row>
    <row r="3218" spans="1:4">
      <c r="A3218" t="s">
        <v>4015</v>
      </c>
      <c r="B3218" t="s">
        <v>6261</v>
      </c>
      <c r="C3218" t="s">
        <v>1889</v>
      </c>
      <c r="D3218" t="s">
        <v>783</v>
      </c>
    </row>
    <row r="3219" spans="1:4">
      <c r="A3219" t="s">
        <v>4016</v>
      </c>
      <c r="B3219" t="s">
        <v>6261</v>
      </c>
      <c r="C3219" t="s">
        <v>1401</v>
      </c>
      <c r="D3219" t="s">
        <v>840</v>
      </c>
    </row>
    <row r="3220" spans="1:4">
      <c r="A3220" t="s">
        <v>4017</v>
      </c>
      <c r="B3220" t="s">
        <v>6261</v>
      </c>
      <c r="C3220" t="s">
        <v>1129</v>
      </c>
      <c r="D3220" t="s">
        <v>628</v>
      </c>
    </row>
    <row r="3221" spans="1:4">
      <c r="A3221" t="s">
        <v>4018</v>
      </c>
      <c r="B3221" t="s">
        <v>6261</v>
      </c>
      <c r="C3221" t="s">
        <v>785</v>
      </c>
      <c r="D3221" t="s">
        <v>1961</v>
      </c>
    </row>
    <row r="3222" spans="1:4">
      <c r="A3222" t="s">
        <v>4019</v>
      </c>
      <c r="B3222" t="s">
        <v>6260</v>
      </c>
      <c r="C3222" t="s">
        <v>686</v>
      </c>
      <c r="D3222" t="s">
        <v>374</v>
      </c>
    </row>
    <row r="3223" spans="1:4">
      <c r="A3223" t="s">
        <v>4020</v>
      </c>
      <c r="B3223" t="s">
        <v>6261</v>
      </c>
      <c r="C3223" t="s">
        <v>443</v>
      </c>
      <c r="D3223" t="s">
        <v>542</v>
      </c>
    </row>
    <row r="3224" spans="1:4">
      <c r="A3224" t="s">
        <v>4021</v>
      </c>
      <c r="B3224" t="s">
        <v>6260</v>
      </c>
      <c r="C3224" t="s">
        <v>2527</v>
      </c>
      <c r="D3224" t="s">
        <v>238</v>
      </c>
    </row>
    <row r="3225" spans="1:4">
      <c r="A3225" t="s">
        <v>4022</v>
      </c>
      <c r="B3225" t="s">
        <v>6259</v>
      </c>
      <c r="C3225" t="s">
        <v>500</v>
      </c>
      <c r="D3225" t="s">
        <v>250</v>
      </c>
    </row>
    <row r="3226" spans="1:4">
      <c r="A3226" t="s">
        <v>4023</v>
      </c>
      <c r="B3226" t="s">
        <v>6260</v>
      </c>
      <c r="C3226" t="s">
        <v>982</v>
      </c>
      <c r="D3226" t="s">
        <v>2533</v>
      </c>
    </row>
    <row r="3227" spans="1:4">
      <c r="A3227" t="s">
        <v>4024</v>
      </c>
      <c r="B3227" t="s">
        <v>6260</v>
      </c>
      <c r="C3227" t="s">
        <v>1095</v>
      </c>
      <c r="D3227" t="s">
        <v>500</v>
      </c>
    </row>
    <row r="3228" spans="1:4">
      <c r="A3228" t="s">
        <v>4025</v>
      </c>
      <c r="B3228" t="s">
        <v>6261</v>
      </c>
      <c r="C3228" t="s">
        <v>812</v>
      </c>
      <c r="D3228" t="s">
        <v>830</v>
      </c>
    </row>
    <row r="3229" spans="1:4">
      <c r="A3229" t="s">
        <v>4026</v>
      </c>
      <c r="B3229" t="s">
        <v>6261</v>
      </c>
      <c r="C3229" t="s">
        <v>1089</v>
      </c>
      <c r="D3229" t="s">
        <v>16</v>
      </c>
    </row>
    <row r="3230" spans="1:4">
      <c r="A3230" t="s">
        <v>4027</v>
      </c>
      <c r="B3230" t="s">
        <v>6259</v>
      </c>
      <c r="C3230" t="s">
        <v>731</v>
      </c>
      <c r="D3230" t="s">
        <v>955</v>
      </c>
    </row>
    <row r="3231" spans="1:4">
      <c r="A3231" t="s">
        <v>4028</v>
      </c>
      <c r="B3231" t="s">
        <v>6260</v>
      </c>
      <c r="C3231" t="s">
        <v>1073</v>
      </c>
      <c r="D3231" t="s">
        <v>310</v>
      </c>
    </row>
    <row r="3232" spans="1:4">
      <c r="A3232" t="s">
        <v>4029</v>
      </c>
      <c r="B3232" t="s">
        <v>6261</v>
      </c>
      <c r="C3232" t="s">
        <v>824</v>
      </c>
      <c r="D3232" t="s">
        <v>113</v>
      </c>
    </row>
    <row r="3233" spans="1:4">
      <c r="A3233" t="s">
        <v>4030</v>
      </c>
      <c r="B3233" t="s">
        <v>6260</v>
      </c>
      <c r="C3233" t="s">
        <v>640</v>
      </c>
      <c r="D3233" t="s">
        <v>520</v>
      </c>
    </row>
    <row r="3234" spans="1:4">
      <c r="A3234" t="s">
        <v>4031</v>
      </c>
      <c r="B3234" t="s">
        <v>6261</v>
      </c>
      <c r="C3234" t="s">
        <v>320</v>
      </c>
      <c r="D3234" t="s">
        <v>414</v>
      </c>
    </row>
    <row r="3235" spans="1:4">
      <c r="A3235" t="s">
        <v>4032</v>
      </c>
      <c r="B3235" t="s">
        <v>6260</v>
      </c>
      <c r="C3235" t="s">
        <v>1889</v>
      </c>
      <c r="D3235" t="s">
        <v>1100</v>
      </c>
    </row>
    <row r="3236" spans="1:4">
      <c r="A3236" t="s">
        <v>4033</v>
      </c>
      <c r="B3236" t="s">
        <v>6260</v>
      </c>
      <c r="C3236" t="s">
        <v>143</v>
      </c>
      <c r="D3236" t="s">
        <v>335</v>
      </c>
    </row>
    <row r="3237" spans="1:4">
      <c r="A3237" t="s">
        <v>4034</v>
      </c>
      <c r="B3237" t="s">
        <v>6261</v>
      </c>
      <c r="C3237" t="s">
        <v>147</v>
      </c>
      <c r="D3237" t="s">
        <v>930</v>
      </c>
    </row>
    <row r="3238" spans="1:4">
      <c r="A3238" t="s">
        <v>4035</v>
      </c>
      <c r="B3238" t="s">
        <v>6259</v>
      </c>
      <c r="C3238" t="s">
        <v>951</v>
      </c>
      <c r="D3238" t="s">
        <v>858</v>
      </c>
    </row>
    <row r="3239" spans="1:4">
      <c r="A3239" t="s">
        <v>4036</v>
      </c>
      <c r="B3239" t="s">
        <v>6260</v>
      </c>
      <c r="C3239" t="s">
        <v>1198</v>
      </c>
      <c r="D3239" t="s">
        <v>881</v>
      </c>
    </row>
    <row r="3240" spans="1:4">
      <c r="A3240" t="s">
        <v>4037</v>
      </c>
      <c r="B3240" t="s">
        <v>6260</v>
      </c>
      <c r="C3240" t="s">
        <v>628</v>
      </c>
      <c r="D3240" t="s">
        <v>1098</v>
      </c>
    </row>
    <row r="3241" spans="1:4">
      <c r="A3241" t="s">
        <v>4038</v>
      </c>
      <c r="B3241" t="s">
        <v>6261</v>
      </c>
      <c r="C3241" t="s">
        <v>812</v>
      </c>
      <c r="D3241" t="s">
        <v>489</v>
      </c>
    </row>
    <row r="3242" spans="1:4">
      <c r="A3242" t="s">
        <v>4039</v>
      </c>
      <c r="B3242" t="s">
        <v>6261</v>
      </c>
      <c r="C3242" t="s">
        <v>207</v>
      </c>
      <c r="D3242" t="s">
        <v>6262</v>
      </c>
    </row>
    <row r="3243" spans="1:4">
      <c r="A3243" t="s">
        <v>4040</v>
      </c>
      <c r="B3243" t="s">
        <v>6260</v>
      </c>
      <c r="C3243" t="s">
        <v>1933</v>
      </c>
      <c r="D3243" t="s">
        <v>16</v>
      </c>
    </row>
    <row r="3244" spans="1:4">
      <c r="A3244" t="s">
        <v>4041</v>
      </c>
      <c r="B3244" t="s">
        <v>6260</v>
      </c>
      <c r="C3244" t="s">
        <v>889</v>
      </c>
      <c r="D3244" t="s">
        <v>871</v>
      </c>
    </row>
    <row r="3245" spans="1:4">
      <c r="A3245" t="s">
        <v>4042</v>
      </c>
      <c r="B3245" t="s">
        <v>6261</v>
      </c>
      <c r="C3245" t="s">
        <v>577</v>
      </c>
      <c r="D3245" t="s">
        <v>306</v>
      </c>
    </row>
    <row r="3246" spans="1:4">
      <c r="A3246" t="s">
        <v>4043</v>
      </c>
      <c r="B3246" t="s">
        <v>6259</v>
      </c>
      <c r="C3246" t="s">
        <v>396</v>
      </c>
      <c r="D3246" t="s">
        <v>599</v>
      </c>
    </row>
    <row r="3247" spans="1:4">
      <c r="A3247" t="s">
        <v>4044</v>
      </c>
      <c r="B3247" t="s">
        <v>6261</v>
      </c>
      <c r="C3247" t="s">
        <v>525</v>
      </c>
      <c r="D3247" t="s">
        <v>634</v>
      </c>
    </row>
    <row r="3248" spans="1:4">
      <c r="A3248" t="s">
        <v>4045</v>
      </c>
      <c r="B3248" t="s">
        <v>6260</v>
      </c>
      <c r="C3248" t="s">
        <v>1605</v>
      </c>
      <c r="D3248" t="s">
        <v>640</v>
      </c>
    </row>
    <row r="3249" spans="1:4">
      <c r="A3249" t="s">
        <v>4046</v>
      </c>
      <c r="B3249" t="s">
        <v>6259</v>
      </c>
      <c r="C3249" t="s">
        <v>1129</v>
      </c>
      <c r="D3249" t="s">
        <v>607</v>
      </c>
    </row>
    <row r="3250" spans="1:4">
      <c r="A3250" t="s">
        <v>4047</v>
      </c>
      <c r="B3250" t="s">
        <v>6259</v>
      </c>
      <c r="C3250" t="s">
        <v>628</v>
      </c>
      <c r="D3250" t="s">
        <v>6267</v>
      </c>
    </row>
    <row r="3251" spans="1:4">
      <c r="A3251" t="s">
        <v>4048</v>
      </c>
      <c r="B3251" t="s">
        <v>6260</v>
      </c>
      <c r="C3251" t="s">
        <v>2772</v>
      </c>
      <c r="D3251" t="s">
        <v>1122</v>
      </c>
    </row>
    <row r="3252" spans="1:4">
      <c r="A3252" t="s">
        <v>4049</v>
      </c>
      <c r="B3252" t="s">
        <v>6259</v>
      </c>
      <c r="C3252" t="s">
        <v>10</v>
      </c>
      <c r="D3252" t="s">
        <v>1683</v>
      </c>
    </row>
    <row r="3253" spans="1:4">
      <c r="A3253" t="s">
        <v>4050</v>
      </c>
      <c r="B3253" t="s">
        <v>6260</v>
      </c>
      <c r="C3253" t="s">
        <v>1149</v>
      </c>
      <c r="D3253" t="s">
        <v>1633</v>
      </c>
    </row>
    <row r="3254" spans="1:4">
      <c r="A3254" t="s">
        <v>4051</v>
      </c>
      <c r="B3254" t="s">
        <v>6259</v>
      </c>
      <c r="C3254" t="s">
        <v>221</v>
      </c>
      <c r="D3254" t="s">
        <v>246</v>
      </c>
    </row>
    <row r="3255" spans="1:4">
      <c r="A3255" t="s">
        <v>4052</v>
      </c>
      <c r="B3255" t="s">
        <v>6259</v>
      </c>
      <c r="C3255" t="s">
        <v>1793</v>
      </c>
      <c r="D3255" t="s">
        <v>1349</v>
      </c>
    </row>
    <row r="3256" spans="1:4">
      <c r="A3256" t="s">
        <v>4053</v>
      </c>
      <c r="B3256" t="s">
        <v>6261</v>
      </c>
      <c r="C3256" t="s">
        <v>891</v>
      </c>
      <c r="D3256" t="s">
        <v>655</v>
      </c>
    </row>
    <row r="3257" spans="1:4">
      <c r="A3257" t="s">
        <v>4054</v>
      </c>
      <c r="B3257" t="s">
        <v>6259</v>
      </c>
      <c r="C3257" t="s">
        <v>414</v>
      </c>
      <c r="D3257" t="s">
        <v>153</v>
      </c>
    </row>
    <row r="3258" spans="1:4">
      <c r="A3258" t="s">
        <v>4055</v>
      </c>
      <c r="B3258" t="s">
        <v>6261</v>
      </c>
      <c r="C3258" t="s">
        <v>1327</v>
      </c>
      <c r="D3258" t="s">
        <v>267</v>
      </c>
    </row>
    <row r="3259" spans="1:4">
      <c r="A3259" t="s">
        <v>4056</v>
      </c>
      <c r="B3259" t="s">
        <v>6260</v>
      </c>
      <c r="C3259" t="s">
        <v>631</v>
      </c>
      <c r="D3259" t="s">
        <v>969</v>
      </c>
    </row>
    <row r="3260" spans="1:4">
      <c r="A3260" t="s">
        <v>4057</v>
      </c>
      <c r="B3260" t="s">
        <v>6259</v>
      </c>
      <c r="C3260" t="s">
        <v>1567</v>
      </c>
      <c r="D3260" t="s">
        <v>1532</v>
      </c>
    </row>
    <row r="3261" spans="1:4">
      <c r="A3261" t="s">
        <v>4058</v>
      </c>
      <c r="B3261" t="s">
        <v>6260</v>
      </c>
      <c r="C3261" t="s">
        <v>263</v>
      </c>
      <c r="D3261" t="s">
        <v>708</v>
      </c>
    </row>
    <row r="3262" spans="1:4">
      <c r="A3262" t="s">
        <v>4059</v>
      </c>
      <c r="B3262" t="s">
        <v>6259</v>
      </c>
      <c r="C3262" t="s">
        <v>525</v>
      </c>
      <c r="D3262" t="s">
        <v>283</v>
      </c>
    </row>
    <row r="3263" spans="1:4">
      <c r="A3263" t="s">
        <v>4060</v>
      </c>
      <c r="B3263" t="s">
        <v>6260</v>
      </c>
      <c r="C3263" t="s">
        <v>283</v>
      </c>
      <c r="D3263" t="s">
        <v>2127</v>
      </c>
    </row>
    <row r="3264" spans="1:4">
      <c r="A3264" t="s">
        <v>4061</v>
      </c>
      <c r="B3264" t="s">
        <v>6261</v>
      </c>
      <c r="C3264" t="s">
        <v>1050</v>
      </c>
      <c r="D3264" t="s">
        <v>1012</v>
      </c>
    </row>
    <row r="3265" spans="1:4">
      <c r="A3265" t="s">
        <v>4062</v>
      </c>
      <c r="B3265" t="s">
        <v>6260</v>
      </c>
      <c r="C3265" t="s">
        <v>783</v>
      </c>
      <c r="D3265" t="s">
        <v>1190</v>
      </c>
    </row>
    <row r="3266" spans="1:4">
      <c r="A3266" t="s">
        <v>4063</v>
      </c>
      <c r="B3266" t="s">
        <v>6261</v>
      </c>
      <c r="C3266" t="s">
        <v>755</v>
      </c>
      <c r="D3266" t="s">
        <v>167</v>
      </c>
    </row>
    <row r="3267" spans="1:4">
      <c r="A3267" t="s">
        <v>4064</v>
      </c>
      <c r="B3267" t="s">
        <v>6260</v>
      </c>
      <c r="C3267" t="s">
        <v>660</v>
      </c>
      <c r="D3267" t="s">
        <v>923</v>
      </c>
    </row>
    <row r="3268" spans="1:4">
      <c r="A3268" t="s">
        <v>4065</v>
      </c>
      <c r="B3268" t="s">
        <v>6259</v>
      </c>
      <c r="C3268" t="s">
        <v>360</v>
      </c>
      <c r="D3268" t="s">
        <v>583</v>
      </c>
    </row>
    <row r="3269" spans="1:4">
      <c r="A3269" t="s">
        <v>4066</v>
      </c>
      <c r="B3269" t="s">
        <v>6259</v>
      </c>
      <c r="C3269" t="s">
        <v>752</v>
      </c>
      <c r="D3269" t="s">
        <v>1005</v>
      </c>
    </row>
    <row r="3270" spans="1:4">
      <c r="A3270" t="s">
        <v>4067</v>
      </c>
      <c r="B3270" t="s">
        <v>6259</v>
      </c>
      <c r="C3270" t="s">
        <v>726</v>
      </c>
      <c r="D3270" t="s">
        <v>1545</v>
      </c>
    </row>
    <row r="3271" spans="1:4">
      <c r="A3271" t="s">
        <v>4068</v>
      </c>
      <c r="B3271" t="s">
        <v>6260</v>
      </c>
      <c r="C3271" t="s">
        <v>428</v>
      </c>
      <c r="D3271" t="s">
        <v>463</v>
      </c>
    </row>
    <row r="3272" spans="1:4">
      <c r="A3272" t="s">
        <v>4069</v>
      </c>
      <c r="B3272" t="s">
        <v>6261</v>
      </c>
      <c r="C3272" t="s">
        <v>263</v>
      </c>
      <c r="D3272" t="s">
        <v>887</v>
      </c>
    </row>
    <row r="3273" spans="1:4">
      <c r="A3273" t="s">
        <v>4070</v>
      </c>
      <c r="B3273" t="s">
        <v>6261</v>
      </c>
      <c r="C3273" t="s">
        <v>306</v>
      </c>
      <c r="D3273" t="s">
        <v>6263</v>
      </c>
    </row>
    <row r="3274" spans="1:4">
      <c r="A3274" t="s">
        <v>4071</v>
      </c>
      <c r="B3274" t="s">
        <v>6259</v>
      </c>
      <c r="C3274" t="s">
        <v>942</v>
      </c>
      <c r="D3274" t="s">
        <v>783</v>
      </c>
    </row>
    <row r="3275" spans="1:4">
      <c r="A3275" t="s">
        <v>4072</v>
      </c>
      <c r="B3275" t="s">
        <v>6259</v>
      </c>
      <c r="C3275" t="s">
        <v>143</v>
      </c>
      <c r="D3275" t="s">
        <v>351</v>
      </c>
    </row>
    <row r="3276" spans="1:4">
      <c r="A3276" t="s">
        <v>4073</v>
      </c>
      <c r="B3276" t="s">
        <v>6259</v>
      </c>
      <c r="C3276" t="s">
        <v>895</v>
      </c>
      <c r="D3276" t="s">
        <v>862</v>
      </c>
    </row>
    <row r="3277" spans="1:4">
      <c r="A3277" t="s">
        <v>4074</v>
      </c>
      <c r="B3277" t="s">
        <v>6261</v>
      </c>
      <c r="C3277" t="s">
        <v>879</v>
      </c>
      <c r="D3277" t="s">
        <v>542</v>
      </c>
    </row>
    <row r="3278" spans="1:4">
      <c r="A3278" t="s">
        <v>4075</v>
      </c>
      <c r="B3278" t="s">
        <v>6260</v>
      </c>
      <c r="C3278" t="s">
        <v>461</v>
      </c>
      <c r="D3278" t="s">
        <v>1829</v>
      </c>
    </row>
    <row r="3279" spans="1:4">
      <c r="A3279" t="s">
        <v>4076</v>
      </c>
      <c r="B3279" t="s">
        <v>6261</v>
      </c>
      <c r="C3279" t="s">
        <v>930</v>
      </c>
      <c r="D3279" t="s">
        <v>1149</v>
      </c>
    </row>
    <row r="3280" spans="1:4">
      <c r="A3280" t="s">
        <v>4077</v>
      </c>
      <c r="B3280" t="s">
        <v>6259</v>
      </c>
      <c r="C3280" t="s">
        <v>480</v>
      </c>
      <c r="D3280" t="s">
        <v>212</v>
      </c>
    </row>
    <row r="3281" spans="1:4">
      <c r="A3281" t="s">
        <v>4078</v>
      </c>
      <c r="B3281" t="s">
        <v>6260</v>
      </c>
      <c r="C3281" t="s">
        <v>260</v>
      </c>
      <c r="D3281" t="s">
        <v>550</v>
      </c>
    </row>
    <row r="3282" spans="1:4">
      <c r="A3282" t="s">
        <v>4079</v>
      </c>
      <c r="B3282" t="s">
        <v>6261</v>
      </c>
      <c r="C3282" t="s">
        <v>1040</v>
      </c>
      <c r="D3282" t="s">
        <v>180</v>
      </c>
    </row>
    <row r="3283" spans="1:4">
      <c r="A3283" t="s">
        <v>4080</v>
      </c>
      <c r="B3283" t="s">
        <v>6259</v>
      </c>
      <c r="C3283" t="s">
        <v>982</v>
      </c>
      <c r="D3283" t="s">
        <v>85</v>
      </c>
    </row>
    <row r="3284" spans="1:4">
      <c r="A3284" t="s">
        <v>4081</v>
      </c>
      <c r="B3284" t="s">
        <v>6260</v>
      </c>
      <c r="C3284" t="s">
        <v>296</v>
      </c>
      <c r="D3284" t="s">
        <v>871</v>
      </c>
    </row>
    <row r="3285" spans="1:4">
      <c r="A3285" t="s">
        <v>4082</v>
      </c>
      <c r="B3285" t="s">
        <v>6259</v>
      </c>
      <c r="C3285" t="s">
        <v>411</v>
      </c>
      <c r="D3285" t="s">
        <v>761</v>
      </c>
    </row>
    <row r="3286" spans="1:4">
      <c r="A3286" t="s">
        <v>4083</v>
      </c>
      <c r="B3286" t="s">
        <v>6261</v>
      </c>
      <c r="C3286" t="s">
        <v>420</v>
      </c>
      <c r="D3286" t="s">
        <v>827</v>
      </c>
    </row>
    <row r="3287" spans="1:4">
      <c r="A3287" t="s">
        <v>4084</v>
      </c>
      <c r="B3287" t="s">
        <v>6259</v>
      </c>
      <c r="C3287" t="s">
        <v>604</v>
      </c>
      <c r="D3287" t="s">
        <v>246</v>
      </c>
    </row>
    <row r="3288" spans="1:4">
      <c r="A3288" t="s">
        <v>4085</v>
      </c>
      <c r="B3288" t="s">
        <v>6259</v>
      </c>
      <c r="C3288" t="s">
        <v>525</v>
      </c>
      <c r="D3288" t="s">
        <v>939</v>
      </c>
    </row>
    <row r="3289" spans="1:4">
      <c r="A3289" t="s">
        <v>4086</v>
      </c>
      <c r="B3289" t="s">
        <v>6261</v>
      </c>
      <c r="C3289" t="s">
        <v>1198</v>
      </c>
      <c r="D3289" t="s">
        <v>1438</v>
      </c>
    </row>
    <row r="3290" spans="1:4">
      <c r="A3290" t="s">
        <v>4087</v>
      </c>
      <c r="B3290" t="s">
        <v>6260</v>
      </c>
      <c r="C3290" t="s">
        <v>976</v>
      </c>
      <c r="D3290" t="s">
        <v>42</v>
      </c>
    </row>
    <row r="3291" spans="1:4">
      <c r="A3291" t="s">
        <v>4088</v>
      </c>
      <c r="B3291" t="s">
        <v>6260</v>
      </c>
      <c r="C3291" t="s">
        <v>1255</v>
      </c>
      <c r="D3291" t="s">
        <v>1015</v>
      </c>
    </row>
    <row r="3292" spans="1:4">
      <c r="A3292" t="s">
        <v>4089</v>
      </c>
      <c r="B3292" t="s">
        <v>6260</v>
      </c>
      <c r="C3292" t="s">
        <v>71</v>
      </c>
      <c r="D3292" t="s">
        <v>1214</v>
      </c>
    </row>
    <row r="3293" spans="1:4">
      <c r="A3293" t="s">
        <v>4090</v>
      </c>
      <c r="B3293" t="s">
        <v>6259</v>
      </c>
      <c r="C3293" t="s">
        <v>357</v>
      </c>
      <c r="D3293" t="s">
        <v>199</v>
      </c>
    </row>
    <row r="3294" spans="1:4">
      <c r="A3294" t="s">
        <v>4091</v>
      </c>
      <c r="B3294" t="s">
        <v>6261</v>
      </c>
      <c r="C3294" t="s">
        <v>1532</v>
      </c>
      <c r="D3294" t="s">
        <v>871</v>
      </c>
    </row>
    <row r="3295" spans="1:4">
      <c r="A3295" t="s">
        <v>4092</v>
      </c>
      <c r="B3295" t="s">
        <v>6260</v>
      </c>
      <c r="C3295" t="s">
        <v>528</v>
      </c>
      <c r="D3295" t="s">
        <v>167</v>
      </c>
    </row>
    <row r="3296" spans="1:4">
      <c r="A3296" t="s">
        <v>4093</v>
      </c>
      <c r="B3296" t="s">
        <v>6260</v>
      </c>
      <c r="C3296" t="s">
        <v>1683</v>
      </c>
      <c r="D3296" t="s">
        <v>918</v>
      </c>
    </row>
    <row r="3297" spans="1:4">
      <c r="A3297" t="s">
        <v>4094</v>
      </c>
      <c r="B3297" t="s">
        <v>6260</v>
      </c>
      <c r="C3297" t="s">
        <v>128</v>
      </c>
      <c r="D3297" t="s">
        <v>976</v>
      </c>
    </row>
    <row r="3298" spans="1:4">
      <c r="A3298" t="s">
        <v>4095</v>
      </c>
      <c r="B3298" t="s">
        <v>6260</v>
      </c>
      <c r="C3298" t="s">
        <v>969</v>
      </c>
      <c r="D3298" t="s">
        <v>37</v>
      </c>
    </row>
    <row r="3299" spans="1:4">
      <c r="A3299" t="s">
        <v>4096</v>
      </c>
      <c r="B3299" t="s">
        <v>6261</v>
      </c>
      <c r="C3299" t="s">
        <v>132</v>
      </c>
      <c r="D3299" t="s">
        <v>446</v>
      </c>
    </row>
    <row r="3300" spans="1:4">
      <c r="A3300" t="s">
        <v>4097</v>
      </c>
      <c r="B3300" t="s">
        <v>6259</v>
      </c>
      <c r="C3300" t="s">
        <v>367</v>
      </c>
      <c r="D3300" t="s">
        <v>167</v>
      </c>
    </row>
    <row r="3301" spans="1:4">
      <c r="A3301" t="s">
        <v>4098</v>
      </c>
      <c r="B3301" t="s">
        <v>6259</v>
      </c>
      <c r="C3301" t="s">
        <v>149</v>
      </c>
      <c r="D3301" t="s">
        <v>180</v>
      </c>
    </row>
    <row r="3302" spans="1:4">
      <c r="A3302" t="s">
        <v>4099</v>
      </c>
      <c r="B3302" t="s">
        <v>6261</v>
      </c>
      <c r="C3302" t="s">
        <v>1296</v>
      </c>
      <c r="D3302" t="s">
        <v>160</v>
      </c>
    </row>
    <row r="3303" spans="1:4">
      <c r="A3303" t="s">
        <v>4100</v>
      </c>
      <c r="B3303" t="s">
        <v>6259</v>
      </c>
      <c r="C3303" t="s">
        <v>773</v>
      </c>
      <c r="D3303" t="s">
        <v>951</v>
      </c>
    </row>
    <row r="3304" spans="1:4">
      <c r="A3304" t="s">
        <v>4101</v>
      </c>
      <c r="B3304" t="s">
        <v>6259</v>
      </c>
      <c r="C3304" t="s">
        <v>2006</v>
      </c>
      <c r="D3304" t="s">
        <v>230</v>
      </c>
    </row>
    <row r="3305" spans="1:4">
      <c r="A3305" t="s">
        <v>4102</v>
      </c>
      <c r="B3305" t="s">
        <v>6259</v>
      </c>
      <c r="C3305" t="s">
        <v>963</v>
      </c>
      <c r="D3305" t="s">
        <v>472</v>
      </c>
    </row>
    <row r="3306" spans="1:4">
      <c r="A3306" t="s">
        <v>4103</v>
      </c>
      <c r="B3306" t="s">
        <v>6260</v>
      </c>
      <c r="C3306" t="s">
        <v>132</v>
      </c>
      <c r="D3306" t="s">
        <v>503</v>
      </c>
    </row>
    <row r="3307" spans="1:4">
      <c r="A3307" t="s">
        <v>4104</v>
      </c>
      <c r="B3307" t="s">
        <v>6259</v>
      </c>
      <c r="C3307" t="s">
        <v>1395</v>
      </c>
      <c r="D3307" t="s">
        <v>930</v>
      </c>
    </row>
    <row r="3308" spans="1:4">
      <c r="A3308" t="s">
        <v>4105</v>
      </c>
      <c r="B3308" t="s">
        <v>6259</v>
      </c>
      <c r="C3308" t="s">
        <v>1281</v>
      </c>
      <c r="D3308" t="s">
        <v>932</v>
      </c>
    </row>
    <row r="3309" spans="1:4">
      <c r="A3309" t="s">
        <v>4106</v>
      </c>
      <c r="B3309" t="s">
        <v>6260</v>
      </c>
      <c r="C3309" t="s">
        <v>1401</v>
      </c>
      <c r="D3309" t="s">
        <v>1033</v>
      </c>
    </row>
    <row r="3310" spans="1:4">
      <c r="A3310" t="s">
        <v>4107</v>
      </c>
      <c r="B3310" t="s">
        <v>6259</v>
      </c>
      <c r="C3310" t="s">
        <v>918</v>
      </c>
      <c r="D3310" t="s">
        <v>1048</v>
      </c>
    </row>
    <row r="3311" spans="1:4">
      <c r="A3311" t="s">
        <v>4108</v>
      </c>
      <c r="B3311" t="s">
        <v>6260</v>
      </c>
      <c r="C3311" t="s">
        <v>575</v>
      </c>
      <c r="D3311" t="s">
        <v>590</v>
      </c>
    </row>
    <row r="3312" spans="1:4">
      <c r="A3312" t="s">
        <v>4109</v>
      </c>
      <c r="B3312" t="s">
        <v>6259</v>
      </c>
      <c r="C3312" t="s">
        <v>1793</v>
      </c>
      <c r="D3312" t="s">
        <v>1349</v>
      </c>
    </row>
    <row r="3313" spans="1:4">
      <c r="A3313" t="s">
        <v>4110</v>
      </c>
      <c r="B3313" t="s">
        <v>6259</v>
      </c>
      <c r="C3313" t="s">
        <v>10</v>
      </c>
      <c r="D3313" t="s">
        <v>718</v>
      </c>
    </row>
    <row r="3314" spans="1:4">
      <c r="A3314" t="s">
        <v>4111</v>
      </c>
      <c r="B3314" t="s">
        <v>6259</v>
      </c>
      <c r="C3314" t="s">
        <v>785</v>
      </c>
      <c r="D3314" t="s">
        <v>32</v>
      </c>
    </row>
    <row r="3315" spans="1:4">
      <c r="A3315" t="s">
        <v>4112</v>
      </c>
      <c r="B3315" t="s">
        <v>6261</v>
      </c>
      <c r="C3315" t="s">
        <v>440</v>
      </c>
      <c r="D3315" t="s">
        <v>612</v>
      </c>
    </row>
    <row r="3316" spans="1:4">
      <c r="A3316" t="s">
        <v>4113</v>
      </c>
      <c r="B3316" t="s">
        <v>6259</v>
      </c>
      <c r="C3316" t="s">
        <v>1235</v>
      </c>
      <c r="D3316" t="s">
        <v>737</v>
      </c>
    </row>
    <row r="3317" spans="1:4">
      <c r="A3317" t="s">
        <v>4114</v>
      </c>
      <c r="B3317" t="s">
        <v>6259</v>
      </c>
      <c r="C3317" t="s">
        <v>1819</v>
      </c>
      <c r="D3317" t="s">
        <v>783</v>
      </c>
    </row>
    <row r="3318" spans="1:4">
      <c r="A3318" t="s">
        <v>4115</v>
      </c>
      <c r="B3318" t="s">
        <v>6261</v>
      </c>
      <c r="C3318" t="s">
        <v>98</v>
      </c>
      <c r="D3318" t="s">
        <v>316</v>
      </c>
    </row>
    <row r="3319" spans="1:4">
      <c r="A3319" t="s">
        <v>4116</v>
      </c>
      <c r="B3319" t="s">
        <v>6261</v>
      </c>
      <c r="C3319" t="s">
        <v>595</v>
      </c>
      <c r="D3319" t="s">
        <v>666</v>
      </c>
    </row>
    <row r="3320" spans="1:4">
      <c r="A3320" t="s">
        <v>4117</v>
      </c>
      <c r="B3320" t="s">
        <v>6260</v>
      </c>
      <c r="C3320" t="s">
        <v>364</v>
      </c>
      <c r="D3320" t="s">
        <v>1162</v>
      </c>
    </row>
    <row r="3321" spans="1:4">
      <c r="A3321" t="s">
        <v>4118</v>
      </c>
      <c r="B3321" t="s">
        <v>6261</v>
      </c>
      <c r="C3321" t="s">
        <v>805</v>
      </c>
      <c r="D3321" t="s">
        <v>326</v>
      </c>
    </row>
    <row r="3322" spans="1:4">
      <c r="A3322" t="s">
        <v>4119</v>
      </c>
      <c r="B3322" t="s">
        <v>6261</v>
      </c>
      <c r="C3322" t="s">
        <v>1255</v>
      </c>
      <c r="D3322" t="s">
        <v>550</v>
      </c>
    </row>
    <row r="3323" spans="1:4">
      <c r="A3323" t="s">
        <v>4120</v>
      </c>
      <c r="B3323" t="s">
        <v>6261</v>
      </c>
      <c r="C3323" t="s">
        <v>930</v>
      </c>
      <c r="D3323" t="s">
        <v>1268</v>
      </c>
    </row>
    <row r="3324" spans="1:4">
      <c r="A3324" t="s">
        <v>4121</v>
      </c>
      <c r="B3324" t="s">
        <v>6259</v>
      </c>
      <c r="C3324" t="s">
        <v>955</v>
      </c>
      <c r="D3324" t="s">
        <v>22</v>
      </c>
    </row>
    <row r="3325" spans="1:4">
      <c r="A3325" t="s">
        <v>4122</v>
      </c>
      <c r="B3325" t="s">
        <v>6261</v>
      </c>
      <c r="C3325" t="s">
        <v>773</v>
      </c>
      <c r="D3325" t="s">
        <v>951</v>
      </c>
    </row>
    <row r="3326" spans="1:4">
      <c r="A3326" t="s">
        <v>4123</v>
      </c>
      <c r="B3326" t="s">
        <v>6259</v>
      </c>
      <c r="C3326" t="s">
        <v>1212</v>
      </c>
      <c r="D3326" t="s">
        <v>2164</v>
      </c>
    </row>
    <row r="3327" spans="1:4">
      <c r="A3327" t="s">
        <v>4124</v>
      </c>
      <c r="B3327" t="s">
        <v>6260</v>
      </c>
      <c r="C3327" t="s">
        <v>539</v>
      </c>
      <c r="D3327" t="s">
        <v>2164</v>
      </c>
    </row>
    <row r="3328" spans="1:4">
      <c r="A3328" t="s">
        <v>4125</v>
      </c>
      <c r="B3328" t="s">
        <v>6260</v>
      </c>
      <c r="C3328" t="s">
        <v>771</v>
      </c>
      <c r="D3328" t="s">
        <v>1427</v>
      </c>
    </row>
    <row r="3329" spans="1:4">
      <c r="A3329" t="s">
        <v>4126</v>
      </c>
      <c r="B3329" t="s">
        <v>6261</v>
      </c>
      <c r="C3329" t="s">
        <v>525</v>
      </c>
      <c r="D3329" t="s">
        <v>2127</v>
      </c>
    </row>
    <row r="3330" spans="1:4">
      <c r="A3330" t="s">
        <v>4127</v>
      </c>
      <c r="B3330" t="s">
        <v>6260</v>
      </c>
      <c r="C3330" t="s">
        <v>698</v>
      </c>
      <c r="D3330" t="s">
        <v>291</v>
      </c>
    </row>
    <row r="3331" spans="1:4">
      <c r="A3331" t="s">
        <v>4128</v>
      </c>
      <c r="B3331" t="s">
        <v>6260</v>
      </c>
      <c r="C3331" t="s">
        <v>351</v>
      </c>
      <c r="D3331" t="s">
        <v>923</v>
      </c>
    </row>
    <row r="3332" spans="1:4">
      <c r="A3332" t="s">
        <v>4129</v>
      </c>
      <c r="B3332" t="s">
        <v>6261</v>
      </c>
      <c r="C3332" t="s">
        <v>1235</v>
      </c>
      <c r="D3332" t="s">
        <v>2124</v>
      </c>
    </row>
    <row r="3333" spans="1:4">
      <c r="A3333" t="s">
        <v>4130</v>
      </c>
      <c r="B3333" t="s">
        <v>6260</v>
      </c>
      <c r="C3333" t="s">
        <v>1949</v>
      </c>
      <c r="D3333" t="s">
        <v>562</v>
      </c>
    </row>
    <row r="3334" spans="1:4">
      <c r="A3334" t="s">
        <v>4131</v>
      </c>
      <c r="B3334" t="s">
        <v>6259</v>
      </c>
      <c r="C3334" t="s">
        <v>1198</v>
      </c>
      <c r="D3334" t="s">
        <v>310</v>
      </c>
    </row>
    <row r="3335" spans="1:4">
      <c r="A3335" t="s">
        <v>4132</v>
      </c>
      <c r="B3335" t="s">
        <v>6260</v>
      </c>
      <c r="C3335" t="s">
        <v>263</v>
      </c>
      <c r="D3335" t="s">
        <v>1214</v>
      </c>
    </row>
    <row r="3336" spans="1:4">
      <c r="A3336" t="s">
        <v>4133</v>
      </c>
      <c r="B3336" t="s">
        <v>6261</v>
      </c>
      <c r="C3336" t="s">
        <v>1829</v>
      </c>
      <c r="D3336" t="s">
        <v>1242</v>
      </c>
    </row>
    <row r="3337" spans="1:4">
      <c r="A3337" t="s">
        <v>4134</v>
      </c>
      <c r="B3337" t="s">
        <v>6259</v>
      </c>
      <c r="C3337" t="s">
        <v>1178</v>
      </c>
      <c r="D3337" t="s">
        <v>536</v>
      </c>
    </row>
    <row r="3338" spans="1:4">
      <c r="A3338" t="s">
        <v>4135</v>
      </c>
      <c r="B3338" t="s">
        <v>6259</v>
      </c>
      <c r="C3338" t="s">
        <v>53</v>
      </c>
      <c r="D3338" t="s">
        <v>590</v>
      </c>
    </row>
    <row r="3339" spans="1:4">
      <c r="A3339" t="s">
        <v>4136</v>
      </c>
      <c r="B3339" t="s">
        <v>6261</v>
      </c>
      <c r="C3339" t="s">
        <v>951</v>
      </c>
      <c r="D3339" t="s">
        <v>1027</v>
      </c>
    </row>
    <row r="3340" spans="1:4">
      <c r="A3340" t="s">
        <v>4137</v>
      </c>
      <c r="B3340" t="s">
        <v>6261</v>
      </c>
      <c r="C3340" t="s">
        <v>1633</v>
      </c>
      <c r="D3340" t="s">
        <v>583</v>
      </c>
    </row>
    <row r="3341" spans="1:4">
      <c r="A3341" t="s">
        <v>4138</v>
      </c>
      <c r="B3341" t="s">
        <v>6261</v>
      </c>
      <c r="C3341" t="s">
        <v>246</v>
      </c>
      <c r="D3341" t="s">
        <v>493</v>
      </c>
    </row>
    <row r="3342" spans="1:4">
      <c r="A3342" t="s">
        <v>4139</v>
      </c>
      <c r="B3342" t="s">
        <v>6259</v>
      </c>
      <c r="C3342" t="s">
        <v>98</v>
      </c>
      <c r="D3342" t="s">
        <v>1240</v>
      </c>
    </row>
    <row r="3343" spans="1:4">
      <c r="A3343" t="s">
        <v>4140</v>
      </c>
      <c r="B3343" t="s">
        <v>6261</v>
      </c>
      <c r="C3343" t="s">
        <v>577</v>
      </c>
      <c r="D3343" t="s">
        <v>207</v>
      </c>
    </row>
    <row r="3344" spans="1:4">
      <c r="A3344" t="s">
        <v>4141</v>
      </c>
      <c r="B3344" t="s">
        <v>6259</v>
      </c>
      <c r="C3344" t="s">
        <v>1255</v>
      </c>
      <c r="D3344" t="s">
        <v>320</v>
      </c>
    </row>
    <row r="3345" spans="1:4">
      <c r="A3345" t="s">
        <v>4142</v>
      </c>
      <c r="B3345" t="s">
        <v>6259</v>
      </c>
      <c r="C3345" t="s">
        <v>1427</v>
      </c>
      <c r="D3345" t="s">
        <v>879</v>
      </c>
    </row>
    <row r="3346" spans="1:4">
      <c r="A3346" t="s">
        <v>4143</v>
      </c>
      <c r="B3346" t="s">
        <v>6261</v>
      </c>
      <c r="C3346" t="s">
        <v>972</v>
      </c>
      <c r="D3346" t="s">
        <v>1073</v>
      </c>
    </row>
    <row r="3347" spans="1:4">
      <c r="A3347" t="s">
        <v>4144</v>
      </c>
      <c r="B3347" t="s">
        <v>6259</v>
      </c>
      <c r="C3347" t="s">
        <v>1605</v>
      </c>
      <c r="D3347" t="s">
        <v>58</v>
      </c>
    </row>
    <row r="3348" spans="1:4">
      <c r="A3348" t="s">
        <v>4145</v>
      </c>
      <c r="B3348" t="s">
        <v>6259</v>
      </c>
      <c r="C3348" t="s">
        <v>1055</v>
      </c>
      <c r="D3348" t="s">
        <v>1274</v>
      </c>
    </row>
    <row r="3349" spans="1:4">
      <c r="A3349" t="s">
        <v>4146</v>
      </c>
      <c r="B3349" t="s">
        <v>6259</v>
      </c>
      <c r="C3349" t="s">
        <v>1198</v>
      </c>
      <c r="D3349" t="s">
        <v>360</v>
      </c>
    </row>
    <row r="3350" spans="1:4">
      <c r="A3350" t="s">
        <v>4147</v>
      </c>
      <c r="B3350" t="s">
        <v>6261</v>
      </c>
      <c r="C3350" t="s">
        <v>1810</v>
      </c>
      <c r="D3350" t="s">
        <v>1567</v>
      </c>
    </row>
    <row r="3351" spans="1:4">
      <c r="A3351" t="s">
        <v>4148</v>
      </c>
      <c r="B3351" t="s">
        <v>6259</v>
      </c>
      <c r="C3351" t="s">
        <v>2124</v>
      </c>
      <c r="D3351" t="s">
        <v>263</v>
      </c>
    </row>
    <row r="3352" spans="1:4">
      <c r="A3352" t="s">
        <v>4149</v>
      </c>
      <c r="B3352" t="s">
        <v>6261</v>
      </c>
      <c r="C3352" t="s">
        <v>634</v>
      </c>
      <c r="D3352" t="s">
        <v>76</v>
      </c>
    </row>
    <row r="3353" spans="1:4">
      <c r="A3353" t="s">
        <v>4150</v>
      </c>
      <c r="B3353" t="s">
        <v>6260</v>
      </c>
      <c r="C3353" t="s">
        <v>698</v>
      </c>
      <c r="D3353" t="s">
        <v>1027</v>
      </c>
    </row>
    <row r="3354" spans="1:4">
      <c r="A3354" t="s">
        <v>4151</v>
      </c>
      <c r="B3354" t="s">
        <v>6260</v>
      </c>
      <c r="C3354" t="s">
        <v>1567</v>
      </c>
      <c r="D3354" t="s">
        <v>1532</v>
      </c>
    </row>
    <row r="3355" spans="1:4">
      <c r="A3355" t="s">
        <v>4152</v>
      </c>
      <c r="B3355" t="s">
        <v>6261</v>
      </c>
      <c r="C3355" t="s">
        <v>500</v>
      </c>
      <c r="D3355" t="s">
        <v>686</v>
      </c>
    </row>
    <row r="3356" spans="1:4">
      <c r="A3356" t="s">
        <v>4153</v>
      </c>
      <c r="B3356" t="s">
        <v>6260</v>
      </c>
      <c r="C3356" t="s">
        <v>335</v>
      </c>
      <c r="D3356" t="s">
        <v>923</v>
      </c>
    </row>
    <row r="3357" spans="1:4">
      <c r="A3357" t="s">
        <v>4154</v>
      </c>
      <c r="B3357" t="s">
        <v>6259</v>
      </c>
      <c r="C3357" t="s">
        <v>246</v>
      </c>
      <c r="D3357" t="s">
        <v>493</v>
      </c>
    </row>
    <row r="3358" spans="1:4">
      <c r="A3358" t="s">
        <v>4155</v>
      </c>
      <c r="B3358" t="s">
        <v>6259</v>
      </c>
      <c r="C3358" t="s">
        <v>381</v>
      </c>
      <c r="D3358" t="s">
        <v>752</v>
      </c>
    </row>
    <row r="3359" spans="1:4">
      <c r="A3359" t="s">
        <v>4156</v>
      </c>
      <c r="B3359" t="s">
        <v>6261</v>
      </c>
      <c r="C3359" t="s">
        <v>533</v>
      </c>
      <c r="D3359" t="s">
        <v>489</v>
      </c>
    </row>
    <row r="3360" spans="1:4">
      <c r="A3360" t="s">
        <v>4157</v>
      </c>
      <c r="B3360" t="s">
        <v>6260</v>
      </c>
      <c r="C3360" t="s">
        <v>523</v>
      </c>
      <c r="D3360" t="s">
        <v>1045</v>
      </c>
    </row>
    <row r="3361" spans="1:4">
      <c r="A3361" t="s">
        <v>4158</v>
      </c>
      <c r="B3361" t="s">
        <v>6259</v>
      </c>
      <c r="C3361" t="s">
        <v>102</v>
      </c>
      <c r="D3361" t="s">
        <v>121</v>
      </c>
    </row>
    <row r="3362" spans="1:4">
      <c r="A3362" t="s">
        <v>4159</v>
      </c>
      <c r="B3362" t="s">
        <v>6260</v>
      </c>
      <c r="C3362" t="s">
        <v>711</v>
      </c>
      <c r="D3362" t="s">
        <v>686</v>
      </c>
    </row>
    <row r="3363" spans="1:4">
      <c r="A3363" t="s">
        <v>4160</v>
      </c>
      <c r="B3363" t="s">
        <v>6260</v>
      </c>
      <c r="C3363" t="s">
        <v>167</v>
      </c>
      <c r="D3363" t="s">
        <v>480</v>
      </c>
    </row>
    <row r="3364" spans="1:4">
      <c r="A3364" t="s">
        <v>4161</v>
      </c>
      <c r="B3364" t="s">
        <v>6261</v>
      </c>
      <c r="C3364" t="s">
        <v>10</v>
      </c>
      <c r="D3364" t="s">
        <v>1949</v>
      </c>
    </row>
    <row r="3365" spans="1:4">
      <c r="A3365" t="s">
        <v>4162</v>
      </c>
      <c r="B3365" t="s">
        <v>6261</v>
      </c>
      <c r="C3365" t="s">
        <v>809</v>
      </c>
      <c r="D3365" t="s">
        <v>472</v>
      </c>
    </row>
    <row r="3366" spans="1:4">
      <c r="A3366" t="s">
        <v>4163</v>
      </c>
      <c r="B3366" t="s">
        <v>6260</v>
      </c>
      <c r="C3366" t="s">
        <v>1242</v>
      </c>
      <c r="D3366" t="s">
        <v>895</v>
      </c>
    </row>
    <row r="3367" spans="1:4">
      <c r="A3367" t="s">
        <v>4164</v>
      </c>
      <c r="B3367" t="s">
        <v>6259</v>
      </c>
      <c r="C3367" t="s">
        <v>360</v>
      </c>
      <c r="D3367" t="s">
        <v>1438</v>
      </c>
    </row>
    <row r="3368" spans="1:4">
      <c r="A3368" t="s">
        <v>4165</v>
      </c>
      <c r="B3368" t="s">
        <v>6259</v>
      </c>
      <c r="C3368" t="s">
        <v>963</v>
      </c>
      <c r="D3368" t="s">
        <v>809</v>
      </c>
    </row>
    <row r="3369" spans="1:4">
      <c r="A3369" t="s">
        <v>4166</v>
      </c>
      <c r="B3369" t="s">
        <v>6261</v>
      </c>
      <c r="C3369" t="s">
        <v>1043</v>
      </c>
      <c r="D3369" t="s">
        <v>720</v>
      </c>
    </row>
    <row r="3370" spans="1:4">
      <c r="A3370" t="s">
        <v>4167</v>
      </c>
      <c r="B3370" t="s">
        <v>6261</v>
      </c>
      <c r="C3370" t="s">
        <v>58</v>
      </c>
      <c r="D3370" t="s">
        <v>443</v>
      </c>
    </row>
    <row r="3371" spans="1:4">
      <c r="A3371" t="s">
        <v>4168</v>
      </c>
      <c r="B3371" t="s">
        <v>6260</v>
      </c>
      <c r="C3371" t="s">
        <v>1031</v>
      </c>
      <c r="D3371" t="s">
        <v>1206</v>
      </c>
    </row>
    <row r="3372" spans="1:4">
      <c r="A3372" t="s">
        <v>4169</v>
      </c>
      <c r="B3372" t="s">
        <v>6260</v>
      </c>
      <c r="C3372" t="s">
        <v>1715</v>
      </c>
      <c r="D3372" t="s">
        <v>1104</v>
      </c>
    </row>
    <row r="3373" spans="1:4">
      <c r="A3373" t="s">
        <v>4170</v>
      </c>
      <c r="B3373" t="s">
        <v>6260</v>
      </c>
      <c r="C3373" t="s">
        <v>830</v>
      </c>
      <c r="D3373" t="s">
        <v>2527</v>
      </c>
    </row>
    <row r="3374" spans="1:4">
      <c r="A3374" t="s">
        <v>4171</v>
      </c>
      <c r="B3374" t="s">
        <v>6260</v>
      </c>
      <c r="C3374" t="s">
        <v>525</v>
      </c>
      <c r="D3374" t="s">
        <v>722</v>
      </c>
    </row>
    <row r="3375" spans="1:4">
      <c r="A3375" t="s">
        <v>4172</v>
      </c>
      <c r="B3375" t="s">
        <v>6260</v>
      </c>
      <c r="C3375" t="s">
        <v>1889</v>
      </c>
      <c r="D3375" t="s">
        <v>1235</v>
      </c>
    </row>
    <row r="3376" spans="1:4">
      <c r="A3376" t="s">
        <v>4173</v>
      </c>
      <c r="B3376" t="s">
        <v>6261</v>
      </c>
      <c r="C3376" t="s">
        <v>509</v>
      </c>
      <c r="D3376" t="s">
        <v>1268</v>
      </c>
    </row>
    <row r="3377" spans="1:4">
      <c r="A3377" t="s">
        <v>4174</v>
      </c>
      <c r="B3377" t="s">
        <v>6260</v>
      </c>
      <c r="C3377" t="s">
        <v>628</v>
      </c>
      <c r="D3377" t="s">
        <v>6266</v>
      </c>
    </row>
    <row r="3378" spans="1:4">
      <c r="A3378" t="s">
        <v>4175</v>
      </c>
      <c r="B3378" t="s">
        <v>6260</v>
      </c>
      <c r="C3378" t="s">
        <v>66</v>
      </c>
      <c r="D3378" t="s">
        <v>1335</v>
      </c>
    </row>
    <row r="3379" spans="1:4">
      <c r="A3379" t="s">
        <v>4176</v>
      </c>
      <c r="B3379" t="s">
        <v>6261</v>
      </c>
      <c r="C3379" t="s">
        <v>785</v>
      </c>
      <c r="D3379" t="s">
        <v>949</v>
      </c>
    </row>
    <row r="3380" spans="1:4">
      <c r="A3380" t="s">
        <v>4177</v>
      </c>
      <c r="B3380" t="s">
        <v>6261</v>
      </c>
      <c r="C3380" t="s">
        <v>1810</v>
      </c>
      <c r="D3380" t="s">
        <v>889</v>
      </c>
    </row>
    <row r="3381" spans="1:4">
      <c r="A3381" t="s">
        <v>4178</v>
      </c>
      <c r="B3381" t="s">
        <v>6259</v>
      </c>
      <c r="C3381" t="s">
        <v>503</v>
      </c>
      <c r="D3381" t="s">
        <v>1605</v>
      </c>
    </row>
    <row r="3382" spans="1:4">
      <c r="A3382" t="s">
        <v>4179</v>
      </c>
      <c r="B3382" t="s">
        <v>6261</v>
      </c>
      <c r="C3382" t="s">
        <v>62</v>
      </c>
      <c r="D3382" t="s">
        <v>1204</v>
      </c>
    </row>
    <row r="3383" spans="1:4">
      <c r="A3383" t="s">
        <v>4180</v>
      </c>
      <c r="B3383" t="s">
        <v>6261</v>
      </c>
      <c r="C3383" t="s">
        <v>1889</v>
      </c>
      <c r="D3383" t="s">
        <v>1100</v>
      </c>
    </row>
    <row r="3384" spans="1:4">
      <c r="A3384" t="s">
        <v>4181</v>
      </c>
      <c r="B3384" t="s">
        <v>6260</v>
      </c>
      <c r="C3384" t="s">
        <v>489</v>
      </c>
      <c r="D3384" t="s">
        <v>62</v>
      </c>
    </row>
    <row r="3385" spans="1:4">
      <c r="A3385" t="s">
        <v>4182</v>
      </c>
      <c r="B3385" t="s">
        <v>6261</v>
      </c>
      <c r="C3385" t="s">
        <v>407</v>
      </c>
      <c r="D3385" t="s">
        <v>1149</v>
      </c>
    </row>
    <row r="3386" spans="1:4">
      <c r="A3386" t="s">
        <v>4183</v>
      </c>
      <c r="B3386" t="s">
        <v>6259</v>
      </c>
      <c r="C3386" t="s">
        <v>615</v>
      </c>
      <c r="D3386" t="s">
        <v>1429</v>
      </c>
    </row>
    <row r="3387" spans="1:4">
      <c r="A3387" t="s">
        <v>4184</v>
      </c>
      <c r="B3387" t="s">
        <v>6259</v>
      </c>
      <c r="C3387" t="s">
        <v>283</v>
      </c>
      <c r="D3387" t="s">
        <v>792</v>
      </c>
    </row>
    <row r="3388" spans="1:4">
      <c r="A3388" t="s">
        <v>4185</v>
      </c>
      <c r="B3388" t="s">
        <v>6259</v>
      </c>
      <c r="C3388" t="s">
        <v>443</v>
      </c>
      <c r="D3388" t="s">
        <v>879</v>
      </c>
    </row>
    <row r="3389" spans="1:4">
      <c r="A3389" t="s">
        <v>4186</v>
      </c>
      <c r="B3389" t="s">
        <v>6259</v>
      </c>
      <c r="C3389" t="s">
        <v>335</v>
      </c>
      <c r="D3389" t="s">
        <v>1340</v>
      </c>
    </row>
    <row r="3390" spans="1:4">
      <c r="A3390" t="s">
        <v>4187</v>
      </c>
      <c r="B3390" t="s">
        <v>6260</v>
      </c>
      <c r="C3390" t="s">
        <v>280</v>
      </c>
      <c r="D3390" t="s">
        <v>1027</v>
      </c>
    </row>
    <row r="3391" spans="1:4">
      <c r="A3391" t="s">
        <v>4188</v>
      </c>
      <c r="B3391" t="s">
        <v>6260</v>
      </c>
      <c r="C3391" t="s">
        <v>230</v>
      </c>
      <c r="D3391" t="s">
        <v>1219</v>
      </c>
    </row>
    <row r="3392" spans="1:4">
      <c r="A3392" t="s">
        <v>4189</v>
      </c>
      <c r="B3392" t="s">
        <v>6259</v>
      </c>
      <c r="C3392" t="s">
        <v>28</v>
      </c>
      <c r="D3392" t="s">
        <v>230</v>
      </c>
    </row>
    <row r="3393" spans="1:4">
      <c r="A3393" t="s">
        <v>4190</v>
      </c>
      <c r="B3393" t="s">
        <v>6260</v>
      </c>
      <c r="C3393" t="s">
        <v>1235</v>
      </c>
      <c r="D3393" t="s">
        <v>737</v>
      </c>
    </row>
    <row r="3394" spans="1:4">
      <c r="A3394" t="s">
        <v>4191</v>
      </c>
      <c r="B3394" t="s">
        <v>6261</v>
      </c>
      <c r="C3394" t="s">
        <v>1349</v>
      </c>
      <c r="D3394" t="s">
        <v>1296</v>
      </c>
    </row>
    <row r="3395" spans="1:4">
      <c r="A3395" t="s">
        <v>4192</v>
      </c>
      <c r="B3395" t="s">
        <v>6260</v>
      </c>
      <c r="C3395" t="s">
        <v>463</v>
      </c>
      <c r="D3395" t="s">
        <v>1246</v>
      </c>
    </row>
    <row r="3396" spans="1:4">
      <c r="A3396" t="s">
        <v>4193</v>
      </c>
      <c r="B3396" t="s">
        <v>6261</v>
      </c>
      <c r="C3396" t="s">
        <v>424</v>
      </c>
      <c r="D3396" t="s">
        <v>188</v>
      </c>
    </row>
    <row r="3397" spans="1:4">
      <c r="A3397" t="s">
        <v>4194</v>
      </c>
      <c r="B3397" t="s">
        <v>6260</v>
      </c>
      <c r="C3397" t="s">
        <v>657</v>
      </c>
      <c r="D3397" t="s">
        <v>785</v>
      </c>
    </row>
    <row r="3398" spans="1:4">
      <c r="A3398" t="s">
        <v>4195</v>
      </c>
      <c r="B3398" t="s">
        <v>6261</v>
      </c>
      <c r="C3398" t="s">
        <v>595</v>
      </c>
      <c r="D3398" t="s">
        <v>657</v>
      </c>
    </row>
    <row r="3399" spans="1:4">
      <c r="A3399" t="s">
        <v>4196</v>
      </c>
      <c r="B3399" t="s">
        <v>6261</v>
      </c>
      <c r="C3399" t="s">
        <v>1045</v>
      </c>
      <c r="D3399" t="s">
        <v>1701</v>
      </c>
    </row>
    <row r="3400" spans="1:4">
      <c r="A3400" t="s">
        <v>4197</v>
      </c>
      <c r="B3400" t="s">
        <v>6260</v>
      </c>
      <c r="C3400" t="s">
        <v>242</v>
      </c>
      <c r="D3400" t="s">
        <v>16</v>
      </c>
    </row>
    <row r="3401" spans="1:4">
      <c r="A3401" t="s">
        <v>4198</v>
      </c>
      <c r="B3401" t="s">
        <v>6260</v>
      </c>
      <c r="C3401" t="s">
        <v>1214</v>
      </c>
      <c r="D3401" t="s">
        <v>1817</v>
      </c>
    </row>
    <row r="3402" spans="1:4">
      <c r="A3402" t="s">
        <v>4199</v>
      </c>
      <c r="B3402" t="s">
        <v>6260</v>
      </c>
      <c r="C3402" t="s">
        <v>568</v>
      </c>
      <c r="D3402" t="s">
        <v>528</v>
      </c>
    </row>
    <row r="3403" spans="1:4">
      <c r="A3403" t="s">
        <v>4200</v>
      </c>
      <c r="B3403" t="s">
        <v>6260</v>
      </c>
      <c r="C3403" t="s">
        <v>1819</v>
      </c>
      <c r="D3403" t="s">
        <v>942</v>
      </c>
    </row>
    <row r="3404" spans="1:4">
      <c r="A3404" t="s">
        <v>4201</v>
      </c>
      <c r="B3404" t="s">
        <v>6259</v>
      </c>
      <c r="C3404" t="s">
        <v>548</v>
      </c>
      <c r="D3404" t="s">
        <v>218</v>
      </c>
    </row>
    <row r="3405" spans="1:4">
      <c r="A3405" t="s">
        <v>4202</v>
      </c>
      <c r="B3405" t="s">
        <v>6259</v>
      </c>
      <c r="C3405" t="s">
        <v>1198</v>
      </c>
      <c r="D3405" t="s">
        <v>1633</v>
      </c>
    </row>
    <row r="3406" spans="1:4">
      <c r="A3406" t="s">
        <v>4203</v>
      </c>
      <c r="B3406" t="s">
        <v>6260</v>
      </c>
      <c r="C3406" t="s">
        <v>121</v>
      </c>
      <c r="D3406" t="s">
        <v>2124</v>
      </c>
    </row>
    <row r="3407" spans="1:4">
      <c r="A3407" t="s">
        <v>4204</v>
      </c>
      <c r="B3407" t="s">
        <v>6261</v>
      </c>
      <c r="C3407" t="s">
        <v>461</v>
      </c>
      <c r="D3407" t="s">
        <v>619</v>
      </c>
    </row>
    <row r="3408" spans="1:4">
      <c r="A3408" t="s">
        <v>4205</v>
      </c>
      <c r="B3408" t="s">
        <v>6260</v>
      </c>
      <c r="C3408" t="s">
        <v>443</v>
      </c>
      <c r="D3408" t="s">
        <v>572</v>
      </c>
    </row>
    <row r="3409" spans="1:4">
      <c r="A3409" t="s">
        <v>4206</v>
      </c>
      <c r="B3409" t="s">
        <v>6259</v>
      </c>
      <c r="C3409" t="s">
        <v>2164</v>
      </c>
      <c r="D3409" t="s">
        <v>856</v>
      </c>
    </row>
    <row r="3410" spans="1:4">
      <c r="A3410" t="s">
        <v>4207</v>
      </c>
      <c r="B3410" t="s">
        <v>6261</v>
      </c>
      <c r="C3410" t="s">
        <v>657</v>
      </c>
      <c r="D3410" t="s">
        <v>214</v>
      </c>
    </row>
    <row r="3411" spans="1:4">
      <c r="A3411" t="s">
        <v>4208</v>
      </c>
      <c r="B3411" t="s">
        <v>6261</v>
      </c>
      <c r="C3411" t="s">
        <v>875</v>
      </c>
      <c r="D3411" t="s">
        <v>942</v>
      </c>
    </row>
    <row r="3412" spans="1:4">
      <c r="A3412" t="s">
        <v>4209</v>
      </c>
      <c r="B3412" t="s">
        <v>6261</v>
      </c>
      <c r="C3412" t="s">
        <v>1017</v>
      </c>
      <c r="D3412" t="s">
        <v>889</v>
      </c>
    </row>
    <row r="3413" spans="1:4">
      <c r="A3413" t="s">
        <v>4210</v>
      </c>
      <c r="B3413" t="s">
        <v>6259</v>
      </c>
      <c r="C3413" t="s">
        <v>1701</v>
      </c>
      <c r="D3413" t="s">
        <v>417</v>
      </c>
    </row>
    <row r="3414" spans="1:4">
      <c r="A3414" t="s">
        <v>4211</v>
      </c>
      <c r="B3414" t="s">
        <v>6259</v>
      </c>
      <c r="C3414" t="s">
        <v>76</v>
      </c>
      <c r="D3414" t="s">
        <v>303</v>
      </c>
    </row>
    <row r="3415" spans="1:4">
      <c r="A3415" t="s">
        <v>4212</v>
      </c>
      <c r="B3415" t="s">
        <v>6259</v>
      </c>
      <c r="C3415" t="s">
        <v>858</v>
      </c>
      <c r="D3415" t="s">
        <v>117</v>
      </c>
    </row>
    <row r="3416" spans="1:4">
      <c r="A3416" t="s">
        <v>4213</v>
      </c>
      <c r="B3416" t="s">
        <v>6260</v>
      </c>
      <c r="C3416" t="s">
        <v>1532</v>
      </c>
      <c r="D3416" t="s">
        <v>420</v>
      </c>
    </row>
    <row r="3417" spans="1:4">
      <c r="A3417" t="s">
        <v>4214</v>
      </c>
      <c r="B3417" t="s">
        <v>6260</v>
      </c>
      <c r="C3417" t="s">
        <v>1204</v>
      </c>
      <c r="D3417" t="s">
        <v>807</v>
      </c>
    </row>
    <row r="3418" spans="1:4">
      <c r="A3418" t="s">
        <v>4215</v>
      </c>
      <c r="B3418" t="s">
        <v>6261</v>
      </c>
      <c r="C3418" t="s">
        <v>583</v>
      </c>
      <c r="D3418" t="s">
        <v>461</v>
      </c>
    </row>
    <row r="3419" spans="1:4">
      <c r="A3419" t="s">
        <v>4216</v>
      </c>
      <c r="B3419" t="s">
        <v>6259</v>
      </c>
      <c r="C3419" t="s">
        <v>1219</v>
      </c>
      <c r="D3419" t="s">
        <v>280</v>
      </c>
    </row>
    <row r="3420" spans="1:4">
      <c r="A3420" t="s">
        <v>4217</v>
      </c>
      <c r="B3420" t="s">
        <v>6261</v>
      </c>
      <c r="C3420" t="s">
        <v>1063</v>
      </c>
      <c r="D3420" t="s">
        <v>250</v>
      </c>
    </row>
    <row r="3421" spans="1:4">
      <c r="A3421" t="s">
        <v>4218</v>
      </c>
      <c r="B3421" t="s">
        <v>6260</v>
      </c>
      <c r="C3421" t="s">
        <v>28</v>
      </c>
      <c r="D3421" t="s">
        <v>449</v>
      </c>
    </row>
    <row r="3422" spans="1:4">
      <c r="A3422" t="s">
        <v>4219</v>
      </c>
      <c r="B3422" t="s">
        <v>6260</v>
      </c>
      <c r="C3422" t="s">
        <v>1810</v>
      </c>
      <c r="D3422" t="s">
        <v>1532</v>
      </c>
    </row>
    <row r="3423" spans="1:4">
      <c r="A3423" t="s">
        <v>4220</v>
      </c>
      <c r="B3423" t="s">
        <v>6260</v>
      </c>
      <c r="C3423" t="s">
        <v>572</v>
      </c>
      <c r="D3423" t="s">
        <v>891</v>
      </c>
    </row>
    <row r="3424" spans="1:4">
      <c r="A3424" t="s">
        <v>4221</v>
      </c>
      <c r="B3424" t="s">
        <v>6260</v>
      </c>
      <c r="C3424" t="s">
        <v>887</v>
      </c>
      <c r="D3424" t="s">
        <v>1214</v>
      </c>
    </row>
    <row r="3425" spans="1:4">
      <c r="A3425" t="s">
        <v>4222</v>
      </c>
      <c r="B3425" t="s">
        <v>6259</v>
      </c>
      <c r="C3425" t="s">
        <v>918</v>
      </c>
      <c r="D3425" t="s">
        <v>1012</v>
      </c>
    </row>
    <row r="3426" spans="1:4">
      <c r="A3426" t="s">
        <v>4223</v>
      </c>
      <c r="B3426" t="s">
        <v>6259</v>
      </c>
      <c r="C3426" t="s">
        <v>1095</v>
      </c>
      <c r="D3426" t="s">
        <v>539</v>
      </c>
    </row>
    <row r="3427" spans="1:4">
      <c r="A3427" t="s">
        <v>4224</v>
      </c>
      <c r="B3427" t="s">
        <v>6261</v>
      </c>
      <c r="C3427" t="s">
        <v>976</v>
      </c>
      <c r="D3427" t="s">
        <v>337</v>
      </c>
    </row>
    <row r="3428" spans="1:4">
      <c r="A3428" t="s">
        <v>4225</v>
      </c>
      <c r="B3428" t="s">
        <v>6259</v>
      </c>
      <c r="C3428" t="s">
        <v>884</v>
      </c>
      <c r="D3428" t="s">
        <v>610</v>
      </c>
    </row>
    <row r="3429" spans="1:4">
      <c r="A3429" t="s">
        <v>4226</v>
      </c>
      <c r="B3429" t="s">
        <v>6261</v>
      </c>
      <c r="C3429" t="s">
        <v>773</v>
      </c>
      <c r="D3429" t="s">
        <v>135</v>
      </c>
    </row>
    <row r="3430" spans="1:4">
      <c r="A3430" t="s">
        <v>4227</v>
      </c>
      <c r="B3430" t="s">
        <v>6260</v>
      </c>
      <c r="C3430" t="s">
        <v>329</v>
      </c>
      <c r="D3430" t="s">
        <v>1154</v>
      </c>
    </row>
    <row r="3431" spans="1:4">
      <c r="A3431" t="s">
        <v>4228</v>
      </c>
      <c r="B3431" t="s">
        <v>6260</v>
      </c>
      <c r="C3431" t="s">
        <v>506</v>
      </c>
      <c r="D3431" t="s">
        <v>663</v>
      </c>
    </row>
    <row r="3432" spans="1:4">
      <c r="A3432" t="s">
        <v>4229</v>
      </c>
      <c r="B3432" t="s">
        <v>6259</v>
      </c>
      <c r="C3432" t="s">
        <v>62</v>
      </c>
      <c r="D3432" t="s">
        <v>679</v>
      </c>
    </row>
    <row r="3433" spans="1:4">
      <c r="A3433" t="s">
        <v>4230</v>
      </c>
      <c r="B3433" t="s">
        <v>6259</v>
      </c>
      <c r="C3433" t="s">
        <v>135</v>
      </c>
      <c r="D3433" t="s">
        <v>332</v>
      </c>
    </row>
    <row r="3434" spans="1:4">
      <c r="A3434" t="s">
        <v>4231</v>
      </c>
      <c r="B3434" t="s">
        <v>6261</v>
      </c>
      <c r="C3434" t="s">
        <v>698</v>
      </c>
      <c r="D3434" t="s">
        <v>1374</v>
      </c>
    </row>
    <row r="3435" spans="1:4">
      <c r="A3435" t="s">
        <v>4232</v>
      </c>
      <c r="B3435" t="s">
        <v>6261</v>
      </c>
      <c r="C3435" t="s">
        <v>10</v>
      </c>
      <c r="D3435" t="s">
        <v>1050</v>
      </c>
    </row>
    <row r="3436" spans="1:4">
      <c r="A3436" t="s">
        <v>4233</v>
      </c>
      <c r="B3436" t="s">
        <v>6261</v>
      </c>
      <c r="C3436" t="s">
        <v>489</v>
      </c>
      <c r="D3436" t="s">
        <v>1005</v>
      </c>
    </row>
    <row r="3437" spans="1:4">
      <c r="A3437" t="s">
        <v>4234</v>
      </c>
      <c r="B3437" t="s">
        <v>6259</v>
      </c>
      <c r="C3437" t="s">
        <v>777</v>
      </c>
      <c r="D3437" t="s">
        <v>1095</v>
      </c>
    </row>
    <row r="3438" spans="1:4">
      <c r="A3438" t="s">
        <v>4235</v>
      </c>
      <c r="B3438" t="s">
        <v>6259</v>
      </c>
      <c r="C3438" t="s">
        <v>1819</v>
      </c>
      <c r="D3438" t="s">
        <v>783</v>
      </c>
    </row>
    <row r="3439" spans="1:4">
      <c r="A3439" t="s">
        <v>4236</v>
      </c>
      <c r="B3439" t="s">
        <v>6261</v>
      </c>
      <c r="C3439" t="s">
        <v>612</v>
      </c>
      <c r="D3439" t="s">
        <v>1810</v>
      </c>
    </row>
    <row r="3440" spans="1:4">
      <c r="A3440" t="s">
        <v>4237</v>
      </c>
      <c r="B3440" t="s">
        <v>6259</v>
      </c>
      <c r="C3440" t="s">
        <v>539</v>
      </c>
      <c r="D3440" t="s">
        <v>250</v>
      </c>
    </row>
    <row r="3441" spans="1:4">
      <c r="A3441" t="s">
        <v>4238</v>
      </c>
      <c r="B3441" t="s">
        <v>6259</v>
      </c>
      <c r="C3441" t="s">
        <v>631</v>
      </c>
      <c r="D3441" t="s">
        <v>797</v>
      </c>
    </row>
    <row r="3442" spans="1:4">
      <c r="A3442" t="s">
        <v>4239</v>
      </c>
      <c r="B3442" t="s">
        <v>6260</v>
      </c>
      <c r="C3442" t="s">
        <v>533</v>
      </c>
      <c r="D3442" t="s">
        <v>830</v>
      </c>
    </row>
    <row r="3443" spans="1:4">
      <c r="A3443" t="s">
        <v>4240</v>
      </c>
      <c r="B3443" t="s">
        <v>6259</v>
      </c>
      <c r="C3443" t="s">
        <v>394</v>
      </c>
      <c r="D3443" t="s">
        <v>411</v>
      </c>
    </row>
    <row r="3444" spans="1:4">
      <c r="A3444" t="s">
        <v>4241</v>
      </c>
      <c r="B3444" t="s">
        <v>6261</v>
      </c>
      <c r="C3444" t="s">
        <v>1715</v>
      </c>
      <c r="D3444" t="s">
        <v>1817</v>
      </c>
    </row>
    <row r="3445" spans="1:4">
      <c r="A3445" t="s">
        <v>4242</v>
      </c>
      <c r="B3445" t="s">
        <v>6261</v>
      </c>
      <c r="C3445" t="s">
        <v>1012</v>
      </c>
      <c r="D3445" t="s">
        <v>976</v>
      </c>
    </row>
    <row r="3446" spans="1:4">
      <c r="A3446" t="s">
        <v>4243</v>
      </c>
      <c r="B3446" t="s">
        <v>6260</v>
      </c>
      <c r="C3446" t="s">
        <v>440</v>
      </c>
      <c r="D3446" t="s">
        <v>1104</v>
      </c>
    </row>
    <row r="3447" spans="1:4">
      <c r="A3447" t="s">
        <v>4244</v>
      </c>
      <c r="B3447" t="s">
        <v>6259</v>
      </c>
      <c r="C3447" t="s">
        <v>238</v>
      </c>
      <c r="D3447" t="s">
        <v>789</v>
      </c>
    </row>
    <row r="3448" spans="1:4">
      <c r="A3448" t="s">
        <v>4245</v>
      </c>
      <c r="B3448" t="s">
        <v>6261</v>
      </c>
      <c r="C3448" t="s">
        <v>283</v>
      </c>
      <c r="D3448" t="s">
        <v>634</v>
      </c>
    </row>
    <row r="3449" spans="1:4">
      <c r="A3449" t="s">
        <v>4246</v>
      </c>
      <c r="B3449" t="s">
        <v>6259</v>
      </c>
      <c r="C3449" t="s">
        <v>799</v>
      </c>
      <c r="D3449" t="s">
        <v>117</v>
      </c>
    </row>
    <row r="3450" spans="1:4">
      <c r="A3450" t="s">
        <v>4247</v>
      </c>
      <c r="B3450" t="s">
        <v>6260</v>
      </c>
      <c r="C3450" t="s">
        <v>147</v>
      </c>
      <c r="D3450" t="s">
        <v>930</v>
      </c>
    </row>
    <row r="3451" spans="1:4">
      <c r="A3451" t="s">
        <v>4248</v>
      </c>
      <c r="B3451" t="s">
        <v>6261</v>
      </c>
      <c r="C3451" t="s">
        <v>1429</v>
      </c>
      <c r="D3451" t="s">
        <v>955</v>
      </c>
    </row>
    <row r="3452" spans="1:4">
      <c r="A3452" t="s">
        <v>4249</v>
      </c>
      <c r="B3452" t="s">
        <v>6259</v>
      </c>
      <c r="C3452" t="s">
        <v>577</v>
      </c>
      <c r="D3452" t="s">
        <v>306</v>
      </c>
    </row>
    <row r="3453" spans="1:4">
      <c r="A3453" t="s">
        <v>4250</v>
      </c>
      <c r="B3453" t="s">
        <v>6261</v>
      </c>
      <c r="C3453" t="s">
        <v>615</v>
      </c>
      <c r="D3453" t="s">
        <v>1429</v>
      </c>
    </row>
    <row r="3454" spans="1:4">
      <c r="A3454" t="s">
        <v>4251</v>
      </c>
      <c r="B3454" t="s">
        <v>6261</v>
      </c>
      <c r="C3454" t="s">
        <v>438</v>
      </c>
      <c r="D3454" t="s">
        <v>414</v>
      </c>
    </row>
    <row r="3455" spans="1:4">
      <c r="A3455" t="s">
        <v>4252</v>
      </c>
      <c r="B3455" t="s">
        <v>6259</v>
      </c>
      <c r="C3455" t="s">
        <v>509</v>
      </c>
      <c r="D3455" t="s">
        <v>407</v>
      </c>
    </row>
    <row r="3456" spans="1:4">
      <c r="A3456" t="s">
        <v>4253</v>
      </c>
      <c r="B3456" t="s">
        <v>6261</v>
      </c>
      <c r="C3456" t="s">
        <v>180</v>
      </c>
      <c r="D3456" t="s">
        <v>81</v>
      </c>
    </row>
    <row r="3457" spans="1:4">
      <c r="A3457" t="s">
        <v>4254</v>
      </c>
      <c r="B3457" t="s">
        <v>6261</v>
      </c>
      <c r="C3457" t="s">
        <v>1427</v>
      </c>
      <c r="D3457" t="s">
        <v>1548</v>
      </c>
    </row>
    <row r="3458" spans="1:4">
      <c r="A3458" t="s">
        <v>4255</v>
      </c>
      <c r="B3458" t="s">
        <v>6261</v>
      </c>
      <c r="C3458" t="s">
        <v>1340</v>
      </c>
      <c r="D3458" t="s">
        <v>995</v>
      </c>
    </row>
    <row r="3459" spans="1:4">
      <c r="A3459" t="s">
        <v>4256</v>
      </c>
      <c r="B3459" t="s">
        <v>6259</v>
      </c>
      <c r="C3459" t="s">
        <v>283</v>
      </c>
      <c r="D3459" t="s">
        <v>221</v>
      </c>
    </row>
    <row r="3460" spans="1:4">
      <c r="A3460" t="s">
        <v>4257</v>
      </c>
      <c r="B3460" t="s">
        <v>6260</v>
      </c>
      <c r="C3460" t="s">
        <v>982</v>
      </c>
      <c r="D3460" t="s">
        <v>257</v>
      </c>
    </row>
    <row r="3461" spans="1:4">
      <c r="A3461" t="s">
        <v>4258</v>
      </c>
      <c r="B3461" t="s">
        <v>6261</v>
      </c>
      <c r="C3461" t="s">
        <v>53</v>
      </c>
      <c r="D3461" t="s">
        <v>1872</v>
      </c>
    </row>
    <row r="3462" spans="1:4">
      <c r="A3462" t="s">
        <v>4259</v>
      </c>
      <c r="B3462" t="s">
        <v>6259</v>
      </c>
      <c r="C3462" t="s">
        <v>280</v>
      </c>
      <c r="D3462" t="s">
        <v>1374</v>
      </c>
    </row>
    <row r="3463" spans="1:4">
      <c r="A3463" t="s">
        <v>4260</v>
      </c>
      <c r="B3463" t="s">
        <v>6259</v>
      </c>
      <c r="C3463" t="s">
        <v>374</v>
      </c>
      <c r="D3463" t="s">
        <v>856</v>
      </c>
    </row>
    <row r="3464" spans="1:4">
      <c r="A3464" t="s">
        <v>4261</v>
      </c>
      <c r="B3464" t="s">
        <v>6261</v>
      </c>
      <c r="C3464" t="s">
        <v>1178</v>
      </c>
      <c r="D3464" t="s">
        <v>228</v>
      </c>
    </row>
    <row r="3465" spans="1:4">
      <c r="A3465" t="s">
        <v>4262</v>
      </c>
      <c r="B3465" t="s">
        <v>6259</v>
      </c>
      <c r="C3465" t="s">
        <v>590</v>
      </c>
      <c r="D3465" t="s">
        <v>1260</v>
      </c>
    </row>
    <row r="3466" spans="1:4">
      <c r="A3466" t="s">
        <v>4263</v>
      </c>
      <c r="B3466" t="s">
        <v>6261</v>
      </c>
      <c r="C3466" t="s">
        <v>840</v>
      </c>
      <c r="D3466" t="s">
        <v>1033</v>
      </c>
    </row>
    <row r="3467" spans="1:4">
      <c r="A3467" t="s">
        <v>4264</v>
      </c>
      <c r="B3467" t="s">
        <v>6259</v>
      </c>
      <c r="C3467" t="s">
        <v>76</v>
      </c>
      <c r="D3467" t="s">
        <v>932</v>
      </c>
    </row>
    <row r="3468" spans="1:4">
      <c r="A3468" t="s">
        <v>4265</v>
      </c>
      <c r="B3468" t="s">
        <v>6260</v>
      </c>
      <c r="C3468" t="s">
        <v>277</v>
      </c>
      <c r="D3468" t="s">
        <v>942</v>
      </c>
    </row>
    <row r="3469" spans="1:4">
      <c r="A3469" t="s">
        <v>4266</v>
      </c>
      <c r="B3469" t="s">
        <v>6261</v>
      </c>
      <c r="C3469" t="s">
        <v>746</v>
      </c>
      <c r="D3469" t="s">
        <v>446</v>
      </c>
    </row>
    <row r="3470" spans="1:4">
      <c r="A3470" t="s">
        <v>4267</v>
      </c>
      <c r="B3470" t="s">
        <v>6259</v>
      </c>
      <c r="C3470" t="s">
        <v>364</v>
      </c>
      <c r="D3470" t="s">
        <v>1181</v>
      </c>
    </row>
    <row r="3471" spans="1:4">
      <c r="A3471" t="s">
        <v>4268</v>
      </c>
      <c r="B3471" t="s">
        <v>6261</v>
      </c>
      <c r="C3471" t="s">
        <v>212</v>
      </c>
      <c r="D3471" t="s">
        <v>913</v>
      </c>
    </row>
    <row r="3472" spans="1:4">
      <c r="A3472" t="s">
        <v>4269</v>
      </c>
      <c r="B3472" t="s">
        <v>6261</v>
      </c>
      <c r="C3472" t="s">
        <v>407</v>
      </c>
      <c r="D3472" t="s">
        <v>1073</v>
      </c>
    </row>
    <row r="3473" spans="1:4">
      <c r="A3473" t="s">
        <v>4270</v>
      </c>
      <c r="B3473" t="s">
        <v>6259</v>
      </c>
      <c r="C3473" t="s">
        <v>329</v>
      </c>
      <c r="D3473" t="s">
        <v>871</v>
      </c>
    </row>
    <row r="3474" spans="1:4">
      <c r="A3474" t="s">
        <v>4271</v>
      </c>
      <c r="B3474" t="s">
        <v>6259</v>
      </c>
      <c r="C3474" t="s">
        <v>480</v>
      </c>
      <c r="D3474" t="s">
        <v>391</v>
      </c>
    </row>
    <row r="3475" spans="1:4">
      <c r="A3475" t="s">
        <v>4272</v>
      </c>
      <c r="B3475" t="s">
        <v>6259</v>
      </c>
      <c r="C3475" t="s">
        <v>228</v>
      </c>
      <c r="D3475" t="s">
        <v>536</v>
      </c>
    </row>
    <row r="3476" spans="1:4">
      <c r="A3476" t="s">
        <v>4273</v>
      </c>
      <c r="B3476" t="s">
        <v>6259</v>
      </c>
      <c r="C3476" t="s">
        <v>553</v>
      </c>
      <c r="D3476" t="s">
        <v>303</v>
      </c>
    </row>
    <row r="3477" spans="1:4">
      <c r="A3477" t="s">
        <v>4274</v>
      </c>
      <c r="B3477" t="s">
        <v>6259</v>
      </c>
      <c r="C3477" t="s">
        <v>335</v>
      </c>
      <c r="D3477" t="s">
        <v>1523</v>
      </c>
    </row>
    <row r="3478" spans="1:4">
      <c r="A3478" t="s">
        <v>4275</v>
      </c>
      <c r="B3478" t="s">
        <v>6261</v>
      </c>
      <c r="C3478" t="s">
        <v>646</v>
      </c>
      <c r="D3478" t="s">
        <v>927</v>
      </c>
    </row>
    <row r="3479" spans="1:4">
      <c r="A3479" t="s">
        <v>4276</v>
      </c>
      <c r="B3479" t="s">
        <v>6259</v>
      </c>
      <c r="C3479" t="s">
        <v>1204</v>
      </c>
      <c r="D3479" t="s">
        <v>1862</v>
      </c>
    </row>
    <row r="3480" spans="1:4">
      <c r="A3480" t="s">
        <v>4277</v>
      </c>
      <c r="B3480" t="s">
        <v>6261</v>
      </c>
      <c r="C3480" t="s">
        <v>2164</v>
      </c>
      <c r="D3480" t="s">
        <v>856</v>
      </c>
    </row>
    <row r="3481" spans="1:4">
      <c r="A3481" t="s">
        <v>4278</v>
      </c>
      <c r="B3481" t="s">
        <v>6261</v>
      </c>
      <c r="C3481" t="s">
        <v>153</v>
      </c>
      <c r="D3481" t="s">
        <v>634</v>
      </c>
    </row>
    <row r="3482" spans="1:4">
      <c r="A3482" t="s">
        <v>4279</v>
      </c>
      <c r="B3482" t="s">
        <v>6261</v>
      </c>
      <c r="C3482" t="s">
        <v>769</v>
      </c>
      <c r="D3482" t="s">
        <v>1933</v>
      </c>
    </row>
    <row r="3483" spans="1:4">
      <c r="A3483" t="s">
        <v>4280</v>
      </c>
      <c r="B3483" t="s">
        <v>6260</v>
      </c>
      <c r="C3483" t="s">
        <v>1349</v>
      </c>
      <c r="D3483" t="s">
        <v>548</v>
      </c>
    </row>
    <row r="3484" spans="1:4">
      <c r="A3484" t="s">
        <v>4281</v>
      </c>
      <c r="B3484" t="s">
        <v>6259</v>
      </c>
      <c r="C3484" t="s">
        <v>1872</v>
      </c>
      <c r="D3484" t="s">
        <v>1260</v>
      </c>
    </row>
    <row r="3485" spans="1:4">
      <c r="A3485" t="s">
        <v>4282</v>
      </c>
      <c r="B3485" t="s">
        <v>6261</v>
      </c>
      <c r="C3485" t="s">
        <v>503</v>
      </c>
      <c r="D3485" t="s">
        <v>90</v>
      </c>
    </row>
    <row r="3486" spans="1:4">
      <c r="A3486" t="s">
        <v>4283</v>
      </c>
      <c r="B3486" t="s">
        <v>6261</v>
      </c>
      <c r="C3486" t="s">
        <v>81</v>
      </c>
      <c r="D3486" t="s">
        <v>1222</v>
      </c>
    </row>
    <row r="3487" spans="1:4">
      <c r="A3487" t="s">
        <v>4284</v>
      </c>
      <c r="B3487" t="s">
        <v>6259</v>
      </c>
      <c r="C3487" t="s">
        <v>949</v>
      </c>
      <c r="D3487" t="s">
        <v>357</v>
      </c>
    </row>
    <row r="3488" spans="1:4">
      <c r="A3488" t="s">
        <v>4285</v>
      </c>
      <c r="B3488" t="s">
        <v>6261</v>
      </c>
      <c r="C3488" t="s">
        <v>1019</v>
      </c>
      <c r="D3488" t="s">
        <v>1335</v>
      </c>
    </row>
    <row r="3489" spans="1:4">
      <c r="A3489" t="s">
        <v>4286</v>
      </c>
      <c r="B3489" t="s">
        <v>6260</v>
      </c>
      <c r="C3489" t="s">
        <v>785</v>
      </c>
      <c r="D3489" t="s">
        <v>1961</v>
      </c>
    </row>
    <row r="3490" spans="1:4">
      <c r="A3490" t="s">
        <v>4287</v>
      </c>
      <c r="B3490" t="s">
        <v>6261</v>
      </c>
      <c r="C3490" t="s">
        <v>2127</v>
      </c>
      <c r="D3490" t="s">
        <v>553</v>
      </c>
    </row>
    <row r="3491" spans="1:4">
      <c r="A3491" t="s">
        <v>4288</v>
      </c>
      <c r="B3491" t="s">
        <v>6259</v>
      </c>
      <c r="C3491" t="s">
        <v>809</v>
      </c>
      <c r="D3491" t="s">
        <v>472</v>
      </c>
    </row>
    <row r="3492" spans="1:4">
      <c r="A3492" t="s">
        <v>4289</v>
      </c>
      <c r="B3492" t="s">
        <v>6261</v>
      </c>
      <c r="C3492" t="s">
        <v>640</v>
      </c>
      <c r="D3492" t="s">
        <v>891</v>
      </c>
    </row>
    <row r="3493" spans="1:4">
      <c r="A3493" t="s">
        <v>4290</v>
      </c>
      <c r="B3493" t="s">
        <v>6259</v>
      </c>
      <c r="C3493" t="s">
        <v>631</v>
      </c>
      <c r="D3493" t="s">
        <v>1045</v>
      </c>
    </row>
    <row r="3494" spans="1:4">
      <c r="A3494" t="s">
        <v>4291</v>
      </c>
      <c r="B3494" t="s">
        <v>6259</v>
      </c>
      <c r="C3494" t="s">
        <v>640</v>
      </c>
      <c r="D3494" t="s">
        <v>891</v>
      </c>
    </row>
    <row r="3495" spans="1:4">
      <c r="A3495" t="s">
        <v>4292</v>
      </c>
      <c r="B3495" t="s">
        <v>6259</v>
      </c>
      <c r="C3495" t="s">
        <v>85</v>
      </c>
      <c r="D3495" t="s">
        <v>257</v>
      </c>
    </row>
    <row r="3496" spans="1:4">
      <c r="A3496" t="s">
        <v>4293</v>
      </c>
      <c r="B3496" t="s">
        <v>6261</v>
      </c>
      <c r="C3496" t="s">
        <v>228</v>
      </c>
      <c r="D3496" t="s">
        <v>1933</v>
      </c>
    </row>
    <row r="3497" spans="1:4">
      <c r="A3497" t="s">
        <v>4294</v>
      </c>
      <c r="B3497" t="s">
        <v>6261</v>
      </c>
      <c r="C3497" t="s">
        <v>637</v>
      </c>
      <c r="D3497" t="s">
        <v>1005</v>
      </c>
    </row>
    <row r="3498" spans="1:4">
      <c r="A3498" t="s">
        <v>4295</v>
      </c>
      <c r="B3498" t="s">
        <v>6260</v>
      </c>
      <c r="C3498" t="s">
        <v>10</v>
      </c>
      <c r="D3498" t="s">
        <v>1949</v>
      </c>
    </row>
    <row r="3499" spans="1:4">
      <c r="A3499" t="s">
        <v>4296</v>
      </c>
      <c r="B3499" t="s">
        <v>6260</v>
      </c>
      <c r="C3499" t="s">
        <v>147</v>
      </c>
      <c r="D3499" t="s">
        <v>509</v>
      </c>
    </row>
    <row r="3500" spans="1:4">
      <c r="A3500" t="s">
        <v>4297</v>
      </c>
      <c r="B3500" t="s">
        <v>6261</v>
      </c>
      <c r="C3500" t="s">
        <v>824</v>
      </c>
      <c r="D3500" t="s">
        <v>1017</v>
      </c>
    </row>
    <row r="3501" spans="1:4">
      <c r="A3501" t="s">
        <v>4298</v>
      </c>
      <c r="B3501" t="s">
        <v>6259</v>
      </c>
      <c r="C3501" t="s">
        <v>761</v>
      </c>
      <c r="D3501" t="s">
        <v>234</v>
      </c>
    </row>
    <row r="3502" spans="1:4">
      <c r="A3502" t="s">
        <v>4299</v>
      </c>
      <c r="B3502" t="s">
        <v>6261</v>
      </c>
      <c r="C3502" t="s">
        <v>1605</v>
      </c>
      <c r="D3502" t="s">
        <v>988</v>
      </c>
    </row>
    <row r="3503" spans="1:4">
      <c r="A3503" t="s">
        <v>4300</v>
      </c>
      <c r="B3503" t="s">
        <v>6261</v>
      </c>
      <c r="C3503" t="s">
        <v>927</v>
      </c>
      <c r="D3503" t="s">
        <v>53</v>
      </c>
    </row>
    <row r="3504" spans="1:4">
      <c r="A3504" t="s">
        <v>4301</v>
      </c>
      <c r="B3504" t="s">
        <v>6260</v>
      </c>
      <c r="C3504" t="s">
        <v>881</v>
      </c>
      <c r="D3504" t="s">
        <v>461</v>
      </c>
    </row>
    <row r="3505" spans="1:4">
      <c r="A3505" t="s">
        <v>4302</v>
      </c>
      <c r="B3505" t="s">
        <v>6259</v>
      </c>
      <c r="C3505" t="s">
        <v>542</v>
      </c>
      <c r="D3505" t="s">
        <v>797</v>
      </c>
    </row>
    <row r="3506" spans="1:4">
      <c r="A3506" t="s">
        <v>4303</v>
      </c>
      <c r="B3506" t="s">
        <v>6260</v>
      </c>
      <c r="C3506" t="s">
        <v>1933</v>
      </c>
      <c r="D3506" t="s">
        <v>1162</v>
      </c>
    </row>
    <row r="3507" spans="1:4">
      <c r="A3507" t="s">
        <v>4304</v>
      </c>
      <c r="B3507" t="s">
        <v>6260</v>
      </c>
      <c r="C3507" t="s">
        <v>1055</v>
      </c>
      <c r="D3507" t="s">
        <v>1198</v>
      </c>
    </row>
    <row r="3508" spans="1:4">
      <c r="A3508" t="s">
        <v>4305</v>
      </c>
      <c r="B3508" t="s">
        <v>6261</v>
      </c>
      <c r="C3508" t="s">
        <v>296</v>
      </c>
      <c r="D3508" t="s">
        <v>871</v>
      </c>
    </row>
    <row r="3509" spans="1:4">
      <c r="A3509" t="s">
        <v>4306</v>
      </c>
      <c r="B3509" t="s">
        <v>6260</v>
      </c>
      <c r="C3509" t="s">
        <v>785</v>
      </c>
      <c r="D3509" t="s">
        <v>214</v>
      </c>
    </row>
    <row r="3510" spans="1:4">
      <c r="A3510" t="s">
        <v>4307</v>
      </c>
      <c r="B3510" t="s">
        <v>6261</v>
      </c>
      <c r="C3510" t="s">
        <v>812</v>
      </c>
      <c r="D3510" t="s">
        <v>316</v>
      </c>
    </row>
    <row r="3511" spans="1:4">
      <c r="A3511" t="s">
        <v>4308</v>
      </c>
      <c r="B3511" t="s">
        <v>6261</v>
      </c>
      <c r="C3511" t="s">
        <v>1683</v>
      </c>
      <c r="D3511" t="s">
        <v>1012</v>
      </c>
    </row>
    <row r="3512" spans="1:4">
      <c r="A3512" t="s">
        <v>4309</v>
      </c>
      <c r="B3512" t="s">
        <v>6259</v>
      </c>
      <c r="C3512" t="s">
        <v>777</v>
      </c>
      <c r="D3512" t="s">
        <v>500</v>
      </c>
    </row>
    <row r="3513" spans="1:4">
      <c r="A3513" t="s">
        <v>4310</v>
      </c>
      <c r="B3513" t="s">
        <v>6260</v>
      </c>
      <c r="C3513" t="s">
        <v>1819</v>
      </c>
      <c r="D3513" t="s">
        <v>942</v>
      </c>
    </row>
    <row r="3514" spans="1:4">
      <c r="A3514" t="s">
        <v>4311</v>
      </c>
      <c r="B3514" t="s">
        <v>6259</v>
      </c>
      <c r="C3514" t="s">
        <v>1031</v>
      </c>
      <c r="D3514" t="s">
        <v>135</v>
      </c>
    </row>
    <row r="3515" spans="1:4">
      <c r="A3515" t="s">
        <v>4312</v>
      </c>
      <c r="B3515" t="s">
        <v>6261</v>
      </c>
      <c r="C3515" t="s">
        <v>785</v>
      </c>
      <c r="D3515" t="s">
        <v>805</v>
      </c>
    </row>
    <row r="3516" spans="1:4">
      <c r="A3516" t="s">
        <v>4313</v>
      </c>
      <c r="B3516" t="s">
        <v>6259</v>
      </c>
      <c r="C3516" t="s">
        <v>228</v>
      </c>
      <c r="D3516" t="s">
        <v>1933</v>
      </c>
    </row>
    <row r="3517" spans="1:4">
      <c r="A3517" t="s">
        <v>4314</v>
      </c>
      <c r="B3517" t="s">
        <v>6261</v>
      </c>
      <c r="C3517" t="s">
        <v>805</v>
      </c>
      <c r="D3517" t="s">
        <v>326</v>
      </c>
    </row>
    <row r="3518" spans="1:4">
      <c r="A3518" t="s">
        <v>4315</v>
      </c>
      <c r="B3518" t="s">
        <v>6259</v>
      </c>
      <c r="C3518" t="s">
        <v>299</v>
      </c>
      <c r="D3518" t="s">
        <v>568</v>
      </c>
    </row>
    <row r="3519" spans="1:4">
      <c r="A3519" t="s">
        <v>4316</v>
      </c>
      <c r="B3519" t="s">
        <v>6261</v>
      </c>
      <c r="C3519" t="s">
        <v>1212</v>
      </c>
      <c r="D3519" t="s">
        <v>686</v>
      </c>
    </row>
    <row r="3520" spans="1:4">
      <c r="A3520" t="s">
        <v>4317</v>
      </c>
      <c r="B3520" t="s">
        <v>6261</v>
      </c>
      <c r="C3520" t="s">
        <v>1429</v>
      </c>
      <c r="D3520" t="s">
        <v>683</v>
      </c>
    </row>
    <row r="3521" spans="1:4">
      <c r="A3521" t="s">
        <v>4318</v>
      </c>
      <c r="B3521" t="s">
        <v>6261</v>
      </c>
      <c r="C3521" t="s">
        <v>326</v>
      </c>
      <c r="D3521" t="s">
        <v>610</v>
      </c>
    </row>
    <row r="3522" spans="1:4">
      <c r="A3522" t="s">
        <v>4319</v>
      </c>
      <c r="B3522" t="s">
        <v>6261</v>
      </c>
      <c r="C3522" t="s">
        <v>518</v>
      </c>
      <c r="D3522" t="s">
        <v>528</v>
      </c>
    </row>
    <row r="3523" spans="1:4">
      <c r="A3523" t="s">
        <v>4320</v>
      </c>
      <c r="B3523" t="s">
        <v>6259</v>
      </c>
      <c r="C3523" t="s">
        <v>737</v>
      </c>
      <c r="D3523" t="s">
        <v>263</v>
      </c>
    </row>
    <row r="3524" spans="1:4">
      <c r="A3524" t="s">
        <v>4321</v>
      </c>
      <c r="B3524" t="s">
        <v>6259</v>
      </c>
      <c r="C3524" t="s">
        <v>176</v>
      </c>
      <c r="D3524" t="s">
        <v>90</v>
      </c>
    </row>
    <row r="3525" spans="1:4">
      <c r="A3525" t="s">
        <v>4322</v>
      </c>
      <c r="B3525" t="s">
        <v>6260</v>
      </c>
      <c r="C3525" t="s">
        <v>149</v>
      </c>
      <c r="D3525" t="s">
        <v>1100</v>
      </c>
    </row>
    <row r="3526" spans="1:4">
      <c r="A3526" t="s">
        <v>4323</v>
      </c>
      <c r="B3526" t="s">
        <v>6261</v>
      </c>
      <c r="C3526" t="s">
        <v>1238</v>
      </c>
      <c r="D3526" t="s">
        <v>472</v>
      </c>
    </row>
    <row r="3527" spans="1:4">
      <c r="A3527" t="s">
        <v>4324</v>
      </c>
      <c r="B3527" t="s">
        <v>6260</v>
      </c>
      <c r="C3527" t="s">
        <v>972</v>
      </c>
      <c r="D3527" t="s">
        <v>1869</v>
      </c>
    </row>
    <row r="3528" spans="1:4">
      <c r="A3528" t="s">
        <v>4325</v>
      </c>
      <c r="B3528" t="s">
        <v>6260</v>
      </c>
      <c r="C3528" t="s">
        <v>1510</v>
      </c>
      <c r="D3528" t="s">
        <v>204</v>
      </c>
    </row>
    <row r="3529" spans="1:4">
      <c r="A3529" t="s">
        <v>4326</v>
      </c>
      <c r="B3529" t="s">
        <v>6260</v>
      </c>
      <c r="C3529" t="s">
        <v>117</v>
      </c>
      <c r="D3529" t="s">
        <v>411</v>
      </c>
    </row>
    <row r="3530" spans="1:4">
      <c r="A3530" t="s">
        <v>4327</v>
      </c>
      <c r="B3530" t="s">
        <v>6261</v>
      </c>
      <c r="C3530" t="s">
        <v>875</v>
      </c>
      <c r="D3530" t="s">
        <v>341</v>
      </c>
    </row>
    <row r="3531" spans="1:4">
      <c r="A3531" t="s">
        <v>4328</v>
      </c>
      <c r="B3531" t="s">
        <v>6259</v>
      </c>
      <c r="C3531" t="s">
        <v>533</v>
      </c>
      <c r="D3531" t="s">
        <v>1240</v>
      </c>
    </row>
    <row r="3532" spans="1:4">
      <c r="A3532" t="s">
        <v>4329</v>
      </c>
      <c r="B3532" t="s">
        <v>6260</v>
      </c>
      <c r="C3532" t="s">
        <v>1235</v>
      </c>
      <c r="D3532" t="s">
        <v>1190</v>
      </c>
    </row>
    <row r="3533" spans="1:4">
      <c r="A3533" t="s">
        <v>4330</v>
      </c>
      <c r="B3533" t="s">
        <v>6261</v>
      </c>
      <c r="C3533" t="s">
        <v>995</v>
      </c>
      <c r="D3533" t="s">
        <v>1395</v>
      </c>
    </row>
    <row r="3534" spans="1:4">
      <c r="A3534" t="s">
        <v>4331</v>
      </c>
      <c r="B3534" t="s">
        <v>6261</v>
      </c>
      <c r="C3534" t="s">
        <v>1238</v>
      </c>
      <c r="D3534" t="s">
        <v>472</v>
      </c>
    </row>
    <row r="3535" spans="1:4">
      <c r="A3535" t="s">
        <v>4332</v>
      </c>
      <c r="B3535" t="s">
        <v>6260</v>
      </c>
      <c r="C3535" t="s">
        <v>875</v>
      </c>
      <c r="D3535" t="s">
        <v>942</v>
      </c>
    </row>
    <row r="3536" spans="1:4">
      <c r="A3536" t="s">
        <v>4333</v>
      </c>
      <c r="B3536" t="s">
        <v>6260</v>
      </c>
      <c r="C3536" t="s">
        <v>550</v>
      </c>
      <c r="D3536" t="s">
        <v>438</v>
      </c>
    </row>
    <row r="3537" spans="1:4">
      <c r="A3537" t="s">
        <v>4334</v>
      </c>
      <c r="B3537" t="s">
        <v>6261</v>
      </c>
      <c r="C3537" t="s">
        <v>523</v>
      </c>
      <c r="D3537" t="s">
        <v>1364</v>
      </c>
    </row>
    <row r="3538" spans="1:4">
      <c r="A3538" t="s">
        <v>4335</v>
      </c>
      <c r="B3538" t="s">
        <v>6260</v>
      </c>
      <c r="C3538" t="s">
        <v>749</v>
      </c>
      <c r="D3538" t="s">
        <v>1330</v>
      </c>
    </row>
    <row r="3539" spans="1:4">
      <c r="A3539" t="s">
        <v>4336</v>
      </c>
      <c r="B3539" t="s">
        <v>6260</v>
      </c>
      <c r="C3539" t="s">
        <v>824</v>
      </c>
      <c r="D3539" t="s">
        <v>113</v>
      </c>
    </row>
    <row r="3540" spans="1:4">
      <c r="A3540" t="s">
        <v>4337</v>
      </c>
      <c r="B3540" t="s">
        <v>6260</v>
      </c>
      <c r="C3540" t="s">
        <v>807</v>
      </c>
      <c r="D3540" t="s">
        <v>726</v>
      </c>
    </row>
    <row r="3541" spans="1:4">
      <c r="A3541" t="s">
        <v>4338</v>
      </c>
      <c r="B3541" t="s">
        <v>6260</v>
      </c>
      <c r="C3541" t="s">
        <v>2316</v>
      </c>
      <c r="D3541" t="s">
        <v>2051</v>
      </c>
    </row>
    <row r="3542" spans="1:4">
      <c r="A3542" t="s">
        <v>4339</v>
      </c>
      <c r="B3542" t="s">
        <v>6261</v>
      </c>
      <c r="C3542" t="s">
        <v>840</v>
      </c>
      <c r="D3542" t="s">
        <v>500</v>
      </c>
    </row>
    <row r="3543" spans="1:4">
      <c r="A3543" t="s">
        <v>4340</v>
      </c>
      <c r="B3543" t="s">
        <v>6260</v>
      </c>
      <c r="C3543" t="s">
        <v>649</v>
      </c>
      <c r="D3543" t="s">
        <v>1324</v>
      </c>
    </row>
    <row r="3544" spans="1:4">
      <c r="A3544" t="s">
        <v>4341</v>
      </c>
      <c r="B3544" t="s">
        <v>6259</v>
      </c>
      <c r="C3544" t="s">
        <v>577</v>
      </c>
      <c r="D3544" t="s">
        <v>6262</v>
      </c>
    </row>
    <row r="3545" spans="1:4">
      <c r="A3545" t="s">
        <v>4342</v>
      </c>
      <c r="B3545" t="s">
        <v>6261</v>
      </c>
      <c r="C3545" t="s">
        <v>942</v>
      </c>
      <c r="D3545" t="s">
        <v>102</v>
      </c>
    </row>
    <row r="3546" spans="1:4">
      <c r="A3546" t="s">
        <v>4343</v>
      </c>
      <c r="B3546" t="s">
        <v>6259</v>
      </c>
      <c r="C3546" t="s">
        <v>604</v>
      </c>
      <c r="D3546" t="s">
        <v>792</v>
      </c>
    </row>
    <row r="3547" spans="1:4">
      <c r="A3547" t="s">
        <v>4344</v>
      </c>
      <c r="B3547" t="s">
        <v>6261</v>
      </c>
      <c r="C3547" t="s">
        <v>1510</v>
      </c>
      <c r="D3547" t="s">
        <v>1212</v>
      </c>
    </row>
    <row r="3548" spans="1:4">
      <c r="A3548" t="s">
        <v>4345</v>
      </c>
      <c r="B3548" t="s">
        <v>6260</v>
      </c>
      <c r="C3548" t="s">
        <v>299</v>
      </c>
      <c r="D3548" t="s">
        <v>575</v>
      </c>
    </row>
    <row r="3549" spans="1:4">
      <c r="A3549" t="s">
        <v>4346</v>
      </c>
      <c r="B3549" t="s">
        <v>6260</v>
      </c>
      <c r="C3549" t="s">
        <v>949</v>
      </c>
      <c r="D3549" t="s">
        <v>495</v>
      </c>
    </row>
    <row r="3550" spans="1:4">
      <c r="A3550" t="s">
        <v>4347</v>
      </c>
      <c r="B3550" t="s">
        <v>6261</v>
      </c>
      <c r="C3550" t="s">
        <v>277</v>
      </c>
      <c r="D3550" t="s">
        <v>1474</v>
      </c>
    </row>
    <row r="3551" spans="1:4">
      <c r="A3551" t="s">
        <v>4348</v>
      </c>
      <c r="B3551" t="s">
        <v>6260</v>
      </c>
      <c r="C3551" t="s">
        <v>824</v>
      </c>
      <c r="D3551" t="s">
        <v>612</v>
      </c>
    </row>
    <row r="3552" spans="1:4">
      <c r="A3552" t="s">
        <v>4349</v>
      </c>
      <c r="B3552" t="s">
        <v>6260</v>
      </c>
      <c r="C3552" t="s">
        <v>619</v>
      </c>
      <c r="D3552" t="s">
        <v>1829</v>
      </c>
    </row>
    <row r="3553" spans="1:4">
      <c r="A3553" t="s">
        <v>4350</v>
      </c>
      <c r="B3553" t="s">
        <v>6261</v>
      </c>
      <c r="C3553" t="s">
        <v>683</v>
      </c>
      <c r="D3553" t="s">
        <v>98</v>
      </c>
    </row>
    <row r="3554" spans="1:4">
      <c r="A3554" t="s">
        <v>4351</v>
      </c>
      <c r="B3554" t="s">
        <v>6259</v>
      </c>
      <c r="C3554" t="s">
        <v>212</v>
      </c>
      <c r="D3554" t="s">
        <v>562</v>
      </c>
    </row>
    <row r="3555" spans="1:4">
      <c r="A3555" t="s">
        <v>4352</v>
      </c>
      <c r="B3555" t="s">
        <v>6259</v>
      </c>
      <c r="C3555" t="s">
        <v>286</v>
      </c>
      <c r="D3555" t="s">
        <v>827</v>
      </c>
    </row>
    <row r="3556" spans="1:4">
      <c r="A3556" t="s">
        <v>4353</v>
      </c>
      <c r="B3556" t="s">
        <v>6259</v>
      </c>
      <c r="C3556" t="s">
        <v>1092</v>
      </c>
      <c r="D3556" t="s">
        <v>558</v>
      </c>
    </row>
    <row r="3557" spans="1:4">
      <c r="A3557" t="s">
        <v>4354</v>
      </c>
      <c r="B3557" t="s">
        <v>6261</v>
      </c>
      <c r="C3557" t="s">
        <v>771</v>
      </c>
      <c r="D3557" t="s">
        <v>1427</v>
      </c>
    </row>
    <row r="3558" spans="1:4">
      <c r="A3558" t="s">
        <v>4355</v>
      </c>
      <c r="B3558" t="s">
        <v>6259</v>
      </c>
      <c r="C3558" t="s">
        <v>1113</v>
      </c>
      <c r="D3558" t="s">
        <v>461</v>
      </c>
    </row>
    <row r="3559" spans="1:4">
      <c r="A3559" t="s">
        <v>4356</v>
      </c>
      <c r="B3559" t="s">
        <v>6261</v>
      </c>
      <c r="C3559" t="s">
        <v>1268</v>
      </c>
      <c r="D3559" t="s">
        <v>1073</v>
      </c>
    </row>
    <row r="3560" spans="1:4">
      <c r="A3560" t="s">
        <v>4357</v>
      </c>
      <c r="B3560" t="s">
        <v>6260</v>
      </c>
      <c r="C3560" t="s">
        <v>720</v>
      </c>
      <c r="D3560" t="s">
        <v>895</v>
      </c>
    </row>
    <row r="3561" spans="1:4">
      <c r="A3561" t="s">
        <v>4358</v>
      </c>
      <c r="B3561" t="s">
        <v>6261</v>
      </c>
      <c r="C3561" t="s">
        <v>1605</v>
      </c>
      <c r="D3561" t="s">
        <v>58</v>
      </c>
    </row>
    <row r="3562" spans="1:4">
      <c r="A3562" t="s">
        <v>4359</v>
      </c>
      <c r="B3562" t="s">
        <v>6259</v>
      </c>
      <c r="C3562" t="s">
        <v>858</v>
      </c>
      <c r="D3562" t="s">
        <v>394</v>
      </c>
    </row>
    <row r="3563" spans="1:4">
      <c r="A3563" t="s">
        <v>4360</v>
      </c>
      <c r="B3563" t="s">
        <v>6259</v>
      </c>
      <c r="C3563" t="s">
        <v>207</v>
      </c>
      <c r="D3563" t="s">
        <v>6262</v>
      </c>
    </row>
    <row r="3564" spans="1:4">
      <c r="A3564" t="s">
        <v>4361</v>
      </c>
      <c r="B3564" t="s">
        <v>6261</v>
      </c>
      <c r="C3564" t="s">
        <v>250</v>
      </c>
      <c r="D3564" t="s">
        <v>623</v>
      </c>
    </row>
    <row r="3565" spans="1:4">
      <c r="A3565" t="s">
        <v>4362</v>
      </c>
      <c r="B3565" t="s">
        <v>6260</v>
      </c>
      <c r="C3565" t="s">
        <v>1100</v>
      </c>
      <c r="D3565" t="s">
        <v>180</v>
      </c>
    </row>
    <row r="3566" spans="1:4">
      <c r="A3566" t="s">
        <v>4363</v>
      </c>
      <c r="B3566" t="s">
        <v>6259</v>
      </c>
      <c r="C3566" t="s">
        <v>506</v>
      </c>
      <c r="D3566" t="s">
        <v>1793</v>
      </c>
    </row>
    <row r="3567" spans="1:4">
      <c r="A3567" t="s">
        <v>4364</v>
      </c>
      <c r="B3567" t="s">
        <v>6261</v>
      </c>
      <c r="C3567" t="s">
        <v>1019</v>
      </c>
      <c r="D3567" t="s">
        <v>847</v>
      </c>
    </row>
    <row r="3568" spans="1:4">
      <c r="A3568" t="s">
        <v>4365</v>
      </c>
      <c r="B3568" t="s">
        <v>6259</v>
      </c>
      <c r="C3568" t="s">
        <v>930</v>
      </c>
      <c r="D3568" t="s">
        <v>509</v>
      </c>
    </row>
    <row r="3569" spans="1:4">
      <c r="A3569" t="s">
        <v>4366</v>
      </c>
      <c r="B3569" t="s">
        <v>6259</v>
      </c>
      <c r="C3569" t="s">
        <v>1246</v>
      </c>
      <c r="D3569" t="s">
        <v>320</v>
      </c>
    </row>
    <row r="3570" spans="1:4">
      <c r="A3570" t="s">
        <v>4367</v>
      </c>
      <c r="B3570" t="s">
        <v>6260</v>
      </c>
      <c r="C3570" t="s">
        <v>550</v>
      </c>
      <c r="D3570" t="s">
        <v>939</v>
      </c>
    </row>
    <row r="3571" spans="1:4">
      <c r="A3571" t="s">
        <v>4368</v>
      </c>
      <c r="B3571" t="s">
        <v>6259</v>
      </c>
      <c r="C3571" t="s">
        <v>1427</v>
      </c>
      <c r="D3571" t="s">
        <v>1210</v>
      </c>
    </row>
    <row r="3572" spans="1:4">
      <c r="A3572" t="s">
        <v>4369</v>
      </c>
      <c r="B3572" t="s">
        <v>6260</v>
      </c>
      <c r="C3572" t="s">
        <v>604</v>
      </c>
      <c r="D3572" t="s">
        <v>1281</v>
      </c>
    </row>
    <row r="3573" spans="1:4">
      <c r="A3573" t="s">
        <v>4370</v>
      </c>
      <c r="B3573" t="s">
        <v>6260</v>
      </c>
      <c r="C3573" t="s">
        <v>2164</v>
      </c>
      <c r="D3573" t="s">
        <v>1302</v>
      </c>
    </row>
    <row r="3574" spans="1:4">
      <c r="A3574" t="s">
        <v>4371</v>
      </c>
      <c r="B3574" t="s">
        <v>6259</v>
      </c>
      <c r="C3574" t="s">
        <v>663</v>
      </c>
      <c r="D3574" t="s">
        <v>28</v>
      </c>
    </row>
    <row r="3575" spans="1:4">
      <c r="A3575" t="s">
        <v>4372</v>
      </c>
      <c r="B3575" t="s">
        <v>6261</v>
      </c>
      <c r="C3575" t="s">
        <v>76</v>
      </c>
      <c r="D3575" t="s">
        <v>246</v>
      </c>
    </row>
    <row r="3576" spans="1:4">
      <c r="A3576" t="s">
        <v>4373</v>
      </c>
      <c r="B3576" t="s">
        <v>6261</v>
      </c>
      <c r="C3576" t="s">
        <v>42</v>
      </c>
      <c r="D3576" t="s">
        <v>428</v>
      </c>
    </row>
    <row r="3577" spans="1:4">
      <c r="A3577" t="s">
        <v>4374</v>
      </c>
      <c r="B3577" t="s">
        <v>6261</v>
      </c>
      <c r="C3577" t="s">
        <v>1095</v>
      </c>
      <c r="D3577" t="s">
        <v>1063</v>
      </c>
    </row>
    <row r="3578" spans="1:4">
      <c r="A3578" t="s">
        <v>4375</v>
      </c>
      <c r="B3578" t="s">
        <v>6260</v>
      </c>
      <c r="C3578" t="s">
        <v>731</v>
      </c>
      <c r="D3578" t="s">
        <v>858</v>
      </c>
    </row>
    <row r="3579" spans="1:4">
      <c r="A3579" t="s">
        <v>4376</v>
      </c>
      <c r="B3579" t="s">
        <v>6260</v>
      </c>
      <c r="C3579" t="s">
        <v>320</v>
      </c>
      <c r="D3579" t="s">
        <v>743</v>
      </c>
    </row>
    <row r="3580" spans="1:4">
      <c r="A3580" t="s">
        <v>4377</v>
      </c>
      <c r="B3580" t="s">
        <v>6261</v>
      </c>
      <c r="C3580" t="s">
        <v>354</v>
      </c>
      <c r="D3580" t="s">
        <v>335</v>
      </c>
    </row>
    <row r="3581" spans="1:4">
      <c r="A3581" t="s">
        <v>4378</v>
      </c>
      <c r="B3581" t="s">
        <v>6261</v>
      </c>
      <c r="C3581" t="s">
        <v>528</v>
      </c>
      <c r="D3581" t="s">
        <v>184</v>
      </c>
    </row>
    <row r="3582" spans="1:4">
      <c r="A3582" t="s">
        <v>4379</v>
      </c>
      <c r="B3582" t="s">
        <v>6260</v>
      </c>
      <c r="C3582" t="s">
        <v>66</v>
      </c>
      <c r="D3582" t="s">
        <v>2290</v>
      </c>
    </row>
    <row r="3583" spans="1:4">
      <c r="A3583" t="s">
        <v>4380</v>
      </c>
      <c r="B3583" t="s">
        <v>6261</v>
      </c>
      <c r="C3583" t="s">
        <v>1162</v>
      </c>
      <c r="D3583" t="s">
        <v>299</v>
      </c>
    </row>
    <row r="3584" spans="1:4">
      <c r="A3584" t="s">
        <v>4381</v>
      </c>
      <c r="B3584" t="s">
        <v>6260</v>
      </c>
      <c r="C3584" t="s">
        <v>612</v>
      </c>
      <c r="D3584" t="s">
        <v>1104</v>
      </c>
    </row>
    <row r="3585" spans="1:4">
      <c r="A3585" t="s">
        <v>4382</v>
      </c>
      <c r="B3585" t="s">
        <v>6259</v>
      </c>
      <c r="C3585" t="s">
        <v>610</v>
      </c>
      <c r="D3585" t="s">
        <v>607</v>
      </c>
    </row>
    <row r="3586" spans="1:4">
      <c r="A3586" t="s">
        <v>4383</v>
      </c>
      <c r="B3586" t="s">
        <v>6260</v>
      </c>
      <c r="C3586" t="s">
        <v>153</v>
      </c>
      <c r="D3586" t="s">
        <v>283</v>
      </c>
    </row>
    <row r="3587" spans="1:4">
      <c r="A3587" t="s">
        <v>4384</v>
      </c>
      <c r="B3587" t="s">
        <v>6259</v>
      </c>
      <c r="C3587" t="s">
        <v>1793</v>
      </c>
      <c r="D3587" t="s">
        <v>773</v>
      </c>
    </row>
    <row r="3588" spans="1:4">
      <c r="A3588" t="s">
        <v>4385</v>
      </c>
      <c r="B3588" t="s">
        <v>6260</v>
      </c>
      <c r="C3588" t="s">
        <v>612</v>
      </c>
      <c r="D3588" t="s">
        <v>889</v>
      </c>
    </row>
    <row r="3589" spans="1:4">
      <c r="A3589" t="s">
        <v>4386</v>
      </c>
      <c r="B3589" t="s">
        <v>6260</v>
      </c>
      <c r="C3589" t="s">
        <v>1012</v>
      </c>
      <c r="D3589" t="s">
        <v>1048</v>
      </c>
    </row>
    <row r="3590" spans="1:4">
      <c r="A3590" t="s">
        <v>4387</v>
      </c>
      <c r="B3590" t="s">
        <v>6259</v>
      </c>
      <c r="C3590" t="s">
        <v>679</v>
      </c>
      <c r="D3590" t="s">
        <v>726</v>
      </c>
    </row>
    <row r="3591" spans="1:4">
      <c r="A3591" t="s">
        <v>4388</v>
      </c>
      <c r="B3591" t="s">
        <v>6259</v>
      </c>
      <c r="C3591" t="s">
        <v>783</v>
      </c>
      <c r="D3591" t="s">
        <v>1100</v>
      </c>
    </row>
    <row r="3592" spans="1:4">
      <c r="A3592" t="s">
        <v>4389</v>
      </c>
      <c r="B3592" t="s">
        <v>6260</v>
      </c>
      <c r="C3592" t="s">
        <v>1541</v>
      </c>
      <c r="D3592" t="s">
        <v>577</v>
      </c>
    </row>
    <row r="3593" spans="1:4">
      <c r="A3593" t="s">
        <v>4390</v>
      </c>
      <c r="B3593" t="s">
        <v>6260</v>
      </c>
      <c r="C3593" t="s">
        <v>1222</v>
      </c>
      <c r="D3593" t="s">
        <v>440</v>
      </c>
    </row>
    <row r="3594" spans="1:4">
      <c r="A3594" t="s">
        <v>4391</v>
      </c>
      <c r="B3594" t="s">
        <v>6261</v>
      </c>
      <c r="C3594" t="s">
        <v>414</v>
      </c>
      <c r="D3594" t="s">
        <v>153</v>
      </c>
    </row>
    <row r="3595" spans="1:4">
      <c r="A3595" t="s">
        <v>4392</v>
      </c>
      <c r="B3595" t="s">
        <v>6260</v>
      </c>
      <c r="C3595" t="s">
        <v>1219</v>
      </c>
      <c r="D3595" t="s">
        <v>773</v>
      </c>
    </row>
    <row r="3596" spans="1:4">
      <c r="A3596" t="s">
        <v>4393</v>
      </c>
      <c r="B3596" t="s">
        <v>6259</v>
      </c>
      <c r="C3596" t="s">
        <v>1949</v>
      </c>
      <c r="D3596" t="s">
        <v>718</v>
      </c>
    </row>
    <row r="3597" spans="1:4">
      <c r="A3597" t="s">
        <v>4394</v>
      </c>
      <c r="B3597" t="s">
        <v>6261</v>
      </c>
      <c r="C3597" t="s">
        <v>1605</v>
      </c>
      <c r="D3597" t="s">
        <v>640</v>
      </c>
    </row>
    <row r="3598" spans="1:4">
      <c r="A3598" t="s">
        <v>4395</v>
      </c>
      <c r="B3598" t="s">
        <v>6259</v>
      </c>
      <c r="C3598" t="s">
        <v>927</v>
      </c>
      <c r="D3598" t="s">
        <v>1162</v>
      </c>
    </row>
    <row r="3599" spans="1:4">
      <c r="A3599" t="s">
        <v>4396</v>
      </c>
      <c r="B3599" t="s">
        <v>6259</v>
      </c>
      <c r="C3599" t="s">
        <v>1043</v>
      </c>
      <c r="D3599" t="s">
        <v>1829</v>
      </c>
    </row>
    <row r="3600" spans="1:4">
      <c r="A3600" t="s">
        <v>4397</v>
      </c>
      <c r="B3600" t="s">
        <v>6261</v>
      </c>
      <c r="C3600" t="s">
        <v>1008</v>
      </c>
      <c r="D3600" t="s">
        <v>1260</v>
      </c>
    </row>
    <row r="3601" spans="1:4">
      <c r="A3601" t="s">
        <v>4398</v>
      </c>
      <c r="B3601" t="s">
        <v>6261</v>
      </c>
      <c r="C3601" t="s">
        <v>1869</v>
      </c>
      <c r="D3601" t="s">
        <v>1055</v>
      </c>
    </row>
    <row r="3602" spans="1:4">
      <c r="A3602" t="s">
        <v>4399</v>
      </c>
      <c r="B3602" t="s">
        <v>6260</v>
      </c>
      <c r="C3602" t="s">
        <v>939</v>
      </c>
      <c r="D3602" t="s">
        <v>2127</v>
      </c>
    </row>
    <row r="3603" spans="1:4">
      <c r="A3603" t="s">
        <v>4400</v>
      </c>
      <c r="B3603" t="s">
        <v>6259</v>
      </c>
      <c r="C3603" t="s">
        <v>542</v>
      </c>
      <c r="D3603" t="s">
        <v>797</v>
      </c>
    </row>
    <row r="3604" spans="1:4">
      <c r="A3604" t="s">
        <v>4401</v>
      </c>
      <c r="B3604" t="s">
        <v>6259</v>
      </c>
      <c r="C3604" t="s">
        <v>461</v>
      </c>
      <c r="D3604" t="s">
        <v>1238</v>
      </c>
    </row>
    <row r="3605" spans="1:4">
      <c r="A3605" t="s">
        <v>4402</v>
      </c>
      <c r="B3605" t="s">
        <v>6260</v>
      </c>
      <c r="C3605" t="s">
        <v>286</v>
      </c>
      <c r="D3605" t="s">
        <v>32</v>
      </c>
    </row>
    <row r="3606" spans="1:4">
      <c r="A3606" t="s">
        <v>4403</v>
      </c>
      <c r="B3606" t="s">
        <v>6261</v>
      </c>
      <c r="C3606" t="s">
        <v>228</v>
      </c>
      <c r="D3606" t="s">
        <v>1089</v>
      </c>
    </row>
    <row r="3607" spans="1:4">
      <c r="A3607" t="s">
        <v>4404</v>
      </c>
      <c r="B3607" t="s">
        <v>6261</v>
      </c>
      <c r="C3607" t="s">
        <v>195</v>
      </c>
      <c r="D3607" t="s">
        <v>1819</v>
      </c>
    </row>
    <row r="3608" spans="1:4">
      <c r="A3608" t="s">
        <v>4405</v>
      </c>
      <c r="B3608" t="s">
        <v>6260</v>
      </c>
      <c r="C3608" t="s">
        <v>869</v>
      </c>
      <c r="D3608" t="s">
        <v>785</v>
      </c>
    </row>
    <row r="3609" spans="1:4">
      <c r="A3609" t="s">
        <v>4406</v>
      </c>
      <c r="B3609" t="s">
        <v>6259</v>
      </c>
      <c r="C3609" t="s">
        <v>1349</v>
      </c>
      <c r="D3609" t="s">
        <v>698</v>
      </c>
    </row>
    <row r="3610" spans="1:4">
      <c r="A3610" t="s">
        <v>4407</v>
      </c>
      <c r="B3610" t="s">
        <v>6261</v>
      </c>
      <c r="C3610" t="s">
        <v>1169</v>
      </c>
      <c r="D3610" t="s">
        <v>1104</v>
      </c>
    </row>
    <row r="3611" spans="1:4">
      <c r="A3611" t="s">
        <v>4408</v>
      </c>
      <c r="B3611" t="s">
        <v>6260</v>
      </c>
      <c r="C3611" t="s">
        <v>22</v>
      </c>
      <c r="D3611" t="s">
        <v>234</v>
      </c>
    </row>
    <row r="3612" spans="1:4">
      <c r="A3612" t="s">
        <v>4409</v>
      </c>
      <c r="B3612" t="s">
        <v>6259</v>
      </c>
      <c r="C3612" t="s">
        <v>1438</v>
      </c>
      <c r="D3612" t="s">
        <v>881</v>
      </c>
    </row>
    <row r="3613" spans="1:4">
      <c r="A3613" t="s">
        <v>4410</v>
      </c>
      <c r="B3613" t="s">
        <v>6261</v>
      </c>
      <c r="C3613" t="s">
        <v>253</v>
      </c>
      <c r="D3613" t="s">
        <v>1246</v>
      </c>
    </row>
    <row r="3614" spans="1:4">
      <c r="A3614" t="s">
        <v>4411</v>
      </c>
      <c r="B3614" t="s">
        <v>6260</v>
      </c>
      <c r="C3614" t="s">
        <v>1162</v>
      </c>
      <c r="D3614" t="s">
        <v>367</v>
      </c>
    </row>
    <row r="3615" spans="1:4">
      <c r="A3615" t="s">
        <v>4412</v>
      </c>
      <c r="B3615" t="s">
        <v>6259</v>
      </c>
      <c r="C3615" t="s">
        <v>6263</v>
      </c>
      <c r="D3615" t="s">
        <v>6265</v>
      </c>
    </row>
    <row r="3616" spans="1:4">
      <c r="A3616" t="s">
        <v>4413</v>
      </c>
      <c r="B3616" t="s">
        <v>6261</v>
      </c>
      <c r="C3616" t="s">
        <v>520</v>
      </c>
      <c r="D3616" t="s">
        <v>879</v>
      </c>
    </row>
    <row r="3617" spans="1:4">
      <c r="A3617" t="s">
        <v>4414</v>
      </c>
      <c r="B3617" t="s">
        <v>6261</v>
      </c>
      <c r="C3617" t="s">
        <v>2164</v>
      </c>
      <c r="D3617" t="s">
        <v>506</v>
      </c>
    </row>
    <row r="3618" spans="1:4">
      <c r="A3618" t="s">
        <v>4415</v>
      </c>
      <c r="B3618" t="s">
        <v>6259</v>
      </c>
      <c r="C3618" t="s">
        <v>414</v>
      </c>
      <c r="D3618" t="s">
        <v>283</v>
      </c>
    </row>
    <row r="3619" spans="1:4">
      <c r="A3619" t="s">
        <v>4416</v>
      </c>
      <c r="B3619" t="s">
        <v>6259</v>
      </c>
      <c r="C3619" t="s">
        <v>1335</v>
      </c>
      <c r="D3619" t="s">
        <v>228</v>
      </c>
    </row>
    <row r="3620" spans="1:4">
      <c r="A3620" t="s">
        <v>4417</v>
      </c>
      <c r="B3620" t="s">
        <v>6261</v>
      </c>
      <c r="C3620" t="s">
        <v>428</v>
      </c>
      <c r="D3620" t="s">
        <v>1399</v>
      </c>
    </row>
    <row r="3621" spans="1:4">
      <c r="A3621" t="s">
        <v>4418</v>
      </c>
      <c r="B3621" t="s">
        <v>6260</v>
      </c>
      <c r="C3621" t="s">
        <v>260</v>
      </c>
      <c r="D3621" t="s">
        <v>550</v>
      </c>
    </row>
    <row r="3622" spans="1:4">
      <c r="A3622" t="s">
        <v>4419</v>
      </c>
      <c r="B3622" t="s">
        <v>6261</v>
      </c>
      <c r="C3622" t="s">
        <v>246</v>
      </c>
      <c r="D3622" t="s">
        <v>932</v>
      </c>
    </row>
    <row r="3623" spans="1:4">
      <c r="A3623" t="s">
        <v>4420</v>
      </c>
      <c r="B3623" t="s">
        <v>6261</v>
      </c>
      <c r="C3623" t="s">
        <v>303</v>
      </c>
      <c r="D3623" t="s">
        <v>493</v>
      </c>
    </row>
    <row r="3624" spans="1:4">
      <c r="A3624" t="s">
        <v>4421</v>
      </c>
      <c r="B3624" t="s">
        <v>6261</v>
      </c>
      <c r="C3624" t="s">
        <v>783</v>
      </c>
      <c r="D3624" t="s">
        <v>802</v>
      </c>
    </row>
    <row r="3625" spans="1:4">
      <c r="A3625" t="s">
        <v>4422</v>
      </c>
      <c r="B3625" t="s">
        <v>6261</v>
      </c>
      <c r="C3625" t="s">
        <v>225</v>
      </c>
      <c r="D3625" t="s">
        <v>102</v>
      </c>
    </row>
    <row r="3626" spans="1:4">
      <c r="A3626" t="s">
        <v>4423</v>
      </c>
      <c r="B3626" t="s">
        <v>6260</v>
      </c>
      <c r="C3626" t="s">
        <v>1242</v>
      </c>
      <c r="D3626" t="s">
        <v>2290</v>
      </c>
    </row>
    <row r="3627" spans="1:4">
      <c r="A3627" t="s">
        <v>4424</v>
      </c>
      <c r="B3627" t="s">
        <v>6260</v>
      </c>
      <c r="C3627" t="s">
        <v>708</v>
      </c>
      <c r="D3627" t="s">
        <v>887</v>
      </c>
    </row>
    <row r="3628" spans="1:4">
      <c r="A3628" t="s">
        <v>4425</v>
      </c>
      <c r="B3628" t="s">
        <v>6259</v>
      </c>
      <c r="C3628" t="s">
        <v>1092</v>
      </c>
      <c r="D3628" t="s">
        <v>884</v>
      </c>
    </row>
    <row r="3629" spans="1:4">
      <c r="A3629" t="s">
        <v>4426</v>
      </c>
      <c r="B3629" t="s">
        <v>6260</v>
      </c>
      <c r="C3629" t="s">
        <v>590</v>
      </c>
      <c r="D3629" t="s">
        <v>1260</v>
      </c>
    </row>
    <row r="3630" spans="1:4">
      <c r="A3630" t="s">
        <v>4427</v>
      </c>
      <c r="B3630" t="s">
        <v>6260</v>
      </c>
      <c r="C3630" t="s">
        <v>107</v>
      </c>
      <c r="D3630" t="s">
        <v>351</v>
      </c>
    </row>
    <row r="3631" spans="1:4">
      <c r="A3631" t="s">
        <v>4428</v>
      </c>
      <c r="B3631" t="s">
        <v>6261</v>
      </c>
      <c r="C3631" t="s">
        <v>528</v>
      </c>
      <c r="D3631" t="s">
        <v>480</v>
      </c>
    </row>
    <row r="3632" spans="1:4">
      <c r="A3632" t="s">
        <v>4429</v>
      </c>
      <c r="B3632" t="s">
        <v>6259</v>
      </c>
      <c r="C3632" t="s">
        <v>891</v>
      </c>
      <c r="D3632" t="s">
        <v>631</v>
      </c>
    </row>
    <row r="3633" spans="1:4">
      <c r="A3633" t="s">
        <v>4430</v>
      </c>
      <c r="B3633" t="s">
        <v>6261</v>
      </c>
      <c r="C3633" t="s">
        <v>1399</v>
      </c>
      <c r="D3633" t="s">
        <v>1255</v>
      </c>
    </row>
    <row r="3634" spans="1:4">
      <c r="A3634" t="s">
        <v>4431</v>
      </c>
      <c r="B3634" t="s">
        <v>6260</v>
      </c>
      <c r="C3634" t="s">
        <v>16</v>
      </c>
      <c r="D3634" t="s">
        <v>1181</v>
      </c>
    </row>
    <row r="3635" spans="1:4">
      <c r="A3635" t="s">
        <v>4432</v>
      </c>
      <c r="B3635" t="s">
        <v>6261</v>
      </c>
      <c r="C3635" t="s">
        <v>326</v>
      </c>
      <c r="D3635" t="s">
        <v>1129</v>
      </c>
    </row>
    <row r="3636" spans="1:4">
      <c r="A3636" t="s">
        <v>4433</v>
      </c>
      <c r="B3636" t="s">
        <v>6259</v>
      </c>
      <c r="C3636" t="s">
        <v>98</v>
      </c>
      <c r="D3636" t="s">
        <v>2527</v>
      </c>
    </row>
    <row r="3637" spans="1:4">
      <c r="A3637" t="s">
        <v>4434</v>
      </c>
      <c r="B3637" t="s">
        <v>6259</v>
      </c>
      <c r="C3637" t="s">
        <v>128</v>
      </c>
      <c r="D3637" t="s">
        <v>976</v>
      </c>
    </row>
    <row r="3638" spans="1:4">
      <c r="A3638" t="s">
        <v>4435</v>
      </c>
      <c r="B3638" t="s">
        <v>6261</v>
      </c>
      <c r="C3638" t="s">
        <v>1857</v>
      </c>
      <c r="D3638" t="s">
        <v>286</v>
      </c>
    </row>
    <row r="3639" spans="1:4">
      <c r="A3639" t="s">
        <v>4436</v>
      </c>
      <c r="B3639" t="s">
        <v>6260</v>
      </c>
      <c r="C3639" t="s">
        <v>783</v>
      </c>
      <c r="D3639" t="s">
        <v>1190</v>
      </c>
    </row>
    <row r="3640" spans="1:4">
      <c r="A3640" t="s">
        <v>4437</v>
      </c>
      <c r="B3640" t="s">
        <v>6260</v>
      </c>
      <c r="C3640" t="s">
        <v>1246</v>
      </c>
      <c r="D3640" t="s">
        <v>550</v>
      </c>
    </row>
    <row r="3641" spans="1:4">
      <c r="A3641" t="s">
        <v>4438</v>
      </c>
      <c r="B3641" t="s">
        <v>6261</v>
      </c>
      <c r="C3641" t="s">
        <v>1169</v>
      </c>
      <c r="D3641" t="s">
        <v>440</v>
      </c>
    </row>
    <row r="3642" spans="1:4">
      <c r="A3642" t="s">
        <v>4439</v>
      </c>
      <c r="B3642" t="s">
        <v>6259</v>
      </c>
      <c r="C3642" t="s">
        <v>463</v>
      </c>
      <c r="D3642" t="s">
        <v>1246</v>
      </c>
    </row>
    <row r="3643" spans="1:4">
      <c r="A3643" t="s">
        <v>4440</v>
      </c>
      <c r="B3643" t="s">
        <v>6259</v>
      </c>
      <c r="C3643" t="s">
        <v>1050</v>
      </c>
      <c r="D3643" t="s">
        <v>718</v>
      </c>
    </row>
    <row r="3644" spans="1:4">
      <c r="A3644" t="s">
        <v>4441</v>
      </c>
      <c r="B3644" t="s">
        <v>6260</v>
      </c>
      <c r="C3644" t="s">
        <v>887</v>
      </c>
      <c r="D3644" t="s">
        <v>1817</v>
      </c>
    </row>
    <row r="3645" spans="1:4">
      <c r="A3645" t="s">
        <v>4442</v>
      </c>
      <c r="B3645" t="s">
        <v>6260</v>
      </c>
      <c r="C3645" t="s">
        <v>214</v>
      </c>
      <c r="D3645" t="s">
        <v>1961</v>
      </c>
    </row>
    <row r="3646" spans="1:4">
      <c r="A3646" t="s">
        <v>4443</v>
      </c>
      <c r="B3646" t="s">
        <v>6259</v>
      </c>
      <c r="C3646" t="s">
        <v>323</v>
      </c>
      <c r="D3646" t="s">
        <v>1266</v>
      </c>
    </row>
    <row r="3647" spans="1:4">
      <c r="A3647" t="s">
        <v>4444</v>
      </c>
      <c r="B3647" t="s">
        <v>6261</v>
      </c>
      <c r="C3647" t="s">
        <v>267</v>
      </c>
      <c r="D3647" t="s">
        <v>341</v>
      </c>
    </row>
    <row r="3648" spans="1:4">
      <c r="A3648" t="s">
        <v>4445</v>
      </c>
      <c r="B3648" t="s">
        <v>6261</v>
      </c>
      <c r="C3648" t="s">
        <v>367</v>
      </c>
      <c r="D3648" t="s">
        <v>755</v>
      </c>
    </row>
    <row r="3649" spans="1:4">
      <c r="A3649" t="s">
        <v>4446</v>
      </c>
      <c r="B3649" t="s">
        <v>6259</v>
      </c>
      <c r="C3649" t="s">
        <v>128</v>
      </c>
      <c r="D3649" t="s">
        <v>1048</v>
      </c>
    </row>
    <row r="3650" spans="1:4">
      <c r="A3650" t="s">
        <v>4447</v>
      </c>
      <c r="B3650" t="s">
        <v>6259</v>
      </c>
      <c r="C3650" t="s">
        <v>1438</v>
      </c>
      <c r="D3650" t="s">
        <v>583</v>
      </c>
    </row>
    <row r="3651" spans="1:4">
      <c r="A3651" t="s">
        <v>4448</v>
      </c>
      <c r="B3651" t="s">
        <v>6261</v>
      </c>
      <c r="C3651" t="s">
        <v>1810</v>
      </c>
      <c r="D3651" t="s">
        <v>1154</v>
      </c>
    </row>
    <row r="3652" spans="1:4">
      <c r="A3652" t="s">
        <v>4449</v>
      </c>
      <c r="B3652" t="s">
        <v>6261</v>
      </c>
      <c r="C3652" t="s">
        <v>807</v>
      </c>
      <c r="D3652" t="s">
        <v>726</v>
      </c>
    </row>
    <row r="3653" spans="1:4">
      <c r="A3653" t="s">
        <v>4450</v>
      </c>
      <c r="B3653" t="s">
        <v>6259</v>
      </c>
      <c r="C3653" t="s">
        <v>1048</v>
      </c>
      <c r="D3653" t="s">
        <v>42</v>
      </c>
    </row>
    <row r="3654" spans="1:4">
      <c r="A3654" t="s">
        <v>4451</v>
      </c>
      <c r="B3654" t="s">
        <v>6260</v>
      </c>
      <c r="C3654" t="s">
        <v>1015</v>
      </c>
      <c r="D3654" t="s">
        <v>320</v>
      </c>
    </row>
    <row r="3655" spans="1:4">
      <c r="A3655" t="s">
        <v>4452</v>
      </c>
      <c r="B3655" t="s">
        <v>6259</v>
      </c>
      <c r="C3655" t="s">
        <v>493</v>
      </c>
      <c r="D3655" t="s">
        <v>777</v>
      </c>
    </row>
    <row r="3656" spans="1:4">
      <c r="A3656" t="s">
        <v>4453</v>
      </c>
      <c r="B3656" t="s">
        <v>6260</v>
      </c>
      <c r="C3656" t="s">
        <v>463</v>
      </c>
      <c r="D3656" t="s">
        <v>260</v>
      </c>
    </row>
    <row r="3657" spans="1:4">
      <c r="A3657" t="s">
        <v>4454</v>
      </c>
      <c r="B3657" t="s">
        <v>6259</v>
      </c>
      <c r="C3657" t="s">
        <v>657</v>
      </c>
      <c r="D3657" t="s">
        <v>949</v>
      </c>
    </row>
    <row r="3658" spans="1:4">
      <c r="A3658" t="s">
        <v>4455</v>
      </c>
      <c r="B3658" t="s">
        <v>6261</v>
      </c>
      <c r="C3658" t="s">
        <v>1933</v>
      </c>
      <c r="D3658" t="s">
        <v>299</v>
      </c>
    </row>
    <row r="3659" spans="1:4">
      <c r="A3659" t="s">
        <v>4456</v>
      </c>
      <c r="B3659" t="s">
        <v>6260</v>
      </c>
      <c r="C3659" t="s">
        <v>1154</v>
      </c>
      <c r="D3659" t="s">
        <v>869</v>
      </c>
    </row>
    <row r="3660" spans="1:4">
      <c r="A3660" t="s">
        <v>4457</v>
      </c>
      <c r="B3660" t="s">
        <v>6259</v>
      </c>
      <c r="C3660" t="s">
        <v>1330</v>
      </c>
      <c r="D3660" t="s">
        <v>351</v>
      </c>
    </row>
    <row r="3661" spans="1:4">
      <c r="A3661" t="s">
        <v>4458</v>
      </c>
      <c r="B3661" t="s">
        <v>6261</v>
      </c>
      <c r="C3661" t="s">
        <v>1701</v>
      </c>
      <c r="D3661" t="s">
        <v>749</v>
      </c>
    </row>
    <row r="3662" spans="1:4">
      <c r="A3662" t="s">
        <v>4459</v>
      </c>
      <c r="B3662" t="s">
        <v>6259</v>
      </c>
      <c r="C3662" t="s">
        <v>1829</v>
      </c>
      <c r="D3662" t="s">
        <v>1242</v>
      </c>
    </row>
    <row r="3663" spans="1:4">
      <c r="A3663" t="s">
        <v>4460</v>
      </c>
      <c r="B3663" t="s">
        <v>6261</v>
      </c>
      <c r="C3663" t="s">
        <v>951</v>
      </c>
      <c r="D3663" t="s">
        <v>731</v>
      </c>
    </row>
    <row r="3664" spans="1:4">
      <c r="A3664" t="s">
        <v>4461</v>
      </c>
      <c r="B3664" t="s">
        <v>6261</v>
      </c>
      <c r="C3664" t="s">
        <v>1242</v>
      </c>
      <c r="D3664" t="s">
        <v>649</v>
      </c>
    </row>
    <row r="3665" spans="1:4">
      <c r="A3665" t="s">
        <v>4462</v>
      </c>
      <c r="B3665" t="s">
        <v>6261</v>
      </c>
      <c r="C3665" t="s">
        <v>135</v>
      </c>
      <c r="D3665" t="s">
        <v>1374</v>
      </c>
    </row>
    <row r="3666" spans="1:4">
      <c r="A3666" t="s">
        <v>4463</v>
      </c>
      <c r="B3666" t="s">
        <v>6260</v>
      </c>
      <c r="C3666" t="s">
        <v>411</v>
      </c>
      <c r="D3666" t="s">
        <v>486</v>
      </c>
    </row>
    <row r="3667" spans="1:4">
      <c r="A3667" t="s">
        <v>4464</v>
      </c>
      <c r="B3667" t="s">
        <v>6261</v>
      </c>
      <c r="C3667" t="s">
        <v>711</v>
      </c>
      <c r="D3667" t="s">
        <v>1063</v>
      </c>
    </row>
    <row r="3668" spans="1:4">
      <c r="A3668" t="s">
        <v>4465</v>
      </c>
      <c r="B3668" t="s">
        <v>6261</v>
      </c>
      <c r="C3668" t="s">
        <v>218</v>
      </c>
      <c r="D3668" t="s">
        <v>951</v>
      </c>
    </row>
    <row r="3669" spans="1:4">
      <c r="A3669" t="s">
        <v>4466</v>
      </c>
      <c r="B3669" t="s">
        <v>6260</v>
      </c>
      <c r="C3669" t="s">
        <v>147</v>
      </c>
      <c r="D3669" t="s">
        <v>188</v>
      </c>
    </row>
    <row r="3670" spans="1:4">
      <c r="A3670" t="s">
        <v>4467</v>
      </c>
      <c r="B3670" t="s">
        <v>6260</v>
      </c>
      <c r="C3670" t="s">
        <v>1887</v>
      </c>
      <c r="D3670" t="s">
        <v>531</v>
      </c>
    </row>
    <row r="3671" spans="1:4">
      <c r="A3671" t="s">
        <v>4468</v>
      </c>
      <c r="B3671" t="s">
        <v>6259</v>
      </c>
      <c r="C3671" t="s">
        <v>737</v>
      </c>
      <c r="D3671" t="s">
        <v>1214</v>
      </c>
    </row>
    <row r="3672" spans="1:4">
      <c r="A3672" t="s">
        <v>4469</v>
      </c>
      <c r="B3672" t="s">
        <v>6260</v>
      </c>
      <c r="C3672" t="s">
        <v>797</v>
      </c>
      <c r="D3672" t="s">
        <v>37</v>
      </c>
    </row>
    <row r="3673" spans="1:4">
      <c r="A3673" t="s">
        <v>4470</v>
      </c>
      <c r="B3673" t="s">
        <v>6260</v>
      </c>
      <c r="C3673" t="s">
        <v>1017</v>
      </c>
      <c r="D3673" t="s">
        <v>889</v>
      </c>
    </row>
    <row r="3674" spans="1:4">
      <c r="A3674" t="s">
        <v>4471</v>
      </c>
      <c r="B3674" t="s">
        <v>6259</v>
      </c>
      <c r="C3674" t="s">
        <v>424</v>
      </c>
      <c r="D3674" t="s">
        <v>995</v>
      </c>
    </row>
    <row r="3675" spans="1:4">
      <c r="A3675" t="s">
        <v>4472</v>
      </c>
      <c r="B3675" t="s">
        <v>6261</v>
      </c>
      <c r="C3675" t="s">
        <v>805</v>
      </c>
      <c r="D3675" t="s">
        <v>326</v>
      </c>
    </row>
    <row r="3676" spans="1:4">
      <c r="A3676" t="s">
        <v>4473</v>
      </c>
      <c r="B3676" t="s">
        <v>6261</v>
      </c>
      <c r="C3676" t="s">
        <v>2051</v>
      </c>
      <c r="D3676" t="s">
        <v>777</v>
      </c>
    </row>
    <row r="3677" spans="1:4">
      <c r="A3677" t="s">
        <v>4474</v>
      </c>
      <c r="B3677" t="s">
        <v>6259</v>
      </c>
      <c r="C3677" t="s">
        <v>449</v>
      </c>
      <c r="D3677" t="s">
        <v>990</v>
      </c>
    </row>
    <row r="3678" spans="1:4">
      <c r="A3678" t="s">
        <v>4475</v>
      </c>
      <c r="B3678" t="s">
        <v>6261</v>
      </c>
      <c r="C3678" t="s">
        <v>66</v>
      </c>
      <c r="D3678" t="s">
        <v>895</v>
      </c>
    </row>
    <row r="3679" spans="1:4">
      <c r="A3679" t="s">
        <v>4476</v>
      </c>
      <c r="B3679" t="s">
        <v>6261</v>
      </c>
      <c r="C3679" t="s">
        <v>1395</v>
      </c>
      <c r="D3679" t="s">
        <v>972</v>
      </c>
    </row>
    <row r="3680" spans="1:4">
      <c r="A3680" t="s">
        <v>4477</v>
      </c>
      <c r="B3680" t="s">
        <v>6260</v>
      </c>
      <c r="C3680" t="s">
        <v>424</v>
      </c>
      <c r="D3680" t="s">
        <v>1395</v>
      </c>
    </row>
    <row r="3681" spans="1:4">
      <c r="A3681" t="s">
        <v>4478</v>
      </c>
      <c r="B3681" t="s">
        <v>6259</v>
      </c>
      <c r="C3681" t="s">
        <v>990</v>
      </c>
      <c r="D3681" t="s">
        <v>280</v>
      </c>
    </row>
    <row r="3682" spans="1:4">
      <c r="A3682" t="s">
        <v>4479</v>
      </c>
      <c r="B3682" t="s">
        <v>6260</v>
      </c>
      <c r="C3682" t="s">
        <v>85</v>
      </c>
      <c r="D3682" t="s">
        <v>1033</v>
      </c>
    </row>
    <row r="3683" spans="1:4">
      <c r="A3683" t="s">
        <v>4480</v>
      </c>
      <c r="B3683" t="s">
        <v>6259</v>
      </c>
      <c r="C3683" t="s">
        <v>1823</v>
      </c>
      <c r="D3683" t="s">
        <v>433</v>
      </c>
    </row>
    <row r="3684" spans="1:4">
      <c r="A3684" t="s">
        <v>4481</v>
      </c>
      <c r="B3684" t="s">
        <v>6259</v>
      </c>
      <c r="C3684" t="s">
        <v>214</v>
      </c>
      <c r="D3684" t="s">
        <v>1092</v>
      </c>
    </row>
    <row r="3685" spans="1:4">
      <c r="A3685" t="s">
        <v>4482</v>
      </c>
      <c r="B3685" t="s">
        <v>6261</v>
      </c>
      <c r="C3685" t="s">
        <v>238</v>
      </c>
      <c r="D3685" t="s">
        <v>1005</v>
      </c>
    </row>
    <row r="3686" spans="1:4">
      <c r="A3686" t="s">
        <v>4483</v>
      </c>
      <c r="B3686" t="s">
        <v>6259</v>
      </c>
      <c r="C3686" t="s">
        <v>428</v>
      </c>
      <c r="D3686" t="s">
        <v>253</v>
      </c>
    </row>
    <row r="3687" spans="1:4">
      <c r="A3687" t="s">
        <v>4484</v>
      </c>
      <c r="B3687" t="s">
        <v>6261</v>
      </c>
      <c r="C3687" t="s">
        <v>1523</v>
      </c>
      <c r="D3687" t="s">
        <v>424</v>
      </c>
    </row>
    <row r="3688" spans="1:4">
      <c r="A3688" t="s">
        <v>4485</v>
      </c>
      <c r="B3688" t="s">
        <v>6259</v>
      </c>
      <c r="C3688" t="s">
        <v>1017</v>
      </c>
      <c r="D3688" t="s">
        <v>1532</v>
      </c>
    </row>
    <row r="3689" spans="1:4">
      <c r="A3689" t="s">
        <v>4486</v>
      </c>
      <c r="B3689" t="s">
        <v>6260</v>
      </c>
      <c r="C3689" t="s">
        <v>438</v>
      </c>
      <c r="D3689" t="s">
        <v>283</v>
      </c>
    </row>
    <row r="3690" spans="1:4">
      <c r="A3690" t="s">
        <v>4487</v>
      </c>
      <c r="B3690" t="s">
        <v>6259</v>
      </c>
      <c r="C3690" t="s">
        <v>2527</v>
      </c>
      <c r="D3690" t="s">
        <v>1240</v>
      </c>
    </row>
    <row r="3691" spans="1:4">
      <c r="A3691" t="s">
        <v>4488</v>
      </c>
      <c r="B3691" t="s">
        <v>6260</v>
      </c>
      <c r="C3691" t="s">
        <v>558</v>
      </c>
      <c r="D3691" t="s">
        <v>199</v>
      </c>
    </row>
    <row r="3692" spans="1:4">
      <c r="A3692" t="s">
        <v>4489</v>
      </c>
      <c r="B3692" t="s">
        <v>6259</v>
      </c>
      <c r="C3692" t="s">
        <v>1427</v>
      </c>
      <c r="D3692" t="s">
        <v>1548</v>
      </c>
    </row>
    <row r="3693" spans="1:4">
      <c r="A3693" t="s">
        <v>4490</v>
      </c>
      <c r="B3693" t="s">
        <v>6259</v>
      </c>
      <c r="C3693" t="s">
        <v>923</v>
      </c>
      <c r="D3693" t="s">
        <v>147</v>
      </c>
    </row>
    <row r="3694" spans="1:4">
      <c r="A3694" t="s">
        <v>4491</v>
      </c>
      <c r="B3694" t="s">
        <v>6260</v>
      </c>
      <c r="C3694" t="s">
        <v>789</v>
      </c>
      <c r="D3694" t="s">
        <v>1862</v>
      </c>
    </row>
    <row r="3695" spans="1:4">
      <c r="A3695" t="s">
        <v>4492</v>
      </c>
      <c r="B3695" t="s">
        <v>6261</v>
      </c>
      <c r="C3695" t="s">
        <v>207</v>
      </c>
      <c r="D3695" t="s">
        <v>306</v>
      </c>
    </row>
    <row r="3696" spans="1:4">
      <c r="A3696" t="s">
        <v>4493</v>
      </c>
      <c r="B3696" t="s">
        <v>6259</v>
      </c>
      <c r="C3696" t="s">
        <v>341</v>
      </c>
      <c r="D3696" t="s">
        <v>149</v>
      </c>
    </row>
    <row r="3697" spans="1:4">
      <c r="A3697" t="s">
        <v>4494</v>
      </c>
      <c r="B3697" t="s">
        <v>6261</v>
      </c>
      <c r="C3697" t="s">
        <v>62</v>
      </c>
      <c r="D3697" t="s">
        <v>1204</v>
      </c>
    </row>
    <row r="3698" spans="1:4">
      <c r="A3698" t="s">
        <v>4495</v>
      </c>
      <c r="B3698" t="s">
        <v>6259</v>
      </c>
      <c r="C3698" t="s">
        <v>572</v>
      </c>
      <c r="D3698" t="s">
        <v>879</v>
      </c>
    </row>
    <row r="3699" spans="1:4">
      <c r="A3699" t="s">
        <v>4496</v>
      </c>
      <c r="B3699" t="s">
        <v>6259</v>
      </c>
      <c r="C3699" t="s">
        <v>1399</v>
      </c>
      <c r="D3699" t="s">
        <v>1246</v>
      </c>
    </row>
    <row r="3700" spans="1:4">
      <c r="A3700" t="s">
        <v>4497</v>
      </c>
      <c r="B3700" t="s">
        <v>6261</v>
      </c>
      <c r="C3700" t="s">
        <v>250</v>
      </c>
      <c r="D3700" t="s">
        <v>204</v>
      </c>
    </row>
    <row r="3701" spans="1:4">
      <c r="A3701" t="s">
        <v>4498</v>
      </c>
      <c r="B3701" t="s">
        <v>6259</v>
      </c>
      <c r="C3701" t="s">
        <v>932</v>
      </c>
      <c r="D3701" t="s">
        <v>303</v>
      </c>
    </row>
    <row r="3702" spans="1:4">
      <c r="A3702" t="s">
        <v>4499</v>
      </c>
      <c r="B3702" t="s">
        <v>6261</v>
      </c>
      <c r="C3702" t="s">
        <v>792</v>
      </c>
      <c r="D3702" t="s">
        <v>246</v>
      </c>
    </row>
    <row r="3703" spans="1:4">
      <c r="A3703" t="s">
        <v>4500</v>
      </c>
      <c r="B3703" t="s">
        <v>6261</v>
      </c>
      <c r="C3703" t="s">
        <v>195</v>
      </c>
      <c r="D3703" t="s">
        <v>942</v>
      </c>
    </row>
    <row r="3704" spans="1:4">
      <c r="A3704" t="s">
        <v>4501</v>
      </c>
      <c r="B3704" t="s">
        <v>6261</v>
      </c>
      <c r="C3704" t="s">
        <v>414</v>
      </c>
      <c r="D3704" t="s">
        <v>139</v>
      </c>
    </row>
    <row r="3705" spans="1:4">
      <c r="A3705" t="s">
        <v>4502</v>
      </c>
      <c r="B3705" t="s">
        <v>6260</v>
      </c>
      <c r="C3705" t="s">
        <v>102</v>
      </c>
      <c r="D3705" t="s">
        <v>1100</v>
      </c>
    </row>
    <row r="3706" spans="1:4">
      <c r="A3706" t="s">
        <v>4503</v>
      </c>
      <c r="B3706" t="s">
        <v>6259</v>
      </c>
      <c r="C3706" t="s">
        <v>360</v>
      </c>
      <c r="D3706" t="s">
        <v>881</v>
      </c>
    </row>
    <row r="3707" spans="1:4">
      <c r="A3707" t="s">
        <v>4504</v>
      </c>
      <c r="B3707" t="s">
        <v>6261</v>
      </c>
      <c r="C3707" t="s">
        <v>1198</v>
      </c>
      <c r="D3707" t="s">
        <v>1438</v>
      </c>
    </row>
    <row r="3708" spans="1:4">
      <c r="A3708" t="s">
        <v>4505</v>
      </c>
      <c r="B3708" t="s">
        <v>6261</v>
      </c>
      <c r="C3708" t="s">
        <v>1683</v>
      </c>
      <c r="D3708" t="s">
        <v>918</v>
      </c>
    </row>
    <row r="3709" spans="1:4">
      <c r="A3709" t="s">
        <v>4506</v>
      </c>
      <c r="B3709" t="s">
        <v>6260</v>
      </c>
      <c r="C3709" t="s">
        <v>899</v>
      </c>
      <c r="D3709" t="s">
        <v>424</v>
      </c>
    </row>
    <row r="3710" spans="1:4">
      <c r="A3710" t="s">
        <v>4507</v>
      </c>
      <c r="B3710" t="s">
        <v>6261</v>
      </c>
      <c r="C3710" t="s">
        <v>1181</v>
      </c>
      <c r="D3710" t="s">
        <v>53</v>
      </c>
    </row>
    <row r="3711" spans="1:4">
      <c r="A3711" t="s">
        <v>4508</v>
      </c>
      <c r="B3711" t="s">
        <v>6261</v>
      </c>
      <c r="C3711" t="s">
        <v>1429</v>
      </c>
      <c r="D3711" t="s">
        <v>683</v>
      </c>
    </row>
    <row r="3712" spans="1:4">
      <c r="A3712" t="s">
        <v>4509</v>
      </c>
      <c r="B3712" t="s">
        <v>6259</v>
      </c>
      <c r="C3712" t="s">
        <v>777</v>
      </c>
      <c r="D3712" t="s">
        <v>1033</v>
      </c>
    </row>
    <row r="3713" spans="1:4">
      <c r="A3713" t="s">
        <v>4510</v>
      </c>
      <c r="B3713" t="s">
        <v>6259</v>
      </c>
      <c r="C3713" t="s">
        <v>568</v>
      </c>
      <c r="D3713" t="s">
        <v>167</v>
      </c>
    </row>
    <row r="3714" spans="1:4">
      <c r="A3714" t="s">
        <v>4511</v>
      </c>
      <c r="B3714" t="s">
        <v>6260</v>
      </c>
      <c r="C3714" t="s">
        <v>523</v>
      </c>
      <c r="D3714" t="s">
        <v>797</v>
      </c>
    </row>
    <row r="3715" spans="1:4">
      <c r="A3715" t="s">
        <v>4512</v>
      </c>
      <c r="B3715" t="s">
        <v>6260</v>
      </c>
      <c r="C3715" t="s">
        <v>2316</v>
      </c>
      <c r="D3715" t="s">
        <v>85</v>
      </c>
    </row>
    <row r="3716" spans="1:4">
      <c r="A3716" t="s">
        <v>4513</v>
      </c>
      <c r="B3716" t="s">
        <v>6259</v>
      </c>
      <c r="C3716" t="s">
        <v>456</v>
      </c>
      <c r="D3716" t="s">
        <v>1095</v>
      </c>
    </row>
    <row r="3717" spans="1:4">
      <c r="A3717" t="s">
        <v>4514</v>
      </c>
      <c r="B3717" t="s">
        <v>6259</v>
      </c>
      <c r="C3717" t="s">
        <v>1113</v>
      </c>
      <c r="D3717" t="s">
        <v>963</v>
      </c>
    </row>
    <row r="3718" spans="1:4">
      <c r="A3718" t="s">
        <v>4515</v>
      </c>
      <c r="B3718" t="s">
        <v>6260</v>
      </c>
      <c r="C3718" t="s">
        <v>628</v>
      </c>
      <c r="D3718" t="s">
        <v>1098</v>
      </c>
    </row>
    <row r="3719" spans="1:4">
      <c r="A3719" t="s">
        <v>4516</v>
      </c>
      <c r="B3719" t="s">
        <v>6261</v>
      </c>
      <c r="C3719" t="s">
        <v>480</v>
      </c>
      <c r="D3719" t="s">
        <v>10</v>
      </c>
    </row>
    <row r="3720" spans="1:4">
      <c r="A3720" t="s">
        <v>4517</v>
      </c>
      <c r="B3720" t="s">
        <v>6259</v>
      </c>
      <c r="C3720" t="s">
        <v>683</v>
      </c>
      <c r="D3720" t="s">
        <v>98</v>
      </c>
    </row>
    <row r="3721" spans="1:4">
      <c r="A3721" t="s">
        <v>4518</v>
      </c>
      <c r="B3721" t="s">
        <v>6261</v>
      </c>
      <c r="C3721" t="s">
        <v>420</v>
      </c>
      <c r="D3721" t="s">
        <v>313</v>
      </c>
    </row>
    <row r="3722" spans="1:4">
      <c r="A3722" t="s">
        <v>4519</v>
      </c>
      <c r="B3722" t="s">
        <v>6261</v>
      </c>
      <c r="C3722" t="s">
        <v>590</v>
      </c>
      <c r="D3722" t="s">
        <v>10</v>
      </c>
    </row>
    <row r="3723" spans="1:4">
      <c r="A3723" t="s">
        <v>4520</v>
      </c>
      <c r="B3723" t="s">
        <v>6261</v>
      </c>
      <c r="C3723" t="s">
        <v>135</v>
      </c>
      <c r="D3723" t="s">
        <v>218</v>
      </c>
    </row>
    <row r="3724" spans="1:4">
      <c r="A3724" t="s">
        <v>4521</v>
      </c>
      <c r="B3724" t="s">
        <v>6259</v>
      </c>
      <c r="C3724" t="s">
        <v>2533</v>
      </c>
      <c r="D3724" t="s">
        <v>456</v>
      </c>
    </row>
    <row r="3725" spans="1:4">
      <c r="A3725" t="s">
        <v>4522</v>
      </c>
      <c r="B3725" t="s">
        <v>6260</v>
      </c>
      <c r="C3725" t="s">
        <v>1429</v>
      </c>
      <c r="D3725" t="s">
        <v>486</v>
      </c>
    </row>
    <row r="3726" spans="1:4">
      <c r="A3726" t="s">
        <v>4523</v>
      </c>
      <c r="B3726" t="s">
        <v>6260</v>
      </c>
      <c r="C3726" t="s">
        <v>932</v>
      </c>
      <c r="D3726" t="s">
        <v>2316</v>
      </c>
    </row>
    <row r="3727" spans="1:4">
      <c r="A3727" t="s">
        <v>4524</v>
      </c>
      <c r="B3727" t="s">
        <v>6260</v>
      </c>
      <c r="C3727" t="s">
        <v>257</v>
      </c>
      <c r="D3727" t="s">
        <v>1033</v>
      </c>
    </row>
    <row r="3728" spans="1:4">
      <c r="A3728" t="s">
        <v>4525</v>
      </c>
      <c r="B3728" t="s">
        <v>6260</v>
      </c>
      <c r="C3728" t="s">
        <v>920</v>
      </c>
      <c r="D3728" t="s">
        <v>1129</v>
      </c>
    </row>
    <row r="3729" spans="1:4">
      <c r="A3729" t="s">
        <v>4526</v>
      </c>
      <c r="B3729" t="s">
        <v>6261</v>
      </c>
      <c r="C3729" t="s">
        <v>899</v>
      </c>
      <c r="D3729" t="s">
        <v>424</v>
      </c>
    </row>
    <row r="3730" spans="1:4">
      <c r="A3730" t="s">
        <v>4527</v>
      </c>
      <c r="B3730" t="s">
        <v>6261</v>
      </c>
      <c r="C3730" t="s">
        <v>1889</v>
      </c>
      <c r="D3730" t="s">
        <v>783</v>
      </c>
    </row>
    <row r="3731" spans="1:4">
      <c r="A3731" t="s">
        <v>4528</v>
      </c>
      <c r="B3731" t="s">
        <v>6259</v>
      </c>
      <c r="C3731" t="s">
        <v>1961</v>
      </c>
      <c r="D3731" t="s">
        <v>558</v>
      </c>
    </row>
    <row r="3732" spans="1:4">
      <c r="A3732" t="s">
        <v>4529</v>
      </c>
      <c r="B3732" t="s">
        <v>6260</v>
      </c>
      <c r="C3732" t="s">
        <v>1349</v>
      </c>
      <c r="D3732" t="s">
        <v>698</v>
      </c>
    </row>
    <row r="3733" spans="1:4">
      <c r="A3733" t="s">
        <v>4530</v>
      </c>
      <c r="B3733" t="s">
        <v>6260</v>
      </c>
      <c r="C3733" t="s">
        <v>274</v>
      </c>
      <c r="D3733" t="s">
        <v>32</v>
      </c>
    </row>
    <row r="3734" spans="1:4">
      <c r="A3734" t="s">
        <v>4531</v>
      </c>
      <c r="B3734" t="s">
        <v>6261</v>
      </c>
      <c r="C3734" t="s">
        <v>414</v>
      </c>
      <c r="D3734" t="s">
        <v>939</v>
      </c>
    </row>
    <row r="3735" spans="1:4">
      <c r="A3735" t="s">
        <v>4532</v>
      </c>
      <c r="B3735" t="s">
        <v>6261</v>
      </c>
      <c r="C3735" t="s">
        <v>1222</v>
      </c>
      <c r="D3735" t="s">
        <v>440</v>
      </c>
    </row>
    <row r="3736" spans="1:4">
      <c r="A3736" t="s">
        <v>4533</v>
      </c>
      <c r="B3736" t="s">
        <v>6260</v>
      </c>
      <c r="C3736" t="s">
        <v>969</v>
      </c>
      <c r="D3736" t="s">
        <v>1364</v>
      </c>
    </row>
    <row r="3737" spans="1:4">
      <c r="A3737" t="s">
        <v>4534</v>
      </c>
      <c r="B3737" t="s">
        <v>6261</v>
      </c>
      <c r="C3737" t="s">
        <v>1340</v>
      </c>
      <c r="D3737" t="s">
        <v>930</v>
      </c>
    </row>
    <row r="3738" spans="1:4">
      <c r="A3738" t="s">
        <v>4535</v>
      </c>
      <c r="B3738" t="s">
        <v>6260</v>
      </c>
      <c r="C3738" t="s">
        <v>2527</v>
      </c>
      <c r="D3738" t="s">
        <v>752</v>
      </c>
    </row>
    <row r="3739" spans="1:4">
      <c r="A3739" t="s">
        <v>4536</v>
      </c>
      <c r="B3739" t="s">
        <v>6261</v>
      </c>
      <c r="C3739" t="s">
        <v>367</v>
      </c>
      <c r="D3739" t="s">
        <v>1008</v>
      </c>
    </row>
    <row r="3740" spans="1:4">
      <c r="A3740" t="s">
        <v>4537</v>
      </c>
      <c r="B3740" t="s">
        <v>6259</v>
      </c>
      <c r="C3740" t="s">
        <v>1100</v>
      </c>
      <c r="D3740" t="s">
        <v>737</v>
      </c>
    </row>
    <row r="3741" spans="1:4">
      <c r="A3741" t="s">
        <v>4538</v>
      </c>
      <c r="B3741" t="s">
        <v>6260</v>
      </c>
      <c r="C3741" t="s">
        <v>655</v>
      </c>
      <c r="D3741" t="s">
        <v>797</v>
      </c>
    </row>
    <row r="3742" spans="1:4">
      <c r="A3742" t="s">
        <v>4539</v>
      </c>
      <c r="B3742" t="s">
        <v>6260</v>
      </c>
      <c r="C3742" t="s">
        <v>381</v>
      </c>
      <c r="D3742" t="s">
        <v>238</v>
      </c>
    </row>
    <row r="3743" spans="1:4">
      <c r="A3743" t="s">
        <v>4540</v>
      </c>
      <c r="B3743" t="s">
        <v>6260</v>
      </c>
      <c r="C3743" t="s">
        <v>520</v>
      </c>
      <c r="D3743" t="s">
        <v>631</v>
      </c>
    </row>
    <row r="3744" spans="1:4">
      <c r="A3744" t="s">
        <v>4541</v>
      </c>
      <c r="B3744" t="s">
        <v>6260</v>
      </c>
      <c r="C3744" t="s">
        <v>548</v>
      </c>
      <c r="D3744" t="s">
        <v>332</v>
      </c>
    </row>
    <row r="3745" spans="1:4">
      <c r="A3745" t="s">
        <v>4542</v>
      </c>
      <c r="B3745" t="s">
        <v>6260</v>
      </c>
      <c r="C3745" t="s">
        <v>879</v>
      </c>
      <c r="D3745" t="s">
        <v>655</v>
      </c>
    </row>
    <row r="3746" spans="1:4">
      <c r="A3746" t="s">
        <v>4543</v>
      </c>
      <c r="B3746" t="s">
        <v>6260</v>
      </c>
      <c r="C3746" t="s">
        <v>438</v>
      </c>
      <c r="D3746" t="s">
        <v>414</v>
      </c>
    </row>
    <row r="3747" spans="1:4">
      <c r="A3747" t="s">
        <v>4544</v>
      </c>
      <c r="B3747" t="s">
        <v>6259</v>
      </c>
      <c r="C3747" t="s">
        <v>188</v>
      </c>
      <c r="D3747" t="s">
        <v>930</v>
      </c>
    </row>
    <row r="3748" spans="1:4">
      <c r="A3748" t="s">
        <v>4545</v>
      </c>
      <c r="B3748" t="s">
        <v>6259</v>
      </c>
      <c r="C3748" t="s">
        <v>1819</v>
      </c>
      <c r="D3748" t="s">
        <v>102</v>
      </c>
    </row>
    <row r="3749" spans="1:4">
      <c r="A3749" t="s">
        <v>4546</v>
      </c>
      <c r="B3749" t="s">
        <v>6259</v>
      </c>
      <c r="C3749" t="s">
        <v>443</v>
      </c>
      <c r="D3749" t="s">
        <v>520</v>
      </c>
    </row>
    <row r="3750" spans="1:4">
      <c r="A3750" t="s">
        <v>4547</v>
      </c>
      <c r="B3750" t="s">
        <v>6260</v>
      </c>
      <c r="C3750" t="s">
        <v>424</v>
      </c>
      <c r="D3750" t="s">
        <v>995</v>
      </c>
    </row>
    <row r="3751" spans="1:4">
      <c r="A3751" t="s">
        <v>4548</v>
      </c>
      <c r="B3751" t="s">
        <v>6261</v>
      </c>
      <c r="C3751" t="s">
        <v>212</v>
      </c>
      <c r="D3751" t="s">
        <v>1012</v>
      </c>
    </row>
    <row r="3752" spans="1:4">
      <c r="A3752" t="s">
        <v>4549</v>
      </c>
      <c r="B3752" t="s">
        <v>6261</v>
      </c>
      <c r="C3752" t="s">
        <v>1050</v>
      </c>
      <c r="D3752" t="s">
        <v>562</v>
      </c>
    </row>
    <row r="3753" spans="1:4">
      <c r="A3753" t="s">
        <v>4550</v>
      </c>
      <c r="B3753" t="s">
        <v>6259</v>
      </c>
      <c r="C3753" t="s">
        <v>306</v>
      </c>
      <c r="D3753" t="s">
        <v>6264</v>
      </c>
    </row>
    <row r="3754" spans="1:4">
      <c r="A3754" t="s">
        <v>4551</v>
      </c>
      <c r="B3754" t="s">
        <v>6259</v>
      </c>
      <c r="C3754" t="s">
        <v>671</v>
      </c>
      <c r="D3754" t="s">
        <v>28</v>
      </c>
    </row>
    <row r="3755" spans="1:4">
      <c r="A3755" t="s">
        <v>4552</v>
      </c>
      <c r="B3755" t="s">
        <v>6261</v>
      </c>
      <c r="C3755" t="s">
        <v>459</v>
      </c>
      <c r="D3755" t="s">
        <v>1302</v>
      </c>
    </row>
    <row r="3756" spans="1:4">
      <c r="A3756" t="s">
        <v>4553</v>
      </c>
      <c r="B3756" t="s">
        <v>6260</v>
      </c>
      <c r="C3756" t="s">
        <v>160</v>
      </c>
      <c r="D3756" t="s">
        <v>731</v>
      </c>
    </row>
    <row r="3757" spans="1:4">
      <c r="A3757" t="s">
        <v>4554</v>
      </c>
      <c r="B3757" t="s">
        <v>6260</v>
      </c>
      <c r="C3757" t="s">
        <v>506</v>
      </c>
      <c r="D3757" t="s">
        <v>1793</v>
      </c>
    </row>
    <row r="3758" spans="1:4">
      <c r="A3758" t="s">
        <v>4555</v>
      </c>
      <c r="B3758" t="s">
        <v>6261</v>
      </c>
      <c r="C3758" t="s">
        <v>737</v>
      </c>
      <c r="D3758" t="s">
        <v>263</v>
      </c>
    </row>
    <row r="3759" spans="1:4">
      <c r="A3759" t="s">
        <v>4556</v>
      </c>
      <c r="B3759" t="s">
        <v>6259</v>
      </c>
      <c r="C3759" t="s">
        <v>792</v>
      </c>
      <c r="D3759" t="s">
        <v>221</v>
      </c>
    </row>
    <row r="3760" spans="1:4">
      <c r="A3760" t="s">
        <v>4557</v>
      </c>
      <c r="B3760" t="s">
        <v>6259</v>
      </c>
      <c r="C3760" t="s">
        <v>440</v>
      </c>
      <c r="D3760" t="s">
        <v>824</v>
      </c>
    </row>
    <row r="3761" spans="1:4">
      <c r="A3761" t="s">
        <v>4558</v>
      </c>
      <c r="B3761" t="s">
        <v>6261</v>
      </c>
      <c r="C3761" t="s">
        <v>562</v>
      </c>
      <c r="D3761" t="s">
        <v>918</v>
      </c>
    </row>
    <row r="3762" spans="1:4">
      <c r="A3762" t="s">
        <v>4559</v>
      </c>
      <c r="B3762" t="s">
        <v>6260</v>
      </c>
      <c r="C3762" t="s">
        <v>666</v>
      </c>
      <c r="D3762" t="s">
        <v>32</v>
      </c>
    </row>
    <row r="3763" spans="1:4">
      <c r="A3763" t="s">
        <v>4560</v>
      </c>
      <c r="B3763" t="s">
        <v>6261</v>
      </c>
      <c r="C3763" t="s">
        <v>1129</v>
      </c>
      <c r="D3763" t="s">
        <v>6263</v>
      </c>
    </row>
    <row r="3764" spans="1:4">
      <c r="A3764" t="s">
        <v>4561</v>
      </c>
      <c r="B3764" t="s">
        <v>6261</v>
      </c>
      <c r="C3764" t="s">
        <v>671</v>
      </c>
      <c r="D3764" t="s">
        <v>1793</v>
      </c>
    </row>
    <row r="3765" spans="1:4">
      <c r="A3765" t="s">
        <v>4562</v>
      </c>
      <c r="B3765" t="s">
        <v>6261</v>
      </c>
      <c r="C3765" t="s">
        <v>110</v>
      </c>
      <c r="D3765" t="s">
        <v>1169</v>
      </c>
    </row>
    <row r="3766" spans="1:4">
      <c r="A3766" t="s">
        <v>4563</v>
      </c>
      <c r="B3766" t="s">
        <v>6260</v>
      </c>
      <c r="C3766" t="s">
        <v>1872</v>
      </c>
      <c r="D3766" t="s">
        <v>1260</v>
      </c>
    </row>
    <row r="3767" spans="1:4">
      <c r="A3767" t="s">
        <v>4564</v>
      </c>
      <c r="B3767" t="s">
        <v>6259</v>
      </c>
      <c r="C3767" t="s">
        <v>612</v>
      </c>
      <c r="D3767" t="s">
        <v>889</v>
      </c>
    </row>
    <row r="3768" spans="1:4">
      <c r="A3768" t="s">
        <v>4565</v>
      </c>
      <c r="B3768" t="s">
        <v>6259</v>
      </c>
      <c r="C3768" t="s">
        <v>612</v>
      </c>
      <c r="D3768" t="s">
        <v>889</v>
      </c>
    </row>
    <row r="3769" spans="1:4">
      <c r="A3769" t="s">
        <v>4566</v>
      </c>
      <c r="B3769" t="s">
        <v>6261</v>
      </c>
      <c r="C3769" t="s">
        <v>1418</v>
      </c>
      <c r="D3769" t="s">
        <v>2290</v>
      </c>
    </row>
    <row r="3770" spans="1:4">
      <c r="A3770" t="s">
        <v>4567</v>
      </c>
      <c r="B3770" t="s">
        <v>6261</v>
      </c>
      <c r="C3770" t="s">
        <v>1154</v>
      </c>
      <c r="D3770" t="s">
        <v>871</v>
      </c>
    </row>
    <row r="3771" spans="1:4">
      <c r="A3771" t="s">
        <v>4568</v>
      </c>
      <c r="B3771" t="s">
        <v>6259</v>
      </c>
      <c r="C3771" t="s">
        <v>1008</v>
      </c>
      <c r="D3771" t="s">
        <v>184</v>
      </c>
    </row>
    <row r="3772" spans="1:4">
      <c r="A3772" t="s">
        <v>4569</v>
      </c>
      <c r="B3772" t="s">
        <v>6260</v>
      </c>
      <c r="C3772" t="s">
        <v>253</v>
      </c>
      <c r="D3772" t="s">
        <v>1887</v>
      </c>
    </row>
    <row r="3773" spans="1:4">
      <c r="A3773" t="s">
        <v>4570</v>
      </c>
      <c r="B3773" t="s">
        <v>6260</v>
      </c>
      <c r="C3773" t="s">
        <v>838</v>
      </c>
      <c r="D3773" t="s">
        <v>619</v>
      </c>
    </row>
    <row r="3774" spans="1:4">
      <c r="A3774" t="s">
        <v>4571</v>
      </c>
      <c r="B3774" t="s">
        <v>6260</v>
      </c>
      <c r="C3774" t="s">
        <v>2527</v>
      </c>
      <c r="D3774" t="s">
        <v>1240</v>
      </c>
    </row>
    <row r="3775" spans="1:4">
      <c r="A3775" t="s">
        <v>4572</v>
      </c>
      <c r="B3775" t="s">
        <v>6261</v>
      </c>
      <c r="C3775" t="s">
        <v>720</v>
      </c>
      <c r="D3775" t="s">
        <v>847</v>
      </c>
    </row>
    <row r="3776" spans="1:4">
      <c r="A3776" t="s">
        <v>4573</v>
      </c>
      <c r="B3776" t="s">
        <v>6261</v>
      </c>
      <c r="C3776" t="s">
        <v>1268</v>
      </c>
      <c r="D3776" t="s">
        <v>1274</v>
      </c>
    </row>
    <row r="3777" spans="1:4">
      <c r="A3777" t="s">
        <v>4574</v>
      </c>
      <c r="B3777" t="s">
        <v>6260</v>
      </c>
      <c r="C3777" t="s">
        <v>1008</v>
      </c>
      <c r="D3777" t="s">
        <v>590</v>
      </c>
    </row>
    <row r="3778" spans="1:4">
      <c r="A3778" t="s">
        <v>4575</v>
      </c>
      <c r="B3778" t="s">
        <v>6260</v>
      </c>
      <c r="C3778" t="s">
        <v>1399</v>
      </c>
      <c r="D3778" t="s">
        <v>531</v>
      </c>
    </row>
    <row r="3779" spans="1:4">
      <c r="A3779" t="s">
        <v>4576</v>
      </c>
      <c r="B3779" t="s">
        <v>6259</v>
      </c>
      <c r="C3779" t="s">
        <v>789</v>
      </c>
      <c r="D3779" t="s">
        <v>599</v>
      </c>
    </row>
    <row r="3780" spans="1:4">
      <c r="A3780" t="s">
        <v>4577</v>
      </c>
      <c r="B3780" t="s">
        <v>6261</v>
      </c>
      <c r="C3780" t="s">
        <v>1050</v>
      </c>
      <c r="D3780" t="s">
        <v>918</v>
      </c>
    </row>
    <row r="3781" spans="1:4">
      <c r="A3781" t="s">
        <v>4578</v>
      </c>
      <c r="B3781" t="s">
        <v>6261</v>
      </c>
      <c r="C3781" t="s">
        <v>414</v>
      </c>
      <c r="D3781" t="s">
        <v>939</v>
      </c>
    </row>
    <row r="3782" spans="1:4">
      <c r="A3782" t="s">
        <v>4579</v>
      </c>
      <c r="B3782" t="s">
        <v>6261</v>
      </c>
      <c r="C3782" t="s">
        <v>913</v>
      </c>
      <c r="D3782" t="s">
        <v>976</v>
      </c>
    </row>
    <row r="3783" spans="1:4">
      <c r="A3783" t="s">
        <v>4580</v>
      </c>
      <c r="B3783" t="s">
        <v>6259</v>
      </c>
      <c r="C3783" t="s">
        <v>802</v>
      </c>
      <c r="D3783" t="s">
        <v>1040</v>
      </c>
    </row>
    <row r="3784" spans="1:4">
      <c r="A3784" t="s">
        <v>4581</v>
      </c>
      <c r="B3784" t="s">
        <v>6259</v>
      </c>
      <c r="C3784" t="s">
        <v>433</v>
      </c>
      <c r="D3784" t="s">
        <v>615</v>
      </c>
    </row>
    <row r="3785" spans="1:4">
      <c r="A3785" t="s">
        <v>4582</v>
      </c>
      <c r="B3785" t="s">
        <v>6259</v>
      </c>
      <c r="C3785" t="s">
        <v>1063</v>
      </c>
      <c r="D3785" t="s">
        <v>1510</v>
      </c>
    </row>
    <row r="3786" spans="1:4">
      <c r="A3786" t="s">
        <v>4583</v>
      </c>
      <c r="B3786" t="s">
        <v>6261</v>
      </c>
      <c r="C3786" t="s">
        <v>913</v>
      </c>
      <c r="D3786" t="s">
        <v>562</v>
      </c>
    </row>
    <row r="3787" spans="1:4">
      <c r="A3787" t="s">
        <v>4584</v>
      </c>
      <c r="B3787" t="s">
        <v>6260</v>
      </c>
      <c r="C3787" t="s">
        <v>110</v>
      </c>
      <c r="D3787" t="s">
        <v>1104</v>
      </c>
    </row>
    <row r="3788" spans="1:4">
      <c r="A3788" t="s">
        <v>4585</v>
      </c>
      <c r="B3788" t="s">
        <v>6261</v>
      </c>
      <c r="C3788" t="s">
        <v>1715</v>
      </c>
      <c r="D3788" t="s">
        <v>1810</v>
      </c>
    </row>
    <row r="3789" spans="1:4">
      <c r="A3789" t="s">
        <v>4586</v>
      </c>
      <c r="B3789" t="s">
        <v>6259</v>
      </c>
      <c r="C3789" t="s">
        <v>94</v>
      </c>
      <c r="D3789" t="s">
        <v>357</v>
      </c>
    </row>
    <row r="3790" spans="1:4">
      <c r="A3790" t="s">
        <v>4587</v>
      </c>
      <c r="B3790" t="s">
        <v>6259</v>
      </c>
      <c r="C3790" t="s">
        <v>1823</v>
      </c>
      <c r="D3790" t="s">
        <v>433</v>
      </c>
    </row>
    <row r="3791" spans="1:4">
      <c r="A3791" t="s">
        <v>4588</v>
      </c>
      <c r="B3791" t="s">
        <v>6260</v>
      </c>
      <c r="C3791" t="s">
        <v>711</v>
      </c>
      <c r="D3791" t="s">
        <v>500</v>
      </c>
    </row>
    <row r="3792" spans="1:4">
      <c r="A3792" t="s">
        <v>4589</v>
      </c>
      <c r="B3792" t="s">
        <v>6260</v>
      </c>
      <c r="C3792" t="s">
        <v>411</v>
      </c>
      <c r="D3792" t="s">
        <v>47</v>
      </c>
    </row>
    <row r="3793" spans="1:4">
      <c r="A3793" t="s">
        <v>4590</v>
      </c>
      <c r="B3793" t="s">
        <v>6261</v>
      </c>
      <c r="C3793" t="s">
        <v>942</v>
      </c>
      <c r="D3793" t="s">
        <v>783</v>
      </c>
    </row>
    <row r="3794" spans="1:4">
      <c r="A3794" t="s">
        <v>4591</v>
      </c>
      <c r="B3794" t="s">
        <v>6261</v>
      </c>
      <c r="C3794" t="s">
        <v>124</v>
      </c>
      <c r="D3794" t="s">
        <v>90</v>
      </c>
    </row>
    <row r="3795" spans="1:4">
      <c r="A3795" t="s">
        <v>4592</v>
      </c>
      <c r="B3795" t="s">
        <v>6261</v>
      </c>
      <c r="C3795" t="s">
        <v>1033</v>
      </c>
      <c r="D3795" t="s">
        <v>711</v>
      </c>
    </row>
    <row r="3796" spans="1:4">
      <c r="A3796" t="s">
        <v>4593</v>
      </c>
      <c r="B3796" t="s">
        <v>6261</v>
      </c>
      <c r="C3796" t="s">
        <v>94</v>
      </c>
      <c r="D3796" t="s">
        <v>949</v>
      </c>
    </row>
    <row r="3797" spans="1:4">
      <c r="A3797" t="s">
        <v>4594</v>
      </c>
      <c r="B3797" t="s">
        <v>6261</v>
      </c>
      <c r="C3797" t="s">
        <v>341</v>
      </c>
      <c r="D3797" t="s">
        <v>1889</v>
      </c>
    </row>
    <row r="3798" spans="1:4">
      <c r="A3798" t="s">
        <v>4595</v>
      </c>
      <c r="B3798" t="s">
        <v>6260</v>
      </c>
      <c r="C3798" t="s">
        <v>789</v>
      </c>
      <c r="D3798" t="s">
        <v>726</v>
      </c>
    </row>
    <row r="3799" spans="1:4">
      <c r="A3799" t="s">
        <v>4596</v>
      </c>
      <c r="B3799" t="s">
        <v>6260</v>
      </c>
      <c r="C3799" t="s">
        <v>1210</v>
      </c>
      <c r="D3799" t="s">
        <v>542</v>
      </c>
    </row>
    <row r="3800" spans="1:4">
      <c r="A3800" t="s">
        <v>4597</v>
      </c>
      <c r="B3800" t="s">
        <v>6260</v>
      </c>
      <c r="C3800" t="s">
        <v>734</v>
      </c>
      <c r="D3800" t="s">
        <v>242</v>
      </c>
    </row>
    <row r="3801" spans="1:4">
      <c r="A3801" t="s">
        <v>4598</v>
      </c>
      <c r="B3801" t="s">
        <v>6259</v>
      </c>
      <c r="C3801" t="s">
        <v>708</v>
      </c>
      <c r="D3801" t="s">
        <v>1715</v>
      </c>
    </row>
    <row r="3802" spans="1:4">
      <c r="A3802" t="s">
        <v>4599</v>
      </c>
      <c r="B3802" t="s">
        <v>6260</v>
      </c>
      <c r="C3802" t="s">
        <v>1510</v>
      </c>
      <c r="D3802" t="s">
        <v>250</v>
      </c>
    </row>
    <row r="3803" spans="1:4">
      <c r="A3803" t="s">
        <v>4600</v>
      </c>
      <c r="B3803" t="s">
        <v>6260</v>
      </c>
      <c r="C3803" t="s">
        <v>628</v>
      </c>
      <c r="D3803" t="s">
        <v>6264</v>
      </c>
    </row>
    <row r="3804" spans="1:4">
      <c r="A3804" t="s">
        <v>4601</v>
      </c>
      <c r="B3804" t="s">
        <v>6259</v>
      </c>
      <c r="C3804" t="s">
        <v>976</v>
      </c>
      <c r="D3804" t="s">
        <v>337</v>
      </c>
    </row>
    <row r="3805" spans="1:4">
      <c r="A3805" t="s">
        <v>4602</v>
      </c>
      <c r="B3805" t="s">
        <v>6261</v>
      </c>
      <c r="C3805" t="s">
        <v>737</v>
      </c>
      <c r="D3805" t="s">
        <v>1222</v>
      </c>
    </row>
    <row r="3806" spans="1:4">
      <c r="A3806" t="s">
        <v>4603</v>
      </c>
      <c r="B3806" t="s">
        <v>6259</v>
      </c>
      <c r="C3806" t="s">
        <v>1340</v>
      </c>
      <c r="D3806" t="s">
        <v>930</v>
      </c>
    </row>
    <row r="3807" spans="1:4">
      <c r="A3807" t="s">
        <v>4604</v>
      </c>
      <c r="B3807" t="s">
        <v>6259</v>
      </c>
      <c r="C3807" t="s">
        <v>263</v>
      </c>
      <c r="D3807" t="s">
        <v>887</v>
      </c>
    </row>
    <row r="3808" spans="1:4">
      <c r="A3808" t="s">
        <v>4605</v>
      </c>
      <c r="B3808" t="s">
        <v>6260</v>
      </c>
      <c r="C3808" t="s">
        <v>827</v>
      </c>
      <c r="D3808" t="s">
        <v>657</v>
      </c>
    </row>
    <row r="3809" spans="1:4">
      <c r="A3809" t="s">
        <v>4606</v>
      </c>
      <c r="B3809" t="s">
        <v>6259</v>
      </c>
      <c r="C3809" t="s">
        <v>139</v>
      </c>
      <c r="D3809" t="s">
        <v>634</v>
      </c>
    </row>
    <row r="3810" spans="1:4">
      <c r="A3810" t="s">
        <v>4607</v>
      </c>
      <c r="B3810" t="s">
        <v>6261</v>
      </c>
      <c r="C3810" t="s">
        <v>1255</v>
      </c>
      <c r="D3810" t="s">
        <v>1015</v>
      </c>
    </row>
    <row r="3811" spans="1:4">
      <c r="A3811" t="s">
        <v>4608</v>
      </c>
      <c r="B3811" t="s">
        <v>6261</v>
      </c>
      <c r="C3811" t="s">
        <v>113</v>
      </c>
      <c r="D3811" t="s">
        <v>296</v>
      </c>
    </row>
    <row r="3812" spans="1:4">
      <c r="A3812" t="s">
        <v>4609</v>
      </c>
      <c r="B3812" t="s">
        <v>6260</v>
      </c>
      <c r="C3812" t="s">
        <v>1268</v>
      </c>
      <c r="D3812" t="s">
        <v>1149</v>
      </c>
    </row>
    <row r="3813" spans="1:4">
      <c r="A3813" t="s">
        <v>4610</v>
      </c>
      <c r="B3813" t="s">
        <v>6260</v>
      </c>
      <c r="C3813" t="s">
        <v>792</v>
      </c>
      <c r="D3813" t="s">
        <v>932</v>
      </c>
    </row>
    <row r="3814" spans="1:4">
      <c r="A3814" t="s">
        <v>4611</v>
      </c>
      <c r="B3814" t="s">
        <v>6260</v>
      </c>
      <c r="C3814" t="s">
        <v>884</v>
      </c>
      <c r="D3814" t="s">
        <v>1129</v>
      </c>
    </row>
    <row r="3815" spans="1:4">
      <c r="A3815" t="s">
        <v>4612</v>
      </c>
      <c r="B3815" t="s">
        <v>6261</v>
      </c>
      <c r="C3815" t="s">
        <v>1238</v>
      </c>
      <c r="D3815" t="s">
        <v>720</v>
      </c>
    </row>
    <row r="3816" spans="1:4">
      <c r="A3816" t="s">
        <v>4613</v>
      </c>
      <c r="B3816" t="s">
        <v>6261</v>
      </c>
      <c r="C3816" t="s">
        <v>274</v>
      </c>
      <c r="D3816" t="s">
        <v>495</v>
      </c>
    </row>
    <row r="3817" spans="1:4">
      <c r="A3817" t="s">
        <v>4614</v>
      </c>
      <c r="B3817" t="s">
        <v>6261</v>
      </c>
      <c r="C3817" t="s">
        <v>769</v>
      </c>
      <c r="D3817" t="s">
        <v>1933</v>
      </c>
    </row>
    <row r="3818" spans="1:4">
      <c r="A3818" t="s">
        <v>4615</v>
      </c>
      <c r="B3818" t="s">
        <v>6259</v>
      </c>
      <c r="C3818" t="s">
        <v>610</v>
      </c>
      <c r="D3818" t="s">
        <v>1098</v>
      </c>
    </row>
    <row r="3819" spans="1:4">
      <c r="A3819" t="s">
        <v>4616</v>
      </c>
      <c r="B3819" t="s">
        <v>6260</v>
      </c>
      <c r="C3819" t="s">
        <v>10</v>
      </c>
      <c r="D3819" t="s">
        <v>1683</v>
      </c>
    </row>
    <row r="3820" spans="1:4">
      <c r="A3820" t="s">
        <v>4617</v>
      </c>
      <c r="B3820" t="s">
        <v>6260</v>
      </c>
      <c r="C3820" t="s">
        <v>486</v>
      </c>
      <c r="D3820" t="s">
        <v>22</v>
      </c>
    </row>
    <row r="3821" spans="1:4">
      <c r="A3821" t="s">
        <v>4618</v>
      </c>
      <c r="B3821" t="s">
        <v>6260</v>
      </c>
      <c r="C3821" t="s">
        <v>1701</v>
      </c>
      <c r="D3821" t="s">
        <v>749</v>
      </c>
    </row>
    <row r="3822" spans="1:4">
      <c r="A3822" t="s">
        <v>4619</v>
      </c>
      <c r="B3822" t="s">
        <v>6261</v>
      </c>
      <c r="C3822" t="s">
        <v>1438</v>
      </c>
      <c r="D3822" t="s">
        <v>881</v>
      </c>
    </row>
    <row r="3823" spans="1:4">
      <c r="A3823" t="s">
        <v>4620</v>
      </c>
      <c r="B3823" t="s">
        <v>6259</v>
      </c>
      <c r="C3823" t="s">
        <v>1246</v>
      </c>
      <c r="D3823" t="s">
        <v>531</v>
      </c>
    </row>
    <row r="3824" spans="1:4">
      <c r="A3824" t="s">
        <v>4621</v>
      </c>
      <c r="B3824" t="s">
        <v>6260</v>
      </c>
      <c r="C3824" t="s">
        <v>1701</v>
      </c>
      <c r="D3824" t="s">
        <v>37</v>
      </c>
    </row>
    <row r="3825" spans="1:4">
      <c r="A3825" t="s">
        <v>4622</v>
      </c>
      <c r="B3825" t="s">
        <v>6259</v>
      </c>
      <c r="C3825" t="s">
        <v>1246</v>
      </c>
      <c r="D3825" t="s">
        <v>531</v>
      </c>
    </row>
    <row r="3826" spans="1:4">
      <c r="A3826" t="s">
        <v>4623</v>
      </c>
      <c r="B3826" t="s">
        <v>6261</v>
      </c>
      <c r="C3826" t="s">
        <v>1151</v>
      </c>
      <c r="D3826" t="s">
        <v>2533</v>
      </c>
    </row>
    <row r="3827" spans="1:4">
      <c r="A3827" t="s">
        <v>4624</v>
      </c>
      <c r="B3827" t="s">
        <v>6259</v>
      </c>
      <c r="C3827" t="s">
        <v>1302</v>
      </c>
      <c r="D3827" t="s">
        <v>1031</v>
      </c>
    </row>
    <row r="3828" spans="1:4">
      <c r="A3828" t="s">
        <v>4625</v>
      </c>
      <c r="B3828" t="s">
        <v>6259</v>
      </c>
      <c r="C3828" t="s">
        <v>1242</v>
      </c>
      <c r="D3828" t="s">
        <v>66</v>
      </c>
    </row>
    <row r="3829" spans="1:4">
      <c r="A3829" t="s">
        <v>4626</v>
      </c>
      <c r="B3829" t="s">
        <v>6260</v>
      </c>
      <c r="C3829" t="s">
        <v>2164</v>
      </c>
      <c r="D3829" t="s">
        <v>671</v>
      </c>
    </row>
    <row r="3830" spans="1:4">
      <c r="A3830" t="s">
        <v>4627</v>
      </c>
      <c r="B3830" t="s">
        <v>6261</v>
      </c>
      <c r="C3830" t="s">
        <v>1327</v>
      </c>
      <c r="D3830" t="s">
        <v>875</v>
      </c>
    </row>
    <row r="3831" spans="1:4">
      <c r="A3831" t="s">
        <v>4628</v>
      </c>
      <c r="B3831" t="s">
        <v>6260</v>
      </c>
      <c r="C3831" t="s">
        <v>1122</v>
      </c>
      <c r="D3831" t="s">
        <v>195</v>
      </c>
    </row>
    <row r="3832" spans="1:4">
      <c r="A3832" t="s">
        <v>4629</v>
      </c>
      <c r="B3832" t="s">
        <v>6260</v>
      </c>
      <c r="C3832" t="s">
        <v>2124</v>
      </c>
      <c r="D3832" t="s">
        <v>71</v>
      </c>
    </row>
    <row r="3833" spans="1:4">
      <c r="A3833" t="s">
        <v>4630</v>
      </c>
      <c r="B3833" t="s">
        <v>6261</v>
      </c>
      <c r="C3833" t="s">
        <v>856</v>
      </c>
      <c r="D3833" t="s">
        <v>28</v>
      </c>
    </row>
    <row r="3834" spans="1:4">
      <c r="A3834" t="s">
        <v>4631</v>
      </c>
      <c r="B3834" t="s">
        <v>6260</v>
      </c>
      <c r="C3834" t="s">
        <v>637</v>
      </c>
      <c r="D3834" t="s">
        <v>807</v>
      </c>
    </row>
    <row r="3835" spans="1:4">
      <c r="A3835" t="s">
        <v>4632</v>
      </c>
      <c r="B3835" t="s">
        <v>6260</v>
      </c>
      <c r="C3835" t="s">
        <v>440</v>
      </c>
      <c r="D3835" t="s">
        <v>1817</v>
      </c>
    </row>
    <row r="3836" spans="1:4">
      <c r="A3836" t="s">
        <v>4633</v>
      </c>
      <c r="B3836" t="s">
        <v>6260</v>
      </c>
      <c r="C3836" t="s">
        <v>238</v>
      </c>
      <c r="D3836" t="s">
        <v>2772</v>
      </c>
    </row>
    <row r="3837" spans="1:4">
      <c r="A3837" t="s">
        <v>4634</v>
      </c>
      <c r="B3837" t="s">
        <v>6260</v>
      </c>
      <c r="C3837" t="s">
        <v>785</v>
      </c>
      <c r="D3837" t="s">
        <v>94</v>
      </c>
    </row>
    <row r="3838" spans="1:4">
      <c r="A3838" t="s">
        <v>4635</v>
      </c>
      <c r="B3838" t="s">
        <v>6261</v>
      </c>
      <c r="C3838" t="s">
        <v>351</v>
      </c>
      <c r="D3838" t="s">
        <v>1523</v>
      </c>
    </row>
    <row r="3839" spans="1:4">
      <c r="A3839" t="s">
        <v>4636</v>
      </c>
      <c r="B3839" t="s">
        <v>6259</v>
      </c>
      <c r="C3839" t="s">
        <v>809</v>
      </c>
      <c r="D3839" t="s">
        <v>66</v>
      </c>
    </row>
    <row r="3840" spans="1:4">
      <c r="A3840" t="s">
        <v>4637</v>
      </c>
      <c r="B3840" t="s">
        <v>6260</v>
      </c>
      <c r="C3840" t="s">
        <v>718</v>
      </c>
      <c r="D3840" t="s">
        <v>918</v>
      </c>
    </row>
    <row r="3841" spans="1:4">
      <c r="A3841" t="s">
        <v>4638</v>
      </c>
      <c r="B3841" t="s">
        <v>6260</v>
      </c>
      <c r="C3841" t="s">
        <v>449</v>
      </c>
      <c r="D3841" t="s">
        <v>990</v>
      </c>
    </row>
    <row r="3842" spans="1:4">
      <c r="A3842" t="s">
        <v>4639</v>
      </c>
      <c r="B3842" t="s">
        <v>6260</v>
      </c>
      <c r="C3842" t="s">
        <v>1869</v>
      </c>
      <c r="D3842" t="s">
        <v>1149</v>
      </c>
    </row>
    <row r="3843" spans="1:4">
      <c r="A3843" t="s">
        <v>4640</v>
      </c>
      <c r="B3843" t="s">
        <v>6260</v>
      </c>
      <c r="C3843" t="s">
        <v>2772</v>
      </c>
      <c r="D3843" t="s">
        <v>1862</v>
      </c>
    </row>
    <row r="3844" spans="1:4">
      <c r="A3844" t="s">
        <v>4641</v>
      </c>
      <c r="B3844" t="s">
        <v>6261</v>
      </c>
      <c r="C3844" t="s">
        <v>296</v>
      </c>
      <c r="D3844" t="s">
        <v>329</v>
      </c>
    </row>
    <row r="3845" spans="1:4">
      <c r="A3845" t="s">
        <v>4642</v>
      </c>
      <c r="B3845" t="s">
        <v>6261</v>
      </c>
      <c r="C3845" t="s">
        <v>1249</v>
      </c>
      <c r="D3845" t="s">
        <v>743</v>
      </c>
    </row>
    <row r="3846" spans="1:4">
      <c r="A3846" t="s">
        <v>4643</v>
      </c>
      <c r="B3846" t="s">
        <v>6259</v>
      </c>
      <c r="C3846" t="s">
        <v>472</v>
      </c>
      <c r="D3846" t="s">
        <v>66</v>
      </c>
    </row>
    <row r="3847" spans="1:4">
      <c r="A3847" t="s">
        <v>4644</v>
      </c>
      <c r="B3847" t="s">
        <v>6259</v>
      </c>
      <c r="C3847" t="s">
        <v>16</v>
      </c>
      <c r="D3847" t="s">
        <v>364</v>
      </c>
    </row>
    <row r="3848" spans="1:4">
      <c r="A3848" t="s">
        <v>4645</v>
      </c>
      <c r="B3848" t="s">
        <v>6259</v>
      </c>
      <c r="C3848" t="s">
        <v>595</v>
      </c>
      <c r="D3848" t="s">
        <v>657</v>
      </c>
    </row>
    <row r="3849" spans="1:4">
      <c r="A3849" t="s">
        <v>4646</v>
      </c>
      <c r="B3849" t="s">
        <v>6261</v>
      </c>
      <c r="C3849" t="s">
        <v>542</v>
      </c>
      <c r="D3849" t="s">
        <v>701</v>
      </c>
    </row>
    <row r="3850" spans="1:4">
      <c r="A3850" t="s">
        <v>4647</v>
      </c>
      <c r="B3850" t="s">
        <v>6261</v>
      </c>
      <c r="C3850" t="s">
        <v>920</v>
      </c>
      <c r="D3850" t="s">
        <v>577</v>
      </c>
    </row>
    <row r="3851" spans="1:4">
      <c r="A3851" t="s">
        <v>4648</v>
      </c>
      <c r="B3851" t="s">
        <v>6259</v>
      </c>
      <c r="C3851" t="s">
        <v>1100</v>
      </c>
      <c r="D3851" t="s">
        <v>1357</v>
      </c>
    </row>
    <row r="3852" spans="1:4">
      <c r="A3852" t="s">
        <v>4649</v>
      </c>
      <c r="B3852" t="s">
        <v>6261</v>
      </c>
      <c r="C3852" t="s">
        <v>799</v>
      </c>
      <c r="D3852" t="s">
        <v>615</v>
      </c>
    </row>
    <row r="3853" spans="1:4">
      <c r="A3853" t="s">
        <v>4650</v>
      </c>
      <c r="B3853" t="s">
        <v>6259</v>
      </c>
      <c r="C3853" t="s">
        <v>824</v>
      </c>
      <c r="D3853" t="s">
        <v>1817</v>
      </c>
    </row>
    <row r="3854" spans="1:4">
      <c r="A3854" t="s">
        <v>4651</v>
      </c>
      <c r="B3854" t="s">
        <v>6259</v>
      </c>
      <c r="C3854" t="s">
        <v>1249</v>
      </c>
      <c r="D3854" t="s">
        <v>1015</v>
      </c>
    </row>
    <row r="3855" spans="1:4">
      <c r="A3855" t="s">
        <v>4652</v>
      </c>
      <c r="B3855" t="s">
        <v>6260</v>
      </c>
      <c r="C3855" t="s">
        <v>533</v>
      </c>
      <c r="D3855" t="s">
        <v>316</v>
      </c>
    </row>
    <row r="3856" spans="1:4">
      <c r="A3856" t="s">
        <v>4653</v>
      </c>
      <c r="B3856" t="s">
        <v>6261</v>
      </c>
      <c r="C3856" t="s">
        <v>737</v>
      </c>
      <c r="D3856" t="s">
        <v>887</v>
      </c>
    </row>
    <row r="3857" spans="1:4">
      <c r="A3857" t="s">
        <v>4654</v>
      </c>
      <c r="B3857" t="s">
        <v>6261</v>
      </c>
      <c r="C3857" t="s">
        <v>1605</v>
      </c>
      <c r="D3857" t="s">
        <v>58</v>
      </c>
    </row>
    <row r="3858" spans="1:4">
      <c r="A3858" t="s">
        <v>4655</v>
      </c>
      <c r="B3858" t="s">
        <v>6261</v>
      </c>
      <c r="C3858" t="s">
        <v>495</v>
      </c>
      <c r="D3858" t="s">
        <v>920</v>
      </c>
    </row>
    <row r="3859" spans="1:4">
      <c r="A3859" t="s">
        <v>4656</v>
      </c>
      <c r="B3859" t="s">
        <v>6260</v>
      </c>
      <c r="C3859" t="s">
        <v>655</v>
      </c>
      <c r="D3859" t="s">
        <v>523</v>
      </c>
    </row>
    <row r="3860" spans="1:4">
      <c r="A3860" t="s">
        <v>4657</v>
      </c>
      <c r="B3860" t="s">
        <v>6259</v>
      </c>
      <c r="C3860" t="s">
        <v>607</v>
      </c>
      <c r="D3860" t="s">
        <v>6266</v>
      </c>
    </row>
    <row r="3861" spans="1:4">
      <c r="A3861" t="s">
        <v>4658</v>
      </c>
      <c r="B3861" t="s">
        <v>6260</v>
      </c>
      <c r="C3861" t="s">
        <v>1098</v>
      </c>
      <c r="D3861" t="s">
        <v>6264</v>
      </c>
    </row>
    <row r="3862" spans="1:4">
      <c r="A3862" t="s">
        <v>4659</v>
      </c>
      <c r="B3862" t="s">
        <v>6259</v>
      </c>
      <c r="C3862" t="s">
        <v>1427</v>
      </c>
      <c r="D3862" t="s">
        <v>879</v>
      </c>
    </row>
    <row r="3863" spans="1:4">
      <c r="A3863" t="s">
        <v>4660</v>
      </c>
      <c r="B3863" t="s">
        <v>6261</v>
      </c>
      <c r="C3863" t="s">
        <v>16</v>
      </c>
      <c r="D3863" t="s">
        <v>1162</v>
      </c>
    </row>
    <row r="3864" spans="1:4">
      <c r="A3864" t="s">
        <v>4661</v>
      </c>
      <c r="B3864" t="s">
        <v>6259</v>
      </c>
      <c r="C3864" t="s">
        <v>720</v>
      </c>
      <c r="D3864" t="s">
        <v>862</v>
      </c>
    </row>
    <row r="3865" spans="1:4">
      <c r="A3865" t="s">
        <v>4662</v>
      </c>
      <c r="B3865" t="s">
        <v>6260</v>
      </c>
      <c r="C3865" t="s">
        <v>1949</v>
      </c>
      <c r="D3865" t="s">
        <v>913</v>
      </c>
    </row>
    <row r="3866" spans="1:4">
      <c r="A3866" t="s">
        <v>4663</v>
      </c>
      <c r="B3866" t="s">
        <v>6259</v>
      </c>
      <c r="C3866" t="s">
        <v>1330</v>
      </c>
      <c r="D3866" t="s">
        <v>660</v>
      </c>
    </row>
    <row r="3867" spans="1:4">
      <c r="A3867" t="s">
        <v>4664</v>
      </c>
      <c r="B3867" t="s">
        <v>6260</v>
      </c>
      <c r="C3867" t="s">
        <v>1165</v>
      </c>
      <c r="D3867" t="s">
        <v>463</v>
      </c>
    </row>
    <row r="3868" spans="1:4">
      <c r="A3868" t="s">
        <v>4665</v>
      </c>
      <c r="B3868" t="s">
        <v>6260</v>
      </c>
      <c r="C3868" t="s">
        <v>718</v>
      </c>
      <c r="D3868" t="s">
        <v>918</v>
      </c>
    </row>
    <row r="3869" spans="1:4">
      <c r="A3869" t="s">
        <v>4666</v>
      </c>
      <c r="B3869" t="s">
        <v>6261</v>
      </c>
      <c r="C3869" t="s">
        <v>143</v>
      </c>
      <c r="D3869" t="s">
        <v>335</v>
      </c>
    </row>
    <row r="3870" spans="1:4">
      <c r="A3870" t="s">
        <v>4667</v>
      </c>
      <c r="B3870" t="s">
        <v>6261</v>
      </c>
      <c r="C3870" t="s">
        <v>698</v>
      </c>
      <c r="D3870" t="s">
        <v>160</v>
      </c>
    </row>
    <row r="3871" spans="1:4">
      <c r="A3871" t="s">
        <v>4668</v>
      </c>
      <c r="B3871" t="s">
        <v>6260</v>
      </c>
      <c r="C3871" t="s">
        <v>595</v>
      </c>
      <c r="D3871" t="s">
        <v>657</v>
      </c>
    </row>
    <row r="3872" spans="1:4">
      <c r="A3872" t="s">
        <v>4669</v>
      </c>
      <c r="B3872" t="s">
        <v>6261</v>
      </c>
      <c r="C3872" t="s">
        <v>711</v>
      </c>
      <c r="D3872" t="s">
        <v>250</v>
      </c>
    </row>
    <row r="3873" spans="1:4">
      <c r="A3873" t="s">
        <v>4670</v>
      </c>
      <c r="B3873" t="s">
        <v>6260</v>
      </c>
      <c r="C3873" t="s">
        <v>1349</v>
      </c>
      <c r="D3873" t="s">
        <v>698</v>
      </c>
    </row>
    <row r="3874" spans="1:4">
      <c r="A3874" t="s">
        <v>4671</v>
      </c>
      <c r="B3874" t="s">
        <v>6261</v>
      </c>
      <c r="C3874" t="s">
        <v>506</v>
      </c>
      <c r="D3874" t="s">
        <v>28</v>
      </c>
    </row>
    <row r="3875" spans="1:4">
      <c r="A3875" t="s">
        <v>4672</v>
      </c>
      <c r="B3875" t="s">
        <v>6260</v>
      </c>
      <c r="C3875" t="s">
        <v>773</v>
      </c>
      <c r="D3875" t="s">
        <v>218</v>
      </c>
    </row>
    <row r="3876" spans="1:4">
      <c r="A3876" t="s">
        <v>4673</v>
      </c>
      <c r="B3876" t="s">
        <v>6260</v>
      </c>
      <c r="C3876" t="s">
        <v>500</v>
      </c>
      <c r="D3876" t="s">
        <v>250</v>
      </c>
    </row>
    <row r="3877" spans="1:4">
      <c r="A3877" t="s">
        <v>4674</v>
      </c>
      <c r="B3877" t="s">
        <v>6260</v>
      </c>
      <c r="C3877" t="s">
        <v>553</v>
      </c>
      <c r="D3877" t="s">
        <v>932</v>
      </c>
    </row>
    <row r="3878" spans="1:4">
      <c r="A3878" t="s">
        <v>4675</v>
      </c>
      <c r="B3878" t="s">
        <v>6260</v>
      </c>
      <c r="C3878" t="s">
        <v>1212</v>
      </c>
      <c r="D3878" t="s">
        <v>250</v>
      </c>
    </row>
    <row r="3879" spans="1:4">
      <c r="A3879" t="s">
        <v>4676</v>
      </c>
      <c r="B3879" t="s">
        <v>6260</v>
      </c>
      <c r="C3879" t="s">
        <v>1005</v>
      </c>
      <c r="D3879" t="s">
        <v>2772</v>
      </c>
    </row>
    <row r="3880" spans="1:4">
      <c r="A3880" t="s">
        <v>4677</v>
      </c>
      <c r="B3880" t="s">
        <v>6259</v>
      </c>
      <c r="C3880" t="s">
        <v>212</v>
      </c>
      <c r="D3880" t="s">
        <v>718</v>
      </c>
    </row>
    <row r="3881" spans="1:4">
      <c r="A3881" t="s">
        <v>4678</v>
      </c>
      <c r="B3881" t="s">
        <v>6260</v>
      </c>
      <c r="C3881" t="s">
        <v>775</v>
      </c>
      <c r="D3881" t="s">
        <v>1324</v>
      </c>
    </row>
    <row r="3882" spans="1:4">
      <c r="A3882" t="s">
        <v>4679</v>
      </c>
      <c r="B3882" t="s">
        <v>6259</v>
      </c>
      <c r="C3882" t="s">
        <v>539</v>
      </c>
      <c r="D3882" t="s">
        <v>623</v>
      </c>
    </row>
    <row r="3883" spans="1:4">
      <c r="A3883" t="s">
        <v>4680</v>
      </c>
      <c r="B3883" t="s">
        <v>6261</v>
      </c>
      <c r="C3883" t="s">
        <v>726</v>
      </c>
      <c r="D3883" t="s">
        <v>195</v>
      </c>
    </row>
    <row r="3884" spans="1:4">
      <c r="A3884" t="s">
        <v>4681</v>
      </c>
      <c r="B3884" t="s">
        <v>6261</v>
      </c>
      <c r="C3884" t="s">
        <v>824</v>
      </c>
      <c r="D3884" t="s">
        <v>1104</v>
      </c>
    </row>
    <row r="3885" spans="1:4">
      <c r="A3885" t="s">
        <v>4682</v>
      </c>
      <c r="B3885" t="s">
        <v>6260</v>
      </c>
      <c r="C3885" t="s">
        <v>671</v>
      </c>
      <c r="D3885" t="s">
        <v>28</v>
      </c>
    </row>
    <row r="3886" spans="1:4">
      <c r="A3886" t="s">
        <v>4683</v>
      </c>
      <c r="B3886" t="s">
        <v>6261</v>
      </c>
      <c r="C3886" t="s">
        <v>1040</v>
      </c>
      <c r="D3886" t="s">
        <v>180</v>
      </c>
    </row>
    <row r="3887" spans="1:4">
      <c r="A3887" t="s">
        <v>4684</v>
      </c>
      <c r="B3887" t="s">
        <v>6260</v>
      </c>
      <c r="C3887" t="s">
        <v>62</v>
      </c>
      <c r="D3887" t="s">
        <v>2772</v>
      </c>
    </row>
    <row r="3888" spans="1:4">
      <c r="A3888" t="s">
        <v>4685</v>
      </c>
      <c r="B3888" t="s">
        <v>6259</v>
      </c>
      <c r="C3888" t="s">
        <v>1281</v>
      </c>
      <c r="D3888" t="s">
        <v>932</v>
      </c>
    </row>
    <row r="3889" spans="1:4">
      <c r="A3889" t="s">
        <v>4686</v>
      </c>
      <c r="B3889" t="s">
        <v>6261</v>
      </c>
      <c r="C3889" t="s">
        <v>428</v>
      </c>
      <c r="D3889" t="s">
        <v>1120</v>
      </c>
    </row>
    <row r="3890" spans="1:4">
      <c r="A3890" t="s">
        <v>4687</v>
      </c>
      <c r="B3890" t="s">
        <v>6259</v>
      </c>
      <c r="C3890" t="s">
        <v>1181</v>
      </c>
      <c r="D3890" t="s">
        <v>568</v>
      </c>
    </row>
    <row r="3891" spans="1:4">
      <c r="A3891" t="s">
        <v>4688</v>
      </c>
      <c r="B3891" t="s">
        <v>6261</v>
      </c>
      <c r="C3891" t="s">
        <v>280</v>
      </c>
      <c r="D3891" t="s">
        <v>698</v>
      </c>
    </row>
    <row r="3892" spans="1:4">
      <c r="A3892" t="s">
        <v>4689</v>
      </c>
      <c r="B3892" t="s">
        <v>6261</v>
      </c>
      <c r="C3892" t="s">
        <v>1364</v>
      </c>
      <c r="D3892" t="s">
        <v>417</v>
      </c>
    </row>
    <row r="3893" spans="1:4">
      <c r="A3893" t="s">
        <v>4690</v>
      </c>
      <c r="B3893" t="s">
        <v>6261</v>
      </c>
      <c r="C3893" t="s">
        <v>590</v>
      </c>
      <c r="D3893" t="s">
        <v>480</v>
      </c>
    </row>
    <row r="3894" spans="1:4">
      <c r="A3894" t="s">
        <v>4691</v>
      </c>
      <c r="B3894" t="s">
        <v>6260</v>
      </c>
      <c r="C3894" t="s">
        <v>869</v>
      </c>
      <c r="D3894" t="s">
        <v>313</v>
      </c>
    </row>
    <row r="3895" spans="1:4">
      <c r="A3895" t="s">
        <v>4692</v>
      </c>
      <c r="B3895" t="s">
        <v>6259</v>
      </c>
      <c r="C3895" t="s">
        <v>1249</v>
      </c>
      <c r="D3895" t="s">
        <v>743</v>
      </c>
    </row>
    <row r="3896" spans="1:4">
      <c r="A3896" t="s">
        <v>4693</v>
      </c>
      <c r="B3896" t="s">
        <v>6260</v>
      </c>
      <c r="C3896" t="s">
        <v>607</v>
      </c>
      <c r="D3896" t="s">
        <v>1098</v>
      </c>
    </row>
    <row r="3897" spans="1:4">
      <c r="A3897" t="s">
        <v>4694</v>
      </c>
      <c r="B3897" t="s">
        <v>6260</v>
      </c>
      <c r="C3897" t="s">
        <v>1260</v>
      </c>
      <c r="D3897" t="s">
        <v>1949</v>
      </c>
    </row>
    <row r="3898" spans="1:4">
      <c r="A3898" t="s">
        <v>4695</v>
      </c>
      <c r="B3898" t="s">
        <v>6261</v>
      </c>
      <c r="C3898" t="s">
        <v>655</v>
      </c>
      <c r="D3898" t="s">
        <v>701</v>
      </c>
    </row>
    <row r="3899" spans="1:4">
      <c r="A3899" t="s">
        <v>4696</v>
      </c>
      <c r="B3899" t="s">
        <v>6261</v>
      </c>
      <c r="C3899" t="s">
        <v>891</v>
      </c>
      <c r="D3899" t="s">
        <v>655</v>
      </c>
    </row>
    <row r="3900" spans="1:4">
      <c r="A3900" t="s">
        <v>4697</v>
      </c>
      <c r="B3900" t="s">
        <v>6261</v>
      </c>
      <c r="C3900" t="s">
        <v>1113</v>
      </c>
      <c r="D3900" t="s">
        <v>619</v>
      </c>
    </row>
    <row r="3901" spans="1:4">
      <c r="A3901" t="s">
        <v>4698</v>
      </c>
      <c r="B3901" t="s">
        <v>6260</v>
      </c>
      <c r="C3901" t="s">
        <v>871</v>
      </c>
      <c r="D3901" t="s">
        <v>827</v>
      </c>
    </row>
    <row r="3902" spans="1:4">
      <c r="A3902" t="s">
        <v>4699</v>
      </c>
      <c r="B3902" t="s">
        <v>6261</v>
      </c>
      <c r="C3902" t="s">
        <v>1095</v>
      </c>
      <c r="D3902" t="s">
        <v>500</v>
      </c>
    </row>
    <row r="3903" spans="1:4">
      <c r="A3903" t="s">
        <v>4700</v>
      </c>
      <c r="B3903" t="s">
        <v>6261</v>
      </c>
      <c r="C3903" t="s">
        <v>827</v>
      </c>
      <c r="D3903" t="s">
        <v>274</v>
      </c>
    </row>
    <row r="3904" spans="1:4">
      <c r="A3904" t="s">
        <v>4701</v>
      </c>
      <c r="B3904" t="s">
        <v>6261</v>
      </c>
      <c r="C3904" t="s">
        <v>2290</v>
      </c>
      <c r="D3904" t="s">
        <v>895</v>
      </c>
    </row>
    <row r="3905" spans="1:4">
      <c r="A3905" t="s">
        <v>4702</v>
      </c>
      <c r="B3905" t="s">
        <v>6259</v>
      </c>
      <c r="C3905" t="s">
        <v>637</v>
      </c>
      <c r="D3905" t="s">
        <v>1005</v>
      </c>
    </row>
    <row r="3906" spans="1:4">
      <c r="A3906" t="s">
        <v>4703</v>
      </c>
      <c r="B3906" t="s">
        <v>6260</v>
      </c>
      <c r="C3906" t="s">
        <v>1212</v>
      </c>
      <c r="D3906" t="s">
        <v>539</v>
      </c>
    </row>
    <row r="3907" spans="1:4">
      <c r="A3907" t="s">
        <v>4704</v>
      </c>
      <c r="B3907" t="s">
        <v>6261</v>
      </c>
      <c r="C3907" t="s">
        <v>443</v>
      </c>
      <c r="D3907" t="s">
        <v>655</v>
      </c>
    </row>
    <row r="3908" spans="1:4">
      <c r="A3908" t="s">
        <v>4705</v>
      </c>
      <c r="B3908" t="s">
        <v>6261</v>
      </c>
      <c r="C3908" t="s">
        <v>102</v>
      </c>
      <c r="D3908" t="s">
        <v>802</v>
      </c>
    </row>
    <row r="3909" spans="1:4">
      <c r="A3909" t="s">
        <v>4706</v>
      </c>
      <c r="B3909" t="s">
        <v>6261</v>
      </c>
      <c r="C3909" t="s">
        <v>32</v>
      </c>
      <c r="D3909" t="s">
        <v>94</v>
      </c>
    </row>
    <row r="3910" spans="1:4">
      <c r="A3910" t="s">
        <v>4707</v>
      </c>
      <c r="B3910" t="s">
        <v>6261</v>
      </c>
      <c r="C3910" t="s">
        <v>640</v>
      </c>
      <c r="D3910" t="s">
        <v>443</v>
      </c>
    </row>
    <row r="3911" spans="1:4">
      <c r="A3911" t="s">
        <v>4708</v>
      </c>
      <c r="B3911" t="s">
        <v>6260</v>
      </c>
      <c r="C3911" t="s">
        <v>536</v>
      </c>
      <c r="D3911" t="s">
        <v>518</v>
      </c>
    </row>
    <row r="3912" spans="1:4">
      <c r="A3912" t="s">
        <v>4709</v>
      </c>
      <c r="B3912" t="s">
        <v>6259</v>
      </c>
      <c r="C3912" t="s">
        <v>1817</v>
      </c>
      <c r="D3912" t="s">
        <v>1810</v>
      </c>
    </row>
    <row r="3913" spans="1:4">
      <c r="A3913" t="s">
        <v>4710</v>
      </c>
      <c r="B3913" t="s">
        <v>6260</v>
      </c>
      <c r="C3913" t="s">
        <v>869</v>
      </c>
      <c r="D3913" t="s">
        <v>657</v>
      </c>
    </row>
    <row r="3914" spans="1:4">
      <c r="A3914" t="s">
        <v>4711</v>
      </c>
      <c r="B3914" t="s">
        <v>6260</v>
      </c>
      <c r="C3914" t="s">
        <v>1255</v>
      </c>
      <c r="D3914" t="s">
        <v>531</v>
      </c>
    </row>
    <row r="3915" spans="1:4">
      <c r="A3915" t="s">
        <v>4712</v>
      </c>
      <c r="B3915" t="s">
        <v>6259</v>
      </c>
      <c r="C3915" t="s">
        <v>932</v>
      </c>
      <c r="D3915" t="s">
        <v>493</v>
      </c>
    </row>
    <row r="3916" spans="1:4">
      <c r="A3916" t="s">
        <v>4713</v>
      </c>
      <c r="B3916" t="s">
        <v>6261</v>
      </c>
      <c r="C3916" t="s">
        <v>1567</v>
      </c>
      <c r="D3916" t="s">
        <v>595</v>
      </c>
    </row>
    <row r="3917" spans="1:4">
      <c r="A3917" t="s">
        <v>4714</v>
      </c>
      <c r="B3917" t="s">
        <v>6261</v>
      </c>
      <c r="C3917" t="s">
        <v>797</v>
      </c>
      <c r="D3917" t="s">
        <v>37</v>
      </c>
    </row>
    <row r="3918" spans="1:4">
      <c r="A3918" t="s">
        <v>4715</v>
      </c>
      <c r="B3918" t="s">
        <v>6261</v>
      </c>
      <c r="C3918" t="s">
        <v>489</v>
      </c>
      <c r="D3918" t="s">
        <v>1005</v>
      </c>
    </row>
    <row r="3919" spans="1:4">
      <c r="A3919" t="s">
        <v>4716</v>
      </c>
      <c r="B3919" t="s">
        <v>6260</v>
      </c>
      <c r="C3919" t="s">
        <v>1548</v>
      </c>
      <c r="D3919" t="s">
        <v>520</v>
      </c>
    </row>
    <row r="3920" spans="1:4">
      <c r="A3920" t="s">
        <v>4717</v>
      </c>
      <c r="B3920" t="s">
        <v>6260</v>
      </c>
      <c r="C3920" t="s">
        <v>199</v>
      </c>
      <c r="D3920" t="s">
        <v>607</v>
      </c>
    </row>
    <row r="3921" spans="1:4">
      <c r="A3921" t="s">
        <v>4718</v>
      </c>
      <c r="B3921" t="s">
        <v>6259</v>
      </c>
      <c r="C3921" t="s">
        <v>188</v>
      </c>
      <c r="D3921" t="s">
        <v>407</v>
      </c>
    </row>
    <row r="3922" spans="1:4">
      <c r="A3922" t="s">
        <v>4719</v>
      </c>
      <c r="B3922" t="s">
        <v>6260</v>
      </c>
      <c r="C3922" t="s">
        <v>483</v>
      </c>
      <c r="D3922" t="s">
        <v>428</v>
      </c>
    </row>
    <row r="3923" spans="1:4">
      <c r="A3923" t="s">
        <v>4720</v>
      </c>
      <c r="B3923" t="s">
        <v>6261</v>
      </c>
      <c r="C3923" t="s">
        <v>809</v>
      </c>
      <c r="D3923" t="s">
        <v>2290</v>
      </c>
    </row>
    <row r="3924" spans="1:4">
      <c r="A3924" t="s">
        <v>4721</v>
      </c>
      <c r="B3924" t="s">
        <v>6260</v>
      </c>
      <c r="C3924" t="s">
        <v>472</v>
      </c>
      <c r="D3924" t="s">
        <v>720</v>
      </c>
    </row>
    <row r="3925" spans="1:4">
      <c r="A3925" t="s">
        <v>4722</v>
      </c>
      <c r="B3925" t="s">
        <v>6261</v>
      </c>
      <c r="C3925" t="s">
        <v>1933</v>
      </c>
      <c r="D3925" t="s">
        <v>364</v>
      </c>
    </row>
    <row r="3926" spans="1:4">
      <c r="A3926" t="s">
        <v>4723</v>
      </c>
      <c r="B3926" t="s">
        <v>6260</v>
      </c>
      <c r="C3926" t="s">
        <v>1100</v>
      </c>
      <c r="D3926" t="s">
        <v>1040</v>
      </c>
    </row>
    <row r="3927" spans="1:4">
      <c r="A3927" t="s">
        <v>4724</v>
      </c>
      <c r="B3927" t="s">
        <v>6260</v>
      </c>
      <c r="C3927" t="s">
        <v>982</v>
      </c>
      <c r="D3927" t="s">
        <v>85</v>
      </c>
    </row>
    <row r="3928" spans="1:4">
      <c r="A3928" t="s">
        <v>4725</v>
      </c>
      <c r="B3928" t="s">
        <v>6261</v>
      </c>
      <c r="C3928" t="s">
        <v>22</v>
      </c>
      <c r="D3928" t="s">
        <v>234</v>
      </c>
    </row>
    <row r="3929" spans="1:4">
      <c r="A3929" t="s">
        <v>4726</v>
      </c>
      <c r="B3929" t="s">
        <v>6259</v>
      </c>
      <c r="C3929" t="s">
        <v>646</v>
      </c>
      <c r="D3929" t="s">
        <v>1933</v>
      </c>
    </row>
    <row r="3930" spans="1:4">
      <c r="A3930" t="s">
        <v>4727</v>
      </c>
      <c r="B3930" t="s">
        <v>6261</v>
      </c>
      <c r="C3930" t="s">
        <v>22</v>
      </c>
      <c r="D3930" t="s">
        <v>98</v>
      </c>
    </row>
    <row r="3931" spans="1:4">
      <c r="A3931" t="s">
        <v>4728</v>
      </c>
      <c r="B3931" t="s">
        <v>6259</v>
      </c>
      <c r="C3931" t="s">
        <v>110</v>
      </c>
      <c r="D3931" t="s">
        <v>824</v>
      </c>
    </row>
    <row r="3932" spans="1:4">
      <c r="A3932" t="s">
        <v>4729</v>
      </c>
      <c r="B3932" t="s">
        <v>6260</v>
      </c>
      <c r="C3932" t="s">
        <v>1605</v>
      </c>
      <c r="D3932" t="s">
        <v>443</v>
      </c>
    </row>
    <row r="3933" spans="1:4">
      <c r="A3933" t="s">
        <v>4730</v>
      </c>
      <c r="B3933" t="s">
        <v>6259</v>
      </c>
      <c r="C3933" t="s">
        <v>428</v>
      </c>
      <c r="D3933" t="s">
        <v>260</v>
      </c>
    </row>
    <row r="3934" spans="1:4">
      <c r="A3934" t="s">
        <v>4731</v>
      </c>
      <c r="B3934" t="s">
        <v>6259</v>
      </c>
      <c r="C3934" t="s">
        <v>1793</v>
      </c>
      <c r="D3934" t="s">
        <v>773</v>
      </c>
    </row>
    <row r="3935" spans="1:4">
      <c r="A3935" t="s">
        <v>4732</v>
      </c>
      <c r="B3935" t="s">
        <v>6259</v>
      </c>
      <c r="C3935" t="s">
        <v>489</v>
      </c>
      <c r="D3935" t="s">
        <v>1240</v>
      </c>
    </row>
    <row r="3936" spans="1:4">
      <c r="A3936" t="s">
        <v>4733</v>
      </c>
      <c r="B3936" t="s">
        <v>6261</v>
      </c>
      <c r="C3936" t="s">
        <v>1008</v>
      </c>
      <c r="D3936" t="s">
        <v>1260</v>
      </c>
    </row>
    <row r="3937" spans="1:4">
      <c r="A3937" t="s">
        <v>4734</v>
      </c>
      <c r="B3937" t="s">
        <v>6260</v>
      </c>
      <c r="C3937" t="s">
        <v>90</v>
      </c>
      <c r="D3937" t="s">
        <v>1548</v>
      </c>
    </row>
    <row r="3938" spans="1:4">
      <c r="A3938" t="s">
        <v>4735</v>
      </c>
      <c r="B3938" t="s">
        <v>6260</v>
      </c>
      <c r="C3938" t="s">
        <v>1701</v>
      </c>
      <c r="D3938" t="s">
        <v>1364</v>
      </c>
    </row>
    <row r="3939" spans="1:4">
      <c r="A3939" t="s">
        <v>4736</v>
      </c>
      <c r="B3939" t="s">
        <v>6260</v>
      </c>
      <c r="C3939" t="s">
        <v>812</v>
      </c>
      <c r="D3939" t="s">
        <v>830</v>
      </c>
    </row>
    <row r="3940" spans="1:4">
      <c r="A3940" t="s">
        <v>4737</v>
      </c>
      <c r="B3940" t="s">
        <v>6260</v>
      </c>
      <c r="C3940" t="s">
        <v>354</v>
      </c>
      <c r="D3940" t="s">
        <v>1523</v>
      </c>
    </row>
    <row r="3941" spans="1:4">
      <c r="A3941" t="s">
        <v>4738</v>
      </c>
      <c r="B3941" t="s">
        <v>6260</v>
      </c>
      <c r="C3941" t="s">
        <v>995</v>
      </c>
      <c r="D3941" t="s">
        <v>188</v>
      </c>
    </row>
    <row r="3942" spans="1:4">
      <c r="A3942" t="s">
        <v>4739</v>
      </c>
      <c r="B3942" t="s">
        <v>6259</v>
      </c>
      <c r="C3942" t="s">
        <v>1857</v>
      </c>
      <c r="D3942" t="s">
        <v>869</v>
      </c>
    </row>
    <row r="3943" spans="1:4">
      <c r="A3943" t="s">
        <v>4740</v>
      </c>
      <c r="B3943" t="s">
        <v>6260</v>
      </c>
      <c r="C3943" t="s">
        <v>143</v>
      </c>
      <c r="D3943" t="s">
        <v>1523</v>
      </c>
    </row>
    <row r="3944" spans="1:4">
      <c r="A3944" t="s">
        <v>4741</v>
      </c>
      <c r="B3944" t="s">
        <v>6259</v>
      </c>
      <c r="C3944" t="s">
        <v>367</v>
      </c>
      <c r="D3944" t="s">
        <v>1008</v>
      </c>
    </row>
    <row r="3945" spans="1:4">
      <c r="A3945" t="s">
        <v>4742</v>
      </c>
      <c r="B3945" t="s">
        <v>6260</v>
      </c>
      <c r="C3945" t="s">
        <v>320</v>
      </c>
      <c r="D3945" t="s">
        <v>139</v>
      </c>
    </row>
    <row r="3946" spans="1:4">
      <c r="A3946" t="s">
        <v>4743</v>
      </c>
      <c r="B3946" t="s">
        <v>6259</v>
      </c>
      <c r="C3946" t="s">
        <v>509</v>
      </c>
      <c r="D3946" t="s">
        <v>407</v>
      </c>
    </row>
    <row r="3947" spans="1:4">
      <c r="A3947" t="s">
        <v>4744</v>
      </c>
      <c r="B3947" t="s">
        <v>6259</v>
      </c>
      <c r="C3947" t="s">
        <v>755</v>
      </c>
      <c r="D3947" t="s">
        <v>528</v>
      </c>
    </row>
    <row r="3948" spans="1:4">
      <c r="A3948" t="s">
        <v>4745</v>
      </c>
      <c r="B3948" t="s">
        <v>6260</v>
      </c>
      <c r="C3948" t="s">
        <v>443</v>
      </c>
      <c r="D3948" t="s">
        <v>1210</v>
      </c>
    </row>
    <row r="3949" spans="1:4">
      <c r="A3949" t="s">
        <v>4746</v>
      </c>
      <c r="B3949" t="s">
        <v>6259</v>
      </c>
      <c r="C3949" t="s">
        <v>590</v>
      </c>
      <c r="D3949" t="s">
        <v>323</v>
      </c>
    </row>
    <row r="3950" spans="1:4">
      <c r="A3950" t="s">
        <v>4747</v>
      </c>
      <c r="B3950" t="s">
        <v>6260</v>
      </c>
      <c r="C3950" t="s">
        <v>1523</v>
      </c>
      <c r="D3950" t="s">
        <v>1395</v>
      </c>
    </row>
    <row r="3951" spans="1:4">
      <c r="A3951" t="s">
        <v>4748</v>
      </c>
      <c r="B3951" t="s">
        <v>6260</v>
      </c>
      <c r="C3951" t="s">
        <v>575</v>
      </c>
      <c r="D3951" t="s">
        <v>167</v>
      </c>
    </row>
    <row r="3952" spans="1:4">
      <c r="A3952" t="s">
        <v>4749</v>
      </c>
      <c r="B3952" t="s">
        <v>6260</v>
      </c>
      <c r="C3952" t="s">
        <v>1104</v>
      </c>
      <c r="D3952" t="s">
        <v>113</v>
      </c>
    </row>
    <row r="3953" spans="1:4">
      <c r="A3953" t="s">
        <v>4750</v>
      </c>
      <c r="B3953" t="s">
        <v>6259</v>
      </c>
      <c r="C3953" t="s">
        <v>1715</v>
      </c>
      <c r="D3953" t="s">
        <v>824</v>
      </c>
    </row>
    <row r="3954" spans="1:4">
      <c r="A3954" t="s">
        <v>4751</v>
      </c>
      <c r="B3954" t="s">
        <v>6261</v>
      </c>
      <c r="C3954" t="s">
        <v>1793</v>
      </c>
      <c r="D3954" t="s">
        <v>773</v>
      </c>
    </row>
    <row r="3955" spans="1:4">
      <c r="A3955" t="s">
        <v>4752</v>
      </c>
      <c r="B3955" t="s">
        <v>6259</v>
      </c>
      <c r="C3955" t="s">
        <v>615</v>
      </c>
      <c r="D3955" t="s">
        <v>117</v>
      </c>
    </row>
    <row r="3956" spans="1:4">
      <c r="A3956" t="s">
        <v>4753</v>
      </c>
      <c r="B3956" t="s">
        <v>6259</v>
      </c>
      <c r="C3956" t="s">
        <v>1045</v>
      </c>
      <c r="D3956" t="s">
        <v>37</v>
      </c>
    </row>
    <row r="3957" spans="1:4">
      <c r="A3957" t="s">
        <v>4754</v>
      </c>
      <c r="B3957" t="s">
        <v>6261</v>
      </c>
      <c r="C3957" t="s">
        <v>143</v>
      </c>
      <c r="D3957" t="s">
        <v>1330</v>
      </c>
    </row>
    <row r="3958" spans="1:4">
      <c r="A3958" t="s">
        <v>4755</v>
      </c>
      <c r="B3958" t="s">
        <v>6259</v>
      </c>
      <c r="C3958" t="s">
        <v>783</v>
      </c>
      <c r="D3958" t="s">
        <v>1100</v>
      </c>
    </row>
    <row r="3959" spans="1:4">
      <c r="A3959" t="s">
        <v>4756</v>
      </c>
      <c r="B3959" t="s">
        <v>6259</v>
      </c>
      <c r="C3959" t="s">
        <v>1095</v>
      </c>
      <c r="D3959" t="s">
        <v>686</v>
      </c>
    </row>
    <row r="3960" spans="1:4">
      <c r="A3960" t="s">
        <v>4757</v>
      </c>
      <c r="B3960" t="s">
        <v>6259</v>
      </c>
      <c r="C3960" t="s">
        <v>1113</v>
      </c>
      <c r="D3960" t="s">
        <v>1238</v>
      </c>
    </row>
    <row r="3961" spans="1:4">
      <c r="A3961" t="s">
        <v>4758</v>
      </c>
      <c r="B3961" t="s">
        <v>6260</v>
      </c>
      <c r="C3961" t="s">
        <v>1633</v>
      </c>
      <c r="D3961" t="s">
        <v>583</v>
      </c>
    </row>
    <row r="3962" spans="1:4">
      <c r="A3962" t="s">
        <v>4759</v>
      </c>
      <c r="B3962" t="s">
        <v>6261</v>
      </c>
      <c r="C3962" t="s">
        <v>310</v>
      </c>
      <c r="D3962" t="s">
        <v>360</v>
      </c>
    </row>
    <row r="3963" spans="1:4">
      <c r="A3963" t="s">
        <v>4760</v>
      </c>
      <c r="B3963" t="s">
        <v>6260</v>
      </c>
      <c r="C3963" t="s">
        <v>889</v>
      </c>
      <c r="D3963" t="s">
        <v>1154</v>
      </c>
    </row>
    <row r="3964" spans="1:4">
      <c r="A3964" t="s">
        <v>4761</v>
      </c>
      <c r="B3964" t="s">
        <v>6260</v>
      </c>
      <c r="C3964" t="s">
        <v>595</v>
      </c>
      <c r="D3964" t="s">
        <v>313</v>
      </c>
    </row>
    <row r="3965" spans="1:4">
      <c r="A3965" t="s">
        <v>4762</v>
      </c>
      <c r="B3965" t="s">
        <v>6259</v>
      </c>
      <c r="C3965" t="s">
        <v>1214</v>
      </c>
      <c r="D3965" t="s">
        <v>1169</v>
      </c>
    </row>
    <row r="3966" spans="1:4">
      <c r="A3966" t="s">
        <v>4763</v>
      </c>
      <c r="B3966" t="s">
        <v>6259</v>
      </c>
      <c r="C3966" t="s">
        <v>495</v>
      </c>
      <c r="D3966" t="s">
        <v>805</v>
      </c>
    </row>
    <row r="3967" spans="1:4">
      <c r="A3967" t="s">
        <v>4764</v>
      </c>
      <c r="B3967" t="s">
        <v>6261</v>
      </c>
      <c r="C3967" t="s">
        <v>242</v>
      </c>
      <c r="D3967" t="s">
        <v>1933</v>
      </c>
    </row>
    <row r="3968" spans="1:4">
      <c r="A3968" t="s">
        <v>4765</v>
      </c>
      <c r="B3968" t="s">
        <v>6261</v>
      </c>
      <c r="C3968" t="s">
        <v>228</v>
      </c>
      <c r="D3968" t="s">
        <v>1933</v>
      </c>
    </row>
    <row r="3969" spans="1:4">
      <c r="A3969" t="s">
        <v>4766</v>
      </c>
      <c r="B3969" t="s">
        <v>6259</v>
      </c>
      <c r="C3969" t="s">
        <v>634</v>
      </c>
      <c r="D3969" t="s">
        <v>792</v>
      </c>
    </row>
    <row r="3970" spans="1:4">
      <c r="A3970" t="s">
        <v>4767</v>
      </c>
      <c r="B3970" t="s">
        <v>6260</v>
      </c>
      <c r="C3970" t="s">
        <v>715</v>
      </c>
      <c r="D3970" t="s">
        <v>42</v>
      </c>
    </row>
    <row r="3971" spans="1:4">
      <c r="A3971" t="s">
        <v>4768</v>
      </c>
      <c r="B3971" t="s">
        <v>6261</v>
      </c>
      <c r="C3971" t="s">
        <v>414</v>
      </c>
      <c r="D3971" t="s">
        <v>525</v>
      </c>
    </row>
    <row r="3972" spans="1:4">
      <c r="A3972" t="s">
        <v>4769</v>
      </c>
      <c r="B3972" t="s">
        <v>6260</v>
      </c>
      <c r="C3972" t="s">
        <v>37</v>
      </c>
      <c r="D3972" t="s">
        <v>749</v>
      </c>
    </row>
    <row r="3973" spans="1:4">
      <c r="A3973" t="s">
        <v>4770</v>
      </c>
      <c r="B3973" t="s">
        <v>6260</v>
      </c>
      <c r="C3973" t="s">
        <v>124</v>
      </c>
      <c r="D3973" t="s">
        <v>1502</v>
      </c>
    </row>
    <row r="3974" spans="1:4">
      <c r="A3974" t="s">
        <v>4771</v>
      </c>
      <c r="B3974" t="s">
        <v>6259</v>
      </c>
      <c r="C3974" t="s">
        <v>1169</v>
      </c>
      <c r="D3974" t="s">
        <v>1104</v>
      </c>
    </row>
    <row r="3975" spans="1:4">
      <c r="A3975" t="s">
        <v>4772</v>
      </c>
      <c r="B3975" t="s">
        <v>6261</v>
      </c>
      <c r="C3975" t="s">
        <v>715</v>
      </c>
      <c r="D3975" t="s">
        <v>961</v>
      </c>
    </row>
    <row r="3976" spans="1:4">
      <c r="A3976" t="s">
        <v>4773</v>
      </c>
      <c r="B3976" t="s">
        <v>6260</v>
      </c>
      <c r="C3976" t="s">
        <v>1012</v>
      </c>
      <c r="D3976" t="s">
        <v>271</v>
      </c>
    </row>
    <row r="3977" spans="1:4">
      <c r="A3977" t="s">
        <v>4774</v>
      </c>
      <c r="B3977" t="s">
        <v>6259</v>
      </c>
      <c r="C3977" t="s">
        <v>1829</v>
      </c>
      <c r="D3977" t="s">
        <v>472</v>
      </c>
    </row>
    <row r="3978" spans="1:4">
      <c r="A3978" t="s">
        <v>4775</v>
      </c>
      <c r="B3978" t="s">
        <v>6259</v>
      </c>
      <c r="C3978" t="s">
        <v>489</v>
      </c>
      <c r="D3978" t="s">
        <v>1240</v>
      </c>
    </row>
    <row r="3979" spans="1:4">
      <c r="A3979" t="s">
        <v>4776</v>
      </c>
      <c r="B3979" t="s">
        <v>6260</v>
      </c>
      <c r="C3979" t="s">
        <v>394</v>
      </c>
      <c r="D3979" t="s">
        <v>22</v>
      </c>
    </row>
    <row r="3980" spans="1:4">
      <c r="A3980" t="s">
        <v>4777</v>
      </c>
      <c r="B3980" t="s">
        <v>6259</v>
      </c>
      <c r="C3980" t="s">
        <v>1095</v>
      </c>
      <c r="D3980" t="s">
        <v>1212</v>
      </c>
    </row>
    <row r="3981" spans="1:4">
      <c r="A3981" t="s">
        <v>4778</v>
      </c>
      <c r="B3981" t="s">
        <v>6259</v>
      </c>
      <c r="C3981" t="s">
        <v>1162</v>
      </c>
      <c r="D3981" t="s">
        <v>53</v>
      </c>
    </row>
    <row r="3982" spans="1:4">
      <c r="A3982" t="s">
        <v>4779</v>
      </c>
      <c r="B3982" t="s">
        <v>6259</v>
      </c>
      <c r="C3982" t="s">
        <v>1961</v>
      </c>
      <c r="D3982" t="s">
        <v>357</v>
      </c>
    </row>
    <row r="3983" spans="1:4">
      <c r="A3983" t="s">
        <v>4780</v>
      </c>
      <c r="B3983" t="s">
        <v>6259</v>
      </c>
      <c r="C3983" t="s">
        <v>1181</v>
      </c>
      <c r="D3983" t="s">
        <v>568</v>
      </c>
    </row>
    <row r="3984" spans="1:4">
      <c r="A3984" t="s">
        <v>4781</v>
      </c>
      <c r="B3984" t="s">
        <v>6261</v>
      </c>
      <c r="C3984" t="s">
        <v>1012</v>
      </c>
      <c r="D3984" t="s">
        <v>976</v>
      </c>
    </row>
    <row r="3985" spans="1:4">
      <c r="A3985" t="s">
        <v>4782</v>
      </c>
      <c r="B3985" t="s">
        <v>6259</v>
      </c>
      <c r="C3985" t="s">
        <v>274</v>
      </c>
      <c r="D3985" t="s">
        <v>785</v>
      </c>
    </row>
    <row r="3986" spans="1:4">
      <c r="A3986" t="s">
        <v>4783</v>
      </c>
      <c r="B3986" t="s">
        <v>6261</v>
      </c>
      <c r="C3986" t="s">
        <v>720</v>
      </c>
      <c r="D3986" t="s">
        <v>2290</v>
      </c>
    </row>
    <row r="3987" spans="1:4">
      <c r="A3987" t="s">
        <v>4784</v>
      </c>
      <c r="B3987" t="s">
        <v>6261</v>
      </c>
      <c r="C3987" t="s">
        <v>858</v>
      </c>
      <c r="D3987" t="s">
        <v>394</v>
      </c>
    </row>
    <row r="3988" spans="1:4">
      <c r="A3988" t="s">
        <v>4785</v>
      </c>
      <c r="B3988" t="s">
        <v>6259</v>
      </c>
      <c r="C3988" t="s">
        <v>1266</v>
      </c>
      <c r="D3988" t="s">
        <v>562</v>
      </c>
    </row>
    <row r="3989" spans="1:4">
      <c r="A3989" t="s">
        <v>4786</v>
      </c>
      <c r="B3989" t="s">
        <v>6260</v>
      </c>
      <c r="C3989" t="s">
        <v>253</v>
      </c>
      <c r="D3989" t="s">
        <v>1015</v>
      </c>
    </row>
    <row r="3990" spans="1:4">
      <c r="A3990" t="s">
        <v>4787</v>
      </c>
      <c r="B3990" t="s">
        <v>6259</v>
      </c>
      <c r="C3990" t="s">
        <v>879</v>
      </c>
      <c r="D3990" t="s">
        <v>655</v>
      </c>
    </row>
    <row r="3991" spans="1:4">
      <c r="A3991" t="s">
        <v>4788</v>
      </c>
      <c r="B3991" t="s">
        <v>6261</v>
      </c>
      <c r="C3991" t="s">
        <v>1063</v>
      </c>
      <c r="D3991" t="s">
        <v>623</v>
      </c>
    </row>
    <row r="3992" spans="1:4">
      <c r="A3992" t="s">
        <v>4789</v>
      </c>
      <c r="B3992" t="s">
        <v>6260</v>
      </c>
      <c r="C3992" t="s">
        <v>195</v>
      </c>
      <c r="D3992" t="s">
        <v>225</v>
      </c>
    </row>
    <row r="3993" spans="1:4">
      <c r="A3993" t="s">
        <v>4790</v>
      </c>
      <c r="B3993" t="s">
        <v>6259</v>
      </c>
      <c r="C3993" t="s">
        <v>1810</v>
      </c>
      <c r="D3993" t="s">
        <v>1857</v>
      </c>
    </row>
    <row r="3994" spans="1:4">
      <c r="A3994" t="s">
        <v>4791</v>
      </c>
      <c r="B3994" t="s">
        <v>6259</v>
      </c>
      <c r="C3994" t="s">
        <v>1045</v>
      </c>
      <c r="D3994" t="s">
        <v>37</v>
      </c>
    </row>
    <row r="3995" spans="1:4">
      <c r="A3995" t="s">
        <v>4792</v>
      </c>
      <c r="B3995" t="s">
        <v>6261</v>
      </c>
      <c r="C3995" t="s">
        <v>734</v>
      </c>
      <c r="D3995" t="s">
        <v>769</v>
      </c>
    </row>
    <row r="3996" spans="1:4">
      <c r="A3996" t="s">
        <v>4793</v>
      </c>
      <c r="B3996" t="s">
        <v>6260</v>
      </c>
      <c r="C3996" t="s">
        <v>234</v>
      </c>
      <c r="D3996" t="s">
        <v>489</v>
      </c>
    </row>
    <row r="3997" spans="1:4">
      <c r="A3997" t="s">
        <v>4794</v>
      </c>
      <c r="B3997" t="s">
        <v>6259</v>
      </c>
      <c r="C3997" t="s">
        <v>316</v>
      </c>
      <c r="D3997" t="s">
        <v>637</v>
      </c>
    </row>
    <row r="3998" spans="1:4">
      <c r="A3998" t="s">
        <v>4795</v>
      </c>
      <c r="B3998" t="s">
        <v>6259</v>
      </c>
      <c r="C3998" t="s">
        <v>225</v>
      </c>
      <c r="D3998" t="s">
        <v>1889</v>
      </c>
    </row>
    <row r="3999" spans="1:4">
      <c r="A3999" t="s">
        <v>4796</v>
      </c>
      <c r="B3999" t="s">
        <v>6260</v>
      </c>
      <c r="C3999" t="s">
        <v>623</v>
      </c>
      <c r="D3999" t="s">
        <v>459</v>
      </c>
    </row>
    <row r="4000" spans="1:4">
      <c r="A4000" t="s">
        <v>4797</v>
      </c>
      <c r="B4000" t="s">
        <v>6261</v>
      </c>
      <c r="C4000" t="s">
        <v>1510</v>
      </c>
      <c r="D4000" t="s">
        <v>459</v>
      </c>
    </row>
    <row r="4001" spans="1:4">
      <c r="A4001" t="s">
        <v>4798</v>
      </c>
      <c r="B4001" t="s">
        <v>6261</v>
      </c>
      <c r="C4001" t="s">
        <v>267</v>
      </c>
      <c r="D4001" t="s">
        <v>875</v>
      </c>
    </row>
    <row r="4002" spans="1:4">
      <c r="A4002" t="s">
        <v>4799</v>
      </c>
      <c r="B4002" t="s">
        <v>6260</v>
      </c>
      <c r="C4002" t="s">
        <v>862</v>
      </c>
      <c r="D4002" t="s">
        <v>1019</v>
      </c>
    </row>
    <row r="4003" spans="1:4">
      <c r="A4003" t="s">
        <v>4800</v>
      </c>
      <c r="B4003" t="s">
        <v>6260</v>
      </c>
      <c r="C4003" t="s">
        <v>1132</v>
      </c>
      <c r="D4003" t="s">
        <v>899</v>
      </c>
    </row>
    <row r="4004" spans="1:4">
      <c r="A4004" t="s">
        <v>4801</v>
      </c>
      <c r="B4004" t="s">
        <v>6261</v>
      </c>
      <c r="C4004" t="s">
        <v>173</v>
      </c>
      <c r="D4004" t="s">
        <v>2316</v>
      </c>
    </row>
    <row r="4005" spans="1:4">
      <c r="A4005" t="s">
        <v>4802</v>
      </c>
      <c r="B4005" t="s">
        <v>6260</v>
      </c>
      <c r="C4005" t="s">
        <v>332</v>
      </c>
      <c r="D4005" t="s">
        <v>951</v>
      </c>
    </row>
    <row r="4006" spans="1:4">
      <c r="A4006" t="s">
        <v>4803</v>
      </c>
      <c r="B4006" t="s">
        <v>6261</v>
      </c>
      <c r="C4006" t="s">
        <v>951</v>
      </c>
      <c r="D4006" t="s">
        <v>858</v>
      </c>
    </row>
    <row r="4007" spans="1:4">
      <c r="A4007" t="s">
        <v>4804</v>
      </c>
      <c r="B4007" t="s">
        <v>6260</v>
      </c>
      <c r="C4007" t="s">
        <v>558</v>
      </c>
      <c r="D4007" t="s">
        <v>884</v>
      </c>
    </row>
    <row r="4008" spans="1:4">
      <c r="A4008" t="s">
        <v>4805</v>
      </c>
      <c r="B4008" t="s">
        <v>6260</v>
      </c>
      <c r="C4008" t="s">
        <v>1214</v>
      </c>
      <c r="D4008" t="s">
        <v>1817</v>
      </c>
    </row>
    <row r="4009" spans="1:4">
      <c r="A4009" t="s">
        <v>4806</v>
      </c>
      <c r="B4009" t="s">
        <v>6259</v>
      </c>
      <c r="C4009" t="s">
        <v>1040</v>
      </c>
      <c r="D4009" t="s">
        <v>71</v>
      </c>
    </row>
    <row r="4010" spans="1:4">
      <c r="A4010" t="s">
        <v>4807</v>
      </c>
      <c r="B4010" t="s">
        <v>6260</v>
      </c>
      <c r="C4010" t="s">
        <v>2290</v>
      </c>
      <c r="D4010" t="s">
        <v>895</v>
      </c>
    </row>
    <row r="4011" spans="1:4">
      <c r="A4011" t="s">
        <v>4808</v>
      </c>
      <c r="B4011" t="s">
        <v>6260</v>
      </c>
      <c r="C4011" t="s">
        <v>176</v>
      </c>
      <c r="D4011" t="s">
        <v>503</v>
      </c>
    </row>
    <row r="4012" spans="1:4">
      <c r="A4012" t="s">
        <v>4809</v>
      </c>
      <c r="B4012" t="s">
        <v>6261</v>
      </c>
      <c r="C4012" t="s">
        <v>117</v>
      </c>
      <c r="D4012" t="s">
        <v>47</v>
      </c>
    </row>
    <row r="4013" spans="1:4">
      <c r="A4013" t="s">
        <v>4810</v>
      </c>
      <c r="B4013" t="s">
        <v>6261</v>
      </c>
      <c r="C4013" t="s">
        <v>726</v>
      </c>
      <c r="D4013" t="s">
        <v>1862</v>
      </c>
    </row>
    <row r="4014" spans="1:4">
      <c r="A4014" t="s">
        <v>4811</v>
      </c>
      <c r="B4014" t="s">
        <v>6259</v>
      </c>
      <c r="C4014" t="s">
        <v>160</v>
      </c>
      <c r="D4014" t="s">
        <v>858</v>
      </c>
    </row>
    <row r="4015" spans="1:4">
      <c r="A4015" t="s">
        <v>4812</v>
      </c>
      <c r="B4015" t="s">
        <v>6259</v>
      </c>
      <c r="C4015" t="s">
        <v>280</v>
      </c>
      <c r="D4015" t="s">
        <v>1296</v>
      </c>
    </row>
    <row r="4016" spans="1:4">
      <c r="A4016" t="s">
        <v>4813</v>
      </c>
      <c r="B4016" t="s">
        <v>6261</v>
      </c>
      <c r="C4016" t="s">
        <v>783</v>
      </c>
      <c r="D4016" t="s">
        <v>1040</v>
      </c>
    </row>
    <row r="4017" spans="1:4">
      <c r="A4017" t="s">
        <v>4814</v>
      </c>
      <c r="B4017" t="s">
        <v>6260</v>
      </c>
      <c r="C4017" t="s">
        <v>424</v>
      </c>
      <c r="D4017" t="s">
        <v>147</v>
      </c>
    </row>
    <row r="4018" spans="1:4">
      <c r="A4018" t="s">
        <v>4815</v>
      </c>
      <c r="B4018" t="s">
        <v>6260</v>
      </c>
      <c r="C4018" t="s">
        <v>708</v>
      </c>
      <c r="D4018" t="s">
        <v>110</v>
      </c>
    </row>
    <row r="4019" spans="1:4">
      <c r="A4019" t="s">
        <v>4816</v>
      </c>
      <c r="B4019" t="s">
        <v>6260</v>
      </c>
      <c r="C4019" t="s">
        <v>824</v>
      </c>
      <c r="D4019" t="s">
        <v>1104</v>
      </c>
    </row>
    <row r="4020" spans="1:4">
      <c r="A4020" t="s">
        <v>4817</v>
      </c>
      <c r="B4020" t="s">
        <v>6260</v>
      </c>
      <c r="C4020" t="s">
        <v>1113</v>
      </c>
      <c r="D4020" t="s">
        <v>583</v>
      </c>
    </row>
    <row r="4021" spans="1:4">
      <c r="A4021" t="s">
        <v>4818</v>
      </c>
      <c r="B4021" t="s">
        <v>6260</v>
      </c>
      <c r="C4021" t="s">
        <v>184</v>
      </c>
      <c r="D4021" t="s">
        <v>1260</v>
      </c>
    </row>
    <row r="4022" spans="1:4">
      <c r="A4022" t="s">
        <v>4819</v>
      </c>
      <c r="B4022" t="s">
        <v>6259</v>
      </c>
      <c r="C4022" t="s">
        <v>1889</v>
      </c>
      <c r="D4022" t="s">
        <v>121</v>
      </c>
    </row>
    <row r="4023" spans="1:4">
      <c r="A4023" t="s">
        <v>4820</v>
      </c>
      <c r="B4023" t="s">
        <v>6260</v>
      </c>
      <c r="C4023" t="s">
        <v>1240</v>
      </c>
      <c r="D4023" t="s">
        <v>62</v>
      </c>
    </row>
    <row r="4024" spans="1:4">
      <c r="A4024" t="s">
        <v>4821</v>
      </c>
      <c r="B4024" t="s">
        <v>6261</v>
      </c>
      <c r="C4024" t="s">
        <v>1357</v>
      </c>
      <c r="D4024" t="s">
        <v>71</v>
      </c>
    </row>
    <row r="4025" spans="1:4">
      <c r="A4025" t="s">
        <v>4822</v>
      </c>
      <c r="B4025" t="s">
        <v>6260</v>
      </c>
      <c r="C4025" t="s">
        <v>257</v>
      </c>
      <c r="D4025" t="s">
        <v>2533</v>
      </c>
    </row>
    <row r="4026" spans="1:4">
      <c r="A4026" t="s">
        <v>4823</v>
      </c>
      <c r="B4026" t="s">
        <v>6261</v>
      </c>
      <c r="C4026" t="s">
        <v>128</v>
      </c>
      <c r="D4026" t="s">
        <v>1048</v>
      </c>
    </row>
    <row r="4027" spans="1:4">
      <c r="A4027" t="s">
        <v>4824</v>
      </c>
      <c r="B4027" t="s">
        <v>6259</v>
      </c>
      <c r="C4027" t="s">
        <v>98</v>
      </c>
      <c r="D4027" t="s">
        <v>234</v>
      </c>
    </row>
    <row r="4028" spans="1:4">
      <c r="A4028" t="s">
        <v>4825</v>
      </c>
      <c r="B4028" t="s">
        <v>6261</v>
      </c>
      <c r="C4028" t="s">
        <v>407</v>
      </c>
      <c r="D4028" t="s">
        <v>1869</v>
      </c>
    </row>
    <row r="4029" spans="1:4">
      <c r="A4029" t="s">
        <v>4826</v>
      </c>
      <c r="B4029" t="s">
        <v>6260</v>
      </c>
      <c r="C4029" t="s">
        <v>1761</v>
      </c>
      <c r="D4029" t="s">
        <v>1120</v>
      </c>
    </row>
    <row r="4030" spans="1:4">
      <c r="A4030" t="s">
        <v>4827</v>
      </c>
      <c r="B4030" t="s">
        <v>6261</v>
      </c>
      <c r="C4030" t="s">
        <v>1027</v>
      </c>
      <c r="D4030" t="s">
        <v>1823</v>
      </c>
    </row>
    <row r="4031" spans="1:4">
      <c r="A4031" t="s">
        <v>4828</v>
      </c>
      <c r="B4031" t="s">
        <v>6259</v>
      </c>
      <c r="C4031" t="s">
        <v>536</v>
      </c>
      <c r="D4031" t="s">
        <v>927</v>
      </c>
    </row>
    <row r="4032" spans="1:4">
      <c r="A4032" t="s">
        <v>4829</v>
      </c>
      <c r="B4032" t="s">
        <v>6259</v>
      </c>
      <c r="C4032" t="s">
        <v>553</v>
      </c>
      <c r="D4032" t="s">
        <v>2316</v>
      </c>
    </row>
    <row r="4033" spans="1:4">
      <c r="A4033" t="s">
        <v>4830</v>
      </c>
      <c r="B4033" t="s">
        <v>6261</v>
      </c>
      <c r="C4033" t="s">
        <v>1330</v>
      </c>
      <c r="D4033" t="s">
        <v>899</v>
      </c>
    </row>
    <row r="4034" spans="1:4">
      <c r="A4034" t="s">
        <v>4831</v>
      </c>
      <c r="B4034" t="s">
        <v>6259</v>
      </c>
      <c r="C4034" t="s">
        <v>147</v>
      </c>
      <c r="D4034" t="s">
        <v>509</v>
      </c>
    </row>
    <row r="4035" spans="1:4">
      <c r="A4035" t="s">
        <v>4832</v>
      </c>
      <c r="B4035" t="s">
        <v>6261</v>
      </c>
      <c r="C4035" t="s">
        <v>869</v>
      </c>
      <c r="D4035" t="s">
        <v>785</v>
      </c>
    </row>
    <row r="4036" spans="1:4">
      <c r="A4036" t="s">
        <v>4833</v>
      </c>
      <c r="B4036" t="s">
        <v>6260</v>
      </c>
      <c r="C4036" t="s">
        <v>246</v>
      </c>
      <c r="D4036" t="s">
        <v>2051</v>
      </c>
    </row>
    <row r="4037" spans="1:4">
      <c r="A4037" t="s">
        <v>4834</v>
      </c>
      <c r="B4037" t="s">
        <v>6259</v>
      </c>
      <c r="C4037" t="s">
        <v>1151</v>
      </c>
      <c r="D4037" t="s">
        <v>257</v>
      </c>
    </row>
    <row r="4038" spans="1:4">
      <c r="A4038" t="s">
        <v>4835</v>
      </c>
      <c r="B4038" t="s">
        <v>6259</v>
      </c>
      <c r="C4038" t="s">
        <v>246</v>
      </c>
      <c r="D4038" t="s">
        <v>2051</v>
      </c>
    </row>
    <row r="4039" spans="1:4">
      <c r="A4039" t="s">
        <v>4836</v>
      </c>
      <c r="B4039" t="s">
        <v>6259</v>
      </c>
      <c r="C4039" t="s">
        <v>657</v>
      </c>
      <c r="D4039" t="s">
        <v>32</v>
      </c>
    </row>
    <row r="4040" spans="1:4">
      <c r="A4040" t="s">
        <v>4837</v>
      </c>
      <c r="B4040" t="s">
        <v>6261</v>
      </c>
      <c r="C4040" t="s">
        <v>913</v>
      </c>
      <c r="D4040" t="s">
        <v>1012</v>
      </c>
    </row>
    <row r="4041" spans="1:4">
      <c r="A4041" t="s">
        <v>4838</v>
      </c>
      <c r="B4041" t="s">
        <v>6260</v>
      </c>
      <c r="C4041" t="s">
        <v>827</v>
      </c>
      <c r="D4041" t="s">
        <v>785</v>
      </c>
    </row>
    <row r="4042" spans="1:4">
      <c r="A4042" t="s">
        <v>4839</v>
      </c>
      <c r="B4042" t="s">
        <v>6260</v>
      </c>
      <c r="C4042" t="s">
        <v>1395</v>
      </c>
      <c r="D4042" t="s">
        <v>188</v>
      </c>
    </row>
    <row r="4043" spans="1:4">
      <c r="A4043" t="s">
        <v>4840</v>
      </c>
      <c r="B4043" t="s">
        <v>6260</v>
      </c>
      <c r="C4043" t="s">
        <v>489</v>
      </c>
      <c r="D4043" t="s">
        <v>1005</v>
      </c>
    </row>
    <row r="4044" spans="1:4">
      <c r="A4044" t="s">
        <v>4841</v>
      </c>
      <c r="B4044" t="s">
        <v>6259</v>
      </c>
      <c r="C4044" t="s">
        <v>16</v>
      </c>
      <c r="D4044" t="s">
        <v>518</v>
      </c>
    </row>
    <row r="4045" spans="1:4">
      <c r="A4045" t="s">
        <v>4842</v>
      </c>
      <c r="B4045" t="s">
        <v>6259</v>
      </c>
      <c r="C4045" t="s">
        <v>296</v>
      </c>
      <c r="D4045" t="s">
        <v>329</v>
      </c>
    </row>
    <row r="4046" spans="1:4">
      <c r="A4046" t="s">
        <v>4843</v>
      </c>
      <c r="B4046" t="s">
        <v>6259</v>
      </c>
      <c r="C4046" t="s">
        <v>646</v>
      </c>
      <c r="D4046" t="s">
        <v>927</v>
      </c>
    </row>
    <row r="4047" spans="1:4">
      <c r="A4047" t="s">
        <v>4844</v>
      </c>
      <c r="B4047" t="s">
        <v>6259</v>
      </c>
      <c r="C4047" t="s">
        <v>1132</v>
      </c>
      <c r="D4047" t="s">
        <v>335</v>
      </c>
    </row>
    <row r="4048" spans="1:4">
      <c r="A4048" t="s">
        <v>4845</v>
      </c>
      <c r="B4048" t="s">
        <v>6259</v>
      </c>
      <c r="C4048" t="s">
        <v>1063</v>
      </c>
      <c r="D4048" t="s">
        <v>250</v>
      </c>
    </row>
    <row r="4049" spans="1:4">
      <c r="A4049" t="s">
        <v>4846</v>
      </c>
      <c r="B4049" t="s">
        <v>6260</v>
      </c>
      <c r="C4049" t="s">
        <v>1357</v>
      </c>
      <c r="D4049" t="s">
        <v>71</v>
      </c>
    </row>
    <row r="4050" spans="1:4">
      <c r="A4050" t="s">
        <v>4847</v>
      </c>
      <c r="B4050" t="s">
        <v>6260</v>
      </c>
      <c r="C4050" t="s">
        <v>207</v>
      </c>
      <c r="D4050" t="s">
        <v>6266</v>
      </c>
    </row>
    <row r="4051" spans="1:4">
      <c r="A4051" t="s">
        <v>4848</v>
      </c>
      <c r="B4051" t="s">
        <v>6261</v>
      </c>
      <c r="C4051" t="s">
        <v>71</v>
      </c>
      <c r="D4051" t="s">
        <v>1222</v>
      </c>
    </row>
    <row r="4052" spans="1:4">
      <c r="A4052" t="s">
        <v>4849</v>
      </c>
      <c r="B4052" t="s">
        <v>6261</v>
      </c>
      <c r="C4052" t="s">
        <v>708</v>
      </c>
      <c r="D4052" t="s">
        <v>1222</v>
      </c>
    </row>
    <row r="4053" spans="1:4">
      <c r="A4053" t="s">
        <v>4850</v>
      </c>
      <c r="B4053" t="s">
        <v>6261</v>
      </c>
      <c r="C4053" t="s">
        <v>807</v>
      </c>
      <c r="D4053" t="s">
        <v>789</v>
      </c>
    </row>
    <row r="4054" spans="1:4">
      <c r="A4054" t="s">
        <v>4851</v>
      </c>
      <c r="B4054" t="s">
        <v>6259</v>
      </c>
      <c r="C4054" t="s">
        <v>1399</v>
      </c>
      <c r="D4054" t="s">
        <v>531</v>
      </c>
    </row>
    <row r="4055" spans="1:4">
      <c r="A4055" t="s">
        <v>4852</v>
      </c>
      <c r="B4055" t="s">
        <v>6261</v>
      </c>
      <c r="C4055" t="s">
        <v>1266</v>
      </c>
      <c r="D4055" t="s">
        <v>562</v>
      </c>
    </row>
    <row r="4056" spans="1:4">
      <c r="A4056" t="s">
        <v>4853</v>
      </c>
      <c r="B4056" t="s">
        <v>6261</v>
      </c>
      <c r="C4056" t="s">
        <v>1949</v>
      </c>
      <c r="D4056" t="s">
        <v>1683</v>
      </c>
    </row>
    <row r="4057" spans="1:4">
      <c r="A4057" t="s">
        <v>4854</v>
      </c>
      <c r="B4057" t="s">
        <v>6261</v>
      </c>
      <c r="C4057" t="s">
        <v>749</v>
      </c>
      <c r="D4057" t="s">
        <v>335</v>
      </c>
    </row>
    <row r="4058" spans="1:4">
      <c r="A4058" t="s">
        <v>4855</v>
      </c>
      <c r="B4058" t="s">
        <v>6261</v>
      </c>
      <c r="C4058" t="s">
        <v>1043</v>
      </c>
      <c r="D4058" t="s">
        <v>1242</v>
      </c>
    </row>
    <row r="4059" spans="1:4">
      <c r="A4059" t="s">
        <v>4856</v>
      </c>
      <c r="B4059" t="s">
        <v>6261</v>
      </c>
      <c r="C4059" t="s">
        <v>1063</v>
      </c>
      <c r="D4059" t="s">
        <v>686</v>
      </c>
    </row>
    <row r="4060" spans="1:4">
      <c r="A4060" t="s">
        <v>4857</v>
      </c>
      <c r="B4060" t="s">
        <v>6259</v>
      </c>
      <c r="C4060" t="s">
        <v>536</v>
      </c>
      <c r="D4060" t="s">
        <v>1162</v>
      </c>
    </row>
    <row r="4061" spans="1:4">
      <c r="A4061" t="s">
        <v>4858</v>
      </c>
      <c r="B4061" t="s">
        <v>6260</v>
      </c>
      <c r="C4061" t="s">
        <v>969</v>
      </c>
      <c r="D4061" t="s">
        <v>1364</v>
      </c>
    </row>
    <row r="4062" spans="1:4">
      <c r="A4062" t="s">
        <v>4859</v>
      </c>
      <c r="B4062" t="s">
        <v>6260</v>
      </c>
      <c r="C4062" t="s">
        <v>1154</v>
      </c>
      <c r="D4062" t="s">
        <v>869</v>
      </c>
    </row>
    <row r="4063" spans="1:4">
      <c r="A4063" t="s">
        <v>4860</v>
      </c>
      <c r="B4063" t="s">
        <v>6260</v>
      </c>
      <c r="C4063" t="s">
        <v>918</v>
      </c>
      <c r="D4063" t="s">
        <v>271</v>
      </c>
    </row>
    <row r="4064" spans="1:4">
      <c r="A4064" t="s">
        <v>4861</v>
      </c>
      <c r="B4064" t="s">
        <v>6260</v>
      </c>
      <c r="C4064" t="s">
        <v>777</v>
      </c>
      <c r="D4064" t="s">
        <v>456</v>
      </c>
    </row>
    <row r="4065" spans="1:4">
      <c r="A4065" t="s">
        <v>4862</v>
      </c>
      <c r="B4065" t="s">
        <v>6260</v>
      </c>
      <c r="C4065" t="s">
        <v>1181</v>
      </c>
      <c r="D4065" t="s">
        <v>755</v>
      </c>
    </row>
    <row r="4066" spans="1:4">
      <c r="A4066" t="s">
        <v>4863</v>
      </c>
      <c r="B4066" t="s">
        <v>6261</v>
      </c>
      <c r="C4066" t="s">
        <v>207</v>
      </c>
      <c r="D4066" t="s">
        <v>1098</v>
      </c>
    </row>
    <row r="4067" spans="1:4">
      <c r="A4067" t="s">
        <v>4864</v>
      </c>
      <c r="B4067" t="s">
        <v>6260</v>
      </c>
      <c r="C4067" t="s">
        <v>840</v>
      </c>
      <c r="D4067" t="s">
        <v>711</v>
      </c>
    </row>
    <row r="4068" spans="1:4">
      <c r="A4068" t="s">
        <v>4865</v>
      </c>
      <c r="B4068" t="s">
        <v>6261</v>
      </c>
      <c r="C4068" t="s">
        <v>761</v>
      </c>
      <c r="D4068" t="s">
        <v>2527</v>
      </c>
    </row>
    <row r="4069" spans="1:4">
      <c r="A4069" t="s">
        <v>4866</v>
      </c>
      <c r="B4069" t="s">
        <v>6261</v>
      </c>
      <c r="C4069" t="s">
        <v>407</v>
      </c>
      <c r="D4069" t="s">
        <v>1268</v>
      </c>
    </row>
    <row r="4070" spans="1:4">
      <c r="A4070" t="s">
        <v>4867</v>
      </c>
      <c r="B4070" t="s">
        <v>6259</v>
      </c>
      <c r="C4070" t="s">
        <v>920</v>
      </c>
      <c r="D4070" t="s">
        <v>884</v>
      </c>
    </row>
    <row r="4071" spans="1:4">
      <c r="A4071" t="s">
        <v>4868</v>
      </c>
      <c r="B4071" t="s">
        <v>6261</v>
      </c>
      <c r="C4071" t="s">
        <v>167</v>
      </c>
      <c r="D4071" t="s">
        <v>1872</v>
      </c>
    </row>
    <row r="4072" spans="1:4">
      <c r="A4072" t="s">
        <v>4869</v>
      </c>
      <c r="B4072" t="s">
        <v>6260</v>
      </c>
      <c r="C4072" t="s">
        <v>296</v>
      </c>
      <c r="D4072" t="s">
        <v>1567</v>
      </c>
    </row>
    <row r="4073" spans="1:4">
      <c r="A4073" t="s">
        <v>4870</v>
      </c>
      <c r="B4073" t="s">
        <v>6261</v>
      </c>
      <c r="C4073" t="s">
        <v>1823</v>
      </c>
      <c r="D4073" t="s">
        <v>615</v>
      </c>
    </row>
    <row r="4074" spans="1:4">
      <c r="A4074" t="s">
        <v>4871</v>
      </c>
      <c r="B4074" t="s">
        <v>6261</v>
      </c>
      <c r="C4074" t="s">
        <v>988</v>
      </c>
      <c r="D4074" t="s">
        <v>443</v>
      </c>
    </row>
    <row r="4075" spans="1:4">
      <c r="A4075" t="s">
        <v>4872</v>
      </c>
      <c r="B4075" t="s">
        <v>6259</v>
      </c>
      <c r="C4075" t="s">
        <v>568</v>
      </c>
      <c r="D4075" t="s">
        <v>528</v>
      </c>
    </row>
    <row r="4076" spans="1:4">
      <c r="A4076" t="s">
        <v>4873</v>
      </c>
      <c r="B4076" t="s">
        <v>6261</v>
      </c>
      <c r="C4076" t="s">
        <v>875</v>
      </c>
      <c r="D4076" t="s">
        <v>1819</v>
      </c>
    </row>
    <row r="4077" spans="1:4">
      <c r="A4077" t="s">
        <v>4874</v>
      </c>
      <c r="B4077" t="s">
        <v>6261</v>
      </c>
      <c r="C4077" t="s">
        <v>1324</v>
      </c>
      <c r="D4077" t="s">
        <v>1089</v>
      </c>
    </row>
    <row r="4078" spans="1:4">
      <c r="A4078" t="s">
        <v>4875</v>
      </c>
      <c r="B4078" t="s">
        <v>6259</v>
      </c>
      <c r="C4078" t="s">
        <v>686</v>
      </c>
      <c r="D4078" t="s">
        <v>856</v>
      </c>
    </row>
    <row r="4079" spans="1:4">
      <c r="A4079" t="s">
        <v>4876</v>
      </c>
      <c r="B4079" t="s">
        <v>6261</v>
      </c>
      <c r="C4079" t="s">
        <v>1819</v>
      </c>
      <c r="D4079" t="s">
        <v>102</v>
      </c>
    </row>
    <row r="4080" spans="1:4">
      <c r="A4080" t="s">
        <v>4877</v>
      </c>
      <c r="B4080" t="s">
        <v>6261</v>
      </c>
      <c r="C4080" t="s">
        <v>218</v>
      </c>
      <c r="D4080" t="s">
        <v>1027</v>
      </c>
    </row>
    <row r="4081" spans="1:4">
      <c r="A4081" t="s">
        <v>4878</v>
      </c>
      <c r="B4081" t="s">
        <v>6261</v>
      </c>
      <c r="C4081" t="s">
        <v>671</v>
      </c>
      <c r="D4081" t="s">
        <v>28</v>
      </c>
    </row>
    <row r="4082" spans="1:4">
      <c r="A4082" t="s">
        <v>4879</v>
      </c>
      <c r="B4082" t="s">
        <v>6260</v>
      </c>
      <c r="C4082" t="s">
        <v>615</v>
      </c>
      <c r="D4082" t="s">
        <v>411</v>
      </c>
    </row>
    <row r="4083" spans="1:4">
      <c r="A4083" t="s">
        <v>4880</v>
      </c>
      <c r="B4083" t="s">
        <v>6259</v>
      </c>
      <c r="C4083" t="s">
        <v>47</v>
      </c>
      <c r="D4083" t="s">
        <v>98</v>
      </c>
    </row>
    <row r="4084" spans="1:4">
      <c r="A4084" t="s">
        <v>4881</v>
      </c>
      <c r="B4084" t="s">
        <v>6260</v>
      </c>
      <c r="C4084" t="s">
        <v>81</v>
      </c>
      <c r="D4084" t="s">
        <v>1214</v>
      </c>
    </row>
    <row r="4085" spans="1:4">
      <c r="A4085" t="s">
        <v>4882</v>
      </c>
      <c r="B4085" t="s">
        <v>6259</v>
      </c>
      <c r="C4085" t="s">
        <v>332</v>
      </c>
      <c r="D4085" t="s">
        <v>1027</v>
      </c>
    </row>
    <row r="4086" spans="1:4">
      <c r="A4086" t="s">
        <v>4883</v>
      </c>
      <c r="B4086" t="s">
        <v>6259</v>
      </c>
      <c r="C4086" t="s">
        <v>1149</v>
      </c>
      <c r="D4086" t="s">
        <v>1633</v>
      </c>
    </row>
    <row r="4087" spans="1:4">
      <c r="A4087" t="s">
        <v>4884</v>
      </c>
      <c r="B4087" t="s">
        <v>6261</v>
      </c>
      <c r="C4087" t="s">
        <v>577</v>
      </c>
      <c r="D4087" t="s">
        <v>6262</v>
      </c>
    </row>
    <row r="4088" spans="1:4">
      <c r="A4088" t="s">
        <v>4885</v>
      </c>
      <c r="B4088" t="s">
        <v>6259</v>
      </c>
      <c r="C4088" t="s">
        <v>364</v>
      </c>
      <c r="D4088" t="s">
        <v>927</v>
      </c>
    </row>
    <row r="4089" spans="1:4">
      <c r="A4089" t="s">
        <v>4886</v>
      </c>
      <c r="B4089" t="s">
        <v>6261</v>
      </c>
      <c r="C4089" t="s">
        <v>889</v>
      </c>
      <c r="D4089" t="s">
        <v>296</v>
      </c>
    </row>
    <row r="4090" spans="1:4">
      <c r="A4090" t="s">
        <v>4887</v>
      </c>
      <c r="B4090" t="s">
        <v>6259</v>
      </c>
      <c r="C4090" t="s">
        <v>225</v>
      </c>
      <c r="D4090" t="s">
        <v>1474</v>
      </c>
    </row>
    <row r="4091" spans="1:4">
      <c r="A4091" t="s">
        <v>4888</v>
      </c>
      <c r="B4091" t="s">
        <v>6260</v>
      </c>
      <c r="C4091" t="s">
        <v>1219</v>
      </c>
      <c r="D4091" t="s">
        <v>773</v>
      </c>
    </row>
    <row r="4092" spans="1:4">
      <c r="A4092" t="s">
        <v>4889</v>
      </c>
      <c r="B4092" t="s">
        <v>6259</v>
      </c>
      <c r="C4092" t="s">
        <v>1567</v>
      </c>
      <c r="D4092" t="s">
        <v>420</v>
      </c>
    </row>
    <row r="4093" spans="1:4">
      <c r="A4093" t="s">
        <v>4890</v>
      </c>
      <c r="B4093" t="s">
        <v>6259</v>
      </c>
      <c r="C4093" t="s">
        <v>1949</v>
      </c>
      <c r="D4093" t="s">
        <v>1683</v>
      </c>
    </row>
    <row r="4094" spans="1:4">
      <c r="A4094" t="s">
        <v>4891</v>
      </c>
      <c r="B4094" t="s">
        <v>6260</v>
      </c>
      <c r="C4094" t="s">
        <v>1869</v>
      </c>
      <c r="D4094" t="s">
        <v>1073</v>
      </c>
    </row>
    <row r="4095" spans="1:4">
      <c r="A4095" t="s">
        <v>4892</v>
      </c>
      <c r="B4095" t="s">
        <v>6260</v>
      </c>
      <c r="C4095" t="s">
        <v>173</v>
      </c>
      <c r="D4095" t="s">
        <v>2316</v>
      </c>
    </row>
    <row r="4096" spans="1:4">
      <c r="A4096" t="s">
        <v>4893</v>
      </c>
      <c r="B4096" t="s">
        <v>6260</v>
      </c>
      <c r="C4096" t="s">
        <v>246</v>
      </c>
      <c r="D4096" t="s">
        <v>1151</v>
      </c>
    </row>
    <row r="4097" spans="1:4">
      <c r="A4097" t="s">
        <v>4894</v>
      </c>
      <c r="B4097" t="s">
        <v>6259</v>
      </c>
      <c r="C4097" t="s">
        <v>1829</v>
      </c>
      <c r="D4097" t="s">
        <v>1418</v>
      </c>
    </row>
    <row r="4098" spans="1:4">
      <c r="A4098" t="s">
        <v>4895</v>
      </c>
      <c r="B4098" t="s">
        <v>6261</v>
      </c>
      <c r="C4098" t="s">
        <v>135</v>
      </c>
      <c r="D4098" t="s">
        <v>280</v>
      </c>
    </row>
    <row r="4099" spans="1:4">
      <c r="A4099" t="s">
        <v>4896</v>
      </c>
      <c r="B4099" t="s">
        <v>6260</v>
      </c>
      <c r="C4099" t="s">
        <v>459</v>
      </c>
      <c r="D4099" t="s">
        <v>663</v>
      </c>
    </row>
    <row r="4100" spans="1:4">
      <c r="A4100" t="s">
        <v>4897</v>
      </c>
      <c r="B4100" t="s">
        <v>6261</v>
      </c>
      <c r="C4100" t="s">
        <v>525</v>
      </c>
      <c r="D4100" t="s">
        <v>153</v>
      </c>
    </row>
    <row r="4101" spans="1:4">
      <c r="A4101" t="s">
        <v>4898</v>
      </c>
      <c r="B4101" t="s">
        <v>6260</v>
      </c>
      <c r="C4101" t="s">
        <v>520</v>
      </c>
      <c r="D4101" t="s">
        <v>1210</v>
      </c>
    </row>
    <row r="4102" spans="1:4">
      <c r="A4102" t="s">
        <v>4899</v>
      </c>
      <c r="B4102" t="s">
        <v>6259</v>
      </c>
      <c r="C4102" t="s">
        <v>920</v>
      </c>
      <c r="D4102" t="s">
        <v>884</v>
      </c>
    </row>
    <row r="4103" spans="1:4">
      <c r="A4103" t="s">
        <v>4900</v>
      </c>
      <c r="B4103" t="s">
        <v>6259</v>
      </c>
      <c r="C4103" t="s">
        <v>572</v>
      </c>
      <c r="D4103" t="s">
        <v>542</v>
      </c>
    </row>
    <row r="4104" spans="1:4">
      <c r="A4104" t="s">
        <v>4901</v>
      </c>
      <c r="B4104" t="s">
        <v>6260</v>
      </c>
      <c r="C4104" t="s">
        <v>649</v>
      </c>
      <c r="D4104" t="s">
        <v>1019</v>
      </c>
    </row>
    <row r="4105" spans="1:4">
      <c r="A4105" t="s">
        <v>4902</v>
      </c>
      <c r="B4105" t="s">
        <v>6259</v>
      </c>
      <c r="C4105" t="s">
        <v>1548</v>
      </c>
      <c r="D4105" t="s">
        <v>443</v>
      </c>
    </row>
    <row r="4106" spans="1:4">
      <c r="A4106" t="s">
        <v>4903</v>
      </c>
      <c r="B4106" t="s">
        <v>6259</v>
      </c>
      <c r="C4106" t="s">
        <v>480</v>
      </c>
      <c r="D4106" t="s">
        <v>391</v>
      </c>
    </row>
    <row r="4107" spans="1:4">
      <c r="A4107" t="s">
        <v>4904</v>
      </c>
      <c r="B4107" t="s">
        <v>6259</v>
      </c>
      <c r="C4107" t="s">
        <v>1330</v>
      </c>
      <c r="D4107" t="s">
        <v>335</v>
      </c>
    </row>
    <row r="4108" spans="1:4">
      <c r="A4108" t="s">
        <v>4905</v>
      </c>
      <c r="B4108" t="s">
        <v>6260</v>
      </c>
      <c r="C4108" t="s">
        <v>1548</v>
      </c>
      <c r="D4108" t="s">
        <v>572</v>
      </c>
    </row>
    <row r="4109" spans="1:4">
      <c r="A4109" t="s">
        <v>4906</v>
      </c>
      <c r="B4109" t="s">
        <v>6260</v>
      </c>
      <c r="C4109" t="s">
        <v>807</v>
      </c>
      <c r="D4109" t="s">
        <v>396</v>
      </c>
    </row>
    <row r="4110" spans="1:4">
      <c r="A4110" t="s">
        <v>4907</v>
      </c>
      <c r="B4110" t="s">
        <v>6261</v>
      </c>
      <c r="C4110" t="s">
        <v>1761</v>
      </c>
      <c r="D4110" t="s">
        <v>253</v>
      </c>
    </row>
    <row r="4111" spans="1:4">
      <c r="A4111" t="s">
        <v>4908</v>
      </c>
      <c r="B4111" t="s">
        <v>6259</v>
      </c>
      <c r="C4111" t="s">
        <v>1823</v>
      </c>
      <c r="D4111" t="s">
        <v>799</v>
      </c>
    </row>
    <row r="4112" spans="1:4">
      <c r="A4112" t="s">
        <v>4909</v>
      </c>
      <c r="B4112" t="s">
        <v>6261</v>
      </c>
      <c r="C4112" t="s">
        <v>486</v>
      </c>
      <c r="D4112" t="s">
        <v>533</v>
      </c>
    </row>
    <row r="4113" spans="1:4">
      <c r="A4113" t="s">
        <v>4910</v>
      </c>
      <c r="B4113" t="s">
        <v>6259</v>
      </c>
      <c r="C4113" t="s">
        <v>1063</v>
      </c>
      <c r="D4113" t="s">
        <v>539</v>
      </c>
    </row>
    <row r="4114" spans="1:4">
      <c r="A4114" t="s">
        <v>4911</v>
      </c>
      <c r="B4114" t="s">
        <v>6261</v>
      </c>
      <c r="C4114" t="s">
        <v>81</v>
      </c>
      <c r="D4114" t="s">
        <v>708</v>
      </c>
    </row>
    <row r="4115" spans="1:4">
      <c r="A4115" t="s">
        <v>4912</v>
      </c>
      <c r="B4115" t="s">
        <v>6260</v>
      </c>
      <c r="C4115" t="s">
        <v>1857</v>
      </c>
      <c r="D4115" t="s">
        <v>1154</v>
      </c>
    </row>
    <row r="4116" spans="1:4">
      <c r="A4116" t="s">
        <v>4913</v>
      </c>
      <c r="B4116" t="s">
        <v>6261</v>
      </c>
      <c r="C4116" t="s">
        <v>1098</v>
      </c>
      <c r="D4116" t="s">
        <v>6265</v>
      </c>
    </row>
    <row r="4117" spans="1:4">
      <c r="A4117" t="s">
        <v>4914</v>
      </c>
      <c r="B4117" t="s">
        <v>6260</v>
      </c>
      <c r="C4117" t="s">
        <v>212</v>
      </c>
      <c r="D4117" t="s">
        <v>718</v>
      </c>
    </row>
    <row r="4118" spans="1:4">
      <c r="A4118" t="s">
        <v>4915</v>
      </c>
      <c r="B4118" t="s">
        <v>6261</v>
      </c>
      <c r="C4118" t="s">
        <v>1817</v>
      </c>
      <c r="D4118" t="s">
        <v>1810</v>
      </c>
    </row>
    <row r="4119" spans="1:4">
      <c r="A4119" t="s">
        <v>4916</v>
      </c>
      <c r="B4119" t="s">
        <v>6261</v>
      </c>
      <c r="C4119" t="s">
        <v>113</v>
      </c>
      <c r="D4119" t="s">
        <v>296</v>
      </c>
    </row>
    <row r="4120" spans="1:4">
      <c r="A4120" t="s">
        <v>4917</v>
      </c>
      <c r="B4120" t="s">
        <v>6259</v>
      </c>
      <c r="C4120" t="s">
        <v>107</v>
      </c>
      <c r="D4120" t="s">
        <v>335</v>
      </c>
    </row>
    <row r="4121" spans="1:4">
      <c r="A4121" t="s">
        <v>4918</v>
      </c>
      <c r="B4121" t="s">
        <v>6260</v>
      </c>
      <c r="C4121" t="s">
        <v>961</v>
      </c>
      <c r="D4121" t="s">
        <v>1120</v>
      </c>
    </row>
    <row r="4122" spans="1:4">
      <c r="A4122" t="s">
        <v>4919</v>
      </c>
      <c r="B4122" t="s">
        <v>6261</v>
      </c>
      <c r="C4122" t="s">
        <v>1523</v>
      </c>
      <c r="D4122" t="s">
        <v>995</v>
      </c>
    </row>
    <row r="4123" spans="1:4">
      <c r="A4123" t="s">
        <v>4920</v>
      </c>
      <c r="B4123" t="s">
        <v>6260</v>
      </c>
      <c r="C4123" t="s">
        <v>961</v>
      </c>
      <c r="D4123" t="s">
        <v>1120</v>
      </c>
    </row>
    <row r="4124" spans="1:4">
      <c r="A4124" t="s">
        <v>4921</v>
      </c>
      <c r="B4124" t="s">
        <v>6261</v>
      </c>
      <c r="C4124" t="s">
        <v>623</v>
      </c>
      <c r="D4124" t="s">
        <v>663</v>
      </c>
    </row>
    <row r="4125" spans="1:4">
      <c r="A4125" t="s">
        <v>4922</v>
      </c>
      <c r="B4125" t="s">
        <v>6260</v>
      </c>
      <c r="C4125" t="s">
        <v>1206</v>
      </c>
      <c r="D4125" t="s">
        <v>1349</v>
      </c>
    </row>
    <row r="4126" spans="1:4">
      <c r="A4126" t="s">
        <v>4923</v>
      </c>
      <c r="B4126" t="s">
        <v>6260</v>
      </c>
      <c r="C4126" t="s">
        <v>188</v>
      </c>
      <c r="D4126" t="s">
        <v>1268</v>
      </c>
    </row>
    <row r="4127" spans="1:4">
      <c r="A4127" t="s">
        <v>4924</v>
      </c>
      <c r="B4127" t="s">
        <v>6261</v>
      </c>
      <c r="C4127" t="s">
        <v>1633</v>
      </c>
      <c r="D4127" t="s">
        <v>583</v>
      </c>
    </row>
    <row r="4128" spans="1:4">
      <c r="A4128" t="s">
        <v>4925</v>
      </c>
      <c r="B4128" t="s">
        <v>6259</v>
      </c>
      <c r="C4128" t="s">
        <v>257</v>
      </c>
      <c r="D4128" t="s">
        <v>2533</v>
      </c>
    </row>
    <row r="4129" spans="1:4">
      <c r="A4129" t="s">
        <v>4926</v>
      </c>
      <c r="B4129" t="s">
        <v>6261</v>
      </c>
      <c r="C4129" t="s">
        <v>2772</v>
      </c>
      <c r="D4129" t="s">
        <v>726</v>
      </c>
    </row>
    <row r="4130" spans="1:4">
      <c r="A4130" t="s">
        <v>4927</v>
      </c>
      <c r="B4130" t="s">
        <v>6259</v>
      </c>
      <c r="C4130" t="s">
        <v>1092</v>
      </c>
      <c r="D4130" t="s">
        <v>780</v>
      </c>
    </row>
    <row r="4131" spans="1:4">
      <c r="A4131" t="s">
        <v>4928</v>
      </c>
      <c r="B4131" t="s">
        <v>6259</v>
      </c>
      <c r="C4131" t="s">
        <v>326</v>
      </c>
      <c r="D4131" t="s">
        <v>207</v>
      </c>
    </row>
    <row r="4132" spans="1:4">
      <c r="A4132" t="s">
        <v>4929</v>
      </c>
      <c r="B4132" t="s">
        <v>6261</v>
      </c>
      <c r="C4132" t="s">
        <v>267</v>
      </c>
      <c r="D4132" t="s">
        <v>1889</v>
      </c>
    </row>
    <row r="4133" spans="1:4">
      <c r="A4133" t="s">
        <v>4930</v>
      </c>
      <c r="B4133" t="s">
        <v>6259</v>
      </c>
      <c r="C4133" t="s">
        <v>780</v>
      </c>
      <c r="D4133" t="s">
        <v>920</v>
      </c>
    </row>
    <row r="4134" spans="1:4">
      <c r="A4134" t="s">
        <v>4931</v>
      </c>
      <c r="B4134" t="s">
        <v>6260</v>
      </c>
      <c r="C4134" t="s">
        <v>789</v>
      </c>
      <c r="D4134" t="s">
        <v>599</v>
      </c>
    </row>
    <row r="4135" spans="1:4">
      <c r="A4135" t="s">
        <v>4932</v>
      </c>
      <c r="B4135" t="s">
        <v>6260</v>
      </c>
      <c r="C4135" t="s">
        <v>701</v>
      </c>
      <c r="D4135" t="s">
        <v>844</v>
      </c>
    </row>
    <row r="4136" spans="1:4">
      <c r="A4136" t="s">
        <v>4933</v>
      </c>
      <c r="B4136" t="s">
        <v>6259</v>
      </c>
      <c r="C4136" t="s">
        <v>1872</v>
      </c>
      <c r="D4136" t="s">
        <v>323</v>
      </c>
    </row>
    <row r="4137" spans="1:4">
      <c r="A4137" t="s">
        <v>4934</v>
      </c>
      <c r="B4137" t="s">
        <v>6261</v>
      </c>
      <c r="C4137" t="s">
        <v>1869</v>
      </c>
      <c r="D4137" t="s">
        <v>758</v>
      </c>
    </row>
    <row r="4138" spans="1:4">
      <c r="A4138" t="s">
        <v>4935</v>
      </c>
      <c r="B4138" t="s">
        <v>6260</v>
      </c>
      <c r="C4138" t="s">
        <v>160</v>
      </c>
      <c r="D4138" t="s">
        <v>615</v>
      </c>
    </row>
    <row r="4139" spans="1:4">
      <c r="A4139" t="s">
        <v>4936</v>
      </c>
      <c r="B4139" t="s">
        <v>6259</v>
      </c>
      <c r="C4139" t="s">
        <v>433</v>
      </c>
      <c r="D4139" t="s">
        <v>117</v>
      </c>
    </row>
    <row r="4140" spans="1:4">
      <c r="A4140" t="s">
        <v>4937</v>
      </c>
      <c r="B4140" t="s">
        <v>6261</v>
      </c>
      <c r="C4140" t="s">
        <v>1255</v>
      </c>
      <c r="D4140" t="s">
        <v>550</v>
      </c>
    </row>
    <row r="4141" spans="1:4">
      <c r="A4141" t="s">
        <v>4938</v>
      </c>
      <c r="B4141" t="s">
        <v>6260</v>
      </c>
      <c r="C4141" t="s">
        <v>184</v>
      </c>
      <c r="D4141" t="s">
        <v>1266</v>
      </c>
    </row>
    <row r="4142" spans="1:4">
      <c r="A4142" t="s">
        <v>4939</v>
      </c>
      <c r="B4142" t="s">
        <v>6259</v>
      </c>
      <c r="C4142" t="s">
        <v>446</v>
      </c>
      <c r="D4142" t="s">
        <v>1605</v>
      </c>
    </row>
    <row r="4143" spans="1:4">
      <c r="A4143" t="s">
        <v>4940</v>
      </c>
      <c r="B4143" t="s">
        <v>6261</v>
      </c>
      <c r="C4143" t="s">
        <v>1181</v>
      </c>
      <c r="D4143" t="s">
        <v>568</v>
      </c>
    </row>
    <row r="4144" spans="1:4">
      <c r="A4144" t="s">
        <v>4941</v>
      </c>
      <c r="B4144" t="s">
        <v>6259</v>
      </c>
      <c r="C4144" t="s">
        <v>1701</v>
      </c>
      <c r="D4144" t="s">
        <v>1364</v>
      </c>
    </row>
    <row r="4145" spans="1:4">
      <c r="A4145" t="s">
        <v>4942</v>
      </c>
      <c r="B4145" t="s">
        <v>6260</v>
      </c>
      <c r="C4145" t="s">
        <v>1887</v>
      </c>
      <c r="D4145" t="s">
        <v>320</v>
      </c>
    </row>
    <row r="4146" spans="1:4">
      <c r="A4146" t="s">
        <v>4943</v>
      </c>
      <c r="B4146" t="s">
        <v>6259</v>
      </c>
      <c r="C4146" t="s">
        <v>71</v>
      </c>
      <c r="D4146" t="s">
        <v>1169</v>
      </c>
    </row>
    <row r="4147" spans="1:4">
      <c r="A4147" t="s">
        <v>4944</v>
      </c>
      <c r="B4147" t="s">
        <v>6261</v>
      </c>
      <c r="C4147" t="s">
        <v>1357</v>
      </c>
      <c r="D4147" t="s">
        <v>81</v>
      </c>
    </row>
    <row r="4148" spans="1:4">
      <c r="A4148" t="s">
        <v>4945</v>
      </c>
      <c r="B4148" t="s">
        <v>6260</v>
      </c>
      <c r="C4148" t="s">
        <v>525</v>
      </c>
      <c r="D4148" t="s">
        <v>2127</v>
      </c>
    </row>
    <row r="4149" spans="1:4">
      <c r="A4149" t="s">
        <v>4946</v>
      </c>
      <c r="B4149" t="s">
        <v>6261</v>
      </c>
      <c r="C4149" t="s">
        <v>495</v>
      </c>
      <c r="D4149" t="s">
        <v>1092</v>
      </c>
    </row>
    <row r="4150" spans="1:4">
      <c r="A4150" t="s">
        <v>4947</v>
      </c>
      <c r="B4150" t="s">
        <v>6261</v>
      </c>
      <c r="C4150" t="s">
        <v>381</v>
      </c>
      <c r="D4150" t="s">
        <v>1204</v>
      </c>
    </row>
    <row r="4151" spans="1:4">
      <c r="A4151" t="s">
        <v>4948</v>
      </c>
      <c r="B4151" t="s">
        <v>6260</v>
      </c>
      <c r="C4151" t="s">
        <v>990</v>
      </c>
      <c r="D4151" t="s">
        <v>773</v>
      </c>
    </row>
    <row r="4152" spans="1:4">
      <c r="A4152" t="s">
        <v>4949</v>
      </c>
      <c r="B4152" t="s">
        <v>6260</v>
      </c>
      <c r="C4152" t="s">
        <v>1235</v>
      </c>
      <c r="D4152" t="s">
        <v>737</v>
      </c>
    </row>
    <row r="4153" spans="1:4">
      <c r="A4153" t="s">
        <v>4950</v>
      </c>
      <c r="B4153" t="s">
        <v>6260</v>
      </c>
      <c r="C4153" t="s">
        <v>771</v>
      </c>
      <c r="D4153" t="s">
        <v>1548</v>
      </c>
    </row>
    <row r="4154" spans="1:4">
      <c r="A4154" t="s">
        <v>4951</v>
      </c>
      <c r="B4154" t="s">
        <v>6261</v>
      </c>
      <c r="C4154" t="s">
        <v>1683</v>
      </c>
      <c r="D4154" t="s">
        <v>1012</v>
      </c>
    </row>
    <row r="4155" spans="1:4">
      <c r="A4155" t="s">
        <v>4952</v>
      </c>
      <c r="B4155" t="s">
        <v>6259</v>
      </c>
      <c r="C4155" t="s">
        <v>824</v>
      </c>
      <c r="D4155" t="s">
        <v>612</v>
      </c>
    </row>
    <row r="4156" spans="1:4">
      <c r="A4156" t="s">
        <v>4953</v>
      </c>
      <c r="B4156" t="s">
        <v>6261</v>
      </c>
      <c r="C4156" t="s">
        <v>1120</v>
      </c>
      <c r="D4156" t="s">
        <v>253</v>
      </c>
    </row>
    <row r="4157" spans="1:4">
      <c r="A4157" t="s">
        <v>4954</v>
      </c>
      <c r="B4157" t="s">
        <v>6260</v>
      </c>
      <c r="C4157" t="s">
        <v>722</v>
      </c>
      <c r="D4157" t="s">
        <v>1281</v>
      </c>
    </row>
    <row r="4158" spans="1:4">
      <c r="A4158" t="s">
        <v>4955</v>
      </c>
      <c r="B4158" t="s">
        <v>6260</v>
      </c>
      <c r="C4158" t="s">
        <v>1120</v>
      </c>
      <c r="D4158" t="s">
        <v>1255</v>
      </c>
    </row>
    <row r="4159" spans="1:4">
      <c r="A4159" t="s">
        <v>4956</v>
      </c>
      <c r="B4159" t="s">
        <v>6261</v>
      </c>
      <c r="C4159" t="s">
        <v>1162</v>
      </c>
      <c r="D4159" t="s">
        <v>518</v>
      </c>
    </row>
    <row r="4160" spans="1:4">
      <c r="A4160" t="s">
        <v>4957</v>
      </c>
      <c r="B4160" t="s">
        <v>6260</v>
      </c>
      <c r="C4160" t="s">
        <v>1395</v>
      </c>
      <c r="D4160" t="s">
        <v>509</v>
      </c>
    </row>
    <row r="4161" spans="1:4">
      <c r="A4161" t="s">
        <v>4958</v>
      </c>
      <c r="B4161" t="s">
        <v>6261</v>
      </c>
      <c r="C4161" t="s">
        <v>749</v>
      </c>
      <c r="D4161" t="s">
        <v>1330</v>
      </c>
    </row>
    <row r="4162" spans="1:4">
      <c r="A4162" t="s">
        <v>4959</v>
      </c>
      <c r="B4162" t="s">
        <v>6261</v>
      </c>
      <c r="C4162" t="s">
        <v>135</v>
      </c>
      <c r="D4162" t="s">
        <v>332</v>
      </c>
    </row>
    <row r="4163" spans="1:4">
      <c r="A4163" t="s">
        <v>4960</v>
      </c>
      <c r="B4163" t="s">
        <v>6259</v>
      </c>
      <c r="C4163" t="s">
        <v>1235</v>
      </c>
      <c r="D4163" t="s">
        <v>1357</v>
      </c>
    </row>
    <row r="4164" spans="1:4">
      <c r="A4164" t="s">
        <v>4961</v>
      </c>
      <c r="B4164" t="s">
        <v>6260</v>
      </c>
      <c r="C4164" t="s">
        <v>1327</v>
      </c>
      <c r="D4164" t="s">
        <v>195</v>
      </c>
    </row>
    <row r="4165" spans="1:4">
      <c r="A4165" t="s">
        <v>4962</v>
      </c>
      <c r="B4165" t="s">
        <v>6261</v>
      </c>
      <c r="C4165" t="s">
        <v>483</v>
      </c>
      <c r="D4165" t="s">
        <v>428</v>
      </c>
    </row>
    <row r="4166" spans="1:4">
      <c r="A4166" t="s">
        <v>4963</v>
      </c>
      <c r="B4166" t="s">
        <v>6259</v>
      </c>
      <c r="C4166" t="s">
        <v>332</v>
      </c>
      <c r="D4166" t="s">
        <v>698</v>
      </c>
    </row>
    <row r="4167" spans="1:4">
      <c r="A4167" t="s">
        <v>4964</v>
      </c>
      <c r="B4167" t="s">
        <v>6259</v>
      </c>
      <c r="C4167" t="s">
        <v>649</v>
      </c>
      <c r="D4167" t="s">
        <v>1178</v>
      </c>
    </row>
    <row r="4168" spans="1:4">
      <c r="A4168" t="s">
        <v>4965</v>
      </c>
      <c r="B4168" t="s">
        <v>6260</v>
      </c>
      <c r="C4168" t="s">
        <v>752</v>
      </c>
      <c r="D4168" t="s">
        <v>1204</v>
      </c>
    </row>
    <row r="4169" spans="1:4">
      <c r="A4169" t="s">
        <v>4966</v>
      </c>
      <c r="B4169" t="s">
        <v>6260</v>
      </c>
      <c r="C4169" t="s">
        <v>291</v>
      </c>
      <c r="D4169" t="s">
        <v>433</v>
      </c>
    </row>
    <row r="4170" spans="1:4">
      <c r="A4170" t="s">
        <v>4967</v>
      </c>
      <c r="B4170" t="s">
        <v>6259</v>
      </c>
      <c r="C4170" t="s">
        <v>2051</v>
      </c>
      <c r="D4170" t="s">
        <v>777</v>
      </c>
    </row>
    <row r="4171" spans="1:4">
      <c r="A4171" t="s">
        <v>4968</v>
      </c>
      <c r="B4171" t="s">
        <v>6261</v>
      </c>
      <c r="C4171" t="s">
        <v>1281</v>
      </c>
      <c r="D4171" t="s">
        <v>493</v>
      </c>
    </row>
    <row r="4172" spans="1:4">
      <c r="A4172" t="s">
        <v>4969</v>
      </c>
      <c r="B4172" t="s">
        <v>6261</v>
      </c>
      <c r="C4172" t="s">
        <v>1162</v>
      </c>
      <c r="D4172" t="s">
        <v>575</v>
      </c>
    </row>
    <row r="4173" spans="1:4">
      <c r="A4173" t="s">
        <v>4970</v>
      </c>
      <c r="B4173" t="s">
        <v>6261</v>
      </c>
      <c r="C4173" t="s">
        <v>2127</v>
      </c>
      <c r="D4173" t="s">
        <v>792</v>
      </c>
    </row>
    <row r="4174" spans="1:4">
      <c r="A4174" t="s">
        <v>4971</v>
      </c>
      <c r="B4174" t="s">
        <v>6260</v>
      </c>
      <c r="C4174" t="s">
        <v>775</v>
      </c>
      <c r="D4174" t="s">
        <v>646</v>
      </c>
    </row>
    <row r="4175" spans="1:4">
      <c r="A4175" t="s">
        <v>4972</v>
      </c>
      <c r="B4175" t="s">
        <v>6261</v>
      </c>
      <c r="C4175" t="s">
        <v>1701</v>
      </c>
      <c r="D4175" t="s">
        <v>37</v>
      </c>
    </row>
    <row r="4176" spans="1:4">
      <c r="A4176" t="s">
        <v>4973</v>
      </c>
      <c r="B4176" t="s">
        <v>6261</v>
      </c>
      <c r="C4176" t="s">
        <v>771</v>
      </c>
      <c r="D4176" t="s">
        <v>1605</v>
      </c>
    </row>
    <row r="4177" spans="1:4">
      <c r="A4177" t="s">
        <v>4974</v>
      </c>
      <c r="B4177" t="s">
        <v>6259</v>
      </c>
      <c r="C4177" t="s">
        <v>495</v>
      </c>
      <c r="D4177" t="s">
        <v>357</v>
      </c>
    </row>
    <row r="4178" spans="1:4">
      <c r="A4178" t="s">
        <v>4975</v>
      </c>
      <c r="B4178" t="s">
        <v>6261</v>
      </c>
      <c r="C4178" t="s">
        <v>1401</v>
      </c>
      <c r="D4178" t="s">
        <v>456</v>
      </c>
    </row>
    <row r="4179" spans="1:4">
      <c r="A4179" t="s">
        <v>4976</v>
      </c>
      <c r="B4179" t="s">
        <v>6260</v>
      </c>
      <c r="C4179" t="s">
        <v>1302</v>
      </c>
      <c r="D4179" t="s">
        <v>1031</v>
      </c>
    </row>
    <row r="4180" spans="1:4">
      <c r="A4180" t="s">
        <v>4977</v>
      </c>
      <c r="B4180" t="s">
        <v>6259</v>
      </c>
      <c r="C4180" t="s">
        <v>518</v>
      </c>
      <c r="D4180" t="s">
        <v>568</v>
      </c>
    </row>
    <row r="4181" spans="1:4">
      <c r="A4181" t="s">
        <v>4978</v>
      </c>
      <c r="B4181" t="s">
        <v>6259</v>
      </c>
      <c r="C4181" t="s">
        <v>542</v>
      </c>
      <c r="D4181" t="s">
        <v>969</v>
      </c>
    </row>
    <row r="4182" spans="1:4">
      <c r="A4182" t="s">
        <v>4979</v>
      </c>
      <c r="B4182" t="s">
        <v>6259</v>
      </c>
      <c r="C4182" t="s">
        <v>1073</v>
      </c>
      <c r="D4182" t="s">
        <v>1198</v>
      </c>
    </row>
    <row r="4183" spans="1:4">
      <c r="A4183" t="s">
        <v>4980</v>
      </c>
      <c r="B4183" t="s">
        <v>6259</v>
      </c>
      <c r="C4183" t="s">
        <v>789</v>
      </c>
      <c r="D4183" t="s">
        <v>1327</v>
      </c>
    </row>
    <row r="4184" spans="1:4">
      <c r="A4184" t="s">
        <v>4981</v>
      </c>
      <c r="B4184" t="s">
        <v>6260</v>
      </c>
      <c r="C4184" t="s">
        <v>2533</v>
      </c>
      <c r="D4184" t="s">
        <v>1063</v>
      </c>
    </row>
    <row r="4185" spans="1:4">
      <c r="A4185" t="s">
        <v>4982</v>
      </c>
      <c r="B4185" t="s">
        <v>6260</v>
      </c>
      <c r="C4185" t="s">
        <v>246</v>
      </c>
      <c r="D4185" t="s">
        <v>303</v>
      </c>
    </row>
    <row r="4186" spans="1:4">
      <c r="A4186" t="s">
        <v>4983</v>
      </c>
      <c r="B4186" t="s">
        <v>6260</v>
      </c>
      <c r="C4186" t="s">
        <v>1548</v>
      </c>
      <c r="D4186" t="s">
        <v>879</v>
      </c>
    </row>
    <row r="4187" spans="1:4">
      <c r="A4187" t="s">
        <v>4984</v>
      </c>
      <c r="B4187" t="s">
        <v>6260</v>
      </c>
      <c r="C4187" t="s">
        <v>761</v>
      </c>
      <c r="D4187" t="s">
        <v>316</v>
      </c>
    </row>
    <row r="4188" spans="1:4">
      <c r="A4188" t="s">
        <v>4985</v>
      </c>
      <c r="B4188" t="s">
        <v>6261</v>
      </c>
      <c r="C4188" t="s">
        <v>1823</v>
      </c>
      <c r="D4188" t="s">
        <v>1429</v>
      </c>
    </row>
    <row r="4189" spans="1:4">
      <c r="A4189" t="s">
        <v>4986</v>
      </c>
      <c r="B4189" t="s">
        <v>6260</v>
      </c>
      <c r="C4189" t="s">
        <v>1701</v>
      </c>
      <c r="D4189" t="s">
        <v>844</v>
      </c>
    </row>
    <row r="4190" spans="1:4">
      <c r="A4190" t="s">
        <v>4987</v>
      </c>
      <c r="B4190" t="s">
        <v>6260</v>
      </c>
      <c r="C4190" t="s">
        <v>1005</v>
      </c>
      <c r="D4190" t="s">
        <v>1204</v>
      </c>
    </row>
    <row r="4191" spans="1:4">
      <c r="A4191" t="s">
        <v>4988</v>
      </c>
      <c r="B4191" t="s">
        <v>6261</v>
      </c>
      <c r="C4191" t="s">
        <v>918</v>
      </c>
      <c r="D4191" t="s">
        <v>271</v>
      </c>
    </row>
    <row r="4192" spans="1:4">
      <c r="A4192" t="s">
        <v>4989</v>
      </c>
      <c r="B4192" t="s">
        <v>6261</v>
      </c>
      <c r="C4192" t="s">
        <v>28</v>
      </c>
      <c r="D4192" t="s">
        <v>230</v>
      </c>
    </row>
    <row r="4193" spans="1:4">
      <c r="A4193" t="s">
        <v>4990</v>
      </c>
      <c r="B4193" t="s">
        <v>6261</v>
      </c>
      <c r="C4193" t="s">
        <v>1050</v>
      </c>
      <c r="D4193" t="s">
        <v>1012</v>
      </c>
    </row>
    <row r="4194" spans="1:4">
      <c r="A4194" t="s">
        <v>4991</v>
      </c>
      <c r="B4194" t="s">
        <v>6260</v>
      </c>
      <c r="C4194" t="s">
        <v>184</v>
      </c>
      <c r="D4194" t="s">
        <v>480</v>
      </c>
    </row>
    <row r="4195" spans="1:4">
      <c r="A4195" t="s">
        <v>4992</v>
      </c>
      <c r="B4195" t="s">
        <v>6259</v>
      </c>
      <c r="C4195" t="s">
        <v>2772</v>
      </c>
      <c r="D4195" t="s">
        <v>1545</v>
      </c>
    </row>
    <row r="4196" spans="1:4">
      <c r="A4196" t="s">
        <v>4993</v>
      </c>
      <c r="B4196" t="s">
        <v>6259</v>
      </c>
      <c r="C4196" t="s">
        <v>234</v>
      </c>
      <c r="D4196" t="s">
        <v>1240</v>
      </c>
    </row>
    <row r="4197" spans="1:4">
      <c r="A4197" t="s">
        <v>4994</v>
      </c>
      <c r="B4197" t="s">
        <v>6260</v>
      </c>
      <c r="C4197" t="s">
        <v>139</v>
      </c>
      <c r="D4197" t="s">
        <v>283</v>
      </c>
    </row>
    <row r="4198" spans="1:4">
      <c r="A4198" t="s">
        <v>4995</v>
      </c>
      <c r="B4198" t="s">
        <v>6261</v>
      </c>
      <c r="C4198" t="s">
        <v>1242</v>
      </c>
      <c r="D4198" t="s">
        <v>66</v>
      </c>
    </row>
    <row r="4199" spans="1:4">
      <c r="A4199" t="s">
        <v>4996</v>
      </c>
      <c r="B4199" t="s">
        <v>6260</v>
      </c>
      <c r="C4199" t="s">
        <v>1266</v>
      </c>
      <c r="D4199" t="s">
        <v>1683</v>
      </c>
    </row>
    <row r="4200" spans="1:4">
      <c r="A4200" t="s">
        <v>4997</v>
      </c>
      <c r="B4200" t="s">
        <v>6261</v>
      </c>
      <c r="C4200" t="s">
        <v>976</v>
      </c>
      <c r="D4200" t="s">
        <v>42</v>
      </c>
    </row>
    <row r="4201" spans="1:4">
      <c r="A4201" t="s">
        <v>4998</v>
      </c>
      <c r="B4201" t="s">
        <v>6261</v>
      </c>
      <c r="C4201" t="s">
        <v>797</v>
      </c>
      <c r="D4201" t="s">
        <v>1364</v>
      </c>
    </row>
    <row r="4202" spans="1:4">
      <c r="A4202" t="s">
        <v>4999</v>
      </c>
      <c r="B4202" t="s">
        <v>6261</v>
      </c>
      <c r="C4202" t="s">
        <v>1005</v>
      </c>
      <c r="D4202" t="s">
        <v>1545</v>
      </c>
    </row>
    <row r="4203" spans="1:4">
      <c r="A4203" t="s">
        <v>5000</v>
      </c>
      <c r="B4203" t="s">
        <v>6260</v>
      </c>
      <c r="C4203" t="s">
        <v>683</v>
      </c>
      <c r="D4203" t="s">
        <v>47</v>
      </c>
    </row>
    <row r="4204" spans="1:4">
      <c r="A4204" t="s">
        <v>5001</v>
      </c>
      <c r="B4204" t="s">
        <v>6260</v>
      </c>
      <c r="C4204" t="s">
        <v>939</v>
      </c>
      <c r="D4204" t="s">
        <v>634</v>
      </c>
    </row>
    <row r="4205" spans="1:4">
      <c r="A4205" t="s">
        <v>5002</v>
      </c>
      <c r="B4205" t="s">
        <v>6261</v>
      </c>
      <c r="C4205" t="s">
        <v>509</v>
      </c>
      <c r="D4205" t="s">
        <v>1268</v>
      </c>
    </row>
    <row r="4206" spans="1:4">
      <c r="A4206" t="s">
        <v>5003</v>
      </c>
      <c r="B4206" t="s">
        <v>6259</v>
      </c>
      <c r="C4206" t="s">
        <v>824</v>
      </c>
      <c r="D4206" t="s">
        <v>1017</v>
      </c>
    </row>
    <row r="4207" spans="1:4">
      <c r="A4207" t="s">
        <v>5004</v>
      </c>
      <c r="B4207" t="s">
        <v>6261</v>
      </c>
      <c r="C4207" t="s">
        <v>58</v>
      </c>
      <c r="D4207" t="s">
        <v>1548</v>
      </c>
    </row>
    <row r="4208" spans="1:4">
      <c r="A4208" t="s">
        <v>5005</v>
      </c>
      <c r="B4208" t="s">
        <v>6259</v>
      </c>
      <c r="C4208" t="s">
        <v>951</v>
      </c>
      <c r="D4208" t="s">
        <v>291</v>
      </c>
    </row>
    <row r="4209" spans="1:4">
      <c r="A4209" t="s">
        <v>5006</v>
      </c>
      <c r="B4209" t="s">
        <v>6259</v>
      </c>
      <c r="C4209" t="s">
        <v>1349</v>
      </c>
      <c r="D4209" t="s">
        <v>135</v>
      </c>
    </row>
    <row r="4210" spans="1:4">
      <c r="A4210" t="s">
        <v>5007</v>
      </c>
      <c r="B4210" t="s">
        <v>6260</v>
      </c>
      <c r="C4210" t="s">
        <v>207</v>
      </c>
      <c r="D4210" t="s">
        <v>6266</v>
      </c>
    </row>
    <row r="4211" spans="1:4">
      <c r="A4211" t="s">
        <v>5008</v>
      </c>
      <c r="B4211" t="s">
        <v>6260</v>
      </c>
      <c r="C4211" t="s">
        <v>927</v>
      </c>
      <c r="D4211" t="s">
        <v>53</v>
      </c>
    </row>
    <row r="4212" spans="1:4">
      <c r="A4212" t="s">
        <v>5009</v>
      </c>
      <c r="B4212" t="s">
        <v>6259</v>
      </c>
      <c r="C4212" t="s">
        <v>1169</v>
      </c>
      <c r="D4212" t="s">
        <v>1715</v>
      </c>
    </row>
    <row r="4213" spans="1:4">
      <c r="A4213" t="s">
        <v>5010</v>
      </c>
      <c r="B4213" t="s">
        <v>6259</v>
      </c>
      <c r="C4213" t="s">
        <v>110</v>
      </c>
      <c r="D4213" t="s">
        <v>824</v>
      </c>
    </row>
    <row r="4214" spans="1:4">
      <c r="A4214" t="s">
        <v>5011</v>
      </c>
      <c r="B4214" t="s">
        <v>6261</v>
      </c>
      <c r="C4214" t="s">
        <v>955</v>
      </c>
      <c r="D4214" t="s">
        <v>47</v>
      </c>
    </row>
    <row r="4215" spans="1:4">
      <c r="A4215" t="s">
        <v>5012</v>
      </c>
      <c r="B4215" t="s">
        <v>6259</v>
      </c>
      <c r="C4215" t="s">
        <v>951</v>
      </c>
      <c r="D4215" t="s">
        <v>731</v>
      </c>
    </row>
    <row r="4216" spans="1:4">
      <c r="A4216" t="s">
        <v>5013</v>
      </c>
      <c r="B4216" t="s">
        <v>6261</v>
      </c>
      <c r="C4216" t="s">
        <v>459</v>
      </c>
      <c r="D4216" t="s">
        <v>374</v>
      </c>
    </row>
    <row r="4217" spans="1:4">
      <c r="A4217" t="s">
        <v>5014</v>
      </c>
      <c r="B4217" t="s">
        <v>6260</v>
      </c>
      <c r="C4217" t="s">
        <v>110</v>
      </c>
      <c r="D4217" t="s">
        <v>1817</v>
      </c>
    </row>
    <row r="4218" spans="1:4">
      <c r="A4218" t="s">
        <v>5015</v>
      </c>
      <c r="B4218" t="s">
        <v>6259</v>
      </c>
      <c r="C4218" t="s">
        <v>722</v>
      </c>
      <c r="D4218" t="s">
        <v>221</v>
      </c>
    </row>
    <row r="4219" spans="1:4">
      <c r="A4219" t="s">
        <v>5016</v>
      </c>
      <c r="B4219" t="s">
        <v>6259</v>
      </c>
      <c r="C4219" t="s">
        <v>783</v>
      </c>
      <c r="D4219" t="s">
        <v>1235</v>
      </c>
    </row>
    <row r="4220" spans="1:4">
      <c r="A4220" t="s">
        <v>5017</v>
      </c>
      <c r="B4220" t="s">
        <v>6261</v>
      </c>
      <c r="C4220" t="s">
        <v>71</v>
      </c>
      <c r="D4220" t="s">
        <v>1169</v>
      </c>
    </row>
    <row r="4221" spans="1:4">
      <c r="A4221" t="s">
        <v>5018</v>
      </c>
      <c r="B4221" t="s">
        <v>6259</v>
      </c>
      <c r="C4221" t="s">
        <v>523</v>
      </c>
      <c r="D4221" t="s">
        <v>969</v>
      </c>
    </row>
    <row r="4222" spans="1:4">
      <c r="A4222" t="s">
        <v>5019</v>
      </c>
      <c r="B4222" t="s">
        <v>6260</v>
      </c>
      <c r="C4222" t="s">
        <v>807</v>
      </c>
      <c r="D4222" t="s">
        <v>789</v>
      </c>
    </row>
    <row r="4223" spans="1:4">
      <c r="A4223" t="s">
        <v>5020</v>
      </c>
      <c r="B4223" t="s">
        <v>6261</v>
      </c>
      <c r="C4223" t="s">
        <v>62</v>
      </c>
      <c r="D4223" t="s">
        <v>2772</v>
      </c>
    </row>
    <row r="4224" spans="1:4">
      <c r="A4224" t="s">
        <v>5021</v>
      </c>
      <c r="B4224" t="s">
        <v>6260</v>
      </c>
      <c r="C4224" t="s">
        <v>1045</v>
      </c>
      <c r="D4224" t="s">
        <v>969</v>
      </c>
    </row>
    <row r="4225" spans="1:4">
      <c r="A4225" t="s">
        <v>5022</v>
      </c>
      <c r="B4225" t="s">
        <v>6260</v>
      </c>
      <c r="C4225" t="s">
        <v>1961</v>
      </c>
      <c r="D4225" t="s">
        <v>357</v>
      </c>
    </row>
    <row r="4226" spans="1:4">
      <c r="A4226" t="s">
        <v>5023</v>
      </c>
      <c r="B4226" t="s">
        <v>6260</v>
      </c>
      <c r="C4226" t="s">
        <v>107</v>
      </c>
      <c r="D4226" t="s">
        <v>1132</v>
      </c>
    </row>
    <row r="4227" spans="1:4">
      <c r="A4227" t="s">
        <v>5024</v>
      </c>
      <c r="B4227" t="s">
        <v>6259</v>
      </c>
      <c r="C4227" t="s">
        <v>424</v>
      </c>
      <c r="D4227" t="s">
        <v>147</v>
      </c>
    </row>
    <row r="4228" spans="1:4">
      <c r="A4228" t="s">
        <v>5025</v>
      </c>
      <c r="B4228" t="s">
        <v>6259</v>
      </c>
      <c r="C4228" t="s">
        <v>1532</v>
      </c>
      <c r="D4228" t="s">
        <v>1857</v>
      </c>
    </row>
    <row r="4229" spans="1:4">
      <c r="A4229" t="s">
        <v>5026</v>
      </c>
      <c r="B4229" t="s">
        <v>6259</v>
      </c>
      <c r="C4229" t="s">
        <v>1092</v>
      </c>
      <c r="D4229" t="s">
        <v>920</v>
      </c>
    </row>
    <row r="4230" spans="1:4">
      <c r="A4230" t="s">
        <v>5027</v>
      </c>
      <c r="B4230" t="s">
        <v>6260</v>
      </c>
      <c r="C4230" t="s">
        <v>615</v>
      </c>
      <c r="D4230" t="s">
        <v>117</v>
      </c>
    </row>
    <row r="4231" spans="1:4">
      <c r="A4231" t="s">
        <v>5028</v>
      </c>
      <c r="B4231" t="s">
        <v>6259</v>
      </c>
      <c r="C4231" t="s">
        <v>761</v>
      </c>
      <c r="D4231" t="s">
        <v>2527</v>
      </c>
    </row>
    <row r="4232" spans="1:4">
      <c r="A4232" t="s">
        <v>5029</v>
      </c>
      <c r="B4232" t="s">
        <v>6261</v>
      </c>
      <c r="C4232" t="s">
        <v>646</v>
      </c>
      <c r="D4232" t="s">
        <v>364</v>
      </c>
    </row>
    <row r="4233" spans="1:4">
      <c r="A4233" t="s">
        <v>5030</v>
      </c>
      <c r="B4233" t="s">
        <v>6261</v>
      </c>
      <c r="C4233" t="s">
        <v>889</v>
      </c>
      <c r="D4233" t="s">
        <v>1857</v>
      </c>
    </row>
    <row r="4234" spans="1:4">
      <c r="A4234" t="s">
        <v>5031</v>
      </c>
      <c r="B4234" t="s">
        <v>6259</v>
      </c>
      <c r="C4234" t="s">
        <v>913</v>
      </c>
      <c r="D4234" t="s">
        <v>1012</v>
      </c>
    </row>
    <row r="4235" spans="1:4">
      <c r="A4235" t="s">
        <v>5032</v>
      </c>
      <c r="B4235" t="s">
        <v>6261</v>
      </c>
      <c r="C4235" t="s">
        <v>1327</v>
      </c>
      <c r="D4235" t="s">
        <v>267</v>
      </c>
    </row>
    <row r="4236" spans="1:4">
      <c r="A4236" t="s">
        <v>5033</v>
      </c>
      <c r="B4236" t="s">
        <v>6259</v>
      </c>
      <c r="C4236" t="s">
        <v>731</v>
      </c>
      <c r="D4236" t="s">
        <v>1823</v>
      </c>
    </row>
    <row r="4237" spans="1:4">
      <c r="A4237" t="s">
        <v>5034</v>
      </c>
      <c r="B4237" t="s">
        <v>6260</v>
      </c>
      <c r="C4237" t="s">
        <v>1019</v>
      </c>
      <c r="D4237" t="s">
        <v>775</v>
      </c>
    </row>
    <row r="4238" spans="1:4">
      <c r="A4238" t="s">
        <v>5035</v>
      </c>
      <c r="B4238" t="s">
        <v>6259</v>
      </c>
      <c r="C4238" t="s">
        <v>411</v>
      </c>
      <c r="D4238" t="s">
        <v>22</v>
      </c>
    </row>
    <row r="4239" spans="1:4">
      <c r="A4239" t="s">
        <v>5036</v>
      </c>
      <c r="B4239" t="s">
        <v>6259</v>
      </c>
      <c r="C4239" t="s">
        <v>1374</v>
      </c>
      <c r="D4239" t="s">
        <v>291</v>
      </c>
    </row>
    <row r="4240" spans="1:4">
      <c r="A4240" t="s">
        <v>5037</v>
      </c>
      <c r="B4240" t="s">
        <v>6259</v>
      </c>
      <c r="C4240" t="s">
        <v>610</v>
      </c>
      <c r="D4240" t="s">
        <v>1098</v>
      </c>
    </row>
    <row r="4241" spans="1:4">
      <c r="A4241" t="s">
        <v>5038</v>
      </c>
      <c r="B4241" t="s">
        <v>6261</v>
      </c>
      <c r="C4241" t="s">
        <v>799</v>
      </c>
      <c r="D4241" t="s">
        <v>117</v>
      </c>
    </row>
    <row r="4242" spans="1:4">
      <c r="A4242" t="s">
        <v>5039</v>
      </c>
      <c r="B4242" t="s">
        <v>6261</v>
      </c>
      <c r="C4242" t="s">
        <v>533</v>
      </c>
      <c r="D4242" t="s">
        <v>316</v>
      </c>
    </row>
    <row r="4243" spans="1:4">
      <c r="A4243" t="s">
        <v>5040</v>
      </c>
      <c r="B4243" t="s">
        <v>6261</v>
      </c>
      <c r="C4243" t="s">
        <v>121</v>
      </c>
      <c r="D4243" t="s">
        <v>1040</v>
      </c>
    </row>
    <row r="4244" spans="1:4">
      <c r="A4244" t="s">
        <v>5041</v>
      </c>
      <c r="B4244" t="s">
        <v>6259</v>
      </c>
      <c r="C4244" t="s">
        <v>807</v>
      </c>
      <c r="D4244" t="s">
        <v>2772</v>
      </c>
    </row>
    <row r="4245" spans="1:4">
      <c r="A4245" t="s">
        <v>5042</v>
      </c>
      <c r="B4245" t="s">
        <v>6259</v>
      </c>
      <c r="C4245" t="s">
        <v>320</v>
      </c>
      <c r="D4245" t="s">
        <v>438</v>
      </c>
    </row>
    <row r="4246" spans="1:4">
      <c r="A4246" t="s">
        <v>5043</v>
      </c>
      <c r="B4246" t="s">
        <v>6261</v>
      </c>
      <c r="C4246" t="s">
        <v>869</v>
      </c>
      <c r="D4246" t="s">
        <v>274</v>
      </c>
    </row>
    <row r="4247" spans="1:4">
      <c r="A4247" t="s">
        <v>5044</v>
      </c>
      <c r="B4247" t="s">
        <v>6260</v>
      </c>
      <c r="C4247" t="s">
        <v>212</v>
      </c>
      <c r="D4247" t="s">
        <v>128</v>
      </c>
    </row>
    <row r="4248" spans="1:4">
      <c r="A4248" t="s">
        <v>5045</v>
      </c>
      <c r="B4248" t="s">
        <v>6261</v>
      </c>
      <c r="C4248" t="s">
        <v>1327</v>
      </c>
      <c r="D4248" t="s">
        <v>277</v>
      </c>
    </row>
    <row r="4249" spans="1:4">
      <c r="A4249" t="s">
        <v>5046</v>
      </c>
      <c r="B4249" t="s">
        <v>6261</v>
      </c>
      <c r="C4249" t="s">
        <v>267</v>
      </c>
      <c r="D4249" t="s">
        <v>1889</v>
      </c>
    </row>
    <row r="4250" spans="1:4">
      <c r="A4250" t="s">
        <v>5047</v>
      </c>
      <c r="B4250" t="s">
        <v>6261</v>
      </c>
      <c r="C4250" t="s">
        <v>1532</v>
      </c>
      <c r="D4250" t="s">
        <v>869</v>
      </c>
    </row>
    <row r="4251" spans="1:4">
      <c r="A4251" t="s">
        <v>5048</v>
      </c>
      <c r="B4251" t="s">
        <v>6259</v>
      </c>
      <c r="C4251" t="s">
        <v>923</v>
      </c>
      <c r="D4251" t="s">
        <v>147</v>
      </c>
    </row>
    <row r="4252" spans="1:4">
      <c r="A4252" t="s">
        <v>5049</v>
      </c>
      <c r="B4252" t="s">
        <v>6259</v>
      </c>
      <c r="C4252" t="s">
        <v>364</v>
      </c>
      <c r="D4252" t="s">
        <v>568</v>
      </c>
    </row>
    <row r="4253" spans="1:4">
      <c r="A4253" t="s">
        <v>5050</v>
      </c>
      <c r="B4253" t="s">
        <v>6260</v>
      </c>
      <c r="C4253" t="s">
        <v>411</v>
      </c>
      <c r="D4253" t="s">
        <v>812</v>
      </c>
    </row>
    <row r="4254" spans="1:4">
      <c r="A4254" t="s">
        <v>5051</v>
      </c>
      <c r="B4254" t="s">
        <v>6259</v>
      </c>
      <c r="C4254" t="s">
        <v>47</v>
      </c>
      <c r="D4254" t="s">
        <v>533</v>
      </c>
    </row>
    <row r="4255" spans="1:4">
      <c r="A4255" t="s">
        <v>5052</v>
      </c>
      <c r="B4255" t="s">
        <v>6259</v>
      </c>
      <c r="C4255" t="s">
        <v>6263</v>
      </c>
      <c r="D4255" t="s">
        <v>6268</v>
      </c>
    </row>
    <row r="4256" spans="1:4">
      <c r="A4256" t="s">
        <v>5053</v>
      </c>
      <c r="B4256" t="s">
        <v>6259</v>
      </c>
      <c r="C4256" t="s">
        <v>1260</v>
      </c>
      <c r="D4256" t="s">
        <v>718</v>
      </c>
    </row>
    <row r="4257" spans="1:4">
      <c r="A4257" t="s">
        <v>5054</v>
      </c>
      <c r="B4257" t="s">
        <v>6261</v>
      </c>
      <c r="C4257" t="s">
        <v>37</v>
      </c>
      <c r="D4257" t="s">
        <v>107</v>
      </c>
    </row>
    <row r="4258" spans="1:4">
      <c r="A4258" t="s">
        <v>5055</v>
      </c>
      <c r="B4258" t="s">
        <v>6260</v>
      </c>
      <c r="C4258" t="s">
        <v>85</v>
      </c>
      <c r="D4258" t="s">
        <v>1033</v>
      </c>
    </row>
    <row r="4259" spans="1:4">
      <c r="A4259" t="s">
        <v>5056</v>
      </c>
      <c r="B4259" t="s">
        <v>6260</v>
      </c>
      <c r="C4259" t="s">
        <v>628</v>
      </c>
      <c r="D4259" t="s">
        <v>6263</v>
      </c>
    </row>
    <row r="4260" spans="1:4">
      <c r="A4260" t="s">
        <v>5057</v>
      </c>
      <c r="B4260" t="s">
        <v>6260</v>
      </c>
      <c r="C4260" t="s">
        <v>1395</v>
      </c>
      <c r="D4260" t="s">
        <v>293</v>
      </c>
    </row>
    <row r="4261" spans="1:4">
      <c r="A4261" t="s">
        <v>5058</v>
      </c>
      <c r="B4261" t="s">
        <v>6259</v>
      </c>
      <c r="C4261" t="s">
        <v>963</v>
      </c>
      <c r="D4261" t="s">
        <v>472</v>
      </c>
    </row>
    <row r="4262" spans="1:4">
      <c r="A4262" t="s">
        <v>5059</v>
      </c>
      <c r="B4262" t="s">
        <v>6261</v>
      </c>
      <c r="C4262" t="s">
        <v>286</v>
      </c>
      <c r="D4262" t="s">
        <v>313</v>
      </c>
    </row>
    <row r="4263" spans="1:4">
      <c r="A4263" t="s">
        <v>5060</v>
      </c>
      <c r="B4263" t="s">
        <v>6260</v>
      </c>
      <c r="C4263" t="s">
        <v>1418</v>
      </c>
      <c r="D4263" t="s">
        <v>66</v>
      </c>
    </row>
    <row r="4264" spans="1:4">
      <c r="A4264" t="s">
        <v>5061</v>
      </c>
      <c r="B4264" t="s">
        <v>6260</v>
      </c>
      <c r="C4264" t="s">
        <v>599</v>
      </c>
      <c r="D4264" t="s">
        <v>277</v>
      </c>
    </row>
    <row r="4265" spans="1:4">
      <c r="A4265" t="s">
        <v>5062</v>
      </c>
      <c r="B4265" t="s">
        <v>6260</v>
      </c>
      <c r="C4265" t="s">
        <v>1374</v>
      </c>
      <c r="D4265" t="s">
        <v>1823</v>
      </c>
    </row>
    <row r="4266" spans="1:4">
      <c r="A4266" t="s">
        <v>5063</v>
      </c>
      <c r="B4266" t="s">
        <v>6260</v>
      </c>
      <c r="C4266" t="s">
        <v>1605</v>
      </c>
      <c r="D4266" t="s">
        <v>988</v>
      </c>
    </row>
    <row r="4267" spans="1:4">
      <c r="A4267" t="s">
        <v>5064</v>
      </c>
      <c r="B4267" t="s">
        <v>6261</v>
      </c>
      <c r="C4267" t="s">
        <v>428</v>
      </c>
      <c r="D4267" t="s">
        <v>1120</v>
      </c>
    </row>
    <row r="4268" spans="1:4">
      <c r="A4268" t="s">
        <v>5065</v>
      </c>
      <c r="B4268" t="s">
        <v>6259</v>
      </c>
      <c r="C4268" t="s">
        <v>891</v>
      </c>
      <c r="D4268" t="s">
        <v>797</v>
      </c>
    </row>
    <row r="4269" spans="1:4">
      <c r="A4269" t="s">
        <v>5066</v>
      </c>
      <c r="B4269" t="s">
        <v>6259</v>
      </c>
      <c r="C4269" t="s">
        <v>1198</v>
      </c>
      <c r="D4269" t="s">
        <v>310</v>
      </c>
    </row>
    <row r="4270" spans="1:4">
      <c r="A4270" t="s">
        <v>5067</v>
      </c>
      <c r="B4270" t="s">
        <v>6259</v>
      </c>
      <c r="C4270" t="s">
        <v>381</v>
      </c>
      <c r="D4270" t="s">
        <v>1005</v>
      </c>
    </row>
    <row r="4271" spans="1:4">
      <c r="A4271" t="s">
        <v>5068</v>
      </c>
      <c r="B4271" t="s">
        <v>6260</v>
      </c>
      <c r="C4271" t="s">
        <v>869</v>
      </c>
      <c r="D4271" t="s">
        <v>666</v>
      </c>
    </row>
    <row r="4272" spans="1:4">
      <c r="A4272" t="s">
        <v>5069</v>
      </c>
      <c r="B4272" t="s">
        <v>6260</v>
      </c>
      <c r="C4272" t="s">
        <v>637</v>
      </c>
      <c r="D4272" t="s">
        <v>1005</v>
      </c>
    </row>
    <row r="4273" spans="1:4">
      <c r="A4273" t="s">
        <v>5070</v>
      </c>
      <c r="B4273" t="s">
        <v>6261</v>
      </c>
      <c r="C4273" t="s">
        <v>6263</v>
      </c>
      <c r="D4273" t="s">
        <v>6266</v>
      </c>
    </row>
    <row r="4274" spans="1:4">
      <c r="A4274" t="s">
        <v>5071</v>
      </c>
      <c r="B4274" t="s">
        <v>6260</v>
      </c>
      <c r="C4274" t="s">
        <v>509</v>
      </c>
      <c r="D4274" t="s">
        <v>1149</v>
      </c>
    </row>
    <row r="4275" spans="1:4">
      <c r="A4275" t="s">
        <v>5072</v>
      </c>
      <c r="B4275" t="s">
        <v>6260</v>
      </c>
      <c r="C4275" t="s">
        <v>225</v>
      </c>
      <c r="D4275" t="s">
        <v>341</v>
      </c>
    </row>
    <row r="4276" spans="1:4">
      <c r="A4276" t="s">
        <v>5073</v>
      </c>
      <c r="B4276" t="s">
        <v>6261</v>
      </c>
      <c r="C4276" t="s">
        <v>802</v>
      </c>
      <c r="D4276" t="s">
        <v>1235</v>
      </c>
    </row>
    <row r="4277" spans="1:4">
      <c r="A4277" t="s">
        <v>5074</v>
      </c>
      <c r="B4277" t="s">
        <v>6261</v>
      </c>
      <c r="C4277" t="s">
        <v>253</v>
      </c>
      <c r="D4277" t="s">
        <v>1246</v>
      </c>
    </row>
    <row r="4278" spans="1:4">
      <c r="A4278" t="s">
        <v>5075</v>
      </c>
      <c r="B4278" t="s">
        <v>6259</v>
      </c>
      <c r="C4278" t="s">
        <v>1212</v>
      </c>
      <c r="D4278" t="s">
        <v>204</v>
      </c>
    </row>
    <row r="4279" spans="1:4">
      <c r="A4279" t="s">
        <v>5076</v>
      </c>
      <c r="B4279" t="s">
        <v>6260</v>
      </c>
      <c r="C4279" t="s">
        <v>37</v>
      </c>
      <c r="D4279" t="s">
        <v>417</v>
      </c>
    </row>
    <row r="4280" spans="1:4">
      <c r="A4280" t="s">
        <v>5077</v>
      </c>
      <c r="B4280" t="s">
        <v>6261</v>
      </c>
      <c r="C4280" t="s">
        <v>1961</v>
      </c>
      <c r="D4280" t="s">
        <v>495</v>
      </c>
    </row>
    <row r="4281" spans="1:4">
      <c r="A4281" t="s">
        <v>5078</v>
      </c>
      <c r="B4281" t="s">
        <v>6261</v>
      </c>
      <c r="C4281" t="s">
        <v>660</v>
      </c>
      <c r="D4281" t="s">
        <v>424</v>
      </c>
    </row>
    <row r="4282" spans="1:4">
      <c r="A4282" t="s">
        <v>5079</v>
      </c>
      <c r="B4282" t="s">
        <v>6259</v>
      </c>
      <c r="C4282" t="s">
        <v>1819</v>
      </c>
      <c r="D4282" t="s">
        <v>341</v>
      </c>
    </row>
    <row r="4283" spans="1:4">
      <c r="A4283" t="s">
        <v>5080</v>
      </c>
      <c r="B4283" t="s">
        <v>6261</v>
      </c>
      <c r="C4283" t="s">
        <v>1933</v>
      </c>
      <c r="D4283" t="s">
        <v>16</v>
      </c>
    </row>
    <row r="4284" spans="1:4">
      <c r="A4284" t="s">
        <v>5081</v>
      </c>
      <c r="B4284" t="s">
        <v>6259</v>
      </c>
      <c r="C4284" t="s">
        <v>923</v>
      </c>
      <c r="D4284" t="s">
        <v>424</v>
      </c>
    </row>
    <row r="4285" spans="1:4">
      <c r="A4285" t="s">
        <v>5082</v>
      </c>
      <c r="B4285" t="s">
        <v>6261</v>
      </c>
      <c r="C4285" t="s">
        <v>955</v>
      </c>
      <c r="D4285" t="s">
        <v>47</v>
      </c>
    </row>
    <row r="4286" spans="1:4">
      <c r="A4286" t="s">
        <v>5083</v>
      </c>
      <c r="B4286" t="s">
        <v>6261</v>
      </c>
      <c r="C4286" t="s">
        <v>758</v>
      </c>
      <c r="D4286" t="s">
        <v>1274</v>
      </c>
    </row>
    <row r="4287" spans="1:4">
      <c r="A4287" t="s">
        <v>5084</v>
      </c>
      <c r="B4287" t="s">
        <v>6259</v>
      </c>
      <c r="C4287" t="s">
        <v>628</v>
      </c>
      <c r="D4287" t="s">
        <v>6264</v>
      </c>
    </row>
    <row r="4288" spans="1:4">
      <c r="A4288" t="s">
        <v>5085</v>
      </c>
      <c r="B4288" t="s">
        <v>6261</v>
      </c>
      <c r="C4288" t="s">
        <v>525</v>
      </c>
      <c r="D4288" t="s">
        <v>604</v>
      </c>
    </row>
    <row r="4289" spans="1:4">
      <c r="A4289" t="s">
        <v>5086</v>
      </c>
      <c r="B4289" t="s">
        <v>6259</v>
      </c>
      <c r="C4289" t="s">
        <v>2127</v>
      </c>
      <c r="D4289" t="s">
        <v>604</v>
      </c>
    </row>
    <row r="4290" spans="1:4">
      <c r="A4290" t="s">
        <v>5087</v>
      </c>
      <c r="B4290" t="s">
        <v>6259</v>
      </c>
      <c r="C4290" t="s">
        <v>899</v>
      </c>
      <c r="D4290" t="s">
        <v>1395</v>
      </c>
    </row>
    <row r="4291" spans="1:4">
      <c r="A4291" t="s">
        <v>5088</v>
      </c>
      <c r="B4291" t="s">
        <v>6260</v>
      </c>
      <c r="C4291" t="s">
        <v>1862</v>
      </c>
      <c r="D4291" t="s">
        <v>396</v>
      </c>
    </row>
    <row r="4292" spans="1:4">
      <c r="A4292" t="s">
        <v>5089</v>
      </c>
      <c r="B4292" t="s">
        <v>6259</v>
      </c>
      <c r="C4292" t="s">
        <v>98</v>
      </c>
      <c r="D4292" t="s">
        <v>1240</v>
      </c>
    </row>
    <row r="4293" spans="1:4">
      <c r="A4293" t="s">
        <v>5090</v>
      </c>
      <c r="B4293" t="s">
        <v>6261</v>
      </c>
      <c r="C4293" t="s">
        <v>623</v>
      </c>
      <c r="D4293" t="s">
        <v>2164</v>
      </c>
    </row>
    <row r="4294" spans="1:4">
      <c r="A4294" t="s">
        <v>5091</v>
      </c>
      <c r="B4294" t="s">
        <v>6261</v>
      </c>
      <c r="C4294" t="s">
        <v>1418</v>
      </c>
      <c r="D4294" t="s">
        <v>809</v>
      </c>
    </row>
    <row r="4295" spans="1:4">
      <c r="A4295" t="s">
        <v>5092</v>
      </c>
      <c r="B4295" t="s">
        <v>6259</v>
      </c>
      <c r="C4295" t="s">
        <v>1302</v>
      </c>
      <c r="D4295" t="s">
        <v>671</v>
      </c>
    </row>
    <row r="4296" spans="1:4">
      <c r="A4296" t="s">
        <v>5093</v>
      </c>
      <c r="B4296" t="s">
        <v>6261</v>
      </c>
      <c r="C4296" t="s">
        <v>1399</v>
      </c>
      <c r="D4296" t="s">
        <v>260</v>
      </c>
    </row>
    <row r="4297" spans="1:4">
      <c r="A4297" t="s">
        <v>5094</v>
      </c>
      <c r="B4297" t="s">
        <v>6259</v>
      </c>
      <c r="C4297" t="s">
        <v>1961</v>
      </c>
      <c r="D4297" t="s">
        <v>805</v>
      </c>
    </row>
    <row r="4298" spans="1:4">
      <c r="A4298" t="s">
        <v>5095</v>
      </c>
      <c r="B4298" t="s">
        <v>6259</v>
      </c>
      <c r="C4298" t="s">
        <v>167</v>
      </c>
      <c r="D4298" t="s">
        <v>1008</v>
      </c>
    </row>
    <row r="4299" spans="1:4">
      <c r="A4299" t="s">
        <v>5096</v>
      </c>
      <c r="B4299" t="s">
        <v>6261</v>
      </c>
      <c r="C4299" t="s">
        <v>722</v>
      </c>
      <c r="D4299" t="s">
        <v>553</v>
      </c>
    </row>
    <row r="4300" spans="1:4">
      <c r="A4300" t="s">
        <v>5097</v>
      </c>
      <c r="B4300" t="s">
        <v>6260</v>
      </c>
      <c r="C4300" t="s">
        <v>407</v>
      </c>
      <c r="D4300" t="s">
        <v>1268</v>
      </c>
    </row>
    <row r="4301" spans="1:4">
      <c r="A4301" t="s">
        <v>5098</v>
      </c>
      <c r="B4301" t="s">
        <v>6261</v>
      </c>
      <c r="C4301" t="s">
        <v>53</v>
      </c>
      <c r="D4301" t="s">
        <v>590</v>
      </c>
    </row>
    <row r="4302" spans="1:4">
      <c r="A4302" t="s">
        <v>5099</v>
      </c>
      <c r="B4302" t="s">
        <v>6261</v>
      </c>
      <c r="C4302" t="s">
        <v>599</v>
      </c>
      <c r="D4302" t="s">
        <v>875</v>
      </c>
    </row>
    <row r="4303" spans="1:4">
      <c r="A4303" t="s">
        <v>5100</v>
      </c>
      <c r="B4303" t="s">
        <v>6260</v>
      </c>
      <c r="C4303" t="s">
        <v>438</v>
      </c>
      <c r="D4303" t="s">
        <v>139</v>
      </c>
    </row>
    <row r="4304" spans="1:4">
      <c r="A4304" t="s">
        <v>5101</v>
      </c>
      <c r="B4304" t="s">
        <v>6259</v>
      </c>
      <c r="C4304" t="s">
        <v>489</v>
      </c>
      <c r="D4304" t="s">
        <v>1005</v>
      </c>
    </row>
    <row r="4305" spans="1:4">
      <c r="A4305" t="s">
        <v>5102</v>
      </c>
      <c r="B4305" t="s">
        <v>6260</v>
      </c>
      <c r="C4305" t="s">
        <v>1274</v>
      </c>
      <c r="D4305" t="s">
        <v>497</v>
      </c>
    </row>
    <row r="4306" spans="1:4">
      <c r="A4306" t="s">
        <v>5103</v>
      </c>
      <c r="B4306" t="s">
        <v>6261</v>
      </c>
      <c r="C4306" t="s">
        <v>797</v>
      </c>
      <c r="D4306" t="s">
        <v>701</v>
      </c>
    </row>
    <row r="4307" spans="1:4">
      <c r="A4307" t="s">
        <v>5104</v>
      </c>
      <c r="B4307" t="s">
        <v>6259</v>
      </c>
      <c r="C4307" t="s">
        <v>463</v>
      </c>
      <c r="D4307" t="s">
        <v>260</v>
      </c>
    </row>
    <row r="4308" spans="1:4">
      <c r="A4308" t="s">
        <v>5105</v>
      </c>
      <c r="B4308" t="s">
        <v>6259</v>
      </c>
      <c r="C4308" t="s">
        <v>698</v>
      </c>
      <c r="D4308" t="s">
        <v>160</v>
      </c>
    </row>
    <row r="4309" spans="1:4">
      <c r="A4309" t="s">
        <v>5106</v>
      </c>
      <c r="B4309" t="s">
        <v>6260</v>
      </c>
      <c r="C4309" t="s">
        <v>923</v>
      </c>
      <c r="D4309" t="s">
        <v>424</v>
      </c>
    </row>
    <row r="4310" spans="1:4">
      <c r="A4310" t="s">
        <v>5107</v>
      </c>
      <c r="B4310" t="s">
        <v>6260</v>
      </c>
      <c r="C4310" t="s">
        <v>320</v>
      </c>
      <c r="D4310" t="s">
        <v>153</v>
      </c>
    </row>
    <row r="4311" spans="1:4">
      <c r="A4311" t="s">
        <v>5108</v>
      </c>
      <c r="B4311" t="s">
        <v>6259</v>
      </c>
      <c r="C4311" t="s">
        <v>58</v>
      </c>
      <c r="D4311" t="s">
        <v>520</v>
      </c>
    </row>
    <row r="4312" spans="1:4">
      <c r="A4312" t="s">
        <v>5109</v>
      </c>
      <c r="B4312" t="s">
        <v>6261</v>
      </c>
      <c r="C4312" t="s">
        <v>657</v>
      </c>
      <c r="D4312" t="s">
        <v>949</v>
      </c>
    </row>
    <row r="4313" spans="1:4">
      <c r="A4313" t="s">
        <v>5110</v>
      </c>
      <c r="B4313" t="s">
        <v>6260</v>
      </c>
      <c r="C4313" t="s">
        <v>267</v>
      </c>
      <c r="D4313" t="s">
        <v>875</v>
      </c>
    </row>
    <row r="4314" spans="1:4">
      <c r="A4314" t="s">
        <v>5111</v>
      </c>
      <c r="B4314" t="s">
        <v>6261</v>
      </c>
      <c r="C4314" t="s">
        <v>604</v>
      </c>
      <c r="D4314" t="s">
        <v>792</v>
      </c>
    </row>
    <row r="4315" spans="1:4">
      <c r="A4315" t="s">
        <v>5112</v>
      </c>
      <c r="B4315" t="s">
        <v>6259</v>
      </c>
      <c r="C4315" t="s">
        <v>577</v>
      </c>
      <c r="D4315" t="s">
        <v>607</v>
      </c>
    </row>
    <row r="4316" spans="1:4">
      <c r="A4316" t="s">
        <v>5113</v>
      </c>
      <c r="B4316" t="s">
        <v>6259</v>
      </c>
      <c r="C4316" t="s">
        <v>775</v>
      </c>
      <c r="D4316" t="s">
        <v>734</v>
      </c>
    </row>
    <row r="4317" spans="1:4">
      <c r="A4317" t="s">
        <v>5114</v>
      </c>
      <c r="B4317" t="s">
        <v>6260</v>
      </c>
      <c r="C4317" t="s">
        <v>480</v>
      </c>
      <c r="D4317" t="s">
        <v>1949</v>
      </c>
    </row>
    <row r="4318" spans="1:4">
      <c r="A4318" t="s">
        <v>5115</v>
      </c>
      <c r="B4318" t="s">
        <v>6260</v>
      </c>
      <c r="C4318" t="s">
        <v>1427</v>
      </c>
      <c r="D4318" t="s">
        <v>1210</v>
      </c>
    </row>
    <row r="4319" spans="1:4">
      <c r="A4319" t="s">
        <v>5116</v>
      </c>
      <c r="B4319" t="s">
        <v>6260</v>
      </c>
      <c r="C4319" t="s">
        <v>1701</v>
      </c>
      <c r="D4319" t="s">
        <v>37</v>
      </c>
    </row>
    <row r="4320" spans="1:4">
      <c r="A4320" t="s">
        <v>5117</v>
      </c>
      <c r="B4320" t="s">
        <v>6261</v>
      </c>
      <c r="C4320" t="s">
        <v>143</v>
      </c>
      <c r="D4320" t="s">
        <v>351</v>
      </c>
    </row>
    <row r="4321" spans="1:4">
      <c r="A4321" t="s">
        <v>5118</v>
      </c>
      <c r="B4321" t="s">
        <v>6261</v>
      </c>
      <c r="C4321" t="s">
        <v>176</v>
      </c>
      <c r="D4321" t="s">
        <v>1605</v>
      </c>
    </row>
    <row r="4322" spans="1:4">
      <c r="A4322" t="s">
        <v>5119</v>
      </c>
      <c r="B4322" t="s">
        <v>6259</v>
      </c>
      <c r="C4322" t="s">
        <v>536</v>
      </c>
      <c r="D4322" t="s">
        <v>16</v>
      </c>
    </row>
    <row r="4323" spans="1:4">
      <c r="A4323" t="s">
        <v>5120</v>
      </c>
      <c r="B4323" t="s">
        <v>6259</v>
      </c>
      <c r="C4323" t="s">
        <v>1129</v>
      </c>
      <c r="D4323" t="s">
        <v>6263</v>
      </c>
    </row>
    <row r="4324" spans="1:4">
      <c r="A4324" t="s">
        <v>5121</v>
      </c>
      <c r="B4324" t="s">
        <v>6261</v>
      </c>
      <c r="C4324" t="s">
        <v>1151</v>
      </c>
      <c r="D4324" t="s">
        <v>777</v>
      </c>
    </row>
    <row r="4325" spans="1:4">
      <c r="A4325" t="s">
        <v>5122</v>
      </c>
      <c r="B4325" t="s">
        <v>6259</v>
      </c>
      <c r="C4325" t="s">
        <v>1015</v>
      </c>
      <c r="D4325" t="s">
        <v>531</v>
      </c>
    </row>
    <row r="4326" spans="1:4">
      <c r="A4326" t="s">
        <v>5123</v>
      </c>
      <c r="B4326" t="s">
        <v>6260</v>
      </c>
      <c r="C4326" t="s">
        <v>71</v>
      </c>
      <c r="D4326" t="s">
        <v>708</v>
      </c>
    </row>
    <row r="4327" spans="1:4">
      <c r="A4327" t="s">
        <v>5124</v>
      </c>
      <c r="B4327" t="s">
        <v>6261</v>
      </c>
      <c r="C4327" t="s">
        <v>438</v>
      </c>
      <c r="D4327" t="s">
        <v>634</v>
      </c>
    </row>
    <row r="4328" spans="1:4">
      <c r="A4328" t="s">
        <v>5125</v>
      </c>
      <c r="B4328" t="s">
        <v>6260</v>
      </c>
      <c r="C4328" t="s">
        <v>337</v>
      </c>
      <c r="D4328" t="s">
        <v>1120</v>
      </c>
    </row>
    <row r="4329" spans="1:4">
      <c r="A4329" t="s">
        <v>5126</v>
      </c>
      <c r="B4329" t="s">
        <v>6259</v>
      </c>
      <c r="C4329" t="s">
        <v>640</v>
      </c>
      <c r="D4329" t="s">
        <v>520</v>
      </c>
    </row>
    <row r="4330" spans="1:4">
      <c r="A4330" t="s">
        <v>5127</v>
      </c>
      <c r="B4330" t="s">
        <v>6261</v>
      </c>
      <c r="C4330" t="s">
        <v>671</v>
      </c>
      <c r="D4330" t="s">
        <v>1793</v>
      </c>
    </row>
    <row r="4331" spans="1:4">
      <c r="A4331" t="s">
        <v>5128</v>
      </c>
      <c r="B4331" t="s">
        <v>6259</v>
      </c>
      <c r="C4331" t="s">
        <v>777</v>
      </c>
      <c r="D4331" t="s">
        <v>2533</v>
      </c>
    </row>
    <row r="4332" spans="1:4">
      <c r="A4332" t="s">
        <v>5129</v>
      </c>
      <c r="B4332" t="s">
        <v>6259</v>
      </c>
      <c r="C4332" t="s">
        <v>792</v>
      </c>
      <c r="D4332" t="s">
        <v>932</v>
      </c>
    </row>
    <row r="4333" spans="1:4">
      <c r="A4333" t="s">
        <v>5130</v>
      </c>
      <c r="B4333" t="s">
        <v>6261</v>
      </c>
      <c r="C4333" t="s">
        <v>124</v>
      </c>
      <c r="D4333" t="s">
        <v>1605</v>
      </c>
    </row>
    <row r="4334" spans="1:4">
      <c r="A4334" t="s">
        <v>5131</v>
      </c>
      <c r="B4334" t="s">
        <v>6259</v>
      </c>
      <c r="C4334" t="s">
        <v>85</v>
      </c>
      <c r="D4334" t="s">
        <v>456</v>
      </c>
    </row>
    <row r="4335" spans="1:4">
      <c r="A4335" t="s">
        <v>5132</v>
      </c>
      <c r="B4335" t="s">
        <v>6261</v>
      </c>
      <c r="C4335" t="s">
        <v>1605</v>
      </c>
      <c r="D4335" t="s">
        <v>1427</v>
      </c>
    </row>
    <row r="4336" spans="1:4">
      <c r="A4336" t="s">
        <v>5133</v>
      </c>
      <c r="B4336" t="s">
        <v>6261</v>
      </c>
      <c r="C4336" t="s">
        <v>2533</v>
      </c>
      <c r="D4336" t="s">
        <v>500</v>
      </c>
    </row>
    <row r="4337" spans="1:4">
      <c r="A4337" t="s">
        <v>5134</v>
      </c>
      <c r="B4337" t="s">
        <v>6261</v>
      </c>
      <c r="C4337" t="s">
        <v>1715</v>
      </c>
      <c r="D4337" t="s">
        <v>1817</v>
      </c>
    </row>
    <row r="4338" spans="1:4">
      <c r="A4338" t="s">
        <v>5135</v>
      </c>
      <c r="B4338" t="s">
        <v>6261</v>
      </c>
      <c r="C4338" t="s">
        <v>1715</v>
      </c>
      <c r="D4338" t="s">
        <v>1017</v>
      </c>
    </row>
    <row r="4339" spans="1:4">
      <c r="A4339" t="s">
        <v>5136</v>
      </c>
      <c r="B4339" t="s">
        <v>6261</v>
      </c>
      <c r="C4339" t="s">
        <v>777</v>
      </c>
      <c r="D4339" t="s">
        <v>500</v>
      </c>
    </row>
    <row r="4340" spans="1:4">
      <c r="A4340" t="s">
        <v>5137</v>
      </c>
      <c r="B4340" t="s">
        <v>6260</v>
      </c>
      <c r="C4340" t="s">
        <v>2772</v>
      </c>
      <c r="D4340" t="s">
        <v>1327</v>
      </c>
    </row>
    <row r="4341" spans="1:4">
      <c r="A4341" t="s">
        <v>5138</v>
      </c>
      <c r="B4341" t="s">
        <v>6259</v>
      </c>
      <c r="C4341" t="s">
        <v>951</v>
      </c>
      <c r="D4341" t="s">
        <v>291</v>
      </c>
    </row>
    <row r="4342" spans="1:4">
      <c r="A4342" t="s">
        <v>5139</v>
      </c>
      <c r="B4342" t="s">
        <v>6261</v>
      </c>
      <c r="C4342" t="s">
        <v>731</v>
      </c>
      <c r="D4342" t="s">
        <v>858</v>
      </c>
    </row>
    <row r="4343" spans="1:4">
      <c r="A4343" t="s">
        <v>5140</v>
      </c>
      <c r="B4343" t="s">
        <v>6261</v>
      </c>
      <c r="C4343" t="s">
        <v>2533</v>
      </c>
      <c r="D4343" t="s">
        <v>456</v>
      </c>
    </row>
    <row r="4344" spans="1:4">
      <c r="A4344" t="s">
        <v>5141</v>
      </c>
      <c r="B4344" t="s">
        <v>6259</v>
      </c>
      <c r="C4344" t="s">
        <v>1510</v>
      </c>
      <c r="D4344" t="s">
        <v>1212</v>
      </c>
    </row>
    <row r="4345" spans="1:4">
      <c r="A4345" t="s">
        <v>5142</v>
      </c>
      <c r="B4345" t="s">
        <v>6259</v>
      </c>
      <c r="C4345" t="s">
        <v>214</v>
      </c>
      <c r="D4345" t="s">
        <v>805</v>
      </c>
    </row>
    <row r="4346" spans="1:4">
      <c r="A4346" t="s">
        <v>5143</v>
      </c>
      <c r="B4346" t="s">
        <v>6260</v>
      </c>
      <c r="C4346" t="s">
        <v>780</v>
      </c>
      <c r="D4346" t="s">
        <v>884</v>
      </c>
    </row>
    <row r="4347" spans="1:4">
      <c r="A4347" t="s">
        <v>5144</v>
      </c>
      <c r="B4347" t="s">
        <v>6261</v>
      </c>
      <c r="C4347" t="s">
        <v>1151</v>
      </c>
      <c r="D4347" t="s">
        <v>840</v>
      </c>
    </row>
    <row r="4348" spans="1:4">
      <c r="A4348" t="s">
        <v>5145</v>
      </c>
      <c r="B4348" t="s">
        <v>6260</v>
      </c>
      <c r="C4348" t="s">
        <v>1857</v>
      </c>
      <c r="D4348" t="s">
        <v>420</v>
      </c>
    </row>
    <row r="4349" spans="1:4">
      <c r="A4349" t="s">
        <v>5146</v>
      </c>
      <c r="B4349" t="s">
        <v>6259</v>
      </c>
      <c r="C4349" t="s">
        <v>990</v>
      </c>
      <c r="D4349" t="s">
        <v>548</v>
      </c>
    </row>
    <row r="4350" spans="1:4">
      <c r="A4350" t="s">
        <v>5147</v>
      </c>
      <c r="B4350" t="s">
        <v>6260</v>
      </c>
      <c r="C4350" t="s">
        <v>381</v>
      </c>
      <c r="D4350" t="s">
        <v>679</v>
      </c>
    </row>
    <row r="4351" spans="1:4">
      <c r="A4351" t="s">
        <v>5148</v>
      </c>
      <c r="B4351" t="s">
        <v>6260</v>
      </c>
      <c r="C4351" t="s">
        <v>283</v>
      </c>
      <c r="D4351" t="s">
        <v>634</v>
      </c>
    </row>
    <row r="4352" spans="1:4">
      <c r="A4352" t="s">
        <v>5149</v>
      </c>
      <c r="B4352" t="s">
        <v>6259</v>
      </c>
      <c r="C4352" t="s">
        <v>459</v>
      </c>
      <c r="D4352" t="s">
        <v>2164</v>
      </c>
    </row>
    <row r="4353" spans="1:4">
      <c r="A4353" t="s">
        <v>5150</v>
      </c>
      <c r="B4353" t="s">
        <v>6260</v>
      </c>
      <c r="C4353" t="s">
        <v>313</v>
      </c>
      <c r="D4353" t="s">
        <v>827</v>
      </c>
    </row>
    <row r="4354" spans="1:4">
      <c r="A4354" t="s">
        <v>5151</v>
      </c>
      <c r="B4354" t="s">
        <v>6260</v>
      </c>
      <c r="C4354" t="s">
        <v>722</v>
      </c>
      <c r="D4354" t="s">
        <v>1281</v>
      </c>
    </row>
    <row r="4355" spans="1:4">
      <c r="A4355" t="s">
        <v>5152</v>
      </c>
      <c r="B4355" t="s">
        <v>6261</v>
      </c>
      <c r="C4355" t="s">
        <v>461</v>
      </c>
      <c r="D4355" t="s">
        <v>963</v>
      </c>
    </row>
    <row r="4356" spans="1:4">
      <c r="A4356" t="s">
        <v>5153</v>
      </c>
      <c r="B4356" t="s">
        <v>6259</v>
      </c>
      <c r="C4356" t="s">
        <v>972</v>
      </c>
      <c r="D4356" t="s">
        <v>1073</v>
      </c>
    </row>
    <row r="4357" spans="1:4">
      <c r="A4357" t="s">
        <v>5154</v>
      </c>
      <c r="B4357" t="s">
        <v>6260</v>
      </c>
      <c r="C4357" t="s">
        <v>381</v>
      </c>
      <c r="D4357" t="s">
        <v>679</v>
      </c>
    </row>
    <row r="4358" spans="1:4">
      <c r="A4358" t="s">
        <v>5155</v>
      </c>
      <c r="B4358" t="s">
        <v>6260</v>
      </c>
      <c r="C4358" t="s">
        <v>2527</v>
      </c>
      <c r="D4358" t="s">
        <v>637</v>
      </c>
    </row>
    <row r="4359" spans="1:4">
      <c r="A4359" t="s">
        <v>5156</v>
      </c>
      <c r="B4359" t="s">
        <v>6261</v>
      </c>
      <c r="C4359" t="s">
        <v>1793</v>
      </c>
      <c r="D4359" t="s">
        <v>1031</v>
      </c>
    </row>
    <row r="4360" spans="1:4">
      <c r="A4360" t="s">
        <v>5157</v>
      </c>
      <c r="B4360" t="s">
        <v>6261</v>
      </c>
      <c r="C4360" t="s">
        <v>107</v>
      </c>
      <c r="D4360" t="s">
        <v>749</v>
      </c>
    </row>
    <row r="4361" spans="1:4">
      <c r="A4361" t="s">
        <v>5158</v>
      </c>
      <c r="B4361" t="s">
        <v>6261</v>
      </c>
      <c r="C4361" t="s">
        <v>173</v>
      </c>
      <c r="D4361" t="s">
        <v>982</v>
      </c>
    </row>
    <row r="4362" spans="1:4">
      <c r="A4362" t="s">
        <v>5159</v>
      </c>
      <c r="B4362" t="s">
        <v>6261</v>
      </c>
      <c r="C4362" t="s">
        <v>840</v>
      </c>
      <c r="D4362" t="s">
        <v>500</v>
      </c>
    </row>
    <row r="4363" spans="1:4">
      <c r="A4363" t="s">
        <v>5160</v>
      </c>
      <c r="B4363" t="s">
        <v>6259</v>
      </c>
      <c r="C4363" t="s">
        <v>1055</v>
      </c>
      <c r="D4363" t="s">
        <v>1274</v>
      </c>
    </row>
    <row r="4364" spans="1:4">
      <c r="A4364" t="s">
        <v>5161</v>
      </c>
      <c r="B4364" t="s">
        <v>6261</v>
      </c>
      <c r="C4364" t="s">
        <v>1266</v>
      </c>
      <c r="D4364" t="s">
        <v>562</v>
      </c>
    </row>
    <row r="4365" spans="1:4">
      <c r="A4365" t="s">
        <v>5162</v>
      </c>
      <c r="B4365" t="s">
        <v>6261</v>
      </c>
      <c r="C4365" t="s">
        <v>22</v>
      </c>
      <c r="D4365" t="s">
        <v>98</v>
      </c>
    </row>
    <row r="4366" spans="1:4">
      <c r="A4366" t="s">
        <v>5163</v>
      </c>
      <c r="B4366" t="s">
        <v>6259</v>
      </c>
      <c r="C4366" t="s">
        <v>982</v>
      </c>
      <c r="D4366" t="s">
        <v>1401</v>
      </c>
    </row>
    <row r="4367" spans="1:4">
      <c r="A4367" t="s">
        <v>5164</v>
      </c>
      <c r="B4367" t="s">
        <v>6259</v>
      </c>
      <c r="C4367" t="s">
        <v>283</v>
      </c>
      <c r="D4367" t="s">
        <v>722</v>
      </c>
    </row>
    <row r="4368" spans="1:4">
      <c r="A4368" t="s">
        <v>5165</v>
      </c>
      <c r="B4368" t="s">
        <v>6260</v>
      </c>
      <c r="C4368" t="s">
        <v>414</v>
      </c>
      <c r="D4368" t="s">
        <v>525</v>
      </c>
    </row>
    <row r="4369" spans="1:4">
      <c r="A4369" t="s">
        <v>5166</v>
      </c>
      <c r="B4369" t="s">
        <v>6259</v>
      </c>
      <c r="C4369" t="s">
        <v>1761</v>
      </c>
      <c r="D4369" t="s">
        <v>463</v>
      </c>
    </row>
    <row r="4370" spans="1:4">
      <c r="A4370" t="s">
        <v>5167</v>
      </c>
      <c r="B4370" t="s">
        <v>6260</v>
      </c>
      <c r="C4370" t="s">
        <v>610</v>
      </c>
      <c r="D4370" t="s">
        <v>1129</v>
      </c>
    </row>
    <row r="4371" spans="1:4">
      <c r="A4371" t="s">
        <v>5168</v>
      </c>
      <c r="B4371" t="s">
        <v>6259</v>
      </c>
      <c r="C4371" t="s">
        <v>1113</v>
      </c>
      <c r="D4371" t="s">
        <v>583</v>
      </c>
    </row>
    <row r="4372" spans="1:4">
      <c r="A4372" t="s">
        <v>5169</v>
      </c>
      <c r="B4372" t="s">
        <v>6259</v>
      </c>
      <c r="C4372" t="s">
        <v>1266</v>
      </c>
      <c r="D4372" t="s">
        <v>918</v>
      </c>
    </row>
    <row r="4373" spans="1:4">
      <c r="A4373" t="s">
        <v>5170</v>
      </c>
      <c r="B4373" t="s">
        <v>6261</v>
      </c>
      <c r="C4373" t="s">
        <v>891</v>
      </c>
      <c r="D4373" t="s">
        <v>969</v>
      </c>
    </row>
    <row r="4374" spans="1:4">
      <c r="A4374" t="s">
        <v>5171</v>
      </c>
      <c r="B4374" t="s">
        <v>6261</v>
      </c>
      <c r="C4374" t="s">
        <v>683</v>
      </c>
      <c r="D4374" t="s">
        <v>22</v>
      </c>
    </row>
    <row r="4375" spans="1:4">
      <c r="A4375" t="s">
        <v>5172</v>
      </c>
      <c r="B4375" t="s">
        <v>6261</v>
      </c>
      <c r="C4375" t="s">
        <v>631</v>
      </c>
      <c r="D4375" t="s">
        <v>969</v>
      </c>
    </row>
    <row r="4376" spans="1:4">
      <c r="A4376" t="s">
        <v>5173</v>
      </c>
      <c r="B4376" t="s">
        <v>6261</v>
      </c>
      <c r="C4376" t="s">
        <v>1055</v>
      </c>
      <c r="D4376" t="s">
        <v>1438</v>
      </c>
    </row>
    <row r="4377" spans="1:4">
      <c r="A4377" t="s">
        <v>5174</v>
      </c>
      <c r="B4377" t="s">
        <v>6261</v>
      </c>
      <c r="C4377" t="s">
        <v>805</v>
      </c>
      <c r="D4377" t="s">
        <v>326</v>
      </c>
    </row>
    <row r="4378" spans="1:4">
      <c r="A4378" t="s">
        <v>5175</v>
      </c>
      <c r="B4378" t="s">
        <v>6261</v>
      </c>
      <c r="C4378" t="s">
        <v>1399</v>
      </c>
      <c r="D4378" t="s">
        <v>1015</v>
      </c>
    </row>
    <row r="4379" spans="1:4">
      <c r="A4379" t="s">
        <v>5176</v>
      </c>
      <c r="B4379" t="s">
        <v>6259</v>
      </c>
      <c r="C4379" t="s">
        <v>982</v>
      </c>
      <c r="D4379" t="s">
        <v>2533</v>
      </c>
    </row>
    <row r="4380" spans="1:4">
      <c r="A4380" t="s">
        <v>5177</v>
      </c>
      <c r="B4380" t="s">
        <v>6259</v>
      </c>
      <c r="C4380" t="s">
        <v>531</v>
      </c>
      <c r="D4380" t="s">
        <v>320</v>
      </c>
    </row>
    <row r="4381" spans="1:4">
      <c r="A4381" t="s">
        <v>5178</v>
      </c>
      <c r="B4381" t="s">
        <v>6260</v>
      </c>
      <c r="C4381" t="s">
        <v>81</v>
      </c>
      <c r="D4381" t="s">
        <v>708</v>
      </c>
    </row>
    <row r="4382" spans="1:4">
      <c r="A4382" t="s">
        <v>5179</v>
      </c>
      <c r="B4382" t="s">
        <v>6259</v>
      </c>
      <c r="C4382" t="s">
        <v>374</v>
      </c>
      <c r="D4382" t="s">
        <v>671</v>
      </c>
    </row>
    <row r="4383" spans="1:4">
      <c r="A4383" t="s">
        <v>5180</v>
      </c>
      <c r="B4383" t="s">
        <v>6259</v>
      </c>
      <c r="C4383" t="s">
        <v>518</v>
      </c>
      <c r="D4383" t="s">
        <v>528</v>
      </c>
    </row>
    <row r="4384" spans="1:4">
      <c r="A4384" t="s">
        <v>5181</v>
      </c>
      <c r="B4384" t="s">
        <v>6260</v>
      </c>
      <c r="C4384" t="s">
        <v>1567</v>
      </c>
      <c r="D4384" t="s">
        <v>420</v>
      </c>
    </row>
    <row r="4385" spans="1:4">
      <c r="A4385" t="s">
        <v>5182</v>
      </c>
      <c r="B4385" t="s">
        <v>6260</v>
      </c>
      <c r="C4385" t="s">
        <v>612</v>
      </c>
      <c r="D4385" t="s">
        <v>1810</v>
      </c>
    </row>
    <row r="4386" spans="1:4">
      <c r="A4386" t="s">
        <v>5183</v>
      </c>
      <c r="B4386" t="s">
        <v>6259</v>
      </c>
      <c r="C4386" t="s">
        <v>895</v>
      </c>
      <c r="D4386" t="s">
        <v>1324</v>
      </c>
    </row>
    <row r="4387" spans="1:4">
      <c r="A4387" t="s">
        <v>5184</v>
      </c>
      <c r="B4387" t="s">
        <v>6261</v>
      </c>
      <c r="C4387" t="s">
        <v>927</v>
      </c>
      <c r="D4387" t="s">
        <v>53</v>
      </c>
    </row>
    <row r="4388" spans="1:4">
      <c r="A4388" t="s">
        <v>5185</v>
      </c>
      <c r="B4388" t="s">
        <v>6261</v>
      </c>
      <c r="C4388" t="s">
        <v>71</v>
      </c>
      <c r="D4388" t="s">
        <v>110</v>
      </c>
    </row>
    <row r="4389" spans="1:4">
      <c r="A4389" t="s">
        <v>5186</v>
      </c>
      <c r="B4389" t="s">
        <v>6259</v>
      </c>
      <c r="C4389" t="s">
        <v>838</v>
      </c>
      <c r="D4389" t="s">
        <v>583</v>
      </c>
    </row>
    <row r="4390" spans="1:4">
      <c r="A4390" t="s">
        <v>5187</v>
      </c>
      <c r="B4390" t="s">
        <v>6260</v>
      </c>
      <c r="C4390" t="s">
        <v>337</v>
      </c>
      <c r="D4390" t="s">
        <v>1120</v>
      </c>
    </row>
    <row r="4391" spans="1:4">
      <c r="A4391" t="s">
        <v>5188</v>
      </c>
      <c r="B4391" t="s">
        <v>6260</v>
      </c>
      <c r="C4391" t="s">
        <v>749</v>
      </c>
      <c r="D4391" t="s">
        <v>1132</v>
      </c>
    </row>
    <row r="4392" spans="1:4">
      <c r="A4392" t="s">
        <v>5189</v>
      </c>
      <c r="B4392" t="s">
        <v>6259</v>
      </c>
      <c r="C4392" t="s">
        <v>2527</v>
      </c>
      <c r="D4392" t="s">
        <v>1240</v>
      </c>
    </row>
    <row r="4393" spans="1:4">
      <c r="A4393" t="s">
        <v>5190</v>
      </c>
      <c r="B4393" t="s">
        <v>6260</v>
      </c>
      <c r="C4393" t="s">
        <v>1043</v>
      </c>
      <c r="D4393" t="s">
        <v>66</v>
      </c>
    </row>
    <row r="4394" spans="1:4">
      <c r="A4394" t="s">
        <v>5191</v>
      </c>
      <c r="B4394" t="s">
        <v>6260</v>
      </c>
      <c r="C4394" t="s">
        <v>1132</v>
      </c>
      <c r="D4394" t="s">
        <v>1523</v>
      </c>
    </row>
    <row r="4395" spans="1:4">
      <c r="A4395" t="s">
        <v>5192</v>
      </c>
      <c r="B4395" t="s">
        <v>6261</v>
      </c>
      <c r="C4395" t="s">
        <v>862</v>
      </c>
      <c r="D4395" t="s">
        <v>847</v>
      </c>
    </row>
    <row r="4396" spans="1:4">
      <c r="A4396" t="s">
        <v>5193</v>
      </c>
      <c r="B4396" t="s">
        <v>6259</v>
      </c>
      <c r="C4396" t="s">
        <v>615</v>
      </c>
      <c r="D4396" t="s">
        <v>411</v>
      </c>
    </row>
    <row r="4397" spans="1:4">
      <c r="A4397" t="s">
        <v>5194</v>
      </c>
      <c r="B4397" t="s">
        <v>6260</v>
      </c>
      <c r="C4397" t="s">
        <v>47</v>
      </c>
      <c r="D4397" t="s">
        <v>234</v>
      </c>
    </row>
    <row r="4398" spans="1:4">
      <c r="A4398" t="s">
        <v>5195</v>
      </c>
      <c r="B4398" t="s">
        <v>6261</v>
      </c>
      <c r="C4398" t="s">
        <v>500</v>
      </c>
      <c r="D4398" t="s">
        <v>1212</v>
      </c>
    </row>
    <row r="4399" spans="1:4">
      <c r="A4399" t="s">
        <v>5196</v>
      </c>
      <c r="B4399" t="s">
        <v>6259</v>
      </c>
      <c r="C4399" t="s">
        <v>486</v>
      </c>
      <c r="D4399" t="s">
        <v>47</v>
      </c>
    </row>
    <row r="4400" spans="1:4">
      <c r="A4400" t="s">
        <v>5197</v>
      </c>
      <c r="B4400" t="s">
        <v>6260</v>
      </c>
      <c r="C4400" t="s">
        <v>1532</v>
      </c>
      <c r="D4400" t="s">
        <v>1154</v>
      </c>
    </row>
    <row r="4401" spans="1:4">
      <c r="A4401" t="s">
        <v>5198</v>
      </c>
      <c r="B4401" t="s">
        <v>6261</v>
      </c>
      <c r="C4401" t="s">
        <v>523</v>
      </c>
      <c r="D4401" t="s">
        <v>1701</v>
      </c>
    </row>
    <row r="4402" spans="1:4">
      <c r="A4402" t="s">
        <v>5199</v>
      </c>
      <c r="B4402" t="s">
        <v>6261</v>
      </c>
      <c r="C4402" t="s">
        <v>731</v>
      </c>
      <c r="D4402" t="s">
        <v>615</v>
      </c>
    </row>
    <row r="4403" spans="1:4">
      <c r="A4403" t="s">
        <v>5200</v>
      </c>
      <c r="B4403" t="s">
        <v>6261</v>
      </c>
      <c r="C4403" t="s">
        <v>1040</v>
      </c>
      <c r="D4403" t="s">
        <v>81</v>
      </c>
    </row>
    <row r="4404" spans="1:4">
      <c r="A4404" t="s">
        <v>5201</v>
      </c>
      <c r="B4404" t="s">
        <v>6259</v>
      </c>
      <c r="C4404" t="s">
        <v>1302</v>
      </c>
      <c r="D4404" t="s">
        <v>1793</v>
      </c>
    </row>
    <row r="4405" spans="1:4">
      <c r="A4405" t="s">
        <v>5202</v>
      </c>
      <c r="B4405" t="s">
        <v>6259</v>
      </c>
      <c r="C4405" t="s">
        <v>972</v>
      </c>
      <c r="D4405" t="s">
        <v>1149</v>
      </c>
    </row>
    <row r="4406" spans="1:4">
      <c r="A4406" t="s">
        <v>5203</v>
      </c>
      <c r="B4406" t="s">
        <v>6260</v>
      </c>
      <c r="C4406" t="s">
        <v>1567</v>
      </c>
      <c r="D4406" t="s">
        <v>1154</v>
      </c>
    </row>
    <row r="4407" spans="1:4">
      <c r="A4407" t="s">
        <v>5204</v>
      </c>
      <c r="B4407" t="s">
        <v>6260</v>
      </c>
      <c r="C4407" t="s">
        <v>1548</v>
      </c>
      <c r="D4407" t="s">
        <v>443</v>
      </c>
    </row>
    <row r="4408" spans="1:4">
      <c r="A4408" t="s">
        <v>5205</v>
      </c>
      <c r="B4408" t="s">
        <v>6259</v>
      </c>
      <c r="C4408" t="s">
        <v>1005</v>
      </c>
      <c r="D4408" t="s">
        <v>1204</v>
      </c>
    </row>
    <row r="4409" spans="1:4">
      <c r="A4409" t="s">
        <v>5206</v>
      </c>
      <c r="B4409" t="s">
        <v>6260</v>
      </c>
      <c r="C4409" t="s">
        <v>461</v>
      </c>
      <c r="D4409" t="s">
        <v>1043</v>
      </c>
    </row>
    <row r="4410" spans="1:4">
      <c r="A4410" t="s">
        <v>5207</v>
      </c>
      <c r="B4410" t="s">
        <v>6259</v>
      </c>
      <c r="C4410" t="s">
        <v>90</v>
      </c>
      <c r="D4410" t="s">
        <v>1548</v>
      </c>
    </row>
    <row r="4411" spans="1:4">
      <c r="A4411" t="s">
        <v>5208</v>
      </c>
      <c r="B4411" t="s">
        <v>6261</v>
      </c>
      <c r="C4411" t="s">
        <v>558</v>
      </c>
      <c r="D4411" t="s">
        <v>780</v>
      </c>
    </row>
    <row r="4412" spans="1:4">
      <c r="A4412" t="s">
        <v>5209</v>
      </c>
      <c r="B4412" t="s">
        <v>6260</v>
      </c>
      <c r="C4412" t="s">
        <v>951</v>
      </c>
      <c r="D4412" t="s">
        <v>731</v>
      </c>
    </row>
    <row r="4413" spans="1:4">
      <c r="A4413" t="s">
        <v>5210</v>
      </c>
      <c r="B4413" t="s">
        <v>6260</v>
      </c>
      <c r="C4413" t="s">
        <v>76</v>
      </c>
      <c r="D4413" t="s">
        <v>932</v>
      </c>
    </row>
    <row r="4414" spans="1:4">
      <c r="A4414" t="s">
        <v>5211</v>
      </c>
      <c r="B4414" t="s">
        <v>6261</v>
      </c>
      <c r="C4414" t="s">
        <v>500</v>
      </c>
      <c r="D4414" t="s">
        <v>686</v>
      </c>
    </row>
    <row r="4415" spans="1:4">
      <c r="A4415" t="s">
        <v>5212</v>
      </c>
      <c r="B4415" t="s">
        <v>6259</v>
      </c>
      <c r="C4415" t="s">
        <v>391</v>
      </c>
      <c r="D4415" t="s">
        <v>1949</v>
      </c>
    </row>
    <row r="4416" spans="1:4">
      <c r="A4416" t="s">
        <v>5213</v>
      </c>
      <c r="B4416" t="s">
        <v>6261</v>
      </c>
      <c r="C4416" t="s">
        <v>1418</v>
      </c>
      <c r="D4416" t="s">
        <v>66</v>
      </c>
    </row>
    <row r="4417" spans="1:4">
      <c r="A4417" t="s">
        <v>5214</v>
      </c>
      <c r="B4417" t="s">
        <v>6261</v>
      </c>
      <c r="C4417" t="s">
        <v>1296</v>
      </c>
      <c r="D4417" t="s">
        <v>1027</v>
      </c>
    </row>
    <row r="4418" spans="1:4">
      <c r="A4418" t="s">
        <v>5215</v>
      </c>
      <c r="B4418" t="s">
        <v>6260</v>
      </c>
      <c r="C4418" t="s">
        <v>461</v>
      </c>
      <c r="D4418" t="s">
        <v>619</v>
      </c>
    </row>
    <row r="4419" spans="1:4">
      <c r="A4419" t="s">
        <v>5216</v>
      </c>
      <c r="B4419" t="s">
        <v>6259</v>
      </c>
      <c r="C4419" t="s">
        <v>280</v>
      </c>
      <c r="D4419" t="s">
        <v>1296</v>
      </c>
    </row>
    <row r="4420" spans="1:4">
      <c r="A4420" t="s">
        <v>5217</v>
      </c>
      <c r="B4420" t="s">
        <v>6260</v>
      </c>
      <c r="C4420" t="s">
        <v>838</v>
      </c>
      <c r="D4420" t="s">
        <v>963</v>
      </c>
    </row>
    <row r="4421" spans="1:4">
      <c r="A4421" t="s">
        <v>5218</v>
      </c>
      <c r="B4421" t="s">
        <v>6261</v>
      </c>
      <c r="C4421" t="s">
        <v>195</v>
      </c>
      <c r="D4421" t="s">
        <v>1819</v>
      </c>
    </row>
    <row r="4422" spans="1:4">
      <c r="A4422" t="s">
        <v>5219</v>
      </c>
      <c r="B4422" t="s">
        <v>6260</v>
      </c>
      <c r="C4422" t="s">
        <v>955</v>
      </c>
      <c r="D4422" t="s">
        <v>22</v>
      </c>
    </row>
    <row r="4423" spans="1:4">
      <c r="A4423" t="s">
        <v>5220</v>
      </c>
      <c r="B4423" t="s">
        <v>6260</v>
      </c>
      <c r="C4423" t="s">
        <v>81</v>
      </c>
      <c r="D4423" t="s">
        <v>1214</v>
      </c>
    </row>
    <row r="4424" spans="1:4">
      <c r="A4424" t="s">
        <v>5221</v>
      </c>
      <c r="B4424" t="s">
        <v>6261</v>
      </c>
      <c r="C4424" t="s">
        <v>869</v>
      </c>
      <c r="D4424" t="s">
        <v>286</v>
      </c>
    </row>
    <row r="4425" spans="1:4">
      <c r="A4425" t="s">
        <v>5222</v>
      </c>
      <c r="B4425" t="s">
        <v>6261</v>
      </c>
      <c r="C4425" t="s">
        <v>1872</v>
      </c>
      <c r="D4425" t="s">
        <v>1260</v>
      </c>
    </row>
    <row r="4426" spans="1:4">
      <c r="A4426" t="s">
        <v>5223</v>
      </c>
      <c r="B4426" t="s">
        <v>6261</v>
      </c>
      <c r="C4426" t="s">
        <v>221</v>
      </c>
      <c r="D4426" t="s">
        <v>246</v>
      </c>
    </row>
    <row r="4427" spans="1:4">
      <c r="A4427" t="s">
        <v>5224</v>
      </c>
      <c r="B4427" t="s">
        <v>6261</v>
      </c>
      <c r="C4427" t="s">
        <v>1235</v>
      </c>
      <c r="D4427" t="s">
        <v>180</v>
      </c>
    </row>
    <row r="4428" spans="1:4">
      <c r="A4428" t="s">
        <v>5225</v>
      </c>
      <c r="B4428" t="s">
        <v>6261</v>
      </c>
      <c r="C4428" t="s">
        <v>143</v>
      </c>
      <c r="D4428" t="s">
        <v>660</v>
      </c>
    </row>
    <row r="4429" spans="1:4">
      <c r="A4429" t="s">
        <v>5226</v>
      </c>
      <c r="B4429" t="s">
        <v>6261</v>
      </c>
      <c r="C4429" t="s">
        <v>1857</v>
      </c>
      <c r="D4429" t="s">
        <v>420</v>
      </c>
    </row>
    <row r="4430" spans="1:4">
      <c r="A4430" t="s">
        <v>5227</v>
      </c>
      <c r="B4430" t="s">
        <v>6260</v>
      </c>
      <c r="C4430" t="s">
        <v>649</v>
      </c>
      <c r="D4430" t="s">
        <v>1019</v>
      </c>
    </row>
    <row r="4431" spans="1:4">
      <c r="A4431" t="s">
        <v>5228</v>
      </c>
      <c r="B4431" t="s">
        <v>6261</v>
      </c>
      <c r="C4431" t="s">
        <v>483</v>
      </c>
      <c r="D4431" t="s">
        <v>337</v>
      </c>
    </row>
    <row r="4432" spans="1:4">
      <c r="A4432" t="s">
        <v>5229</v>
      </c>
      <c r="B4432" t="s">
        <v>6259</v>
      </c>
      <c r="C4432" t="s">
        <v>2164</v>
      </c>
      <c r="D4432" t="s">
        <v>663</v>
      </c>
    </row>
    <row r="4433" spans="1:4">
      <c r="A4433" t="s">
        <v>5230</v>
      </c>
      <c r="B4433" t="s">
        <v>6261</v>
      </c>
      <c r="C4433" t="s">
        <v>1701</v>
      </c>
      <c r="D4433" t="s">
        <v>749</v>
      </c>
    </row>
    <row r="4434" spans="1:4">
      <c r="A4434" t="s">
        <v>5231</v>
      </c>
      <c r="B4434" t="s">
        <v>6259</v>
      </c>
      <c r="C4434" t="s">
        <v>783</v>
      </c>
      <c r="D4434" t="s">
        <v>1235</v>
      </c>
    </row>
    <row r="4435" spans="1:4">
      <c r="A4435" t="s">
        <v>5232</v>
      </c>
      <c r="B4435" t="s">
        <v>6261</v>
      </c>
      <c r="C4435" t="s">
        <v>1618</v>
      </c>
      <c r="D4435" t="s">
        <v>769</v>
      </c>
    </row>
    <row r="4436" spans="1:4">
      <c r="A4436" t="s">
        <v>5233</v>
      </c>
      <c r="B4436" t="s">
        <v>6260</v>
      </c>
      <c r="C4436" t="s">
        <v>758</v>
      </c>
      <c r="D4436" t="s">
        <v>1113</v>
      </c>
    </row>
    <row r="4437" spans="1:4">
      <c r="A4437" t="s">
        <v>5234</v>
      </c>
      <c r="B4437" t="s">
        <v>6260</v>
      </c>
      <c r="C4437" t="s">
        <v>500</v>
      </c>
      <c r="D4437" t="s">
        <v>686</v>
      </c>
    </row>
    <row r="4438" spans="1:4">
      <c r="A4438" t="s">
        <v>5235</v>
      </c>
      <c r="B4438" t="s">
        <v>6260</v>
      </c>
      <c r="C4438" t="s">
        <v>646</v>
      </c>
      <c r="D4438" t="s">
        <v>1933</v>
      </c>
    </row>
    <row r="4439" spans="1:4">
      <c r="A4439" t="s">
        <v>5236</v>
      </c>
      <c r="B4439" t="s">
        <v>6259</v>
      </c>
      <c r="C4439" t="s">
        <v>1212</v>
      </c>
      <c r="D4439" t="s">
        <v>250</v>
      </c>
    </row>
    <row r="4440" spans="1:4">
      <c r="A4440" t="s">
        <v>5237</v>
      </c>
      <c r="B4440" t="s">
        <v>6259</v>
      </c>
      <c r="C4440" t="s">
        <v>117</v>
      </c>
      <c r="D4440" t="s">
        <v>761</v>
      </c>
    </row>
    <row r="4441" spans="1:4">
      <c r="A4441" t="s">
        <v>5238</v>
      </c>
      <c r="B4441" t="s">
        <v>6261</v>
      </c>
      <c r="C4441" t="s">
        <v>195</v>
      </c>
      <c r="D4441" t="s">
        <v>277</v>
      </c>
    </row>
    <row r="4442" spans="1:4">
      <c r="A4442" t="s">
        <v>5239</v>
      </c>
      <c r="B4442" t="s">
        <v>6261</v>
      </c>
      <c r="C4442" t="s">
        <v>666</v>
      </c>
      <c r="D4442" t="s">
        <v>785</v>
      </c>
    </row>
    <row r="4443" spans="1:4">
      <c r="A4443" t="s">
        <v>5240</v>
      </c>
      <c r="B4443" t="s">
        <v>6260</v>
      </c>
      <c r="C4443" t="s">
        <v>313</v>
      </c>
      <c r="D4443" t="s">
        <v>32</v>
      </c>
    </row>
    <row r="4444" spans="1:4">
      <c r="A4444" t="s">
        <v>5241</v>
      </c>
      <c r="B4444" t="s">
        <v>6259</v>
      </c>
      <c r="C4444" t="s">
        <v>812</v>
      </c>
      <c r="D4444" t="s">
        <v>830</v>
      </c>
    </row>
    <row r="4445" spans="1:4">
      <c r="A4445" t="s">
        <v>5242</v>
      </c>
      <c r="B4445" t="s">
        <v>6261</v>
      </c>
      <c r="C4445" t="s">
        <v>789</v>
      </c>
      <c r="D4445" t="s">
        <v>1862</v>
      </c>
    </row>
    <row r="4446" spans="1:4">
      <c r="A4446" t="s">
        <v>5243</v>
      </c>
      <c r="B4446" t="s">
        <v>6259</v>
      </c>
      <c r="C4446" t="s">
        <v>2164</v>
      </c>
      <c r="D4446" t="s">
        <v>2006</v>
      </c>
    </row>
    <row r="4447" spans="1:4">
      <c r="A4447" t="s">
        <v>5244</v>
      </c>
      <c r="B4447" t="s">
        <v>6259</v>
      </c>
      <c r="C4447" t="s">
        <v>1395</v>
      </c>
      <c r="D4447" t="s">
        <v>147</v>
      </c>
    </row>
    <row r="4448" spans="1:4">
      <c r="A4448" t="s">
        <v>5245</v>
      </c>
      <c r="B4448" t="s">
        <v>6260</v>
      </c>
      <c r="C4448" t="s">
        <v>1819</v>
      </c>
      <c r="D4448" t="s">
        <v>149</v>
      </c>
    </row>
    <row r="4449" spans="1:4">
      <c r="A4449" t="s">
        <v>5246</v>
      </c>
      <c r="B4449" t="s">
        <v>6259</v>
      </c>
      <c r="C4449" t="s">
        <v>329</v>
      </c>
      <c r="D4449" t="s">
        <v>1857</v>
      </c>
    </row>
    <row r="4450" spans="1:4">
      <c r="A4450" t="s">
        <v>5247</v>
      </c>
      <c r="B4450" t="s">
        <v>6261</v>
      </c>
      <c r="C4450" t="s">
        <v>1567</v>
      </c>
      <c r="D4450" t="s">
        <v>420</v>
      </c>
    </row>
    <row r="4451" spans="1:4">
      <c r="A4451" t="s">
        <v>5248</v>
      </c>
      <c r="B4451" t="s">
        <v>6259</v>
      </c>
      <c r="C4451" t="s">
        <v>963</v>
      </c>
      <c r="D4451" t="s">
        <v>1242</v>
      </c>
    </row>
    <row r="4452" spans="1:4">
      <c r="A4452" t="s">
        <v>5249</v>
      </c>
      <c r="B4452" t="s">
        <v>6259</v>
      </c>
      <c r="C4452" t="s">
        <v>188</v>
      </c>
      <c r="D4452" t="s">
        <v>509</v>
      </c>
    </row>
    <row r="4453" spans="1:4">
      <c r="A4453" t="s">
        <v>5250</v>
      </c>
      <c r="B4453" t="s">
        <v>6261</v>
      </c>
      <c r="C4453" t="s">
        <v>805</v>
      </c>
      <c r="D4453" t="s">
        <v>780</v>
      </c>
    </row>
    <row r="4454" spans="1:4">
      <c r="A4454" t="s">
        <v>5251</v>
      </c>
      <c r="B4454" t="s">
        <v>6259</v>
      </c>
      <c r="C4454" t="s">
        <v>37</v>
      </c>
      <c r="D4454" t="s">
        <v>749</v>
      </c>
    </row>
    <row r="4455" spans="1:4">
      <c r="A4455" t="s">
        <v>5252</v>
      </c>
      <c r="B4455" t="s">
        <v>6261</v>
      </c>
      <c r="C4455" t="s">
        <v>486</v>
      </c>
      <c r="D4455" t="s">
        <v>812</v>
      </c>
    </row>
    <row r="4456" spans="1:4">
      <c r="A4456" t="s">
        <v>5253</v>
      </c>
      <c r="B4456" t="s">
        <v>6260</v>
      </c>
      <c r="C4456" t="s">
        <v>1819</v>
      </c>
      <c r="D4456" t="s">
        <v>783</v>
      </c>
    </row>
    <row r="4457" spans="1:4">
      <c r="A4457" t="s">
        <v>5254</v>
      </c>
      <c r="B4457" t="s">
        <v>6259</v>
      </c>
      <c r="C4457" t="s">
        <v>310</v>
      </c>
      <c r="D4457" t="s">
        <v>1633</v>
      </c>
    </row>
    <row r="4458" spans="1:4">
      <c r="A4458" t="s">
        <v>5255</v>
      </c>
      <c r="B4458" t="s">
        <v>6260</v>
      </c>
      <c r="C4458" t="s">
        <v>139</v>
      </c>
      <c r="D4458" t="s">
        <v>722</v>
      </c>
    </row>
    <row r="4459" spans="1:4">
      <c r="A4459" t="s">
        <v>5256</v>
      </c>
      <c r="B4459" t="s">
        <v>6261</v>
      </c>
      <c r="C4459" t="s">
        <v>250</v>
      </c>
      <c r="D4459" t="s">
        <v>2006</v>
      </c>
    </row>
    <row r="4460" spans="1:4">
      <c r="A4460" t="s">
        <v>5257</v>
      </c>
      <c r="B4460" t="s">
        <v>6259</v>
      </c>
      <c r="C4460" t="s">
        <v>1249</v>
      </c>
      <c r="D4460" t="s">
        <v>531</v>
      </c>
    </row>
    <row r="4461" spans="1:4">
      <c r="A4461" t="s">
        <v>5258</v>
      </c>
      <c r="B4461" t="s">
        <v>6261</v>
      </c>
      <c r="C4461" t="s">
        <v>135</v>
      </c>
      <c r="D4461" t="s">
        <v>1374</v>
      </c>
    </row>
    <row r="4462" spans="1:4">
      <c r="A4462" t="s">
        <v>5259</v>
      </c>
      <c r="B4462" t="s">
        <v>6259</v>
      </c>
      <c r="C4462" t="s">
        <v>143</v>
      </c>
      <c r="D4462" t="s">
        <v>1132</v>
      </c>
    </row>
    <row r="4463" spans="1:4">
      <c r="A4463" t="s">
        <v>5260</v>
      </c>
      <c r="B4463" t="s">
        <v>6260</v>
      </c>
      <c r="C4463" t="s">
        <v>263</v>
      </c>
      <c r="D4463" t="s">
        <v>110</v>
      </c>
    </row>
    <row r="4464" spans="1:4">
      <c r="A4464" t="s">
        <v>5261</v>
      </c>
      <c r="B4464" t="s">
        <v>6260</v>
      </c>
      <c r="C4464" t="s">
        <v>1063</v>
      </c>
      <c r="D4464" t="s">
        <v>1510</v>
      </c>
    </row>
    <row r="4465" spans="1:4">
      <c r="A4465" t="s">
        <v>5262</v>
      </c>
      <c r="B4465" t="s">
        <v>6259</v>
      </c>
      <c r="C4465" t="s">
        <v>520</v>
      </c>
      <c r="D4465" t="s">
        <v>891</v>
      </c>
    </row>
    <row r="4466" spans="1:4">
      <c r="A4466" t="s">
        <v>5263</v>
      </c>
      <c r="B4466" t="s">
        <v>6259</v>
      </c>
      <c r="C4466" t="s">
        <v>242</v>
      </c>
      <c r="D4466" t="s">
        <v>364</v>
      </c>
    </row>
    <row r="4467" spans="1:4">
      <c r="A4467" t="s">
        <v>5264</v>
      </c>
      <c r="B4467" t="s">
        <v>6260</v>
      </c>
      <c r="C4467" t="s">
        <v>1019</v>
      </c>
      <c r="D4467" t="s">
        <v>1618</v>
      </c>
    </row>
    <row r="4468" spans="1:4">
      <c r="A4468" t="s">
        <v>5265</v>
      </c>
      <c r="B4468" t="s">
        <v>6261</v>
      </c>
      <c r="C4468" t="s">
        <v>949</v>
      </c>
      <c r="D4468" t="s">
        <v>1092</v>
      </c>
    </row>
    <row r="4469" spans="1:4">
      <c r="A4469" t="s">
        <v>5266</v>
      </c>
      <c r="B4469" t="s">
        <v>6261</v>
      </c>
      <c r="C4469" t="s">
        <v>1793</v>
      </c>
      <c r="D4469" t="s">
        <v>990</v>
      </c>
    </row>
    <row r="4470" spans="1:4">
      <c r="A4470" t="s">
        <v>5267</v>
      </c>
      <c r="B4470" t="s">
        <v>6259</v>
      </c>
      <c r="C4470" t="s">
        <v>758</v>
      </c>
      <c r="D4470" t="s">
        <v>310</v>
      </c>
    </row>
    <row r="4471" spans="1:4">
      <c r="A4471" t="s">
        <v>5268</v>
      </c>
      <c r="B4471" t="s">
        <v>6260</v>
      </c>
      <c r="C4471" t="s">
        <v>623</v>
      </c>
      <c r="D4471" t="s">
        <v>459</v>
      </c>
    </row>
    <row r="4472" spans="1:4">
      <c r="A4472" t="s">
        <v>5269</v>
      </c>
      <c r="B4472" t="s">
        <v>6260</v>
      </c>
      <c r="C4472" t="s">
        <v>807</v>
      </c>
      <c r="D4472" t="s">
        <v>1327</v>
      </c>
    </row>
    <row r="4473" spans="1:4">
      <c r="A4473" t="s">
        <v>5270</v>
      </c>
      <c r="B4473" t="s">
        <v>6259</v>
      </c>
      <c r="C4473" t="s">
        <v>341</v>
      </c>
      <c r="D4473" t="s">
        <v>1235</v>
      </c>
    </row>
    <row r="4474" spans="1:4">
      <c r="A4474" t="s">
        <v>5271</v>
      </c>
      <c r="B4474" t="s">
        <v>6260</v>
      </c>
      <c r="C4474" t="s">
        <v>71</v>
      </c>
      <c r="D4474" t="s">
        <v>110</v>
      </c>
    </row>
    <row r="4475" spans="1:4">
      <c r="A4475" t="s">
        <v>5272</v>
      </c>
      <c r="B4475" t="s">
        <v>6259</v>
      </c>
      <c r="C4475" t="s">
        <v>939</v>
      </c>
      <c r="D4475" t="s">
        <v>792</v>
      </c>
    </row>
    <row r="4476" spans="1:4">
      <c r="A4476" t="s">
        <v>5273</v>
      </c>
      <c r="B4476" t="s">
        <v>6259</v>
      </c>
      <c r="C4476" t="s">
        <v>58</v>
      </c>
      <c r="D4476" t="s">
        <v>1427</v>
      </c>
    </row>
    <row r="4477" spans="1:4">
      <c r="A4477" t="s">
        <v>5274</v>
      </c>
      <c r="B4477" t="s">
        <v>6261</v>
      </c>
      <c r="C4477" t="s">
        <v>176</v>
      </c>
      <c r="D4477" t="s">
        <v>446</v>
      </c>
    </row>
    <row r="4478" spans="1:4">
      <c r="A4478" t="s">
        <v>5275</v>
      </c>
      <c r="B4478" t="s">
        <v>6259</v>
      </c>
      <c r="C4478" t="s">
        <v>1335</v>
      </c>
      <c r="D4478" t="s">
        <v>228</v>
      </c>
    </row>
    <row r="4479" spans="1:4">
      <c r="A4479" t="s">
        <v>5276</v>
      </c>
      <c r="B4479" t="s">
        <v>6261</v>
      </c>
      <c r="C4479" t="s">
        <v>628</v>
      </c>
      <c r="D4479" t="s">
        <v>6262</v>
      </c>
    </row>
    <row r="4480" spans="1:4">
      <c r="A4480" t="s">
        <v>5277</v>
      </c>
      <c r="B4480" t="s">
        <v>6261</v>
      </c>
      <c r="C4480" t="s">
        <v>539</v>
      </c>
      <c r="D4480" t="s">
        <v>204</v>
      </c>
    </row>
    <row r="4481" spans="1:4">
      <c r="A4481" t="s">
        <v>5278</v>
      </c>
      <c r="B4481" t="s">
        <v>6259</v>
      </c>
      <c r="C4481" t="s">
        <v>10</v>
      </c>
      <c r="D4481" t="s">
        <v>1949</v>
      </c>
    </row>
    <row r="4482" spans="1:4">
      <c r="A4482" t="s">
        <v>5279</v>
      </c>
      <c r="B4482" t="s">
        <v>6261</v>
      </c>
      <c r="C4482" t="s">
        <v>1190</v>
      </c>
      <c r="D4482" t="s">
        <v>2124</v>
      </c>
    </row>
    <row r="4483" spans="1:4">
      <c r="A4483" t="s">
        <v>5280</v>
      </c>
      <c r="B4483" t="s">
        <v>6261</v>
      </c>
      <c r="C4483" t="s">
        <v>1889</v>
      </c>
      <c r="D4483" t="s">
        <v>102</v>
      </c>
    </row>
    <row r="4484" spans="1:4">
      <c r="A4484" t="s">
        <v>5281</v>
      </c>
      <c r="B4484" t="s">
        <v>6261</v>
      </c>
      <c r="C4484" t="s">
        <v>671</v>
      </c>
      <c r="D4484" t="s">
        <v>1206</v>
      </c>
    </row>
    <row r="4485" spans="1:4">
      <c r="A4485" t="s">
        <v>5282</v>
      </c>
      <c r="B4485" t="s">
        <v>6261</v>
      </c>
      <c r="C4485" t="s">
        <v>367</v>
      </c>
      <c r="D4485" t="s">
        <v>755</v>
      </c>
    </row>
    <row r="4486" spans="1:4">
      <c r="A4486" t="s">
        <v>5283</v>
      </c>
      <c r="B4486" t="s">
        <v>6261</v>
      </c>
      <c r="C4486" t="s">
        <v>758</v>
      </c>
      <c r="D4486" t="s">
        <v>1274</v>
      </c>
    </row>
    <row r="4487" spans="1:4">
      <c r="A4487" t="s">
        <v>5284</v>
      </c>
      <c r="B4487" t="s">
        <v>6260</v>
      </c>
      <c r="C4487" t="s">
        <v>173</v>
      </c>
      <c r="D4487" t="s">
        <v>303</v>
      </c>
    </row>
    <row r="4488" spans="1:4">
      <c r="A4488" t="s">
        <v>5285</v>
      </c>
      <c r="B4488" t="s">
        <v>6260</v>
      </c>
      <c r="C4488" t="s">
        <v>1178</v>
      </c>
      <c r="D4488" t="s">
        <v>1618</v>
      </c>
    </row>
    <row r="4489" spans="1:4">
      <c r="A4489" t="s">
        <v>5286</v>
      </c>
      <c r="B4489" t="s">
        <v>6260</v>
      </c>
      <c r="C4489" t="s">
        <v>631</v>
      </c>
      <c r="D4489" t="s">
        <v>1045</v>
      </c>
    </row>
    <row r="4490" spans="1:4">
      <c r="A4490" t="s">
        <v>5287</v>
      </c>
      <c r="B4490" t="s">
        <v>6259</v>
      </c>
      <c r="C4490" t="s">
        <v>2527</v>
      </c>
      <c r="D4490" t="s">
        <v>637</v>
      </c>
    </row>
    <row r="4491" spans="1:4">
      <c r="A4491" t="s">
        <v>5288</v>
      </c>
      <c r="B4491" t="s">
        <v>6260</v>
      </c>
      <c r="C4491" t="s">
        <v>887</v>
      </c>
      <c r="D4491" t="s">
        <v>1817</v>
      </c>
    </row>
    <row r="4492" spans="1:4">
      <c r="A4492" t="s">
        <v>5289</v>
      </c>
      <c r="B4492" t="s">
        <v>6259</v>
      </c>
      <c r="C4492" t="s">
        <v>277</v>
      </c>
      <c r="D4492" t="s">
        <v>225</v>
      </c>
    </row>
    <row r="4493" spans="1:4">
      <c r="A4493" t="s">
        <v>5290</v>
      </c>
      <c r="B4493" t="s">
        <v>6261</v>
      </c>
      <c r="C4493" t="s">
        <v>28</v>
      </c>
      <c r="D4493" t="s">
        <v>1793</v>
      </c>
    </row>
    <row r="4494" spans="1:4">
      <c r="A4494" t="s">
        <v>5291</v>
      </c>
      <c r="B4494" t="s">
        <v>6259</v>
      </c>
      <c r="C4494" t="s">
        <v>649</v>
      </c>
      <c r="D4494" t="s">
        <v>847</v>
      </c>
    </row>
    <row r="4495" spans="1:4">
      <c r="A4495" t="s">
        <v>5292</v>
      </c>
      <c r="B4495" t="s">
        <v>6260</v>
      </c>
      <c r="C4495" t="s">
        <v>1098</v>
      </c>
      <c r="D4495" t="s">
        <v>6263</v>
      </c>
    </row>
    <row r="4496" spans="1:4">
      <c r="A4496" t="s">
        <v>5293</v>
      </c>
      <c r="B4496" t="s">
        <v>6259</v>
      </c>
      <c r="C4496" t="s">
        <v>528</v>
      </c>
      <c r="D4496" t="s">
        <v>167</v>
      </c>
    </row>
    <row r="4497" spans="1:4">
      <c r="A4497" t="s">
        <v>5294</v>
      </c>
      <c r="B4497" t="s">
        <v>6259</v>
      </c>
      <c r="C4497" t="s">
        <v>472</v>
      </c>
      <c r="D4497" t="s">
        <v>720</v>
      </c>
    </row>
    <row r="4498" spans="1:4">
      <c r="A4498" t="s">
        <v>5295</v>
      </c>
      <c r="B4498" t="s">
        <v>6259</v>
      </c>
      <c r="C4498" t="s">
        <v>1260</v>
      </c>
      <c r="D4498" t="s">
        <v>212</v>
      </c>
    </row>
    <row r="4499" spans="1:4">
      <c r="A4499" t="s">
        <v>5296</v>
      </c>
      <c r="B4499" t="s">
        <v>6261</v>
      </c>
      <c r="C4499" t="s">
        <v>1005</v>
      </c>
      <c r="D4499" t="s">
        <v>2772</v>
      </c>
    </row>
    <row r="4500" spans="1:4">
      <c r="A4500" t="s">
        <v>5297</v>
      </c>
      <c r="B4500" t="s">
        <v>6260</v>
      </c>
      <c r="C4500" t="s">
        <v>1154</v>
      </c>
      <c r="D4500" t="s">
        <v>420</v>
      </c>
    </row>
    <row r="4501" spans="1:4">
      <c r="A4501" t="s">
        <v>5298</v>
      </c>
      <c r="B4501" t="s">
        <v>6260</v>
      </c>
      <c r="C4501" t="s">
        <v>320</v>
      </c>
      <c r="D4501" t="s">
        <v>743</v>
      </c>
    </row>
    <row r="4502" spans="1:4">
      <c r="A4502" t="s">
        <v>5299</v>
      </c>
      <c r="B4502" t="s">
        <v>6261</v>
      </c>
      <c r="C4502" t="s">
        <v>329</v>
      </c>
      <c r="D4502" t="s">
        <v>1857</v>
      </c>
    </row>
    <row r="4503" spans="1:4">
      <c r="A4503" t="s">
        <v>5300</v>
      </c>
      <c r="B4503" t="s">
        <v>6261</v>
      </c>
      <c r="C4503" t="s">
        <v>711</v>
      </c>
      <c r="D4503" t="s">
        <v>1212</v>
      </c>
    </row>
    <row r="4504" spans="1:4">
      <c r="A4504" t="s">
        <v>5301</v>
      </c>
      <c r="B4504" t="s">
        <v>6260</v>
      </c>
      <c r="C4504" t="s">
        <v>923</v>
      </c>
      <c r="D4504" t="s">
        <v>930</v>
      </c>
    </row>
    <row r="4505" spans="1:4">
      <c r="A4505" t="s">
        <v>5302</v>
      </c>
      <c r="B4505" t="s">
        <v>6260</v>
      </c>
      <c r="C4505" t="s">
        <v>374</v>
      </c>
      <c r="D4505" t="s">
        <v>506</v>
      </c>
    </row>
    <row r="4506" spans="1:4">
      <c r="A4506" t="s">
        <v>5303</v>
      </c>
      <c r="B4506" t="s">
        <v>6259</v>
      </c>
      <c r="C4506" t="s">
        <v>2127</v>
      </c>
      <c r="D4506" t="s">
        <v>221</v>
      </c>
    </row>
    <row r="4507" spans="1:4">
      <c r="A4507" t="s">
        <v>5304</v>
      </c>
      <c r="B4507" t="s">
        <v>6260</v>
      </c>
      <c r="C4507" t="s">
        <v>357</v>
      </c>
      <c r="D4507" t="s">
        <v>326</v>
      </c>
    </row>
    <row r="4508" spans="1:4">
      <c r="A4508" t="s">
        <v>5305</v>
      </c>
      <c r="B4508" t="s">
        <v>6260</v>
      </c>
      <c r="C4508" t="s">
        <v>1324</v>
      </c>
      <c r="D4508" t="s">
        <v>1178</v>
      </c>
    </row>
    <row r="4509" spans="1:4">
      <c r="A4509" t="s">
        <v>5306</v>
      </c>
      <c r="B4509" t="s">
        <v>6261</v>
      </c>
      <c r="C4509" t="s">
        <v>731</v>
      </c>
      <c r="D4509" t="s">
        <v>1823</v>
      </c>
    </row>
    <row r="4510" spans="1:4">
      <c r="A4510" t="s">
        <v>5307</v>
      </c>
      <c r="B4510" t="s">
        <v>6261</v>
      </c>
      <c r="C4510" t="s">
        <v>1235</v>
      </c>
      <c r="D4510" t="s">
        <v>1190</v>
      </c>
    </row>
    <row r="4511" spans="1:4">
      <c r="A4511" t="s">
        <v>5308</v>
      </c>
      <c r="B4511" t="s">
        <v>6259</v>
      </c>
      <c r="C4511" t="s">
        <v>98</v>
      </c>
      <c r="D4511" t="s">
        <v>830</v>
      </c>
    </row>
    <row r="4512" spans="1:4">
      <c r="A4512" t="s">
        <v>5309</v>
      </c>
      <c r="B4512" t="s">
        <v>6259</v>
      </c>
      <c r="C4512" t="s">
        <v>1154</v>
      </c>
      <c r="D4512" t="s">
        <v>286</v>
      </c>
    </row>
    <row r="4513" spans="1:4">
      <c r="A4513" t="s">
        <v>5310</v>
      </c>
      <c r="B4513" t="s">
        <v>6259</v>
      </c>
      <c r="C4513" t="s">
        <v>951</v>
      </c>
      <c r="D4513" t="s">
        <v>1027</v>
      </c>
    </row>
    <row r="4514" spans="1:4">
      <c r="A4514" t="s">
        <v>5311</v>
      </c>
      <c r="B4514" t="s">
        <v>6259</v>
      </c>
      <c r="C4514" t="s">
        <v>1181</v>
      </c>
      <c r="D4514" t="s">
        <v>367</v>
      </c>
    </row>
    <row r="4515" spans="1:4">
      <c r="A4515" t="s">
        <v>5312</v>
      </c>
      <c r="B4515" t="s">
        <v>6260</v>
      </c>
      <c r="C4515" t="s">
        <v>737</v>
      </c>
      <c r="D4515" t="s">
        <v>1222</v>
      </c>
    </row>
    <row r="4516" spans="1:4">
      <c r="A4516" t="s">
        <v>5313</v>
      </c>
      <c r="B4516" t="s">
        <v>6261</v>
      </c>
      <c r="C4516" t="s">
        <v>489</v>
      </c>
      <c r="D4516" t="s">
        <v>238</v>
      </c>
    </row>
    <row r="4517" spans="1:4">
      <c r="A4517" t="s">
        <v>5314</v>
      </c>
      <c r="B4517" t="s">
        <v>6260</v>
      </c>
      <c r="C4517" t="s">
        <v>160</v>
      </c>
      <c r="D4517" t="s">
        <v>858</v>
      </c>
    </row>
    <row r="4518" spans="1:4">
      <c r="A4518" t="s">
        <v>5315</v>
      </c>
      <c r="B4518" t="s">
        <v>6260</v>
      </c>
      <c r="C4518" t="s">
        <v>982</v>
      </c>
      <c r="D4518" t="s">
        <v>257</v>
      </c>
    </row>
    <row r="4519" spans="1:4">
      <c r="A4519" t="s">
        <v>5316</v>
      </c>
      <c r="B4519" t="s">
        <v>6259</v>
      </c>
      <c r="C4519" t="s">
        <v>550</v>
      </c>
      <c r="D4519" t="s">
        <v>525</v>
      </c>
    </row>
    <row r="4520" spans="1:4">
      <c r="A4520" t="s">
        <v>5317</v>
      </c>
      <c r="B4520" t="s">
        <v>6260</v>
      </c>
      <c r="C4520" t="s">
        <v>500</v>
      </c>
      <c r="D4520" t="s">
        <v>250</v>
      </c>
    </row>
    <row r="4521" spans="1:4">
      <c r="A4521" t="s">
        <v>5318</v>
      </c>
      <c r="B4521" t="s">
        <v>6260</v>
      </c>
      <c r="C4521" t="s">
        <v>1015</v>
      </c>
      <c r="D4521" t="s">
        <v>414</v>
      </c>
    </row>
    <row r="4522" spans="1:4">
      <c r="A4522" t="s">
        <v>5319</v>
      </c>
      <c r="B4522" t="s">
        <v>6259</v>
      </c>
      <c r="C4522" t="s">
        <v>85</v>
      </c>
      <c r="D4522" t="s">
        <v>840</v>
      </c>
    </row>
    <row r="4523" spans="1:4">
      <c r="A4523" t="s">
        <v>5320</v>
      </c>
      <c r="B4523" t="s">
        <v>6260</v>
      </c>
      <c r="C4523" t="s">
        <v>81</v>
      </c>
      <c r="D4523" t="s">
        <v>1169</v>
      </c>
    </row>
    <row r="4524" spans="1:4">
      <c r="A4524" t="s">
        <v>5321</v>
      </c>
      <c r="B4524" t="s">
        <v>6261</v>
      </c>
      <c r="C4524" t="s">
        <v>640</v>
      </c>
      <c r="D4524" t="s">
        <v>1548</v>
      </c>
    </row>
    <row r="4525" spans="1:4">
      <c r="A4525" t="s">
        <v>5322</v>
      </c>
      <c r="B4525" t="s">
        <v>6261</v>
      </c>
      <c r="C4525" t="s">
        <v>1401</v>
      </c>
      <c r="D4525" t="s">
        <v>1033</v>
      </c>
    </row>
    <row r="4526" spans="1:4">
      <c r="A4526" t="s">
        <v>5323</v>
      </c>
      <c r="B4526" t="s">
        <v>6260</v>
      </c>
      <c r="C4526" t="s">
        <v>884</v>
      </c>
      <c r="D4526" t="s">
        <v>326</v>
      </c>
    </row>
    <row r="4527" spans="1:4">
      <c r="A4527" t="s">
        <v>5324</v>
      </c>
      <c r="B4527" t="s">
        <v>6261</v>
      </c>
      <c r="C4527" t="s">
        <v>572</v>
      </c>
      <c r="D4527" t="s">
        <v>520</v>
      </c>
    </row>
    <row r="4528" spans="1:4">
      <c r="A4528" t="s">
        <v>5325</v>
      </c>
      <c r="B4528" t="s">
        <v>6261</v>
      </c>
      <c r="C4528" t="s">
        <v>1063</v>
      </c>
      <c r="D4528" t="s">
        <v>623</v>
      </c>
    </row>
    <row r="4529" spans="1:4">
      <c r="A4529" t="s">
        <v>5326</v>
      </c>
      <c r="B4529" t="s">
        <v>6259</v>
      </c>
      <c r="C4529" t="s">
        <v>1357</v>
      </c>
      <c r="D4529" t="s">
        <v>887</v>
      </c>
    </row>
    <row r="4530" spans="1:4">
      <c r="A4530" t="s">
        <v>5327</v>
      </c>
      <c r="B4530" t="s">
        <v>6260</v>
      </c>
      <c r="C4530" t="s">
        <v>1198</v>
      </c>
      <c r="D4530" t="s">
        <v>360</v>
      </c>
    </row>
    <row r="4531" spans="1:4">
      <c r="A4531" t="s">
        <v>5328</v>
      </c>
      <c r="B4531" t="s">
        <v>6261</v>
      </c>
      <c r="C4531" t="s">
        <v>503</v>
      </c>
      <c r="D4531" t="s">
        <v>1502</v>
      </c>
    </row>
    <row r="4532" spans="1:4">
      <c r="A4532" t="s">
        <v>5329</v>
      </c>
      <c r="B4532" t="s">
        <v>6259</v>
      </c>
      <c r="C4532" t="s">
        <v>238</v>
      </c>
      <c r="D4532" t="s">
        <v>62</v>
      </c>
    </row>
    <row r="4533" spans="1:4">
      <c r="A4533" t="s">
        <v>5330</v>
      </c>
      <c r="B4533" t="s">
        <v>6260</v>
      </c>
      <c r="C4533" t="s">
        <v>1122</v>
      </c>
      <c r="D4533" t="s">
        <v>277</v>
      </c>
    </row>
    <row r="4534" spans="1:4">
      <c r="A4534" t="s">
        <v>5331</v>
      </c>
      <c r="B4534" t="s">
        <v>6259</v>
      </c>
      <c r="C4534" t="s">
        <v>1015</v>
      </c>
      <c r="D4534" t="s">
        <v>320</v>
      </c>
    </row>
    <row r="4535" spans="1:4">
      <c r="A4535" t="s">
        <v>5332</v>
      </c>
      <c r="B4535" t="s">
        <v>6261</v>
      </c>
      <c r="C4535" t="s">
        <v>274</v>
      </c>
      <c r="D4535" t="s">
        <v>949</v>
      </c>
    </row>
    <row r="4536" spans="1:4">
      <c r="A4536" t="s">
        <v>5333</v>
      </c>
      <c r="B4536" t="s">
        <v>6260</v>
      </c>
      <c r="C4536" t="s">
        <v>720</v>
      </c>
      <c r="D4536" t="s">
        <v>1019</v>
      </c>
    </row>
    <row r="4537" spans="1:4">
      <c r="A4537" t="s">
        <v>5334</v>
      </c>
      <c r="B4537" t="s">
        <v>6260</v>
      </c>
      <c r="C4537" t="s">
        <v>1399</v>
      </c>
      <c r="D4537" t="s">
        <v>1255</v>
      </c>
    </row>
    <row r="4538" spans="1:4">
      <c r="A4538" t="s">
        <v>5335</v>
      </c>
      <c r="B4538" t="s">
        <v>6259</v>
      </c>
      <c r="C4538" t="s">
        <v>1050</v>
      </c>
      <c r="D4538" t="s">
        <v>715</v>
      </c>
    </row>
    <row r="4539" spans="1:4">
      <c r="A4539" t="s">
        <v>5336</v>
      </c>
      <c r="B4539" t="s">
        <v>6261</v>
      </c>
      <c r="C4539" t="s">
        <v>306</v>
      </c>
      <c r="D4539" t="s">
        <v>6266</v>
      </c>
    </row>
    <row r="4540" spans="1:4">
      <c r="A4540" t="s">
        <v>5337</v>
      </c>
      <c r="B4540" t="s">
        <v>6259</v>
      </c>
      <c r="C4540" t="s">
        <v>176</v>
      </c>
      <c r="D4540" t="s">
        <v>90</v>
      </c>
    </row>
    <row r="4541" spans="1:4">
      <c r="A4541" t="s">
        <v>5338</v>
      </c>
      <c r="B4541" t="s">
        <v>6260</v>
      </c>
      <c r="C4541" t="s">
        <v>6263</v>
      </c>
      <c r="D4541" t="s">
        <v>6262</v>
      </c>
    </row>
    <row r="4542" spans="1:4">
      <c r="A4542" t="s">
        <v>5339</v>
      </c>
      <c r="B4542" t="s">
        <v>6259</v>
      </c>
      <c r="C4542" t="s">
        <v>195</v>
      </c>
      <c r="D4542" t="s">
        <v>942</v>
      </c>
    </row>
    <row r="4543" spans="1:4">
      <c r="A4543" t="s">
        <v>5340</v>
      </c>
      <c r="B4543" t="s">
        <v>6259</v>
      </c>
      <c r="C4543" t="s">
        <v>1327</v>
      </c>
      <c r="D4543" t="s">
        <v>277</v>
      </c>
    </row>
    <row r="4544" spans="1:4">
      <c r="A4544" t="s">
        <v>5341</v>
      </c>
      <c r="B4544" t="s">
        <v>6260</v>
      </c>
      <c r="C4544" t="s">
        <v>955</v>
      </c>
      <c r="D4544" t="s">
        <v>22</v>
      </c>
    </row>
    <row r="4545" spans="1:4">
      <c r="A4545" t="s">
        <v>5342</v>
      </c>
      <c r="B4545" t="s">
        <v>6260</v>
      </c>
      <c r="C4545" t="s">
        <v>769</v>
      </c>
      <c r="D4545" t="s">
        <v>1162</v>
      </c>
    </row>
    <row r="4546" spans="1:4">
      <c r="A4546" t="s">
        <v>5343</v>
      </c>
      <c r="B4546" t="s">
        <v>6259</v>
      </c>
      <c r="C4546" t="s">
        <v>932</v>
      </c>
      <c r="D4546" t="s">
        <v>982</v>
      </c>
    </row>
    <row r="4547" spans="1:4">
      <c r="A4547" t="s">
        <v>5344</v>
      </c>
      <c r="B4547" t="s">
        <v>6261</v>
      </c>
      <c r="C4547" t="s">
        <v>1933</v>
      </c>
      <c r="D4547" t="s">
        <v>364</v>
      </c>
    </row>
    <row r="4548" spans="1:4">
      <c r="A4548" t="s">
        <v>5345</v>
      </c>
      <c r="B4548" t="s">
        <v>6260</v>
      </c>
      <c r="C4548" t="s">
        <v>1162</v>
      </c>
      <c r="D4548" t="s">
        <v>575</v>
      </c>
    </row>
    <row r="4549" spans="1:4">
      <c r="A4549" t="s">
        <v>5346</v>
      </c>
      <c r="B4549" t="s">
        <v>6259</v>
      </c>
      <c r="C4549" t="s">
        <v>354</v>
      </c>
      <c r="D4549" t="s">
        <v>899</v>
      </c>
    </row>
    <row r="4550" spans="1:4">
      <c r="A4550" t="s">
        <v>5347</v>
      </c>
      <c r="B4550" t="s">
        <v>6261</v>
      </c>
      <c r="C4550" t="s">
        <v>417</v>
      </c>
      <c r="D4550" t="s">
        <v>1132</v>
      </c>
    </row>
    <row r="4551" spans="1:4">
      <c r="A4551" t="s">
        <v>5348</v>
      </c>
      <c r="B4551" t="s">
        <v>6260</v>
      </c>
      <c r="C4551" t="s">
        <v>212</v>
      </c>
      <c r="D4551" t="s">
        <v>913</v>
      </c>
    </row>
    <row r="4552" spans="1:4">
      <c r="A4552" t="s">
        <v>5349</v>
      </c>
      <c r="B4552" t="s">
        <v>6261</v>
      </c>
      <c r="C4552" t="s">
        <v>207</v>
      </c>
      <c r="D4552" t="s">
        <v>6263</v>
      </c>
    </row>
    <row r="4553" spans="1:4">
      <c r="A4553" t="s">
        <v>5350</v>
      </c>
      <c r="B4553" t="s">
        <v>6259</v>
      </c>
      <c r="C4553" t="s">
        <v>731</v>
      </c>
      <c r="D4553" t="s">
        <v>615</v>
      </c>
    </row>
    <row r="4554" spans="1:4">
      <c r="A4554" t="s">
        <v>5351</v>
      </c>
      <c r="B4554" t="s">
        <v>6260</v>
      </c>
      <c r="C4554" t="s">
        <v>771</v>
      </c>
      <c r="D4554" t="s">
        <v>58</v>
      </c>
    </row>
    <row r="4555" spans="1:4">
      <c r="A4555" t="s">
        <v>5352</v>
      </c>
      <c r="B4555" t="s">
        <v>6259</v>
      </c>
      <c r="C4555" t="s">
        <v>1349</v>
      </c>
      <c r="D4555" t="s">
        <v>1296</v>
      </c>
    </row>
    <row r="4556" spans="1:4">
      <c r="A4556" t="s">
        <v>5353</v>
      </c>
      <c r="B4556" t="s">
        <v>6259</v>
      </c>
      <c r="C4556" t="s">
        <v>1240</v>
      </c>
      <c r="D4556" t="s">
        <v>637</v>
      </c>
    </row>
    <row r="4557" spans="1:4">
      <c r="A4557" t="s">
        <v>5354</v>
      </c>
      <c r="B4557" t="s">
        <v>6260</v>
      </c>
      <c r="C4557" t="s">
        <v>927</v>
      </c>
      <c r="D4557" t="s">
        <v>299</v>
      </c>
    </row>
    <row r="4558" spans="1:4">
      <c r="A4558" t="s">
        <v>5355</v>
      </c>
      <c r="B4558" t="s">
        <v>6260</v>
      </c>
      <c r="C4558" t="s">
        <v>500</v>
      </c>
      <c r="D4558" t="s">
        <v>1510</v>
      </c>
    </row>
    <row r="4559" spans="1:4">
      <c r="A4559" t="s">
        <v>5356</v>
      </c>
      <c r="B4559" t="s">
        <v>6261</v>
      </c>
      <c r="C4559" t="s">
        <v>357</v>
      </c>
      <c r="D4559" t="s">
        <v>780</v>
      </c>
    </row>
    <row r="4560" spans="1:4">
      <c r="A4560" t="s">
        <v>5357</v>
      </c>
      <c r="B4560" t="s">
        <v>6259</v>
      </c>
      <c r="C4560" t="s">
        <v>293</v>
      </c>
      <c r="D4560" t="s">
        <v>1268</v>
      </c>
    </row>
    <row r="4561" spans="1:4">
      <c r="A4561" t="s">
        <v>5358</v>
      </c>
      <c r="B4561" t="s">
        <v>6259</v>
      </c>
      <c r="C4561" t="s">
        <v>628</v>
      </c>
      <c r="D4561" t="s">
        <v>6264</v>
      </c>
    </row>
    <row r="4562" spans="1:4">
      <c r="A4562" t="s">
        <v>5359</v>
      </c>
      <c r="B4562" t="s">
        <v>6260</v>
      </c>
      <c r="C4562" t="s">
        <v>797</v>
      </c>
      <c r="D4562" t="s">
        <v>1364</v>
      </c>
    </row>
    <row r="4563" spans="1:4">
      <c r="A4563" t="s">
        <v>5360</v>
      </c>
      <c r="B4563" t="s">
        <v>6259</v>
      </c>
      <c r="C4563" t="s">
        <v>1255</v>
      </c>
      <c r="D4563" t="s">
        <v>1887</v>
      </c>
    </row>
    <row r="4564" spans="1:4">
      <c r="A4564" t="s">
        <v>5361</v>
      </c>
      <c r="B4564" t="s">
        <v>6259</v>
      </c>
      <c r="C4564" t="s">
        <v>1120</v>
      </c>
      <c r="D4564" t="s">
        <v>1399</v>
      </c>
    </row>
    <row r="4565" spans="1:4">
      <c r="A4565" t="s">
        <v>5362</v>
      </c>
      <c r="B4565" t="s">
        <v>6260</v>
      </c>
      <c r="C4565" t="s">
        <v>1761</v>
      </c>
      <c r="D4565" t="s">
        <v>260</v>
      </c>
    </row>
    <row r="4566" spans="1:4">
      <c r="A4566" t="s">
        <v>5363</v>
      </c>
      <c r="B4566" t="s">
        <v>6261</v>
      </c>
      <c r="C4566" t="s">
        <v>47</v>
      </c>
      <c r="D4566" t="s">
        <v>316</v>
      </c>
    </row>
    <row r="4567" spans="1:4">
      <c r="A4567" t="s">
        <v>5364</v>
      </c>
      <c r="B4567" t="s">
        <v>6259</v>
      </c>
      <c r="C4567" t="s">
        <v>982</v>
      </c>
      <c r="D4567" t="s">
        <v>1151</v>
      </c>
    </row>
    <row r="4568" spans="1:4">
      <c r="A4568" t="s">
        <v>5365</v>
      </c>
      <c r="B4568" t="s">
        <v>6260</v>
      </c>
      <c r="C4568" t="s">
        <v>525</v>
      </c>
      <c r="D4568" t="s">
        <v>939</v>
      </c>
    </row>
    <row r="4569" spans="1:4">
      <c r="A4569" t="s">
        <v>5366</v>
      </c>
      <c r="B4569" t="s">
        <v>6259</v>
      </c>
      <c r="C4569" t="s">
        <v>955</v>
      </c>
      <c r="D4569" t="s">
        <v>47</v>
      </c>
    </row>
    <row r="4570" spans="1:4">
      <c r="A4570" t="s">
        <v>5367</v>
      </c>
      <c r="B4570" t="s">
        <v>6261</v>
      </c>
      <c r="C4570" t="s">
        <v>188</v>
      </c>
      <c r="D4570" t="s">
        <v>972</v>
      </c>
    </row>
    <row r="4571" spans="1:4">
      <c r="A4571" t="s">
        <v>5368</v>
      </c>
      <c r="B4571" t="s">
        <v>6261</v>
      </c>
      <c r="C4571" t="s">
        <v>299</v>
      </c>
      <c r="D4571" t="s">
        <v>167</v>
      </c>
    </row>
    <row r="4572" spans="1:4">
      <c r="A4572" t="s">
        <v>5369</v>
      </c>
      <c r="B4572" t="s">
        <v>6261</v>
      </c>
      <c r="C4572" t="s">
        <v>976</v>
      </c>
      <c r="D4572" t="s">
        <v>1165</v>
      </c>
    </row>
    <row r="4573" spans="1:4">
      <c r="A4573" t="s">
        <v>5370</v>
      </c>
      <c r="B4573" t="s">
        <v>6259</v>
      </c>
      <c r="C4573" t="s">
        <v>1055</v>
      </c>
      <c r="D4573" t="s">
        <v>1438</v>
      </c>
    </row>
    <row r="4574" spans="1:4">
      <c r="A4574" t="s">
        <v>5371</v>
      </c>
      <c r="B4574" t="s">
        <v>6259</v>
      </c>
      <c r="C4574" t="s">
        <v>847</v>
      </c>
      <c r="D4574" t="s">
        <v>775</v>
      </c>
    </row>
    <row r="4575" spans="1:4">
      <c r="A4575" t="s">
        <v>5372</v>
      </c>
      <c r="B4575" t="s">
        <v>6261</v>
      </c>
      <c r="C4575" t="s">
        <v>367</v>
      </c>
      <c r="D4575" t="s">
        <v>184</v>
      </c>
    </row>
    <row r="4576" spans="1:4">
      <c r="A4576" t="s">
        <v>5373</v>
      </c>
      <c r="B4576" t="s">
        <v>6260</v>
      </c>
      <c r="C4576" t="s">
        <v>1872</v>
      </c>
      <c r="D4576" t="s">
        <v>1949</v>
      </c>
    </row>
    <row r="4577" spans="1:4">
      <c r="A4577" t="s">
        <v>5374</v>
      </c>
      <c r="B4577" t="s">
        <v>6259</v>
      </c>
      <c r="C4577" t="s">
        <v>771</v>
      </c>
      <c r="D4577" t="s">
        <v>1605</v>
      </c>
    </row>
    <row r="4578" spans="1:4">
      <c r="A4578" t="s">
        <v>5375</v>
      </c>
      <c r="B4578" t="s">
        <v>6260</v>
      </c>
      <c r="C4578" t="s">
        <v>313</v>
      </c>
      <c r="D4578" t="s">
        <v>94</v>
      </c>
    </row>
    <row r="4579" spans="1:4">
      <c r="A4579" t="s">
        <v>5376</v>
      </c>
      <c r="B4579" t="s">
        <v>6260</v>
      </c>
      <c r="C4579" t="s">
        <v>869</v>
      </c>
      <c r="D4579" t="s">
        <v>666</v>
      </c>
    </row>
    <row r="4580" spans="1:4">
      <c r="A4580" t="s">
        <v>5377</v>
      </c>
      <c r="B4580" t="s">
        <v>6261</v>
      </c>
      <c r="C4580" t="s">
        <v>381</v>
      </c>
      <c r="D4580" t="s">
        <v>679</v>
      </c>
    </row>
    <row r="4581" spans="1:4">
      <c r="A4581" t="s">
        <v>5378</v>
      </c>
      <c r="B4581" t="s">
        <v>6259</v>
      </c>
      <c r="C4581" t="s">
        <v>731</v>
      </c>
      <c r="D4581" t="s">
        <v>799</v>
      </c>
    </row>
    <row r="4582" spans="1:4">
      <c r="A4582" t="s">
        <v>5379</v>
      </c>
      <c r="B4582" t="s">
        <v>6260</v>
      </c>
      <c r="C4582" t="s">
        <v>188</v>
      </c>
      <c r="D4582" t="s">
        <v>972</v>
      </c>
    </row>
    <row r="4583" spans="1:4">
      <c r="A4583" t="s">
        <v>5380</v>
      </c>
      <c r="B4583" t="s">
        <v>6260</v>
      </c>
      <c r="C4583" t="s">
        <v>1862</v>
      </c>
      <c r="D4583" t="s">
        <v>1327</v>
      </c>
    </row>
    <row r="4584" spans="1:4">
      <c r="A4584" t="s">
        <v>5381</v>
      </c>
      <c r="B4584" t="s">
        <v>6261</v>
      </c>
      <c r="C4584" t="s">
        <v>862</v>
      </c>
      <c r="D4584" t="s">
        <v>1019</v>
      </c>
    </row>
    <row r="4585" spans="1:4">
      <c r="A4585" t="s">
        <v>5382</v>
      </c>
      <c r="B4585" t="s">
        <v>6259</v>
      </c>
      <c r="C4585" t="s">
        <v>1098</v>
      </c>
      <c r="D4585" t="s">
        <v>6264</v>
      </c>
    </row>
    <row r="4586" spans="1:4">
      <c r="A4586" t="s">
        <v>5383</v>
      </c>
      <c r="B4586" t="s">
        <v>6261</v>
      </c>
      <c r="C4586" t="s">
        <v>42</v>
      </c>
      <c r="D4586" t="s">
        <v>463</v>
      </c>
    </row>
    <row r="4587" spans="1:4">
      <c r="A4587" t="s">
        <v>5384</v>
      </c>
      <c r="B4587" t="s">
        <v>6260</v>
      </c>
      <c r="C4587" t="s">
        <v>583</v>
      </c>
      <c r="D4587" t="s">
        <v>1418</v>
      </c>
    </row>
    <row r="4588" spans="1:4">
      <c r="A4588" t="s">
        <v>5385</v>
      </c>
      <c r="B4588" t="s">
        <v>6260</v>
      </c>
      <c r="C4588" t="s">
        <v>731</v>
      </c>
      <c r="D4588" t="s">
        <v>858</v>
      </c>
    </row>
    <row r="4589" spans="1:4">
      <c r="A4589" t="s">
        <v>5386</v>
      </c>
      <c r="B4589" t="s">
        <v>6261</v>
      </c>
      <c r="C4589" t="s">
        <v>809</v>
      </c>
      <c r="D4589" t="s">
        <v>472</v>
      </c>
    </row>
    <row r="4590" spans="1:4">
      <c r="A4590" t="s">
        <v>5387</v>
      </c>
      <c r="B4590" t="s">
        <v>6259</v>
      </c>
      <c r="C4590" t="s">
        <v>2533</v>
      </c>
      <c r="D4590" t="s">
        <v>1033</v>
      </c>
    </row>
    <row r="4591" spans="1:4">
      <c r="A4591" t="s">
        <v>5388</v>
      </c>
      <c r="B4591" t="s">
        <v>6260</v>
      </c>
      <c r="C4591" t="s">
        <v>752</v>
      </c>
      <c r="D4591" t="s">
        <v>238</v>
      </c>
    </row>
    <row r="4592" spans="1:4">
      <c r="A4592" t="s">
        <v>5389</v>
      </c>
      <c r="B4592" t="s">
        <v>6261</v>
      </c>
      <c r="C4592" t="s">
        <v>283</v>
      </c>
      <c r="D4592" t="s">
        <v>2127</v>
      </c>
    </row>
    <row r="4593" spans="1:4">
      <c r="A4593" t="s">
        <v>5390</v>
      </c>
      <c r="B4593" t="s">
        <v>6260</v>
      </c>
      <c r="C4593" t="s">
        <v>394</v>
      </c>
      <c r="D4593" t="s">
        <v>812</v>
      </c>
    </row>
    <row r="4594" spans="1:4">
      <c r="A4594" t="s">
        <v>5391</v>
      </c>
      <c r="B4594" t="s">
        <v>6259</v>
      </c>
      <c r="C4594" t="s">
        <v>1100</v>
      </c>
      <c r="D4594" t="s">
        <v>737</v>
      </c>
    </row>
    <row r="4595" spans="1:4">
      <c r="A4595" t="s">
        <v>5392</v>
      </c>
      <c r="B4595" t="s">
        <v>6261</v>
      </c>
      <c r="C4595" t="s">
        <v>773</v>
      </c>
      <c r="D4595" t="s">
        <v>698</v>
      </c>
    </row>
    <row r="4596" spans="1:4">
      <c r="A4596" t="s">
        <v>5393</v>
      </c>
      <c r="B4596" t="s">
        <v>6261</v>
      </c>
      <c r="C4596" t="s">
        <v>1154</v>
      </c>
      <c r="D4596" t="s">
        <v>313</v>
      </c>
    </row>
    <row r="4597" spans="1:4">
      <c r="A4597" t="s">
        <v>5394</v>
      </c>
      <c r="B4597" t="s">
        <v>6260</v>
      </c>
      <c r="C4597" t="s">
        <v>337</v>
      </c>
      <c r="D4597" t="s">
        <v>1761</v>
      </c>
    </row>
    <row r="4598" spans="1:4">
      <c r="A4598" t="s">
        <v>5395</v>
      </c>
      <c r="B4598" t="s">
        <v>6259</v>
      </c>
      <c r="C4598" t="s">
        <v>1219</v>
      </c>
      <c r="D4598" t="s">
        <v>1206</v>
      </c>
    </row>
    <row r="4599" spans="1:4">
      <c r="A4599" t="s">
        <v>5396</v>
      </c>
      <c r="B4599" t="s">
        <v>6259</v>
      </c>
      <c r="C4599" t="s">
        <v>884</v>
      </c>
      <c r="D4599" t="s">
        <v>1541</v>
      </c>
    </row>
    <row r="4600" spans="1:4">
      <c r="A4600" t="s">
        <v>5397</v>
      </c>
      <c r="B4600" t="s">
        <v>6261</v>
      </c>
      <c r="C4600" t="s">
        <v>71</v>
      </c>
      <c r="D4600" t="s">
        <v>887</v>
      </c>
    </row>
    <row r="4601" spans="1:4">
      <c r="A4601" t="s">
        <v>5398</v>
      </c>
      <c r="B4601" t="s">
        <v>6260</v>
      </c>
      <c r="C4601" t="s">
        <v>260</v>
      </c>
      <c r="D4601" t="s">
        <v>531</v>
      </c>
    </row>
    <row r="4602" spans="1:4">
      <c r="A4602" t="s">
        <v>5399</v>
      </c>
      <c r="B4602" t="s">
        <v>6260</v>
      </c>
      <c r="C4602" t="s">
        <v>299</v>
      </c>
      <c r="D4602" t="s">
        <v>568</v>
      </c>
    </row>
    <row r="4603" spans="1:4">
      <c r="A4603" t="s">
        <v>5400</v>
      </c>
      <c r="B4603" t="s">
        <v>6261</v>
      </c>
      <c r="C4603" t="s">
        <v>539</v>
      </c>
      <c r="D4603" t="s">
        <v>204</v>
      </c>
    </row>
    <row r="4604" spans="1:4">
      <c r="A4604" t="s">
        <v>5401</v>
      </c>
      <c r="B4604" t="s">
        <v>6260</v>
      </c>
      <c r="C4604" t="s">
        <v>1427</v>
      </c>
      <c r="D4604" t="s">
        <v>520</v>
      </c>
    </row>
    <row r="4605" spans="1:4">
      <c r="A4605" t="s">
        <v>5402</v>
      </c>
      <c r="B4605" t="s">
        <v>6261</v>
      </c>
      <c r="C4605" t="s">
        <v>1132</v>
      </c>
      <c r="D4605" t="s">
        <v>1523</v>
      </c>
    </row>
    <row r="4606" spans="1:4">
      <c r="A4606" t="s">
        <v>5403</v>
      </c>
      <c r="B4606" t="s">
        <v>6261</v>
      </c>
      <c r="C4606" t="s">
        <v>734</v>
      </c>
      <c r="D4606" t="s">
        <v>646</v>
      </c>
    </row>
    <row r="4607" spans="1:4">
      <c r="A4607" t="s">
        <v>5404</v>
      </c>
      <c r="B4607" t="s">
        <v>6259</v>
      </c>
      <c r="C4607" t="s">
        <v>1212</v>
      </c>
      <c r="D4607" t="s">
        <v>686</v>
      </c>
    </row>
    <row r="4608" spans="1:4">
      <c r="A4608" t="s">
        <v>5405</v>
      </c>
      <c r="B4608" t="s">
        <v>6261</v>
      </c>
      <c r="C4608" t="s">
        <v>871</v>
      </c>
      <c r="D4608" t="s">
        <v>666</v>
      </c>
    </row>
    <row r="4609" spans="1:4">
      <c r="A4609" t="s">
        <v>5406</v>
      </c>
      <c r="B4609" t="s">
        <v>6260</v>
      </c>
      <c r="C4609" t="s">
        <v>927</v>
      </c>
      <c r="D4609" t="s">
        <v>1162</v>
      </c>
    </row>
    <row r="4610" spans="1:4">
      <c r="A4610" t="s">
        <v>5407</v>
      </c>
      <c r="B4610" t="s">
        <v>6261</v>
      </c>
      <c r="C4610" t="s">
        <v>558</v>
      </c>
      <c r="D4610" t="s">
        <v>1541</v>
      </c>
    </row>
    <row r="4611" spans="1:4">
      <c r="A4611" t="s">
        <v>5408</v>
      </c>
      <c r="B4611" t="s">
        <v>6259</v>
      </c>
      <c r="C4611" t="s">
        <v>1181</v>
      </c>
      <c r="D4611" t="s">
        <v>53</v>
      </c>
    </row>
    <row r="4612" spans="1:4">
      <c r="A4612" t="s">
        <v>5409</v>
      </c>
      <c r="B4612" t="s">
        <v>6259</v>
      </c>
      <c r="C4612" t="s">
        <v>539</v>
      </c>
      <c r="D4612" t="s">
        <v>623</v>
      </c>
    </row>
    <row r="4613" spans="1:4">
      <c r="A4613" t="s">
        <v>5410</v>
      </c>
      <c r="B4613" t="s">
        <v>6261</v>
      </c>
      <c r="C4613" t="s">
        <v>1198</v>
      </c>
      <c r="D4613" t="s">
        <v>1633</v>
      </c>
    </row>
    <row r="4614" spans="1:4">
      <c r="A4614" t="s">
        <v>5411</v>
      </c>
      <c r="B4614" t="s">
        <v>6259</v>
      </c>
      <c r="C4614" t="s">
        <v>827</v>
      </c>
      <c r="D4614" t="s">
        <v>785</v>
      </c>
    </row>
    <row r="4615" spans="1:4">
      <c r="A4615" t="s">
        <v>5412</v>
      </c>
      <c r="B4615" t="s">
        <v>6260</v>
      </c>
      <c r="C4615" t="s">
        <v>686</v>
      </c>
      <c r="D4615" t="s">
        <v>250</v>
      </c>
    </row>
    <row r="4616" spans="1:4">
      <c r="A4616" t="s">
        <v>5413</v>
      </c>
      <c r="B4616" t="s">
        <v>6261</v>
      </c>
      <c r="C4616" t="s">
        <v>1132</v>
      </c>
      <c r="D4616" t="s">
        <v>1523</v>
      </c>
    </row>
    <row r="4617" spans="1:4">
      <c r="A4617" t="s">
        <v>5414</v>
      </c>
      <c r="B4617" t="s">
        <v>6259</v>
      </c>
      <c r="C4617" t="s">
        <v>1523</v>
      </c>
      <c r="D4617" t="s">
        <v>660</v>
      </c>
    </row>
    <row r="4618" spans="1:4">
      <c r="A4618" t="s">
        <v>5415</v>
      </c>
      <c r="B4618" t="s">
        <v>6261</v>
      </c>
      <c r="C4618" t="s">
        <v>847</v>
      </c>
      <c r="D4618" t="s">
        <v>775</v>
      </c>
    </row>
    <row r="4619" spans="1:4">
      <c r="A4619" t="s">
        <v>5416</v>
      </c>
      <c r="B4619" t="s">
        <v>6261</v>
      </c>
      <c r="C4619" t="s">
        <v>1330</v>
      </c>
      <c r="D4619" t="s">
        <v>335</v>
      </c>
    </row>
    <row r="4620" spans="1:4">
      <c r="A4620" t="s">
        <v>5417</v>
      </c>
      <c r="B4620" t="s">
        <v>6260</v>
      </c>
      <c r="C4620" t="s">
        <v>558</v>
      </c>
      <c r="D4620" t="s">
        <v>1541</v>
      </c>
    </row>
    <row r="4621" spans="1:4">
      <c r="A4621" t="s">
        <v>5418</v>
      </c>
      <c r="B4621" t="s">
        <v>6261</v>
      </c>
      <c r="C4621" t="s">
        <v>550</v>
      </c>
      <c r="D4621" t="s">
        <v>743</v>
      </c>
    </row>
    <row r="4622" spans="1:4">
      <c r="A4622" t="s">
        <v>5419</v>
      </c>
      <c r="B4622" t="s">
        <v>6259</v>
      </c>
      <c r="C4622" t="s">
        <v>81</v>
      </c>
      <c r="D4622" t="s">
        <v>71</v>
      </c>
    </row>
    <row r="4623" spans="1:4">
      <c r="A4623" t="s">
        <v>5420</v>
      </c>
      <c r="B4623" t="s">
        <v>6261</v>
      </c>
      <c r="C4623" t="s">
        <v>708</v>
      </c>
      <c r="D4623" t="s">
        <v>110</v>
      </c>
    </row>
    <row r="4624" spans="1:4">
      <c r="A4624" t="s">
        <v>5421</v>
      </c>
      <c r="B4624" t="s">
        <v>6259</v>
      </c>
      <c r="C4624" t="s">
        <v>1324</v>
      </c>
      <c r="D4624" t="s">
        <v>1618</v>
      </c>
    </row>
    <row r="4625" spans="1:4">
      <c r="A4625" t="s">
        <v>5422</v>
      </c>
      <c r="B4625" t="s">
        <v>6261</v>
      </c>
      <c r="C4625" t="s">
        <v>769</v>
      </c>
      <c r="D4625" t="s">
        <v>1181</v>
      </c>
    </row>
    <row r="4626" spans="1:4">
      <c r="A4626" t="s">
        <v>5423</v>
      </c>
      <c r="B4626" t="s">
        <v>6259</v>
      </c>
      <c r="C4626" t="s">
        <v>250</v>
      </c>
      <c r="D4626" t="s">
        <v>374</v>
      </c>
    </row>
    <row r="4627" spans="1:4">
      <c r="A4627" t="s">
        <v>5424</v>
      </c>
      <c r="B4627" t="s">
        <v>6261</v>
      </c>
      <c r="C4627" t="s">
        <v>1190</v>
      </c>
      <c r="D4627" t="s">
        <v>2124</v>
      </c>
    </row>
    <row r="4628" spans="1:4">
      <c r="A4628" t="s">
        <v>5425</v>
      </c>
      <c r="B4628" t="s">
        <v>6259</v>
      </c>
      <c r="C4628" t="s">
        <v>2006</v>
      </c>
      <c r="D4628" t="s">
        <v>663</v>
      </c>
    </row>
    <row r="4629" spans="1:4">
      <c r="A4629" t="s">
        <v>5426</v>
      </c>
      <c r="B4629" t="s">
        <v>6261</v>
      </c>
      <c r="C4629" t="s">
        <v>792</v>
      </c>
      <c r="D4629" t="s">
        <v>76</v>
      </c>
    </row>
    <row r="4630" spans="1:4">
      <c r="A4630" t="s">
        <v>5427</v>
      </c>
      <c r="B4630" t="s">
        <v>6259</v>
      </c>
      <c r="C4630" t="s">
        <v>199</v>
      </c>
      <c r="D4630" t="s">
        <v>628</v>
      </c>
    </row>
    <row r="4631" spans="1:4">
      <c r="A4631" t="s">
        <v>5428</v>
      </c>
      <c r="B4631" t="s">
        <v>6259</v>
      </c>
      <c r="C4631" t="s">
        <v>969</v>
      </c>
      <c r="D4631" t="s">
        <v>701</v>
      </c>
    </row>
    <row r="4632" spans="1:4">
      <c r="A4632" t="s">
        <v>5429</v>
      </c>
      <c r="B4632" t="s">
        <v>6261</v>
      </c>
      <c r="C4632" t="s">
        <v>489</v>
      </c>
      <c r="D4632" t="s">
        <v>62</v>
      </c>
    </row>
    <row r="4633" spans="1:4">
      <c r="A4633" t="s">
        <v>5430</v>
      </c>
      <c r="B4633" t="s">
        <v>6261</v>
      </c>
      <c r="C4633" t="s">
        <v>1073</v>
      </c>
      <c r="D4633" t="s">
        <v>1198</v>
      </c>
    </row>
    <row r="4634" spans="1:4">
      <c r="A4634" t="s">
        <v>5431</v>
      </c>
      <c r="B4634" t="s">
        <v>6261</v>
      </c>
      <c r="C4634" t="s">
        <v>718</v>
      </c>
      <c r="D4634" t="s">
        <v>128</v>
      </c>
    </row>
    <row r="4635" spans="1:4">
      <c r="A4635" t="s">
        <v>5432</v>
      </c>
      <c r="B4635" t="s">
        <v>6260</v>
      </c>
      <c r="C4635" t="s">
        <v>827</v>
      </c>
      <c r="D4635" t="s">
        <v>94</v>
      </c>
    </row>
    <row r="4636" spans="1:4">
      <c r="A4636" t="s">
        <v>5433</v>
      </c>
      <c r="B4636" t="s">
        <v>6260</v>
      </c>
      <c r="C4636" t="s">
        <v>2124</v>
      </c>
      <c r="D4636" t="s">
        <v>263</v>
      </c>
    </row>
    <row r="4637" spans="1:4">
      <c r="A4637" t="s">
        <v>5434</v>
      </c>
      <c r="B4637" t="s">
        <v>6259</v>
      </c>
      <c r="C4637" t="s">
        <v>184</v>
      </c>
      <c r="D4637" t="s">
        <v>323</v>
      </c>
    </row>
    <row r="4638" spans="1:4">
      <c r="A4638" t="s">
        <v>5435</v>
      </c>
      <c r="B4638" t="s">
        <v>6260</v>
      </c>
      <c r="C4638" t="s">
        <v>28</v>
      </c>
      <c r="D4638" t="s">
        <v>1031</v>
      </c>
    </row>
    <row r="4639" spans="1:4">
      <c r="A4639" t="s">
        <v>5436</v>
      </c>
      <c r="B4639" t="s">
        <v>6260</v>
      </c>
      <c r="C4639" t="s">
        <v>1438</v>
      </c>
      <c r="D4639" t="s">
        <v>838</v>
      </c>
    </row>
    <row r="4640" spans="1:4">
      <c r="A4640" t="s">
        <v>5437</v>
      </c>
      <c r="B4640" t="s">
        <v>6260</v>
      </c>
      <c r="C4640" t="s">
        <v>459</v>
      </c>
      <c r="D4640" t="s">
        <v>506</v>
      </c>
    </row>
    <row r="4641" spans="1:4">
      <c r="A4641" t="s">
        <v>5438</v>
      </c>
      <c r="B4641" t="s">
        <v>6260</v>
      </c>
      <c r="C4641" t="s">
        <v>296</v>
      </c>
      <c r="D4641" t="s">
        <v>1567</v>
      </c>
    </row>
    <row r="4642" spans="1:4">
      <c r="A4642" t="s">
        <v>5439</v>
      </c>
      <c r="B4642" t="s">
        <v>6259</v>
      </c>
      <c r="C4642" t="s">
        <v>277</v>
      </c>
      <c r="D4642" t="s">
        <v>341</v>
      </c>
    </row>
    <row r="4643" spans="1:4">
      <c r="A4643" t="s">
        <v>5440</v>
      </c>
      <c r="B4643" t="s">
        <v>6259</v>
      </c>
      <c r="C4643" t="s">
        <v>769</v>
      </c>
      <c r="D4643" t="s">
        <v>364</v>
      </c>
    </row>
    <row r="4644" spans="1:4">
      <c r="A4644" t="s">
        <v>5441</v>
      </c>
      <c r="B4644" t="s">
        <v>6261</v>
      </c>
      <c r="C4644" t="s">
        <v>743</v>
      </c>
      <c r="D4644" t="s">
        <v>939</v>
      </c>
    </row>
    <row r="4645" spans="1:4">
      <c r="A4645" t="s">
        <v>5442</v>
      </c>
      <c r="B4645" t="s">
        <v>6261</v>
      </c>
      <c r="C4645" t="s">
        <v>253</v>
      </c>
      <c r="D4645" t="s">
        <v>260</v>
      </c>
    </row>
    <row r="4646" spans="1:4">
      <c r="A4646" t="s">
        <v>5443</v>
      </c>
      <c r="B4646" t="s">
        <v>6259</v>
      </c>
      <c r="C4646" t="s">
        <v>1040</v>
      </c>
      <c r="D4646" t="s">
        <v>180</v>
      </c>
    </row>
    <row r="4647" spans="1:4">
      <c r="A4647" t="s">
        <v>5444</v>
      </c>
      <c r="B4647" t="s">
        <v>6259</v>
      </c>
      <c r="C4647" t="s">
        <v>1198</v>
      </c>
      <c r="D4647" t="s">
        <v>881</v>
      </c>
    </row>
    <row r="4648" spans="1:4">
      <c r="A4648" t="s">
        <v>5445</v>
      </c>
      <c r="B4648" t="s">
        <v>6259</v>
      </c>
      <c r="C4648" t="s">
        <v>722</v>
      </c>
      <c r="D4648" t="s">
        <v>792</v>
      </c>
    </row>
    <row r="4649" spans="1:4">
      <c r="A4649" t="s">
        <v>5446</v>
      </c>
      <c r="B4649" t="s">
        <v>6259</v>
      </c>
      <c r="C4649" t="s">
        <v>548</v>
      </c>
      <c r="D4649" t="s">
        <v>1296</v>
      </c>
    </row>
    <row r="4650" spans="1:4">
      <c r="A4650" t="s">
        <v>5447</v>
      </c>
      <c r="B4650" t="s">
        <v>6261</v>
      </c>
      <c r="C4650" t="s">
        <v>930</v>
      </c>
      <c r="D4650" t="s">
        <v>407</v>
      </c>
    </row>
    <row r="4651" spans="1:4">
      <c r="A4651" t="s">
        <v>5448</v>
      </c>
      <c r="B4651" t="s">
        <v>6260</v>
      </c>
      <c r="C4651" t="s">
        <v>306</v>
      </c>
      <c r="D4651" t="s">
        <v>6262</v>
      </c>
    </row>
    <row r="4652" spans="1:4">
      <c r="A4652" t="s">
        <v>5449</v>
      </c>
      <c r="B4652" t="s">
        <v>6259</v>
      </c>
      <c r="C4652" t="s">
        <v>381</v>
      </c>
      <c r="D4652" t="s">
        <v>679</v>
      </c>
    </row>
    <row r="4653" spans="1:4">
      <c r="A4653" t="s">
        <v>5450</v>
      </c>
      <c r="B4653" t="s">
        <v>6261</v>
      </c>
      <c r="C4653" t="s">
        <v>1242</v>
      </c>
      <c r="D4653" t="s">
        <v>1019</v>
      </c>
    </row>
    <row r="4654" spans="1:4">
      <c r="A4654" t="s">
        <v>5451</v>
      </c>
      <c r="B4654" t="s">
        <v>6260</v>
      </c>
      <c r="C4654" t="s">
        <v>518</v>
      </c>
      <c r="D4654" t="s">
        <v>755</v>
      </c>
    </row>
    <row r="4655" spans="1:4">
      <c r="A4655" t="s">
        <v>5452</v>
      </c>
      <c r="B4655" t="s">
        <v>6259</v>
      </c>
      <c r="C4655" t="s">
        <v>1214</v>
      </c>
      <c r="D4655" t="s">
        <v>1817</v>
      </c>
    </row>
    <row r="4656" spans="1:4">
      <c r="A4656" t="s">
        <v>5453</v>
      </c>
      <c r="B4656" t="s">
        <v>6259</v>
      </c>
      <c r="C4656" t="s">
        <v>489</v>
      </c>
      <c r="D4656" t="s">
        <v>1240</v>
      </c>
    </row>
    <row r="4657" spans="1:4">
      <c r="A4657" t="s">
        <v>5454</v>
      </c>
      <c r="B4657" t="s">
        <v>6261</v>
      </c>
      <c r="C4657" t="s">
        <v>1073</v>
      </c>
      <c r="D4657" t="s">
        <v>1274</v>
      </c>
    </row>
    <row r="4658" spans="1:4">
      <c r="A4658" t="s">
        <v>5455</v>
      </c>
      <c r="B4658" t="s">
        <v>6260</v>
      </c>
      <c r="C4658" t="s">
        <v>2164</v>
      </c>
      <c r="D4658" t="s">
        <v>506</v>
      </c>
    </row>
    <row r="4659" spans="1:4">
      <c r="A4659" t="s">
        <v>5456</v>
      </c>
      <c r="B4659" t="s">
        <v>6259</v>
      </c>
      <c r="C4659" t="s">
        <v>394</v>
      </c>
      <c r="D4659" t="s">
        <v>22</v>
      </c>
    </row>
    <row r="4660" spans="1:4">
      <c r="A4660" t="s">
        <v>5457</v>
      </c>
      <c r="B4660" t="s">
        <v>6259</v>
      </c>
      <c r="C4660" t="s">
        <v>1151</v>
      </c>
      <c r="D4660" t="s">
        <v>777</v>
      </c>
    </row>
    <row r="4661" spans="1:4">
      <c r="A4661" t="s">
        <v>5458</v>
      </c>
      <c r="B4661" t="s">
        <v>6261</v>
      </c>
      <c r="C4661" t="s">
        <v>310</v>
      </c>
      <c r="D4661" t="s">
        <v>1113</v>
      </c>
    </row>
    <row r="4662" spans="1:4">
      <c r="A4662" t="s">
        <v>5459</v>
      </c>
      <c r="B4662" t="s">
        <v>6259</v>
      </c>
      <c r="C4662" t="s">
        <v>918</v>
      </c>
      <c r="D4662" t="s">
        <v>1012</v>
      </c>
    </row>
    <row r="4663" spans="1:4">
      <c r="A4663" t="s">
        <v>5460</v>
      </c>
      <c r="B4663" t="s">
        <v>6261</v>
      </c>
      <c r="C4663" t="s">
        <v>871</v>
      </c>
      <c r="D4663" t="s">
        <v>869</v>
      </c>
    </row>
    <row r="4664" spans="1:4">
      <c r="A4664" t="s">
        <v>5461</v>
      </c>
      <c r="B4664" t="s">
        <v>6260</v>
      </c>
      <c r="C4664" t="s">
        <v>722</v>
      </c>
      <c r="D4664" t="s">
        <v>173</v>
      </c>
    </row>
    <row r="4665" spans="1:4">
      <c r="A4665" t="s">
        <v>5462</v>
      </c>
      <c r="B4665" t="s">
        <v>6260</v>
      </c>
      <c r="C4665" t="s">
        <v>1618</v>
      </c>
      <c r="D4665" t="s">
        <v>646</v>
      </c>
    </row>
    <row r="4666" spans="1:4">
      <c r="A4666" t="s">
        <v>5463</v>
      </c>
      <c r="B4666" t="s">
        <v>6261</v>
      </c>
      <c r="C4666" t="s">
        <v>1605</v>
      </c>
      <c r="D4666" t="s">
        <v>58</v>
      </c>
    </row>
    <row r="4667" spans="1:4">
      <c r="A4667" t="s">
        <v>5464</v>
      </c>
      <c r="B4667" t="s">
        <v>6260</v>
      </c>
      <c r="C4667" t="s">
        <v>493</v>
      </c>
      <c r="D4667" t="s">
        <v>257</v>
      </c>
    </row>
    <row r="4668" spans="1:4">
      <c r="A4668" t="s">
        <v>5465</v>
      </c>
      <c r="B4668" t="s">
        <v>6259</v>
      </c>
      <c r="C4668" t="s">
        <v>1073</v>
      </c>
      <c r="D4668" t="s">
        <v>1198</v>
      </c>
    </row>
    <row r="4669" spans="1:4">
      <c r="A4669" t="s">
        <v>5466</v>
      </c>
      <c r="B4669" t="s">
        <v>6260</v>
      </c>
      <c r="C4669" t="s">
        <v>1246</v>
      </c>
      <c r="D4669" t="s">
        <v>438</v>
      </c>
    </row>
    <row r="4670" spans="1:4">
      <c r="A4670" t="s">
        <v>5467</v>
      </c>
      <c r="B4670" t="s">
        <v>6259</v>
      </c>
      <c r="C4670" t="s">
        <v>528</v>
      </c>
      <c r="D4670" t="s">
        <v>1008</v>
      </c>
    </row>
    <row r="4671" spans="1:4">
      <c r="A4671" t="s">
        <v>5468</v>
      </c>
      <c r="B4671" t="s">
        <v>6260</v>
      </c>
      <c r="C4671" t="s">
        <v>607</v>
      </c>
      <c r="D4671" t="s">
        <v>306</v>
      </c>
    </row>
    <row r="4672" spans="1:4">
      <c r="A4672" t="s">
        <v>5469</v>
      </c>
      <c r="B4672" t="s">
        <v>6260</v>
      </c>
      <c r="C4672" t="s">
        <v>394</v>
      </c>
      <c r="D4672" t="s">
        <v>683</v>
      </c>
    </row>
    <row r="4673" spans="1:4">
      <c r="A4673" t="s">
        <v>5470</v>
      </c>
      <c r="B4673" t="s">
        <v>6259</v>
      </c>
      <c r="C4673" t="s">
        <v>520</v>
      </c>
      <c r="D4673" t="s">
        <v>523</v>
      </c>
    </row>
    <row r="4674" spans="1:4">
      <c r="A4674" t="s">
        <v>5471</v>
      </c>
      <c r="B4674" t="s">
        <v>6261</v>
      </c>
      <c r="C4674" t="s">
        <v>176</v>
      </c>
      <c r="D4674" t="s">
        <v>1605</v>
      </c>
    </row>
    <row r="4675" spans="1:4">
      <c r="A4675" t="s">
        <v>5472</v>
      </c>
      <c r="B4675" t="s">
        <v>6261</v>
      </c>
      <c r="C4675" t="s">
        <v>1548</v>
      </c>
      <c r="D4675" t="s">
        <v>520</v>
      </c>
    </row>
    <row r="4676" spans="1:4">
      <c r="A4676" t="s">
        <v>5473</v>
      </c>
      <c r="B4676" t="s">
        <v>6259</v>
      </c>
      <c r="C4676" t="s">
        <v>10</v>
      </c>
      <c r="D4676" t="s">
        <v>1683</v>
      </c>
    </row>
    <row r="4677" spans="1:4">
      <c r="A4677" t="s">
        <v>5474</v>
      </c>
      <c r="B4677" t="s">
        <v>6261</v>
      </c>
      <c r="C4677" t="s">
        <v>1050</v>
      </c>
      <c r="D4677" t="s">
        <v>715</v>
      </c>
    </row>
    <row r="4678" spans="1:4">
      <c r="A4678" t="s">
        <v>5475</v>
      </c>
      <c r="B4678" t="s">
        <v>6261</v>
      </c>
      <c r="C4678" t="s">
        <v>840</v>
      </c>
      <c r="D4678" t="s">
        <v>456</v>
      </c>
    </row>
    <row r="4679" spans="1:4">
      <c r="A4679" t="s">
        <v>5476</v>
      </c>
      <c r="B4679" t="s">
        <v>6260</v>
      </c>
      <c r="C4679" t="s">
        <v>1165</v>
      </c>
      <c r="D4679" t="s">
        <v>1761</v>
      </c>
    </row>
    <row r="4680" spans="1:4">
      <c r="A4680" t="s">
        <v>5477</v>
      </c>
      <c r="B4680" t="s">
        <v>6259</v>
      </c>
      <c r="C4680" t="s">
        <v>1401</v>
      </c>
      <c r="D4680" t="s">
        <v>777</v>
      </c>
    </row>
    <row r="4681" spans="1:4">
      <c r="A4681" t="s">
        <v>5478</v>
      </c>
      <c r="B4681" t="s">
        <v>6260</v>
      </c>
      <c r="C4681" t="s">
        <v>792</v>
      </c>
      <c r="D4681" t="s">
        <v>932</v>
      </c>
    </row>
    <row r="4682" spans="1:4">
      <c r="A4682" t="s">
        <v>5479</v>
      </c>
      <c r="B4682" t="s">
        <v>6259</v>
      </c>
      <c r="C4682" t="s">
        <v>2124</v>
      </c>
      <c r="D4682" t="s">
        <v>1357</v>
      </c>
    </row>
    <row r="4683" spans="1:4">
      <c r="A4683" t="s">
        <v>5480</v>
      </c>
      <c r="B4683" t="s">
        <v>6260</v>
      </c>
      <c r="C4683" t="s">
        <v>1548</v>
      </c>
      <c r="D4683" t="s">
        <v>1210</v>
      </c>
    </row>
    <row r="4684" spans="1:4">
      <c r="A4684" t="s">
        <v>5481</v>
      </c>
      <c r="B4684" t="s">
        <v>6261</v>
      </c>
      <c r="C4684" t="s">
        <v>1204</v>
      </c>
      <c r="D4684" t="s">
        <v>2772</v>
      </c>
    </row>
    <row r="4685" spans="1:4">
      <c r="A4685" t="s">
        <v>5482</v>
      </c>
      <c r="B4685" t="s">
        <v>6259</v>
      </c>
      <c r="C4685" t="s">
        <v>805</v>
      </c>
      <c r="D4685" t="s">
        <v>357</v>
      </c>
    </row>
    <row r="4686" spans="1:4">
      <c r="A4686" t="s">
        <v>5483</v>
      </c>
      <c r="B4686" t="s">
        <v>6261</v>
      </c>
      <c r="C4686" t="s">
        <v>250</v>
      </c>
      <c r="D4686" t="s">
        <v>623</v>
      </c>
    </row>
    <row r="4687" spans="1:4">
      <c r="A4687" t="s">
        <v>5484</v>
      </c>
      <c r="B4687" t="s">
        <v>6260</v>
      </c>
      <c r="C4687" t="s">
        <v>1502</v>
      </c>
      <c r="D4687" t="s">
        <v>90</v>
      </c>
    </row>
    <row r="4688" spans="1:4">
      <c r="A4688" t="s">
        <v>5485</v>
      </c>
      <c r="B4688" t="s">
        <v>6260</v>
      </c>
      <c r="C4688" t="s">
        <v>840</v>
      </c>
      <c r="D4688" t="s">
        <v>456</v>
      </c>
    </row>
    <row r="4689" spans="1:4">
      <c r="A4689" t="s">
        <v>5486</v>
      </c>
      <c r="B4689" t="s">
        <v>6259</v>
      </c>
      <c r="C4689" t="s">
        <v>871</v>
      </c>
      <c r="D4689" t="s">
        <v>869</v>
      </c>
    </row>
    <row r="4690" spans="1:4">
      <c r="A4690" t="s">
        <v>5487</v>
      </c>
      <c r="B4690" t="s">
        <v>6260</v>
      </c>
      <c r="C4690" t="s">
        <v>188</v>
      </c>
      <c r="D4690" t="s">
        <v>1869</v>
      </c>
    </row>
    <row r="4691" spans="1:4">
      <c r="A4691" t="s">
        <v>5488</v>
      </c>
      <c r="B4691" t="s">
        <v>6261</v>
      </c>
      <c r="C4691" t="s">
        <v>1219</v>
      </c>
      <c r="D4691" t="s">
        <v>990</v>
      </c>
    </row>
    <row r="4692" spans="1:4">
      <c r="A4692" t="s">
        <v>5489</v>
      </c>
      <c r="B4692" t="s">
        <v>6260</v>
      </c>
      <c r="C4692" t="s">
        <v>612</v>
      </c>
      <c r="D4692" t="s">
        <v>113</v>
      </c>
    </row>
    <row r="4693" spans="1:4">
      <c r="A4693" t="s">
        <v>5490</v>
      </c>
      <c r="B4693" t="s">
        <v>6260</v>
      </c>
      <c r="C4693" t="s">
        <v>1132</v>
      </c>
      <c r="D4693" t="s">
        <v>1340</v>
      </c>
    </row>
    <row r="4694" spans="1:4">
      <c r="A4694" t="s">
        <v>5491</v>
      </c>
      <c r="B4694" t="s">
        <v>6260</v>
      </c>
      <c r="C4694" t="s">
        <v>949</v>
      </c>
      <c r="D4694" t="s">
        <v>558</v>
      </c>
    </row>
    <row r="4695" spans="1:4">
      <c r="A4695" t="s">
        <v>5492</v>
      </c>
      <c r="B4695" t="s">
        <v>6261</v>
      </c>
      <c r="C4695" t="s">
        <v>731</v>
      </c>
      <c r="D4695" t="s">
        <v>799</v>
      </c>
    </row>
    <row r="4696" spans="1:4">
      <c r="A4696" t="s">
        <v>5493</v>
      </c>
      <c r="B4696" t="s">
        <v>6261</v>
      </c>
      <c r="C4696" t="s">
        <v>1889</v>
      </c>
      <c r="D4696" t="s">
        <v>1235</v>
      </c>
    </row>
    <row r="4697" spans="1:4">
      <c r="A4697" t="s">
        <v>5494</v>
      </c>
      <c r="B4697" t="s">
        <v>6261</v>
      </c>
      <c r="C4697" t="s">
        <v>1027</v>
      </c>
      <c r="D4697" t="s">
        <v>1823</v>
      </c>
    </row>
    <row r="4698" spans="1:4">
      <c r="A4698" t="s">
        <v>5495</v>
      </c>
      <c r="B4698" t="s">
        <v>6260</v>
      </c>
      <c r="C4698" t="s">
        <v>234</v>
      </c>
      <c r="D4698" t="s">
        <v>316</v>
      </c>
    </row>
    <row r="4699" spans="1:4">
      <c r="A4699" t="s">
        <v>5496</v>
      </c>
      <c r="B4699" t="s">
        <v>6261</v>
      </c>
      <c r="C4699" t="s">
        <v>1810</v>
      </c>
      <c r="D4699" t="s">
        <v>1532</v>
      </c>
    </row>
    <row r="4700" spans="1:4">
      <c r="A4700" t="s">
        <v>5497</v>
      </c>
      <c r="B4700" t="s">
        <v>6260</v>
      </c>
      <c r="C4700" t="s">
        <v>228</v>
      </c>
      <c r="D4700" t="s">
        <v>536</v>
      </c>
    </row>
    <row r="4701" spans="1:4">
      <c r="A4701" t="s">
        <v>5498</v>
      </c>
      <c r="B4701" t="s">
        <v>6259</v>
      </c>
      <c r="C4701" t="s">
        <v>847</v>
      </c>
      <c r="D4701" t="s">
        <v>1324</v>
      </c>
    </row>
    <row r="4702" spans="1:4">
      <c r="A4702" t="s">
        <v>5499</v>
      </c>
      <c r="B4702" t="s">
        <v>6260</v>
      </c>
      <c r="C4702" t="s">
        <v>802</v>
      </c>
      <c r="D4702" t="s">
        <v>1100</v>
      </c>
    </row>
    <row r="4703" spans="1:4">
      <c r="A4703" t="s">
        <v>5500</v>
      </c>
      <c r="B4703" t="s">
        <v>6259</v>
      </c>
      <c r="C4703" t="s">
        <v>963</v>
      </c>
      <c r="D4703" t="s">
        <v>1242</v>
      </c>
    </row>
    <row r="4704" spans="1:4">
      <c r="A4704" t="s">
        <v>5501</v>
      </c>
      <c r="B4704" t="s">
        <v>6259</v>
      </c>
      <c r="C4704" t="s">
        <v>930</v>
      </c>
      <c r="D4704" t="s">
        <v>509</v>
      </c>
    </row>
    <row r="4705" spans="1:4">
      <c r="A4705" t="s">
        <v>5502</v>
      </c>
      <c r="B4705" t="s">
        <v>6261</v>
      </c>
      <c r="C4705" t="s">
        <v>391</v>
      </c>
      <c r="D4705" t="s">
        <v>1260</v>
      </c>
    </row>
    <row r="4706" spans="1:4">
      <c r="A4706" t="s">
        <v>5503</v>
      </c>
      <c r="B4706" t="s">
        <v>6261</v>
      </c>
      <c r="C4706" t="s">
        <v>503</v>
      </c>
      <c r="D4706" t="s">
        <v>1605</v>
      </c>
    </row>
    <row r="4707" spans="1:4">
      <c r="A4707" t="s">
        <v>5504</v>
      </c>
      <c r="B4707" t="s">
        <v>6259</v>
      </c>
      <c r="C4707" t="s">
        <v>253</v>
      </c>
      <c r="D4707" t="s">
        <v>1246</v>
      </c>
    </row>
    <row r="4708" spans="1:4">
      <c r="A4708" t="s">
        <v>5505</v>
      </c>
      <c r="B4708" t="s">
        <v>6261</v>
      </c>
      <c r="C4708" t="s">
        <v>195</v>
      </c>
      <c r="D4708" t="s">
        <v>875</v>
      </c>
    </row>
    <row r="4709" spans="1:4">
      <c r="A4709" t="s">
        <v>5506</v>
      </c>
      <c r="B4709" t="s">
        <v>6260</v>
      </c>
      <c r="C4709" t="s">
        <v>364</v>
      </c>
      <c r="D4709" t="s">
        <v>1181</v>
      </c>
    </row>
    <row r="4710" spans="1:4">
      <c r="A4710" t="s">
        <v>5507</v>
      </c>
      <c r="B4710" t="s">
        <v>6260</v>
      </c>
      <c r="C4710" t="s">
        <v>98</v>
      </c>
      <c r="D4710" t="s">
        <v>316</v>
      </c>
    </row>
    <row r="4711" spans="1:4">
      <c r="A4711" t="s">
        <v>5508</v>
      </c>
      <c r="B4711" t="s">
        <v>6259</v>
      </c>
      <c r="C4711" t="s">
        <v>520</v>
      </c>
      <c r="D4711" t="s">
        <v>891</v>
      </c>
    </row>
    <row r="4712" spans="1:4">
      <c r="A4712" t="s">
        <v>5509</v>
      </c>
      <c r="B4712" t="s">
        <v>6261</v>
      </c>
      <c r="C4712" t="s">
        <v>640</v>
      </c>
      <c r="D4712" t="s">
        <v>1210</v>
      </c>
    </row>
    <row r="4713" spans="1:4">
      <c r="A4713" t="s">
        <v>5510</v>
      </c>
      <c r="B4713" t="s">
        <v>6260</v>
      </c>
      <c r="C4713" t="s">
        <v>2533</v>
      </c>
      <c r="D4713" t="s">
        <v>456</v>
      </c>
    </row>
    <row r="4714" spans="1:4">
      <c r="A4714" t="s">
        <v>5511</v>
      </c>
      <c r="B4714" t="s">
        <v>6260</v>
      </c>
      <c r="C4714" t="s">
        <v>856</v>
      </c>
      <c r="D4714" t="s">
        <v>28</v>
      </c>
    </row>
    <row r="4715" spans="1:4">
      <c r="A4715" t="s">
        <v>5512</v>
      </c>
      <c r="B4715" t="s">
        <v>6261</v>
      </c>
      <c r="C4715" t="s">
        <v>1214</v>
      </c>
      <c r="D4715" t="s">
        <v>824</v>
      </c>
    </row>
    <row r="4716" spans="1:4">
      <c r="A4716" t="s">
        <v>5513</v>
      </c>
      <c r="B4716" t="s">
        <v>6259</v>
      </c>
      <c r="C4716" t="s">
        <v>1017</v>
      </c>
      <c r="D4716" t="s">
        <v>1810</v>
      </c>
    </row>
    <row r="4717" spans="1:4">
      <c r="A4717" t="s">
        <v>5514</v>
      </c>
      <c r="B4717" t="s">
        <v>6259</v>
      </c>
      <c r="C4717" t="s">
        <v>2164</v>
      </c>
      <c r="D4717" t="s">
        <v>2006</v>
      </c>
    </row>
    <row r="4718" spans="1:4">
      <c r="A4718" t="s">
        <v>5515</v>
      </c>
      <c r="B4718" t="s">
        <v>6261</v>
      </c>
      <c r="C4718" t="s">
        <v>433</v>
      </c>
      <c r="D4718" t="s">
        <v>394</v>
      </c>
    </row>
    <row r="4719" spans="1:4">
      <c r="A4719" t="s">
        <v>5516</v>
      </c>
      <c r="B4719" t="s">
        <v>6260</v>
      </c>
      <c r="C4719" t="s">
        <v>446</v>
      </c>
      <c r="D4719" t="s">
        <v>988</v>
      </c>
    </row>
    <row r="4720" spans="1:4">
      <c r="A4720" t="s">
        <v>5517</v>
      </c>
      <c r="B4720" t="s">
        <v>6261</v>
      </c>
      <c r="C4720" t="s">
        <v>299</v>
      </c>
      <c r="D4720" t="s">
        <v>568</v>
      </c>
    </row>
    <row r="4721" spans="1:4">
      <c r="A4721" t="s">
        <v>5518</v>
      </c>
      <c r="B4721" t="s">
        <v>6261</v>
      </c>
      <c r="C4721" t="s">
        <v>98</v>
      </c>
      <c r="D4721" t="s">
        <v>234</v>
      </c>
    </row>
    <row r="4722" spans="1:4">
      <c r="A4722" t="s">
        <v>5519</v>
      </c>
      <c r="B4722" t="s">
        <v>6261</v>
      </c>
      <c r="C4722" t="s">
        <v>283</v>
      </c>
      <c r="D4722" t="s">
        <v>2127</v>
      </c>
    </row>
    <row r="4723" spans="1:4">
      <c r="A4723" t="s">
        <v>5520</v>
      </c>
      <c r="B4723" t="s">
        <v>6259</v>
      </c>
      <c r="C4723" t="s">
        <v>1829</v>
      </c>
      <c r="D4723" t="s">
        <v>809</v>
      </c>
    </row>
    <row r="4724" spans="1:4">
      <c r="A4724" t="s">
        <v>5521</v>
      </c>
      <c r="B4724" t="s">
        <v>6259</v>
      </c>
      <c r="C4724" t="s">
        <v>1040</v>
      </c>
      <c r="D4724" t="s">
        <v>737</v>
      </c>
    </row>
    <row r="4725" spans="1:4">
      <c r="A4725" t="s">
        <v>5522</v>
      </c>
      <c r="B4725" t="s">
        <v>6261</v>
      </c>
      <c r="C4725" t="s">
        <v>536</v>
      </c>
      <c r="D4725" t="s">
        <v>16</v>
      </c>
    </row>
    <row r="4726" spans="1:4">
      <c r="A4726" t="s">
        <v>5523</v>
      </c>
      <c r="B4726" t="s">
        <v>6260</v>
      </c>
      <c r="C4726" t="s">
        <v>374</v>
      </c>
      <c r="D4726" t="s">
        <v>663</v>
      </c>
    </row>
    <row r="4727" spans="1:4">
      <c r="A4727" t="s">
        <v>5524</v>
      </c>
      <c r="B4727" t="s">
        <v>6259</v>
      </c>
      <c r="C4727" t="s">
        <v>812</v>
      </c>
      <c r="D4727" t="s">
        <v>98</v>
      </c>
    </row>
    <row r="4728" spans="1:4">
      <c r="A4728" t="s">
        <v>5525</v>
      </c>
      <c r="B4728" t="s">
        <v>6260</v>
      </c>
      <c r="C4728" t="s">
        <v>746</v>
      </c>
      <c r="D4728" t="s">
        <v>1502</v>
      </c>
    </row>
    <row r="4729" spans="1:4">
      <c r="A4729" t="s">
        <v>5526</v>
      </c>
      <c r="B4729" t="s">
        <v>6259</v>
      </c>
      <c r="C4729" t="s">
        <v>875</v>
      </c>
      <c r="D4729" t="s">
        <v>1474</v>
      </c>
    </row>
    <row r="4730" spans="1:4">
      <c r="A4730" t="s">
        <v>5527</v>
      </c>
      <c r="B4730" t="s">
        <v>6259</v>
      </c>
      <c r="C4730" t="s">
        <v>396</v>
      </c>
      <c r="D4730" t="s">
        <v>277</v>
      </c>
    </row>
    <row r="4731" spans="1:4">
      <c r="A4731" t="s">
        <v>5528</v>
      </c>
      <c r="B4731" t="s">
        <v>6260</v>
      </c>
      <c r="C4731" t="s">
        <v>132</v>
      </c>
      <c r="D4731" t="s">
        <v>1502</v>
      </c>
    </row>
    <row r="4732" spans="1:4">
      <c r="A4732" t="s">
        <v>5529</v>
      </c>
      <c r="B4732" t="s">
        <v>6259</v>
      </c>
      <c r="C4732" t="s">
        <v>267</v>
      </c>
      <c r="D4732" t="s">
        <v>225</v>
      </c>
    </row>
    <row r="4733" spans="1:4">
      <c r="A4733" t="s">
        <v>5530</v>
      </c>
      <c r="B4733" t="s">
        <v>6261</v>
      </c>
      <c r="C4733" t="s">
        <v>749</v>
      </c>
      <c r="D4733" t="s">
        <v>143</v>
      </c>
    </row>
    <row r="4734" spans="1:4">
      <c r="A4734" t="s">
        <v>5531</v>
      </c>
      <c r="B4734" t="s">
        <v>6260</v>
      </c>
      <c r="C4734" t="s">
        <v>1357</v>
      </c>
      <c r="D4734" t="s">
        <v>1222</v>
      </c>
    </row>
    <row r="4735" spans="1:4">
      <c r="A4735" t="s">
        <v>5532</v>
      </c>
      <c r="B4735" t="s">
        <v>6260</v>
      </c>
      <c r="C4735" t="s">
        <v>988</v>
      </c>
      <c r="D4735" t="s">
        <v>1548</v>
      </c>
    </row>
    <row r="4736" spans="1:4">
      <c r="A4736" t="s">
        <v>5533</v>
      </c>
      <c r="B4736" t="s">
        <v>6260</v>
      </c>
      <c r="C4736" t="s">
        <v>932</v>
      </c>
      <c r="D4736" t="s">
        <v>493</v>
      </c>
    </row>
    <row r="4737" spans="1:4">
      <c r="A4737" t="s">
        <v>5534</v>
      </c>
      <c r="B4737" t="s">
        <v>6261</v>
      </c>
      <c r="C4737" t="s">
        <v>612</v>
      </c>
      <c r="D4737" t="s">
        <v>113</v>
      </c>
    </row>
    <row r="4738" spans="1:4">
      <c r="A4738" t="s">
        <v>5535</v>
      </c>
      <c r="B4738" t="s">
        <v>6261</v>
      </c>
      <c r="C4738" t="s">
        <v>1169</v>
      </c>
      <c r="D4738" t="s">
        <v>1104</v>
      </c>
    </row>
    <row r="4739" spans="1:4">
      <c r="A4739" t="s">
        <v>5536</v>
      </c>
      <c r="B4739" t="s">
        <v>6261</v>
      </c>
      <c r="C4739" t="s">
        <v>143</v>
      </c>
      <c r="D4739" t="s">
        <v>660</v>
      </c>
    </row>
    <row r="4740" spans="1:4">
      <c r="A4740" t="s">
        <v>5537</v>
      </c>
      <c r="B4740" t="s">
        <v>6260</v>
      </c>
      <c r="C4740" t="s">
        <v>1104</v>
      </c>
      <c r="D4740" t="s">
        <v>1017</v>
      </c>
    </row>
    <row r="4741" spans="1:4">
      <c r="A4741" t="s">
        <v>5538</v>
      </c>
      <c r="B4741" t="s">
        <v>6259</v>
      </c>
      <c r="C4741" t="s">
        <v>722</v>
      </c>
      <c r="D4741" t="s">
        <v>173</v>
      </c>
    </row>
    <row r="4742" spans="1:4">
      <c r="A4742" t="s">
        <v>5539</v>
      </c>
      <c r="B4742" t="s">
        <v>6260</v>
      </c>
      <c r="C4742" t="s">
        <v>2127</v>
      </c>
      <c r="D4742" t="s">
        <v>76</v>
      </c>
    </row>
    <row r="4743" spans="1:4">
      <c r="A4743" t="s">
        <v>5540</v>
      </c>
      <c r="B4743" t="s">
        <v>6260</v>
      </c>
      <c r="C4743" t="s">
        <v>1523</v>
      </c>
      <c r="D4743" t="s">
        <v>995</v>
      </c>
    </row>
    <row r="4744" spans="1:4">
      <c r="A4744" t="s">
        <v>5541</v>
      </c>
      <c r="B4744" t="s">
        <v>6261</v>
      </c>
      <c r="C4744" t="s">
        <v>528</v>
      </c>
      <c r="D4744" t="s">
        <v>480</v>
      </c>
    </row>
    <row r="4745" spans="1:4">
      <c r="A4745" t="s">
        <v>5542</v>
      </c>
      <c r="B4745" t="s">
        <v>6260</v>
      </c>
      <c r="C4745" t="s">
        <v>531</v>
      </c>
      <c r="D4745" t="s">
        <v>139</v>
      </c>
    </row>
    <row r="4746" spans="1:4">
      <c r="A4746" t="s">
        <v>5543</v>
      </c>
      <c r="B4746" t="s">
        <v>6261</v>
      </c>
      <c r="C4746" t="s">
        <v>895</v>
      </c>
      <c r="D4746" t="s">
        <v>862</v>
      </c>
    </row>
    <row r="4747" spans="1:4">
      <c r="A4747" t="s">
        <v>5544</v>
      </c>
      <c r="B4747" t="s">
        <v>6260</v>
      </c>
      <c r="C4747" t="s">
        <v>204</v>
      </c>
      <c r="D4747" t="s">
        <v>374</v>
      </c>
    </row>
    <row r="4748" spans="1:4">
      <c r="A4748" t="s">
        <v>5545</v>
      </c>
      <c r="B4748" t="s">
        <v>6260</v>
      </c>
      <c r="C4748" t="s">
        <v>1429</v>
      </c>
      <c r="D4748" t="s">
        <v>411</v>
      </c>
    </row>
    <row r="4749" spans="1:4">
      <c r="A4749" t="s">
        <v>5546</v>
      </c>
      <c r="B4749" t="s">
        <v>6260</v>
      </c>
      <c r="C4749" t="s">
        <v>1429</v>
      </c>
      <c r="D4749" t="s">
        <v>955</v>
      </c>
    </row>
    <row r="4750" spans="1:4">
      <c r="A4750" t="s">
        <v>5547</v>
      </c>
      <c r="B4750" t="s">
        <v>6259</v>
      </c>
      <c r="C4750" t="s">
        <v>539</v>
      </c>
      <c r="D4750" t="s">
        <v>250</v>
      </c>
    </row>
    <row r="4751" spans="1:4">
      <c r="A4751" t="s">
        <v>5548</v>
      </c>
      <c r="B4751" t="s">
        <v>6261</v>
      </c>
      <c r="C4751" t="s">
        <v>562</v>
      </c>
      <c r="D4751" t="s">
        <v>271</v>
      </c>
    </row>
    <row r="4752" spans="1:4">
      <c r="A4752" t="s">
        <v>5549</v>
      </c>
      <c r="B4752" t="s">
        <v>6260</v>
      </c>
      <c r="C4752" t="s">
        <v>1429</v>
      </c>
      <c r="D4752" t="s">
        <v>22</v>
      </c>
    </row>
    <row r="4753" spans="1:4">
      <c r="A4753" t="s">
        <v>5550</v>
      </c>
      <c r="B4753" t="s">
        <v>6259</v>
      </c>
      <c r="C4753" t="s">
        <v>726</v>
      </c>
      <c r="D4753" t="s">
        <v>1545</v>
      </c>
    </row>
    <row r="4754" spans="1:4">
      <c r="A4754" t="s">
        <v>5551</v>
      </c>
      <c r="B4754" t="s">
        <v>6259</v>
      </c>
      <c r="C4754" t="s">
        <v>221</v>
      </c>
      <c r="D4754" t="s">
        <v>173</v>
      </c>
    </row>
    <row r="4755" spans="1:4">
      <c r="A4755" t="s">
        <v>5552</v>
      </c>
      <c r="B4755" t="s">
        <v>6261</v>
      </c>
      <c r="C4755" t="s">
        <v>2290</v>
      </c>
      <c r="D4755" t="s">
        <v>1335</v>
      </c>
    </row>
    <row r="4756" spans="1:4">
      <c r="A4756" t="s">
        <v>5553</v>
      </c>
      <c r="B4756" t="s">
        <v>6259</v>
      </c>
      <c r="C4756" t="s">
        <v>124</v>
      </c>
      <c r="D4756" t="s">
        <v>446</v>
      </c>
    </row>
    <row r="4757" spans="1:4">
      <c r="A4757" t="s">
        <v>5554</v>
      </c>
      <c r="B4757" t="s">
        <v>6261</v>
      </c>
      <c r="C4757" t="s">
        <v>394</v>
      </c>
      <c r="D4757" t="s">
        <v>761</v>
      </c>
    </row>
    <row r="4758" spans="1:4">
      <c r="A4758" t="s">
        <v>5555</v>
      </c>
      <c r="B4758" t="s">
        <v>6260</v>
      </c>
      <c r="C4758" t="s">
        <v>2051</v>
      </c>
      <c r="D4758" t="s">
        <v>1151</v>
      </c>
    </row>
    <row r="4759" spans="1:4">
      <c r="A4759" t="s">
        <v>5556</v>
      </c>
      <c r="B4759" t="s">
        <v>6261</v>
      </c>
      <c r="C4759" t="s">
        <v>923</v>
      </c>
      <c r="D4759" t="s">
        <v>509</v>
      </c>
    </row>
    <row r="4760" spans="1:4">
      <c r="A4760" t="s">
        <v>5557</v>
      </c>
      <c r="B4760" t="s">
        <v>6260</v>
      </c>
      <c r="C4760" t="s">
        <v>391</v>
      </c>
      <c r="D4760" t="s">
        <v>1260</v>
      </c>
    </row>
    <row r="4761" spans="1:4">
      <c r="A4761" t="s">
        <v>5558</v>
      </c>
      <c r="B4761" t="s">
        <v>6259</v>
      </c>
      <c r="C4761" t="s">
        <v>548</v>
      </c>
      <c r="D4761" t="s">
        <v>698</v>
      </c>
    </row>
    <row r="4762" spans="1:4">
      <c r="A4762" t="s">
        <v>5559</v>
      </c>
      <c r="B4762" t="s">
        <v>6261</v>
      </c>
      <c r="C4762" t="s">
        <v>1349</v>
      </c>
      <c r="D4762" t="s">
        <v>548</v>
      </c>
    </row>
    <row r="4763" spans="1:4">
      <c r="A4763" t="s">
        <v>5560</v>
      </c>
      <c r="B4763" t="s">
        <v>6260</v>
      </c>
      <c r="C4763" t="s">
        <v>10</v>
      </c>
      <c r="D4763" t="s">
        <v>718</v>
      </c>
    </row>
    <row r="4764" spans="1:4">
      <c r="A4764" t="s">
        <v>5561</v>
      </c>
      <c r="B4764" t="s">
        <v>6259</v>
      </c>
      <c r="C4764" t="s">
        <v>509</v>
      </c>
      <c r="D4764" t="s">
        <v>407</v>
      </c>
    </row>
    <row r="4765" spans="1:4">
      <c r="A4765" t="s">
        <v>5562</v>
      </c>
      <c r="B4765" t="s">
        <v>6260</v>
      </c>
      <c r="C4765" t="s">
        <v>1031</v>
      </c>
      <c r="D4765" t="s">
        <v>135</v>
      </c>
    </row>
    <row r="4766" spans="1:4">
      <c r="A4766" t="s">
        <v>5563</v>
      </c>
      <c r="B4766" t="s">
        <v>6261</v>
      </c>
      <c r="C4766" t="s">
        <v>291</v>
      </c>
      <c r="D4766" t="s">
        <v>799</v>
      </c>
    </row>
    <row r="4767" spans="1:4">
      <c r="A4767" t="s">
        <v>5564</v>
      </c>
      <c r="B4767" t="s">
        <v>6260</v>
      </c>
      <c r="C4767" t="s">
        <v>143</v>
      </c>
      <c r="D4767" t="s">
        <v>351</v>
      </c>
    </row>
    <row r="4768" spans="1:4">
      <c r="A4768" t="s">
        <v>5565</v>
      </c>
      <c r="B4768" t="s">
        <v>6261</v>
      </c>
      <c r="C4768" t="s">
        <v>899</v>
      </c>
      <c r="D4768" t="s">
        <v>188</v>
      </c>
    </row>
    <row r="4769" spans="1:4">
      <c r="A4769" t="s">
        <v>5566</v>
      </c>
      <c r="B4769" t="s">
        <v>6259</v>
      </c>
      <c r="C4769" t="s">
        <v>769</v>
      </c>
      <c r="D4769" t="s">
        <v>1162</v>
      </c>
    </row>
    <row r="4770" spans="1:4">
      <c r="A4770" t="s">
        <v>5567</v>
      </c>
      <c r="B4770" t="s">
        <v>6261</v>
      </c>
      <c r="C4770" t="s">
        <v>332</v>
      </c>
      <c r="D4770" t="s">
        <v>160</v>
      </c>
    </row>
    <row r="4771" spans="1:4">
      <c r="A4771" t="s">
        <v>5568</v>
      </c>
      <c r="B4771" t="s">
        <v>6259</v>
      </c>
      <c r="C4771" t="s">
        <v>722</v>
      </c>
      <c r="D4771" t="s">
        <v>553</v>
      </c>
    </row>
    <row r="4772" spans="1:4">
      <c r="A4772" t="s">
        <v>5569</v>
      </c>
      <c r="B4772" t="s">
        <v>6261</v>
      </c>
      <c r="C4772" t="s">
        <v>28</v>
      </c>
      <c r="D4772" t="s">
        <v>990</v>
      </c>
    </row>
    <row r="4773" spans="1:4">
      <c r="A4773" t="s">
        <v>5570</v>
      </c>
      <c r="B4773" t="s">
        <v>6261</v>
      </c>
      <c r="C4773" t="s">
        <v>862</v>
      </c>
      <c r="D4773" t="s">
        <v>847</v>
      </c>
    </row>
    <row r="4774" spans="1:4">
      <c r="A4774" t="s">
        <v>5571</v>
      </c>
      <c r="B4774" t="s">
        <v>6261</v>
      </c>
      <c r="C4774" t="s">
        <v>124</v>
      </c>
      <c r="D4774" t="s">
        <v>1502</v>
      </c>
    </row>
    <row r="4775" spans="1:4">
      <c r="A4775" t="s">
        <v>5572</v>
      </c>
      <c r="B4775" t="s">
        <v>6261</v>
      </c>
      <c r="C4775" t="s">
        <v>520</v>
      </c>
      <c r="D4775" t="s">
        <v>879</v>
      </c>
    </row>
    <row r="4776" spans="1:4">
      <c r="A4776" t="s">
        <v>5573</v>
      </c>
      <c r="B4776" t="s">
        <v>6259</v>
      </c>
      <c r="C4776" t="s">
        <v>10</v>
      </c>
      <c r="D4776" t="s">
        <v>212</v>
      </c>
    </row>
    <row r="4777" spans="1:4">
      <c r="A4777" t="s">
        <v>5574</v>
      </c>
      <c r="B4777" t="s">
        <v>6260</v>
      </c>
      <c r="C4777" t="s">
        <v>660</v>
      </c>
      <c r="D4777" t="s">
        <v>1340</v>
      </c>
    </row>
    <row r="4778" spans="1:4">
      <c r="A4778" t="s">
        <v>5575</v>
      </c>
      <c r="B4778" t="s">
        <v>6259</v>
      </c>
      <c r="C4778" t="s">
        <v>472</v>
      </c>
      <c r="D4778" t="s">
        <v>1242</v>
      </c>
    </row>
    <row r="4779" spans="1:4">
      <c r="A4779" t="s">
        <v>5576</v>
      </c>
      <c r="B4779" t="s">
        <v>6260</v>
      </c>
      <c r="C4779" t="s">
        <v>461</v>
      </c>
      <c r="D4779" t="s">
        <v>1829</v>
      </c>
    </row>
    <row r="4780" spans="1:4">
      <c r="A4780" t="s">
        <v>5577</v>
      </c>
      <c r="B4780" t="s">
        <v>6261</v>
      </c>
      <c r="C4780" t="s">
        <v>726</v>
      </c>
      <c r="D4780" t="s">
        <v>1327</v>
      </c>
    </row>
    <row r="4781" spans="1:4">
      <c r="A4781" t="s">
        <v>5578</v>
      </c>
      <c r="B4781" t="s">
        <v>6260</v>
      </c>
      <c r="C4781" t="s">
        <v>1395</v>
      </c>
      <c r="D4781" t="s">
        <v>293</v>
      </c>
    </row>
    <row r="4782" spans="1:4">
      <c r="A4782" t="s">
        <v>5579</v>
      </c>
      <c r="B4782" t="s">
        <v>6260</v>
      </c>
      <c r="C4782" t="s">
        <v>824</v>
      </c>
      <c r="D4782" t="s">
        <v>1810</v>
      </c>
    </row>
    <row r="4783" spans="1:4">
      <c r="A4783" t="s">
        <v>5580</v>
      </c>
      <c r="B4783" t="s">
        <v>6261</v>
      </c>
      <c r="C4783" t="s">
        <v>107</v>
      </c>
      <c r="D4783" t="s">
        <v>1330</v>
      </c>
    </row>
    <row r="4784" spans="1:4">
      <c r="A4784" t="s">
        <v>5581</v>
      </c>
      <c r="B4784" t="s">
        <v>6260</v>
      </c>
      <c r="C4784" t="s">
        <v>646</v>
      </c>
      <c r="D4784" t="s">
        <v>364</v>
      </c>
    </row>
    <row r="4785" spans="1:4">
      <c r="A4785" t="s">
        <v>5582</v>
      </c>
      <c r="B4785" t="s">
        <v>6260</v>
      </c>
      <c r="C4785" t="s">
        <v>1092</v>
      </c>
      <c r="D4785" t="s">
        <v>920</v>
      </c>
    </row>
    <row r="4786" spans="1:4">
      <c r="A4786" t="s">
        <v>5583</v>
      </c>
      <c r="B4786" t="s">
        <v>6261</v>
      </c>
      <c r="C4786" t="s">
        <v>1242</v>
      </c>
      <c r="D4786" t="s">
        <v>2290</v>
      </c>
    </row>
    <row r="4787" spans="1:4">
      <c r="A4787" t="s">
        <v>5584</v>
      </c>
      <c r="B4787" t="s">
        <v>6260</v>
      </c>
      <c r="C4787" t="s">
        <v>838</v>
      </c>
      <c r="D4787" t="s">
        <v>461</v>
      </c>
    </row>
    <row r="4788" spans="1:4">
      <c r="A4788" t="s">
        <v>5585</v>
      </c>
      <c r="B4788" t="s">
        <v>6261</v>
      </c>
      <c r="C4788" t="s">
        <v>792</v>
      </c>
      <c r="D4788" t="s">
        <v>173</v>
      </c>
    </row>
    <row r="4789" spans="1:4">
      <c r="A4789" t="s">
        <v>5586</v>
      </c>
      <c r="B4789" t="s">
        <v>6261</v>
      </c>
      <c r="C4789" t="s">
        <v>562</v>
      </c>
      <c r="D4789" t="s">
        <v>715</v>
      </c>
    </row>
    <row r="4790" spans="1:4">
      <c r="A4790" t="s">
        <v>5587</v>
      </c>
      <c r="B4790" t="s">
        <v>6259</v>
      </c>
      <c r="C4790" t="s">
        <v>631</v>
      </c>
      <c r="D4790" t="s">
        <v>523</v>
      </c>
    </row>
    <row r="4791" spans="1:4">
      <c r="A4791" t="s">
        <v>5588</v>
      </c>
      <c r="B4791" t="s">
        <v>6259</v>
      </c>
      <c r="C4791" t="s">
        <v>918</v>
      </c>
      <c r="D4791" t="s">
        <v>976</v>
      </c>
    </row>
    <row r="4792" spans="1:4">
      <c r="A4792" t="s">
        <v>5589</v>
      </c>
      <c r="B4792" t="s">
        <v>6260</v>
      </c>
      <c r="C4792" t="s">
        <v>1324</v>
      </c>
      <c r="D4792" t="s">
        <v>646</v>
      </c>
    </row>
    <row r="4793" spans="1:4">
      <c r="A4793" t="s">
        <v>5590</v>
      </c>
      <c r="B4793" t="s">
        <v>6259</v>
      </c>
      <c r="C4793" t="s">
        <v>1869</v>
      </c>
      <c r="D4793" t="s">
        <v>1198</v>
      </c>
    </row>
    <row r="4794" spans="1:4">
      <c r="A4794" t="s">
        <v>5591</v>
      </c>
      <c r="B4794" t="s">
        <v>6259</v>
      </c>
      <c r="C4794" t="s">
        <v>1015</v>
      </c>
      <c r="D4794" t="s">
        <v>320</v>
      </c>
    </row>
    <row r="4795" spans="1:4">
      <c r="A4795" t="s">
        <v>5592</v>
      </c>
      <c r="B4795" t="s">
        <v>6260</v>
      </c>
      <c r="C4795" t="s">
        <v>1015</v>
      </c>
      <c r="D4795" t="s">
        <v>531</v>
      </c>
    </row>
    <row r="4796" spans="1:4">
      <c r="A4796" t="s">
        <v>5593</v>
      </c>
      <c r="B4796" t="s">
        <v>6260</v>
      </c>
      <c r="C4796" t="s">
        <v>420</v>
      </c>
      <c r="D4796" t="s">
        <v>666</v>
      </c>
    </row>
    <row r="4797" spans="1:4">
      <c r="A4797" t="s">
        <v>5594</v>
      </c>
      <c r="B4797" t="s">
        <v>6260</v>
      </c>
      <c r="C4797" t="s">
        <v>824</v>
      </c>
      <c r="D4797" t="s">
        <v>1017</v>
      </c>
    </row>
    <row r="4798" spans="1:4">
      <c r="A4798" t="s">
        <v>5595</v>
      </c>
      <c r="B4798" t="s">
        <v>6259</v>
      </c>
      <c r="C4798" t="s">
        <v>737</v>
      </c>
      <c r="D4798" t="s">
        <v>887</v>
      </c>
    </row>
    <row r="4799" spans="1:4">
      <c r="A4799" t="s">
        <v>5596</v>
      </c>
      <c r="B4799" t="s">
        <v>6261</v>
      </c>
      <c r="C4799" t="s">
        <v>1701</v>
      </c>
      <c r="D4799" t="s">
        <v>417</v>
      </c>
    </row>
    <row r="4800" spans="1:4">
      <c r="A4800" t="s">
        <v>5597</v>
      </c>
      <c r="B4800" t="s">
        <v>6259</v>
      </c>
      <c r="C4800" t="s">
        <v>1255</v>
      </c>
      <c r="D4800" t="s">
        <v>531</v>
      </c>
    </row>
    <row r="4801" spans="1:4">
      <c r="A4801" t="s">
        <v>5598</v>
      </c>
      <c r="B4801" t="s">
        <v>6260</v>
      </c>
      <c r="C4801" t="s">
        <v>1027</v>
      </c>
      <c r="D4801" t="s">
        <v>731</v>
      </c>
    </row>
    <row r="4802" spans="1:4">
      <c r="A4802" t="s">
        <v>5599</v>
      </c>
      <c r="B4802" t="s">
        <v>6259</v>
      </c>
      <c r="C4802" t="s">
        <v>884</v>
      </c>
      <c r="D4802" t="s">
        <v>607</v>
      </c>
    </row>
    <row r="4803" spans="1:4">
      <c r="A4803" t="s">
        <v>5600</v>
      </c>
      <c r="B4803" t="s">
        <v>6259</v>
      </c>
      <c r="C4803" t="s">
        <v>497</v>
      </c>
      <c r="D4803" t="s">
        <v>461</v>
      </c>
    </row>
    <row r="4804" spans="1:4">
      <c r="A4804" t="s">
        <v>5601</v>
      </c>
      <c r="B4804" t="s">
        <v>6260</v>
      </c>
      <c r="C4804" t="s">
        <v>1246</v>
      </c>
      <c r="D4804" t="s">
        <v>1015</v>
      </c>
    </row>
    <row r="4805" spans="1:4">
      <c r="A4805" t="s">
        <v>5602</v>
      </c>
      <c r="B4805" t="s">
        <v>6260</v>
      </c>
      <c r="C4805" t="s">
        <v>1819</v>
      </c>
      <c r="D4805" t="s">
        <v>102</v>
      </c>
    </row>
    <row r="4806" spans="1:4">
      <c r="A4806" t="s">
        <v>5603</v>
      </c>
      <c r="B4806" t="s">
        <v>6259</v>
      </c>
      <c r="C4806" t="s">
        <v>634</v>
      </c>
      <c r="D4806" t="s">
        <v>2127</v>
      </c>
    </row>
    <row r="4807" spans="1:4">
      <c r="A4807" t="s">
        <v>5604</v>
      </c>
      <c r="B4807" t="s">
        <v>6261</v>
      </c>
      <c r="C4807" t="s">
        <v>335</v>
      </c>
      <c r="D4807" t="s">
        <v>424</v>
      </c>
    </row>
    <row r="4808" spans="1:4">
      <c r="A4808" t="s">
        <v>5605</v>
      </c>
      <c r="B4808" t="s">
        <v>6260</v>
      </c>
      <c r="C4808" t="s">
        <v>351</v>
      </c>
      <c r="D4808" t="s">
        <v>923</v>
      </c>
    </row>
    <row r="4809" spans="1:4">
      <c r="A4809" t="s">
        <v>5606</v>
      </c>
      <c r="B4809" t="s">
        <v>6260</v>
      </c>
      <c r="C4809" t="s">
        <v>2164</v>
      </c>
      <c r="D4809" t="s">
        <v>374</v>
      </c>
    </row>
    <row r="4810" spans="1:4">
      <c r="A4810" t="s">
        <v>5607</v>
      </c>
      <c r="B4810" t="s">
        <v>6260</v>
      </c>
      <c r="C4810" t="s">
        <v>1073</v>
      </c>
      <c r="D4810" t="s">
        <v>1198</v>
      </c>
    </row>
    <row r="4811" spans="1:4">
      <c r="A4811" t="s">
        <v>5608</v>
      </c>
      <c r="B4811" t="s">
        <v>6261</v>
      </c>
      <c r="C4811" t="s">
        <v>972</v>
      </c>
      <c r="D4811" t="s">
        <v>1268</v>
      </c>
    </row>
    <row r="4812" spans="1:4">
      <c r="A4812" t="s">
        <v>5609</v>
      </c>
      <c r="B4812" t="s">
        <v>6260</v>
      </c>
      <c r="C4812" t="s">
        <v>930</v>
      </c>
      <c r="D4812" t="s">
        <v>407</v>
      </c>
    </row>
    <row r="4813" spans="1:4">
      <c r="A4813" t="s">
        <v>5610</v>
      </c>
      <c r="B4813" t="s">
        <v>6260</v>
      </c>
      <c r="C4813" t="s">
        <v>1567</v>
      </c>
      <c r="D4813" t="s">
        <v>329</v>
      </c>
    </row>
    <row r="4814" spans="1:4">
      <c r="A4814" t="s">
        <v>5611</v>
      </c>
      <c r="B4814" t="s">
        <v>6259</v>
      </c>
      <c r="C4814" t="s">
        <v>805</v>
      </c>
      <c r="D4814" t="s">
        <v>780</v>
      </c>
    </row>
    <row r="4815" spans="1:4">
      <c r="A4815" t="s">
        <v>5612</v>
      </c>
      <c r="B4815" t="s">
        <v>6259</v>
      </c>
      <c r="C4815" t="s">
        <v>291</v>
      </c>
      <c r="D4815" t="s">
        <v>1429</v>
      </c>
    </row>
    <row r="4816" spans="1:4">
      <c r="A4816" t="s">
        <v>5613</v>
      </c>
      <c r="B4816" t="s">
        <v>6261</v>
      </c>
      <c r="C4816" t="s">
        <v>1933</v>
      </c>
      <c r="D4816" t="s">
        <v>518</v>
      </c>
    </row>
    <row r="4817" spans="1:4">
      <c r="A4817" t="s">
        <v>5614</v>
      </c>
      <c r="B4817" t="s">
        <v>6261</v>
      </c>
      <c r="C4817" t="s">
        <v>238</v>
      </c>
      <c r="D4817" t="s">
        <v>679</v>
      </c>
    </row>
    <row r="4818" spans="1:4">
      <c r="A4818" t="s">
        <v>5615</v>
      </c>
      <c r="B4818" t="s">
        <v>6261</v>
      </c>
      <c r="C4818" t="s">
        <v>1031</v>
      </c>
      <c r="D4818" t="s">
        <v>1219</v>
      </c>
    </row>
    <row r="4819" spans="1:4">
      <c r="A4819" t="s">
        <v>5616</v>
      </c>
      <c r="B4819" t="s">
        <v>6261</v>
      </c>
      <c r="C4819" t="s">
        <v>990</v>
      </c>
      <c r="D4819" t="s">
        <v>773</v>
      </c>
    </row>
    <row r="4820" spans="1:4">
      <c r="A4820" t="s">
        <v>5617</v>
      </c>
      <c r="B4820" t="s">
        <v>6260</v>
      </c>
      <c r="C4820" t="s">
        <v>634</v>
      </c>
      <c r="D4820" t="s">
        <v>2127</v>
      </c>
    </row>
    <row r="4821" spans="1:4">
      <c r="A4821" t="s">
        <v>5618</v>
      </c>
      <c r="B4821" t="s">
        <v>6259</v>
      </c>
      <c r="C4821" t="s">
        <v>1165</v>
      </c>
      <c r="D4821" t="s">
        <v>42</v>
      </c>
    </row>
    <row r="4822" spans="1:4">
      <c r="A4822" t="s">
        <v>5619</v>
      </c>
      <c r="B4822" t="s">
        <v>6261</v>
      </c>
      <c r="C4822" t="s">
        <v>188</v>
      </c>
      <c r="D4822" t="s">
        <v>972</v>
      </c>
    </row>
    <row r="4823" spans="1:4">
      <c r="A4823" t="s">
        <v>5620</v>
      </c>
      <c r="B4823" t="s">
        <v>6261</v>
      </c>
      <c r="C4823" t="s">
        <v>830</v>
      </c>
      <c r="D4823" t="s">
        <v>316</v>
      </c>
    </row>
    <row r="4824" spans="1:4">
      <c r="A4824" t="s">
        <v>5621</v>
      </c>
      <c r="B4824" t="s">
        <v>6260</v>
      </c>
      <c r="C4824" t="s">
        <v>899</v>
      </c>
      <c r="D4824" t="s">
        <v>1340</v>
      </c>
    </row>
    <row r="4825" spans="1:4">
      <c r="A4825" t="s">
        <v>5622</v>
      </c>
      <c r="B4825" t="s">
        <v>6261</v>
      </c>
      <c r="C4825" t="s">
        <v>777</v>
      </c>
      <c r="D4825" t="s">
        <v>500</v>
      </c>
    </row>
    <row r="4826" spans="1:4">
      <c r="A4826" t="s">
        <v>5623</v>
      </c>
      <c r="B4826" t="s">
        <v>6259</v>
      </c>
      <c r="C4826" t="s">
        <v>85</v>
      </c>
      <c r="D4826" t="s">
        <v>257</v>
      </c>
    </row>
    <row r="4827" spans="1:4">
      <c r="A4827" t="s">
        <v>5624</v>
      </c>
      <c r="B4827" t="s">
        <v>6260</v>
      </c>
      <c r="C4827" t="s">
        <v>228</v>
      </c>
      <c r="D4827" t="s">
        <v>646</v>
      </c>
    </row>
    <row r="4828" spans="1:4">
      <c r="A4828" t="s">
        <v>5625</v>
      </c>
      <c r="B4828" t="s">
        <v>6259</v>
      </c>
      <c r="C4828" t="s">
        <v>858</v>
      </c>
      <c r="D4828" t="s">
        <v>117</v>
      </c>
    </row>
    <row r="4829" spans="1:4">
      <c r="A4829" t="s">
        <v>5626</v>
      </c>
      <c r="B4829" t="s">
        <v>6259</v>
      </c>
      <c r="C4829" t="s">
        <v>1008</v>
      </c>
      <c r="D4829" t="s">
        <v>184</v>
      </c>
    </row>
    <row r="4830" spans="1:4">
      <c r="A4830" t="s">
        <v>5627</v>
      </c>
      <c r="B4830" t="s">
        <v>6260</v>
      </c>
      <c r="C4830" t="s">
        <v>701</v>
      </c>
      <c r="D4830" t="s">
        <v>1364</v>
      </c>
    </row>
    <row r="4831" spans="1:4">
      <c r="A4831" t="s">
        <v>5628</v>
      </c>
      <c r="B4831" t="s">
        <v>6261</v>
      </c>
      <c r="C4831" t="s">
        <v>1235</v>
      </c>
      <c r="D4831" t="s">
        <v>1100</v>
      </c>
    </row>
    <row r="4832" spans="1:4">
      <c r="A4832" t="s">
        <v>5629</v>
      </c>
      <c r="B4832" t="s">
        <v>6259</v>
      </c>
      <c r="C4832" t="s">
        <v>1324</v>
      </c>
      <c r="D4832" t="s">
        <v>228</v>
      </c>
    </row>
    <row r="4833" spans="1:4">
      <c r="A4833" t="s">
        <v>5630</v>
      </c>
      <c r="B4833" t="s">
        <v>6261</v>
      </c>
      <c r="C4833" t="s">
        <v>726</v>
      </c>
      <c r="D4833" t="s">
        <v>195</v>
      </c>
    </row>
    <row r="4834" spans="1:4">
      <c r="A4834" t="s">
        <v>5631</v>
      </c>
      <c r="B4834" t="s">
        <v>6260</v>
      </c>
      <c r="C4834" t="s">
        <v>440</v>
      </c>
      <c r="D4834" t="s">
        <v>1017</v>
      </c>
    </row>
    <row r="4835" spans="1:4">
      <c r="A4835" t="s">
        <v>5632</v>
      </c>
      <c r="B4835" t="s">
        <v>6261</v>
      </c>
      <c r="C4835" t="s">
        <v>637</v>
      </c>
      <c r="D4835" t="s">
        <v>679</v>
      </c>
    </row>
    <row r="4836" spans="1:4">
      <c r="A4836" t="s">
        <v>5633</v>
      </c>
      <c r="B4836" t="s">
        <v>6259</v>
      </c>
      <c r="C4836" t="s">
        <v>1008</v>
      </c>
      <c r="D4836" t="s">
        <v>1872</v>
      </c>
    </row>
    <row r="4837" spans="1:4">
      <c r="A4837" t="s">
        <v>5634</v>
      </c>
      <c r="B4837" t="s">
        <v>6259</v>
      </c>
      <c r="C4837" t="s">
        <v>1761</v>
      </c>
      <c r="D4837" t="s">
        <v>1399</v>
      </c>
    </row>
    <row r="4838" spans="1:4">
      <c r="A4838" t="s">
        <v>5635</v>
      </c>
      <c r="B4838" t="s">
        <v>6261</v>
      </c>
      <c r="C4838" t="s">
        <v>1793</v>
      </c>
      <c r="D4838" t="s">
        <v>1219</v>
      </c>
    </row>
    <row r="4839" spans="1:4">
      <c r="A4839" t="s">
        <v>5636</v>
      </c>
      <c r="B4839" t="s">
        <v>6261</v>
      </c>
      <c r="C4839" t="s">
        <v>646</v>
      </c>
      <c r="D4839" t="s">
        <v>16</v>
      </c>
    </row>
    <row r="4840" spans="1:4">
      <c r="A4840" t="s">
        <v>5637</v>
      </c>
      <c r="B4840" t="s">
        <v>6261</v>
      </c>
      <c r="C4840" t="s">
        <v>932</v>
      </c>
      <c r="D4840" t="s">
        <v>493</v>
      </c>
    </row>
    <row r="4841" spans="1:4">
      <c r="A4841" t="s">
        <v>5638</v>
      </c>
      <c r="B4841" t="s">
        <v>6261</v>
      </c>
      <c r="C4841" t="s">
        <v>951</v>
      </c>
      <c r="D4841" t="s">
        <v>291</v>
      </c>
    </row>
    <row r="4842" spans="1:4">
      <c r="A4842" t="s">
        <v>5639</v>
      </c>
      <c r="B4842" t="s">
        <v>6261</v>
      </c>
      <c r="C4842" t="s">
        <v>332</v>
      </c>
      <c r="D4842" t="s">
        <v>1027</v>
      </c>
    </row>
    <row r="4843" spans="1:4">
      <c r="A4843" t="s">
        <v>5640</v>
      </c>
      <c r="B4843" t="s">
        <v>6260</v>
      </c>
      <c r="C4843" t="s">
        <v>1092</v>
      </c>
      <c r="D4843" t="s">
        <v>326</v>
      </c>
    </row>
    <row r="4844" spans="1:4">
      <c r="A4844" t="s">
        <v>5641</v>
      </c>
      <c r="B4844" t="s">
        <v>6259</v>
      </c>
      <c r="C4844" t="s">
        <v>583</v>
      </c>
      <c r="D4844" t="s">
        <v>461</v>
      </c>
    </row>
    <row r="4845" spans="1:4">
      <c r="A4845" t="s">
        <v>5642</v>
      </c>
      <c r="B4845" t="s">
        <v>6260</v>
      </c>
      <c r="C4845" t="s">
        <v>1357</v>
      </c>
      <c r="D4845" t="s">
        <v>737</v>
      </c>
    </row>
    <row r="4846" spans="1:4">
      <c r="A4846" t="s">
        <v>5643</v>
      </c>
      <c r="B4846" t="s">
        <v>6259</v>
      </c>
      <c r="C4846" t="s">
        <v>28</v>
      </c>
      <c r="D4846" t="s">
        <v>449</v>
      </c>
    </row>
    <row r="4847" spans="1:4">
      <c r="A4847" t="s">
        <v>5644</v>
      </c>
      <c r="B4847" t="s">
        <v>6260</v>
      </c>
      <c r="C4847" t="s">
        <v>1869</v>
      </c>
      <c r="D4847" t="s">
        <v>758</v>
      </c>
    </row>
    <row r="4848" spans="1:4">
      <c r="A4848" t="s">
        <v>5645</v>
      </c>
      <c r="B4848" t="s">
        <v>6260</v>
      </c>
      <c r="C4848" t="s">
        <v>113</v>
      </c>
      <c r="D4848" t="s">
        <v>1810</v>
      </c>
    </row>
    <row r="4849" spans="1:4">
      <c r="A4849" t="s">
        <v>5646</v>
      </c>
      <c r="B4849" t="s">
        <v>6259</v>
      </c>
      <c r="C4849" t="s">
        <v>2316</v>
      </c>
      <c r="D4849" t="s">
        <v>257</v>
      </c>
    </row>
    <row r="4850" spans="1:4">
      <c r="A4850" t="s">
        <v>5647</v>
      </c>
      <c r="B4850" t="s">
        <v>6259</v>
      </c>
      <c r="C4850" t="s">
        <v>655</v>
      </c>
      <c r="D4850" t="s">
        <v>1701</v>
      </c>
    </row>
    <row r="4851" spans="1:4">
      <c r="A4851" t="s">
        <v>5648</v>
      </c>
      <c r="B4851" t="s">
        <v>6261</v>
      </c>
      <c r="C4851" t="s">
        <v>1008</v>
      </c>
      <c r="D4851" t="s">
        <v>391</v>
      </c>
    </row>
    <row r="4852" spans="1:4">
      <c r="A4852" t="s">
        <v>5649</v>
      </c>
      <c r="B4852" t="s">
        <v>6261</v>
      </c>
      <c r="C4852" t="s">
        <v>802</v>
      </c>
      <c r="D4852" t="s">
        <v>1100</v>
      </c>
    </row>
    <row r="4853" spans="1:4">
      <c r="A4853" t="s">
        <v>5650</v>
      </c>
      <c r="B4853" t="s">
        <v>6259</v>
      </c>
      <c r="C4853" t="s">
        <v>862</v>
      </c>
      <c r="D4853" t="s">
        <v>649</v>
      </c>
    </row>
    <row r="4854" spans="1:4">
      <c r="A4854" t="s">
        <v>5651</v>
      </c>
      <c r="B4854" t="s">
        <v>6259</v>
      </c>
      <c r="C4854" t="s">
        <v>37</v>
      </c>
      <c r="D4854" t="s">
        <v>417</v>
      </c>
    </row>
    <row r="4855" spans="1:4">
      <c r="A4855" t="s">
        <v>5652</v>
      </c>
      <c r="B4855" t="s">
        <v>6259</v>
      </c>
      <c r="C4855" t="s">
        <v>167</v>
      </c>
      <c r="D4855" t="s">
        <v>480</v>
      </c>
    </row>
    <row r="4856" spans="1:4">
      <c r="A4856" t="s">
        <v>5653</v>
      </c>
      <c r="B4856" t="s">
        <v>6261</v>
      </c>
      <c r="C4856" t="s">
        <v>480</v>
      </c>
      <c r="D4856" t="s">
        <v>391</v>
      </c>
    </row>
    <row r="4857" spans="1:4">
      <c r="A4857" t="s">
        <v>5654</v>
      </c>
      <c r="B4857" t="s">
        <v>6261</v>
      </c>
      <c r="C4857" t="s">
        <v>188</v>
      </c>
      <c r="D4857" t="s">
        <v>1869</v>
      </c>
    </row>
    <row r="4858" spans="1:4">
      <c r="A4858" t="s">
        <v>5655</v>
      </c>
      <c r="B4858" t="s">
        <v>6261</v>
      </c>
      <c r="C4858" t="s">
        <v>456</v>
      </c>
      <c r="D4858" t="s">
        <v>1212</v>
      </c>
    </row>
    <row r="4859" spans="1:4">
      <c r="A4859" t="s">
        <v>5656</v>
      </c>
      <c r="B4859" t="s">
        <v>6259</v>
      </c>
      <c r="C4859" t="s">
        <v>214</v>
      </c>
      <c r="D4859" t="s">
        <v>1961</v>
      </c>
    </row>
    <row r="4860" spans="1:4">
      <c r="A4860" t="s">
        <v>5657</v>
      </c>
      <c r="B4860" t="s">
        <v>6261</v>
      </c>
      <c r="C4860" t="s">
        <v>283</v>
      </c>
      <c r="D4860" t="s">
        <v>792</v>
      </c>
    </row>
    <row r="4861" spans="1:4">
      <c r="A4861" t="s">
        <v>5658</v>
      </c>
      <c r="B4861" t="s">
        <v>6259</v>
      </c>
      <c r="C4861" t="s">
        <v>558</v>
      </c>
      <c r="D4861" t="s">
        <v>884</v>
      </c>
    </row>
    <row r="4862" spans="1:4">
      <c r="A4862" t="s">
        <v>5659</v>
      </c>
      <c r="B4862" t="s">
        <v>6260</v>
      </c>
      <c r="C4862" t="s">
        <v>1683</v>
      </c>
      <c r="D4862" t="s">
        <v>718</v>
      </c>
    </row>
    <row r="4863" spans="1:4">
      <c r="A4863" t="s">
        <v>5660</v>
      </c>
      <c r="B4863" t="s">
        <v>6261</v>
      </c>
      <c r="C4863" t="s">
        <v>483</v>
      </c>
      <c r="D4863" t="s">
        <v>1761</v>
      </c>
    </row>
    <row r="4864" spans="1:4">
      <c r="A4864" t="s">
        <v>5661</v>
      </c>
      <c r="B4864" t="s">
        <v>6260</v>
      </c>
      <c r="C4864" t="s">
        <v>2290</v>
      </c>
      <c r="D4864" t="s">
        <v>862</v>
      </c>
    </row>
    <row r="4865" spans="1:4">
      <c r="A4865" t="s">
        <v>5662</v>
      </c>
      <c r="B4865" t="s">
        <v>6259</v>
      </c>
      <c r="C4865" t="s">
        <v>306</v>
      </c>
      <c r="D4865" t="s">
        <v>6266</v>
      </c>
    </row>
    <row r="4866" spans="1:4">
      <c r="A4866" t="s">
        <v>5663</v>
      </c>
      <c r="B4866" t="s">
        <v>6260</v>
      </c>
      <c r="C4866" t="s">
        <v>879</v>
      </c>
      <c r="D4866" t="s">
        <v>523</v>
      </c>
    </row>
    <row r="4867" spans="1:4">
      <c r="A4867" t="s">
        <v>5664</v>
      </c>
      <c r="B4867" t="s">
        <v>6259</v>
      </c>
      <c r="C4867" t="s">
        <v>2164</v>
      </c>
      <c r="D4867" t="s">
        <v>671</v>
      </c>
    </row>
    <row r="4868" spans="1:4">
      <c r="A4868" t="s">
        <v>5665</v>
      </c>
      <c r="B4868" t="s">
        <v>6261</v>
      </c>
      <c r="C4868" t="s">
        <v>783</v>
      </c>
      <c r="D4868" t="s">
        <v>1040</v>
      </c>
    </row>
    <row r="4869" spans="1:4">
      <c r="A4869" t="s">
        <v>5666</v>
      </c>
      <c r="B4869" t="s">
        <v>6259</v>
      </c>
      <c r="C4869" t="s">
        <v>1523</v>
      </c>
      <c r="D4869" t="s">
        <v>660</v>
      </c>
    </row>
    <row r="4870" spans="1:4">
      <c r="A4870" t="s">
        <v>5667</v>
      </c>
      <c r="B4870" t="s">
        <v>6261</v>
      </c>
      <c r="C4870" t="s">
        <v>1178</v>
      </c>
      <c r="D4870" t="s">
        <v>228</v>
      </c>
    </row>
    <row r="4871" spans="1:4">
      <c r="A4871" t="s">
        <v>5668</v>
      </c>
      <c r="B4871" t="s">
        <v>6259</v>
      </c>
      <c r="C4871" t="s">
        <v>2527</v>
      </c>
      <c r="D4871" t="s">
        <v>637</v>
      </c>
    </row>
    <row r="4872" spans="1:4">
      <c r="A4872" t="s">
        <v>5669</v>
      </c>
      <c r="B4872" t="s">
        <v>6261</v>
      </c>
      <c r="C4872" t="s">
        <v>2127</v>
      </c>
      <c r="D4872" t="s">
        <v>792</v>
      </c>
    </row>
    <row r="4873" spans="1:4">
      <c r="A4873" t="s">
        <v>5670</v>
      </c>
      <c r="B4873" t="s">
        <v>6261</v>
      </c>
      <c r="C4873" t="s">
        <v>1281</v>
      </c>
      <c r="D4873" t="s">
        <v>173</v>
      </c>
    </row>
    <row r="4874" spans="1:4">
      <c r="A4874" t="s">
        <v>5671</v>
      </c>
      <c r="B4874" t="s">
        <v>6260</v>
      </c>
      <c r="C4874" t="s">
        <v>785</v>
      </c>
      <c r="D4874" t="s">
        <v>94</v>
      </c>
    </row>
    <row r="4875" spans="1:4">
      <c r="A4875" t="s">
        <v>5672</v>
      </c>
      <c r="B4875" t="s">
        <v>6260</v>
      </c>
      <c r="C4875" t="s">
        <v>657</v>
      </c>
      <c r="D4875" t="s">
        <v>785</v>
      </c>
    </row>
    <row r="4876" spans="1:4">
      <c r="A4876" t="s">
        <v>5673</v>
      </c>
      <c r="B4876" t="s">
        <v>6259</v>
      </c>
      <c r="C4876" t="s">
        <v>2127</v>
      </c>
      <c r="D4876" t="s">
        <v>76</v>
      </c>
    </row>
    <row r="4877" spans="1:4">
      <c r="A4877" t="s">
        <v>5674</v>
      </c>
      <c r="B4877" t="s">
        <v>6259</v>
      </c>
      <c r="C4877" t="s">
        <v>1548</v>
      </c>
      <c r="D4877" t="s">
        <v>542</v>
      </c>
    </row>
    <row r="4878" spans="1:4">
      <c r="A4878" t="s">
        <v>5675</v>
      </c>
      <c r="B4878" t="s">
        <v>6259</v>
      </c>
      <c r="C4878" t="s">
        <v>1113</v>
      </c>
      <c r="D4878" t="s">
        <v>497</v>
      </c>
    </row>
    <row r="4879" spans="1:4">
      <c r="A4879" t="s">
        <v>5676</v>
      </c>
      <c r="B4879" t="s">
        <v>6259</v>
      </c>
      <c r="C4879" t="s">
        <v>107</v>
      </c>
      <c r="D4879" t="s">
        <v>1132</v>
      </c>
    </row>
    <row r="4880" spans="1:4">
      <c r="A4880" t="s">
        <v>5677</v>
      </c>
      <c r="B4880" t="s">
        <v>6261</v>
      </c>
      <c r="C4880" t="s">
        <v>139</v>
      </c>
      <c r="D4880" t="s">
        <v>939</v>
      </c>
    </row>
    <row r="4881" spans="1:4">
      <c r="A4881" t="s">
        <v>5678</v>
      </c>
      <c r="B4881" t="s">
        <v>6260</v>
      </c>
      <c r="C4881" t="s">
        <v>1340</v>
      </c>
      <c r="D4881" t="s">
        <v>923</v>
      </c>
    </row>
    <row r="4882" spans="1:4">
      <c r="A4882" t="s">
        <v>5679</v>
      </c>
      <c r="B4882" t="s">
        <v>6260</v>
      </c>
      <c r="C4882" t="s">
        <v>683</v>
      </c>
      <c r="D4882" t="s">
        <v>22</v>
      </c>
    </row>
    <row r="4883" spans="1:4">
      <c r="A4883" t="s">
        <v>5680</v>
      </c>
      <c r="B4883" t="s">
        <v>6260</v>
      </c>
      <c r="C4883" t="s">
        <v>242</v>
      </c>
      <c r="D4883" t="s">
        <v>1162</v>
      </c>
    </row>
    <row r="4884" spans="1:4">
      <c r="A4884" t="s">
        <v>5681</v>
      </c>
      <c r="B4884" t="s">
        <v>6261</v>
      </c>
      <c r="C4884" t="s">
        <v>1418</v>
      </c>
      <c r="D4884" t="s">
        <v>2290</v>
      </c>
    </row>
    <row r="4885" spans="1:4">
      <c r="A4885" t="s">
        <v>5682</v>
      </c>
      <c r="B4885" t="s">
        <v>6259</v>
      </c>
      <c r="C4885" t="s">
        <v>1399</v>
      </c>
      <c r="D4885" t="s">
        <v>260</v>
      </c>
    </row>
    <row r="4886" spans="1:4">
      <c r="A4886" t="s">
        <v>5683</v>
      </c>
      <c r="B4886" t="s">
        <v>6259</v>
      </c>
      <c r="C4886" t="s">
        <v>1015</v>
      </c>
      <c r="D4886" t="s">
        <v>531</v>
      </c>
    </row>
    <row r="4887" spans="1:4">
      <c r="A4887" t="s">
        <v>5684</v>
      </c>
      <c r="B4887" t="s">
        <v>6261</v>
      </c>
      <c r="C4887" t="s">
        <v>523</v>
      </c>
      <c r="D4887" t="s">
        <v>797</v>
      </c>
    </row>
    <row r="4888" spans="1:4">
      <c r="A4888" t="s">
        <v>5685</v>
      </c>
      <c r="B4888" t="s">
        <v>6261</v>
      </c>
      <c r="C4888" t="s">
        <v>799</v>
      </c>
      <c r="D4888" t="s">
        <v>411</v>
      </c>
    </row>
    <row r="4889" spans="1:4">
      <c r="A4889" t="s">
        <v>5686</v>
      </c>
      <c r="B4889" t="s">
        <v>6260</v>
      </c>
      <c r="C4889" t="s">
        <v>1429</v>
      </c>
      <c r="D4889" t="s">
        <v>394</v>
      </c>
    </row>
    <row r="4890" spans="1:4">
      <c r="A4890" t="s">
        <v>5687</v>
      </c>
      <c r="B4890" t="s">
        <v>6260</v>
      </c>
      <c r="C4890" t="s">
        <v>1040</v>
      </c>
      <c r="D4890" t="s">
        <v>81</v>
      </c>
    </row>
    <row r="4891" spans="1:4">
      <c r="A4891" t="s">
        <v>5688</v>
      </c>
      <c r="B4891" t="s">
        <v>6259</v>
      </c>
      <c r="C4891" t="s">
        <v>2051</v>
      </c>
      <c r="D4891" t="s">
        <v>840</v>
      </c>
    </row>
    <row r="4892" spans="1:4">
      <c r="A4892" t="s">
        <v>5689</v>
      </c>
      <c r="B4892" t="s">
        <v>6261</v>
      </c>
      <c r="C4892" t="s">
        <v>797</v>
      </c>
      <c r="D4892" t="s">
        <v>37</v>
      </c>
    </row>
    <row r="4893" spans="1:4">
      <c r="A4893" t="s">
        <v>5690</v>
      </c>
      <c r="B4893" t="s">
        <v>6259</v>
      </c>
      <c r="C4893" t="s">
        <v>53</v>
      </c>
      <c r="D4893" t="s">
        <v>167</v>
      </c>
    </row>
    <row r="4894" spans="1:4">
      <c r="A4894" t="s">
        <v>5691</v>
      </c>
      <c r="B4894" t="s">
        <v>6260</v>
      </c>
      <c r="C4894" t="s">
        <v>76</v>
      </c>
      <c r="D4894" t="s">
        <v>1281</v>
      </c>
    </row>
    <row r="4895" spans="1:4">
      <c r="A4895" t="s">
        <v>5692</v>
      </c>
      <c r="B4895" t="s">
        <v>6261</v>
      </c>
      <c r="C4895" t="s">
        <v>28</v>
      </c>
      <c r="D4895" t="s">
        <v>449</v>
      </c>
    </row>
    <row r="4896" spans="1:4">
      <c r="A4896" t="s">
        <v>5693</v>
      </c>
      <c r="B4896" t="s">
        <v>6259</v>
      </c>
      <c r="C4896" t="s">
        <v>623</v>
      </c>
      <c r="D4896" t="s">
        <v>2164</v>
      </c>
    </row>
    <row r="4897" spans="1:4">
      <c r="A4897" t="s">
        <v>5694</v>
      </c>
      <c r="B4897" t="s">
        <v>6261</v>
      </c>
      <c r="C4897" t="s">
        <v>1683</v>
      </c>
      <c r="D4897" t="s">
        <v>212</v>
      </c>
    </row>
    <row r="4898" spans="1:4">
      <c r="A4898" t="s">
        <v>5695</v>
      </c>
      <c r="B4898" t="s">
        <v>6260</v>
      </c>
      <c r="C4898" t="s">
        <v>428</v>
      </c>
      <c r="D4898" t="s">
        <v>1255</v>
      </c>
    </row>
    <row r="4899" spans="1:4">
      <c r="A4899" t="s">
        <v>5696</v>
      </c>
      <c r="B4899" t="s">
        <v>6261</v>
      </c>
      <c r="C4899" t="s">
        <v>2124</v>
      </c>
      <c r="D4899" t="s">
        <v>1222</v>
      </c>
    </row>
    <row r="4900" spans="1:4">
      <c r="A4900" t="s">
        <v>5697</v>
      </c>
      <c r="B4900" t="s">
        <v>6259</v>
      </c>
      <c r="C4900" t="s">
        <v>683</v>
      </c>
      <c r="D4900" t="s">
        <v>486</v>
      </c>
    </row>
    <row r="4901" spans="1:4">
      <c r="A4901" t="s">
        <v>5698</v>
      </c>
      <c r="B4901" t="s">
        <v>6260</v>
      </c>
      <c r="C4901" t="s">
        <v>489</v>
      </c>
      <c r="D4901" t="s">
        <v>62</v>
      </c>
    </row>
    <row r="4902" spans="1:4">
      <c r="A4902" t="s">
        <v>5699</v>
      </c>
      <c r="B4902" t="s">
        <v>6261</v>
      </c>
      <c r="C4902" t="s">
        <v>1120</v>
      </c>
      <c r="D4902" t="s">
        <v>1255</v>
      </c>
    </row>
    <row r="4903" spans="1:4">
      <c r="A4903" t="s">
        <v>5700</v>
      </c>
      <c r="B4903" t="s">
        <v>6260</v>
      </c>
      <c r="C4903" t="s">
        <v>783</v>
      </c>
      <c r="D4903" t="s">
        <v>1040</v>
      </c>
    </row>
    <row r="4904" spans="1:4">
      <c r="A4904" t="s">
        <v>5701</v>
      </c>
      <c r="B4904" t="s">
        <v>6259</v>
      </c>
      <c r="C4904" t="s">
        <v>102</v>
      </c>
      <c r="D4904" t="s">
        <v>1190</v>
      </c>
    </row>
    <row r="4905" spans="1:4">
      <c r="A4905" t="s">
        <v>5702</v>
      </c>
      <c r="B4905" t="s">
        <v>6261</v>
      </c>
      <c r="C4905" t="s">
        <v>988</v>
      </c>
      <c r="D4905" t="s">
        <v>443</v>
      </c>
    </row>
    <row r="4906" spans="1:4">
      <c r="A4906" t="s">
        <v>5703</v>
      </c>
      <c r="B4906" t="s">
        <v>6260</v>
      </c>
      <c r="C4906" t="s">
        <v>1701</v>
      </c>
      <c r="D4906" t="s">
        <v>749</v>
      </c>
    </row>
    <row r="4907" spans="1:4">
      <c r="A4907" t="s">
        <v>5704</v>
      </c>
      <c r="B4907" t="s">
        <v>6261</v>
      </c>
      <c r="C4907" t="s">
        <v>1206</v>
      </c>
      <c r="D4907" t="s">
        <v>332</v>
      </c>
    </row>
    <row r="4908" spans="1:4">
      <c r="A4908" t="s">
        <v>5705</v>
      </c>
      <c r="B4908" t="s">
        <v>6261</v>
      </c>
      <c r="C4908" t="s">
        <v>2164</v>
      </c>
      <c r="D4908" t="s">
        <v>856</v>
      </c>
    </row>
    <row r="4909" spans="1:4">
      <c r="A4909" t="s">
        <v>5706</v>
      </c>
      <c r="B4909" t="s">
        <v>6259</v>
      </c>
      <c r="C4909" t="s">
        <v>1089</v>
      </c>
      <c r="D4909" t="s">
        <v>1933</v>
      </c>
    </row>
    <row r="4910" spans="1:4">
      <c r="A4910" t="s">
        <v>5707</v>
      </c>
      <c r="B4910" t="s">
        <v>6259</v>
      </c>
      <c r="C4910" t="s">
        <v>1793</v>
      </c>
      <c r="D4910" t="s">
        <v>1206</v>
      </c>
    </row>
    <row r="4911" spans="1:4">
      <c r="A4911" t="s">
        <v>5708</v>
      </c>
      <c r="B4911" t="s">
        <v>6261</v>
      </c>
      <c r="C4911" t="s">
        <v>459</v>
      </c>
      <c r="D4911" t="s">
        <v>2164</v>
      </c>
    </row>
    <row r="4912" spans="1:4">
      <c r="A4912" t="s">
        <v>5709</v>
      </c>
      <c r="B4912" t="s">
        <v>6261</v>
      </c>
      <c r="C4912" t="s">
        <v>489</v>
      </c>
      <c r="D4912" t="s">
        <v>1240</v>
      </c>
    </row>
    <row r="4913" spans="1:4">
      <c r="A4913" t="s">
        <v>5710</v>
      </c>
      <c r="B4913" t="s">
        <v>6259</v>
      </c>
      <c r="C4913" t="s">
        <v>715</v>
      </c>
      <c r="D4913" t="s">
        <v>483</v>
      </c>
    </row>
    <row r="4914" spans="1:4">
      <c r="A4914" t="s">
        <v>5711</v>
      </c>
      <c r="B4914" t="s">
        <v>6259</v>
      </c>
      <c r="C4914" t="s">
        <v>280</v>
      </c>
      <c r="D4914" t="s">
        <v>1027</v>
      </c>
    </row>
    <row r="4915" spans="1:4">
      <c r="A4915" t="s">
        <v>5712</v>
      </c>
      <c r="B4915" t="s">
        <v>6261</v>
      </c>
      <c r="C4915" t="s">
        <v>1862</v>
      </c>
      <c r="D4915" t="s">
        <v>277</v>
      </c>
    </row>
    <row r="4916" spans="1:4">
      <c r="A4916" t="s">
        <v>5713</v>
      </c>
      <c r="B4916" t="s">
        <v>6259</v>
      </c>
      <c r="C4916" t="s">
        <v>394</v>
      </c>
      <c r="D4916" t="s">
        <v>411</v>
      </c>
    </row>
    <row r="4917" spans="1:4">
      <c r="A4917" t="s">
        <v>5714</v>
      </c>
      <c r="B4917" t="s">
        <v>6260</v>
      </c>
      <c r="C4917" t="s">
        <v>827</v>
      </c>
      <c r="D4917" t="s">
        <v>214</v>
      </c>
    </row>
    <row r="4918" spans="1:4">
      <c r="A4918" t="s">
        <v>5715</v>
      </c>
      <c r="B4918" t="s">
        <v>6261</v>
      </c>
      <c r="C4918" t="s">
        <v>920</v>
      </c>
      <c r="D4918" t="s">
        <v>326</v>
      </c>
    </row>
    <row r="4919" spans="1:4">
      <c r="A4919" t="s">
        <v>5716</v>
      </c>
      <c r="B4919" t="s">
        <v>6259</v>
      </c>
      <c r="C4919" t="s">
        <v>1073</v>
      </c>
      <c r="D4919" t="s">
        <v>1055</v>
      </c>
    </row>
    <row r="4920" spans="1:4">
      <c r="A4920" t="s">
        <v>5717</v>
      </c>
      <c r="B4920" t="s">
        <v>6261</v>
      </c>
      <c r="C4920" t="s">
        <v>679</v>
      </c>
      <c r="D4920" t="s">
        <v>789</v>
      </c>
    </row>
    <row r="4921" spans="1:4">
      <c r="A4921" t="s">
        <v>5718</v>
      </c>
      <c r="B4921" t="s">
        <v>6260</v>
      </c>
      <c r="C4921" t="s">
        <v>1219</v>
      </c>
      <c r="D4921" t="s">
        <v>990</v>
      </c>
    </row>
    <row r="4922" spans="1:4">
      <c r="A4922" t="s">
        <v>5719</v>
      </c>
      <c r="B4922" t="s">
        <v>6261</v>
      </c>
      <c r="C4922" t="s">
        <v>497</v>
      </c>
      <c r="D4922" t="s">
        <v>583</v>
      </c>
    </row>
    <row r="4923" spans="1:4">
      <c r="A4923" t="s">
        <v>5720</v>
      </c>
      <c r="B4923" t="s">
        <v>6261</v>
      </c>
      <c r="C4923" t="s">
        <v>799</v>
      </c>
      <c r="D4923" t="s">
        <v>683</v>
      </c>
    </row>
    <row r="4924" spans="1:4">
      <c r="A4924" t="s">
        <v>5721</v>
      </c>
      <c r="B4924" t="s">
        <v>6261</v>
      </c>
      <c r="C4924" t="s">
        <v>411</v>
      </c>
      <c r="D4924" t="s">
        <v>812</v>
      </c>
    </row>
    <row r="4925" spans="1:4">
      <c r="A4925" t="s">
        <v>5722</v>
      </c>
      <c r="B4925" t="s">
        <v>6261</v>
      </c>
      <c r="C4925" t="s">
        <v>313</v>
      </c>
      <c r="D4925" t="s">
        <v>666</v>
      </c>
    </row>
    <row r="4926" spans="1:4">
      <c r="A4926" t="s">
        <v>5723</v>
      </c>
      <c r="B4926" t="s">
        <v>6260</v>
      </c>
      <c r="C4926" t="s">
        <v>785</v>
      </c>
      <c r="D4926" t="s">
        <v>214</v>
      </c>
    </row>
    <row r="4927" spans="1:4">
      <c r="A4927" t="s">
        <v>5724</v>
      </c>
      <c r="B4927" t="s">
        <v>6259</v>
      </c>
      <c r="C4927" t="s">
        <v>1249</v>
      </c>
      <c r="D4927" t="s">
        <v>1015</v>
      </c>
    </row>
    <row r="4928" spans="1:4">
      <c r="A4928" t="s">
        <v>5725</v>
      </c>
      <c r="B4928" t="s">
        <v>6260</v>
      </c>
      <c r="C4928" t="s">
        <v>951</v>
      </c>
      <c r="D4928" t="s">
        <v>1374</v>
      </c>
    </row>
    <row r="4929" spans="1:4">
      <c r="A4929" t="s">
        <v>5726</v>
      </c>
      <c r="B4929" t="s">
        <v>6261</v>
      </c>
      <c r="C4929" t="s">
        <v>2051</v>
      </c>
      <c r="D4929" t="s">
        <v>777</v>
      </c>
    </row>
    <row r="4930" spans="1:4">
      <c r="A4930" t="s">
        <v>5727</v>
      </c>
      <c r="B4930" t="s">
        <v>6261</v>
      </c>
      <c r="C4930" t="s">
        <v>22</v>
      </c>
      <c r="D4930" t="s">
        <v>761</v>
      </c>
    </row>
    <row r="4931" spans="1:4">
      <c r="A4931" t="s">
        <v>5728</v>
      </c>
      <c r="B4931" t="s">
        <v>6259</v>
      </c>
      <c r="C4931" t="s">
        <v>731</v>
      </c>
      <c r="D4931" t="s">
        <v>615</v>
      </c>
    </row>
    <row r="4932" spans="1:4">
      <c r="A4932" t="s">
        <v>5729</v>
      </c>
      <c r="B4932" t="s">
        <v>6261</v>
      </c>
      <c r="C4932" t="s">
        <v>326</v>
      </c>
      <c r="D4932" t="s">
        <v>607</v>
      </c>
    </row>
    <row r="4933" spans="1:4">
      <c r="A4933" t="s">
        <v>5730</v>
      </c>
      <c r="B4933" t="s">
        <v>6261</v>
      </c>
      <c r="C4933" t="s">
        <v>1605</v>
      </c>
      <c r="D4933" t="s">
        <v>58</v>
      </c>
    </row>
    <row r="4934" spans="1:4">
      <c r="A4934" t="s">
        <v>5731</v>
      </c>
      <c r="B4934" t="s">
        <v>6260</v>
      </c>
      <c r="C4934" t="s">
        <v>1129</v>
      </c>
      <c r="D4934" t="s">
        <v>207</v>
      </c>
    </row>
    <row r="4935" spans="1:4">
      <c r="A4935" t="s">
        <v>5732</v>
      </c>
      <c r="B4935" t="s">
        <v>6260</v>
      </c>
      <c r="C4935" t="s">
        <v>969</v>
      </c>
      <c r="D4935" t="s">
        <v>107</v>
      </c>
    </row>
    <row r="4936" spans="1:4">
      <c r="A4936" t="s">
        <v>5733</v>
      </c>
      <c r="B4936" t="s">
        <v>6261</v>
      </c>
      <c r="C4936" t="s">
        <v>923</v>
      </c>
      <c r="D4936" t="s">
        <v>424</v>
      </c>
    </row>
    <row r="4937" spans="1:4">
      <c r="A4937" t="s">
        <v>5734</v>
      </c>
      <c r="B4937" t="s">
        <v>6260</v>
      </c>
      <c r="C4937" t="s">
        <v>604</v>
      </c>
      <c r="D4937" t="s">
        <v>76</v>
      </c>
    </row>
    <row r="4938" spans="1:4">
      <c r="A4938" t="s">
        <v>5735</v>
      </c>
      <c r="B4938" t="s">
        <v>6260</v>
      </c>
      <c r="C4938" t="s">
        <v>176</v>
      </c>
      <c r="D4938" t="s">
        <v>90</v>
      </c>
    </row>
    <row r="4939" spans="1:4">
      <c r="A4939" t="s">
        <v>5736</v>
      </c>
      <c r="B4939" t="s">
        <v>6259</v>
      </c>
      <c r="C4939" t="s">
        <v>1120</v>
      </c>
      <c r="D4939" t="s">
        <v>1887</v>
      </c>
    </row>
    <row r="4940" spans="1:4">
      <c r="A4940" t="s">
        <v>5737</v>
      </c>
      <c r="B4940" t="s">
        <v>6261</v>
      </c>
      <c r="C4940" t="s">
        <v>2051</v>
      </c>
      <c r="D4940" t="s">
        <v>840</v>
      </c>
    </row>
    <row r="4941" spans="1:4">
      <c r="A4941" t="s">
        <v>5738</v>
      </c>
      <c r="B4941" t="s">
        <v>6261</v>
      </c>
      <c r="C4941" t="s">
        <v>809</v>
      </c>
      <c r="D4941" t="s">
        <v>1242</v>
      </c>
    </row>
    <row r="4942" spans="1:4">
      <c r="A4942" t="s">
        <v>5739</v>
      </c>
      <c r="B4942" t="s">
        <v>6261</v>
      </c>
      <c r="C4942" t="s">
        <v>1872</v>
      </c>
      <c r="D4942" t="s">
        <v>391</v>
      </c>
    </row>
    <row r="4943" spans="1:4">
      <c r="A4943" t="s">
        <v>5740</v>
      </c>
      <c r="B4943" t="s">
        <v>6261</v>
      </c>
      <c r="C4943" t="s">
        <v>686</v>
      </c>
      <c r="D4943" t="s">
        <v>374</v>
      </c>
    </row>
    <row r="4944" spans="1:4">
      <c r="A4944" t="s">
        <v>5741</v>
      </c>
      <c r="B4944" t="s">
        <v>6260</v>
      </c>
      <c r="C4944" t="s">
        <v>671</v>
      </c>
      <c r="D4944" t="s">
        <v>230</v>
      </c>
    </row>
    <row r="4945" spans="1:4">
      <c r="A4945" t="s">
        <v>5742</v>
      </c>
      <c r="B4945" t="s">
        <v>6259</v>
      </c>
      <c r="C4945" t="s">
        <v>320</v>
      </c>
      <c r="D4945" t="s">
        <v>743</v>
      </c>
    </row>
    <row r="4946" spans="1:4">
      <c r="A4946" t="s">
        <v>5743</v>
      </c>
      <c r="B4946" t="s">
        <v>6260</v>
      </c>
      <c r="C4946" t="s">
        <v>1222</v>
      </c>
      <c r="D4946" t="s">
        <v>887</v>
      </c>
    </row>
    <row r="4947" spans="1:4">
      <c r="A4947" t="s">
        <v>5744</v>
      </c>
      <c r="B4947" t="s">
        <v>6260</v>
      </c>
      <c r="C4947" t="s">
        <v>1249</v>
      </c>
      <c r="D4947" t="s">
        <v>1246</v>
      </c>
    </row>
    <row r="4948" spans="1:4">
      <c r="A4948" t="s">
        <v>5745</v>
      </c>
      <c r="B4948" t="s">
        <v>6261</v>
      </c>
      <c r="C4948" t="s">
        <v>357</v>
      </c>
      <c r="D4948" t="s">
        <v>884</v>
      </c>
    </row>
    <row r="4949" spans="1:4">
      <c r="A4949" t="s">
        <v>5746</v>
      </c>
      <c r="B4949" t="s">
        <v>6260</v>
      </c>
      <c r="C4949" t="s">
        <v>1063</v>
      </c>
      <c r="D4949" t="s">
        <v>1510</v>
      </c>
    </row>
    <row r="4950" spans="1:4">
      <c r="A4950" t="s">
        <v>5747</v>
      </c>
      <c r="B4950" t="s">
        <v>6259</v>
      </c>
      <c r="C4950" t="s">
        <v>1605</v>
      </c>
      <c r="D4950" t="s">
        <v>1427</v>
      </c>
    </row>
    <row r="4951" spans="1:4">
      <c r="A4951" t="s">
        <v>5748</v>
      </c>
      <c r="B4951" t="s">
        <v>6260</v>
      </c>
      <c r="C4951" t="s">
        <v>607</v>
      </c>
      <c r="D4951" t="s">
        <v>207</v>
      </c>
    </row>
    <row r="4952" spans="1:4">
      <c r="A4952" t="s">
        <v>5749</v>
      </c>
      <c r="B4952" t="s">
        <v>6259</v>
      </c>
      <c r="C4952" t="s">
        <v>875</v>
      </c>
      <c r="D4952" t="s">
        <v>102</v>
      </c>
    </row>
    <row r="4953" spans="1:4">
      <c r="A4953" t="s">
        <v>5750</v>
      </c>
      <c r="B4953" t="s">
        <v>6259</v>
      </c>
      <c r="C4953" t="s">
        <v>1324</v>
      </c>
      <c r="D4953" t="s">
        <v>1089</v>
      </c>
    </row>
    <row r="4954" spans="1:4">
      <c r="A4954" t="s">
        <v>5751</v>
      </c>
      <c r="B4954" t="s">
        <v>6261</v>
      </c>
      <c r="C4954" t="s">
        <v>1005</v>
      </c>
      <c r="D4954" t="s">
        <v>679</v>
      </c>
    </row>
    <row r="4955" spans="1:4">
      <c r="A4955" t="s">
        <v>5752</v>
      </c>
      <c r="B4955" t="s">
        <v>6259</v>
      </c>
      <c r="C4955" t="s">
        <v>895</v>
      </c>
      <c r="D4955" t="s">
        <v>847</v>
      </c>
    </row>
    <row r="4956" spans="1:4">
      <c r="A4956" t="s">
        <v>5753</v>
      </c>
      <c r="B4956" t="s">
        <v>6260</v>
      </c>
      <c r="C4956" t="s">
        <v>310</v>
      </c>
      <c r="D4956" t="s">
        <v>360</v>
      </c>
    </row>
    <row r="4957" spans="1:4">
      <c r="A4957" t="s">
        <v>5754</v>
      </c>
      <c r="B4957" t="s">
        <v>6260</v>
      </c>
      <c r="C4957" t="s">
        <v>1206</v>
      </c>
      <c r="D4957" t="s">
        <v>280</v>
      </c>
    </row>
    <row r="4958" spans="1:4">
      <c r="A4958" t="s">
        <v>5755</v>
      </c>
      <c r="B4958" t="s">
        <v>6261</v>
      </c>
      <c r="C4958" t="s">
        <v>323</v>
      </c>
      <c r="D4958" t="s">
        <v>10</v>
      </c>
    </row>
    <row r="4959" spans="1:4">
      <c r="A4959" t="s">
        <v>5756</v>
      </c>
      <c r="B4959" t="s">
        <v>6261</v>
      </c>
      <c r="C4959" t="s">
        <v>257</v>
      </c>
      <c r="D4959" t="s">
        <v>1095</v>
      </c>
    </row>
    <row r="4960" spans="1:4">
      <c r="A4960" t="s">
        <v>5757</v>
      </c>
      <c r="B4960" t="s">
        <v>6261</v>
      </c>
      <c r="C4960" t="s">
        <v>76</v>
      </c>
      <c r="D4960" t="s">
        <v>303</v>
      </c>
    </row>
    <row r="4961" spans="1:4">
      <c r="A4961" t="s">
        <v>5758</v>
      </c>
      <c r="B4961" t="s">
        <v>6260</v>
      </c>
      <c r="C4961" t="s">
        <v>550</v>
      </c>
      <c r="D4961" t="s">
        <v>743</v>
      </c>
    </row>
    <row r="4962" spans="1:4">
      <c r="A4962" t="s">
        <v>5759</v>
      </c>
      <c r="B4962" t="s">
        <v>6260</v>
      </c>
      <c r="C4962" t="s">
        <v>972</v>
      </c>
      <c r="D4962" t="s">
        <v>1149</v>
      </c>
    </row>
    <row r="4963" spans="1:4">
      <c r="A4963" t="s">
        <v>5760</v>
      </c>
      <c r="B4963" t="s">
        <v>6260</v>
      </c>
      <c r="C4963" t="s">
        <v>2772</v>
      </c>
      <c r="D4963" t="s">
        <v>789</v>
      </c>
    </row>
    <row r="4964" spans="1:4">
      <c r="A4964" t="s">
        <v>5761</v>
      </c>
      <c r="B4964" t="s">
        <v>6261</v>
      </c>
      <c r="C4964" t="s">
        <v>525</v>
      </c>
      <c r="D4964" t="s">
        <v>153</v>
      </c>
    </row>
    <row r="4965" spans="1:4">
      <c r="A4965" t="s">
        <v>5762</v>
      </c>
      <c r="B4965" t="s">
        <v>6260</v>
      </c>
      <c r="C4965" t="s">
        <v>976</v>
      </c>
      <c r="D4965" t="s">
        <v>483</v>
      </c>
    </row>
    <row r="4966" spans="1:4">
      <c r="A4966" t="s">
        <v>5763</v>
      </c>
      <c r="B4966" t="s">
        <v>6260</v>
      </c>
      <c r="C4966" t="s">
        <v>1181</v>
      </c>
      <c r="D4966" t="s">
        <v>568</v>
      </c>
    </row>
    <row r="4967" spans="1:4">
      <c r="A4967" t="s">
        <v>5764</v>
      </c>
      <c r="B4967" t="s">
        <v>6261</v>
      </c>
      <c r="C4967" t="s">
        <v>76</v>
      </c>
      <c r="D4967" t="s">
        <v>553</v>
      </c>
    </row>
    <row r="4968" spans="1:4">
      <c r="A4968" t="s">
        <v>5765</v>
      </c>
      <c r="B4968" t="s">
        <v>6261</v>
      </c>
      <c r="C4968" t="s">
        <v>326</v>
      </c>
      <c r="D4968" t="s">
        <v>610</v>
      </c>
    </row>
    <row r="4969" spans="1:4">
      <c r="A4969" t="s">
        <v>5766</v>
      </c>
      <c r="B4969" t="s">
        <v>6260</v>
      </c>
      <c r="C4969" t="s">
        <v>679</v>
      </c>
      <c r="D4969" t="s">
        <v>396</v>
      </c>
    </row>
    <row r="4970" spans="1:4">
      <c r="A4970" t="s">
        <v>5767</v>
      </c>
      <c r="B4970" t="s">
        <v>6261</v>
      </c>
      <c r="C4970" t="s">
        <v>539</v>
      </c>
      <c r="D4970" t="s">
        <v>686</v>
      </c>
    </row>
    <row r="4971" spans="1:4">
      <c r="A4971" t="s">
        <v>5768</v>
      </c>
      <c r="B4971" t="s">
        <v>6260</v>
      </c>
      <c r="C4971" t="s">
        <v>1761</v>
      </c>
      <c r="D4971" t="s">
        <v>253</v>
      </c>
    </row>
    <row r="4972" spans="1:4">
      <c r="A4972" t="s">
        <v>5769</v>
      </c>
      <c r="B4972" t="s">
        <v>6259</v>
      </c>
      <c r="C4972" t="s">
        <v>1872</v>
      </c>
      <c r="D4972" t="s">
        <v>480</v>
      </c>
    </row>
    <row r="4973" spans="1:4">
      <c r="A4973" t="s">
        <v>5770</v>
      </c>
      <c r="B4973" t="s">
        <v>6261</v>
      </c>
      <c r="C4973" t="s">
        <v>942</v>
      </c>
      <c r="D4973" t="s">
        <v>783</v>
      </c>
    </row>
    <row r="4974" spans="1:4">
      <c r="A4974" t="s">
        <v>5771</v>
      </c>
      <c r="B4974" t="s">
        <v>6260</v>
      </c>
      <c r="C4974" t="s">
        <v>1349</v>
      </c>
      <c r="D4974" t="s">
        <v>1296</v>
      </c>
    </row>
    <row r="4975" spans="1:4">
      <c r="A4975" t="s">
        <v>5772</v>
      </c>
      <c r="B4975" t="s">
        <v>6261</v>
      </c>
      <c r="C4975" t="s">
        <v>698</v>
      </c>
      <c r="D4975" t="s">
        <v>1027</v>
      </c>
    </row>
    <row r="4976" spans="1:4">
      <c r="A4976" t="s">
        <v>5773</v>
      </c>
      <c r="B4976" t="s">
        <v>6259</v>
      </c>
      <c r="C4976" t="s">
        <v>838</v>
      </c>
      <c r="D4976" t="s">
        <v>583</v>
      </c>
    </row>
    <row r="4977" spans="1:4">
      <c r="A4977" t="s">
        <v>5774</v>
      </c>
      <c r="B4977" t="s">
        <v>6260</v>
      </c>
      <c r="C4977" t="s">
        <v>283</v>
      </c>
      <c r="D4977" t="s">
        <v>792</v>
      </c>
    </row>
    <row r="4978" spans="1:4">
      <c r="A4978" t="s">
        <v>5775</v>
      </c>
      <c r="B4978" t="s">
        <v>6259</v>
      </c>
      <c r="C4978" t="s">
        <v>1364</v>
      </c>
      <c r="D4978" t="s">
        <v>107</v>
      </c>
    </row>
    <row r="4979" spans="1:4">
      <c r="A4979" t="s">
        <v>5776</v>
      </c>
      <c r="B4979" t="s">
        <v>6259</v>
      </c>
      <c r="C4979" t="s">
        <v>486</v>
      </c>
      <c r="D4979" t="s">
        <v>761</v>
      </c>
    </row>
    <row r="4980" spans="1:4">
      <c r="A4980" t="s">
        <v>5777</v>
      </c>
      <c r="B4980" t="s">
        <v>6260</v>
      </c>
      <c r="C4980" t="s">
        <v>771</v>
      </c>
      <c r="D4980" t="s">
        <v>1548</v>
      </c>
    </row>
    <row r="4981" spans="1:4">
      <c r="A4981" t="s">
        <v>5778</v>
      </c>
      <c r="B4981" t="s">
        <v>6260</v>
      </c>
      <c r="C4981" t="s">
        <v>147</v>
      </c>
      <c r="D4981" t="s">
        <v>293</v>
      </c>
    </row>
    <row r="4982" spans="1:4">
      <c r="A4982" t="s">
        <v>5779</v>
      </c>
      <c r="B4982" t="s">
        <v>6261</v>
      </c>
      <c r="C4982" t="s">
        <v>438</v>
      </c>
      <c r="D4982" t="s">
        <v>414</v>
      </c>
    </row>
    <row r="4983" spans="1:4">
      <c r="A4983" t="s">
        <v>5780</v>
      </c>
      <c r="B4983" t="s">
        <v>6260</v>
      </c>
      <c r="C4983" t="s">
        <v>1541</v>
      </c>
      <c r="D4983" t="s">
        <v>1129</v>
      </c>
    </row>
    <row r="4984" spans="1:4">
      <c r="A4984" t="s">
        <v>5781</v>
      </c>
      <c r="B4984" t="s">
        <v>6260</v>
      </c>
      <c r="C4984" t="s">
        <v>1045</v>
      </c>
      <c r="D4984" t="s">
        <v>37</v>
      </c>
    </row>
    <row r="4985" spans="1:4">
      <c r="A4985" t="s">
        <v>5782</v>
      </c>
      <c r="B4985" t="s">
        <v>6259</v>
      </c>
      <c r="C4985" t="s">
        <v>176</v>
      </c>
      <c r="D4985" t="s">
        <v>1502</v>
      </c>
    </row>
    <row r="4986" spans="1:4">
      <c r="A4986" t="s">
        <v>5783</v>
      </c>
      <c r="B4986" t="s">
        <v>6261</v>
      </c>
      <c r="C4986" t="s">
        <v>493</v>
      </c>
      <c r="D4986" t="s">
        <v>2051</v>
      </c>
    </row>
    <row r="4987" spans="1:4">
      <c r="A4987" t="s">
        <v>5784</v>
      </c>
      <c r="B4987" t="s">
        <v>6261</v>
      </c>
      <c r="C4987" t="s">
        <v>1545</v>
      </c>
      <c r="D4987" t="s">
        <v>1862</v>
      </c>
    </row>
    <row r="4988" spans="1:4">
      <c r="A4988" t="s">
        <v>5785</v>
      </c>
      <c r="B4988" t="s">
        <v>6259</v>
      </c>
      <c r="C4988" t="s">
        <v>655</v>
      </c>
      <c r="D4988" t="s">
        <v>523</v>
      </c>
    </row>
    <row r="4989" spans="1:4">
      <c r="A4989" t="s">
        <v>5786</v>
      </c>
      <c r="B4989" t="s">
        <v>6259</v>
      </c>
      <c r="C4989" t="s">
        <v>1219</v>
      </c>
      <c r="D4989" t="s">
        <v>548</v>
      </c>
    </row>
    <row r="4990" spans="1:4">
      <c r="A4990" t="s">
        <v>5787</v>
      </c>
      <c r="B4990" t="s">
        <v>6260</v>
      </c>
      <c r="C4990" t="s">
        <v>214</v>
      </c>
      <c r="D4990" t="s">
        <v>558</v>
      </c>
    </row>
    <row r="4991" spans="1:4">
      <c r="A4991" t="s">
        <v>5788</v>
      </c>
      <c r="B4991" t="s">
        <v>6260</v>
      </c>
      <c r="C4991" t="s">
        <v>277</v>
      </c>
      <c r="D4991" t="s">
        <v>267</v>
      </c>
    </row>
    <row r="4992" spans="1:4">
      <c r="A4992" t="s">
        <v>5789</v>
      </c>
      <c r="B4992" t="s">
        <v>6261</v>
      </c>
      <c r="C4992" t="s">
        <v>976</v>
      </c>
      <c r="D4992" t="s">
        <v>337</v>
      </c>
    </row>
    <row r="4993" spans="1:4">
      <c r="A4993" t="s">
        <v>5790</v>
      </c>
      <c r="B4993" t="s">
        <v>6261</v>
      </c>
      <c r="C4993" t="s">
        <v>1048</v>
      </c>
      <c r="D4993" t="s">
        <v>483</v>
      </c>
    </row>
    <row r="4994" spans="1:4">
      <c r="A4994" t="s">
        <v>5791</v>
      </c>
      <c r="B4994" t="s">
        <v>6259</v>
      </c>
      <c r="C4994" t="s">
        <v>497</v>
      </c>
      <c r="D4994" t="s">
        <v>461</v>
      </c>
    </row>
    <row r="4995" spans="1:4">
      <c r="A4995" t="s">
        <v>5792</v>
      </c>
      <c r="B4995" t="s">
        <v>6260</v>
      </c>
      <c r="C4995" t="s">
        <v>737</v>
      </c>
      <c r="D4995" t="s">
        <v>1214</v>
      </c>
    </row>
    <row r="4996" spans="1:4">
      <c r="A4996" t="s">
        <v>5793</v>
      </c>
      <c r="B4996" t="s">
        <v>6260</v>
      </c>
      <c r="C4996" t="s">
        <v>271</v>
      </c>
      <c r="D4996" t="s">
        <v>1165</v>
      </c>
    </row>
    <row r="4997" spans="1:4">
      <c r="A4997" t="s">
        <v>5794</v>
      </c>
      <c r="B4997" t="s">
        <v>6260</v>
      </c>
      <c r="C4997" t="s">
        <v>749</v>
      </c>
      <c r="D4997" t="s">
        <v>335</v>
      </c>
    </row>
    <row r="4998" spans="1:4">
      <c r="A4998" t="s">
        <v>5795</v>
      </c>
      <c r="B4998" t="s">
        <v>6260</v>
      </c>
      <c r="C4998" t="s">
        <v>1073</v>
      </c>
      <c r="D4998" t="s">
        <v>1633</v>
      </c>
    </row>
    <row r="4999" spans="1:4">
      <c r="A4999" t="s">
        <v>5796</v>
      </c>
      <c r="B4999" t="s">
        <v>6261</v>
      </c>
      <c r="C4999" t="s">
        <v>783</v>
      </c>
      <c r="D4999" t="s">
        <v>1235</v>
      </c>
    </row>
    <row r="5000" spans="1:4">
      <c r="A5000" t="s">
        <v>5797</v>
      </c>
      <c r="B5000" t="s">
        <v>6260</v>
      </c>
      <c r="C5000" t="s">
        <v>1210</v>
      </c>
      <c r="D5000" t="s">
        <v>879</v>
      </c>
    </row>
    <row r="5001" spans="1:4">
      <c r="A5001" t="s">
        <v>5798</v>
      </c>
      <c r="B5001" t="s">
        <v>6260</v>
      </c>
      <c r="C5001" t="s">
        <v>1949</v>
      </c>
      <c r="D5001" t="s">
        <v>1683</v>
      </c>
    </row>
  </sheetData>
  <conditionalFormatting sqref="A1:A1048576">
    <cfRule type="duplicateValues" dxfId="1" priority="1"/>
  </conditionalFormatting>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Orders</vt:lpstr>
      <vt:lpstr>PivotTable</vt:lpstr>
      <vt:lpstr>DASHBOARD</vt:lpstr>
      <vt:lpstr>Customers</vt:lpstr>
      <vt:lpstr>Products</vt:lpstr>
      <vt:lpstr>SalesReps</vt:lpstr>
      <vt:lpstr>Returns</vt:lpstr>
      <vt:lpstr>Shipping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Oyinkansola Matesun</cp:lastModifiedBy>
  <dcterms:created xsi:type="dcterms:W3CDTF">2026-07-14T05:29:17Z</dcterms:created>
  <dcterms:modified xsi:type="dcterms:W3CDTF">2026-07-21T10:47:19Z</dcterms:modified>
</cp:coreProperties>
</file>